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pivotCache/pivotCacheDefinition85.xml" ContentType="application/vnd.openxmlformats-officedocument.spreadsheetml.pivotCacheDefinition+xml"/>
  <Override PartName="/xl/pivotCache/pivotCacheRecords85.xml" ContentType="application/vnd.openxmlformats-officedocument.spreadsheetml.pivotCacheRecords+xml"/>
  <Override PartName="/xl/pivotCache/pivotCacheDefinition86.xml" ContentType="application/vnd.openxmlformats-officedocument.spreadsheetml.pivotCacheDefinition+xml"/>
  <Override PartName="/xl/pivotCache/pivotCacheRecords86.xml" ContentType="application/vnd.openxmlformats-officedocument.spreadsheetml.pivotCacheRecords+xml"/>
  <Override PartName="/xl/pivotCache/pivotCacheDefinition87.xml" ContentType="application/vnd.openxmlformats-officedocument.spreadsheetml.pivotCacheDefinition+xml"/>
  <Override PartName="/xl/pivotCache/pivotCacheRecords87.xml" ContentType="application/vnd.openxmlformats-officedocument.spreadsheetml.pivotCacheRecords+xml"/>
  <Override PartName="/xl/pivotCache/pivotCacheDefinition88.xml" ContentType="application/vnd.openxmlformats-officedocument.spreadsheetml.pivotCacheDefinition+xml"/>
  <Override PartName="/xl/pivotCache/pivotCacheRecords88.xml" ContentType="application/vnd.openxmlformats-officedocument.spreadsheetml.pivotCacheRecords+xml"/>
  <Override PartName="/xl/pivotCache/pivotCacheDefinition89.xml" ContentType="application/vnd.openxmlformats-officedocument.spreadsheetml.pivotCacheDefinition+xml"/>
  <Override PartName="/xl/pivotCache/pivotCacheRecords89.xml" ContentType="application/vnd.openxmlformats-officedocument.spreadsheetml.pivotCacheRecords+xml"/>
  <Override PartName="/xl/pivotCache/pivotCacheDefinition90.xml" ContentType="application/vnd.openxmlformats-officedocument.spreadsheetml.pivotCacheDefinition+xml"/>
  <Override PartName="/xl/pivotCache/pivotCacheRecords90.xml" ContentType="application/vnd.openxmlformats-officedocument.spreadsheetml.pivotCacheRecords+xml"/>
  <Override PartName="/xl/pivotCache/pivotCacheDefinition91.xml" ContentType="application/vnd.openxmlformats-officedocument.spreadsheetml.pivotCacheDefinition+xml"/>
  <Override PartName="/xl/pivotCache/pivotCacheRecords91.xml" ContentType="application/vnd.openxmlformats-officedocument.spreadsheetml.pivotCacheRecords+xml"/>
  <Override PartName="/xl/pivotCache/pivotCacheDefinition92.xml" ContentType="application/vnd.openxmlformats-officedocument.spreadsheetml.pivotCacheDefinition+xml"/>
  <Override PartName="/xl/pivotCache/pivotCacheRecords92.xml" ContentType="application/vnd.openxmlformats-officedocument.spreadsheetml.pivotCacheRecords+xml"/>
  <Override PartName="/xl/pivotCache/pivotCacheDefinition93.xml" ContentType="application/vnd.openxmlformats-officedocument.spreadsheetml.pivotCacheDefinition+xml"/>
  <Override PartName="/xl/pivotCache/pivotCacheRecords93.xml" ContentType="application/vnd.openxmlformats-officedocument.spreadsheetml.pivotCacheRecords+xml"/>
  <Override PartName="/xl/pivotCache/pivotCacheDefinition94.xml" ContentType="application/vnd.openxmlformats-officedocument.spreadsheetml.pivotCacheDefinition+xml"/>
  <Override PartName="/xl/pivotCache/pivotCacheRecords94.xml" ContentType="application/vnd.openxmlformats-officedocument.spreadsheetml.pivotCacheRecords+xml"/>
  <Override PartName="/xl/pivotCache/pivotCacheDefinition95.xml" ContentType="application/vnd.openxmlformats-officedocument.spreadsheetml.pivotCacheDefinition+xml"/>
  <Override PartName="/xl/pivotCache/pivotCacheRecords95.xml" ContentType="application/vnd.openxmlformats-officedocument.spreadsheetml.pivotCacheRecords+xml"/>
  <Override PartName="/xl/pivotCache/pivotCacheDefinition96.xml" ContentType="application/vnd.openxmlformats-officedocument.spreadsheetml.pivotCacheDefinition+xml"/>
  <Override PartName="/xl/pivotCache/pivotCacheRecords96.xml" ContentType="application/vnd.openxmlformats-officedocument.spreadsheetml.pivotCacheRecords+xml"/>
  <Override PartName="/xl/pivotCache/pivotCacheDefinition97.xml" ContentType="application/vnd.openxmlformats-officedocument.spreadsheetml.pivotCacheDefinition+xml"/>
  <Override PartName="/xl/pivotCache/pivotCacheRecords97.xml" ContentType="application/vnd.openxmlformats-officedocument.spreadsheetml.pivotCacheRecords+xml"/>
  <Override PartName="/xl/pivotCache/pivotCacheDefinition98.xml" ContentType="application/vnd.openxmlformats-officedocument.spreadsheetml.pivotCacheDefinition+xml"/>
  <Override PartName="/xl/pivotCache/pivotCacheRecords98.xml" ContentType="application/vnd.openxmlformats-officedocument.spreadsheetml.pivotCacheRecords+xml"/>
  <Override PartName="/xl/pivotCache/pivotCacheDefinition99.xml" ContentType="application/vnd.openxmlformats-officedocument.spreadsheetml.pivotCacheDefinition+xml"/>
  <Override PartName="/xl/pivotCache/pivotCacheRecords99.xml" ContentType="application/vnd.openxmlformats-officedocument.spreadsheetml.pivotCacheRecords+xml"/>
  <Override PartName="/xl/pivotCache/pivotCacheDefinition100.xml" ContentType="application/vnd.openxmlformats-officedocument.spreadsheetml.pivotCacheDefinition+xml"/>
  <Override PartName="/xl/pivotCache/pivotCacheRecords100.xml" ContentType="application/vnd.openxmlformats-officedocument.spreadsheetml.pivotCacheRecords+xml"/>
  <Override PartName="/xl/pivotCache/pivotCacheDefinition101.xml" ContentType="application/vnd.openxmlformats-officedocument.spreadsheetml.pivotCacheDefinition+xml"/>
  <Override PartName="/xl/pivotCache/pivotCacheRecords101.xml" ContentType="application/vnd.openxmlformats-officedocument.spreadsheetml.pivotCacheRecords+xml"/>
  <Override PartName="/xl/pivotCache/pivotCacheDefinition102.xml" ContentType="application/vnd.openxmlformats-officedocument.spreadsheetml.pivotCacheDefinition+xml"/>
  <Override PartName="/xl/pivotCache/pivotCacheRecords102.xml" ContentType="application/vnd.openxmlformats-officedocument.spreadsheetml.pivotCacheRecords+xml"/>
  <Override PartName="/xl/pivotCache/pivotCacheDefinition103.xml" ContentType="application/vnd.openxmlformats-officedocument.spreadsheetml.pivotCacheDefinition+xml"/>
  <Override PartName="/xl/pivotCache/pivotCacheRecords103.xml" ContentType="application/vnd.openxmlformats-officedocument.spreadsheetml.pivotCacheRecords+xml"/>
  <Override PartName="/xl/pivotCache/pivotCacheDefinition104.xml" ContentType="application/vnd.openxmlformats-officedocument.spreadsheetml.pivotCacheDefinition+xml"/>
  <Override PartName="/xl/pivotCache/pivotCacheRecords10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IMPACT-User\Dropbox\REACH_HTI\2_Research_Management\2021_41ERZ_PAM\2_ICSM\2_Data\3_Analysis\R10\"/>
    </mc:Choice>
  </mc:AlternateContent>
  <bookViews>
    <workbookView xWindow="0" yWindow="1230" windowWidth="15360" windowHeight="5820" firstSheet="7" activeTab="12"/>
  </bookViews>
  <sheets>
    <sheet name="Read me" sheetId="9" r:id="rId1"/>
    <sheet name="Clean Data" sheetId="69" r:id="rId2"/>
    <sheet name="Processed_Data" sheetId="70" r:id="rId3"/>
    <sheet name="Partenaires" sheetId="62" r:id="rId4"/>
    <sheet name="Prix_Médians" sheetId="32" r:id="rId5"/>
    <sheet name="Variations" sheetId="40" r:id="rId6"/>
    <sheet name="Commerçants" sheetId="25" r:id="rId7"/>
    <sheet name="Eau" sheetId="68" r:id="rId8"/>
    <sheet name="Importation" sheetId="75" r:id="rId9"/>
    <sheet name="Approvisionnement_nourritures" sheetId="66" r:id="rId10"/>
    <sheet name="Approvisionnement_EHA" sheetId="67" r:id="rId11"/>
    <sheet name="Contexte" sheetId="78" r:id="rId12"/>
    <sheet name="Evaluation besoins" sheetId="83" r:id="rId13"/>
    <sheet name="Graph 1" sheetId="50" state="hidden" r:id="rId14"/>
    <sheet name="Références" sheetId="11" r:id="rId15"/>
    <sheet name="Kobo survey" sheetId="59" r:id="rId16"/>
    <sheet name="Kobo Choices" sheetId="6" r:id="rId17"/>
    <sheet name="Cleaning Log" sheetId="37" r:id="rId18"/>
  </sheets>
  <externalReferences>
    <externalReference r:id="rId19"/>
    <externalReference r:id="rId20"/>
  </externalReferences>
  <definedNames>
    <definedName name="_xlnm._FilterDatabase" localSheetId="1" hidden="1">'Clean Data'!$A$1:$UC$107</definedName>
    <definedName name="_xlnm._FilterDatabase" localSheetId="17" hidden="1">'Cleaning Log'!$A$2:$K$279</definedName>
    <definedName name="_xlnm._FilterDatabase" localSheetId="4" hidden="1">Prix_Médians!$A$23:$AP$33</definedName>
    <definedName name="_xlnm._FilterDatabase" localSheetId="2" hidden="1">Processed_Data!$A$1:$RP$107</definedName>
  </definedNames>
  <calcPr calcId="162913"/>
  <pivotCaches>
    <pivotCache cacheId="16" r:id="rId21"/>
    <pivotCache cacheId="17" r:id="rId22"/>
    <pivotCache cacheId="18" r:id="rId23"/>
    <pivotCache cacheId="19" r:id="rId24"/>
    <pivotCache cacheId="20" r:id="rId25"/>
    <pivotCache cacheId="21" r:id="rId26"/>
    <pivotCache cacheId="22" r:id="rId27"/>
    <pivotCache cacheId="23" r:id="rId28"/>
    <pivotCache cacheId="24" r:id="rId29"/>
    <pivotCache cacheId="25" r:id="rId30"/>
    <pivotCache cacheId="26" r:id="rId31"/>
    <pivotCache cacheId="27" r:id="rId32"/>
    <pivotCache cacheId="28" r:id="rId33"/>
    <pivotCache cacheId="29" r:id="rId34"/>
    <pivotCache cacheId="30" r:id="rId35"/>
    <pivotCache cacheId="31" r:id="rId36"/>
    <pivotCache cacheId="32" r:id="rId37"/>
    <pivotCache cacheId="33" r:id="rId38"/>
    <pivotCache cacheId="34" r:id="rId39"/>
    <pivotCache cacheId="35" r:id="rId40"/>
    <pivotCache cacheId="36" r:id="rId41"/>
    <pivotCache cacheId="37" r:id="rId42"/>
    <pivotCache cacheId="38" r:id="rId43"/>
    <pivotCache cacheId="39" r:id="rId44"/>
    <pivotCache cacheId="40" r:id="rId45"/>
    <pivotCache cacheId="41" r:id="rId46"/>
    <pivotCache cacheId="42" r:id="rId47"/>
    <pivotCache cacheId="43" r:id="rId48"/>
    <pivotCache cacheId="44" r:id="rId49"/>
    <pivotCache cacheId="45" r:id="rId50"/>
    <pivotCache cacheId="46" r:id="rId51"/>
    <pivotCache cacheId="47" r:id="rId52"/>
    <pivotCache cacheId="48" r:id="rId53"/>
    <pivotCache cacheId="49" r:id="rId54"/>
    <pivotCache cacheId="50" r:id="rId55"/>
    <pivotCache cacheId="51" r:id="rId56"/>
    <pivotCache cacheId="52" r:id="rId57"/>
    <pivotCache cacheId="53" r:id="rId58"/>
    <pivotCache cacheId="54" r:id="rId59"/>
    <pivotCache cacheId="55" r:id="rId60"/>
    <pivotCache cacheId="56" r:id="rId61"/>
    <pivotCache cacheId="57" r:id="rId62"/>
    <pivotCache cacheId="58" r:id="rId63"/>
    <pivotCache cacheId="59" r:id="rId64"/>
    <pivotCache cacheId="60" r:id="rId65"/>
    <pivotCache cacheId="61" r:id="rId66"/>
    <pivotCache cacheId="62" r:id="rId67"/>
    <pivotCache cacheId="63" r:id="rId68"/>
    <pivotCache cacheId="64" r:id="rId69"/>
    <pivotCache cacheId="65" r:id="rId70"/>
    <pivotCache cacheId="66" r:id="rId71"/>
    <pivotCache cacheId="67" r:id="rId72"/>
    <pivotCache cacheId="68" r:id="rId73"/>
    <pivotCache cacheId="69" r:id="rId74"/>
    <pivotCache cacheId="70" r:id="rId75"/>
    <pivotCache cacheId="71" r:id="rId76"/>
    <pivotCache cacheId="72" r:id="rId77"/>
    <pivotCache cacheId="73" r:id="rId78"/>
    <pivotCache cacheId="74" r:id="rId79"/>
    <pivotCache cacheId="75" r:id="rId80"/>
    <pivotCache cacheId="76" r:id="rId81"/>
    <pivotCache cacheId="77" r:id="rId82"/>
    <pivotCache cacheId="78" r:id="rId83"/>
    <pivotCache cacheId="79" r:id="rId84"/>
    <pivotCache cacheId="80" r:id="rId85"/>
    <pivotCache cacheId="81" r:id="rId86"/>
    <pivotCache cacheId="82" r:id="rId87"/>
    <pivotCache cacheId="83" r:id="rId88"/>
    <pivotCache cacheId="84" r:id="rId89"/>
    <pivotCache cacheId="85" r:id="rId90"/>
    <pivotCache cacheId="86" r:id="rId91"/>
    <pivotCache cacheId="87" r:id="rId92"/>
    <pivotCache cacheId="88" r:id="rId93"/>
    <pivotCache cacheId="89" r:id="rId94"/>
    <pivotCache cacheId="90" r:id="rId95"/>
    <pivotCache cacheId="91" r:id="rId96"/>
    <pivotCache cacheId="92" r:id="rId97"/>
    <pivotCache cacheId="93" r:id="rId98"/>
    <pivotCache cacheId="94" r:id="rId99"/>
    <pivotCache cacheId="95" r:id="rId100"/>
    <pivotCache cacheId="96" r:id="rId101"/>
    <pivotCache cacheId="97" r:id="rId102"/>
    <pivotCache cacheId="98" r:id="rId103"/>
    <pivotCache cacheId="99" r:id="rId104"/>
    <pivotCache cacheId="100" r:id="rId105"/>
    <pivotCache cacheId="101" r:id="rId106"/>
    <pivotCache cacheId="102" r:id="rId107"/>
    <pivotCache cacheId="103" r:id="rId108"/>
    <pivotCache cacheId="104" r:id="rId109"/>
    <pivotCache cacheId="105" r:id="rId110"/>
    <pivotCache cacheId="106" r:id="rId111"/>
    <pivotCache cacheId="107" r:id="rId112"/>
    <pivotCache cacheId="108" r:id="rId113"/>
    <pivotCache cacheId="109" r:id="rId114"/>
    <pivotCache cacheId="110" r:id="rId115"/>
    <pivotCache cacheId="111" r:id="rId116"/>
    <pivotCache cacheId="112" r:id="rId117"/>
    <pivotCache cacheId="113" r:id="rId118"/>
    <pivotCache cacheId="114" r:id="rId119"/>
    <pivotCache cacheId="115" r:id="rId120"/>
    <pivotCache cacheId="116" r:id="rId121"/>
    <pivotCache cacheId="117" r:id="rId122"/>
    <pivotCache cacheId="118" r:id="rId123"/>
    <pivotCache cacheId="119" r:id="rId12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D3" i="70" l="1"/>
  <c r="RD4" i="70"/>
  <c r="RD5" i="70"/>
  <c r="RD6" i="70"/>
  <c r="RD7" i="70"/>
  <c r="RD8" i="70"/>
  <c r="RD9" i="70"/>
  <c r="RD10" i="70"/>
  <c r="RD11" i="70"/>
  <c r="RD12" i="70"/>
  <c r="RD13" i="70"/>
  <c r="RD14" i="70"/>
  <c r="RD15" i="70"/>
  <c r="RD16" i="70"/>
  <c r="RD17" i="70"/>
  <c r="RD18" i="70"/>
  <c r="RD19" i="70"/>
  <c r="RD20" i="70"/>
  <c r="RD21" i="70"/>
  <c r="RD22" i="70"/>
  <c r="RD23" i="70"/>
  <c r="RD24" i="70"/>
  <c r="RD25" i="70"/>
  <c r="RD26" i="70"/>
  <c r="RD27" i="70"/>
  <c r="RD28" i="70"/>
  <c r="RD29" i="70"/>
  <c r="RD30" i="70"/>
  <c r="RD31" i="70"/>
  <c r="RD32" i="70"/>
  <c r="RD33" i="70"/>
  <c r="RD34" i="70"/>
  <c r="RD35" i="70"/>
  <c r="RD36" i="70"/>
  <c r="RD37" i="70"/>
  <c r="RD38" i="70"/>
  <c r="RD39" i="70"/>
  <c r="RD40" i="70"/>
  <c r="RD41" i="70"/>
  <c r="RD42" i="70"/>
  <c r="RD43" i="70"/>
  <c r="RD44" i="70"/>
  <c r="RD45" i="70"/>
  <c r="RD46" i="70"/>
  <c r="RD47" i="70"/>
  <c r="RD48" i="70"/>
  <c r="RD49" i="70"/>
  <c r="RD50" i="70"/>
  <c r="RD51" i="70"/>
  <c r="RD52" i="70"/>
  <c r="RD53" i="70"/>
  <c r="RD54" i="70"/>
  <c r="RD55" i="70"/>
  <c r="RD56" i="70"/>
  <c r="RD57" i="70"/>
  <c r="RD58" i="70"/>
  <c r="RD59" i="70"/>
  <c r="RD60" i="70"/>
  <c r="RD61" i="70"/>
  <c r="RD62" i="70"/>
  <c r="RD63" i="70"/>
  <c r="RD64" i="70"/>
  <c r="RD65" i="70"/>
  <c r="RD66" i="70"/>
  <c r="RD67" i="70"/>
  <c r="RD68" i="70"/>
  <c r="RD69" i="70"/>
  <c r="RD70" i="70"/>
  <c r="RD71" i="70"/>
  <c r="RD72" i="70"/>
  <c r="RD73" i="70"/>
  <c r="RD74" i="70"/>
  <c r="RD75" i="70"/>
  <c r="RD76" i="70"/>
  <c r="RD77" i="70"/>
  <c r="RD78" i="70"/>
  <c r="RD79" i="70"/>
  <c r="RD80" i="70"/>
  <c r="RD81" i="70"/>
  <c r="RD82" i="70"/>
  <c r="RD83" i="70"/>
  <c r="RD84" i="70"/>
  <c r="RD85" i="70"/>
  <c r="RD86" i="70"/>
  <c r="RD87" i="70"/>
  <c r="RD88" i="70"/>
  <c r="RD89" i="70"/>
  <c r="RD90" i="70"/>
  <c r="RD91" i="70"/>
  <c r="RD92" i="70"/>
  <c r="RD93" i="70"/>
  <c r="RD94" i="70"/>
  <c r="RD95" i="70"/>
  <c r="RD96" i="70"/>
  <c r="RD97" i="70"/>
  <c r="RD98" i="70"/>
  <c r="RD99" i="70"/>
  <c r="RD100" i="70"/>
  <c r="RD101" i="70"/>
  <c r="RD102" i="70"/>
  <c r="RD103" i="70"/>
  <c r="RD104" i="70"/>
  <c r="RD105" i="70"/>
  <c r="RD106" i="70"/>
  <c r="RD107" i="70"/>
  <c r="RD2" i="70"/>
  <c r="RC3" i="70"/>
  <c r="RC4" i="70"/>
  <c r="RC5" i="70"/>
  <c r="RC6" i="70"/>
  <c r="RC7" i="70"/>
  <c r="RC8" i="70"/>
  <c r="RC9" i="70"/>
  <c r="RC10" i="70"/>
  <c r="RC11" i="70"/>
  <c r="RC12" i="70"/>
  <c r="RC13" i="70"/>
  <c r="RC14" i="70"/>
  <c r="RC15" i="70"/>
  <c r="RC16" i="70"/>
  <c r="RC17" i="70"/>
  <c r="RC18" i="70"/>
  <c r="RC19" i="70"/>
  <c r="RC20" i="70"/>
  <c r="RC21" i="70"/>
  <c r="RC22" i="70"/>
  <c r="RC23" i="70"/>
  <c r="RC24" i="70"/>
  <c r="RC25" i="70"/>
  <c r="RC26" i="70"/>
  <c r="RC27" i="70"/>
  <c r="RC28" i="70"/>
  <c r="RC29" i="70"/>
  <c r="RC30" i="70"/>
  <c r="RC31" i="70"/>
  <c r="RC32" i="70"/>
  <c r="RC33" i="70"/>
  <c r="RC34" i="70"/>
  <c r="RC35" i="70"/>
  <c r="RC36" i="70"/>
  <c r="RC37" i="70"/>
  <c r="RC38" i="70"/>
  <c r="RC39" i="70"/>
  <c r="RC40" i="70"/>
  <c r="RC41" i="70"/>
  <c r="RC42" i="70"/>
  <c r="RC43" i="70"/>
  <c r="RC44" i="70"/>
  <c r="RC45" i="70"/>
  <c r="RC46" i="70"/>
  <c r="RC47" i="70"/>
  <c r="RC48" i="70"/>
  <c r="RC49" i="70"/>
  <c r="RC50" i="70"/>
  <c r="RC51" i="70"/>
  <c r="RC52" i="70"/>
  <c r="RC53" i="70"/>
  <c r="RC54" i="70"/>
  <c r="RC55" i="70"/>
  <c r="RC56" i="70"/>
  <c r="RC57" i="70"/>
  <c r="RC58" i="70"/>
  <c r="RC59" i="70"/>
  <c r="RC60" i="70"/>
  <c r="RC61" i="70"/>
  <c r="RC62" i="70"/>
  <c r="RC63" i="70"/>
  <c r="RC64" i="70"/>
  <c r="RC65" i="70"/>
  <c r="RC66" i="70"/>
  <c r="RC67" i="70"/>
  <c r="RC68" i="70"/>
  <c r="RC69" i="70"/>
  <c r="RC70" i="70"/>
  <c r="RC71" i="70"/>
  <c r="RC72" i="70"/>
  <c r="RC73" i="70"/>
  <c r="RC74" i="70"/>
  <c r="RC75" i="70"/>
  <c r="RC76" i="70"/>
  <c r="RC77" i="70"/>
  <c r="RC78" i="70"/>
  <c r="RC79" i="70"/>
  <c r="RC80" i="70"/>
  <c r="RC81" i="70"/>
  <c r="RC82" i="70"/>
  <c r="RC83" i="70"/>
  <c r="RC84" i="70"/>
  <c r="RC85" i="70"/>
  <c r="RC86" i="70"/>
  <c r="RC87" i="70"/>
  <c r="RC88" i="70"/>
  <c r="RC89" i="70"/>
  <c r="RC90" i="70"/>
  <c r="RC91" i="70"/>
  <c r="RC92" i="70"/>
  <c r="RC93" i="70"/>
  <c r="RC94" i="70"/>
  <c r="RC95" i="70"/>
  <c r="RC96" i="70"/>
  <c r="RC97" i="70"/>
  <c r="RC98" i="70"/>
  <c r="RC99" i="70"/>
  <c r="RC100" i="70"/>
  <c r="RC101" i="70"/>
  <c r="RC102" i="70"/>
  <c r="RC103" i="70"/>
  <c r="RC104" i="70"/>
  <c r="RC105" i="70"/>
  <c r="RC106" i="70"/>
  <c r="RC107" i="70"/>
  <c r="RC2" i="70"/>
  <c r="QX8" i="70"/>
  <c r="RB77" i="70"/>
  <c r="RB24" i="70"/>
  <c r="RB25" i="70"/>
  <c r="RB26" i="70"/>
  <c r="RB27" i="70"/>
  <c r="RB28" i="70"/>
  <c r="RB29" i="70"/>
  <c r="RB30" i="70"/>
  <c r="RB31" i="70"/>
  <c r="RB32" i="70"/>
  <c r="RB33" i="70"/>
  <c r="RB34" i="70"/>
  <c r="RB35" i="70"/>
  <c r="RB36" i="70"/>
  <c r="RB37" i="70"/>
  <c r="RB38" i="70"/>
  <c r="RB39" i="70"/>
  <c r="RB40" i="70"/>
  <c r="RB41" i="70"/>
  <c r="RB42" i="70"/>
  <c r="RB43" i="70"/>
  <c r="RB44" i="70"/>
  <c r="RB45" i="70"/>
  <c r="RB46" i="70"/>
  <c r="RB47" i="70"/>
  <c r="RB48" i="70"/>
  <c r="RB49" i="70"/>
  <c r="RB50" i="70"/>
  <c r="RB51" i="70"/>
  <c r="RB52" i="70"/>
  <c r="RB53" i="70"/>
  <c r="RB54" i="70"/>
  <c r="RB55" i="70"/>
  <c r="RB56" i="70"/>
  <c r="RB57" i="70"/>
  <c r="RB58" i="70"/>
  <c r="RB59" i="70"/>
  <c r="RB60" i="70"/>
  <c r="RB61" i="70"/>
  <c r="RB62" i="70"/>
  <c r="RB63" i="70"/>
  <c r="RB64" i="70"/>
  <c r="RB65" i="70"/>
  <c r="RB66" i="70"/>
  <c r="RB67" i="70"/>
  <c r="RB68" i="70"/>
  <c r="RB69" i="70"/>
  <c r="RB70" i="70"/>
  <c r="RB71" i="70"/>
  <c r="RB72" i="70"/>
  <c r="RB73" i="70"/>
  <c r="RB74" i="70"/>
  <c r="RB75" i="70"/>
  <c r="RB76" i="70"/>
  <c r="RB78" i="70"/>
  <c r="RB79" i="70"/>
  <c r="RB80" i="70"/>
  <c r="RB81" i="70"/>
  <c r="RB82" i="70"/>
  <c r="RB83" i="70"/>
  <c r="RB84" i="70"/>
  <c r="RB85" i="70"/>
  <c r="RB86" i="70"/>
  <c r="RB87" i="70"/>
  <c r="RB88" i="70"/>
  <c r="RB89" i="70"/>
  <c r="RB90" i="70"/>
  <c r="RB91" i="70"/>
  <c r="RB92" i="70"/>
  <c r="RB93" i="70"/>
  <c r="RB94" i="70"/>
  <c r="RB95" i="70"/>
  <c r="RB96" i="70"/>
  <c r="RB97" i="70"/>
  <c r="RB98" i="70"/>
  <c r="RB99" i="70"/>
  <c r="RB100" i="70"/>
  <c r="RB101" i="70"/>
  <c r="RB102" i="70"/>
  <c r="RB103" i="70"/>
  <c r="RB104" i="70"/>
  <c r="RB105" i="70"/>
  <c r="RB106" i="70"/>
  <c r="RB107" i="70"/>
  <c r="RB3" i="70"/>
  <c r="RB4" i="70"/>
  <c r="RB5" i="70"/>
  <c r="RB6" i="70"/>
  <c r="RB7" i="70"/>
  <c r="RB8" i="70"/>
  <c r="RB9" i="70"/>
  <c r="RB10" i="70"/>
  <c r="RB11" i="70"/>
  <c r="RB12" i="70"/>
  <c r="RB13" i="70"/>
  <c r="RB14" i="70"/>
  <c r="RB15" i="70"/>
  <c r="RB16" i="70"/>
  <c r="RB17" i="70"/>
  <c r="RB18" i="70"/>
  <c r="RB19" i="70"/>
  <c r="RB20" i="70"/>
  <c r="RB21" i="70"/>
  <c r="RB22" i="70"/>
  <c r="RB23" i="70"/>
  <c r="RB2" i="70"/>
  <c r="RA18" i="70"/>
  <c r="RA19" i="70"/>
  <c r="RA20" i="70"/>
  <c r="RA21" i="70"/>
  <c r="RA22" i="70"/>
  <c r="RA23" i="70"/>
  <c r="RA24" i="70"/>
  <c r="RA25" i="70"/>
  <c r="RA26" i="70"/>
  <c r="RA27" i="70"/>
  <c r="RA28" i="70"/>
  <c r="RA29" i="70"/>
  <c r="RA30" i="70"/>
  <c r="RA31" i="70"/>
  <c r="RA32" i="70"/>
  <c r="RA33" i="70"/>
  <c r="RA34" i="70"/>
  <c r="RA35" i="70"/>
  <c r="RA36" i="70"/>
  <c r="RA37" i="70"/>
  <c r="RA38" i="70"/>
  <c r="RA39" i="70"/>
  <c r="RA40" i="70"/>
  <c r="RA41" i="70"/>
  <c r="RA42" i="70"/>
  <c r="RA43" i="70"/>
  <c r="RA44" i="70"/>
  <c r="RA45" i="70"/>
  <c r="RA46" i="70"/>
  <c r="RA47" i="70"/>
  <c r="RA48" i="70"/>
  <c r="RA49" i="70"/>
  <c r="RA50" i="70"/>
  <c r="RA51" i="70"/>
  <c r="RA52" i="70"/>
  <c r="RA53" i="70"/>
  <c r="RA54" i="70"/>
  <c r="RA55" i="70"/>
  <c r="RA56" i="70"/>
  <c r="RA57" i="70"/>
  <c r="RA58" i="70"/>
  <c r="RA59" i="70"/>
  <c r="RA60" i="70"/>
  <c r="RA61" i="70"/>
  <c r="RA62" i="70"/>
  <c r="RA63" i="70"/>
  <c r="RA64" i="70"/>
  <c r="RA65" i="70"/>
  <c r="RA66" i="70"/>
  <c r="RA67" i="70"/>
  <c r="RA68" i="70"/>
  <c r="RA69" i="70"/>
  <c r="RA70" i="70"/>
  <c r="RA71" i="70"/>
  <c r="RA72" i="70"/>
  <c r="RA73" i="70"/>
  <c r="RA74" i="70"/>
  <c r="RA75" i="70"/>
  <c r="RA76" i="70"/>
  <c r="RA77" i="70"/>
  <c r="RA78" i="70"/>
  <c r="RA79" i="70"/>
  <c r="RA80" i="70"/>
  <c r="RA81" i="70"/>
  <c r="RA82" i="70"/>
  <c r="RA83" i="70"/>
  <c r="RA84" i="70"/>
  <c r="RA85" i="70"/>
  <c r="RA86" i="70"/>
  <c r="RA87" i="70"/>
  <c r="RA88" i="70"/>
  <c r="RA89" i="70"/>
  <c r="RA90" i="70"/>
  <c r="RA91" i="70"/>
  <c r="RA92" i="70"/>
  <c r="RA93" i="70"/>
  <c r="RA94" i="70"/>
  <c r="RA95" i="70"/>
  <c r="RA96" i="70"/>
  <c r="RA97" i="70"/>
  <c r="RA98" i="70"/>
  <c r="RA99" i="70"/>
  <c r="RA100" i="70"/>
  <c r="RA101" i="70"/>
  <c r="RA102" i="70"/>
  <c r="RA103" i="70"/>
  <c r="RA104" i="70"/>
  <c r="RA105" i="70"/>
  <c r="RA106" i="70"/>
  <c r="RA107" i="70"/>
  <c r="RA3" i="70"/>
  <c r="RA4" i="70"/>
  <c r="RA5" i="70"/>
  <c r="RA6" i="70"/>
  <c r="RA7" i="70"/>
  <c r="RA8" i="70"/>
  <c r="RA9" i="70"/>
  <c r="RA10" i="70"/>
  <c r="RA11" i="70"/>
  <c r="RA12" i="70"/>
  <c r="RA13" i="70"/>
  <c r="RA14" i="70"/>
  <c r="RA15" i="70"/>
  <c r="RA16" i="70"/>
  <c r="RA17" i="70"/>
  <c r="RA2" i="70"/>
  <c r="QZ51" i="70"/>
  <c r="QZ52" i="70"/>
  <c r="QZ53" i="70"/>
  <c r="QZ54" i="70"/>
  <c r="QZ55" i="70"/>
  <c r="QZ56" i="70"/>
  <c r="QZ57" i="70"/>
  <c r="QZ58" i="70"/>
  <c r="QZ59" i="70"/>
  <c r="QZ60" i="70"/>
  <c r="QZ61" i="70"/>
  <c r="QZ62" i="70"/>
  <c r="QZ63" i="70"/>
  <c r="QZ64" i="70"/>
  <c r="QZ65" i="70"/>
  <c r="QZ66" i="70"/>
  <c r="QZ67" i="70"/>
  <c r="QZ68" i="70"/>
  <c r="QZ69" i="70"/>
  <c r="QZ70" i="70"/>
  <c r="QZ71" i="70"/>
  <c r="QZ72" i="70"/>
  <c r="QZ73" i="70"/>
  <c r="QZ74" i="70"/>
  <c r="QZ75" i="70"/>
  <c r="QZ76" i="70"/>
  <c r="QZ77" i="70"/>
  <c r="QZ78" i="70"/>
  <c r="QZ79" i="70"/>
  <c r="QZ80" i="70"/>
  <c r="QZ81" i="70"/>
  <c r="QZ82" i="70"/>
  <c r="QZ83" i="70"/>
  <c r="QZ84" i="70"/>
  <c r="QZ85" i="70"/>
  <c r="QZ86" i="70"/>
  <c r="QZ87" i="70"/>
  <c r="QZ88" i="70"/>
  <c r="QZ89" i="70"/>
  <c r="QZ90" i="70"/>
  <c r="QZ91" i="70"/>
  <c r="QZ92" i="70"/>
  <c r="QZ93" i="70"/>
  <c r="QZ94" i="70"/>
  <c r="QZ95" i="70"/>
  <c r="QZ96" i="70"/>
  <c r="QZ97" i="70"/>
  <c r="QZ98" i="70"/>
  <c r="QZ99" i="70"/>
  <c r="QZ100" i="70"/>
  <c r="QZ101" i="70"/>
  <c r="QZ102" i="70"/>
  <c r="QZ103" i="70"/>
  <c r="QZ104" i="70"/>
  <c r="QZ105" i="70"/>
  <c r="QZ106" i="70"/>
  <c r="QZ107" i="70"/>
  <c r="QZ3" i="70"/>
  <c r="QZ4" i="70"/>
  <c r="QZ5" i="70"/>
  <c r="QZ6" i="70"/>
  <c r="QZ7" i="70"/>
  <c r="QZ8" i="70"/>
  <c r="QZ9" i="70"/>
  <c r="QZ10" i="70"/>
  <c r="QZ11" i="70"/>
  <c r="QZ12" i="70"/>
  <c r="QZ13" i="70"/>
  <c r="QZ14" i="70"/>
  <c r="QZ15" i="70"/>
  <c r="QZ16" i="70"/>
  <c r="QZ17" i="70"/>
  <c r="QZ18" i="70"/>
  <c r="QZ19" i="70"/>
  <c r="QZ20" i="70"/>
  <c r="QZ21" i="70"/>
  <c r="QZ22" i="70"/>
  <c r="QZ23" i="70"/>
  <c r="QZ24" i="70"/>
  <c r="QZ25" i="70"/>
  <c r="QZ26" i="70"/>
  <c r="QZ27" i="70"/>
  <c r="QZ28" i="70"/>
  <c r="QZ29" i="70"/>
  <c r="QZ30" i="70"/>
  <c r="QZ31" i="70"/>
  <c r="QZ32" i="70"/>
  <c r="QZ33" i="70"/>
  <c r="QZ34" i="70"/>
  <c r="QZ35" i="70"/>
  <c r="QZ36" i="70"/>
  <c r="QZ37" i="70"/>
  <c r="QZ38" i="70"/>
  <c r="QZ39" i="70"/>
  <c r="QZ40" i="70"/>
  <c r="QZ41" i="70"/>
  <c r="QZ42" i="70"/>
  <c r="QZ43" i="70"/>
  <c r="QZ44" i="70"/>
  <c r="QZ45" i="70"/>
  <c r="QZ46" i="70"/>
  <c r="QZ47" i="70"/>
  <c r="QZ48" i="70"/>
  <c r="QZ49" i="70"/>
  <c r="QZ50" i="70"/>
  <c r="QZ2" i="70"/>
  <c r="QY78" i="70"/>
  <c r="QY21" i="70"/>
  <c r="QY22" i="70"/>
  <c r="QY23" i="70"/>
  <c r="QY24" i="70"/>
  <c r="QY25" i="70"/>
  <c r="QY26" i="70"/>
  <c r="QY27" i="70"/>
  <c r="QY28" i="70"/>
  <c r="QY29" i="70"/>
  <c r="QY30" i="70"/>
  <c r="QY31" i="70"/>
  <c r="QY32" i="70"/>
  <c r="QY33" i="70"/>
  <c r="QY34" i="70"/>
  <c r="QY35" i="70"/>
  <c r="QY36" i="70"/>
  <c r="QY37" i="70"/>
  <c r="QY38" i="70"/>
  <c r="QY39" i="70"/>
  <c r="QY40" i="70"/>
  <c r="QY41" i="70"/>
  <c r="QY42" i="70"/>
  <c r="QY43" i="70"/>
  <c r="QY44" i="70"/>
  <c r="QY45" i="70"/>
  <c r="QY46" i="70"/>
  <c r="QY47" i="70"/>
  <c r="QY48" i="70"/>
  <c r="QY49" i="70"/>
  <c r="QY50" i="70"/>
  <c r="QY51" i="70"/>
  <c r="QY52" i="70"/>
  <c r="QY53" i="70"/>
  <c r="QY54" i="70"/>
  <c r="QY55" i="70"/>
  <c r="QY56" i="70"/>
  <c r="QY57" i="70"/>
  <c r="QY58" i="70"/>
  <c r="QY59" i="70"/>
  <c r="QY60" i="70"/>
  <c r="QY61" i="70"/>
  <c r="QY62" i="70"/>
  <c r="QY63" i="70"/>
  <c r="QY64" i="70"/>
  <c r="QY65" i="70"/>
  <c r="QY66" i="70"/>
  <c r="QY67" i="70"/>
  <c r="QY68" i="70"/>
  <c r="QY69" i="70"/>
  <c r="QY70" i="70"/>
  <c r="QY71" i="70"/>
  <c r="QY72" i="70"/>
  <c r="QY73" i="70"/>
  <c r="QY74" i="70"/>
  <c r="QY75" i="70"/>
  <c r="QY76" i="70"/>
  <c r="QY77" i="70"/>
  <c r="QY79" i="70"/>
  <c r="QY80" i="70"/>
  <c r="QY81" i="70"/>
  <c r="QY82" i="70"/>
  <c r="QY83" i="70"/>
  <c r="QY84" i="70"/>
  <c r="QY85" i="70"/>
  <c r="QY86" i="70"/>
  <c r="QY87" i="70"/>
  <c r="QY88" i="70"/>
  <c r="QY89" i="70"/>
  <c r="QY90" i="70"/>
  <c r="QY91" i="70"/>
  <c r="QY92" i="70"/>
  <c r="QY93" i="70"/>
  <c r="QY94" i="70"/>
  <c r="QY95" i="70"/>
  <c r="QY96" i="70"/>
  <c r="QY97" i="70"/>
  <c r="QY98" i="70"/>
  <c r="QY99" i="70"/>
  <c r="QY100" i="70"/>
  <c r="QY101" i="70"/>
  <c r="QY102" i="70"/>
  <c r="QY103" i="70"/>
  <c r="QY104" i="70"/>
  <c r="QY105" i="70"/>
  <c r="QY106" i="70"/>
  <c r="QY107" i="70"/>
  <c r="QY3" i="70"/>
  <c r="QY4" i="70"/>
  <c r="QY5" i="70"/>
  <c r="QY6" i="70"/>
  <c r="QY7" i="70"/>
  <c r="QY8" i="70"/>
  <c r="QY9" i="70"/>
  <c r="QY10" i="70"/>
  <c r="QY11" i="70"/>
  <c r="QY12" i="70"/>
  <c r="QY13" i="70"/>
  <c r="QY14" i="70"/>
  <c r="QY15" i="70"/>
  <c r="QY16" i="70"/>
  <c r="QY17" i="70"/>
  <c r="QY18" i="70"/>
  <c r="QY19" i="70"/>
  <c r="QY20" i="70"/>
  <c r="QY2" i="70"/>
  <c r="QX5" i="70"/>
  <c r="QX2" i="70"/>
  <c r="QX3" i="70"/>
  <c r="QX4" i="70"/>
  <c r="QX6" i="70"/>
  <c r="QX48" i="70"/>
  <c r="QX49" i="70"/>
  <c r="QX50" i="70"/>
  <c r="QX51" i="70"/>
  <c r="QX52" i="70"/>
  <c r="QX53" i="70"/>
  <c r="QX54" i="70"/>
  <c r="QX55" i="70"/>
  <c r="QX56" i="70"/>
  <c r="QX57" i="70"/>
  <c r="QX58" i="70"/>
  <c r="QX59" i="70"/>
  <c r="QX60" i="70"/>
  <c r="QX61" i="70"/>
  <c r="QX62" i="70"/>
  <c r="QX63" i="70"/>
  <c r="QX64" i="70"/>
  <c r="QX65" i="70"/>
  <c r="QX66" i="70"/>
  <c r="QX67" i="70"/>
  <c r="QX68" i="70"/>
  <c r="QX69" i="70"/>
  <c r="QX70" i="70"/>
  <c r="QX71" i="70"/>
  <c r="QX72" i="70"/>
  <c r="QX73" i="70"/>
  <c r="QX74" i="70"/>
  <c r="QX75" i="70"/>
  <c r="QX76" i="70"/>
  <c r="QX77" i="70"/>
  <c r="QX78" i="70"/>
  <c r="QX79" i="70"/>
  <c r="QX80" i="70"/>
  <c r="QX81" i="70"/>
  <c r="QX82" i="70"/>
  <c r="QX83" i="70"/>
  <c r="QX84" i="70"/>
  <c r="QX85" i="70"/>
  <c r="QX86" i="70"/>
  <c r="QX87" i="70"/>
  <c r="QX88" i="70"/>
  <c r="QX89" i="70"/>
  <c r="QX90" i="70"/>
  <c r="QX91" i="70"/>
  <c r="QX92" i="70"/>
  <c r="QX93" i="70"/>
  <c r="QX94" i="70"/>
  <c r="QX95" i="70"/>
  <c r="QX96" i="70"/>
  <c r="QX97" i="70"/>
  <c r="QX98" i="70"/>
  <c r="QX99" i="70"/>
  <c r="QX100" i="70"/>
  <c r="QX101" i="70"/>
  <c r="QX102" i="70"/>
  <c r="QX103" i="70"/>
  <c r="QX104" i="70"/>
  <c r="QX105" i="70"/>
  <c r="QX106" i="70"/>
  <c r="QX107" i="70"/>
  <c r="QX13" i="70"/>
  <c r="QX14" i="70"/>
  <c r="QX15" i="70"/>
  <c r="QX16" i="70"/>
  <c r="QX17" i="70"/>
  <c r="QX18" i="70"/>
  <c r="QX19" i="70"/>
  <c r="QX20" i="70"/>
  <c r="QX21" i="70"/>
  <c r="QX22" i="70"/>
  <c r="QX23" i="70"/>
  <c r="QX24" i="70"/>
  <c r="QX25" i="70"/>
  <c r="QX26" i="70"/>
  <c r="QX27" i="70"/>
  <c r="QX28" i="70"/>
  <c r="QX29" i="70"/>
  <c r="QX30" i="70"/>
  <c r="QX31" i="70"/>
  <c r="QX32" i="70"/>
  <c r="QX33" i="70"/>
  <c r="QX34" i="70"/>
  <c r="QX35" i="70"/>
  <c r="QX36" i="70"/>
  <c r="QX37" i="70"/>
  <c r="QX38" i="70"/>
  <c r="QX39" i="70"/>
  <c r="QX40" i="70"/>
  <c r="QX41" i="70"/>
  <c r="QX42" i="70"/>
  <c r="QX43" i="70"/>
  <c r="QX44" i="70"/>
  <c r="QX45" i="70"/>
  <c r="QX46" i="70"/>
  <c r="QX47" i="70"/>
  <c r="QX9" i="70"/>
  <c r="QX10" i="70"/>
  <c r="QX11" i="70"/>
  <c r="QX12" i="70"/>
  <c r="QX7" i="70"/>
  <c r="S4" i="40" l="1"/>
  <c r="RE107" i="70"/>
  <c r="RE106" i="70"/>
  <c r="RE105" i="70"/>
  <c r="RE104" i="70"/>
  <c r="RE103" i="70"/>
  <c r="RE102" i="70"/>
  <c r="RE101" i="70"/>
  <c r="RE100" i="70"/>
  <c r="RE99" i="70"/>
  <c r="RE98" i="70"/>
  <c r="RE97" i="70"/>
  <c r="RE96" i="70"/>
  <c r="RE95" i="70"/>
  <c r="RE94" i="70"/>
  <c r="RE93" i="70"/>
  <c r="RE92" i="70"/>
  <c r="RE91" i="70"/>
  <c r="RE90" i="70"/>
  <c r="RE89" i="70"/>
  <c r="RE88" i="70"/>
  <c r="RE87" i="70"/>
  <c r="RE86" i="70"/>
  <c r="RE85" i="70"/>
  <c r="RE84" i="70"/>
  <c r="RE83" i="70"/>
  <c r="RE82" i="70"/>
  <c r="RE81" i="70"/>
  <c r="RE80" i="70"/>
  <c r="RE79" i="70"/>
  <c r="RE78" i="70"/>
  <c r="RE77" i="70"/>
  <c r="RE76" i="70"/>
  <c r="RE75" i="70"/>
  <c r="RE74" i="70"/>
  <c r="RE73" i="70"/>
  <c r="RE72" i="70"/>
  <c r="RE71" i="70"/>
  <c r="RE70" i="70"/>
  <c r="RE69" i="70"/>
  <c r="RE68" i="70"/>
  <c r="RE67" i="70"/>
  <c r="RE66" i="70"/>
  <c r="RE65" i="70"/>
  <c r="RE64" i="70"/>
  <c r="RE63" i="70"/>
  <c r="RE62" i="70"/>
  <c r="RE61" i="70"/>
  <c r="RE60" i="70"/>
  <c r="RE59" i="70"/>
  <c r="RE58" i="70"/>
  <c r="RE57" i="70"/>
  <c r="RE56" i="70"/>
  <c r="RE55" i="70"/>
  <c r="RE54" i="70"/>
  <c r="RE53" i="70"/>
  <c r="RE52" i="70"/>
  <c r="RE51" i="70"/>
  <c r="RE50" i="70"/>
  <c r="RE49" i="70"/>
  <c r="RE48" i="70"/>
  <c r="RE47" i="70"/>
  <c r="RE46" i="70"/>
  <c r="RE45" i="70"/>
  <c r="RE44" i="70"/>
  <c r="RE43" i="70"/>
  <c r="RE42" i="70"/>
  <c r="RE41" i="70"/>
  <c r="RE40" i="70"/>
  <c r="RE39" i="70"/>
  <c r="RE38" i="70"/>
  <c r="RE37" i="70"/>
  <c r="RE36" i="70"/>
  <c r="RE35" i="70"/>
  <c r="RE34" i="70"/>
  <c r="RE33" i="70"/>
  <c r="RE32" i="70"/>
  <c r="RE31" i="70"/>
  <c r="RE30" i="70"/>
  <c r="RE29" i="70"/>
  <c r="RE28" i="70"/>
  <c r="RE27" i="70"/>
  <c r="RE26" i="70"/>
  <c r="RE25" i="70"/>
  <c r="RE24" i="70"/>
  <c r="RE23" i="70"/>
  <c r="RE22" i="70"/>
  <c r="RE21" i="70"/>
  <c r="RE20" i="70"/>
  <c r="RE19" i="70"/>
  <c r="RE18" i="70"/>
  <c r="RE17" i="70"/>
  <c r="RE16" i="70"/>
  <c r="RE15" i="70"/>
  <c r="RE14" i="70"/>
  <c r="RE13" i="70"/>
  <c r="RE12" i="70"/>
  <c r="RE11" i="70"/>
  <c r="RE10" i="70"/>
  <c r="RE9" i="70"/>
  <c r="RE8" i="70"/>
  <c r="RE7" i="70"/>
  <c r="RE6" i="70"/>
  <c r="RE5" i="70"/>
  <c r="RE4" i="70"/>
  <c r="RE3" i="70"/>
  <c r="RE2" i="70"/>
  <c r="S17" i="40" l="1"/>
  <c r="B17" i="25" l="1"/>
  <c r="D45" i="67"/>
  <c r="D44" i="67"/>
  <c r="D43" i="67"/>
  <c r="D42" i="67"/>
  <c r="D42" i="66"/>
  <c r="D41" i="66"/>
  <c r="E66" i="66"/>
  <c r="E65" i="66"/>
  <c r="E64" i="66"/>
  <c r="E63" i="66"/>
  <c r="E62" i="66"/>
  <c r="E61" i="66"/>
  <c r="E60" i="66"/>
  <c r="E58" i="66"/>
  <c r="E59" i="66"/>
  <c r="S10" i="40" l="1"/>
  <c r="L62" i="40" l="1"/>
  <c r="C46" i="78" l="1"/>
  <c r="C45" i="78"/>
  <c r="C44" i="78"/>
  <c r="W51" i="40" l="1"/>
  <c r="I31" i="78"/>
  <c r="I30" i="78"/>
  <c r="I29" i="78"/>
  <c r="I28" i="78"/>
  <c r="I27" i="78"/>
  <c r="I26" i="78"/>
  <c r="I25" i="78"/>
  <c r="C20" i="78"/>
  <c r="C19" i="78"/>
  <c r="C18" i="78"/>
  <c r="C17" i="78"/>
  <c r="C16" i="78"/>
  <c r="E6" i="68" l="1"/>
  <c r="C11" i="67"/>
  <c r="G17" i="25"/>
  <c r="F17" i="25"/>
  <c r="E17" i="25"/>
  <c r="D17" i="25"/>
  <c r="C17" i="25"/>
  <c r="B20" i="32" l="1" a="1"/>
  <c r="B19" i="32" a="1"/>
  <c r="B18" i="32" a="1"/>
  <c r="B17" i="32" a="1"/>
  <c r="B16" i="32" a="1"/>
  <c r="B15" i="32" a="1"/>
  <c r="B14" i="32" a="1"/>
  <c r="B13" i="32" a="1"/>
  <c r="B12" i="32" a="1"/>
  <c r="B11" i="32" a="1"/>
  <c r="B10" i="32" a="1"/>
  <c r="B9" i="32" a="1"/>
  <c r="B8" i="32" a="1"/>
  <c r="B7" i="32" a="1"/>
  <c r="B6" i="32" a="1"/>
  <c r="B5" i="32" a="1"/>
  <c r="B4" i="32" a="1"/>
  <c r="B3" i="32" a="1"/>
  <c r="L87" i="40" l="1"/>
  <c r="L86" i="40"/>
  <c r="L82" i="40"/>
  <c r="L81" i="40"/>
  <c r="K87" i="40"/>
  <c r="K86" i="40"/>
  <c r="K82" i="40"/>
  <c r="K81" i="40"/>
  <c r="K92" i="40"/>
  <c r="K91" i="40"/>
  <c r="L92" i="40" l="1"/>
  <c r="L91" i="40"/>
  <c r="B71" i="68" a="1"/>
  <c r="B71" i="68" s="1"/>
  <c r="B70" i="68" a="1"/>
  <c r="B70" i="68" s="1"/>
  <c r="B69" i="68" a="1"/>
  <c r="B69" i="68" s="1"/>
  <c r="B68" i="68" a="1"/>
  <c r="B68" i="68" s="1"/>
  <c r="CH54" i="40"/>
  <c r="BD51" i="40"/>
  <c r="W48" i="32" l="1" a="1"/>
  <c r="W44" i="32" a="1"/>
  <c r="H15" i="32" a="1"/>
  <c r="C25" i="67" l="1"/>
  <c r="C24" i="67"/>
  <c r="C23" i="67"/>
  <c r="C22" i="67"/>
  <c r="C21" i="67"/>
  <c r="C20" i="67"/>
  <c r="C19" i="67"/>
  <c r="C14" i="67"/>
  <c r="C13" i="67"/>
  <c r="C12" i="67"/>
  <c r="C9" i="66"/>
  <c r="C69" i="78"/>
  <c r="C68" i="78"/>
  <c r="C67" i="78"/>
  <c r="C66" i="78"/>
  <c r="C59" i="78"/>
  <c r="C61" i="78"/>
  <c r="C60" i="78"/>
  <c r="C10" i="67"/>
  <c r="K23" i="83"/>
  <c r="K32" i="83"/>
  <c r="H177" i="83"/>
  <c r="H157" i="83"/>
  <c r="H39" i="83"/>
  <c r="H68" i="83"/>
  <c r="H115" i="83"/>
  <c r="H12" i="83"/>
  <c r="K44" i="83"/>
  <c r="H205" i="83"/>
  <c r="H72" i="83"/>
  <c r="H175" i="83"/>
  <c r="H44" i="83"/>
  <c r="H69" i="83"/>
  <c r="H70" i="83"/>
  <c r="H67" i="83"/>
  <c r="H13" i="83"/>
  <c r="H180" i="83"/>
  <c r="H148" i="83"/>
  <c r="H37" i="83"/>
  <c r="K50" i="83"/>
  <c r="H38" i="83"/>
  <c r="H141" i="83"/>
  <c r="H144" i="83"/>
  <c r="H16" i="83"/>
  <c r="H9" i="83"/>
  <c r="H71" i="83"/>
  <c r="H107" i="83"/>
  <c r="H206" i="83"/>
  <c r="H73" i="83"/>
  <c r="H174" i="83"/>
  <c r="H11" i="83"/>
  <c r="H146" i="83"/>
  <c r="K20" i="83"/>
  <c r="K33" i="83"/>
  <c r="H76" i="83"/>
  <c r="H40" i="83"/>
  <c r="K35" i="83"/>
  <c r="H178" i="83"/>
  <c r="H108" i="83"/>
  <c r="H111" i="83"/>
  <c r="H17" i="83"/>
  <c r="H155" i="83"/>
  <c r="H179" i="83"/>
  <c r="K25" i="83"/>
  <c r="H66" i="83"/>
  <c r="H113" i="83"/>
  <c r="H14" i="83"/>
  <c r="H45" i="83"/>
  <c r="H181" i="83"/>
  <c r="H77" i="83"/>
  <c r="H142" i="83"/>
  <c r="H156" i="83"/>
  <c r="H109" i="83"/>
  <c r="H209" i="83"/>
  <c r="H147" i="83"/>
  <c r="H74" i="83"/>
  <c r="K48" i="83"/>
  <c r="H158" i="83"/>
  <c r="H41" i="83"/>
  <c r="K22" i="83"/>
  <c r="K46" i="83"/>
  <c r="H143" i="83"/>
  <c r="H208" i="83"/>
  <c r="K45" i="83"/>
  <c r="H114" i="83"/>
  <c r="H15" i="83"/>
  <c r="H207" i="83"/>
  <c r="H10" i="83"/>
  <c r="H176" i="83"/>
  <c r="H43" i="83"/>
  <c r="K26" i="83"/>
  <c r="H154" i="83"/>
  <c r="K36" i="83"/>
  <c r="H145" i="83"/>
  <c r="H42" i="83"/>
  <c r="K47" i="83"/>
  <c r="H75" i="83"/>
  <c r="K49" i="83"/>
  <c r="H110" i="83"/>
  <c r="K30" i="83"/>
  <c r="H106" i="83"/>
  <c r="H112" i="83"/>
  <c r="K21" i="83"/>
  <c r="K51" i="83"/>
  <c r="K24" i="83"/>
  <c r="K52" i="83"/>
  <c r="F19" i="75" l="1"/>
  <c r="F18" i="75"/>
  <c r="F17" i="75"/>
  <c r="F16" i="75"/>
  <c r="F15" i="75"/>
  <c r="F14" i="75"/>
  <c r="F13" i="75"/>
  <c r="F10" i="75" a="1"/>
  <c r="F10" i="75" s="1"/>
  <c r="F9" i="75" a="1"/>
  <c r="F9" i="75" s="1"/>
  <c r="F8" i="75" a="1"/>
  <c r="F8" i="75" s="1"/>
  <c r="F7" i="75" a="1"/>
  <c r="F7" i="75" s="1"/>
  <c r="F6" i="75" a="1"/>
  <c r="F6" i="75" s="1"/>
  <c r="F5" i="75" a="1"/>
  <c r="F5" i="75" s="1"/>
  <c r="F4" i="75" a="1"/>
  <c r="F4" i="75" s="1"/>
  <c r="G19" i="75"/>
  <c r="G18" i="75"/>
  <c r="G17" i="75"/>
  <c r="G16" i="75"/>
  <c r="G15" i="75"/>
  <c r="G14" i="75"/>
  <c r="G13" i="75"/>
  <c r="G10" i="75"/>
  <c r="G9" i="75"/>
  <c r="G8" i="75"/>
  <c r="G7" i="75"/>
  <c r="G6" i="75"/>
  <c r="G5" i="75"/>
  <c r="G4" i="75"/>
  <c r="C20" i="66"/>
  <c r="C10" i="66"/>
  <c r="C19" i="66"/>
  <c r="C18" i="66"/>
  <c r="C15" i="66"/>
  <c r="C14" i="66"/>
  <c r="C24" i="66"/>
  <c r="C23" i="66"/>
  <c r="C13" i="66"/>
  <c r="C12" i="66"/>
  <c r="C22" i="66"/>
  <c r="C21" i="66"/>
  <c r="C11" i="66"/>
  <c r="E7" i="68" l="1"/>
  <c r="L64" i="40"/>
  <c r="L63" i="40"/>
  <c r="L61" i="40"/>
  <c r="BD57" i="40"/>
  <c r="BD55" i="40"/>
  <c r="BD54" i="40"/>
  <c r="AH57" i="40"/>
  <c r="AH55" i="40"/>
  <c r="AH54" i="40"/>
  <c r="AH51" i="40"/>
  <c r="W57" i="40"/>
  <c r="W55" i="40"/>
  <c r="W54" i="40"/>
  <c r="L57" i="40"/>
  <c r="L55" i="40"/>
  <c r="L54" i="40"/>
  <c r="L51" i="40"/>
  <c r="BZ38" i="40"/>
  <c r="BZ36" i="40"/>
  <c r="BZ35" i="40"/>
  <c r="BZ32" i="40"/>
  <c r="BO38" i="40"/>
  <c r="BO32" i="40"/>
  <c r="BD38" i="40"/>
  <c r="BD36" i="40"/>
  <c r="BD35" i="40"/>
  <c r="BD32" i="40"/>
  <c r="AS38" i="40"/>
  <c r="AS36" i="40"/>
  <c r="AS35" i="40"/>
  <c r="AS32" i="40"/>
  <c r="AH38" i="40"/>
  <c r="AH36" i="40"/>
  <c r="AH35" i="40"/>
  <c r="AH32" i="40"/>
  <c r="W38" i="40"/>
  <c r="W36" i="40"/>
  <c r="W35" i="40"/>
  <c r="W32" i="40"/>
  <c r="L36" i="40"/>
  <c r="L35" i="40"/>
  <c r="L32" i="40"/>
  <c r="S20" i="40" a="1"/>
  <c r="S20" i="40" s="1"/>
  <c r="S5" i="40"/>
  <c r="S6" i="40"/>
  <c r="S7" i="40"/>
  <c r="S8" i="40"/>
  <c r="S9" i="40"/>
  <c r="S11" i="40"/>
  <c r="S12" i="40"/>
  <c r="S13" i="40"/>
  <c r="S14" i="40"/>
  <c r="S15" i="40"/>
  <c r="S18" i="40"/>
  <c r="S21" i="40"/>
  <c r="S22" i="40"/>
  <c r="H11" i="32" a="1"/>
  <c r="W53" i="32" a="1"/>
  <c r="X54" i="32" a="1"/>
  <c r="W54" i="32" a="1"/>
  <c r="X53" i="32" a="1"/>
  <c r="X44" i="32" a="1"/>
  <c r="E29" i="25"/>
  <c r="E28" i="25"/>
  <c r="E27" i="25"/>
  <c r="E26" i="25"/>
  <c r="E25" i="25"/>
  <c r="E24" i="25"/>
  <c r="E23" i="25"/>
  <c r="F29" i="25"/>
  <c r="F28" i="25"/>
  <c r="F27" i="25"/>
  <c r="F26" i="25"/>
  <c r="F25" i="25"/>
  <c r="F24" i="25"/>
  <c r="F23" i="25"/>
  <c r="F22" i="25"/>
  <c r="E22" i="25"/>
  <c r="G29" i="25"/>
  <c r="G28" i="25"/>
  <c r="G27" i="25"/>
  <c r="G26" i="25"/>
  <c r="G25" i="25"/>
  <c r="G24" i="25"/>
  <c r="G23" i="25"/>
  <c r="G22" i="25"/>
  <c r="D20" i="66"/>
  <c r="D18" i="66"/>
  <c r="D32" i="68"/>
  <c r="D29" i="68"/>
  <c r="D34" i="68"/>
  <c r="D31" i="68"/>
  <c r="D30" i="68"/>
  <c r="D37" i="68"/>
  <c r="D33" i="68"/>
  <c r="D36" i="68"/>
  <c r="D35" i="68"/>
  <c r="X48" i="32" l="1" a="1"/>
  <c r="X45" i="32" a="1"/>
  <c r="X46" i="32" a="1"/>
  <c r="X47" i="32" a="1"/>
  <c r="W46" i="32" a="1"/>
  <c r="W45" i="32" a="1"/>
  <c r="W47" i="32" a="1"/>
  <c r="H4" i="32" a="1"/>
  <c r="H5" i="32" a="1"/>
  <c r="H9" i="32" l="1" a="1"/>
  <c r="U24" i="32"/>
  <c r="U25" i="32" a="1"/>
  <c r="U25" i="32" s="1"/>
  <c r="T25" i="32" a="1"/>
  <c r="T25" i="32" s="1"/>
  <c r="T27" i="32" a="1"/>
  <c r="T27" i="32" s="1"/>
  <c r="T28" i="32" a="1"/>
  <c r="T28" i="32" s="1"/>
  <c r="T29" i="32" a="1"/>
  <c r="T29" i="32" s="1"/>
  <c r="T30" i="32" a="1"/>
  <c r="T30" i="32" s="1"/>
  <c r="S25" i="32" a="1"/>
  <c r="S25" i="32" s="1"/>
  <c r="S26" i="32" a="1"/>
  <c r="S26" i="32" s="1"/>
  <c r="S27" i="32" a="1"/>
  <c r="S27" i="32" s="1"/>
  <c r="S28" i="32" a="1"/>
  <c r="S28" i="32" s="1"/>
  <c r="S29" i="32" a="1"/>
  <c r="S29" i="32" s="1"/>
  <c r="S30" i="32" a="1"/>
  <c r="S30" i="32" s="1"/>
  <c r="S32" i="32" a="1"/>
  <c r="S32" i="32" s="1"/>
  <c r="S24" i="32" a="1"/>
  <c r="S24" i="32" s="1"/>
  <c r="V25" i="32" a="1"/>
  <c r="V25" i="32" s="1"/>
  <c r="V26" i="32" a="1"/>
  <c r="V26" i="32" s="1"/>
  <c r="V27" i="32" a="1"/>
  <c r="V27" i="32" s="1"/>
  <c r="V28" i="32" a="1"/>
  <c r="V28" i="32" s="1"/>
  <c r="V29" i="32" a="1"/>
  <c r="V29" i="32" s="1"/>
  <c r="V30" i="32" a="1"/>
  <c r="V30" i="32" s="1"/>
  <c r="V31" i="32" a="1"/>
  <c r="V31" i="32" s="1"/>
  <c r="V32" i="32" a="1"/>
  <c r="V32" i="32" s="1"/>
  <c r="V33" i="32" a="1"/>
  <c r="V33" i="32" s="1"/>
  <c r="R25" i="32" a="1"/>
  <c r="R25" i="32" s="1"/>
  <c r="R27" i="32" a="1"/>
  <c r="R27" i="32" s="1"/>
  <c r="R28" i="32" a="1"/>
  <c r="R28" i="32" s="1"/>
  <c r="R30" i="32" a="1"/>
  <c r="R30" i="32" s="1"/>
  <c r="R31" i="32" a="1"/>
  <c r="R31" i="32" s="1"/>
  <c r="R32" i="32" a="1"/>
  <c r="R32" i="32" s="1"/>
  <c r="R33" i="32" a="1"/>
  <c r="R33" i="32" s="1"/>
  <c r="Q25" i="32" a="1"/>
  <c r="Q25" i="32" s="1"/>
  <c r="Q27" i="32" a="1"/>
  <c r="Q27" i="32" s="1"/>
  <c r="Q28" i="32" a="1"/>
  <c r="Q28" i="32" s="1"/>
  <c r="Q30" i="32" a="1"/>
  <c r="Q30" i="32" s="1"/>
  <c r="Q31" i="32" a="1"/>
  <c r="Q31" i="32" s="1"/>
  <c r="Q32" i="32" a="1"/>
  <c r="Q32" i="32" s="1"/>
  <c r="Q33" i="32" a="1"/>
  <c r="Q33" i="32" s="1"/>
  <c r="P25" i="32" a="1"/>
  <c r="P25" i="32" s="1"/>
  <c r="P27" i="32" a="1"/>
  <c r="P27" i="32" s="1"/>
  <c r="P28" i="32" a="1"/>
  <c r="P28" i="32" s="1"/>
  <c r="P29" i="32" a="1"/>
  <c r="P29" i="32" s="1"/>
  <c r="P30" i="32" a="1"/>
  <c r="P30" i="32" s="1"/>
  <c r="P31" i="32" a="1"/>
  <c r="P31" i="32" s="1"/>
  <c r="P32" i="32" a="1"/>
  <c r="P32" i="32" s="1"/>
  <c r="P33" i="32" a="1"/>
  <c r="P33" i="32" s="1"/>
  <c r="O25" i="32" a="1"/>
  <c r="O25" i="32" s="1"/>
  <c r="O27" i="32" a="1"/>
  <c r="O27" i="32" s="1"/>
  <c r="O28" i="32" a="1"/>
  <c r="O28" i="32" s="1"/>
  <c r="O29" i="32" a="1"/>
  <c r="O29" i="32" s="1"/>
  <c r="O30" i="32" a="1"/>
  <c r="O30" i="32" s="1"/>
  <c r="O31" i="32" a="1"/>
  <c r="O31" i="32" s="1"/>
  <c r="O32" i="32" a="1"/>
  <c r="O32" i="32" s="1"/>
  <c r="O33" i="32" a="1"/>
  <c r="O33" i="32" s="1"/>
  <c r="N25" i="32" a="1"/>
  <c r="N25" i="32" s="1"/>
  <c r="N27" i="32" a="1"/>
  <c r="N27" i="32" s="1"/>
  <c r="N28" i="32" a="1"/>
  <c r="N28" i="32" s="1"/>
  <c r="N29" i="32" a="1"/>
  <c r="N29" i="32" s="1"/>
  <c r="N30" i="32" a="1"/>
  <c r="N30" i="32" s="1"/>
  <c r="N31" i="32" a="1"/>
  <c r="N31" i="32" s="1"/>
  <c r="N32" i="32" a="1"/>
  <c r="N32" i="32" s="1"/>
  <c r="N33" i="32" a="1"/>
  <c r="N33" i="32" s="1"/>
  <c r="M25" i="32" a="1"/>
  <c r="M25" i="32" s="1"/>
  <c r="M27" i="32" a="1"/>
  <c r="M27" i="32" s="1"/>
  <c r="M28" i="32" a="1"/>
  <c r="M28" i="32" s="1"/>
  <c r="M29" i="32" a="1"/>
  <c r="M29" i="32" s="1"/>
  <c r="M30" i="32" a="1"/>
  <c r="M30" i="32" s="1"/>
  <c r="M31" i="32" a="1"/>
  <c r="M31" i="32" s="1"/>
  <c r="M32" i="32" a="1"/>
  <c r="M32" i="32" s="1"/>
  <c r="M33" i="32" a="1"/>
  <c r="M33" i="32" s="1"/>
  <c r="L25" i="32" a="1"/>
  <c r="L25" i="32" s="1"/>
  <c r="L27" i="32" a="1"/>
  <c r="L27" i="32" s="1"/>
  <c r="L28" i="32" a="1"/>
  <c r="L28" i="32" s="1"/>
  <c r="L30" i="32" a="1"/>
  <c r="L30" i="32" s="1"/>
  <c r="L31" i="32" a="1"/>
  <c r="L31" i="32" s="1"/>
  <c r="L32" i="32" a="1"/>
  <c r="L32" i="32" s="1"/>
  <c r="L33" i="32" a="1"/>
  <c r="L33" i="32" s="1"/>
  <c r="K25" i="32" a="1"/>
  <c r="K25" i="32" s="1"/>
  <c r="K27" i="32" a="1"/>
  <c r="K27" i="32" s="1"/>
  <c r="K28" i="32" a="1"/>
  <c r="K28" i="32" s="1"/>
  <c r="K29" i="32" a="1"/>
  <c r="K29" i="32" s="1"/>
  <c r="K30" i="32" a="1"/>
  <c r="K30" i="32" s="1"/>
  <c r="K31" i="32" a="1"/>
  <c r="K31" i="32" s="1"/>
  <c r="K33" i="32" a="1"/>
  <c r="K33" i="32" s="1"/>
  <c r="K24" i="32" a="1"/>
  <c r="K24" i="32" s="1"/>
  <c r="J25" i="32" a="1"/>
  <c r="J25" i="32" s="1"/>
  <c r="J27" i="32" a="1"/>
  <c r="J27" i="32" s="1"/>
  <c r="J28" i="32" a="1"/>
  <c r="J28" i="32" s="1"/>
  <c r="J29" i="32" a="1"/>
  <c r="J29" i="32" s="1"/>
  <c r="J30" i="32" a="1"/>
  <c r="J30" i="32" s="1"/>
  <c r="J33" i="32" a="1"/>
  <c r="J33" i="32" s="1"/>
  <c r="I25" i="32" a="1"/>
  <c r="I25" i="32" s="1"/>
  <c r="I27" i="32" a="1"/>
  <c r="I27" i="32" s="1"/>
  <c r="I28" i="32" a="1"/>
  <c r="I28" i="32" s="1"/>
  <c r="I29" i="32" a="1"/>
  <c r="I29" i="32" s="1"/>
  <c r="I30" i="32" a="1"/>
  <c r="I30" i="32" s="1"/>
  <c r="I31" i="32" a="1"/>
  <c r="I31" i="32" s="1"/>
  <c r="I32" i="32" a="1"/>
  <c r="I32" i="32" s="1"/>
  <c r="I33" i="32" a="1"/>
  <c r="I33" i="32" s="1"/>
  <c r="I24" i="32" a="1"/>
  <c r="I24" i="32" s="1"/>
  <c r="H25" i="32" a="1"/>
  <c r="H25" i="32" s="1"/>
  <c r="H26" i="32" a="1"/>
  <c r="H26" i="32" s="1"/>
  <c r="H27" i="32" a="1"/>
  <c r="H27" i="32" s="1"/>
  <c r="H28" i="32" a="1"/>
  <c r="H28" i="32" s="1"/>
  <c r="H29" i="32" a="1"/>
  <c r="H29" i="32" s="1"/>
  <c r="H30" i="32" a="1"/>
  <c r="H30" i="32" s="1"/>
  <c r="H31" i="32" a="1"/>
  <c r="H31" i="32" s="1"/>
  <c r="H32" i="32" a="1"/>
  <c r="H32" i="32" s="1"/>
  <c r="H33" i="32" a="1"/>
  <c r="H33" i="32" s="1"/>
  <c r="H24" i="32" a="1"/>
  <c r="H24" i="32" s="1"/>
  <c r="G25" i="32" a="1"/>
  <c r="G25" i="32" s="1"/>
  <c r="G27" i="32" a="1"/>
  <c r="G27" i="32" s="1"/>
  <c r="G28" i="32" a="1"/>
  <c r="G28" i="32" s="1"/>
  <c r="G29" i="32" a="1"/>
  <c r="G29" i="32" s="1"/>
  <c r="G30" i="32" a="1"/>
  <c r="G30" i="32" s="1"/>
  <c r="G31" i="32" a="1"/>
  <c r="G31" i="32" s="1"/>
  <c r="G32" i="32" a="1"/>
  <c r="G32" i="32" s="1"/>
  <c r="G33" i="32" a="1"/>
  <c r="G33" i="32" s="1"/>
  <c r="G24" i="32" a="1"/>
  <c r="G24" i="32" s="1"/>
  <c r="F25" i="32" a="1"/>
  <c r="F25" i="32" s="1"/>
  <c r="F27" i="32" a="1"/>
  <c r="F27" i="32" s="1"/>
  <c r="F28" i="32" a="1"/>
  <c r="F28" i="32" s="1"/>
  <c r="F29" i="32" a="1"/>
  <c r="F29" i="32" s="1"/>
  <c r="F30" i="32" a="1"/>
  <c r="F30" i="32" s="1"/>
  <c r="F31" i="32" a="1"/>
  <c r="F31" i="32" s="1"/>
  <c r="F32" i="32" a="1"/>
  <c r="F32" i="32" s="1"/>
  <c r="F33" i="32" a="1"/>
  <c r="F33" i="32" s="1"/>
  <c r="F24" i="32" a="1"/>
  <c r="F24" i="32" s="1"/>
  <c r="E24" i="32" a="1"/>
  <c r="E24" i="32" s="1"/>
  <c r="E25" i="32" a="1"/>
  <c r="E25" i="32" s="1"/>
  <c r="E27" i="32" a="1"/>
  <c r="E27" i="32" s="1"/>
  <c r="E28" i="32" a="1"/>
  <c r="E28" i="32" s="1"/>
  <c r="E29" i="32" a="1"/>
  <c r="E29" i="32" s="1"/>
  <c r="E30" i="32" a="1"/>
  <c r="E30" i="32" s="1"/>
  <c r="E31" i="32" a="1"/>
  <c r="E31" i="32" s="1"/>
  <c r="E32" i="32" a="1"/>
  <c r="E32" i="32" s="1"/>
  <c r="E33" i="32" a="1"/>
  <c r="E33" i="32" s="1"/>
  <c r="O54" i="32" l="1" a="1"/>
  <c r="O54" i="32" s="1"/>
  <c r="S54" i="32" a="1"/>
  <c r="S54" i="32" s="1"/>
  <c r="B11" i="32"/>
  <c r="B12" i="32"/>
  <c r="B13" i="32"/>
  <c r="B14" i="32"/>
  <c r="B17" i="32"/>
  <c r="H11" i="32" s="1"/>
  <c r="B6" i="32"/>
  <c r="B8" i="32"/>
  <c r="B9" i="32"/>
  <c r="B7" i="32"/>
  <c r="B18" i="32"/>
  <c r="B5" i="32"/>
  <c r="B10" i="32"/>
  <c r="B3" i="32"/>
  <c r="B16" i="32"/>
  <c r="B19" i="32"/>
  <c r="B4" i="32"/>
  <c r="B15" i="32"/>
  <c r="B20" i="32"/>
  <c r="H15" i="32"/>
  <c r="H9" i="32" s="1"/>
  <c r="I9" i="32" s="1"/>
  <c r="M46" i="32" a="1"/>
  <c r="M46" i="32" s="1"/>
  <c r="H45" i="32" a="1"/>
  <c r="H45" i="32" s="1"/>
  <c r="R46" i="32" a="1"/>
  <c r="R46" i="32" s="1"/>
  <c r="Q47" i="32" a="1"/>
  <c r="Q47" i="32" s="1"/>
  <c r="M44" i="32" a="1"/>
  <c r="M44" i="32" s="1"/>
  <c r="G45" i="32" a="1"/>
  <c r="G45" i="32" s="1"/>
  <c r="J44" i="32" a="1"/>
  <c r="J44" i="32" s="1"/>
  <c r="L44" i="32" a="1"/>
  <c r="L44" i="32" s="1"/>
  <c r="S53" i="32" a="1"/>
  <c r="S53" i="32" s="1"/>
  <c r="L54" i="32" a="1"/>
  <c r="L54" i="32" s="1"/>
  <c r="E46" i="32" a="1"/>
  <c r="E46" i="32" s="1"/>
  <c r="H47" i="32" a="1"/>
  <c r="H47" i="32" s="1"/>
  <c r="B44" i="32" a="1"/>
  <c r="B44" i="32" s="1"/>
  <c r="E47" i="32" a="1"/>
  <c r="E47" i="32" s="1"/>
  <c r="J45" i="32" a="1"/>
  <c r="J45" i="32" s="1"/>
  <c r="B54" i="32" a="1"/>
  <c r="B54" i="32" s="1"/>
  <c r="C47" i="32" a="1"/>
  <c r="C47" i="32" s="1"/>
  <c r="J46" i="32" a="1"/>
  <c r="J46" i="32" s="1"/>
  <c r="C53" i="32" a="1"/>
  <c r="C53" i="32" s="1"/>
  <c r="B45" i="32" a="1"/>
  <c r="B45" i="32" s="1"/>
  <c r="D48" i="32" a="1"/>
  <c r="D48" i="32" s="1"/>
  <c r="N44" i="32" a="1"/>
  <c r="N44" i="32" s="1"/>
  <c r="BO54" i="40" s="1"/>
  <c r="O44" i="32" a="1"/>
  <c r="O44" i="32" s="1"/>
  <c r="BW54" i="40" s="1"/>
  <c r="D53" i="32" a="1"/>
  <c r="D53" i="32" s="1"/>
  <c r="B53" i="32" a="1"/>
  <c r="B53" i="32" s="1"/>
  <c r="D44" i="32" a="1"/>
  <c r="D44" i="32" s="1"/>
  <c r="E45" i="32" a="1"/>
  <c r="E45" i="32" s="1"/>
  <c r="L53" i="32" a="1"/>
  <c r="L53" i="32" s="1"/>
  <c r="H48" i="32" a="1"/>
  <c r="H48" i="32" s="1"/>
  <c r="P46" i="32" a="1"/>
  <c r="P46" i="32" s="1"/>
  <c r="Q44" i="32" a="1"/>
  <c r="Q44" i="32" s="1"/>
  <c r="F48" i="32" a="1"/>
  <c r="F48" i="32" s="1"/>
  <c r="H46" i="32" a="1"/>
  <c r="H46" i="32" s="1"/>
  <c r="R53" i="32" a="1"/>
  <c r="R53" i="32" s="1"/>
  <c r="B46" i="32" a="1"/>
  <c r="B46" i="32" s="1"/>
  <c r="G44" i="32" a="1"/>
  <c r="G44" i="32" s="1"/>
  <c r="B47" i="32" a="1"/>
  <c r="B47" i="32" s="1"/>
  <c r="D45" i="32" a="1"/>
  <c r="D45" i="32" s="1"/>
  <c r="E48" i="32" a="1"/>
  <c r="E48" i="32" s="1"/>
  <c r="G46" i="32" a="1"/>
  <c r="G46" i="32" s="1"/>
  <c r="I44" i="32" a="1"/>
  <c r="I44" i="32" s="1"/>
  <c r="J47" i="32" a="1"/>
  <c r="J47" i="32" s="1"/>
  <c r="O47" i="32" a="1"/>
  <c r="O47" i="32" s="1"/>
  <c r="Q46" i="32" a="1"/>
  <c r="Q46" i="32" s="1"/>
  <c r="S47" i="32" a="1"/>
  <c r="S47" i="32" s="1"/>
  <c r="B48" i="32" a="1"/>
  <c r="B48" i="32" s="1"/>
  <c r="D46" i="32" a="1"/>
  <c r="D46" i="32" s="1"/>
  <c r="F44" i="32" a="1"/>
  <c r="F44" i="32" s="1"/>
  <c r="G47" i="32" a="1"/>
  <c r="G47" i="32" s="1"/>
  <c r="I45" i="32" a="1"/>
  <c r="I45" i="32" s="1"/>
  <c r="P44" i="32" a="1"/>
  <c r="P44" i="32" s="1"/>
  <c r="C44" i="32" a="1"/>
  <c r="C44" i="32" s="1"/>
  <c r="D47" i="32" a="1"/>
  <c r="D47" i="32" s="1"/>
  <c r="F45" i="32" a="1"/>
  <c r="F45" i="32" s="1"/>
  <c r="I46" i="32" a="1"/>
  <c r="I46" i="32" s="1"/>
  <c r="K44" i="32" a="1"/>
  <c r="K44" i="32" s="1"/>
  <c r="P48" i="32" a="1"/>
  <c r="P48" i="32" s="1"/>
  <c r="S46" i="32" a="1"/>
  <c r="S46" i="32" s="1"/>
  <c r="C45" i="32" a="1"/>
  <c r="C45" i="32" s="1"/>
  <c r="F46" i="32" a="1"/>
  <c r="F46" i="32" s="1"/>
  <c r="H44" i="32" a="1"/>
  <c r="H44" i="32" s="1"/>
  <c r="I47" i="32" a="1"/>
  <c r="I47" i="32" s="1"/>
  <c r="P47" i="32" a="1"/>
  <c r="P47" i="32" s="1"/>
  <c r="R48" i="32" a="1"/>
  <c r="R48" i="32" s="1"/>
  <c r="S45" i="32" a="1"/>
  <c r="S45" i="32" s="1"/>
  <c r="C46" i="32" a="1"/>
  <c r="C46" i="32" s="1"/>
  <c r="E44" i="32" a="1"/>
  <c r="E44" i="32" s="1"/>
  <c r="F47" i="32" a="1"/>
  <c r="F47" i="32" s="1"/>
  <c r="P45" i="32" a="1"/>
  <c r="P45" i="32" s="1"/>
  <c r="S44" i="32" a="1"/>
  <c r="S44" i="32" s="1"/>
  <c r="C48" i="32" a="1"/>
  <c r="C48" i="32" s="1"/>
  <c r="W48" i="32" l="1"/>
  <c r="W44" i="32"/>
  <c r="X48" i="32"/>
  <c r="H5" i="32"/>
  <c r="I5" i="32" s="1"/>
  <c r="W46" i="32"/>
  <c r="K38" i="40"/>
  <c r="W47" i="32"/>
  <c r="X44" i="32"/>
  <c r="H4" i="32"/>
  <c r="I4" i="32" s="1"/>
  <c r="W45" i="32"/>
  <c r="J18" i="69"/>
  <c r="Y48" i="32" l="1"/>
  <c r="K96" i="40" s="1"/>
  <c r="UC107" i="69"/>
  <c r="UB107" i="69"/>
  <c r="UA107" i="69"/>
  <c r="TZ107" i="69"/>
  <c r="TY107" i="69"/>
  <c r="TX107" i="69"/>
  <c r="TW107" i="69"/>
  <c r="TV107" i="69"/>
  <c r="TU107" i="69"/>
  <c r="TT107" i="69"/>
  <c r="TS107" i="69"/>
  <c r="TR107" i="69"/>
  <c r="TQ107" i="69"/>
  <c r="TP107" i="69"/>
  <c r="TO107" i="69"/>
  <c r="TN107" i="69"/>
  <c r="TM107" i="69"/>
  <c r="TL107" i="69"/>
  <c r="TK107" i="69"/>
  <c r="TJ107" i="69"/>
  <c r="TI107" i="69"/>
  <c r="TH107" i="69"/>
  <c r="TG107" i="69"/>
  <c r="TF107" i="69"/>
  <c r="TE107" i="69"/>
  <c r="TD107" i="69"/>
  <c r="TC107" i="69"/>
  <c r="TB107" i="69"/>
  <c r="TA107" i="69"/>
  <c r="SZ107" i="69"/>
  <c r="SY107" i="69"/>
  <c r="SX107" i="69"/>
  <c r="SW107" i="69"/>
  <c r="SV107" i="69"/>
  <c r="SU107" i="69"/>
  <c r="ST107" i="69"/>
  <c r="SS107" i="69"/>
  <c r="SR107" i="69"/>
  <c r="SQ107" i="69"/>
  <c r="SP107" i="69"/>
  <c r="SO107" i="69"/>
  <c r="SN107" i="69"/>
  <c r="SM107" i="69"/>
  <c r="SL107" i="69"/>
  <c r="SK107" i="69"/>
  <c r="SJ107" i="69"/>
  <c r="SI107" i="69"/>
  <c r="SH107" i="69"/>
  <c r="SG107" i="69"/>
  <c r="SF107" i="69"/>
  <c r="SE107" i="69"/>
  <c r="SD107" i="69"/>
  <c r="SC107" i="69"/>
  <c r="SB107" i="69"/>
  <c r="SA107" i="69"/>
  <c r="RZ107" i="69"/>
  <c r="RY107" i="69"/>
  <c r="RX107" i="69"/>
  <c r="RW107" i="69"/>
  <c r="RV107" i="69"/>
  <c r="RU107" i="69"/>
  <c r="RT107" i="69"/>
  <c r="RS107" i="69"/>
  <c r="RR107" i="69"/>
  <c r="RQ107" i="69"/>
  <c r="RP107" i="69"/>
  <c r="RO107" i="69"/>
  <c r="RN107" i="69"/>
  <c r="RM107" i="69"/>
  <c r="RL107" i="69"/>
  <c r="RK107" i="69"/>
  <c r="RJ107" i="69"/>
  <c r="RI107" i="69"/>
  <c r="RH107" i="69"/>
  <c r="RG107" i="69"/>
  <c r="RF107" i="69"/>
  <c r="RE107" i="69"/>
  <c r="RD107" i="69"/>
  <c r="RC107" i="69"/>
  <c r="RB107" i="69"/>
  <c r="RA107" i="69"/>
  <c r="QZ107" i="69"/>
  <c r="QY107" i="69"/>
  <c r="QX107" i="69"/>
  <c r="QW107" i="69"/>
  <c r="QV107" i="69"/>
  <c r="QU107" i="69"/>
  <c r="QT107" i="69"/>
  <c r="QS107" i="69"/>
  <c r="QR107" i="69"/>
  <c r="QQ107" i="69"/>
  <c r="QP107" i="69"/>
  <c r="QO107" i="69"/>
  <c r="QN107" i="69"/>
  <c r="QM107" i="69"/>
  <c r="QL107" i="69"/>
  <c r="QK107" i="69"/>
  <c r="QJ107" i="69"/>
  <c r="QI107" i="69"/>
  <c r="QH107" i="69"/>
  <c r="QG107" i="69"/>
  <c r="QF107" i="69"/>
  <c r="QE107" i="69"/>
  <c r="QD107" i="69"/>
  <c r="QC107" i="69"/>
  <c r="QB107" i="69"/>
  <c r="QA107" i="69"/>
  <c r="PZ107" i="69"/>
  <c r="PY107" i="69"/>
  <c r="PX107" i="69"/>
  <c r="PW107" i="69"/>
  <c r="PV107" i="69"/>
  <c r="PU107" i="69"/>
  <c r="PT107" i="69"/>
  <c r="PS107" i="69"/>
  <c r="PR107" i="69"/>
  <c r="PQ107" i="69"/>
  <c r="PP107" i="69"/>
  <c r="PO107" i="69"/>
  <c r="PN107" i="69"/>
  <c r="PM107" i="69"/>
  <c r="PL107" i="69"/>
  <c r="PK107" i="69"/>
  <c r="PJ107" i="69"/>
  <c r="PI107" i="69"/>
  <c r="PH107" i="69"/>
  <c r="PG107" i="69"/>
  <c r="PF107" i="69"/>
  <c r="PE107" i="69"/>
  <c r="PD107" i="69"/>
  <c r="PC107" i="69"/>
  <c r="PB107" i="69"/>
  <c r="PA107" i="69"/>
  <c r="OZ107" i="69"/>
  <c r="OY107" i="69"/>
  <c r="OX107" i="69"/>
  <c r="OW107" i="69"/>
  <c r="OV107" i="69"/>
  <c r="OU107" i="69"/>
  <c r="OT107" i="69"/>
  <c r="OS107" i="69"/>
  <c r="OR107" i="69"/>
  <c r="OQ107" i="69"/>
  <c r="OP107" i="69"/>
  <c r="OO107" i="69"/>
  <c r="ON107" i="69"/>
  <c r="OM107" i="69"/>
  <c r="OL107" i="69"/>
  <c r="OK107" i="69"/>
  <c r="OJ107" i="69"/>
  <c r="OI107" i="69"/>
  <c r="OH107" i="69"/>
  <c r="OG107" i="69"/>
  <c r="OF107" i="69"/>
  <c r="OE107" i="69"/>
  <c r="OD107" i="69"/>
  <c r="OC107" i="69"/>
  <c r="OB107" i="69"/>
  <c r="OA107" i="69"/>
  <c r="NZ107" i="69"/>
  <c r="NY107" i="69"/>
  <c r="NX107" i="69"/>
  <c r="NW107" i="69"/>
  <c r="NV107" i="69"/>
  <c r="NU107" i="69"/>
  <c r="NT107" i="69"/>
  <c r="NS107" i="69"/>
  <c r="NR107" i="69"/>
  <c r="NQ107" i="69"/>
  <c r="NP107" i="69"/>
  <c r="NO107" i="69"/>
  <c r="NN107" i="69"/>
  <c r="NM107" i="69"/>
  <c r="NL107" i="69"/>
  <c r="NK107" i="69"/>
  <c r="NJ107" i="69"/>
  <c r="NI107" i="69"/>
  <c r="NH107" i="69"/>
  <c r="NG107" i="69"/>
  <c r="NF107" i="69"/>
  <c r="NE107" i="69"/>
  <c r="ND107" i="69"/>
  <c r="NC107" i="69"/>
  <c r="NB107" i="69"/>
  <c r="NA107" i="69"/>
  <c r="MZ107" i="69"/>
  <c r="MY107" i="69"/>
  <c r="MX107" i="69"/>
  <c r="MW107" i="69"/>
  <c r="MV107" i="69"/>
  <c r="MU107" i="69"/>
  <c r="MT107" i="69"/>
  <c r="MS107" i="69"/>
  <c r="MR107" i="69"/>
  <c r="MQ107" i="69"/>
  <c r="MP107" i="69"/>
  <c r="MO107" i="69"/>
  <c r="MN107" i="69"/>
  <c r="MM107" i="69"/>
  <c r="ML107" i="69"/>
  <c r="MK107" i="69"/>
  <c r="MJ107" i="69"/>
  <c r="MI107" i="69"/>
  <c r="MH107" i="69"/>
  <c r="MG107" i="69"/>
  <c r="MF107" i="69"/>
  <c r="ME107" i="69"/>
  <c r="MD107" i="69"/>
  <c r="MC107" i="69"/>
  <c r="MB107" i="69"/>
  <c r="MA107" i="69"/>
  <c r="LZ107" i="69"/>
  <c r="LY107" i="69"/>
  <c r="LX107" i="69"/>
  <c r="LW107" i="69"/>
  <c r="LV107" i="69"/>
  <c r="LU107" i="69"/>
  <c r="LT107" i="69"/>
  <c r="LS107" i="69"/>
  <c r="LR107" i="69"/>
  <c r="LQ107" i="69"/>
  <c r="LP107" i="69"/>
  <c r="LO107" i="69"/>
  <c r="LN107" i="69"/>
  <c r="LM107" i="69"/>
  <c r="LL107" i="69"/>
  <c r="LK107" i="69"/>
  <c r="LJ107" i="69"/>
  <c r="LI107" i="69"/>
  <c r="LH107" i="69"/>
  <c r="LG107" i="69"/>
  <c r="LF107" i="69"/>
  <c r="LE107" i="69"/>
  <c r="LD107" i="69"/>
  <c r="LC107" i="69"/>
  <c r="LB107" i="69"/>
  <c r="LA107" i="69"/>
  <c r="KZ107" i="69"/>
  <c r="KY107" i="69"/>
  <c r="KX107" i="69"/>
  <c r="KW107" i="69"/>
  <c r="KV107" i="69"/>
  <c r="KU107" i="69"/>
  <c r="KT107" i="69"/>
  <c r="KS107" i="69"/>
  <c r="KR107" i="69"/>
  <c r="KQ107" i="69"/>
  <c r="KP107" i="69"/>
  <c r="KO107" i="69"/>
  <c r="KN107" i="69"/>
  <c r="KM107" i="69"/>
  <c r="KL107" i="69"/>
  <c r="KK107" i="69"/>
  <c r="KJ107" i="69"/>
  <c r="KI107" i="69"/>
  <c r="KH107" i="69"/>
  <c r="KG107" i="69"/>
  <c r="KF107" i="69"/>
  <c r="KE107" i="69"/>
  <c r="KD107" i="69"/>
  <c r="KC107" i="69"/>
  <c r="KB107" i="69"/>
  <c r="KA107" i="69"/>
  <c r="JZ107" i="69"/>
  <c r="JY107" i="69"/>
  <c r="JX107" i="69"/>
  <c r="JW107" i="69"/>
  <c r="JV107" i="69"/>
  <c r="JU107" i="69"/>
  <c r="JT107" i="69"/>
  <c r="JS107" i="69"/>
  <c r="JR107" i="69"/>
  <c r="JQ107" i="69"/>
  <c r="JP107" i="69"/>
  <c r="JO107" i="69"/>
  <c r="JN107" i="69"/>
  <c r="JM107" i="69"/>
  <c r="JL107" i="69"/>
  <c r="JK107" i="69"/>
  <c r="JJ107" i="69"/>
  <c r="JI107" i="69"/>
  <c r="JH107" i="69"/>
  <c r="JG107" i="69"/>
  <c r="JF107" i="69"/>
  <c r="JE107" i="69"/>
  <c r="JD107" i="69"/>
  <c r="JC107" i="69"/>
  <c r="JB107" i="69"/>
  <c r="JA107" i="69"/>
  <c r="IZ107" i="69"/>
  <c r="IY107" i="69"/>
  <c r="IX107" i="69"/>
  <c r="IW107" i="69"/>
  <c r="IV107" i="69"/>
  <c r="IU107" i="69"/>
  <c r="IT107" i="69"/>
  <c r="IS107" i="69"/>
  <c r="IR107" i="69"/>
  <c r="IQ107" i="69"/>
  <c r="IP107" i="69"/>
  <c r="IO107" i="69"/>
  <c r="IN107" i="69"/>
  <c r="IM107" i="69"/>
  <c r="IL107" i="69"/>
  <c r="IK107" i="69"/>
  <c r="IJ107" i="69"/>
  <c r="II107" i="69"/>
  <c r="IH107" i="69"/>
  <c r="IG107" i="69"/>
  <c r="IF107" i="69"/>
  <c r="IE107" i="69"/>
  <c r="ID107" i="69"/>
  <c r="IC107" i="69"/>
  <c r="IB107" i="69"/>
  <c r="IA107" i="69"/>
  <c r="HZ107" i="69"/>
  <c r="HY107" i="69"/>
  <c r="HX107" i="69"/>
  <c r="HW107" i="69"/>
  <c r="HV107" i="69"/>
  <c r="HU107" i="69"/>
  <c r="HT107" i="69"/>
  <c r="HS107" i="69"/>
  <c r="HR107" i="69"/>
  <c r="HQ107" i="69"/>
  <c r="HP107" i="69"/>
  <c r="HO107" i="69"/>
  <c r="HN107" i="69"/>
  <c r="HM107" i="69"/>
  <c r="HL107" i="69"/>
  <c r="HK107" i="69"/>
  <c r="HJ107" i="69"/>
  <c r="HI107" i="69"/>
  <c r="HH107" i="69"/>
  <c r="HG107" i="69"/>
  <c r="HF107" i="69"/>
  <c r="HE107" i="69"/>
  <c r="HD107" i="69"/>
  <c r="HC107" i="69"/>
  <c r="HB107" i="69"/>
  <c r="HA107" i="69"/>
  <c r="GZ107" i="69"/>
  <c r="GY107" i="69"/>
  <c r="GX107" i="69"/>
  <c r="GW107" i="69"/>
  <c r="GV107" i="69"/>
  <c r="GU107" i="69"/>
  <c r="GT107" i="69"/>
  <c r="GS107" i="69"/>
  <c r="GR107" i="69"/>
  <c r="GQ107" i="69"/>
  <c r="GP107" i="69"/>
  <c r="GO107" i="69"/>
  <c r="GN107" i="69"/>
  <c r="GM107" i="69"/>
  <c r="GL107" i="69"/>
  <c r="GK107" i="69"/>
  <c r="GJ107" i="69"/>
  <c r="GI107" i="69"/>
  <c r="GH107" i="69"/>
  <c r="GG107" i="69"/>
  <c r="GF107" i="69"/>
  <c r="GE107" i="69"/>
  <c r="GD107" i="69"/>
  <c r="GC107" i="69"/>
  <c r="GB107" i="69"/>
  <c r="GA107" i="69"/>
  <c r="FZ107" i="69"/>
  <c r="FY107" i="69"/>
  <c r="FX107" i="69"/>
  <c r="FW107" i="69"/>
  <c r="FV107" i="69"/>
  <c r="FU107" i="69"/>
  <c r="FT107" i="69"/>
  <c r="FS107" i="69"/>
  <c r="FR107" i="69"/>
  <c r="FQ107" i="69"/>
  <c r="FP107" i="69"/>
  <c r="FO107" i="69"/>
  <c r="FN107" i="69"/>
  <c r="FM107" i="69"/>
  <c r="FL107" i="69"/>
  <c r="FK107" i="69"/>
  <c r="FJ107" i="69"/>
  <c r="FI107" i="69"/>
  <c r="FH107" i="69"/>
  <c r="FG107" i="69"/>
  <c r="FF107" i="69"/>
  <c r="FE107" i="69"/>
  <c r="FD107" i="69"/>
  <c r="FC107" i="69"/>
  <c r="FB107" i="69"/>
  <c r="FA107" i="69"/>
  <c r="EZ107" i="69"/>
  <c r="EY107" i="69"/>
  <c r="EX107" i="69"/>
  <c r="EW107" i="69"/>
  <c r="EV107" i="69"/>
  <c r="EU107" i="69"/>
  <c r="ET107" i="69"/>
  <c r="ES107" i="69"/>
  <c r="ER107" i="69"/>
  <c r="EQ107" i="69"/>
  <c r="EP107" i="69"/>
  <c r="EO107" i="69"/>
  <c r="EN107" i="69"/>
  <c r="EM107" i="69"/>
  <c r="EL107" i="69"/>
  <c r="EK107" i="69"/>
  <c r="EJ107" i="69"/>
  <c r="EI107" i="69"/>
  <c r="EH107" i="69"/>
  <c r="EG107" i="69"/>
  <c r="EF107" i="69"/>
  <c r="EE107" i="69"/>
  <c r="ED107" i="69"/>
  <c r="EC107" i="69"/>
  <c r="EB107" i="69"/>
  <c r="EA107" i="69"/>
  <c r="DZ107" i="69"/>
  <c r="DY107" i="69"/>
  <c r="DX107" i="69"/>
  <c r="DW107" i="69"/>
  <c r="DV107" i="69"/>
  <c r="DU107" i="69"/>
  <c r="DT107" i="69"/>
  <c r="DS107" i="69"/>
  <c r="DR107" i="69"/>
  <c r="DQ107" i="69"/>
  <c r="DP107" i="69"/>
  <c r="DO107" i="69"/>
  <c r="DN107" i="69"/>
  <c r="DM107" i="69"/>
  <c r="DL107" i="69"/>
  <c r="DK107" i="69"/>
  <c r="DJ107" i="69"/>
  <c r="DI107" i="69"/>
  <c r="DH107" i="69"/>
  <c r="DG107" i="69"/>
  <c r="DF107" i="69"/>
  <c r="DE107" i="69"/>
  <c r="DD107" i="69"/>
  <c r="DC107" i="69"/>
  <c r="DB107" i="69"/>
  <c r="DA107" i="69"/>
  <c r="CZ107" i="69"/>
  <c r="CY107" i="69"/>
  <c r="CX107" i="69"/>
  <c r="CW107" i="69"/>
  <c r="CV107" i="69"/>
  <c r="CU107" i="69"/>
  <c r="CT107" i="69"/>
  <c r="CS107" i="69"/>
  <c r="CR107" i="69"/>
  <c r="CQ107" i="69"/>
  <c r="CP107" i="69"/>
  <c r="CO107" i="69"/>
  <c r="CN107" i="69"/>
  <c r="CM107" i="69"/>
  <c r="CL107" i="69"/>
  <c r="CK107" i="69"/>
  <c r="CJ107" i="69"/>
  <c r="CI107" i="69"/>
  <c r="CH107" i="69"/>
  <c r="CG107" i="69"/>
  <c r="CF107" i="69"/>
  <c r="CE107" i="69"/>
  <c r="CD107" i="69"/>
  <c r="CC107" i="69"/>
  <c r="CB107" i="69"/>
  <c r="CA107" i="69"/>
  <c r="BZ107" i="69"/>
  <c r="BY107" i="69"/>
  <c r="BX107" i="69"/>
  <c r="BW107" i="69"/>
  <c r="BV107" i="69"/>
  <c r="BU107" i="69"/>
  <c r="BT107" i="69"/>
  <c r="BS107" i="69"/>
  <c r="BR107" i="69"/>
  <c r="BQ107" i="69"/>
  <c r="BP107" i="69"/>
  <c r="BO107" i="69"/>
  <c r="BN107" i="69"/>
  <c r="BM107" i="69"/>
  <c r="BL107" i="69"/>
  <c r="BK107" i="69"/>
  <c r="BJ107" i="69"/>
  <c r="BI107" i="69"/>
  <c r="BH107" i="69"/>
  <c r="BG107" i="69"/>
  <c r="BF107" i="69"/>
  <c r="BE107" i="69"/>
  <c r="BD107" i="69"/>
  <c r="BC107" i="69"/>
  <c r="BB107" i="69"/>
  <c r="BA107" i="69"/>
  <c r="AZ107" i="69"/>
  <c r="AY107" i="69"/>
  <c r="AX107" i="69"/>
  <c r="AW107" i="69"/>
  <c r="AV107" i="69"/>
  <c r="AU107" i="69"/>
  <c r="AT107" i="69"/>
  <c r="AS107" i="69"/>
  <c r="AR107" i="69"/>
  <c r="AQ107" i="69"/>
  <c r="AP107" i="69"/>
  <c r="AO107" i="69"/>
  <c r="AN107" i="69"/>
  <c r="AM107" i="69"/>
  <c r="AL107" i="69"/>
  <c r="AK107" i="69"/>
  <c r="AJ107" i="69"/>
  <c r="AI107" i="69"/>
  <c r="AH107" i="69"/>
  <c r="AG107" i="69"/>
  <c r="AF107" i="69"/>
  <c r="AE107" i="69"/>
  <c r="AD107" i="69"/>
  <c r="AC107" i="69"/>
  <c r="AB107" i="69"/>
  <c r="AA107" i="69"/>
  <c r="Z107" i="69"/>
  <c r="Y107" i="69"/>
  <c r="X107" i="69"/>
  <c r="W107" i="69"/>
  <c r="V107" i="69"/>
  <c r="U107" i="69"/>
  <c r="T107" i="69"/>
  <c r="S107" i="69"/>
  <c r="R107" i="69"/>
  <c r="Q107" i="69"/>
  <c r="P107" i="69"/>
  <c r="O107" i="69"/>
  <c r="N107" i="69"/>
  <c r="M107" i="69"/>
  <c r="L107" i="69"/>
  <c r="K107" i="69"/>
  <c r="J107" i="69"/>
  <c r="I107" i="69"/>
  <c r="H107" i="69"/>
  <c r="G107" i="69"/>
  <c r="F107" i="69"/>
  <c r="E107" i="69"/>
  <c r="D107" i="69"/>
  <c r="C107" i="69"/>
  <c r="B107" i="69"/>
  <c r="A107" i="69"/>
  <c r="UC106" i="69"/>
  <c r="UB106" i="69"/>
  <c r="UA106" i="69"/>
  <c r="TZ106" i="69"/>
  <c r="TY106" i="69"/>
  <c r="TX106" i="69"/>
  <c r="TW106" i="69"/>
  <c r="TV106" i="69"/>
  <c r="TU106" i="69"/>
  <c r="TT106" i="69"/>
  <c r="TS106" i="69"/>
  <c r="TR106" i="69"/>
  <c r="TQ106" i="69"/>
  <c r="TP106" i="69"/>
  <c r="TO106" i="69"/>
  <c r="TN106" i="69"/>
  <c r="TM106" i="69"/>
  <c r="TL106" i="69"/>
  <c r="TK106" i="69"/>
  <c r="TJ106" i="69"/>
  <c r="TI106" i="69"/>
  <c r="TH106" i="69"/>
  <c r="TG106" i="69"/>
  <c r="TF106" i="69"/>
  <c r="TE106" i="69"/>
  <c r="TD106" i="69"/>
  <c r="TC106" i="69"/>
  <c r="TB106" i="69"/>
  <c r="TA106" i="69"/>
  <c r="SZ106" i="69"/>
  <c r="SY106" i="69"/>
  <c r="SX106" i="69"/>
  <c r="SW106" i="69"/>
  <c r="SV106" i="69"/>
  <c r="SU106" i="69"/>
  <c r="ST106" i="69"/>
  <c r="SS106" i="69"/>
  <c r="SR106" i="69"/>
  <c r="SQ106" i="69"/>
  <c r="SP106" i="69"/>
  <c r="SO106" i="69"/>
  <c r="SN106" i="69"/>
  <c r="SM106" i="69"/>
  <c r="SL106" i="69"/>
  <c r="SK106" i="69"/>
  <c r="SJ106" i="69"/>
  <c r="SI106" i="69"/>
  <c r="SH106" i="69"/>
  <c r="SG106" i="69"/>
  <c r="SF106" i="69"/>
  <c r="SE106" i="69"/>
  <c r="SD106" i="69"/>
  <c r="SC106" i="69"/>
  <c r="SB106" i="69"/>
  <c r="SA106" i="69"/>
  <c r="RZ106" i="69"/>
  <c r="RY106" i="69"/>
  <c r="RX106" i="69"/>
  <c r="RW106" i="69"/>
  <c r="RV106" i="69"/>
  <c r="RU106" i="69"/>
  <c r="RT106" i="69"/>
  <c r="RS106" i="69"/>
  <c r="RR106" i="69"/>
  <c r="RQ106" i="69"/>
  <c r="RP106" i="69"/>
  <c r="RO106" i="69"/>
  <c r="RN106" i="69"/>
  <c r="RM106" i="69"/>
  <c r="RL106" i="69"/>
  <c r="RK106" i="69"/>
  <c r="RJ106" i="69"/>
  <c r="RI106" i="69"/>
  <c r="RH106" i="69"/>
  <c r="RG106" i="69"/>
  <c r="RF106" i="69"/>
  <c r="RE106" i="69"/>
  <c r="RD106" i="69"/>
  <c r="RC106" i="69"/>
  <c r="RB106" i="69"/>
  <c r="RA106" i="69"/>
  <c r="QZ106" i="69"/>
  <c r="QY106" i="69"/>
  <c r="QX106" i="69"/>
  <c r="QW106" i="69"/>
  <c r="QV106" i="69"/>
  <c r="QU106" i="69"/>
  <c r="QT106" i="69"/>
  <c r="QS106" i="69"/>
  <c r="QR106" i="69"/>
  <c r="QQ106" i="69"/>
  <c r="QP106" i="69"/>
  <c r="QO106" i="69"/>
  <c r="QN106" i="69"/>
  <c r="QM106" i="69"/>
  <c r="QL106" i="69"/>
  <c r="QK106" i="69"/>
  <c r="QJ106" i="69"/>
  <c r="QI106" i="69"/>
  <c r="QH106" i="69"/>
  <c r="QG106" i="69"/>
  <c r="QF106" i="69"/>
  <c r="QE106" i="69"/>
  <c r="QD106" i="69"/>
  <c r="QC106" i="69"/>
  <c r="QB106" i="69"/>
  <c r="QA106" i="69"/>
  <c r="PZ106" i="69"/>
  <c r="PY106" i="69"/>
  <c r="PX106" i="69"/>
  <c r="PW106" i="69"/>
  <c r="PV106" i="69"/>
  <c r="PU106" i="69"/>
  <c r="PT106" i="69"/>
  <c r="PS106" i="69"/>
  <c r="PR106" i="69"/>
  <c r="PQ106" i="69"/>
  <c r="PP106" i="69"/>
  <c r="PO106" i="69"/>
  <c r="PN106" i="69"/>
  <c r="PM106" i="69"/>
  <c r="PL106" i="69"/>
  <c r="PK106" i="69"/>
  <c r="PJ106" i="69"/>
  <c r="PI106" i="69"/>
  <c r="PH106" i="69"/>
  <c r="PG106" i="69"/>
  <c r="PF106" i="69"/>
  <c r="PE106" i="69"/>
  <c r="PD106" i="69"/>
  <c r="PC106" i="69"/>
  <c r="PB106" i="69"/>
  <c r="PA106" i="69"/>
  <c r="OZ106" i="69"/>
  <c r="OY106" i="69"/>
  <c r="OX106" i="69"/>
  <c r="OW106" i="69"/>
  <c r="OV106" i="69"/>
  <c r="OU106" i="69"/>
  <c r="OT106" i="69"/>
  <c r="OS106" i="69"/>
  <c r="OR106" i="69"/>
  <c r="OQ106" i="69"/>
  <c r="OP106" i="69"/>
  <c r="OO106" i="69"/>
  <c r="ON106" i="69"/>
  <c r="OM106" i="69"/>
  <c r="OL106" i="69"/>
  <c r="OK106" i="69"/>
  <c r="OJ106" i="69"/>
  <c r="OI106" i="69"/>
  <c r="OH106" i="69"/>
  <c r="OG106" i="69"/>
  <c r="OF106" i="69"/>
  <c r="OE106" i="69"/>
  <c r="OD106" i="69"/>
  <c r="OC106" i="69"/>
  <c r="OB106" i="69"/>
  <c r="OA106" i="69"/>
  <c r="NZ106" i="69"/>
  <c r="NY106" i="69"/>
  <c r="NX106" i="69"/>
  <c r="NW106" i="69"/>
  <c r="NV106" i="69"/>
  <c r="NU106" i="69"/>
  <c r="NT106" i="69"/>
  <c r="NS106" i="69"/>
  <c r="NR106" i="69"/>
  <c r="NQ106" i="69"/>
  <c r="NP106" i="69"/>
  <c r="NO106" i="69"/>
  <c r="NN106" i="69"/>
  <c r="NM106" i="69"/>
  <c r="NL106" i="69"/>
  <c r="NK106" i="69"/>
  <c r="NJ106" i="69"/>
  <c r="NI106" i="69"/>
  <c r="NH106" i="69"/>
  <c r="NG106" i="69"/>
  <c r="NF106" i="69"/>
  <c r="NE106" i="69"/>
  <c r="ND106" i="69"/>
  <c r="NC106" i="69"/>
  <c r="NB106" i="69"/>
  <c r="NA106" i="69"/>
  <c r="MZ106" i="69"/>
  <c r="MY106" i="69"/>
  <c r="MX106" i="69"/>
  <c r="MW106" i="69"/>
  <c r="MV106" i="69"/>
  <c r="MU106" i="69"/>
  <c r="MT106" i="69"/>
  <c r="MS106" i="69"/>
  <c r="MR106" i="69"/>
  <c r="MQ106" i="69"/>
  <c r="MP106" i="69"/>
  <c r="MO106" i="69"/>
  <c r="MN106" i="69"/>
  <c r="MM106" i="69"/>
  <c r="ML106" i="69"/>
  <c r="MK106" i="69"/>
  <c r="MJ106" i="69"/>
  <c r="MI106" i="69"/>
  <c r="MH106" i="69"/>
  <c r="MG106" i="69"/>
  <c r="MF106" i="69"/>
  <c r="ME106" i="69"/>
  <c r="MD106" i="69"/>
  <c r="MC106" i="69"/>
  <c r="MB106" i="69"/>
  <c r="MA106" i="69"/>
  <c r="LZ106" i="69"/>
  <c r="LY106" i="69"/>
  <c r="LX106" i="69"/>
  <c r="LW106" i="69"/>
  <c r="LV106" i="69"/>
  <c r="LU106" i="69"/>
  <c r="LT106" i="69"/>
  <c r="LS106" i="69"/>
  <c r="LR106" i="69"/>
  <c r="LQ106" i="69"/>
  <c r="LP106" i="69"/>
  <c r="LO106" i="69"/>
  <c r="LN106" i="69"/>
  <c r="LM106" i="69"/>
  <c r="LL106" i="69"/>
  <c r="LK106" i="69"/>
  <c r="LJ106" i="69"/>
  <c r="LI106" i="69"/>
  <c r="LH106" i="69"/>
  <c r="LG106" i="69"/>
  <c r="LF106" i="69"/>
  <c r="LE106" i="69"/>
  <c r="LD106" i="69"/>
  <c r="LC106" i="69"/>
  <c r="LB106" i="69"/>
  <c r="LA106" i="69"/>
  <c r="KZ106" i="69"/>
  <c r="KY106" i="69"/>
  <c r="KX106" i="69"/>
  <c r="KW106" i="69"/>
  <c r="KV106" i="69"/>
  <c r="KU106" i="69"/>
  <c r="KT106" i="69"/>
  <c r="KS106" i="69"/>
  <c r="KR106" i="69"/>
  <c r="KQ106" i="69"/>
  <c r="KP106" i="69"/>
  <c r="KO106" i="69"/>
  <c r="KN106" i="69"/>
  <c r="KM106" i="69"/>
  <c r="KL106" i="69"/>
  <c r="KK106" i="69"/>
  <c r="KJ106" i="69"/>
  <c r="KI106" i="69"/>
  <c r="KH106" i="69"/>
  <c r="KG106" i="69"/>
  <c r="KF106" i="69"/>
  <c r="KE106" i="69"/>
  <c r="KD106" i="69"/>
  <c r="KC106" i="69"/>
  <c r="KB106" i="69"/>
  <c r="KA106" i="69"/>
  <c r="JZ106" i="69"/>
  <c r="JY106" i="69"/>
  <c r="JX106" i="69"/>
  <c r="JW106" i="69"/>
  <c r="JV106" i="69"/>
  <c r="JU106" i="69"/>
  <c r="JT106" i="69"/>
  <c r="JS106" i="69"/>
  <c r="JR106" i="69"/>
  <c r="JQ106" i="69"/>
  <c r="JP106" i="69"/>
  <c r="JO106" i="69"/>
  <c r="JN106" i="69"/>
  <c r="JM106" i="69"/>
  <c r="JL106" i="69"/>
  <c r="JK106" i="69"/>
  <c r="JJ106" i="69"/>
  <c r="JI106" i="69"/>
  <c r="JH106" i="69"/>
  <c r="JG106" i="69"/>
  <c r="JF106" i="69"/>
  <c r="JE106" i="69"/>
  <c r="JD106" i="69"/>
  <c r="JC106" i="69"/>
  <c r="JB106" i="69"/>
  <c r="JA106" i="69"/>
  <c r="IZ106" i="69"/>
  <c r="IY106" i="69"/>
  <c r="IX106" i="69"/>
  <c r="IW106" i="69"/>
  <c r="IV106" i="69"/>
  <c r="IU106" i="69"/>
  <c r="IT106" i="69"/>
  <c r="IS106" i="69"/>
  <c r="IR106" i="69"/>
  <c r="IQ106" i="69"/>
  <c r="IP106" i="69"/>
  <c r="IO106" i="69"/>
  <c r="IN106" i="69"/>
  <c r="IM106" i="69"/>
  <c r="IL106" i="69"/>
  <c r="IK106" i="69"/>
  <c r="IJ106" i="69"/>
  <c r="II106" i="69"/>
  <c r="IH106" i="69"/>
  <c r="IG106" i="69"/>
  <c r="IF106" i="69"/>
  <c r="IE106" i="69"/>
  <c r="ID106" i="69"/>
  <c r="IC106" i="69"/>
  <c r="IB106" i="69"/>
  <c r="IA106" i="69"/>
  <c r="HZ106" i="69"/>
  <c r="HY106" i="69"/>
  <c r="HX106" i="69"/>
  <c r="HW106" i="69"/>
  <c r="HV106" i="69"/>
  <c r="HU106" i="69"/>
  <c r="HT106" i="69"/>
  <c r="HS106" i="69"/>
  <c r="HR106" i="69"/>
  <c r="HQ106" i="69"/>
  <c r="HP106" i="69"/>
  <c r="HO106" i="69"/>
  <c r="HN106" i="69"/>
  <c r="HM106" i="69"/>
  <c r="HL106" i="69"/>
  <c r="HK106" i="69"/>
  <c r="HJ106" i="69"/>
  <c r="HI106" i="69"/>
  <c r="HH106" i="69"/>
  <c r="HG106" i="69"/>
  <c r="HF106" i="69"/>
  <c r="HE106" i="69"/>
  <c r="HD106" i="69"/>
  <c r="HC106" i="69"/>
  <c r="HB106" i="69"/>
  <c r="HA106" i="69"/>
  <c r="GZ106" i="69"/>
  <c r="GY106" i="69"/>
  <c r="GX106" i="69"/>
  <c r="GW106" i="69"/>
  <c r="GV106" i="69"/>
  <c r="GU106" i="69"/>
  <c r="GT106" i="69"/>
  <c r="GS106" i="69"/>
  <c r="GR106" i="69"/>
  <c r="GQ106" i="69"/>
  <c r="GP106" i="69"/>
  <c r="GO106" i="69"/>
  <c r="GN106" i="69"/>
  <c r="GM106" i="69"/>
  <c r="GL106" i="69"/>
  <c r="GK106" i="69"/>
  <c r="GJ106" i="69"/>
  <c r="GI106" i="69"/>
  <c r="GH106" i="69"/>
  <c r="GG106" i="69"/>
  <c r="GF106" i="69"/>
  <c r="GE106" i="69"/>
  <c r="GD106" i="69"/>
  <c r="GC106" i="69"/>
  <c r="GB106" i="69"/>
  <c r="GA106" i="69"/>
  <c r="FZ106" i="69"/>
  <c r="FY106" i="69"/>
  <c r="FX106" i="69"/>
  <c r="FW106" i="69"/>
  <c r="FV106" i="69"/>
  <c r="FU106" i="69"/>
  <c r="FT106" i="69"/>
  <c r="FS106" i="69"/>
  <c r="FR106" i="69"/>
  <c r="FQ106" i="69"/>
  <c r="FP106" i="69"/>
  <c r="FO106" i="69"/>
  <c r="FN106" i="69"/>
  <c r="FM106" i="69"/>
  <c r="FL106" i="69"/>
  <c r="FK106" i="69"/>
  <c r="FJ106" i="69"/>
  <c r="FI106" i="69"/>
  <c r="FH106" i="69"/>
  <c r="FG106" i="69"/>
  <c r="FF106" i="69"/>
  <c r="FE106" i="69"/>
  <c r="FD106" i="69"/>
  <c r="FC106" i="69"/>
  <c r="FB106" i="69"/>
  <c r="FA106" i="69"/>
  <c r="EZ106" i="69"/>
  <c r="EY106" i="69"/>
  <c r="EX106" i="69"/>
  <c r="EW106" i="69"/>
  <c r="EV106" i="69"/>
  <c r="EU106" i="69"/>
  <c r="ET106" i="69"/>
  <c r="ES106" i="69"/>
  <c r="ER106" i="69"/>
  <c r="EQ106" i="69"/>
  <c r="EP106" i="69"/>
  <c r="EO106" i="69"/>
  <c r="EN106" i="69"/>
  <c r="EM106" i="69"/>
  <c r="EL106" i="69"/>
  <c r="EK106" i="69"/>
  <c r="EJ106" i="69"/>
  <c r="EI106" i="69"/>
  <c r="EH106" i="69"/>
  <c r="EG106" i="69"/>
  <c r="EF106" i="69"/>
  <c r="EE106" i="69"/>
  <c r="ED106" i="69"/>
  <c r="EC106" i="69"/>
  <c r="EB106" i="69"/>
  <c r="EA106" i="69"/>
  <c r="DZ106" i="69"/>
  <c r="DY106" i="69"/>
  <c r="DX106" i="69"/>
  <c r="DW106" i="69"/>
  <c r="DV106" i="69"/>
  <c r="DU106" i="69"/>
  <c r="DT106" i="69"/>
  <c r="DS106" i="69"/>
  <c r="DR106" i="69"/>
  <c r="DQ106" i="69"/>
  <c r="DP106" i="69"/>
  <c r="DO106" i="69"/>
  <c r="DN106" i="69"/>
  <c r="DM106" i="69"/>
  <c r="DL106" i="69"/>
  <c r="DK106" i="69"/>
  <c r="DJ106" i="69"/>
  <c r="DI106" i="69"/>
  <c r="DH106" i="69"/>
  <c r="DG106" i="69"/>
  <c r="DF106" i="69"/>
  <c r="DE106" i="69"/>
  <c r="DD106" i="69"/>
  <c r="DC106" i="69"/>
  <c r="DB106" i="69"/>
  <c r="DA106" i="69"/>
  <c r="CZ106" i="69"/>
  <c r="CY106" i="69"/>
  <c r="CX106" i="69"/>
  <c r="CW106" i="69"/>
  <c r="CV106" i="69"/>
  <c r="CU106" i="69"/>
  <c r="CT106" i="69"/>
  <c r="CS106" i="69"/>
  <c r="CR106" i="69"/>
  <c r="CQ106" i="69"/>
  <c r="CP106" i="69"/>
  <c r="CO106" i="69"/>
  <c r="CN106" i="69"/>
  <c r="CM106" i="69"/>
  <c r="CL106" i="69"/>
  <c r="CK106" i="69"/>
  <c r="CJ106" i="69"/>
  <c r="CI106" i="69"/>
  <c r="CH106" i="69"/>
  <c r="CG106" i="69"/>
  <c r="CF106" i="69"/>
  <c r="CE106" i="69"/>
  <c r="CD106" i="69"/>
  <c r="CC106" i="69"/>
  <c r="CB106" i="69"/>
  <c r="CA106" i="69"/>
  <c r="BZ106" i="69"/>
  <c r="BY106" i="69"/>
  <c r="BX106" i="69"/>
  <c r="BW106" i="69"/>
  <c r="BV106" i="69"/>
  <c r="BU106" i="69"/>
  <c r="BT106" i="69"/>
  <c r="BS106" i="69"/>
  <c r="BR106" i="69"/>
  <c r="BQ106" i="69"/>
  <c r="BP106" i="69"/>
  <c r="BO106" i="69"/>
  <c r="BN106" i="69"/>
  <c r="BM106" i="69"/>
  <c r="BL106" i="69"/>
  <c r="BK106" i="69"/>
  <c r="BJ106" i="69"/>
  <c r="BI106" i="69"/>
  <c r="BH106" i="69"/>
  <c r="BG106" i="69"/>
  <c r="BF106" i="69"/>
  <c r="BE106" i="69"/>
  <c r="BD106" i="69"/>
  <c r="BC106" i="69"/>
  <c r="BB106" i="69"/>
  <c r="BA106" i="69"/>
  <c r="AZ106" i="69"/>
  <c r="AY106" i="69"/>
  <c r="AX106" i="69"/>
  <c r="AW106" i="69"/>
  <c r="AV106" i="69"/>
  <c r="AU106" i="69"/>
  <c r="AT106" i="69"/>
  <c r="AS106" i="69"/>
  <c r="AR106" i="69"/>
  <c r="AQ106" i="69"/>
  <c r="AP106" i="69"/>
  <c r="AO106" i="69"/>
  <c r="AN106" i="69"/>
  <c r="AM106" i="69"/>
  <c r="AL106" i="69"/>
  <c r="AK106" i="69"/>
  <c r="AJ106" i="69"/>
  <c r="AI106" i="69"/>
  <c r="AH106" i="69"/>
  <c r="AG106" i="69"/>
  <c r="AF106" i="69"/>
  <c r="AE106" i="69"/>
  <c r="AD106" i="69"/>
  <c r="AC106" i="69"/>
  <c r="AB106" i="69"/>
  <c r="AA106" i="69"/>
  <c r="Z106" i="69"/>
  <c r="Y106" i="69"/>
  <c r="X106" i="69"/>
  <c r="W106" i="69"/>
  <c r="V106" i="69"/>
  <c r="U106" i="69"/>
  <c r="T106" i="69"/>
  <c r="S106" i="69"/>
  <c r="R106" i="69"/>
  <c r="Q106" i="69"/>
  <c r="P106" i="69"/>
  <c r="O106" i="69"/>
  <c r="N106" i="69"/>
  <c r="M106" i="69"/>
  <c r="L106" i="69"/>
  <c r="K106" i="69"/>
  <c r="J106" i="69"/>
  <c r="I106" i="69"/>
  <c r="H106" i="69"/>
  <c r="G106" i="69"/>
  <c r="F106" i="69"/>
  <c r="E106" i="69"/>
  <c r="D106" i="69"/>
  <c r="C106" i="69"/>
  <c r="B106" i="69"/>
  <c r="A106" i="69"/>
  <c r="UC105" i="69"/>
  <c r="UB105" i="69"/>
  <c r="UA105" i="69"/>
  <c r="TZ105" i="69"/>
  <c r="TY105" i="69"/>
  <c r="TX105" i="69"/>
  <c r="TW105" i="69"/>
  <c r="TV105" i="69"/>
  <c r="TU105" i="69"/>
  <c r="TT105" i="69"/>
  <c r="TS105" i="69"/>
  <c r="TR105" i="69"/>
  <c r="TQ105" i="69"/>
  <c r="TP105" i="69"/>
  <c r="TO105" i="69"/>
  <c r="TN105" i="69"/>
  <c r="TM105" i="69"/>
  <c r="TL105" i="69"/>
  <c r="TK105" i="69"/>
  <c r="TJ105" i="69"/>
  <c r="TI105" i="69"/>
  <c r="TH105" i="69"/>
  <c r="TG105" i="69"/>
  <c r="TF105" i="69"/>
  <c r="TE105" i="69"/>
  <c r="TD105" i="69"/>
  <c r="TC105" i="69"/>
  <c r="TB105" i="69"/>
  <c r="TA105" i="69"/>
  <c r="SZ105" i="69"/>
  <c r="SY105" i="69"/>
  <c r="SX105" i="69"/>
  <c r="SW105" i="69"/>
  <c r="SV105" i="69"/>
  <c r="SU105" i="69"/>
  <c r="ST105" i="69"/>
  <c r="SS105" i="69"/>
  <c r="SR105" i="69"/>
  <c r="SQ105" i="69"/>
  <c r="SP105" i="69"/>
  <c r="SO105" i="69"/>
  <c r="SN105" i="69"/>
  <c r="SM105" i="69"/>
  <c r="SL105" i="69"/>
  <c r="SK105" i="69"/>
  <c r="SJ105" i="69"/>
  <c r="SI105" i="69"/>
  <c r="SH105" i="69"/>
  <c r="SG105" i="69"/>
  <c r="SF105" i="69"/>
  <c r="SE105" i="69"/>
  <c r="SD105" i="69"/>
  <c r="SC105" i="69"/>
  <c r="SB105" i="69"/>
  <c r="SA105" i="69"/>
  <c r="RZ105" i="69"/>
  <c r="RY105" i="69"/>
  <c r="RX105" i="69"/>
  <c r="RW105" i="69"/>
  <c r="RV105" i="69"/>
  <c r="RU105" i="69"/>
  <c r="RT105" i="69"/>
  <c r="RS105" i="69"/>
  <c r="RR105" i="69"/>
  <c r="RQ105" i="69"/>
  <c r="RP105" i="69"/>
  <c r="RO105" i="69"/>
  <c r="RN105" i="69"/>
  <c r="RM105" i="69"/>
  <c r="RL105" i="69"/>
  <c r="RK105" i="69"/>
  <c r="RJ105" i="69"/>
  <c r="RI105" i="69"/>
  <c r="RH105" i="69"/>
  <c r="RG105" i="69"/>
  <c r="RF105" i="69"/>
  <c r="RE105" i="69"/>
  <c r="RD105" i="69"/>
  <c r="RC105" i="69"/>
  <c r="RB105" i="69"/>
  <c r="RA105" i="69"/>
  <c r="QZ105" i="69"/>
  <c r="QY105" i="69"/>
  <c r="QX105" i="69"/>
  <c r="QW105" i="69"/>
  <c r="QV105" i="69"/>
  <c r="QU105" i="69"/>
  <c r="QT105" i="69"/>
  <c r="QS105" i="69"/>
  <c r="QR105" i="69"/>
  <c r="QQ105" i="69"/>
  <c r="QP105" i="69"/>
  <c r="QO105" i="69"/>
  <c r="QN105" i="69"/>
  <c r="QM105" i="69"/>
  <c r="QL105" i="69"/>
  <c r="QK105" i="69"/>
  <c r="QJ105" i="69"/>
  <c r="QI105" i="69"/>
  <c r="QH105" i="69"/>
  <c r="QG105" i="69"/>
  <c r="QF105" i="69"/>
  <c r="QE105" i="69"/>
  <c r="QD105" i="69"/>
  <c r="QC105" i="69"/>
  <c r="QB105" i="69"/>
  <c r="QA105" i="69"/>
  <c r="PZ105" i="69"/>
  <c r="PY105" i="69"/>
  <c r="PX105" i="69"/>
  <c r="PW105" i="69"/>
  <c r="PV105" i="69"/>
  <c r="PU105" i="69"/>
  <c r="PT105" i="69"/>
  <c r="PS105" i="69"/>
  <c r="PR105" i="69"/>
  <c r="PQ105" i="69"/>
  <c r="PP105" i="69"/>
  <c r="PO105" i="69"/>
  <c r="PN105" i="69"/>
  <c r="PM105" i="69"/>
  <c r="PL105" i="69"/>
  <c r="PK105" i="69"/>
  <c r="PJ105" i="69"/>
  <c r="PI105" i="69"/>
  <c r="PH105" i="69"/>
  <c r="PG105" i="69"/>
  <c r="PF105" i="69"/>
  <c r="PE105" i="69"/>
  <c r="PD105" i="69"/>
  <c r="PC105" i="69"/>
  <c r="PB105" i="69"/>
  <c r="PA105" i="69"/>
  <c r="OZ105" i="69"/>
  <c r="OY105" i="69"/>
  <c r="OX105" i="69"/>
  <c r="OW105" i="69"/>
  <c r="OV105" i="69"/>
  <c r="OU105" i="69"/>
  <c r="OT105" i="69"/>
  <c r="OS105" i="69"/>
  <c r="OR105" i="69"/>
  <c r="OQ105" i="69"/>
  <c r="OP105" i="69"/>
  <c r="OO105" i="69"/>
  <c r="ON105" i="69"/>
  <c r="OM105" i="69"/>
  <c r="OL105" i="69"/>
  <c r="OK105" i="69"/>
  <c r="OJ105" i="69"/>
  <c r="OI105" i="69"/>
  <c r="OH105" i="69"/>
  <c r="OG105" i="69"/>
  <c r="OF105" i="69"/>
  <c r="OE105" i="69"/>
  <c r="OD105" i="69"/>
  <c r="OC105" i="69"/>
  <c r="OB105" i="69"/>
  <c r="OA105" i="69"/>
  <c r="NZ105" i="69"/>
  <c r="NY105" i="69"/>
  <c r="NX105" i="69"/>
  <c r="NW105" i="69"/>
  <c r="NV105" i="69"/>
  <c r="NU105" i="69"/>
  <c r="NT105" i="69"/>
  <c r="NS105" i="69"/>
  <c r="NR105" i="69"/>
  <c r="NQ105" i="69"/>
  <c r="NP105" i="69"/>
  <c r="NO105" i="69"/>
  <c r="NN105" i="69"/>
  <c r="NM105" i="69"/>
  <c r="NL105" i="69"/>
  <c r="NK105" i="69"/>
  <c r="NJ105" i="69"/>
  <c r="NI105" i="69"/>
  <c r="NH105" i="69"/>
  <c r="NG105" i="69"/>
  <c r="NF105" i="69"/>
  <c r="NE105" i="69"/>
  <c r="ND105" i="69"/>
  <c r="NC105" i="69"/>
  <c r="NB105" i="69"/>
  <c r="NA105" i="69"/>
  <c r="MZ105" i="69"/>
  <c r="MY105" i="69"/>
  <c r="MX105" i="69"/>
  <c r="MW105" i="69"/>
  <c r="MV105" i="69"/>
  <c r="MU105" i="69"/>
  <c r="MT105" i="69"/>
  <c r="MS105" i="69"/>
  <c r="MR105" i="69"/>
  <c r="MQ105" i="69"/>
  <c r="MP105" i="69"/>
  <c r="MO105" i="69"/>
  <c r="MN105" i="69"/>
  <c r="MM105" i="69"/>
  <c r="ML105" i="69"/>
  <c r="MK105" i="69"/>
  <c r="MJ105" i="69"/>
  <c r="MI105" i="69"/>
  <c r="MH105" i="69"/>
  <c r="MG105" i="69"/>
  <c r="MF105" i="69"/>
  <c r="ME105" i="69"/>
  <c r="MD105" i="69"/>
  <c r="MC105" i="69"/>
  <c r="MB105" i="69"/>
  <c r="MA105" i="69"/>
  <c r="LZ105" i="69"/>
  <c r="LY105" i="69"/>
  <c r="LX105" i="69"/>
  <c r="LW105" i="69"/>
  <c r="LV105" i="69"/>
  <c r="LU105" i="69"/>
  <c r="LT105" i="69"/>
  <c r="LS105" i="69"/>
  <c r="LR105" i="69"/>
  <c r="LQ105" i="69"/>
  <c r="LP105" i="69"/>
  <c r="LO105" i="69"/>
  <c r="LN105" i="69"/>
  <c r="LM105" i="69"/>
  <c r="LL105" i="69"/>
  <c r="LK105" i="69"/>
  <c r="LJ105" i="69"/>
  <c r="LI105" i="69"/>
  <c r="LH105" i="69"/>
  <c r="LG105" i="69"/>
  <c r="LF105" i="69"/>
  <c r="LE105" i="69"/>
  <c r="LD105" i="69"/>
  <c r="LC105" i="69"/>
  <c r="LB105" i="69"/>
  <c r="LA105" i="69"/>
  <c r="KZ105" i="69"/>
  <c r="KY105" i="69"/>
  <c r="KX105" i="69"/>
  <c r="KW105" i="69"/>
  <c r="KV105" i="69"/>
  <c r="KU105" i="69"/>
  <c r="KT105" i="69"/>
  <c r="KS105" i="69"/>
  <c r="KR105" i="69"/>
  <c r="KQ105" i="69"/>
  <c r="KP105" i="69"/>
  <c r="KO105" i="69"/>
  <c r="KN105" i="69"/>
  <c r="KM105" i="69"/>
  <c r="KL105" i="69"/>
  <c r="KK105" i="69"/>
  <c r="KJ105" i="69"/>
  <c r="KI105" i="69"/>
  <c r="KH105" i="69"/>
  <c r="KG105" i="69"/>
  <c r="KF105" i="69"/>
  <c r="KE105" i="69"/>
  <c r="KD105" i="69"/>
  <c r="KC105" i="69"/>
  <c r="KB105" i="69"/>
  <c r="KA105" i="69"/>
  <c r="JZ105" i="69"/>
  <c r="JY105" i="69"/>
  <c r="JX105" i="69"/>
  <c r="JW105" i="69"/>
  <c r="JV105" i="69"/>
  <c r="JU105" i="69"/>
  <c r="JT105" i="69"/>
  <c r="JS105" i="69"/>
  <c r="JR105" i="69"/>
  <c r="JQ105" i="69"/>
  <c r="JP105" i="69"/>
  <c r="JO105" i="69"/>
  <c r="JN105" i="69"/>
  <c r="JM105" i="69"/>
  <c r="JL105" i="69"/>
  <c r="JK105" i="69"/>
  <c r="JJ105" i="69"/>
  <c r="JI105" i="69"/>
  <c r="JH105" i="69"/>
  <c r="JG105" i="69"/>
  <c r="JF105" i="69"/>
  <c r="JE105" i="69"/>
  <c r="JD105" i="69"/>
  <c r="JC105" i="69"/>
  <c r="JB105" i="69"/>
  <c r="JA105" i="69"/>
  <c r="IZ105" i="69"/>
  <c r="IY105" i="69"/>
  <c r="IX105" i="69"/>
  <c r="IW105" i="69"/>
  <c r="IV105" i="69"/>
  <c r="IU105" i="69"/>
  <c r="IT105" i="69"/>
  <c r="IS105" i="69"/>
  <c r="IR105" i="69"/>
  <c r="IQ105" i="69"/>
  <c r="IP105" i="69"/>
  <c r="IO105" i="69"/>
  <c r="IN105" i="69"/>
  <c r="IM105" i="69"/>
  <c r="IL105" i="69"/>
  <c r="IK105" i="69"/>
  <c r="IJ105" i="69"/>
  <c r="II105" i="69"/>
  <c r="IH105" i="69"/>
  <c r="IG105" i="69"/>
  <c r="IF105" i="69"/>
  <c r="IE105" i="69"/>
  <c r="ID105" i="69"/>
  <c r="IC105" i="69"/>
  <c r="IB105" i="69"/>
  <c r="IA105" i="69"/>
  <c r="HZ105" i="69"/>
  <c r="HY105" i="69"/>
  <c r="HX105" i="69"/>
  <c r="HW105" i="69"/>
  <c r="HV105" i="69"/>
  <c r="HU105" i="69"/>
  <c r="HT105" i="69"/>
  <c r="HS105" i="69"/>
  <c r="HR105" i="69"/>
  <c r="HQ105" i="69"/>
  <c r="HP105" i="69"/>
  <c r="HO105" i="69"/>
  <c r="HN105" i="69"/>
  <c r="HM105" i="69"/>
  <c r="HL105" i="69"/>
  <c r="HK105" i="69"/>
  <c r="HJ105" i="69"/>
  <c r="HI105" i="69"/>
  <c r="HH105" i="69"/>
  <c r="HG105" i="69"/>
  <c r="HF105" i="69"/>
  <c r="HE105" i="69"/>
  <c r="HD105" i="69"/>
  <c r="HC105" i="69"/>
  <c r="HB105" i="69"/>
  <c r="HA105" i="69"/>
  <c r="GZ105" i="69"/>
  <c r="GY105" i="69"/>
  <c r="GX105" i="69"/>
  <c r="GW105" i="69"/>
  <c r="GV105" i="69"/>
  <c r="GU105" i="69"/>
  <c r="GT105" i="69"/>
  <c r="GS105" i="69"/>
  <c r="GR105" i="69"/>
  <c r="GQ105" i="69"/>
  <c r="GP105" i="69"/>
  <c r="GO105" i="69"/>
  <c r="GN105" i="69"/>
  <c r="GM105" i="69"/>
  <c r="GL105" i="69"/>
  <c r="GK105" i="69"/>
  <c r="GJ105" i="69"/>
  <c r="GI105" i="69"/>
  <c r="GH105" i="69"/>
  <c r="GG105" i="69"/>
  <c r="GF105" i="69"/>
  <c r="GE105" i="69"/>
  <c r="GD105" i="69"/>
  <c r="GC105" i="69"/>
  <c r="GB105" i="69"/>
  <c r="GA105" i="69"/>
  <c r="FZ105" i="69"/>
  <c r="FY105" i="69"/>
  <c r="FX105" i="69"/>
  <c r="FW105" i="69"/>
  <c r="FV105" i="69"/>
  <c r="FU105" i="69"/>
  <c r="FT105" i="69"/>
  <c r="FS105" i="69"/>
  <c r="FR105" i="69"/>
  <c r="FQ105" i="69"/>
  <c r="FP105" i="69"/>
  <c r="FO105" i="69"/>
  <c r="FN105" i="69"/>
  <c r="FM105" i="69"/>
  <c r="FL105" i="69"/>
  <c r="FK105" i="69"/>
  <c r="FJ105" i="69"/>
  <c r="FI105" i="69"/>
  <c r="FH105" i="69"/>
  <c r="FG105" i="69"/>
  <c r="FF105" i="69"/>
  <c r="FE105" i="69"/>
  <c r="FD105" i="69"/>
  <c r="FC105" i="69"/>
  <c r="FB105" i="69"/>
  <c r="FA105" i="69"/>
  <c r="EZ105" i="69"/>
  <c r="EY105" i="69"/>
  <c r="EX105" i="69"/>
  <c r="EW105" i="69"/>
  <c r="EV105" i="69"/>
  <c r="EU105" i="69"/>
  <c r="ET105" i="69"/>
  <c r="ES105" i="69"/>
  <c r="ER105" i="69"/>
  <c r="EQ105" i="69"/>
  <c r="EP105" i="69"/>
  <c r="EO105" i="69"/>
  <c r="EN105" i="69"/>
  <c r="EM105" i="69"/>
  <c r="EL105" i="69"/>
  <c r="EK105" i="69"/>
  <c r="EJ105" i="69"/>
  <c r="EI105" i="69"/>
  <c r="EH105" i="69"/>
  <c r="EG105" i="69"/>
  <c r="EF105" i="69"/>
  <c r="EE105" i="69"/>
  <c r="ED105" i="69"/>
  <c r="EC105" i="69"/>
  <c r="EB105" i="69"/>
  <c r="EA105" i="69"/>
  <c r="DZ105" i="69"/>
  <c r="DY105" i="69"/>
  <c r="DX105" i="69"/>
  <c r="DW105" i="69"/>
  <c r="DV105" i="69"/>
  <c r="DU105" i="69"/>
  <c r="DT105" i="69"/>
  <c r="DS105" i="69"/>
  <c r="DR105" i="69"/>
  <c r="DQ105" i="69"/>
  <c r="DP105" i="69"/>
  <c r="DO105" i="69"/>
  <c r="DN105" i="69"/>
  <c r="DM105" i="69"/>
  <c r="DL105" i="69"/>
  <c r="DK105" i="69"/>
  <c r="DJ105" i="69"/>
  <c r="DI105" i="69"/>
  <c r="DH105" i="69"/>
  <c r="DG105" i="69"/>
  <c r="DF105" i="69"/>
  <c r="DE105" i="69"/>
  <c r="DD105" i="69"/>
  <c r="DC105" i="69"/>
  <c r="DB105" i="69"/>
  <c r="DA105" i="69"/>
  <c r="CZ105" i="69"/>
  <c r="CY105" i="69"/>
  <c r="CX105" i="69"/>
  <c r="CW105" i="69"/>
  <c r="CV105" i="69"/>
  <c r="CU105" i="69"/>
  <c r="CT105" i="69"/>
  <c r="CS105" i="69"/>
  <c r="CR105" i="69"/>
  <c r="CQ105" i="69"/>
  <c r="CP105" i="69"/>
  <c r="CO105" i="69"/>
  <c r="CN105" i="69"/>
  <c r="CM105" i="69"/>
  <c r="CL105" i="69"/>
  <c r="CK105" i="69"/>
  <c r="CJ105" i="69"/>
  <c r="CI105" i="69"/>
  <c r="CH105" i="69"/>
  <c r="CG105" i="69"/>
  <c r="CF105" i="69"/>
  <c r="CE105" i="69"/>
  <c r="CD105" i="69"/>
  <c r="CC105" i="69"/>
  <c r="CB105" i="69"/>
  <c r="CA105" i="69"/>
  <c r="BZ105" i="69"/>
  <c r="BY105" i="69"/>
  <c r="BX105" i="69"/>
  <c r="BW105" i="69"/>
  <c r="BV105" i="69"/>
  <c r="BU105" i="69"/>
  <c r="BT105" i="69"/>
  <c r="BS105" i="69"/>
  <c r="BR105" i="69"/>
  <c r="BQ105" i="69"/>
  <c r="BP105" i="69"/>
  <c r="BO105" i="69"/>
  <c r="BN105" i="69"/>
  <c r="BM105" i="69"/>
  <c r="BL105" i="69"/>
  <c r="BK105" i="69"/>
  <c r="BJ105"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D105" i="69"/>
  <c r="C105" i="69"/>
  <c r="B105" i="69"/>
  <c r="A105" i="69"/>
  <c r="UC104" i="69"/>
  <c r="UB104" i="69"/>
  <c r="UA104" i="69"/>
  <c r="TZ104" i="69"/>
  <c r="TY104" i="69"/>
  <c r="TX104" i="69"/>
  <c r="TW104" i="69"/>
  <c r="TV104" i="69"/>
  <c r="TU104" i="69"/>
  <c r="TT104" i="69"/>
  <c r="TS104" i="69"/>
  <c r="TR104" i="69"/>
  <c r="TQ104" i="69"/>
  <c r="TP104" i="69"/>
  <c r="TO104" i="69"/>
  <c r="TN104" i="69"/>
  <c r="TM104" i="69"/>
  <c r="TL104" i="69"/>
  <c r="TK104" i="69"/>
  <c r="TJ104" i="69"/>
  <c r="TI104" i="69"/>
  <c r="TH104" i="69"/>
  <c r="TG104" i="69"/>
  <c r="TF104" i="69"/>
  <c r="TE104" i="69"/>
  <c r="TD104" i="69"/>
  <c r="TC104" i="69"/>
  <c r="TB104" i="69"/>
  <c r="TA104" i="69"/>
  <c r="SZ104" i="69"/>
  <c r="SY104" i="69"/>
  <c r="SX104" i="69"/>
  <c r="SW104" i="69"/>
  <c r="SV104" i="69"/>
  <c r="SU104" i="69"/>
  <c r="ST104" i="69"/>
  <c r="SS104" i="69"/>
  <c r="SR104" i="69"/>
  <c r="SQ104" i="69"/>
  <c r="SP104" i="69"/>
  <c r="SO104" i="69"/>
  <c r="SN104" i="69"/>
  <c r="SM104" i="69"/>
  <c r="SL104" i="69"/>
  <c r="SK104" i="69"/>
  <c r="SJ104" i="69"/>
  <c r="SI104" i="69"/>
  <c r="SH104" i="69"/>
  <c r="SG104" i="69"/>
  <c r="SF104" i="69"/>
  <c r="SE104" i="69"/>
  <c r="SD104" i="69"/>
  <c r="SC104" i="69"/>
  <c r="SB104" i="69"/>
  <c r="SA104" i="69"/>
  <c r="RZ104" i="69"/>
  <c r="RY104" i="69"/>
  <c r="RX104" i="69"/>
  <c r="RW104" i="69"/>
  <c r="RV104" i="69"/>
  <c r="RU104" i="69"/>
  <c r="RT104" i="69"/>
  <c r="RS104" i="69"/>
  <c r="RR104" i="69"/>
  <c r="RQ104" i="69"/>
  <c r="RP104" i="69"/>
  <c r="RO104" i="69"/>
  <c r="RN104" i="69"/>
  <c r="RM104" i="69"/>
  <c r="RL104" i="69"/>
  <c r="RK104" i="69"/>
  <c r="RJ104" i="69"/>
  <c r="RI104" i="69"/>
  <c r="RH104" i="69"/>
  <c r="RG104" i="69"/>
  <c r="RF104" i="69"/>
  <c r="RE104" i="69"/>
  <c r="RD104" i="69"/>
  <c r="RC104" i="69"/>
  <c r="RB104" i="69"/>
  <c r="RA104" i="69"/>
  <c r="QZ104" i="69"/>
  <c r="QY104" i="69"/>
  <c r="QX104" i="69"/>
  <c r="QW104" i="69"/>
  <c r="QV104" i="69"/>
  <c r="QU104" i="69"/>
  <c r="QT104" i="69"/>
  <c r="QS104" i="69"/>
  <c r="QR104" i="69"/>
  <c r="QQ104" i="69"/>
  <c r="QP104" i="69"/>
  <c r="QO104" i="69"/>
  <c r="QN104" i="69"/>
  <c r="QM104" i="69"/>
  <c r="QL104" i="69"/>
  <c r="QK104" i="69"/>
  <c r="QJ104" i="69"/>
  <c r="QI104" i="69"/>
  <c r="QH104" i="69"/>
  <c r="QG104" i="69"/>
  <c r="QF104" i="69"/>
  <c r="QE104" i="69"/>
  <c r="QD104" i="69"/>
  <c r="QC104" i="69"/>
  <c r="QB104" i="69"/>
  <c r="QA104" i="69"/>
  <c r="PZ104" i="69"/>
  <c r="PY104" i="69"/>
  <c r="PX104" i="69"/>
  <c r="PW104" i="69"/>
  <c r="PV104" i="69"/>
  <c r="PU104" i="69"/>
  <c r="PT104" i="69"/>
  <c r="PS104" i="69"/>
  <c r="PR104" i="69"/>
  <c r="PQ104" i="69"/>
  <c r="PP104" i="69"/>
  <c r="PO104" i="69"/>
  <c r="PN104" i="69"/>
  <c r="PM104" i="69"/>
  <c r="PL104" i="69"/>
  <c r="PK104" i="69"/>
  <c r="PJ104" i="69"/>
  <c r="PI104" i="69"/>
  <c r="PH104" i="69"/>
  <c r="PG104" i="69"/>
  <c r="PF104" i="69"/>
  <c r="PE104" i="69"/>
  <c r="PD104" i="69"/>
  <c r="PC104" i="69"/>
  <c r="PB104" i="69"/>
  <c r="PA104" i="69"/>
  <c r="OZ104" i="69"/>
  <c r="OY104" i="69"/>
  <c r="OX104" i="69"/>
  <c r="OW104" i="69"/>
  <c r="OV104" i="69"/>
  <c r="OU104" i="69"/>
  <c r="OT104" i="69"/>
  <c r="OS104" i="69"/>
  <c r="OR104" i="69"/>
  <c r="OQ104" i="69"/>
  <c r="OP104" i="69"/>
  <c r="OO104" i="69"/>
  <c r="ON104" i="69"/>
  <c r="OM104" i="69"/>
  <c r="OL104" i="69"/>
  <c r="OK104" i="69"/>
  <c r="OJ104" i="69"/>
  <c r="OI104" i="69"/>
  <c r="OH104" i="69"/>
  <c r="OG104" i="69"/>
  <c r="OF104" i="69"/>
  <c r="OE104" i="69"/>
  <c r="OD104" i="69"/>
  <c r="OC104" i="69"/>
  <c r="OB104" i="69"/>
  <c r="OA104" i="69"/>
  <c r="NZ104" i="69"/>
  <c r="NY104" i="69"/>
  <c r="NX104" i="69"/>
  <c r="NW104" i="69"/>
  <c r="NV104" i="69"/>
  <c r="NU104" i="69"/>
  <c r="NT104" i="69"/>
  <c r="NS104" i="69"/>
  <c r="NR104" i="69"/>
  <c r="NQ104" i="69"/>
  <c r="NP104" i="69"/>
  <c r="NO104" i="69"/>
  <c r="NN104" i="69"/>
  <c r="NM104" i="69"/>
  <c r="NL104" i="69"/>
  <c r="NK104" i="69"/>
  <c r="NJ104" i="69"/>
  <c r="NI104" i="69"/>
  <c r="NH104" i="69"/>
  <c r="NG104" i="69"/>
  <c r="NF104" i="69"/>
  <c r="NE104" i="69"/>
  <c r="ND104" i="69"/>
  <c r="NC104" i="69"/>
  <c r="NB104" i="69"/>
  <c r="NA104" i="69"/>
  <c r="MZ104" i="69"/>
  <c r="MY104" i="69"/>
  <c r="MX104" i="69"/>
  <c r="MW104" i="69"/>
  <c r="MV104" i="69"/>
  <c r="MU104" i="69"/>
  <c r="MT104" i="69"/>
  <c r="MS104" i="69"/>
  <c r="MR104" i="69"/>
  <c r="MQ104" i="69"/>
  <c r="MP104" i="69"/>
  <c r="MO104" i="69"/>
  <c r="MN104" i="69"/>
  <c r="MM104" i="69"/>
  <c r="ML104" i="69"/>
  <c r="MK104" i="69"/>
  <c r="MJ104" i="69"/>
  <c r="MI104" i="69"/>
  <c r="MH104" i="69"/>
  <c r="MG104" i="69"/>
  <c r="MF104" i="69"/>
  <c r="ME104" i="69"/>
  <c r="MD104" i="69"/>
  <c r="MC104" i="69"/>
  <c r="MB104" i="69"/>
  <c r="MA104" i="69"/>
  <c r="LZ104" i="69"/>
  <c r="LY104" i="69"/>
  <c r="LX104" i="69"/>
  <c r="LW104" i="69"/>
  <c r="LV104" i="69"/>
  <c r="LU104" i="69"/>
  <c r="LT104" i="69"/>
  <c r="LS104" i="69"/>
  <c r="LR104" i="69"/>
  <c r="LQ104" i="69"/>
  <c r="LP104" i="69"/>
  <c r="LO104" i="69"/>
  <c r="LN104" i="69"/>
  <c r="LM104" i="69"/>
  <c r="LL104" i="69"/>
  <c r="LK104" i="69"/>
  <c r="LJ104" i="69"/>
  <c r="LI104" i="69"/>
  <c r="LH104" i="69"/>
  <c r="LG104" i="69"/>
  <c r="LF104" i="69"/>
  <c r="LE104" i="69"/>
  <c r="LD104" i="69"/>
  <c r="LC104" i="69"/>
  <c r="LB104" i="69"/>
  <c r="LA104" i="69"/>
  <c r="KZ104" i="69"/>
  <c r="KY104" i="69"/>
  <c r="KX104" i="69"/>
  <c r="KW104" i="69"/>
  <c r="KV104" i="69"/>
  <c r="KU104" i="69"/>
  <c r="KT104" i="69"/>
  <c r="KS104" i="69"/>
  <c r="KR104" i="69"/>
  <c r="KQ104" i="69"/>
  <c r="KP104" i="69"/>
  <c r="KO104" i="69"/>
  <c r="KN104" i="69"/>
  <c r="KM104" i="69"/>
  <c r="KL104" i="69"/>
  <c r="KK104" i="69"/>
  <c r="KJ104" i="69"/>
  <c r="KI104" i="69"/>
  <c r="KH104" i="69"/>
  <c r="KG104" i="69"/>
  <c r="KF104" i="69"/>
  <c r="KE104" i="69"/>
  <c r="KD104" i="69"/>
  <c r="KC104" i="69"/>
  <c r="KB104" i="69"/>
  <c r="KA104" i="69"/>
  <c r="JZ104" i="69"/>
  <c r="JY104" i="69"/>
  <c r="JX104" i="69"/>
  <c r="JW104" i="69"/>
  <c r="JV104" i="69"/>
  <c r="JU104" i="69"/>
  <c r="JT104" i="69"/>
  <c r="JS104" i="69"/>
  <c r="JR104" i="69"/>
  <c r="JQ104" i="69"/>
  <c r="JP104" i="69"/>
  <c r="JO104" i="69"/>
  <c r="JN104" i="69"/>
  <c r="JM104" i="69"/>
  <c r="JL104" i="69"/>
  <c r="JK104" i="69"/>
  <c r="JJ104" i="69"/>
  <c r="JI104" i="69"/>
  <c r="JH104" i="69"/>
  <c r="JG104" i="69"/>
  <c r="JF104" i="69"/>
  <c r="JE104" i="69"/>
  <c r="JD104" i="69"/>
  <c r="JC104" i="69"/>
  <c r="JB104" i="69"/>
  <c r="JA104" i="69"/>
  <c r="IZ104" i="69"/>
  <c r="IY104" i="69"/>
  <c r="IX104" i="69"/>
  <c r="IW104" i="69"/>
  <c r="IV104" i="69"/>
  <c r="IU104" i="69"/>
  <c r="IT104" i="69"/>
  <c r="IS104" i="69"/>
  <c r="IR104" i="69"/>
  <c r="IQ104" i="69"/>
  <c r="IP104" i="69"/>
  <c r="IO104" i="69"/>
  <c r="IN104" i="69"/>
  <c r="IM104" i="69"/>
  <c r="IL104" i="69"/>
  <c r="IK104" i="69"/>
  <c r="IJ104" i="69"/>
  <c r="II104" i="69"/>
  <c r="IH104" i="69"/>
  <c r="IG104" i="69"/>
  <c r="IF104" i="69"/>
  <c r="IE104" i="69"/>
  <c r="ID104" i="69"/>
  <c r="IC104" i="69"/>
  <c r="IB104" i="69"/>
  <c r="IA104" i="69"/>
  <c r="HZ104" i="69"/>
  <c r="HY104" i="69"/>
  <c r="HX104" i="69"/>
  <c r="HW104" i="69"/>
  <c r="HV104" i="69"/>
  <c r="HU104" i="69"/>
  <c r="HT104" i="69"/>
  <c r="HS104" i="69"/>
  <c r="HR104" i="69"/>
  <c r="HQ104" i="69"/>
  <c r="HP104" i="69"/>
  <c r="HO104" i="69"/>
  <c r="HN104" i="69"/>
  <c r="HM104" i="69"/>
  <c r="HL104" i="69"/>
  <c r="HK104" i="69"/>
  <c r="HJ104" i="69"/>
  <c r="HI104" i="69"/>
  <c r="HH104" i="69"/>
  <c r="HG104" i="69"/>
  <c r="HF104" i="69"/>
  <c r="HE104" i="69"/>
  <c r="HD104" i="69"/>
  <c r="HC104" i="69"/>
  <c r="HB104" i="69"/>
  <c r="HA104" i="69"/>
  <c r="GZ104" i="69"/>
  <c r="GY104" i="69"/>
  <c r="GX104" i="69"/>
  <c r="GW104" i="69"/>
  <c r="GV104" i="69"/>
  <c r="GU104" i="69"/>
  <c r="GT104" i="69"/>
  <c r="GS104" i="69"/>
  <c r="GR104" i="69"/>
  <c r="GQ104" i="69"/>
  <c r="GP104" i="69"/>
  <c r="GO104" i="69"/>
  <c r="GN104" i="69"/>
  <c r="GM104" i="69"/>
  <c r="GL104" i="69"/>
  <c r="GK104" i="69"/>
  <c r="GJ104" i="69"/>
  <c r="GI104" i="69"/>
  <c r="GH104" i="69"/>
  <c r="GG104" i="69"/>
  <c r="GF104" i="69"/>
  <c r="GE104" i="69"/>
  <c r="GD104" i="69"/>
  <c r="GC104" i="69"/>
  <c r="GB104" i="69"/>
  <c r="GA104" i="69"/>
  <c r="FZ104" i="69"/>
  <c r="FY104" i="69"/>
  <c r="FX104" i="69"/>
  <c r="FW104" i="69"/>
  <c r="FV104" i="69"/>
  <c r="FU104" i="69"/>
  <c r="FT104" i="69"/>
  <c r="FS104" i="69"/>
  <c r="FR104" i="69"/>
  <c r="FQ104" i="69"/>
  <c r="FP104" i="69"/>
  <c r="FO104" i="69"/>
  <c r="FN104" i="69"/>
  <c r="FM104" i="69"/>
  <c r="FL104" i="69"/>
  <c r="FK104" i="69"/>
  <c r="FJ104" i="69"/>
  <c r="FI104" i="69"/>
  <c r="FH104" i="69"/>
  <c r="FG104" i="69"/>
  <c r="FF104" i="69"/>
  <c r="FE104" i="69"/>
  <c r="FD104" i="69"/>
  <c r="FC104" i="69"/>
  <c r="FB104" i="69"/>
  <c r="FA104" i="69"/>
  <c r="EZ104" i="69"/>
  <c r="EY104" i="69"/>
  <c r="EX104" i="69"/>
  <c r="EW104" i="69"/>
  <c r="EV104" i="69"/>
  <c r="EU104" i="69"/>
  <c r="ET104" i="69"/>
  <c r="ES104" i="69"/>
  <c r="ER104" i="69"/>
  <c r="EQ104" i="69"/>
  <c r="EP104" i="69"/>
  <c r="EO104" i="69"/>
  <c r="EN104" i="69"/>
  <c r="EM104" i="69"/>
  <c r="EL104" i="69"/>
  <c r="EK104" i="69"/>
  <c r="EJ104" i="69"/>
  <c r="EI104" i="69"/>
  <c r="EH104" i="69"/>
  <c r="EG104" i="69"/>
  <c r="EF104" i="69"/>
  <c r="EE104" i="69"/>
  <c r="ED104" i="69"/>
  <c r="EC104" i="69"/>
  <c r="EB104" i="69"/>
  <c r="EA104" i="69"/>
  <c r="DZ104" i="69"/>
  <c r="DY104" i="69"/>
  <c r="DX104" i="69"/>
  <c r="DW104" i="69"/>
  <c r="DV104" i="69"/>
  <c r="DU104" i="69"/>
  <c r="DT104" i="69"/>
  <c r="DS104" i="69"/>
  <c r="DR104" i="69"/>
  <c r="DQ104" i="69"/>
  <c r="DP104" i="69"/>
  <c r="DO104" i="69"/>
  <c r="DN104" i="69"/>
  <c r="DM104" i="69"/>
  <c r="DL104" i="69"/>
  <c r="DK104" i="69"/>
  <c r="DJ104" i="69"/>
  <c r="DI104" i="69"/>
  <c r="DH104" i="69"/>
  <c r="DG104" i="69"/>
  <c r="DF104" i="69"/>
  <c r="DE104" i="69"/>
  <c r="DD104" i="69"/>
  <c r="DC104" i="69"/>
  <c r="DB104" i="69"/>
  <c r="DA104" i="69"/>
  <c r="CZ104" i="69"/>
  <c r="CY104" i="69"/>
  <c r="CX104" i="69"/>
  <c r="CW104" i="69"/>
  <c r="CV104" i="69"/>
  <c r="CU104" i="69"/>
  <c r="CT104" i="69"/>
  <c r="CS104" i="69"/>
  <c r="CR104" i="69"/>
  <c r="CQ104" i="69"/>
  <c r="CP104" i="69"/>
  <c r="CO104" i="69"/>
  <c r="CN104" i="69"/>
  <c r="CM104" i="69"/>
  <c r="CL104" i="69"/>
  <c r="CK104" i="69"/>
  <c r="CJ104" i="69"/>
  <c r="CI104" i="69"/>
  <c r="CH104" i="69"/>
  <c r="CG104" i="69"/>
  <c r="CF104" i="69"/>
  <c r="CE104" i="69"/>
  <c r="CD104" i="69"/>
  <c r="CC104" i="69"/>
  <c r="CB104" i="69"/>
  <c r="CA104" i="69"/>
  <c r="BZ104" i="69"/>
  <c r="BY104" i="69"/>
  <c r="BX104" i="69"/>
  <c r="BW104" i="69"/>
  <c r="BV104" i="69"/>
  <c r="BU104" i="69"/>
  <c r="BT104" i="69"/>
  <c r="BS104" i="69"/>
  <c r="BR104" i="69"/>
  <c r="BQ104" i="69"/>
  <c r="BP104" i="69"/>
  <c r="BO104" i="69"/>
  <c r="BN104" i="69"/>
  <c r="BM104" i="69"/>
  <c r="BL104" i="69"/>
  <c r="BK104" i="69"/>
  <c r="BJ104" i="69"/>
  <c r="BI104" i="69"/>
  <c r="BH104" i="69"/>
  <c r="BG104" i="69"/>
  <c r="BF104" i="69"/>
  <c r="BE104" i="69"/>
  <c r="BD104" i="69"/>
  <c r="BC104" i="69"/>
  <c r="BB104" i="69"/>
  <c r="BA104" i="69"/>
  <c r="AZ104" i="69"/>
  <c r="AY104" i="69"/>
  <c r="AX104" i="69"/>
  <c r="AW104" i="69"/>
  <c r="AV104" i="69"/>
  <c r="AU104" i="69"/>
  <c r="AT104" i="69"/>
  <c r="AS104" i="69"/>
  <c r="AR104" i="69"/>
  <c r="AQ104" i="69"/>
  <c r="AP104" i="69"/>
  <c r="AO104" i="69"/>
  <c r="AN104" i="69"/>
  <c r="AM104" i="69"/>
  <c r="AL104" i="69"/>
  <c r="AK104" i="69"/>
  <c r="AJ104" i="69"/>
  <c r="AI104" i="69"/>
  <c r="AH104" i="69"/>
  <c r="AG104" i="69"/>
  <c r="AF104" i="69"/>
  <c r="AE104" i="69"/>
  <c r="AD104" i="69"/>
  <c r="AC104" i="69"/>
  <c r="AB104" i="69"/>
  <c r="AA104" i="69"/>
  <c r="Z104" i="69"/>
  <c r="Y104" i="69"/>
  <c r="X104" i="69"/>
  <c r="W104" i="69"/>
  <c r="V104" i="69"/>
  <c r="U104" i="69"/>
  <c r="T104" i="69"/>
  <c r="S104" i="69"/>
  <c r="R104" i="69"/>
  <c r="Q104" i="69"/>
  <c r="P104" i="69"/>
  <c r="O104" i="69"/>
  <c r="N104" i="69"/>
  <c r="M104" i="69"/>
  <c r="L104" i="69"/>
  <c r="K104" i="69"/>
  <c r="J104" i="69"/>
  <c r="I104" i="69"/>
  <c r="H104" i="69"/>
  <c r="G104" i="69"/>
  <c r="F104" i="69"/>
  <c r="E104" i="69"/>
  <c r="D104" i="69"/>
  <c r="C104" i="69"/>
  <c r="B104" i="69"/>
  <c r="A104" i="69"/>
  <c r="UC103" i="69"/>
  <c r="UB103" i="69"/>
  <c r="UA103" i="69"/>
  <c r="TZ103" i="69"/>
  <c r="TY103" i="69"/>
  <c r="TX103" i="69"/>
  <c r="TW103" i="69"/>
  <c r="TV103" i="69"/>
  <c r="TU103" i="69"/>
  <c r="TT103" i="69"/>
  <c r="TS103" i="69"/>
  <c r="TR103" i="69"/>
  <c r="TQ103" i="69"/>
  <c r="TP103" i="69"/>
  <c r="TO103" i="69"/>
  <c r="TN103" i="69"/>
  <c r="TM103" i="69"/>
  <c r="TL103" i="69"/>
  <c r="TK103" i="69"/>
  <c r="TJ103" i="69"/>
  <c r="TI103" i="69"/>
  <c r="TH103" i="69"/>
  <c r="TG103" i="69"/>
  <c r="TF103" i="69"/>
  <c r="TE103" i="69"/>
  <c r="TD103" i="69"/>
  <c r="TC103" i="69"/>
  <c r="TB103" i="69"/>
  <c r="TA103" i="69"/>
  <c r="SZ103" i="69"/>
  <c r="SY103" i="69"/>
  <c r="SX103" i="69"/>
  <c r="SW103" i="69"/>
  <c r="SV103" i="69"/>
  <c r="SU103" i="69"/>
  <c r="ST103" i="69"/>
  <c r="SS103" i="69"/>
  <c r="SR103" i="69"/>
  <c r="SQ103" i="69"/>
  <c r="SP103" i="69"/>
  <c r="SO103" i="69"/>
  <c r="SN103" i="69"/>
  <c r="SM103" i="69"/>
  <c r="SL103" i="69"/>
  <c r="SK103" i="69"/>
  <c r="SJ103" i="69"/>
  <c r="SI103" i="69"/>
  <c r="SH103" i="69"/>
  <c r="SG103" i="69"/>
  <c r="SF103" i="69"/>
  <c r="SE103" i="69"/>
  <c r="SD103" i="69"/>
  <c r="SC103" i="69"/>
  <c r="SB103" i="69"/>
  <c r="SA103" i="69"/>
  <c r="RZ103" i="69"/>
  <c r="RY103" i="69"/>
  <c r="RX103" i="69"/>
  <c r="RW103" i="69"/>
  <c r="RV103" i="69"/>
  <c r="RU103" i="69"/>
  <c r="RT103" i="69"/>
  <c r="RS103" i="69"/>
  <c r="RR103" i="69"/>
  <c r="RQ103" i="69"/>
  <c r="RP103" i="69"/>
  <c r="RO103" i="69"/>
  <c r="RN103" i="69"/>
  <c r="RM103" i="69"/>
  <c r="RL103" i="69"/>
  <c r="RK103" i="69"/>
  <c r="RJ103" i="69"/>
  <c r="RI103" i="69"/>
  <c r="RH103" i="69"/>
  <c r="RG103" i="69"/>
  <c r="RF103" i="69"/>
  <c r="RE103" i="69"/>
  <c r="RD103" i="69"/>
  <c r="RC103" i="69"/>
  <c r="RB103" i="69"/>
  <c r="RA103" i="69"/>
  <c r="QZ103" i="69"/>
  <c r="QY103" i="69"/>
  <c r="QX103" i="69"/>
  <c r="QW103" i="69"/>
  <c r="QV103" i="69"/>
  <c r="QU103" i="69"/>
  <c r="QT103" i="69"/>
  <c r="QS103" i="69"/>
  <c r="QR103" i="69"/>
  <c r="QQ103" i="69"/>
  <c r="QP103" i="69"/>
  <c r="QO103" i="69"/>
  <c r="QN103" i="69"/>
  <c r="QM103" i="69"/>
  <c r="QL103" i="69"/>
  <c r="QK103" i="69"/>
  <c r="QJ103" i="69"/>
  <c r="QI103" i="69"/>
  <c r="QH103" i="69"/>
  <c r="QG103" i="69"/>
  <c r="QF103" i="69"/>
  <c r="QE103" i="69"/>
  <c r="QD103" i="69"/>
  <c r="QC103" i="69"/>
  <c r="QB103" i="69"/>
  <c r="QA103" i="69"/>
  <c r="PZ103" i="69"/>
  <c r="PY103" i="69"/>
  <c r="PX103" i="69"/>
  <c r="PW103" i="69"/>
  <c r="PV103" i="69"/>
  <c r="PU103" i="69"/>
  <c r="PT103" i="69"/>
  <c r="PS103" i="69"/>
  <c r="PR103" i="69"/>
  <c r="PQ103" i="69"/>
  <c r="PP103" i="69"/>
  <c r="PO103" i="69"/>
  <c r="PN103" i="69"/>
  <c r="PM103" i="69"/>
  <c r="PL103" i="69"/>
  <c r="PK103" i="69"/>
  <c r="PJ103" i="69"/>
  <c r="PI103" i="69"/>
  <c r="PH103" i="69"/>
  <c r="PG103" i="69"/>
  <c r="PF103" i="69"/>
  <c r="PE103" i="69"/>
  <c r="PD103" i="69"/>
  <c r="PC103" i="69"/>
  <c r="PB103" i="69"/>
  <c r="PA103" i="69"/>
  <c r="OZ103" i="69"/>
  <c r="OY103" i="69"/>
  <c r="OX103" i="69"/>
  <c r="OW103" i="69"/>
  <c r="OV103" i="69"/>
  <c r="OU103" i="69"/>
  <c r="OT103" i="69"/>
  <c r="OS103" i="69"/>
  <c r="OR103" i="69"/>
  <c r="OQ103" i="69"/>
  <c r="OP103" i="69"/>
  <c r="OO103" i="69"/>
  <c r="ON103" i="69"/>
  <c r="OM103" i="69"/>
  <c r="OL103" i="69"/>
  <c r="OK103" i="69"/>
  <c r="OJ103" i="69"/>
  <c r="OI103" i="69"/>
  <c r="OH103" i="69"/>
  <c r="OG103" i="69"/>
  <c r="OF103" i="69"/>
  <c r="OE103" i="69"/>
  <c r="OD103" i="69"/>
  <c r="OC103" i="69"/>
  <c r="OB103" i="69"/>
  <c r="OA103" i="69"/>
  <c r="NZ103" i="69"/>
  <c r="NY103" i="69"/>
  <c r="NX103" i="69"/>
  <c r="NW103" i="69"/>
  <c r="NV103" i="69"/>
  <c r="NU103" i="69"/>
  <c r="NT103" i="69"/>
  <c r="NS103" i="69"/>
  <c r="NR103" i="69"/>
  <c r="NQ103" i="69"/>
  <c r="NP103" i="69"/>
  <c r="NO103" i="69"/>
  <c r="NN103" i="69"/>
  <c r="NM103" i="69"/>
  <c r="NL103" i="69"/>
  <c r="NK103" i="69"/>
  <c r="NJ103" i="69"/>
  <c r="NI103" i="69"/>
  <c r="NH103" i="69"/>
  <c r="NG103" i="69"/>
  <c r="NF103" i="69"/>
  <c r="NE103" i="69"/>
  <c r="ND103" i="69"/>
  <c r="NC103" i="69"/>
  <c r="NB103" i="69"/>
  <c r="NA103" i="69"/>
  <c r="MZ103" i="69"/>
  <c r="MY103" i="69"/>
  <c r="MX103" i="69"/>
  <c r="MW103" i="69"/>
  <c r="MV103" i="69"/>
  <c r="MU103" i="69"/>
  <c r="MT103" i="69"/>
  <c r="MS103" i="69"/>
  <c r="MR103" i="69"/>
  <c r="MQ103" i="69"/>
  <c r="MP103" i="69"/>
  <c r="MO103" i="69"/>
  <c r="MN103" i="69"/>
  <c r="MM103" i="69"/>
  <c r="ML103" i="69"/>
  <c r="MK103" i="69"/>
  <c r="MJ103" i="69"/>
  <c r="MI103" i="69"/>
  <c r="MH103" i="69"/>
  <c r="MG103" i="69"/>
  <c r="MF103" i="69"/>
  <c r="ME103" i="69"/>
  <c r="MD103" i="69"/>
  <c r="MC103" i="69"/>
  <c r="MB103" i="69"/>
  <c r="MA103" i="69"/>
  <c r="LZ103" i="69"/>
  <c r="LY103" i="69"/>
  <c r="LX103" i="69"/>
  <c r="LW103" i="69"/>
  <c r="LV103" i="69"/>
  <c r="LU103" i="69"/>
  <c r="LT103" i="69"/>
  <c r="LS103" i="69"/>
  <c r="LR103" i="69"/>
  <c r="LQ103" i="69"/>
  <c r="LP103" i="69"/>
  <c r="LO103" i="69"/>
  <c r="LN103" i="69"/>
  <c r="LM103" i="69"/>
  <c r="LL103" i="69"/>
  <c r="LK103" i="69"/>
  <c r="LJ103" i="69"/>
  <c r="LI103" i="69"/>
  <c r="LH103" i="69"/>
  <c r="LG103" i="69"/>
  <c r="LF103" i="69"/>
  <c r="LE103" i="69"/>
  <c r="LD103" i="69"/>
  <c r="LC103" i="69"/>
  <c r="LB103" i="69"/>
  <c r="LA103" i="69"/>
  <c r="KZ103" i="69"/>
  <c r="KY103" i="69"/>
  <c r="KX103" i="69"/>
  <c r="KW103" i="69"/>
  <c r="KV103" i="69"/>
  <c r="KU103" i="69"/>
  <c r="KT103" i="69"/>
  <c r="KS103" i="69"/>
  <c r="KR103" i="69"/>
  <c r="KQ103" i="69"/>
  <c r="KP103" i="69"/>
  <c r="KO103" i="69"/>
  <c r="KN103" i="69"/>
  <c r="KM103" i="69"/>
  <c r="KL103" i="69"/>
  <c r="KK103" i="69"/>
  <c r="KJ103" i="69"/>
  <c r="KI103" i="69"/>
  <c r="KH103" i="69"/>
  <c r="KG103" i="69"/>
  <c r="KF103" i="69"/>
  <c r="KE103" i="69"/>
  <c r="KD103" i="69"/>
  <c r="KC103" i="69"/>
  <c r="KB103" i="69"/>
  <c r="KA103" i="69"/>
  <c r="JZ103" i="69"/>
  <c r="JY103" i="69"/>
  <c r="JX103" i="69"/>
  <c r="JW103" i="69"/>
  <c r="JV103" i="69"/>
  <c r="JU103" i="69"/>
  <c r="JT103" i="69"/>
  <c r="JS103" i="69"/>
  <c r="JR103" i="69"/>
  <c r="JQ103" i="69"/>
  <c r="JP103" i="69"/>
  <c r="JO103" i="69"/>
  <c r="JN103" i="69"/>
  <c r="JM103" i="69"/>
  <c r="JL103" i="69"/>
  <c r="JK103" i="69"/>
  <c r="JJ103" i="69"/>
  <c r="JI103" i="69"/>
  <c r="JH103" i="69"/>
  <c r="JG103" i="69"/>
  <c r="JF103" i="69"/>
  <c r="JE103" i="69"/>
  <c r="JD103" i="69"/>
  <c r="JC103" i="69"/>
  <c r="JB103" i="69"/>
  <c r="JA103" i="69"/>
  <c r="IZ103" i="69"/>
  <c r="IY103" i="69"/>
  <c r="IX103" i="69"/>
  <c r="IW103" i="69"/>
  <c r="IV103" i="69"/>
  <c r="IU103" i="69"/>
  <c r="IT103" i="69"/>
  <c r="IS103" i="69"/>
  <c r="IR103" i="69"/>
  <c r="IQ103" i="69"/>
  <c r="IP103" i="69"/>
  <c r="IO103" i="69"/>
  <c r="IN103" i="69"/>
  <c r="IM103" i="69"/>
  <c r="IL103" i="69"/>
  <c r="IK103" i="69"/>
  <c r="IJ103" i="69"/>
  <c r="II103" i="69"/>
  <c r="IH103" i="69"/>
  <c r="IG103" i="69"/>
  <c r="IF103" i="69"/>
  <c r="IE103" i="69"/>
  <c r="ID103" i="69"/>
  <c r="IC103" i="69"/>
  <c r="IB103" i="69"/>
  <c r="IA103" i="69"/>
  <c r="HZ103" i="69"/>
  <c r="HY103" i="69"/>
  <c r="HX103" i="69"/>
  <c r="HW103" i="69"/>
  <c r="HV103" i="69"/>
  <c r="HU103" i="69"/>
  <c r="HT103" i="69"/>
  <c r="HS103" i="69"/>
  <c r="HR103" i="69"/>
  <c r="HQ103" i="69"/>
  <c r="HP103" i="69"/>
  <c r="HO103" i="69"/>
  <c r="HN103" i="69"/>
  <c r="HM103" i="69"/>
  <c r="HL103" i="69"/>
  <c r="HK103" i="69"/>
  <c r="HJ103" i="69"/>
  <c r="HI103" i="69"/>
  <c r="HH103" i="69"/>
  <c r="HG103" i="69"/>
  <c r="HF103" i="69"/>
  <c r="HE103" i="69"/>
  <c r="HD103" i="69"/>
  <c r="HC103" i="69"/>
  <c r="HB103" i="69"/>
  <c r="HA103" i="69"/>
  <c r="GZ103" i="69"/>
  <c r="GY103" i="69"/>
  <c r="GX103" i="69"/>
  <c r="GW103" i="69"/>
  <c r="GV103" i="69"/>
  <c r="GU103" i="69"/>
  <c r="GT103" i="69"/>
  <c r="GS103" i="69"/>
  <c r="GR103" i="69"/>
  <c r="GQ103" i="69"/>
  <c r="GP103" i="69"/>
  <c r="GO103" i="69"/>
  <c r="GN103" i="69"/>
  <c r="GM103" i="69"/>
  <c r="GL103" i="69"/>
  <c r="GK103" i="69"/>
  <c r="GJ103" i="69"/>
  <c r="GI103" i="69"/>
  <c r="GH103" i="69"/>
  <c r="GG103" i="69"/>
  <c r="GF103" i="69"/>
  <c r="GE103" i="69"/>
  <c r="GD103" i="69"/>
  <c r="GC103" i="69"/>
  <c r="GB103" i="69"/>
  <c r="GA103" i="69"/>
  <c r="FZ103" i="69"/>
  <c r="FY103" i="69"/>
  <c r="FX103" i="69"/>
  <c r="FW103" i="69"/>
  <c r="FV103" i="69"/>
  <c r="FU103" i="69"/>
  <c r="FT103" i="69"/>
  <c r="FS103" i="69"/>
  <c r="FR103" i="69"/>
  <c r="FQ103" i="69"/>
  <c r="FP103" i="69"/>
  <c r="FO103" i="69"/>
  <c r="FN103" i="69"/>
  <c r="FM103" i="69"/>
  <c r="FL103" i="69"/>
  <c r="FK103" i="69"/>
  <c r="FJ103" i="69"/>
  <c r="FI103" i="69"/>
  <c r="FH103" i="69"/>
  <c r="FG103" i="69"/>
  <c r="FF103" i="69"/>
  <c r="FE103" i="69"/>
  <c r="FD103" i="69"/>
  <c r="FC103" i="69"/>
  <c r="FB103" i="69"/>
  <c r="FA103" i="69"/>
  <c r="EZ103" i="69"/>
  <c r="EY103" i="69"/>
  <c r="EX103" i="69"/>
  <c r="EW103" i="69"/>
  <c r="EV103" i="69"/>
  <c r="EU103" i="69"/>
  <c r="ET103" i="69"/>
  <c r="ES103" i="69"/>
  <c r="ER103" i="69"/>
  <c r="EQ103" i="69"/>
  <c r="EP103" i="69"/>
  <c r="EO103" i="69"/>
  <c r="EN103" i="69"/>
  <c r="EM103" i="69"/>
  <c r="EL103" i="69"/>
  <c r="EK103" i="69"/>
  <c r="EJ103" i="69"/>
  <c r="EI103" i="69"/>
  <c r="EH103" i="69"/>
  <c r="EG103" i="69"/>
  <c r="EF103" i="69"/>
  <c r="EE103" i="69"/>
  <c r="ED103" i="69"/>
  <c r="EC103" i="69"/>
  <c r="EB103" i="69"/>
  <c r="EA103" i="69"/>
  <c r="DZ103" i="69"/>
  <c r="DY103" i="69"/>
  <c r="DX103" i="69"/>
  <c r="DW103" i="69"/>
  <c r="DV103" i="69"/>
  <c r="DU103" i="69"/>
  <c r="DT103" i="69"/>
  <c r="DS103" i="69"/>
  <c r="DR103" i="69"/>
  <c r="DQ103" i="69"/>
  <c r="DP103" i="69"/>
  <c r="DO103" i="69"/>
  <c r="DN103" i="69"/>
  <c r="DM103" i="69"/>
  <c r="DL103" i="69"/>
  <c r="DK103" i="69"/>
  <c r="DJ103" i="69"/>
  <c r="DI103" i="69"/>
  <c r="DH103" i="69"/>
  <c r="DG103" i="69"/>
  <c r="DF103" i="69"/>
  <c r="DE103" i="69"/>
  <c r="DD103" i="69"/>
  <c r="DC103" i="69"/>
  <c r="DB103" i="69"/>
  <c r="DA103" i="69"/>
  <c r="CZ103" i="69"/>
  <c r="CY103" i="69"/>
  <c r="CX103" i="69"/>
  <c r="CW103" i="69"/>
  <c r="CV103" i="69"/>
  <c r="CU103" i="69"/>
  <c r="CT103" i="69"/>
  <c r="CS103" i="69"/>
  <c r="CR103" i="69"/>
  <c r="CQ103" i="69"/>
  <c r="CP103" i="69"/>
  <c r="CO103" i="69"/>
  <c r="CN103" i="69"/>
  <c r="CM103" i="69"/>
  <c r="CL103" i="69"/>
  <c r="CK103" i="69"/>
  <c r="CJ103" i="69"/>
  <c r="CI103" i="69"/>
  <c r="CH103" i="69"/>
  <c r="CG103" i="69"/>
  <c r="CF103" i="69"/>
  <c r="CE103" i="69"/>
  <c r="CD103" i="69"/>
  <c r="CC103" i="69"/>
  <c r="CB103" i="69"/>
  <c r="CA103" i="69"/>
  <c r="BZ103" i="69"/>
  <c r="BY103" i="69"/>
  <c r="BX103" i="69"/>
  <c r="BW103" i="69"/>
  <c r="BV103" i="69"/>
  <c r="BU103" i="69"/>
  <c r="BT103" i="69"/>
  <c r="BS103" i="69"/>
  <c r="BR103" i="69"/>
  <c r="BQ103" i="69"/>
  <c r="BP103" i="69"/>
  <c r="BO103" i="69"/>
  <c r="BN103" i="69"/>
  <c r="BM103" i="69"/>
  <c r="BL103" i="69"/>
  <c r="BK103" i="69"/>
  <c r="BJ103" i="69"/>
  <c r="BI103" i="69"/>
  <c r="BH103" i="69"/>
  <c r="BG103" i="69"/>
  <c r="BF103" i="69"/>
  <c r="BE103" i="69"/>
  <c r="BD103" i="69"/>
  <c r="BC103" i="69"/>
  <c r="BB103" i="69"/>
  <c r="BA103" i="69"/>
  <c r="AZ103" i="69"/>
  <c r="AY103" i="69"/>
  <c r="AX103" i="69"/>
  <c r="AW103" i="69"/>
  <c r="AV103" i="69"/>
  <c r="AU103" i="69"/>
  <c r="AT103" i="69"/>
  <c r="AS103" i="69"/>
  <c r="AR103" i="69"/>
  <c r="AQ103" i="69"/>
  <c r="AP103" i="69"/>
  <c r="AO103" i="69"/>
  <c r="AN103" i="69"/>
  <c r="AM103" i="69"/>
  <c r="AL103" i="69"/>
  <c r="AK103" i="69"/>
  <c r="AJ103" i="69"/>
  <c r="AI103" i="69"/>
  <c r="AH103" i="69"/>
  <c r="AG103" i="69"/>
  <c r="AF103" i="69"/>
  <c r="AE103" i="69"/>
  <c r="AD103" i="69"/>
  <c r="AC103" i="69"/>
  <c r="AB103" i="69"/>
  <c r="AA103" i="69"/>
  <c r="Z103" i="69"/>
  <c r="Y103" i="69"/>
  <c r="X103" i="69"/>
  <c r="W103" i="69"/>
  <c r="V103" i="69"/>
  <c r="U103" i="69"/>
  <c r="T103" i="69"/>
  <c r="S103" i="69"/>
  <c r="R103" i="69"/>
  <c r="Q103" i="69"/>
  <c r="P103" i="69"/>
  <c r="O103" i="69"/>
  <c r="N103" i="69"/>
  <c r="M103" i="69"/>
  <c r="L103" i="69"/>
  <c r="K103" i="69"/>
  <c r="J103" i="69"/>
  <c r="I103" i="69"/>
  <c r="H103" i="69"/>
  <c r="G103" i="69"/>
  <c r="F103" i="69"/>
  <c r="E103" i="69"/>
  <c r="D103" i="69"/>
  <c r="C103" i="69"/>
  <c r="B103" i="69"/>
  <c r="A103" i="69"/>
  <c r="UC102" i="69"/>
  <c r="UB102" i="69"/>
  <c r="UA102" i="69"/>
  <c r="TZ102" i="69"/>
  <c r="TY102" i="69"/>
  <c r="TX102" i="69"/>
  <c r="TW102" i="69"/>
  <c r="TV102" i="69"/>
  <c r="TU102" i="69"/>
  <c r="TT102" i="69"/>
  <c r="TS102" i="69"/>
  <c r="TR102" i="69"/>
  <c r="TQ102" i="69"/>
  <c r="TP102" i="69"/>
  <c r="TO102" i="69"/>
  <c r="TN102" i="69"/>
  <c r="TM102" i="69"/>
  <c r="TL102" i="69"/>
  <c r="TK102" i="69"/>
  <c r="TJ102" i="69"/>
  <c r="TI102" i="69"/>
  <c r="TH102" i="69"/>
  <c r="TG102" i="69"/>
  <c r="TF102" i="69"/>
  <c r="TE102" i="69"/>
  <c r="TD102" i="69"/>
  <c r="TC102" i="69"/>
  <c r="TB102" i="69"/>
  <c r="TA102" i="69"/>
  <c r="SZ102" i="69"/>
  <c r="SY102" i="69"/>
  <c r="SX102" i="69"/>
  <c r="SW102" i="69"/>
  <c r="SV102" i="69"/>
  <c r="SU102" i="69"/>
  <c r="ST102" i="69"/>
  <c r="SS102" i="69"/>
  <c r="SR102" i="69"/>
  <c r="SQ102" i="69"/>
  <c r="SP102" i="69"/>
  <c r="SO102" i="69"/>
  <c r="SN102" i="69"/>
  <c r="SM102" i="69"/>
  <c r="SL102" i="69"/>
  <c r="SK102" i="69"/>
  <c r="SJ102" i="69"/>
  <c r="SI102" i="69"/>
  <c r="SH102" i="69"/>
  <c r="SG102" i="69"/>
  <c r="SF102" i="69"/>
  <c r="SE102" i="69"/>
  <c r="SD102" i="69"/>
  <c r="SC102" i="69"/>
  <c r="SB102" i="69"/>
  <c r="SA102" i="69"/>
  <c r="RZ102" i="69"/>
  <c r="RY102" i="69"/>
  <c r="RX102" i="69"/>
  <c r="RW102" i="69"/>
  <c r="RV102" i="69"/>
  <c r="RU102" i="69"/>
  <c r="RT102" i="69"/>
  <c r="RS102" i="69"/>
  <c r="RR102" i="69"/>
  <c r="RQ102" i="69"/>
  <c r="RP102" i="69"/>
  <c r="RO102" i="69"/>
  <c r="RN102" i="69"/>
  <c r="RM102" i="69"/>
  <c r="RL102" i="69"/>
  <c r="RK102" i="69"/>
  <c r="RJ102" i="69"/>
  <c r="RI102" i="69"/>
  <c r="RH102" i="69"/>
  <c r="RG102" i="69"/>
  <c r="RF102" i="69"/>
  <c r="RE102" i="69"/>
  <c r="RD102" i="69"/>
  <c r="RC102" i="69"/>
  <c r="RB102" i="69"/>
  <c r="RA102" i="69"/>
  <c r="QZ102" i="69"/>
  <c r="QY102" i="69"/>
  <c r="QX102" i="69"/>
  <c r="QW102" i="69"/>
  <c r="QV102" i="69"/>
  <c r="QU102" i="69"/>
  <c r="QT102" i="69"/>
  <c r="QS102" i="69"/>
  <c r="QR102" i="69"/>
  <c r="QQ102" i="69"/>
  <c r="QP102" i="69"/>
  <c r="QO102" i="69"/>
  <c r="QN102" i="69"/>
  <c r="QM102" i="69"/>
  <c r="QL102" i="69"/>
  <c r="QK102" i="69"/>
  <c r="QJ102" i="69"/>
  <c r="QI102" i="69"/>
  <c r="QH102" i="69"/>
  <c r="QG102" i="69"/>
  <c r="QF102" i="69"/>
  <c r="QE102" i="69"/>
  <c r="QD102" i="69"/>
  <c r="QC102" i="69"/>
  <c r="QB102" i="69"/>
  <c r="QA102" i="69"/>
  <c r="PZ102" i="69"/>
  <c r="PY102" i="69"/>
  <c r="PX102" i="69"/>
  <c r="PW102" i="69"/>
  <c r="PV102" i="69"/>
  <c r="PU102" i="69"/>
  <c r="PT102" i="69"/>
  <c r="PS102" i="69"/>
  <c r="PR102" i="69"/>
  <c r="PQ102" i="69"/>
  <c r="PP102" i="69"/>
  <c r="PO102" i="69"/>
  <c r="PN102" i="69"/>
  <c r="PM102" i="69"/>
  <c r="PL102" i="69"/>
  <c r="PK102" i="69"/>
  <c r="PJ102" i="69"/>
  <c r="PI102" i="69"/>
  <c r="PH102" i="69"/>
  <c r="PG102" i="69"/>
  <c r="PF102" i="69"/>
  <c r="PE102" i="69"/>
  <c r="PD102" i="69"/>
  <c r="PC102" i="69"/>
  <c r="PB102" i="69"/>
  <c r="PA102" i="69"/>
  <c r="OZ102" i="69"/>
  <c r="OY102" i="69"/>
  <c r="OX102" i="69"/>
  <c r="OW102" i="69"/>
  <c r="OV102" i="69"/>
  <c r="OU102" i="69"/>
  <c r="OT102" i="69"/>
  <c r="OS102" i="69"/>
  <c r="OR102" i="69"/>
  <c r="OQ102" i="69"/>
  <c r="OP102" i="69"/>
  <c r="OO102" i="69"/>
  <c r="ON102" i="69"/>
  <c r="OM102" i="69"/>
  <c r="OL102" i="69"/>
  <c r="OK102" i="69"/>
  <c r="OJ102" i="69"/>
  <c r="OI102" i="69"/>
  <c r="OH102" i="69"/>
  <c r="OG102" i="69"/>
  <c r="OF102" i="69"/>
  <c r="OE102" i="69"/>
  <c r="OD102" i="69"/>
  <c r="OC102" i="69"/>
  <c r="OB102" i="69"/>
  <c r="OA102" i="69"/>
  <c r="NZ102" i="69"/>
  <c r="NY102" i="69"/>
  <c r="NX102" i="69"/>
  <c r="NW102" i="69"/>
  <c r="NV102" i="69"/>
  <c r="NU102" i="69"/>
  <c r="NT102" i="69"/>
  <c r="NS102" i="69"/>
  <c r="NR102" i="69"/>
  <c r="NQ102" i="69"/>
  <c r="NP102" i="69"/>
  <c r="NO102" i="69"/>
  <c r="NN102" i="69"/>
  <c r="NM102" i="69"/>
  <c r="NL102" i="69"/>
  <c r="NK102" i="69"/>
  <c r="NJ102" i="69"/>
  <c r="NI102" i="69"/>
  <c r="NH102" i="69"/>
  <c r="NG102" i="69"/>
  <c r="NF102" i="69"/>
  <c r="NE102" i="69"/>
  <c r="ND102" i="69"/>
  <c r="NC102" i="69"/>
  <c r="NB102" i="69"/>
  <c r="NA102" i="69"/>
  <c r="MZ102" i="69"/>
  <c r="MY102" i="69"/>
  <c r="MX102" i="69"/>
  <c r="MW102" i="69"/>
  <c r="MV102" i="69"/>
  <c r="MU102" i="69"/>
  <c r="MT102" i="69"/>
  <c r="MS102" i="69"/>
  <c r="MR102" i="69"/>
  <c r="MQ102" i="69"/>
  <c r="MP102" i="69"/>
  <c r="MO102" i="69"/>
  <c r="MN102" i="69"/>
  <c r="MM102" i="69"/>
  <c r="ML102" i="69"/>
  <c r="MK102" i="69"/>
  <c r="MJ102" i="69"/>
  <c r="MI102" i="69"/>
  <c r="MH102" i="69"/>
  <c r="MG102" i="69"/>
  <c r="MF102" i="69"/>
  <c r="ME102" i="69"/>
  <c r="MD102" i="69"/>
  <c r="MC102" i="69"/>
  <c r="MB102" i="69"/>
  <c r="MA102" i="69"/>
  <c r="LZ102" i="69"/>
  <c r="LY102" i="69"/>
  <c r="LX102" i="69"/>
  <c r="LW102" i="69"/>
  <c r="LV102" i="69"/>
  <c r="LU102" i="69"/>
  <c r="LT102" i="69"/>
  <c r="LS102" i="69"/>
  <c r="LR102" i="69"/>
  <c r="LQ102" i="69"/>
  <c r="LP102" i="69"/>
  <c r="LO102" i="69"/>
  <c r="LN102" i="69"/>
  <c r="LM102" i="69"/>
  <c r="LL102" i="69"/>
  <c r="LK102" i="69"/>
  <c r="LJ102" i="69"/>
  <c r="LI102" i="69"/>
  <c r="LH102" i="69"/>
  <c r="LG102" i="69"/>
  <c r="LF102" i="69"/>
  <c r="LE102" i="69"/>
  <c r="LD102" i="69"/>
  <c r="LC102" i="69"/>
  <c r="LB102" i="69"/>
  <c r="LA102" i="69"/>
  <c r="KZ102" i="69"/>
  <c r="KY102" i="69"/>
  <c r="KX102" i="69"/>
  <c r="KW102" i="69"/>
  <c r="KV102" i="69"/>
  <c r="KU102" i="69"/>
  <c r="KT102" i="69"/>
  <c r="KS102" i="69"/>
  <c r="KR102" i="69"/>
  <c r="KQ102" i="69"/>
  <c r="KP102" i="69"/>
  <c r="KO102" i="69"/>
  <c r="KN102" i="69"/>
  <c r="KM102" i="69"/>
  <c r="KL102" i="69"/>
  <c r="KK102" i="69"/>
  <c r="KJ102" i="69"/>
  <c r="KI102" i="69"/>
  <c r="KH102" i="69"/>
  <c r="KG102" i="69"/>
  <c r="KF102" i="69"/>
  <c r="KE102" i="69"/>
  <c r="KD102" i="69"/>
  <c r="KC102" i="69"/>
  <c r="KB102" i="69"/>
  <c r="KA102" i="69"/>
  <c r="JZ102" i="69"/>
  <c r="JY102" i="69"/>
  <c r="JX102" i="69"/>
  <c r="JW102" i="69"/>
  <c r="JV102" i="69"/>
  <c r="JU102" i="69"/>
  <c r="JT102" i="69"/>
  <c r="JS102" i="69"/>
  <c r="JR102" i="69"/>
  <c r="JQ102" i="69"/>
  <c r="JP102" i="69"/>
  <c r="JO102" i="69"/>
  <c r="JN102" i="69"/>
  <c r="JM102" i="69"/>
  <c r="JL102" i="69"/>
  <c r="JK102" i="69"/>
  <c r="JJ102" i="69"/>
  <c r="JI102" i="69"/>
  <c r="JH102" i="69"/>
  <c r="JG102" i="69"/>
  <c r="JF102" i="69"/>
  <c r="JE102" i="69"/>
  <c r="JD102" i="69"/>
  <c r="JC102" i="69"/>
  <c r="JB102" i="69"/>
  <c r="JA102" i="69"/>
  <c r="IZ102" i="69"/>
  <c r="IY102" i="69"/>
  <c r="IX102" i="69"/>
  <c r="IW102" i="69"/>
  <c r="IV102" i="69"/>
  <c r="IU102" i="69"/>
  <c r="IT102" i="69"/>
  <c r="IS102" i="69"/>
  <c r="IR102" i="69"/>
  <c r="IQ102" i="69"/>
  <c r="IP102" i="69"/>
  <c r="IO102" i="69"/>
  <c r="IN102" i="69"/>
  <c r="IM102" i="69"/>
  <c r="IL102" i="69"/>
  <c r="IK102" i="69"/>
  <c r="IJ102" i="69"/>
  <c r="II102" i="69"/>
  <c r="IH102" i="69"/>
  <c r="IG102" i="69"/>
  <c r="IF102" i="69"/>
  <c r="IE102" i="69"/>
  <c r="ID102" i="69"/>
  <c r="IC102" i="69"/>
  <c r="IB102" i="69"/>
  <c r="IA102" i="69"/>
  <c r="HZ102" i="69"/>
  <c r="HY102" i="69"/>
  <c r="HX102" i="69"/>
  <c r="HW102" i="69"/>
  <c r="HV102" i="69"/>
  <c r="HU102" i="69"/>
  <c r="HT102" i="69"/>
  <c r="HS102" i="69"/>
  <c r="HR102" i="69"/>
  <c r="HQ102" i="69"/>
  <c r="HP102" i="69"/>
  <c r="HO102" i="69"/>
  <c r="HN102" i="69"/>
  <c r="HM102" i="69"/>
  <c r="HL102" i="69"/>
  <c r="HK102" i="69"/>
  <c r="HJ102" i="69"/>
  <c r="HI102" i="69"/>
  <c r="HH102" i="69"/>
  <c r="HG102" i="69"/>
  <c r="HF102" i="69"/>
  <c r="HE102" i="69"/>
  <c r="HD102" i="69"/>
  <c r="HC102" i="69"/>
  <c r="HB102" i="69"/>
  <c r="HA102" i="69"/>
  <c r="GZ102" i="69"/>
  <c r="GY102" i="69"/>
  <c r="GX102" i="69"/>
  <c r="GW102" i="69"/>
  <c r="GV102" i="69"/>
  <c r="GU102" i="69"/>
  <c r="GT102" i="69"/>
  <c r="GS102" i="69"/>
  <c r="GR102" i="69"/>
  <c r="GQ102" i="69"/>
  <c r="GP102" i="69"/>
  <c r="GO102" i="69"/>
  <c r="GN102" i="69"/>
  <c r="GM102" i="69"/>
  <c r="GL102" i="69"/>
  <c r="GK102" i="69"/>
  <c r="GJ102" i="69"/>
  <c r="GI102" i="69"/>
  <c r="GH102" i="69"/>
  <c r="GG102" i="69"/>
  <c r="GF102" i="69"/>
  <c r="GE102" i="69"/>
  <c r="GD102" i="69"/>
  <c r="GC102" i="69"/>
  <c r="GB102" i="69"/>
  <c r="GA102" i="69"/>
  <c r="FZ102" i="69"/>
  <c r="FY102" i="69"/>
  <c r="FX102" i="69"/>
  <c r="FW102" i="69"/>
  <c r="FV102" i="69"/>
  <c r="FU102" i="69"/>
  <c r="FT102" i="69"/>
  <c r="FS102" i="69"/>
  <c r="FR102" i="69"/>
  <c r="FQ102" i="69"/>
  <c r="FP102" i="69"/>
  <c r="FO102" i="69"/>
  <c r="FN102" i="69"/>
  <c r="FM102" i="69"/>
  <c r="FL102" i="69"/>
  <c r="FK102" i="69"/>
  <c r="FJ102" i="69"/>
  <c r="FI102" i="69"/>
  <c r="FH102" i="69"/>
  <c r="FG102" i="69"/>
  <c r="FF102" i="69"/>
  <c r="FE102" i="69"/>
  <c r="FD102" i="69"/>
  <c r="FC102" i="69"/>
  <c r="FB102" i="69"/>
  <c r="FA102" i="69"/>
  <c r="EZ102" i="69"/>
  <c r="EY102" i="69"/>
  <c r="EX102" i="69"/>
  <c r="EW102" i="69"/>
  <c r="EV102" i="69"/>
  <c r="EU102" i="69"/>
  <c r="ET102" i="69"/>
  <c r="ES102" i="69"/>
  <c r="ER102" i="69"/>
  <c r="EQ102" i="69"/>
  <c r="EP102" i="69"/>
  <c r="EO102" i="69"/>
  <c r="EN102" i="69"/>
  <c r="EM102" i="69"/>
  <c r="EL102" i="69"/>
  <c r="EK102" i="69"/>
  <c r="EJ102" i="69"/>
  <c r="EI102" i="69"/>
  <c r="EH102" i="69"/>
  <c r="EG102" i="69"/>
  <c r="EF102" i="69"/>
  <c r="EE102" i="69"/>
  <c r="ED102" i="69"/>
  <c r="EC102" i="69"/>
  <c r="EB102" i="69"/>
  <c r="EA102" i="69"/>
  <c r="DZ102" i="69"/>
  <c r="DY102" i="69"/>
  <c r="DX102" i="69"/>
  <c r="DW102" i="69"/>
  <c r="DV102" i="69"/>
  <c r="DU102" i="69"/>
  <c r="DT102" i="69"/>
  <c r="DS102" i="69"/>
  <c r="DR102" i="69"/>
  <c r="DQ102" i="69"/>
  <c r="DP102" i="69"/>
  <c r="DO102" i="69"/>
  <c r="DN102" i="69"/>
  <c r="DM102" i="69"/>
  <c r="DL102" i="69"/>
  <c r="DK102" i="69"/>
  <c r="DJ102" i="69"/>
  <c r="DI102" i="69"/>
  <c r="DH102" i="69"/>
  <c r="DG102" i="69"/>
  <c r="DF102" i="69"/>
  <c r="DE102" i="69"/>
  <c r="DD102" i="69"/>
  <c r="DC102" i="69"/>
  <c r="DB102" i="69"/>
  <c r="DA102" i="69"/>
  <c r="CZ102" i="69"/>
  <c r="CY102" i="69"/>
  <c r="CX102" i="69"/>
  <c r="CW102" i="69"/>
  <c r="CV102" i="69"/>
  <c r="CU102" i="69"/>
  <c r="CT102" i="69"/>
  <c r="CS102" i="69"/>
  <c r="CR102" i="69"/>
  <c r="CQ102" i="69"/>
  <c r="CP102" i="69"/>
  <c r="CO102" i="69"/>
  <c r="CN102" i="69"/>
  <c r="CM102" i="69"/>
  <c r="CL102" i="69"/>
  <c r="CK102" i="69"/>
  <c r="CJ102" i="69"/>
  <c r="CI102" i="69"/>
  <c r="CH102" i="69"/>
  <c r="CG102" i="69"/>
  <c r="CF102" i="69"/>
  <c r="CE102" i="69"/>
  <c r="CD102" i="69"/>
  <c r="CC102" i="69"/>
  <c r="CB102" i="69"/>
  <c r="CA102" i="69"/>
  <c r="BZ102" i="69"/>
  <c r="BY102" i="69"/>
  <c r="BX102" i="69"/>
  <c r="BW102" i="69"/>
  <c r="BV102" i="69"/>
  <c r="BU102" i="69"/>
  <c r="BT102" i="69"/>
  <c r="BS102" i="69"/>
  <c r="BR102" i="69"/>
  <c r="BQ102" i="69"/>
  <c r="BP102" i="69"/>
  <c r="BO102" i="69"/>
  <c r="BN102" i="69"/>
  <c r="BM102" i="69"/>
  <c r="BL102" i="69"/>
  <c r="BK102" i="69"/>
  <c r="BJ102" i="69"/>
  <c r="BI102" i="69"/>
  <c r="BH102" i="69"/>
  <c r="BG102" i="69"/>
  <c r="BF102" i="69"/>
  <c r="BE102" i="69"/>
  <c r="BD102" i="69"/>
  <c r="BC102" i="69"/>
  <c r="BB102" i="69"/>
  <c r="BA102" i="69"/>
  <c r="AZ102" i="69"/>
  <c r="AY102" i="69"/>
  <c r="AX102" i="69"/>
  <c r="AW102" i="69"/>
  <c r="AV102" i="69"/>
  <c r="AU102" i="69"/>
  <c r="AT102" i="69"/>
  <c r="AS102" i="69"/>
  <c r="AR102" i="69"/>
  <c r="AQ102" i="69"/>
  <c r="AP102" i="69"/>
  <c r="AO102" i="69"/>
  <c r="AN102" i="69"/>
  <c r="AM102" i="69"/>
  <c r="AL102" i="69"/>
  <c r="AK102" i="69"/>
  <c r="AJ102" i="69"/>
  <c r="AI102" i="69"/>
  <c r="AH102" i="69"/>
  <c r="AG102" i="69"/>
  <c r="AF102" i="69"/>
  <c r="AE102" i="69"/>
  <c r="AD102" i="69"/>
  <c r="AC102" i="69"/>
  <c r="AB102" i="69"/>
  <c r="AA102" i="69"/>
  <c r="Z102" i="69"/>
  <c r="Y102" i="69"/>
  <c r="X102" i="69"/>
  <c r="W102" i="69"/>
  <c r="V102" i="69"/>
  <c r="U102" i="69"/>
  <c r="T102" i="69"/>
  <c r="S102" i="69"/>
  <c r="R102" i="69"/>
  <c r="Q102" i="69"/>
  <c r="P102" i="69"/>
  <c r="O102" i="69"/>
  <c r="N102" i="69"/>
  <c r="M102" i="69"/>
  <c r="L102" i="69"/>
  <c r="K102" i="69"/>
  <c r="J102" i="69"/>
  <c r="I102" i="69"/>
  <c r="H102" i="69"/>
  <c r="G102" i="69"/>
  <c r="F102" i="69"/>
  <c r="E102" i="69"/>
  <c r="D102" i="69"/>
  <c r="C102" i="69"/>
  <c r="B102" i="69"/>
  <c r="A102" i="69"/>
  <c r="UC101" i="69"/>
  <c r="UB101" i="69"/>
  <c r="UA101" i="69"/>
  <c r="TZ101" i="69"/>
  <c r="TY101" i="69"/>
  <c r="TX101" i="69"/>
  <c r="TW101" i="69"/>
  <c r="TV101" i="69"/>
  <c r="TU101" i="69"/>
  <c r="TT101" i="69"/>
  <c r="TS101" i="69"/>
  <c r="TR101" i="69"/>
  <c r="TQ101" i="69"/>
  <c r="TP101" i="69"/>
  <c r="TO101" i="69"/>
  <c r="TN101" i="69"/>
  <c r="TM101" i="69"/>
  <c r="TL101" i="69"/>
  <c r="TK101" i="69"/>
  <c r="TJ101" i="69"/>
  <c r="TI101" i="69"/>
  <c r="TH101" i="69"/>
  <c r="TG101" i="69"/>
  <c r="TF101" i="69"/>
  <c r="TE101" i="69"/>
  <c r="TD101" i="69"/>
  <c r="TC101" i="69"/>
  <c r="TB101" i="69"/>
  <c r="TA101" i="69"/>
  <c r="SZ101" i="69"/>
  <c r="SY101" i="69"/>
  <c r="SX101" i="69"/>
  <c r="SW101" i="69"/>
  <c r="SV101" i="69"/>
  <c r="SU101" i="69"/>
  <c r="ST101" i="69"/>
  <c r="SS101" i="69"/>
  <c r="SR101" i="69"/>
  <c r="SQ101" i="69"/>
  <c r="SP101" i="69"/>
  <c r="SO101" i="69"/>
  <c r="SN101" i="69"/>
  <c r="SM101" i="69"/>
  <c r="SL101" i="69"/>
  <c r="SK101" i="69"/>
  <c r="SJ101" i="69"/>
  <c r="SI101" i="69"/>
  <c r="SH101" i="69"/>
  <c r="SG101" i="69"/>
  <c r="SF101" i="69"/>
  <c r="SE101" i="69"/>
  <c r="SD101" i="69"/>
  <c r="SC101" i="69"/>
  <c r="SB101" i="69"/>
  <c r="SA101" i="69"/>
  <c r="RZ101" i="69"/>
  <c r="RY101" i="69"/>
  <c r="RX101" i="69"/>
  <c r="RW101" i="69"/>
  <c r="RV101" i="69"/>
  <c r="RU101" i="69"/>
  <c r="RT101" i="69"/>
  <c r="RS101" i="69"/>
  <c r="RR101" i="69"/>
  <c r="RQ101" i="69"/>
  <c r="RP101" i="69"/>
  <c r="RO101" i="69"/>
  <c r="RN101" i="69"/>
  <c r="RM101" i="69"/>
  <c r="RL101" i="69"/>
  <c r="RK101" i="69"/>
  <c r="RJ101" i="69"/>
  <c r="RI101" i="69"/>
  <c r="RH101" i="69"/>
  <c r="RG101" i="69"/>
  <c r="RF101" i="69"/>
  <c r="RE101" i="69"/>
  <c r="RD101" i="69"/>
  <c r="RC101" i="69"/>
  <c r="RB101" i="69"/>
  <c r="RA101" i="69"/>
  <c r="QZ101" i="69"/>
  <c r="QY101" i="69"/>
  <c r="QX101" i="69"/>
  <c r="QW101" i="69"/>
  <c r="QV101" i="69"/>
  <c r="QU101" i="69"/>
  <c r="QT101" i="69"/>
  <c r="QS101" i="69"/>
  <c r="QR101" i="69"/>
  <c r="QQ101" i="69"/>
  <c r="QP101" i="69"/>
  <c r="QO101" i="69"/>
  <c r="QN101" i="69"/>
  <c r="QM101" i="69"/>
  <c r="QL101" i="69"/>
  <c r="QK101" i="69"/>
  <c r="QJ101" i="69"/>
  <c r="QI101" i="69"/>
  <c r="QH101" i="69"/>
  <c r="QG101" i="69"/>
  <c r="QF101" i="69"/>
  <c r="QE101" i="69"/>
  <c r="QD101" i="69"/>
  <c r="QC101" i="69"/>
  <c r="QB101" i="69"/>
  <c r="QA101" i="69"/>
  <c r="PZ101" i="69"/>
  <c r="PY101" i="69"/>
  <c r="PX101" i="69"/>
  <c r="PW101" i="69"/>
  <c r="PV101" i="69"/>
  <c r="PU101" i="69"/>
  <c r="PT101" i="69"/>
  <c r="PS101" i="69"/>
  <c r="PR101" i="69"/>
  <c r="PQ101" i="69"/>
  <c r="PP101" i="69"/>
  <c r="PO101" i="69"/>
  <c r="PN101" i="69"/>
  <c r="PM101" i="69"/>
  <c r="PL101" i="69"/>
  <c r="PK101" i="69"/>
  <c r="PJ101" i="69"/>
  <c r="PI101" i="69"/>
  <c r="PH101" i="69"/>
  <c r="PG101" i="69"/>
  <c r="PF101" i="69"/>
  <c r="PE101" i="69"/>
  <c r="PD101" i="69"/>
  <c r="PC101" i="69"/>
  <c r="PB101" i="69"/>
  <c r="PA101" i="69"/>
  <c r="OZ101" i="69"/>
  <c r="OY101" i="69"/>
  <c r="OX101" i="69"/>
  <c r="OW101" i="69"/>
  <c r="OV101" i="69"/>
  <c r="OU101" i="69"/>
  <c r="OT101" i="69"/>
  <c r="OS101" i="69"/>
  <c r="OR101" i="69"/>
  <c r="OQ101" i="69"/>
  <c r="OP101" i="69"/>
  <c r="OO101" i="69"/>
  <c r="ON101" i="69"/>
  <c r="OM101" i="69"/>
  <c r="OL101" i="69"/>
  <c r="OK101" i="69"/>
  <c r="OJ101" i="69"/>
  <c r="OI101" i="69"/>
  <c r="OH101" i="69"/>
  <c r="OG101" i="69"/>
  <c r="OF101" i="69"/>
  <c r="OE101" i="69"/>
  <c r="OD101" i="69"/>
  <c r="OC101" i="69"/>
  <c r="OB101" i="69"/>
  <c r="OA101" i="69"/>
  <c r="NZ101" i="69"/>
  <c r="NY101" i="69"/>
  <c r="NX101" i="69"/>
  <c r="NW101" i="69"/>
  <c r="NV101" i="69"/>
  <c r="NU101" i="69"/>
  <c r="NT101" i="69"/>
  <c r="NS101" i="69"/>
  <c r="NR101" i="69"/>
  <c r="NQ101" i="69"/>
  <c r="NP101" i="69"/>
  <c r="NO101" i="69"/>
  <c r="NN101" i="69"/>
  <c r="NM101" i="69"/>
  <c r="NL101" i="69"/>
  <c r="NK101" i="69"/>
  <c r="NJ101" i="69"/>
  <c r="NI101" i="69"/>
  <c r="NH101" i="69"/>
  <c r="NG101" i="69"/>
  <c r="NF101" i="69"/>
  <c r="NE101" i="69"/>
  <c r="ND101" i="69"/>
  <c r="NC101" i="69"/>
  <c r="NB101" i="69"/>
  <c r="NA101" i="69"/>
  <c r="MZ101" i="69"/>
  <c r="MY101" i="69"/>
  <c r="MX101" i="69"/>
  <c r="MW101" i="69"/>
  <c r="MV101" i="69"/>
  <c r="MU101" i="69"/>
  <c r="MT101" i="69"/>
  <c r="MS101" i="69"/>
  <c r="MR101" i="69"/>
  <c r="MQ101" i="69"/>
  <c r="MP101" i="69"/>
  <c r="MO101" i="69"/>
  <c r="MN101" i="69"/>
  <c r="MM101" i="69"/>
  <c r="ML101" i="69"/>
  <c r="MK101" i="69"/>
  <c r="MJ101" i="69"/>
  <c r="MI101" i="69"/>
  <c r="MH101" i="69"/>
  <c r="MG101" i="69"/>
  <c r="MF101" i="69"/>
  <c r="ME101" i="69"/>
  <c r="MD101" i="69"/>
  <c r="MC101" i="69"/>
  <c r="MB101" i="69"/>
  <c r="MA101" i="69"/>
  <c r="LZ101" i="69"/>
  <c r="LY101" i="69"/>
  <c r="LX101" i="69"/>
  <c r="LW101" i="69"/>
  <c r="LV101" i="69"/>
  <c r="LU101" i="69"/>
  <c r="LT101" i="69"/>
  <c r="LS101" i="69"/>
  <c r="LR101" i="69"/>
  <c r="LQ101" i="69"/>
  <c r="LP101" i="69"/>
  <c r="LO101" i="69"/>
  <c r="LN101" i="69"/>
  <c r="LM101" i="69"/>
  <c r="LL101" i="69"/>
  <c r="LK101" i="69"/>
  <c r="LJ101" i="69"/>
  <c r="LI101" i="69"/>
  <c r="LH101" i="69"/>
  <c r="LG101" i="69"/>
  <c r="LF101" i="69"/>
  <c r="LE101" i="69"/>
  <c r="LD101" i="69"/>
  <c r="LC101" i="69"/>
  <c r="LB101" i="69"/>
  <c r="LA101" i="69"/>
  <c r="KZ101" i="69"/>
  <c r="KY101" i="69"/>
  <c r="KX101" i="69"/>
  <c r="KW101" i="69"/>
  <c r="KV101" i="69"/>
  <c r="KU101" i="69"/>
  <c r="KT101" i="69"/>
  <c r="KS101" i="69"/>
  <c r="KR101" i="69"/>
  <c r="KQ101" i="69"/>
  <c r="KP101" i="69"/>
  <c r="KO101" i="69"/>
  <c r="KN101" i="69"/>
  <c r="KM101" i="69"/>
  <c r="KL101" i="69"/>
  <c r="KK101" i="69"/>
  <c r="KJ101" i="69"/>
  <c r="KI101" i="69"/>
  <c r="KH101" i="69"/>
  <c r="KG101" i="69"/>
  <c r="KF101" i="69"/>
  <c r="KE101" i="69"/>
  <c r="KD101" i="69"/>
  <c r="KC101" i="69"/>
  <c r="KB101" i="69"/>
  <c r="KA101" i="69"/>
  <c r="JZ101" i="69"/>
  <c r="JY101" i="69"/>
  <c r="JX101" i="69"/>
  <c r="JW101" i="69"/>
  <c r="JV101" i="69"/>
  <c r="JU101" i="69"/>
  <c r="JT101" i="69"/>
  <c r="JS101" i="69"/>
  <c r="JR101" i="69"/>
  <c r="JQ101" i="69"/>
  <c r="JP101" i="69"/>
  <c r="JO101" i="69"/>
  <c r="JN101" i="69"/>
  <c r="JM101" i="69"/>
  <c r="JL101" i="69"/>
  <c r="JK101" i="69"/>
  <c r="JJ101" i="69"/>
  <c r="JI101" i="69"/>
  <c r="JH101" i="69"/>
  <c r="JG101" i="69"/>
  <c r="JF101" i="69"/>
  <c r="JE101" i="69"/>
  <c r="JD101" i="69"/>
  <c r="JC101" i="69"/>
  <c r="JB101" i="69"/>
  <c r="JA101" i="69"/>
  <c r="IZ101" i="69"/>
  <c r="IY101" i="69"/>
  <c r="IX101" i="69"/>
  <c r="IW101" i="69"/>
  <c r="IV101" i="69"/>
  <c r="IU101" i="69"/>
  <c r="IT101" i="69"/>
  <c r="IS101" i="69"/>
  <c r="IR101" i="69"/>
  <c r="IQ101" i="69"/>
  <c r="IP101" i="69"/>
  <c r="IO101" i="69"/>
  <c r="IN101" i="69"/>
  <c r="IM101" i="69"/>
  <c r="IL101" i="69"/>
  <c r="IK101" i="69"/>
  <c r="IJ101" i="69"/>
  <c r="II101" i="69"/>
  <c r="IH101" i="69"/>
  <c r="IG101" i="69"/>
  <c r="IF101" i="69"/>
  <c r="IE101" i="69"/>
  <c r="ID101" i="69"/>
  <c r="IC101" i="69"/>
  <c r="IB101" i="69"/>
  <c r="IA101" i="69"/>
  <c r="HZ101" i="69"/>
  <c r="HY101" i="69"/>
  <c r="HX101" i="69"/>
  <c r="HW101" i="69"/>
  <c r="HV101" i="69"/>
  <c r="HU101" i="69"/>
  <c r="HT101" i="69"/>
  <c r="HS101" i="69"/>
  <c r="HR101" i="69"/>
  <c r="HQ101" i="69"/>
  <c r="HP101" i="69"/>
  <c r="HO101" i="69"/>
  <c r="HN101" i="69"/>
  <c r="HM101" i="69"/>
  <c r="HL101" i="69"/>
  <c r="HK101" i="69"/>
  <c r="HJ101" i="69"/>
  <c r="HI101" i="69"/>
  <c r="HH101" i="69"/>
  <c r="HG101" i="69"/>
  <c r="HF101" i="69"/>
  <c r="HE101" i="69"/>
  <c r="HD101" i="69"/>
  <c r="HC101" i="69"/>
  <c r="HB101" i="69"/>
  <c r="HA101" i="69"/>
  <c r="GZ101" i="69"/>
  <c r="GY101" i="69"/>
  <c r="GX101" i="69"/>
  <c r="GW101" i="69"/>
  <c r="GV101" i="69"/>
  <c r="GU101" i="69"/>
  <c r="GT101" i="69"/>
  <c r="GS101" i="69"/>
  <c r="GR101" i="69"/>
  <c r="GQ101" i="69"/>
  <c r="GP101" i="69"/>
  <c r="GO101" i="69"/>
  <c r="GN101" i="69"/>
  <c r="GM101" i="69"/>
  <c r="GL101" i="69"/>
  <c r="GK101" i="69"/>
  <c r="GJ101" i="69"/>
  <c r="GI101" i="69"/>
  <c r="GH101" i="69"/>
  <c r="GG101" i="69"/>
  <c r="GF101" i="69"/>
  <c r="GE101" i="69"/>
  <c r="GD101" i="69"/>
  <c r="GC101" i="69"/>
  <c r="GB101" i="69"/>
  <c r="GA101" i="69"/>
  <c r="FZ101" i="69"/>
  <c r="FY101" i="69"/>
  <c r="FX101" i="69"/>
  <c r="FW101" i="69"/>
  <c r="FV101" i="69"/>
  <c r="FU101" i="69"/>
  <c r="FT101" i="69"/>
  <c r="FS101" i="69"/>
  <c r="FR101" i="69"/>
  <c r="FQ101" i="69"/>
  <c r="FP101" i="69"/>
  <c r="FO101" i="69"/>
  <c r="FN101" i="69"/>
  <c r="FM101" i="69"/>
  <c r="FL101" i="69"/>
  <c r="FK101" i="69"/>
  <c r="FJ101" i="69"/>
  <c r="FI101" i="69"/>
  <c r="FH101" i="69"/>
  <c r="FG101" i="69"/>
  <c r="FF101" i="69"/>
  <c r="FE101" i="69"/>
  <c r="FD101" i="69"/>
  <c r="FC101" i="69"/>
  <c r="FB101" i="69"/>
  <c r="FA101" i="69"/>
  <c r="EZ101" i="69"/>
  <c r="EY101" i="69"/>
  <c r="EX101" i="69"/>
  <c r="EW101" i="69"/>
  <c r="EV101" i="69"/>
  <c r="EU101" i="69"/>
  <c r="ET101" i="69"/>
  <c r="ES101" i="69"/>
  <c r="ER101" i="69"/>
  <c r="EQ101" i="69"/>
  <c r="EP101" i="69"/>
  <c r="EO101" i="69"/>
  <c r="EN101" i="69"/>
  <c r="EM101" i="69"/>
  <c r="EL101" i="69"/>
  <c r="EK101" i="69"/>
  <c r="EJ101" i="69"/>
  <c r="EI101" i="69"/>
  <c r="EH101" i="69"/>
  <c r="EG101" i="69"/>
  <c r="EF101" i="69"/>
  <c r="EE101" i="69"/>
  <c r="ED101" i="69"/>
  <c r="EC101" i="69"/>
  <c r="EB101" i="69"/>
  <c r="EA101" i="69"/>
  <c r="DZ101" i="69"/>
  <c r="DY101" i="69"/>
  <c r="DX101" i="69"/>
  <c r="DW101" i="69"/>
  <c r="DV101" i="69"/>
  <c r="DU101" i="69"/>
  <c r="DT101" i="69"/>
  <c r="DS101" i="69"/>
  <c r="DR101" i="69"/>
  <c r="DQ101" i="69"/>
  <c r="DP101" i="69"/>
  <c r="DO101" i="69"/>
  <c r="DN101" i="69"/>
  <c r="DM101" i="69"/>
  <c r="DL101" i="69"/>
  <c r="DK101" i="69"/>
  <c r="DJ101" i="69"/>
  <c r="DI101" i="69"/>
  <c r="DH101" i="69"/>
  <c r="DG101" i="69"/>
  <c r="DF101" i="69"/>
  <c r="DE101" i="69"/>
  <c r="DD101" i="69"/>
  <c r="DC101" i="69"/>
  <c r="DB101" i="69"/>
  <c r="DA101" i="69"/>
  <c r="CZ101" i="69"/>
  <c r="CY101" i="69"/>
  <c r="CX101" i="69"/>
  <c r="CW101" i="69"/>
  <c r="CV101" i="69"/>
  <c r="CU101" i="69"/>
  <c r="CT101" i="69"/>
  <c r="CS101" i="69"/>
  <c r="CR101" i="69"/>
  <c r="CQ101" i="69"/>
  <c r="CP101" i="69"/>
  <c r="CO101" i="69"/>
  <c r="CN101" i="69"/>
  <c r="CM101" i="69"/>
  <c r="CL101" i="69"/>
  <c r="CK101" i="69"/>
  <c r="CJ101" i="69"/>
  <c r="CI101" i="69"/>
  <c r="CH101" i="69"/>
  <c r="CG101" i="69"/>
  <c r="CF101" i="69"/>
  <c r="CE101" i="69"/>
  <c r="CD101" i="69"/>
  <c r="CC101" i="69"/>
  <c r="CB101" i="69"/>
  <c r="CA101" i="69"/>
  <c r="BZ101" i="69"/>
  <c r="BY101" i="69"/>
  <c r="BX101" i="69"/>
  <c r="BW101" i="69"/>
  <c r="BV101" i="69"/>
  <c r="BU101" i="69"/>
  <c r="BT101" i="69"/>
  <c r="BS101" i="69"/>
  <c r="BR101" i="69"/>
  <c r="BQ101" i="69"/>
  <c r="BP101" i="69"/>
  <c r="BO101" i="69"/>
  <c r="BN101" i="69"/>
  <c r="BM101" i="69"/>
  <c r="BL101" i="69"/>
  <c r="BK101" i="69"/>
  <c r="BJ101" i="69"/>
  <c r="BI101" i="69"/>
  <c r="BH101" i="69"/>
  <c r="BG101" i="69"/>
  <c r="BF101" i="69"/>
  <c r="BE101" i="69"/>
  <c r="BD101" i="69"/>
  <c r="BC101" i="69"/>
  <c r="BB101" i="69"/>
  <c r="BA101" i="69"/>
  <c r="AZ101" i="69"/>
  <c r="AY101" i="69"/>
  <c r="AX101" i="69"/>
  <c r="AW101" i="69"/>
  <c r="AV101" i="69"/>
  <c r="AU101" i="69"/>
  <c r="AT101" i="69"/>
  <c r="AS101" i="69"/>
  <c r="AR101" i="69"/>
  <c r="AQ101" i="69"/>
  <c r="AP101" i="69"/>
  <c r="AO101" i="69"/>
  <c r="AN101" i="69"/>
  <c r="AM101" i="69"/>
  <c r="AL101" i="69"/>
  <c r="AK101" i="69"/>
  <c r="AJ101" i="69"/>
  <c r="AI101" i="69"/>
  <c r="AH101" i="69"/>
  <c r="AG101" i="69"/>
  <c r="AF101" i="69"/>
  <c r="AE101" i="69"/>
  <c r="AD101" i="69"/>
  <c r="AC101" i="69"/>
  <c r="AB101" i="69"/>
  <c r="AA101" i="69"/>
  <c r="Z101" i="69"/>
  <c r="Y101" i="69"/>
  <c r="X101" i="69"/>
  <c r="W101" i="69"/>
  <c r="V101" i="69"/>
  <c r="U101" i="69"/>
  <c r="T101" i="69"/>
  <c r="S101" i="69"/>
  <c r="R101" i="69"/>
  <c r="Q101" i="69"/>
  <c r="P101" i="69"/>
  <c r="O101" i="69"/>
  <c r="N101" i="69"/>
  <c r="M101" i="69"/>
  <c r="L101" i="69"/>
  <c r="K101" i="69"/>
  <c r="J101" i="69"/>
  <c r="I101" i="69"/>
  <c r="H101" i="69"/>
  <c r="G101" i="69"/>
  <c r="F101" i="69"/>
  <c r="E101" i="69"/>
  <c r="D101" i="69"/>
  <c r="C101" i="69"/>
  <c r="B101" i="69"/>
  <c r="A101" i="69"/>
  <c r="UC100" i="69"/>
  <c r="UB100" i="69"/>
  <c r="UA100" i="69"/>
  <c r="TZ100" i="69"/>
  <c r="TY100" i="69"/>
  <c r="TX100" i="69"/>
  <c r="TW100" i="69"/>
  <c r="TV100" i="69"/>
  <c r="TU100" i="69"/>
  <c r="TT100" i="69"/>
  <c r="TS100" i="69"/>
  <c r="TR100" i="69"/>
  <c r="TQ100" i="69"/>
  <c r="TP100" i="69"/>
  <c r="TO100" i="69"/>
  <c r="TN100" i="69"/>
  <c r="TM100" i="69"/>
  <c r="TL100" i="69"/>
  <c r="TK100" i="69"/>
  <c r="TJ100" i="69"/>
  <c r="TI100" i="69"/>
  <c r="TH100" i="69"/>
  <c r="TG100" i="69"/>
  <c r="TF100" i="69"/>
  <c r="TE100" i="69"/>
  <c r="TD100" i="69"/>
  <c r="TC100" i="69"/>
  <c r="TB100" i="69"/>
  <c r="TA100" i="69"/>
  <c r="SZ100" i="69"/>
  <c r="SY100" i="69"/>
  <c r="SX100" i="69"/>
  <c r="SW100" i="69"/>
  <c r="SV100" i="69"/>
  <c r="SU100" i="69"/>
  <c r="ST100" i="69"/>
  <c r="SS100" i="69"/>
  <c r="SR100" i="69"/>
  <c r="SQ100" i="69"/>
  <c r="SP100" i="69"/>
  <c r="SO100" i="69"/>
  <c r="SN100" i="69"/>
  <c r="SM100" i="69"/>
  <c r="SL100" i="69"/>
  <c r="SK100" i="69"/>
  <c r="SJ100" i="69"/>
  <c r="SI100" i="69"/>
  <c r="SH100" i="69"/>
  <c r="SG100" i="69"/>
  <c r="SF100" i="69"/>
  <c r="SE100" i="69"/>
  <c r="SD100" i="69"/>
  <c r="SC100" i="69"/>
  <c r="SB100" i="69"/>
  <c r="SA100" i="69"/>
  <c r="RZ100" i="69"/>
  <c r="RY100" i="69"/>
  <c r="RX100" i="69"/>
  <c r="RW100" i="69"/>
  <c r="RV100" i="69"/>
  <c r="RU100" i="69"/>
  <c r="RT100" i="69"/>
  <c r="RS100" i="69"/>
  <c r="RR100" i="69"/>
  <c r="RQ100" i="69"/>
  <c r="RP100" i="69"/>
  <c r="RO100" i="69"/>
  <c r="RN100" i="69"/>
  <c r="RM100" i="69"/>
  <c r="RL100" i="69"/>
  <c r="RK100" i="69"/>
  <c r="RJ100" i="69"/>
  <c r="RI100" i="69"/>
  <c r="RH100" i="69"/>
  <c r="RG100" i="69"/>
  <c r="RF100" i="69"/>
  <c r="RE100" i="69"/>
  <c r="RD100" i="69"/>
  <c r="RC100" i="69"/>
  <c r="RB100" i="69"/>
  <c r="RA100" i="69"/>
  <c r="QZ100" i="69"/>
  <c r="QY100" i="69"/>
  <c r="QX100" i="69"/>
  <c r="QW100" i="69"/>
  <c r="QV100" i="69"/>
  <c r="QU100" i="69"/>
  <c r="QT100" i="69"/>
  <c r="QS100" i="69"/>
  <c r="QR100" i="69"/>
  <c r="QQ100" i="69"/>
  <c r="QP100" i="69"/>
  <c r="QO100" i="69"/>
  <c r="QN100" i="69"/>
  <c r="QM100" i="69"/>
  <c r="QL100" i="69"/>
  <c r="QK100" i="69"/>
  <c r="QJ100" i="69"/>
  <c r="QI100" i="69"/>
  <c r="QH100" i="69"/>
  <c r="QG100" i="69"/>
  <c r="QF100" i="69"/>
  <c r="QE100" i="69"/>
  <c r="QD100" i="69"/>
  <c r="QC100" i="69"/>
  <c r="QB100" i="69"/>
  <c r="QA100" i="69"/>
  <c r="PZ100" i="69"/>
  <c r="PY100" i="69"/>
  <c r="PX100" i="69"/>
  <c r="PW100" i="69"/>
  <c r="PV100" i="69"/>
  <c r="PU100" i="69"/>
  <c r="PT100" i="69"/>
  <c r="PS100" i="69"/>
  <c r="PR100" i="69"/>
  <c r="PQ100" i="69"/>
  <c r="PP100" i="69"/>
  <c r="PO100" i="69"/>
  <c r="PN100" i="69"/>
  <c r="PM100" i="69"/>
  <c r="PL100" i="69"/>
  <c r="PK100" i="69"/>
  <c r="PJ100" i="69"/>
  <c r="PI100" i="69"/>
  <c r="PH100" i="69"/>
  <c r="PG100" i="69"/>
  <c r="PF100" i="69"/>
  <c r="PE100" i="69"/>
  <c r="PD100" i="69"/>
  <c r="PC100" i="69"/>
  <c r="PB100" i="69"/>
  <c r="PA100" i="69"/>
  <c r="OZ100" i="69"/>
  <c r="OY100" i="69"/>
  <c r="OX100" i="69"/>
  <c r="OW100" i="69"/>
  <c r="OV100" i="69"/>
  <c r="OU100" i="69"/>
  <c r="OT100" i="69"/>
  <c r="OS100" i="69"/>
  <c r="OR100" i="69"/>
  <c r="OQ100" i="69"/>
  <c r="OP100" i="69"/>
  <c r="OO100" i="69"/>
  <c r="ON100" i="69"/>
  <c r="OM100" i="69"/>
  <c r="OL100" i="69"/>
  <c r="OK100" i="69"/>
  <c r="OJ100" i="69"/>
  <c r="OI100" i="69"/>
  <c r="OH100" i="69"/>
  <c r="OG100" i="69"/>
  <c r="OF100" i="69"/>
  <c r="OE100" i="69"/>
  <c r="OD100" i="69"/>
  <c r="OC100" i="69"/>
  <c r="OB100" i="69"/>
  <c r="OA100" i="69"/>
  <c r="NZ100" i="69"/>
  <c r="NY100" i="69"/>
  <c r="NX100" i="69"/>
  <c r="NW100" i="69"/>
  <c r="NV100" i="69"/>
  <c r="NU100" i="69"/>
  <c r="NT100" i="69"/>
  <c r="NS100" i="69"/>
  <c r="NR100" i="69"/>
  <c r="NQ100" i="69"/>
  <c r="NP100" i="69"/>
  <c r="NO100" i="69"/>
  <c r="NN100" i="69"/>
  <c r="NM100" i="69"/>
  <c r="NL100" i="69"/>
  <c r="NK100" i="69"/>
  <c r="NJ100" i="69"/>
  <c r="NI100" i="69"/>
  <c r="NH100" i="69"/>
  <c r="NG100" i="69"/>
  <c r="NF100" i="69"/>
  <c r="NE100" i="69"/>
  <c r="ND100" i="69"/>
  <c r="NC100" i="69"/>
  <c r="NB100" i="69"/>
  <c r="NA100" i="69"/>
  <c r="MZ100" i="69"/>
  <c r="MY100" i="69"/>
  <c r="MX100" i="69"/>
  <c r="MW100" i="69"/>
  <c r="MV100" i="69"/>
  <c r="MU100" i="69"/>
  <c r="MT100" i="69"/>
  <c r="MS100" i="69"/>
  <c r="MR100" i="69"/>
  <c r="MQ100" i="69"/>
  <c r="MP100" i="69"/>
  <c r="MO100" i="69"/>
  <c r="MN100" i="69"/>
  <c r="MM100" i="69"/>
  <c r="ML100" i="69"/>
  <c r="MK100" i="69"/>
  <c r="MJ100" i="69"/>
  <c r="MI100" i="69"/>
  <c r="MH100" i="69"/>
  <c r="MG100" i="69"/>
  <c r="MF100" i="69"/>
  <c r="ME100" i="69"/>
  <c r="MD100" i="69"/>
  <c r="MC100" i="69"/>
  <c r="MB100" i="69"/>
  <c r="MA100" i="69"/>
  <c r="LZ100" i="69"/>
  <c r="LY100" i="69"/>
  <c r="LX100" i="69"/>
  <c r="LW100" i="69"/>
  <c r="LV100" i="69"/>
  <c r="LU100" i="69"/>
  <c r="LT100" i="69"/>
  <c r="LS100" i="69"/>
  <c r="LR100" i="69"/>
  <c r="LQ100" i="69"/>
  <c r="LP100" i="69"/>
  <c r="LO100" i="69"/>
  <c r="LN100" i="69"/>
  <c r="LM100" i="69"/>
  <c r="LL100" i="69"/>
  <c r="LK100" i="69"/>
  <c r="LJ100" i="69"/>
  <c r="LI100" i="69"/>
  <c r="LH100" i="69"/>
  <c r="LG100" i="69"/>
  <c r="LF100" i="69"/>
  <c r="LE100" i="69"/>
  <c r="LD100" i="69"/>
  <c r="LC100" i="69"/>
  <c r="LB100" i="69"/>
  <c r="LA100" i="69"/>
  <c r="KZ100" i="69"/>
  <c r="KY100" i="69"/>
  <c r="KX100" i="69"/>
  <c r="KW100" i="69"/>
  <c r="KV100" i="69"/>
  <c r="KU100" i="69"/>
  <c r="KT100" i="69"/>
  <c r="KS100" i="69"/>
  <c r="KR100" i="69"/>
  <c r="KQ100" i="69"/>
  <c r="KP100" i="69"/>
  <c r="KO100" i="69"/>
  <c r="KN100" i="69"/>
  <c r="KM100" i="69"/>
  <c r="KL100" i="69"/>
  <c r="KK100" i="69"/>
  <c r="KJ100" i="69"/>
  <c r="KI100" i="69"/>
  <c r="KH100" i="69"/>
  <c r="KG100" i="69"/>
  <c r="KF100" i="69"/>
  <c r="KE100" i="69"/>
  <c r="KD100" i="69"/>
  <c r="KC100" i="69"/>
  <c r="KB100" i="69"/>
  <c r="KA100" i="69"/>
  <c r="JZ100" i="69"/>
  <c r="JY100" i="69"/>
  <c r="JX100" i="69"/>
  <c r="JW100" i="69"/>
  <c r="JV100" i="69"/>
  <c r="JU100" i="69"/>
  <c r="JT100" i="69"/>
  <c r="JS100" i="69"/>
  <c r="JR100" i="69"/>
  <c r="JQ100" i="69"/>
  <c r="JP100" i="69"/>
  <c r="JO100" i="69"/>
  <c r="JN100" i="69"/>
  <c r="JM100" i="69"/>
  <c r="JL100" i="69"/>
  <c r="JK100" i="69"/>
  <c r="JJ100" i="69"/>
  <c r="JI100" i="69"/>
  <c r="JH100" i="69"/>
  <c r="JG100" i="69"/>
  <c r="JF100" i="69"/>
  <c r="JE100" i="69"/>
  <c r="JD100" i="69"/>
  <c r="JC100" i="69"/>
  <c r="JB100" i="69"/>
  <c r="JA100" i="69"/>
  <c r="IZ100" i="69"/>
  <c r="IY100" i="69"/>
  <c r="IX100" i="69"/>
  <c r="IW100" i="69"/>
  <c r="IV100" i="69"/>
  <c r="IU100" i="69"/>
  <c r="IT100" i="69"/>
  <c r="IS100" i="69"/>
  <c r="IR100" i="69"/>
  <c r="IQ100" i="69"/>
  <c r="IP100" i="69"/>
  <c r="IO100" i="69"/>
  <c r="IN100" i="69"/>
  <c r="IM100" i="69"/>
  <c r="IL100" i="69"/>
  <c r="IK100" i="69"/>
  <c r="IJ100" i="69"/>
  <c r="II100" i="69"/>
  <c r="IH100" i="69"/>
  <c r="IG100" i="69"/>
  <c r="IF100" i="69"/>
  <c r="IE100" i="69"/>
  <c r="ID100" i="69"/>
  <c r="IC100" i="69"/>
  <c r="IB100" i="69"/>
  <c r="IA100" i="69"/>
  <c r="HZ100" i="69"/>
  <c r="HY100" i="69"/>
  <c r="HX100" i="69"/>
  <c r="HW100" i="69"/>
  <c r="HV100" i="69"/>
  <c r="HU100" i="69"/>
  <c r="HT100" i="69"/>
  <c r="HS100" i="69"/>
  <c r="HR100" i="69"/>
  <c r="HQ100" i="69"/>
  <c r="HP100" i="69"/>
  <c r="HO100" i="69"/>
  <c r="HN100" i="69"/>
  <c r="HM100" i="69"/>
  <c r="HL100" i="69"/>
  <c r="HK100" i="69"/>
  <c r="HJ100" i="69"/>
  <c r="HI100" i="69"/>
  <c r="HH100" i="69"/>
  <c r="HG100" i="69"/>
  <c r="HF100" i="69"/>
  <c r="HE100" i="69"/>
  <c r="HD100" i="69"/>
  <c r="HC100" i="69"/>
  <c r="HB100" i="69"/>
  <c r="HA100" i="69"/>
  <c r="GZ100" i="69"/>
  <c r="GY100" i="69"/>
  <c r="GX100" i="69"/>
  <c r="GW100" i="69"/>
  <c r="GV100" i="69"/>
  <c r="GU100" i="69"/>
  <c r="GT100" i="69"/>
  <c r="GS100" i="69"/>
  <c r="GR100" i="69"/>
  <c r="GQ100" i="69"/>
  <c r="GP100" i="69"/>
  <c r="GO100" i="69"/>
  <c r="GN100" i="69"/>
  <c r="GM100" i="69"/>
  <c r="GL100" i="69"/>
  <c r="GK100" i="69"/>
  <c r="GJ100" i="69"/>
  <c r="GI100" i="69"/>
  <c r="GH100" i="69"/>
  <c r="GG100" i="69"/>
  <c r="GF100" i="69"/>
  <c r="GE100" i="69"/>
  <c r="GD100" i="69"/>
  <c r="GC100" i="69"/>
  <c r="GB100" i="69"/>
  <c r="GA100" i="69"/>
  <c r="FZ100" i="69"/>
  <c r="FY100" i="69"/>
  <c r="FX100" i="69"/>
  <c r="FW100" i="69"/>
  <c r="FV100" i="69"/>
  <c r="FU100" i="69"/>
  <c r="FT100" i="69"/>
  <c r="FS100" i="69"/>
  <c r="FR100" i="69"/>
  <c r="FQ100" i="69"/>
  <c r="FP100" i="69"/>
  <c r="FO100" i="69"/>
  <c r="FN100" i="69"/>
  <c r="FM100" i="69"/>
  <c r="FL100" i="69"/>
  <c r="FK100" i="69"/>
  <c r="FJ100" i="69"/>
  <c r="FI100" i="69"/>
  <c r="FH100" i="69"/>
  <c r="FG100" i="69"/>
  <c r="FF100" i="69"/>
  <c r="FE100" i="69"/>
  <c r="FD100" i="69"/>
  <c r="FC100" i="69"/>
  <c r="FB100" i="69"/>
  <c r="FA100" i="69"/>
  <c r="EZ100" i="69"/>
  <c r="EY100" i="69"/>
  <c r="EX100" i="69"/>
  <c r="EW100" i="69"/>
  <c r="EV100" i="69"/>
  <c r="EU100" i="69"/>
  <c r="ET100" i="69"/>
  <c r="ES100" i="69"/>
  <c r="ER100" i="69"/>
  <c r="EQ100" i="69"/>
  <c r="EP100" i="69"/>
  <c r="EO100" i="69"/>
  <c r="EN100" i="69"/>
  <c r="EM100" i="69"/>
  <c r="EL100" i="69"/>
  <c r="EK100" i="69"/>
  <c r="EJ100" i="69"/>
  <c r="EI100" i="69"/>
  <c r="EH100" i="69"/>
  <c r="EG100" i="69"/>
  <c r="EF100" i="69"/>
  <c r="EE100" i="69"/>
  <c r="ED100" i="69"/>
  <c r="EC100" i="69"/>
  <c r="EB100" i="69"/>
  <c r="EA100" i="69"/>
  <c r="DZ100" i="69"/>
  <c r="DY100" i="69"/>
  <c r="DX100" i="69"/>
  <c r="DW100" i="69"/>
  <c r="DV100" i="69"/>
  <c r="DU100" i="69"/>
  <c r="DT100" i="69"/>
  <c r="DS100" i="69"/>
  <c r="DR100" i="69"/>
  <c r="DQ100" i="69"/>
  <c r="DP100" i="69"/>
  <c r="DO100" i="69"/>
  <c r="DN100" i="69"/>
  <c r="DM100" i="69"/>
  <c r="DL100" i="69"/>
  <c r="DK100" i="69"/>
  <c r="DJ100" i="69"/>
  <c r="DI100" i="69"/>
  <c r="DH100" i="69"/>
  <c r="DG100" i="69"/>
  <c r="DF100" i="69"/>
  <c r="DE100" i="69"/>
  <c r="DD100" i="69"/>
  <c r="DC100" i="69"/>
  <c r="DB100" i="69"/>
  <c r="DA100" i="69"/>
  <c r="CZ100" i="69"/>
  <c r="CY100" i="69"/>
  <c r="CX100" i="69"/>
  <c r="CW100" i="69"/>
  <c r="CV100" i="69"/>
  <c r="CU100" i="69"/>
  <c r="CT100" i="69"/>
  <c r="CS100" i="69"/>
  <c r="CR100" i="69"/>
  <c r="CQ100" i="69"/>
  <c r="CP100" i="69"/>
  <c r="CO100" i="69"/>
  <c r="CN100" i="69"/>
  <c r="CM100" i="69"/>
  <c r="CL100" i="69"/>
  <c r="CK100" i="69"/>
  <c r="CJ100" i="69"/>
  <c r="CI100" i="69"/>
  <c r="CH100" i="69"/>
  <c r="CG100" i="69"/>
  <c r="CF100" i="69"/>
  <c r="CE100" i="69"/>
  <c r="CD100" i="69"/>
  <c r="CC100" i="69"/>
  <c r="CB100" i="69"/>
  <c r="CA100" i="69"/>
  <c r="BZ100" i="69"/>
  <c r="BY100" i="69"/>
  <c r="BX100" i="69"/>
  <c r="BW100" i="69"/>
  <c r="BV100" i="69"/>
  <c r="BU100" i="69"/>
  <c r="BT100" i="69"/>
  <c r="BS100" i="69"/>
  <c r="BR100" i="69"/>
  <c r="BQ100" i="69"/>
  <c r="BP100" i="69"/>
  <c r="BO100" i="69"/>
  <c r="BN100" i="69"/>
  <c r="BM100" i="69"/>
  <c r="BL100" i="69"/>
  <c r="BK100" i="69"/>
  <c r="BJ100" i="69"/>
  <c r="BI100" i="69"/>
  <c r="BH100" i="69"/>
  <c r="BG100" i="69"/>
  <c r="BF100" i="69"/>
  <c r="BE100" i="69"/>
  <c r="BD100" i="69"/>
  <c r="BC100" i="69"/>
  <c r="BB100" i="69"/>
  <c r="BA100" i="69"/>
  <c r="AZ100" i="69"/>
  <c r="AY100" i="69"/>
  <c r="AX100" i="69"/>
  <c r="AW100" i="69"/>
  <c r="AV100" i="69"/>
  <c r="AU100" i="69"/>
  <c r="AT100" i="69"/>
  <c r="AS100" i="69"/>
  <c r="AR100" i="69"/>
  <c r="AQ100" i="69"/>
  <c r="AP100" i="69"/>
  <c r="AO100" i="69"/>
  <c r="AN100" i="69"/>
  <c r="AM100" i="69"/>
  <c r="AL100" i="69"/>
  <c r="AK100" i="69"/>
  <c r="AJ100" i="69"/>
  <c r="AI100" i="69"/>
  <c r="AH100" i="69"/>
  <c r="AG100" i="69"/>
  <c r="AF100" i="69"/>
  <c r="AE100" i="69"/>
  <c r="AD100" i="69"/>
  <c r="AC100" i="69"/>
  <c r="AB100" i="69"/>
  <c r="AA100" i="69"/>
  <c r="Z100" i="69"/>
  <c r="Y100" i="69"/>
  <c r="X100" i="69"/>
  <c r="W100" i="69"/>
  <c r="V100" i="69"/>
  <c r="U100" i="69"/>
  <c r="T100" i="69"/>
  <c r="S100" i="69"/>
  <c r="R100" i="69"/>
  <c r="Q100" i="69"/>
  <c r="P100" i="69"/>
  <c r="O100" i="69"/>
  <c r="N100" i="69"/>
  <c r="M100" i="69"/>
  <c r="L100" i="69"/>
  <c r="K100" i="69"/>
  <c r="J100" i="69"/>
  <c r="I100" i="69"/>
  <c r="H100" i="69"/>
  <c r="G100" i="69"/>
  <c r="F100" i="69"/>
  <c r="E100" i="69"/>
  <c r="D100" i="69"/>
  <c r="C100" i="69"/>
  <c r="B100" i="69"/>
  <c r="A100" i="69"/>
  <c r="UC99" i="69"/>
  <c r="UB99" i="69"/>
  <c r="UA99" i="69"/>
  <c r="TZ99" i="69"/>
  <c r="TY99" i="69"/>
  <c r="TX99" i="69"/>
  <c r="TW99" i="69"/>
  <c r="TV99" i="69"/>
  <c r="TU99" i="69"/>
  <c r="TT99" i="69"/>
  <c r="TS99" i="69"/>
  <c r="TR99" i="69"/>
  <c r="TQ99" i="69"/>
  <c r="TP99" i="69"/>
  <c r="TO99" i="69"/>
  <c r="TN99" i="69"/>
  <c r="TM99" i="69"/>
  <c r="TL99" i="69"/>
  <c r="TK99" i="69"/>
  <c r="TJ99" i="69"/>
  <c r="TI99" i="69"/>
  <c r="TH99" i="69"/>
  <c r="TG99" i="69"/>
  <c r="TF99" i="69"/>
  <c r="TE99" i="69"/>
  <c r="TD99" i="69"/>
  <c r="TC99" i="69"/>
  <c r="TB99" i="69"/>
  <c r="TA99" i="69"/>
  <c r="SZ99" i="69"/>
  <c r="SY99" i="69"/>
  <c r="SX99" i="69"/>
  <c r="SW99" i="69"/>
  <c r="SV99" i="69"/>
  <c r="SU99" i="69"/>
  <c r="ST99" i="69"/>
  <c r="SS99" i="69"/>
  <c r="SR99" i="69"/>
  <c r="SQ99" i="69"/>
  <c r="SP99" i="69"/>
  <c r="SO99" i="69"/>
  <c r="SN99" i="69"/>
  <c r="SM99" i="69"/>
  <c r="SL99" i="69"/>
  <c r="SK99" i="69"/>
  <c r="SJ99" i="69"/>
  <c r="SI99" i="69"/>
  <c r="SH99" i="69"/>
  <c r="SG99" i="69"/>
  <c r="SF99" i="69"/>
  <c r="SE99" i="69"/>
  <c r="SD99" i="69"/>
  <c r="SC99" i="69"/>
  <c r="SB99" i="69"/>
  <c r="SA99" i="69"/>
  <c r="RZ99" i="69"/>
  <c r="RY99" i="69"/>
  <c r="RX99" i="69"/>
  <c r="RW99" i="69"/>
  <c r="RV99" i="69"/>
  <c r="RU99" i="69"/>
  <c r="RT99" i="69"/>
  <c r="RS99" i="69"/>
  <c r="RR99" i="69"/>
  <c r="RQ99" i="69"/>
  <c r="RP99" i="69"/>
  <c r="RO99" i="69"/>
  <c r="RN99" i="69"/>
  <c r="RM99" i="69"/>
  <c r="RL99" i="69"/>
  <c r="RK99" i="69"/>
  <c r="RJ99" i="69"/>
  <c r="RI99" i="69"/>
  <c r="RH99" i="69"/>
  <c r="RG99" i="69"/>
  <c r="RF99" i="69"/>
  <c r="RE99" i="69"/>
  <c r="RD99" i="69"/>
  <c r="RC99" i="69"/>
  <c r="RB99" i="69"/>
  <c r="RA99" i="69"/>
  <c r="QZ99" i="69"/>
  <c r="QY99" i="69"/>
  <c r="QX99" i="69"/>
  <c r="QW99" i="69"/>
  <c r="QV99" i="69"/>
  <c r="QU99" i="69"/>
  <c r="QT99" i="69"/>
  <c r="QS99" i="69"/>
  <c r="QR99" i="69"/>
  <c r="QQ99" i="69"/>
  <c r="QP99" i="69"/>
  <c r="QO99" i="69"/>
  <c r="QN99" i="69"/>
  <c r="QM99" i="69"/>
  <c r="QL99" i="69"/>
  <c r="QK99" i="69"/>
  <c r="QJ99" i="69"/>
  <c r="QI99" i="69"/>
  <c r="QH99" i="69"/>
  <c r="QG99" i="69"/>
  <c r="QF99" i="69"/>
  <c r="QE99" i="69"/>
  <c r="QD99" i="69"/>
  <c r="QC99" i="69"/>
  <c r="QB99" i="69"/>
  <c r="QA99" i="69"/>
  <c r="PZ99" i="69"/>
  <c r="PY99" i="69"/>
  <c r="PX99" i="69"/>
  <c r="PW99" i="69"/>
  <c r="PV99" i="69"/>
  <c r="PU99" i="69"/>
  <c r="PT99" i="69"/>
  <c r="PS99" i="69"/>
  <c r="PR99" i="69"/>
  <c r="PQ99" i="69"/>
  <c r="PP99" i="69"/>
  <c r="PO99" i="69"/>
  <c r="PN99" i="69"/>
  <c r="PM99" i="69"/>
  <c r="PL99" i="69"/>
  <c r="PK99" i="69"/>
  <c r="PJ99" i="69"/>
  <c r="PI99" i="69"/>
  <c r="PH99" i="69"/>
  <c r="PG99" i="69"/>
  <c r="PF99" i="69"/>
  <c r="PE99" i="69"/>
  <c r="PD99" i="69"/>
  <c r="PC99" i="69"/>
  <c r="PB99" i="69"/>
  <c r="PA99" i="69"/>
  <c r="OZ99" i="69"/>
  <c r="OY99" i="69"/>
  <c r="OX99" i="69"/>
  <c r="OW99" i="69"/>
  <c r="OV99" i="69"/>
  <c r="OU99" i="69"/>
  <c r="OT99" i="69"/>
  <c r="OS99" i="69"/>
  <c r="OR99" i="69"/>
  <c r="OQ99" i="69"/>
  <c r="OP99" i="69"/>
  <c r="OO99" i="69"/>
  <c r="ON99" i="69"/>
  <c r="OM99" i="69"/>
  <c r="OL99" i="69"/>
  <c r="OK99" i="69"/>
  <c r="OJ99" i="69"/>
  <c r="OI99" i="69"/>
  <c r="OH99" i="69"/>
  <c r="OG99" i="69"/>
  <c r="OF99" i="69"/>
  <c r="OE99" i="69"/>
  <c r="OD99" i="69"/>
  <c r="OC99" i="69"/>
  <c r="OB99" i="69"/>
  <c r="OA99" i="69"/>
  <c r="NZ99" i="69"/>
  <c r="NY99" i="69"/>
  <c r="NX99" i="69"/>
  <c r="NW99" i="69"/>
  <c r="NV99" i="69"/>
  <c r="NU99" i="69"/>
  <c r="NT99" i="69"/>
  <c r="NS99" i="69"/>
  <c r="NR99" i="69"/>
  <c r="NQ99" i="69"/>
  <c r="NP99" i="69"/>
  <c r="NO99" i="69"/>
  <c r="NN99" i="69"/>
  <c r="NM99" i="69"/>
  <c r="NL99" i="69"/>
  <c r="NK99" i="69"/>
  <c r="NJ99" i="69"/>
  <c r="NI99" i="69"/>
  <c r="NH99" i="69"/>
  <c r="NG99" i="69"/>
  <c r="NF99" i="69"/>
  <c r="NE99" i="69"/>
  <c r="ND99" i="69"/>
  <c r="NC99" i="69"/>
  <c r="NB99" i="69"/>
  <c r="NA99" i="69"/>
  <c r="MZ99" i="69"/>
  <c r="MY99" i="69"/>
  <c r="MX99" i="69"/>
  <c r="MW99" i="69"/>
  <c r="MV99" i="69"/>
  <c r="MU99" i="69"/>
  <c r="MT99" i="69"/>
  <c r="MS99" i="69"/>
  <c r="MR99" i="69"/>
  <c r="MQ99" i="69"/>
  <c r="MP99" i="69"/>
  <c r="MO99" i="69"/>
  <c r="MN99" i="69"/>
  <c r="MM99" i="69"/>
  <c r="ML99" i="69"/>
  <c r="MK99" i="69"/>
  <c r="MJ99" i="69"/>
  <c r="MI99" i="69"/>
  <c r="MH99" i="69"/>
  <c r="MG99" i="69"/>
  <c r="MF99" i="69"/>
  <c r="ME99" i="69"/>
  <c r="MD99" i="69"/>
  <c r="MC99" i="69"/>
  <c r="MB99" i="69"/>
  <c r="MA99" i="69"/>
  <c r="LZ99" i="69"/>
  <c r="LY99" i="69"/>
  <c r="LX99" i="69"/>
  <c r="LW99" i="69"/>
  <c r="LV99" i="69"/>
  <c r="LU99" i="69"/>
  <c r="LT99" i="69"/>
  <c r="LS99" i="69"/>
  <c r="LR99" i="69"/>
  <c r="LQ99" i="69"/>
  <c r="LP99" i="69"/>
  <c r="LO99" i="69"/>
  <c r="LN99" i="69"/>
  <c r="LM99" i="69"/>
  <c r="LL99" i="69"/>
  <c r="LK99" i="69"/>
  <c r="LJ99" i="69"/>
  <c r="LI99" i="69"/>
  <c r="LH99" i="69"/>
  <c r="LG99" i="69"/>
  <c r="LF99" i="69"/>
  <c r="LE99" i="69"/>
  <c r="LD99" i="69"/>
  <c r="LC99" i="69"/>
  <c r="LB99" i="69"/>
  <c r="LA99" i="69"/>
  <c r="KZ99" i="69"/>
  <c r="KY99" i="69"/>
  <c r="KX99" i="69"/>
  <c r="KW99" i="69"/>
  <c r="KV99" i="69"/>
  <c r="KU99" i="69"/>
  <c r="KT99" i="69"/>
  <c r="KS99" i="69"/>
  <c r="KR99" i="69"/>
  <c r="KQ99" i="69"/>
  <c r="KP99" i="69"/>
  <c r="KO99" i="69"/>
  <c r="KN99" i="69"/>
  <c r="KM99" i="69"/>
  <c r="KL99" i="69"/>
  <c r="KK99" i="69"/>
  <c r="KJ99" i="69"/>
  <c r="KI99" i="69"/>
  <c r="KH99" i="69"/>
  <c r="KG99" i="69"/>
  <c r="KF99" i="69"/>
  <c r="KE99" i="69"/>
  <c r="KD99" i="69"/>
  <c r="KC99" i="69"/>
  <c r="KB99" i="69"/>
  <c r="KA99" i="69"/>
  <c r="JZ99" i="69"/>
  <c r="JY99" i="69"/>
  <c r="JX99" i="69"/>
  <c r="JW99" i="69"/>
  <c r="JV99" i="69"/>
  <c r="JU99" i="69"/>
  <c r="JT99" i="69"/>
  <c r="JS99" i="69"/>
  <c r="JR99" i="69"/>
  <c r="JQ99" i="69"/>
  <c r="JP99" i="69"/>
  <c r="JO99" i="69"/>
  <c r="JN99" i="69"/>
  <c r="JM99" i="69"/>
  <c r="JL99" i="69"/>
  <c r="JK99" i="69"/>
  <c r="JJ99" i="69"/>
  <c r="JI99" i="69"/>
  <c r="JH99" i="69"/>
  <c r="JG99" i="69"/>
  <c r="JF99" i="69"/>
  <c r="JE99" i="69"/>
  <c r="JD99" i="69"/>
  <c r="JC99" i="69"/>
  <c r="JB99" i="69"/>
  <c r="JA99" i="69"/>
  <c r="IZ99" i="69"/>
  <c r="IY99" i="69"/>
  <c r="IX99" i="69"/>
  <c r="IW99" i="69"/>
  <c r="IV99" i="69"/>
  <c r="IU99" i="69"/>
  <c r="IT99" i="69"/>
  <c r="IS99" i="69"/>
  <c r="IR99" i="69"/>
  <c r="IQ99" i="69"/>
  <c r="IP99" i="69"/>
  <c r="IO99" i="69"/>
  <c r="IN99" i="69"/>
  <c r="IM99" i="69"/>
  <c r="IL99" i="69"/>
  <c r="IK99" i="69"/>
  <c r="IJ99" i="69"/>
  <c r="II99" i="69"/>
  <c r="IH99" i="69"/>
  <c r="IG99" i="69"/>
  <c r="IF99" i="69"/>
  <c r="IE99" i="69"/>
  <c r="ID99" i="69"/>
  <c r="IC99" i="69"/>
  <c r="IB99" i="69"/>
  <c r="IA99" i="69"/>
  <c r="HZ99" i="69"/>
  <c r="HY99" i="69"/>
  <c r="HX99" i="69"/>
  <c r="HW99" i="69"/>
  <c r="HV99" i="69"/>
  <c r="HU99" i="69"/>
  <c r="HT99" i="69"/>
  <c r="HS99" i="69"/>
  <c r="HR99" i="69"/>
  <c r="HQ99" i="69"/>
  <c r="HP99" i="69"/>
  <c r="HO99" i="69"/>
  <c r="HN99" i="69"/>
  <c r="HM99" i="69"/>
  <c r="HL99" i="69"/>
  <c r="HK99" i="69"/>
  <c r="HJ99" i="69"/>
  <c r="HI99" i="69"/>
  <c r="HH99" i="69"/>
  <c r="HG99" i="69"/>
  <c r="HF99" i="69"/>
  <c r="HE99" i="69"/>
  <c r="HD99" i="69"/>
  <c r="HC99" i="69"/>
  <c r="HB99" i="69"/>
  <c r="HA99" i="69"/>
  <c r="GZ99" i="69"/>
  <c r="GY99" i="69"/>
  <c r="GX99" i="69"/>
  <c r="GW99" i="69"/>
  <c r="GV99" i="69"/>
  <c r="GU99" i="69"/>
  <c r="GT99" i="69"/>
  <c r="GS99" i="69"/>
  <c r="GR99" i="69"/>
  <c r="GQ99" i="69"/>
  <c r="GP99" i="69"/>
  <c r="GO99" i="69"/>
  <c r="GN99" i="69"/>
  <c r="GM99" i="69"/>
  <c r="GL99" i="69"/>
  <c r="GK99" i="69"/>
  <c r="GJ99" i="69"/>
  <c r="GI99" i="69"/>
  <c r="GH99" i="69"/>
  <c r="GG99" i="69"/>
  <c r="GF99" i="69"/>
  <c r="GE99" i="69"/>
  <c r="GD99" i="69"/>
  <c r="GC99" i="69"/>
  <c r="GB99" i="69"/>
  <c r="GA99" i="69"/>
  <c r="FZ99" i="69"/>
  <c r="FY99" i="69"/>
  <c r="FX99" i="69"/>
  <c r="FW99" i="69"/>
  <c r="FV99" i="69"/>
  <c r="FU99" i="69"/>
  <c r="FT99" i="69"/>
  <c r="FS99" i="69"/>
  <c r="FR99" i="69"/>
  <c r="FQ99" i="69"/>
  <c r="FP99" i="69"/>
  <c r="FO99" i="69"/>
  <c r="FN99" i="69"/>
  <c r="FM99" i="69"/>
  <c r="FL99" i="69"/>
  <c r="FK99" i="69"/>
  <c r="FJ99" i="69"/>
  <c r="FI99" i="69"/>
  <c r="FH99" i="69"/>
  <c r="FG99" i="69"/>
  <c r="FF99" i="69"/>
  <c r="FE99" i="69"/>
  <c r="FD99" i="69"/>
  <c r="FC99" i="69"/>
  <c r="FB99" i="69"/>
  <c r="FA99" i="69"/>
  <c r="EZ99" i="69"/>
  <c r="EY99" i="69"/>
  <c r="EX99" i="69"/>
  <c r="EW99" i="69"/>
  <c r="EV99" i="69"/>
  <c r="EU99" i="69"/>
  <c r="ET99" i="69"/>
  <c r="ES99" i="69"/>
  <c r="ER99" i="69"/>
  <c r="EQ99" i="69"/>
  <c r="EP99" i="69"/>
  <c r="EO99" i="69"/>
  <c r="EN99" i="69"/>
  <c r="EM99" i="69"/>
  <c r="EL99" i="69"/>
  <c r="EK99" i="69"/>
  <c r="EJ99" i="69"/>
  <c r="EI99" i="69"/>
  <c r="EH99" i="69"/>
  <c r="EG99" i="69"/>
  <c r="EF99" i="69"/>
  <c r="EE99" i="69"/>
  <c r="ED99" i="69"/>
  <c r="EC99" i="69"/>
  <c r="EB99" i="69"/>
  <c r="EA99" i="69"/>
  <c r="DZ99" i="69"/>
  <c r="DY99" i="69"/>
  <c r="DX99" i="69"/>
  <c r="DW99" i="69"/>
  <c r="DV99" i="69"/>
  <c r="DU99" i="69"/>
  <c r="DT99" i="69"/>
  <c r="DS99" i="69"/>
  <c r="DR99" i="69"/>
  <c r="DQ99" i="69"/>
  <c r="DP99" i="69"/>
  <c r="DO99" i="69"/>
  <c r="DN99" i="69"/>
  <c r="DM99" i="69"/>
  <c r="DL99" i="69"/>
  <c r="DK99" i="69"/>
  <c r="DJ99" i="69"/>
  <c r="DI99" i="69"/>
  <c r="DH99" i="69"/>
  <c r="DG99" i="69"/>
  <c r="DF99" i="69"/>
  <c r="DE99" i="69"/>
  <c r="DD99" i="69"/>
  <c r="DC99" i="69"/>
  <c r="DB99" i="69"/>
  <c r="DA99" i="69"/>
  <c r="CZ99" i="69"/>
  <c r="CY99" i="69"/>
  <c r="CX99" i="69"/>
  <c r="CW99" i="69"/>
  <c r="CV99" i="69"/>
  <c r="CU99" i="69"/>
  <c r="CT99" i="69"/>
  <c r="CS99" i="69"/>
  <c r="CR99" i="69"/>
  <c r="CQ99" i="69"/>
  <c r="CP99" i="69"/>
  <c r="CO99" i="69"/>
  <c r="CN99" i="69"/>
  <c r="CM99" i="69"/>
  <c r="CL99" i="69"/>
  <c r="CK99" i="69"/>
  <c r="CJ99" i="69"/>
  <c r="CI99" i="69"/>
  <c r="CH99" i="69"/>
  <c r="CG99" i="69"/>
  <c r="CF99" i="69"/>
  <c r="CE99" i="69"/>
  <c r="CD99" i="69"/>
  <c r="CC99" i="69"/>
  <c r="CB99" i="69"/>
  <c r="CA99" i="69"/>
  <c r="BZ99" i="69"/>
  <c r="BY99" i="69"/>
  <c r="BX99" i="69"/>
  <c r="BW99" i="69"/>
  <c r="BV99" i="69"/>
  <c r="BU99" i="69"/>
  <c r="BT99" i="69"/>
  <c r="BS99" i="69"/>
  <c r="BR99" i="69"/>
  <c r="BQ99" i="69"/>
  <c r="BP99" i="69"/>
  <c r="BO99" i="69"/>
  <c r="BN99" i="69"/>
  <c r="BM99" i="69"/>
  <c r="BL99" i="69"/>
  <c r="BK99" i="69"/>
  <c r="BJ99"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D99" i="69"/>
  <c r="C99" i="69"/>
  <c r="B99" i="69"/>
  <c r="A99" i="69"/>
  <c r="UC98" i="69"/>
  <c r="UB98" i="69"/>
  <c r="UA98" i="69"/>
  <c r="TZ98" i="69"/>
  <c r="TY98" i="69"/>
  <c r="TX98" i="69"/>
  <c r="TW98" i="69"/>
  <c r="TV98" i="69"/>
  <c r="TU98" i="69"/>
  <c r="TT98" i="69"/>
  <c r="TS98" i="69"/>
  <c r="TR98" i="69"/>
  <c r="TQ98" i="69"/>
  <c r="TP98" i="69"/>
  <c r="TO98" i="69"/>
  <c r="TN98" i="69"/>
  <c r="TM98" i="69"/>
  <c r="TL98" i="69"/>
  <c r="TK98" i="69"/>
  <c r="TJ98" i="69"/>
  <c r="TI98" i="69"/>
  <c r="TH98" i="69"/>
  <c r="TG98" i="69"/>
  <c r="TF98" i="69"/>
  <c r="TE98" i="69"/>
  <c r="TD98" i="69"/>
  <c r="TC98" i="69"/>
  <c r="TB98" i="69"/>
  <c r="TA98" i="69"/>
  <c r="SZ98" i="69"/>
  <c r="SY98" i="69"/>
  <c r="SX98" i="69"/>
  <c r="SW98" i="69"/>
  <c r="SV98" i="69"/>
  <c r="SU98" i="69"/>
  <c r="ST98" i="69"/>
  <c r="SS98" i="69"/>
  <c r="SR98" i="69"/>
  <c r="SQ98" i="69"/>
  <c r="SP98" i="69"/>
  <c r="SO98" i="69"/>
  <c r="SN98" i="69"/>
  <c r="SM98" i="69"/>
  <c r="SL98" i="69"/>
  <c r="SK98" i="69"/>
  <c r="SJ98" i="69"/>
  <c r="SI98" i="69"/>
  <c r="SH98" i="69"/>
  <c r="SG98" i="69"/>
  <c r="SF98" i="69"/>
  <c r="SE98" i="69"/>
  <c r="SD98" i="69"/>
  <c r="SC98" i="69"/>
  <c r="SB98" i="69"/>
  <c r="SA98" i="69"/>
  <c r="RZ98" i="69"/>
  <c r="RY98" i="69"/>
  <c r="RX98" i="69"/>
  <c r="RW98" i="69"/>
  <c r="RV98" i="69"/>
  <c r="RU98" i="69"/>
  <c r="RT98" i="69"/>
  <c r="RS98" i="69"/>
  <c r="RR98" i="69"/>
  <c r="RQ98" i="69"/>
  <c r="RP98" i="69"/>
  <c r="RO98" i="69"/>
  <c r="RN98" i="69"/>
  <c r="RM98" i="69"/>
  <c r="RL98" i="69"/>
  <c r="RK98" i="69"/>
  <c r="RJ98" i="69"/>
  <c r="RI98" i="69"/>
  <c r="RH98" i="69"/>
  <c r="RG98" i="69"/>
  <c r="RF98" i="69"/>
  <c r="RE98" i="69"/>
  <c r="RD98" i="69"/>
  <c r="RC98" i="69"/>
  <c r="RB98" i="69"/>
  <c r="RA98" i="69"/>
  <c r="QZ98" i="69"/>
  <c r="QY98" i="69"/>
  <c r="QX98" i="69"/>
  <c r="QW98" i="69"/>
  <c r="QV98" i="69"/>
  <c r="QU98" i="69"/>
  <c r="QT98" i="69"/>
  <c r="QS98" i="69"/>
  <c r="QR98" i="69"/>
  <c r="QQ98" i="69"/>
  <c r="QP98" i="69"/>
  <c r="QO98" i="69"/>
  <c r="QN98" i="69"/>
  <c r="QM98" i="69"/>
  <c r="QL98" i="69"/>
  <c r="QK98" i="69"/>
  <c r="QJ98" i="69"/>
  <c r="QI98" i="69"/>
  <c r="QH98" i="69"/>
  <c r="QG98" i="69"/>
  <c r="QF98" i="69"/>
  <c r="QE98" i="69"/>
  <c r="QD98" i="69"/>
  <c r="QC98" i="69"/>
  <c r="QB98" i="69"/>
  <c r="QA98" i="69"/>
  <c r="PZ98" i="69"/>
  <c r="PY98" i="69"/>
  <c r="PX98" i="69"/>
  <c r="PW98" i="69"/>
  <c r="PV98" i="69"/>
  <c r="PU98" i="69"/>
  <c r="PT98" i="69"/>
  <c r="PS98" i="69"/>
  <c r="PR98" i="69"/>
  <c r="PQ98" i="69"/>
  <c r="PP98" i="69"/>
  <c r="PO98" i="69"/>
  <c r="PN98" i="69"/>
  <c r="PM98" i="69"/>
  <c r="PL98" i="69"/>
  <c r="PK98" i="69"/>
  <c r="PJ98" i="69"/>
  <c r="PI98" i="69"/>
  <c r="PH98" i="69"/>
  <c r="PG98" i="69"/>
  <c r="PF98" i="69"/>
  <c r="PE98" i="69"/>
  <c r="PD98" i="69"/>
  <c r="PC98" i="69"/>
  <c r="PB98" i="69"/>
  <c r="PA98" i="69"/>
  <c r="OZ98" i="69"/>
  <c r="OY98" i="69"/>
  <c r="OX98" i="69"/>
  <c r="OW98" i="69"/>
  <c r="OV98" i="69"/>
  <c r="OU98" i="69"/>
  <c r="OT98" i="69"/>
  <c r="OS98" i="69"/>
  <c r="OR98" i="69"/>
  <c r="OQ98" i="69"/>
  <c r="OP98" i="69"/>
  <c r="OO98" i="69"/>
  <c r="ON98" i="69"/>
  <c r="OM98" i="69"/>
  <c r="OL98" i="69"/>
  <c r="OK98" i="69"/>
  <c r="OJ98" i="69"/>
  <c r="OI98" i="69"/>
  <c r="OH98" i="69"/>
  <c r="OG98" i="69"/>
  <c r="OF98" i="69"/>
  <c r="OE98" i="69"/>
  <c r="OD98" i="69"/>
  <c r="OC98" i="69"/>
  <c r="OB98" i="69"/>
  <c r="OA98" i="69"/>
  <c r="NZ98" i="69"/>
  <c r="NY98" i="69"/>
  <c r="NX98" i="69"/>
  <c r="NW98" i="69"/>
  <c r="NV98" i="69"/>
  <c r="NU98" i="69"/>
  <c r="NT98" i="69"/>
  <c r="NS98" i="69"/>
  <c r="NR98" i="69"/>
  <c r="NQ98" i="69"/>
  <c r="NP98" i="69"/>
  <c r="NO98" i="69"/>
  <c r="NN98" i="69"/>
  <c r="NM98" i="69"/>
  <c r="NL98" i="69"/>
  <c r="NK98" i="69"/>
  <c r="NJ98" i="69"/>
  <c r="NI98" i="69"/>
  <c r="NH98" i="69"/>
  <c r="NG98" i="69"/>
  <c r="NF98" i="69"/>
  <c r="NE98" i="69"/>
  <c r="ND98" i="69"/>
  <c r="NC98" i="69"/>
  <c r="NB98" i="69"/>
  <c r="NA98" i="69"/>
  <c r="MZ98" i="69"/>
  <c r="MY98" i="69"/>
  <c r="MX98" i="69"/>
  <c r="MW98" i="69"/>
  <c r="MV98" i="69"/>
  <c r="MU98" i="69"/>
  <c r="MT98" i="69"/>
  <c r="MS98" i="69"/>
  <c r="MR98" i="69"/>
  <c r="MQ98" i="69"/>
  <c r="MP98" i="69"/>
  <c r="MO98" i="69"/>
  <c r="MN98" i="69"/>
  <c r="MM98" i="69"/>
  <c r="ML98" i="69"/>
  <c r="MK98" i="69"/>
  <c r="MJ98" i="69"/>
  <c r="MI98" i="69"/>
  <c r="MH98" i="69"/>
  <c r="MG98" i="69"/>
  <c r="MF98" i="69"/>
  <c r="ME98" i="69"/>
  <c r="MD98" i="69"/>
  <c r="MC98" i="69"/>
  <c r="MB98" i="69"/>
  <c r="MA98" i="69"/>
  <c r="LZ98" i="69"/>
  <c r="LY98" i="69"/>
  <c r="LX98" i="69"/>
  <c r="LW98" i="69"/>
  <c r="LV98" i="69"/>
  <c r="LU98" i="69"/>
  <c r="LT98" i="69"/>
  <c r="LS98" i="69"/>
  <c r="LR98" i="69"/>
  <c r="LQ98" i="69"/>
  <c r="LP98" i="69"/>
  <c r="LO98" i="69"/>
  <c r="LN98" i="69"/>
  <c r="LM98" i="69"/>
  <c r="LL98" i="69"/>
  <c r="LK98" i="69"/>
  <c r="LJ98" i="69"/>
  <c r="LI98" i="69"/>
  <c r="LH98" i="69"/>
  <c r="LG98" i="69"/>
  <c r="LF98" i="69"/>
  <c r="LE98" i="69"/>
  <c r="LD98" i="69"/>
  <c r="LC98" i="69"/>
  <c r="LB98" i="69"/>
  <c r="LA98" i="69"/>
  <c r="KZ98" i="69"/>
  <c r="KY98" i="69"/>
  <c r="KX98" i="69"/>
  <c r="KW98" i="69"/>
  <c r="KV98" i="69"/>
  <c r="KU98" i="69"/>
  <c r="KT98" i="69"/>
  <c r="KS98" i="69"/>
  <c r="KR98" i="69"/>
  <c r="KQ98" i="69"/>
  <c r="KP98" i="69"/>
  <c r="KO98" i="69"/>
  <c r="KN98" i="69"/>
  <c r="KM98" i="69"/>
  <c r="KL98" i="69"/>
  <c r="KK98" i="69"/>
  <c r="KJ98" i="69"/>
  <c r="KI98" i="69"/>
  <c r="KH98" i="69"/>
  <c r="KG98" i="69"/>
  <c r="KF98" i="69"/>
  <c r="KE98" i="69"/>
  <c r="KD98" i="69"/>
  <c r="KC98" i="69"/>
  <c r="KB98" i="69"/>
  <c r="KA98" i="69"/>
  <c r="JZ98" i="69"/>
  <c r="JY98" i="69"/>
  <c r="JX98" i="69"/>
  <c r="JW98" i="69"/>
  <c r="JV98" i="69"/>
  <c r="JU98" i="69"/>
  <c r="JT98" i="69"/>
  <c r="JS98" i="69"/>
  <c r="JR98" i="69"/>
  <c r="JQ98" i="69"/>
  <c r="JP98" i="69"/>
  <c r="JO98" i="69"/>
  <c r="JN98" i="69"/>
  <c r="JM98" i="69"/>
  <c r="JL98" i="69"/>
  <c r="JK98" i="69"/>
  <c r="JJ98" i="69"/>
  <c r="JI98" i="69"/>
  <c r="JH98" i="69"/>
  <c r="JG98" i="69"/>
  <c r="JF98" i="69"/>
  <c r="JE98" i="69"/>
  <c r="JD98" i="69"/>
  <c r="JC98" i="69"/>
  <c r="JB98" i="69"/>
  <c r="JA98" i="69"/>
  <c r="IZ98" i="69"/>
  <c r="IY98" i="69"/>
  <c r="IX98" i="69"/>
  <c r="IW98" i="69"/>
  <c r="IV98" i="69"/>
  <c r="IU98" i="69"/>
  <c r="IT98" i="69"/>
  <c r="IS98" i="69"/>
  <c r="IR98" i="69"/>
  <c r="IQ98" i="69"/>
  <c r="IP98" i="69"/>
  <c r="IO98" i="69"/>
  <c r="IN98" i="69"/>
  <c r="IM98" i="69"/>
  <c r="IL98" i="69"/>
  <c r="IK98" i="69"/>
  <c r="IJ98" i="69"/>
  <c r="II98" i="69"/>
  <c r="IH98" i="69"/>
  <c r="IG98" i="69"/>
  <c r="IF98" i="69"/>
  <c r="IE98" i="69"/>
  <c r="ID98" i="69"/>
  <c r="IC98" i="69"/>
  <c r="IB98" i="69"/>
  <c r="IA98" i="69"/>
  <c r="HZ98" i="69"/>
  <c r="HY98" i="69"/>
  <c r="HX98" i="69"/>
  <c r="HW98" i="69"/>
  <c r="HV98" i="69"/>
  <c r="HU98" i="69"/>
  <c r="HT98" i="69"/>
  <c r="HS98" i="69"/>
  <c r="HR98" i="69"/>
  <c r="HQ98" i="69"/>
  <c r="HP98" i="69"/>
  <c r="HO98" i="69"/>
  <c r="HN98" i="69"/>
  <c r="HM98" i="69"/>
  <c r="HL98" i="69"/>
  <c r="HK98" i="69"/>
  <c r="HJ98" i="69"/>
  <c r="HI98" i="69"/>
  <c r="HH98" i="69"/>
  <c r="HG98" i="69"/>
  <c r="HF98" i="69"/>
  <c r="HE98" i="69"/>
  <c r="HD98" i="69"/>
  <c r="HC98" i="69"/>
  <c r="HB98" i="69"/>
  <c r="HA98" i="69"/>
  <c r="GZ98" i="69"/>
  <c r="GY98" i="69"/>
  <c r="GX98" i="69"/>
  <c r="GW98" i="69"/>
  <c r="GV98" i="69"/>
  <c r="GU98" i="69"/>
  <c r="GT98" i="69"/>
  <c r="GS98" i="69"/>
  <c r="GR98" i="69"/>
  <c r="GQ98" i="69"/>
  <c r="GP98" i="69"/>
  <c r="GO98" i="69"/>
  <c r="GN98" i="69"/>
  <c r="GM98" i="69"/>
  <c r="GL98" i="69"/>
  <c r="GK98" i="69"/>
  <c r="GJ98" i="69"/>
  <c r="GI98" i="69"/>
  <c r="GH98" i="69"/>
  <c r="GG98" i="69"/>
  <c r="GF98" i="69"/>
  <c r="GE98" i="69"/>
  <c r="GD98" i="69"/>
  <c r="GC98" i="69"/>
  <c r="GB98" i="69"/>
  <c r="GA98" i="69"/>
  <c r="FZ98" i="69"/>
  <c r="FY98" i="69"/>
  <c r="FX98" i="69"/>
  <c r="FW98" i="69"/>
  <c r="FV98" i="69"/>
  <c r="FU98" i="69"/>
  <c r="FT98" i="69"/>
  <c r="FS98" i="69"/>
  <c r="FR98" i="69"/>
  <c r="FQ98" i="69"/>
  <c r="FP98" i="69"/>
  <c r="FO98" i="69"/>
  <c r="FN98" i="69"/>
  <c r="FM98" i="69"/>
  <c r="FL98" i="69"/>
  <c r="FK98" i="69"/>
  <c r="FJ98" i="69"/>
  <c r="FI98" i="69"/>
  <c r="FH98" i="69"/>
  <c r="FG98" i="69"/>
  <c r="FF98" i="69"/>
  <c r="FE98" i="69"/>
  <c r="FD98" i="69"/>
  <c r="FC98" i="69"/>
  <c r="FB98" i="69"/>
  <c r="FA98" i="69"/>
  <c r="EZ98" i="69"/>
  <c r="EY98" i="69"/>
  <c r="EX98" i="69"/>
  <c r="EW98" i="69"/>
  <c r="EV98" i="69"/>
  <c r="EU98" i="69"/>
  <c r="ET98" i="69"/>
  <c r="ES98" i="69"/>
  <c r="ER98" i="69"/>
  <c r="EQ98" i="69"/>
  <c r="EP98" i="69"/>
  <c r="EO98" i="69"/>
  <c r="EN98" i="69"/>
  <c r="EM98" i="69"/>
  <c r="EL98" i="69"/>
  <c r="EK98" i="69"/>
  <c r="EJ98" i="69"/>
  <c r="EI98" i="69"/>
  <c r="EH98" i="69"/>
  <c r="EG98" i="69"/>
  <c r="EF98" i="69"/>
  <c r="EE98" i="69"/>
  <c r="ED98" i="69"/>
  <c r="EC98" i="69"/>
  <c r="EB98" i="69"/>
  <c r="EA98" i="69"/>
  <c r="DZ98" i="69"/>
  <c r="DY98" i="69"/>
  <c r="DX98" i="69"/>
  <c r="DW98" i="69"/>
  <c r="DV98" i="69"/>
  <c r="DU98" i="69"/>
  <c r="DT98" i="69"/>
  <c r="DS98" i="69"/>
  <c r="DR98" i="69"/>
  <c r="DQ98" i="69"/>
  <c r="DP98" i="69"/>
  <c r="DO98" i="69"/>
  <c r="DN98" i="69"/>
  <c r="DM98" i="69"/>
  <c r="DL98" i="69"/>
  <c r="DK98" i="69"/>
  <c r="DJ98" i="69"/>
  <c r="DI98" i="69"/>
  <c r="DH98" i="69"/>
  <c r="DG98" i="69"/>
  <c r="DF98" i="69"/>
  <c r="DE98" i="69"/>
  <c r="DD98" i="69"/>
  <c r="DC98" i="69"/>
  <c r="DB98" i="69"/>
  <c r="DA98" i="69"/>
  <c r="CZ98" i="69"/>
  <c r="CY98" i="69"/>
  <c r="CX98" i="69"/>
  <c r="CW98" i="69"/>
  <c r="CV98" i="69"/>
  <c r="CU98" i="69"/>
  <c r="CT98" i="69"/>
  <c r="CS98" i="69"/>
  <c r="CR98" i="69"/>
  <c r="CQ98" i="69"/>
  <c r="CP98" i="69"/>
  <c r="CO98" i="69"/>
  <c r="CN98" i="69"/>
  <c r="CM98" i="69"/>
  <c r="CL98" i="69"/>
  <c r="CK98" i="69"/>
  <c r="CJ98" i="69"/>
  <c r="CI98" i="69"/>
  <c r="CH98" i="69"/>
  <c r="CG98" i="69"/>
  <c r="CF98" i="69"/>
  <c r="CE98" i="69"/>
  <c r="CD98" i="69"/>
  <c r="CC98" i="69"/>
  <c r="CB98" i="69"/>
  <c r="CA98" i="69"/>
  <c r="BZ98" i="69"/>
  <c r="BY98" i="69"/>
  <c r="BX98" i="69"/>
  <c r="BW98" i="69"/>
  <c r="BV98" i="69"/>
  <c r="BU98" i="69"/>
  <c r="BT98" i="69"/>
  <c r="BS98" i="69"/>
  <c r="BR98" i="69"/>
  <c r="BQ98" i="69"/>
  <c r="BP98" i="69"/>
  <c r="BO98" i="69"/>
  <c r="BN98" i="69"/>
  <c r="BM98" i="69"/>
  <c r="BL98" i="69"/>
  <c r="BK98" i="69"/>
  <c r="BJ98" i="69"/>
  <c r="BI98" i="69"/>
  <c r="BH98" i="69"/>
  <c r="BG98" i="69"/>
  <c r="BF98" i="69"/>
  <c r="BE98" i="69"/>
  <c r="BD98" i="69"/>
  <c r="BC98" i="69"/>
  <c r="BB98" i="69"/>
  <c r="BA98" i="69"/>
  <c r="AZ98" i="69"/>
  <c r="AY98" i="69"/>
  <c r="AX98" i="69"/>
  <c r="AW98" i="69"/>
  <c r="AV98" i="69"/>
  <c r="AU98" i="69"/>
  <c r="AT98" i="69"/>
  <c r="AS98" i="69"/>
  <c r="AR98" i="69"/>
  <c r="AQ98" i="69"/>
  <c r="AP98" i="69"/>
  <c r="AO98" i="69"/>
  <c r="AN98" i="69"/>
  <c r="AM98" i="69"/>
  <c r="AL98" i="69"/>
  <c r="AK98" i="69"/>
  <c r="AJ98" i="69"/>
  <c r="AI98" i="69"/>
  <c r="AH98" i="69"/>
  <c r="AG98" i="69"/>
  <c r="AF98" i="69"/>
  <c r="AE98" i="69"/>
  <c r="AD98" i="69"/>
  <c r="AC98" i="69"/>
  <c r="AB98" i="69"/>
  <c r="AA98" i="69"/>
  <c r="Z98" i="69"/>
  <c r="Y98" i="69"/>
  <c r="X98" i="69"/>
  <c r="W98" i="69"/>
  <c r="V98" i="69"/>
  <c r="U98" i="69"/>
  <c r="T98" i="69"/>
  <c r="S98" i="69"/>
  <c r="R98" i="69"/>
  <c r="Q98" i="69"/>
  <c r="P98" i="69"/>
  <c r="O98" i="69"/>
  <c r="N98" i="69"/>
  <c r="M98" i="69"/>
  <c r="L98" i="69"/>
  <c r="K98" i="69"/>
  <c r="J98" i="69"/>
  <c r="I98" i="69"/>
  <c r="H98" i="69"/>
  <c r="G98" i="69"/>
  <c r="F98" i="69"/>
  <c r="E98" i="69"/>
  <c r="D98" i="69"/>
  <c r="C98" i="69"/>
  <c r="B98" i="69"/>
  <c r="A98" i="69"/>
  <c r="UC97" i="69"/>
  <c r="UB97" i="69"/>
  <c r="UA97" i="69"/>
  <c r="TZ97" i="69"/>
  <c r="TY97" i="69"/>
  <c r="TX97" i="69"/>
  <c r="TW97" i="69"/>
  <c r="TV97" i="69"/>
  <c r="TU97" i="69"/>
  <c r="TT97" i="69"/>
  <c r="TS97" i="69"/>
  <c r="TR97" i="69"/>
  <c r="TQ97" i="69"/>
  <c r="TP97" i="69"/>
  <c r="TO97" i="69"/>
  <c r="TN97" i="69"/>
  <c r="TM97" i="69"/>
  <c r="TL97" i="69"/>
  <c r="TK97" i="69"/>
  <c r="TJ97" i="69"/>
  <c r="TI97" i="69"/>
  <c r="TH97" i="69"/>
  <c r="TG97" i="69"/>
  <c r="TF97" i="69"/>
  <c r="TE97" i="69"/>
  <c r="TD97" i="69"/>
  <c r="TC97" i="69"/>
  <c r="TB97" i="69"/>
  <c r="TA97" i="69"/>
  <c r="SZ97" i="69"/>
  <c r="SY97" i="69"/>
  <c r="SX97" i="69"/>
  <c r="SW97" i="69"/>
  <c r="SV97" i="69"/>
  <c r="SU97" i="69"/>
  <c r="ST97" i="69"/>
  <c r="SS97" i="69"/>
  <c r="SR97" i="69"/>
  <c r="SQ97" i="69"/>
  <c r="SP97" i="69"/>
  <c r="SO97" i="69"/>
  <c r="SN97" i="69"/>
  <c r="SM97" i="69"/>
  <c r="SL97" i="69"/>
  <c r="SK97" i="69"/>
  <c r="SJ97" i="69"/>
  <c r="SI97" i="69"/>
  <c r="SH97" i="69"/>
  <c r="SG97" i="69"/>
  <c r="SF97" i="69"/>
  <c r="SE97" i="69"/>
  <c r="SD97" i="69"/>
  <c r="SC97" i="69"/>
  <c r="SB97" i="69"/>
  <c r="SA97" i="69"/>
  <c r="RZ97" i="69"/>
  <c r="RY97" i="69"/>
  <c r="RX97" i="69"/>
  <c r="RW97" i="69"/>
  <c r="RV97" i="69"/>
  <c r="RU97" i="69"/>
  <c r="RT97" i="69"/>
  <c r="RS97" i="69"/>
  <c r="RR97" i="69"/>
  <c r="RQ97" i="69"/>
  <c r="RP97" i="69"/>
  <c r="RO97" i="69"/>
  <c r="RN97" i="69"/>
  <c r="RM97" i="69"/>
  <c r="RL97" i="69"/>
  <c r="RK97" i="69"/>
  <c r="RJ97" i="69"/>
  <c r="RI97" i="69"/>
  <c r="RH97" i="69"/>
  <c r="RG97" i="69"/>
  <c r="RF97" i="69"/>
  <c r="RE97" i="69"/>
  <c r="RD97" i="69"/>
  <c r="RC97" i="69"/>
  <c r="RB97" i="69"/>
  <c r="RA97" i="69"/>
  <c r="QZ97" i="69"/>
  <c r="QY97" i="69"/>
  <c r="QX97" i="69"/>
  <c r="QW97" i="69"/>
  <c r="QV97" i="69"/>
  <c r="QU97" i="69"/>
  <c r="QT97" i="69"/>
  <c r="QS97" i="69"/>
  <c r="QR97" i="69"/>
  <c r="QQ97" i="69"/>
  <c r="QP97" i="69"/>
  <c r="QO97" i="69"/>
  <c r="QN97" i="69"/>
  <c r="QM97" i="69"/>
  <c r="QL97" i="69"/>
  <c r="QK97" i="69"/>
  <c r="QJ97" i="69"/>
  <c r="QI97" i="69"/>
  <c r="QH97" i="69"/>
  <c r="QG97" i="69"/>
  <c r="QF97" i="69"/>
  <c r="QE97" i="69"/>
  <c r="QD97" i="69"/>
  <c r="QC97" i="69"/>
  <c r="QB97" i="69"/>
  <c r="QA97" i="69"/>
  <c r="PZ97" i="69"/>
  <c r="PY97" i="69"/>
  <c r="PX97" i="69"/>
  <c r="PW97" i="69"/>
  <c r="PV97" i="69"/>
  <c r="PU97" i="69"/>
  <c r="PT97" i="69"/>
  <c r="PS97" i="69"/>
  <c r="PR97" i="69"/>
  <c r="PQ97" i="69"/>
  <c r="PP97" i="69"/>
  <c r="PO97" i="69"/>
  <c r="PN97" i="69"/>
  <c r="PM97" i="69"/>
  <c r="PL97" i="69"/>
  <c r="PK97" i="69"/>
  <c r="PJ97" i="69"/>
  <c r="PI97" i="69"/>
  <c r="PH97" i="69"/>
  <c r="PG97" i="69"/>
  <c r="PF97" i="69"/>
  <c r="PE97" i="69"/>
  <c r="PD97" i="69"/>
  <c r="PC97" i="69"/>
  <c r="PB97" i="69"/>
  <c r="PA97" i="69"/>
  <c r="OZ97" i="69"/>
  <c r="OY97" i="69"/>
  <c r="OX97" i="69"/>
  <c r="OW97" i="69"/>
  <c r="OV97" i="69"/>
  <c r="OU97" i="69"/>
  <c r="OT97" i="69"/>
  <c r="OS97" i="69"/>
  <c r="OR97" i="69"/>
  <c r="OQ97" i="69"/>
  <c r="OP97" i="69"/>
  <c r="OO97" i="69"/>
  <c r="ON97" i="69"/>
  <c r="OM97" i="69"/>
  <c r="OL97" i="69"/>
  <c r="OK97" i="69"/>
  <c r="OJ97" i="69"/>
  <c r="OI97" i="69"/>
  <c r="OH97" i="69"/>
  <c r="OG97" i="69"/>
  <c r="OF97" i="69"/>
  <c r="OE97" i="69"/>
  <c r="OD97" i="69"/>
  <c r="OC97" i="69"/>
  <c r="OB97" i="69"/>
  <c r="OA97" i="69"/>
  <c r="NZ97" i="69"/>
  <c r="NY97" i="69"/>
  <c r="NX97" i="69"/>
  <c r="NW97" i="69"/>
  <c r="NV97" i="69"/>
  <c r="NU97" i="69"/>
  <c r="NT97" i="69"/>
  <c r="NS97" i="69"/>
  <c r="NR97" i="69"/>
  <c r="NQ97" i="69"/>
  <c r="NP97" i="69"/>
  <c r="NO97" i="69"/>
  <c r="NN97" i="69"/>
  <c r="NM97" i="69"/>
  <c r="NL97" i="69"/>
  <c r="NK97" i="69"/>
  <c r="NJ97" i="69"/>
  <c r="NI97" i="69"/>
  <c r="NH97" i="69"/>
  <c r="NG97" i="69"/>
  <c r="NF97" i="69"/>
  <c r="NE97" i="69"/>
  <c r="ND97" i="69"/>
  <c r="NC97" i="69"/>
  <c r="NB97" i="69"/>
  <c r="NA97" i="69"/>
  <c r="MZ97" i="69"/>
  <c r="MY97" i="69"/>
  <c r="MX97" i="69"/>
  <c r="MW97" i="69"/>
  <c r="MV97" i="69"/>
  <c r="MU97" i="69"/>
  <c r="MT97" i="69"/>
  <c r="MS97" i="69"/>
  <c r="MR97" i="69"/>
  <c r="MQ97" i="69"/>
  <c r="MP97" i="69"/>
  <c r="MO97" i="69"/>
  <c r="MN97" i="69"/>
  <c r="MM97" i="69"/>
  <c r="ML97" i="69"/>
  <c r="MK97" i="69"/>
  <c r="MJ97" i="69"/>
  <c r="MI97" i="69"/>
  <c r="MH97" i="69"/>
  <c r="MG97" i="69"/>
  <c r="MF97" i="69"/>
  <c r="ME97" i="69"/>
  <c r="MD97" i="69"/>
  <c r="MC97" i="69"/>
  <c r="MB97" i="69"/>
  <c r="MA97" i="69"/>
  <c r="LZ97" i="69"/>
  <c r="LY97" i="69"/>
  <c r="LX97" i="69"/>
  <c r="LW97" i="69"/>
  <c r="LV97" i="69"/>
  <c r="LU97" i="69"/>
  <c r="LT97" i="69"/>
  <c r="LS97" i="69"/>
  <c r="LR97" i="69"/>
  <c r="LQ97" i="69"/>
  <c r="LP97" i="69"/>
  <c r="LO97" i="69"/>
  <c r="LN97" i="69"/>
  <c r="LM97" i="69"/>
  <c r="LL97" i="69"/>
  <c r="LK97" i="69"/>
  <c r="LJ97" i="69"/>
  <c r="LI97" i="69"/>
  <c r="LH97" i="69"/>
  <c r="LG97" i="69"/>
  <c r="LF97" i="69"/>
  <c r="LE97" i="69"/>
  <c r="LD97" i="69"/>
  <c r="LC97" i="69"/>
  <c r="LB97" i="69"/>
  <c r="LA97" i="69"/>
  <c r="KZ97" i="69"/>
  <c r="KY97" i="69"/>
  <c r="KX97" i="69"/>
  <c r="KW97" i="69"/>
  <c r="KV97" i="69"/>
  <c r="KU97" i="69"/>
  <c r="KT97" i="69"/>
  <c r="KS97" i="69"/>
  <c r="KR97" i="69"/>
  <c r="KQ97" i="69"/>
  <c r="KP97" i="69"/>
  <c r="KO97" i="69"/>
  <c r="KN97" i="69"/>
  <c r="KM97" i="69"/>
  <c r="KL97" i="69"/>
  <c r="KK97" i="69"/>
  <c r="KJ97" i="69"/>
  <c r="KI97" i="69"/>
  <c r="KH97" i="69"/>
  <c r="KG97" i="69"/>
  <c r="KF97" i="69"/>
  <c r="KE97" i="69"/>
  <c r="KD97" i="69"/>
  <c r="KC97" i="69"/>
  <c r="KB97" i="69"/>
  <c r="KA97" i="69"/>
  <c r="JZ97" i="69"/>
  <c r="JY97" i="69"/>
  <c r="JX97" i="69"/>
  <c r="JW97" i="69"/>
  <c r="JV97" i="69"/>
  <c r="JU97" i="69"/>
  <c r="JT97" i="69"/>
  <c r="JS97" i="69"/>
  <c r="JR97" i="69"/>
  <c r="JQ97" i="69"/>
  <c r="JP97" i="69"/>
  <c r="JO97" i="69"/>
  <c r="JN97" i="69"/>
  <c r="JM97" i="69"/>
  <c r="JL97" i="69"/>
  <c r="JK97" i="69"/>
  <c r="JJ97" i="69"/>
  <c r="JI97" i="69"/>
  <c r="JH97" i="69"/>
  <c r="JG97" i="69"/>
  <c r="JF97" i="69"/>
  <c r="JE97" i="69"/>
  <c r="JD97" i="69"/>
  <c r="JC97" i="69"/>
  <c r="JB97" i="69"/>
  <c r="JA97" i="69"/>
  <c r="IZ97" i="69"/>
  <c r="IY97" i="69"/>
  <c r="IX97" i="69"/>
  <c r="IW97" i="69"/>
  <c r="IV97" i="69"/>
  <c r="IU97" i="69"/>
  <c r="IT97" i="69"/>
  <c r="IS97" i="69"/>
  <c r="IR97" i="69"/>
  <c r="IQ97" i="69"/>
  <c r="IP97" i="69"/>
  <c r="IO97" i="69"/>
  <c r="IN97" i="69"/>
  <c r="IM97" i="69"/>
  <c r="IL97" i="69"/>
  <c r="IK97" i="69"/>
  <c r="IJ97" i="69"/>
  <c r="II97" i="69"/>
  <c r="IH97" i="69"/>
  <c r="IG97" i="69"/>
  <c r="IF97" i="69"/>
  <c r="IE97" i="69"/>
  <c r="ID97" i="69"/>
  <c r="IC97" i="69"/>
  <c r="IB97" i="69"/>
  <c r="IA97" i="69"/>
  <c r="HZ97" i="69"/>
  <c r="HY97" i="69"/>
  <c r="HX97" i="69"/>
  <c r="HW97" i="69"/>
  <c r="HV97" i="69"/>
  <c r="HU97" i="69"/>
  <c r="HT97" i="69"/>
  <c r="HS97" i="69"/>
  <c r="HR97" i="69"/>
  <c r="HQ97" i="69"/>
  <c r="HP97" i="69"/>
  <c r="HO97" i="69"/>
  <c r="HN97" i="69"/>
  <c r="HM97" i="69"/>
  <c r="HL97" i="69"/>
  <c r="HK97" i="69"/>
  <c r="HJ97" i="69"/>
  <c r="HI97" i="69"/>
  <c r="HH97" i="69"/>
  <c r="HG97" i="69"/>
  <c r="HF97" i="69"/>
  <c r="HE97" i="69"/>
  <c r="HD97" i="69"/>
  <c r="HC97" i="69"/>
  <c r="HB97" i="69"/>
  <c r="HA97" i="69"/>
  <c r="GZ97" i="69"/>
  <c r="GY97" i="69"/>
  <c r="GX97" i="69"/>
  <c r="GW97" i="69"/>
  <c r="GV97" i="69"/>
  <c r="GU97" i="69"/>
  <c r="GT97" i="69"/>
  <c r="GS97" i="69"/>
  <c r="GR97" i="69"/>
  <c r="GQ97" i="69"/>
  <c r="GP97" i="69"/>
  <c r="GO97" i="69"/>
  <c r="GN97" i="69"/>
  <c r="GM97" i="69"/>
  <c r="GL97" i="69"/>
  <c r="GK97" i="69"/>
  <c r="GJ97" i="69"/>
  <c r="GI97" i="69"/>
  <c r="GH97" i="69"/>
  <c r="GG97" i="69"/>
  <c r="GF97" i="69"/>
  <c r="GE97" i="69"/>
  <c r="GD97" i="69"/>
  <c r="GC97" i="69"/>
  <c r="GB97" i="69"/>
  <c r="GA97" i="69"/>
  <c r="FZ97" i="69"/>
  <c r="FY97" i="69"/>
  <c r="FX97" i="69"/>
  <c r="FW97" i="69"/>
  <c r="FV97" i="69"/>
  <c r="FU97" i="69"/>
  <c r="FT97" i="69"/>
  <c r="FS97" i="69"/>
  <c r="FR97" i="69"/>
  <c r="FQ97" i="69"/>
  <c r="FP97" i="69"/>
  <c r="FO97" i="69"/>
  <c r="FN97" i="69"/>
  <c r="FM97" i="69"/>
  <c r="FL97" i="69"/>
  <c r="FK97" i="69"/>
  <c r="FJ97" i="69"/>
  <c r="FI97" i="69"/>
  <c r="FH97" i="69"/>
  <c r="FG97" i="69"/>
  <c r="FF97" i="69"/>
  <c r="FE97" i="69"/>
  <c r="FD97" i="69"/>
  <c r="FC97" i="69"/>
  <c r="FB97" i="69"/>
  <c r="FA97" i="69"/>
  <c r="EZ97" i="69"/>
  <c r="EY97" i="69"/>
  <c r="EX97" i="69"/>
  <c r="EW97" i="69"/>
  <c r="EV97" i="69"/>
  <c r="EU97" i="69"/>
  <c r="ET97" i="69"/>
  <c r="ES97" i="69"/>
  <c r="ER97" i="69"/>
  <c r="EQ97" i="69"/>
  <c r="EP97" i="69"/>
  <c r="EO97" i="69"/>
  <c r="EN97" i="69"/>
  <c r="EM97" i="69"/>
  <c r="EL97" i="69"/>
  <c r="EK97" i="69"/>
  <c r="EJ97" i="69"/>
  <c r="EI97" i="69"/>
  <c r="EH97" i="69"/>
  <c r="EG97" i="69"/>
  <c r="EF97" i="69"/>
  <c r="EE97" i="69"/>
  <c r="ED97" i="69"/>
  <c r="EC97" i="69"/>
  <c r="EB97" i="69"/>
  <c r="EA97" i="69"/>
  <c r="DZ97" i="69"/>
  <c r="DY97" i="69"/>
  <c r="DX97" i="69"/>
  <c r="DW97" i="69"/>
  <c r="DV97" i="69"/>
  <c r="DU97" i="69"/>
  <c r="DT97" i="69"/>
  <c r="DS97" i="69"/>
  <c r="DR97" i="69"/>
  <c r="DQ97" i="69"/>
  <c r="DP97" i="69"/>
  <c r="DO97" i="69"/>
  <c r="DN97" i="69"/>
  <c r="DM97" i="69"/>
  <c r="DL97" i="69"/>
  <c r="DK97" i="69"/>
  <c r="DJ97" i="69"/>
  <c r="DI97" i="69"/>
  <c r="DH97" i="69"/>
  <c r="DG97" i="69"/>
  <c r="DF97" i="69"/>
  <c r="DE97" i="69"/>
  <c r="DD97" i="69"/>
  <c r="DC97" i="69"/>
  <c r="DB97" i="69"/>
  <c r="DA97" i="69"/>
  <c r="CZ97" i="69"/>
  <c r="CY97" i="69"/>
  <c r="CX97" i="69"/>
  <c r="CW97" i="69"/>
  <c r="CV97" i="69"/>
  <c r="CU97" i="69"/>
  <c r="CT97" i="69"/>
  <c r="CS97" i="69"/>
  <c r="CR97" i="69"/>
  <c r="CQ97" i="69"/>
  <c r="CP97" i="69"/>
  <c r="CO97" i="69"/>
  <c r="CN97" i="69"/>
  <c r="CM97" i="69"/>
  <c r="CL97" i="69"/>
  <c r="CK97" i="69"/>
  <c r="CJ97" i="69"/>
  <c r="CI97" i="69"/>
  <c r="CH97" i="69"/>
  <c r="CG97" i="69"/>
  <c r="CF97" i="69"/>
  <c r="CE97" i="69"/>
  <c r="CD97" i="69"/>
  <c r="CC97" i="69"/>
  <c r="CB97" i="69"/>
  <c r="CA97" i="69"/>
  <c r="BZ97" i="69"/>
  <c r="BY97" i="69"/>
  <c r="BX97" i="69"/>
  <c r="BW97" i="69"/>
  <c r="BV97" i="69"/>
  <c r="BU97" i="69"/>
  <c r="BT97" i="69"/>
  <c r="BS97" i="69"/>
  <c r="BR97" i="69"/>
  <c r="BQ97" i="69"/>
  <c r="BP97" i="69"/>
  <c r="BO97" i="69"/>
  <c r="BN97" i="69"/>
  <c r="BM97" i="69"/>
  <c r="BL97" i="69"/>
  <c r="BK97" i="69"/>
  <c r="BJ97" i="69"/>
  <c r="BI97" i="69"/>
  <c r="BH97" i="69"/>
  <c r="BG97" i="69"/>
  <c r="BF97" i="69"/>
  <c r="BE97" i="69"/>
  <c r="BD97" i="69"/>
  <c r="BC97" i="69"/>
  <c r="BB97" i="69"/>
  <c r="BA97" i="69"/>
  <c r="AZ97" i="69"/>
  <c r="AY97" i="69"/>
  <c r="AX97" i="69"/>
  <c r="AW97" i="69"/>
  <c r="AV97" i="69"/>
  <c r="AU97" i="69"/>
  <c r="AT97" i="69"/>
  <c r="AS97" i="69"/>
  <c r="AR97" i="69"/>
  <c r="AQ97" i="69"/>
  <c r="AP97" i="69"/>
  <c r="AO97" i="69"/>
  <c r="AN97" i="69"/>
  <c r="AM97" i="69"/>
  <c r="AL97" i="69"/>
  <c r="AK97" i="69"/>
  <c r="AJ97" i="69"/>
  <c r="AI97" i="69"/>
  <c r="AH97" i="69"/>
  <c r="AG97" i="69"/>
  <c r="AF97" i="69"/>
  <c r="AE97" i="69"/>
  <c r="AD97" i="69"/>
  <c r="AC97" i="69"/>
  <c r="AB97" i="69"/>
  <c r="AA97" i="69"/>
  <c r="Z97" i="69"/>
  <c r="Y97" i="69"/>
  <c r="X97" i="69"/>
  <c r="W97" i="69"/>
  <c r="V97" i="69"/>
  <c r="U97" i="69"/>
  <c r="T97" i="69"/>
  <c r="S97" i="69"/>
  <c r="R97" i="69"/>
  <c r="Q97" i="69"/>
  <c r="P97" i="69"/>
  <c r="O97" i="69"/>
  <c r="N97" i="69"/>
  <c r="M97" i="69"/>
  <c r="L97" i="69"/>
  <c r="K97" i="69"/>
  <c r="J97" i="69"/>
  <c r="I97" i="69"/>
  <c r="H97" i="69"/>
  <c r="G97" i="69"/>
  <c r="F97" i="69"/>
  <c r="E97" i="69"/>
  <c r="D97" i="69"/>
  <c r="C97" i="69"/>
  <c r="B97" i="69"/>
  <c r="A97" i="69"/>
  <c r="UC96" i="69"/>
  <c r="UB96" i="69"/>
  <c r="UA96" i="69"/>
  <c r="TZ96" i="69"/>
  <c r="TY96" i="69"/>
  <c r="TX96" i="69"/>
  <c r="TW96" i="69"/>
  <c r="TV96" i="69"/>
  <c r="TU96" i="69"/>
  <c r="TT96" i="69"/>
  <c r="TS96" i="69"/>
  <c r="TR96" i="69"/>
  <c r="TQ96" i="69"/>
  <c r="TP96" i="69"/>
  <c r="TO96" i="69"/>
  <c r="TN96" i="69"/>
  <c r="TM96" i="69"/>
  <c r="TL96" i="69"/>
  <c r="TK96" i="69"/>
  <c r="TJ96" i="69"/>
  <c r="TI96" i="69"/>
  <c r="TH96" i="69"/>
  <c r="TG96" i="69"/>
  <c r="TF96" i="69"/>
  <c r="TE96" i="69"/>
  <c r="TD96" i="69"/>
  <c r="TC96" i="69"/>
  <c r="TB96" i="69"/>
  <c r="TA96" i="69"/>
  <c r="SZ96" i="69"/>
  <c r="SY96" i="69"/>
  <c r="SX96" i="69"/>
  <c r="SW96" i="69"/>
  <c r="SV96" i="69"/>
  <c r="SU96" i="69"/>
  <c r="ST96" i="69"/>
  <c r="SS96" i="69"/>
  <c r="SR96" i="69"/>
  <c r="SQ96" i="69"/>
  <c r="SP96" i="69"/>
  <c r="SO96" i="69"/>
  <c r="SN96" i="69"/>
  <c r="SM96" i="69"/>
  <c r="SL96" i="69"/>
  <c r="SK96" i="69"/>
  <c r="SJ96" i="69"/>
  <c r="SI96" i="69"/>
  <c r="SH96" i="69"/>
  <c r="SG96" i="69"/>
  <c r="SF96" i="69"/>
  <c r="SE96" i="69"/>
  <c r="SD96" i="69"/>
  <c r="SC96" i="69"/>
  <c r="SB96" i="69"/>
  <c r="SA96" i="69"/>
  <c r="RZ96" i="69"/>
  <c r="RY96" i="69"/>
  <c r="RX96" i="69"/>
  <c r="RW96" i="69"/>
  <c r="RV96" i="69"/>
  <c r="RU96" i="69"/>
  <c r="RT96" i="69"/>
  <c r="RS96" i="69"/>
  <c r="RR96" i="69"/>
  <c r="RQ96" i="69"/>
  <c r="RP96" i="69"/>
  <c r="RO96" i="69"/>
  <c r="RN96" i="69"/>
  <c r="RM96" i="69"/>
  <c r="RL96" i="69"/>
  <c r="RK96" i="69"/>
  <c r="RJ96" i="69"/>
  <c r="RI96" i="69"/>
  <c r="RH96" i="69"/>
  <c r="RG96" i="69"/>
  <c r="RF96" i="69"/>
  <c r="RE96" i="69"/>
  <c r="RD96" i="69"/>
  <c r="RC96" i="69"/>
  <c r="RB96" i="69"/>
  <c r="RA96" i="69"/>
  <c r="QZ96" i="69"/>
  <c r="QY96" i="69"/>
  <c r="QX96" i="69"/>
  <c r="QW96" i="69"/>
  <c r="QV96" i="69"/>
  <c r="QU96" i="69"/>
  <c r="QT96" i="69"/>
  <c r="QS96" i="69"/>
  <c r="QR96" i="69"/>
  <c r="QQ96" i="69"/>
  <c r="QP96" i="69"/>
  <c r="QO96" i="69"/>
  <c r="QN96" i="69"/>
  <c r="QM96" i="69"/>
  <c r="QL96" i="69"/>
  <c r="QK96" i="69"/>
  <c r="QJ96" i="69"/>
  <c r="QI96" i="69"/>
  <c r="QH96" i="69"/>
  <c r="QG96" i="69"/>
  <c r="QF96" i="69"/>
  <c r="QE96" i="69"/>
  <c r="QD96" i="69"/>
  <c r="QC96" i="69"/>
  <c r="QB96" i="69"/>
  <c r="QA96" i="69"/>
  <c r="PZ96" i="69"/>
  <c r="PY96" i="69"/>
  <c r="PX96" i="69"/>
  <c r="PW96" i="69"/>
  <c r="PV96" i="69"/>
  <c r="PU96" i="69"/>
  <c r="PT96" i="69"/>
  <c r="PS96" i="69"/>
  <c r="PR96" i="69"/>
  <c r="PQ96" i="69"/>
  <c r="PP96" i="69"/>
  <c r="PO96" i="69"/>
  <c r="PN96" i="69"/>
  <c r="PM96" i="69"/>
  <c r="PL96" i="69"/>
  <c r="PK96" i="69"/>
  <c r="PJ96" i="69"/>
  <c r="PI96" i="69"/>
  <c r="PH96" i="69"/>
  <c r="PG96" i="69"/>
  <c r="PF96" i="69"/>
  <c r="PE96" i="69"/>
  <c r="PD96" i="69"/>
  <c r="PC96" i="69"/>
  <c r="PB96" i="69"/>
  <c r="PA96" i="69"/>
  <c r="OZ96" i="69"/>
  <c r="OY96" i="69"/>
  <c r="OX96" i="69"/>
  <c r="OW96" i="69"/>
  <c r="OV96" i="69"/>
  <c r="OU96" i="69"/>
  <c r="OT96" i="69"/>
  <c r="OS96" i="69"/>
  <c r="OR96" i="69"/>
  <c r="OQ96" i="69"/>
  <c r="OP96" i="69"/>
  <c r="OO96" i="69"/>
  <c r="ON96" i="69"/>
  <c r="OM96" i="69"/>
  <c r="OL96" i="69"/>
  <c r="OK96" i="69"/>
  <c r="OJ96" i="69"/>
  <c r="OI96" i="69"/>
  <c r="OH96" i="69"/>
  <c r="OG96" i="69"/>
  <c r="OF96" i="69"/>
  <c r="OE96" i="69"/>
  <c r="OD96" i="69"/>
  <c r="OC96" i="69"/>
  <c r="OB96" i="69"/>
  <c r="OA96" i="69"/>
  <c r="NZ96" i="69"/>
  <c r="NY96" i="69"/>
  <c r="NX96" i="69"/>
  <c r="NW96" i="69"/>
  <c r="NV96" i="69"/>
  <c r="NU96" i="69"/>
  <c r="NT96" i="69"/>
  <c r="NS96" i="69"/>
  <c r="NR96" i="69"/>
  <c r="NQ96" i="69"/>
  <c r="NP96" i="69"/>
  <c r="NO96" i="69"/>
  <c r="NN96" i="69"/>
  <c r="NM96" i="69"/>
  <c r="NL96" i="69"/>
  <c r="NK96" i="69"/>
  <c r="NJ96" i="69"/>
  <c r="NI96" i="69"/>
  <c r="NH96" i="69"/>
  <c r="NG96" i="69"/>
  <c r="NF96" i="69"/>
  <c r="NE96" i="69"/>
  <c r="ND96" i="69"/>
  <c r="NC96" i="69"/>
  <c r="NB96" i="69"/>
  <c r="NA96" i="69"/>
  <c r="MZ96" i="69"/>
  <c r="MY96" i="69"/>
  <c r="MX96" i="69"/>
  <c r="MW96" i="69"/>
  <c r="MV96" i="69"/>
  <c r="MU96" i="69"/>
  <c r="MT96" i="69"/>
  <c r="MS96" i="69"/>
  <c r="MR96" i="69"/>
  <c r="MQ96" i="69"/>
  <c r="MP96" i="69"/>
  <c r="MO96" i="69"/>
  <c r="MN96" i="69"/>
  <c r="MM96" i="69"/>
  <c r="ML96" i="69"/>
  <c r="MK96" i="69"/>
  <c r="MJ96" i="69"/>
  <c r="MI96" i="69"/>
  <c r="MH96" i="69"/>
  <c r="MG96" i="69"/>
  <c r="MF96" i="69"/>
  <c r="ME96" i="69"/>
  <c r="MD96" i="69"/>
  <c r="MC96" i="69"/>
  <c r="MB96" i="69"/>
  <c r="MA96" i="69"/>
  <c r="LZ96" i="69"/>
  <c r="LY96" i="69"/>
  <c r="LX96" i="69"/>
  <c r="LW96" i="69"/>
  <c r="LV96" i="69"/>
  <c r="LU96" i="69"/>
  <c r="LT96" i="69"/>
  <c r="LS96" i="69"/>
  <c r="LR96" i="69"/>
  <c r="LQ96" i="69"/>
  <c r="LP96" i="69"/>
  <c r="LO96" i="69"/>
  <c r="LN96" i="69"/>
  <c r="LM96" i="69"/>
  <c r="LL96" i="69"/>
  <c r="LK96" i="69"/>
  <c r="LJ96" i="69"/>
  <c r="LI96" i="69"/>
  <c r="LH96" i="69"/>
  <c r="LG96" i="69"/>
  <c r="LF96" i="69"/>
  <c r="LE96" i="69"/>
  <c r="LD96" i="69"/>
  <c r="LC96" i="69"/>
  <c r="LB96" i="69"/>
  <c r="LA96" i="69"/>
  <c r="KZ96" i="69"/>
  <c r="KY96" i="69"/>
  <c r="KX96" i="69"/>
  <c r="KW96" i="69"/>
  <c r="KV96" i="69"/>
  <c r="KU96" i="69"/>
  <c r="KT96" i="69"/>
  <c r="KS96" i="69"/>
  <c r="KR96" i="69"/>
  <c r="KQ96" i="69"/>
  <c r="KP96" i="69"/>
  <c r="KO96" i="69"/>
  <c r="KN96" i="69"/>
  <c r="KM96" i="69"/>
  <c r="KL96" i="69"/>
  <c r="KK96" i="69"/>
  <c r="KJ96" i="69"/>
  <c r="KI96" i="69"/>
  <c r="KH96" i="69"/>
  <c r="KG96" i="69"/>
  <c r="KF96" i="69"/>
  <c r="KE96" i="69"/>
  <c r="KD96" i="69"/>
  <c r="KC96" i="69"/>
  <c r="KB96" i="69"/>
  <c r="KA96" i="69"/>
  <c r="JZ96" i="69"/>
  <c r="JY96" i="69"/>
  <c r="JX96" i="69"/>
  <c r="JW96" i="69"/>
  <c r="JV96" i="69"/>
  <c r="JU96" i="69"/>
  <c r="JT96" i="69"/>
  <c r="JS96" i="69"/>
  <c r="JR96" i="69"/>
  <c r="JQ96" i="69"/>
  <c r="JP96" i="69"/>
  <c r="JO96" i="69"/>
  <c r="JN96" i="69"/>
  <c r="JM96" i="69"/>
  <c r="JL96" i="69"/>
  <c r="JK96" i="69"/>
  <c r="JJ96" i="69"/>
  <c r="JI96" i="69"/>
  <c r="JH96" i="69"/>
  <c r="JG96" i="69"/>
  <c r="JF96" i="69"/>
  <c r="JE96" i="69"/>
  <c r="JD96" i="69"/>
  <c r="JC96" i="69"/>
  <c r="JB96" i="69"/>
  <c r="JA96" i="69"/>
  <c r="IZ96" i="69"/>
  <c r="IY96" i="69"/>
  <c r="IX96" i="69"/>
  <c r="IW96" i="69"/>
  <c r="IV96" i="69"/>
  <c r="IU96" i="69"/>
  <c r="IT96" i="69"/>
  <c r="IS96" i="69"/>
  <c r="IR96" i="69"/>
  <c r="IQ96" i="69"/>
  <c r="IP96" i="69"/>
  <c r="IO96" i="69"/>
  <c r="IN96" i="69"/>
  <c r="IM96" i="69"/>
  <c r="IL96" i="69"/>
  <c r="IK96" i="69"/>
  <c r="IJ96" i="69"/>
  <c r="II96" i="69"/>
  <c r="IH96" i="69"/>
  <c r="IG96" i="69"/>
  <c r="IF96" i="69"/>
  <c r="IE96" i="69"/>
  <c r="ID96" i="69"/>
  <c r="IC96" i="69"/>
  <c r="IB96" i="69"/>
  <c r="IA96" i="69"/>
  <c r="HZ96" i="69"/>
  <c r="HY96" i="69"/>
  <c r="HX96" i="69"/>
  <c r="HW96" i="69"/>
  <c r="HV96" i="69"/>
  <c r="HU96" i="69"/>
  <c r="HT96" i="69"/>
  <c r="HS96" i="69"/>
  <c r="HR96" i="69"/>
  <c r="HQ96" i="69"/>
  <c r="HP96" i="69"/>
  <c r="HO96" i="69"/>
  <c r="HN96" i="69"/>
  <c r="HM96" i="69"/>
  <c r="HL96" i="69"/>
  <c r="HK96" i="69"/>
  <c r="HJ96" i="69"/>
  <c r="HI96" i="69"/>
  <c r="HH96" i="69"/>
  <c r="HG96" i="69"/>
  <c r="HF96" i="69"/>
  <c r="HE96" i="69"/>
  <c r="HD96" i="69"/>
  <c r="HC96" i="69"/>
  <c r="HB96" i="69"/>
  <c r="HA96" i="69"/>
  <c r="GZ96" i="69"/>
  <c r="GY96" i="69"/>
  <c r="GX96" i="69"/>
  <c r="GW96" i="69"/>
  <c r="GV96" i="69"/>
  <c r="GU96" i="69"/>
  <c r="GT96" i="69"/>
  <c r="GS96" i="69"/>
  <c r="GR96" i="69"/>
  <c r="GQ96" i="69"/>
  <c r="GP96" i="69"/>
  <c r="GO96" i="69"/>
  <c r="GN96" i="69"/>
  <c r="GM96" i="69"/>
  <c r="GL96" i="69"/>
  <c r="GK96" i="69"/>
  <c r="GJ96" i="69"/>
  <c r="GI96" i="69"/>
  <c r="GH96" i="69"/>
  <c r="GG96" i="69"/>
  <c r="GF96" i="69"/>
  <c r="GE96" i="69"/>
  <c r="GD96" i="69"/>
  <c r="GC96" i="69"/>
  <c r="GB96" i="69"/>
  <c r="GA96" i="69"/>
  <c r="FZ96" i="69"/>
  <c r="FY96" i="69"/>
  <c r="FX96" i="69"/>
  <c r="FW96" i="69"/>
  <c r="FV96" i="69"/>
  <c r="FU96" i="69"/>
  <c r="FT96" i="69"/>
  <c r="FS96" i="69"/>
  <c r="FR96" i="69"/>
  <c r="FQ96" i="69"/>
  <c r="FP96" i="69"/>
  <c r="FO96" i="69"/>
  <c r="FN96" i="69"/>
  <c r="FM96" i="69"/>
  <c r="FL96" i="69"/>
  <c r="FK96" i="69"/>
  <c r="FJ96" i="69"/>
  <c r="FI96" i="69"/>
  <c r="FH96" i="69"/>
  <c r="FG96" i="69"/>
  <c r="FF96" i="69"/>
  <c r="FE96" i="69"/>
  <c r="FD96" i="69"/>
  <c r="FC96" i="69"/>
  <c r="FB96" i="69"/>
  <c r="FA96" i="69"/>
  <c r="EZ96" i="69"/>
  <c r="EY96" i="69"/>
  <c r="EX96" i="69"/>
  <c r="EW96" i="69"/>
  <c r="EV96" i="69"/>
  <c r="EU96" i="69"/>
  <c r="ET96" i="69"/>
  <c r="ES96" i="69"/>
  <c r="ER96" i="69"/>
  <c r="EQ96" i="69"/>
  <c r="EP96" i="69"/>
  <c r="EO96" i="69"/>
  <c r="EN96" i="69"/>
  <c r="EM96" i="69"/>
  <c r="EL96" i="69"/>
  <c r="EK96" i="69"/>
  <c r="EJ96" i="69"/>
  <c r="EI96" i="69"/>
  <c r="EH96" i="69"/>
  <c r="EG96" i="69"/>
  <c r="EF96" i="69"/>
  <c r="EE96" i="69"/>
  <c r="ED96" i="69"/>
  <c r="EC96" i="69"/>
  <c r="EB96" i="69"/>
  <c r="EA96" i="69"/>
  <c r="DZ96" i="69"/>
  <c r="DY96" i="69"/>
  <c r="DX96" i="69"/>
  <c r="DW96" i="69"/>
  <c r="DV96" i="69"/>
  <c r="DU96" i="69"/>
  <c r="DT96" i="69"/>
  <c r="DS96" i="69"/>
  <c r="DR96" i="69"/>
  <c r="DQ96" i="69"/>
  <c r="DP96" i="69"/>
  <c r="DO96" i="69"/>
  <c r="DN96" i="69"/>
  <c r="DM96" i="69"/>
  <c r="DL96" i="69"/>
  <c r="DK96" i="69"/>
  <c r="DJ96" i="69"/>
  <c r="DI96" i="69"/>
  <c r="DH96" i="69"/>
  <c r="DG96" i="69"/>
  <c r="DF96" i="69"/>
  <c r="DE96" i="69"/>
  <c r="DD96" i="69"/>
  <c r="DC96" i="69"/>
  <c r="DB96" i="69"/>
  <c r="DA96" i="69"/>
  <c r="CZ96" i="69"/>
  <c r="CY96" i="69"/>
  <c r="CX96" i="69"/>
  <c r="CW96" i="69"/>
  <c r="CV96" i="69"/>
  <c r="CU96" i="69"/>
  <c r="CT96" i="69"/>
  <c r="CS96" i="69"/>
  <c r="CR96" i="69"/>
  <c r="CQ96" i="69"/>
  <c r="CP96" i="69"/>
  <c r="CO96" i="69"/>
  <c r="CN96" i="69"/>
  <c r="CM96" i="69"/>
  <c r="CL96" i="69"/>
  <c r="CK96" i="69"/>
  <c r="CJ96" i="69"/>
  <c r="CI96" i="69"/>
  <c r="CH96" i="69"/>
  <c r="CG96" i="69"/>
  <c r="CF96" i="69"/>
  <c r="CE96" i="69"/>
  <c r="CD96" i="69"/>
  <c r="CC96" i="69"/>
  <c r="CB96" i="69"/>
  <c r="CA96" i="69"/>
  <c r="BZ96" i="69"/>
  <c r="BY96" i="69"/>
  <c r="BX96" i="69"/>
  <c r="BW96" i="69"/>
  <c r="BV96" i="69"/>
  <c r="BU96" i="69"/>
  <c r="BT96" i="69"/>
  <c r="BS96" i="69"/>
  <c r="BR96" i="69"/>
  <c r="BQ96" i="69"/>
  <c r="BP96" i="69"/>
  <c r="BO96" i="69"/>
  <c r="BN96" i="69"/>
  <c r="BM96" i="69"/>
  <c r="BL96" i="69"/>
  <c r="BK96" i="69"/>
  <c r="BJ96" i="69"/>
  <c r="BI96" i="69"/>
  <c r="BH96" i="69"/>
  <c r="BG96" i="69"/>
  <c r="BF96" i="69"/>
  <c r="BE96" i="69"/>
  <c r="BD96" i="69"/>
  <c r="BC96" i="69"/>
  <c r="BB96" i="69"/>
  <c r="BA96" i="69"/>
  <c r="AZ96" i="69"/>
  <c r="AY96" i="69"/>
  <c r="AX96" i="69"/>
  <c r="AW96" i="69"/>
  <c r="AV96" i="69"/>
  <c r="AU96" i="69"/>
  <c r="AT96" i="69"/>
  <c r="AS96" i="69"/>
  <c r="AR96" i="69"/>
  <c r="AQ96" i="69"/>
  <c r="AP96" i="69"/>
  <c r="AO96" i="69"/>
  <c r="AN96" i="69"/>
  <c r="AM96" i="69"/>
  <c r="AL96" i="69"/>
  <c r="AK96" i="69"/>
  <c r="AJ96" i="69"/>
  <c r="AI96" i="69"/>
  <c r="AH96" i="69"/>
  <c r="AG96" i="69"/>
  <c r="AF96" i="69"/>
  <c r="AE96" i="69"/>
  <c r="AD96" i="69"/>
  <c r="AC96" i="69"/>
  <c r="AB96" i="69"/>
  <c r="AA96" i="69"/>
  <c r="Z96" i="69"/>
  <c r="Y96" i="69"/>
  <c r="X96" i="69"/>
  <c r="W96" i="69"/>
  <c r="V96" i="69"/>
  <c r="U96" i="69"/>
  <c r="T96" i="69"/>
  <c r="S96" i="69"/>
  <c r="R96" i="69"/>
  <c r="Q96" i="69"/>
  <c r="P96" i="69"/>
  <c r="O96" i="69"/>
  <c r="N96" i="69"/>
  <c r="M96" i="69"/>
  <c r="L96" i="69"/>
  <c r="K96" i="69"/>
  <c r="J96" i="69"/>
  <c r="I96" i="69"/>
  <c r="H96" i="69"/>
  <c r="G96" i="69"/>
  <c r="F96" i="69"/>
  <c r="E96" i="69"/>
  <c r="D96" i="69"/>
  <c r="C96" i="69"/>
  <c r="B96" i="69"/>
  <c r="A96" i="69"/>
  <c r="UC95" i="69"/>
  <c r="UB95" i="69"/>
  <c r="UA95" i="69"/>
  <c r="TZ95" i="69"/>
  <c r="TY95" i="69"/>
  <c r="TX95" i="69"/>
  <c r="TW95" i="69"/>
  <c r="TV95" i="69"/>
  <c r="TU95" i="69"/>
  <c r="TT95" i="69"/>
  <c r="TS95" i="69"/>
  <c r="TR95" i="69"/>
  <c r="TQ95" i="69"/>
  <c r="TP95" i="69"/>
  <c r="TO95" i="69"/>
  <c r="TN95" i="69"/>
  <c r="TM95" i="69"/>
  <c r="TL95" i="69"/>
  <c r="TK95" i="69"/>
  <c r="TJ95" i="69"/>
  <c r="TI95" i="69"/>
  <c r="TH95" i="69"/>
  <c r="TG95" i="69"/>
  <c r="TF95" i="69"/>
  <c r="TE95" i="69"/>
  <c r="TD95" i="69"/>
  <c r="TC95" i="69"/>
  <c r="TB95" i="69"/>
  <c r="TA95" i="69"/>
  <c r="SZ95" i="69"/>
  <c r="SY95" i="69"/>
  <c r="SX95" i="69"/>
  <c r="SW95" i="69"/>
  <c r="SV95" i="69"/>
  <c r="SU95" i="69"/>
  <c r="ST95" i="69"/>
  <c r="SS95" i="69"/>
  <c r="SR95" i="69"/>
  <c r="SQ95" i="69"/>
  <c r="SP95" i="69"/>
  <c r="SO95" i="69"/>
  <c r="SN95" i="69"/>
  <c r="SM95" i="69"/>
  <c r="SL95" i="69"/>
  <c r="SK95" i="69"/>
  <c r="SJ95" i="69"/>
  <c r="SI95" i="69"/>
  <c r="SH95" i="69"/>
  <c r="SG95" i="69"/>
  <c r="SF95" i="69"/>
  <c r="SE95" i="69"/>
  <c r="SD95" i="69"/>
  <c r="SC95" i="69"/>
  <c r="SB95" i="69"/>
  <c r="SA95" i="69"/>
  <c r="RZ95" i="69"/>
  <c r="RY95" i="69"/>
  <c r="RX95" i="69"/>
  <c r="RW95" i="69"/>
  <c r="RV95" i="69"/>
  <c r="RU95" i="69"/>
  <c r="RT95" i="69"/>
  <c r="RS95" i="69"/>
  <c r="RR95" i="69"/>
  <c r="RQ95" i="69"/>
  <c r="RP95" i="69"/>
  <c r="RO95" i="69"/>
  <c r="RN95" i="69"/>
  <c r="RM95" i="69"/>
  <c r="RL95" i="69"/>
  <c r="RK95" i="69"/>
  <c r="RJ95" i="69"/>
  <c r="RI95" i="69"/>
  <c r="RH95" i="69"/>
  <c r="RG95" i="69"/>
  <c r="RF95" i="69"/>
  <c r="RE95" i="69"/>
  <c r="RD95" i="69"/>
  <c r="RC95" i="69"/>
  <c r="RB95" i="69"/>
  <c r="RA95" i="69"/>
  <c r="QZ95" i="69"/>
  <c r="QY95" i="69"/>
  <c r="QX95" i="69"/>
  <c r="QW95" i="69"/>
  <c r="QV95" i="69"/>
  <c r="QU95" i="69"/>
  <c r="QT95" i="69"/>
  <c r="QS95" i="69"/>
  <c r="QR95" i="69"/>
  <c r="QQ95" i="69"/>
  <c r="QP95" i="69"/>
  <c r="QO95" i="69"/>
  <c r="QN95" i="69"/>
  <c r="QM95" i="69"/>
  <c r="QL95" i="69"/>
  <c r="QK95" i="69"/>
  <c r="QJ95" i="69"/>
  <c r="QI95" i="69"/>
  <c r="QH95" i="69"/>
  <c r="QG95" i="69"/>
  <c r="QF95" i="69"/>
  <c r="QE95" i="69"/>
  <c r="QD95" i="69"/>
  <c r="QC95" i="69"/>
  <c r="QB95" i="69"/>
  <c r="QA95" i="69"/>
  <c r="PZ95" i="69"/>
  <c r="PY95" i="69"/>
  <c r="PX95" i="69"/>
  <c r="PW95" i="69"/>
  <c r="PV95" i="69"/>
  <c r="PU95" i="69"/>
  <c r="PT95" i="69"/>
  <c r="PS95" i="69"/>
  <c r="PR95" i="69"/>
  <c r="PQ95" i="69"/>
  <c r="PP95" i="69"/>
  <c r="PO95" i="69"/>
  <c r="PN95" i="69"/>
  <c r="PM95" i="69"/>
  <c r="PL95" i="69"/>
  <c r="PK95" i="69"/>
  <c r="PJ95" i="69"/>
  <c r="PI95" i="69"/>
  <c r="PH95" i="69"/>
  <c r="PG95" i="69"/>
  <c r="PF95" i="69"/>
  <c r="PE95" i="69"/>
  <c r="PD95" i="69"/>
  <c r="PC95" i="69"/>
  <c r="PB95" i="69"/>
  <c r="PA95" i="69"/>
  <c r="OZ95" i="69"/>
  <c r="OY95" i="69"/>
  <c r="OX95" i="69"/>
  <c r="OW95" i="69"/>
  <c r="OV95" i="69"/>
  <c r="OU95" i="69"/>
  <c r="OT95" i="69"/>
  <c r="OS95" i="69"/>
  <c r="OR95" i="69"/>
  <c r="OQ95" i="69"/>
  <c r="OP95" i="69"/>
  <c r="OO95" i="69"/>
  <c r="ON95" i="69"/>
  <c r="OM95" i="69"/>
  <c r="OL95" i="69"/>
  <c r="OK95" i="69"/>
  <c r="OJ95" i="69"/>
  <c r="OI95" i="69"/>
  <c r="OH95" i="69"/>
  <c r="OG95" i="69"/>
  <c r="OF95" i="69"/>
  <c r="OE95" i="69"/>
  <c r="OD95" i="69"/>
  <c r="OC95" i="69"/>
  <c r="OB95" i="69"/>
  <c r="OA95" i="69"/>
  <c r="NZ95" i="69"/>
  <c r="NY95" i="69"/>
  <c r="NX95" i="69"/>
  <c r="NW95" i="69"/>
  <c r="NV95" i="69"/>
  <c r="NU95" i="69"/>
  <c r="NT95" i="69"/>
  <c r="NS95" i="69"/>
  <c r="NR95" i="69"/>
  <c r="NQ95" i="69"/>
  <c r="NP95" i="69"/>
  <c r="NO95" i="69"/>
  <c r="NN95" i="69"/>
  <c r="NM95" i="69"/>
  <c r="NL95" i="69"/>
  <c r="NK95" i="69"/>
  <c r="NJ95" i="69"/>
  <c r="NI95" i="69"/>
  <c r="NH95" i="69"/>
  <c r="NG95" i="69"/>
  <c r="NF95" i="69"/>
  <c r="NE95" i="69"/>
  <c r="ND95" i="69"/>
  <c r="NC95" i="69"/>
  <c r="NB95" i="69"/>
  <c r="NA95" i="69"/>
  <c r="MZ95" i="69"/>
  <c r="MY95" i="69"/>
  <c r="MX95" i="69"/>
  <c r="MW95" i="69"/>
  <c r="MV95" i="69"/>
  <c r="MU95" i="69"/>
  <c r="MT95" i="69"/>
  <c r="MS95" i="69"/>
  <c r="MR95" i="69"/>
  <c r="MQ95" i="69"/>
  <c r="MP95" i="69"/>
  <c r="MO95" i="69"/>
  <c r="MN95" i="69"/>
  <c r="MM95" i="69"/>
  <c r="ML95" i="69"/>
  <c r="MK95" i="69"/>
  <c r="MJ95" i="69"/>
  <c r="MI95" i="69"/>
  <c r="MH95" i="69"/>
  <c r="MG95" i="69"/>
  <c r="MF95" i="69"/>
  <c r="ME95" i="69"/>
  <c r="MD95" i="69"/>
  <c r="MC95" i="69"/>
  <c r="MB95" i="69"/>
  <c r="MA95" i="69"/>
  <c r="LZ95" i="69"/>
  <c r="LY95" i="69"/>
  <c r="LX95" i="69"/>
  <c r="LW95" i="69"/>
  <c r="LV95" i="69"/>
  <c r="LU95" i="69"/>
  <c r="LT95" i="69"/>
  <c r="LS95" i="69"/>
  <c r="LR95" i="69"/>
  <c r="LQ95" i="69"/>
  <c r="LP95" i="69"/>
  <c r="LO95" i="69"/>
  <c r="LN95" i="69"/>
  <c r="LM95" i="69"/>
  <c r="LL95" i="69"/>
  <c r="LK95" i="69"/>
  <c r="LJ95" i="69"/>
  <c r="LI95" i="69"/>
  <c r="LH95" i="69"/>
  <c r="LG95" i="69"/>
  <c r="LF95" i="69"/>
  <c r="LE95" i="69"/>
  <c r="LD95" i="69"/>
  <c r="LC95" i="69"/>
  <c r="LB95" i="69"/>
  <c r="LA95" i="69"/>
  <c r="KZ95" i="69"/>
  <c r="KY95" i="69"/>
  <c r="KX95" i="69"/>
  <c r="KW95" i="69"/>
  <c r="KV95" i="69"/>
  <c r="KU95" i="69"/>
  <c r="KT95" i="69"/>
  <c r="KS95" i="69"/>
  <c r="KR95" i="69"/>
  <c r="KQ95" i="69"/>
  <c r="KP95" i="69"/>
  <c r="KO95" i="69"/>
  <c r="KN95" i="69"/>
  <c r="KM95" i="69"/>
  <c r="KL95" i="69"/>
  <c r="KK95" i="69"/>
  <c r="KJ95" i="69"/>
  <c r="KI95" i="69"/>
  <c r="KH95" i="69"/>
  <c r="KG95" i="69"/>
  <c r="KF95" i="69"/>
  <c r="KE95" i="69"/>
  <c r="KD95" i="69"/>
  <c r="KC95" i="69"/>
  <c r="KB95" i="69"/>
  <c r="KA95" i="69"/>
  <c r="JZ95" i="69"/>
  <c r="JY95" i="69"/>
  <c r="JX95" i="69"/>
  <c r="JW95" i="69"/>
  <c r="JV95" i="69"/>
  <c r="JU95" i="69"/>
  <c r="JT95" i="69"/>
  <c r="JS95" i="69"/>
  <c r="JR95" i="69"/>
  <c r="JQ95" i="69"/>
  <c r="JP95" i="69"/>
  <c r="JO95" i="69"/>
  <c r="JN95" i="69"/>
  <c r="JM95" i="69"/>
  <c r="JL95" i="69"/>
  <c r="JK95" i="69"/>
  <c r="JJ95" i="69"/>
  <c r="JI95" i="69"/>
  <c r="JH95" i="69"/>
  <c r="JG95" i="69"/>
  <c r="JF95" i="69"/>
  <c r="JE95" i="69"/>
  <c r="JD95" i="69"/>
  <c r="JC95" i="69"/>
  <c r="JB95" i="69"/>
  <c r="JA95" i="69"/>
  <c r="IZ95" i="69"/>
  <c r="IY95" i="69"/>
  <c r="IX95" i="69"/>
  <c r="IW95" i="69"/>
  <c r="IV95" i="69"/>
  <c r="IU95" i="69"/>
  <c r="IT95" i="69"/>
  <c r="IS95" i="69"/>
  <c r="IR95" i="69"/>
  <c r="IQ95" i="69"/>
  <c r="IP95" i="69"/>
  <c r="IO95" i="69"/>
  <c r="IN95" i="69"/>
  <c r="IM95" i="69"/>
  <c r="IL95" i="69"/>
  <c r="IK95" i="69"/>
  <c r="IJ95" i="69"/>
  <c r="II95" i="69"/>
  <c r="IH95" i="69"/>
  <c r="IG95" i="69"/>
  <c r="IF95" i="69"/>
  <c r="IE95" i="69"/>
  <c r="ID95" i="69"/>
  <c r="IC95" i="69"/>
  <c r="IB95" i="69"/>
  <c r="IA95" i="69"/>
  <c r="HZ95" i="69"/>
  <c r="HY95" i="69"/>
  <c r="HX95" i="69"/>
  <c r="HW95" i="69"/>
  <c r="HV95" i="69"/>
  <c r="HU95" i="69"/>
  <c r="HT95" i="69"/>
  <c r="HS95" i="69"/>
  <c r="HR95" i="69"/>
  <c r="HQ95" i="69"/>
  <c r="HP95" i="69"/>
  <c r="HO95" i="69"/>
  <c r="HN95" i="69"/>
  <c r="HM95" i="69"/>
  <c r="HL95" i="69"/>
  <c r="HK95" i="69"/>
  <c r="HJ95" i="69"/>
  <c r="HI95" i="69"/>
  <c r="HH95" i="69"/>
  <c r="HG95" i="69"/>
  <c r="HF95" i="69"/>
  <c r="HE95" i="69"/>
  <c r="HD95" i="69"/>
  <c r="HC95" i="69"/>
  <c r="HB95" i="69"/>
  <c r="HA95" i="69"/>
  <c r="GZ95" i="69"/>
  <c r="GY95" i="69"/>
  <c r="GX95" i="69"/>
  <c r="GW95" i="69"/>
  <c r="GV95" i="69"/>
  <c r="GU95" i="69"/>
  <c r="GT95" i="69"/>
  <c r="GS95" i="69"/>
  <c r="GR95" i="69"/>
  <c r="GQ95" i="69"/>
  <c r="GP95" i="69"/>
  <c r="GO95" i="69"/>
  <c r="GN95" i="69"/>
  <c r="GM95" i="69"/>
  <c r="GL95" i="69"/>
  <c r="GK95" i="69"/>
  <c r="GJ95" i="69"/>
  <c r="GI95" i="69"/>
  <c r="GH95" i="69"/>
  <c r="GG95" i="69"/>
  <c r="GF95" i="69"/>
  <c r="GE95" i="69"/>
  <c r="GD95" i="69"/>
  <c r="GC95" i="69"/>
  <c r="GB95" i="69"/>
  <c r="GA95" i="69"/>
  <c r="FZ95" i="69"/>
  <c r="FY95" i="69"/>
  <c r="FX95" i="69"/>
  <c r="FW95" i="69"/>
  <c r="FV95" i="69"/>
  <c r="FU95" i="69"/>
  <c r="FT95" i="69"/>
  <c r="FS95" i="69"/>
  <c r="FR95" i="69"/>
  <c r="FQ95" i="69"/>
  <c r="FP95" i="69"/>
  <c r="FO95" i="69"/>
  <c r="FN95" i="69"/>
  <c r="FM95" i="69"/>
  <c r="FL95" i="69"/>
  <c r="FK95" i="69"/>
  <c r="FJ95" i="69"/>
  <c r="FI95" i="69"/>
  <c r="FH95" i="69"/>
  <c r="FG95" i="69"/>
  <c r="FF95" i="69"/>
  <c r="FE95" i="69"/>
  <c r="FD95" i="69"/>
  <c r="FC95" i="69"/>
  <c r="FB95" i="69"/>
  <c r="FA95" i="69"/>
  <c r="EZ95" i="69"/>
  <c r="EY95" i="69"/>
  <c r="EX95" i="69"/>
  <c r="EW95" i="69"/>
  <c r="EV95" i="69"/>
  <c r="EU95" i="69"/>
  <c r="ET95" i="69"/>
  <c r="ES95" i="69"/>
  <c r="ER95" i="69"/>
  <c r="EQ95" i="69"/>
  <c r="EP95" i="69"/>
  <c r="EO95" i="69"/>
  <c r="EN95" i="69"/>
  <c r="EM95" i="69"/>
  <c r="EL95" i="69"/>
  <c r="EK95" i="69"/>
  <c r="EJ95" i="69"/>
  <c r="EI95" i="69"/>
  <c r="EH95" i="69"/>
  <c r="EG95" i="69"/>
  <c r="EF95" i="69"/>
  <c r="EE95" i="69"/>
  <c r="ED95" i="69"/>
  <c r="EC95" i="69"/>
  <c r="EB95" i="69"/>
  <c r="EA95" i="69"/>
  <c r="DZ95" i="69"/>
  <c r="DY95" i="69"/>
  <c r="DX95" i="69"/>
  <c r="DW95" i="69"/>
  <c r="DV95" i="69"/>
  <c r="DU95" i="69"/>
  <c r="DT95" i="69"/>
  <c r="DS95" i="69"/>
  <c r="DR95" i="69"/>
  <c r="DQ95" i="69"/>
  <c r="DP95" i="69"/>
  <c r="DO95" i="69"/>
  <c r="DN95" i="69"/>
  <c r="DM95" i="69"/>
  <c r="DL95" i="69"/>
  <c r="DK95" i="69"/>
  <c r="DJ95" i="69"/>
  <c r="DI95" i="69"/>
  <c r="DH95" i="69"/>
  <c r="DG95" i="69"/>
  <c r="DF95" i="69"/>
  <c r="DE95" i="69"/>
  <c r="DD95" i="69"/>
  <c r="DC95" i="69"/>
  <c r="DB95" i="69"/>
  <c r="DA95" i="69"/>
  <c r="CZ95" i="69"/>
  <c r="CY95" i="69"/>
  <c r="CX95" i="69"/>
  <c r="CW95" i="69"/>
  <c r="CV95" i="69"/>
  <c r="CU95" i="69"/>
  <c r="CT95" i="69"/>
  <c r="CS95" i="69"/>
  <c r="CR95" i="69"/>
  <c r="CQ95" i="69"/>
  <c r="CP95" i="69"/>
  <c r="CO95" i="69"/>
  <c r="CN95" i="69"/>
  <c r="CM95" i="69"/>
  <c r="CL95" i="69"/>
  <c r="CK95" i="69"/>
  <c r="CJ95" i="69"/>
  <c r="CI95" i="69"/>
  <c r="CH95" i="69"/>
  <c r="CG95" i="69"/>
  <c r="CF95" i="69"/>
  <c r="CE95" i="69"/>
  <c r="CD95" i="69"/>
  <c r="CC95" i="69"/>
  <c r="CB95" i="69"/>
  <c r="CA95" i="69"/>
  <c r="BZ95" i="69"/>
  <c r="BY95" i="69"/>
  <c r="BX95" i="69"/>
  <c r="BW95" i="69"/>
  <c r="BV95" i="69"/>
  <c r="BU95" i="69"/>
  <c r="BT95" i="69"/>
  <c r="BS95" i="69"/>
  <c r="BR95" i="69"/>
  <c r="BQ95" i="69"/>
  <c r="BP95" i="69"/>
  <c r="BO95" i="69"/>
  <c r="BN95" i="69"/>
  <c r="BM95" i="69"/>
  <c r="BL95" i="69"/>
  <c r="BK95" i="69"/>
  <c r="BJ95" i="69"/>
  <c r="BI95" i="69"/>
  <c r="BH95" i="69"/>
  <c r="BG95" i="69"/>
  <c r="BF95" i="69"/>
  <c r="BE95" i="69"/>
  <c r="BD95" i="69"/>
  <c r="BC95" i="69"/>
  <c r="BB95" i="69"/>
  <c r="BA95" i="69"/>
  <c r="AZ95" i="69"/>
  <c r="AY95" i="69"/>
  <c r="AX95" i="69"/>
  <c r="AW95" i="69"/>
  <c r="AV95" i="69"/>
  <c r="AU95" i="69"/>
  <c r="AT95" i="69"/>
  <c r="AS95" i="69"/>
  <c r="AR95" i="69"/>
  <c r="AQ95" i="69"/>
  <c r="AP95" i="69"/>
  <c r="AO95" i="69"/>
  <c r="AN95" i="69"/>
  <c r="AM95" i="69"/>
  <c r="AL95" i="69"/>
  <c r="AK95" i="69"/>
  <c r="AJ95" i="69"/>
  <c r="AI95" i="69"/>
  <c r="AH95" i="69"/>
  <c r="AG95" i="69"/>
  <c r="AF95" i="69"/>
  <c r="AE95" i="69"/>
  <c r="AD95" i="69"/>
  <c r="AC95" i="69"/>
  <c r="AB95" i="69"/>
  <c r="AA95" i="69"/>
  <c r="Z95" i="69"/>
  <c r="Y95" i="69"/>
  <c r="X95" i="69"/>
  <c r="W95" i="69"/>
  <c r="V95" i="69"/>
  <c r="U95" i="69"/>
  <c r="T95" i="69"/>
  <c r="S95" i="69"/>
  <c r="R95" i="69"/>
  <c r="Q95" i="69"/>
  <c r="P95" i="69"/>
  <c r="O95" i="69"/>
  <c r="N95" i="69"/>
  <c r="M95" i="69"/>
  <c r="L95" i="69"/>
  <c r="K95" i="69"/>
  <c r="J95" i="69"/>
  <c r="I95" i="69"/>
  <c r="H95" i="69"/>
  <c r="G95" i="69"/>
  <c r="F95" i="69"/>
  <c r="E95" i="69"/>
  <c r="D95" i="69"/>
  <c r="C95" i="69"/>
  <c r="B95" i="69"/>
  <c r="A95" i="69"/>
  <c r="UC94" i="69"/>
  <c r="UB94" i="69"/>
  <c r="UA94" i="69"/>
  <c r="TZ94" i="69"/>
  <c r="TY94" i="69"/>
  <c r="TX94" i="69"/>
  <c r="TW94" i="69"/>
  <c r="TV94" i="69"/>
  <c r="TU94" i="69"/>
  <c r="TT94" i="69"/>
  <c r="TS94" i="69"/>
  <c r="TR94" i="69"/>
  <c r="TQ94" i="69"/>
  <c r="TP94" i="69"/>
  <c r="TO94" i="69"/>
  <c r="TN94" i="69"/>
  <c r="TM94" i="69"/>
  <c r="TL94" i="69"/>
  <c r="TK94" i="69"/>
  <c r="TJ94" i="69"/>
  <c r="TI94" i="69"/>
  <c r="TH94" i="69"/>
  <c r="TG94" i="69"/>
  <c r="TF94" i="69"/>
  <c r="TE94" i="69"/>
  <c r="TD94" i="69"/>
  <c r="TC94" i="69"/>
  <c r="TB94" i="69"/>
  <c r="TA94" i="69"/>
  <c r="SZ94" i="69"/>
  <c r="SY94" i="69"/>
  <c r="SX94" i="69"/>
  <c r="SW94" i="69"/>
  <c r="SV94" i="69"/>
  <c r="SU94" i="69"/>
  <c r="ST94" i="69"/>
  <c r="SS94" i="69"/>
  <c r="SR94" i="69"/>
  <c r="SQ94" i="69"/>
  <c r="SP94" i="69"/>
  <c r="SO94" i="69"/>
  <c r="SN94" i="69"/>
  <c r="SM94" i="69"/>
  <c r="SL94" i="69"/>
  <c r="SK94" i="69"/>
  <c r="SJ94" i="69"/>
  <c r="SI94" i="69"/>
  <c r="SH94" i="69"/>
  <c r="SG94" i="69"/>
  <c r="SF94" i="69"/>
  <c r="SE94" i="69"/>
  <c r="SD94" i="69"/>
  <c r="SC94" i="69"/>
  <c r="SB94" i="69"/>
  <c r="SA94" i="69"/>
  <c r="RZ94" i="69"/>
  <c r="RY94" i="69"/>
  <c r="RX94" i="69"/>
  <c r="RW94" i="69"/>
  <c r="RV94" i="69"/>
  <c r="RU94" i="69"/>
  <c r="RT94" i="69"/>
  <c r="RS94" i="69"/>
  <c r="RR94" i="69"/>
  <c r="RQ94" i="69"/>
  <c r="RP94" i="69"/>
  <c r="RO94" i="69"/>
  <c r="RN94" i="69"/>
  <c r="RM94" i="69"/>
  <c r="RL94" i="69"/>
  <c r="RK94" i="69"/>
  <c r="RJ94" i="69"/>
  <c r="RI94" i="69"/>
  <c r="RH94" i="69"/>
  <c r="RG94" i="69"/>
  <c r="RF94" i="69"/>
  <c r="RE94" i="69"/>
  <c r="RD94" i="69"/>
  <c r="RC94" i="69"/>
  <c r="RB94" i="69"/>
  <c r="RA94" i="69"/>
  <c r="QZ94" i="69"/>
  <c r="QY94" i="69"/>
  <c r="QX94" i="69"/>
  <c r="QW94" i="69"/>
  <c r="QV94" i="69"/>
  <c r="QU94" i="69"/>
  <c r="QT94" i="69"/>
  <c r="QS94" i="69"/>
  <c r="QR94" i="69"/>
  <c r="QQ94" i="69"/>
  <c r="QP94" i="69"/>
  <c r="QO94" i="69"/>
  <c r="QN94" i="69"/>
  <c r="QM94" i="69"/>
  <c r="QL94" i="69"/>
  <c r="QK94" i="69"/>
  <c r="QJ94" i="69"/>
  <c r="QI94" i="69"/>
  <c r="QH94" i="69"/>
  <c r="QG94" i="69"/>
  <c r="QF94" i="69"/>
  <c r="QE94" i="69"/>
  <c r="QD94" i="69"/>
  <c r="QC94" i="69"/>
  <c r="QB94" i="69"/>
  <c r="QA94" i="69"/>
  <c r="PZ94" i="69"/>
  <c r="PY94" i="69"/>
  <c r="PX94" i="69"/>
  <c r="PW94" i="69"/>
  <c r="PV94" i="69"/>
  <c r="PU94" i="69"/>
  <c r="PT94" i="69"/>
  <c r="PS94" i="69"/>
  <c r="PR94" i="69"/>
  <c r="PQ94" i="69"/>
  <c r="PP94" i="69"/>
  <c r="PO94" i="69"/>
  <c r="PN94" i="69"/>
  <c r="PM94" i="69"/>
  <c r="PL94" i="69"/>
  <c r="PK94" i="69"/>
  <c r="PJ94" i="69"/>
  <c r="PI94" i="69"/>
  <c r="PH94" i="69"/>
  <c r="PG94" i="69"/>
  <c r="PF94" i="69"/>
  <c r="PE94" i="69"/>
  <c r="PD94" i="69"/>
  <c r="PC94" i="69"/>
  <c r="PB94" i="69"/>
  <c r="PA94" i="69"/>
  <c r="OZ94" i="69"/>
  <c r="OY94" i="69"/>
  <c r="OX94" i="69"/>
  <c r="OW94" i="69"/>
  <c r="OV94" i="69"/>
  <c r="OU94" i="69"/>
  <c r="OT94" i="69"/>
  <c r="OS94" i="69"/>
  <c r="OR94" i="69"/>
  <c r="OQ94" i="69"/>
  <c r="OP94" i="69"/>
  <c r="OO94" i="69"/>
  <c r="ON94" i="69"/>
  <c r="OM94" i="69"/>
  <c r="OL94" i="69"/>
  <c r="OK94" i="69"/>
  <c r="OJ94" i="69"/>
  <c r="OI94" i="69"/>
  <c r="OH94" i="69"/>
  <c r="OG94" i="69"/>
  <c r="OF94" i="69"/>
  <c r="OE94" i="69"/>
  <c r="OD94" i="69"/>
  <c r="OC94" i="69"/>
  <c r="OB94" i="69"/>
  <c r="OA94" i="69"/>
  <c r="NZ94" i="69"/>
  <c r="NY94" i="69"/>
  <c r="NX94" i="69"/>
  <c r="NW94" i="69"/>
  <c r="NV94" i="69"/>
  <c r="NU94" i="69"/>
  <c r="NT94" i="69"/>
  <c r="NS94" i="69"/>
  <c r="NR94" i="69"/>
  <c r="NQ94" i="69"/>
  <c r="NP94" i="69"/>
  <c r="NO94" i="69"/>
  <c r="NN94" i="69"/>
  <c r="NM94" i="69"/>
  <c r="NL94" i="69"/>
  <c r="NK94" i="69"/>
  <c r="NJ94" i="69"/>
  <c r="NI94" i="69"/>
  <c r="NH94" i="69"/>
  <c r="NG94" i="69"/>
  <c r="NF94" i="69"/>
  <c r="NE94" i="69"/>
  <c r="ND94" i="69"/>
  <c r="NC94" i="69"/>
  <c r="NB94" i="69"/>
  <c r="NA94" i="69"/>
  <c r="MZ94" i="69"/>
  <c r="MY94" i="69"/>
  <c r="MX94" i="69"/>
  <c r="MW94" i="69"/>
  <c r="MV94" i="69"/>
  <c r="MU94" i="69"/>
  <c r="MT94" i="69"/>
  <c r="MS94" i="69"/>
  <c r="MR94" i="69"/>
  <c r="MQ94" i="69"/>
  <c r="MP94" i="69"/>
  <c r="MO94" i="69"/>
  <c r="MN94" i="69"/>
  <c r="MM94" i="69"/>
  <c r="ML94" i="69"/>
  <c r="MK94" i="69"/>
  <c r="MJ94" i="69"/>
  <c r="MI94" i="69"/>
  <c r="MH94" i="69"/>
  <c r="MG94" i="69"/>
  <c r="MF94" i="69"/>
  <c r="ME94" i="69"/>
  <c r="MD94" i="69"/>
  <c r="MC94" i="69"/>
  <c r="MB94" i="69"/>
  <c r="MA94" i="69"/>
  <c r="LZ94" i="69"/>
  <c r="LY94" i="69"/>
  <c r="LX94" i="69"/>
  <c r="LW94" i="69"/>
  <c r="LV94" i="69"/>
  <c r="LU94" i="69"/>
  <c r="LT94" i="69"/>
  <c r="LS94" i="69"/>
  <c r="LR94" i="69"/>
  <c r="LQ94" i="69"/>
  <c r="LP94" i="69"/>
  <c r="LO94" i="69"/>
  <c r="LN94" i="69"/>
  <c r="LM94" i="69"/>
  <c r="LL94" i="69"/>
  <c r="LK94" i="69"/>
  <c r="LJ94" i="69"/>
  <c r="LI94" i="69"/>
  <c r="LH94" i="69"/>
  <c r="LG94" i="69"/>
  <c r="LF94" i="69"/>
  <c r="LE94" i="69"/>
  <c r="LD94" i="69"/>
  <c r="LC94" i="69"/>
  <c r="LB94" i="69"/>
  <c r="LA94" i="69"/>
  <c r="KZ94" i="69"/>
  <c r="KY94" i="69"/>
  <c r="KX94" i="69"/>
  <c r="KW94" i="69"/>
  <c r="KV94" i="69"/>
  <c r="KU94" i="69"/>
  <c r="KT94" i="69"/>
  <c r="KS94" i="69"/>
  <c r="KR94" i="69"/>
  <c r="KQ94" i="69"/>
  <c r="KP94" i="69"/>
  <c r="KO94" i="69"/>
  <c r="KN94" i="69"/>
  <c r="KM94" i="69"/>
  <c r="KL94" i="69"/>
  <c r="KK94" i="69"/>
  <c r="KJ94" i="69"/>
  <c r="KI94" i="69"/>
  <c r="KH94" i="69"/>
  <c r="KG94" i="69"/>
  <c r="KF94" i="69"/>
  <c r="KE94" i="69"/>
  <c r="KD94" i="69"/>
  <c r="KC94" i="69"/>
  <c r="KB94" i="69"/>
  <c r="KA94" i="69"/>
  <c r="JZ94" i="69"/>
  <c r="JY94" i="69"/>
  <c r="JX94" i="69"/>
  <c r="JW94" i="69"/>
  <c r="JV94" i="69"/>
  <c r="JU94" i="69"/>
  <c r="JT94" i="69"/>
  <c r="JS94" i="69"/>
  <c r="JR94" i="69"/>
  <c r="JQ94" i="69"/>
  <c r="JP94" i="69"/>
  <c r="JO94" i="69"/>
  <c r="JN94" i="69"/>
  <c r="JM94" i="69"/>
  <c r="JL94" i="69"/>
  <c r="JK94" i="69"/>
  <c r="JJ94" i="69"/>
  <c r="JI94" i="69"/>
  <c r="JH94" i="69"/>
  <c r="JG94" i="69"/>
  <c r="JF94" i="69"/>
  <c r="JE94" i="69"/>
  <c r="JD94" i="69"/>
  <c r="JC94" i="69"/>
  <c r="JB94" i="69"/>
  <c r="JA94" i="69"/>
  <c r="IZ94" i="69"/>
  <c r="IY94" i="69"/>
  <c r="IX94" i="69"/>
  <c r="IW94" i="69"/>
  <c r="IV94" i="69"/>
  <c r="IU94" i="69"/>
  <c r="IT94" i="69"/>
  <c r="IS94" i="69"/>
  <c r="IR94" i="69"/>
  <c r="IQ94" i="69"/>
  <c r="IP94" i="69"/>
  <c r="IO94" i="69"/>
  <c r="IN94" i="69"/>
  <c r="IM94" i="69"/>
  <c r="IL94" i="69"/>
  <c r="IK94" i="69"/>
  <c r="IJ94" i="69"/>
  <c r="II94" i="69"/>
  <c r="IH94" i="69"/>
  <c r="IG94" i="69"/>
  <c r="IF94" i="69"/>
  <c r="IE94" i="69"/>
  <c r="ID94" i="69"/>
  <c r="IC94" i="69"/>
  <c r="IB94" i="69"/>
  <c r="IA94" i="69"/>
  <c r="HZ94" i="69"/>
  <c r="HY94" i="69"/>
  <c r="HX94" i="69"/>
  <c r="HW94" i="69"/>
  <c r="HV94" i="69"/>
  <c r="HU94" i="69"/>
  <c r="HT94" i="69"/>
  <c r="HS94" i="69"/>
  <c r="HR94" i="69"/>
  <c r="HQ94" i="69"/>
  <c r="HP94" i="69"/>
  <c r="HO94" i="69"/>
  <c r="HN94" i="69"/>
  <c r="HM94" i="69"/>
  <c r="HL94" i="69"/>
  <c r="HK94" i="69"/>
  <c r="HJ94" i="69"/>
  <c r="HI94" i="69"/>
  <c r="HH94" i="69"/>
  <c r="HG94" i="69"/>
  <c r="HF94" i="69"/>
  <c r="HE94" i="69"/>
  <c r="HD94" i="69"/>
  <c r="HC94" i="69"/>
  <c r="HB94" i="69"/>
  <c r="HA94" i="69"/>
  <c r="GZ94" i="69"/>
  <c r="GY94" i="69"/>
  <c r="GX94" i="69"/>
  <c r="GW94" i="69"/>
  <c r="GV94" i="69"/>
  <c r="GU94" i="69"/>
  <c r="GT94" i="69"/>
  <c r="GS94" i="69"/>
  <c r="GR94" i="69"/>
  <c r="GQ94" i="69"/>
  <c r="GP94" i="69"/>
  <c r="GO94" i="69"/>
  <c r="GN94" i="69"/>
  <c r="GM94" i="69"/>
  <c r="GL94" i="69"/>
  <c r="GK94" i="69"/>
  <c r="GJ94" i="69"/>
  <c r="GI94" i="69"/>
  <c r="GH94" i="69"/>
  <c r="GG94" i="69"/>
  <c r="GF94" i="69"/>
  <c r="GE94" i="69"/>
  <c r="GD94" i="69"/>
  <c r="GC94" i="69"/>
  <c r="GB94" i="69"/>
  <c r="GA94" i="69"/>
  <c r="FZ94" i="69"/>
  <c r="FY94" i="69"/>
  <c r="FX94" i="69"/>
  <c r="FW94" i="69"/>
  <c r="FV94" i="69"/>
  <c r="FU94" i="69"/>
  <c r="FT94" i="69"/>
  <c r="FS94" i="69"/>
  <c r="FR94" i="69"/>
  <c r="FQ94" i="69"/>
  <c r="FP94" i="69"/>
  <c r="FO94" i="69"/>
  <c r="FN94" i="69"/>
  <c r="FM94" i="69"/>
  <c r="FL94" i="69"/>
  <c r="FK94" i="69"/>
  <c r="FJ94" i="69"/>
  <c r="FI94" i="69"/>
  <c r="FH94" i="69"/>
  <c r="FG94" i="69"/>
  <c r="FF94" i="69"/>
  <c r="FE94" i="69"/>
  <c r="FD94" i="69"/>
  <c r="FC94" i="69"/>
  <c r="FB94" i="69"/>
  <c r="FA94" i="69"/>
  <c r="EZ94" i="69"/>
  <c r="EY94" i="69"/>
  <c r="EX94" i="69"/>
  <c r="EW94" i="69"/>
  <c r="EV94" i="69"/>
  <c r="EU94" i="69"/>
  <c r="ET94" i="69"/>
  <c r="ES94" i="69"/>
  <c r="ER94" i="69"/>
  <c r="EQ94" i="69"/>
  <c r="EP94" i="69"/>
  <c r="EO94" i="69"/>
  <c r="EN94" i="69"/>
  <c r="EM94" i="69"/>
  <c r="EL94" i="69"/>
  <c r="EK94" i="69"/>
  <c r="EJ94" i="69"/>
  <c r="EI94" i="69"/>
  <c r="EH94" i="69"/>
  <c r="EG94" i="69"/>
  <c r="EF94" i="69"/>
  <c r="EE94" i="69"/>
  <c r="ED94" i="69"/>
  <c r="EC94" i="69"/>
  <c r="EB94" i="69"/>
  <c r="EA94" i="69"/>
  <c r="DZ94" i="69"/>
  <c r="DY94" i="69"/>
  <c r="DX94" i="69"/>
  <c r="DW94" i="69"/>
  <c r="DV94" i="69"/>
  <c r="DU94" i="69"/>
  <c r="DT94" i="69"/>
  <c r="DS94" i="69"/>
  <c r="DR94" i="69"/>
  <c r="DQ94" i="69"/>
  <c r="DP94" i="69"/>
  <c r="DO94" i="69"/>
  <c r="DN94" i="69"/>
  <c r="DM94" i="69"/>
  <c r="DL94" i="69"/>
  <c r="DK94" i="69"/>
  <c r="DJ94" i="69"/>
  <c r="DI94" i="69"/>
  <c r="DH94" i="69"/>
  <c r="DG94" i="69"/>
  <c r="DF94" i="69"/>
  <c r="DE94" i="69"/>
  <c r="DD94" i="69"/>
  <c r="DC94" i="69"/>
  <c r="DB94" i="69"/>
  <c r="DA94" i="69"/>
  <c r="CZ94" i="69"/>
  <c r="CY94" i="69"/>
  <c r="CX94" i="69"/>
  <c r="CW94" i="69"/>
  <c r="CV94" i="69"/>
  <c r="CU94" i="69"/>
  <c r="CT94" i="69"/>
  <c r="CS94" i="69"/>
  <c r="CR94" i="69"/>
  <c r="CQ94" i="69"/>
  <c r="CP94" i="69"/>
  <c r="CO94" i="69"/>
  <c r="CN94" i="69"/>
  <c r="CM94" i="69"/>
  <c r="CL94" i="69"/>
  <c r="CK94" i="69"/>
  <c r="CJ94" i="69"/>
  <c r="CI94" i="69"/>
  <c r="CH94" i="69"/>
  <c r="CG94" i="69"/>
  <c r="CF94" i="69"/>
  <c r="CE94" i="69"/>
  <c r="CD94" i="69"/>
  <c r="CC94" i="69"/>
  <c r="CB94" i="69"/>
  <c r="CA94" i="69"/>
  <c r="BZ94" i="69"/>
  <c r="BY94" i="69"/>
  <c r="BX94" i="69"/>
  <c r="BW94" i="69"/>
  <c r="BV94" i="69"/>
  <c r="BU94" i="69"/>
  <c r="BT94" i="69"/>
  <c r="BS94" i="69"/>
  <c r="BR94" i="69"/>
  <c r="BQ94" i="69"/>
  <c r="BP94" i="69"/>
  <c r="BO94" i="69"/>
  <c r="BN94" i="69"/>
  <c r="BM94" i="69"/>
  <c r="BL94" i="69"/>
  <c r="BK94" i="69"/>
  <c r="BJ94" i="69"/>
  <c r="BI94" i="69"/>
  <c r="BH94" i="69"/>
  <c r="BG94" i="69"/>
  <c r="BF94" i="69"/>
  <c r="BE94" i="69"/>
  <c r="BD94" i="69"/>
  <c r="BC94" i="69"/>
  <c r="BB94" i="69"/>
  <c r="BA94" i="69"/>
  <c r="AZ94" i="69"/>
  <c r="AY94" i="69"/>
  <c r="AX94" i="69"/>
  <c r="AW94" i="69"/>
  <c r="AV94" i="69"/>
  <c r="AU94" i="69"/>
  <c r="AT94" i="69"/>
  <c r="AS94" i="69"/>
  <c r="AR94" i="69"/>
  <c r="AQ94" i="69"/>
  <c r="AP94" i="69"/>
  <c r="AO94" i="69"/>
  <c r="AN94" i="69"/>
  <c r="AM94" i="69"/>
  <c r="AL94" i="69"/>
  <c r="AK94" i="69"/>
  <c r="AJ94" i="69"/>
  <c r="AI94" i="69"/>
  <c r="AH94" i="69"/>
  <c r="AG94" i="69"/>
  <c r="AF94" i="69"/>
  <c r="AE94" i="69"/>
  <c r="AD94" i="69"/>
  <c r="AC94" i="69"/>
  <c r="AB94" i="69"/>
  <c r="AA94" i="69"/>
  <c r="Z94" i="69"/>
  <c r="Y94" i="69"/>
  <c r="X94" i="69"/>
  <c r="W94" i="69"/>
  <c r="V94" i="69"/>
  <c r="U94" i="69"/>
  <c r="T94" i="69"/>
  <c r="S94" i="69"/>
  <c r="R94" i="69"/>
  <c r="Q94" i="69"/>
  <c r="P94" i="69"/>
  <c r="O94" i="69"/>
  <c r="N94" i="69"/>
  <c r="M94" i="69"/>
  <c r="L94" i="69"/>
  <c r="K94" i="69"/>
  <c r="J94" i="69"/>
  <c r="I94" i="69"/>
  <c r="H94" i="69"/>
  <c r="G94" i="69"/>
  <c r="F94" i="69"/>
  <c r="E94" i="69"/>
  <c r="D94" i="69"/>
  <c r="C94" i="69"/>
  <c r="B94" i="69"/>
  <c r="A94" i="69"/>
  <c r="UC93" i="69"/>
  <c r="UB93" i="69"/>
  <c r="UA93" i="69"/>
  <c r="TZ93" i="69"/>
  <c r="TY93" i="69"/>
  <c r="TX93" i="69"/>
  <c r="TW93" i="69"/>
  <c r="TV93" i="69"/>
  <c r="TU93" i="69"/>
  <c r="TT93" i="69"/>
  <c r="TS93" i="69"/>
  <c r="TR93" i="69"/>
  <c r="TQ93" i="69"/>
  <c r="TP93" i="69"/>
  <c r="TO93" i="69"/>
  <c r="TN93" i="69"/>
  <c r="TM93" i="69"/>
  <c r="TL93" i="69"/>
  <c r="TK93" i="69"/>
  <c r="TJ93" i="69"/>
  <c r="TI93" i="69"/>
  <c r="TH93" i="69"/>
  <c r="TG93" i="69"/>
  <c r="TF93" i="69"/>
  <c r="TE93" i="69"/>
  <c r="TD93" i="69"/>
  <c r="TC93" i="69"/>
  <c r="TB93" i="69"/>
  <c r="TA93" i="69"/>
  <c r="SZ93" i="69"/>
  <c r="SY93" i="69"/>
  <c r="SX93" i="69"/>
  <c r="SW93" i="69"/>
  <c r="SV93" i="69"/>
  <c r="SU93" i="69"/>
  <c r="ST93" i="69"/>
  <c r="SS93" i="69"/>
  <c r="SR93" i="69"/>
  <c r="SQ93" i="69"/>
  <c r="SP93" i="69"/>
  <c r="SO93" i="69"/>
  <c r="SN93" i="69"/>
  <c r="SM93" i="69"/>
  <c r="SL93" i="69"/>
  <c r="SK93" i="69"/>
  <c r="SJ93" i="69"/>
  <c r="SI93" i="69"/>
  <c r="SH93" i="69"/>
  <c r="SG93" i="69"/>
  <c r="SF93" i="69"/>
  <c r="SE93" i="69"/>
  <c r="SD93" i="69"/>
  <c r="SC93" i="69"/>
  <c r="SB93" i="69"/>
  <c r="SA93" i="69"/>
  <c r="RZ93" i="69"/>
  <c r="RY93" i="69"/>
  <c r="RX93" i="69"/>
  <c r="RW93" i="69"/>
  <c r="RV93" i="69"/>
  <c r="RU93" i="69"/>
  <c r="RT93" i="69"/>
  <c r="RS93" i="69"/>
  <c r="RR93" i="69"/>
  <c r="RQ93" i="69"/>
  <c r="RP93" i="69"/>
  <c r="RO93" i="69"/>
  <c r="RN93" i="69"/>
  <c r="RM93" i="69"/>
  <c r="RL93" i="69"/>
  <c r="RK93" i="69"/>
  <c r="RJ93" i="69"/>
  <c r="RI93" i="69"/>
  <c r="RH93" i="69"/>
  <c r="RG93" i="69"/>
  <c r="RF93" i="69"/>
  <c r="RE93" i="69"/>
  <c r="RD93" i="69"/>
  <c r="RC93" i="69"/>
  <c r="RB93" i="69"/>
  <c r="RA93" i="69"/>
  <c r="QZ93" i="69"/>
  <c r="QY93" i="69"/>
  <c r="QX93" i="69"/>
  <c r="QW93" i="69"/>
  <c r="QV93" i="69"/>
  <c r="QU93" i="69"/>
  <c r="QT93" i="69"/>
  <c r="QS93" i="69"/>
  <c r="QR93" i="69"/>
  <c r="QQ93" i="69"/>
  <c r="QP93" i="69"/>
  <c r="QO93" i="69"/>
  <c r="QN93" i="69"/>
  <c r="QM93" i="69"/>
  <c r="QL93" i="69"/>
  <c r="QK93" i="69"/>
  <c r="QJ93" i="69"/>
  <c r="QI93" i="69"/>
  <c r="QH93" i="69"/>
  <c r="QG93" i="69"/>
  <c r="QF93" i="69"/>
  <c r="QE93" i="69"/>
  <c r="QD93" i="69"/>
  <c r="QC93" i="69"/>
  <c r="QB93" i="69"/>
  <c r="QA93" i="69"/>
  <c r="PZ93" i="69"/>
  <c r="PY93" i="69"/>
  <c r="PX93" i="69"/>
  <c r="PW93" i="69"/>
  <c r="PV93" i="69"/>
  <c r="PU93" i="69"/>
  <c r="PT93" i="69"/>
  <c r="PS93" i="69"/>
  <c r="PR93" i="69"/>
  <c r="PQ93" i="69"/>
  <c r="PP93" i="69"/>
  <c r="PO93" i="69"/>
  <c r="PN93" i="69"/>
  <c r="PM93" i="69"/>
  <c r="PL93" i="69"/>
  <c r="PK93" i="69"/>
  <c r="PJ93" i="69"/>
  <c r="PI93" i="69"/>
  <c r="PH93" i="69"/>
  <c r="PG93" i="69"/>
  <c r="PF93" i="69"/>
  <c r="PE93" i="69"/>
  <c r="PD93" i="69"/>
  <c r="PC93" i="69"/>
  <c r="PB93" i="69"/>
  <c r="PA93" i="69"/>
  <c r="OZ93" i="69"/>
  <c r="OY93" i="69"/>
  <c r="OX93" i="69"/>
  <c r="OW93" i="69"/>
  <c r="OV93" i="69"/>
  <c r="OU93" i="69"/>
  <c r="OT93" i="69"/>
  <c r="OS93" i="69"/>
  <c r="OR93" i="69"/>
  <c r="OQ93" i="69"/>
  <c r="OP93" i="69"/>
  <c r="OO93" i="69"/>
  <c r="ON93" i="69"/>
  <c r="OM93" i="69"/>
  <c r="OL93" i="69"/>
  <c r="OK93" i="69"/>
  <c r="OJ93" i="69"/>
  <c r="OI93" i="69"/>
  <c r="OH93" i="69"/>
  <c r="OG93" i="69"/>
  <c r="OF93" i="69"/>
  <c r="OE93" i="69"/>
  <c r="OD93" i="69"/>
  <c r="OC93" i="69"/>
  <c r="OB93" i="69"/>
  <c r="OA93" i="69"/>
  <c r="NZ93" i="69"/>
  <c r="NY93" i="69"/>
  <c r="NX93" i="69"/>
  <c r="NW93" i="69"/>
  <c r="NV93" i="69"/>
  <c r="NU93" i="69"/>
  <c r="NT93" i="69"/>
  <c r="NS93" i="69"/>
  <c r="NR93" i="69"/>
  <c r="NQ93" i="69"/>
  <c r="NP93" i="69"/>
  <c r="NO93" i="69"/>
  <c r="NN93" i="69"/>
  <c r="NM93" i="69"/>
  <c r="NL93" i="69"/>
  <c r="NK93" i="69"/>
  <c r="NJ93" i="69"/>
  <c r="NI93" i="69"/>
  <c r="NH93" i="69"/>
  <c r="NG93" i="69"/>
  <c r="NF93" i="69"/>
  <c r="NE93" i="69"/>
  <c r="ND93" i="69"/>
  <c r="NC93" i="69"/>
  <c r="NB93" i="69"/>
  <c r="NA93" i="69"/>
  <c r="MZ93" i="69"/>
  <c r="MY93" i="69"/>
  <c r="MX93" i="69"/>
  <c r="MW93" i="69"/>
  <c r="MV93" i="69"/>
  <c r="MU93" i="69"/>
  <c r="MT93" i="69"/>
  <c r="MS93" i="69"/>
  <c r="MR93" i="69"/>
  <c r="MQ93" i="69"/>
  <c r="MP93" i="69"/>
  <c r="MO93" i="69"/>
  <c r="MN93" i="69"/>
  <c r="MM93" i="69"/>
  <c r="ML93" i="69"/>
  <c r="MK93" i="69"/>
  <c r="MJ93" i="69"/>
  <c r="MI93" i="69"/>
  <c r="MH93" i="69"/>
  <c r="MG93" i="69"/>
  <c r="MF93" i="69"/>
  <c r="ME93" i="69"/>
  <c r="MD93" i="69"/>
  <c r="MC93" i="69"/>
  <c r="MB93" i="69"/>
  <c r="MA93" i="69"/>
  <c r="LZ93" i="69"/>
  <c r="LY93" i="69"/>
  <c r="LX93" i="69"/>
  <c r="LW93" i="69"/>
  <c r="LV93" i="69"/>
  <c r="LU93" i="69"/>
  <c r="LT93" i="69"/>
  <c r="LS93" i="69"/>
  <c r="LR93" i="69"/>
  <c r="LQ93" i="69"/>
  <c r="LP93" i="69"/>
  <c r="LO93" i="69"/>
  <c r="LN93" i="69"/>
  <c r="LM93" i="69"/>
  <c r="LL93" i="69"/>
  <c r="LK93" i="69"/>
  <c r="LJ93" i="69"/>
  <c r="LI93" i="69"/>
  <c r="LH93" i="69"/>
  <c r="LG93" i="69"/>
  <c r="LF93" i="69"/>
  <c r="LE93" i="69"/>
  <c r="LD93" i="69"/>
  <c r="LC93" i="69"/>
  <c r="LB93" i="69"/>
  <c r="LA93" i="69"/>
  <c r="KZ93" i="69"/>
  <c r="KY93" i="69"/>
  <c r="KX93" i="69"/>
  <c r="KW93" i="69"/>
  <c r="KV93" i="69"/>
  <c r="KU93" i="69"/>
  <c r="KT93" i="69"/>
  <c r="KS93" i="69"/>
  <c r="KR93" i="69"/>
  <c r="KQ93" i="69"/>
  <c r="KP93" i="69"/>
  <c r="KO93" i="69"/>
  <c r="KN93" i="69"/>
  <c r="KM93" i="69"/>
  <c r="KL93" i="69"/>
  <c r="KK93" i="69"/>
  <c r="KJ93" i="69"/>
  <c r="KI93" i="69"/>
  <c r="KH93" i="69"/>
  <c r="KG93" i="69"/>
  <c r="KF93" i="69"/>
  <c r="KE93" i="69"/>
  <c r="KD93" i="69"/>
  <c r="KC93" i="69"/>
  <c r="KB93" i="69"/>
  <c r="KA93" i="69"/>
  <c r="JZ93" i="69"/>
  <c r="JY93" i="69"/>
  <c r="JX93" i="69"/>
  <c r="JW93" i="69"/>
  <c r="JV93" i="69"/>
  <c r="JU93" i="69"/>
  <c r="JT93" i="69"/>
  <c r="JS93" i="69"/>
  <c r="JR93" i="69"/>
  <c r="JQ93" i="69"/>
  <c r="JP93" i="69"/>
  <c r="JO93" i="69"/>
  <c r="JN93" i="69"/>
  <c r="JM93" i="69"/>
  <c r="JL93" i="69"/>
  <c r="JK93" i="69"/>
  <c r="JJ93" i="69"/>
  <c r="JI93" i="69"/>
  <c r="JH93" i="69"/>
  <c r="JG93" i="69"/>
  <c r="JF93" i="69"/>
  <c r="JE93" i="69"/>
  <c r="JD93" i="69"/>
  <c r="JC93" i="69"/>
  <c r="JB93" i="69"/>
  <c r="JA93" i="69"/>
  <c r="IZ93" i="69"/>
  <c r="IY93" i="69"/>
  <c r="IX93" i="69"/>
  <c r="IW93" i="69"/>
  <c r="IV93" i="69"/>
  <c r="IU93" i="69"/>
  <c r="IT93" i="69"/>
  <c r="IS93" i="69"/>
  <c r="IR93" i="69"/>
  <c r="IQ93" i="69"/>
  <c r="IP93" i="69"/>
  <c r="IO93" i="69"/>
  <c r="IN93" i="69"/>
  <c r="IM93" i="69"/>
  <c r="IL93" i="69"/>
  <c r="IK93" i="69"/>
  <c r="IJ93" i="69"/>
  <c r="II93" i="69"/>
  <c r="IH93" i="69"/>
  <c r="IG93" i="69"/>
  <c r="IF93" i="69"/>
  <c r="IE93" i="69"/>
  <c r="ID93" i="69"/>
  <c r="IC93" i="69"/>
  <c r="IB93" i="69"/>
  <c r="IA93" i="69"/>
  <c r="HZ93" i="69"/>
  <c r="HY93" i="69"/>
  <c r="HX93" i="69"/>
  <c r="HW93" i="69"/>
  <c r="HV93" i="69"/>
  <c r="HU93" i="69"/>
  <c r="HT93" i="69"/>
  <c r="HS93" i="69"/>
  <c r="HR93" i="69"/>
  <c r="HQ93" i="69"/>
  <c r="HP93" i="69"/>
  <c r="HO93" i="69"/>
  <c r="HN93" i="69"/>
  <c r="HM93" i="69"/>
  <c r="HL93" i="69"/>
  <c r="HK93" i="69"/>
  <c r="HJ93" i="69"/>
  <c r="HI93" i="69"/>
  <c r="HH93" i="69"/>
  <c r="HG93" i="69"/>
  <c r="HF93" i="69"/>
  <c r="HE93" i="69"/>
  <c r="HD93" i="69"/>
  <c r="HC93" i="69"/>
  <c r="HB93" i="69"/>
  <c r="HA93" i="69"/>
  <c r="GZ93" i="69"/>
  <c r="GY93" i="69"/>
  <c r="GX93" i="69"/>
  <c r="GW93" i="69"/>
  <c r="GV93" i="69"/>
  <c r="GU93" i="69"/>
  <c r="GT93" i="69"/>
  <c r="GS93" i="69"/>
  <c r="GR93" i="69"/>
  <c r="GQ93" i="69"/>
  <c r="GP93" i="69"/>
  <c r="GO93" i="69"/>
  <c r="GN93" i="69"/>
  <c r="GM93" i="69"/>
  <c r="GL93" i="69"/>
  <c r="GK93" i="69"/>
  <c r="GJ93" i="69"/>
  <c r="GI93" i="69"/>
  <c r="GH93" i="69"/>
  <c r="GG93" i="69"/>
  <c r="GF93" i="69"/>
  <c r="GE93" i="69"/>
  <c r="GD93" i="69"/>
  <c r="GC93" i="69"/>
  <c r="GB93" i="69"/>
  <c r="GA93" i="69"/>
  <c r="FZ93" i="69"/>
  <c r="FY93" i="69"/>
  <c r="FX93" i="69"/>
  <c r="FW93" i="69"/>
  <c r="FV93" i="69"/>
  <c r="FU93" i="69"/>
  <c r="FT93" i="69"/>
  <c r="FS93" i="69"/>
  <c r="FR93" i="69"/>
  <c r="FQ93" i="69"/>
  <c r="FP93" i="69"/>
  <c r="FO93" i="69"/>
  <c r="FN93" i="69"/>
  <c r="FM93" i="69"/>
  <c r="FL93" i="69"/>
  <c r="FK93" i="69"/>
  <c r="FJ93" i="69"/>
  <c r="FI93" i="69"/>
  <c r="FH93" i="69"/>
  <c r="FG93" i="69"/>
  <c r="FF93" i="69"/>
  <c r="FE93" i="69"/>
  <c r="FD93" i="69"/>
  <c r="FC93" i="69"/>
  <c r="FB93" i="69"/>
  <c r="FA93" i="69"/>
  <c r="EZ93" i="69"/>
  <c r="EY93" i="69"/>
  <c r="EX93" i="69"/>
  <c r="EW93" i="69"/>
  <c r="EV93" i="69"/>
  <c r="EU93" i="69"/>
  <c r="ET93" i="69"/>
  <c r="ES93" i="69"/>
  <c r="ER93" i="69"/>
  <c r="EQ93" i="69"/>
  <c r="EP93" i="69"/>
  <c r="EO93" i="69"/>
  <c r="EN93" i="69"/>
  <c r="EM93" i="69"/>
  <c r="EL93" i="69"/>
  <c r="EK93" i="69"/>
  <c r="EJ93" i="69"/>
  <c r="EI93" i="69"/>
  <c r="EH93" i="69"/>
  <c r="EG93" i="69"/>
  <c r="EF93" i="69"/>
  <c r="EE93" i="69"/>
  <c r="ED93" i="69"/>
  <c r="EC93" i="69"/>
  <c r="EB93" i="69"/>
  <c r="EA93" i="69"/>
  <c r="DZ93" i="69"/>
  <c r="DY93" i="69"/>
  <c r="DX93" i="69"/>
  <c r="DW93" i="69"/>
  <c r="DV93" i="69"/>
  <c r="DU93" i="69"/>
  <c r="DT93" i="69"/>
  <c r="DS93" i="69"/>
  <c r="DR93" i="69"/>
  <c r="DQ93" i="69"/>
  <c r="DP93" i="69"/>
  <c r="DO93" i="69"/>
  <c r="DN93" i="69"/>
  <c r="DM93" i="69"/>
  <c r="DL93" i="69"/>
  <c r="DK93" i="69"/>
  <c r="DJ93" i="69"/>
  <c r="DI93" i="69"/>
  <c r="DH93" i="69"/>
  <c r="DG93" i="69"/>
  <c r="DF93" i="69"/>
  <c r="DE93" i="69"/>
  <c r="DD93" i="69"/>
  <c r="DC93" i="69"/>
  <c r="DB93" i="69"/>
  <c r="DA93" i="69"/>
  <c r="CZ93" i="69"/>
  <c r="CY93" i="69"/>
  <c r="CX93" i="69"/>
  <c r="CW93" i="69"/>
  <c r="CV93" i="69"/>
  <c r="CU93" i="69"/>
  <c r="CT93" i="69"/>
  <c r="CS93" i="69"/>
  <c r="CR93" i="69"/>
  <c r="CQ93" i="69"/>
  <c r="CP93" i="69"/>
  <c r="CO93" i="69"/>
  <c r="CN93" i="69"/>
  <c r="CM93" i="69"/>
  <c r="CL93" i="69"/>
  <c r="CK93" i="69"/>
  <c r="CJ93" i="69"/>
  <c r="CI93" i="69"/>
  <c r="CH93" i="69"/>
  <c r="CG93" i="69"/>
  <c r="CF93" i="69"/>
  <c r="CE93" i="69"/>
  <c r="CD93" i="69"/>
  <c r="CC93" i="69"/>
  <c r="CB93" i="69"/>
  <c r="CA93" i="69"/>
  <c r="BZ93" i="69"/>
  <c r="BY93" i="69"/>
  <c r="BX93" i="69"/>
  <c r="BW93" i="69"/>
  <c r="BV93" i="69"/>
  <c r="BU93" i="69"/>
  <c r="BT93" i="69"/>
  <c r="BS93" i="69"/>
  <c r="BR93" i="69"/>
  <c r="BQ93" i="69"/>
  <c r="BP93" i="69"/>
  <c r="BO93" i="69"/>
  <c r="BN93" i="69"/>
  <c r="BM93" i="69"/>
  <c r="BL93" i="69"/>
  <c r="BK93" i="69"/>
  <c r="BJ93" i="69"/>
  <c r="BI93" i="69"/>
  <c r="BH93" i="69"/>
  <c r="BG93" i="69"/>
  <c r="BF93" i="69"/>
  <c r="BE93" i="69"/>
  <c r="BD93" i="69"/>
  <c r="BC93" i="69"/>
  <c r="BB93" i="69"/>
  <c r="BA93" i="69"/>
  <c r="AZ93" i="69"/>
  <c r="AY93" i="69"/>
  <c r="AX93" i="69"/>
  <c r="AW93" i="69"/>
  <c r="AV93" i="69"/>
  <c r="AU93" i="69"/>
  <c r="AT93" i="69"/>
  <c r="AS93" i="69"/>
  <c r="AR93" i="69"/>
  <c r="AQ93" i="69"/>
  <c r="AP93" i="69"/>
  <c r="AO93" i="69"/>
  <c r="AN93" i="69"/>
  <c r="AM93" i="69"/>
  <c r="AL93" i="69"/>
  <c r="AK93" i="69"/>
  <c r="AJ93" i="69"/>
  <c r="AI93" i="69"/>
  <c r="AH93" i="69"/>
  <c r="AG93" i="69"/>
  <c r="AF93" i="69"/>
  <c r="AE93" i="69"/>
  <c r="AD93" i="69"/>
  <c r="AC93" i="69"/>
  <c r="AB93" i="69"/>
  <c r="AA93" i="69"/>
  <c r="Z93" i="69"/>
  <c r="Y93" i="69"/>
  <c r="X93" i="69"/>
  <c r="W93" i="69"/>
  <c r="V93" i="69"/>
  <c r="U93" i="69"/>
  <c r="T93" i="69"/>
  <c r="S93" i="69"/>
  <c r="R93" i="69"/>
  <c r="Q93" i="69"/>
  <c r="P93" i="69"/>
  <c r="O93" i="69"/>
  <c r="N93" i="69"/>
  <c r="M93" i="69"/>
  <c r="L93" i="69"/>
  <c r="K93" i="69"/>
  <c r="J93" i="69"/>
  <c r="I93" i="69"/>
  <c r="H93" i="69"/>
  <c r="G93" i="69"/>
  <c r="F93" i="69"/>
  <c r="E93" i="69"/>
  <c r="D93" i="69"/>
  <c r="C93" i="69"/>
  <c r="B93" i="69"/>
  <c r="A93" i="69"/>
  <c r="UC92" i="69"/>
  <c r="UB92" i="69"/>
  <c r="UA92" i="69"/>
  <c r="TZ92" i="69"/>
  <c r="TY92" i="69"/>
  <c r="TX92" i="69"/>
  <c r="TW92" i="69"/>
  <c r="TV92" i="69"/>
  <c r="TU92" i="69"/>
  <c r="TT92" i="69"/>
  <c r="TS92" i="69"/>
  <c r="TR92" i="69"/>
  <c r="TQ92" i="69"/>
  <c r="TP92" i="69"/>
  <c r="TO92" i="69"/>
  <c r="TN92" i="69"/>
  <c r="TM92" i="69"/>
  <c r="TL92" i="69"/>
  <c r="TK92" i="69"/>
  <c r="TJ92" i="69"/>
  <c r="TI92" i="69"/>
  <c r="TH92" i="69"/>
  <c r="TG92" i="69"/>
  <c r="TF92" i="69"/>
  <c r="TE92" i="69"/>
  <c r="TD92" i="69"/>
  <c r="TC92" i="69"/>
  <c r="TB92" i="69"/>
  <c r="TA92" i="69"/>
  <c r="SZ92" i="69"/>
  <c r="SY92" i="69"/>
  <c r="SX92" i="69"/>
  <c r="SW92" i="69"/>
  <c r="SV92" i="69"/>
  <c r="SU92" i="69"/>
  <c r="ST92" i="69"/>
  <c r="SS92" i="69"/>
  <c r="SR92" i="69"/>
  <c r="SQ92" i="69"/>
  <c r="SP92" i="69"/>
  <c r="SO92" i="69"/>
  <c r="SN92" i="69"/>
  <c r="SM92" i="69"/>
  <c r="SL92" i="69"/>
  <c r="SK92" i="69"/>
  <c r="SJ92" i="69"/>
  <c r="SI92" i="69"/>
  <c r="SH92" i="69"/>
  <c r="SG92" i="69"/>
  <c r="SF92" i="69"/>
  <c r="SE92" i="69"/>
  <c r="SD92" i="69"/>
  <c r="SC92" i="69"/>
  <c r="SB92" i="69"/>
  <c r="SA92" i="69"/>
  <c r="RZ92" i="69"/>
  <c r="RY92" i="69"/>
  <c r="RX92" i="69"/>
  <c r="RW92" i="69"/>
  <c r="RV92" i="69"/>
  <c r="RU92" i="69"/>
  <c r="RT92" i="69"/>
  <c r="RS92" i="69"/>
  <c r="RR92" i="69"/>
  <c r="RQ92" i="69"/>
  <c r="RP92" i="69"/>
  <c r="RO92" i="69"/>
  <c r="RN92" i="69"/>
  <c r="RM92" i="69"/>
  <c r="RL92" i="69"/>
  <c r="RK92" i="69"/>
  <c r="RJ92" i="69"/>
  <c r="RI92" i="69"/>
  <c r="RH92" i="69"/>
  <c r="RG92" i="69"/>
  <c r="RF92" i="69"/>
  <c r="RE92" i="69"/>
  <c r="RD92" i="69"/>
  <c r="RC92" i="69"/>
  <c r="RB92" i="69"/>
  <c r="RA92" i="69"/>
  <c r="QZ92" i="69"/>
  <c r="QY92" i="69"/>
  <c r="QX92" i="69"/>
  <c r="QW92" i="69"/>
  <c r="QV92" i="69"/>
  <c r="QU92" i="69"/>
  <c r="QT92" i="69"/>
  <c r="QS92" i="69"/>
  <c r="QR92" i="69"/>
  <c r="QQ92" i="69"/>
  <c r="QP92" i="69"/>
  <c r="QO92" i="69"/>
  <c r="QN92" i="69"/>
  <c r="QM92" i="69"/>
  <c r="QL92" i="69"/>
  <c r="QK92" i="69"/>
  <c r="QJ92" i="69"/>
  <c r="QI92" i="69"/>
  <c r="QH92" i="69"/>
  <c r="QG92" i="69"/>
  <c r="QF92" i="69"/>
  <c r="QE92" i="69"/>
  <c r="QD92" i="69"/>
  <c r="QC92" i="69"/>
  <c r="QB92" i="69"/>
  <c r="QA92" i="69"/>
  <c r="PZ92" i="69"/>
  <c r="PY92" i="69"/>
  <c r="PX92" i="69"/>
  <c r="PW92" i="69"/>
  <c r="PV92" i="69"/>
  <c r="PU92" i="69"/>
  <c r="PT92" i="69"/>
  <c r="PS92" i="69"/>
  <c r="PR92" i="69"/>
  <c r="PQ92" i="69"/>
  <c r="PP92" i="69"/>
  <c r="PO92" i="69"/>
  <c r="PN92" i="69"/>
  <c r="PM92" i="69"/>
  <c r="PL92" i="69"/>
  <c r="PK92" i="69"/>
  <c r="PJ92" i="69"/>
  <c r="PI92" i="69"/>
  <c r="PH92" i="69"/>
  <c r="PG92" i="69"/>
  <c r="PF92" i="69"/>
  <c r="PE92" i="69"/>
  <c r="PD92" i="69"/>
  <c r="PC92" i="69"/>
  <c r="PB92" i="69"/>
  <c r="PA92" i="69"/>
  <c r="OZ92" i="69"/>
  <c r="OY92" i="69"/>
  <c r="OX92" i="69"/>
  <c r="OW92" i="69"/>
  <c r="OV92" i="69"/>
  <c r="OU92" i="69"/>
  <c r="OT92" i="69"/>
  <c r="OS92" i="69"/>
  <c r="OR92" i="69"/>
  <c r="OQ92" i="69"/>
  <c r="OP92" i="69"/>
  <c r="OO92" i="69"/>
  <c r="ON92" i="69"/>
  <c r="OM92" i="69"/>
  <c r="OL92" i="69"/>
  <c r="OK92" i="69"/>
  <c r="OJ92" i="69"/>
  <c r="OI92" i="69"/>
  <c r="OH92" i="69"/>
  <c r="OG92" i="69"/>
  <c r="OF92" i="69"/>
  <c r="OE92" i="69"/>
  <c r="OD92" i="69"/>
  <c r="OC92" i="69"/>
  <c r="OB92" i="69"/>
  <c r="OA92" i="69"/>
  <c r="NZ92" i="69"/>
  <c r="NY92" i="69"/>
  <c r="NX92" i="69"/>
  <c r="NW92" i="69"/>
  <c r="NV92" i="69"/>
  <c r="NU92" i="69"/>
  <c r="NT92" i="69"/>
  <c r="NS92" i="69"/>
  <c r="NR92" i="69"/>
  <c r="NQ92" i="69"/>
  <c r="NP92" i="69"/>
  <c r="NO92" i="69"/>
  <c r="NN92" i="69"/>
  <c r="NM92" i="69"/>
  <c r="NL92" i="69"/>
  <c r="NK92" i="69"/>
  <c r="NJ92" i="69"/>
  <c r="NI92" i="69"/>
  <c r="NH92" i="69"/>
  <c r="NG92" i="69"/>
  <c r="NF92" i="69"/>
  <c r="NE92" i="69"/>
  <c r="ND92" i="69"/>
  <c r="NC92" i="69"/>
  <c r="NB92" i="69"/>
  <c r="NA92" i="69"/>
  <c r="MZ92" i="69"/>
  <c r="MY92" i="69"/>
  <c r="MX92" i="69"/>
  <c r="MW92" i="69"/>
  <c r="MV92" i="69"/>
  <c r="MU92" i="69"/>
  <c r="MT92" i="69"/>
  <c r="MS92" i="69"/>
  <c r="MR92" i="69"/>
  <c r="MQ92" i="69"/>
  <c r="MP92" i="69"/>
  <c r="MO92" i="69"/>
  <c r="MN92" i="69"/>
  <c r="MM92" i="69"/>
  <c r="ML92" i="69"/>
  <c r="MK92" i="69"/>
  <c r="MJ92" i="69"/>
  <c r="MI92" i="69"/>
  <c r="MH92" i="69"/>
  <c r="MG92" i="69"/>
  <c r="MF92" i="69"/>
  <c r="ME92" i="69"/>
  <c r="MD92" i="69"/>
  <c r="MC92" i="69"/>
  <c r="MB92" i="69"/>
  <c r="MA92" i="69"/>
  <c r="LZ92" i="69"/>
  <c r="LY92" i="69"/>
  <c r="LX92" i="69"/>
  <c r="LW92" i="69"/>
  <c r="LV92" i="69"/>
  <c r="LU92" i="69"/>
  <c r="LT92" i="69"/>
  <c r="LS92" i="69"/>
  <c r="LR92" i="69"/>
  <c r="LQ92" i="69"/>
  <c r="LP92" i="69"/>
  <c r="LO92" i="69"/>
  <c r="LN92" i="69"/>
  <c r="LM92" i="69"/>
  <c r="LL92" i="69"/>
  <c r="LK92" i="69"/>
  <c r="LJ92" i="69"/>
  <c r="LI92" i="69"/>
  <c r="LH92" i="69"/>
  <c r="LG92" i="69"/>
  <c r="LF92" i="69"/>
  <c r="LE92" i="69"/>
  <c r="LD92" i="69"/>
  <c r="LC92" i="69"/>
  <c r="LB92" i="69"/>
  <c r="LA92" i="69"/>
  <c r="KZ92" i="69"/>
  <c r="KY92" i="69"/>
  <c r="KX92" i="69"/>
  <c r="KW92" i="69"/>
  <c r="KV92" i="69"/>
  <c r="KU92" i="69"/>
  <c r="KT92" i="69"/>
  <c r="KS92" i="69"/>
  <c r="KR92" i="69"/>
  <c r="KQ92" i="69"/>
  <c r="KP92" i="69"/>
  <c r="KO92" i="69"/>
  <c r="KN92" i="69"/>
  <c r="KM92" i="69"/>
  <c r="KL92" i="69"/>
  <c r="KK92" i="69"/>
  <c r="KJ92" i="69"/>
  <c r="KI92" i="69"/>
  <c r="KH92" i="69"/>
  <c r="KG92" i="69"/>
  <c r="KF92" i="69"/>
  <c r="KE92" i="69"/>
  <c r="KD92" i="69"/>
  <c r="KC92" i="69"/>
  <c r="KB92" i="69"/>
  <c r="KA92" i="69"/>
  <c r="JZ92" i="69"/>
  <c r="JY92" i="69"/>
  <c r="JX92" i="69"/>
  <c r="JW92" i="69"/>
  <c r="JV92" i="69"/>
  <c r="JU92" i="69"/>
  <c r="JT92" i="69"/>
  <c r="JS92" i="69"/>
  <c r="JR92" i="69"/>
  <c r="JQ92" i="69"/>
  <c r="JP92" i="69"/>
  <c r="JO92" i="69"/>
  <c r="JN92" i="69"/>
  <c r="JM92" i="69"/>
  <c r="JL92" i="69"/>
  <c r="JK92" i="69"/>
  <c r="JJ92" i="69"/>
  <c r="JI92" i="69"/>
  <c r="JH92" i="69"/>
  <c r="JG92" i="69"/>
  <c r="JF92" i="69"/>
  <c r="JE92" i="69"/>
  <c r="JD92" i="69"/>
  <c r="JC92" i="69"/>
  <c r="JB92" i="69"/>
  <c r="JA92" i="69"/>
  <c r="IZ92" i="69"/>
  <c r="IY92" i="69"/>
  <c r="IX92" i="69"/>
  <c r="IW92" i="69"/>
  <c r="IV92" i="69"/>
  <c r="IU92" i="69"/>
  <c r="IT92" i="69"/>
  <c r="IS92" i="69"/>
  <c r="IR92" i="69"/>
  <c r="IQ92" i="69"/>
  <c r="IP92" i="69"/>
  <c r="IO92" i="69"/>
  <c r="IN92" i="69"/>
  <c r="IM92" i="69"/>
  <c r="IL92" i="69"/>
  <c r="IK92" i="69"/>
  <c r="IJ92" i="69"/>
  <c r="II92" i="69"/>
  <c r="IH92" i="69"/>
  <c r="IG92" i="69"/>
  <c r="IF92" i="69"/>
  <c r="IE92" i="69"/>
  <c r="ID92" i="69"/>
  <c r="IC92" i="69"/>
  <c r="IB92" i="69"/>
  <c r="IA92" i="69"/>
  <c r="HZ92" i="69"/>
  <c r="HY92" i="69"/>
  <c r="HX92" i="69"/>
  <c r="HW92" i="69"/>
  <c r="HV92" i="69"/>
  <c r="HU92" i="69"/>
  <c r="HT92" i="69"/>
  <c r="HS92" i="69"/>
  <c r="HR92" i="69"/>
  <c r="HQ92" i="69"/>
  <c r="HP92" i="69"/>
  <c r="HO92" i="69"/>
  <c r="HN92" i="69"/>
  <c r="HM92" i="69"/>
  <c r="HL92" i="69"/>
  <c r="HK92" i="69"/>
  <c r="HJ92" i="69"/>
  <c r="HI92" i="69"/>
  <c r="HH92" i="69"/>
  <c r="HG92" i="69"/>
  <c r="HF92" i="69"/>
  <c r="HE92" i="69"/>
  <c r="HD92" i="69"/>
  <c r="HC92" i="69"/>
  <c r="HB92" i="69"/>
  <c r="HA92" i="69"/>
  <c r="GZ92" i="69"/>
  <c r="GY92" i="69"/>
  <c r="GX92" i="69"/>
  <c r="GW92" i="69"/>
  <c r="GV92" i="69"/>
  <c r="GU92" i="69"/>
  <c r="GT92" i="69"/>
  <c r="GS92" i="69"/>
  <c r="GR92" i="69"/>
  <c r="GQ92" i="69"/>
  <c r="GP92" i="69"/>
  <c r="GO92" i="69"/>
  <c r="GN92" i="69"/>
  <c r="GM92" i="69"/>
  <c r="GL92" i="69"/>
  <c r="GK92" i="69"/>
  <c r="GJ92" i="69"/>
  <c r="GI92" i="69"/>
  <c r="GH92" i="69"/>
  <c r="GG92" i="69"/>
  <c r="GF92" i="69"/>
  <c r="GE92" i="69"/>
  <c r="GD92" i="69"/>
  <c r="GC92" i="69"/>
  <c r="GB92" i="69"/>
  <c r="GA92" i="69"/>
  <c r="FZ92" i="69"/>
  <c r="FY92" i="69"/>
  <c r="FX92" i="69"/>
  <c r="FW92" i="69"/>
  <c r="FV92" i="69"/>
  <c r="FU92" i="69"/>
  <c r="FT92" i="69"/>
  <c r="FS92" i="69"/>
  <c r="FR92" i="69"/>
  <c r="FQ92" i="69"/>
  <c r="FP92" i="69"/>
  <c r="FO92" i="69"/>
  <c r="FN92" i="69"/>
  <c r="FM92" i="69"/>
  <c r="FL92" i="69"/>
  <c r="FK92" i="69"/>
  <c r="FJ92" i="69"/>
  <c r="FI92" i="69"/>
  <c r="FH92" i="69"/>
  <c r="FG92" i="69"/>
  <c r="FF92" i="69"/>
  <c r="FE92" i="69"/>
  <c r="FD92" i="69"/>
  <c r="FC92" i="69"/>
  <c r="FB92" i="69"/>
  <c r="FA92" i="69"/>
  <c r="EZ92" i="69"/>
  <c r="EY92" i="69"/>
  <c r="EX92" i="69"/>
  <c r="EW92" i="69"/>
  <c r="EV92" i="69"/>
  <c r="EU92" i="69"/>
  <c r="ET92" i="69"/>
  <c r="ES92" i="69"/>
  <c r="ER92" i="69"/>
  <c r="EQ92" i="69"/>
  <c r="EP92" i="69"/>
  <c r="EO92" i="69"/>
  <c r="EN92" i="69"/>
  <c r="EM92" i="69"/>
  <c r="EL92" i="69"/>
  <c r="EK92" i="69"/>
  <c r="EJ92" i="69"/>
  <c r="EI92" i="69"/>
  <c r="EH92" i="69"/>
  <c r="EG92" i="69"/>
  <c r="EF92" i="69"/>
  <c r="EE92" i="69"/>
  <c r="ED92" i="69"/>
  <c r="EC92" i="69"/>
  <c r="EB92" i="69"/>
  <c r="EA92" i="69"/>
  <c r="DZ92" i="69"/>
  <c r="DY92" i="69"/>
  <c r="DX92" i="69"/>
  <c r="DW92" i="69"/>
  <c r="DV92" i="69"/>
  <c r="DU92" i="69"/>
  <c r="DT92" i="69"/>
  <c r="DS92" i="69"/>
  <c r="DR92" i="69"/>
  <c r="DQ92" i="69"/>
  <c r="DP92" i="69"/>
  <c r="DO92" i="69"/>
  <c r="DN92" i="69"/>
  <c r="DM92" i="69"/>
  <c r="DL92" i="69"/>
  <c r="DK92" i="69"/>
  <c r="DJ92" i="69"/>
  <c r="DI92" i="69"/>
  <c r="DH92" i="69"/>
  <c r="DG92" i="69"/>
  <c r="DF92" i="69"/>
  <c r="DE92" i="69"/>
  <c r="DD92" i="69"/>
  <c r="DC92" i="69"/>
  <c r="DB92" i="69"/>
  <c r="DA92" i="69"/>
  <c r="CZ92" i="69"/>
  <c r="CY92" i="69"/>
  <c r="CX92" i="69"/>
  <c r="CW92" i="69"/>
  <c r="CV92" i="69"/>
  <c r="CU92" i="69"/>
  <c r="CT92" i="69"/>
  <c r="CS92" i="69"/>
  <c r="CR92" i="69"/>
  <c r="CQ92" i="69"/>
  <c r="CP92" i="69"/>
  <c r="CO92" i="69"/>
  <c r="CN92" i="69"/>
  <c r="CM92" i="69"/>
  <c r="CL92" i="69"/>
  <c r="CK92" i="69"/>
  <c r="CJ92" i="69"/>
  <c r="CI92" i="69"/>
  <c r="CH92" i="69"/>
  <c r="CG92" i="69"/>
  <c r="CF92" i="69"/>
  <c r="CE92" i="69"/>
  <c r="CD92" i="69"/>
  <c r="CC92" i="69"/>
  <c r="CB92" i="69"/>
  <c r="CA92" i="69"/>
  <c r="BZ92" i="69"/>
  <c r="BY92" i="69"/>
  <c r="BX92" i="69"/>
  <c r="BW92" i="69"/>
  <c r="BV92" i="69"/>
  <c r="BU92" i="69"/>
  <c r="BT92" i="69"/>
  <c r="BS92" i="69"/>
  <c r="BR92" i="69"/>
  <c r="BQ92" i="69"/>
  <c r="BP92" i="69"/>
  <c r="BO92" i="69"/>
  <c r="BN92" i="69"/>
  <c r="BM92" i="69"/>
  <c r="BL92" i="69"/>
  <c r="BK92" i="69"/>
  <c r="BJ92" i="69"/>
  <c r="BI92" i="69"/>
  <c r="BH92" i="69"/>
  <c r="BG92" i="69"/>
  <c r="BF92" i="69"/>
  <c r="BE92" i="69"/>
  <c r="BD92" i="69"/>
  <c r="BC92" i="69"/>
  <c r="BB92" i="69"/>
  <c r="BA92" i="69"/>
  <c r="AZ92" i="69"/>
  <c r="AY92" i="69"/>
  <c r="AX92" i="69"/>
  <c r="AW92" i="69"/>
  <c r="AV92" i="69"/>
  <c r="AU92" i="69"/>
  <c r="AT92" i="69"/>
  <c r="AS92" i="69"/>
  <c r="AR92" i="69"/>
  <c r="AQ92" i="69"/>
  <c r="AP92" i="69"/>
  <c r="AO92" i="69"/>
  <c r="AN92" i="69"/>
  <c r="AM92" i="69"/>
  <c r="AL92" i="69"/>
  <c r="AK92" i="69"/>
  <c r="AJ92" i="69"/>
  <c r="AI92" i="69"/>
  <c r="AH92" i="69"/>
  <c r="AG92" i="69"/>
  <c r="AF92" i="69"/>
  <c r="AE92" i="69"/>
  <c r="AD92" i="69"/>
  <c r="AC92" i="69"/>
  <c r="AB92" i="69"/>
  <c r="AA92" i="69"/>
  <c r="Z92" i="69"/>
  <c r="Y92" i="69"/>
  <c r="X92" i="69"/>
  <c r="W92" i="69"/>
  <c r="V92" i="69"/>
  <c r="U92" i="69"/>
  <c r="T92" i="69"/>
  <c r="S92" i="69"/>
  <c r="R92" i="69"/>
  <c r="Q92" i="69"/>
  <c r="P92" i="69"/>
  <c r="O92" i="69"/>
  <c r="N92" i="69"/>
  <c r="M92" i="69"/>
  <c r="L92" i="69"/>
  <c r="K92" i="69"/>
  <c r="J92" i="69"/>
  <c r="I92" i="69"/>
  <c r="H92" i="69"/>
  <c r="G92" i="69"/>
  <c r="F92" i="69"/>
  <c r="E92" i="69"/>
  <c r="D92" i="69"/>
  <c r="C92" i="69"/>
  <c r="B92" i="69"/>
  <c r="A92" i="69"/>
  <c r="UC91" i="69"/>
  <c r="UB91" i="69"/>
  <c r="UA91" i="69"/>
  <c r="TZ91" i="69"/>
  <c r="TY91" i="69"/>
  <c r="TX91" i="69"/>
  <c r="TW91" i="69"/>
  <c r="TV91" i="69"/>
  <c r="TU91" i="69"/>
  <c r="TT91" i="69"/>
  <c r="TS91" i="69"/>
  <c r="TR91" i="69"/>
  <c r="TQ91" i="69"/>
  <c r="TP91" i="69"/>
  <c r="TO91" i="69"/>
  <c r="TN91" i="69"/>
  <c r="TM91" i="69"/>
  <c r="TL91" i="69"/>
  <c r="TK91" i="69"/>
  <c r="TJ91" i="69"/>
  <c r="TI91" i="69"/>
  <c r="TH91" i="69"/>
  <c r="TG91" i="69"/>
  <c r="TF91" i="69"/>
  <c r="TE91" i="69"/>
  <c r="TD91" i="69"/>
  <c r="TC91" i="69"/>
  <c r="TB91" i="69"/>
  <c r="TA91" i="69"/>
  <c r="SZ91" i="69"/>
  <c r="SY91" i="69"/>
  <c r="SX91" i="69"/>
  <c r="SW91" i="69"/>
  <c r="SV91" i="69"/>
  <c r="SU91" i="69"/>
  <c r="ST91" i="69"/>
  <c r="SS91" i="69"/>
  <c r="SR91" i="69"/>
  <c r="SQ91" i="69"/>
  <c r="SP91" i="69"/>
  <c r="SO91" i="69"/>
  <c r="SN91" i="69"/>
  <c r="SM91" i="69"/>
  <c r="SL91" i="69"/>
  <c r="SK91" i="69"/>
  <c r="SJ91" i="69"/>
  <c r="SI91" i="69"/>
  <c r="SH91" i="69"/>
  <c r="SG91" i="69"/>
  <c r="SF91" i="69"/>
  <c r="SE91" i="69"/>
  <c r="SD91" i="69"/>
  <c r="SC91" i="69"/>
  <c r="SB91" i="69"/>
  <c r="SA91" i="69"/>
  <c r="RZ91" i="69"/>
  <c r="RY91" i="69"/>
  <c r="RX91" i="69"/>
  <c r="RW91" i="69"/>
  <c r="RV91" i="69"/>
  <c r="RU91" i="69"/>
  <c r="RT91" i="69"/>
  <c r="RS91" i="69"/>
  <c r="RR91" i="69"/>
  <c r="RQ91" i="69"/>
  <c r="RP91" i="69"/>
  <c r="RO91" i="69"/>
  <c r="RN91" i="69"/>
  <c r="RM91" i="69"/>
  <c r="RL91" i="69"/>
  <c r="RK91" i="69"/>
  <c r="RJ91" i="69"/>
  <c r="RI91" i="69"/>
  <c r="RH91" i="69"/>
  <c r="RG91" i="69"/>
  <c r="RF91" i="69"/>
  <c r="RE91" i="69"/>
  <c r="RD91" i="69"/>
  <c r="RC91" i="69"/>
  <c r="RB91" i="69"/>
  <c r="RA91" i="69"/>
  <c r="QZ91" i="69"/>
  <c r="QY91" i="69"/>
  <c r="QX91" i="69"/>
  <c r="QW91" i="69"/>
  <c r="QV91" i="69"/>
  <c r="QU91" i="69"/>
  <c r="QT91" i="69"/>
  <c r="QS91" i="69"/>
  <c r="QR91" i="69"/>
  <c r="QQ91" i="69"/>
  <c r="QP91" i="69"/>
  <c r="QO91" i="69"/>
  <c r="QN91" i="69"/>
  <c r="QM91" i="69"/>
  <c r="QL91" i="69"/>
  <c r="QK91" i="69"/>
  <c r="QJ91" i="69"/>
  <c r="QI91" i="69"/>
  <c r="QH91" i="69"/>
  <c r="QG91" i="69"/>
  <c r="QF91" i="69"/>
  <c r="QE91" i="69"/>
  <c r="QD91" i="69"/>
  <c r="QC91" i="69"/>
  <c r="QB91" i="69"/>
  <c r="QA91" i="69"/>
  <c r="PZ91" i="69"/>
  <c r="PY91" i="69"/>
  <c r="PX91" i="69"/>
  <c r="PW91" i="69"/>
  <c r="PV91" i="69"/>
  <c r="PU91" i="69"/>
  <c r="PT91" i="69"/>
  <c r="PS91" i="69"/>
  <c r="PR91" i="69"/>
  <c r="PQ91" i="69"/>
  <c r="PP91" i="69"/>
  <c r="PO91" i="69"/>
  <c r="PN91" i="69"/>
  <c r="PM91" i="69"/>
  <c r="PL91" i="69"/>
  <c r="PK91" i="69"/>
  <c r="PJ91" i="69"/>
  <c r="PI91" i="69"/>
  <c r="PH91" i="69"/>
  <c r="PG91" i="69"/>
  <c r="PF91" i="69"/>
  <c r="PE91" i="69"/>
  <c r="PD91" i="69"/>
  <c r="PC91" i="69"/>
  <c r="PB91" i="69"/>
  <c r="PA91" i="69"/>
  <c r="OZ91" i="69"/>
  <c r="OY91" i="69"/>
  <c r="OX91" i="69"/>
  <c r="OW91" i="69"/>
  <c r="OV91" i="69"/>
  <c r="OU91" i="69"/>
  <c r="OT91" i="69"/>
  <c r="OS91" i="69"/>
  <c r="OR91" i="69"/>
  <c r="OQ91" i="69"/>
  <c r="OP91" i="69"/>
  <c r="OO91" i="69"/>
  <c r="ON91" i="69"/>
  <c r="OM91" i="69"/>
  <c r="OL91" i="69"/>
  <c r="OK91" i="69"/>
  <c r="OJ91" i="69"/>
  <c r="OI91" i="69"/>
  <c r="OH91" i="69"/>
  <c r="OG91" i="69"/>
  <c r="OF91" i="69"/>
  <c r="OE91" i="69"/>
  <c r="OD91" i="69"/>
  <c r="OC91" i="69"/>
  <c r="OB91" i="69"/>
  <c r="OA91" i="69"/>
  <c r="NZ91" i="69"/>
  <c r="NY91" i="69"/>
  <c r="NX91" i="69"/>
  <c r="NW91" i="69"/>
  <c r="NV91" i="69"/>
  <c r="NU91" i="69"/>
  <c r="NT91" i="69"/>
  <c r="NS91" i="69"/>
  <c r="NR91" i="69"/>
  <c r="NQ91" i="69"/>
  <c r="NP91" i="69"/>
  <c r="NO91" i="69"/>
  <c r="NN91" i="69"/>
  <c r="NM91" i="69"/>
  <c r="NL91" i="69"/>
  <c r="NK91" i="69"/>
  <c r="NJ91" i="69"/>
  <c r="NI91" i="69"/>
  <c r="NH91" i="69"/>
  <c r="NG91" i="69"/>
  <c r="NF91" i="69"/>
  <c r="NE91" i="69"/>
  <c r="ND91" i="69"/>
  <c r="NC91" i="69"/>
  <c r="NB91" i="69"/>
  <c r="NA91" i="69"/>
  <c r="MZ91" i="69"/>
  <c r="MY91" i="69"/>
  <c r="MX91" i="69"/>
  <c r="MW91" i="69"/>
  <c r="MV91" i="69"/>
  <c r="MU91" i="69"/>
  <c r="MT91" i="69"/>
  <c r="MS91" i="69"/>
  <c r="MR91" i="69"/>
  <c r="MQ91" i="69"/>
  <c r="MP91" i="69"/>
  <c r="MO91" i="69"/>
  <c r="MN91" i="69"/>
  <c r="MM91" i="69"/>
  <c r="ML91" i="69"/>
  <c r="MK91" i="69"/>
  <c r="MJ91" i="69"/>
  <c r="MI91" i="69"/>
  <c r="MH91" i="69"/>
  <c r="MG91" i="69"/>
  <c r="MF91" i="69"/>
  <c r="ME91" i="69"/>
  <c r="MD91" i="69"/>
  <c r="MC91" i="69"/>
  <c r="MB91" i="69"/>
  <c r="MA91" i="69"/>
  <c r="LZ91" i="69"/>
  <c r="LY91" i="69"/>
  <c r="LX91" i="69"/>
  <c r="LW91" i="69"/>
  <c r="LV91" i="69"/>
  <c r="LU91" i="69"/>
  <c r="LT91" i="69"/>
  <c r="LS91" i="69"/>
  <c r="LR91" i="69"/>
  <c r="LQ91" i="69"/>
  <c r="LP91" i="69"/>
  <c r="LO91" i="69"/>
  <c r="LN91" i="69"/>
  <c r="LM91" i="69"/>
  <c r="LL91" i="69"/>
  <c r="LK91" i="69"/>
  <c r="LJ91" i="69"/>
  <c r="LI91" i="69"/>
  <c r="LH91" i="69"/>
  <c r="LG91" i="69"/>
  <c r="LF91" i="69"/>
  <c r="LE91" i="69"/>
  <c r="LD91" i="69"/>
  <c r="LC91" i="69"/>
  <c r="LB91" i="69"/>
  <c r="LA91" i="69"/>
  <c r="KZ91" i="69"/>
  <c r="KY91" i="69"/>
  <c r="KX91" i="69"/>
  <c r="KW91" i="69"/>
  <c r="KV91" i="69"/>
  <c r="KU91" i="69"/>
  <c r="KT91" i="69"/>
  <c r="KS91" i="69"/>
  <c r="KR91" i="69"/>
  <c r="KQ91" i="69"/>
  <c r="KP91" i="69"/>
  <c r="KO91" i="69"/>
  <c r="KN91" i="69"/>
  <c r="KM91" i="69"/>
  <c r="KL91" i="69"/>
  <c r="KK91" i="69"/>
  <c r="KJ91" i="69"/>
  <c r="KI91" i="69"/>
  <c r="KH91" i="69"/>
  <c r="KG91" i="69"/>
  <c r="KF91" i="69"/>
  <c r="KE91" i="69"/>
  <c r="KD91" i="69"/>
  <c r="KC91" i="69"/>
  <c r="KB91" i="69"/>
  <c r="KA91" i="69"/>
  <c r="JZ91" i="69"/>
  <c r="JY91" i="69"/>
  <c r="JX91" i="69"/>
  <c r="JW91" i="69"/>
  <c r="JV91" i="69"/>
  <c r="JU91" i="69"/>
  <c r="JT91" i="69"/>
  <c r="JS91" i="69"/>
  <c r="JR91" i="69"/>
  <c r="JQ91" i="69"/>
  <c r="JP91" i="69"/>
  <c r="JO91" i="69"/>
  <c r="JN91" i="69"/>
  <c r="JM91" i="69"/>
  <c r="JL91" i="69"/>
  <c r="JK91" i="69"/>
  <c r="JJ91" i="69"/>
  <c r="JI91" i="69"/>
  <c r="JH91" i="69"/>
  <c r="JG91" i="69"/>
  <c r="JF91" i="69"/>
  <c r="JE91" i="69"/>
  <c r="JD91" i="69"/>
  <c r="JC91" i="69"/>
  <c r="JB91" i="69"/>
  <c r="JA91" i="69"/>
  <c r="IZ91" i="69"/>
  <c r="IY91" i="69"/>
  <c r="IX91" i="69"/>
  <c r="IW91" i="69"/>
  <c r="IV91" i="69"/>
  <c r="IU91" i="69"/>
  <c r="IT91" i="69"/>
  <c r="IS91" i="69"/>
  <c r="IR91" i="69"/>
  <c r="IQ91" i="69"/>
  <c r="IP91" i="69"/>
  <c r="IO91" i="69"/>
  <c r="IN91" i="69"/>
  <c r="IM91" i="69"/>
  <c r="IL91" i="69"/>
  <c r="IK91" i="69"/>
  <c r="IJ91" i="69"/>
  <c r="II91" i="69"/>
  <c r="IH91" i="69"/>
  <c r="IG91" i="69"/>
  <c r="IF91" i="69"/>
  <c r="IE91" i="69"/>
  <c r="ID91" i="69"/>
  <c r="IC91" i="69"/>
  <c r="IB91" i="69"/>
  <c r="IA91" i="69"/>
  <c r="HZ91" i="69"/>
  <c r="HY91" i="69"/>
  <c r="HX91" i="69"/>
  <c r="HW91" i="69"/>
  <c r="HV91" i="69"/>
  <c r="HU91" i="69"/>
  <c r="HT91" i="69"/>
  <c r="HS91" i="69"/>
  <c r="HR91" i="69"/>
  <c r="HQ91" i="69"/>
  <c r="HP91" i="69"/>
  <c r="HO91" i="69"/>
  <c r="HN91" i="69"/>
  <c r="HM91" i="69"/>
  <c r="HL91" i="69"/>
  <c r="HK91" i="69"/>
  <c r="HJ91" i="69"/>
  <c r="HI91" i="69"/>
  <c r="HH91" i="69"/>
  <c r="HG91" i="69"/>
  <c r="HF91" i="69"/>
  <c r="HE91" i="69"/>
  <c r="HD91" i="69"/>
  <c r="HC91" i="69"/>
  <c r="HB91" i="69"/>
  <c r="HA91" i="69"/>
  <c r="GZ91" i="69"/>
  <c r="GY91" i="69"/>
  <c r="GX91" i="69"/>
  <c r="GW91" i="69"/>
  <c r="GV91" i="69"/>
  <c r="GU91" i="69"/>
  <c r="GT91" i="69"/>
  <c r="GS91" i="69"/>
  <c r="GR91" i="69"/>
  <c r="GQ91" i="69"/>
  <c r="GP91" i="69"/>
  <c r="GO91" i="69"/>
  <c r="GN91" i="69"/>
  <c r="GM91" i="69"/>
  <c r="GL91" i="69"/>
  <c r="GK91" i="69"/>
  <c r="GJ91" i="69"/>
  <c r="GI91" i="69"/>
  <c r="GH91" i="69"/>
  <c r="GG91" i="69"/>
  <c r="GF91" i="69"/>
  <c r="GE91" i="69"/>
  <c r="GD91" i="69"/>
  <c r="GC91" i="69"/>
  <c r="GB91" i="69"/>
  <c r="GA91" i="69"/>
  <c r="FZ91" i="69"/>
  <c r="FY91" i="69"/>
  <c r="FX91" i="69"/>
  <c r="FW91" i="69"/>
  <c r="FV91" i="69"/>
  <c r="FU91" i="69"/>
  <c r="FT91" i="69"/>
  <c r="FS91" i="69"/>
  <c r="FR91" i="69"/>
  <c r="FQ91" i="69"/>
  <c r="FP91" i="69"/>
  <c r="FO91" i="69"/>
  <c r="FN91" i="69"/>
  <c r="FM91" i="69"/>
  <c r="FL91" i="69"/>
  <c r="FK91" i="69"/>
  <c r="FJ91" i="69"/>
  <c r="FI91" i="69"/>
  <c r="FH91" i="69"/>
  <c r="FG91" i="69"/>
  <c r="FF91" i="69"/>
  <c r="FE91" i="69"/>
  <c r="FD91" i="69"/>
  <c r="FC91" i="69"/>
  <c r="FB91" i="69"/>
  <c r="FA91" i="69"/>
  <c r="EZ91" i="69"/>
  <c r="EY91" i="69"/>
  <c r="EX91" i="69"/>
  <c r="EW91" i="69"/>
  <c r="EV91" i="69"/>
  <c r="EU91" i="69"/>
  <c r="ET91" i="69"/>
  <c r="ES91" i="69"/>
  <c r="ER91" i="69"/>
  <c r="EQ91" i="69"/>
  <c r="EP91" i="69"/>
  <c r="EO91" i="69"/>
  <c r="EN91" i="69"/>
  <c r="EM91" i="69"/>
  <c r="EL91" i="69"/>
  <c r="EK91" i="69"/>
  <c r="EJ91" i="69"/>
  <c r="EI91" i="69"/>
  <c r="EH91" i="69"/>
  <c r="EG91" i="69"/>
  <c r="EF91" i="69"/>
  <c r="EE91" i="69"/>
  <c r="ED91" i="69"/>
  <c r="EC91" i="69"/>
  <c r="EB91" i="69"/>
  <c r="EA91" i="69"/>
  <c r="DZ91" i="69"/>
  <c r="DY91" i="69"/>
  <c r="DX91" i="69"/>
  <c r="DW91" i="69"/>
  <c r="DV91" i="69"/>
  <c r="DU91" i="69"/>
  <c r="DT91" i="69"/>
  <c r="DS91" i="69"/>
  <c r="DR91" i="69"/>
  <c r="DQ91" i="69"/>
  <c r="DP91" i="69"/>
  <c r="DO91" i="69"/>
  <c r="DN91" i="69"/>
  <c r="DM91" i="69"/>
  <c r="DL91" i="69"/>
  <c r="DK91" i="69"/>
  <c r="DJ91" i="69"/>
  <c r="DI91" i="69"/>
  <c r="DH91" i="69"/>
  <c r="DG91" i="69"/>
  <c r="DF91" i="69"/>
  <c r="DE91" i="69"/>
  <c r="DD91" i="69"/>
  <c r="DC91" i="69"/>
  <c r="DB91" i="69"/>
  <c r="DA91" i="69"/>
  <c r="CZ91" i="69"/>
  <c r="CY91" i="69"/>
  <c r="CX91" i="69"/>
  <c r="CW91" i="69"/>
  <c r="CV91" i="69"/>
  <c r="CU91" i="69"/>
  <c r="CT91" i="69"/>
  <c r="CS91" i="69"/>
  <c r="CR91" i="69"/>
  <c r="CQ91" i="69"/>
  <c r="CP91" i="69"/>
  <c r="CO91" i="69"/>
  <c r="CN91" i="69"/>
  <c r="CM91" i="69"/>
  <c r="CL91" i="69"/>
  <c r="CK91" i="69"/>
  <c r="CJ91" i="69"/>
  <c r="CI91" i="69"/>
  <c r="CH91" i="69"/>
  <c r="CG91" i="69"/>
  <c r="CF91" i="69"/>
  <c r="CE91" i="69"/>
  <c r="CD91" i="69"/>
  <c r="CC91" i="69"/>
  <c r="CB91" i="69"/>
  <c r="CA91" i="69"/>
  <c r="BZ91" i="69"/>
  <c r="BY91" i="69"/>
  <c r="BX91" i="69"/>
  <c r="BW91" i="69"/>
  <c r="BV91" i="69"/>
  <c r="BU91" i="69"/>
  <c r="BT91" i="69"/>
  <c r="BS91" i="69"/>
  <c r="BR91" i="69"/>
  <c r="BQ91" i="69"/>
  <c r="BP91" i="69"/>
  <c r="BO91" i="69"/>
  <c r="BN91" i="69"/>
  <c r="BM91" i="69"/>
  <c r="BL91" i="69"/>
  <c r="BK91" i="69"/>
  <c r="BJ91" i="69"/>
  <c r="BI91" i="69"/>
  <c r="BH91" i="69"/>
  <c r="BG91" i="69"/>
  <c r="BF91" i="69"/>
  <c r="BE91" i="69"/>
  <c r="BD91" i="69"/>
  <c r="BC91" i="69"/>
  <c r="BB91" i="69"/>
  <c r="BA91" i="69"/>
  <c r="AZ91" i="69"/>
  <c r="AY91" i="69"/>
  <c r="AX91" i="69"/>
  <c r="AW91" i="69"/>
  <c r="AV91" i="69"/>
  <c r="AU91" i="69"/>
  <c r="AT91" i="69"/>
  <c r="AS91" i="69"/>
  <c r="AR91" i="69"/>
  <c r="AQ91" i="69"/>
  <c r="AP91" i="69"/>
  <c r="AO91" i="69"/>
  <c r="AN91" i="69"/>
  <c r="AM91" i="69"/>
  <c r="AL91" i="69"/>
  <c r="AK91" i="69"/>
  <c r="AJ91" i="69"/>
  <c r="AI91" i="69"/>
  <c r="AH91" i="69"/>
  <c r="AG91" i="69"/>
  <c r="AF91" i="69"/>
  <c r="AE91" i="69"/>
  <c r="AD91" i="69"/>
  <c r="AC91" i="69"/>
  <c r="AB91" i="69"/>
  <c r="AA91" i="69"/>
  <c r="Z91" i="69"/>
  <c r="Y91" i="69"/>
  <c r="X91" i="69"/>
  <c r="W91" i="69"/>
  <c r="V91" i="69"/>
  <c r="U91" i="69"/>
  <c r="T91" i="69"/>
  <c r="S91" i="69"/>
  <c r="R91" i="69"/>
  <c r="Q91" i="69"/>
  <c r="P91" i="69"/>
  <c r="O91" i="69"/>
  <c r="N91" i="69"/>
  <c r="M91" i="69"/>
  <c r="L91" i="69"/>
  <c r="K91" i="69"/>
  <c r="J91" i="69"/>
  <c r="I91" i="69"/>
  <c r="H91" i="69"/>
  <c r="G91" i="69"/>
  <c r="F91" i="69"/>
  <c r="E91" i="69"/>
  <c r="D91" i="69"/>
  <c r="C91" i="69"/>
  <c r="B91" i="69"/>
  <c r="A91" i="69"/>
  <c r="UC90" i="69"/>
  <c r="UB90" i="69"/>
  <c r="UA90" i="69"/>
  <c r="TZ90" i="69"/>
  <c r="TY90" i="69"/>
  <c r="TX90" i="69"/>
  <c r="TW90" i="69"/>
  <c r="TV90" i="69"/>
  <c r="TU90" i="69"/>
  <c r="TT90" i="69"/>
  <c r="TS90" i="69"/>
  <c r="TR90" i="69"/>
  <c r="TQ90" i="69"/>
  <c r="TP90" i="69"/>
  <c r="TO90" i="69"/>
  <c r="TN90" i="69"/>
  <c r="TM90" i="69"/>
  <c r="TL90" i="69"/>
  <c r="TK90" i="69"/>
  <c r="TJ90" i="69"/>
  <c r="TI90" i="69"/>
  <c r="TH90" i="69"/>
  <c r="TG90" i="69"/>
  <c r="TF90" i="69"/>
  <c r="TE90" i="69"/>
  <c r="TD90" i="69"/>
  <c r="TC90" i="69"/>
  <c r="TB90" i="69"/>
  <c r="TA90" i="69"/>
  <c r="SZ90" i="69"/>
  <c r="SY90" i="69"/>
  <c r="SX90" i="69"/>
  <c r="SW90" i="69"/>
  <c r="SV90" i="69"/>
  <c r="SU90" i="69"/>
  <c r="ST90" i="69"/>
  <c r="SS90" i="69"/>
  <c r="SR90" i="69"/>
  <c r="SQ90" i="69"/>
  <c r="SP90" i="69"/>
  <c r="SO90" i="69"/>
  <c r="SN90" i="69"/>
  <c r="SM90" i="69"/>
  <c r="SL90" i="69"/>
  <c r="SK90" i="69"/>
  <c r="SJ90" i="69"/>
  <c r="SI90" i="69"/>
  <c r="SH90" i="69"/>
  <c r="SG90" i="69"/>
  <c r="SF90" i="69"/>
  <c r="SE90" i="69"/>
  <c r="SD90" i="69"/>
  <c r="SC90" i="69"/>
  <c r="SB90" i="69"/>
  <c r="SA90" i="69"/>
  <c r="RZ90" i="69"/>
  <c r="RY90" i="69"/>
  <c r="RX90" i="69"/>
  <c r="RW90" i="69"/>
  <c r="RV90" i="69"/>
  <c r="RU90" i="69"/>
  <c r="RT90" i="69"/>
  <c r="RS90" i="69"/>
  <c r="RR90" i="69"/>
  <c r="RQ90" i="69"/>
  <c r="RP90" i="69"/>
  <c r="RO90" i="69"/>
  <c r="RN90" i="69"/>
  <c r="RM90" i="69"/>
  <c r="RL90" i="69"/>
  <c r="RK90" i="69"/>
  <c r="RJ90" i="69"/>
  <c r="RI90" i="69"/>
  <c r="RH90" i="69"/>
  <c r="RG90" i="69"/>
  <c r="RF90" i="69"/>
  <c r="RE90" i="69"/>
  <c r="RD90" i="69"/>
  <c r="RC90" i="69"/>
  <c r="RB90" i="69"/>
  <c r="RA90" i="69"/>
  <c r="QZ90" i="69"/>
  <c r="QY90" i="69"/>
  <c r="QX90" i="69"/>
  <c r="QW90" i="69"/>
  <c r="QV90" i="69"/>
  <c r="QU90" i="69"/>
  <c r="QT90" i="69"/>
  <c r="QS90" i="69"/>
  <c r="QR90" i="69"/>
  <c r="QQ90" i="69"/>
  <c r="QP90" i="69"/>
  <c r="QO90" i="69"/>
  <c r="QN90" i="69"/>
  <c r="QM90" i="69"/>
  <c r="QL90" i="69"/>
  <c r="QK90" i="69"/>
  <c r="QJ90" i="69"/>
  <c r="QI90" i="69"/>
  <c r="QH90" i="69"/>
  <c r="QG90" i="69"/>
  <c r="QF90" i="69"/>
  <c r="QE90" i="69"/>
  <c r="QD90" i="69"/>
  <c r="QC90" i="69"/>
  <c r="QB90" i="69"/>
  <c r="QA90" i="69"/>
  <c r="PZ90" i="69"/>
  <c r="PY90" i="69"/>
  <c r="PX90" i="69"/>
  <c r="PW90" i="69"/>
  <c r="PV90" i="69"/>
  <c r="PU90" i="69"/>
  <c r="PT90" i="69"/>
  <c r="PS90" i="69"/>
  <c r="PR90" i="69"/>
  <c r="PQ90" i="69"/>
  <c r="PP90" i="69"/>
  <c r="PO90" i="69"/>
  <c r="PN90" i="69"/>
  <c r="PM90" i="69"/>
  <c r="PL90" i="69"/>
  <c r="PK90" i="69"/>
  <c r="PJ90" i="69"/>
  <c r="PI90" i="69"/>
  <c r="PH90" i="69"/>
  <c r="PG90" i="69"/>
  <c r="PF90" i="69"/>
  <c r="PE90" i="69"/>
  <c r="PD90" i="69"/>
  <c r="PC90" i="69"/>
  <c r="PB90" i="69"/>
  <c r="PA90" i="69"/>
  <c r="OZ90" i="69"/>
  <c r="OY90" i="69"/>
  <c r="OX90" i="69"/>
  <c r="OW90" i="69"/>
  <c r="OV90" i="69"/>
  <c r="OU90" i="69"/>
  <c r="OT90" i="69"/>
  <c r="OS90" i="69"/>
  <c r="OR90" i="69"/>
  <c r="OQ90" i="69"/>
  <c r="OP90" i="69"/>
  <c r="OO90" i="69"/>
  <c r="ON90" i="69"/>
  <c r="OM90" i="69"/>
  <c r="OL90" i="69"/>
  <c r="OK90" i="69"/>
  <c r="OJ90" i="69"/>
  <c r="OI90" i="69"/>
  <c r="OH90" i="69"/>
  <c r="OG90" i="69"/>
  <c r="OF90" i="69"/>
  <c r="OE90" i="69"/>
  <c r="OD90" i="69"/>
  <c r="OC90" i="69"/>
  <c r="OB90" i="69"/>
  <c r="OA90" i="69"/>
  <c r="NZ90" i="69"/>
  <c r="NY90" i="69"/>
  <c r="NX90" i="69"/>
  <c r="NW90" i="69"/>
  <c r="NV90" i="69"/>
  <c r="NU90" i="69"/>
  <c r="NT90" i="69"/>
  <c r="NS90" i="69"/>
  <c r="NR90" i="69"/>
  <c r="NQ90" i="69"/>
  <c r="NP90" i="69"/>
  <c r="NO90" i="69"/>
  <c r="NN90" i="69"/>
  <c r="NM90" i="69"/>
  <c r="NL90" i="69"/>
  <c r="NK90" i="69"/>
  <c r="NJ90" i="69"/>
  <c r="NI90" i="69"/>
  <c r="NH90" i="69"/>
  <c r="NG90" i="69"/>
  <c r="NF90" i="69"/>
  <c r="NE90" i="69"/>
  <c r="ND90" i="69"/>
  <c r="NC90" i="69"/>
  <c r="NB90" i="69"/>
  <c r="NA90" i="69"/>
  <c r="MZ90" i="69"/>
  <c r="MY90" i="69"/>
  <c r="MX90" i="69"/>
  <c r="MW90" i="69"/>
  <c r="MV90" i="69"/>
  <c r="MU90" i="69"/>
  <c r="MT90" i="69"/>
  <c r="MS90" i="69"/>
  <c r="MR90" i="69"/>
  <c r="MQ90" i="69"/>
  <c r="MP90" i="69"/>
  <c r="MO90" i="69"/>
  <c r="MN90" i="69"/>
  <c r="MM90" i="69"/>
  <c r="ML90" i="69"/>
  <c r="MK90" i="69"/>
  <c r="MJ90" i="69"/>
  <c r="MI90" i="69"/>
  <c r="MH90" i="69"/>
  <c r="MG90" i="69"/>
  <c r="MF90" i="69"/>
  <c r="ME90" i="69"/>
  <c r="MD90" i="69"/>
  <c r="MC90" i="69"/>
  <c r="MB90" i="69"/>
  <c r="MA90" i="69"/>
  <c r="LZ90" i="69"/>
  <c r="LY90" i="69"/>
  <c r="LX90" i="69"/>
  <c r="LW90" i="69"/>
  <c r="LV90" i="69"/>
  <c r="LU90" i="69"/>
  <c r="LT90" i="69"/>
  <c r="LS90" i="69"/>
  <c r="LR90" i="69"/>
  <c r="LQ90" i="69"/>
  <c r="LP90" i="69"/>
  <c r="LO90" i="69"/>
  <c r="LN90" i="69"/>
  <c r="LM90" i="69"/>
  <c r="LL90" i="69"/>
  <c r="LK90" i="69"/>
  <c r="LJ90" i="69"/>
  <c r="LI90" i="69"/>
  <c r="LH90" i="69"/>
  <c r="LG90" i="69"/>
  <c r="LF90" i="69"/>
  <c r="LE90" i="69"/>
  <c r="LD90" i="69"/>
  <c r="LC90" i="69"/>
  <c r="LB90" i="69"/>
  <c r="LA90" i="69"/>
  <c r="KZ90" i="69"/>
  <c r="KY90" i="69"/>
  <c r="KX90" i="69"/>
  <c r="KW90" i="69"/>
  <c r="KV90" i="69"/>
  <c r="KU90" i="69"/>
  <c r="KT90" i="69"/>
  <c r="KS90" i="69"/>
  <c r="KR90" i="69"/>
  <c r="KQ90" i="69"/>
  <c r="KP90" i="69"/>
  <c r="KO90" i="69"/>
  <c r="KN90" i="69"/>
  <c r="KM90" i="69"/>
  <c r="KL90" i="69"/>
  <c r="KK90" i="69"/>
  <c r="KJ90" i="69"/>
  <c r="KI90" i="69"/>
  <c r="KH90" i="69"/>
  <c r="KG90" i="69"/>
  <c r="KF90" i="69"/>
  <c r="KE90" i="69"/>
  <c r="KD90" i="69"/>
  <c r="KC90" i="69"/>
  <c r="KB90" i="69"/>
  <c r="KA90" i="69"/>
  <c r="JZ90" i="69"/>
  <c r="JY90" i="69"/>
  <c r="JX90" i="69"/>
  <c r="JW90" i="69"/>
  <c r="JV90" i="69"/>
  <c r="JU90" i="69"/>
  <c r="JT90" i="69"/>
  <c r="JS90" i="69"/>
  <c r="JR90" i="69"/>
  <c r="JQ90" i="69"/>
  <c r="JP90" i="69"/>
  <c r="JO90" i="69"/>
  <c r="JN90" i="69"/>
  <c r="JM90" i="69"/>
  <c r="JL90" i="69"/>
  <c r="JK90" i="69"/>
  <c r="JJ90" i="69"/>
  <c r="JI90" i="69"/>
  <c r="JH90" i="69"/>
  <c r="JG90" i="69"/>
  <c r="JF90" i="69"/>
  <c r="JE90" i="69"/>
  <c r="JD90" i="69"/>
  <c r="JC90" i="69"/>
  <c r="JB90" i="69"/>
  <c r="JA90" i="69"/>
  <c r="IZ90" i="69"/>
  <c r="IY90" i="69"/>
  <c r="IX90" i="69"/>
  <c r="IW90" i="69"/>
  <c r="IV90" i="69"/>
  <c r="IU90" i="69"/>
  <c r="IT90" i="69"/>
  <c r="IS90" i="69"/>
  <c r="IR90" i="69"/>
  <c r="IQ90" i="69"/>
  <c r="IP90" i="69"/>
  <c r="IO90" i="69"/>
  <c r="IN90" i="69"/>
  <c r="IM90" i="69"/>
  <c r="IL90" i="69"/>
  <c r="IK90" i="69"/>
  <c r="IJ90" i="69"/>
  <c r="II90" i="69"/>
  <c r="IH90" i="69"/>
  <c r="IG90" i="69"/>
  <c r="IF90" i="69"/>
  <c r="IE90" i="69"/>
  <c r="ID90" i="69"/>
  <c r="IC90" i="69"/>
  <c r="IB90" i="69"/>
  <c r="IA90" i="69"/>
  <c r="HZ90" i="69"/>
  <c r="HY90" i="69"/>
  <c r="HX90" i="69"/>
  <c r="HW90" i="69"/>
  <c r="HV90" i="69"/>
  <c r="HU90" i="69"/>
  <c r="HT90" i="69"/>
  <c r="HS90" i="69"/>
  <c r="HR90" i="69"/>
  <c r="HQ90" i="69"/>
  <c r="HP90" i="69"/>
  <c r="HO90" i="69"/>
  <c r="HN90" i="69"/>
  <c r="HM90" i="69"/>
  <c r="HL90" i="69"/>
  <c r="HK90" i="69"/>
  <c r="HJ90" i="69"/>
  <c r="HI90" i="69"/>
  <c r="HH90" i="69"/>
  <c r="HG90" i="69"/>
  <c r="HF90" i="69"/>
  <c r="HE90" i="69"/>
  <c r="HD90" i="69"/>
  <c r="HC90" i="69"/>
  <c r="HB90" i="69"/>
  <c r="HA90" i="69"/>
  <c r="GZ90" i="69"/>
  <c r="GY90" i="69"/>
  <c r="GX90" i="69"/>
  <c r="GW90" i="69"/>
  <c r="GV90" i="69"/>
  <c r="GU90" i="69"/>
  <c r="GT90" i="69"/>
  <c r="GS90" i="69"/>
  <c r="GR90" i="69"/>
  <c r="GQ90" i="69"/>
  <c r="GP90" i="69"/>
  <c r="GO90" i="69"/>
  <c r="GN90" i="69"/>
  <c r="GM90" i="69"/>
  <c r="GL90" i="69"/>
  <c r="GK90" i="69"/>
  <c r="GJ90" i="69"/>
  <c r="GI90" i="69"/>
  <c r="GH90" i="69"/>
  <c r="GG90" i="69"/>
  <c r="GF90" i="69"/>
  <c r="GE90" i="69"/>
  <c r="GD90" i="69"/>
  <c r="GC90" i="69"/>
  <c r="GB90" i="69"/>
  <c r="GA90" i="69"/>
  <c r="FZ90" i="69"/>
  <c r="FY90" i="69"/>
  <c r="FX90" i="69"/>
  <c r="FW90" i="69"/>
  <c r="FV90" i="69"/>
  <c r="FU90" i="69"/>
  <c r="FT90" i="69"/>
  <c r="FS90" i="69"/>
  <c r="FR90" i="69"/>
  <c r="FQ90" i="69"/>
  <c r="FP90" i="69"/>
  <c r="FO90" i="69"/>
  <c r="FN90" i="69"/>
  <c r="FM90" i="69"/>
  <c r="FL90" i="69"/>
  <c r="FK90" i="69"/>
  <c r="FJ90" i="69"/>
  <c r="FI90" i="69"/>
  <c r="FH90" i="69"/>
  <c r="FG90" i="69"/>
  <c r="FF90" i="69"/>
  <c r="FE90" i="69"/>
  <c r="FD90" i="69"/>
  <c r="FC90" i="69"/>
  <c r="FB90" i="69"/>
  <c r="FA90" i="69"/>
  <c r="EZ90" i="69"/>
  <c r="EY90" i="69"/>
  <c r="EX90" i="69"/>
  <c r="EW90" i="69"/>
  <c r="EV90" i="69"/>
  <c r="EU90" i="69"/>
  <c r="ET90" i="69"/>
  <c r="ES90" i="69"/>
  <c r="ER90" i="69"/>
  <c r="EQ90" i="69"/>
  <c r="EP90" i="69"/>
  <c r="EO90" i="69"/>
  <c r="EN90" i="69"/>
  <c r="EM90" i="69"/>
  <c r="EL90" i="69"/>
  <c r="EK90" i="69"/>
  <c r="EJ90" i="69"/>
  <c r="EI90" i="69"/>
  <c r="EH90" i="69"/>
  <c r="EG90" i="69"/>
  <c r="EF90" i="69"/>
  <c r="EE90" i="69"/>
  <c r="ED90" i="69"/>
  <c r="EC90" i="69"/>
  <c r="EB90" i="69"/>
  <c r="EA90" i="69"/>
  <c r="DZ90" i="69"/>
  <c r="DY90" i="69"/>
  <c r="DX90" i="69"/>
  <c r="DW90" i="69"/>
  <c r="DV90" i="69"/>
  <c r="DU90" i="69"/>
  <c r="DT90" i="69"/>
  <c r="DS90" i="69"/>
  <c r="DR90" i="69"/>
  <c r="DQ90" i="69"/>
  <c r="DP90" i="69"/>
  <c r="DO90" i="69"/>
  <c r="DN90" i="69"/>
  <c r="DM90" i="69"/>
  <c r="DL90" i="69"/>
  <c r="DK90" i="69"/>
  <c r="DJ90" i="69"/>
  <c r="DI90" i="69"/>
  <c r="DH90" i="69"/>
  <c r="DG90" i="69"/>
  <c r="DF90" i="69"/>
  <c r="DE90" i="69"/>
  <c r="DD90" i="69"/>
  <c r="DC90" i="69"/>
  <c r="DB90" i="69"/>
  <c r="DA90" i="69"/>
  <c r="CZ90" i="69"/>
  <c r="CY90" i="69"/>
  <c r="CX90" i="69"/>
  <c r="CW90" i="69"/>
  <c r="CV90" i="69"/>
  <c r="CU90" i="69"/>
  <c r="CT90" i="69"/>
  <c r="CS90" i="69"/>
  <c r="CR90" i="69"/>
  <c r="CQ90" i="69"/>
  <c r="CP90" i="69"/>
  <c r="CO90" i="69"/>
  <c r="CN90" i="69"/>
  <c r="CM90" i="69"/>
  <c r="CL90" i="69"/>
  <c r="CK90" i="69"/>
  <c r="CJ90" i="69"/>
  <c r="CI90" i="69"/>
  <c r="CH90" i="69"/>
  <c r="CG90" i="69"/>
  <c r="CF90" i="69"/>
  <c r="CE90" i="69"/>
  <c r="CD90" i="69"/>
  <c r="CC90" i="69"/>
  <c r="CB90" i="69"/>
  <c r="CA90" i="69"/>
  <c r="BZ90" i="69"/>
  <c r="BY90" i="69"/>
  <c r="BX90" i="69"/>
  <c r="BW90" i="69"/>
  <c r="BV90" i="69"/>
  <c r="BU90" i="69"/>
  <c r="BT90" i="69"/>
  <c r="BS90" i="69"/>
  <c r="BR90" i="69"/>
  <c r="BQ90" i="69"/>
  <c r="BP90" i="69"/>
  <c r="BO90" i="69"/>
  <c r="BN90" i="69"/>
  <c r="BM90" i="69"/>
  <c r="BL90" i="69"/>
  <c r="BK90" i="69"/>
  <c r="BJ90" i="69"/>
  <c r="BI90" i="69"/>
  <c r="BH90" i="69"/>
  <c r="BG90" i="69"/>
  <c r="BF90" i="69"/>
  <c r="BE90" i="69"/>
  <c r="BD90" i="69"/>
  <c r="BC90" i="69"/>
  <c r="BB90" i="69"/>
  <c r="BA90" i="69"/>
  <c r="AZ90" i="69"/>
  <c r="AY90" i="69"/>
  <c r="AX90" i="69"/>
  <c r="AW90" i="69"/>
  <c r="AV90" i="69"/>
  <c r="AU90" i="69"/>
  <c r="AT90" i="69"/>
  <c r="AS90" i="69"/>
  <c r="AR90" i="69"/>
  <c r="AQ90" i="69"/>
  <c r="AP90" i="69"/>
  <c r="AO90" i="69"/>
  <c r="AN90" i="69"/>
  <c r="AM90" i="69"/>
  <c r="AL90" i="69"/>
  <c r="AK90" i="69"/>
  <c r="AJ90" i="69"/>
  <c r="AI90" i="69"/>
  <c r="AH90" i="69"/>
  <c r="AG90" i="69"/>
  <c r="AF90" i="69"/>
  <c r="AE90" i="69"/>
  <c r="AD90" i="69"/>
  <c r="AC90" i="69"/>
  <c r="AB90" i="69"/>
  <c r="AA90" i="69"/>
  <c r="Z90" i="69"/>
  <c r="Y90" i="69"/>
  <c r="X90" i="69"/>
  <c r="W90" i="69"/>
  <c r="V90" i="69"/>
  <c r="U90" i="69"/>
  <c r="T90" i="69"/>
  <c r="S90" i="69"/>
  <c r="R90" i="69"/>
  <c r="Q90" i="69"/>
  <c r="P90" i="69"/>
  <c r="O90" i="69"/>
  <c r="N90" i="69"/>
  <c r="M90" i="69"/>
  <c r="L90" i="69"/>
  <c r="K90" i="69"/>
  <c r="J90" i="69"/>
  <c r="I90" i="69"/>
  <c r="H90" i="69"/>
  <c r="G90" i="69"/>
  <c r="F90" i="69"/>
  <c r="E90" i="69"/>
  <c r="D90" i="69"/>
  <c r="C90" i="69"/>
  <c r="B90" i="69"/>
  <c r="A90" i="69"/>
  <c r="UC89" i="69"/>
  <c r="UB89" i="69"/>
  <c r="UA89" i="69"/>
  <c r="TZ89" i="69"/>
  <c r="TY89" i="69"/>
  <c r="TX89" i="69"/>
  <c r="TW89" i="69"/>
  <c r="TV89" i="69"/>
  <c r="TU89" i="69"/>
  <c r="TT89" i="69"/>
  <c r="TS89" i="69"/>
  <c r="TR89" i="69"/>
  <c r="TQ89" i="69"/>
  <c r="TP89" i="69"/>
  <c r="TO89" i="69"/>
  <c r="TN89" i="69"/>
  <c r="TM89" i="69"/>
  <c r="TL89" i="69"/>
  <c r="TK89" i="69"/>
  <c r="TJ89" i="69"/>
  <c r="TI89" i="69"/>
  <c r="TH89" i="69"/>
  <c r="TG89" i="69"/>
  <c r="TF89" i="69"/>
  <c r="TE89" i="69"/>
  <c r="TD89" i="69"/>
  <c r="TC89" i="69"/>
  <c r="TB89" i="69"/>
  <c r="TA89" i="69"/>
  <c r="SZ89" i="69"/>
  <c r="SY89" i="69"/>
  <c r="SX89" i="69"/>
  <c r="SW89" i="69"/>
  <c r="SV89" i="69"/>
  <c r="SU89" i="69"/>
  <c r="ST89" i="69"/>
  <c r="SS89" i="69"/>
  <c r="SR89" i="69"/>
  <c r="SQ89" i="69"/>
  <c r="SP89" i="69"/>
  <c r="SO89" i="69"/>
  <c r="SN89" i="69"/>
  <c r="SM89" i="69"/>
  <c r="SL89" i="69"/>
  <c r="SK89" i="69"/>
  <c r="SJ89" i="69"/>
  <c r="SI89" i="69"/>
  <c r="SH89" i="69"/>
  <c r="SG89" i="69"/>
  <c r="SF89" i="69"/>
  <c r="SE89" i="69"/>
  <c r="SD89" i="69"/>
  <c r="SC89" i="69"/>
  <c r="SB89" i="69"/>
  <c r="SA89" i="69"/>
  <c r="RZ89" i="69"/>
  <c r="RY89" i="69"/>
  <c r="RX89" i="69"/>
  <c r="RW89" i="69"/>
  <c r="RV89" i="69"/>
  <c r="RU89" i="69"/>
  <c r="RT89" i="69"/>
  <c r="RS89" i="69"/>
  <c r="RR89" i="69"/>
  <c r="RQ89" i="69"/>
  <c r="RP89" i="69"/>
  <c r="RO89" i="69"/>
  <c r="RN89" i="69"/>
  <c r="RM89" i="69"/>
  <c r="RL89" i="69"/>
  <c r="RK89" i="69"/>
  <c r="RJ89" i="69"/>
  <c r="RI89" i="69"/>
  <c r="RH89" i="69"/>
  <c r="RG89" i="69"/>
  <c r="RF89" i="69"/>
  <c r="RE89" i="69"/>
  <c r="RD89" i="69"/>
  <c r="RC89" i="69"/>
  <c r="RB89" i="69"/>
  <c r="RA89" i="69"/>
  <c r="QZ89" i="69"/>
  <c r="QY89" i="69"/>
  <c r="QX89" i="69"/>
  <c r="QW89" i="69"/>
  <c r="QV89" i="69"/>
  <c r="QU89" i="69"/>
  <c r="QT89" i="69"/>
  <c r="QS89" i="69"/>
  <c r="QR89" i="69"/>
  <c r="QQ89" i="69"/>
  <c r="QP89" i="69"/>
  <c r="QO89" i="69"/>
  <c r="QN89" i="69"/>
  <c r="QM89" i="69"/>
  <c r="QL89" i="69"/>
  <c r="QK89" i="69"/>
  <c r="QJ89" i="69"/>
  <c r="QI89" i="69"/>
  <c r="QH89" i="69"/>
  <c r="QG89" i="69"/>
  <c r="QF89" i="69"/>
  <c r="QE89" i="69"/>
  <c r="QD89" i="69"/>
  <c r="QC89" i="69"/>
  <c r="QB89" i="69"/>
  <c r="QA89" i="69"/>
  <c r="PZ89" i="69"/>
  <c r="PY89" i="69"/>
  <c r="PX89" i="69"/>
  <c r="PW89" i="69"/>
  <c r="PV89" i="69"/>
  <c r="PU89" i="69"/>
  <c r="PT89" i="69"/>
  <c r="PS89" i="69"/>
  <c r="PR89" i="69"/>
  <c r="PQ89" i="69"/>
  <c r="PP89" i="69"/>
  <c r="PO89" i="69"/>
  <c r="PN89" i="69"/>
  <c r="PM89" i="69"/>
  <c r="PL89" i="69"/>
  <c r="PK89" i="69"/>
  <c r="PJ89" i="69"/>
  <c r="PI89" i="69"/>
  <c r="PH89" i="69"/>
  <c r="PG89" i="69"/>
  <c r="PF89" i="69"/>
  <c r="PE89" i="69"/>
  <c r="PD89" i="69"/>
  <c r="PC89" i="69"/>
  <c r="PB89" i="69"/>
  <c r="PA89" i="69"/>
  <c r="OZ89" i="69"/>
  <c r="OY89" i="69"/>
  <c r="OX89" i="69"/>
  <c r="OW89" i="69"/>
  <c r="OV89" i="69"/>
  <c r="OU89" i="69"/>
  <c r="OT89" i="69"/>
  <c r="OS89" i="69"/>
  <c r="OR89" i="69"/>
  <c r="OQ89" i="69"/>
  <c r="OP89" i="69"/>
  <c r="OO89" i="69"/>
  <c r="ON89" i="69"/>
  <c r="OM89" i="69"/>
  <c r="OL89" i="69"/>
  <c r="OK89" i="69"/>
  <c r="OJ89" i="69"/>
  <c r="OI89" i="69"/>
  <c r="OH89" i="69"/>
  <c r="OG89" i="69"/>
  <c r="OF89" i="69"/>
  <c r="OE89" i="69"/>
  <c r="OD89" i="69"/>
  <c r="OC89" i="69"/>
  <c r="OB89" i="69"/>
  <c r="OA89" i="69"/>
  <c r="NZ89" i="69"/>
  <c r="NY89" i="69"/>
  <c r="NX89" i="69"/>
  <c r="NW89" i="69"/>
  <c r="NV89" i="69"/>
  <c r="NU89" i="69"/>
  <c r="NT89" i="69"/>
  <c r="NS89" i="69"/>
  <c r="NR89" i="69"/>
  <c r="NQ89" i="69"/>
  <c r="NP89" i="69"/>
  <c r="NO89" i="69"/>
  <c r="NN89" i="69"/>
  <c r="NM89" i="69"/>
  <c r="NL89" i="69"/>
  <c r="NK89" i="69"/>
  <c r="NJ89" i="69"/>
  <c r="NI89" i="69"/>
  <c r="NH89" i="69"/>
  <c r="NG89" i="69"/>
  <c r="NF89" i="69"/>
  <c r="NE89" i="69"/>
  <c r="ND89" i="69"/>
  <c r="NC89" i="69"/>
  <c r="NB89" i="69"/>
  <c r="NA89" i="69"/>
  <c r="MZ89" i="69"/>
  <c r="MY89" i="69"/>
  <c r="MX89" i="69"/>
  <c r="MW89" i="69"/>
  <c r="MV89" i="69"/>
  <c r="MU89" i="69"/>
  <c r="MT89" i="69"/>
  <c r="MS89" i="69"/>
  <c r="MR89" i="69"/>
  <c r="MQ89" i="69"/>
  <c r="MP89" i="69"/>
  <c r="MO89" i="69"/>
  <c r="MN89" i="69"/>
  <c r="MM89" i="69"/>
  <c r="ML89" i="69"/>
  <c r="MK89" i="69"/>
  <c r="MJ89" i="69"/>
  <c r="MI89" i="69"/>
  <c r="MH89" i="69"/>
  <c r="MG89" i="69"/>
  <c r="MF89" i="69"/>
  <c r="ME89" i="69"/>
  <c r="MD89" i="69"/>
  <c r="MC89" i="69"/>
  <c r="MB89" i="69"/>
  <c r="MA89" i="69"/>
  <c r="LZ89" i="69"/>
  <c r="LY89" i="69"/>
  <c r="LX89" i="69"/>
  <c r="LW89" i="69"/>
  <c r="LV89" i="69"/>
  <c r="LU89" i="69"/>
  <c r="LT89" i="69"/>
  <c r="LS89" i="69"/>
  <c r="LR89" i="69"/>
  <c r="LQ89" i="69"/>
  <c r="LP89" i="69"/>
  <c r="LO89" i="69"/>
  <c r="LN89" i="69"/>
  <c r="LM89" i="69"/>
  <c r="LL89" i="69"/>
  <c r="LK89" i="69"/>
  <c r="LJ89" i="69"/>
  <c r="LI89" i="69"/>
  <c r="LH89" i="69"/>
  <c r="LG89" i="69"/>
  <c r="LF89" i="69"/>
  <c r="LE89" i="69"/>
  <c r="LD89" i="69"/>
  <c r="LC89" i="69"/>
  <c r="LB89" i="69"/>
  <c r="LA89" i="69"/>
  <c r="KZ89" i="69"/>
  <c r="KY89" i="69"/>
  <c r="KX89" i="69"/>
  <c r="KW89" i="69"/>
  <c r="KV89" i="69"/>
  <c r="KU89" i="69"/>
  <c r="KT89" i="69"/>
  <c r="KS89" i="69"/>
  <c r="KR89" i="69"/>
  <c r="KQ89" i="69"/>
  <c r="KP89" i="69"/>
  <c r="KO89" i="69"/>
  <c r="KN89" i="69"/>
  <c r="KM89" i="69"/>
  <c r="KL89" i="69"/>
  <c r="KK89" i="69"/>
  <c r="KJ89" i="69"/>
  <c r="KI89" i="69"/>
  <c r="KH89" i="69"/>
  <c r="KG89" i="69"/>
  <c r="KF89" i="69"/>
  <c r="KE89" i="69"/>
  <c r="KD89" i="69"/>
  <c r="KC89" i="69"/>
  <c r="KB89" i="69"/>
  <c r="KA89" i="69"/>
  <c r="JZ89" i="69"/>
  <c r="JY89" i="69"/>
  <c r="JX89" i="69"/>
  <c r="JW89" i="69"/>
  <c r="JV89" i="69"/>
  <c r="JU89" i="69"/>
  <c r="JT89" i="69"/>
  <c r="JS89" i="69"/>
  <c r="JR89" i="69"/>
  <c r="JQ89" i="69"/>
  <c r="JP89" i="69"/>
  <c r="JO89" i="69"/>
  <c r="JN89" i="69"/>
  <c r="JM89" i="69"/>
  <c r="JL89" i="69"/>
  <c r="JK89" i="69"/>
  <c r="JJ89" i="69"/>
  <c r="JI89" i="69"/>
  <c r="JH89" i="69"/>
  <c r="JG89" i="69"/>
  <c r="JF89" i="69"/>
  <c r="JE89" i="69"/>
  <c r="JD89" i="69"/>
  <c r="JC89" i="69"/>
  <c r="JB89" i="69"/>
  <c r="JA89" i="69"/>
  <c r="IZ89" i="69"/>
  <c r="IY89" i="69"/>
  <c r="IX89" i="69"/>
  <c r="IW89" i="69"/>
  <c r="IV89" i="69"/>
  <c r="IU89" i="69"/>
  <c r="IT89" i="69"/>
  <c r="IS89" i="69"/>
  <c r="IR89" i="69"/>
  <c r="IQ89" i="69"/>
  <c r="IP89" i="69"/>
  <c r="IO89" i="69"/>
  <c r="IN89" i="69"/>
  <c r="IM89" i="69"/>
  <c r="IL89" i="69"/>
  <c r="IK89" i="69"/>
  <c r="IJ89" i="69"/>
  <c r="II89" i="69"/>
  <c r="IH89" i="69"/>
  <c r="IG89" i="69"/>
  <c r="IF89" i="69"/>
  <c r="IE89" i="69"/>
  <c r="ID89" i="69"/>
  <c r="IC89" i="69"/>
  <c r="IB89" i="69"/>
  <c r="IA89" i="69"/>
  <c r="HZ89" i="69"/>
  <c r="HY89" i="69"/>
  <c r="HX89" i="69"/>
  <c r="HW89" i="69"/>
  <c r="HV89" i="69"/>
  <c r="HU89" i="69"/>
  <c r="HT89" i="69"/>
  <c r="HS89" i="69"/>
  <c r="HR89" i="69"/>
  <c r="HQ89" i="69"/>
  <c r="HP89" i="69"/>
  <c r="HO89" i="69"/>
  <c r="HN89" i="69"/>
  <c r="HM89" i="69"/>
  <c r="HL89" i="69"/>
  <c r="HK89" i="69"/>
  <c r="HJ89" i="69"/>
  <c r="HI89" i="69"/>
  <c r="HH89" i="69"/>
  <c r="HG89" i="69"/>
  <c r="HF89" i="69"/>
  <c r="HE89" i="69"/>
  <c r="HD89" i="69"/>
  <c r="HC89" i="69"/>
  <c r="HB89" i="69"/>
  <c r="HA89" i="69"/>
  <c r="GZ89" i="69"/>
  <c r="GY89" i="69"/>
  <c r="GX89" i="69"/>
  <c r="GW89" i="69"/>
  <c r="GV89" i="69"/>
  <c r="GU89" i="69"/>
  <c r="GT89" i="69"/>
  <c r="GS89" i="69"/>
  <c r="GR89" i="69"/>
  <c r="GQ89" i="69"/>
  <c r="GP89" i="69"/>
  <c r="GO89" i="69"/>
  <c r="GN89" i="69"/>
  <c r="GM89" i="69"/>
  <c r="GL89" i="69"/>
  <c r="GK89" i="69"/>
  <c r="GJ89" i="69"/>
  <c r="GI89" i="69"/>
  <c r="GH89" i="69"/>
  <c r="GG89" i="69"/>
  <c r="GF89" i="69"/>
  <c r="GE89" i="69"/>
  <c r="GD89" i="69"/>
  <c r="GC89" i="69"/>
  <c r="GB89" i="69"/>
  <c r="GA89" i="69"/>
  <c r="FZ89" i="69"/>
  <c r="FY89" i="69"/>
  <c r="FX89" i="69"/>
  <c r="FW89" i="69"/>
  <c r="FV89" i="69"/>
  <c r="FU89" i="69"/>
  <c r="FT89" i="69"/>
  <c r="FS89" i="69"/>
  <c r="FR89" i="69"/>
  <c r="FQ89" i="69"/>
  <c r="FP89" i="69"/>
  <c r="FO89" i="69"/>
  <c r="FN89" i="69"/>
  <c r="FM89" i="69"/>
  <c r="FL89" i="69"/>
  <c r="FK89" i="69"/>
  <c r="FJ89" i="69"/>
  <c r="FI89" i="69"/>
  <c r="FH89" i="69"/>
  <c r="FG89" i="69"/>
  <c r="FF89" i="69"/>
  <c r="FE89" i="69"/>
  <c r="FD89" i="69"/>
  <c r="FC89" i="69"/>
  <c r="FB89" i="69"/>
  <c r="FA89" i="69"/>
  <c r="EZ89" i="69"/>
  <c r="EY89" i="69"/>
  <c r="EX89" i="69"/>
  <c r="EW89" i="69"/>
  <c r="EV89" i="69"/>
  <c r="EU89" i="69"/>
  <c r="ET89" i="69"/>
  <c r="ES89" i="69"/>
  <c r="ER89" i="69"/>
  <c r="EQ89" i="69"/>
  <c r="EP89" i="69"/>
  <c r="EO89" i="69"/>
  <c r="EN89" i="69"/>
  <c r="EM89" i="69"/>
  <c r="EL89" i="69"/>
  <c r="EK89" i="69"/>
  <c r="EJ89" i="69"/>
  <c r="EI89" i="69"/>
  <c r="EH89" i="69"/>
  <c r="EG89" i="69"/>
  <c r="EF89" i="69"/>
  <c r="EE89" i="69"/>
  <c r="ED89" i="69"/>
  <c r="EC89" i="69"/>
  <c r="EB89" i="69"/>
  <c r="EA89" i="69"/>
  <c r="DZ89" i="69"/>
  <c r="DY89" i="69"/>
  <c r="DX89" i="69"/>
  <c r="DW89" i="69"/>
  <c r="DV89" i="69"/>
  <c r="DU89" i="69"/>
  <c r="DT89" i="69"/>
  <c r="DS89" i="69"/>
  <c r="DR89" i="69"/>
  <c r="DQ89" i="69"/>
  <c r="DP89" i="69"/>
  <c r="DO89" i="69"/>
  <c r="DN89" i="69"/>
  <c r="DM89" i="69"/>
  <c r="DL89" i="69"/>
  <c r="DK89" i="69"/>
  <c r="DJ89" i="69"/>
  <c r="DI89" i="69"/>
  <c r="DH89" i="69"/>
  <c r="DG89" i="69"/>
  <c r="DF89" i="69"/>
  <c r="DE89" i="69"/>
  <c r="DD89" i="69"/>
  <c r="DC89" i="69"/>
  <c r="DB89" i="69"/>
  <c r="DA89" i="69"/>
  <c r="CZ89" i="69"/>
  <c r="CY89" i="69"/>
  <c r="CX89" i="69"/>
  <c r="CW89" i="69"/>
  <c r="CV89" i="69"/>
  <c r="CU89" i="69"/>
  <c r="CT89" i="69"/>
  <c r="CS89" i="69"/>
  <c r="CR89" i="69"/>
  <c r="CQ89" i="69"/>
  <c r="CP89" i="69"/>
  <c r="CO89" i="69"/>
  <c r="CN89" i="69"/>
  <c r="CM89" i="69"/>
  <c r="CL89" i="69"/>
  <c r="CK89" i="69"/>
  <c r="CJ89" i="69"/>
  <c r="CI89" i="69"/>
  <c r="CH89" i="69"/>
  <c r="CG89" i="69"/>
  <c r="CF89" i="69"/>
  <c r="CE89" i="69"/>
  <c r="CD89" i="69"/>
  <c r="CC89" i="69"/>
  <c r="CB89" i="69"/>
  <c r="CA89" i="69"/>
  <c r="BZ89" i="69"/>
  <c r="BY89" i="69"/>
  <c r="BX89" i="69"/>
  <c r="BW89" i="69"/>
  <c r="BV89" i="69"/>
  <c r="BU89" i="69"/>
  <c r="BT89" i="69"/>
  <c r="BS89" i="69"/>
  <c r="BR89" i="69"/>
  <c r="BQ89" i="69"/>
  <c r="BP89" i="69"/>
  <c r="BO89" i="69"/>
  <c r="BN89" i="69"/>
  <c r="BM89" i="69"/>
  <c r="BL89" i="69"/>
  <c r="BK89" i="69"/>
  <c r="BJ89" i="69"/>
  <c r="BI89" i="69"/>
  <c r="BH89" i="69"/>
  <c r="BG89" i="69"/>
  <c r="BF89" i="69"/>
  <c r="BE89" i="69"/>
  <c r="BD89" i="69"/>
  <c r="BC89" i="69"/>
  <c r="BB89" i="69"/>
  <c r="BA89" i="69"/>
  <c r="AZ89" i="69"/>
  <c r="AY89" i="69"/>
  <c r="AX89" i="69"/>
  <c r="AW89" i="69"/>
  <c r="AV89" i="69"/>
  <c r="AU89" i="69"/>
  <c r="AT89" i="69"/>
  <c r="AS89" i="69"/>
  <c r="AR89" i="69"/>
  <c r="AQ89" i="69"/>
  <c r="AP89" i="69"/>
  <c r="AO89" i="69"/>
  <c r="AN89" i="69"/>
  <c r="AM89" i="69"/>
  <c r="AL89" i="69"/>
  <c r="AK89" i="69"/>
  <c r="AJ89" i="69"/>
  <c r="AI89" i="69"/>
  <c r="AH89" i="69"/>
  <c r="AG89" i="69"/>
  <c r="AF89" i="69"/>
  <c r="AE89" i="69"/>
  <c r="AD89" i="69"/>
  <c r="AC89" i="69"/>
  <c r="AB89" i="69"/>
  <c r="AA89" i="69"/>
  <c r="Z89" i="69"/>
  <c r="Y89" i="69"/>
  <c r="X89" i="69"/>
  <c r="W89" i="69"/>
  <c r="V89" i="69"/>
  <c r="U89" i="69"/>
  <c r="T89" i="69"/>
  <c r="S89" i="69"/>
  <c r="R89" i="69"/>
  <c r="Q89" i="69"/>
  <c r="P89" i="69"/>
  <c r="O89" i="69"/>
  <c r="N89" i="69"/>
  <c r="M89" i="69"/>
  <c r="L89" i="69"/>
  <c r="K89" i="69"/>
  <c r="J89" i="69"/>
  <c r="I89" i="69"/>
  <c r="H89" i="69"/>
  <c r="G89" i="69"/>
  <c r="F89" i="69"/>
  <c r="E89" i="69"/>
  <c r="D89" i="69"/>
  <c r="C89" i="69"/>
  <c r="B89" i="69"/>
  <c r="A89" i="69"/>
  <c r="UC88" i="69"/>
  <c r="UB88" i="69"/>
  <c r="UA88" i="69"/>
  <c r="TZ88" i="69"/>
  <c r="TY88" i="69"/>
  <c r="TX88" i="69"/>
  <c r="TW88" i="69"/>
  <c r="TV88" i="69"/>
  <c r="TU88" i="69"/>
  <c r="TT88" i="69"/>
  <c r="TS88" i="69"/>
  <c r="TR88" i="69"/>
  <c r="TQ88" i="69"/>
  <c r="TP88" i="69"/>
  <c r="TO88" i="69"/>
  <c r="TN88" i="69"/>
  <c r="TM88" i="69"/>
  <c r="TL88" i="69"/>
  <c r="TK88" i="69"/>
  <c r="TJ88" i="69"/>
  <c r="TI88" i="69"/>
  <c r="TH88" i="69"/>
  <c r="TG88" i="69"/>
  <c r="TF88" i="69"/>
  <c r="TE88" i="69"/>
  <c r="TD88" i="69"/>
  <c r="TC88" i="69"/>
  <c r="TB88" i="69"/>
  <c r="TA88" i="69"/>
  <c r="SZ88" i="69"/>
  <c r="SY88" i="69"/>
  <c r="SX88" i="69"/>
  <c r="SW88" i="69"/>
  <c r="SV88" i="69"/>
  <c r="SU88" i="69"/>
  <c r="ST88" i="69"/>
  <c r="SS88" i="69"/>
  <c r="SR88" i="69"/>
  <c r="SQ88" i="69"/>
  <c r="SP88" i="69"/>
  <c r="SO88" i="69"/>
  <c r="SN88" i="69"/>
  <c r="SM88" i="69"/>
  <c r="SL88" i="69"/>
  <c r="SK88" i="69"/>
  <c r="SJ88" i="69"/>
  <c r="SI88" i="69"/>
  <c r="SH88" i="69"/>
  <c r="SG88" i="69"/>
  <c r="SF88" i="69"/>
  <c r="SE88" i="69"/>
  <c r="SD88" i="69"/>
  <c r="SC88" i="69"/>
  <c r="SB88" i="69"/>
  <c r="SA88" i="69"/>
  <c r="RZ88" i="69"/>
  <c r="RY88" i="69"/>
  <c r="RX88" i="69"/>
  <c r="RW88" i="69"/>
  <c r="RV88" i="69"/>
  <c r="RU88" i="69"/>
  <c r="RT88" i="69"/>
  <c r="RS88" i="69"/>
  <c r="RR88" i="69"/>
  <c r="RQ88" i="69"/>
  <c r="RP88" i="69"/>
  <c r="RO88" i="69"/>
  <c r="RN88" i="69"/>
  <c r="RM88" i="69"/>
  <c r="RL88" i="69"/>
  <c r="RK88" i="69"/>
  <c r="RJ88" i="69"/>
  <c r="RI88" i="69"/>
  <c r="RH88" i="69"/>
  <c r="RG88" i="69"/>
  <c r="RF88" i="69"/>
  <c r="RE88" i="69"/>
  <c r="RD88" i="69"/>
  <c r="RC88" i="69"/>
  <c r="RB88" i="69"/>
  <c r="RA88" i="69"/>
  <c r="QZ88" i="69"/>
  <c r="QY88" i="69"/>
  <c r="QX88" i="69"/>
  <c r="QW88" i="69"/>
  <c r="QV88" i="69"/>
  <c r="QU88" i="69"/>
  <c r="QT88" i="69"/>
  <c r="QS88" i="69"/>
  <c r="QR88" i="69"/>
  <c r="QQ88" i="69"/>
  <c r="QP88" i="69"/>
  <c r="QO88" i="69"/>
  <c r="QN88" i="69"/>
  <c r="QM88" i="69"/>
  <c r="QL88" i="69"/>
  <c r="QK88" i="69"/>
  <c r="QJ88" i="69"/>
  <c r="QI88" i="69"/>
  <c r="QH88" i="69"/>
  <c r="QG88" i="69"/>
  <c r="QF88" i="69"/>
  <c r="QE88" i="69"/>
  <c r="QD88" i="69"/>
  <c r="QC88" i="69"/>
  <c r="QB88" i="69"/>
  <c r="QA88" i="69"/>
  <c r="PZ88" i="69"/>
  <c r="PY88" i="69"/>
  <c r="PX88" i="69"/>
  <c r="PW88" i="69"/>
  <c r="PV88" i="69"/>
  <c r="PU88" i="69"/>
  <c r="PT88" i="69"/>
  <c r="PS88" i="69"/>
  <c r="PR88" i="69"/>
  <c r="PQ88" i="69"/>
  <c r="PP88" i="69"/>
  <c r="PO88" i="69"/>
  <c r="PN88" i="69"/>
  <c r="PM88" i="69"/>
  <c r="PL88" i="69"/>
  <c r="PK88" i="69"/>
  <c r="PJ88" i="69"/>
  <c r="PI88" i="69"/>
  <c r="PH88" i="69"/>
  <c r="PG88" i="69"/>
  <c r="PF88" i="69"/>
  <c r="PE88" i="69"/>
  <c r="PD88" i="69"/>
  <c r="PC88" i="69"/>
  <c r="PB88" i="69"/>
  <c r="PA88" i="69"/>
  <c r="OZ88" i="69"/>
  <c r="OY88" i="69"/>
  <c r="OX88" i="69"/>
  <c r="OW88" i="69"/>
  <c r="OV88" i="69"/>
  <c r="OU88" i="69"/>
  <c r="OT88" i="69"/>
  <c r="OS88" i="69"/>
  <c r="OR88" i="69"/>
  <c r="OQ88" i="69"/>
  <c r="OP88" i="69"/>
  <c r="OO88" i="69"/>
  <c r="ON88" i="69"/>
  <c r="OM88" i="69"/>
  <c r="OL88" i="69"/>
  <c r="OK88" i="69"/>
  <c r="OJ88" i="69"/>
  <c r="OI88" i="69"/>
  <c r="OH88" i="69"/>
  <c r="OG88" i="69"/>
  <c r="OF88" i="69"/>
  <c r="OE88" i="69"/>
  <c r="OD88" i="69"/>
  <c r="OC88" i="69"/>
  <c r="OB88" i="69"/>
  <c r="OA88" i="69"/>
  <c r="NZ88" i="69"/>
  <c r="NY88" i="69"/>
  <c r="NX88" i="69"/>
  <c r="NW88" i="69"/>
  <c r="NV88" i="69"/>
  <c r="NU88" i="69"/>
  <c r="NT88" i="69"/>
  <c r="NS88" i="69"/>
  <c r="NR88" i="69"/>
  <c r="NQ88" i="69"/>
  <c r="NP88" i="69"/>
  <c r="NO88" i="69"/>
  <c r="NN88" i="69"/>
  <c r="NM88" i="69"/>
  <c r="NL88" i="69"/>
  <c r="NK88" i="69"/>
  <c r="NJ88" i="69"/>
  <c r="NI88" i="69"/>
  <c r="NH88" i="69"/>
  <c r="NG88" i="69"/>
  <c r="NF88" i="69"/>
  <c r="NE88" i="69"/>
  <c r="ND88" i="69"/>
  <c r="NC88" i="69"/>
  <c r="NB88" i="69"/>
  <c r="NA88" i="69"/>
  <c r="MZ88" i="69"/>
  <c r="MY88" i="69"/>
  <c r="MX88" i="69"/>
  <c r="MW88" i="69"/>
  <c r="MV88" i="69"/>
  <c r="MU88" i="69"/>
  <c r="MT88" i="69"/>
  <c r="MS88" i="69"/>
  <c r="MR88" i="69"/>
  <c r="MQ88" i="69"/>
  <c r="MP88" i="69"/>
  <c r="MO88" i="69"/>
  <c r="MN88" i="69"/>
  <c r="MM88" i="69"/>
  <c r="ML88" i="69"/>
  <c r="MK88" i="69"/>
  <c r="MJ88" i="69"/>
  <c r="MI88" i="69"/>
  <c r="MH88" i="69"/>
  <c r="MG88" i="69"/>
  <c r="MF88" i="69"/>
  <c r="ME88" i="69"/>
  <c r="MD88" i="69"/>
  <c r="MC88" i="69"/>
  <c r="MB88" i="69"/>
  <c r="MA88" i="69"/>
  <c r="LZ88" i="69"/>
  <c r="LY88" i="69"/>
  <c r="LX88" i="69"/>
  <c r="LW88" i="69"/>
  <c r="LV88" i="69"/>
  <c r="LU88" i="69"/>
  <c r="LT88" i="69"/>
  <c r="LS88" i="69"/>
  <c r="LR88" i="69"/>
  <c r="LQ88" i="69"/>
  <c r="LP88" i="69"/>
  <c r="LO88" i="69"/>
  <c r="LN88" i="69"/>
  <c r="LM88" i="69"/>
  <c r="LL88" i="69"/>
  <c r="LK88" i="69"/>
  <c r="LJ88" i="69"/>
  <c r="LI88" i="69"/>
  <c r="LH88" i="69"/>
  <c r="LG88" i="69"/>
  <c r="LF88" i="69"/>
  <c r="LE88" i="69"/>
  <c r="LD88" i="69"/>
  <c r="LC88" i="69"/>
  <c r="LB88" i="69"/>
  <c r="LA88" i="69"/>
  <c r="KZ88" i="69"/>
  <c r="KY88" i="69"/>
  <c r="KX88" i="69"/>
  <c r="KW88" i="69"/>
  <c r="KV88" i="69"/>
  <c r="KU88" i="69"/>
  <c r="KT88" i="69"/>
  <c r="KS88" i="69"/>
  <c r="KR88" i="69"/>
  <c r="KQ88" i="69"/>
  <c r="KP88" i="69"/>
  <c r="KO88" i="69"/>
  <c r="KN88" i="69"/>
  <c r="KM88" i="69"/>
  <c r="KL88" i="69"/>
  <c r="KK88" i="69"/>
  <c r="KJ88" i="69"/>
  <c r="KI88" i="69"/>
  <c r="KH88" i="69"/>
  <c r="KG88" i="69"/>
  <c r="KF88" i="69"/>
  <c r="KE88" i="69"/>
  <c r="KD88" i="69"/>
  <c r="KC88" i="69"/>
  <c r="KB88" i="69"/>
  <c r="KA88" i="69"/>
  <c r="JZ88" i="69"/>
  <c r="JY88" i="69"/>
  <c r="JX88" i="69"/>
  <c r="JW88" i="69"/>
  <c r="JV88" i="69"/>
  <c r="JU88" i="69"/>
  <c r="JT88" i="69"/>
  <c r="JS88" i="69"/>
  <c r="JR88" i="69"/>
  <c r="JQ88" i="69"/>
  <c r="JP88" i="69"/>
  <c r="JO88" i="69"/>
  <c r="JN88" i="69"/>
  <c r="JM88" i="69"/>
  <c r="JL88" i="69"/>
  <c r="JK88" i="69"/>
  <c r="JJ88" i="69"/>
  <c r="JI88" i="69"/>
  <c r="JH88" i="69"/>
  <c r="JG88" i="69"/>
  <c r="JF88" i="69"/>
  <c r="JE88" i="69"/>
  <c r="JD88" i="69"/>
  <c r="JC88" i="69"/>
  <c r="JB88" i="69"/>
  <c r="JA88" i="69"/>
  <c r="IZ88" i="69"/>
  <c r="IY88" i="69"/>
  <c r="IX88" i="69"/>
  <c r="IW88" i="69"/>
  <c r="IV88" i="69"/>
  <c r="IU88" i="69"/>
  <c r="IT88" i="69"/>
  <c r="IS88" i="69"/>
  <c r="IR88" i="69"/>
  <c r="IQ88" i="69"/>
  <c r="IP88" i="69"/>
  <c r="IO88" i="69"/>
  <c r="IN88" i="69"/>
  <c r="IM88" i="69"/>
  <c r="IL88" i="69"/>
  <c r="IK88" i="69"/>
  <c r="IJ88" i="69"/>
  <c r="II88" i="69"/>
  <c r="IH88" i="69"/>
  <c r="IG88" i="69"/>
  <c r="IF88" i="69"/>
  <c r="IE88" i="69"/>
  <c r="ID88" i="69"/>
  <c r="IC88" i="69"/>
  <c r="IB88" i="69"/>
  <c r="IA88" i="69"/>
  <c r="HZ88" i="69"/>
  <c r="HY88" i="69"/>
  <c r="HX88" i="69"/>
  <c r="HW88" i="69"/>
  <c r="HV88" i="69"/>
  <c r="HU88" i="69"/>
  <c r="HT88" i="69"/>
  <c r="HS88" i="69"/>
  <c r="HR88" i="69"/>
  <c r="HQ88" i="69"/>
  <c r="HP88" i="69"/>
  <c r="HO88" i="69"/>
  <c r="HN88" i="69"/>
  <c r="HM88" i="69"/>
  <c r="HL88" i="69"/>
  <c r="HK88" i="69"/>
  <c r="HJ88" i="69"/>
  <c r="HI88" i="69"/>
  <c r="HH88" i="69"/>
  <c r="HG88" i="69"/>
  <c r="HF88" i="69"/>
  <c r="HE88" i="69"/>
  <c r="HD88" i="69"/>
  <c r="HC88" i="69"/>
  <c r="HB88" i="69"/>
  <c r="HA88" i="69"/>
  <c r="GZ88" i="69"/>
  <c r="GY88" i="69"/>
  <c r="GX88" i="69"/>
  <c r="GW88" i="69"/>
  <c r="GV88" i="69"/>
  <c r="GU88" i="69"/>
  <c r="GT88" i="69"/>
  <c r="GS88" i="69"/>
  <c r="GR88" i="69"/>
  <c r="GQ88" i="69"/>
  <c r="GP88" i="69"/>
  <c r="GO88" i="69"/>
  <c r="GN88" i="69"/>
  <c r="GM88" i="69"/>
  <c r="GL88" i="69"/>
  <c r="GK88" i="69"/>
  <c r="GJ88" i="69"/>
  <c r="GI88" i="69"/>
  <c r="GH88" i="69"/>
  <c r="GG88" i="69"/>
  <c r="GF88" i="69"/>
  <c r="GE88" i="69"/>
  <c r="GD88" i="69"/>
  <c r="GC88" i="69"/>
  <c r="GB88" i="69"/>
  <c r="GA88" i="69"/>
  <c r="FZ88" i="69"/>
  <c r="FY88" i="69"/>
  <c r="FX88" i="69"/>
  <c r="FW88" i="69"/>
  <c r="FV88" i="69"/>
  <c r="FU88" i="69"/>
  <c r="FT88" i="69"/>
  <c r="FS88" i="69"/>
  <c r="FR88" i="69"/>
  <c r="FQ88" i="69"/>
  <c r="FP88" i="69"/>
  <c r="FO88" i="69"/>
  <c r="FN88" i="69"/>
  <c r="FM88" i="69"/>
  <c r="FL88" i="69"/>
  <c r="FK88" i="69"/>
  <c r="FJ88" i="69"/>
  <c r="FI88" i="69"/>
  <c r="FH88" i="69"/>
  <c r="FG88" i="69"/>
  <c r="FF88" i="69"/>
  <c r="FE88" i="69"/>
  <c r="FD88" i="69"/>
  <c r="FC88" i="69"/>
  <c r="FB88" i="69"/>
  <c r="FA88" i="69"/>
  <c r="EZ88" i="69"/>
  <c r="EY88" i="69"/>
  <c r="EX88" i="69"/>
  <c r="EW88" i="69"/>
  <c r="EV88" i="69"/>
  <c r="EU88" i="69"/>
  <c r="ET88" i="69"/>
  <c r="ES88" i="69"/>
  <c r="ER88" i="69"/>
  <c r="EQ88" i="69"/>
  <c r="EP88" i="69"/>
  <c r="EO88" i="69"/>
  <c r="EN88" i="69"/>
  <c r="EM88" i="69"/>
  <c r="EL88" i="69"/>
  <c r="EK88" i="69"/>
  <c r="EJ88" i="69"/>
  <c r="EI88" i="69"/>
  <c r="EH88" i="69"/>
  <c r="EG88" i="69"/>
  <c r="EF88" i="69"/>
  <c r="EE88" i="69"/>
  <c r="ED88" i="69"/>
  <c r="EC88" i="69"/>
  <c r="EB88" i="69"/>
  <c r="EA88" i="69"/>
  <c r="DZ88" i="69"/>
  <c r="DY88" i="69"/>
  <c r="DX88" i="69"/>
  <c r="DW88" i="69"/>
  <c r="DV88" i="69"/>
  <c r="DU88" i="69"/>
  <c r="DT88" i="69"/>
  <c r="DS88" i="69"/>
  <c r="DR88" i="69"/>
  <c r="DQ88" i="69"/>
  <c r="DP88" i="69"/>
  <c r="DO88" i="69"/>
  <c r="DN88" i="69"/>
  <c r="DM88" i="69"/>
  <c r="DL88" i="69"/>
  <c r="DK88" i="69"/>
  <c r="DJ88" i="69"/>
  <c r="DI88" i="69"/>
  <c r="DH88" i="69"/>
  <c r="DG88" i="69"/>
  <c r="DF88" i="69"/>
  <c r="DE88" i="69"/>
  <c r="DD88" i="69"/>
  <c r="DC88" i="69"/>
  <c r="DB88" i="69"/>
  <c r="DA88" i="69"/>
  <c r="CZ88" i="69"/>
  <c r="CY88" i="69"/>
  <c r="CX88" i="69"/>
  <c r="CW88" i="69"/>
  <c r="CV88" i="69"/>
  <c r="CU88" i="69"/>
  <c r="CT88" i="69"/>
  <c r="CS88" i="69"/>
  <c r="CR88" i="69"/>
  <c r="CQ88" i="69"/>
  <c r="CP88" i="69"/>
  <c r="CO88" i="69"/>
  <c r="CN88" i="69"/>
  <c r="CM88" i="69"/>
  <c r="CL88" i="69"/>
  <c r="CK88" i="69"/>
  <c r="CJ88" i="69"/>
  <c r="CI88" i="69"/>
  <c r="CH88" i="69"/>
  <c r="CG88" i="69"/>
  <c r="CF88" i="69"/>
  <c r="CE88" i="69"/>
  <c r="CD88" i="69"/>
  <c r="CC88" i="69"/>
  <c r="CB88" i="69"/>
  <c r="CA88" i="69"/>
  <c r="BZ88" i="69"/>
  <c r="BY88" i="69"/>
  <c r="BX88" i="69"/>
  <c r="BW88" i="69"/>
  <c r="BV88" i="69"/>
  <c r="BU88" i="69"/>
  <c r="BT88" i="69"/>
  <c r="BS88" i="69"/>
  <c r="BR88" i="69"/>
  <c r="BQ88" i="69"/>
  <c r="BP88" i="69"/>
  <c r="BO88" i="69"/>
  <c r="BN88" i="69"/>
  <c r="BM88" i="69"/>
  <c r="BL88" i="69"/>
  <c r="BK88" i="69"/>
  <c r="BJ88" i="69"/>
  <c r="BI88" i="69"/>
  <c r="BH88" i="69"/>
  <c r="BG88" i="69"/>
  <c r="BF88" i="69"/>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D88" i="69"/>
  <c r="C88" i="69"/>
  <c r="B88" i="69"/>
  <c r="A88" i="69"/>
  <c r="UC87" i="69"/>
  <c r="UB87" i="69"/>
  <c r="UA87" i="69"/>
  <c r="TZ87" i="69"/>
  <c r="TY87" i="69"/>
  <c r="TX87" i="69"/>
  <c r="TW87" i="69"/>
  <c r="TV87" i="69"/>
  <c r="TU87" i="69"/>
  <c r="TT87" i="69"/>
  <c r="TS87" i="69"/>
  <c r="TR87" i="69"/>
  <c r="TQ87" i="69"/>
  <c r="TP87" i="69"/>
  <c r="TO87" i="69"/>
  <c r="TN87" i="69"/>
  <c r="TM87" i="69"/>
  <c r="TL87" i="69"/>
  <c r="TK87" i="69"/>
  <c r="TJ87" i="69"/>
  <c r="TI87" i="69"/>
  <c r="TH87" i="69"/>
  <c r="TG87" i="69"/>
  <c r="TF87" i="69"/>
  <c r="TE87" i="69"/>
  <c r="TD87" i="69"/>
  <c r="TC87" i="69"/>
  <c r="TB87" i="69"/>
  <c r="TA87" i="69"/>
  <c r="SZ87" i="69"/>
  <c r="SY87" i="69"/>
  <c r="SX87" i="69"/>
  <c r="SW87" i="69"/>
  <c r="SV87" i="69"/>
  <c r="SU87" i="69"/>
  <c r="ST87" i="69"/>
  <c r="SS87" i="69"/>
  <c r="SR87" i="69"/>
  <c r="SQ87" i="69"/>
  <c r="SP87" i="69"/>
  <c r="SO87" i="69"/>
  <c r="SN87" i="69"/>
  <c r="SM87" i="69"/>
  <c r="SL87" i="69"/>
  <c r="SK87" i="69"/>
  <c r="SJ87" i="69"/>
  <c r="SI87" i="69"/>
  <c r="SH87" i="69"/>
  <c r="SG87" i="69"/>
  <c r="SF87" i="69"/>
  <c r="SE87" i="69"/>
  <c r="SD87" i="69"/>
  <c r="SC87" i="69"/>
  <c r="SB87" i="69"/>
  <c r="SA87" i="69"/>
  <c r="RZ87" i="69"/>
  <c r="RY87" i="69"/>
  <c r="RX87" i="69"/>
  <c r="RW87" i="69"/>
  <c r="RV87" i="69"/>
  <c r="RU87" i="69"/>
  <c r="RT87" i="69"/>
  <c r="RS87" i="69"/>
  <c r="RR87" i="69"/>
  <c r="RQ87" i="69"/>
  <c r="RP87" i="69"/>
  <c r="RO87" i="69"/>
  <c r="RN87" i="69"/>
  <c r="RM87" i="69"/>
  <c r="RL87" i="69"/>
  <c r="RK87" i="69"/>
  <c r="RJ87" i="69"/>
  <c r="RI87" i="69"/>
  <c r="RH87" i="69"/>
  <c r="RG87" i="69"/>
  <c r="RF87" i="69"/>
  <c r="RE87" i="69"/>
  <c r="RD87" i="69"/>
  <c r="RC87" i="69"/>
  <c r="RB87" i="69"/>
  <c r="RA87" i="69"/>
  <c r="QZ87" i="69"/>
  <c r="QY87" i="69"/>
  <c r="QX87" i="69"/>
  <c r="QW87" i="69"/>
  <c r="QV87" i="69"/>
  <c r="QU87" i="69"/>
  <c r="QT87" i="69"/>
  <c r="QS87" i="69"/>
  <c r="QR87" i="69"/>
  <c r="QQ87" i="69"/>
  <c r="QP87" i="69"/>
  <c r="QO87" i="69"/>
  <c r="QN87" i="69"/>
  <c r="QM87" i="69"/>
  <c r="QL87" i="69"/>
  <c r="QK87" i="69"/>
  <c r="QJ87" i="69"/>
  <c r="QI87" i="69"/>
  <c r="QH87" i="69"/>
  <c r="QG87" i="69"/>
  <c r="QF87" i="69"/>
  <c r="QE87" i="69"/>
  <c r="QD87" i="69"/>
  <c r="QC87" i="69"/>
  <c r="QB87" i="69"/>
  <c r="QA87" i="69"/>
  <c r="PZ87" i="69"/>
  <c r="PY87" i="69"/>
  <c r="PX87" i="69"/>
  <c r="PW87" i="69"/>
  <c r="PV87" i="69"/>
  <c r="PU87" i="69"/>
  <c r="PT87" i="69"/>
  <c r="PS87" i="69"/>
  <c r="PR87" i="69"/>
  <c r="PQ87" i="69"/>
  <c r="PP87" i="69"/>
  <c r="PO87" i="69"/>
  <c r="PN87" i="69"/>
  <c r="PM87" i="69"/>
  <c r="PL87" i="69"/>
  <c r="PK87" i="69"/>
  <c r="PJ87" i="69"/>
  <c r="PI87" i="69"/>
  <c r="PH87" i="69"/>
  <c r="PG87" i="69"/>
  <c r="PF87" i="69"/>
  <c r="PE87" i="69"/>
  <c r="PD87" i="69"/>
  <c r="PC87" i="69"/>
  <c r="PB87" i="69"/>
  <c r="PA87" i="69"/>
  <c r="OZ87" i="69"/>
  <c r="OY87" i="69"/>
  <c r="OX87" i="69"/>
  <c r="OW87" i="69"/>
  <c r="OV87" i="69"/>
  <c r="OU87" i="69"/>
  <c r="OT87" i="69"/>
  <c r="OS87" i="69"/>
  <c r="OR87" i="69"/>
  <c r="OQ87" i="69"/>
  <c r="OP87" i="69"/>
  <c r="OO87" i="69"/>
  <c r="ON87" i="69"/>
  <c r="OM87" i="69"/>
  <c r="OL87" i="69"/>
  <c r="OK87" i="69"/>
  <c r="OJ87" i="69"/>
  <c r="OI87" i="69"/>
  <c r="OH87" i="69"/>
  <c r="OG87" i="69"/>
  <c r="OF87" i="69"/>
  <c r="OE87" i="69"/>
  <c r="OD87" i="69"/>
  <c r="OC87" i="69"/>
  <c r="OB87" i="69"/>
  <c r="OA87" i="69"/>
  <c r="NZ87" i="69"/>
  <c r="NY87" i="69"/>
  <c r="NX87" i="69"/>
  <c r="NW87" i="69"/>
  <c r="NV87" i="69"/>
  <c r="NU87" i="69"/>
  <c r="NT87" i="69"/>
  <c r="NS87" i="69"/>
  <c r="NR87" i="69"/>
  <c r="NQ87" i="69"/>
  <c r="NP87" i="69"/>
  <c r="NO87" i="69"/>
  <c r="NN87" i="69"/>
  <c r="NM87" i="69"/>
  <c r="NL87" i="69"/>
  <c r="NK87" i="69"/>
  <c r="NJ87" i="69"/>
  <c r="NI87" i="69"/>
  <c r="NH87" i="69"/>
  <c r="NG87" i="69"/>
  <c r="NF87" i="69"/>
  <c r="NE87" i="69"/>
  <c r="ND87" i="69"/>
  <c r="NC87" i="69"/>
  <c r="NB87" i="69"/>
  <c r="NA87" i="69"/>
  <c r="MZ87" i="69"/>
  <c r="MY87" i="69"/>
  <c r="MX87" i="69"/>
  <c r="MW87" i="69"/>
  <c r="MV87" i="69"/>
  <c r="MU87" i="69"/>
  <c r="MT87" i="69"/>
  <c r="MS87" i="69"/>
  <c r="MR87" i="69"/>
  <c r="MQ87" i="69"/>
  <c r="MP87" i="69"/>
  <c r="MO87" i="69"/>
  <c r="MN87" i="69"/>
  <c r="MM87" i="69"/>
  <c r="ML87" i="69"/>
  <c r="MK87" i="69"/>
  <c r="MJ87" i="69"/>
  <c r="MI87" i="69"/>
  <c r="MH87" i="69"/>
  <c r="MG87" i="69"/>
  <c r="MF87" i="69"/>
  <c r="ME87" i="69"/>
  <c r="MD87" i="69"/>
  <c r="MC87" i="69"/>
  <c r="MB87" i="69"/>
  <c r="MA87" i="69"/>
  <c r="LZ87" i="69"/>
  <c r="LY87" i="69"/>
  <c r="LX87" i="69"/>
  <c r="LW87" i="69"/>
  <c r="LV87" i="69"/>
  <c r="LU87" i="69"/>
  <c r="LT87" i="69"/>
  <c r="LS87" i="69"/>
  <c r="LR87" i="69"/>
  <c r="LQ87" i="69"/>
  <c r="LP87" i="69"/>
  <c r="LO87" i="69"/>
  <c r="LN87" i="69"/>
  <c r="LM87" i="69"/>
  <c r="LL87" i="69"/>
  <c r="LK87" i="69"/>
  <c r="LJ87" i="69"/>
  <c r="LI87" i="69"/>
  <c r="LH87" i="69"/>
  <c r="LG87" i="69"/>
  <c r="LF87" i="69"/>
  <c r="LE87" i="69"/>
  <c r="LD87" i="69"/>
  <c r="LC87" i="69"/>
  <c r="LB87" i="69"/>
  <c r="LA87" i="69"/>
  <c r="KZ87" i="69"/>
  <c r="KY87" i="69"/>
  <c r="KX87" i="69"/>
  <c r="KW87" i="69"/>
  <c r="KV87" i="69"/>
  <c r="KU87" i="69"/>
  <c r="KT87" i="69"/>
  <c r="KS87" i="69"/>
  <c r="KR87" i="69"/>
  <c r="KQ87" i="69"/>
  <c r="KP87" i="69"/>
  <c r="KO87" i="69"/>
  <c r="KN87" i="69"/>
  <c r="KM87" i="69"/>
  <c r="KL87" i="69"/>
  <c r="KK87" i="69"/>
  <c r="KJ87" i="69"/>
  <c r="KI87" i="69"/>
  <c r="KH87" i="69"/>
  <c r="KG87" i="69"/>
  <c r="KF87" i="69"/>
  <c r="KE87" i="69"/>
  <c r="KD87" i="69"/>
  <c r="KC87" i="69"/>
  <c r="KB87" i="69"/>
  <c r="KA87" i="69"/>
  <c r="JZ87" i="69"/>
  <c r="JY87" i="69"/>
  <c r="JX87" i="69"/>
  <c r="JW87" i="69"/>
  <c r="JV87" i="69"/>
  <c r="JU87" i="69"/>
  <c r="JT87" i="69"/>
  <c r="JS87" i="69"/>
  <c r="JR87" i="69"/>
  <c r="JQ87" i="69"/>
  <c r="JP87" i="69"/>
  <c r="JO87" i="69"/>
  <c r="JN87" i="69"/>
  <c r="JM87" i="69"/>
  <c r="JL87" i="69"/>
  <c r="JK87" i="69"/>
  <c r="JJ87" i="69"/>
  <c r="JI87" i="69"/>
  <c r="JH87" i="69"/>
  <c r="JG87" i="69"/>
  <c r="JF87" i="69"/>
  <c r="JE87" i="69"/>
  <c r="JD87" i="69"/>
  <c r="JC87" i="69"/>
  <c r="JB87" i="69"/>
  <c r="JA87" i="69"/>
  <c r="IZ87" i="69"/>
  <c r="IY87" i="69"/>
  <c r="IX87" i="69"/>
  <c r="IW87" i="69"/>
  <c r="IV87" i="69"/>
  <c r="IU87" i="69"/>
  <c r="IT87" i="69"/>
  <c r="IS87" i="69"/>
  <c r="IR87" i="69"/>
  <c r="IQ87" i="69"/>
  <c r="IP87" i="69"/>
  <c r="IO87" i="69"/>
  <c r="IN87" i="69"/>
  <c r="IM87" i="69"/>
  <c r="IL87" i="69"/>
  <c r="IK87" i="69"/>
  <c r="IJ87" i="69"/>
  <c r="II87" i="69"/>
  <c r="IH87" i="69"/>
  <c r="IG87" i="69"/>
  <c r="IF87" i="69"/>
  <c r="IE87" i="69"/>
  <c r="ID87" i="69"/>
  <c r="IC87" i="69"/>
  <c r="IB87" i="69"/>
  <c r="IA87" i="69"/>
  <c r="HZ87" i="69"/>
  <c r="HY87" i="69"/>
  <c r="HX87" i="69"/>
  <c r="HW87" i="69"/>
  <c r="HV87" i="69"/>
  <c r="HU87" i="69"/>
  <c r="HT87" i="69"/>
  <c r="HS87" i="69"/>
  <c r="HR87" i="69"/>
  <c r="HQ87" i="69"/>
  <c r="HP87" i="69"/>
  <c r="HO87" i="69"/>
  <c r="HN87" i="69"/>
  <c r="HM87" i="69"/>
  <c r="HL87" i="69"/>
  <c r="HK87" i="69"/>
  <c r="HJ87" i="69"/>
  <c r="HI87" i="69"/>
  <c r="HH87" i="69"/>
  <c r="HG87" i="69"/>
  <c r="HF87" i="69"/>
  <c r="HE87" i="69"/>
  <c r="HD87" i="69"/>
  <c r="HC87" i="69"/>
  <c r="HB87" i="69"/>
  <c r="HA87" i="69"/>
  <c r="GZ87" i="69"/>
  <c r="GY87" i="69"/>
  <c r="GX87" i="69"/>
  <c r="GW87" i="69"/>
  <c r="GV87" i="69"/>
  <c r="GU87" i="69"/>
  <c r="GT87" i="69"/>
  <c r="GS87" i="69"/>
  <c r="GR87" i="69"/>
  <c r="GQ87" i="69"/>
  <c r="GP87" i="69"/>
  <c r="GO87" i="69"/>
  <c r="GN87" i="69"/>
  <c r="GM87" i="69"/>
  <c r="GL87" i="69"/>
  <c r="GK87" i="69"/>
  <c r="GJ87" i="69"/>
  <c r="GI87" i="69"/>
  <c r="GH87" i="69"/>
  <c r="GG87" i="69"/>
  <c r="GF87" i="69"/>
  <c r="GE87" i="69"/>
  <c r="GD87" i="69"/>
  <c r="GC87" i="69"/>
  <c r="GB87" i="69"/>
  <c r="GA87" i="69"/>
  <c r="FZ87" i="69"/>
  <c r="FY87" i="69"/>
  <c r="FX87" i="69"/>
  <c r="FW87" i="69"/>
  <c r="FV87" i="69"/>
  <c r="FU87" i="69"/>
  <c r="FT87" i="69"/>
  <c r="FS87" i="69"/>
  <c r="FR87" i="69"/>
  <c r="FQ87" i="69"/>
  <c r="FP87" i="69"/>
  <c r="FO87" i="69"/>
  <c r="FN87" i="69"/>
  <c r="FM87" i="69"/>
  <c r="FL87" i="69"/>
  <c r="FK87" i="69"/>
  <c r="FJ87" i="69"/>
  <c r="FI87" i="69"/>
  <c r="FH87" i="69"/>
  <c r="FG87" i="69"/>
  <c r="FF87" i="69"/>
  <c r="FE87" i="69"/>
  <c r="FD87" i="69"/>
  <c r="FC87" i="69"/>
  <c r="FB87" i="69"/>
  <c r="FA87" i="69"/>
  <c r="EZ87" i="69"/>
  <c r="EY87" i="69"/>
  <c r="EX87" i="69"/>
  <c r="EW87" i="69"/>
  <c r="EV87" i="69"/>
  <c r="EU87" i="69"/>
  <c r="ET87" i="69"/>
  <c r="ES87" i="69"/>
  <c r="ER87" i="69"/>
  <c r="EQ87" i="69"/>
  <c r="EP87" i="69"/>
  <c r="EO87" i="69"/>
  <c r="EN87" i="69"/>
  <c r="EM87" i="69"/>
  <c r="EL87" i="69"/>
  <c r="EK87" i="69"/>
  <c r="EJ87" i="69"/>
  <c r="EI87" i="69"/>
  <c r="EH87" i="69"/>
  <c r="EG87" i="69"/>
  <c r="EF87" i="69"/>
  <c r="EE87" i="69"/>
  <c r="ED87" i="69"/>
  <c r="EC87" i="69"/>
  <c r="EB87" i="69"/>
  <c r="EA87" i="69"/>
  <c r="DZ87" i="69"/>
  <c r="DY87" i="69"/>
  <c r="DX87" i="69"/>
  <c r="DW87" i="69"/>
  <c r="DV87" i="69"/>
  <c r="DU87" i="69"/>
  <c r="DT87" i="69"/>
  <c r="DS87" i="69"/>
  <c r="DR87" i="69"/>
  <c r="DQ87" i="69"/>
  <c r="DP87" i="69"/>
  <c r="DO87" i="69"/>
  <c r="DN87" i="69"/>
  <c r="DM87" i="69"/>
  <c r="DL87" i="69"/>
  <c r="DK87" i="69"/>
  <c r="DJ87" i="69"/>
  <c r="DI87" i="69"/>
  <c r="DH87" i="69"/>
  <c r="DG87" i="69"/>
  <c r="DF87" i="69"/>
  <c r="DE87" i="69"/>
  <c r="DD87" i="69"/>
  <c r="DC87" i="69"/>
  <c r="DB87" i="69"/>
  <c r="DA87" i="69"/>
  <c r="CZ87" i="69"/>
  <c r="CY87" i="69"/>
  <c r="CX87" i="69"/>
  <c r="CW87" i="69"/>
  <c r="CV87" i="69"/>
  <c r="CU87" i="69"/>
  <c r="CT87" i="69"/>
  <c r="CS87" i="69"/>
  <c r="CR87" i="69"/>
  <c r="CQ87" i="69"/>
  <c r="CP87" i="69"/>
  <c r="CO87" i="69"/>
  <c r="CN87" i="69"/>
  <c r="CM87" i="69"/>
  <c r="CL87" i="69"/>
  <c r="CK87" i="69"/>
  <c r="CJ87" i="69"/>
  <c r="CI87" i="69"/>
  <c r="CH87" i="69"/>
  <c r="CG87" i="69"/>
  <c r="CF87" i="69"/>
  <c r="CE87" i="69"/>
  <c r="CD87" i="69"/>
  <c r="CC87" i="69"/>
  <c r="CB87" i="69"/>
  <c r="CA87" i="69"/>
  <c r="BZ87" i="69"/>
  <c r="BY87" i="69"/>
  <c r="BX87" i="69"/>
  <c r="BW87" i="69"/>
  <c r="BV87" i="69"/>
  <c r="BU87" i="69"/>
  <c r="BT87" i="69"/>
  <c r="BS87" i="69"/>
  <c r="BR87" i="69"/>
  <c r="BQ87" i="69"/>
  <c r="BP87" i="69"/>
  <c r="BO87" i="69"/>
  <c r="BN87" i="69"/>
  <c r="BM87" i="69"/>
  <c r="BL87" i="69"/>
  <c r="BK87" i="69"/>
  <c r="BJ87" i="69"/>
  <c r="BI87" i="69"/>
  <c r="BH87" i="69"/>
  <c r="BG87" i="69"/>
  <c r="BF87" i="69"/>
  <c r="BE87" i="69"/>
  <c r="BD87" i="69"/>
  <c r="BC87" i="69"/>
  <c r="BB87" i="69"/>
  <c r="BA87" i="69"/>
  <c r="AZ87" i="69"/>
  <c r="AY87" i="69"/>
  <c r="AX87" i="69"/>
  <c r="AW87" i="69"/>
  <c r="AV87" i="69"/>
  <c r="AU87" i="69"/>
  <c r="AT87" i="69"/>
  <c r="AS87" i="69"/>
  <c r="AR87" i="69"/>
  <c r="AQ87" i="69"/>
  <c r="AP87" i="69"/>
  <c r="AO87" i="69"/>
  <c r="AN87" i="69"/>
  <c r="AM87" i="69"/>
  <c r="AL87" i="69"/>
  <c r="AK87" i="69"/>
  <c r="AJ87" i="69"/>
  <c r="AI87" i="69"/>
  <c r="AH87" i="69"/>
  <c r="AG87" i="69"/>
  <c r="AF87" i="69"/>
  <c r="AE87" i="69"/>
  <c r="AD87" i="69"/>
  <c r="AC87" i="69"/>
  <c r="AB87" i="69"/>
  <c r="AA87" i="69"/>
  <c r="Z87" i="69"/>
  <c r="Y87" i="69"/>
  <c r="X87" i="69"/>
  <c r="W87" i="69"/>
  <c r="V87" i="69"/>
  <c r="U87" i="69"/>
  <c r="T87" i="69"/>
  <c r="S87" i="69"/>
  <c r="R87" i="69"/>
  <c r="Q87" i="69"/>
  <c r="P87" i="69"/>
  <c r="O87" i="69"/>
  <c r="N87" i="69"/>
  <c r="M87" i="69"/>
  <c r="L87" i="69"/>
  <c r="K87" i="69"/>
  <c r="J87" i="69"/>
  <c r="I87" i="69"/>
  <c r="H87" i="69"/>
  <c r="G87" i="69"/>
  <c r="F87" i="69"/>
  <c r="E87" i="69"/>
  <c r="D87" i="69"/>
  <c r="C87" i="69"/>
  <c r="B87" i="69"/>
  <c r="A87" i="69"/>
  <c r="UC86" i="69"/>
  <c r="UB86" i="69"/>
  <c r="UA86" i="69"/>
  <c r="TZ86" i="69"/>
  <c r="TY86" i="69"/>
  <c r="TX86" i="69"/>
  <c r="TW86" i="69"/>
  <c r="TV86" i="69"/>
  <c r="TU86" i="69"/>
  <c r="TT86" i="69"/>
  <c r="TS86" i="69"/>
  <c r="TR86" i="69"/>
  <c r="TQ86" i="69"/>
  <c r="TP86" i="69"/>
  <c r="TO86" i="69"/>
  <c r="TN86" i="69"/>
  <c r="TM86" i="69"/>
  <c r="TL86" i="69"/>
  <c r="TK86" i="69"/>
  <c r="TJ86" i="69"/>
  <c r="TI86" i="69"/>
  <c r="TH86" i="69"/>
  <c r="TG86" i="69"/>
  <c r="TF86" i="69"/>
  <c r="TE86" i="69"/>
  <c r="TD86" i="69"/>
  <c r="TC86" i="69"/>
  <c r="TB86" i="69"/>
  <c r="TA86" i="69"/>
  <c r="SZ86" i="69"/>
  <c r="SY86" i="69"/>
  <c r="SX86" i="69"/>
  <c r="SW86" i="69"/>
  <c r="SV86" i="69"/>
  <c r="SU86" i="69"/>
  <c r="ST86" i="69"/>
  <c r="SS86" i="69"/>
  <c r="SR86" i="69"/>
  <c r="SQ86" i="69"/>
  <c r="SP86" i="69"/>
  <c r="SO86" i="69"/>
  <c r="SN86" i="69"/>
  <c r="SM86" i="69"/>
  <c r="SL86" i="69"/>
  <c r="SK86" i="69"/>
  <c r="SJ86" i="69"/>
  <c r="SI86" i="69"/>
  <c r="SH86" i="69"/>
  <c r="SG86" i="69"/>
  <c r="SF86" i="69"/>
  <c r="SE86" i="69"/>
  <c r="SD86" i="69"/>
  <c r="SC86" i="69"/>
  <c r="SB86" i="69"/>
  <c r="SA86" i="69"/>
  <c r="RZ86" i="69"/>
  <c r="RY86" i="69"/>
  <c r="RX86" i="69"/>
  <c r="RW86" i="69"/>
  <c r="RV86" i="69"/>
  <c r="RU86" i="69"/>
  <c r="RT86" i="69"/>
  <c r="RS86" i="69"/>
  <c r="RR86" i="69"/>
  <c r="RQ86" i="69"/>
  <c r="RP86" i="69"/>
  <c r="RO86" i="69"/>
  <c r="RN86" i="69"/>
  <c r="RM86" i="69"/>
  <c r="RL86" i="69"/>
  <c r="RK86" i="69"/>
  <c r="RJ86" i="69"/>
  <c r="RI86" i="69"/>
  <c r="RH86" i="69"/>
  <c r="RG86" i="69"/>
  <c r="RF86" i="69"/>
  <c r="RE86" i="69"/>
  <c r="RD86" i="69"/>
  <c r="RC86" i="69"/>
  <c r="RB86" i="69"/>
  <c r="RA86" i="69"/>
  <c r="QZ86" i="69"/>
  <c r="QY86" i="69"/>
  <c r="QX86" i="69"/>
  <c r="QW86" i="69"/>
  <c r="QV86" i="69"/>
  <c r="QU86" i="69"/>
  <c r="QT86" i="69"/>
  <c r="QS86" i="69"/>
  <c r="QR86" i="69"/>
  <c r="QQ86" i="69"/>
  <c r="QP86" i="69"/>
  <c r="QO86" i="69"/>
  <c r="QN86" i="69"/>
  <c r="QM86" i="69"/>
  <c r="QL86" i="69"/>
  <c r="QK86" i="69"/>
  <c r="QJ86" i="69"/>
  <c r="QI86" i="69"/>
  <c r="QH86" i="69"/>
  <c r="QG86" i="69"/>
  <c r="QF86" i="69"/>
  <c r="QE86" i="69"/>
  <c r="QD86" i="69"/>
  <c r="QC86" i="69"/>
  <c r="QB86" i="69"/>
  <c r="QA86" i="69"/>
  <c r="PZ86" i="69"/>
  <c r="PY86" i="69"/>
  <c r="PX86" i="69"/>
  <c r="PW86" i="69"/>
  <c r="PV86" i="69"/>
  <c r="PU86" i="69"/>
  <c r="PT86" i="69"/>
  <c r="PS86" i="69"/>
  <c r="PR86" i="69"/>
  <c r="PQ86" i="69"/>
  <c r="PP86" i="69"/>
  <c r="PO86" i="69"/>
  <c r="PN86" i="69"/>
  <c r="PM86" i="69"/>
  <c r="PL86" i="69"/>
  <c r="PK86" i="69"/>
  <c r="PJ86" i="69"/>
  <c r="PI86" i="69"/>
  <c r="PH86" i="69"/>
  <c r="PG86" i="69"/>
  <c r="PF86" i="69"/>
  <c r="PE86" i="69"/>
  <c r="PD86" i="69"/>
  <c r="PC86" i="69"/>
  <c r="PB86" i="69"/>
  <c r="PA86" i="69"/>
  <c r="OZ86" i="69"/>
  <c r="OY86" i="69"/>
  <c r="OX86" i="69"/>
  <c r="OW86" i="69"/>
  <c r="OV86" i="69"/>
  <c r="OU86" i="69"/>
  <c r="OT86" i="69"/>
  <c r="OS86" i="69"/>
  <c r="OR86" i="69"/>
  <c r="OQ86" i="69"/>
  <c r="OP86" i="69"/>
  <c r="OO86" i="69"/>
  <c r="ON86" i="69"/>
  <c r="OM86" i="69"/>
  <c r="OL86" i="69"/>
  <c r="OK86" i="69"/>
  <c r="OJ86" i="69"/>
  <c r="OI86" i="69"/>
  <c r="OH86" i="69"/>
  <c r="OG86" i="69"/>
  <c r="OF86" i="69"/>
  <c r="OE86" i="69"/>
  <c r="OD86" i="69"/>
  <c r="OC86" i="69"/>
  <c r="OB86" i="69"/>
  <c r="OA86" i="69"/>
  <c r="NZ86" i="69"/>
  <c r="NY86" i="69"/>
  <c r="NX86" i="69"/>
  <c r="NW86" i="69"/>
  <c r="NV86" i="69"/>
  <c r="NU86" i="69"/>
  <c r="NT86" i="69"/>
  <c r="NS86" i="69"/>
  <c r="NR86" i="69"/>
  <c r="NQ86" i="69"/>
  <c r="NP86" i="69"/>
  <c r="NO86" i="69"/>
  <c r="NN86" i="69"/>
  <c r="NM86" i="69"/>
  <c r="NL86" i="69"/>
  <c r="NK86" i="69"/>
  <c r="NJ86" i="69"/>
  <c r="NI86" i="69"/>
  <c r="NH86" i="69"/>
  <c r="NG86" i="69"/>
  <c r="NF86" i="69"/>
  <c r="NE86" i="69"/>
  <c r="ND86" i="69"/>
  <c r="NC86" i="69"/>
  <c r="NB86" i="69"/>
  <c r="NA86" i="69"/>
  <c r="MZ86" i="69"/>
  <c r="MY86" i="69"/>
  <c r="MX86" i="69"/>
  <c r="MW86" i="69"/>
  <c r="MV86" i="69"/>
  <c r="MU86" i="69"/>
  <c r="MT86" i="69"/>
  <c r="MS86" i="69"/>
  <c r="MR86" i="69"/>
  <c r="MQ86" i="69"/>
  <c r="MP86" i="69"/>
  <c r="MO86" i="69"/>
  <c r="MN86" i="69"/>
  <c r="MM86" i="69"/>
  <c r="ML86" i="69"/>
  <c r="MK86" i="69"/>
  <c r="MJ86" i="69"/>
  <c r="MI86" i="69"/>
  <c r="MH86" i="69"/>
  <c r="MG86" i="69"/>
  <c r="MF86" i="69"/>
  <c r="ME86" i="69"/>
  <c r="MD86" i="69"/>
  <c r="MC86" i="69"/>
  <c r="MB86" i="69"/>
  <c r="MA86" i="69"/>
  <c r="LZ86" i="69"/>
  <c r="LY86" i="69"/>
  <c r="LX86" i="69"/>
  <c r="LW86" i="69"/>
  <c r="LV86" i="69"/>
  <c r="LU86" i="69"/>
  <c r="LT86" i="69"/>
  <c r="LS86" i="69"/>
  <c r="LR86" i="69"/>
  <c r="LQ86" i="69"/>
  <c r="LP86" i="69"/>
  <c r="LO86" i="69"/>
  <c r="LN86" i="69"/>
  <c r="LM86" i="69"/>
  <c r="LL86" i="69"/>
  <c r="LK86" i="69"/>
  <c r="LJ86" i="69"/>
  <c r="LI86" i="69"/>
  <c r="LH86" i="69"/>
  <c r="LG86" i="69"/>
  <c r="LF86" i="69"/>
  <c r="LE86" i="69"/>
  <c r="LD86" i="69"/>
  <c r="LC86" i="69"/>
  <c r="LB86" i="69"/>
  <c r="LA86" i="69"/>
  <c r="KZ86" i="69"/>
  <c r="KY86" i="69"/>
  <c r="KX86" i="69"/>
  <c r="KW86" i="69"/>
  <c r="KV86" i="69"/>
  <c r="KU86" i="69"/>
  <c r="KT86" i="69"/>
  <c r="KS86" i="69"/>
  <c r="KR86" i="69"/>
  <c r="KQ86" i="69"/>
  <c r="KP86" i="69"/>
  <c r="KO86" i="69"/>
  <c r="KN86" i="69"/>
  <c r="KM86" i="69"/>
  <c r="KL86" i="69"/>
  <c r="KK86" i="69"/>
  <c r="KJ86" i="69"/>
  <c r="KI86" i="69"/>
  <c r="KH86" i="69"/>
  <c r="KG86" i="69"/>
  <c r="KF86" i="69"/>
  <c r="KE86" i="69"/>
  <c r="KD86" i="69"/>
  <c r="KC86" i="69"/>
  <c r="KB86" i="69"/>
  <c r="KA86" i="69"/>
  <c r="JZ86" i="69"/>
  <c r="JY86" i="69"/>
  <c r="JX86" i="69"/>
  <c r="JW86" i="69"/>
  <c r="JV86" i="69"/>
  <c r="JU86" i="69"/>
  <c r="JT86" i="69"/>
  <c r="JS86" i="69"/>
  <c r="JR86" i="69"/>
  <c r="JQ86" i="69"/>
  <c r="JP86" i="69"/>
  <c r="JO86" i="69"/>
  <c r="JN86" i="69"/>
  <c r="JM86" i="69"/>
  <c r="JL86" i="69"/>
  <c r="JK86" i="69"/>
  <c r="JJ86" i="69"/>
  <c r="JI86" i="69"/>
  <c r="JH86" i="69"/>
  <c r="JG86" i="69"/>
  <c r="JF86" i="69"/>
  <c r="JE86" i="69"/>
  <c r="JD86" i="69"/>
  <c r="JC86" i="69"/>
  <c r="JB86" i="69"/>
  <c r="JA86" i="69"/>
  <c r="IZ86" i="69"/>
  <c r="IY86" i="69"/>
  <c r="IX86" i="69"/>
  <c r="IW86" i="69"/>
  <c r="IV86" i="69"/>
  <c r="IU86" i="69"/>
  <c r="IT86" i="69"/>
  <c r="IS86" i="69"/>
  <c r="IR86" i="69"/>
  <c r="IQ86" i="69"/>
  <c r="IP86" i="69"/>
  <c r="IO86" i="69"/>
  <c r="IN86" i="69"/>
  <c r="IM86" i="69"/>
  <c r="IL86" i="69"/>
  <c r="IK86" i="69"/>
  <c r="IJ86" i="69"/>
  <c r="II86" i="69"/>
  <c r="IH86" i="69"/>
  <c r="IG86" i="69"/>
  <c r="IF86" i="69"/>
  <c r="IE86" i="69"/>
  <c r="ID86" i="69"/>
  <c r="IC86" i="69"/>
  <c r="IB86" i="69"/>
  <c r="IA86" i="69"/>
  <c r="HZ86" i="69"/>
  <c r="HY86" i="69"/>
  <c r="HX86" i="69"/>
  <c r="HW86" i="69"/>
  <c r="HV86" i="69"/>
  <c r="HU86" i="69"/>
  <c r="HT86" i="69"/>
  <c r="HS86" i="69"/>
  <c r="HR86" i="69"/>
  <c r="HQ86" i="69"/>
  <c r="HP86" i="69"/>
  <c r="HO86" i="69"/>
  <c r="HN86" i="69"/>
  <c r="HM86" i="69"/>
  <c r="HL86" i="69"/>
  <c r="HK86" i="69"/>
  <c r="HJ86" i="69"/>
  <c r="HI86" i="69"/>
  <c r="HH86" i="69"/>
  <c r="HG86" i="69"/>
  <c r="HF86" i="69"/>
  <c r="HE86" i="69"/>
  <c r="HD86" i="69"/>
  <c r="HC86" i="69"/>
  <c r="HB86" i="69"/>
  <c r="HA86" i="69"/>
  <c r="GZ86" i="69"/>
  <c r="GY86" i="69"/>
  <c r="GX86" i="69"/>
  <c r="GW86" i="69"/>
  <c r="GV86" i="69"/>
  <c r="GU86" i="69"/>
  <c r="GT86" i="69"/>
  <c r="GS86" i="69"/>
  <c r="GR86" i="69"/>
  <c r="GQ86" i="69"/>
  <c r="GP86" i="69"/>
  <c r="GO86" i="69"/>
  <c r="GN86" i="69"/>
  <c r="GM86" i="69"/>
  <c r="GL86" i="69"/>
  <c r="GK86" i="69"/>
  <c r="GJ86" i="69"/>
  <c r="GI86" i="69"/>
  <c r="GH86" i="69"/>
  <c r="GG86" i="69"/>
  <c r="GF86" i="69"/>
  <c r="GE86" i="69"/>
  <c r="GD86" i="69"/>
  <c r="GC86" i="69"/>
  <c r="GB86" i="69"/>
  <c r="GA86" i="69"/>
  <c r="FZ86" i="69"/>
  <c r="FY86" i="69"/>
  <c r="FX86" i="69"/>
  <c r="FW86" i="69"/>
  <c r="FV86" i="69"/>
  <c r="FU86" i="69"/>
  <c r="FT86" i="69"/>
  <c r="FS86" i="69"/>
  <c r="FR86" i="69"/>
  <c r="FQ86" i="69"/>
  <c r="FP86" i="69"/>
  <c r="FO86" i="69"/>
  <c r="FN86" i="69"/>
  <c r="FM86" i="69"/>
  <c r="FL86" i="69"/>
  <c r="FK86" i="69"/>
  <c r="FJ86" i="69"/>
  <c r="FI86" i="69"/>
  <c r="FH86" i="69"/>
  <c r="FG86" i="69"/>
  <c r="FF86" i="69"/>
  <c r="FE86" i="69"/>
  <c r="FD86" i="69"/>
  <c r="FC86" i="69"/>
  <c r="FB86" i="69"/>
  <c r="FA86" i="69"/>
  <c r="EZ86" i="69"/>
  <c r="EY86" i="69"/>
  <c r="EX86" i="69"/>
  <c r="EW86" i="69"/>
  <c r="EV86" i="69"/>
  <c r="EU86" i="69"/>
  <c r="ET86" i="69"/>
  <c r="ES86" i="69"/>
  <c r="ER86" i="69"/>
  <c r="EQ86" i="69"/>
  <c r="EP86" i="69"/>
  <c r="EO86" i="69"/>
  <c r="EN86" i="69"/>
  <c r="EM86" i="69"/>
  <c r="EL86" i="69"/>
  <c r="EK86" i="69"/>
  <c r="EJ86" i="69"/>
  <c r="EI86" i="69"/>
  <c r="EH86" i="69"/>
  <c r="EG86" i="69"/>
  <c r="EF86" i="69"/>
  <c r="EE86" i="69"/>
  <c r="ED86" i="69"/>
  <c r="EC86" i="69"/>
  <c r="EB86" i="69"/>
  <c r="EA86" i="69"/>
  <c r="DZ86" i="69"/>
  <c r="DY86" i="69"/>
  <c r="DX86" i="69"/>
  <c r="DW86" i="69"/>
  <c r="DV86" i="69"/>
  <c r="DU86" i="69"/>
  <c r="DT86" i="69"/>
  <c r="DS86" i="69"/>
  <c r="DR86" i="69"/>
  <c r="DQ86" i="69"/>
  <c r="DP86" i="69"/>
  <c r="DO86" i="69"/>
  <c r="DN86" i="69"/>
  <c r="DM86" i="69"/>
  <c r="DL86" i="69"/>
  <c r="DK86" i="69"/>
  <c r="DJ86" i="69"/>
  <c r="DI86" i="69"/>
  <c r="DH86" i="69"/>
  <c r="DG86" i="69"/>
  <c r="DF86" i="69"/>
  <c r="DE86" i="69"/>
  <c r="DD86" i="69"/>
  <c r="DC86" i="69"/>
  <c r="DB86" i="69"/>
  <c r="DA86" i="69"/>
  <c r="CZ86" i="69"/>
  <c r="CY86" i="69"/>
  <c r="CX86" i="69"/>
  <c r="CW86" i="69"/>
  <c r="CV86" i="69"/>
  <c r="CU86" i="69"/>
  <c r="CT86" i="69"/>
  <c r="CS86" i="69"/>
  <c r="CR86" i="69"/>
  <c r="CQ86" i="69"/>
  <c r="CP86" i="69"/>
  <c r="CO86" i="69"/>
  <c r="CN86" i="69"/>
  <c r="CM86" i="69"/>
  <c r="CL86" i="69"/>
  <c r="CK86" i="69"/>
  <c r="CJ86" i="69"/>
  <c r="CI86" i="69"/>
  <c r="CH86" i="69"/>
  <c r="CG86" i="69"/>
  <c r="CF86" i="69"/>
  <c r="CE86" i="69"/>
  <c r="CD86" i="69"/>
  <c r="CC86" i="69"/>
  <c r="CB86" i="69"/>
  <c r="CA86" i="69"/>
  <c r="BZ86" i="69"/>
  <c r="BY86" i="69"/>
  <c r="BX86" i="69"/>
  <c r="BW86" i="69"/>
  <c r="BV86" i="69"/>
  <c r="BU86" i="69"/>
  <c r="BT86" i="69"/>
  <c r="BS86" i="69"/>
  <c r="BR86" i="69"/>
  <c r="BQ86" i="69"/>
  <c r="BP86" i="69"/>
  <c r="BO86" i="69"/>
  <c r="BN86" i="69"/>
  <c r="BM86" i="69"/>
  <c r="BL86" i="69"/>
  <c r="BK86" i="69"/>
  <c r="BJ86" i="69"/>
  <c r="BI86" i="69"/>
  <c r="BH86" i="69"/>
  <c r="BG86" i="69"/>
  <c r="BF86" i="69"/>
  <c r="BE86" i="69"/>
  <c r="BD86" i="69"/>
  <c r="BC86" i="69"/>
  <c r="BB86" i="69"/>
  <c r="BA86" i="69"/>
  <c r="AZ86" i="69"/>
  <c r="AY86" i="69"/>
  <c r="AX86" i="69"/>
  <c r="AW86" i="69"/>
  <c r="AV86" i="69"/>
  <c r="AU86" i="69"/>
  <c r="AT86" i="69"/>
  <c r="AS86" i="69"/>
  <c r="AR86" i="69"/>
  <c r="AQ86" i="69"/>
  <c r="AP86" i="69"/>
  <c r="AO86" i="69"/>
  <c r="AN86" i="69"/>
  <c r="AM86" i="69"/>
  <c r="AL86" i="69"/>
  <c r="AK86" i="69"/>
  <c r="AJ86" i="69"/>
  <c r="AI86" i="69"/>
  <c r="AH86" i="69"/>
  <c r="AG86" i="69"/>
  <c r="AF86" i="69"/>
  <c r="AE86" i="69"/>
  <c r="AD86" i="69"/>
  <c r="AC86" i="69"/>
  <c r="AB86" i="69"/>
  <c r="AA86" i="69"/>
  <c r="Z86" i="69"/>
  <c r="Y86" i="69"/>
  <c r="X86" i="69"/>
  <c r="W86" i="69"/>
  <c r="V86" i="69"/>
  <c r="U86" i="69"/>
  <c r="T86" i="69"/>
  <c r="S86" i="69"/>
  <c r="R86" i="69"/>
  <c r="Q86" i="69"/>
  <c r="P86" i="69"/>
  <c r="O86" i="69"/>
  <c r="N86" i="69"/>
  <c r="M86" i="69"/>
  <c r="L86" i="69"/>
  <c r="K86" i="69"/>
  <c r="J86" i="69"/>
  <c r="I86" i="69"/>
  <c r="H86" i="69"/>
  <c r="G86" i="69"/>
  <c r="F86" i="69"/>
  <c r="E86" i="69"/>
  <c r="D86" i="69"/>
  <c r="C86" i="69"/>
  <c r="B86" i="69"/>
  <c r="A86" i="69"/>
  <c r="UC85" i="69"/>
  <c r="UB85" i="69"/>
  <c r="UA85" i="69"/>
  <c r="TZ85" i="69"/>
  <c r="TY85" i="69"/>
  <c r="TX85" i="69"/>
  <c r="TW85" i="69"/>
  <c r="TV85" i="69"/>
  <c r="TU85" i="69"/>
  <c r="TT85" i="69"/>
  <c r="TS85" i="69"/>
  <c r="TR85" i="69"/>
  <c r="TQ85" i="69"/>
  <c r="TP85" i="69"/>
  <c r="TO85" i="69"/>
  <c r="TN85" i="69"/>
  <c r="TM85" i="69"/>
  <c r="TL85" i="69"/>
  <c r="TK85" i="69"/>
  <c r="TJ85" i="69"/>
  <c r="TI85" i="69"/>
  <c r="TH85" i="69"/>
  <c r="TG85" i="69"/>
  <c r="TF85" i="69"/>
  <c r="TE85" i="69"/>
  <c r="TD85" i="69"/>
  <c r="TC85" i="69"/>
  <c r="TB85" i="69"/>
  <c r="TA85" i="69"/>
  <c r="SZ85" i="69"/>
  <c r="SY85" i="69"/>
  <c r="SX85" i="69"/>
  <c r="SW85" i="69"/>
  <c r="SV85" i="69"/>
  <c r="SU85" i="69"/>
  <c r="ST85" i="69"/>
  <c r="SS85" i="69"/>
  <c r="SR85" i="69"/>
  <c r="SQ85" i="69"/>
  <c r="SP85" i="69"/>
  <c r="SO85" i="69"/>
  <c r="SN85" i="69"/>
  <c r="SM85" i="69"/>
  <c r="SL85" i="69"/>
  <c r="SK85" i="69"/>
  <c r="SJ85" i="69"/>
  <c r="SI85" i="69"/>
  <c r="SH85" i="69"/>
  <c r="SG85" i="69"/>
  <c r="SF85" i="69"/>
  <c r="SE85" i="69"/>
  <c r="SD85" i="69"/>
  <c r="SC85" i="69"/>
  <c r="SB85" i="69"/>
  <c r="SA85" i="69"/>
  <c r="RZ85" i="69"/>
  <c r="RY85" i="69"/>
  <c r="RX85" i="69"/>
  <c r="RW85" i="69"/>
  <c r="RV85" i="69"/>
  <c r="RU85" i="69"/>
  <c r="RT85" i="69"/>
  <c r="RS85" i="69"/>
  <c r="RR85" i="69"/>
  <c r="RQ85" i="69"/>
  <c r="RP85" i="69"/>
  <c r="RO85" i="69"/>
  <c r="RN85" i="69"/>
  <c r="RM85" i="69"/>
  <c r="RL85" i="69"/>
  <c r="RK85" i="69"/>
  <c r="RJ85" i="69"/>
  <c r="RI85" i="69"/>
  <c r="RH85" i="69"/>
  <c r="RG85" i="69"/>
  <c r="RF85" i="69"/>
  <c r="RE85" i="69"/>
  <c r="RD85" i="69"/>
  <c r="RC85" i="69"/>
  <c r="RB85" i="69"/>
  <c r="RA85" i="69"/>
  <c r="QZ85" i="69"/>
  <c r="QY85" i="69"/>
  <c r="QX85" i="69"/>
  <c r="QW85" i="69"/>
  <c r="QV85" i="69"/>
  <c r="QU85" i="69"/>
  <c r="QT85" i="69"/>
  <c r="QS85" i="69"/>
  <c r="QR85" i="69"/>
  <c r="QQ85" i="69"/>
  <c r="QP85" i="69"/>
  <c r="QO85" i="69"/>
  <c r="QN85" i="69"/>
  <c r="QM85" i="69"/>
  <c r="QL85" i="69"/>
  <c r="QK85" i="69"/>
  <c r="QJ85" i="69"/>
  <c r="QI85" i="69"/>
  <c r="QH85" i="69"/>
  <c r="QG85" i="69"/>
  <c r="QF85" i="69"/>
  <c r="QE85" i="69"/>
  <c r="QD85" i="69"/>
  <c r="QC85" i="69"/>
  <c r="QB85" i="69"/>
  <c r="QA85" i="69"/>
  <c r="PZ85" i="69"/>
  <c r="PY85" i="69"/>
  <c r="PX85" i="69"/>
  <c r="PW85" i="69"/>
  <c r="PV85" i="69"/>
  <c r="PU85" i="69"/>
  <c r="PT85" i="69"/>
  <c r="PS85" i="69"/>
  <c r="PR85" i="69"/>
  <c r="PQ85" i="69"/>
  <c r="PP85" i="69"/>
  <c r="PO85" i="69"/>
  <c r="PN85" i="69"/>
  <c r="PM85" i="69"/>
  <c r="PL85" i="69"/>
  <c r="PK85" i="69"/>
  <c r="PJ85" i="69"/>
  <c r="PI85" i="69"/>
  <c r="PH85" i="69"/>
  <c r="PG85" i="69"/>
  <c r="PF85" i="69"/>
  <c r="PE85" i="69"/>
  <c r="PD85" i="69"/>
  <c r="PC85" i="69"/>
  <c r="PB85" i="69"/>
  <c r="PA85" i="69"/>
  <c r="OZ85" i="69"/>
  <c r="OY85" i="69"/>
  <c r="OX85" i="69"/>
  <c r="OW85" i="69"/>
  <c r="OV85" i="69"/>
  <c r="OU85" i="69"/>
  <c r="OT85" i="69"/>
  <c r="OS85" i="69"/>
  <c r="OR85" i="69"/>
  <c r="OQ85" i="69"/>
  <c r="OP85" i="69"/>
  <c r="OO85" i="69"/>
  <c r="ON85" i="69"/>
  <c r="OM85" i="69"/>
  <c r="OL85" i="69"/>
  <c r="OK85" i="69"/>
  <c r="OJ85" i="69"/>
  <c r="OI85" i="69"/>
  <c r="OH85" i="69"/>
  <c r="OG85" i="69"/>
  <c r="OF85" i="69"/>
  <c r="OE85" i="69"/>
  <c r="OD85" i="69"/>
  <c r="OC85" i="69"/>
  <c r="OB85" i="69"/>
  <c r="OA85" i="69"/>
  <c r="NZ85" i="69"/>
  <c r="NY85" i="69"/>
  <c r="NX85" i="69"/>
  <c r="NW85" i="69"/>
  <c r="NV85" i="69"/>
  <c r="NU85" i="69"/>
  <c r="NT85" i="69"/>
  <c r="NS85" i="69"/>
  <c r="NR85" i="69"/>
  <c r="NQ85" i="69"/>
  <c r="NP85" i="69"/>
  <c r="NO85" i="69"/>
  <c r="NN85" i="69"/>
  <c r="NM85" i="69"/>
  <c r="NL85" i="69"/>
  <c r="NK85" i="69"/>
  <c r="NJ85" i="69"/>
  <c r="NI85" i="69"/>
  <c r="NH85" i="69"/>
  <c r="NG85" i="69"/>
  <c r="NF85" i="69"/>
  <c r="NE85" i="69"/>
  <c r="ND85" i="69"/>
  <c r="NC85" i="69"/>
  <c r="NB85" i="69"/>
  <c r="NA85" i="69"/>
  <c r="MZ85" i="69"/>
  <c r="MY85" i="69"/>
  <c r="MX85" i="69"/>
  <c r="MW85" i="69"/>
  <c r="MV85" i="69"/>
  <c r="MU85" i="69"/>
  <c r="MT85" i="69"/>
  <c r="MS85" i="69"/>
  <c r="MR85" i="69"/>
  <c r="MQ85" i="69"/>
  <c r="MP85" i="69"/>
  <c r="MO85" i="69"/>
  <c r="MN85" i="69"/>
  <c r="MM85" i="69"/>
  <c r="ML85" i="69"/>
  <c r="MK85" i="69"/>
  <c r="MJ85" i="69"/>
  <c r="MI85" i="69"/>
  <c r="MH85" i="69"/>
  <c r="MG85" i="69"/>
  <c r="MF85" i="69"/>
  <c r="ME85" i="69"/>
  <c r="MD85" i="69"/>
  <c r="MC85" i="69"/>
  <c r="MB85" i="69"/>
  <c r="MA85" i="69"/>
  <c r="LZ85" i="69"/>
  <c r="LY85" i="69"/>
  <c r="LX85" i="69"/>
  <c r="LW85" i="69"/>
  <c r="LV85" i="69"/>
  <c r="LU85" i="69"/>
  <c r="LT85" i="69"/>
  <c r="LS85" i="69"/>
  <c r="LR85" i="69"/>
  <c r="LQ85" i="69"/>
  <c r="LP85" i="69"/>
  <c r="LO85" i="69"/>
  <c r="LN85" i="69"/>
  <c r="LM85" i="69"/>
  <c r="LL85" i="69"/>
  <c r="LK85" i="69"/>
  <c r="LJ85" i="69"/>
  <c r="LI85" i="69"/>
  <c r="LH85" i="69"/>
  <c r="LG85" i="69"/>
  <c r="LF85" i="69"/>
  <c r="LE85" i="69"/>
  <c r="LD85" i="69"/>
  <c r="LC85" i="69"/>
  <c r="LB85" i="69"/>
  <c r="LA85" i="69"/>
  <c r="KZ85" i="69"/>
  <c r="KY85" i="69"/>
  <c r="KX85" i="69"/>
  <c r="KW85" i="69"/>
  <c r="KV85" i="69"/>
  <c r="KU85" i="69"/>
  <c r="KT85" i="69"/>
  <c r="KS85" i="69"/>
  <c r="KR85" i="69"/>
  <c r="KQ85" i="69"/>
  <c r="KP85" i="69"/>
  <c r="KO85" i="69"/>
  <c r="KN85" i="69"/>
  <c r="KM85" i="69"/>
  <c r="KL85" i="69"/>
  <c r="KK85" i="69"/>
  <c r="KJ85" i="69"/>
  <c r="KI85" i="69"/>
  <c r="KH85" i="69"/>
  <c r="KG85" i="69"/>
  <c r="KF85" i="69"/>
  <c r="KE85" i="69"/>
  <c r="KD85" i="69"/>
  <c r="KC85" i="69"/>
  <c r="KB85" i="69"/>
  <c r="KA85" i="69"/>
  <c r="JZ85" i="69"/>
  <c r="JY85" i="69"/>
  <c r="JX85" i="69"/>
  <c r="JW85" i="69"/>
  <c r="JV85" i="69"/>
  <c r="JU85" i="69"/>
  <c r="JT85" i="69"/>
  <c r="JS85" i="69"/>
  <c r="JR85" i="69"/>
  <c r="JQ85" i="69"/>
  <c r="JP85" i="69"/>
  <c r="JO85" i="69"/>
  <c r="JN85" i="69"/>
  <c r="JM85" i="69"/>
  <c r="JL85" i="69"/>
  <c r="JK85" i="69"/>
  <c r="JJ85" i="69"/>
  <c r="JI85" i="69"/>
  <c r="JH85" i="69"/>
  <c r="JG85" i="69"/>
  <c r="JF85" i="69"/>
  <c r="JE85" i="69"/>
  <c r="JD85" i="69"/>
  <c r="JC85" i="69"/>
  <c r="JB85" i="69"/>
  <c r="JA85" i="69"/>
  <c r="IZ85" i="69"/>
  <c r="IY85" i="69"/>
  <c r="IX85" i="69"/>
  <c r="IW85" i="69"/>
  <c r="IV85" i="69"/>
  <c r="IU85" i="69"/>
  <c r="IT85" i="69"/>
  <c r="IS85" i="69"/>
  <c r="IR85" i="69"/>
  <c r="IQ85" i="69"/>
  <c r="IP85" i="69"/>
  <c r="IO85" i="69"/>
  <c r="IN85" i="69"/>
  <c r="IM85" i="69"/>
  <c r="IL85" i="69"/>
  <c r="IK85" i="69"/>
  <c r="IJ85" i="69"/>
  <c r="II85" i="69"/>
  <c r="IH85" i="69"/>
  <c r="IG85" i="69"/>
  <c r="IF85" i="69"/>
  <c r="IE85" i="69"/>
  <c r="ID85" i="69"/>
  <c r="IC85" i="69"/>
  <c r="IB85" i="69"/>
  <c r="IA85" i="69"/>
  <c r="HZ85" i="69"/>
  <c r="HY85" i="69"/>
  <c r="HX85" i="69"/>
  <c r="HW85" i="69"/>
  <c r="HV85" i="69"/>
  <c r="HU85" i="69"/>
  <c r="HT85" i="69"/>
  <c r="HS85" i="69"/>
  <c r="HR85" i="69"/>
  <c r="HQ85" i="69"/>
  <c r="HP85" i="69"/>
  <c r="HO85" i="69"/>
  <c r="HN85" i="69"/>
  <c r="HM85" i="69"/>
  <c r="HL85" i="69"/>
  <c r="HK85" i="69"/>
  <c r="HJ85" i="69"/>
  <c r="HI85" i="69"/>
  <c r="HH85" i="69"/>
  <c r="HG85" i="69"/>
  <c r="HF85" i="69"/>
  <c r="HE85" i="69"/>
  <c r="HD85" i="69"/>
  <c r="HC85" i="69"/>
  <c r="HB85" i="69"/>
  <c r="HA85" i="69"/>
  <c r="GZ85" i="69"/>
  <c r="GY85" i="69"/>
  <c r="GX85" i="69"/>
  <c r="GW85" i="69"/>
  <c r="GV85" i="69"/>
  <c r="GU85" i="69"/>
  <c r="GT85" i="69"/>
  <c r="GS85" i="69"/>
  <c r="GR85" i="69"/>
  <c r="GQ85" i="69"/>
  <c r="GP85" i="69"/>
  <c r="GO85" i="69"/>
  <c r="GN85" i="69"/>
  <c r="GM85" i="69"/>
  <c r="GL85" i="69"/>
  <c r="GK85" i="69"/>
  <c r="GJ85" i="69"/>
  <c r="GI85" i="69"/>
  <c r="GH85" i="69"/>
  <c r="GG85" i="69"/>
  <c r="GF85" i="69"/>
  <c r="GE85" i="69"/>
  <c r="GD85" i="69"/>
  <c r="GC85" i="69"/>
  <c r="GB85" i="69"/>
  <c r="GA85" i="69"/>
  <c r="FZ85" i="69"/>
  <c r="FY85" i="69"/>
  <c r="FX85" i="69"/>
  <c r="FW85" i="69"/>
  <c r="FV85" i="69"/>
  <c r="FU85" i="69"/>
  <c r="FT85" i="69"/>
  <c r="FS85" i="69"/>
  <c r="FR85" i="69"/>
  <c r="FQ85" i="69"/>
  <c r="FP85" i="69"/>
  <c r="FO85" i="69"/>
  <c r="FN85" i="69"/>
  <c r="FM85" i="69"/>
  <c r="FL85" i="69"/>
  <c r="FK85" i="69"/>
  <c r="FJ85" i="69"/>
  <c r="FI85" i="69"/>
  <c r="FH85" i="69"/>
  <c r="FG85" i="69"/>
  <c r="FF85" i="69"/>
  <c r="FE85" i="69"/>
  <c r="FD85" i="69"/>
  <c r="FC85" i="69"/>
  <c r="FB85" i="69"/>
  <c r="FA85" i="69"/>
  <c r="EZ85" i="69"/>
  <c r="EY85" i="69"/>
  <c r="EX85" i="69"/>
  <c r="EW85" i="69"/>
  <c r="EV85" i="69"/>
  <c r="EU85" i="69"/>
  <c r="ET85" i="69"/>
  <c r="ES85" i="69"/>
  <c r="ER85" i="69"/>
  <c r="EQ85" i="69"/>
  <c r="EP85" i="69"/>
  <c r="EO85" i="69"/>
  <c r="EN85" i="69"/>
  <c r="EM85" i="69"/>
  <c r="EL85" i="69"/>
  <c r="EK85" i="69"/>
  <c r="EJ85" i="69"/>
  <c r="EI85" i="69"/>
  <c r="EH85" i="69"/>
  <c r="EG85" i="69"/>
  <c r="EF85" i="69"/>
  <c r="EE85" i="69"/>
  <c r="ED85" i="69"/>
  <c r="EC85" i="69"/>
  <c r="EB85" i="69"/>
  <c r="EA85" i="69"/>
  <c r="DZ85" i="69"/>
  <c r="DY85" i="69"/>
  <c r="DX85" i="69"/>
  <c r="DW85" i="69"/>
  <c r="DV85" i="69"/>
  <c r="DU85" i="69"/>
  <c r="DT85" i="69"/>
  <c r="DS85" i="69"/>
  <c r="DR85" i="69"/>
  <c r="DQ85" i="69"/>
  <c r="DP85" i="69"/>
  <c r="DO85" i="69"/>
  <c r="DN85" i="69"/>
  <c r="DM85" i="69"/>
  <c r="DL85" i="69"/>
  <c r="DK85" i="69"/>
  <c r="DJ85" i="69"/>
  <c r="DI85" i="69"/>
  <c r="DH85" i="69"/>
  <c r="DG85" i="69"/>
  <c r="DF85" i="69"/>
  <c r="DE85" i="69"/>
  <c r="DD85" i="69"/>
  <c r="DC85" i="69"/>
  <c r="DB85" i="69"/>
  <c r="DA85" i="69"/>
  <c r="CZ85" i="69"/>
  <c r="CY85" i="69"/>
  <c r="CX85" i="69"/>
  <c r="CW85" i="69"/>
  <c r="CV85" i="69"/>
  <c r="CU85" i="69"/>
  <c r="CT85" i="69"/>
  <c r="CS85" i="69"/>
  <c r="CR85" i="69"/>
  <c r="CQ85" i="69"/>
  <c r="CP85" i="69"/>
  <c r="CO85" i="69"/>
  <c r="CN85" i="69"/>
  <c r="CM85" i="69"/>
  <c r="CL85" i="69"/>
  <c r="CK85" i="69"/>
  <c r="CJ85" i="69"/>
  <c r="CI85" i="69"/>
  <c r="CH85" i="69"/>
  <c r="CG85" i="69"/>
  <c r="CF85" i="69"/>
  <c r="CE85" i="69"/>
  <c r="CD85" i="69"/>
  <c r="CC85" i="69"/>
  <c r="CB85" i="69"/>
  <c r="CA85" i="69"/>
  <c r="BZ85" i="69"/>
  <c r="BY85" i="69"/>
  <c r="BX85" i="69"/>
  <c r="BW85" i="69"/>
  <c r="BV85" i="69"/>
  <c r="BU85" i="69"/>
  <c r="BT85" i="69"/>
  <c r="BS85" i="69"/>
  <c r="BR85" i="69"/>
  <c r="BQ85" i="69"/>
  <c r="BP85" i="69"/>
  <c r="BO85" i="69"/>
  <c r="BN85" i="69"/>
  <c r="BM85" i="69"/>
  <c r="BL85" i="69"/>
  <c r="BK85" i="69"/>
  <c r="BJ85" i="69"/>
  <c r="BI85" i="69"/>
  <c r="BH85" i="69"/>
  <c r="BG85" i="69"/>
  <c r="BF85" i="69"/>
  <c r="BE85" i="69"/>
  <c r="BD85" i="69"/>
  <c r="BC85" i="69"/>
  <c r="BB85" i="69"/>
  <c r="BA85" i="69"/>
  <c r="AZ85" i="69"/>
  <c r="AY85" i="69"/>
  <c r="AX85" i="69"/>
  <c r="AW85" i="69"/>
  <c r="AV85" i="69"/>
  <c r="AU85" i="69"/>
  <c r="AT85" i="69"/>
  <c r="AS85" i="69"/>
  <c r="AR85" i="69"/>
  <c r="AQ85" i="69"/>
  <c r="AP85" i="69"/>
  <c r="AO85" i="69"/>
  <c r="AN85" i="69"/>
  <c r="AM85" i="69"/>
  <c r="AL85" i="69"/>
  <c r="AK85" i="69"/>
  <c r="AJ85" i="69"/>
  <c r="AI85" i="69"/>
  <c r="AH85" i="69"/>
  <c r="AG85" i="69"/>
  <c r="AF85" i="69"/>
  <c r="AE85" i="69"/>
  <c r="AD85" i="69"/>
  <c r="AC85" i="69"/>
  <c r="AB85" i="69"/>
  <c r="AA85" i="69"/>
  <c r="Z85" i="69"/>
  <c r="Y85" i="69"/>
  <c r="X85" i="69"/>
  <c r="W85" i="69"/>
  <c r="V85" i="69"/>
  <c r="U85" i="69"/>
  <c r="T85" i="69"/>
  <c r="S85" i="69"/>
  <c r="R85" i="69"/>
  <c r="Q85" i="69"/>
  <c r="P85" i="69"/>
  <c r="O85" i="69"/>
  <c r="N85" i="69"/>
  <c r="M85" i="69"/>
  <c r="L85" i="69"/>
  <c r="K85" i="69"/>
  <c r="J85" i="69"/>
  <c r="I85" i="69"/>
  <c r="H85" i="69"/>
  <c r="G85" i="69"/>
  <c r="F85" i="69"/>
  <c r="E85" i="69"/>
  <c r="D85" i="69"/>
  <c r="C85" i="69"/>
  <c r="B85" i="69"/>
  <c r="A85" i="69"/>
  <c r="UC84" i="69"/>
  <c r="UB84" i="69"/>
  <c r="UA84" i="69"/>
  <c r="TZ84" i="69"/>
  <c r="TY84" i="69"/>
  <c r="TX84" i="69"/>
  <c r="TW84" i="69"/>
  <c r="TV84" i="69"/>
  <c r="TU84" i="69"/>
  <c r="TT84" i="69"/>
  <c r="TS84" i="69"/>
  <c r="TR84" i="69"/>
  <c r="TQ84" i="69"/>
  <c r="TP84" i="69"/>
  <c r="TO84" i="69"/>
  <c r="TN84" i="69"/>
  <c r="TM84" i="69"/>
  <c r="TL84" i="69"/>
  <c r="TK84" i="69"/>
  <c r="TJ84" i="69"/>
  <c r="TI84" i="69"/>
  <c r="TH84" i="69"/>
  <c r="TG84" i="69"/>
  <c r="TF84" i="69"/>
  <c r="TE84" i="69"/>
  <c r="TD84" i="69"/>
  <c r="TC84" i="69"/>
  <c r="TB84" i="69"/>
  <c r="TA84" i="69"/>
  <c r="SZ84" i="69"/>
  <c r="SY84" i="69"/>
  <c r="SX84" i="69"/>
  <c r="SW84" i="69"/>
  <c r="SV84" i="69"/>
  <c r="SU84" i="69"/>
  <c r="ST84" i="69"/>
  <c r="SS84" i="69"/>
  <c r="SR84" i="69"/>
  <c r="SQ84" i="69"/>
  <c r="SP84" i="69"/>
  <c r="SO84" i="69"/>
  <c r="SN84" i="69"/>
  <c r="SM84" i="69"/>
  <c r="SL84" i="69"/>
  <c r="SK84" i="69"/>
  <c r="SJ84" i="69"/>
  <c r="SI84" i="69"/>
  <c r="SH84" i="69"/>
  <c r="SG84" i="69"/>
  <c r="SF84" i="69"/>
  <c r="SE84" i="69"/>
  <c r="SD84" i="69"/>
  <c r="SC84" i="69"/>
  <c r="SB84" i="69"/>
  <c r="SA84" i="69"/>
  <c r="RZ84" i="69"/>
  <c r="RY84" i="69"/>
  <c r="RX84" i="69"/>
  <c r="RW84" i="69"/>
  <c r="RV84" i="69"/>
  <c r="RU84" i="69"/>
  <c r="RT84" i="69"/>
  <c r="RS84" i="69"/>
  <c r="RR84" i="69"/>
  <c r="RQ84" i="69"/>
  <c r="RP84" i="69"/>
  <c r="RO84" i="69"/>
  <c r="RN84" i="69"/>
  <c r="RM84" i="69"/>
  <c r="RL84" i="69"/>
  <c r="RK84" i="69"/>
  <c r="RJ84" i="69"/>
  <c r="RI84" i="69"/>
  <c r="RH84" i="69"/>
  <c r="RG84" i="69"/>
  <c r="RF84" i="69"/>
  <c r="RE84" i="69"/>
  <c r="RD84" i="69"/>
  <c r="RC84" i="69"/>
  <c r="RB84" i="69"/>
  <c r="RA84" i="69"/>
  <c r="QZ84" i="69"/>
  <c r="QY84" i="69"/>
  <c r="QX84" i="69"/>
  <c r="QW84" i="69"/>
  <c r="QV84" i="69"/>
  <c r="QU84" i="69"/>
  <c r="QT84" i="69"/>
  <c r="QS84" i="69"/>
  <c r="QR84" i="69"/>
  <c r="QQ84" i="69"/>
  <c r="QP84" i="69"/>
  <c r="QO84" i="69"/>
  <c r="QN84" i="69"/>
  <c r="QM84" i="69"/>
  <c r="QL84" i="69"/>
  <c r="QK84" i="69"/>
  <c r="QJ84" i="69"/>
  <c r="QI84" i="69"/>
  <c r="QH84" i="69"/>
  <c r="QG84" i="69"/>
  <c r="QF84" i="69"/>
  <c r="QE84" i="69"/>
  <c r="QD84" i="69"/>
  <c r="QC84" i="69"/>
  <c r="QB84" i="69"/>
  <c r="QA84" i="69"/>
  <c r="PZ84" i="69"/>
  <c r="PY84" i="69"/>
  <c r="PX84" i="69"/>
  <c r="PW84" i="69"/>
  <c r="PV84" i="69"/>
  <c r="PU84" i="69"/>
  <c r="PT84" i="69"/>
  <c r="PS84" i="69"/>
  <c r="PR84" i="69"/>
  <c r="PQ84" i="69"/>
  <c r="PP84" i="69"/>
  <c r="PO84" i="69"/>
  <c r="PN84" i="69"/>
  <c r="PM84" i="69"/>
  <c r="PL84" i="69"/>
  <c r="PK84" i="69"/>
  <c r="PJ84" i="69"/>
  <c r="PI84" i="69"/>
  <c r="PH84" i="69"/>
  <c r="PG84" i="69"/>
  <c r="PF84" i="69"/>
  <c r="PE84" i="69"/>
  <c r="PD84" i="69"/>
  <c r="PC84" i="69"/>
  <c r="PB84" i="69"/>
  <c r="PA84" i="69"/>
  <c r="OZ84" i="69"/>
  <c r="OY84" i="69"/>
  <c r="OX84" i="69"/>
  <c r="OW84" i="69"/>
  <c r="OV84" i="69"/>
  <c r="OU84" i="69"/>
  <c r="OT84" i="69"/>
  <c r="OS84" i="69"/>
  <c r="OR84" i="69"/>
  <c r="OQ84" i="69"/>
  <c r="OP84" i="69"/>
  <c r="OO84" i="69"/>
  <c r="ON84" i="69"/>
  <c r="OM84" i="69"/>
  <c r="OL84" i="69"/>
  <c r="OK84" i="69"/>
  <c r="OJ84" i="69"/>
  <c r="OI84" i="69"/>
  <c r="OH84" i="69"/>
  <c r="OG84" i="69"/>
  <c r="OF84" i="69"/>
  <c r="OE84" i="69"/>
  <c r="OD84" i="69"/>
  <c r="OC84" i="69"/>
  <c r="OB84" i="69"/>
  <c r="OA84" i="69"/>
  <c r="NZ84" i="69"/>
  <c r="NY84" i="69"/>
  <c r="NX84" i="69"/>
  <c r="NW84" i="69"/>
  <c r="NV84" i="69"/>
  <c r="NU84" i="69"/>
  <c r="NT84" i="69"/>
  <c r="NS84" i="69"/>
  <c r="NR84" i="69"/>
  <c r="NQ84" i="69"/>
  <c r="NP84" i="69"/>
  <c r="NO84" i="69"/>
  <c r="NN84" i="69"/>
  <c r="NM84" i="69"/>
  <c r="NL84" i="69"/>
  <c r="NK84" i="69"/>
  <c r="NJ84" i="69"/>
  <c r="NI84" i="69"/>
  <c r="NH84" i="69"/>
  <c r="NG84" i="69"/>
  <c r="NF84" i="69"/>
  <c r="NE84" i="69"/>
  <c r="ND84" i="69"/>
  <c r="NC84" i="69"/>
  <c r="NB84" i="69"/>
  <c r="NA84" i="69"/>
  <c r="MZ84" i="69"/>
  <c r="MY84" i="69"/>
  <c r="MX84" i="69"/>
  <c r="MW84" i="69"/>
  <c r="MV84" i="69"/>
  <c r="MU84" i="69"/>
  <c r="MT84" i="69"/>
  <c r="MS84" i="69"/>
  <c r="MR84" i="69"/>
  <c r="MQ84" i="69"/>
  <c r="MP84" i="69"/>
  <c r="MO84" i="69"/>
  <c r="MN84" i="69"/>
  <c r="MM84" i="69"/>
  <c r="ML84" i="69"/>
  <c r="MK84" i="69"/>
  <c r="MJ84" i="69"/>
  <c r="MI84" i="69"/>
  <c r="MH84" i="69"/>
  <c r="MG84" i="69"/>
  <c r="MF84" i="69"/>
  <c r="ME84" i="69"/>
  <c r="MD84" i="69"/>
  <c r="MC84" i="69"/>
  <c r="MB84" i="69"/>
  <c r="MA84" i="69"/>
  <c r="LZ84" i="69"/>
  <c r="LY84" i="69"/>
  <c r="LX84" i="69"/>
  <c r="LW84" i="69"/>
  <c r="LV84" i="69"/>
  <c r="LU84" i="69"/>
  <c r="LT84" i="69"/>
  <c r="LS84" i="69"/>
  <c r="LR84" i="69"/>
  <c r="LQ84" i="69"/>
  <c r="LP84" i="69"/>
  <c r="LO84" i="69"/>
  <c r="LN84" i="69"/>
  <c r="LM84" i="69"/>
  <c r="LL84" i="69"/>
  <c r="LK84" i="69"/>
  <c r="LJ84" i="69"/>
  <c r="LI84" i="69"/>
  <c r="LH84" i="69"/>
  <c r="LG84" i="69"/>
  <c r="LF84" i="69"/>
  <c r="LE84" i="69"/>
  <c r="LD84" i="69"/>
  <c r="LC84" i="69"/>
  <c r="LB84" i="69"/>
  <c r="LA84" i="69"/>
  <c r="KZ84" i="69"/>
  <c r="KY84" i="69"/>
  <c r="KX84" i="69"/>
  <c r="KW84" i="69"/>
  <c r="KV84" i="69"/>
  <c r="KU84" i="69"/>
  <c r="KT84" i="69"/>
  <c r="KS84" i="69"/>
  <c r="KR84" i="69"/>
  <c r="KQ84" i="69"/>
  <c r="KP84" i="69"/>
  <c r="KO84" i="69"/>
  <c r="KN84" i="69"/>
  <c r="KM84" i="69"/>
  <c r="KL84" i="69"/>
  <c r="KK84" i="69"/>
  <c r="KJ84" i="69"/>
  <c r="KI84" i="69"/>
  <c r="KH84" i="69"/>
  <c r="KG84" i="69"/>
  <c r="KF84" i="69"/>
  <c r="KE84" i="69"/>
  <c r="KD84" i="69"/>
  <c r="KC84" i="69"/>
  <c r="KB84" i="69"/>
  <c r="KA84" i="69"/>
  <c r="JZ84" i="69"/>
  <c r="JY84" i="69"/>
  <c r="JX84" i="69"/>
  <c r="JW84" i="69"/>
  <c r="JV84" i="69"/>
  <c r="JU84" i="69"/>
  <c r="JT84" i="69"/>
  <c r="JS84" i="69"/>
  <c r="JR84" i="69"/>
  <c r="JQ84" i="69"/>
  <c r="JP84" i="69"/>
  <c r="JO84" i="69"/>
  <c r="JN84" i="69"/>
  <c r="JM84" i="69"/>
  <c r="JL84" i="69"/>
  <c r="JK84" i="69"/>
  <c r="JJ84" i="69"/>
  <c r="JI84" i="69"/>
  <c r="JH84" i="69"/>
  <c r="JG84" i="69"/>
  <c r="JF84" i="69"/>
  <c r="JE84" i="69"/>
  <c r="JD84" i="69"/>
  <c r="JC84" i="69"/>
  <c r="JB84" i="69"/>
  <c r="JA84" i="69"/>
  <c r="IZ84" i="69"/>
  <c r="IY84" i="69"/>
  <c r="IX84" i="69"/>
  <c r="IW84" i="69"/>
  <c r="IV84" i="69"/>
  <c r="IU84" i="69"/>
  <c r="IT84" i="69"/>
  <c r="IS84" i="69"/>
  <c r="IR84" i="69"/>
  <c r="IQ84" i="69"/>
  <c r="IP84" i="69"/>
  <c r="IO84" i="69"/>
  <c r="IN84" i="69"/>
  <c r="IM84" i="69"/>
  <c r="IL84" i="69"/>
  <c r="IK84" i="69"/>
  <c r="IJ84" i="69"/>
  <c r="II84" i="69"/>
  <c r="IH84" i="69"/>
  <c r="IG84" i="69"/>
  <c r="IF84" i="69"/>
  <c r="IE84" i="69"/>
  <c r="ID84" i="69"/>
  <c r="IC84" i="69"/>
  <c r="IB84" i="69"/>
  <c r="IA84" i="69"/>
  <c r="HZ84" i="69"/>
  <c r="HY84" i="69"/>
  <c r="HX84" i="69"/>
  <c r="HW84" i="69"/>
  <c r="HV84" i="69"/>
  <c r="HU84" i="69"/>
  <c r="HT84" i="69"/>
  <c r="HS84" i="69"/>
  <c r="HR84" i="69"/>
  <c r="HQ84" i="69"/>
  <c r="HP84" i="69"/>
  <c r="HO84" i="69"/>
  <c r="HN84" i="69"/>
  <c r="HM84" i="69"/>
  <c r="HL84" i="69"/>
  <c r="HK84" i="69"/>
  <c r="HJ84" i="69"/>
  <c r="HI84" i="69"/>
  <c r="HH84" i="69"/>
  <c r="HG84" i="69"/>
  <c r="HF84" i="69"/>
  <c r="HE84" i="69"/>
  <c r="HD84" i="69"/>
  <c r="HC84" i="69"/>
  <c r="HB84" i="69"/>
  <c r="HA84" i="69"/>
  <c r="GZ84" i="69"/>
  <c r="GY84" i="69"/>
  <c r="GX84" i="69"/>
  <c r="GW84" i="69"/>
  <c r="GV84" i="69"/>
  <c r="GU84" i="69"/>
  <c r="GT84" i="69"/>
  <c r="GS84" i="69"/>
  <c r="GR84" i="69"/>
  <c r="GQ84" i="69"/>
  <c r="GP84" i="69"/>
  <c r="GO84" i="69"/>
  <c r="GN84" i="69"/>
  <c r="GM84" i="69"/>
  <c r="GL84" i="69"/>
  <c r="GK84" i="69"/>
  <c r="GJ84" i="69"/>
  <c r="GI84" i="69"/>
  <c r="GH84" i="69"/>
  <c r="GG84" i="69"/>
  <c r="GF84" i="69"/>
  <c r="GE84" i="69"/>
  <c r="GD84" i="69"/>
  <c r="GC84" i="69"/>
  <c r="GB84" i="69"/>
  <c r="GA84" i="69"/>
  <c r="FZ84" i="69"/>
  <c r="FY84" i="69"/>
  <c r="FX84" i="69"/>
  <c r="FW84" i="69"/>
  <c r="FV84" i="69"/>
  <c r="FU84" i="69"/>
  <c r="FT84" i="69"/>
  <c r="FS84" i="69"/>
  <c r="FR84" i="69"/>
  <c r="FQ84" i="69"/>
  <c r="FP84" i="69"/>
  <c r="FO84" i="69"/>
  <c r="FN84" i="69"/>
  <c r="FM84" i="69"/>
  <c r="FL84" i="69"/>
  <c r="FK84" i="69"/>
  <c r="FJ84" i="69"/>
  <c r="FI84" i="69"/>
  <c r="FH84" i="69"/>
  <c r="FG84" i="69"/>
  <c r="FF84" i="69"/>
  <c r="FE84" i="69"/>
  <c r="FD84" i="69"/>
  <c r="FC84" i="69"/>
  <c r="FB84" i="69"/>
  <c r="FA84" i="69"/>
  <c r="EZ84" i="69"/>
  <c r="EY84" i="69"/>
  <c r="EX84" i="69"/>
  <c r="EW84" i="69"/>
  <c r="EV84" i="69"/>
  <c r="EU84" i="69"/>
  <c r="ET84" i="69"/>
  <c r="ES84" i="69"/>
  <c r="ER84" i="69"/>
  <c r="EQ84" i="69"/>
  <c r="EP84" i="69"/>
  <c r="EO84" i="69"/>
  <c r="EN84" i="69"/>
  <c r="EM84" i="69"/>
  <c r="EL84" i="69"/>
  <c r="EK84" i="69"/>
  <c r="EJ84" i="69"/>
  <c r="EI84" i="69"/>
  <c r="EH84" i="69"/>
  <c r="EG84" i="69"/>
  <c r="EF84" i="69"/>
  <c r="EE84" i="69"/>
  <c r="ED84" i="69"/>
  <c r="EC84" i="69"/>
  <c r="EB84" i="69"/>
  <c r="EA84" i="69"/>
  <c r="DZ84" i="69"/>
  <c r="DY84" i="69"/>
  <c r="DX84" i="69"/>
  <c r="DW84" i="69"/>
  <c r="DV84" i="69"/>
  <c r="DU84" i="69"/>
  <c r="DT84" i="69"/>
  <c r="DS84" i="69"/>
  <c r="DR84" i="69"/>
  <c r="DQ84" i="69"/>
  <c r="DP84" i="69"/>
  <c r="DO84" i="69"/>
  <c r="DN84" i="69"/>
  <c r="DM84" i="69"/>
  <c r="DL84" i="69"/>
  <c r="DK84" i="69"/>
  <c r="DJ84" i="69"/>
  <c r="DI84" i="69"/>
  <c r="DH84" i="69"/>
  <c r="DG84" i="69"/>
  <c r="DF84" i="69"/>
  <c r="DE84" i="69"/>
  <c r="DD84" i="69"/>
  <c r="DC84" i="69"/>
  <c r="DB84" i="69"/>
  <c r="DA84" i="69"/>
  <c r="CZ84" i="69"/>
  <c r="CY84" i="69"/>
  <c r="CX84" i="69"/>
  <c r="CW84" i="69"/>
  <c r="CV84" i="69"/>
  <c r="CU84" i="69"/>
  <c r="CT84" i="69"/>
  <c r="CS84" i="69"/>
  <c r="CR84" i="69"/>
  <c r="CQ84" i="69"/>
  <c r="CP84" i="69"/>
  <c r="CO84" i="69"/>
  <c r="CN84" i="69"/>
  <c r="CM84" i="69"/>
  <c r="CL84" i="69"/>
  <c r="CK84" i="69"/>
  <c r="CJ84" i="69"/>
  <c r="CI84" i="69"/>
  <c r="CH84" i="69"/>
  <c r="CG84" i="69"/>
  <c r="CF84" i="69"/>
  <c r="CE84" i="69"/>
  <c r="CD84" i="69"/>
  <c r="CC84" i="69"/>
  <c r="CB84" i="69"/>
  <c r="CA84" i="69"/>
  <c r="BZ84" i="69"/>
  <c r="BY84" i="69"/>
  <c r="BX84" i="69"/>
  <c r="BW84" i="69"/>
  <c r="BV84" i="69"/>
  <c r="BU84" i="69"/>
  <c r="BT84" i="69"/>
  <c r="BS84" i="69"/>
  <c r="BR84" i="69"/>
  <c r="BQ84" i="69"/>
  <c r="BP84" i="69"/>
  <c r="BO84" i="69"/>
  <c r="BN84" i="69"/>
  <c r="BM84" i="69"/>
  <c r="BL84" i="69"/>
  <c r="BK84" i="69"/>
  <c r="BJ84" i="69"/>
  <c r="BI84" i="69"/>
  <c r="BH84" i="69"/>
  <c r="BG84" i="69"/>
  <c r="BF84" i="69"/>
  <c r="BE84" i="69"/>
  <c r="BD84" i="69"/>
  <c r="BC84" i="69"/>
  <c r="BB84" i="69"/>
  <c r="BA84" i="69"/>
  <c r="AZ84" i="69"/>
  <c r="AY84" i="69"/>
  <c r="AX84" i="69"/>
  <c r="AW84" i="69"/>
  <c r="AV84" i="69"/>
  <c r="AU84" i="69"/>
  <c r="AT84" i="69"/>
  <c r="AS84" i="69"/>
  <c r="AR84" i="69"/>
  <c r="AQ84" i="69"/>
  <c r="AP84" i="69"/>
  <c r="AO84" i="69"/>
  <c r="AN84" i="69"/>
  <c r="AM84" i="69"/>
  <c r="AL84" i="69"/>
  <c r="AK84" i="69"/>
  <c r="AJ84" i="69"/>
  <c r="AI84" i="69"/>
  <c r="AH84" i="69"/>
  <c r="AG84" i="69"/>
  <c r="AF84" i="69"/>
  <c r="AE84" i="69"/>
  <c r="AD84" i="69"/>
  <c r="AC84" i="69"/>
  <c r="AB84" i="69"/>
  <c r="AA84" i="69"/>
  <c r="Z84" i="69"/>
  <c r="Y84" i="69"/>
  <c r="X84" i="69"/>
  <c r="W84" i="69"/>
  <c r="V84" i="69"/>
  <c r="U84" i="69"/>
  <c r="T84" i="69"/>
  <c r="S84" i="69"/>
  <c r="R84" i="69"/>
  <c r="Q84" i="69"/>
  <c r="P84" i="69"/>
  <c r="O84" i="69"/>
  <c r="N84" i="69"/>
  <c r="M84" i="69"/>
  <c r="L84" i="69"/>
  <c r="K84" i="69"/>
  <c r="J84" i="69"/>
  <c r="I84" i="69"/>
  <c r="H84" i="69"/>
  <c r="G84" i="69"/>
  <c r="F84" i="69"/>
  <c r="E84" i="69"/>
  <c r="D84" i="69"/>
  <c r="C84" i="69"/>
  <c r="B84" i="69"/>
  <c r="A84" i="69"/>
  <c r="UC83" i="69"/>
  <c r="UB83" i="69"/>
  <c r="UA83" i="69"/>
  <c r="TZ83" i="69"/>
  <c r="TY83" i="69"/>
  <c r="TX83" i="69"/>
  <c r="TW83" i="69"/>
  <c r="TV83" i="69"/>
  <c r="TU83" i="69"/>
  <c r="TT83" i="69"/>
  <c r="TS83" i="69"/>
  <c r="TR83" i="69"/>
  <c r="TQ83" i="69"/>
  <c r="TP83" i="69"/>
  <c r="TO83" i="69"/>
  <c r="TN83" i="69"/>
  <c r="TM83" i="69"/>
  <c r="TL83" i="69"/>
  <c r="TK83" i="69"/>
  <c r="TJ83" i="69"/>
  <c r="TI83" i="69"/>
  <c r="TH83" i="69"/>
  <c r="TG83" i="69"/>
  <c r="TF83" i="69"/>
  <c r="TE83" i="69"/>
  <c r="TD83" i="69"/>
  <c r="TC83" i="69"/>
  <c r="TB83" i="69"/>
  <c r="TA83" i="69"/>
  <c r="SZ83" i="69"/>
  <c r="SY83" i="69"/>
  <c r="SX83" i="69"/>
  <c r="SW83" i="69"/>
  <c r="SV83" i="69"/>
  <c r="SU83" i="69"/>
  <c r="ST83" i="69"/>
  <c r="SS83" i="69"/>
  <c r="SR83" i="69"/>
  <c r="SQ83" i="69"/>
  <c r="SP83" i="69"/>
  <c r="SO83" i="69"/>
  <c r="SN83" i="69"/>
  <c r="SM83" i="69"/>
  <c r="SL83" i="69"/>
  <c r="SK83" i="69"/>
  <c r="SJ83" i="69"/>
  <c r="SI83" i="69"/>
  <c r="SH83" i="69"/>
  <c r="SG83" i="69"/>
  <c r="SF83" i="69"/>
  <c r="SE83" i="69"/>
  <c r="SD83" i="69"/>
  <c r="SC83" i="69"/>
  <c r="SB83" i="69"/>
  <c r="SA83" i="69"/>
  <c r="RZ83" i="69"/>
  <c r="RY83" i="69"/>
  <c r="RX83" i="69"/>
  <c r="RW83" i="69"/>
  <c r="RV83" i="69"/>
  <c r="RU83" i="69"/>
  <c r="RT83" i="69"/>
  <c r="RS83" i="69"/>
  <c r="RR83" i="69"/>
  <c r="RQ83" i="69"/>
  <c r="RP83" i="69"/>
  <c r="RO83" i="69"/>
  <c r="RN83" i="69"/>
  <c r="RM83" i="69"/>
  <c r="RL83" i="69"/>
  <c r="RK83" i="69"/>
  <c r="RJ83" i="69"/>
  <c r="RI83" i="69"/>
  <c r="RH83" i="69"/>
  <c r="RG83" i="69"/>
  <c r="RF83" i="69"/>
  <c r="RE83" i="69"/>
  <c r="RD83" i="69"/>
  <c r="RC83" i="69"/>
  <c r="RB83" i="69"/>
  <c r="RA83" i="69"/>
  <c r="QZ83" i="69"/>
  <c r="QY83" i="69"/>
  <c r="QX83" i="69"/>
  <c r="QW83" i="69"/>
  <c r="QV83" i="69"/>
  <c r="QU83" i="69"/>
  <c r="QT83" i="69"/>
  <c r="QS83" i="69"/>
  <c r="QR83" i="69"/>
  <c r="QQ83" i="69"/>
  <c r="QP83" i="69"/>
  <c r="QO83" i="69"/>
  <c r="QN83" i="69"/>
  <c r="QM83" i="69"/>
  <c r="QL83" i="69"/>
  <c r="QK83" i="69"/>
  <c r="QJ83" i="69"/>
  <c r="QI83" i="69"/>
  <c r="QH83" i="69"/>
  <c r="QG83" i="69"/>
  <c r="QF83" i="69"/>
  <c r="QE83" i="69"/>
  <c r="QD83" i="69"/>
  <c r="QC83" i="69"/>
  <c r="QB83" i="69"/>
  <c r="QA83" i="69"/>
  <c r="PZ83" i="69"/>
  <c r="PY83" i="69"/>
  <c r="PX83" i="69"/>
  <c r="PW83" i="69"/>
  <c r="PV83" i="69"/>
  <c r="PU83" i="69"/>
  <c r="PT83" i="69"/>
  <c r="PS83" i="69"/>
  <c r="PR83" i="69"/>
  <c r="PQ83" i="69"/>
  <c r="PP83" i="69"/>
  <c r="PO83" i="69"/>
  <c r="PN83" i="69"/>
  <c r="PM83" i="69"/>
  <c r="PL83" i="69"/>
  <c r="PK83" i="69"/>
  <c r="PJ83" i="69"/>
  <c r="PI83" i="69"/>
  <c r="PH83" i="69"/>
  <c r="PG83" i="69"/>
  <c r="PF83" i="69"/>
  <c r="PE83" i="69"/>
  <c r="PD83" i="69"/>
  <c r="PC83" i="69"/>
  <c r="PB83" i="69"/>
  <c r="PA83" i="69"/>
  <c r="OZ83" i="69"/>
  <c r="OY83" i="69"/>
  <c r="OX83" i="69"/>
  <c r="OW83" i="69"/>
  <c r="OV83" i="69"/>
  <c r="OU83" i="69"/>
  <c r="OT83" i="69"/>
  <c r="OS83" i="69"/>
  <c r="OR83" i="69"/>
  <c r="OQ83" i="69"/>
  <c r="OP83" i="69"/>
  <c r="OO83" i="69"/>
  <c r="ON83" i="69"/>
  <c r="OM83" i="69"/>
  <c r="OL83" i="69"/>
  <c r="OK83" i="69"/>
  <c r="OJ83" i="69"/>
  <c r="OI83" i="69"/>
  <c r="OH83" i="69"/>
  <c r="OG83" i="69"/>
  <c r="OF83" i="69"/>
  <c r="OE83" i="69"/>
  <c r="OD83" i="69"/>
  <c r="OC83" i="69"/>
  <c r="OB83" i="69"/>
  <c r="OA83" i="69"/>
  <c r="NZ83" i="69"/>
  <c r="NY83" i="69"/>
  <c r="NX83" i="69"/>
  <c r="NW83" i="69"/>
  <c r="NV83" i="69"/>
  <c r="NU83" i="69"/>
  <c r="NT83" i="69"/>
  <c r="NS83" i="69"/>
  <c r="NR83" i="69"/>
  <c r="NQ83" i="69"/>
  <c r="NP83" i="69"/>
  <c r="NO83" i="69"/>
  <c r="NN83" i="69"/>
  <c r="NM83" i="69"/>
  <c r="NL83" i="69"/>
  <c r="NK83" i="69"/>
  <c r="NJ83" i="69"/>
  <c r="NI83" i="69"/>
  <c r="NH83" i="69"/>
  <c r="NG83" i="69"/>
  <c r="NF83" i="69"/>
  <c r="NE83" i="69"/>
  <c r="ND83" i="69"/>
  <c r="NC83" i="69"/>
  <c r="NB83" i="69"/>
  <c r="NA83" i="69"/>
  <c r="MZ83" i="69"/>
  <c r="MY83" i="69"/>
  <c r="MX83" i="69"/>
  <c r="MW83" i="69"/>
  <c r="MV83" i="69"/>
  <c r="MU83" i="69"/>
  <c r="MT83" i="69"/>
  <c r="MS83" i="69"/>
  <c r="MR83" i="69"/>
  <c r="MQ83" i="69"/>
  <c r="MP83" i="69"/>
  <c r="MO83" i="69"/>
  <c r="MN83" i="69"/>
  <c r="MM83" i="69"/>
  <c r="ML83" i="69"/>
  <c r="MK83" i="69"/>
  <c r="MJ83" i="69"/>
  <c r="MI83" i="69"/>
  <c r="MH83" i="69"/>
  <c r="MG83" i="69"/>
  <c r="MF83" i="69"/>
  <c r="ME83" i="69"/>
  <c r="MD83" i="69"/>
  <c r="MC83" i="69"/>
  <c r="MB83" i="69"/>
  <c r="MA83" i="69"/>
  <c r="LZ83" i="69"/>
  <c r="LY83" i="69"/>
  <c r="LX83" i="69"/>
  <c r="LW83" i="69"/>
  <c r="LV83" i="69"/>
  <c r="LU83" i="69"/>
  <c r="LT83" i="69"/>
  <c r="LS83" i="69"/>
  <c r="LR83" i="69"/>
  <c r="LQ83" i="69"/>
  <c r="LP83" i="69"/>
  <c r="LO83" i="69"/>
  <c r="LN83" i="69"/>
  <c r="LM83" i="69"/>
  <c r="LL83" i="69"/>
  <c r="LK83" i="69"/>
  <c r="LJ83" i="69"/>
  <c r="LI83" i="69"/>
  <c r="LH83" i="69"/>
  <c r="LG83" i="69"/>
  <c r="LF83" i="69"/>
  <c r="LE83" i="69"/>
  <c r="LD83" i="69"/>
  <c r="LC83" i="69"/>
  <c r="LB83" i="69"/>
  <c r="LA83" i="69"/>
  <c r="KZ83" i="69"/>
  <c r="KY83" i="69"/>
  <c r="KX83" i="69"/>
  <c r="KW83" i="69"/>
  <c r="KV83" i="69"/>
  <c r="KU83" i="69"/>
  <c r="KT83" i="69"/>
  <c r="KS83" i="69"/>
  <c r="KR83" i="69"/>
  <c r="KQ83" i="69"/>
  <c r="KP83" i="69"/>
  <c r="KO83" i="69"/>
  <c r="KN83" i="69"/>
  <c r="KM83" i="69"/>
  <c r="KL83" i="69"/>
  <c r="KK83" i="69"/>
  <c r="KJ83" i="69"/>
  <c r="KI83" i="69"/>
  <c r="KH83" i="69"/>
  <c r="KG83" i="69"/>
  <c r="KF83" i="69"/>
  <c r="KE83" i="69"/>
  <c r="KD83" i="69"/>
  <c r="KC83" i="69"/>
  <c r="KB83" i="69"/>
  <c r="KA83" i="69"/>
  <c r="JZ83" i="69"/>
  <c r="JY83" i="69"/>
  <c r="JX83" i="69"/>
  <c r="JW83" i="69"/>
  <c r="JV83" i="69"/>
  <c r="JU83" i="69"/>
  <c r="JT83" i="69"/>
  <c r="JS83" i="69"/>
  <c r="JR83" i="69"/>
  <c r="JQ83" i="69"/>
  <c r="JP83" i="69"/>
  <c r="JO83" i="69"/>
  <c r="JN83" i="69"/>
  <c r="JM83" i="69"/>
  <c r="JL83" i="69"/>
  <c r="JK83" i="69"/>
  <c r="JJ83" i="69"/>
  <c r="JI83" i="69"/>
  <c r="JH83" i="69"/>
  <c r="JG83" i="69"/>
  <c r="JF83" i="69"/>
  <c r="JE83" i="69"/>
  <c r="JD83" i="69"/>
  <c r="JC83" i="69"/>
  <c r="JB83" i="69"/>
  <c r="JA83" i="69"/>
  <c r="IZ83" i="69"/>
  <c r="IY83" i="69"/>
  <c r="IX83" i="69"/>
  <c r="IW83" i="69"/>
  <c r="IV83" i="69"/>
  <c r="IU83" i="69"/>
  <c r="IT83" i="69"/>
  <c r="IS83" i="69"/>
  <c r="IR83" i="69"/>
  <c r="IQ83" i="69"/>
  <c r="IP83" i="69"/>
  <c r="IO83" i="69"/>
  <c r="IN83" i="69"/>
  <c r="IM83" i="69"/>
  <c r="IL83" i="69"/>
  <c r="IK83" i="69"/>
  <c r="IJ83" i="69"/>
  <c r="II83" i="69"/>
  <c r="IH83" i="69"/>
  <c r="IG83" i="69"/>
  <c r="IF83" i="69"/>
  <c r="IE83" i="69"/>
  <c r="ID83" i="69"/>
  <c r="IC83" i="69"/>
  <c r="IB83" i="69"/>
  <c r="IA83" i="69"/>
  <c r="HZ83" i="69"/>
  <c r="HY83" i="69"/>
  <c r="HX83" i="69"/>
  <c r="HW83" i="69"/>
  <c r="HV83" i="69"/>
  <c r="HU83" i="69"/>
  <c r="HT83" i="69"/>
  <c r="HS83" i="69"/>
  <c r="HR83" i="69"/>
  <c r="HQ83" i="69"/>
  <c r="HP83" i="69"/>
  <c r="HO83" i="69"/>
  <c r="HN83" i="69"/>
  <c r="HM83" i="69"/>
  <c r="HL83" i="69"/>
  <c r="HK83" i="69"/>
  <c r="HJ83" i="69"/>
  <c r="HI83" i="69"/>
  <c r="HH83" i="69"/>
  <c r="HG83" i="69"/>
  <c r="HF83" i="69"/>
  <c r="HE83" i="69"/>
  <c r="HD83" i="69"/>
  <c r="HC83" i="69"/>
  <c r="HB83" i="69"/>
  <c r="HA83" i="69"/>
  <c r="GZ83" i="69"/>
  <c r="GY83" i="69"/>
  <c r="GX83" i="69"/>
  <c r="GW83" i="69"/>
  <c r="GV83" i="69"/>
  <c r="GU83" i="69"/>
  <c r="GT83" i="69"/>
  <c r="GS83" i="69"/>
  <c r="GR83" i="69"/>
  <c r="GQ83" i="69"/>
  <c r="GP83" i="69"/>
  <c r="GO83" i="69"/>
  <c r="GN83" i="69"/>
  <c r="GM83" i="69"/>
  <c r="GL83" i="69"/>
  <c r="GK83" i="69"/>
  <c r="GJ83" i="69"/>
  <c r="GI83" i="69"/>
  <c r="GH83" i="69"/>
  <c r="GG83" i="69"/>
  <c r="GF83" i="69"/>
  <c r="GE83" i="69"/>
  <c r="GD83" i="69"/>
  <c r="GC83" i="69"/>
  <c r="GB83" i="69"/>
  <c r="GA83" i="69"/>
  <c r="FZ83" i="69"/>
  <c r="FY83" i="69"/>
  <c r="FX83" i="69"/>
  <c r="FW83" i="69"/>
  <c r="FV83" i="69"/>
  <c r="FU83" i="69"/>
  <c r="FT83" i="69"/>
  <c r="FS83" i="69"/>
  <c r="FR83" i="69"/>
  <c r="FQ83" i="69"/>
  <c r="FP83" i="69"/>
  <c r="FO83" i="69"/>
  <c r="FN83" i="69"/>
  <c r="FM83" i="69"/>
  <c r="FL83" i="69"/>
  <c r="FK83" i="69"/>
  <c r="FJ83" i="69"/>
  <c r="FI83" i="69"/>
  <c r="FH83" i="69"/>
  <c r="FG83" i="69"/>
  <c r="FF83" i="69"/>
  <c r="FE83" i="69"/>
  <c r="FD83" i="69"/>
  <c r="FC83" i="69"/>
  <c r="FB83" i="69"/>
  <c r="FA83" i="69"/>
  <c r="EZ83" i="69"/>
  <c r="EY83" i="69"/>
  <c r="EX83" i="69"/>
  <c r="EW83" i="69"/>
  <c r="EV83" i="69"/>
  <c r="EU83" i="69"/>
  <c r="ET83" i="69"/>
  <c r="ES83" i="69"/>
  <c r="ER83" i="69"/>
  <c r="EQ83" i="69"/>
  <c r="EP83" i="69"/>
  <c r="EO83" i="69"/>
  <c r="EN83" i="69"/>
  <c r="EM83" i="69"/>
  <c r="EL83" i="69"/>
  <c r="EK83" i="69"/>
  <c r="EJ83" i="69"/>
  <c r="EI83" i="69"/>
  <c r="EH83" i="69"/>
  <c r="EG83" i="69"/>
  <c r="EF83" i="69"/>
  <c r="EE83" i="69"/>
  <c r="ED83" i="69"/>
  <c r="EC83" i="69"/>
  <c r="EB83" i="69"/>
  <c r="EA83" i="69"/>
  <c r="DZ83" i="69"/>
  <c r="DY83" i="69"/>
  <c r="DX83" i="69"/>
  <c r="DW83" i="69"/>
  <c r="DV83" i="69"/>
  <c r="DU83" i="69"/>
  <c r="DT83" i="69"/>
  <c r="DS83" i="69"/>
  <c r="DR83" i="69"/>
  <c r="DQ83" i="69"/>
  <c r="DP83" i="69"/>
  <c r="DO83" i="69"/>
  <c r="DN83" i="69"/>
  <c r="DM83" i="69"/>
  <c r="DL83" i="69"/>
  <c r="DK83" i="69"/>
  <c r="DJ83" i="69"/>
  <c r="DI83" i="69"/>
  <c r="DH83" i="69"/>
  <c r="DG83" i="69"/>
  <c r="DF83" i="69"/>
  <c r="DE83" i="69"/>
  <c r="DD83" i="69"/>
  <c r="DC83" i="69"/>
  <c r="DB83" i="69"/>
  <c r="DA83" i="69"/>
  <c r="CZ83" i="69"/>
  <c r="CY83" i="69"/>
  <c r="CX83" i="69"/>
  <c r="CW83" i="69"/>
  <c r="CV83" i="69"/>
  <c r="CU83" i="69"/>
  <c r="CT83" i="69"/>
  <c r="CS83" i="69"/>
  <c r="CR83" i="69"/>
  <c r="CQ83" i="69"/>
  <c r="CP83" i="69"/>
  <c r="CO83" i="69"/>
  <c r="CN83" i="69"/>
  <c r="CM83" i="69"/>
  <c r="CL83" i="69"/>
  <c r="CK83" i="69"/>
  <c r="CJ83" i="69"/>
  <c r="CI83" i="69"/>
  <c r="CH83" i="69"/>
  <c r="CG83" i="69"/>
  <c r="CF83" i="69"/>
  <c r="CE83" i="69"/>
  <c r="CD83" i="69"/>
  <c r="CC83" i="69"/>
  <c r="CB83" i="69"/>
  <c r="CA83" i="69"/>
  <c r="BZ83" i="69"/>
  <c r="BY83" i="69"/>
  <c r="BX83" i="69"/>
  <c r="BW83" i="69"/>
  <c r="BV83" i="69"/>
  <c r="BU83" i="69"/>
  <c r="BT83" i="69"/>
  <c r="BS83" i="69"/>
  <c r="BR83" i="69"/>
  <c r="BQ83" i="69"/>
  <c r="BP83" i="69"/>
  <c r="BO83" i="69"/>
  <c r="BN83" i="69"/>
  <c r="BM83" i="69"/>
  <c r="BL83" i="69"/>
  <c r="BK83" i="69"/>
  <c r="BJ83" i="69"/>
  <c r="BI83" i="69"/>
  <c r="BH83" i="69"/>
  <c r="BG83" i="69"/>
  <c r="BF83" i="69"/>
  <c r="BE83" i="69"/>
  <c r="BD83" i="69"/>
  <c r="BC83" i="69"/>
  <c r="BB83" i="69"/>
  <c r="BA83" i="69"/>
  <c r="AZ83" i="69"/>
  <c r="AY83" i="69"/>
  <c r="AX83" i="69"/>
  <c r="AW83" i="69"/>
  <c r="AV83" i="69"/>
  <c r="AU83" i="69"/>
  <c r="AT83" i="69"/>
  <c r="AS83" i="69"/>
  <c r="AR83" i="69"/>
  <c r="AQ83" i="69"/>
  <c r="AP83" i="69"/>
  <c r="AO83" i="69"/>
  <c r="AN83" i="69"/>
  <c r="AM83" i="69"/>
  <c r="AL83" i="69"/>
  <c r="AK83" i="69"/>
  <c r="AJ83" i="69"/>
  <c r="AI83" i="69"/>
  <c r="AH83" i="69"/>
  <c r="AG83" i="69"/>
  <c r="AF83" i="69"/>
  <c r="AE83" i="69"/>
  <c r="AD83" i="69"/>
  <c r="AC83" i="69"/>
  <c r="AB83" i="69"/>
  <c r="AA83" i="69"/>
  <c r="Z83" i="69"/>
  <c r="Y83" i="69"/>
  <c r="X83" i="69"/>
  <c r="W83" i="69"/>
  <c r="V83" i="69"/>
  <c r="U83" i="69"/>
  <c r="T83" i="69"/>
  <c r="S83" i="69"/>
  <c r="R83" i="69"/>
  <c r="Q83" i="69"/>
  <c r="P83" i="69"/>
  <c r="O83" i="69"/>
  <c r="N83" i="69"/>
  <c r="M83" i="69"/>
  <c r="L83" i="69"/>
  <c r="K83" i="69"/>
  <c r="J83" i="69"/>
  <c r="I83" i="69"/>
  <c r="H83" i="69"/>
  <c r="G83" i="69"/>
  <c r="F83" i="69"/>
  <c r="E83" i="69"/>
  <c r="D83" i="69"/>
  <c r="C83" i="69"/>
  <c r="B83" i="69"/>
  <c r="A83" i="69"/>
  <c r="UC82" i="69"/>
  <c r="UB82" i="69"/>
  <c r="UA82" i="69"/>
  <c r="TZ82" i="69"/>
  <c r="TY82" i="69"/>
  <c r="TX82" i="69"/>
  <c r="TW82" i="69"/>
  <c r="TV82" i="69"/>
  <c r="TU82" i="69"/>
  <c r="TT82" i="69"/>
  <c r="TS82" i="69"/>
  <c r="TR82" i="69"/>
  <c r="TQ82" i="69"/>
  <c r="TP82" i="69"/>
  <c r="TO82" i="69"/>
  <c r="TN82" i="69"/>
  <c r="TM82" i="69"/>
  <c r="TL82" i="69"/>
  <c r="TK82" i="69"/>
  <c r="TJ82" i="69"/>
  <c r="TI82" i="69"/>
  <c r="TH82" i="69"/>
  <c r="TG82" i="69"/>
  <c r="TF82" i="69"/>
  <c r="TE82" i="69"/>
  <c r="TD82" i="69"/>
  <c r="TC82" i="69"/>
  <c r="TB82" i="69"/>
  <c r="TA82" i="69"/>
  <c r="SZ82" i="69"/>
  <c r="SY82" i="69"/>
  <c r="SX82" i="69"/>
  <c r="SW82" i="69"/>
  <c r="SV82" i="69"/>
  <c r="SU82" i="69"/>
  <c r="ST82" i="69"/>
  <c r="SS82" i="69"/>
  <c r="SR82" i="69"/>
  <c r="SQ82" i="69"/>
  <c r="SP82" i="69"/>
  <c r="SO82" i="69"/>
  <c r="SN82" i="69"/>
  <c r="SM82" i="69"/>
  <c r="SL82" i="69"/>
  <c r="SK82" i="69"/>
  <c r="SJ82" i="69"/>
  <c r="SI82" i="69"/>
  <c r="SH82" i="69"/>
  <c r="SG82" i="69"/>
  <c r="SF82" i="69"/>
  <c r="SE82" i="69"/>
  <c r="SD82" i="69"/>
  <c r="SC82" i="69"/>
  <c r="SB82" i="69"/>
  <c r="SA82" i="69"/>
  <c r="RZ82" i="69"/>
  <c r="RY82" i="69"/>
  <c r="RX82" i="69"/>
  <c r="RW82" i="69"/>
  <c r="RV82" i="69"/>
  <c r="RU82" i="69"/>
  <c r="RT82" i="69"/>
  <c r="RS82" i="69"/>
  <c r="RR82" i="69"/>
  <c r="RQ82" i="69"/>
  <c r="RP82" i="69"/>
  <c r="RO82" i="69"/>
  <c r="RN82" i="69"/>
  <c r="RM82" i="69"/>
  <c r="RL82" i="69"/>
  <c r="RK82" i="69"/>
  <c r="RJ82" i="69"/>
  <c r="RI82" i="69"/>
  <c r="RH82" i="69"/>
  <c r="RG82" i="69"/>
  <c r="RF82" i="69"/>
  <c r="RE82" i="69"/>
  <c r="RD82" i="69"/>
  <c r="RC82" i="69"/>
  <c r="RB82" i="69"/>
  <c r="RA82" i="69"/>
  <c r="QZ82" i="69"/>
  <c r="QY82" i="69"/>
  <c r="QX82" i="69"/>
  <c r="QW82" i="69"/>
  <c r="QV82" i="69"/>
  <c r="QU82" i="69"/>
  <c r="QT82" i="69"/>
  <c r="QS82" i="69"/>
  <c r="QR82" i="69"/>
  <c r="QQ82" i="69"/>
  <c r="QP82" i="69"/>
  <c r="QO82" i="69"/>
  <c r="QN82" i="69"/>
  <c r="QM82" i="69"/>
  <c r="QL82" i="69"/>
  <c r="QK82" i="69"/>
  <c r="QJ82" i="69"/>
  <c r="QI82" i="69"/>
  <c r="QH82" i="69"/>
  <c r="QG82" i="69"/>
  <c r="QF82" i="69"/>
  <c r="QE82" i="69"/>
  <c r="QD82" i="69"/>
  <c r="QC82" i="69"/>
  <c r="QB82" i="69"/>
  <c r="QA82" i="69"/>
  <c r="PZ82" i="69"/>
  <c r="PY82" i="69"/>
  <c r="PX82" i="69"/>
  <c r="PW82" i="69"/>
  <c r="PV82" i="69"/>
  <c r="PU82" i="69"/>
  <c r="PT82" i="69"/>
  <c r="PS82" i="69"/>
  <c r="PR82" i="69"/>
  <c r="PQ82" i="69"/>
  <c r="PP82" i="69"/>
  <c r="PO82" i="69"/>
  <c r="PN82" i="69"/>
  <c r="PM82" i="69"/>
  <c r="PL82" i="69"/>
  <c r="PK82" i="69"/>
  <c r="PJ82" i="69"/>
  <c r="PI82" i="69"/>
  <c r="PH82" i="69"/>
  <c r="PG82" i="69"/>
  <c r="PF82" i="69"/>
  <c r="PE82" i="69"/>
  <c r="PD82" i="69"/>
  <c r="PC82" i="69"/>
  <c r="PB82" i="69"/>
  <c r="PA82" i="69"/>
  <c r="OZ82" i="69"/>
  <c r="OY82" i="69"/>
  <c r="OX82" i="69"/>
  <c r="OW82" i="69"/>
  <c r="OV82" i="69"/>
  <c r="OU82" i="69"/>
  <c r="OT82" i="69"/>
  <c r="OS82" i="69"/>
  <c r="OR82" i="69"/>
  <c r="OQ82" i="69"/>
  <c r="OP82" i="69"/>
  <c r="OO82" i="69"/>
  <c r="ON82" i="69"/>
  <c r="OM82" i="69"/>
  <c r="OL82" i="69"/>
  <c r="OK82" i="69"/>
  <c r="OJ82" i="69"/>
  <c r="OI82" i="69"/>
  <c r="OH82" i="69"/>
  <c r="OG82" i="69"/>
  <c r="OF82" i="69"/>
  <c r="OE82" i="69"/>
  <c r="OD82" i="69"/>
  <c r="OC82" i="69"/>
  <c r="OB82" i="69"/>
  <c r="OA82" i="69"/>
  <c r="NZ82" i="69"/>
  <c r="NY82" i="69"/>
  <c r="NX82" i="69"/>
  <c r="NW82" i="69"/>
  <c r="NV82" i="69"/>
  <c r="NU82" i="69"/>
  <c r="NT82" i="69"/>
  <c r="NS82" i="69"/>
  <c r="NR82" i="69"/>
  <c r="NQ82" i="69"/>
  <c r="NP82" i="69"/>
  <c r="NO82" i="69"/>
  <c r="NN82" i="69"/>
  <c r="NM82" i="69"/>
  <c r="NL82" i="69"/>
  <c r="NK82" i="69"/>
  <c r="NJ82" i="69"/>
  <c r="NI82" i="69"/>
  <c r="NH82" i="69"/>
  <c r="NG82" i="69"/>
  <c r="NF82" i="69"/>
  <c r="NE82" i="69"/>
  <c r="ND82" i="69"/>
  <c r="NC82" i="69"/>
  <c r="NB82" i="69"/>
  <c r="NA82" i="69"/>
  <c r="MZ82" i="69"/>
  <c r="MY82" i="69"/>
  <c r="MX82" i="69"/>
  <c r="MW82" i="69"/>
  <c r="MV82" i="69"/>
  <c r="MU82" i="69"/>
  <c r="MT82" i="69"/>
  <c r="MS82" i="69"/>
  <c r="MR82" i="69"/>
  <c r="MQ82" i="69"/>
  <c r="MP82" i="69"/>
  <c r="MO82" i="69"/>
  <c r="MN82" i="69"/>
  <c r="MM82" i="69"/>
  <c r="ML82" i="69"/>
  <c r="MK82" i="69"/>
  <c r="MJ82" i="69"/>
  <c r="MI82" i="69"/>
  <c r="MH82" i="69"/>
  <c r="MG82" i="69"/>
  <c r="MF82" i="69"/>
  <c r="ME82" i="69"/>
  <c r="MD82" i="69"/>
  <c r="MC82" i="69"/>
  <c r="MB82" i="69"/>
  <c r="MA82" i="69"/>
  <c r="LZ82" i="69"/>
  <c r="LY82" i="69"/>
  <c r="LX82" i="69"/>
  <c r="LW82" i="69"/>
  <c r="LV82" i="69"/>
  <c r="LU82" i="69"/>
  <c r="LT82" i="69"/>
  <c r="LS82" i="69"/>
  <c r="LR82" i="69"/>
  <c r="LQ82" i="69"/>
  <c r="LP82" i="69"/>
  <c r="LO82" i="69"/>
  <c r="LN82" i="69"/>
  <c r="LM82" i="69"/>
  <c r="LL82" i="69"/>
  <c r="LK82" i="69"/>
  <c r="LJ82" i="69"/>
  <c r="LI82" i="69"/>
  <c r="LH82" i="69"/>
  <c r="LG82" i="69"/>
  <c r="LF82" i="69"/>
  <c r="LE82" i="69"/>
  <c r="LD82" i="69"/>
  <c r="LC82" i="69"/>
  <c r="LB82" i="69"/>
  <c r="LA82" i="69"/>
  <c r="KZ82" i="69"/>
  <c r="KY82" i="69"/>
  <c r="KX82" i="69"/>
  <c r="KW82" i="69"/>
  <c r="KV82" i="69"/>
  <c r="KU82" i="69"/>
  <c r="KT82" i="69"/>
  <c r="KS82" i="69"/>
  <c r="KR82" i="69"/>
  <c r="KQ82" i="69"/>
  <c r="KP82" i="69"/>
  <c r="KO82" i="69"/>
  <c r="KN82" i="69"/>
  <c r="KM82" i="69"/>
  <c r="KL82" i="69"/>
  <c r="KK82" i="69"/>
  <c r="KJ82" i="69"/>
  <c r="KI82" i="69"/>
  <c r="KH82" i="69"/>
  <c r="KG82" i="69"/>
  <c r="KF82" i="69"/>
  <c r="KE82" i="69"/>
  <c r="KD82" i="69"/>
  <c r="KC82" i="69"/>
  <c r="KB82" i="69"/>
  <c r="KA82" i="69"/>
  <c r="JZ82" i="69"/>
  <c r="JY82" i="69"/>
  <c r="JX82" i="69"/>
  <c r="JW82" i="69"/>
  <c r="JV82" i="69"/>
  <c r="JU82" i="69"/>
  <c r="JT82" i="69"/>
  <c r="JS82" i="69"/>
  <c r="JR82" i="69"/>
  <c r="JQ82" i="69"/>
  <c r="JP82" i="69"/>
  <c r="JO82" i="69"/>
  <c r="JN82" i="69"/>
  <c r="JM82" i="69"/>
  <c r="JL82" i="69"/>
  <c r="JK82" i="69"/>
  <c r="JJ82" i="69"/>
  <c r="JI82" i="69"/>
  <c r="JH82" i="69"/>
  <c r="JG82" i="69"/>
  <c r="JF82" i="69"/>
  <c r="JE82" i="69"/>
  <c r="JD82" i="69"/>
  <c r="JC82" i="69"/>
  <c r="JB82" i="69"/>
  <c r="JA82" i="69"/>
  <c r="IZ82" i="69"/>
  <c r="IY82" i="69"/>
  <c r="IX82" i="69"/>
  <c r="IW82" i="69"/>
  <c r="IV82" i="69"/>
  <c r="IU82" i="69"/>
  <c r="IT82" i="69"/>
  <c r="IS82" i="69"/>
  <c r="IR82" i="69"/>
  <c r="IQ82" i="69"/>
  <c r="IP82" i="69"/>
  <c r="IO82" i="69"/>
  <c r="IN82" i="69"/>
  <c r="IM82" i="69"/>
  <c r="IL82" i="69"/>
  <c r="IK82" i="69"/>
  <c r="IJ82" i="69"/>
  <c r="II82" i="69"/>
  <c r="IH82" i="69"/>
  <c r="IG82" i="69"/>
  <c r="IF82" i="69"/>
  <c r="IE82" i="69"/>
  <c r="ID82" i="69"/>
  <c r="IC82" i="69"/>
  <c r="IB82" i="69"/>
  <c r="IA82" i="69"/>
  <c r="HZ82" i="69"/>
  <c r="HY82" i="69"/>
  <c r="HX82" i="69"/>
  <c r="HW82" i="69"/>
  <c r="HV82" i="69"/>
  <c r="HU82" i="69"/>
  <c r="HT82" i="69"/>
  <c r="HS82" i="69"/>
  <c r="HR82" i="69"/>
  <c r="HQ82" i="69"/>
  <c r="HP82" i="69"/>
  <c r="HO82" i="69"/>
  <c r="HN82" i="69"/>
  <c r="HM82" i="69"/>
  <c r="HL82" i="69"/>
  <c r="HK82" i="69"/>
  <c r="HJ82" i="69"/>
  <c r="HI82" i="69"/>
  <c r="HH82" i="69"/>
  <c r="HG82" i="69"/>
  <c r="HF82" i="69"/>
  <c r="HE82" i="69"/>
  <c r="HD82" i="69"/>
  <c r="HC82" i="69"/>
  <c r="HB82" i="69"/>
  <c r="HA82" i="69"/>
  <c r="GZ82" i="69"/>
  <c r="GY82" i="69"/>
  <c r="GX82" i="69"/>
  <c r="GW82" i="69"/>
  <c r="GV82" i="69"/>
  <c r="GU82" i="69"/>
  <c r="GT82" i="69"/>
  <c r="GS82" i="69"/>
  <c r="GR82" i="69"/>
  <c r="GQ82" i="69"/>
  <c r="GP82" i="69"/>
  <c r="GO82" i="69"/>
  <c r="GN82" i="69"/>
  <c r="GM82" i="69"/>
  <c r="GL82" i="69"/>
  <c r="GK82" i="69"/>
  <c r="GJ82" i="69"/>
  <c r="GI82" i="69"/>
  <c r="GH82" i="69"/>
  <c r="GG82" i="69"/>
  <c r="GF82" i="69"/>
  <c r="GE82" i="69"/>
  <c r="GD82" i="69"/>
  <c r="GC82" i="69"/>
  <c r="GB82" i="69"/>
  <c r="GA82" i="69"/>
  <c r="FZ82" i="69"/>
  <c r="FY82" i="69"/>
  <c r="FX82" i="69"/>
  <c r="FW82" i="69"/>
  <c r="FV82" i="69"/>
  <c r="FU82" i="69"/>
  <c r="FT82" i="69"/>
  <c r="FS82" i="69"/>
  <c r="FR82" i="69"/>
  <c r="FQ82" i="69"/>
  <c r="FP82" i="69"/>
  <c r="FO82" i="69"/>
  <c r="FN82" i="69"/>
  <c r="FM82" i="69"/>
  <c r="FL82" i="69"/>
  <c r="FK82" i="69"/>
  <c r="FJ82" i="69"/>
  <c r="FI82" i="69"/>
  <c r="FH82" i="69"/>
  <c r="FG82" i="69"/>
  <c r="FF82" i="69"/>
  <c r="FE82" i="69"/>
  <c r="FD82" i="69"/>
  <c r="FC82" i="69"/>
  <c r="FB82" i="69"/>
  <c r="FA82" i="69"/>
  <c r="EZ82" i="69"/>
  <c r="EY82" i="69"/>
  <c r="EX82" i="69"/>
  <c r="EW82" i="69"/>
  <c r="EV82" i="69"/>
  <c r="EU82" i="69"/>
  <c r="ET82" i="69"/>
  <c r="ES82" i="69"/>
  <c r="ER82" i="69"/>
  <c r="EQ82" i="69"/>
  <c r="EP82" i="69"/>
  <c r="EO82" i="69"/>
  <c r="EN82" i="69"/>
  <c r="EM82" i="69"/>
  <c r="EL82" i="69"/>
  <c r="EK82" i="69"/>
  <c r="EJ82" i="69"/>
  <c r="EI82" i="69"/>
  <c r="EH82" i="69"/>
  <c r="EG82" i="69"/>
  <c r="EF82" i="69"/>
  <c r="EE82" i="69"/>
  <c r="ED82" i="69"/>
  <c r="EC82" i="69"/>
  <c r="EB82" i="69"/>
  <c r="EA82" i="69"/>
  <c r="DZ82" i="69"/>
  <c r="DY82" i="69"/>
  <c r="DX82" i="69"/>
  <c r="DW82" i="69"/>
  <c r="DV82" i="69"/>
  <c r="DU82" i="69"/>
  <c r="DT82" i="69"/>
  <c r="DS82" i="69"/>
  <c r="DR82" i="69"/>
  <c r="DQ82" i="69"/>
  <c r="DP82" i="69"/>
  <c r="DO82" i="69"/>
  <c r="DN82" i="69"/>
  <c r="DM82" i="69"/>
  <c r="DL82" i="69"/>
  <c r="DK82" i="69"/>
  <c r="DJ82" i="69"/>
  <c r="DI82" i="69"/>
  <c r="DH82" i="69"/>
  <c r="DG82" i="69"/>
  <c r="DF82" i="69"/>
  <c r="DE82" i="69"/>
  <c r="DD82" i="69"/>
  <c r="DC82" i="69"/>
  <c r="DB82" i="69"/>
  <c r="DA82" i="69"/>
  <c r="CZ82" i="69"/>
  <c r="CY82" i="69"/>
  <c r="CX82" i="69"/>
  <c r="CW82" i="69"/>
  <c r="CV82" i="69"/>
  <c r="CU82" i="69"/>
  <c r="CT82" i="69"/>
  <c r="CS82" i="69"/>
  <c r="CR82" i="69"/>
  <c r="CQ82" i="69"/>
  <c r="CP82" i="69"/>
  <c r="CO82" i="69"/>
  <c r="CN82" i="69"/>
  <c r="CM82" i="69"/>
  <c r="CL82" i="69"/>
  <c r="CK82" i="69"/>
  <c r="CJ82" i="69"/>
  <c r="CI82" i="69"/>
  <c r="CH82" i="69"/>
  <c r="CG82" i="69"/>
  <c r="CF82" i="69"/>
  <c r="CE82" i="69"/>
  <c r="CD82" i="69"/>
  <c r="CC82" i="69"/>
  <c r="CB82" i="69"/>
  <c r="CA82" i="69"/>
  <c r="BZ82" i="69"/>
  <c r="BY82" i="69"/>
  <c r="BX82" i="69"/>
  <c r="BW82" i="69"/>
  <c r="BV82" i="69"/>
  <c r="BU82" i="69"/>
  <c r="BT82" i="69"/>
  <c r="BS82" i="69"/>
  <c r="BR82" i="69"/>
  <c r="BQ82" i="69"/>
  <c r="BP82" i="69"/>
  <c r="BO82" i="69"/>
  <c r="BN82" i="69"/>
  <c r="BM82" i="69"/>
  <c r="BL82" i="69"/>
  <c r="BK82" i="69"/>
  <c r="BJ82"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D82" i="69"/>
  <c r="C82" i="69"/>
  <c r="B82" i="69"/>
  <c r="A82" i="69"/>
  <c r="UC81" i="69"/>
  <c r="UB81" i="69"/>
  <c r="UA81" i="69"/>
  <c r="TZ81" i="69"/>
  <c r="TY81" i="69"/>
  <c r="TX81" i="69"/>
  <c r="TW81" i="69"/>
  <c r="TV81" i="69"/>
  <c r="TU81" i="69"/>
  <c r="TT81" i="69"/>
  <c r="TS81" i="69"/>
  <c r="TR81" i="69"/>
  <c r="TQ81" i="69"/>
  <c r="TP81" i="69"/>
  <c r="TO81" i="69"/>
  <c r="TN81" i="69"/>
  <c r="TM81" i="69"/>
  <c r="TL81" i="69"/>
  <c r="TK81" i="69"/>
  <c r="TJ81" i="69"/>
  <c r="TI81" i="69"/>
  <c r="TH81" i="69"/>
  <c r="TG81" i="69"/>
  <c r="TF81" i="69"/>
  <c r="TE81" i="69"/>
  <c r="TD81" i="69"/>
  <c r="TC81" i="69"/>
  <c r="TB81" i="69"/>
  <c r="TA81" i="69"/>
  <c r="SZ81" i="69"/>
  <c r="SY81" i="69"/>
  <c r="SX81" i="69"/>
  <c r="SW81" i="69"/>
  <c r="SV81" i="69"/>
  <c r="SU81" i="69"/>
  <c r="ST81" i="69"/>
  <c r="SS81" i="69"/>
  <c r="SR81" i="69"/>
  <c r="SQ81" i="69"/>
  <c r="SP81" i="69"/>
  <c r="SO81" i="69"/>
  <c r="SN81" i="69"/>
  <c r="SM81" i="69"/>
  <c r="SL81" i="69"/>
  <c r="SK81" i="69"/>
  <c r="SJ81" i="69"/>
  <c r="SI81" i="69"/>
  <c r="SH81" i="69"/>
  <c r="SG81" i="69"/>
  <c r="SF81" i="69"/>
  <c r="SE81" i="69"/>
  <c r="SD81" i="69"/>
  <c r="SC81" i="69"/>
  <c r="SB81" i="69"/>
  <c r="SA81" i="69"/>
  <c r="RZ81" i="69"/>
  <c r="RY81" i="69"/>
  <c r="RX81" i="69"/>
  <c r="RW81" i="69"/>
  <c r="RV81" i="69"/>
  <c r="RU81" i="69"/>
  <c r="RT81" i="69"/>
  <c r="RS81" i="69"/>
  <c r="RR81" i="69"/>
  <c r="RQ81" i="69"/>
  <c r="RP81" i="69"/>
  <c r="RO81" i="69"/>
  <c r="RN81" i="69"/>
  <c r="RM81" i="69"/>
  <c r="RL81" i="69"/>
  <c r="RK81" i="69"/>
  <c r="RJ81" i="69"/>
  <c r="RI81" i="69"/>
  <c r="RH81" i="69"/>
  <c r="RG81" i="69"/>
  <c r="RF81" i="69"/>
  <c r="RE81" i="69"/>
  <c r="RD81" i="69"/>
  <c r="RC81" i="69"/>
  <c r="RB81" i="69"/>
  <c r="RA81" i="69"/>
  <c r="QZ81" i="69"/>
  <c r="QY81" i="69"/>
  <c r="QX81" i="69"/>
  <c r="QW81" i="69"/>
  <c r="QV81" i="69"/>
  <c r="QU81" i="69"/>
  <c r="QT81" i="69"/>
  <c r="QS81" i="69"/>
  <c r="QR81" i="69"/>
  <c r="QQ81" i="69"/>
  <c r="QP81" i="69"/>
  <c r="QO81" i="69"/>
  <c r="QN81" i="69"/>
  <c r="QM81" i="69"/>
  <c r="QL81" i="69"/>
  <c r="QK81" i="69"/>
  <c r="QJ81" i="69"/>
  <c r="QI81" i="69"/>
  <c r="QH81" i="69"/>
  <c r="QG81" i="69"/>
  <c r="QF81" i="69"/>
  <c r="QE81" i="69"/>
  <c r="QD81" i="69"/>
  <c r="QC81" i="69"/>
  <c r="QB81" i="69"/>
  <c r="QA81" i="69"/>
  <c r="PZ81" i="69"/>
  <c r="PY81" i="69"/>
  <c r="PX81" i="69"/>
  <c r="PW81" i="69"/>
  <c r="PV81" i="69"/>
  <c r="PU81" i="69"/>
  <c r="PT81" i="69"/>
  <c r="PS81" i="69"/>
  <c r="PR81" i="69"/>
  <c r="PQ81" i="69"/>
  <c r="PP81" i="69"/>
  <c r="PO81" i="69"/>
  <c r="PN81" i="69"/>
  <c r="PM81" i="69"/>
  <c r="PL81" i="69"/>
  <c r="PK81" i="69"/>
  <c r="PJ81" i="69"/>
  <c r="PI81" i="69"/>
  <c r="PH81" i="69"/>
  <c r="PG81" i="69"/>
  <c r="PF81" i="69"/>
  <c r="PE81" i="69"/>
  <c r="PD81" i="69"/>
  <c r="PC81" i="69"/>
  <c r="PB81" i="69"/>
  <c r="PA81" i="69"/>
  <c r="OZ81" i="69"/>
  <c r="OY81" i="69"/>
  <c r="OX81" i="69"/>
  <c r="OW81" i="69"/>
  <c r="OV81" i="69"/>
  <c r="OU81" i="69"/>
  <c r="OT81" i="69"/>
  <c r="OS81" i="69"/>
  <c r="OR81" i="69"/>
  <c r="OQ81" i="69"/>
  <c r="OP81" i="69"/>
  <c r="OO81" i="69"/>
  <c r="ON81" i="69"/>
  <c r="OM81" i="69"/>
  <c r="OL81" i="69"/>
  <c r="OK81" i="69"/>
  <c r="OJ81" i="69"/>
  <c r="OI81" i="69"/>
  <c r="OH81" i="69"/>
  <c r="OG81" i="69"/>
  <c r="OF81" i="69"/>
  <c r="OE81" i="69"/>
  <c r="OD81" i="69"/>
  <c r="OC81" i="69"/>
  <c r="OB81" i="69"/>
  <c r="OA81" i="69"/>
  <c r="NZ81" i="69"/>
  <c r="NY81" i="69"/>
  <c r="NX81" i="69"/>
  <c r="NW81" i="69"/>
  <c r="NV81" i="69"/>
  <c r="NU81" i="69"/>
  <c r="NT81" i="69"/>
  <c r="NS81" i="69"/>
  <c r="NR81" i="69"/>
  <c r="NQ81" i="69"/>
  <c r="NP81" i="69"/>
  <c r="NO81" i="69"/>
  <c r="NN81" i="69"/>
  <c r="NM81" i="69"/>
  <c r="NL81" i="69"/>
  <c r="NK81" i="69"/>
  <c r="NJ81" i="69"/>
  <c r="NI81" i="69"/>
  <c r="NH81" i="69"/>
  <c r="NG81" i="69"/>
  <c r="NF81" i="69"/>
  <c r="NE81" i="69"/>
  <c r="ND81" i="69"/>
  <c r="NC81" i="69"/>
  <c r="NB81" i="69"/>
  <c r="NA81" i="69"/>
  <c r="MZ81" i="69"/>
  <c r="MY81" i="69"/>
  <c r="MX81" i="69"/>
  <c r="MW81" i="69"/>
  <c r="MV81" i="69"/>
  <c r="MU81" i="69"/>
  <c r="MT81" i="69"/>
  <c r="MS81" i="69"/>
  <c r="MR81" i="69"/>
  <c r="MQ81" i="69"/>
  <c r="MP81" i="69"/>
  <c r="MO81" i="69"/>
  <c r="MN81" i="69"/>
  <c r="MM81" i="69"/>
  <c r="ML81" i="69"/>
  <c r="MK81" i="69"/>
  <c r="MJ81" i="69"/>
  <c r="MI81" i="69"/>
  <c r="MH81" i="69"/>
  <c r="MG81" i="69"/>
  <c r="MF81" i="69"/>
  <c r="ME81" i="69"/>
  <c r="MD81" i="69"/>
  <c r="MC81" i="69"/>
  <c r="MB81" i="69"/>
  <c r="MA81" i="69"/>
  <c r="LZ81" i="69"/>
  <c r="LY81" i="69"/>
  <c r="LX81" i="69"/>
  <c r="LW81" i="69"/>
  <c r="LV81" i="69"/>
  <c r="LU81" i="69"/>
  <c r="LT81" i="69"/>
  <c r="LS81" i="69"/>
  <c r="LR81" i="69"/>
  <c r="LQ81" i="69"/>
  <c r="LP81" i="69"/>
  <c r="LO81" i="69"/>
  <c r="LN81" i="69"/>
  <c r="LM81" i="69"/>
  <c r="LL81" i="69"/>
  <c r="LK81" i="69"/>
  <c r="LJ81" i="69"/>
  <c r="LI81" i="69"/>
  <c r="LH81" i="69"/>
  <c r="LG81" i="69"/>
  <c r="LF81" i="69"/>
  <c r="LE81" i="69"/>
  <c r="LD81" i="69"/>
  <c r="LC81" i="69"/>
  <c r="LB81" i="69"/>
  <c r="LA81" i="69"/>
  <c r="KZ81" i="69"/>
  <c r="KY81" i="69"/>
  <c r="KX81" i="69"/>
  <c r="KW81" i="69"/>
  <c r="KV81" i="69"/>
  <c r="KU81" i="69"/>
  <c r="KT81" i="69"/>
  <c r="KS81" i="69"/>
  <c r="KR81" i="69"/>
  <c r="KQ81" i="69"/>
  <c r="KP81" i="69"/>
  <c r="KO81" i="69"/>
  <c r="KN81" i="69"/>
  <c r="KM81" i="69"/>
  <c r="KL81" i="69"/>
  <c r="KK81" i="69"/>
  <c r="KJ81" i="69"/>
  <c r="KI81" i="69"/>
  <c r="KH81" i="69"/>
  <c r="KG81" i="69"/>
  <c r="KF81" i="69"/>
  <c r="KE81" i="69"/>
  <c r="KD81" i="69"/>
  <c r="KC81" i="69"/>
  <c r="KB81" i="69"/>
  <c r="KA81" i="69"/>
  <c r="JZ81" i="69"/>
  <c r="JY81" i="69"/>
  <c r="JX81" i="69"/>
  <c r="JW81" i="69"/>
  <c r="JV81" i="69"/>
  <c r="JU81" i="69"/>
  <c r="JT81" i="69"/>
  <c r="JS81" i="69"/>
  <c r="JR81" i="69"/>
  <c r="JQ81" i="69"/>
  <c r="JP81" i="69"/>
  <c r="JO81" i="69"/>
  <c r="JN81" i="69"/>
  <c r="JM81" i="69"/>
  <c r="JL81" i="69"/>
  <c r="JK81" i="69"/>
  <c r="JJ81" i="69"/>
  <c r="JI81" i="69"/>
  <c r="JH81" i="69"/>
  <c r="JG81" i="69"/>
  <c r="JF81" i="69"/>
  <c r="JE81" i="69"/>
  <c r="JD81" i="69"/>
  <c r="JC81" i="69"/>
  <c r="JB81" i="69"/>
  <c r="JA81" i="69"/>
  <c r="IZ81" i="69"/>
  <c r="IY81" i="69"/>
  <c r="IX81" i="69"/>
  <c r="IW81" i="69"/>
  <c r="IV81" i="69"/>
  <c r="IU81" i="69"/>
  <c r="IT81" i="69"/>
  <c r="IS81" i="69"/>
  <c r="IR81" i="69"/>
  <c r="IQ81" i="69"/>
  <c r="IP81" i="69"/>
  <c r="IO81" i="69"/>
  <c r="IN81" i="69"/>
  <c r="IM81" i="69"/>
  <c r="IL81" i="69"/>
  <c r="IK81" i="69"/>
  <c r="IJ81" i="69"/>
  <c r="II81" i="69"/>
  <c r="IH81" i="69"/>
  <c r="IG81" i="69"/>
  <c r="IF81" i="69"/>
  <c r="IE81" i="69"/>
  <c r="ID81" i="69"/>
  <c r="IC81" i="69"/>
  <c r="IB81" i="69"/>
  <c r="IA81" i="69"/>
  <c r="HZ81" i="69"/>
  <c r="HY81" i="69"/>
  <c r="HX81" i="69"/>
  <c r="HW81" i="69"/>
  <c r="HV81" i="69"/>
  <c r="HU81" i="69"/>
  <c r="HT81" i="69"/>
  <c r="HS81" i="69"/>
  <c r="HR81" i="69"/>
  <c r="HQ81" i="69"/>
  <c r="HP81" i="69"/>
  <c r="HO81" i="69"/>
  <c r="HN81" i="69"/>
  <c r="HM81" i="69"/>
  <c r="HL81" i="69"/>
  <c r="HK81" i="69"/>
  <c r="HJ81" i="69"/>
  <c r="HI81" i="69"/>
  <c r="HH81" i="69"/>
  <c r="HG81" i="69"/>
  <c r="HF81" i="69"/>
  <c r="HE81" i="69"/>
  <c r="HD81" i="69"/>
  <c r="HC81" i="69"/>
  <c r="HB81" i="69"/>
  <c r="HA81" i="69"/>
  <c r="GZ81" i="69"/>
  <c r="GY81" i="69"/>
  <c r="GX81" i="69"/>
  <c r="GW81" i="69"/>
  <c r="GV81" i="69"/>
  <c r="GU81" i="69"/>
  <c r="GT81" i="69"/>
  <c r="GS81" i="69"/>
  <c r="GR81" i="69"/>
  <c r="GQ81" i="69"/>
  <c r="GP81" i="69"/>
  <c r="GO81" i="69"/>
  <c r="GN81" i="69"/>
  <c r="GM81" i="69"/>
  <c r="GL81" i="69"/>
  <c r="GK81" i="69"/>
  <c r="GJ81" i="69"/>
  <c r="GI81" i="69"/>
  <c r="GH81" i="69"/>
  <c r="GG81" i="69"/>
  <c r="GF81" i="69"/>
  <c r="GE81" i="69"/>
  <c r="GD81" i="69"/>
  <c r="GC81" i="69"/>
  <c r="GB81" i="69"/>
  <c r="GA81" i="69"/>
  <c r="FZ81" i="69"/>
  <c r="FY81" i="69"/>
  <c r="FX81" i="69"/>
  <c r="FW81" i="69"/>
  <c r="FV81" i="69"/>
  <c r="FU81" i="69"/>
  <c r="FT81" i="69"/>
  <c r="FS81" i="69"/>
  <c r="FR81" i="69"/>
  <c r="FQ81" i="69"/>
  <c r="FP81" i="69"/>
  <c r="FO81" i="69"/>
  <c r="FN81" i="69"/>
  <c r="FM81" i="69"/>
  <c r="FL81" i="69"/>
  <c r="FK81" i="69"/>
  <c r="FJ81" i="69"/>
  <c r="FI81" i="69"/>
  <c r="FH81" i="69"/>
  <c r="FG81" i="69"/>
  <c r="FF81" i="69"/>
  <c r="FE81" i="69"/>
  <c r="FD81" i="69"/>
  <c r="FC81" i="69"/>
  <c r="FB81" i="69"/>
  <c r="FA81" i="69"/>
  <c r="EZ81" i="69"/>
  <c r="EY81" i="69"/>
  <c r="EX81" i="69"/>
  <c r="EW81" i="69"/>
  <c r="EV81" i="69"/>
  <c r="EU81" i="69"/>
  <c r="ET81" i="69"/>
  <c r="ES81" i="69"/>
  <c r="ER81" i="69"/>
  <c r="EQ81" i="69"/>
  <c r="EP81" i="69"/>
  <c r="EO81" i="69"/>
  <c r="EN81" i="69"/>
  <c r="EM81" i="69"/>
  <c r="EL81" i="69"/>
  <c r="EK81" i="69"/>
  <c r="EJ81" i="69"/>
  <c r="EI81" i="69"/>
  <c r="EH81" i="69"/>
  <c r="EG81" i="69"/>
  <c r="EF81" i="69"/>
  <c r="EE81" i="69"/>
  <c r="ED81" i="69"/>
  <c r="EC81" i="69"/>
  <c r="EB81" i="69"/>
  <c r="EA81" i="69"/>
  <c r="DZ81" i="69"/>
  <c r="DY81" i="69"/>
  <c r="DX81" i="69"/>
  <c r="DW81" i="69"/>
  <c r="DV81" i="69"/>
  <c r="DU81" i="69"/>
  <c r="DT81" i="69"/>
  <c r="DS81" i="69"/>
  <c r="DR81" i="69"/>
  <c r="DQ81" i="69"/>
  <c r="DP81" i="69"/>
  <c r="DO81" i="69"/>
  <c r="DN81" i="69"/>
  <c r="DM81" i="69"/>
  <c r="DL81" i="69"/>
  <c r="DK81" i="69"/>
  <c r="DJ81" i="69"/>
  <c r="DI81" i="69"/>
  <c r="DH81" i="69"/>
  <c r="DG81" i="69"/>
  <c r="DF81" i="69"/>
  <c r="DE81" i="69"/>
  <c r="DD81" i="69"/>
  <c r="DC81" i="69"/>
  <c r="DB81" i="69"/>
  <c r="DA81" i="69"/>
  <c r="CZ81" i="69"/>
  <c r="CY81" i="69"/>
  <c r="CX81" i="69"/>
  <c r="CW81" i="69"/>
  <c r="CV81" i="69"/>
  <c r="CU81" i="69"/>
  <c r="CT81" i="69"/>
  <c r="CS81" i="69"/>
  <c r="CR81" i="69"/>
  <c r="CQ81" i="69"/>
  <c r="CP81" i="69"/>
  <c r="CO81" i="69"/>
  <c r="CN81" i="69"/>
  <c r="CM81" i="69"/>
  <c r="CL81" i="69"/>
  <c r="CK81" i="69"/>
  <c r="CJ81" i="69"/>
  <c r="CI81" i="69"/>
  <c r="CH81" i="69"/>
  <c r="CG81" i="69"/>
  <c r="CF81" i="69"/>
  <c r="CE81" i="69"/>
  <c r="CD81" i="69"/>
  <c r="CC81" i="69"/>
  <c r="CB81" i="69"/>
  <c r="CA81" i="69"/>
  <c r="BZ81" i="69"/>
  <c r="BY81" i="69"/>
  <c r="BX81" i="69"/>
  <c r="BW81" i="69"/>
  <c r="BV81" i="69"/>
  <c r="BU81" i="69"/>
  <c r="BT81" i="69"/>
  <c r="BS81" i="69"/>
  <c r="BR81" i="69"/>
  <c r="BQ81" i="69"/>
  <c r="BP81" i="69"/>
  <c r="BO81" i="69"/>
  <c r="BN81" i="69"/>
  <c r="BM81" i="69"/>
  <c r="BL81" i="69"/>
  <c r="BK81" i="69"/>
  <c r="BJ81" i="69"/>
  <c r="BI81" i="69"/>
  <c r="BH81" i="69"/>
  <c r="BG81" i="69"/>
  <c r="BF81" i="69"/>
  <c r="BE81" i="69"/>
  <c r="BD81" i="69"/>
  <c r="BC81" i="69"/>
  <c r="BB81" i="69"/>
  <c r="BA81" i="69"/>
  <c r="AZ81" i="69"/>
  <c r="AY81" i="69"/>
  <c r="AX81" i="69"/>
  <c r="AW81" i="69"/>
  <c r="AV81" i="69"/>
  <c r="AU81" i="69"/>
  <c r="AT81" i="69"/>
  <c r="AS81" i="69"/>
  <c r="AR81" i="69"/>
  <c r="AQ81" i="69"/>
  <c r="AP81" i="69"/>
  <c r="AO81" i="69"/>
  <c r="AN81" i="69"/>
  <c r="AM81" i="69"/>
  <c r="AL81" i="69"/>
  <c r="AK81" i="69"/>
  <c r="AJ81" i="69"/>
  <c r="AI81" i="69"/>
  <c r="AH81" i="69"/>
  <c r="AG81" i="69"/>
  <c r="AF81" i="69"/>
  <c r="AE81" i="69"/>
  <c r="AD81" i="69"/>
  <c r="AC81" i="69"/>
  <c r="AB81" i="69"/>
  <c r="AA81" i="69"/>
  <c r="Z81" i="69"/>
  <c r="Y81" i="69"/>
  <c r="X81" i="69"/>
  <c r="W81" i="69"/>
  <c r="V81" i="69"/>
  <c r="U81" i="69"/>
  <c r="T81" i="69"/>
  <c r="S81" i="69"/>
  <c r="R81" i="69"/>
  <c r="Q81" i="69"/>
  <c r="P81" i="69"/>
  <c r="O81" i="69"/>
  <c r="N81" i="69"/>
  <c r="M81" i="69"/>
  <c r="L81" i="69"/>
  <c r="K81" i="69"/>
  <c r="J81" i="69"/>
  <c r="I81" i="69"/>
  <c r="H81" i="69"/>
  <c r="G81" i="69"/>
  <c r="F81" i="69"/>
  <c r="E81" i="69"/>
  <c r="D81" i="69"/>
  <c r="C81" i="69"/>
  <c r="B81" i="69"/>
  <c r="A81" i="69"/>
  <c r="UC80" i="69"/>
  <c r="UB80" i="69"/>
  <c r="UA80" i="69"/>
  <c r="TZ80" i="69"/>
  <c r="TY80" i="69"/>
  <c r="TX80" i="69"/>
  <c r="TW80" i="69"/>
  <c r="TV80" i="69"/>
  <c r="TU80" i="69"/>
  <c r="TT80" i="69"/>
  <c r="TS80" i="69"/>
  <c r="TR80" i="69"/>
  <c r="TQ80" i="69"/>
  <c r="TP80" i="69"/>
  <c r="TO80" i="69"/>
  <c r="TN80" i="69"/>
  <c r="TM80" i="69"/>
  <c r="TL80" i="69"/>
  <c r="TK80" i="69"/>
  <c r="TJ80" i="69"/>
  <c r="TI80" i="69"/>
  <c r="TH80" i="69"/>
  <c r="TG80" i="69"/>
  <c r="TF80" i="69"/>
  <c r="TE80" i="69"/>
  <c r="TD80" i="69"/>
  <c r="TC80" i="69"/>
  <c r="TB80" i="69"/>
  <c r="TA80" i="69"/>
  <c r="SZ80" i="69"/>
  <c r="SY80" i="69"/>
  <c r="SX80" i="69"/>
  <c r="SW80" i="69"/>
  <c r="SV80" i="69"/>
  <c r="SU80" i="69"/>
  <c r="ST80" i="69"/>
  <c r="SS80" i="69"/>
  <c r="SR80" i="69"/>
  <c r="SQ80" i="69"/>
  <c r="SP80" i="69"/>
  <c r="SO80" i="69"/>
  <c r="SN80" i="69"/>
  <c r="SM80" i="69"/>
  <c r="SL80" i="69"/>
  <c r="SK80" i="69"/>
  <c r="SJ80" i="69"/>
  <c r="SI80" i="69"/>
  <c r="SH80" i="69"/>
  <c r="SG80" i="69"/>
  <c r="SF80" i="69"/>
  <c r="SE80" i="69"/>
  <c r="SD80" i="69"/>
  <c r="SC80" i="69"/>
  <c r="SB80" i="69"/>
  <c r="SA80" i="69"/>
  <c r="RZ80" i="69"/>
  <c r="RY80" i="69"/>
  <c r="RX80" i="69"/>
  <c r="RW80" i="69"/>
  <c r="RV80" i="69"/>
  <c r="RU80" i="69"/>
  <c r="RT80" i="69"/>
  <c r="RS80" i="69"/>
  <c r="RR80" i="69"/>
  <c r="RQ80" i="69"/>
  <c r="RP80" i="69"/>
  <c r="RO80" i="69"/>
  <c r="RN80" i="69"/>
  <c r="RM80" i="69"/>
  <c r="RL80" i="69"/>
  <c r="RK80" i="69"/>
  <c r="RJ80" i="69"/>
  <c r="RI80" i="69"/>
  <c r="RH80" i="69"/>
  <c r="RG80" i="69"/>
  <c r="RF80" i="69"/>
  <c r="RE80" i="69"/>
  <c r="RD80" i="69"/>
  <c r="RC80" i="69"/>
  <c r="RB80" i="69"/>
  <c r="RA80" i="69"/>
  <c r="QZ80" i="69"/>
  <c r="QY80" i="69"/>
  <c r="QX80" i="69"/>
  <c r="QW80" i="69"/>
  <c r="QV80" i="69"/>
  <c r="QU80" i="69"/>
  <c r="QT80" i="69"/>
  <c r="QS80" i="69"/>
  <c r="QR80" i="69"/>
  <c r="QQ80" i="69"/>
  <c r="QP80" i="69"/>
  <c r="QO80" i="69"/>
  <c r="QN80" i="69"/>
  <c r="QM80" i="69"/>
  <c r="QL80" i="69"/>
  <c r="QK80" i="69"/>
  <c r="QJ80" i="69"/>
  <c r="QI80" i="69"/>
  <c r="QH80" i="69"/>
  <c r="QG80" i="69"/>
  <c r="QF80" i="69"/>
  <c r="QE80" i="69"/>
  <c r="QD80" i="69"/>
  <c r="QC80" i="69"/>
  <c r="QB80" i="69"/>
  <c r="QA80" i="69"/>
  <c r="PZ80" i="69"/>
  <c r="PY80" i="69"/>
  <c r="PX80" i="69"/>
  <c r="PW80" i="69"/>
  <c r="PV80" i="69"/>
  <c r="PU80" i="69"/>
  <c r="PT80" i="69"/>
  <c r="PS80" i="69"/>
  <c r="PR80" i="69"/>
  <c r="PQ80" i="69"/>
  <c r="PP80" i="69"/>
  <c r="PO80" i="69"/>
  <c r="PN80" i="69"/>
  <c r="PM80" i="69"/>
  <c r="PL80" i="69"/>
  <c r="PK80" i="69"/>
  <c r="PJ80" i="69"/>
  <c r="PI80" i="69"/>
  <c r="PH80" i="69"/>
  <c r="PG80" i="69"/>
  <c r="PF80" i="69"/>
  <c r="PE80" i="69"/>
  <c r="PD80" i="69"/>
  <c r="PC80" i="69"/>
  <c r="PB80" i="69"/>
  <c r="PA80" i="69"/>
  <c r="OZ80" i="69"/>
  <c r="OY80" i="69"/>
  <c r="OX80" i="69"/>
  <c r="OW80" i="69"/>
  <c r="OV80" i="69"/>
  <c r="OU80" i="69"/>
  <c r="OT80" i="69"/>
  <c r="OS80" i="69"/>
  <c r="OR80" i="69"/>
  <c r="OQ80" i="69"/>
  <c r="OP80" i="69"/>
  <c r="OO80" i="69"/>
  <c r="ON80" i="69"/>
  <c r="OM80" i="69"/>
  <c r="OL80" i="69"/>
  <c r="OK80" i="69"/>
  <c r="OJ80" i="69"/>
  <c r="OI80" i="69"/>
  <c r="OH80" i="69"/>
  <c r="OG80" i="69"/>
  <c r="OF80" i="69"/>
  <c r="OE80" i="69"/>
  <c r="OD80" i="69"/>
  <c r="OC80" i="69"/>
  <c r="OB80" i="69"/>
  <c r="OA80" i="69"/>
  <c r="NZ80" i="69"/>
  <c r="NY80" i="69"/>
  <c r="NX80" i="69"/>
  <c r="NW80" i="69"/>
  <c r="NV80" i="69"/>
  <c r="NU80" i="69"/>
  <c r="NT80" i="69"/>
  <c r="NS80" i="69"/>
  <c r="NR80" i="69"/>
  <c r="NQ80" i="69"/>
  <c r="NP80" i="69"/>
  <c r="NO80" i="69"/>
  <c r="NN80" i="69"/>
  <c r="NM80" i="69"/>
  <c r="NL80" i="69"/>
  <c r="NK80" i="69"/>
  <c r="NJ80" i="69"/>
  <c r="NI80" i="69"/>
  <c r="NH80" i="69"/>
  <c r="NG80" i="69"/>
  <c r="NF80" i="69"/>
  <c r="NE80" i="69"/>
  <c r="ND80" i="69"/>
  <c r="NC80" i="69"/>
  <c r="NB80" i="69"/>
  <c r="NA80" i="69"/>
  <c r="MZ80" i="69"/>
  <c r="MY80" i="69"/>
  <c r="MX80" i="69"/>
  <c r="MW80" i="69"/>
  <c r="MV80" i="69"/>
  <c r="MU80" i="69"/>
  <c r="MT80" i="69"/>
  <c r="MS80" i="69"/>
  <c r="MR80" i="69"/>
  <c r="MQ80" i="69"/>
  <c r="MP80" i="69"/>
  <c r="MO80" i="69"/>
  <c r="MN80" i="69"/>
  <c r="MM80" i="69"/>
  <c r="ML80" i="69"/>
  <c r="MK80" i="69"/>
  <c r="MJ80" i="69"/>
  <c r="MI80" i="69"/>
  <c r="MH80" i="69"/>
  <c r="MG80" i="69"/>
  <c r="MF80" i="69"/>
  <c r="ME80" i="69"/>
  <c r="MD80" i="69"/>
  <c r="MC80" i="69"/>
  <c r="MB80" i="69"/>
  <c r="MA80" i="69"/>
  <c r="LZ80" i="69"/>
  <c r="LY80" i="69"/>
  <c r="LX80" i="69"/>
  <c r="LW80" i="69"/>
  <c r="LV80" i="69"/>
  <c r="LU80" i="69"/>
  <c r="LT80" i="69"/>
  <c r="LS80" i="69"/>
  <c r="LR80" i="69"/>
  <c r="LQ80" i="69"/>
  <c r="LP80" i="69"/>
  <c r="LO80" i="69"/>
  <c r="LN80" i="69"/>
  <c r="LM80" i="69"/>
  <c r="LL80" i="69"/>
  <c r="LK80" i="69"/>
  <c r="LJ80" i="69"/>
  <c r="LI80" i="69"/>
  <c r="LH80" i="69"/>
  <c r="LG80" i="69"/>
  <c r="LF80" i="69"/>
  <c r="LE80" i="69"/>
  <c r="LD80" i="69"/>
  <c r="LC80" i="69"/>
  <c r="LB80" i="69"/>
  <c r="LA80" i="69"/>
  <c r="KZ80" i="69"/>
  <c r="KY80" i="69"/>
  <c r="KX80" i="69"/>
  <c r="KW80" i="69"/>
  <c r="KV80" i="69"/>
  <c r="KU80" i="69"/>
  <c r="KT80" i="69"/>
  <c r="KS80" i="69"/>
  <c r="KR80" i="69"/>
  <c r="KQ80" i="69"/>
  <c r="KP80" i="69"/>
  <c r="KO80" i="69"/>
  <c r="KN80" i="69"/>
  <c r="KM80" i="69"/>
  <c r="KL80" i="69"/>
  <c r="KK80" i="69"/>
  <c r="KJ80" i="69"/>
  <c r="KI80" i="69"/>
  <c r="KH80" i="69"/>
  <c r="KG80" i="69"/>
  <c r="KF80" i="69"/>
  <c r="KE80" i="69"/>
  <c r="KD80" i="69"/>
  <c r="KC80" i="69"/>
  <c r="KB80" i="69"/>
  <c r="KA80" i="69"/>
  <c r="JZ80" i="69"/>
  <c r="JY80" i="69"/>
  <c r="JX80" i="69"/>
  <c r="JW80" i="69"/>
  <c r="JV80" i="69"/>
  <c r="JU80" i="69"/>
  <c r="JT80" i="69"/>
  <c r="JS80" i="69"/>
  <c r="JR80" i="69"/>
  <c r="JQ80" i="69"/>
  <c r="JP80" i="69"/>
  <c r="JO80" i="69"/>
  <c r="JN80" i="69"/>
  <c r="JM80" i="69"/>
  <c r="JL80" i="69"/>
  <c r="JK80" i="69"/>
  <c r="JJ80" i="69"/>
  <c r="JI80" i="69"/>
  <c r="JH80" i="69"/>
  <c r="JG80" i="69"/>
  <c r="JF80" i="69"/>
  <c r="JE80" i="69"/>
  <c r="JD80" i="69"/>
  <c r="JC80" i="69"/>
  <c r="JB80" i="69"/>
  <c r="JA80" i="69"/>
  <c r="IZ80" i="69"/>
  <c r="IY80" i="69"/>
  <c r="IX80" i="69"/>
  <c r="IW80" i="69"/>
  <c r="IV80" i="69"/>
  <c r="IU80" i="69"/>
  <c r="IT80" i="69"/>
  <c r="IS80" i="69"/>
  <c r="IR80" i="69"/>
  <c r="IQ80" i="69"/>
  <c r="IP80" i="69"/>
  <c r="IO80" i="69"/>
  <c r="IN80" i="69"/>
  <c r="IM80" i="69"/>
  <c r="IL80" i="69"/>
  <c r="IK80" i="69"/>
  <c r="IJ80" i="69"/>
  <c r="II80" i="69"/>
  <c r="IH80" i="69"/>
  <c r="IG80" i="69"/>
  <c r="IF80" i="69"/>
  <c r="IE80" i="69"/>
  <c r="ID80" i="69"/>
  <c r="IC80" i="69"/>
  <c r="IB80" i="69"/>
  <c r="IA80" i="69"/>
  <c r="HZ80" i="69"/>
  <c r="HY80" i="69"/>
  <c r="HX80" i="69"/>
  <c r="HW80" i="69"/>
  <c r="HV80" i="69"/>
  <c r="HU80" i="69"/>
  <c r="HT80" i="69"/>
  <c r="HS80" i="69"/>
  <c r="HR80" i="69"/>
  <c r="HQ80" i="69"/>
  <c r="HP80" i="69"/>
  <c r="HO80" i="69"/>
  <c r="HN80" i="69"/>
  <c r="HM80" i="69"/>
  <c r="HL80" i="69"/>
  <c r="HK80" i="69"/>
  <c r="HJ80" i="69"/>
  <c r="HI80" i="69"/>
  <c r="HH80" i="69"/>
  <c r="HG80" i="69"/>
  <c r="HF80" i="69"/>
  <c r="HE80" i="69"/>
  <c r="HD80" i="69"/>
  <c r="HC80" i="69"/>
  <c r="HB80" i="69"/>
  <c r="HA80" i="69"/>
  <c r="GZ80" i="69"/>
  <c r="GY80" i="69"/>
  <c r="GX80" i="69"/>
  <c r="GW80" i="69"/>
  <c r="GV80" i="69"/>
  <c r="GU80" i="69"/>
  <c r="GT80" i="69"/>
  <c r="GS80" i="69"/>
  <c r="GR80" i="69"/>
  <c r="GQ80" i="69"/>
  <c r="GP80" i="69"/>
  <c r="GO80" i="69"/>
  <c r="GN80" i="69"/>
  <c r="GM80" i="69"/>
  <c r="GL80" i="69"/>
  <c r="GK80" i="69"/>
  <c r="GJ80" i="69"/>
  <c r="GI80" i="69"/>
  <c r="GH80" i="69"/>
  <c r="GG80" i="69"/>
  <c r="GF80" i="69"/>
  <c r="GE80" i="69"/>
  <c r="GD80" i="69"/>
  <c r="GC80" i="69"/>
  <c r="GB80" i="69"/>
  <c r="GA80" i="69"/>
  <c r="FZ80" i="69"/>
  <c r="FY80" i="69"/>
  <c r="FX80" i="69"/>
  <c r="FW80" i="69"/>
  <c r="FV80" i="69"/>
  <c r="FU80" i="69"/>
  <c r="FT80" i="69"/>
  <c r="FS80" i="69"/>
  <c r="FR80" i="69"/>
  <c r="FQ80" i="69"/>
  <c r="FP80" i="69"/>
  <c r="FO80" i="69"/>
  <c r="FN80" i="69"/>
  <c r="FM80" i="69"/>
  <c r="FL80" i="69"/>
  <c r="FK80" i="69"/>
  <c r="FJ80" i="69"/>
  <c r="FI80" i="69"/>
  <c r="FH80" i="69"/>
  <c r="FG80" i="69"/>
  <c r="FF80" i="69"/>
  <c r="FE80" i="69"/>
  <c r="FD80" i="69"/>
  <c r="FC80" i="69"/>
  <c r="FB80" i="69"/>
  <c r="FA80" i="69"/>
  <c r="EZ80" i="69"/>
  <c r="EY80" i="69"/>
  <c r="EX80" i="69"/>
  <c r="EW80" i="69"/>
  <c r="EV80" i="69"/>
  <c r="EU80" i="69"/>
  <c r="ET80" i="69"/>
  <c r="ES80" i="69"/>
  <c r="ER80" i="69"/>
  <c r="EQ80" i="69"/>
  <c r="EP80" i="69"/>
  <c r="EO80" i="69"/>
  <c r="EN80" i="69"/>
  <c r="EM80" i="69"/>
  <c r="EL80" i="69"/>
  <c r="EK80" i="69"/>
  <c r="EJ80" i="69"/>
  <c r="EI80" i="69"/>
  <c r="EH80" i="69"/>
  <c r="EG80" i="69"/>
  <c r="EF80" i="69"/>
  <c r="EE80" i="69"/>
  <c r="ED80" i="69"/>
  <c r="EC80" i="69"/>
  <c r="EB80" i="69"/>
  <c r="EA80" i="69"/>
  <c r="DZ80" i="69"/>
  <c r="DY80" i="69"/>
  <c r="DX80" i="69"/>
  <c r="DW80" i="69"/>
  <c r="DV80" i="69"/>
  <c r="DU80" i="69"/>
  <c r="DT80" i="69"/>
  <c r="DS80" i="69"/>
  <c r="DR80" i="69"/>
  <c r="DQ80" i="69"/>
  <c r="DP80" i="69"/>
  <c r="DO80" i="69"/>
  <c r="DN80" i="69"/>
  <c r="DM80" i="69"/>
  <c r="DL80" i="69"/>
  <c r="DK80" i="69"/>
  <c r="DJ80" i="69"/>
  <c r="DI80" i="69"/>
  <c r="DH80" i="69"/>
  <c r="DG80" i="69"/>
  <c r="DF80" i="69"/>
  <c r="DE80" i="69"/>
  <c r="DD80" i="69"/>
  <c r="DC80" i="69"/>
  <c r="DB80" i="69"/>
  <c r="DA80" i="69"/>
  <c r="CZ80" i="69"/>
  <c r="CY80" i="69"/>
  <c r="CX80" i="69"/>
  <c r="CW80" i="69"/>
  <c r="CV80" i="69"/>
  <c r="CU80" i="69"/>
  <c r="CT80" i="69"/>
  <c r="CS80" i="69"/>
  <c r="CR80" i="69"/>
  <c r="CQ80" i="69"/>
  <c r="CP80" i="69"/>
  <c r="CO80" i="69"/>
  <c r="CN80" i="69"/>
  <c r="CM80" i="69"/>
  <c r="CL80" i="69"/>
  <c r="CK80" i="69"/>
  <c r="CJ80" i="69"/>
  <c r="CI80" i="69"/>
  <c r="CH80" i="69"/>
  <c r="CG80" i="69"/>
  <c r="CF80" i="69"/>
  <c r="CE80" i="69"/>
  <c r="CD80" i="69"/>
  <c r="CC80" i="69"/>
  <c r="CB80" i="69"/>
  <c r="CA80" i="69"/>
  <c r="BZ80" i="69"/>
  <c r="BY80" i="69"/>
  <c r="BX80" i="69"/>
  <c r="BW80" i="69"/>
  <c r="BV80" i="69"/>
  <c r="BU80" i="69"/>
  <c r="BT80" i="69"/>
  <c r="BS80" i="69"/>
  <c r="BR80" i="69"/>
  <c r="BQ80" i="69"/>
  <c r="BP80" i="69"/>
  <c r="BO80" i="69"/>
  <c r="BN80" i="69"/>
  <c r="BM80" i="69"/>
  <c r="BL80" i="69"/>
  <c r="BK80" i="69"/>
  <c r="BJ80" i="69"/>
  <c r="BI80" i="69"/>
  <c r="BH80" i="69"/>
  <c r="BG80" i="69"/>
  <c r="BF80" i="69"/>
  <c r="BE80" i="69"/>
  <c r="BD80" i="69"/>
  <c r="BC80" i="69"/>
  <c r="BB80" i="69"/>
  <c r="BA80" i="69"/>
  <c r="AZ80" i="69"/>
  <c r="AY80" i="69"/>
  <c r="AX80" i="69"/>
  <c r="AW80" i="69"/>
  <c r="AV80" i="69"/>
  <c r="AU80" i="69"/>
  <c r="AT80" i="69"/>
  <c r="AS80" i="69"/>
  <c r="AR80" i="69"/>
  <c r="AQ80" i="69"/>
  <c r="AP80" i="69"/>
  <c r="AO80" i="69"/>
  <c r="AN80" i="69"/>
  <c r="AM80" i="69"/>
  <c r="AL80" i="69"/>
  <c r="AK80" i="69"/>
  <c r="AJ80" i="69"/>
  <c r="AI80" i="69"/>
  <c r="AH80" i="69"/>
  <c r="AG80" i="69"/>
  <c r="AF80" i="69"/>
  <c r="AE80" i="69"/>
  <c r="AD80" i="69"/>
  <c r="AC80" i="69"/>
  <c r="AB80" i="69"/>
  <c r="AA80" i="69"/>
  <c r="Z80" i="69"/>
  <c r="Y80" i="69"/>
  <c r="X80" i="69"/>
  <c r="W80" i="69"/>
  <c r="V80" i="69"/>
  <c r="U80" i="69"/>
  <c r="T80" i="69"/>
  <c r="S80" i="69"/>
  <c r="R80" i="69"/>
  <c r="Q80" i="69"/>
  <c r="P80" i="69"/>
  <c r="O80" i="69"/>
  <c r="N80" i="69"/>
  <c r="M80" i="69"/>
  <c r="L80" i="69"/>
  <c r="K80" i="69"/>
  <c r="J80" i="69"/>
  <c r="I80" i="69"/>
  <c r="H80" i="69"/>
  <c r="G80" i="69"/>
  <c r="F80" i="69"/>
  <c r="E80" i="69"/>
  <c r="D80" i="69"/>
  <c r="C80" i="69"/>
  <c r="B80" i="69"/>
  <c r="A80" i="69"/>
  <c r="UC79" i="69"/>
  <c r="UB79" i="69"/>
  <c r="UA79" i="69"/>
  <c r="TZ79" i="69"/>
  <c r="TY79" i="69"/>
  <c r="TX79" i="69"/>
  <c r="TW79" i="69"/>
  <c r="TV79" i="69"/>
  <c r="TU79" i="69"/>
  <c r="TT79" i="69"/>
  <c r="TS79" i="69"/>
  <c r="TR79" i="69"/>
  <c r="TQ79" i="69"/>
  <c r="TP79" i="69"/>
  <c r="TO79" i="69"/>
  <c r="TN79" i="69"/>
  <c r="TM79" i="69"/>
  <c r="TL79" i="69"/>
  <c r="TK79" i="69"/>
  <c r="TJ79" i="69"/>
  <c r="TI79" i="69"/>
  <c r="TH79" i="69"/>
  <c r="TG79" i="69"/>
  <c r="TF79" i="69"/>
  <c r="TE79" i="69"/>
  <c r="TD79" i="69"/>
  <c r="TC79" i="69"/>
  <c r="TB79" i="69"/>
  <c r="TA79" i="69"/>
  <c r="SZ79" i="69"/>
  <c r="SY79" i="69"/>
  <c r="SX79" i="69"/>
  <c r="SW79" i="69"/>
  <c r="SV79" i="69"/>
  <c r="SU79" i="69"/>
  <c r="ST79" i="69"/>
  <c r="SS79" i="69"/>
  <c r="SR79" i="69"/>
  <c r="SQ79" i="69"/>
  <c r="SP79" i="69"/>
  <c r="SO79" i="69"/>
  <c r="SN79" i="69"/>
  <c r="SM79" i="69"/>
  <c r="SL79" i="69"/>
  <c r="SK79" i="69"/>
  <c r="SJ79" i="69"/>
  <c r="SI79" i="69"/>
  <c r="SH79" i="69"/>
  <c r="SG79" i="69"/>
  <c r="SF79" i="69"/>
  <c r="SE79" i="69"/>
  <c r="SD79" i="69"/>
  <c r="SC79" i="69"/>
  <c r="SB79" i="69"/>
  <c r="SA79" i="69"/>
  <c r="RZ79" i="69"/>
  <c r="RY79" i="69"/>
  <c r="RX79" i="69"/>
  <c r="RW79" i="69"/>
  <c r="RV79" i="69"/>
  <c r="RU79" i="69"/>
  <c r="RT79" i="69"/>
  <c r="RS79" i="69"/>
  <c r="RR79" i="69"/>
  <c r="RQ79" i="69"/>
  <c r="RP79" i="69"/>
  <c r="RO79" i="69"/>
  <c r="RN79" i="69"/>
  <c r="RM79" i="69"/>
  <c r="RL79" i="69"/>
  <c r="RK79" i="69"/>
  <c r="RJ79" i="69"/>
  <c r="RI79" i="69"/>
  <c r="RH79" i="69"/>
  <c r="RG79" i="69"/>
  <c r="RF79" i="69"/>
  <c r="RE79" i="69"/>
  <c r="RD79" i="69"/>
  <c r="RC79" i="69"/>
  <c r="RB79" i="69"/>
  <c r="RA79" i="69"/>
  <c r="QZ79" i="69"/>
  <c r="QY79" i="69"/>
  <c r="QX79" i="69"/>
  <c r="QW79" i="69"/>
  <c r="QV79" i="69"/>
  <c r="QU79" i="69"/>
  <c r="QT79" i="69"/>
  <c r="QS79" i="69"/>
  <c r="QR79" i="69"/>
  <c r="QQ79" i="69"/>
  <c r="QP79" i="69"/>
  <c r="QO79" i="69"/>
  <c r="QN79" i="69"/>
  <c r="QM79" i="69"/>
  <c r="QL79" i="69"/>
  <c r="QK79" i="69"/>
  <c r="QJ79" i="69"/>
  <c r="QI79" i="69"/>
  <c r="QH79" i="69"/>
  <c r="QG79" i="69"/>
  <c r="QF79" i="69"/>
  <c r="QE79" i="69"/>
  <c r="QD79" i="69"/>
  <c r="QC79" i="69"/>
  <c r="QB79" i="69"/>
  <c r="QA79" i="69"/>
  <c r="PZ79" i="69"/>
  <c r="PY79" i="69"/>
  <c r="PX79" i="69"/>
  <c r="PW79" i="69"/>
  <c r="PV79" i="69"/>
  <c r="PU79" i="69"/>
  <c r="PT79" i="69"/>
  <c r="PS79" i="69"/>
  <c r="PR79" i="69"/>
  <c r="PQ79" i="69"/>
  <c r="PP79" i="69"/>
  <c r="PO79" i="69"/>
  <c r="PN79" i="69"/>
  <c r="PM79" i="69"/>
  <c r="PL79" i="69"/>
  <c r="PK79" i="69"/>
  <c r="PJ79" i="69"/>
  <c r="PI79" i="69"/>
  <c r="PH79" i="69"/>
  <c r="PG79" i="69"/>
  <c r="PF79" i="69"/>
  <c r="PE79" i="69"/>
  <c r="PD79" i="69"/>
  <c r="PC79" i="69"/>
  <c r="PB79" i="69"/>
  <c r="PA79" i="69"/>
  <c r="OZ79" i="69"/>
  <c r="OY79" i="69"/>
  <c r="OX79" i="69"/>
  <c r="OW79" i="69"/>
  <c r="OV79" i="69"/>
  <c r="OU79" i="69"/>
  <c r="OT79" i="69"/>
  <c r="OS79" i="69"/>
  <c r="OR79" i="69"/>
  <c r="OQ79" i="69"/>
  <c r="OP79" i="69"/>
  <c r="OO79" i="69"/>
  <c r="ON79" i="69"/>
  <c r="OM79" i="69"/>
  <c r="OL79" i="69"/>
  <c r="OK79" i="69"/>
  <c r="OJ79" i="69"/>
  <c r="OI79" i="69"/>
  <c r="OH79" i="69"/>
  <c r="OG79" i="69"/>
  <c r="OF79" i="69"/>
  <c r="OE79" i="69"/>
  <c r="OD79" i="69"/>
  <c r="OC79" i="69"/>
  <c r="OB79" i="69"/>
  <c r="OA79" i="69"/>
  <c r="NZ79" i="69"/>
  <c r="NY79" i="69"/>
  <c r="NX79" i="69"/>
  <c r="NW79" i="69"/>
  <c r="NV79" i="69"/>
  <c r="NU79" i="69"/>
  <c r="NT79" i="69"/>
  <c r="NS79" i="69"/>
  <c r="NR79" i="69"/>
  <c r="NQ79" i="69"/>
  <c r="NP79" i="69"/>
  <c r="NO79" i="69"/>
  <c r="NN79" i="69"/>
  <c r="NM79" i="69"/>
  <c r="NL79" i="69"/>
  <c r="NK79" i="69"/>
  <c r="NJ79" i="69"/>
  <c r="NI79" i="69"/>
  <c r="NH79" i="69"/>
  <c r="NG79" i="69"/>
  <c r="NF79" i="69"/>
  <c r="NE79" i="69"/>
  <c r="ND79" i="69"/>
  <c r="NC79" i="69"/>
  <c r="NB79" i="69"/>
  <c r="NA79" i="69"/>
  <c r="MZ79" i="69"/>
  <c r="MY79" i="69"/>
  <c r="MX79" i="69"/>
  <c r="MW79" i="69"/>
  <c r="MV79" i="69"/>
  <c r="MU79" i="69"/>
  <c r="MT79" i="69"/>
  <c r="MS79" i="69"/>
  <c r="MR79" i="69"/>
  <c r="MQ79" i="69"/>
  <c r="MP79" i="69"/>
  <c r="MO79" i="69"/>
  <c r="MN79" i="69"/>
  <c r="MM79" i="69"/>
  <c r="ML79" i="69"/>
  <c r="MK79" i="69"/>
  <c r="MJ79" i="69"/>
  <c r="MI79" i="69"/>
  <c r="MH79" i="69"/>
  <c r="MG79" i="69"/>
  <c r="MF79" i="69"/>
  <c r="ME79" i="69"/>
  <c r="MD79" i="69"/>
  <c r="MC79" i="69"/>
  <c r="MB79" i="69"/>
  <c r="MA79" i="69"/>
  <c r="LZ79" i="69"/>
  <c r="LY79" i="69"/>
  <c r="LX79" i="69"/>
  <c r="LW79" i="69"/>
  <c r="LV79" i="69"/>
  <c r="LU79" i="69"/>
  <c r="LT79" i="69"/>
  <c r="LS79" i="69"/>
  <c r="LR79" i="69"/>
  <c r="LQ79" i="69"/>
  <c r="LP79" i="69"/>
  <c r="LO79" i="69"/>
  <c r="LN79" i="69"/>
  <c r="LM79" i="69"/>
  <c r="LL79" i="69"/>
  <c r="LK79" i="69"/>
  <c r="LJ79" i="69"/>
  <c r="LI79" i="69"/>
  <c r="LH79" i="69"/>
  <c r="LG79" i="69"/>
  <c r="LF79" i="69"/>
  <c r="LE79" i="69"/>
  <c r="LD79" i="69"/>
  <c r="LC79" i="69"/>
  <c r="LB79" i="69"/>
  <c r="LA79" i="69"/>
  <c r="KZ79" i="69"/>
  <c r="KY79" i="69"/>
  <c r="KX79" i="69"/>
  <c r="KW79" i="69"/>
  <c r="KV79" i="69"/>
  <c r="KU79" i="69"/>
  <c r="KT79" i="69"/>
  <c r="KS79" i="69"/>
  <c r="KR79" i="69"/>
  <c r="KQ79" i="69"/>
  <c r="KP79" i="69"/>
  <c r="KO79" i="69"/>
  <c r="KN79" i="69"/>
  <c r="KM79" i="69"/>
  <c r="KL79" i="69"/>
  <c r="KK79" i="69"/>
  <c r="KJ79" i="69"/>
  <c r="KI79" i="69"/>
  <c r="KH79" i="69"/>
  <c r="KG79" i="69"/>
  <c r="KF79" i="69"/>
  <c r="KE79" i="69"/>
  <c r="KD79" i="69"/>
  <c r="KC79" i="69"/>
  <c r="KB79" i="69"/>
  <c r="KA79" i="69"/>
  <c r="JZ79" i="69"/>
  <c r="JY79" i="69"/>
  <c r="JX79" i="69"/>
  <c r="JW79" i="69"/>
  <c r="JV79" i="69"/>
  <c r="JU79" i="69"/>
  <c r="JT79" i="69"/>
  <c r="JS79" i="69"/>
  <c r="JR79" i="69"/>
  <c r="JQ79" i="69"/>
  <c r="JP79" i="69"/>
  <c r="JO79" i="69"/>
  <c r="JN79" i="69"/>
  <c r="JM79" i="69"/>
  <c r="JL79" i="69"/>
  <c r="JK79" i="69"/>
  <c r="JJ79" i="69"/>
  <c r="JI79" i="69"/>
  <c r="JH79" i="69"/>
  <c r="JG79" i="69"/>
  <c r="JF79" i="69"/>
  <c r="JE79" i="69"/>
  <c r="JD79" i="69"/>
  <c r="JC79" i="69"/>
  <c r="JB79" i="69"/>
  <c r="JA79" i="69"/>
  <c r="IZ79" i="69"/>
  <c r="IY79" i="69"/>
  <c r="IX79" i="69"/>
  <c r="IW79" i="69"/>
  <c r="IV79" i="69"/>
  <c r="IU79" i="69"/>
  <c r="IT79" i="69"/>
  <c r="IS79" i="69"/>
  <c r="IR79" i="69"/>
  <c r="IQ79" i="69"/>
  <c r="IP79" i="69"/>
  <c r="IO79" i="69"/>
  <c r="IN79" i="69"/>
  <c r="IM79" i="69"/>
  <c r="IL79" i="69"/>
  <c r="IK79" i="69"/>
  <c r="IJ79" i="69"/>
  <c r="II79" i="69"/>
  <c r="IH79" i="69"/>
  <c r="IG79" i="69"/>
  <c r="IF79" i="69"/>
  <c r="IE79" i="69"/>
  <c r="ID79" i="69"/>
  <c r="IC79" i="69"/>
  <c r="IB79" i="69"/>
  <c r="IA79" i="69"/>
  <c r="HZ79" i="69"/>
  <c r="HY79" i="69"/>
  <c r="HX79" i="69"/>
  <c r="HW79" i="69"/>
  <c r="HV79" i="69"/>
  <c r="HU79" i="69"/>
  <c r="HT79" i="69"/>
  <c r="HS79" i="69"/>
  <c r="HR79" i="69"/>
  <c r="HQ79" i="69"/>
  <c r="HP79" i="69"/>
  <c r="HO79" i="69"/>
  <c r="HN79" i="69"/>
  <c r="HM79" i="69"/>
  <c r="HL79" i="69"/>
  <c r="HK79" i="69"/>
  <c r="HJ79" i="69"/>
  <c r="HI79" i="69"/>
  <c r="HH79" i="69"/>
  <c r="HG79" i="69"/>
  <c r="HF79" i="69"/>
  <c r="HE79" i="69"/>
  <c r="HD79" i="69"/>
  <c r="HC79" i="69"/>
  <c r="HB79" i="69"/>
  <c r="HA79" i="69"/>
  <c r="GZ79" i="69"/>
  <c r="GY79" i="69"/>
  <c r="GX79" i="69"/>
  <c r="GW79" i="69"/>
  <c r="GV79" i="69"/>
  <c r="GU79" i="69"/>
  <c r="GT79" i="69"/>
  <c r="GS79" i="69"/>
  <c r="GR79" i="69"/>
  <c r="GQ79" i="69"/>
  <c r="GP79" i="69"/>
  <c r="GO79" i="69"/>
  <c r="GN79" i="69"/>
  <c r="GM79" i="69"/>
  <c r="GL79" i="69"/>
  <c r="GK79" i="69"/>
  <c r="GJ79" i="69"/>
  <c r="GI79" i="69"/>
  <c r="GH79" i="69"/>
  <c r="GG79" i="69"/>
  <c r="GF79" i="69"/>
  <c r="GE79" i="69"/>
  <c r="GD79" i="69"/>
  <c r="GC79" i="69"/>
  <c r="GB79" i="69"/>
  <c r="GA79" i="69"/>
  <c r="FZ79" i="69"/>
  <c r="FY79" i="69"/>
  <c r="FX79" i="69"/>
  <c r="FW79" i="69"/>
  <c r="FV79" i="69"/>
  <c r="FU79" i="69"/>
  <c r="FT79" i="69"/>
  <c r="FS79" i="69"/>
  <c r="FR79" i="69"/>
  <c r="FQ79" i="69"/>
  <c r="FP79" i="69"/>
  <c r="FO79" i="69"/>
  <c r="FN79" i="69"/>
  <c r="FM79" i="69"/>
  <c r="FL79" i="69"/>
  <c r="FK79" i="69"/>
  <c r="FJ79" i="69"/>
  <c r="FI79" i="69"/>
  <c r="FH79" i="69"/>
  <c r="FG79" i="69"/>
  <c r="FF79" i="69"/>
  <c r="FE79" i="69"/>
  <c r="FD79" i="69"/>
  <c r="FC79" i="69"/>
  <c r="FB79" i="69"/>
  <c r="FA79" i="69"/>
  <c r="EZ79" i="69"/>
  <c r="EY79" i="69"/>
  <c r="EX79" i="69"/>
  <c r="EW79" i="69"/>
  <c r="EV79" i="69"/>
  <c r="EU79" i="69"/>
  <c r="ET79" i="69"/>
  <c r="ES79" i="69"/>
  <c r="ER79" i="69"/>
  <c r="EQ79" i="69"/>
  <c r="EP79" i="69"/>
  <c r="EO79" i="69"/>
  <c r="EN79" i="69"/>
  <c r="EM79" i="69"/>
  <c r="EL79" i="69"/>
  <c r="EK79" i="69"/>
  <c r="EJ79" i="69"/>
  <c r="EI79" i="69"/>
  <c r="EH79" i="69"/>
  <c r="EG79" i="69"/>
  <c r="EF79" i="69"/>
  <c r="EE79" i="69"/>
  <c r="ED79" i="69"/>
  <c r="EC79" i="69"/>
  <c r="EB79" i="69"/>
  <c r="EA79" i="69"/>
  <c r="DZ79" i="69"/>
  <c r="DY79" i="69"/>
  <c r="DX79" i="69"/>
  <c r="DW79" i="69"/>
  <c r="DV79" i="69"/>
  <c r="DU79" i="69"/>
  <c r="DT79" i="69"/>
  <c r="DS79" i="69"/>
  <c r="DR79" i="69"/>
  <c r="DQ79" i="69"/>
  <c r="DP79" i="69"/>
  <c r="DO79" i="69"/>
  <c r="DN79" i="69"/>
  <c r="DM79" i="69"/>
  <c r="DL79" i="69"/>
  <c r="DK79" i="69"/>
  <c r="DJ79" i="69"/>
  <c r="DI79" i="69"/>
  <c r="DH79" i="69"/>
  <c r="DG79" i="69"/>
  <c r="DF79" i="69"/>
  <c r="DE79" i="69"/>
  <c r="DD79" i="69"/>
  <c r="DC79" i="69"/>
  <c r="DB79" i="69"/>
  <c r="DA79" i="69"/>
  <c r="CZ79" i="69"/>
  <c r="CY79" i="69"/>
  <c r="CX79" i="69"/>
  <c r="CW79" i="69"/>
  <c r="CV79" i="69"/>
  <c r="CU79" i="69"/>
  <c r="CT79" i="69"/>
  <c r="CS79" i="69"/>
  <c r="CR79" i="69"/>
  <c r="CQ79" i="69"/>
  <c r="CP79" i="69"/>
  <c r="CO79" i="69"/>
  <c r="CN79" i="69"/>
  <c r="CM79" i="69"/>
  <c r="CL79" i="69"/>
  <c r="CK79" i="69"/>
  <c r="CJ79" i="69"/>
  <c r="CI79" i="69"/>
  <c r="CH79" i="69"/>
  <c r="CG79" i="69"/>
  <c r="CF79" i="69"/>
  <c r="CE79" i="69"/>
  <c r="CD79" i="69"/>
  <c r="CC79" i="69"/>
  <c r="CB79" i="69"/>
  <c r="CA79" i="69"/>
  <c r="BZ79" i="69"/>
  <c r="BY79" i="69"/>
  <c r="BX79" i="69"/>
  <c r="BW79" i="69"/>
  <c r="BV79" i="69"/>
  <c r="BU79" i="69"/>
  <c r="BT79" i="69"/>
  <c r="BS79" i="69"/>
  <c r="BR79" i="69"/>
  <c r="BQ79" i="69"/>
  <c r="BP79" i="69"/>
  <c r="BO79" i="69"/>
  <c r="BN79" i="69"/>
  <c r="BM79" i="69"/>
  <c r="BL79" i="69"/>
  <c r="BK79" i="69"/>
  <c r="BJ79" i="69"/>
  <c r="BI79" i="69"/>
  <c r="BH79" i="69"/>
  <c r="BG79" i="69"/>
  <c r="BF79" i="69"/>
  <c r="BE79" i="69"/>
  <c r="BD79" i="69"/>
  <c r="BC79" i="69"/>
  <c r="BB79" i="69"/>
  <c r="BA79" i="69"/>
  <c r="AZ79" i="69"/>
  <c r="AY79" i="69"/>
  <c r="AX79" i="69"/>
  <c r="AW79" i="69"/>
  <c r="AV79" i="69"/>
  <c r="AU79" i="69"/>
  <c r="AT79" i="69"/>
  <c r="AS79" i="69"/>
  <c r="AR79" i="69"/>
  <c r="AQ79" i="69"/>
  <c r="AP79" i="69"/>
  <c r="AO79" i="69"/>
  <c r="AN79" i="69"/>
  <c r="AM79" i="69"/>
  <c r="AL79" i="69"/>
  <c r="AK79" i="69"/>
  <c r="AJ79" i="69"/>
  <c r="AI79" i="69"/>
  <c r="AH79" i="69"/>
  <c r="AG79" i="69"/>
  <c r="AF79" i="69"/>
  <c r="AE79" i="69"/>
  <c r="AD79" i="69"/>
  <c r="AC79" i="69"/>
  <c r="AB79" i="69"/>
  <c r="AA79" i="69"/>
  <c r="Z79" i="69"/>
  <c r="Y79" i="69"/>
  <c r="X79" i="69"/>
  <c r="W79" i="69"/>
  <c r="V79" i="69"/>
  <c r="U79" i="69"/>
  <c r="T79" i="69"/>
  <c r="S79" i="69"/>
  <c r="R79" i="69"/>
  <c r="Q79" i="69"/>
  <c r="P79" i="69"/>
  <c r="O79" i="69"/>
  <c r="N79" i="69"/>
  <c r="M79" i="69"/>
  <c r="L79" i="69"/>
  <c r="K79" i="69"/>
  <c r="J79" i="69"/>
  <c r="I79" i="69"/>
  <c r="H79" i="69"/>
  <c r="G79" i="69"/>
  <c r="F79" i="69"/>
  <c r="E79" i="69"/>
  <c r="D79" i="69"/>
  <c r="C79" i="69"/>
  <c r="B79" i="69"/>
  <c r="A79" i="69"/>
  <c r="UC78" i="69"/>
  <c r="UB78" i="69"/>
  <c r="UA78" i="69"/>
  <c r="TZ78" i="69"/>
  <c r="TY78" i="69"/>
  <c r="TX78" i="69"/>
  <c r="TW78" i="69"/>
  <c r="TV78" i="69"/>
  <c r="TU78" i="69"/>
  <c r="TT78" i="69"/>
  <c r="TS78" i="69"/>
  <c r="TR78" i="69"/>
  <c r="TQ78" i="69"/>
  <c r="TP78" i="69"/>
  <c r="TO78" i="69"/>
  <c r="TN78" i="69"/>
  <c r="TM78" i="69"/>
  <c r="TL78" i="69"/>
  <c r="TK78" i="69"/>
  <c r="TJ78" i="69"/>
  <c r="TI78" i="69"/>
  <c r="TH78" i="69"/>
  <c r="TG78" i="69"/>
  <c r="TF78" i="69"/>
  <c r="TE78" i="69"/>
  <c r="TD78" i="69"/>
  <c r="TC78" i="69"/>
  <c r="TB78" i="69"/>
  <c r="TA78" i="69"/>
  <c r="SZ78" i="69"/>
  <c r="SY78" i="69"/>
  <c r="SX78" i="69"/>
  <c r="SW78" i="69"/>
  <c r="SV78" i="69"/>
  <c r="SU78" i="69"/>
  <c r="ST78" i="69"/>
  <c r="SS78" i="69"/>
  <c r="SR78" i="69"/>
  <c r="SQ78" i="69"/>
  <c r="SP78" i="69"/>
  <c r="SO78" i="69"/>
  <c r="SN78" i="69"/>
  <c r="SM78" i="69"/>
  <c r="SL78" i="69"/>
  <c r="SK78" i="69"/>
  <c r="SJ78" i="69"/>
  <c r="SI78" i="69"/>
  <c r="SH78" i="69"/>
  <c r="SG78" i="69"/>
  <c r="SF78" i="69"/>
  <c r="SE78" i="69"/>
  <c r="SD78" i="69"/>
  <c r="SC78" i="69"/>
  <c r="SB78" i="69"/>
  <c r="SA78" i="69"/>
  <c r="RZ78" i="69"/>
  <c r="RY78" i="69"/>
  <c r="RX78" i="69"/>
  <c r="RW78" i="69"/>
  <c r="RV78" i="69"/>
  <c r="RU78" i="69"/>
  <c r="RT78" i="69"/>
  <c r="RS78" i="69"/>
  <c r="RR78" i="69"/>
  <c r="RQ78" i="69"/>
  <c r="RP78" i="69"/>
  <c r="RO78" i="69"/>
  <c r="RN78" i="69"/>
  <c r="RM78" i="69"/>
  <c r="RL78" i="69"/>
  <c r="RK78" i="69"/>
  <c r="RJ78" i="69"/>
  <c r="RI78" i="69"/>
  <c r="RH78" i="69"/>
  <c r="RG78" i="69"/>
  <c r="RF78" i="69"/>
  <c r="RE78" i="69"/>
  <c r="RD78" i="69"/>
  <c r="RC78" i="69"/>
  <c r="RB78" i="69"/>
  <c r="RA78" i="69"/>
  <c r="QZ78" i="69"/>
  <c r="QY78" i="69"/>
  <c r="QX78" i="69"/>
  <c r="QW78" i="69"/>
  <c r="QV78" i="69"/>
  <c r="QU78" i="69"/>
  <c r="QT78" i="69"/>
  <c r="QS78" i="69"/>
  <c r="QR78" i="69"/>
  <c r="QQ78" i="69"/>
  <c r="QP78" i="69"/>
  <c r="QO78" i="69"/>
  <c r="QN78" i="69"/>
  <c r="QM78" i="69"/>
  <c r="QL78" i="69"/>
  <c r="QK78" i="69"/>
  <c r="QJ78" i="69"/>
  <c r="QI78" i="69"/>
  <c r="QH78" i="69"/>
  <c r="QG78" i="69"/>
  <c r="QF78" i="69"/>
  <c r="QE78" i="69"/>
  <c r="QD78" i="69"/>
  <c r="QC78" i="69"/>
  <c r="QB78" i="69"/>
  <c r="QA78" i="69"/>
  <c r="PZ78" i="69"/>
  <c r="PY78" i="69"/>
  <c r="PX78" i="69"/>
  <c r="PW78" i="69"/>
  <c r="PV78" i="69"/>
  <c r="PU78" i="69"/>
  <c r="PT78" i="69"/>
  <c r="PS78" i="69"/>
  <c r="PR78" i="69"/>
  <c r="PQ78" i="69"/>
  <c r="PP78" i="69"/>
  <c r="PO78" i="69"/>
  <c r="PN78" i="69"/>
  <c r="PM78" i="69"/>
  <c r="PL78" i="69"/>
  <c r="PK78" i="69"/>
  <c r="PJ78" i="69"/>
  <c r="PI78" i="69"/>
  <c r="PH78" i="69"/>
  <c r="PG78" i="69"/>
  <c r="PF78" i="69"/>
  <c r="PE78" i="69"/>
  <c r="PD78" i="69"/>
  <c r="PC78" i="69"/>
  <c r="PB78" i="69"/>
  <c r="PA78" i="69"/>
  <c r="OZ78" i="69"/>
  <c r="OY78" i="69"/>
  <c r="OX78" i="69"/>
  <c r="OW78" i="69"/>
  <c r="OV78" i="69"/>
  <c r="OU78" i="69"/>
  <c r="OT78" i="69"/>
  <c r="OS78" i="69"/>
  <c r="OR78" i="69"/>
  <c r="OQ78" i="69"/>
  <c r="OP78" i="69"/>
  <c r="OO78" i="69"/>
  <c r="ON78" i="69"/>
  <c r="OM78" i="69"/>
  <c r="OL78" i="69"/>
  <c r="OK78" i="69"/>
  <c r="OJ78" i="69"/>
  <c r="OI78" i="69"/>
  <c r="OH78" i="69"/>
  <c r="OG78" i="69"/>
  <c r="OF78" i="69"/>
  <c r="OE78" i="69"/>
  <c r="OD78" i="69"/>
  <c r="OC78" i="69"/>
  <c r="OB78" i="69"/>
  <c r="OA78" i="69"/>
  <c r="NZ78" i="69"/>
  <c r="NY78" i="69"/>
  <c r="NX78" i="69"/>
  <c r="NW78" i="69"/>
  <c r="NV78" i="69"/>
  <c r="NU78" i="69"/>
  <c r="NT78" i="69"/>
  <c r="NS78" i="69"/>
  <c r="NR78" i="69"/>
  <c r="NQ78" i="69"/>
  <c r="NP78" i="69"/>
  <c r="NO78" i="69"/>
  <c r="NN78" i="69"/>
  <c r="NM78" i="69"/>
  <c r="NL78" i="69"/>
  <c r="NK78" i="69"/>
  <c r="NJ78" i="69"/>
  <c r="NI78" i="69"/>
  <c r="NH78" i="69"/>
  <c r="NG78" i="69"/>
  <c r="NF78" i="69"/>
  <c r="NE78" i="69"/>
  <c r="ND78" i="69"/>
  <c r="NC78" i="69"/>
  <c r="NB78" i="69"/>
  <c r="NA78" i="69"/>
  <c r="MZ78" i="69"/>
  <c r="MY78" i="69"/>
  <c r="MX78" i="69"/>
  <c r="MW78" i="69"/>
  <c r="MV78" i="69"/>
  <c r="MU78" i="69"/>
  <c r="MT78" i="69"/>
  <c r="MS78" i="69"/>
  <c r="MR78" i="69"/>
  <c r="MQ78" i="69"/>
  <c r="MP78" i="69"/>
  <c r="MO78" i="69"/>
  <c r="MN78" i="69"/>
  <c r="MM78" i="69"/>
  <c r="ML78" i="69"/>
  <c r="MK78" i="69"/>
  <c r="MJ78" i="69"/>
  <c r="MI78" i="69"/>
  <c r="MH78" i="69"/>
  <c r="MG78" i="69"/>
  <c r="MF78" i="69"/>
  <c r="ME78" i="69"/>
  <c r="MD78" i="69"/>
  <c r="MC78" i="69"/>
  <c r="MB78" i="69"/>
  <c r="MA78" i="69"/>
  <c r="LZ78" i="69"/>
  <c r="LY78" i="69"/>
  <c r="LX78" i="69"/>
  <c r="LW78" i="69"/>
  <c r="LV78" i="69"/>
  <c r="LU78" i="69"/>
  <c r="LT78" i="69"/>
  <c r="LS78" i="69"/>
  <c r="LR78" i="69"/>
  <c r="LQ78" i="69"/>
  <c r="LP78" i="69"/>
  <c r="LO78" i="69"/>
  <c r="LN78" i="69"/>
  <c r="LM78" i="69"/>
  <c r="LL78" i="69"/>
  <c r="LK78" i="69"/>
  <c r="LJ78" i="69"/>
  <c r="LI78" i="69"/>
  <c r="LH78" i="69"/>
  <c r="LG78" i="69"/>
  <c r="LF78" i="69"/>
  <c r="LE78" i="69"/>
  <c r="LD78" i="69"/>
  <c r="LC78" i="69"/>
  <c r="LB78" i="69"/>
  <c r="LA78" i="69"/>
  <c r="KZ78" i="69"/>
  <c r="KY78" i="69"/>
  <c r="KX78" i="69"/>
  <c r="KW78" i="69"/>
  <c r="KV78" i="69"/>
  <c r="KU78" i="69"/>
  <c r="KT78" i="69"/>
  <c r="KS78" i="69"/>
  <c r="KR78" i="69"/>
  <c r="KQ78" i="69"/>
  <c r="KP78" i="69"/>
  <c r="KO78" i="69"/>
  <c r="KN78" i="69"/>
  <c r="KM78" i="69"/>
  <c r="KL78" i="69"/>
  <c r="KK78" i="69"/>
  <c r="KJ78" i="69"/>
  <c r="KI78" i="69"/>
  <c r="KH78" i="69"/>
  <c r="KG78" i="69"/>
  <c r="KF78" i="69"/>
  <c r="KE78" i="69"/>
  <c r="KD78" i="69"/>
  <c r="KC78" i="69"/>
  <c r="KB78" i="69"/>
  <c r="KA78" i="69"/>
  <c r="JZ78" i="69"/>
  <c r="JY78" i="69"/>
  <c r="JX78" i="69"/>
  <c r="JW78" i="69"/>
  <c r="JV78" i="69"/>
  <c r="JU78" i="69"/>
  <c r="JT78" i="69"/>
  <c r="JS78" i="69"/>
  <c r="JR78" i="69"/>
  <c r="JQ78" i="69"/>
  <c r="JP78" i="69"/>
  <c r="JO78" i="69"/>
  <c r="JN78" i="69"/>
  <c r="JM78" i="69"/>
  <c r="JL78" i="69"/>
  <c r="JK78" i="69"/>
  <c r="JJ78" i="69"/>
  <c r="JI78" i="69"/>
  <c r="JH78" i="69"/>
  <c r="JG78" i="69"/>
  <c r="JF78" i="69"/>
  <c r="JE78" i="69"/>
  <c r="JD78" i="69"/>
  <c r="JC78" i="69"/>
  <c r="JB78" i="69"/>
  <c r="JA78" i="69"/>
  <c r="IZ78" i="69"/>
  <c r="IY78" i="69"/>
  <c r="IX78" i="69"/>
  <c r="IW78" i="69"/>
  <c r="IV78" i="69"/>
  <c r="IU78" i="69"/>
  <c r="IT78" i="69"/>
  <c r="IS78" i="69"/>
  <c r="IR78" i="69"/>
  <c r="IQ78" i="69"/>
  <c r="IP78" i="69"/>
  <c r="IO78" i="69"/>
  <c r="IN78" i="69"/>
  <c r="IM78" i="69"/>
  <c r="IL78" i="69"/>
  <c r="IK78" i="69"/>
  <c r="IJ78" i="69"/>
  <c r="II78" i="69"/>
  <c r="IH78" i="69"/>
  <c r="IG78" i="69"/>
  <c r="IF78" i="69"/>
  <c r="IE78" i="69"/>
  <c r="ID78" i="69"/>
  <c r="IC78" i="69"/>
  <c r="IB78" i="69"/>
  <c r="IA78" i="69"/>
  <c r="HZ78" i="69"/>
  <c r="HY78" i="69"/>
  <c r="HX78" i="69"/>
  <c r="HW78" i="69"/>
  <c r="HV78" i="69"/>
  <c r="HU78" i="69"/>
  <c r="HT78" i="69"/>
  <c r="HS78" i="69"/>
  <c r="HR78" i="69"/>
  <c r="HQ78" i="69"/>
  <c r="HP78" i="69"/>
  <c r="HO78" i="69"/>
  <c r="HN78" i="69"/>
  <c r="HM78" i="69"/>
  <c r="HL78" i="69"/>
  <c r="HK78" i="69"/>
  <c r="HJ78" i="69"/>
  <c r="HI78" i="69"/>
  <c r="HH78" i="69"/>
  <c r="HG78" i="69"/>
  <c r="HF78" i="69"/>
  <c r="HE78" i="69"/>
  <c r="HD78" i="69"/>
  <c r="HC78" i="69"/>
  <c r="HB78" i="69"/>
  <c r="HA78" i="69"/>
  <c r="GZ78" i="69"/>
  <c r="GY78" i="69"/>
  <c r="GX78" i="69"/>
  <c r="GW78" i="69"/>
  <c r="GV78" i="69"/>
  <c r="GU78" i="69"/>
  <c r="GT78" i="69"/>
  <c r="GS78" i="69"/>
  <c r="GR78" i="69"/>
  <c r="GQ78" i="69"/>
  <c r="GP78" i="69"/>
  <c r="GO78" i="69"/>
  <c r="GN78" i="69"/>
  <c r="GM78" i="69"/>
  <c r="GL78" i="69"/>
  <c r="GK78" i="69"/>
  <c r="GJ78" i="69"/>
  <c r="GI78" i="69"/>
  <c r="GH78" i="69"/>
  <c r="GG78" i="69"/>
  <c r="GF78" i="69"/>
  <c r="GE78" i="69"/>
  <c r="GD78" i="69"/>
  <c r="GC78" i="69"/>
  <c r="GB78" i="69"/>
  <c r="GA78" i="69"/>
  <c r="FZ78" i="69"/>
  <c r="FY78" i="69"/>
  <c r="FX78" i="69"/>
  <c r="FW78" i="69"/>
  <c r="FV78" i="69"/>
  <c r="FU78" i="69"/>
  <c r="FT78" i="69"/>
  <c r="FS78" i="69"/>
  <c r="FR78" i="69"/>
  <c r="FQ78" i="69"/>
  <c r="FP78" i="69"/>
  <c r="FO78" i="69"/>
  <c r="FN78" i="69"/>
  <c r="FM78" i="69"/>
  <c r="FL78" i="69"/>
  <c r="FK78" i="69"/>
  <c r="FJ78" i="69"/>
  <c r="FI78" i="69"/>
  <c r="FH78" i="69"/>
  <c r="FG78" i="69"/>
  <c r="FF78" i="69"/>
  <c r="FE78" i="69"/>
  <c r="FD78" i="69"/>
  <c r="FC78" i="69"/>
  <c r="FB78" i="69"/>
  <c r="FA78" i="69"/>
  <c r="EZ78" i="69"/>
  <c r="EY78" i="69"/>
  <c r="EX78" i="69"/>
  <c r="EW78" i="69"/>
  <c r="EV78" i="69"/>
  <c r="EU78" i="69"/>
  <c r="ET78" i="69"/>
  <c r="ES78" i="69"/>
  <c r="ER78" i="69"/>
  <c r="EQ78" i="69"/>
  <c r="EP78" i="69"/>
  <c r="EO78" i="69"/>
  <c r="EN78" i="69"/>
  <c r="EM78" i="69"/>
  <c r="EL78" i="69"/>
  <c r="EK78" i="69"/>
  <c r="EJ78" i="69"/>
  <c r="EI78" i="69"/>
  <c r="EH78" i="69"/>
  <c r="EG78" i="69"/>
  <c r="EF78" i="69"/>
  <c r="EE78" i="69"/>
  <c r="ED78" i="69"/>
  <c r="EC78" i="69"/>
  <c r="EB78" i="69"/>
  <c r="EA78" i="69"/>
  <c r="DZ78" i="69"/>
  <c r="DY78" i="69"/>
  <c r="DX78" i="69"/>
  <c r="DW78" i="69"/>
  <c r="DV78" i="69"/>
  <c r="DU78" i="69"/>
  <c r="DT78" i="69"/>
  <c r="DS78" i="69"/>
  <c r="DR78" i="69"/>
  <c r="DQ78" i="69"/>
  <c r="DP78" i="69"/>
  <c r="DO78" i="69"/>
  <c r="DN78" i="69"/>
  <c r="DM78" i="69"/>
  <c r="DL78" i="69"/>
  <c r="DK78" i="69"/>
  <c r="DJ78" i="69"/>
  <c r="DI78" i="69"/>
  <c r="DH78" i="69"/>
  <c r="DG78" i="69"/>
  <c r="DF78" i="69"/>
  <c r="DE78" i="69"/>
  <c r="DD78" i="69"/>
  <c r="DC78" i="69"/>
  <c r="DB78" i="69"/>
  <c r="DA78" i="69"/>
  <c r="CZ78" i="69"/>
  <c r="CY78" i="69"/>
  <c r="CX78" i="69"/>
  <c r="CW78" i="69"/>
  <c r="CV78" i="69"/>
  <c r="CU78" i="69"/>
  <c r="CT78" i="69"/>
  <c r="CS78" i="69"/>
  <c r="CR78" i="69"/>
  <c r="CQ78" i="69"/>
  <c r="CP78" i="69"/>
  <c r="CO78" i="69"/>
  <c r="CN78" i="69"/>
  <c r="CM78" i="69"/>
  <c r="CL78" i="69"/>
  <c r="CK78" i="69"/>
  <c r="CJ78" i="69"/>
  <c r="CI78" i="69"/>
  <c r="CH78" i="69"/>
  <c r="CG78" i="69"/>
  <c r="CF78" i="69"/>
  <c r="CE78" i="69"/>
  <c r="CD78" i="69"/>
  <c r="CC78" i="69"/>
  <c r="CB78" i="69"/>
  <c r="CA78" i="69"/>
  <c r="BZ78" i="69"/>
  <c r="BY78" i="69"/>
  <c r="BX78" i="69"/>
  <c r="BW78" i="69"/>
  <c r="BV78" i="69"/>
  <c r="BU78" i="69"/>
  <c r="BT78" i="69"/>
  <c r="BS78" i="69"/>
  <c r="BR78" i="69"/>
  <c r="BQ78" i="69"/>
  <c r="BP78" i="69"/>
  <c r="BO78" i="69"/>
  <c r="BN78" i="69"/>
  <c r="BM78" i="69"/>
  <c r="BL78" i="69"/>
  <c r="BK78" i="69"/>
  <c r="BJ78" i="69"/>
  <c r="BI78" i="69"/>
  <c r="BH78" i="69"/>
  <c r="BG78" i="69"/>
  <c r="BF78" i="69"/>
  <c r="BE78" i="69"/>
  <c r="BD78" i="69"/>
  <c r="BC78" i="69"/>
  <c r="BB78" i="69"/>
  <c r="BA78" i="69"/>
  <c r="AZ78" i="69"/>
  <c r="AY78" i="69"/>
  <c r="AX78" i="69"/>
  <c r="AW78" i="69"/>
  <c r="AV78" i="69"/>
  <c r="AU78" i="69"/>
  <c r="AT78" i="69"/>
  <c r="AS78" i="69"/>
  <c r="AR78" i="69"/>
  <c r="AQ78" i="69"/>
  <c r="AP78" i="69"/>
  <c r="AO78" i="69"/>
  <c r="AN78" i="69"/>
  <c r="AM78" i="69"/>
  <c r="AL78" i="69"/>
  <c r="AK78" i="69"/>
  <c r="AJ78" i="69"/>
  <c r="AI78" i="69"/>
  <c r="AH78" i="69"/>
  <c r="AG78" i="69"/>
  <c r="AF78" i="69"/>
  <c r="AE78" i="69"/>
  <c r="AD78" i="69"/>
  <c r="AC78" i="69"/>
  <c r="AB78" i="69"/>
  <c r="AA78" i="69"/>
  <c r="Z78" i="69"/>
  <c r="Y78" i="69"/>
  <c r="X78" i="69"/>
  <c r="W78" i="69"/>
  <c r="V78" i="69"/>
  <c r="U78" i="69"/>
  <c r="T78" i="69"/>
  <c r="S78" i="69"/>
  <c r="R78" i="69"/>
  <c r="Q78" i="69"/>
  <c r="P78" i="69"/>
  <c r="O78" i="69"/>
  <c r="N78" i="69"/>
  <c r="M78" i="69"/>
  <c r="L78" i="69"/>
  <c r="K78" i="69"/>
  <c r="J78" i="69"/>
  <c r="I78" i="69"/>
  <c r="H78" i="69"/>
  <c r="G78" i="69"/>
  <c r="F78" i="69"/>
  <c r="E78" i="69"/>
  <c r="D78" i="69"/>
  <c r="C78" i="69"/>
  <c r="B78" i="69"/>
  <c r="A78" i="69"/>
  <c r="UC77" i="69"/>
  <c r="UB77" i="69"/>
  <c r="UA77" i="69"/>
  <c r="TZ77" i="69"/>
  <c r="TY77" i="69"/>
  <c r="TX77" i="69"/>
  <c r="TW77" i="69"/>
  <c r="TV77" i="69"/>
  <c r="TU77" i="69"/>
  <c r="TT77" i="69"/>
  <c r="TS77" i="69"/>
  <c r="TR77" i="69"/>
  <c r="TQ77" i="69"/>
  <c r="TP77" i="69"/>
  <c r="TO77" i="69"/>
  <c r="TN77" i="69"/>
  <c r="TM77" i="69"/>
  <c r="TL77" i="69"/>
  <c r="TK77" i="69"/>
  <c r="TJ77" i="69"/>
  <c r="TI77" i="69"/>
  <c r="TH77" i="69"/>
  <c r="TG77" i="69"/>
  <c r="TF77" i="69"/>
  <c r="TE77" i="69"/>
  <c r="TD77" i="69"/>
  <c r="TC77" i="69"/>
  <c r="TB77" i="69"/>
  <c r="TA77" i="69"/>
  <c r="SZ77" i="69"/>
  <c r="SY77" i="69"/>
  <c r="SX77" i="69"/>
  <c r="SW77" i="69"/>
  <c r="SV77" i="69"/>
  <c r="SU77" i="69"/>
  <c r="ST77" i="69"/>
  <c r="SS77" i="69"/>
  <c r="SR77" i="69"/>
  <c r="SQ77" i="69"/>
  <c r="SP77" i="69"/>
  <c r="SO77" i="69"/>
  <c r="SN77" i="69"/>
  <c r="SM77" i="69"/>
  <c r="SL77" i="69"/>
  <c r="SK77" i="69"/>
  <c r="SJ77" i="69"/>
  <c r="SI77" i="69"/>
  <c r="SH77" i="69"/>
  <c r="SG77" i="69"/>
  <c r="SF77" i="69"/>
  <c r="SE77" i="69"/>
  <c r="SD77" i="69"/>
  <c r="SC77" i="69"/>
  <c r="SB77" i="69"/>
  <c r="SA77" i="69"/>
  <c r="RZ77" i="69"/>
  <c r="RY77" i="69"/>
  <c r="RX77" i="69"/>
  <c r="RW77" i="69"/>
  <c r="RV77" i="69"/>
  <c r="RU77" i="69"/>
  <c r="RT77" i="69"/>
  <c r="RS77" i="69"/>
  <c r="RR77" i="69"/>
  <c r="RQ77" i="69"/>
  <c r="RP77" i="69"/>
  <c r="RO77" i="69"/>
  <c r="RN77" i="69"/>
  <c r="RM77" i="69"/>
  <c r="RL77" i="69"/>
  <c r="RK77" i="69"/>
  <c r="RJ77" i="69"/>
  <c r="RI77" i="69"/>
  <c r="RH77" i="69"/>
  <c r="RG77" i="69"/>
  <c r="RF77" i="69"/>
  <c r="RE77" i="69"/>
  <c r="RD77" i="69"/>
  <c r="RC77" i="69"/>
  <c r="RB77" i="69"/>
  <c r="RA77" i="69"/>
  <c r="QZ77" i="69"/>
  <c r="QY77" i="69"/>
  <c r="QX77" i="69"/>
  <c r="QW77" i="69"/>
  <c r="QV77" i="69"/>
  <c r="QU77" i="69"/>
  <c r="QT77" i="69"/>
  <c r="QS77" i="69"/>
  <c r="QR77" i="69"/>
  <c r="QQ77" i="69"/>
  <c r="QP77" i="69"/>
  <c r="QO77" i="69"/>
  <c r="QN77" i="69"/>
  <c r="QM77" i="69"/>
  <c r="QL77" i="69"/>
  <c r="QK77" i="69"/>
  <c r="QJ77" i="69"/>
  <c r="QI77" i="69"/>
  <c r="QH77" i="69"/>
  <c r="QG77" i="69"/>
  <c r="QF77" i="69"/>
  <c r="QE77" i="69"/>
  <c r="QD77" i="69"/>
  <c r="QC77" i="69"/>
  <c r="QB77" i="69"/>
  <c r="QA77" i="69"/>
  <c r="PZ77" i="69"/>
  <c r="PY77" i="69"/>
  <c r="PX77" i="69"/>
  <c r="PW77" i="69"/>
  <c r="PV77" i="69"/>
  <c r="PU77" i="69"/>
  <c r="PT77" i="69"/>
  <c r="PS77" i="69"/>
  <c r="PR77" i="69"/>
  <c r="PQ77" i="69"/>
  <c r="PP77" i="69"/>
  <c r="PO77" i="69"/>
  <c r="PN77" i="69"/>
  <c r="PM77" i="69"/>
  <c r="PL77" i="69"/>
  <c r="PK77" i="69"/>
  <c r="PJ77" i="69"/>
  <c r="PI77" i="69"/>
  <c r="PH77" i="69"/>
  <c r="PG77" i="69"/>
  <c r="PF77" i="69"/>
  <c r="PE77" i="69"/>
  <c r="PD77" i="69"/>
  <c r="PC77" i="69"/>
  <c r="PB77" i="69"/>
  <c r="PA77" i="69"/>
  <c r="OZ77" i="69"/>
  <c r="OY77" i="69"/>
  <c r="OX77" i="69"/>
  <c r="OW77" i="69"/>
  <c r="OV77" i="69"/>
  <c r="OU77" i="69"/>
  <c r="OT77" i="69"/>
  <c r="OS77" i="69"/>
  <c r="OR77" i="69"/>
  <c r="OQ77" i="69"/>
  <c r="OP77" i="69"/>
  <c r="OO77" i="69"/>
  <c r="ON77" i="69"/>
  <c r="OM77" i="69"/>
  <c r="OL77" i="69"/>
  <c r="OK77" i="69"/>
  <c r="OJ77" i="69"/>
  <c r="OI77" i="69"/>
  <c r="OH77" i="69"/>
  <c r="OG77" i="69"/>
  <c r="OF77" i="69"/>
  <c r="OE77" i="69"/>
  <c r="OD77" i="69"/>
  <c r="OC77" i="69"/>
  <c r="OB77" i="69"/>
  <c r="OA77" i="69"/>
  <c r="NZ77" i="69"/>
  <c r="NY77" i="69"/>
  <c r="NX77" i="69"/>
  <c r="NW77" i="69"/>
  <c r="NV77" i="69"/>
  <c r="NU77" i="69"/>
  <c r="NT77" i="69"/>
  <c r="NS77" i="69"/>
  <c r="NR77" i="69"/>
  <c r="NQ77" i="69"/>
  <c r="NP77" i="69"/>
  <c r="NO77" i="69"/>
  <c r="NN77" i="69"/>
  <c r="NM77" i="69"/>
  <c r="NL77" i="69"/>
  <c r="NK77" i="69"/>
  <c r="NJ77" i="69"/>
  <c r="NI77" i="69"/>
  <c r="NH77" i="69"/>
  <c r="NG77" i="69"/>
  <c r="NF77" i="69"/>
  <c r="NE77" i="69"/>
  <c r="ND77" i="69"/>
  <c r="NC77" i="69"/>
  <c r="NB77" i="69"/>
  <c r="NA77" i="69"/>
  <c r="MZ77" i="69"/>
  <c r="MY77" i="69"/>
  <c r="MX77" i="69"/>
  <c r="MW77" i="69"/>
  <c r="MV77" i="69"/>
  <c r="MU77" i="69"/>
  <c r="MT77" i="69"/>
  <c r="MS77" i="69"/>
  <c r="MR77" i="69"/>
  <c r="MQ77" i="69"/>
  <c r="MP77" i="69"/>
  <c r="MO77" i="69"/>
  <c r="MN77" i="69"/>
  <c r="MM77" i="69"/>
  <c r="ML77" i="69"/>
  <c r="MK77" i="69"/>
  <c r="MJ77" i="69"/>
  <c r="MI77" i="69"/>
  <c r="MH77" i="69"/>
  <c r="MG77" i="69"/>
  <c r="MF77" i="69"/>
  <c r="ME77" i="69"/>
  <c r="MD77" i="69"/>
  <c r="MC77" i="69"/>
  <c r="MB77" i="69"/>
  <c r="MA77" i="69"/>
  <c r="LZ77" i="69"/>
  <c r="LY77" i="69"/>
  <c r="LX77" i="69"/>
  <c r="LW77" i="69"/>
  <c r="LV77" i="69"/>
  <c r="LU77" i="69"/>
  <c r="LT77" i="69"/>
  <c r="LS77" i="69"/>
  <c r="LR77" i="69"/>
  <c r="LQ77" i="69"/>
  <c r="LP77" i="69"/>
  <c r="LO77" i="69"/>
  <c r="LN77" i="69"/>
  <c r="LM77" i="69"/>
  <c r="LL77" i="69"/>
  <c r="LK77" i="69"/>
  <c r="LJ77" i="69"/>
  <c r="LI77" i="69"/>
  <c r="LH77" i="69"/>
  <c r="LG77" i="69"/>
  <c r="LF77" i="69"/>
  <c r="LE77" i="69"/>
  <c r="LD77" i="69"/>
  <c r="LC77" i="69"/>
  <c r="LB77" i="69"/>
  <c r="LA77" i="69"/>
  <c r="KZ77" i="69"/>
  <c r="KY77" i="69"/>
  <c r="KX77" i="69"/>
  <c r="KW77" i="69"/>
  <c r="KV77" i="69"/>
  <c r="KU77" i="69"/>
  <c r="KT77" i="69"/>
  <c r="KS77" i="69"/>
  <c r="KR77" i="69"/>
  <c r="KQ77" i="69"/>
  <c r="KP77" i="69"/>
  <c r="KO77" i="69"/>
  <c r="KN77" i="69"/>
  <c r="KM77" i="69"/>
  <c r="KL77" i="69"/>
  <c r="KK77" i="69"/>
  <c r="KJ77" i="69"/>
  <c r="KI77" i="69"/>
  <c r="KH77" i="69"/>
  <c r="KG77" i="69"/>
  <c r="KF77" i="69"/>
  <c r="KE77" i="69"/>
  <c r="KD77" i="69"/>
  <c r="KC77" i="69"/>
  <c r="KB77" i="69"/>
  <c r="KA77" i="69"/>
  <c r="JZ77" i="69"/>
  <c r="JY77" i="69"/>
  <c r="JX77" i="69"/>
  <c r="JW77" i="69"/>
  <c r="JV77" i="69"/>
  <c r="JU77" i="69"/>
  <c r="JT77" i="69"/>
  <c r="JS77" i="69"/>
  <c r="JR77" i="69"/>
  <c r="JQ77" i="69"/>
  <c r="JP77" i="69"/>
  <c r="JO77" i="69"/>
  <c r="JN77" i="69"/>
  <c r="JM77" i="69"/>
  <c r="JL77" i="69"/>
  <c r="JK77" i="69"/>
  <c r="JJ77" i="69"/>
  <c r="JI77" i="69"/>
  <c r="JH77" i="69"/>
  <c r="JG77" i="69"/>
  <c r="JF77" i="69"/>
  <c r="JE77" i="69"/>
  <c r="JD77" i="69"/>
  <c r="JC77" i="69"/>
  <c r="JB77" i="69"/>
  <c r="JA77" i="69"/>
  <c r="IZ77" i="69"/>
  <c r="IY77" i="69"/>
  <c r="IX77" i="69"/>
  <c r="IW77" i="69"/>
  <c r="IV77" i="69"/>
  <c r="IU77" i="69"/>
  <c r="IT77" i="69"/>
  <c r="IS77" i="69"/>
  <c r="IR77" i="69"/>
  <c r="IQ77" i="69"/>
  <c r="IP77" i="69"/>
  <c r="IO77" i="69"/>
  <c r="IN77" i="69"/>
  <c r="IM77" i="69"/>
  <c r="IL77" i="69"/>
  <c r="IK77" i="69"/>
  <c r="IJ77" i="69"/>
  <c r="II77" i="69"/>
  <c r="IH77" i="69"/>
  <c r="IG77" i="69"/>
  <c r="IF77" i="69"/>
  <c r="IE77" i="69"/>
  <c r="ID77" i="69"/>
  <c r="IC77" i="69"/>
  <c r="IB77" i="69"/>
  <c r="IA77" i="69"/>
  <c r="HZ77" i="69"/>
  <c r="HY77" i="69"/>
  <c r="HX77" i="69"/>
  <c r="HW77" i="69"/>
  <c r="HV77" i="69"/>
  <c r="HU77" i="69"/>
  <c r="HT77" i="69"/>
  <c r="HS77" i="69"/>
  <c r="HR77" i="69"/>
  <c r="HQ77" i="69"/>
  <c r="HP77" i="69"/>
  <c r="HO77" i="69"/>
  <c r="HN77" i="69"/>
  <c r="HM77" i="69"/>
  <c r="HL77" i="69"/>
  <c r="HK77" i="69"/>
  <c r="HJ77" i="69"/>
  <c r="HI77" i="69"/>
  <c r="HH77" i="69"/>
  <c r="HG77" i="69"/>
  <c r="HF77" i="69"/>
  <c r="HE77" i="69"/>
  <c r="HD77" i="69"/>
  <c r="HC77" i="69"/>
  <c r="HB77" i="69"/>
  <c r="HA77" i="69"/>
  <c r="GZ77" i="69"/>
  <c r="GY77" i="69"/>
  <c r="GX77" i="69"/>
  <c r="GW77" i="69"/>
  <c r="GV77" i="69"/>
  <c r="GU77" i="69"/>
  <c r="GT77" i="69"/>
  <c r="GS77" i="69"/>
  <c r="GR77" i="69"/>
  <c r="GQ77" i="69"/>
  <c r="GP77" i="69"/>
  <c r="GO77" i="69"/>
  <c r="GN77" i="69"/>
  <c r="GM77" i="69"/>
  <c r="GL77" i="69"/>
  <c r="GK77" i="69"/>
  <c r="GJ77" i="69"/>
  <c r="GI77" i="69"/>
  <c r="GH77" i="69"/>
  <c r="GG77" i="69"/>
  <c r="GF77" i="69"/>
  <c r="GE77" i="69"/>
  <c r="GD77" i="69"/>
  <c r="GC77" i="69"/>
  <c r="GB77" i="69"/>
  <c r="GA77" i="69"/>
  <c r="FZ77" i="69"/>
  <c r="FY77" i="69"/>
  <c r="FX77" i="69"/>
  <c r="FW77" i="69"/>
  <c r="FV77" i="69"/>
  <c r="FU77" i="69"/>
  <c r="FT77" i="69"/>
  <c r="FS77" i="69"/>
  <c r="FR77" i="69"/>
  <c r="FQ77" i="69"/>
  <c r="FP77" i="69"/>
  <c r="FO77" i="69"/>
  <c r="FN77" i="69"/>
  <c r="FM77" i="69"/>
  <c r="FL77" i="69"/>
  <c r="FK77" i="69"/>
  <c r="FJ77" i="69"/>
  <c r="FI77" i="69"/>
  <c r="FH77" i="69"/>
  <c r="FG77" i="69"/>
  <c r="FF77" i="69"/>
  <c r="FE77" i="69"/>
  <c r="FD77" i="69"/>
  <c r="FC77" i="69"/>
  <c r="FB77" i="69"/>
  <c r="FA77" i="69"/>
  <c r="EZ77" i="69"/>
  <c r="EY77" i="69"/>
  <c r="EX77" i="69"/>
  <c r="EW77" i="69"/>
  <c r="EV77" i="69"/>
  <c r="EU77" i="69"/>
  <c r="ET77" i="69"/>
  <c r="ES77" i="69"/>
  <c r="ER77" i="69"/>
  <c r="EQ77" i="69"/>
  <c r="EP77" i="69"/>
  <c r="EO77" i="69"/>
  <c r="EN77" i="69"/>
  <c r="EM77" i="69"/>
  <c r="EL77" i="69"/>
  <c r="EK77" i="69"/>
  <c r="EJ77" i="69"/>
  <c r="EI77" i="69"/>
  <c r="EH77" i="69"/>
  <c r="EG77" i="69"/>
  <c r="EF77" i="69"/>
  <c r="EE77" i="69"/>
  <c r="ED77" i="69"/>
  <c r="EC77" i="69"/>
  <c r="EB77" i="69"/>
  <c r="EA77" i="69"/>
  <c r="DZ77" i="69"/>
  <c r="DY77" i="69"/>
  <c r="DX77" i="69"/>
  <c r="DW77" i="69"/>
  <c r="DV77" i="69"/>
  <c r="DU77" i="69"/>
  <c r="DT77" i="69"/>
  <c r="DS77" i="69"/>
  <c r="DR77" i="69"/>
  <c r="DQ77" i="69"/>
  <c r="DP77" i="69"/>
  <c r="DO77" i="69"/>
  <c r="DN77" i="69"/>
  <c r="DM77" i="69"/>
  <c r="DL77" i="69"/>
  <c r="DK77" i="69"/>
  <c r="DJ77" i="69"/>
  <c r="DI77" i="69"/>
  <c r="DH77" i="69"/>
  <c r="DG77" i="69"/>
  <c r="DF77" i="69"/>
  <c r="DE77" i="69"/>
  <c r="DD77" i="69"/>
  <c r="DC77" i="69"/>
  <c r="DB77" i="69"/>
  <c r="DA77" i="69"/>
  <c r="CZ77" i="69"/>
  <c r="CY77" i="69"/>
  <c r="CX77" i="69"/>
  <c r="CW77" i="69"/>
  <c r="CV77" i="69"/>
  <c r="CU77" i="69"/>
  <c r="CT77" i="69"/>
  <c r="CS77" i="69"/>
  <c r="CR77" i="69"/>
  <c r="CQ77" i="69"/>
  <c r="CP77" i="69"/>
  <c r="CO77" i="69"/>
  <c r="CN77" i="69"/>
  <c r="CM77" i="69"/>
  <c r="CL77" i="69"/>
  <c r="CK77" i="69"/>
  <c r="CJ77" i="69"/>
  <c r="CI77" i="69"/>
  <c r="CH77" i="69"/>
  <c r="CG77" i="69"/>
  <c r="CF77" i="69"/>
  <c r="CE77" i="69"/>
  <c r="CD77" i="69"/>
  <c r="CC77" i="69"/>
  <c r="CB77" i="69"/>
  <c r="CA77" i="69"/>
  <c r="BZ77" i="69"/>
  <c r="BY77" i="69"/>
  <c r="BX77" i="69"/>
  <c r="BW77" i="69"/>
  <c r="BV77" i="69"/>
  <c r="BU77" i="69"/>
  <c r="BT77" i="69"/>
  <c r="BS77" i="69"/>
  <c r="BR77" i="69"/>
  <c r="BQ77" i="69"/>
  <c r="BP77" i="69"/>
  <c r="BO77" i="69"/>
  <c r="BN77" i="69"/>
  <c r="BM77" i="69"/>
  <c r="BL77" i="69"/>
  <c r="BK77" i="69"/>
  <c r="BJ77" i="69"/>
  <c r="BI77" i="69"/>
  <c r="BH77" i="69"/>
  <c r="BG77" i="69"/>
  <c r="BF77" i="69"/>
  <c r="BE77" i="69"/>
  <c r="BD77" i="69"/>
  <c r="BC77" i="69"/>
  <c r="BB77" i="69"/>
  <c r="BA77" i="69"/>
  <c r="AZ77" i="69"/>
  <c r="AY77" i="69"/>
  <c r="AX77" i="69"/>
  <c r="AW77" i="69"/>
  <c r="AV77" i="69"/>
  <c r="AU77" i="69"/>
  <c r="AT77" i="69"/>
  <c r="AS77" i="69"/>
  <c r="AR77" i="69"/>
  <c r="AQ77" i="69"/>
  <c r="AP77" i="69"/>
  <c r="AO77" i="69"/>
  <c r="AN77" i="69"/>
  <c r="AM77" i="69"/>
  <c r="AL77" i="69"/>
  <c r="AK77" i="69"/>
  <c r="AJ77" i="69"/>
  <c r="AI77" i="69"/>
  <c r="AH77" i="69"/>
  <c r="AG77" i="69"/>
  <c r="AF77" i="69"/>
  <c r="AE77" i="69"/>
  <c r="AD77" i="69"/>
  <c r="AC77" i="69"/>
  <c r="AB77" i="69"/>
  <c r="AA77" i="69"/>
  <c r="Z77" i="69"/>
  <c r="Y77" i="69"/>
  <c r="X77" i="69"/>
  <c r="W77" i="69"/>
  <c r="V77" i="69"/>
  <c r="U77" i="69"/>
  <c r="T77" i="69"/>
  <c r="S77" i="69"/>
  <c r="R77" i="69"/>
  <c r="Q77" i="69"/>
  <c r="P77" i="69"/>
  <c r="O77" i="69"/>
  <c r="N77" i="69"/>
  <c r="M77" i="69"/>
  <c r="L77" i="69"/>
  <c r="K77" i="69"/>
  <c r="J77" i="69"/>
  <c r="I77" i="69"/>
  <c r="H77" i="69"/>
  <c r="G77" i="69"/>
  <c r="F77" i="69"/>
  <c r="E77" i="69"/>
  <c r="D77" i="69"/>
  <c r="C77" i="69"/>
  <c r="B77" i="69"/>
  <c r="A77" i="69"/>
  <c r="UC76" i="69"/>
  <c r="UB76" i="69"/>
  <c r="UA76" i="69"/>
  <c r="TZ76" i="69"/>
  <c r="TY76" i="69"/>
  <c r="TX76" i="69"/>
  <c r="TW76" i="69"/>
  <c r="TV76" i="69"/>
  <c r="TU76" i="69"/>
  <c r="TT76" i="69"/>
  <c r="TS76" i="69"/>
  <c r="TR76" i="69"/>
  <c r="TQ76" i="69"/>
  <c r="TP76" i="69"/>
  <c r="TO76" i="69"/>
  <c r="TN76" i="69"/>
  <c r="TM76" i="69"/>
  <c r="TL76" i="69"/>
  <c r="TK76" i="69"/>
  <c r="TJ76" i="69"/>
  <c r="TI76" i="69"/>
  <c r="TH76" i="69"/>
  <c r="TG76" i="69"/>
  <c r="TF76" i="69"/>
  <c r="TE76" i="69"/>
  <c r="TD76" i="69"/>
  <c r="TC76" i="69"/>
  <c r="TB76" i="69"/>
  <c r="TA76" i="69"/>
  <c r="SZ76" i="69"/>
  <c r="SY76" i="69"/>
  <c r="SX76" i="69"/>
  <c r="SW76" i="69"/>
  <c r="SV76" i="69"/>
  <c r="SU76" i="69"/>
  <c r="ST76" i="69"/>
  <c r="SS76" i="69"/>
  <c r="SR76" i="69"/>
  <c r="SQ76" i="69"/>
  <c r="SP76" i="69"/>
  <c r="SO76" i="69"/>
  <c r="SN76" i="69"/>
  <c r="SM76" i="69"/>
  <c r="SL76" i="69"/>
  <c r="SK76" i="69"/>
  <c r="SJ76" i="69"/>
  <c r="SI76" i="69"/>
  <c r="SH76" i="69"/>
  <c r="SG76" i="69"/>
  <c r="SF76" i="69"/>
  <c r="SE76" i="69"/>
  <c r="SD76" i="69"/>
  <c r="SC76" i="69"/>
  <c r="SB76" i="69"/>
  <c r="SA76" i="69"/>
  <c r="RZ76" i="69"/>
  <c r="RY76" i="69"/>
  <c r="RX76" i="69"/>
  <c r="RW76" i="69"/>
  <c r="RV76" i="69"/>
  <c r="RU76" i="69"/>
  <c r="RT76" i="69"/>
  <c r="RS76" i="69"/>
  <c r="RR76" i="69"/>
  <c r="RQ76" i="69"/>
  <c r="RP76" i="69"/>
  <c r="RO76" i="69"/>
  <c r="RN76" i="69"/>
  <c r="RM76" i="69"/>
  <c r="RL76" i="69"/>
  <c r="RK76" i="69"/>
  <c r="RJ76" i="69"/>
  <c r="RI76" i="69"/>
  <c r="RH76" i="69"/>
  <c r="RG76" i="69"/>
  <c r="RF76" i="69"/>
  <c r="RE76" i="69"/>
  <c r="RD76" i="69"/>
  <c r="RC76" i="69"/>
  <c r="RB76" i="69"/>
  <c r="RA76" i="69"/>
  <c r="QZ76" i="69"/>
  <c r="QY76" i="69"/>
  <c r="QX76" i="69"/>
  <c r="QW76" i="69"/>
  <c r="QV76" i="69"/>
  <c r="QU76" i="69"/>
  <c r="QT76" i="69"/>
  <c r="QS76" i="69"/>
  <c r="QR76" i="69"/>
  <c r="QQ76" i="69"/>
  <c r="QP76" i="69"/>
  <c r="QO76" i="69"/>
  <c r="QN76" i="69"/>
  <c r="QM76" i="69"/>
  <c r="QL76" i="69"/>
  <c r="QK76" i="69"/>
  <c r="QJ76" i="69"/>
  <c r="QI76" i="69"/>
  <c r="QH76" i="69"/>
  <c r="QG76" i="69"/>
  <c r="QF76" i="69"/>
  <c r="QE76" i="69"/>
  <c r="QD76" i="69"/>
  <c r="QC76" i="69"/>
  <c r="QB76" i="69"/>
  <c r="QA76" i="69"/>
  <c r="PZ76" i="69"/>
  <c r="PY76" i="69"/>
  <c r="PX76" i="69"/>
  <c r="PW76" i="69"/>
  <c r="PV76" i="69"/>
  <c r="PU76" i="69"/>
  <c r="PT76" i="69"/>
  <c r="PS76" i="69"/>
  <c r="PR76" i="69"/>
  <c r="PQ76" i="69"/>
  <c r="PP76" i="69"/>
  <c r="PO76" i="69"/>
  <c r="PN76" i="69"/>
  <c r="PM76" i="69"/>
  <c r="PL76" i="69"/>
  <c r="PK76" i="69"/>
  <c r="PJ76" i="69"/>
  <c r="PI76" i="69"/>
  <c r="PH76" i="69"/>
  <c r="PG76" i="69"/>
  <c r="PF76" i="69"/>
  <c r="PE76" i="69"/>
  <c r="PD76" i="69"/>
  <c r="PC76" i="69"/>
  <c r="PB76" i="69"/>
  <c r="PA76" i="69"/>
  <c r="OZ76" i="69"/>
  <c r="OY76" i="69"/>
  <c r="OX76" i="69"/>
  <c r="OW76" i="69"/>
  <c r="OV76" i="69"/>
  <c r="OU76" i="69"/>
  <c r="OT76" i="69"/>
  <c r="OS76" i="69"/>
  <c r="OR76" i="69"/>
  <c r="OQ76" i="69"/>
  <c r="OP76" i="69"/>
  <c r="OO76" i="69"/>
  <c r="ON76" i="69"/>
  <c r="OM76" i="69"/>
  <c r="OL76" i="69"/>
  <c r="OK76" i="69"/>
  <c r="OJ76" i="69"/>
  <c r="OI76" i="69"/>
  <c r="OH76" i="69"/>
  <c r="OG76" i="69"/>
  <c r="OF76" i="69"/>
  <c r="OE76" i="69"/>
  <c r="OD76" i="69"/>
  <c r="OC76" i="69"/>
  <c r="OB76" i="69"/>
  <c r="OA76" i="69"/>
  <c r="NZ76" i="69"/>
  <c r="NY76" i="69"/>
  <c r="NX76" i="69"/>
  <c r="NW76" i="69"/>
  <c r="NV76" i="69"/>
  <c r="NU76" i="69"/>
  <c r="NT76" i="69"/>
  <c r="NS76" i="69"/>
  <c r="NR76" i="69"/>
  <c r="NQ76" i="69"/>
  <c r="NP76" i="69"/>
  <c r="NO76" i="69"/>
  <c r="NN76" i="69"/>
  <c r="NM76" i="69"/>
  <c r="NL76" i="69"/>
  <c r="NK76" i="69"/>
  <c r="NJ76" i="69"/>
  <c r="NI76" i="69"/>
  <c r="NH76" i="69"/>
  <c r="NG76" i="69"/>
  <c r="NF76" i="69"/>
  <c r="NE76" i="69"/>
  <c r="ND76" i="69"/>
  <c r="NC76" i="69"/>
  <c r="NB76" i="69"/>
  <c r="NA76" i="69"/>
  <c r="MZ76" i="69"/>
  <c r="MY76" i="69"/>
  <c r="MX76" i="69"/>
  <c r="MW76" i="69"/>
  <c r="MV76" i="69"/>
  <c r="MU76" i="69"/>
  <c r="MT76" i="69"/>
  <c r="MS76" i="69"/>
  <c r="MR76" i="69"/>
  <c r="MQ76" i="69"/>
  <c r="MP76" i="69"/>
  <c r="MO76" i="69"/>
  <c r="MN76" i="69"/>
  <c r="MM76" i="69"/>
  <c r="ML76" i="69"/>
  <c r="MK76" i="69"/>
  <c r="MJ76" i="69"/>
  <c r="MI76" i="69"/>
  <c r="MH76" i="69"/>
  <c r="MG76" i="69"/>
  <c r="MF76" i="69"/>
  <c r="ME76" i="69"/>
  <c r="MD76" i="69"/>
  <c r="MC76" i="69"/>
  <c r="MB76" i="69"/>
  <c r="MA76" i="69"/>
  <c r="LZ76" i="69"/>
  <c r="LY76" i="69"/>
  <c r="LX76" i="69"/>
  <c r="LW76" i="69"/>
  <c r="LV76" i="69"/>
  <c r="LU76" i="69"/>
  <c r="LT76" i="69"/>
  <c r="LS76" i="69"/>
  <c r="LR76" i="69"/>
  <c r="LQ76" i="69"/>
  <c r="LP76" i="69"/>
  <c r="LO76" i="69"/>
  <c r="LN76" i="69"/>
  <c r="LM76" i="69"/>
  <c r="LL76" i="69"/>
  <c r="LK76" i="69"/>
  <c r="LJ76" i="69"/>
  <c r="LI76" i="69"/>
  <c r="LH76" i="69"/>
  <c r="LG76" i="69"/>
  <c r="LF76" i="69"/>
  <c r="LE76" i="69"/>
  <c r="LD76" i="69"/>
  <c r="LC76" i="69"/>
  <c r="LB76" i="69"/>
  <c r="LA76" i="69"/>
  <c r="KZ76" i="69"/>
  <c r="KY76" i="69"/>
  <c r="KX76" i="69"/>
  <c r="KW76" i="69"/>
  <c r="KV76" i="69"/>
  <c r="KU76" i="69"/>
  <c r="KT76" i="69"/>
  <c r="KS76" i="69"/>
  <c r="KR76" i="69"/>
  <c r="KQ76" i="69"/>
  <c r="KP76" i="69"/>
  <c r="KO76" i="69"/>
  <c r="KN76" i="69"/>
  <c r="KM76" i="69"/>
  <c r="KL76" i="69"/>
  <c r="KK76" i="69"/>
  <c r="KJ76" i="69"/>
  <c r="KI76" i="69"/>
  <c r="KH76" i="69"/>
  <c r="KG76" i="69"/>
  <c r="KF76" i="69"/>
  <c r="KE76" i="69"/>
  <c r="KD76" i="69"/>
  <c r="KC76" i="69"/>
  <c r="KB76" i="69"/>
  <c r="KA76" i="69"/>
  <c r="JZ76" i="69"/>
  <c r="JY76" i="69"/>
  <c r="JX76" i="69"/>
  <c r="JW76" i="69"/>
  <c r="JV76" i="69"/>
  <c r="JU76" i="69"/>
  <c r="JT76" i="69"/>
  <c r="JS76" i="69"/>
  <c r="JR76" i="69"/>
  <c r="JQ76" i="69"/>
  <c r="JP76" i="69"/>
  <c r="JO76" i="69"/>
  <c r="JN76" i="69"/>
  <c r="JM76" i="69"/>
  <c r="JL76" i="69"/>
  <c r="JK76" i="69"/>
  <c r="JJ76" i="69"/>
  <c r="JI76" i="69"/>
  <c r="JH76" i="69"/>
  <c r="JG76" i="69"/>
  <c r="JF76" i="69"/>
  <c r="JE76" i="69"/>
  <c r="JD76" i="69"/>
  <c r="JC76" i="69"/>
  <c r="JB76" i="69"/>
  <c r="JA76" i="69"/>
  <c r="IZ76" i="69"/>
  <c r="IY76" i="69"/>
  <c r="IX76" i="69"/>
  <c r="IW76" i="69"/>
  <c r="IV76" i="69"/>
  <c r="IU76" i="69"/>
  <c r="IT76" i="69"/>
  <c r="IS76" i="69"/>
  <c r="IR76" i="69"/>
  <c r="IQ76" i="69"/>
  <c r="IP76" i="69"/>
  <c r="IO76" i="69"/>
  <c r="IN76" i="69"/>
  <c r="IM76" i="69"/>
  <c r="IL76" i="69"/>
  <c r="IK76" i="69"/>
  <c r="IJ76" i="69"/>
  <c r="II76" i="69"/>
  <c r="IH76" i="69"/>
  <c r="IG76" i="69"/>
  <c r="IF76" i="69"/>
  <c r="IE76" i="69"/>
  <c r="ID76" i="69"/>
  <c r="IC76" i="69"/>
  <c r="IB76" i="69"/>
  <c r="IA76" i="69"/>
  <c r="HZ76" i="69"/>
  <c r="HY76" i="69"/>
  <c r="HX76" i="69"/>
  <c r="HW76" i="69"/>
  <c r="HV76" i="69"/>
  <c r="HU76" i="69"/>
  <c r="HT76" i="69"/>
  <c r="HS76" i="69"/>
  <c r="HR76" i="69"/>
  <c r="HQ76" i="69"/>
  <c r="HP76" i="69"/>
  <c r="HO76" i="69"/>
  <c r="HN76" i="69"/>
  <c r="HM76" i="69"/>
  <c r="HL76" i="69"/>
  <c r="HK76" i="69"/>
  <c r="HJ76" i="69"/>
  <c r="HI76" i="69"/>
  <c r="HH76" i="69"/>
  <c r="HG76" i="69"/>
  <c r="HF76" i="69"/>
  <c r="HE76" i="69"/>
  <c r="HD76" i="69"/>
  <c r="HC76" i="69"/>
  <c r="HB76" i="69"/>
  <c r="HA76" i="69"/>
  <c r="GZ76" i="69"/>
  <c r="GY76" i="69"/>
  <c r="GX76" i="69"/>
  <c r="GW76" i="69"/>
  <c r="GV76" i="69"/>
  <c r="GU76" i="69"/>
  <c r="GT76" i="69"/>
  <c r="GS76" i="69"/>
  <c r="GR76" i="69"/>
  <c r="GQ76" i="69"/>
  <c r="GP76" i="69"/>
  <c r="GO76" i="69"/>
  <c r="GN76" i="69"/>
  <c r="GM76" i="69"/>
  <c r="GL76" i="69"/>
  <c r="GK76" i="69"/>
  <c r="GJ76" i="69"/>
  <c r="GI76" i="69"/>
  <c r="GH76" i="69"/>
  <c r="GG76" i="69"/>
  <c r="GF76" i="69"/>
  <c r="GE76" i="69"/>
  <c r="GD76" i="69"/>
  <c r="GC76" i="69"/>
  <c r="GB76" i="69"/>
  <c r="GA76" i="69"/>
  <c r="FZ76" i="69"/>
  <c r="FY76" i="69"/>
  <c r="FX76" i="69"/>
  <c r="FW76" i="69"/>
  <c r="FV76" i="69"/>
  <c r="FU76" i="69"/>
  <c r="FT76" i="69"/>
  <c r="FS76" i="69"/>
  <c r="FR76" i="69"/>
  <c r="FQ76" i="69"/>
  <c r="FP76" i="69"/>
  <c r="FO76" i="69"/>
  <c r="FN76" i="69"/>
  <c r="FM76" i="69"/>
  <c r="FL76" i="69"/>
  <c r="FK76" i="69"/>
  <c r="FJ76" i="69"/>
  <c r="FI76" i="69"/>
  <c r="FH76" i="69"/>
  <c r="FG76" i="69"/>
  <c r="FF76" i="69"/>
  <c r="FE76" i="69"/>
  <c r="FD76" i="69"/>
  <c r="FC76" i="69"/>
  <c r="FB76" i="69"/>
  <c r="FA76" i="69"/>
  <c r="EZ76" i="69"/>
  <c r="EY76" i="69"/>
  <c r="EX76" i="69"/>
  <c r="EW76" i="69"/>
  <c r="EV76" i="69"/>
  <c r="EU76" i="69"/>
  <c r="ET76" i="69"/>
  <c r="ES76" i="69"/>
  <c r="ER76" i="69"/>
  <c r="EQ76" i="69"/>
  <c r="EP76" i="69"/>
  <c r="EO76" i="69"/>
  <c r="EN76" i="69"/>
  <c r="EM76" i="69"/>
  <c r="EL76" i="69"/>
  <c r="EK76" i="69"/>
  <c r="EJ76" i="69"/>
  <c r="EI76" i="69"/>
  <c r="EH76" i="69"/>
  <c r="EG76" i="69"/>
  <c r="EF76" i="69"/>
  <c r="EE76" i="69"/>
  <c r="ED76" i="69"/>
  <c r="EC76" i="69"/>
  <c r="EB76" i="69"/>
  <c r="EA76" i="69"/>
  <c r="DZ76" i="69"/>
  <c r="DY76" i="69"/>
  <c r="DX76" i="69"/>
  <c r="DW76" i="69"/>
  <c r="DV76" i="69"/>
  <c r="DU76" i="69"/>
  <c r="DT76" i="69"/>
  <c r="DS76" i="69"/>
  <c r="DR76" i="69"/>
  <c r="DQ76" i="69"/>
  <c r="DP76" i="69"/>
  <c r="DO76" i="69"/>
  <c r="DN76" i="69"/>
  <c r="DM76" i="69"/>
  <c r="DL76" i="69"/>
  <c r="DK76" i="69"/>
  <c r="DJ76" i="69"/>
  <c r="DI76" i="69"/>
  <c r="DH76" i="69"/>
  <c r="DG76" i="69"/>
  <c r="DF76" i="69"/>
  <c r="DE76" i="69"/>
  <c r="DD76" i="69"/>
  <c r="DC76" i="69"/>
  <c r="DB76" i="69"/>
  <c r="DA76" i="69"/>
  <c r="CZ76" i="69"/>
  <c r="CY76" i="69"/>
  <c r="CX76" i="69"/>
  <c r="CW76" i="69"/>
  <c r="CV76" i="69"/>
  <c r="CU76" i="69"/>
  <c r="CS76" i="69"/>
  <c r="CR76" i="69"/>
  <c r="CQ76" i="69"/>
  <c r="CP76" i="69"/>
  <c r="CO76" i="69"/>
  <c r="CN76" i="69"/>
  <c r="CM76" i="69"/>
  <c r="CL76" i="69"/>
  <c r="CK76" i="69"/>
  <c r="CJ76" i="69"/>
  <c r="CI76" i="69"/>
  <c r="CH76" i="69"/>
  <c r="CG76" i="69"/>
  <c r="CF76" i="69"/>
  <c r="CE76" i="69"/>
  <c r="CD76" i="69"/>
  <c r="CC76" i="69"/>
  <c r="CB76" i="69"/>
  <c r="CA76" i="69"/>
  <c r="BZ76" i="69"/>
  <c r="BY76" i="69"/>
  <c r="BX76" i="69"/>
  <c r="BW76" i="69"/>
  <c r="BV76" i="69"/>
  <c r="BU76" i="69"/>
  <c r="BT76" i="69"/>
  <c r="BS76" i="69"/>
  <c r="BR76" i="69"/>
  <c r="BQ76" i="69"/>
  <c r="BP76" i="69"/>
  <c r="BO76" i="69"/>
  <c r="BN76" i="69"/>
  <c r="BM76" i="69"/>
  <c r="BL76" i="69"/>
  <c r="BK76" i="69"/>
  <c r="BJ76"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D76" i="69"/>
  <c r="C76" i="69"/>
  <c r="B76" i="69"/>
  <c r="A76" i="69"/>
  <c r="UC75" i="69"/>
  <c r="UB75" i="69"/>
  <c r="UA75" i="69"/>
  <c r="TZ75" i="69"/>
  <c r="TY75" i="69"/>
  <c r="TX75" i="69"/>
  <c r="TW75" i="69"/>
  <c r="TV75" i="69"/>
  <c r="TU75" i="69"/>
  <c r="TT75" i="69"/>
  <c r="TS75" i="69"/>
  <c r="TR75" i="69"/>
  <c r="TQ75" i="69"/>
  <c r="TP75" i="69"/>
  <c r="TO75" i="69"/>
  <c r="TN75" i="69"/>
  <c r="TM75" i="69"/>
  <c r="TL75" i="69"/>
  <c r="TK75" i="69"/>
  <c r="TJ75" i="69"/>
  <c r="TI75" i="69"/>
  <c r="TH75" i="69"/>
  <c r="TG75" i="69"/>
  <c r="TF75" i="69"/>
  <c r="TE75" i="69"/>
  <c r="TD75" i="69"/>
  <c r="TC75" i="69"/>
  <c r="TB75" i="69"/>
  <c r="TA75" i="69"/>
  <c r="SZ75" i="69"/>
  <c r="SY75" i="69"/>
  <c r="SX75" i="69"/>
  <c r="SW75" i="69"/>
  <c r="SV75" i="69"/>
  <c r="SU75" i="69"/>
  <c r="ST75" i="69"/>
  <c r="SS75" i="69"/>
  <c r="SR75" i="69"/>
  <c r="SQ75" i="69"/>
  <c r="SP75" i="69"/>
  <c r="SO75" i="69"/>
  <c r="SN75" i="69"/>
  <c r="SM75" i="69"/>
  <c r="SL75" i="69"/>
  <c r="SK75" i="69"/>
  <c r="SJ75" i="69"/>
  <c r="SI75" i="69"/>
  <c r="SH75" i="69"/>
  <c r="SG75" i="69"/>
  <c r="SF75" i="69"/>
  <c r="SE75" i="69"/>
  <c r="SD75" i="69"/>
  <c r="SC75" i="69"/>
  <c r="SB75" i="69"/>
  <c r="SA75" i="69"/>
  <c r="RZ75" i="69"/>
  <c r="RY75" i="69"/>
  <c r="RX75" i="69"/>
  <c r="RW75" i="69"/>
  <c r="RV75" i="69"/>
  <c r="RU75" i="69"/>
  <c r="RT75" i="69"/>
  <c r="RS75" i="69"/>
  <c r="RR75" i="69"/>
  <c r="RQ75" i="69"/>
  <c r="RP75" i="69"/>
  <c r="RO75" i="69"/>
  <c r="RN75" i="69"/>
  <c r="RM75" i="69"/>
  <c r="RL75" i="69"/>
  <c r="RK75" i="69"/>
  <c r="RJ75" i="69"/>
  <c r="RI75" i="69"/>
  <c r="RH75" i="69"/>
  <c r="RG75" i="69"/>
  <c r="RF75" i="69"/>
  <c r="RE75" i="69"/>
  <c r="RD75" i="69"/>
  <c r="RC75" i="69"/>
  <c r="RB75" i="69"/>
  <c r="RA75" i="69"/>
  <c r="QZ75" i="69"/>
  <c r="QY75" i="69"/>
  <c r="QX75" i="69"/>
  <c r="QW75" i="69"/>
  <c r="QV75" i="69"/>
  <c r="QU75" i="69"/>
  <c r="QT75" i="69"/>
  <c r="QS75" i="69"/>
  <c r="QR75" i="69"/>
  <c r="QQ75" i="69"/>
  <c r="QP75" i="69"/>
  <c r="QO75" i="69"/>
  <c r="QN75" i="69"/>
  <c r="QM75" i="69"/>
  <c r="QL75" i="69"/>
  <c r="QK75" i="69"/>
  <c r="QJ75" i="69"/>
  <c r="QI75" i="69"/>
  <c r="QH75" i="69"/>
  <c r="QG75" i="69"/>
  <c r="QF75" i="69"/>
  <c r="QE75" i="69"/>
  <c r="QD75" i="69"/>
  <c r="QC75" i="69"/>
  <c r="QB75" i="69"/>
  <c r="QA75" i="69"/>
  <c r="PZ75" i="69"/>
  <c r="PY75" i="69"/>
  <c r="PX75" i="69"/>
  <c r="PW75" i="69"/>
  <c r="PV75" i="69"/>
  <c r="PU75" i="69"/>
  <c r="PT75" i="69"/>
  <c r="PS75" i="69"/>
  <c r="PR75" i="69"/>
  <c r="PQ75" i="69"/>
  <c r="PP75" i="69"/>
  <c r="PO75" i="69"/>
  <c r="PN75" i="69"/>
  <c r="PM75" i="69"/>
  <c r="PL75" i="69"/>
  <c r="PK75" i="69"/>
  <c r="PJ75" i="69"/>
  <c r="PI75" i="69"/>
  <c r="PH75" i="69"/>
  <c r="PG75" i="69"/>
  <c r="PF75" i="69"/>
  <c r="PE75" i="69"/>
  <c r="PD75" i="69"/>
  <c r="PC75" i="69"/>
  <c r="PB75" i="69"/>
  <c r="PA75" i="69"/>
  <c r="OZ75" i="69"/>
  <c r="OY75" i="69"/>
  <c r="OX75" i="69"/>
  <c r="OW75" i="69"/>
  <c r="OV75" i="69"/>
  <c r="OU75" i="69"/>
  <c r="OT75" i="69"/>
  <c r="OS75" i="69"/>
  <c r="OR75" i="69"/>
  <c r="OQ75" i="69"/>
  <c r="OP75" i="69"/>
  <c r="OO75" i="69"/>
  <c r="ON75" i="69"/>
  <c r="OM75" i="69"/>
  <c r="OL75" i="69"/>
  <c r="OK75" i="69"/>
  <c r="OJ75" i="69"/>
  <c r="OI75" i="69"/>
  <c r="OH75" i="69"/>
  <c r="OG75" i="69"/>
  <c r="OF75" i="69"/>
  <c r="OE75" i="69"/>
  <c r="OD75" i="69"/>
  <c r="OC75" i="69"/>
  <c r="OB75" i="69"/>
  <c r="OA75" i="69"/>
  <c r="NZ75" i="69"/>
  <c r="NY75" i="69"/>
  <c r="NX75" i="69"/>
  <c r="NW75" i="69"/>
  <c r="NV75" i="69"/>
  <c r="NU75" i="69"/>
  <c r="NT75" i="69"/>
  <c r="NS75" i="69"/>
  <c r="NR75" i="69"/>
  <c r="NQ75" i="69"/>
  <c r="NP75" i="69"/>
  <c r="NO75" i="69"/>
  <c r="NN75" i="69"/>
  <c r="NM75" i="69"/>
  <c r="NL75" i="69"/>
  <c r="NK75" i="69"/>
  <c r="NJ75" i="69"/>
  <c r="NI75" i="69"/>
  <c r="NH75" i="69"/>
  <c r="NG75" i="69"/>
  <c r="NF75" i="69"/>
  <c r="NE75" i="69"/>
  <c r="ND75" i="69"/>
  <c r="NC75" i="69"/>
  <c r="NB75" i="69"/>
  <c r="NA75" i="69"/>
  <c r="MZ75" i="69"/>
  <c r="MY75" i="69"/>
  <c r="MX75" i="69"/>
  <c r="MW75" i="69"/>
  <c r="MV75" i="69"/>
  <c r="MU75" i="69"/>
  <c r="MT75" i="69"/>
  <c r="MS75" i="69"/>
  <c r="MR75" i="69"/>
  <c r="MQ75" i="69"/>
  <c r="MP75" i="69"/>
  <c r="MO75" i="69"/>
  <c r="MN75" i="69"/>
  <c r="MM75" i="69"/>
  <c r="ML75" i="69"/>
  <c r="MK75" i="69"/>
  <c r="MJ75" i="69"/>
  <c r="MI75" i="69"/>
  <c r="MH75" i="69"/>
  <c r="MG75" i="69"/>
  <c r="MF75" i="69"/>
  <c r="ME75" i="69"/>
  <c r="MD75" i="69"/>
  <c r="MC75" i="69"/>
  <c r="MB75" i="69"/>
  <c r="MA75" i="69"/>
  <c r="LZ75" i="69"/>
  <c r="LY75" i="69"/>
  <c r="LX75" i="69"/>
  <c r="LW75" i="69"/>
  <c r="LV75" i="69"/>
  <c r="LU75" i="69"/>
  <c r="LT75" i="69"/>
  <c r="LS75" i="69"/>
  <c r="LR75" i="69"/>
  <c r="LQ75" i="69"/>
  <c r="LP75" i="69"/>
  <c r="LO75" i="69"/>
  <c r="LN75" i="69"/>
  <c r="LM75" i="69"/>
  <c r="LL75" i="69"/>
  <c r="LK75" i="69"/>
  <c r="LJ75" i="69"/>
  <c r="LI75" i="69"/>
  <c r="LH75" i="69"/>
  <c r="LG75" i="69"/>
  <c r="LF75" i="69"/>
  <c r="LE75" i="69"/>
  <c r="LD75" i="69"/>
  <c r="LC75" i="69"/>
  <c r="LB75" i="69"/>
  <c r="LA75" i="69"/>
  <c r="KZ75" i="69"/>
  <c r="KY75" i="69"/>
  <c r="KX75" i="69"/>
  <c r="KW75" i="69"/>
  <c r="KV75" i="69"/>
  <c r="KU75" i="69"/>
  <c r="KT75" i="69"/>
  <c r="KS75" i="69"/>
  <c r="KR75" i="69"/>
  <c r="KQ75" i="69"/>
  <c r="KP75" i="69"/>
  <c r="KO75" i="69"/>
  <c r="KN75" i="69"/>
  <c r="KM75" i="69"/>
  <c r="KL75" i="69"/>
  <c r="KK75" i="69"/>
  <c r="KJ75" i="69"/>
  <c r="KI75" i="69"/>
  <c r="KH75" i="69"/>
  <c r="KG75" i="69"/>
  <c r="KF75" i="69"/>
  <c r="KE75" i="69"/>
  <c r="KD75" i="69"/>
  <c r="KC75" i="69"/>
  <c r="KB75" i="69"/>
  <c r="KA75" i="69"/>
  <c r="JZ75" i="69"/>
  <c r="JY75" i="69"/>
  <c r="JX75" i="69"/>
  <c r="JW75" i="69"/>
  <c r="JV75" i="69"/>
  <c r="JU75" i="69"/>
  <c r="JT75" i="69"/>
  <c r="JS75" i="69"/>
  <c r="JR75" i="69"/>
  <c r="JQ75" i="69"/>
  <c r="JP75" i="69"/>
  <c r="JO75" i="69"/>
  <c r="JN75" i="69"/>
  <c r="JM75" i="69"/>
  <c r="JL75" i="69"/>
  <c r="JK75" i="69"/>
  <c r="JJ75" i="69"/>
  <c r="JI75" i="69"/>
  <c r="JH75" i="69"/>
  <c r="JG75" i="69"/>
  <c r="JF75" i="69"/>
  <c r="JE75" i="69"/>
  <c r="JD75" i="69"/>
  <c r="JC75" i="69"/>
  <c r="JB75" i="69"/>
  <c r="JA75" i="69"/>
  <c r="IZ75" i="69"/>
  <c r="IY75" i="69"/>
  <c r="IX75" i="69"/>
  <c r="IW75" i="69"/>
  <c r="IV75" i="69"/>
  <c r="IU75" i="69"/>
  <c r="IT75" i="69"/>
  <c r="IS75" i="69"/>
  <c r="IR75" i="69"/>
  <c r="IQ75" i="69"/>
  <c r="IP75" i="69"/>
  <c r="IO75" i="69"/>
  <c r="IN75" i="69"/>
  <c r="IM75" i="69"/>
  <c r="IL75" i="69"/>
  <c r="IK75" i="69"/>
  <c r="IJ75" i="69"/>
  <c r="II75" i="69"/>
  <c r="IH75" i="69"/>
  <c r="IG75" i="69"/>
  <c r="IF75" i="69"/>
  <c r="IE75" i="69"/>
  <c r="ID75" i="69"/>
  <c r="IC75" i="69"/>
  <c r="IB75" i="69"/>
  <c r="IA75" i="69"/>
  <c r="HZ75" i="69"/>
  <c r="HY75" i="69"/>
  <c r="HX75" i="69"/>
  <c r="HW75" i="69"/>
  <c r="HV75" i="69"/>
  <c r="HU75" i="69"/>
  <c r="HT75" i="69"/>
  <c r="HS75" i="69"/>
  <c r="HR75" i="69"/>
  <c r="HQ75" i="69"/>
  <c r="HP75" i="69"/>
  <c r="HO75" i="69"/>
  <c r="HN75" i="69"/>
  <c r="HM75" i="69"/>
  <c r="HL75" i="69"/>
  <c r="HK75" i="69"/>
  <c r="HJ75" i="69"/>
  <c r="HI75" i="69"/>
  <c r="HH75" i="69"/>
  <c r="HG75" i="69"/>
  <c r="HF75" i="69"/>
  <c r="HE75" i="69"/>
  <c r="HD75" i="69"/>
  <c r="HC75" i="69"/>
  <c r="HB75" i="69"/>
  <c r="HA75" i="69"/>
  <c r="GZ75" i="69"/>
  <c r="GY75" i="69"/>
  <c r="GX75" i="69"/>
  <c r="GW75" i="69"/>
  <c r="GV75" i="69"/>
  <c r="GU75" i="69"/>
  <c r="GT75" i="69"/>
  <c r="GS75" i="69"/>
  <c r="GR75" i="69"/>
  <c r="GQ75" i="69"/>
  <c r="GP75" i="69"/>
  <c r="GO75" i="69"/>
  <c r="GN75" i="69"/>
  <c r="GM75" i="69"/>
  <c r="GL75" i="69"/>
  <c r="GK75" i="69"/>
  <c r="GJ75" i="69"/>
  <c r="GI75" i="69"/>
  <c r="GH75" i="69"/>
  <c r="GG75" i="69"/>
  <c r="GF75" i="69"/>
  <c r="GE75" i="69"/>
  <c r="GD75" i="69"/>
  <c r="GC75" i="69"/>
  <c r="GB75" i="69"/>
  <c r="GA75" i="69"/>
  <c r="FZ75" i="69"/>
  <c r="FY75" i="69"/>
  <c r="FX75" i="69"/>
  <c r="FW75" i="69"/>
  <c r="FV75" i="69"/>
  <c r="FU75" i="69"/>
  <c r="FT75" i="69"/>
  <c r="FS75" i="69"/>
  <c r="FR75" i="69"/>
  <c r="FQ75" i="69"/>
  <c r="FP75" i="69"/>
  <c r="FO75" i="69"/>
  <c r="FN75" i="69"/>
  <c r="FM75" i="69"/>
  <c r="FL75" i="69"/>
  <c r="FK75" i="69"/>
  <c r="FJ75" i="69"/>
  <c r="FI75" i="69"/>
  <c r="FH75" i="69"/>
  <c r="FG75" i="69"/>
  <c r="FF75" i="69"/>
  <c r="FE75" i="69"/>
  <c r="FD75" i="69"/>
  <c r="FC75" i="69"/>
  <c r="FB75" i="69"/>
  <c r="FA75" i="69"/>
  <c r="EZ75" i="69"/>
  <c r="EY75" i="69"/>
  <c r="EX75" i="69"/>
  <c r="EW75" i="69"/>
  <c r="EV75" i="69"/>
  <c r="EU75" i="69"/>
  <c r="ET75" i="69"/>
  <c r="ES75" i="69"/>
  <c r="ER75" i="69"/>
  <c r="EQ75" i="69"/>
  <c r="EP75" i="69"/>
  <c r="EO75" i="69"/>
  <c r="EN75" i="69"/>
  <c r="EM75" i="69"/>
  <c r="EL75" i="69"/>
  <c r="EK75" i="69"/>
  <c r="EJ75" i="69"/>
  <c r="EI75" i="69"/>
  <c r="EH75" i="69"/>
  <c r="EG75" i="69"/>
  <c r="EF75" i="69"/>
  <c r="EE75" i="69"/>
  <c r="ED75" i="69"/>
  <c r="EC75" i="69"/>
  <c r="EB75" i="69"/>
  <c r="EA75" i="69"/>
  <c r="DZ75" i="69"/>
  <c r="DY75" i="69"/>
  <c r="DX75" i="69"/>
  <c r="DW75" i="69"/>
  <c r="DV75" i="69"/>
  <c r="DU75" i="69"/>
  <c r="DT75" i="69"/>
  <c r="DS75" i="69"/>
  <c r="DR75" i="69"/>
  <c r="DQ75" i="69"/>
  <c r="DP75" i="69"/>
  <c r="DO75" i="69"/>
  <c r="DN75" i="69"/>
  <c r="DM75" i="69"/>
  <c r="DL75" i="69"/>
  <c r="DK75" i="69"/>
  <c r="DJ75" i="69"/>
  <c r="DI75" i="69"/>
  <c r="DH75" i="69"/>
  <c r="DG75" i="69"/>
  <c r="DF75" i="69"/>
  <c r="DE75" i="69"/>
  <c r="DD75" i="69"/>
  <c r="DC75" i="69"/>
  <c r="DB75" i="69"/>
  <c r="DA75" i="69"/>
  <c r="CZ75" i="69"/>
  <c r="CY75" i="69"/>
  <c r="CX75" i="69"/>
  <c r="CW75" i="69"/>
  <c r="CV75" i="69"/>
  <c r="CU75" i="69"/>
  <c r="CT75" i="69"/>
  <c r="CS75" i="69"/>
  <c r="CR75" i="69"/>
  <c r="CQ75" i="69"/>
  <c r="CP75" i="69"/>
  <c r="CO75" i="69"/>
  <c r="CN75" i="69"/>
  <c r="CM75" i="69"/>
  <c r="CL75" i="69"/>
  <c r="CK75" i="69"/>
  <c r="CJ75" i="69"/>
  <c r="CI75" i="69"/>
  <c r="CH75" i="69"/>
  <c r="CG75" i="69"/>
  <c r="CF75" i="69"/>
  <c r="CE75" i="69"/>
  <c r="CD75" i="69"/>
  <c r="CC75" i="69"/>
  <c r="CB75" i="69"/>
  <c r="CA75" i="69"/>
  <c r="BZ75" i="69"/>
  <c r="BY75" i="69"/>
  <c r="BX75" i="69"/>
  <c r="BW75" i="69"/>
  <c r="BV75" i="69"/>
  <c r="BU75" i="69"/>
  <c r="BT75" i="69"/>
  <c r="BS75" i="69"/>
  <c r="BR75" i="69"/>
  <c r="BQ75" i="69"/>
  <c r="BP75" i="69"/>
  <c r="BO75" i="69"/>
  <c r="BN75" i="69"/>
  <c r="BM75" i="69"/>
  <c r="BL75" i="69"/>
  <c r="BK75" i="69"/>
  <c r="BJ75" i="69"/>
  <c r="BI75" i="69"/>
  <c r="BH75" i="69"/>
  <c r="BG75" i="69"/>
  <c r="BF75" i="69"/>
  <c r="BE75" i="69"/>
  <c r="BD75" i="69"/>
  <c r="BC75" i="69"/>
  <c r="BB75" i="69"/>
  <c r="BA75" i="69"/>
  <c r="AZ75" i="69"/>
  <c r="AY75" i="69"/>
  <c r="AX75" i="69"/>
  <c r="AW75" i="69"/>
  <c r="AV75" i="69"/>
  <c r="AU75" i="69"/>
  <c r="AT75" i="69"/>
  <c r="AS75" i="69"/>
  <c r="AR75" i="69"/>
  <c r="AQ75" i="69"/>
  <c r="AP75" i="69"/>
  <c r="AO75" i="69"/>
  <c r="AN75" i="69"/>
  <c r="AM75" i="69"/>
  <c r="AL75" i="69"/>
  <c r="AK75" i="69"/>
  <c r="AJ75" i="69"/>
  <c r="AI75" i="69"/>
  <c r="AH75" i="69"/>
  <c r="AG75" i="69"/>
  <c r="AF75" i="69"/>
  <c r="AE75" i="69"/>
  <c r="AD75" i="69"/>
  <c r="AC75" i="69"/>
  <c r="AB75" i="69"/>
  <c r="AA75" i="69"/>
  <c r="Z75" i="69"/>
  <c r="Y75" i="69"/>
  <c r="X75" i="69"/>
  <c r="W75" i="69"/>
  <c r="V75" i="69"/>
  <c r="U75" i="69"/>
  <c r="T75" i="69"/>
  <c r="S75" i="69"/>
  <c r="R75" i="69"/>
  <c r="Q75" i="69"/>
  <c r="P75" i="69"/>
  <c r="O75" i="69"/>
  <c r="N75" i="69"/>
  <c r="M75" i="69"/>
  <c r="L75" i="69"/>
  <c r="K75" i="69"/>
  <c r="J75" i="69"/>
  <c r="I75" i="69"/>
  <c r="H75" i="69"/>
  <c r="G75" i="69"/>
  <c r="F75" i="69"/>
  <c r="E75" i="69"/>
  <c r="D75" i="69"/>
  <c r="C75" i="69"/>
  <c r="B75" i="69"/>
  <c r="A75" i="69"/>
  <c r="UC74" i="69"/>
  <c r="UB74" i="69"/>
  <c r="UA74" i="69"/>
  <c r="TZ74" i="69"/>
  <c r="TY74" i="69"/>
  <c r="TX74" i="69"/>
  <c r="TW74" i="69"/>
  <c r="TV74" i="69"/>
  <c r="TU74" i="69"/>
  <c r="TT74" i="69"/>
  <c r="TS74" i="69"/>
  <c r="TR74" i="69"/>
  <c r="TQ74" i="69"/>
  <c r="TP74" i="69"/>
  <c r="TO74" i="69"/>
  <c r="TN74" i="69"/>
  <c r="TM74" i="69"/>
  <c r="TL74" i="69"/>
  <c r="TK74" i="69"/>
  <c r="TJ74" i="69"/>
  <c r="TI74" i="69"/>
  <c r="TH74" i="69"/>
  <c r="TG74" i="69"/>
  <c r="TF74" i="69"/>
  <c r="TE74" i="69"/>
  <c r="TD74" i="69"/>
  <c r="TC74" i="69"/>
  <c r="TB74" i="69"/>
  <c r="TA74" i="69"/>
  <c r="SZ74" i="69"/>
  <c r="SY74" i="69"/>
  <c r="SX74" i="69"/>
  <c r="SW74" i="69"/>
  <c r="SV74" i="69"/>
  <c r="SU74" i="69"/>
  <c r="ST74" i="69"/>
  <c r="SS74" i="69"/>
  <c r="SR74" i="69"/>
  <c r="SQ74" i="69"/>
  <c r="SP74" i="69"/>
  <c r="SO74" i="69"/>
  <c r="SN74" i="69"/>
  <c r="SM74" i="69"/>
  <c r="SL74" i="69"/>
  <c r="SK74" i="69"/>
  <c r="SJ74" i="69"/>
  <c r="SI74" i="69"/>
  <c r="SH74" i="69"/>
  <c r="SG74" i="69"/>
  <c r="SF74" i="69"/>
  <c r="SE74" i="69"/>
  <c r="SD74" i="69"/>
  <c r="SC74" i="69"/>
  <c r="SB74" i="69"/>
  <c r="SA74" i="69"/>
  <c r="RZ74" i="69"/>
  <c r="RY74" i="69"/>
  <c r="RX74" i="69"/>
  <c r="RW74" i="69"/>
  <c r="RV74" i="69"/>
  <c r="RU74" i="69"/>
  <c r="RT74" i="69"/>
  <c r="RS74" i="69"/>
  <c r="RR74" i="69"/>
  <c r="RQ74" i="69"/>
  <c r="RP74" i="69"/>
  <c r="RO74" i="69"/>
  <c r="RN74" i="69"/>
  <c r="RM74" i="69"/>
  <c r="RL74" i="69"/>
  <c r="RK74" i="69"/>
  <c r="RJ74" i="69"/>
  <c r="RI74" i="69"/>
  <c r="RH74" i="69"/>
  <c r="RG74" i="69"/>
  <c r="RF74" i="69"/>
  <c r="RE74" i="69"/>
  <c r="RD74" i="69"/>
  <c r="RC74" i="69"/>
  <c r="RB74" i="69"/>
  <c r="RA74" i="69"/>
  <c r="QZ74" i="69"/>
  <c r="QY74" i="69"/>
  <c r="QX74" i="69"/>
  <c r="QW74" i="69"/>
  <c r="QV74" i="69"/>
  <c r="QU74" i="69"/>
  <c r="QT74" i="69"/>
  <c r="QS74" i="69"/>
  <c r="QR74" i="69"/>
  <c r="QQ74" i="69"/>
  <c r="QP74" i="69"/>
  <c r="QO74" i="69"/>
  <c r="QN74" i="69"/>
  <c r="QM74" i="69"/>
  <c r="QL74" i="69"/>
  <c r="QK74" i="69"/>
  <c r="QJ74" i="69"/>
  <c r="QI74" i="69"/>
  <c r="QH74" i="69"/>
  <c r="QG74" i="69"/>
  <c r="QF74" i="69"/>
  <c r="QE74" i="69"/>
  <c r="QD74" i="69"/>
  <c r="QC74" i="69"/>
  <c r="QB74" i="69"/>
  <c r="QA74" i="69"/>
  <c r="PZ74" i="69"/>
  <c r="PY74" i="69"/>
  <c r="PX74" i="69"/>
  <c r="PW74" i="69"/>
  <c r="PV74" i="69"/>
  <c r="PU74" i="69"/>
  <c r="PT74" i="69"/>
  <c r="PS74" i="69"/>
  <c r="PR74" i="69"/>
  <c r="PQ74" i="69"/>
  <c r="PP74" i="69"/>
  <c r="PO74" i="69"/>
  <c r="PN74" i="69"/>
  <c r="PM74" i="69"/>
  <c r="PL74" i="69"/>
  <c r="PK74" i="69"/>
  <c r="PJ74" i="69"/>
  <c r="PI74" i="69"/>
  <c r="PH74" i="69"/>
  <c r="PG74" i="69"/>
  <c r="PF74" i="69"/>
  <c r="PE74" i="69"/>
  <c r="PD74" i="69"/>
  <c r="PC74" i="69"/>
  <c r="PB74" i="69"/>
  <c r="PA74" i="69"/>
  <c r="OZ74" i="69"/>
  <c r="OY74" i="69"/>
  <c r="OX74" i="69"/>
  <c r="OW74" i="69"/>
  <c r="OV74" i="69"/>
  <c r="OU74" i="69"/>
  <c r="OT74" i="69"/>
  <c r="OS74" i="69"/>
  <c r="OR74" i="69"/>
  <c r="OQ74" i="69"/>
  <c r="OP74" i="69"/>
  <c r="OO74" i="69"/>
  <c r="ON74" i="69"/>
  <c r="OM74" i="69"/>
  <c r="OL74" i="69"/>
  <c r="OK74" i="69"/>
  <c r="OJ74" i="69"/>
  <c r="OI74" i="69"/>
  <c r="OH74" i="69"/>
  <c r="OG74" i="69"/>
  <c r="OF74" i="69"/>
  <c r="OE74" i="69"/>
  <c r="OD74" i="69"/>
  <c r="OC74" i="69"/>
  <c r="OB74" i="69"/>
  <c r="OA74" i="69"/>
  <c r="NZ74" i="69"/>
  <c r="NY74" i="69"/>
  <c r="NX74" i="69"/>
  <c r="NW74" i="69"/>
  <c r="NV74" i="69"/>
  <c r="NU74" i="69"/>
  <c r="NT74" i="69"/>
  <c r="NS74" i="69"/>
  <c r="NR74" i="69"/>
  <c r="NQ74" i="69"/>
  <c r="NP74" i="69"/>
  <c r="NO74" i="69"/>
  <c r="NN74" i="69"/>
  <c r="NM74" i="69"/>
  <c r="NL74" i="69"/>
  <c r="NK74" i="69"/>
  <c r="NJ74" i="69"/>
  <c r="NI74" i="69"/>
  <c r="NH74" i="69"/>
  <c r="NG74" i="69"/>
  <c r="NF74" i="69"/>
  <c r="NE74" i="69"/>
  <c r="ND74" i="69"/>
  <c r="NC74" i="69"/>
  <c r="NB74" i="69"/>
  <c r="NA74" i="69"/>
  <c r="MZ74" i="69"/>
  <c r="MY74" i="69"/>
  <c r="MX74" i="69"/>
  <c r="MW74" i="69"/>
  <c r="MV74" i="69"/>
  <c r="MU74" i="69"/>
  <c r="MT74" i="69"/>
  <c r="MS74" i="69"/>
  <c r="MR74" i="69"/>
  <c r="MQ74" i="69"/>
  <c r="MP74" i="69"/>
  <c r="MO74" i="69"/>
  <c r="MN74" i="69"/>
  <c r="MM74" i="69"/>
  <c r="ML74" i="69"/>
  <c r="MK74" i="69"/>
  <c r="MJ74" i="69"/>
  <c r="MI74" i="69"/>
  <c r="MH74" i="69"/>
  <c r="MG74" i="69"/>
  <c r="MF74" i="69"/>
  <c r="ME74" i="69"/>
  <c r="MD74" i="69"/>
  <c r="MC74" i="69"/>
  <c r="MB74" i="69"/>
  <c r="MA74" i="69"/>
  <c r="LZ74" i="69"/>
  <c r="LY74" i="69"/>
  <c r="LX74" i="69"/>
  <c r="LW74" i="69"/>
  <c r="LV74" i="69"/>
  <c r="LU74" i="69"/>
  <c r="LT74" i="69"/>
  <c r="LS74" i="69"/>
  <c r="LR74" i="69"/>
  <c r="LQ74" i="69"/>
  <c r="LP74" i="69"/>
  <c r="LO74" i="69"/>
  <c r="LN74" i="69"/>
  <c r="LM74" i="69"/>
  <c r="LL74" i="69"/>
  <c r="LK74" i="69"/>
  <c r="LJ74" i="69"/>
  <c r="LI74" i="69"/>
  <c r="LH74" i="69"/>
  <c r="LG74" i="69"/>
  <c r="LF74" i="69"/>
  <c r="LE74" i="69"/>
  <c r="LD74" i="69"/>
  <c r="LC74" i="69"/>
  <c r="LB74" i="69"/>
  <c r="LA74" i="69"/>
  <c r="KZ74" i="69"/>
  <c r="KY74" i="69"/>
  <c r="KX74" i="69"/>
  <c r="KW74" i="69"/>
  <c r="KV74" i="69"/>
  <c r="KU74" i="69"/>
  <c r="KT74" i="69"/>
  <c r="KS74" i="69"/>
  <c r="KR74" i="69"/>
  <c r="KQ74" i="69"/>
  <c r="KP74" i="69"/>
  <c r="KO74" i="69"/>
  <c r="KN74" i="69"/>
  <c r="KM74" i="69"/>
  <c r="KL74" i="69"/>
  <c r="KK74" i="69"/>
  <c r="KJ74" i="69"/>
  <c r="KI74" i="69"/>
  <c r="KH74" i="69"/>
  <c r="KG74" i="69"/>
  <c r="KF74" i="69"/>
  <c r="KE74" i="69"/>
  <c r="KD74" i="69"/>
  <c r="KC74" i="69"/>
  <c r="KB74" i="69"/>
  <c r="KA74" i="69"/>
  <c r="JZ74" i="69"/>
  <c r="JY74" i="69"/>
  <c r="JX74" i="69"/>
  <c r="JW74" i="69"/>
  <c r="JV74" i="69"/>
  <c r="JU74" i="69"/>
  <c r="JT74" i="69"/>
  <c r="JS74" i="69"/>
  <c r="JR74" i="69"/>
  <c r="JQ74" i="69"/>
  <c r="JP74" i="69"/>
  <c r="JO74" i="69"/>
  <c r="JN74" i="69"/>
  <c r="JM74" i="69"/>
  <c r="JL74" i="69"/>
  <c r="JK74" i="69"/>
  <c r="JJ74" i="69"/>
  <c r="JI74" i="69"/>
  <c r="JH74" i="69"/>
  <c r="JG74" i="69"/>
  <c r="JF74" i="69"/>
  <c r="JE74" i="69"/>
  <c r="JD74" i="69"/>
  <c r="JC74" i="69"/>
  <c r="JB74" i="69"/>
  <c r="JA74" i="69"/>
  <c r="IZ74" i="69"/>
  <c r="IY74" i="69"/>
  <c r="IX74" i="69"/>
  <c r="IW74" i="69"/>
  <c r="IV74" i="69"/>
  <c r="IU74" i="69"/>
  <c r="IT74" i="69"/>
  <c r="IS74" i="69"/>
  <c r="IR74" i="69"/>
  <c r="IQ74" i="69"/>
  <c r="IP74" i="69"/>
  <c r="IO74" i="69"/>
  <c r="IN74" i="69"/>
  <c r="IM74" i="69"/>
  <c r="IL74" i="69"/>
  <c r="IK74" i="69"/>
  <c r="IJ74" i="69"/>
  <c r="II74" i="69"/>
  <c r="IH74" i="69"/>
  <c r="IG74" i="69"/>
  <c r="IF74" i="69"/>
  <c r="IE74" i="69"/>
  <c r="ID74" i="69"/>
  <c r="IC74" i="69"/>
  <c r="IB74" i="69"/>
  <c r="IA74" i="69"/>
  <c r="HZ74" i="69"/>
  <c r="HY74" i="69"/>
  <c r="HX74" i="69"/>
  <c r="HW74" i="69"/>
  <c r="HV74" i="69"/>
  <c r="HU74" i="69"/>
  <c r="HT74" i="69"/>
  <c r="HS74" i="69"/>
  <c r="HR74" i="69"/>
  <c r="HQ74" i="69"/>
  <c r="HP74" i="69"/>
  <c r="HO74" i="69"/>
  <c r="HN74" i="69"/>
  <c r="HM74" i="69"/>
  <c r="HL74" i="69"/>
  <c r="HK74" i="69"/>
  <c r="HJ74" i="69"/>
  <c r="HI74" i="69"/>
  <c r="HH74" i="69"/>
  <c r="HG74" i="69"/>
  <c r="HF74" i="69"/>
  <c r="HE74" i="69"/>
  <c r="HD74" i="69"/>
  <c r="HC74" i="69"/>
  <c r="HB74" i="69"/>
  <c r="HA74" i="69"/>
  <c r="GZ74" i="69"/>
  <c r="GY74" i="69"/>
  <c r="GX74" i="69"/>
  <c r="GW74" i="69"/>
  <c r="GV74" i="69"/>
  <c r="GU74" i="69"/>
  <c r="GT74" i="69"/>
  <c r="GS74" i="69"/>
  <c r="GR74" i="69"/>
  <c r="GQ74" i="69"/>
  <c r="GP74" i="69"/>
  <c r="GO74" i="69"/>
  <c r="GN74" i="69"/>
  <c r="GM74" i="69"/>
  <c r="GL74" i="69"/>
  <c r="GK74" i="69"/>
  <c r="GJ74" i="69"/>
  <c r="GI74" i="69"/>
  <c r="GH74" i="69"/>
  <c r="GG74" i="69"/>
  <c r="GF74" i="69"/>
  <c r="GE74" i="69"/>
  <c r="GD74" i="69"/>
  <c r="GC74" i="69"/>
  <c r="GB74" i="69"/>
  <c r="GA74" i="69"/>
  <c r="FZ74" i="69"/>
  <c r="FY74" i="69"/>
  <c r="FX74" i="69"/>
  <c r="FW74" i="69"/>
  <c r="FV74" i="69"/>
  <c r="FU74" i="69"/>
  <c r="FT74" i="69"/>
  <c r="FS74" i="69"/>
  <c r="FR74" i="69"/>
  <c r="FQ74" i="69"/>
  <c r="FP74" i="69"/>
  <c r="FO74" i="69"/>
  <c r="FN74" i="69"/>
  <c r="FM74" i="69"/>
  <c r="FL74" i="69"/>
  <c r="FK74" i="69"/>
  <c r="FJ74" i="69"/>
  <c r="FI74" i="69"/>
  <c r="FH74" i="69"/>
  <c r="FG74" i="69"/>
  <c r="FF74" i="69"/>
  <c r="FE74" i="69"/>
  <c r="FD74" i="69"/>
  <c r="FC74" i="69"/>
  <c r="FB74" i="69"/>
  <c r="FA74" i="69"/>
  <c r="EZ74" i="69"/>
  <c r="EY74" i="69"/>
  <c r="EX74" i="69"/>
  <c r="EW74" i="69"/>
  <c r="EV74" i="69"/>
  <c r="EU74" i="69"/>
  <c r="ET74" i="69"/>
  <c r="ES74" i="69"/>
  <c r="ER74" i="69"/>
  <c r="EQ74" i="69"/>
  <c r="EP74" i="69"/>
  <c r="EO74" i="69"/>
  <c r="EN74" i="69"/>
  <c r="EM74" i="69"/>
  <c r="EL74" i="69"/>
  <c r="EK74" i="69"/>
  <c r="EJ74" i="69"/>
  <c r="EI74" i="69"/>
  <c r="EH74" i="69"/>
  <c r="EG74" i="69"/>
  <c r="EF74" i="69"/>
  <c r="EE74" i="69"/>
  <c r="ED74" i="69"/>
  <c r="EC74" i="69"/>
  <c r="EB74" i="69"/>
  <c r="EA74" i="69"/>
  <c r="DZ74" i="69"/>
  <c r="DY74" i="69"/>
  <c r="DX74" i="69"/>
  <c r="DW74" i="69"/>
  <c r="DV74" i="69"/>
  <c r="DU74" i="69"/>
  <c r="DT74" i="69"/>
  <c r="DS74" i="69"/>
  <c r="DR74" i="69"/>
  <c r="DQ74" i="69"/>
  <c r="DP74" i="69"/>
  <c r="DO74" i="69"/>
  <c r="DN74" i="69"/>
  <c r="DM74" i="69"/>
  <c r="DL74" i="69"/>
  <c r="DK74" i="69"/>
  <c r="DJ74" i="69"/>
  <c r="DI74" i="69"/>
  <c r="DH74" i="69"/>
  <c r="DG74" i="69"/>
  <c r="DF74" i="69"/>
  <c r="DE74" i="69"/>
  <c r="DD74" i="69"/>
  <c r="DC74" i="69"/>
  <c r="DB74" i="69"/>
  <c r="DA74" i="69"/>
  <c r="CZ74" i="69"/>
  <c r="CY74" i="69"/>
  <c r="CX74" i="69"/>
  <c r="CW74" i="69"/>
  <c r="CV74" i="69"/>
  <c r="CU74" i="69"/>
  <c r="CT74" i="69"/>
  <c r="CS74" i="69"/>
  <c r="CR74" i="69"/>
  <c r="CQ74" i="69"/>
  <c r="CP74" i="69"/>
  <c r="CO74" i="69"/>
  <c r="CN74" i="69"/>
  <c r="CM74" i="69"/>
  <c r="CL74" i="69"/>
  <c r="CK74" i="69"/>
  <c r="CJ74" i="69"/>
  <c r="CI74" i="69"/>
  <c r="CH74" i="69"/>
  <c r="CG74" i="69"/>
  <c r="CF74" i="69"/>
  <c r="CE74" i="69"/>
  <c r="CD74" i="69"/>
  <c r="CC74" i="69"/>
  <c r="CB74" i="69"/>
  <c r="CA74" i="69"/>
  <c r="BZ74" i="69"/>
  <c r="BY74" i="69"/>
  <c r="BX74" i="69"/>
  <c r="BW74" i="69"/>
  <c r="BV74" i="69"/>
  <c r="BU74" i="69"/>
  <c r="BT74" i="69"/>
  <c r="BS74" i="69"/>
  <c r="BR74" i="69"/>
  <c r="BQ74" i="69"/>
  <c r="BP74" i="69"/>
  <c r="BO74" i="69"/>
  <c r="BN74" i="69"/>
  <c r="BM74" i="69"/>
  <c r="BL74" i="69"/>
  <c r="BK74" i="69"/>
  <c r="BJ74" i="69"/>
  <c r="BI74" i="69"/>
  <c r="BH74" i="69"/>
  <c r="BG74" i="69"/>
  <c r="BF74" i="69"/>
  <c r="BE74" i="69"/>
  <c r="BD74" i="69"/>
  <c r="BC74" i="69"/>
  <c r="BB74" i="69"/>
  <c r="BA74" i="69"/>
  <c r="AZ74" i="69"/>
  <c r="AY74" i="69"/>
  <c r="AX74" i="69"/>
  <c r="AW74" i="69"/>
  <c r="AV74" i="69"/>
  <c r="AU74" i="69"/>
  <c r="AT74" i="69"/>
  <c r="AS74" i="69"/>
  <c r="AR74" i="69"/>
  <c r="AQ74" i="69"/>
  <c r="AP74" i="69"/>
  <c r="AO74" i="69"/>
  <c r="AN74" i="69"/>
  <c r="AM74" i="69"/>
  <c r="AL74" i="69"/>
  <c r="AK74" i="69"/>
  <c r="AJ74" i="69"/>
  <c r="AI74" i="69"/>
  <c r="AH74" i="69"/>
  <c r="AG74" i="69"/>
  <c r="AF74" i="69"/>
  <c r="AE74" i="69"/>
  <c r="AD74" i="69"/>
  <c r="AC74" i="69"/>
  <c r="AB74" i="69"/>
  <c r="AA74" i="69"/>
  <c r="Z74" i="69"/>
  <c r="Y74" i="69"/>
  <c r="X74" i="69"/>
  <c r="W74" i="69"/>
  <c r="V74" i="69"/>
  <c r="U74" i="69"/>
  <c r="T74" i="69"/>
  <c r="S74" i="69"/>
  <c r="R74" i="69"/>
  <c r="Q74" i="69"/>
  <c r="P74" i="69"/>
  <c r="O74" i="69"/>
  <c r="N74" i="69"/>
  <c r="M74" i="69"/>
  <c r="L74" i="69"/>
  <c r="K74" i="69"/>
  <c r="J74" i="69"/>
  <c r="I74" i="69"/>
  <c r="H74" i="69"/>
  <c r="G74" i="69"/>
  <c r="F74" i="69"/>
  <c r="E74" i="69"/>
  <c r="D74" i="69"/>
  <c r="C74" i="69"/>
  <c r="B74" i="69"/>
  <c r="A74" i="69"/>
  <c r="UC73" i="69"/>
  <c r="UB73" i="69"/>
  <c r="UA73" i="69"/>
  <c r="TZ73" i="69"/>
  <c r="TY73" i="69"/>
  <c r="TX73" i="69"/>
  <c r="TW73" i="69"/>
  <c r="TV73" i="69"/>
  <c r="TU73" i="69"/>
  <c r="TT73" i="69"/>
  <c r="TS73" i="69"/>
  <c r="TR73" i="69"/>
  <c r="TQ73" i="69"/>
  <c r="TP73" i="69"/>
  <c r="TO73" i="69"/>
  <c r="TN73" i="69"/>
  <c r="TM73" i="69"/>
  <c r="TL73" i="69"/>
  <c r="TK73" i="69"/>
  <c r="TJ73" i="69"/>
  <c r="TI73" i="69"/>
  <c r="TH73" i="69"/>
  <c r="TG73" i="69"/>
  <c r="TF73" i="69"/>
  <c r="TE73" i="69"/>
  <c r="TD73" i="69"/>
  <c r="TC73" i="69"/>
  <c r="TB73" i="69"/>
  <c r="TA73" i="69"/>
  <c r="SZ73" i="69"/>
  <c r="SY73" i="69"/>
  <c r="SX73" i="69"/>
  <c r="SW73" i="69"/>
  <c r="SV73" i="69"/>
  <c r="SU73" i="69"/>
  <c r="ST73" i="69"/>
  <c r="SS73" i="69"/>
  <c r="SR73" i="69"/>
  <c r="SQ73" i="69"/>
  <c r="SP73" i="69"/>
  <c r="SO73" i="69"/>
  <c r="SN73" i="69"/>
  <c r="SM73" i="69"/>
  <c r="SL73" i="69"/>
  <c r="SK73" i="69"/>
  <c r="SJ73" i="69"/>
  <c r="SI73" i="69"/>
  <c r="SH73" i="69"/>
  <c r="SG73" i="69"/>
  <c r="SF73" i="69"/>
  <c r="SE73" i="69"/>
  <c r="SD73" i="69"/>
  <c r="SC73" i="69"/>
  <c r="SB73" i="69"/>
  <c r="SA73" i="69"/>
  <c r="RZ73" i="69"/>
  <c r="RY73" i="69"/>
  <c r="RX73" i="69"/>
  <c r="RW73" i="69"/>
  <c r="RV73" i="69"/>
  <c r="RU73" i="69"/>
  <c r="RT73" i="69"/>
  <c r="RS73" i="69"/>
  <c r="RR73" i="69"/>
  <c r="RQ73" i="69"/>
  <c r="RP73" i="69"/>
  <c r="RO73" i="69"/>
  <c r="RN73" i="69"/>
  <c r="RM73" i="69"/>
  <c r="RL73" i="69"/>
  <c r="RK73" i="69"/>
  <c r="RJ73" i="69"/>
  <c r="RI73" i="69"/>
  <c r="RH73" i="69"/>
  <c r="RG73" i="69"/>
  <c r="RF73" i="69"/>
  <c r="RE73" i="69"/>
  <c r="RD73" i="69"/>
  <c r="RC73" i="69"/>
  <c r="RB73" i="69"/>
  <c r="RA73" i="69"/>
  <c r="QZ73" i="69"/>
  <c r="QY73" i="69"/>
  <c r="QX73" i="69"/>
  <c r="QW73" i="69"/>
  <c r="QV73" i="69"/>
  <c r="QU73" i="69"/>
  <c r="QT73" i="69"/>
  <c r="QS73" i="69"/>
  <c r="QR73" i="69"/>
  <c r="QQ73" i="69"/>
  <c r="QP73" i="69"/>
  <c r="QO73" i="69"/>
  <c r="QN73" i="69"/>
  <c r="QM73" i="69"/>
  <c r="QL73" i="69"/>
  <c r="QK73" i="69"/>
  <c r="QJ73" i="69"/>
  <c r="QI73" i="69"/>
  <c r="QH73" i="69"/>
  <c r="QG73" i="69"/>
  <c r="QF73" i="69"/>
  <c r="QE73" i="69"/>
  <c r="QD73" i="69"/>
  <c r="QC73" i="69"/>
  <c r="QB73" i="69"/>
  <c r="QA73" i="69"/>
  <c r="PZ73" i="69"/>
  <c r="PY73" i="69"/>
  <c r="PX73" i="69"/>
  <c r="PW73" i="69"/>
  <c r="PV73" i="69"/>
  <c r="PU73" i="69"/>
  <c r="PT73" i="69"/>
  <c r="PS73" i="69"/>
  <c r="PR73" i="69"/>
  <c r="PQ73" i="69"/>
  <c r="PP73" i="69"/>
  <c r="PO73" i="69"/>
  <c r="PN73" i="69"/>
  <c r="PM73" i="69"/>
  <c r="PL73" i="69"/>
  <c r="PK73" i="69"/>
  <c r="PJ73" i="69"/>
  <c r="PI73" i="69"/>
  <c r="PH73" i="69"/>
  <c r="PG73" i="69"/>
  <c r="PF73" i="69"/>
  <c r="PE73" i="69"/>
  <c r="PD73" i="69"/>
  <c r="PC73" i="69"/>
  <c r="PB73" i="69"/>
  <c r="PA73" i="69"/>
  <c r="OZ73" i="69"/>
  <c r="OY73" i="69"/>
  <c r="OX73" i="69"/>
  <c r="OW73" i="69"/>
  <c r="OV73" i="69"/>
  <c r="OU73" i="69"/>
  <c r="OT73" i="69"/>
  <c r="OS73" i="69"/>
  <c r="OR73" i="69"/>
  <c r="OQ73" i="69"/>
  <c r="OP73" i="69"/>
  <c r="OO73" i="69"/>
  <c r="ON73" i="69"/>
  <c r="OM73" i="69"/>
  <c r="OL73" i="69"/>
  <c r="OK73" i="69"/>
  <c r="OJ73" i="69"/>
  <c r="OI73" i="69"/>
  <c r="OH73" i="69"/>
  <c r="OG73" i="69"/>
  <c r="OF73" i="69"/>
  <c r="OE73" i="69"/>
  <c r="OD73" i="69"/>
  <c r="OC73" i="69"/>
  <c r="OB73" i="69"/>
  <c r="OA73" i="69"/>
  <c r="NZ73" i="69"/>
  <c r="NY73" i="69"/>
  <c r="NX73" i="69"/>
  <c r="NW73" i="69"/>
  <c r="NV73" i="69"/>
  <c r="NU73" i="69"/>
  <c r="NT73" i="69"/>
  <c r="NS73" i="69"/>
  <c r="NR73" i="69"/>
  <c r="NQ73" i="69"/>
  <c r="NP73" i="69"/>
  <c r="NO73" i="69"/>
  <c r="NN73" i="69"/>
  <c r="NM73" i="69"/>
  <c r="NL73" i="69"/>
  <c r="NK73" i="69"/>
  <c r="NJ73" i="69"/>
  <c r="NI73" i="69"/>
  <c r="NH73" i="69"/>
  <c r="NG73" i="69"/>
  <c r="NF73" i="69"/>
  <c r="NE73" i="69"/>
  <c r="ND73" i="69"/>
  <c r="NC73" i="69"/>
  <c r="NB73" i="69"/>
  <c r="NA73" i="69"/>
  <c r="MZ73" i="69"/>
  <c r="MY73" i="69"/>
  <c r="MX73" i="69"/>
  <c r="MW73" i="69"/>
  <c r="MV73" i="69"/>
  <c r="MU73" i="69"/>
  <c r="MT73" i="69"/>
  <c r="MS73" i="69"/>
  <c r="MR73" i="69"/>
  <c r="MQ73" i="69"/>
  <c r="MP73" i="69"/>
  <c r="MO73" i="69"/>
  <c r="MN73" i="69"/>
  <c r="MM73" i="69"/>
  <c r="ML73" i="69"/>
  <c r="MK73" i="69"/>
  <c r="MJ73" i="69"/>
  <c r="MI73" i="69"/>
  <c r="MH73" i="69"/>
  <c r="MG73" i="69"/>
  <c r="MF73" i="69"/>
  <c r="ME73" i="69"/>
  <c r="MD73" i="69"/>
  <c r="MC73" i="69"/>
  <c r="MB73" i="69"/>
  <c r="MA73" i="69"/>
  <c r="LZ73" i="69"/>
  <c r="LY73" i="69"/>
  <c r="LX73" i="69"/>
  <c r="LW73" i="69"/>
  <c r="LV73" i="69"/>
  <c r="LU73" i="69"/>
  <c r="LT73" i="69"/>
  <c r="LS73" i="69"/>
  <c r="LR73" i="69"/>
  <c r="LQ73" i="69"/>
  <c r="LP73" i="69"/>
  <c r="LO73" i="69"/>
  <c r="LN73" i="69"/>
  <c r="LM73" i="69"/>
  <c r="LL73" i="69"/>
  <c r="LK73" i="69"/>
  <c r="LJ73" i="69"/>
  <c r="LI73" i="69"/>
  <c r="LH73" i="69"/>
  <c r="LG73" i="69"/>
  <c r="LF73" i="69"/>
  <c r="LE73" i="69"/>
  <c r="LD73" i="69"/>
  <c r="LC73" i="69"/>
  <c r="LB73" i="69"/>
  <c r="LA73" i="69"/>
  <c r="KZ73" i="69"/>
  <c r="KY73" i="69"/>
  <c r="KX73" i="69"/>
  <c r="KW73" i="69"/>
  <c r="KV73" i="69"/>
  <c r="KU73" i="69"/>
  <c r="KT73" i="69"/>
  <c r="KS73" i="69"/>
  <c r="KR73" i="69"/>
  <c r="KQ73" i="69"/>
  <c r="KP73" i="69"/>
  <c r="KO73" i="69"/>
  <c r="KN73" i="69"/>
  <c r="KM73" i="69"/>
  <c r="KL73" i="69"/>
  <c r="KK73" i="69"/>
  <c r="KJ73" i="69"/>
  <c r="KI73" i="69"/>
  <c r="KH73" i="69"/>
  <c r="KG73" i="69"/>
  <c r="KF73" i="69"/>
  <c r="KE73" i="69"/>
  <c r="KD73" i="69"/>
  <c r="KC73" i="69"/>
  <c r="KB73" i="69"/>
  <c r="KA73" i="69"/>
  <c r="JZ73" i="69"/>
  <c r="JY73" i="69"/>
  <c r="JX73" i="69"/>
  <c r="JW73" i="69"/>
  <c r="JV73" i="69"/>
  <c r="JU73" i="69"/>
  <c r="JT73" i="69"/>
  <c r="JS73" i="69"/>
  <c r="JR73" i="69"/>
  <c r="JQ73" i="69"/>
  <c r="JP73" i="69"/>
  <c r="JO73" i="69"/>
  <c r="JN73" i="69"/>
  <c r="JM73" i="69"/>
  <c r="JL73" i="69"/>
  <c r="JK73" i="69"/>
  <c r="JJ73" i="69"/>
  <c r="JI73" i="69"/>
  <c r="JH73" i="69"/>
  <c r="JG73" i="69"/>
  <c r="JF73" i="69"/>
  <c r="JE73" i="69"/>
  <c r="JD73" i="69"/>
  <c r="JC73" i="69"/>
  <c r="JB73" i="69"/>
  <c r="JA73" i="69"/>
  <c r="IZ73" i="69"/>
  <c r="IY73" i="69"/>
  <c r="IX73" i="69"/>
  <c r="IW73" i="69"/>
  <c r="IV73" i="69"/>
  <c r="IU73" i="69"/>
  <c r="IT73" i="69"/>
  <c r="IS73" i="69"/>
  <c r="IR73" i="69"/>
  <c r="IQ73" i="69"/>
  <c r="IP73" i="69"/>
  <c r="IO73" i="69"/>
  <c r="IN73" i="69"/>
  <c r="IM73" i="69"/>
  <c r="IL73" i="69"/>
  <c r="IK73" i="69"/>
  <c r="IJ73" i="69"/>
  <c r="II73" i="69"/>
  <c r="IH73" i="69"/>
  <c r="IG73" i="69"/>
  <c r="IF73" i="69"/>
  <c r="IE73" i="69"/>
  <c r="ID73" i="69"/>
  <c r="IC73" i="69"/>
  <c r="IB73" i="69"/>
  <c r="IA73" i="69"/>
  <c r="HZ73" i="69"/>
  <c r="HY73" i="69"/>
  <c r="HX73" i="69"/>
  <c r="HW73" i="69"/>
  <c r="HV73" i="69"/>
  <c r="HU73" i="69"/>
  <c r="HT73" i="69"/>
  <c r="HS73" i="69"/>
  <c r="HR73" i="69"/>
  <c r="HQ73" i="69"/>
  <c r="HP73" i="69"/>
  <c r="HO73" i="69"/>
  <c r="HN73" i="69"/>
  <c r="HM73" i="69"/>
  <c r="HL73" i="69"/>
  <c r="HK73" i="69"/>
  <c r="HJ73" i="69"/>
  <c r="HI73" i="69"/>
  <c r="HH73" i="69"/>
  <c r="HG73" i="69"/>
  <c r="HF73" i="69"/>
  <c r="HE73" i="69"/>
  <c r="HD73" i="69"/>
  <c r="HC73" i="69"/>
  <c r="HB73" i="69"/>
  <c r="HA73" i="69"/>
  <c r="GZ73" i="69"/>
  <c r="GY73" i="69"/>
  <c r="GX73" i="69"/>
  <c r="GW73" i="69"/>
  <c r="GV73" i="69"/>
  <c r="GU73" i="69"/>
  <c r="GT73" i="69"/>
  <c r="GS73" i="69"/>
  <c r="GR73" i="69"/>
  <c r="GQ73" i="69"/>
  <c r="GP73" i="69"/>
  <c r="GO73" i="69"/>
  <c r="GN73" i="69"/>
  <c r="GM73" i="69"/>
  <c r="GL73" i="69"/>
  <c r="GK73" i="69"/>
  <c r="GJ73" i="69"/>
  <c r="GI73" i="69"/>
  <c r="GH73" i="69"/>
  <c r="GG73" i="69"/>
  <c r="GF73" i="69"/>
  <c r="GE73" i="69"/>
  <c r="GD73" i="69"/>
  <c r="GC73" i="69"/>
  <c r="GB73" i="69"/>
  <c r="GA73" i="69"/>
  <c r="FZ73" i="69"/>
  <c r="FY73" i="69"/>
  <c r="FX73" i="69"/>
  <c r="FW73" i="69"/>
  <c r="FV73" i="69"/>
  <c r="FU73" i="69"/>
  <c r="FT73" i="69"/>
  <c r="FS73" i="69"/>
  <c r="FR73" i="69"/>
  <c r="FQ73" i="69"/>
  <c r="FP73" i="69"/>
  <c r="FO73" i="69"/>
  <c r="FN73" i="69"/>
  <c r="FM73" i="69"/>
  <c r="FL73" i="69"/>
  <c r="FK73" i="69"/>
  <c r="FJ73" i="69"/>
  <c r="FI73" i="69"/>
  <c r="FH73" i="69"/>
  <c r="FG73" i="69"/>
  <c r="FF73" i="69"/>
  <c r="FE73" i="69"/>
  <c r="FD73" i="69"/>
  <c r="FC73" i="69"/>
  <c r="FB73" i="69"/>
  <c r="FA73" i="69"/>
  <c r="EZ73" i="69"/>
  <c r="EY73" i="69"/>
  <c r="EX73" i="69"/>
  <c r="EW73" i="69"/>
  <c r="EV73" i="69"/>
  <c r="EU73" i="69"/>
  <c r="ET73" i="69"/>
  <c r="ES73" i="69"/>
  <c r="ER73" i="69"/>
  <c r="EQ73" i="69"/>
  <c r="EP73" i="69"/>
  <c r="EO73" i="69"/>
  <c r="EN73" i="69"/>
  <c r="EM73" i="69"/>
  <c r="EL73" i="69"/>
  <c r="EK73" i="69"/>
  <c r="EJ73" i="69"/>
  <c r="EI73" i="69"/>
  <c r="EH73" i="69"/>
  <c r="EG73" i="69"/>
  <c r="EF73" i="69"/>
  <c r="EE73" i="69"/>
  <c r="ED73" i="69"/>
  <c r="EC73" i="69"/>
  <c r="EB73" i="69"/>
  <c r="EA73" i="69"/>
  <c r="DZ73" i="69"/>
  <c r="DY73" i="69"/>
  <c r="DX73" i="69"/>
  <c r="DW73" i="69"/>
  <c r="DV73" i="69"/>
  <c r="DU73" i="69"/>
  <c r="DT73" i="69"/>
  <c r="DS73" i="69"/>
  <c r="DR73" i="69"/>
  <c r="DQ73" i="69"/>
  <c r="DP73" i="69"/>
  <c r="DO73" i="69"/>
  <c r="DN73" i="69"/>
  <c r="DM73" i="69"/>
  <c r="DL73" i="69"/>
  <c r="DK73" i="69"/>
  <c r="DJ73" i="69"/>
  <c r="DI73" i="69"/>
  <c r="DH73" i="69"/>
  <c r="DG73" i="69"/>
  <c r="DF73" i="69"/>
  <c r="DE73" i="69"/>
  <c r="DD73" i="69"/>
  <c r="DC73" i="69"/>
  <c r="DB73" i="69"/>
  <c r="DA73" i="69"/>
  <c r="CZ73" i="69"/>
  <c r="CY73" i="69"/>
  <c r="CX73" i="69"/>
  <c r="CW73" i="69"/>
  <c r="CV73" i="69"/>
  <c r="CU73" i="69"/>
  <c r="CT73" i="69"/>
  <c r="CS73" i="69"/>
  <c r="CR73" i="69"/>
  <c r="CQ73" i="69"/>
  <c r="CP73" i="69"/>
  <c r="CO73" i="69"/>
  <c r="CN73" i="69"/>
  <c r="CM73" i="69"/>
  <c r="CL73" i="69"/>
  <c r="CK73" i="69"/>
  <c r="CJ73" i="69"/>
  <c r="CI73" i="69"/>
  <c r="CH73" i="69"/>
  <c r="CG73" i="69"/>
  <c r="CF73" i="69"/>
  <c r="CE73" i="69"/>
  <c r="CD73" i="69"/>
  <c r="CC73" i="69"/>
  <c r="CB73" i="69"/>
  <c r="CA73" i="69"/>
  <c r="BZ73" i="69"/>
  <c r="BY73" i="69"/>
  <c r="BX73" i="69"/>
  <c r="BW73" i="69"/>
  <c r="BV73" i="69"/>
  <c r="BU73" i="69"/>
  <c r="BT73" i="69"/>
  <c r="BS73" i="69"/>
  <c r="BR73" i="69"/>
  <c r="BQ73" i="69"/>
  <c r="BP73" i="69"/>
  <c r="BO73" i="69"/>
  <c r="BN73" i="69"/>
  <c r="BM73" i="69"/>
  <c r="BL73" i="69"/>
  <c r="BK73" i="69"/>
  <c r="BJ73" i="69"/>
  <c r="BI73" i="69"/>
  <c r="BH73" i="69"/>
  <c r="BG73" i="69"/>
  <c r="BF73" i="69"/>
  <c r="BE73" i="69"/>
  <c r="BD73" i="69"/>
  <c r="BC73" i="69"/>
  <c r="BB73" i="69"/>
  <c r="BA73" i="69"/>
  <c r="AZ73" i="69"/>
  <c r="AY73" i="69"/>
  <c r="AX73" i="69"/>
  <c r="AW73" i="69"/>
  <c r="AV73" i="69"/>
  <c r="AU73" i="69"/>
  <c r="AT73" i="69"/>
  <c r="AS73" i="69"/>
  <c r="AR73" i="69"/>
  <c r="AQ73" i="69"/>
  <c r="AP73" i="69"/>
  <c r="AO73" i="69"/>
  <c r="AN73" i="69"/>
  <c r="AM73" i="69"/>
  <c r="AL73" i="69"/>
  <c r="AK73" i="69"/>
  <c r="AJ73" i="69"/>
  <c r="AI73" i="69"/>
  <c r="AH73" i="69"/>
  <c r="AG73" i="69"/>
  <c r="AF73" i="69"/>
  <c r="AE73" i="69"/>
  <c r="AD73" i="69"/>
  <c r="AC73" i="69"/>
  <c r="AB73" i="69"/>
  <c r="AA73" i="69"/>
  <c r="Z73" i="69"/>
  <c r="Y73" i="69"/>
  <c r="X73" i="69"/>
  <c r="W73" i="69"/>
  <c r="V73" i="69"/>
  <c r="U73" i="69"/>
  <c r="T73" i="69"/>
  <c r="S73" i="69"/>
  <c r="R73" i="69"/>
  <c r="Q73" i="69"/>
  <c r="P73" i="69"/>
  <c r="O73" i="69"/>
  <c r="N73" i="69"/>
  <c r="M73" i="69"/>
  <c r="L73" i="69"/>
  <c r="K73" i="69"/>
  <c r="J73" i="69"/>
  <c r="I73" i="69"/>
  <c r="H73" i="69"/>
  <c r="G73" i="69"/>
  <c r="F73" i="69"/>
  <c r="E73" i="69"/>
  <c r="D73" i="69"/>
  <c r="C73" i="69"/>
  <c r="B73" i="69"/>
  <c r="A73" i="69"/>
  <c r="UC72" i="69"/>
  <c r="UB72" i="69"/>
  <c r="UA72" i="69"/>
  <c r="TZ72" i="69"/>
  <c r="TY72" i="69"/>
  <c r="TX72" i="69"/>
  <c r="TW72" i="69"/>
  <c r="TV72" i="69"/>
  <c r="TU72" i="69"/>
  <c r="TT72" i="69"/>
  <c r="TS72" i="69"/>
  <c r="TR72" i="69"/>
  <c r="TQ72" i="69"/>
  <c r="TP72" i="69"/>
  <c r="TO72" i="69"/>
  <c r="TN72" i="69"/>
  <c r="TM72" i="69"/>
  <c r="TL72" i="69"/>
  <c r="TK72" i="69"/>
  <c r="TJ72" i="69"/>
  <c r="TI72" i="69"/>
  <c r="TH72" i="69"/>
  <c r="TG72" i="69"/>
  <c r="TF72" i="69"/>
  <c r="TE72" i="69"/>
  <c r="TD72" i="69"/>
  <c r="TC72" i="69"/>
  <c r="TB72" i="69"/>
  <c r="TA72" i="69"/>
  <c r="SZ72" i="69"/>
  <c r="SY72" i="69"/>
  <c r="SX72" i="69"/>
  <c r="SW72" i="69"/>
  <c r="SV72" i="69"/>
  <c r="SU72" i="69"/>
  <c r="ST72" i="69"/>
  <c r="SS72" i="69"/>
  <c r="SR72" i="69"/>
  <c r="SQ72" i="69"/>
  <c r="SP72" i="69"/>
  <c r="SO72" i="69"/>
  <c r="SN72" i="69"/>
  <c r="SM72" i="69"/>
  <c r="SL72" i="69"/>
  <c r="SK72" i="69"/>
  <c r="SJ72" i="69"/>
  <c r="SI72" i="69"/>
  <c r="SH72" i="69"/>
  <c r="SG72" i="69"/>
  <c r="SF72" i="69"/>
  <c r="SE72" i="69"/>
  <c r="SD72" i="69"/>
  <c r="SC72" i="69"/>
  <c r="SB72" i="69"/>
  <c r="SA72" i="69"/>
  <c r="RZ72" i="69"/>
  <c r="RY72" i="69"/>
  <c r="RX72" i="69"/>
  <c r="RW72" i="69"/>
  <c r="RV72" i="69"/>
  <c r="RU72" i="69"/>
  <c r="RT72" i="69"/>
  <c r="RS72" i="69"/>
  <c r="RR72" i="69"/>
  <c r="RQ72" i="69"/>
  <c r="RP72" i="69"/>
  <c r="RO72" i="69"/>
  <c r="RN72" i="69"/>
  <c r="RM72" i="69"/>
  <c r="RL72" i="69"/>
  <c r="RK72" i="69"/>
  <c r="RJ72" i="69"/>
  <c r="RI72" i="69"/>
  <c r="RH72" i="69"/>
  <c r="RG72" i="69"/>
  <c r="RF72" i="69"/>
  <c r="RE72" i="69"/>
  <c r="RD72" i="69"/>
  <c r="RC72" i="69"/>
  <c r="RB72" i="69"/>
  <c r="RA72" i="69"/>
  <c r="QZ72" i="69"/>
  <c r="QY72" i="69"/>
  <c r="QX72" i="69"/>
  <c r="QW72" i="69"/>
  <c r="QV72" i="69"/>
  <c r="QU72" i="69"/>
  <c r="QT72" i="69"/>
  <c r="QS72" i="69"/>
  <c r="QR72" i="69"/>
  <c r="QQ72" i="69"/>
  <c r="QP72" i="69"/>
  <c r="QO72" i="69"/>
  <c r="QN72" i="69"/>
  <c r="QM72" i="69"/>
  <c r="QL72" i="69"/>
  <c r="QK72" i="69"/>
  <c r="QJ72" i="69"/>
  <c r="QI72" i="69"/>
  <c r="QH72" i="69"/>
  <c r="QG72" i="69"/>
  <c r="QF72" i="69"/>
  <c r="QE72" i="69"/>
  <c r="QD72" i="69"/>
  <c r="QC72" i="69"/>
  <c r="QB72" i="69"/>
  <c r="QA72" i="69"/>
  <c r="PZ72" i="69"/>
  <c r="PY72" i="69"/>
  <c r="PX72" i="69"/>
  <c r="PW72" i="69"/>
  <c r="PV72" i="69"/>
  <c r="PU72" i="69"/>
  <c r="PT72" i="69"/>
  <c r="PS72" i="69"/>
  <c r="PR72" i="69"/>
  <c r="PQ72" i="69"/>
  <c r="PP72" i="69"/>
  <c r="PO72" i="69"/>
  <c r="PN72" i="69"/>
  <c r="PM72" i="69"/>
  <c r="PL72" i="69"/>
  <c r="PK72" i="69"/>
  <c r="PJ72" i="69"/>
  <c r="PI72" i="69"/>
  <c r="PH72" i="69"/>
  <c r="PG72" i="69"/>
  <c r="PF72" i="69"/>
  <c r="PE72" i="69"/>
  <c r="PD72" i="69"/>
  <c r="PC72" i="69"/>
  <c r="PB72" i="69"/>
  <c r="PA72" i="69"/>
  <c r="OZ72" i="69"/>
  <c r="OY72" i="69"/>
  <c r="OX72" i="69"/>
  <c r="OW72" i="69"/>
  <c r="OV72" i="69"/>
  <c r="OU72" i="69"/>
  <c r="OT72" i="69"/>
  <c r="OS72" i="69"/>
  <c r="OR72" i="69"/>
  <c r="OQ72" i="69"/>
  <c r="OP72" i="69"/>
  <c r="OO72" i="69"/>
  <c r="ON72" i="69"/>
  <c r="OM72" i="69"/>
  <c r="OL72" i="69"/>
  <c r="OK72" i="69"/>
  <c r="OJ72" i="69"/>
  <c r="OI72" i="69"/>
  <c r="OH72" i="69"/>
  <c r="OG72" i="69"/>
  <c r="OF72" i="69"/>
  <c r="OE72" i="69"/>
  <c r="OD72" i="69"/>
  <c r="OC72" i="69"/>
  <c r="OB72" i="69"/>
  <c r="OA72" i="69"/>
  <c r="NZ72" i="69"/>
  <c r="NY72" i="69"/>
  <c r="NX72" i="69"/>
  <c r="NW72" i="69"/>
  <c r="NV72" i="69"/>
  <c r="NU72" i="69"/>
  <c r="NT72" i="69"/>
  <c r="NS72" i="69"/>
  <c r="NR72" i="69"/>
  <c r="NQ72" i="69"/>
  <c r="NP72" i="69"/>
  <c r="NO72" i="69"/>
  <c r="NN72" i="69"/>
  <c r="NM72" i="69"/>
  <c r="NL72" i="69"/>
  <c r="NK72" i="69"/>
  <c r="NJ72" i="69"/>
  <c r="NI72" i="69"/>
  <c r="NH72" i="69"/>
  <c r="NG72" i="69"/>
  <c r="NF72" i="69"/>
  <c r="NE72" i="69"/>
  <c r="ND72" i="69"/>
  <c r="NC72" i="69"/>
  <c r="NB72" i="69"/>
  <c r="NA72" i="69"/>
  <c r="MZ72" i="69"/>
  <c r="MY72" i="69"/>
  <c r="MX72" i="69"/>
  <c r="MW72" i="69"/>
  <c r="MV72" i="69"/>
  <c r="MU72" i="69"/>
  <c r="MT72" i="69"/>
  <c r="MS72" i="69"/>
  <c r="MR72" i="69"/>
  <c r="MQ72" i="69"/>
  <c r="MP72" i="69"/>
  <c r="MO72" i="69"/>
  <c r="MN72" i="69"/>
  <c r="MM72" i="69"/>
  <c r="ML72" i="69"/>
  <c r="MK72" i="69"/>
  <c r="MJ72" i="69"/>
  <c r="MI72" i="69"/>
  <c r="MH72" i="69"/>
  <c r="MG72" i="69"/>
  <c r="MF72" i="69"/>
  <c r="ME72" i="69"/>
  <c r="MD72" i="69"/>
  <c r="MC72" i="69"/>
  <c r="MB72" i="69"/>
  <c r="MA72" i="69"/>
  <c r="LZ72" i="69"/>
  <c r="LY72" i="69"/>
  <c r="LX72" i="69"/>
  <c r="LW72" i="69"/>
  <c r="LV72" i="69"/>
  <c r="LU72" i="69"/>
  <c r="LT72" i="69"/>
  <c r="LS72" i="69"/>
  <c r="LR72" i="69"/>
  <c r="LQ72" i="69"/>
  <c r="LP72" i="69"/>
  <c r="LO72" i="69"/>
  <c r="LN72" i="69"/>
  <c r="LM72" i="69"/>
  <c r="LL72" i="69"/>
  <c r="LK72" i="69"/>
  <c r="LJ72" i="69"/>
  <c r="LI72" i="69"/>
  <c r="LH72" i="69"/>
  <c r="LG72" i="69"/>
  <c r="LF72" i="69"/>
  <c r="LE72" i="69"/>
  <c r="LD72" i="69"/>
  <c r="LC72" i="69"/>
  <c r="LB72" i="69"/>
  <c r="LA72" i="69"/>
  <c r="KZ72" i="69"/>
  <c r="KY72" i="69"/>
  <c r="KX72" i="69"/>
  <c r="KW72" i="69"/>
  <c r="KV72" i="69"/>
  <c r="KU72" i="69"/>
  <c r="KT72" i="69"/>
  <c r="KS72" i="69"/>
  <c r="KR72" i="69"/>
  <c r="KQ72" i="69"/>
  <c r="KP72" i="69"/>
  <c r="KO72" i="69"/>
  <c r="KN72" i="69"/>
  <c r="KM72" i="69"/>
  <c r="KL72" i="69"/>
  <c r="KK72" i="69"/>
  <c r="KJ72" i="69"/>
  <c r="KI72" i="69"/>
  <c r="KH72" i="69"/>
  <c r="KG72" i="69"/>
  <c r="KF72" i="69"/>
  <c r="KE72" i="69"/>
  <c r="KD72" i="69"/>
  <c r="KC72" i="69"/>
  <c r="KB72" i="69"/>
  <c r="KA72" i="69"/>
  <c r="JZ72" i="69"/>
  <c r="JY72" i="69"/>
  <c r="JX72" i="69"/>
  <c r="JW72" i="69"/>
  <c r="JV72" i="69"/>
  <c r="JU72" i="69"/>
  <c r="JT72" i="69"/>
  <c r="JS72" i="69"/>
  <c r="JR72" i="69"/>
  <c r="JQ72" i="69"/>
  <c r="JP72" i="69"/>
  <c r="JO72" i="69"/>
  <c r="JN72" i="69"/>
  <c r="JM72" i="69"/>
  <c r="JL72" i="69"/>
  <c r="JK72" i="69"/>
  <c r="JJ72" i="69"/>
  <c r="JI72" i="69"/>
  <c r="JH72" i="69"/>
  <c r="JG72" i="69"/>
  <c r="JF72" i="69"/>
  <c r="JE72" i="69"/>
  <c r="JD72" i="69"/>
  <c r="JC72" i="69"/>
  <c r="JB72" i="69"/>
  <c r="JA72" i="69"/>
  <c r="IZ72" i="69"/>
  <c r="IY72" i="69"/>
  <c r="IX72" i="69"/>
  <c r="IW72" i="69"/>
  <c r="IV72" i="69"/>
  <c r="IU72" i="69"/>
  <c r="IT72" i="69"/>
  <c r="IS72" i="69"/>
  <c r="IR72" i="69"/>
  <c r="IQ72" i="69"/>
  <c r="IP72" i="69"/>
  <c r="IO72" i="69"/>
  <c r="IN72" i="69"/>
  <c r="IM72" i="69"/>
  <c r="IL72" i="69"/>
  <c r="IK72" i="69"/>
  <c r="IJ72" i="69"/>
  <c r="II72" i="69"/>
  <c r="IH72" i="69"/>
  <c r="IG72" i="69"/>
  <c r="IF72" i="69"/>
  <c r="IE72" i="69"/>
  <c r="ID72" i="69"/>
  <c r="IC72" i="69"/>
  <c r="IB72" i="69"/>
  <c r="IA72" i="69"/>
  <c r="HZ72" i="69"/>
  <c r="HY72" i="69"/>
  <c r="HX72" i="69"/>
  <c r="HW72" i="69"/>
  <c r="HV72" i="69"/>
  <c r="HU72" i="69"/>
  <c r="HT72" i="69"/>
  <c r="HS72" i="69"/>
  <c r="HR72" i="69"/>
  <c r="HQ72" i="69"/>
  <c r="HP72" i="69"/>
  <c r="HO72" i="69"/>
  <c r="HN72" i="69"/>
  <c r="HM72" i="69"/>
  <c r="HL72" i="69"/>
  <c r="HK72" i="69"/>
  <c r="HJ72" i="69"/>
  <c r="HI72" i="69"/>
  <c r="HH72" i="69"/>
  <c r="HG72" i="69"/>
  <c r="HF72" i="69"/>
  <c r="HE72" i="69"/>
  <c r="HD72" i="69"/>
  <c r="HC72" i="69"/>
  <c r="HB72" i="69"/>
  <c r="HA72" i="69"/>
  <c r="GZ72" i="69"/>
  <c r="GY72" i="69"/>
  <c r="GX72" i="69"/>
  <c r="GW72" i="69"/>
  <c r="GV72" i="69"/>
  <c r="GU72" i="69"/>
  <c r="GT72" i="69"/>
  <c r="GS72" i="69"/>
  <c r="GR72" i="69"/>
  <c r="GQ72" i="69"/>
  <c r="GP72" i="69"/>
  <c r="GO72" i="69"/>
  <c r="GN72" i="69"/>
  <c r="GM72" i="69"/>
  <c r="GL72" i="69"/>
  <c r="GK72" i="69"/>
  <c r="GJ72" i="69"/>
  <c r="GI72" i="69"/>
  <c r="GH72" i="69"/>
  <c r="GG72" i="69"/>
  <c r="GF72" i="69"/>
  <c r="GE72" i="69"/>
  <c r="GD72" i="69"/>
  <c r="GC72" i="69"/>
  <c r="GB72" i="69"/>
  <c r="GA72" i="69"/>
  <c r="FZ72" i="69"/>
  <c r="FY72" i="69"/>
  <c r="FX72" i="69"/>
  <c r="FW72" i="69"/>
  <c r="FV72" i="69"/>
  <c r="FU72" i="69"/>
  <c r="FT72" i="69"/>
  <c r="FS72" i="69"/>
  <c r="FR72" i="69"/>
  <c r="FQ72" i="69"/>
  <c r="FP72" i="69"/>
  <c r="FO72" i="69"/>
  <c r="FN72" i="69"/>
  <c r="FM72" i="69"/>
  <c r="FL72" i="69"/>
  <c r="FK72" i="69"/>
  <c r="FJ72" i="69"/>
  <c r="FI72" i="69"/>
  <c r="FH72" i="69"/>
  <c r="FG72" i="69"/>
  <c r="FF72" i="69"/>
  <c r="FE72" i="69"/>
  <c r="FD72" i="69"/>
  <c r="FC72" i="69"/>
  <c r="FB72" i="69"/>
  <c r="FA72" i="69"/>
  <c r="EZ72" i="69"/>
  <c r="EY72" i="69"/>
  <c r="EX72" i="69"/>
  <c r="EW72" i="69"/>
  <c r="EV72" i="69"/>
  <c r="EU72" i="69"/>
  <c r="ET72" i="69"/>
  <c r="ES72" i="69"/>
  <c r="ER72" i="69"/>
  <c r="EQ72" i="69"/>
  <c r="EP72" i="69"/>
  <c r="EO72" i="69"/>
  <c r="EN72" i="69"/>
  <c r="EM72" i="69"/>
  <c r="EL72" i="69"/>
  <c r="EK72" i="69"/>
  <c r="EJ72" i="69"/>
  <c r="EI72" i="69"/>
  <c r="EH72" i="69"/>
  <c r="EG72" i="69"/>
  <c r="EF72" i="69"/>
  <c r="EE72" i="69"/>
  <c r="ED72" i="69"/>
  <c r="EC72" i="69"/>
  <c r="EB72" i="69"/>
  <c r="EA72" i="69"/>
  <c r="DZ72" i="69"/>
  <c r="DY72" i="69"/>
  <c r="DX72" i="69"/>
  <c r="DW72" i="69"/>
  <c r="DV72" i="69"/>
  <c r="DU72" i="69"/>
  <c r="DT72" i="69"/>
  <c r="DS72" i="69"/>
  <c r="DR72" i="69"/>
  <c r="DQ72" i="69"/>
  <c r="DP72" i="69"/>
  <c r="DO72" i="69"/>
  <c r="DN72" i="69"/>
  <c r="DM72" i="69"/>
  <c r="DL72" i="69"/>
  <c r="DK72" i="69"/>
  <c r="DJ72" i="69"/>
  <c r="DI72" i="69"/>
  <c r="DH72" i="69"/>
  <c r="DG72" i="69"/>
  <c r="DF72" i="69"/>
  <c r="DE72" i="69"/>
  <c r="DD72" i="69"/>
  <c r="DC72" i="69"/>
  <c r="DB72" i="69"/>
  <c r="DA72" i="69"/>
  <c r="CZ72" i="69"/>
  <c r="CY72" i="69"/>
  <c r="CX72" i="69"/>
  <c r="CW72" i="69"/>
  <c r="CV72" i="69"/>
  <c r="CU72" i="69"/>
  <c r="CT72" i="69"/>
  <c r="CS72" i="69"/>
  <c r="CR72" i="69"/>
  <c r="CQ72" i="69"/>
  <c r="CP72" i="69"/>
  <c r="CO72" i="69"/>
  <c r="CN72" i="69"/>
  <c r="CM72" i="69"/>
  <c r="CL72" i="69"/>
  <c r="CK72" i="69"/>
  <c r="CJ72" i="69"/>
  <c r="CI72" i="69"/>
  <c r="CH72" i="69"/>
  <c r="CG72" i="69"/>
  <c r="CF72" i="69"/>
  <c r="CE72" i="69"/>
  <c r="CD72" i="69"/>
  <c r="CC72" i="69"/>
  <c r="CB72" i="69"/>
  <c r="CA72" i="69"/>
  <c r="BZ72" i="69"/>
  <c r="BY72" i="69"/>
  <c r="BX72" i="69"/>
  <c r="BW72" i="69"/>
  <c r="BV72" i="69"/>
  <c r="BU72" i="69"/>
  <c r="BT72" i="69"/>
  <c r="BS72" i="69"/>
  <c r="BR72" i="69"/>
  <c r="BQ72" i="69"/>
  <c r="BP72" i="69"/>
  <c r="BO72" i="69"/>
  <c r="BN72" i="69"/>
  <c r="BM72" i="69"/>
  <c r="BL72" i="69"/>
  <c r="BK72" i="69"/>
  <c r="BJ72" i="69"/>
  <c r="BI72" i="69"/>
  <c r="BH72" i="69"/>
  <c r="BG72" i="69"/>
  <c r="BF72" i="69"/>
  <c r="BE72" i="69"/>
  <c r="BD72" i="69"/>
  <c r="BC72" i="69"/>
  <c r="BB72" i="69"/>
  <c r="BA72" i="69"/>
  <c r="AZ72" i="69"/>
  <c r="AY72" i="69"/>
  <c r="AX72" i="69"/>
  <c r="AW72" i="69"/>
  <c r="AV72" i="69"/>
  <c r="AU72" i="69"/>
  <c r="AT72" i="69"/>
  <c r="AS72" i="69"/>
  <c r="AR72" i="69"/>
  <c r="AQ72" i="69"/>
  <c r="AP72" i="69"/>
  <c r="AO72" i="69"/>
  <c r="AN72" i="69"/>
  <c r="AM72" i="69"/>
  <c r="AL72" i="69"/>
  <c r="AK72" i="69"/>
  <c r="AJ72" i="69"/>
  <c r="AI72" i="69"/>
  <c r="AH72" i="69"/>
  <c r="AG72" i="69"/>
  <c r="AF72" i="69"/>
  <c r="AE72" i="69"/>
  <c r="AD72" i="69"/>
  <c r="AC72" i="69"/>
  <c r="AB72" i="69"/>
  <c r="AA72" i="69"/>
  <c r="Z72" i="69"/>
  <c r="Y72" i="69"/>
  <c r="X72" i="69"/>
  <c r="W72" i="69"/>
  <c r="V72" i="69"/>
  <c r="U72" i="69"/>
  <c r="T72" i="69"/>
  <c r="S72" i="69"/>
  <c r="R72" i="69"/>
  <c r="Q72" i="69"/>
  <c r="P72" i="69"/>
  <c r="O72" i="69"/>
  <c r="N72" i="69"/>
  <c r="M72" i="69"/>
  <c r="L72" i="69"/>
  <c r="K72" i="69"/>
  <c r="J72" i="69"/>
  <c r="I72" i="69"/>
  <c r="H72" i="69"/>
  <c r="G72" i="69"/>
  <c r="F72" i="69"/>
  <c r="E72" i="69"/>
  <c r="D72" i="69"/>
  <c r="C72" i="69"/>
  <c r="B72" i="69"/>
  <c r="A72" i="69"/>
  <c r="UC71" i="69"/>
  <c r="UB71" i="69"/>
  <c r="UA71" i="69"/>
  <c r="TZ71" i="69"/>
  <c r="TY71" i="69"/>
  <c r="TX71" i="69"/>
  <c r="TW71" i="69"/>
  <c r="TV71" i="69"/>
  <c r="TU71" i="69"/>
  <c r="TT71" i="69"/>
  <c r="TS71" i="69"/>
  <c r="TR71" i="69"/>
  <c r="TQ71" i="69"/>
  <c r="TP71" i="69"/>
  <c r="TO71" i="69"/>
  <c r="TN71" i="69"/>
  <c r="TM71" i="69"/>
  <c r="TL71" i="69"/>
  <c r="TK71" i="69"/>
  <c r="TJ71" i="69"/>
  <c r="TI71" i="69"/>
  <c r="TH71" i="69"/>
  <c r="TG71" i="69"/>
  <c r="TF71" i="69"/>
  <c r="TE71" i="69"/>
  <c r="TD71" i="69"/>
  <c r="TC71" i="69"/>
  <c r="TB71" i="69"/>
  <c r="TA71" i="69"/>
  <c r="SZ71" i="69"/>
  <c r="SY71" i="69"/>
  <c r="SX71" i="69"/>
  <c r="SW71" i="69"/>
  <c r="SV71" i="69"/>
  <c r="SU71" i="69"/>
  <c r="ST71" i="69"/>
  <c r="SS71" i="69"/>
  <c r="SR71" i="69"/>
  <c r="SQ71" i="69"/>
  <c r="SP71" i="69"/>
  <c r="SO71" i="69"/>
  <c r="SN71" i="69"/>
  <c r="SM71" i="69"/>
  <c r="SL71" i="69"/>
  <c r="SK71" i="69"/>
  <c r="SJ71" i="69"/>
  <c r="SI71" i="69"/>
  <c r="SH71" i="69"/>
  <c r="SG71" i="69"/>
  <c r="SF71" i="69"/>
  <c r="SE71" i="69"/>
  <c r="SD71" i="69"/>
  <c r="SC71" i="69"/>
  <c r="SB71" i="69"/>
  <c r="SA71" i="69"/>
  <c r="RZ71" i="69"/>
  <c r="RY71" i="69"/>
  <c r="RX71" i="69"/>
  <c r="RW71" i="69"/>
  <c r="RV71" i="69"/>
  <c r="RU71" i="69"/>
  <c r="RT71" i="69"/>
  <c r="RS71" i="69"/>
  <c r="RR71" i="69"/>
  <c r="RQ71" i="69"/>
  <c r="RP71" i="69"/>
  <c r="RO71" i="69"/>
  <c r="RN71" i="69"/>
  <c r="RM71" i="69"/>
  <c r="RL71" i="69"/>
  <c r="RK71" i="69"/>
  <c r="RJ71" i="69"/>
  <c r="RI71" i="69"/>
  <c r="RH71" i="69"/>
  <c r="RG71" i="69"/>
  <c r="RF71" i="69"/>
  <c r="RE71" i="69"/>
  <c r="RD71" i="69"/>
  <c r="RC71" i="69"/>
  <c r="RB71" i="69"/>
  <c r="RA71" i="69"/>
  <c r="QZ71" i="69"/>
  <c r="QY71" i="69"/>
  <c r="QX71" i="69"/>
  <c r="QW71" i="69"/>
  <c r="QV71" i="69"/>
  <c r="QU71" i="69"/>
  <c r="QT71" i="69"/>
  <c r="QS71" i="69"/>
  <c r="QR71" i="69"/>
  <c r="QQ71" i="69"/>
  <c r="QP71" i="69"/>
  <c r="QO71" i="69"/>
  <c r="QN71" i="69"/>
  <c r="QM71" i="69"/>
  <c r="QL71" i="69"/>
  <c r="QK71" i="69"/>
  <c r="QJ71" i="69"/>
  <c r="QI71" i="69"/>
  <c r="QH71" i="69"/>
  <c r="QG71" i="69"/>
  <c r="QF71" i="69"/>
  <c r="QE71" i="69"/>
  <c r="QD71" i="69"/>
  <c r="QC71" i="69"/>
  <c r="QB71" i="69"/>
  <c r="QA71" i="69"/>
  <c r="PZ71" i="69"/>
  <c r="PY71" i="69"/>
  <c r="PX71" i="69"/>
  <c r="PW71" i="69"/>
  <c r="PV71" i="69"/>
  <c r="PU71" i="69"/>
  <c r="PT71" i="69"/>
  <c r="PS71" i="69"/>
  <c r="PR71" i="69"/>
  <c r="PQ71" i="69"/>
  <c r="PP71" i="69"/>
  <c r="PO71" i="69"/>
  <c r="PN71" i="69"/>
  <c r="PM71" i="69"/>
  <c r="PL71" i="69"/>
  <c r="PK71" i="69"/>
  <c r="PJ71" i="69"/>
  <c r="PI71" i="69"/>
  <c r="PH71" i="69"/>
  <c r="PG71" i="69"/>
  <c r="PF71" i="69"/>
  <c r="PE71" i="69"/>
  <c r="PD71" i="69"/>
  <c r="PC71" i="69"/>
  <c r="PB71" i="69"/>
  <c r="PA71" i="69"/>
  <c r="OZ71" i="69"/>
  <c r="OY71" i="69"/>
  <c r="OX71" i="69"/>
  <c r="OW71" i="69"/>
  <c r="OV71" i="69"/>
  <c r="OU71" i="69"/>
  <c r="OT71" i="69"/>
  <c r="OS71" i="69"/>
  <c r="OR71" i="69"/>
  <c r="OQ71" i="69"/>
  <c r="OP71" i="69"/>
  <c r="OO71" i="69"/>
  <c r="ON71" i="69"/>
  <c r="OM71" i="69"/>
  <c r="OL71" i="69"/>
  <c r="OK71" i="69"/>
  <c r="OJ71" i="69"/>
  <c r="OI71" i="69"/>
  <c r="OH71" i="69"/>
  <c r="OG71" i="69"/>
  <c r="OF71" i="69"/>
  <c r="OE71" i="69"/>
  <c r="OD71" i="69"/>
  <c r="OC71" i="69"/>
  <c r="OB71" i="69"/>
  <c r="OA71" i="69"/>
  <c r="NZ71" i="69"/>
  <c r="NY71" i="69"/>
  <c r="NX71" i="69"/>
  <c r="NW71" i="69"/>
  <c r="NV71" i="69"/>
  <c r="NU71" i="69"/>
  <c r="NT71" i="69"/>
  <c r="NS71" i="69"/>
  <c r="NR71" i="69"/>
  <c r="NQ71" i="69"/>
  <c r="NP71" i="69"/>
  <c r="NO71" i="69"/>
  <c r="NN71" i="69"/>
  <c r="NM71" i="69"/>
  <c r="NL71" i="69"/>
  <c r="NK71" i="69"/>
  <c r="NJ71" i="69"/>
  <c r="NI71" i="69"/>
  <c r="NH71" i="69"/>
  <c r="NG71" i="69"/>
  <c r="NF71" i="69"/>
  <c r="NE71" i="69"/>
  <c r="ND71" i="69"/>
  <c r="NC71" i="69"/>
  <c r="NB71" i="69"/>
  <c r="NA71" i="69"/>
  <c r="MZ71" i="69"/>
  <c r="MY71" i="69"/>
  <c r="MX71" i="69"/>
  <c r="MW71" i="69"/>
  <c r="MV71" i="69"/>
  <c r="MU71" i="69"/>
  <c r="MT71" i="69"/>
  <c r="MS71" i="69"/>
  <c r="MR71" i="69"/>
  <c r="MQ71" i="69"/>
  <c r="MP71" i="69"/>
  <c r="MO71" i="69"/>
  <c r="MN71" i="69"/>
  <c r="MM71" i="69"/>
  <c r="ML71" i="69"/>
  <c r="MK71" i="69"/>
  <c r="MJ71" i="69"/>
  <c r="MI71" i="69"/>
  <c r="MH71" i="69"/>
  <c r="MG71" i="69"/>
  <c r="MF71" i="69"/>
  <c r="ME71" i="69"/>
  <c r="MD71" i="69"/>
  <c r="MC71" i="69"/>
  <c r="MB71" i="69"/>
  <c r="MA71" i="69"/>
  <c r="LZ71" i="69"/>
  <c r="LY71" i="69"/>
  <c r="LX71" i="69"/>
  <c r="LW71" i="69"/>
  <c r="LV71" i="69"/>
  <c r="LU71" i="69"/>
  <c r="LT71" i="69"/>
  <c r="LS71" i="69"/>
  <c r="LR71" i="69"/>
  <c r="LQ71" i="69"/>
  <c r="LP71" i="69"/>
  <c r="LO71" i="69"/>
  <c r="LN71" i="69"/>
  <c r="LM71" i="69"/>
  <c r="LL71" i="69"/>
  <c r="LK71" i="69"/>
  <c r="LJ71" i="69"/>
  <c r="LI71" i="69"/>
  <c r="LH71" i="69"/>
  <c r="LG71" i="69"/>
  <c r="LF71" i="69"/>
  <c r="LE71" i="69"/>
  <c r="LD71" i="69"/>
  <c r="LC71" i="69"/>
  <c r="LB71" i="69"/>
  <c r="LA71" i="69"/>
  <c r="KZ71" i="69"/>
  <c r="KY71" i="69"/>
  <c r="KX71" i="69"/>
  <c r="KW71" i="69"/>
  <c r="KV71" i="69"/>
  <c r="KU71" i="69"/>
  <c r="KT71" i="69"/>
  <c r="KS71" i="69"/>
  <c r="KR71" i="69"/>
  <c r="KQ71" i="69"/>
  <c r="KP71" i="69"/>
  <c r="KO71" i="69"/>
  <c r="KN71" i="69"/>
  <c r="KM71" i="69"/>
  <c r="KL71" i="69"/>
  <c r="KK71" i="69"/>
  <c r="KJ71" i="69"/>
  <c r="KI71" i="69"/>
  <c r="KH71" i="69"/>
  <c r="KG71" i="69"/>
  <c r="KF71" i="69"/>
  <c r="KE71" i="69"/>
  <c r="KD71" i="69"/>
  <c r="KC71" i="69"/>
  <c r="KB71" i="69"/>
  <c r="KA71" i="69"/>
  <c r="JZ71" i="69"/>
  <c r="JY71" i="69"/>
  <c r="JX71" i="69"/>
  <c r="JW71" i="69"/>
  <c r="JV71" i="69"/>
  <c r="JU71" i="69"/>
  <c r="JT71" i="69"/>
  <c r="JS71" i="69"/>
  <c r="JR71" i="69"/>
  <c r="JQ71" i="69"/>
  <c r="JP71" i="69"/>
  <c r="JO71" i="69"/>
  <c r="JN71" i="69"/>
  <c r="JM71" i="69"/>
  <c r="JL71" i="69"/>
  <c r="JK71" i="69"/>
  <c r="JJ71" i="69"/>
  <c r="JI71" i="69"/>
  <c r="JH71" i="69"/>
  <c r="JG71" i="69"/>
  <c r="JF71" i="69"/>
  <c r="JE71" i="69"/>
  <c r="JD71" i="69"/>
  <c r="JC71" i="69"/>
  <c r="JB71" i="69"/>
  <c r="JA71" i="69"/>
  <c r="IZ71" i="69"/>
  <c r="IY71" i="69"/>
  <c r="IX71" i="69"/>
  <c r="IW71" i="69"/>
  <c r="IV71" i="69"/>
  <c r="IU71" i="69"/>
  <c r="IT71" i="69"/>
  <c r="IS71" i="69"/>
  <c r="IR71" i="69"/>
  <c r="IQ71" i="69"/>
  <c r="IP71" i="69"/>
  <c r="IO71" i="69"/>
  <c r="IN71" i="69"/>
  <c r="IM71" i="69"/>
  <c r="IL71" i="69"/>
  <c r="IK71" i="69"/>
  <c r="IJ71" i="69"/>
  <c r="II71" i="69"/>
  <c r="IH71" i="69"/>
  <c r="IG71" i="69"/>
  <c r="IF71" i="69"/>
  <c r="IE71" i="69"/>
  <c r="ID71" i="69"/>
  <c r="IC71" i="69"/>
  <c r="IB71" i="69"/>
  <c r="IA71" i="69"/>
  <c r="HZ71" i="69"/>
  <c r="HY71" i="69"/>
  <c r="HX71" i="69"/>
  <c r="HW71" i="69"/>
  <c r="HV71" i="69"/>
  <c r="HU71" i="69"/>
  <c r="HT71" i="69"/>
  <c r="HS71" i="69"/>
  <c r="HR71" i="69"/>
  <c r="HQ71" i="69"/>
  <c r="HP71" i="69"/>
  <c r="HO71" i="69"/>
  <c r="HN71" i="69"/>
  <c r="HM71" i="69"/>
  <c r="HL71" i="69"/>
  <c r="HK71" i="69"/>
  <c r="HJ71" i="69"/>
  <c r="HI71" i="69"/>
  <c r="HH71" i="69"/>
  <c r="HG71" i="69"/>
  <c r="HF71" i="69"/>
  <c r="HE71" i="69"/>
  <c r="HD71" i="69"/>
  <c r="HC71" i="69"/>
  <c r="HB71" i="69"/>
  <c r="HA71" i="69"/>
  <c r="GZ71" i="69"/>
  <c r="GY71" i="69"/>
  <c r="GX71" i="69"/>
  <c r="GW71" i="69"/>
  <c r="GV71" i="69"/>
  <c r="GU71" i="69"/>
  <c r="GT71" i="69"/>
  <c r="GS71" i="69"/>
  <c r="GR71" i="69"/>
  <c r="GQ71" i="69"/>
  <c r="GP71" i="69"/>
  <c r="GO71" i="69"/>
  <c r="GN71" i="69"/>
  <c r="GM71" i="69"/>
  <c r="GL71" i="69"/>
  <c r="GK71" i="69"/>
  <c r="GJ71" i="69"/>
  <c r="GI71" i="69"/>
  <c r="GH71" i="69"/>
  <c r="GG71" i="69"/>
  <c r="GF71" i="69"/>
  <c r="GE71" i="69"/>
  <c r="GD71" i="69"/>
  <c r="GC71" i="69"/>
  <c r="GB71" i="69"/>
  <c r="GA71" i="69"/>
  <c r="FZ71" i="69"/>
  <c r="FY71" i="69"/>
  <c r="FX71" i="69"/>
  <c r="FW71" i="69"/>
  <c r="FV71" i="69"/>
  <c r="FU71" i="69"/>
  <c r="FT71" i="69"/>
  <c r="FS71" i="69"/>
  <c r="FR71" i="69"/>
  <c r="FQ71" i="69"/>
  <c r="FP71" i="69"/>
  <c r="FO71" i="69"/>
  <c r="FN71" i="69"/>
  <c r="FM71" i="69"/>
  <c r="FL71" i="69"/>
  <c r="FK71" i="69"/>
  <c r="FJ71" i="69"/>
  <c r="FI71" i="69"/>
  <c r="FH71" i="69"/>
  <c r="FG71" i="69"/>
  <c r="FF71" i="69"/>
  <c r="FE71" i="69"/>
  <c r="FD71" i="69"/>
  <c r="FC71" i="69"/>
  <c r="FB71" i="69"/>
  <c r="FA71" i="69"/>
  <c r="EZ71" i="69"/>
  <c r="EY71" i="69"/>
  <c r="EX71" i="69"/>
  <c r="EW71" i="69"/>
  <c r="EV71" i="69"/>
  <c r="EU71" i="69"/>
  <c r="ET71" i="69"/>
  <c r="ES71" i="69"/>
  <c r="ER71" i="69"/>
  <c r="EQ71" i="69"/>
  <c r="EP71" i="69"/>
  <c r="EO71" i="69"/>
  <c r="EN71" i="69"/>
  <c r="EM71" i="69"/>
  <c r="EL71" i="69"/>
  <c r="EK71" i="69"/>
  <c r="EJ71" i="69"/>
  <c r="EI71" i="69"/>
  <c r="EH71" i="69"/>
  <c r="EG71" i="69"/>
  <c r="EF71" i="69"/>
  <c r="EE71" i="69"/>
  <c r="ED71" i="69"/>
  <c r="EC71" i="69"/>
  <c r="EB71" i="69"/>
  <c r="EA71" i="69"/>
  <c r="DZ71" i="69"/>
  <c r="DY71" i="69"/>
  <c r="DX71" i="69"/>
  <c r="DW71" i="69"/>
  <c r="DV71" i="69"/>
  <c r="DU71" i="69"/>
  <c r="DT71" i="69"/>
  <c r="DS71" i="69"/>
  <c r="DR71" i="69"/>
  <c r="DQ71" i="69"/>
  <c r="DP71" i="69"/>
  <c r="DO71" i="69"/>
  <c r="DN71" i="69"/>
  <c r="DM71" i="69"/>
  <c r="DL71" i="69"/>
  <c r="DK71" i="69"/>
  <c r="DJ71" i="69"/>
  <c r="DI71" i="69"/>
  <c r="DH71" i="69"/>
  <c r="DG71" i="69"/>
  <c r="DF71" i="69"/>
  <c r="DE71" i="69"/>
  <c r="DD71" i="69"/>
  <c r="DC71" i="69"/>
  <c r="DB71" i="69"/>
  <c r="DA71" i="69"/>
  <c r="CZ71" i="69"/>
  <c r="CY71" i="69"/>
  <c r="CX71" i="69"/>
  <c r="CW71" i="69"/>
  <c r="CV71" i="69"/>
  <c r="CU71" i="69"/>
  <c r="CT71" i="69"/>
  <c r="CS71" i="69"/>
  <c r="CR71" i="69"/>
  <c r="CQ71" i="69"/>
  <c r="CP71" i="69"/>
  <c r="CO71" i="69"/>
  <c r="CN71" i="69"/>
  <c r="CM71" i="69"/>
  <c r="CL71" i="69"/>
  <c r="CK71" i="69"/>
  <c r="CJ71" i="69"/>
  <c r="CI71" i="69"/>
  <c r="CH71" i="69"/>
  <c r="CG71" i="69"/>
  <c r="CF71" i="69"/>
  <c r="CE71" i="69"/>
  <c r="CD71" i="69"/>
  <c r="CC71" i="69"/>
  <c r="CB71" i="69"/>
  <c r="CA71" i="69"/>
  <c r="BZ71" i="69"/>
  <c r="BY71" i="69"/>
  <c r="BX71" i="69"/>
  <c r="BW71" i="69"/>
  <c r="BV71" i="69"/>
  <c r="BU71" i="69"/>
  <c r="BT71" i="69"/>
  <c r="BS71" i="69"/>
  <c r="BR71" i="69"/>
  <c r="BQ71" i="69"/>
  <c r="BP71" i="69"/>
  <c r="BO71" i="69"/>
  <c r="BN71" i="69"/>
  <c r="BM71" i="69"/>
  <c r="BL71" i="69"/>
  <c r="BK71" i="69"/>
  <c r="BJ71" i="69"/>
  <c r="BI71" i="69"/>
  <c r="BH71" i="69"/>
  <c r="BG71" i="69"/>
  <c r="BF71" i="69"/>
  <c r="BE71" i="69"/>
  <c r="BD71" i="69"/>
  <c r="BC71"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D71" i="69"/>
  <c r="C71" i="69"/>
  <c r="B71" i="69"/>
  <c r="A71" i="69"/>
  <c r="UC70" i="69"/>
  <c r="UB70" i="69"/>
  <c r="UA70" i="69"/>
  <c r="TZ70" i="69"/>
  <c r="TY70" i="69"/>
  <c r="TX70" i="69"/>
  <c r="TW70" i="69"/>
  <c r="TV70" i="69"/>
  <c r="TU70" i="69"/>
  <c r="TT70" i="69"/>
  <c r="TS70" i="69"/>
  <c r="TR70" i="69"/>
  <c r="TQ70" i="69"/>
  <c r="TP70" i="69"/>
  <c r="TO70" i="69"/>
  <c r="TN70" i="69"/>
  <c r="TM70" i="69"/>
  <c r="TL70" i="69"/>
  <c r="TK70" i="69"/>
  <c r="TJ70" i="69"/>
  <c r="TI70" i="69"/>
  <c r="TH70" i="69"/>
  <c r="TG70" i="69"/>
  <c r="TF70" i="69"/>
  <c r="TE70" i="69"/>
  <c r="TD70" i="69"/>
  <c r="TC70" i="69"/>
  <c r="TB70" i="69"/>
  <c r="TA70" i="69"/>
  <c r="SZ70" i="69"/>
  <c r="SY70" i="69"/>
  <c r="SX70" i="69"/>
  <c r="SW70" i="69"/>
  <c r="SV70" i="69"/>
  <c r="SU70" i="69"/>
  <c r="ST70" i="69"/>
  <c r="SS70" i="69"/>
  <c r="SR70" i="69"/>
  <c r="SQ70" i="69"/>
  <c r="SP70" i="69"/>
  <c r="SO70" i="69"/>
  <c r="SN70" i="69"/>
  <c r="SM70" i="69"/>
  <c r="SL70" i="69"/>
  <c r="SK70" i="69"/>
  <c r="SJ70" i="69"/>
  <c r="SI70" i="69"/>
  <c r="SH70" i="69"/>
  <c r="SG70" i="69"/>
  <c r="SF70" i="69"/>
  <c r="SE70" i="69"/>
  <c r="SD70" i="69"/>
  <c r="SC70" i="69"/>
  <c r="SB70" i="69"/>
  <c r="SA70" i="69"/>
  <c r="RZ70" i="69"/>
  <c r="RY70" i="69"/>
  <c r="RX70" i="69"/>
  <c r="RW70" i="69"/>
  <c r="RV70" i="69"/>
  <c r="RU70" i="69"/>
  <c r="RT70" i="69"/>
  <c r="RS70" i="69"/>
  <c r="RR70" i="69"/>
  <c r="RQ70" i="69"/>
  <c r="RP70" i="69"/>
  <c r="RO70" i="69"/>
  <c r="RN70" i="69"/>
  <c r="RM70" i="69"/>
  <c r="RL70" i="69"/>
  <c r="RK70" i="69"/>
  <c r="RJ70" i="69"/>
  <c r="RI70" i="69"/>
  <c r="RH70" i="69"/>
  <c r="RG70" i="69"/>
  <c r="RF70" i="69"/>
  <c r="RE70" i="69"/>
  <c r="RD70" i="69"/>
  <c r="RC70" i="69"/>
  <c r="RB70" i="69"/>
  <c r="RA70" i="69"/>
  <c r="QZ70" i="69"/>
  <c r="QY70" i="69"/>
  <c r="QX70" i="69"/>
  <c r="QW70" i="69"/>
  <c r="QV70" i="69"/>
  <c r="QU70" i="69"/>
  <c r="QT70" i="69"/>
  <c r="QS70" i="69"/>
  <c r="QR70" i="69"/>
  <c r="QQ70" i="69"/>
  <c r="QP70" i="69"/>
  <c r="QO70" i="69"/>
  <c r="QN70" i="69"/>
  <c r="QM70" i="69"/>
  <c r="QL70" i="69"/>
  <c r="QK70" i="69"/>
  <c r="QJ70" i="69"/>
  <c r="QI70" i="69"/>
  <c r="QH70" i="69"/>
  <c r="QG70" i="69"/>
  <c r="QF70" i="69"/>
  <c r="QE70" i="69"/>
  <c r="QD70" i="69"/>
  <c r="QC70" i="69"/>
  <c r="QB70" i="69"/>
  <c r="QA70" i="69"/>
  <c r="PZ70" i="69"/>
  <c r="PY70" i="69"/>
  <c r="PX70" i="69"/>
  <c r="PW70" i="69"/>
  <c r="PV70" i="69"/>
  <c r="PU70" i="69"/>
  <c r="PT70" i="69"/>
  <c r="PS70" i="69"/>
  <c r="PR70" i="69"/>
  <c r="PQ70" i="69"/>
  <c r="PP70" i="69"/>
  <c r="PO70" i="69"/>
  <c r="PN70" i="69"/>
  <c r="PM70" i="69"/>
  <c r="PL70" i="69"/>
  <c r="PK70" i="69"/>
  <c r="PJ70" i="69"/>
  <c r="PI70" i="69"/>
  <c r="PH70" i="69"/>
  <c r="PG70" i="69"/>
  <c r="PF70" i="69"/>
  <c r="PE70" i="69"/>
  <c r="PD70" i="69"/>
  <c r="PC70" i="69"/>
  <c r="PB70" i="69"/>
  <c r="PA70" i="69"/>
  <c r="OZ70" i="69"/>
  <c r="OY70" i="69"/>
  <c r="OX70" i="69"/>
  <c r="OW70" i="69"/>
  <c r="OV70" i="69"/>
  <c r="OU70" i="69"/>
  <c r="OT70" i="69"/>
  <c r="OS70" i="69"/>
  <c r="OR70" i="69"/>
  <c r="OQ70" i="69"/>
  <c r="OP70" i="69"/>
  <c r="OO70" i="69"/>
  <c r="ON70" i="69"/>
  <c r="OM70" i="69"/>
  <c r="OL70" i="69"/>
  <c r="OK70" i="69"/>
  <c r="OJ70" i="69"/>
  <c r="OI70" i="69"/>
  <c r="OH70" i="69"/>
  <c r="OG70" i="69"/>
  <c r="OF70" i="69"/>
  <c r="OE70" i="69"/>
  <c r="OD70" i="69"/>
  <c r="OC70" i="69"/>
  <c r="OB70" i="69"/>
  <c r="OA70" i="69"/>
  <c r="NZ70" i="69"/>
  <c r="NY70" i="69"/>
  <c r="NX70" i="69"/>
  <c r="NW70" i="69"/>
  <c r="NV70" i="69"/>
  <c r="NU70" i="69"/>
  <c r="NT70" i="69"/>
  <c r="NS70" i="69"/>
  <c r="NR70" i="69"/>
  <c r="NQ70" i="69"/>
  <c r="NP70" i="69"/>
  <c r="NO70" i="69"/>
  <c r="NN70" i="69"/>
  <c r="NM70" i="69"/>
  <c r="NL70" i="69"/>
  <c r="NK70" i="69"/>
  <c r="NJ70" i="69"/>
  <c r="NI70" i="69"/>
  <c r="NH70" i="69"/>
  <c r="NG70" i="69"/>
  <c r="NF70" i="69"/>
  <c r="NE70" i="69"/>
  <c r="ND70" i="69"/>
  <c r="NC70" i="69"/>
  <c r="NB70" i="69"/>
  <c r="NA70" i="69"/>
  <c r="MZ70" i="69"/>
  <c r="MY70" i="69"/>
  <c r="MX70" i="69"/>
  <c r="MW70" i="69"/>
  <c r="MV70" i="69"/>
  <c r="MU70" i="69"/>
  <c r="MT70" i="69"/>
  <c r="MS70" i="69"/>
  <c r="MR70" i="69"/>
  <c r="MQ70" i="69"/>
  <c r="MP70" i="69"/>
  <c r="MO70" i="69"/>
  <c r="MN70" i="69"/>
  <c r="MM70" i="69"/>
  <c r="ML70" i="69"/>
  <c r="MK70" i="69"/>
  <c r="MJ70" i="69"/>
  <c r="MI70" i="69"/>
  <c r="MH70" i="69"/>
  <c r="MG70" i="69"/>
  <c r="MF70" i="69"/>
  <c r="ME70" i="69"/>
  <c r="MD70" i="69"/>
  <c r="MC70" i="69"/>
  <c r="MB70" i="69"/>
  <c r="MA70" i="69"/>
  <c r="LZ70" i="69"/>
  <c r="LY70" i="69"/>
  <c r="LX70" i="69"/>
  <c r="LW70" i="69"/>
  <c r="LV70" i="69"/>
  <c r="LU70" i="69"/>
  <c r="LT70" i="69"/>
  <c r="LS70" i="69"/>
  <c r="LR70" i="69"/>
  <c r="LQ70" i="69"/>
  <c r="LP70" i="69"/>
  <c r="LO70" i="69"/>
  <c r="LN70" i="69"/>
  <c r="LM70" i="69"/>
  <c r="LL70" i="69"/>
  <c r="LK70" i="69"/>
  <c r="LJ70" i="69"/>
  <c r="LI70" i="69"/>
  <c r="LH70" i="69"/>
  <c r="LG70" i="69"/>
  <c r="LF70" i="69"/>
  <c r="LE70" i="69"/>
  <c r="LD70" i="69"/>
  <c r="LC70" i="69"/>
  <c r="LB70" i="69"/>
  <c r="LA70" i="69"/>
  <c r="KZ70" i="69"/>
  <c r="KY70" i="69"/>
  <c r="KX70" i="69"/>
  <c r="KW70" i="69"/>
  <c r="KV70" i="69"/>
  <c r="KU70" i="69"/>
  <c r="KT70" i="69"/>
  <c r="KS70" i="69"/>
  <c r="KR70" i="69"/>
  <c r="KQ70" i="69"/>
  <c r="KP70" i="69"/>
  <c r="KO70" i="69"/>
  <c r="KN70" i="69"/>
  <c r="KM70" i="69"/>
  <c r="KL70" i="69"/>
  <c r="KK70" i="69"/>
  <c r="KJ70" i="69"/>
  <c r="KI70" i="69"/>
  <c r="KH70" i="69"/>
  <c r="KG70" i="69"/>
  <c r="KF70" i="69"/>
  <c r="KE70" i="69"/>
  <c r="KD70" i="69"/>
  <c r="KC70" i="69"/>
  <c r="KB70" i="69"/>
  <c r="KA70" i="69"/>
  <c r="JZ70" i="69"/>
  <c r="JY70" i="69"/>
  <c r="JX70" i="69"/>
  <c r="JW70" i="69"/>
  <c r="JV70" i="69"/>
  <c r="JU70" i="69"/>
  <c r="JT70" i="69"/>
  <c r="JS70" i="69"/>
  <c r="JR70" i="69"/>
  <c r="JQ70" i="69"/>
  <c r="JP70" i="69"/>
  <c r="JO70" i="69"/>
  <c r="JN70" i="69"/>
  <c r="JM70" i="69"/>
  <c r="JL70" i="69"/>
  <c r="JK70" i="69"/>
  <c r="JJ70" i="69"/>
  <c r="JI70" i="69"/>
  <c r="JH70" i="69"/>
  <c r="JG70" i="69"/>
  <c r="JF70" i="69"/>
  <c r="JE70" i="69"/>
  <c r="JD70" i="69"/>
  <c r="JC70" i="69"/>
  <c r="JB70" i="69"/>
  <c r="JA70" i="69"/>
  <c r="IZ70" i="69"/>
  <c r="IY70" i="69"/>
  <c r="IX70" i="69"/>
  <c r="IW70" i="69"/>
  <c r="IV70" i="69"/>
  <c r="IU70" i="69"/>
  <c r="IT70" i="69"/>
  <c r="IS70" i="69"/>
  <c r="IR70" i="69"/>
  <c r="IQ70" i="69"/>
  <c r="IP70" i="69"/>
  <c r="IO70" i="69"/>
  <c r="IN70" i="69"/>
  <c r="IM70" i="69"/>
  <c r="IL70" i="69"/>
  <c r="IK70" i="69"/>
  <c r="IJ70" i="69"/>
  <c r="II70" i="69"/>
  <c r="IH70" i="69"/>
  <c r="IG70" i="69"/>
  <c r="IF70" i="69"/>
  <c r="IE70" i="69"/>
  <c r="ID70" i="69"/>
  <c r="IC70" i="69"/>
  <c r="IB70" i="69"/>
  <c r="IA70" i="69"/>
  <c r="HZ70" i="69"/>
  <c r="HY70" i="69"/>
  <c r="HX70" i="69"/>
  <c r="HW70" i="69"/>
  <c r="HV70" i="69"/>
  <c r="HU70" i="69"/>
  <c r="HT70" i="69"/>
  <c r="HS70" i="69"/>
  <c r="HR70" i="69"/>
  <c r="HQ70" i="69"/>
  <c r="HP70" i="69"/>
  <c r="HO70" i="69"/>
  <c r="HN70" i="69"/>
  <c r="HM70" i="69"/>
  <c r="HL70" i="69"/>
  <c r="HK70" i="69"/>
  <c r="HJ70" i="69"/>
  <c r="HI70" i="69"/>
  <c r="HH70" i="69"/>
  <c r="HG70" i="69"/>
  <c r="HF70" i="69"/>
  <c r="HE70" i="69"/>
  <c r="HD70" i="69"/>
  <c r="HC70" i="69"/>
  <c r="HB70" i="69"/>
  <c r="HA70" i="69"/>
  <c r="GZ70" i="69"/>
  <c r="GY70" i="69"/>
  <c r="GX70" i="69"/>
  <c r="GW70" i="69"/>
  <c r="GV70" i="69"/>
  <c r="GU70" i="69"/>
  <c r="GT70" i="69"/>
  <c r="GS70" i="69"/>
  <c r="GR70" i="69"/>
  <c r="GQ70" i="69"/>
  <c r="GP70" i="69"/>
  <c r="GO70" i="69"/>
  <c r="GN70" i="69"/>
  <c r="GM70" i="69"/>
  <c r="GL70" i="69"/>
  <c r="GK70" i="69"/>
  <c r="GJ70" i="69"/>
  <c r="GI70" i="69"/>
  <c r="GH70" i="69"/>
  <c r="GG70" i="69"/>
  <c r="GF70" i="69"/>
  <c r="GE70" i="69"/>
  <c r="GD70" i="69"/>
  <c r="GC70" i="69"/>
  <c r="GB70" i="69"/>
  <c r="GA70" i="69"/>
  <c r="FZ70" i="69"/>
  <c r="FY70" i="69"/>
  <c r="FX70" i="69"/>
  <c r="FW70" i="69"/>
  <c r="FV70" i="69"/>
  <c r="FU70" i="69"/>
  <c r="FT70" i="69"/>
  <c r="FS70" i="69"/>
  <c r="FR70" i="69"/>
  <c r="FQ70" i="69"/>
  <c r="FP70" i="69"/>
  <c r="FO70" i="69"/>
  <c r="FN70" i="69"/>
  <c r="FM70" i="69"/>
  <c r="FL70" i="69"/>
  <c r="FK70" i="69"/>
  <c r="FJ70" i="69"/>
  <c r="FI70" i="69"/>
  <c r="FH70" i="69"/>
  <c r="FG70" i="69"/>
  <c r="FF70" i="69"/>
  <c r="FE70" i="69"/>
  <c r="FD70" i="69"/>
  <c r="FC70" i="69"/>
  <c r="FB70" i="69"/>
  <c r="FA70" i="69"/>
  <c r="EZ70" i="69"/>
  <c r="EY70" i="69"/>
  <c r="EX70" i="69"/>
  <c r="EW70" i="69"/>
  <c r="EV70" i="69"/>
  <c r="EU70" i="69"/>
  <c r="ET70" i="69"/>
  <c r="ES70" i="69"/>
  <c r="ER70" i="69"/>
  <c r="EQ70" i="69"/>
  <c r="EP70" i="69"/>
  <c r="EO70" i="69"/>
  <c r="EN70" i="69"/>
  <c r="EM70" i="69"/>
  <c r="EL70" i="69"/>
  <c r="EK70" i="69"/>
  <c r="EJ70" i="69"/>
  <c r="EI70" i="69"/>
  <c r="EH70" i="69"/>
  <c r="EG70" i="69"/>
  <c r="EF70" i="69"/>
  <c r="EE70" i="69"/>
  <c r="ED70" i="69"/>
  <c r="EC70" i="69"/>
  <c r="EB70" i="69"/>
  <c r="EA70" i="69"/>
  <c r="DZ70" i="69"/>
  <c r="DY70" i="69"/>
  <c r="DX70" i="69"/>
  <c r="DW70" i="69"/>
  <c r="DV70" i="69"/>
  <c r="DU70" i="69"/>
  <c r="DT70" i="69"/>
  <c r="DS70" i="69"/>
  <c r="DR70" i="69"/>
  <c r="DQ70" i="69"/>
  <c r="DP70" i="69"/>
  <c r="DO70" i="69"/>
  <c r="DN70" i="69"/>
  <c r="DM70" i="69"/>
  <c r="DL70" i="69"/>
  <c r="DK70" i="69"/>
  <c r="DJ70" i="69"/>
  <c r="DI70" i="69"/>
  <c r="DH70" i="69"/>
  <c r="DG70" i="69"/>
  <c r="DF70" i="69"/>
  <c r="DE70" i="69"/>
  <c r="DD70" i="69"/>
  <c r="DC70" i="69"/>
  <c r="DB70" i="69"/>
  <c r="DA70" i="69"/>
  <c r="CZ70" i="69"/>
  <c r="CY70" i="69"/>
  <c r="CX70" i="69"/>
  <c r="CW70" i="69"/>
  <c r="CV70" i="69"/>
  <c r="CU70" i="69"/>
  <c r="CT70" i="69"/>
  <c r="CS70" i="69"/>
  <c r="CR70" i="69"/>
  <c r="CQ70" i="69"/>
  <c r="CP70" i="69"/>
  <c r="CO70" i="69"/>
  <c r="CN70" i="69"/>
  <c r="CM70" i="69"/>
  <c r="CL70" i="69"/>
  <c r="CK70" i="69"/>
  <c r="CJ70" i="69"/>
  <c r="CI70" i="69"/>
  <c r="CH70" i="69"/>
  <c r="CG70" i="69"/>
  <c r="CF70" i="69"/>
  <c r="CE70" i="69"/>
  <c r="CD70" i="69"/>
  <c r="CC70" i="69"/>
  <c r="CB70" i="69"/>
  <c r="CA70" i="69"/>
  <c r="BZ70" i="69"/>
  <c r="BY70" i="69"/>
  <c r="BX70" i="69"/>
  <c r="BW70" i="69"/>
  <c r="BV70" i="69"/>
  <c r="BU70" i="69"/>
  <c r="BT70" i="69"/>
  <c r="BS70" i="69"/>
  <c r="BR70" i="69"/>
  <c r="BQ70" i="69"/>
  <c r="BP70" i="69"/>
  <c r="BO70" i="69"/>
  <c r="BN70" i="69"/>
  <c r="BM70" i="69"/>
  <c r="BL70" i="69"/>
  <c r="BK70" i="69"/>
  <c r="BJ70" i="69"/>
  <c r="BI70" i="69"/>
  <c r="BH70" i="69"/>
  <c r="BG70" i="69"/>
  <c r="BF70" i="69"/>
  <c r="BE70" i="69"/>
  <c r="BD70" i="69"/>
  <c r="BC70" i="69"/>
  <c r="BB70" i="69"/>
  <c r="BA70" i="69"/>
  <c r="AZ70" i="69"/>
  <c r="AY70" i="69"/>
  <c r="AX70" i="69"/>
  <c r="AW70" i="69"/>
  <c r="AV70" i="69"/>
  <c r="AU70" i="69"/>
  <c r="AT70" i="69"/>
  <c r="AS70" i="69"/>
  <c r="AR70" i="69"/>
  <c r="AQ70" i="69"/>
  <c r="AP70" i="69"/>
  <c r="AO70" i="69"/>
  <c r="AN70" i="69"/>
  <c r="AM70" i="69"/>
  <c r="AL70" i="69"/>
  <c r="AK70" i="69"/>
  <c r="AJ70" i="69"/>
  <c r="AI70" i="69"/>
  <c r="AH70" i="69"/>
  <c r="AG70" i="69"/>
  <c r="AF70" i="69"/>
  <c r="AE70" i="69"/>
  <c r="AD70" i="69"/>
  <c r="AC70" i="69"/>
  <c r="AB70" i="69"/>
  <c r="AA70" i="69"/>
  <c r="Z70" i="69"/>
  <c r="Y70" i="69"/>
  <c r="X70" i="69"/>
  <c r="W70" i="69"/>
  <c r="V70" i="69"/>
  <c r="U70" i="69"/>
  <c r="T70" i="69"/>
  <c r="S70" i="69"/>
  <c r="R70" i="69"/>
  <c r="Q70" i="69"/>
  <c r="P70" i="69"/>
  <c r="O70" i="69"/>
  <c r="N70" i="69"/>
  <c r="M70" i="69"/>
  <c r="L70" i="69"/>
  <c r="K70" i="69"/>
  <c r="J70" i="69"/>
  <c r="I70" i="69"/>
  <c r="H70" i="69"/>
  <c r="G70" i="69"/>
  <c r="F70" i="69"/>
  <c r="E70" i="69"/>
  <c r="D70" i="69"/>
  <c r="C70" i="69"/>
  <c r="B70" i="69"/>
  <c r="A70" i="69"/>
  <c r="UC69" i="69"/>
  <c r="UB69" i="69"/>
  <c r="UA69" i="69"/>
  <c r="TZ69" i="69"/>
  <c r="TY69" i="69"/>
  <c r="TX69" i="69"/>
  <c r="TW69" i="69"/>
  <c r="TV69" i="69"/>
  <c r="TU69" i="69"/>
  <c r="TT69" i="69"/>
  <c r="TS69" i="69"/>
  <c r="TR69" i="69"/>
  <c r="TQ69" i="69"/>
  <c r="TP69" i="69"/>
  <c r="TO69" i="69"/>
  <c r="TN69" i="69"/>
  <c r="TM69" i="69"/>
  <c r="TL69" i="69"/>
  <c r="TK69" i="69"/>
  <c r="TJ69" i="69"/>
  <c r="TI69" i="69"/>
  <c r="TH69" i="69"/>
  <c r="TG69" i="69"/>
  <c r="TF69" i="69"/>
  <c r="TE69" i="69"/>
  <c r="TD69" i="69"/>
  <c r="TC69" i="69"/>
  <c r="TB69" i="69"/>
  <c r="TA69" i="69"/>
  <c r="SZ69" i="69"/>
  <c r="SY69" i="69"/>
  <c r="SX69" i="69"/>
  <c r="SW69" i="69"/>
  <c r="SV69" i="69"/>
  <c r="SU69" i="69"/>
  <c r="ST69" i="69"/>
  <c r="SS69" i="69"/>
  <c r="SR69" i="69"/>
  <c r="SQ69" i="69"/>
  <c r="SP69" i="69"/>
  <c r="SO69" i="69"/>
  <c r="SN69" i="69"/>
  <c r="SM69" i="69"/>
  <c r="SL69" i="69"/>
  <c r="SK69" i="69"/>
  <c r="SJ69" i="69"/>
  <c r="SI69" i="69"/>
  <c r="SH69" i="69"/>
  <c r="SG69" i="69"/>
  <c r="SF69" i="69"/>
  <c r="SE69" i="69"/>
  <c r="SD69" i="69"/>
  <c r="SC69" i="69"/>
  <c r="SB69" i="69"/>
  <c r="SA69" i="69"/>
  <c r="RZ69" i="69"/>
  <c r="RY69" i="69"/>
  <c r="RX69" i="69"/>
  <c r="RW69" i="69"/>
  <c r="RV69" i="69"/>
  <c r="RU69" i="69"/>
  <c r="RT69" i="69"/>
  <c r="RS69" i="69"/>
  <c r="RR69" i="69"/>
  <c r="RQ69" i="69"/>
  <c r="RP69" i="69"/>
  <c r="RO69" i="69"/>
  <c r="RN69" i="69"/>
  <c r="RM69" i="69"/>
  <c r="RL69" i="69"/>
  <c r="RK69" i="69"/>
  <c r="RJ69" i="69"/>
  <c r="RI69" i="69"/>
  <c r="RH69" i="69"/>
  <c r="RG69" i="69"/>
  <c r="RF69" i="69"/>
  <c r="RE69" i="69"/>
  <c r="RD69" i="69"/>
  <c r="RC69" i="69"/>
  <c r="RB69" i="69"/>
  <c r="RA69" i="69"/>
  <c r="QZ69" i="69"/>
  <c r="QY69" i="69"/>
  <c r="QX69" i="69"/>
  <c r="QW69" i="69"/>
  <c r="QV69" i="69"/>
  <c r="QU69" i="69"/>
  <c r="QT69" i="69"/>
  <c r="QS69" i="69"/>
  <c r="QR69" i="69"/>
  <c r="QQ69" i="69"/>
  <c r="QP69" i="69"/>
  <c r="QO69" i="69"/>
  <c r="QN69" i="69"/>
  <c r="QM69" i="69"/>
  <c r="QL69" i="69"/>
  <c r="QK69" i="69"/>
  <c r="QJ69" i="69"/>
  <c r="QI69" i="69"/>
  <c r="QH69" i="69"/>
  <c r="QG69" i="69"/>
  <c r="QF69" i="69"/>
  <c r="QE69" i="69"/>
  <c r="QD69" i="69"/>
  <c r="QC69" i="69"/>
  <c r="QB69" i="69"/>
  <c r="QA69" i="69"/>
  <c r="PZ69" i="69"/>
  <c r="PY69" i="69"/>
  <c r="PX69" i="69"/>
  <c r="PW69" i="69"/>
  <c r="PV69" i="69"/>
  <c r="PU69" i="69"/>
  <c r="PT69" i="69"/>
  <c r="PS69" i="69"/>
  <c r="PR69" i="69"/>
  <c r="PQ69" i="69"/>
  <c r="PP69" i="69"/>
  <c r="PO69" i="69"/>
  <c r="PN69" i="69"/>
  <c r="PM69" i="69"/>
  <c r="PL69" i="69"/>
  <c r="PK69" i="69"/>
  <c r="PJ69" i="69"/>
  <c r="PI69" i="69"/>
  <c r="PH69" i="69"/>
  <c r="PG69" i="69"/>
  <c r="PF69" i="69"/>
  <c r="PE69" i="69"/>
  <c r="PD69" i="69"/>
  <c r="PC69" i="69"/>
  <c r="PB69" i="69"/>
  <c r="PA69" i="69"/>
  <c r="OZ69" i="69"/>
  <c r="OY69" i="69"/>
  <c r="OX69" i="69"/>
  <c r="OW69" i="69"/>
  <c r="OV69" i="69"/>
  <c r="OU69" i="69"/>
  <c r="OT69" i="69"/>
  <c r="OS69" i="69"/>
  <c r="OR69" i="69"/>
  <c r="OQ69" i="69"/>
  <c r="OP69" i="69"/>
  <c r="OO69" i="69"/>
  <c r="ON69" i="69"/>
  <c r="OM69" i="69"/>
  <c r="OL69" i="69"/>
  <c r="OK69" i="69"/>
  <c r="OJ69" i="69"/>
  <c r="OI69" i="69"/>
  <c r="OH69" i="69"/>
  <c r="OG69" i="69"/>
  <c r="OF69" i="69"/>
  <c r="OE69" i="69"/>
  <c r="OD69" i="69"/>
  <c r="OC69" i="69"/>
  <c r="OB69" i="69"/>
  <c r="OA69" i="69"/>
  <c r="NZ69" i="69"/>
  <c r="NY69" i="69"/>
  <c r="NX69" i="69"/>
  <c r="NW69" i="69"/>
  <c r="NV69" i="69"/>
  <c r="NU69" i="69"/>
  <c r="NT69" i="69"/>
  <c r="NS69" i="69"/>
  <c r="NR69" i="69"/>
  <c r="NQ69" i="69"/>
  <c r="NP69" i="69"/>
  <c r="NO69" i="69"/>
  <c r="NN69" i="69"/>
  <c r="NM69" i="69"/>
  <c r="NL69" i="69"/>
  <c r="NK69" i="69"/>
  <c r="NJ69" i="69"/>
  <c r="NI69" i="69"/>
  <c r="NH69" i="69"/>
  <c r="NG69" i="69"/>
  <c r="NF69" i="69"/>
  <c r="NE69" i="69"/>
  <c r="ND69" i="69"/>
  <c r="NC69" i="69"/>
  <c r="NB69" i="69"/>
  <c r="NA69" i="69"/>
  <c r="MZ69" i="69"/>
  <c r="MY69" i="69"/>
  <c r="MX69" i="69"/>
  <c r="MW69" i="69"/>
  <c r="MV69" i="69"/>
  <c r="MU69" i="69"/>
  <c r="MT69" i="69"/>
  <c r="MS69" i="69"/>
  <c r="MR69" i="69"/>
  <c r="MQ69" i="69"/>
  <c r="MP69" i="69"/>
  <c r="MO69" i="69"/>
  <c r="MN69" i="69"/>
  <c r="MM69" i="69"/>
  <c r="ML69" i="69"/>
  <c r="MK69" i="69"/>
  <c r="MJ69" i="69"/>
  <c r="MI69" i="69"/>
  <c r="MH69" i="69"/>
  <c r="MG69" i="69"/>
  <c r="MF69" i="69"/>
  <c r="ME69" i="69"/>
  <c r="MD69" i="69"/>
  <c r="MC69" i="69"/>
  <c r="MB69" i="69"/>
  <c r="MA69" i="69"/>
  <c r="LZ69" i="69"/>
  <c r="LY69" i="69"/>
  <c r="LX69" i="69"/>
  <c r="LW69" i="69"/>
  <c r="LV69" i="69"/>
  <c r="LU69" i="69"/>
  <c r="LT69" i="69"/>
  <c r="LS69" i="69"/>
  <c r="LR69" i="69"/>
  <c r="LQ69" i="69"/>
  <c r="LP69" i="69"/>
  <c r="LO69" i="69"/>
  <c r="LN69" i="69"/>
  <c r="LM69" i="69"/>
  <c r="LL69" i="69"/>
  <c r="LK69" i="69"/>
  <c r="LJ69" i="69"/>
  <c r="LI69" i="69"/>
  <c r="LH69" i="69"/>
  <c r="LG69" i="69"/>
  <c r="LF69" i="69"/>
  <c r="LE69" i="69"/>
  <c r="LD69" i="69"/>
  <c r="LC69" i="69"/>
  <c r="LB69" i="69"/>
  <c r="LA69" i="69"/>
  <c r="KZ69" i="69"/>
  <c r="KY69" i="69"/>
  <c r="KX69" i="69"/>
  <c r="KW69" i="69"/>
  <c r="KV69" i="69"/>
  <c r="KU69" i="69"/>
  <c r="KT69" i="69"/>
  <c r="KS69" i="69"/>
  <c r="KR69" i="69"/>
  <c r="KQ69" i="69"/>
  <c r="KP69" i="69"/>
  <c r="KO69" i="69"/>
  <c r="KN69" i="69"/>
  <c r="KM69" i="69"/>
  <c r="KL69" i="69"/>
  <c r="KK69" i="69"/>
  <c r="KJ69" i="69"/>
  <c r="KI69" i="69"/>
  <c r="KH69" i="69"/>
  <c r="KG69" i="69"/>
  <c r="KF69" i="69"/>
  <c r="KE69" i="69"/>
  <c r="KD69" i="69"/>
  <c r="KC69" i="69"/>
  <c r="KB69" i="69"/>
  <c r="KA69" i="69"/>
  <c r="JZ69" i="69"/>
  <c r="JY69" i="69"/>
  <c r="JX69" i="69"/>
  <c r="JW69" i="69"/>
  <c r="JV69" i="69"/>
  <c r="JU69" i="69"/>
  <c r="JT69" i="69"/>
  <c r="JS69" i="69"/>
  <c r="JR69" i="69"/>
  <c r="JQ69" i="69"/>
  <c r="JP69" i="69"/>
  <c r="JO69" i="69"/>
  <c r="JN69" i="69"/>
  <c r="JM69" i="69"/>
  <c r="JL69" i="69"/>
  <c r="JK69" i="69"/>
  <c r="JJ69" i="69"/>
  <c r="JI69" i="69"/>
  <c r="JH69" i="69"/>
  <c r="JG69" i="69"/>
  <c r="JF69" i="69"/>
  <c r="JE69" i="69"/>
  <c r="JD69" i="69"/>
  <c r="JC69" i="69"/>
  <c r="JB69" i="69"/>
  <c r="JA69" i="69"/>
  <c r="IZ69" i="69"/>
  <c r="IY69" i="69"/>
  <c r="IX69" i="69"/>
  <c r="IW69" i="69"/>
  <c r="IV69" i="69"/>
  <c r="IU69" i="69"/>
  <c r="IT69" i="69"/>
  <c r="IS69" i="69"/>
  <c r="IR69" i="69"/>
  <c r="IQ69" i="69"/>
  <c r="IP69" i="69"/>
  <c r="IO69" i="69"/>
  <c r="IN69" i="69"/>
  <c r="IM69" i="69"/>
  <c r="IL69" i="69"/>
  <c r="IK69" i="69"/>
  <c r="IJ69" i="69"/>
  <c r="II69" i="69"/>
  <c r="IH69" i="69"/>
  <c r="IG69" i="69"/>
  <c r="IF69" i="69"/>
  <c r="IE69" i="69"/>
  <c r="ID69" i="69"/>
  <c r="IC69" i="69"/>
  <c r="IB69" i="69"/>
  <c r="IA69" i="69"/>
  <c r="HZ69" i="69"/>
  <c r="HY69" i="69"/>
  <c r="HX69" i="69"/>
  <c r="HW69" i="69"/>
  <c r="HV69" i="69"/>
  <c r="HU69" i="69"/>
  <c r="HT69" i="69"/>
  <c r="HS69" i="69"/>
  <c r="HR69" i="69"/>
  <c r="HQ69" i="69"/>
  <c r="HP69" i="69"/>
  <c r="HO69" i="69"/>
  <c r="HN69" i="69"/>
  <c r="HM69" i="69"/>
  <c r="HL69" i="69"/>
  <c r="HK69" i="69"/>
  <c r="HJ69" i="69"/>
  <c r="HI69" i="69"/>
  <c r="HH69" i="69"/>
  <c r="HG69" i="69"/>
  <c r="HF69" i="69"/>
  <c r="HE69" i="69"/>
  <c r="HD69" i="69"/>
  <c r="HC69" i="69"/>
  <c r="HB69" i="69"/>
  <c r="HA69" i="69"/>
  <c r="GZ69" i="69"/>
  <c r="GY69" i="69"/>
  <c r="GX69" i="69"/>
  <c r="GW69" i="69"/>
  <c r="GV69" i="69"/>
  <c r="GU69" i="69"/>
  <c r="GT69" i="69"/>
  <c r="GS69" i="69"/>
  <c r="GR69" i="69"/>
  <c r="GQ69" i="69"/>
  <c r="GP69" i="69"/>
  <c r="GO69" i="69"/>
  <c r="GN69" i="69"/>
  <c r="GM69" i="69"/>
  <c r="GL69" i="69"/>
  <c r="GK69" i="69"/>
  <c r="GJ69" i="69"/>
  <c r="GI69" i="69"/>
  <c r="GH69" i="69"/>
  <c r="GG69" i="69"/>
  <c r="GF69" i="69"/>
  <c r="GE69" i="69"/>
  <c r="GD69" i="69"/>
  <c r="GC69" i="69"/>
  <c r="GB69" i="69"/>
  <c r="GA69" i="69"/>
  <c r="FZ69" i="69"/>
  <c r="FY69" i="69"/>
  <c r="FX69" i="69"/>
  <c r="FW69" i="69"/>
  <c r="FV69" i="69"/>
  <c r="FU69" i="69"/>
  <c r="FT69" i="69"/>
  <c r="FS69" i="69"/>
  <c r="FR69" i="69"/>
  <c r="FQ69" i="69"/>
  <c r="FP69" i="69"/>
  <c r="FO69" i="69"/>
  <c r="FN69" i="69"/>
  <c r="FM69" i="69"/>
  <c r="FL69" i="69"/>
  <c r="FK69" i="69"/>
  <c r="FJ69" i="69"/>
  <c r="FI69" i="69"/>
  <c r="FH69" i="69"/>
  <c r="FG69" i="69"/>
  <c r="FF69" i="69"/>
  <c r="FE69" i="69"/>
  <c r="FD69" i="69"/>
  <c r="FC69" i="69"/>
  <c r="FB69" i="69"/>
  <c r="FA69" i="69"/>
  <c r="EZ69" i="69"/>
  <c r="EY69" i="69"/>
  <c r="EX69" i="69"/>
  <c r="EW69" i="69"/>
  <c r="EV69" i="69"/>
  <c r="EU69" i="69"/>
  <c r="ET69" i="69"/>
  <c r="ES69" i="69"/>
  <c r="ER69" i="69"/>
  <c r="EQ69" i="69"/>
  <c r="EP69" i="69"/>
  <c r="EO69" i="69"/>
  <c r="EN69" i="69"/>
  <c r="EM69" i="69"/>
  <c r="EL69" i="69"/>
  <c r="EK69" i="69"/>
  <c r="EJ69" i="69"/>
  <c r="EI69" i="69"/>
  <c r="EH69" i="69"/>
  <c r="EG69" i="69"/>
  <c r="EF69" i="69"/>
  <c r="EE69" i="69"/>
  <c r="ED69" i="69"/>
  <c r="EC69" i="69"/>
  <c r="EB69" i="69"/>
  <c r="EA69" i="69"/>
  <c r="DZ69" i="69"/>
  <c r="DY69" i="69"/>
  <c r="DX69" i="69"/>
  <c r="DW69" i="69"/>
  <c r="DV69" i="69"/>
  <c r="DU69" i="69"/>
  <c r="DT69" i="69"/>
  <c r="DS69" i="69"/>
  <c r="DR69" i="69"/>
  <c r="DQ69" i="69"/>
  <c r="DP69" i="69"/>
  <c r="DO69" i="69"/>
  <c r="DN69" i="69"/>
  <c r="DM69" i="69"/>
  <c r="DL69" i="69"/>
  <c r="DK69" i="69"/>
  <c r="DJ69" i="69"/>
  <c r="DI69" i="69"/>
  <c r="DH69" i="69"/>
  <c r="DG69" i="69"/>
  <c r="DF69" i="69"/>
  <c r="DE69" i="69"/>
  <c r="DD69" i="69"/>
  <c r="DC69" i="69"/>
  <c r="DB69" i="69"/>
  <c r="DA69" i="69"/>
  <c r="CZ69" i="69"/>
  <c r="CY69" i="69"/>
  <c r="CX69" i="69"/>
  <c r="CW69" i="69"/>
  <c r="CV69" i="69"/>
  <c r="CU69" i="69"/>
  <c r="CT69" i="69"/>
  <c r="CS69" i="69"/>
  <c r="CR69" i="69"/>
  <c r="CQ69" i="69"/>
  <c r="CP69" i="69"/>
  <c r="CO69" i="69"/>
  <c r="CN69" i="69"/>
  <c r="CM69" i="69"/>
  <c r="CL69" i="69"/>
  <c r="CK69" i="69"/>
  <c r="CJ69" i="69"/>
  <c r="CI69" i="69"/>
  <c r="CH69" i="69"/>
  <c r="CG69" i="69"/>
  <c r="CF69" i="69"/>
  <c r="CE69" i="69"/>
  <c r="CD69" i="69"/>
  <c r="CC69" i="69"/>
  <c r="CB69" i="69"/>
  <c r="CA69" i="69"/>
  <c r="BZ69" i="69"/>
  <c r="BY69" i="69"/>
  <c r="BX69" i="69"/>
  <c r="BW69" i="69"/>
  <c r="BV69" i="69"/>
  <c r="BU69" i="69"/>
  <c r="BT69" i="69"/>
  <c r="BS69" i="69"/>
  <c r="BR69" i="69"/>
  <c r="BQ69" i="69"/>
  <c r="BP69" i="69"/>
  <c r="BO69" i="69"/>
  <c r="BN69" i="69"/>
  <c r="BM69" i="69"/>
  <c r="BL69" i="69"/>
  <c r="BK69" i="69"/>
  <c r="BJ69" i="69"/>
  <c r="BI69" i="69"/>
  <c r="BH69" i="69"/>
  <c r="BG69" i="69"/>
  <c r="BF69" i="69"/>
  <c r="BE69" i="69"/>
  <c r="BD69" i="69"/>
  <c r="BC69" i="69"/>
  <c r="BB69" i="69"/>
  <c r="BA69" i="69"/>
  <c r="AZ69" i="69"/>
  <c r="AY69" i="69"/>
  <c r="AX69" i="69"/>
  <c r="AW69" i="69"/>
  <c r="AV69" i="69"/>
  <c r="AU69" i="69"/>
  <c r="AT69" i="69"/>
  <c r="AS69" i="69"/>
  <c r="AR69" i="69"/>
  <c r="AQ69" i="69"/>
  <c r="AP69" i="69"/>
  <c r="AO69" i="69"/>
  <c r="AN69" i="69"/>
  <c r="AM69" i="69"/>
  <c r="AL69" i="69"/>
  <c r="AK69" i="69"/>
  <c r="AJ69" i="69"/>
  <c r="AI69" i="69"/>
  <c r="AH69" i="69"/>
  <c r="AG69" i="69"/>
  <c r="AF69" i="69"/>
  <c r="AE69" i="69"/>
  <c r="AD69" i="69"/>
  <c r="AC69" i="69"/>
  <c r="AB69" i="69"/>
  <c r="AA69" i="69"/>
  <c r="Z69" i="69"/>
  <c r="Y69" i="69"/>
  <c r="X69" i="69"/>
  <c r="W69" i="69"/>
  <c r="V69" i="69"/>
  <c r="U69" i="69"/>
  <c r="T69" i="69"/>
  <c r="S69" i="69"/>
  <c r="R69" i="69"/>
  <c r="Q69" i="69"/>
  <c r="P69" i="69"/>
  <c r="O69" i="69"/>
  <c r="N69" i="69"/>
  <c r="M69" i="69"/>
  <c r="L69" i="69"/>
  <c r="K69" i="69"/>
  <c r="J69" i="69"/>
  <c r="I69" i="69"/>
  <c r="H69" i="69"/>
  <c r="G69" i="69"/>
  <c r="F69" i="69"/>
  <c r="E69" i="69"/>
  <c r="D69" i="69"/>
  <c r="C69" i="69"/>
  <c r="B69" i="69"/>
  <c r="A69" i="69"/>
  <c r="UC68" i="69"/>
  <c r="UB68" i="69"/>
  <c r="UA68" i="69"/>
  <c r="TZ68" i="69"/>
  <c r="TY68" i="69"/>
  <c r="TX68" i="69"/>
  <c r="TW68" i="69"/>
  <c r="TV68" i="69"/>
  <c r="TU68" i="69"/>
  <c r="TT68" i="69"/>
  <c r="TS68" i="69"/>
  <c r="TR68" i="69"/>
  <c r="TQ68" i="69"/>
  <c r="TP68" i="69"/>
  <c r="TO68" i="69"/>
  <c r="TN68" i="69"/>
  <c r="TM68" i="69"/>
  <c r="TL68" i="69"/>
  <c r="TK68" i="69"/>
  <c r="TJ68" i="69"/>
  <c r="TI68" i="69"/>
  <c r="TH68" i="69"/>
  <c r="TG68" i="69"/>
  <c r="TF68" i="69"/>
  <c r="TE68" i="69"/>
  <c r="TD68" i="69"/>
  <c r="TC68" i="69"/>
  <c r="TB68" i="69"/>
  <c r="TA68" i="69"/>
  <c r="SZ68" i="69"/>
  <c r="SY68" i="69"/>
  <c r="SX68" i="69"/>
  <c r="SW68" i="69"/>
  <c r="SV68" i="69"/>
  <c r="SU68" i="69"/>
  <c r="ST68" i="69"/>
  <c r="SS68" i="69"/>
  <c r="SR68" i="69"/>
  <c r="SQ68" i="69"/>
  <c r="SP68" i="69"/>
  <c r="SO68" i="69"/>
  <c r="SN68" i="69"/>
  <c r="SM68" i="69"/>
  <c r="SL68" i="69"/>
  <c r="SK68" i="69"/>
  <c r="SJ68" i="69"/>
  <c r="SI68" i="69"/>
  <c r="SH68" i="69"/>
  <c r="SG68" i="69"/>
  <c r="SF68" i="69"/>
  <c r="SE68" i="69"/>
  <c r="SD68" i="69"/>
  <c r="SC68" i="69"/>
  <c r="SB68" i="69"/>
  <c r="SA68" i="69"/>
  <c r="RZ68" i="69"/>
  <c r="RY68" i="69"/>
  <c r="RX68" i="69"/>
  <c r="RW68" i="69"/>
  <c r="RV68" i="69"/>
  <c r="RU68" i="69"/>
  <c r="RT68" i="69"/>
  <c r="RS68" i="69"/>
  <c r="RR68" i="69"/>
  <c r="RQ68" i="69"/>
  <c r="RP68" i="69"/>
  <c r="RO68" i="69"/>
  <c r="RN68" i="69"/>
  <c r="RM68" i="69"/>
  <c r="RL68" i="69"/>
  <c r="RK68" i="69"/>
  <c r="RJ68" i="69"/>
  <c r="RI68" i="69"/>
  <c r="RH68" i="69"/>
  <c r="RG68" i="69"/>
  <c r="RF68" i="69"/>
  <c r="RE68" i="69"/>
  <c r="RD68" i="69"/>
  <c r="RC68" i="69"/>
  <c r="RB68" i="69"/>
  <c r="RA68" i="69"/>
  <c r="QZ68" i="69"/>
  <c r="QY68" i="69"/>
  <c r="QX68" i="69"/>
  <c r="QW68" i="69"/>
  <c r="QV68" i="69"/>
  <c r="QU68" i="69"/>
  <c r="QT68" i="69"/>
  <c r="QS68" i="69"/>
  <c r="QR68" i="69"/>
  <c r="QQ68" i="69"/>
  <c r="QP68" i="69"/>
  <c r="QO68" i="69"/>
  <c r="QN68" i="69"/>
  <c r="QM68" i="69"/>
  <c r="QL68" i="69"/>
  <c r="QK68" i="69"/>
  <c r="QJ68" i="69"/>
  <c r="QI68" i="69"/>
  <c r="QH68" i="69"/>
  <c r="QG68" i="69"/>
  <c r="QF68" i="69"/>
  <c r="QE68" i="69"/>
  <c r="QD68" i="69"/>
  <c r="QC68" i="69"/>
  <c r="QB68" i="69"/>
  <c r="QA68" i="69"/>
  <c r="PZ68" i="69"/>
  <c r="PY68" i="69"/>
  <c r="PX68" i="69"/>
  <c r="PW68" i="69"/>
  <c r="PV68" i="69"/>
  <c r="PU68" i="69"/>
  <c r="PT68" i="69"/>
  <c r="PS68" i="69"/>
  <c r="PR68" i="69"/>
  <c r="PQ68" i="69"/>
  <c r="PP68" i="69"/>
  <c r="PO68" i="69"/>
  <c r="PN68" i="69"/>
  <c r="PM68" i="69"/>
  <c r="PL68" i="69"/>
  <c r="PK68" i="69"/>
  <c r="PJ68" i="69"/>
  <c r="PI68" i="69"/>
  <c r="PH68" i="69"/>
  <c r="PG68" i="69"/>
  <c r="PF68" i="69"/>
  <c r="PE68" i="69"/>
  <c r="PD68" i="69"/>
  <c r="PC68" i="69"/>
  <c r="PB68" i="69"/>
  <c r="PA68" i="69"/>
  <c r="OZ68" i="69"/>
  <c r="OY68" i="69"/>
  <c r="OX68" i="69"/>
  <c r="OW68" i="69"/>
  <c r="OV68" i="69"/>
  <c r="OU68" i="69"/>
  <c r="OT68" i="69"/>
  <c r="OS68" i="69"/>
  <c r="OR68" i="69"/>
  <c r="OQ68" i="69"/>
  <c r="OP68" i="69"/>
  <c r="OO68" i="69"/>
  <c r="ON68" i="69"/>
  <c r="OM68" i="69"/>
  <c r="OL68" i="69"/>
  <c r="OK68" i="69"/>
  <c r="OJ68" i="69"/>
  <c r="OI68" i="69"/>
  <c r="OH68" i="69"/>
  <c r="OG68" i="69"/>
  <c r="OF68" i="69"/>
  <c r="OE68" i="69"/>
  <c r="OD68" i="69"/>
  <c r="OC68" i="69"/>
  <c r="OB68" i="69"/>
  <c r="OA68" i="69"/>
  <c r="NZ68" i="69"/>
  <c r="NY68" i="69"/>
  <c r="NX68" i="69"/>
  <c r="NW68" i="69"/>
  <c r="NV68" i="69"/>
  <c r="NU68" i="69"/>
  <c r="NT68" i="69"/>
  <c r="NS68" i="69"/>
  <c r="NR68" i="69"/>
  <c r="NQ68" i="69"/>
  <c r="NP68" i="69"/>
  <c r="NO68" i="69"/>
  <c r="NN68" i="69"/>
  <c r="NM68" i="69"/>
  <c r="NL68" i="69"/>
  <c r="NK68" i="69"/>
  <c r="NJ68" i="69"/>
  <c r="NI68" i="69"/>
  <c r="NH68" i="69"/>
  <c r="NG68" i="69"/>
  <c r="NF68" i="69"/>
  <c r="NE68" i="69"/>
  <c r="ND68" i="69"/>
  <c r="NC68" i="69"/>
  <c r="NB68" i="69"/>
  <c r="NA68" i="69"/>
  <c r="MZ68" i="69"/>
  <c r="MY68" i="69"/>
  <c r="MX68" i="69"/>
  <c r="MW68" i="69"/>
  <c r="MV68" i="69"/>
  <c r="MU68" i="69"/>
  <c r="MT68" i="69"/>
  <c r="MS68" i="69"/>
  <c r="MR68" i="69"/>
  <c r="MQ68" i="69"/>
  <c r="MP68" i="69"/>
  <c r="MO68" i="69"/>
  <c r="MN68" i="69"/>
  <c r="MM68" i="69"/>
  <c r="ML68" i="69"/>
  <c r="MK68" i="69"/>
  <c r="MJ68" i="69"/>
  <c r="MI68" i="69"/>
  <c r="MH68" i="69"/>
  <c r="MG68" i="69"/>
  <c r="MF68" i="69"/>
  <c r="ME68" i="69"/>
  <c r="MD68" i="69"/>
  <c r="MC68" i="69"/>
  <c r="MB68" i="69"/>
  <c r="MA68" i="69"/>
  <c r="LZ68" i="69"/>
  <c r="LY68" i="69"/>
  <c r="LX68" i="69"/>
  <c r="LW68" i="69"/>
  <c r="LV68" i="69"/>
  <c r="LU68" i="69"/>
  <c r="LT68" i="69"/>
  <c r="LS68" i="69"/>
  <c r="LR68" i="69"/>
  <c r="LQ68" i="69"/>
  <c r="LP68" i="69"/>
  <c r="LO68" i="69"/>
  <c r="LN68" i="69"/>
  <c r="LM68" i="69"/>
  <c r="LL68" i="69"/>
  <c r="LK68" i="69"/>
  <c r="LJ68" i="69"/>
  <c r="LI68" i="69"/>
  <c r="LH68" i="69"/>
  <c r="LG68" i="69"/>
  <c r="LF68" i="69"/>
  <c r="LE68" i="69"/>
  <c r="LD68" i="69"/>
  <c r="LC68" i="69"/>
  <c r="LB68" i="69"/>
  <c r="LA68" i="69"/>
  <c r="KZ68" i="69"/>
  <c r="KY68" i="69"/>
  <c r="KX68" i="69"/>
  <c r="KW68" i="69"/>
  <c r="KV68" i="69"/>
  <c r="KU68" i="69"/>
  <c r="KT68" i="69"/>
  <c r="KS68" i="69"/>
  <c r="KR68" i="69"/>
  <c r="KQ68" i="69"/>
  <c r="KP68" i="69"/>
  <c r="KO68" i="69"/>
  <c r="KN68" i="69"/>
  <c r="KM68" i="69"/>
  <c r="KL68" i="69"/>
  <c r="KK68" i="69"/>
  <c r="KJ68" i="69"/>
  <c r="KI68" i="69"/>
  <c r="KH68" i="69"/>
  <c r="KG68" i="69"/>
  <c r="KF68" i="69"/>
  <c r="KE68" i="69"/>
  <c r="KD68" i="69"/>
  <c r="KC68" i="69"/>
  <c r="KB68" i="69"/>
  <c r="KA68" i="69"/>
  <c r="JZ68" i="69"/>
  <c r="JY68" i="69"/>
  <c r="JX68" i="69"/>
  <c r="JW68" i="69"/>
  <c r="JV68" i="69"/>
  <c r="JU68" i="69"/>
  <c r="JT68" i="69"/>
  <c r="JS68" i="69"/>
  <c r="JR68" i="69"/>
  <c r="JQ68" i="69"/>
  <c r="JP68" i="69"/>
  <c r="JO68" i="69"/>
  <c r="JN68" i="69"/>
  <c r="JM68" i="69"/>
  <c r="JL68" i="69"/>
  <c r="JK68" i="69"/>
  <c r="JJ68" i="69"/>
  <c r="JI68" i="69"/>
  <c r="JH68" i="69"/>
  <c r="JG68" i="69"/>
  <c r="JF68" i="69"/>
  <c r="JE68" i="69"/>
  <c r="JD68" i="69"/>
  <c r="JC68" i="69"/>
  <c r="JB68" i="69"/>
  <c r="JA68" i="69"/>
  <c r="IZ68" i="69"/>
  <c r="IY68" i="69"/>
  <c r="IX68" i="69"/>
  <c r="IW68" i="69"/>
  <c r="IV68" i="69"/>
  <c r="IU68" i="69"/>
  <c r="IT68" i="69"/>
  <c r="IS68" i="69"/>
  <c r="IR68" i="69"/>
  <c r="IQ68" i="69"/>
  <c r="IP68" i="69"/>
  <c r="IO68" i="69"/>
  <c r="IN68" i="69"/>
  <c r="IM68" i="69"/>
  <c r="IL68" i="69"/>
  <c r="IK68" i="69"/>
  <c r="IJ68" i="69"/>
  <c r="II68" i="69"/>
  <c r="IH68" i="69"/>
  <c r="IG68" i="69"/>
  <c r="IF68" i="69"/>
  <c r="IE68" i="69"/>
  <c r="ID68" i="69"/>
  <c r="IC68" i="69"/>
  <c r="IB68" i="69"/>
  <c r="IA68" i="69"/>
  <c r="HZ68" i="69"/>
  <c r="HY68" i="69"/>
  <c r="HX68" i="69"/>
  <c r="HW68" i="69"/>
  <c r="HV68" i="69"/>
  <c r="HU68" i="69"/>
  <c r="HT68" i="69"/>
  <c r="HS68" i="69"/>
  <c r="HR68" i="69"/>
  <c r="HQ68" i="69"/>
  <c r="HP68" i="69"/>
  <c r="HO68" i="69"/>
  <c r="HN68" i="69"/>
  <c r="HM68" i="69"/>
  <c r="HL68" i="69"/>
  <c r="HK68" i="69"/>
  <c r="HJ68" i="69"/>
  <c r="HI68" i="69"/>
  <c r="HH68" i="69"/>
  <c r="HG68" i="69"/>
  <c r="HF68" i="69"/>
  <c r="HE68" i="69"/>
  <c r="HD68" i="69"/>
  <c r="HC68" i="69"/>
  <c r="HB68" i="69"/>
  <c r="HA68" i="69"/>
  <c r="GZ68" i="69"/>
  <c r="GY68" i="69"/>
  <c r="GX68" i="69"/>
  <c r="GW68" i="69"/>
  <c r="GV68" i="69"/>
  <c r="GU68" i="69"/>
  <c r="GT68" i="69"/>
  <c r="GS68" i="69"/>
  <c r="GR68" i="69"/>
  <c r="GQ68" i="69"/>
  <c r="GP68" i="69"/>
  <c r="GO68" i="69"/>
  <c r="GN68" i="69"/>
  <c r="GM68" i="69"/>
  <c r="GL68" i="69"/>
  <c r="GK68" i="69"/>
  <c r="GJ68" i="69"/>
  <c r="GI68" i="69"/>
  <c r="GH68" i="69"/>
  <c r="GG68" i="69"/>
  <c r="GF68" i="69"/>
  <c r="GE68" i="69"/>
  <c r="GD68" i="69"/>
  <c r="GC68" i="69"/>
  <c r="GB68" i="69"/>
  <c r="GA68" i="69"/>
  <c r="FZ68" i="69"/>
  <c r="FY68" i="69"/>
  <c r="FX68" i="69"/>
  <c r="FW68" i="69"/>
  <c r="FV68" i="69"/>
  <c r="FU68" i="69"/>
  <c r="FT68" i="69"/>
  <c r="FS68" i="69"/>
  <c r="FR68" i="69"/>
  <c r="FQ68" i="69"/>
  <c r="FP68" i="69"/>
  <c r="FO68" i="69"/>
  <c r="FN68" i="69"/>
  <c r="FM68" i="69"/>
  <c r="FL68" i="69"/>
  <c r="FK68" i="69"/>
  <c r="FJ68" i="69"/>
  <c r="FI68" i="69"/>
  <c r="FH68" i="69"/>
  <c r="FG68" i="69"/>
  <c r="FF68" i="69"/>
  <c r="FE68" i="69"/>
  <c r="FD68" i="69"/>
  <c r="FC68" i="69"/>
  <c r="FB68" i="69"/>
  <c r="FA68" i="69"/>
  <c r="EZ68" i="69"/>
  <c r="EY68" i="69"/>
  <c r="EX68" i="69"/>
  <c r="EW68" i="69"/>
  <c r="EV68" i="69"/>
  <c r="EU68" i="69"/>
  <c r="ET68" i="69"/>
  <c r="ES68" i="69"/>
  <c r="ER68" i="69"/>
  <c r="EQ68" i="69"/>
  <c r="EP68" i="69"/>
  <c r="EO68" i="69"/>
  <c r="EN68" i="69"/>
  <c r="EM68" i="69"/>
  <c r="EL68" i="69"/>
  <c r="EK68" i="69"/>
  <c r="EJ68" i="69"/>
  <c r="EI68" i="69"/>
  <c r="EH68" i="69"/>
  <c r="EG68" i="69"/>
  <c r="EF68" i="69"/>
  <c r="EE68" i="69"/>
  <c r="ED68" i="69"/>
  <c r="EC68" i="69"/>
  <c r="EB68" i="69"/>
  <c r="EA68" i="69"/>
  <c r="DZ68" i="69"/>
  <c r="DY68" i="69"/>
  <c r="DX68" i="69"/>
  <c r="DW68" i="69"/>
  <c r="DV68" i="69"/>
  <c r="DU68" i="69"/>
  <c r="DT68" i="69"/>
  <c r="DS68" i="69"/>
  <c r="DR68" i="69"/>
  <c r="DQ68" i="69"/>
  <c r="DP68" i="69"/>
  <c r="DO68" i="69"/>
  <c r="DN68" i="69"/>
  <c r="DM68" i="69"/>
  <c r="DL68" i="69"/>
  <c r="DK68" i="69"/>
  <c r="DJ68" i="69"/>
  <c r="DI68" i="69"/>
  <c r="DH68" i="69"/>
  <c r="DG68" i="69"/>
  <c r="DF68" i="69"/>
  <c r="DE68" i="69"/>
  <c r="DD68" i="69"/>
  <c r="DC68" i="69"/>
  <c r="DB68" i="69"/>
  <c r="DA68" i="69"/>
  <c r="CZ68" i="69"/>
  <c r="CY68" i="69"/>
  <c r="CX68" i="69"/>
  <c r="CW68" i="69"/>
  <c r="CV68" i="69"/>
  <c r="CU68" i="69"/>
  <c r="CT68" i="69"/>
  <c r="CS68" i="69"/>
  <c r="CR68" i="69"/>
  <c r="CQ68" i="69"/>
  <c r="CP68" i="69"/>
  <c r="CO68" i="69"/>
  <c r="CN68" i="69"/>
  <c r="CM68" i="69"/>
  <c r="CL68" i="69"/>
  <c r="CK68" i="69"/>
  <c r="CJ68" i="69"/>
  <c r="CI68" i="69"/>
  <c r="CH68" i="69"/>
  <c r="CG68" i="69"/>
  <c r="CF68" i="69"/>
  <c r="CE68" i="69"/>
  <c r="CD68" i="69"/>
  <c r="CC68" i="69"/>
  <c r="CB68" i="69"/>
  <c r="CA68" i="69"/>
  <c r="BZ68" i="69"/>
  <c r="BY68" i="69"/>
  <c r="BX68" i="69"/>
  <c r="BW68" i="69"/>
  <c r="BV68" i="69"/>
  <c r="BU68" i="69"/>
  <c r="BT68" i="69"/>
  <c r="BS68" i="69"/>
  <c r="BR68" i="69"/>
  <c r="BQ68" i="69"/>
  <c r="BP68" i="69"/>
  <c r="BO68" i="69"/>
  <c r="BN68" i="69"/>
  <c r="BM68" i="69"/>
  <c r="BL68" i="69"/>
  <c r="BK68" i="69"/>
  <c r="BJ68" i="69"/>
  <c r="BI68" i="69"/>
  <c r="BH68" i="69"/>
  <c r="BG68" i="69"/>
  <c r="BF68" i="69"/>
  <c r="BE68" i="69"/>
  <c r="BD68" i="69"/>
  <c r="BC68" i="69"/>
  <c r="BB68" i="69"/>
  <c r="BA68" i="69"/>
  <c r="AZ68" i="69"/>
  <c r="AY68" i="69"/>
  <c r="AX68" i="69"/>
  <c r="AW68" i="69"/>
  <c r="AV68" i="69"/>
  <c r="AU68" i="69"/>
  <c r="AT68" i="69"/>
  <c r="AS68" i="69"/>
  <c r="AR68" i="69"/>
  <c r="AQ68" i="69"/>
  <c r="AP68" i="69"/>
  <c r="AO68" i="69"/>
  <c r="AN68" i="69"/>
  <c r="AM68" i="69"/>
  <c r="AL68" i="69"/>
  <c r="AK68" i="69"/>
  <c r="AJ68" i="69"/>
  <c r="AI68" i="69"/>
  <c r="AH68" i="69"/>
  <c r="AG68" i="69"/>
  <c r="AF68" i="69"/>
  <c r="AE68" i="69"/>
  <c r="AD68" i="69"/>
  <c r="AC68" i="69"/>
  <c r="AB68" i="69"/>
  <c r="AA68" i="69"/>
  <c r="Z68" i="69"/>
  <c r="Y68" i="69"/>
  <c r="X68" i="69"/>
  <c r="W68" i="69"/>
  <c r="V68" i="69"/>
  <c r="U68" i="69"/>
  <c r="T68" i="69"/>
  <c r="S68" i="69"/>
  <c r="R68" i="69"/>
  <c r="Q68" i="69"/>
  <c r="P68" i="69"/>
  <c r="O68" i="69"/>
  <c r="N68" i="69"/>
  <c r="M68" i="69"/>
  <c r="L68" i="69"/>
  <c r="K68" i="69"/>
  <c r="J68" i="69"/>
  <c r="I68" i="69"/>
  <c r="H68" i="69"/>
  <c r="G68" i="69"/>
  <c r="F68" i="69"/>
  <c r="E68" i="69"/>
  <c r="D68" i="69"/>
  <c r="C68" i="69"/>
  <c r="B68" i="69"/>
  <c r="A68" i="69"/>
  <c r="UC67" i="69"/>
  <c r="UB67" i="69"/>
  <c r="UA67" i="69"/>
  <c r="TZ67" i="69"/>
  <c r="TY67" i="69"/>
  <c r="TX67" i="69"/>
  <c r="TW67" i="69"/>
  <c r="TV67" i="69"/>
  <c r="TU67" i="69"/>
  <c r="TT67" i="69"/>
  <c r="TS67" i="69"/>
  <c r="TR67" i="69"/>
  <c r="TQ67" i="69"/>
  <c r="TP67" i="69"/>
  <c r="TO67" i="69"/>
  <c r="TN67" i="69"/>
  <c r="TM67" i="69"/>
  <c r="TL67" i="69"/>
  <c r="TK67" i="69"/>
  <c r="TJ67" i="69"/>
  <c r="TI67" i="69"/>
  <c r="TH67" i="69"/>
  <c r="TG67" i="69"/>
  <c r="TF67" i="69"/>
  <c r="TE67" i="69"/>
  <c r="TD67" i="69"/>
  <c r="TC67" i="69"/>
  <c r="TB67" i="69"/>
  <c r="TA67" i="69"/>
  <c r="SZ67" i="69"/>
  <c r="SY67" i="69"/>
  <c r="SX67" i="69"/>
  <c r="SW67" i="69"/>
  <c r="SV67" i="69"/>
  <c r="SU67" i="69"/>
  <c r="ST67" i="69"/>
  <c r="SS67" i="69"/>
  <c r="SR67" i="69"/>
  <c r="SQ67" i="69"/>
  <c r="SP67" i="69"/>
  <c r="SO67" i="69"/>
  <c r="SN67" i="69"/>
  <c r="SM67" i="69"/>
  <c r="SL67" i="69"/>
  <c r="SK67" i="69"/>
  <c r="SJ67" i="69"/>
  <c r="SI67" i="69"/>
  <c r="SH67" i="69"/>
  <c r="SG67" i="69"/>
  <c r="SF67" i="69"/>
  <c r="SE67" i="69"/>
  <c r="SD67" i="69"/>
  <c r="SC67" i="69"/>
  <c r="SB67" i="69"/>
  <c r="SA67" i="69"/>
  <c r="RZ67" i="69"/>
  <c r="RY67" i="69"/>
  <c r="RX67" i="69"/>
  <c r="RW67" i="69"/>
  <c r="RV67" i="69"/>
  <c r="RU67" i="69"/>
  <c r="RT67" i="69"/>
  <c r="RS67" i="69"/>
  <c r="RR67" i="69"/>
  <c r="RQ67" i="69"/>
  <c r="RP67" i="69"/>
  <c r="RO67" i="69"/>
  <c r="RN67" i="69"/>
  <c r="RM67" i="69"/>
  <c r="RL67" i="69"/>
  <c r="RK67" i="69"/>
  <c r="RJ67" i="69"/>
  <c r="RI67" i="69"/>
  <c r="RH67" i="69"/>
  <c r="RG67" i="69"/>
  <c r="RF67" i="69"/>
  <c r="RE67" i="69"/>
  <c r="RD67" i="69"/>
  <c r="RC67" i="69"/>
  <c r="RB67" i="69"/>
  <c r="RA67" i="69"/>
  <c r="QZ67" i="69"/>
  <c r="QY67" i="69"/>
  <c r="QX67" i="69"/>
  <c r="QW67" i="69"/>
  <c r="QV67" i="69"/>
  <c r="QU67" i="69"/>
  <c r="QT67" i="69"/>
  <c r="QS67" i="69"/>
  <c r="QR67" i="69"/>
  <c r="QQ67" i="69"/>
  <c r="QP67" i="69"/>
  <c r="QO67" i="69"/>
  <c r="QN67" i="69"/>
  <c r="QM67" i="69"/>
  <c r="QL67" i="69"/>
  <c r="QK67" i="69"/>
  <c r="QJ67" i="69"/>
  <c r="QI67" i="69"/>
  <c r="QH67" i="69"/>
  <c r="QG67" i="69"/>
  <c r="QF67" i="69"/>
  <c r="QE67" i="69"/>
  <c r="QD67" i="69"/>
  <c r="QC67" i="69"/>
  <c r="QB67" i="69"/>
  <c r="QA67" i="69"/>
  <c r="PZ67" i="69"/>
  <c r="PY67" i="69"/>
  <c r="PX67" i="69"/>
  <c r="PW67" i="69"/>
  <c r="PV67" i="69"/>
  <c r="PU67" i="69"/>
  <c r="PT67" i="69"/>
  <c r="PS67" i="69"/>
  <c r="PR67" i="69"/>
  <c r="PQ67" i="69"/>
  <c r="PP67" i="69"/>
  <c r="PO67" i="69"/>
  <c r="PN67" i="69"/>
  <c r="PM67" i="69"/>
  <c r="PL67" i="69"/>
  <c r="PK67" i="69"/>
  <c r="PJ67" i="69"/>
  <c r="PI67" i="69"/>
  <c r="PH67" i="69"/>
  <c r="PG67" i="69"/>
  <c r="PF67" i="69"/>
  <c r="PE67" i="69"/>
  <c r="PD67" i="69"/>
  <c r="PC67" i="69"/>
  <c r="PB67" i="69"/>
  <c r="PA67" i="69"/>
  <c r="OZ67" i="69"/>
  <c r="OY67" i="69"/>
  <c r="OX67" i="69"/>
  <c r="OW67" i="69"/>
  <c r="OV67" i="69"/>
  <c r="OU67" i="69"/>
  <c r="OT67" i="69"/>
  <c r="OS67" i="69"/>
  <c r="OR67" i="69"/>
  <c r="OQ67" i="69"/>
  <c r="OP67" i="69"/>
  <c r="OO67" i="69"/>
  <c r="ON67" i="69"/>
  <c r="OM67" i="69"/>
  <c r="OL67" i="69"/>
  <c r="OK67" i="69"/>
  <c r="OJ67" i="69"/>
  <c r="OI67" i="69"/>
  <c r="OH67" i="69"/>
  <c r="OG67" i="69"/>
  <c r="OF67" i="69"/>
  <c r="OE67" i="69"/>
  <c r="OD67" i="69"/>
  <c r="OC67" i="69"/>
  <c r="OB67" i="69"/>
  <c r="OA67" i="69"/>
  <c r="NZ67" i="69"/>
  <c r="NY67" i="69"/>
  <c r="NX67" i="69"/>
  <c r="NW67" i="69"/>
  <c r="NV67" i="69"/>
  <c r="NU67" i="69"/>
  <c r="NT67" i="69"/>
  <c r="NS67" i="69"/>
  <c r="NR67" i="69"/>
  <c r="NQ67" i="69"/>
  <c r="NP67" i="69"/>
  <c r="NO67" i="69"/>
  <c r="NN67" i="69"/>
  <c r="NM67" i="69"/>
  <c r="NL67" i="69"/>
  <c r="NK67" i="69"/>
  <c r="NJ67" i="69"/>
  <c r="NI67" i="69"/>
  <c r="NH67" i="69"/>
  <c r="NG67" i="69"/>
  <c r="NF67" i="69"/>
  <c r="NE67" i="69"/>
  <c r="ND67" i="69"/>
  <c r="NC67" i="69"/>
  <c r="NB67" i="69"/>
  <c r="NA67" i="69"/>
  <c r="MZ67" i="69"/>
  <c r="MY67" i="69"/>
  <c r="MX67" i="69"/>
  <c r="MW67" i="69"/>
  <c r="MV67" i="69"/>
  <c r="MU67" i="69"/>
  <c r="MT67" i="69"/>
  <c r="MS67" i="69"/>
  <c r="MR67" i="69"/>
  <c r="MQ67" i="69"/>
  <c r="MP67" i="69"/>
  <c r="MO67" i="69"/>
  <c r="MN67" i="69"/>
  <c r="MM67" i="69"/>
  <c r="ML67" i="69"/>
  <c r="MK67" i="69"/>
  <c r="MJ67" i="69"/>
  <c r="MI67" i="69"/>
  <c r="MH67" i="69"/>
  <c r="MG67" i="69"/>
  <c r="MF67" i="69"/>
  <c r="ME67" i="69"/>
  <c r="MD67" i="69"/>
  <c r="MC67" i="69"/>
  <c r="MB67" i="69"/>
  <c r="MA67" i="69"/>
  <c r="LZ67" i="69"/>
  <c r="LY67" i="69"/>
  <c r="LX67" i="69"/>
  <c r="LW67" i="69"/>
  <c r="LV67" i="69"/>
  <c r="LU67" i="69"/>
  <c r="LT67" i="69"/>
  <c r="LS67" i="69"/>
  <c r="LR67" i="69"/>
  <c r="LQ67" i="69"/>
  <c r="LP67" i="69"/>
  <c r="LO67" i="69"/>
  <c r="LN67" i="69"/>
  <c r="LM67" i="69"/>
  <c r="LL67" i="69"/>
  <c r="LK67" i="69"/>
  <c r="LJ67" i="69"/>
  <c r="LI67" i="69"/>
  <c r="LH67" i="69"/>
  <c r="LG67" i="69"/>
  <c r="LF67" i="69"/>
  <c r="LE67" i="69"/>
  <c r="LD67" i="69"/>
  <c r="LC67" i="69"/>
  <c r="LB67" i="69"/>
  <c r="LA67" i="69"/>
  <c r="KZ67" i="69"/>
  <c r="KY67" i="69"/>
  <c r="KX67" i="69"/>
  <c r="KW67" i="69"/>
  <c r="KV67" i="69"/>
  <c r="KU67" i="69"/>
  <c r="KT67" i="69"/>
  <c r="KS67" i="69"/>
  <c r="KR67" i="69"/>
  <c r="KQ67" i="69"/>
  <c r="KP67" i="69"/>
  <c r="KO67" i="69"/>
  <c r="KN67" i="69"/>
  <c r="KM67" i="69"/>
  <c r="KL67" i="69"/>
  <c r="KK67" i="69"/>
  <c r="KJ67" i="69"/>
  <c r="KI67" i="69"/>
  <c r="KH67" i="69"/>
  <c r="KG67" i="69"/>
  <c r="KF67" i="69"/>
  <c r="KE67" i="69"/>
  <c r="KD67" i="69"/>
  <c r="KC67" i="69"/>
  <c r="KB67" i="69"/>
  <c r="KA67" i="69"/>
  <c r="JZ67" i="69"/>
  <c r="JY67" i="69"/>
  <c r="JX67" i="69"/>
  <c r="JW67" i="69"/>
  <c r="JV67" i="69"/>
  <c r="JU67" i="69"/>
  <c r="JT67" i="69"/>
  <c r="JS67" i="69"/>
  <c r="JR67" i="69"/>
  <c r="JQ67" i="69"/>
  <c r="JP67" i="69"/>
  <c r="JO67" i="69"/>
  <c r="JN67" i="69"/>
  <c r="JM67" i="69"/>
  <c r="JL67" i="69"/>
  <c r="JK67" i="69"/>
  <c r="JJ67" i="69"/>
  <c r="JI67" i="69"/>
  <c r="JH67" i="69"/>
  <c r="JG67" i="69"/>
  <c r="JF67" i="69"/>
  <c r="JE67" i="69"/>
  <c r="JD67" i="69"/>
  <c r="JC67" i="69"/>
  <c r="JB67" i="69"/>
  <c r="JA67" i="69"/>
  <c r="IZ67" i="69"/>
  <c r="IY67" i="69"/>
  <c r="IX67" i="69"/>
  <c r="IW67" i="69"/>
  <c r="IV67" i="69"/>
  <c r="IU67" i="69"/>
  <c r="IT67" i="69"/>
  <c r="IS67" i="69"/>
  <c r="IR67" i="69"/>
  <c r="IQ67" i="69"/>
  <c r="IP67" i="69"/>
  <c r="IO67" i="69"/>
  <c r="IN67" i="69"/>
  <c r="IM67" i="69"/>
  <c r="IL67" i="69"/>
  <c r="IK67" i="69"/>
  <c r="IJ67" i="69"/>
  <c r="II67" i="69"/>
  <c r="IH67" i="69"/>
  <c r="IG67" i="69"/>
  <c r="IF67" i="69"/>
  <c r="IE67" i="69"/>
  <c r="ID67" i="69"/>
  <c r="IC67" i="69"/>
  <c r="IB67" i="69"/>
  <c r="IA67" i="69"/>
  <c r="HZ67" i="69"/>
  <c r="HY67" i="69"/>
  <c r="HX67" i="69"/>
  <c r="HW67" i="69"/>
  <c r="HV67" i="69"/>
  <c r="HU67" i="69"/>
  <c r="HT67" i="69"/>
  <c r="HS67" i="69"/>
  <c r="HR67" i="69"/>
  <c r="HQ67" i="69"/>
  <c r="HP67" i="69"/>
  <c r="HO67" i="69"/>
  <c r="HN67" i="69"/>
  <c r="HM67" i="69"/>
  <c r="HL67" i="69"/>
  <c r="HK67" i="69"/>
  <c r="HJ67" i="69"/>
  <c r="HI67" i="69"/>
  <c r="HH67" i="69"/>
  <c r="HG67" i="69"/>
  <c r="HF67" i="69"/>
  <c r="HE67" i="69"/>
  <c r="HD67" i="69"/>
  <c r="HC67" i="69"/>
  <c r="HB67" i="69"/>
  <c r="HA67" i="69"/>
  <c r="GZ67" i="69"/>
  <c r="GY67" i="69"/>
  <c r="GX67" i="69"/>
  <c r="GW67" i="69"/>
  <c r="GV67" i="69"/>
  <c r="GU67" i="69"/>
  <c r="GT67" i="69"/>
  <c r="GS67" i="69"/>
  <c r="GR67" i="69"/>
  <c r="GQ67" i="69"/>
  <c r="GP67" i="69"/>
  <c r="GO67" i="69"/>
  <c r="GN67" i="69"/>
  <c r="GM67" i="69"/>
  <c r="GL67" i="69"/>
  <c r="GK67" i="69"/>
  <c r="GJ67" i="69"/>
  <c r="GI67" i="69"/>
  <c r="GH67" i="69"/>
  <c r="GG67" i="69"/>
  <c r="GF67" i="69"/>
  <c r="GE67" i="69"/>
  <c r="GD67" i="69"/>
  <c r="GC67" i="69"/>
  <c r="GB67" i="69"/>
  <c r="GA67" i="69"/>
  <c r="FZ67" i="69"/>
  <c r="FY67" i="69"/>
  <c r="FX67" i="69"/>
  <c r="FW67" i="69"/>
  <c r="FV67" i="69"/>
  <c r="FU67" i="69"/>
  <c r="FT67" i="69"/>
  <c r="FS67" i="69"/>
  <c r="FR67" i="69"/>
  <c r="FQ67" i="69"/>
  <c r="FP67" i="69"/>
  <c r="FO67" i="69"/>
  <c r="FN67" i="69"/>
  <c r="FM67" i="69"/>
  <c r="FL67" i="69"/>
  <c r="FK67" i="69"/>
  <c r="FJ67" i="69"/>
  <c r="FI67" i="69"/>
  <c r="FH67" i="69"/>
  <c r="FG67" i="69"/>
  <c r="FF67" i="69"/>
  <c r="FE67" i="69"/>
  <c r="FD67" i="69"/>
  <c r="FC67" i="69"/>
  <c r="FB67" i="69"/>
  <c r="FA67" i="69"/>
  <c r="EZ67" i="69"/>
  <c r="EY67" i="69"/>
  <c r="EX67" i="69"/>
  <c r="EW67" i="69"/>
  <c r="EV67" i="69"/>
  <c r="EU67" i="69"/>
  <c r="ET67" i="69"/>
  <c r="ES67" i="69"/>
  <c r="ER67" i="69"/>
  <c r="EQ67" i="69"/>
  <c r="EP67" i="69"/>
  <c r="EO67" i="69"/>
  <c r="EN67" i="69"/>
  <c r="EM67" i="69"/>
  <c r="EL67" i="69"/>
  <c r="EK67" i="69"/>
  <c r="EJ67" i="69"/>
  <c r="EI67" i="69"/>
  <c r="EH67" i="69"/>
  <c r="EG67" i="69"/>
  <c r="EF67" i="69"/>
  <c r="EE67" i="69"/>
  <c r="ED67" i="69"/>
  <c r="EC67" i="69"/>
  <c r="EB67" i="69"/>
  <c r="EA67" i="69"/>
  <c r="DZ67" i="69"/>
  <c r="DY67" i="69"/>
  <c r="DX67" i="69"/>
  <c r="DW67" i="69"/>
  <c r="DV67" i="69"/>
  <c r="DU67" i="69"/>
  <c r="DT67" i="69"/>
  <c r="DS67" i="69"/>
  <c r="DR67" i="69"/>
  <c r="DQ67" i="69"/>
  <c r="DP67" i="69"/>
  <c r="DO67" i="69"/>
  <c r="DN67" i="69"/>
  <c r="DM67" i="69"/>
  <c r="DL67" i="69"/>
  <c r="DK67" i="69"/>
  <c r="DJ67" i="69"/>
  <c r="DI67" i="69"/>
  <c r="DH67" i="69"/>
  <c r="DG67" i="69"/>
  <c r="DF67" i="69"/>
  <c r="DE67" i="69"/>
  <c r="DD67" i="69"/>
  <c r="DC67" i="69"/>
  <c r="DB67" i="69"/>
  <c r="DA67" i="69"/>
  <c r="CZ67" i="69"/>
  <c r="CY67" i="69"/>
  <c r="CX67" i="69"/>
  <c r="CW67" i="69"/>
  <c r="CV67" i="69"/>
  <c r="CU67" i="69"/>
  <c r="CT67" i="69"/>
  <c r="CS67" i="69"/>
  <c r="CR67" i="69"/>
  <c r="CQ67" i="69"/>
  <c r="CP67" i="69"/>
  <c r="CO67" i="69"/>
  <c r="CN67" i="69"/>
  <c r="CM67" i="69"/>
  <c r="CL67" i="69"/>
  <c r="CK67" i="69"/>
  <c r="CJ67" i="69"/>
  <c r="CI67" i="69"/>
  <c r="CH67" i="69"/>
  <c r="CG67" i="69"/>
  <c r="CF67" i="69"/>
  <c r="CE67" i="69"/>
  <c r="CD67" i="69"/>
  <c r="CC67" i="69"/>
  <c r="CB67" i="69"/>
  <c r="CA67" i="69"/>
  <c r="BZ67" i="69"/>
  <c r="BY67" i="69"/>
  <c r="BX67" i="69"/>
  <c r="BW67" i="69"/>
  <c r="BV67" i="69"/>
  <c r="BU67" i="69"/>
  <c r="BT67" i="69"/>
  <c r="BS67" i="69"/>
  <c r="BR67" i="69"/>
  <c r="BQ67" i="69"/>
  <c r="BP67" i="69"/>
  <c r="BO67" i="69"/>
  <c r="BN67" i="69"/>
  <c r="BM67" i="69"/>
  <c r="BL67" i="69"/>
  <c r="BK67" i="69"/>
  <c r="BJ67" i="69"/>
  <c r="BI67" i="69"/>
  <c r="BH67" i="69"/>
  <c r="BG67" i="69"/>
  <c r="BF67" i="69"/>
  <c r="BE67" i="69"/>
  <c r="BD67" i="69"/>
  <c r="BC67" i="69"/>
  <c r="BB67" i="69"/>
  <c r="BA67" i="69"/>
  <c r="AZ67" i="69"/>
  <c r="AY67" i="69"/>
  <c r="AX67" i="69"/>
  <c r="AW67" i="69"/>
  <c r="AV67" i="69"/>
  <c r="AU67" i="69"/>
  <c r="AT67" i="69"/>
  <c r="AS67" i="69"/>
  <c r="AR67" i="69"/>
  <c r="AQ67" i="69"/>
  <c r="AP67" i="69"/>
  <c r="AO67" i="69"/>
  <c r="AN67" i="69"/>
  <c r="AM67" i="69"/>
  <c r="AL67" i="69"/>
  <c r="AK67" i="69"/>
  <c r="AJ67" i="69"/>
  <c r="AI67" i="69"/>
  <c r="AH67" i="69"/>
  <c r="AG67" i="69"/>
  <c r="AF67" i="69"/>
  <c r="AE67" i="69"/>
  <c r="AD67" i="69"/>
  <c r="AC67" i="69"/>
  <c r="AB67" i="69"/>
  <c r="AA67" i="69"/>
  <c r="Z67" i="69"/>
  <c r="Y67" i="69"/>
  <c r="X67" i="69"/>
  <c r="W67" i="69"/>
  <c r="V67" i="69"/>
  <c r="U67" i="69"/>
  <c r="T67" i="69"/>
  <c r="S67" i="69"/>
  <c r="R67" i="69"/>
  <c r="Q67" i="69"/>
  <c r="P67" i="69"/>
  <c r="O67" i="69"/>
  <c r="N67" i="69"/>
  <c r="M67" i="69"/>
  <c r="L67" i="69"/>
  <c r="K67" i="69"/>
  <c r="J67" i="69"/>
  <c r="I67" i="69"/>
  <c r="H67" i="69"/>
  <c r="G67" i="69"/>
  <c r="F67" i="69"/>
  <c r="E67" i="69"/>
  <c r="D67" i="69"/>
  <c r="C67" i="69"/>
  <c r="B67" i="69"/>
  <c r="A67" i="69"/>
  <c r="UC66" i="69"/>
  <c r="UB66" i="69"/>
  <c r="UA66" i="69"/>
  <c r="TZ66" i="69"/>
  <c r="TY66" i="69"/>
  <c r="TX66" i="69"/>
  <c r="TW66" i="69"/>
  <c r="TV66" i="69"/>
  <c r="TU66" i="69"/>
  <c r="TT66" i="69"/>
  <c r="TS66" i="69"/>
  <c r="TR66" i="69"/>
  <c r="TQ66" i="69"/>
  <c r="TP66" i="69"/>
  <c r="TO66" i="69"/>
  <c r="TN66" i="69"/>
  <c r="TM66" i="69"/>
  <c r="TL66" i="69"/>
  <c r="TK66" i="69"/>
  <c r="TJ66" i="69"/>
  <c r="TI66" i="69"/>
  <c r="TH66" i="69"/>
  <c r="TG66" i="69"/>
  <c r="TF66" i="69"/>
  <c r="TE66" i="69"/>
  <c r="TD66" i="69"/>
  <c r="TC66" i="69"/>
  <c r="TB66" i="69"/>
  <c r="TA66" i="69"/>
  <c r="SZ66" i="69"/>
  <c r="SY66" i="69"/>
  <c r="SX66" i="69"/>
  <c r="SW66" i="69"/>
  <c r="SV66" i="69"/>
  <c r="SU66" i="69"/>
  <c r="ST66" i="69"/>
  <c r="SS66" i="69"/>
  <c r="SR66" i="69"/>
  <c r="SQ66" i="69"/>
  <c r="SP66" i="69"/>
  <c r="SO66" i="69"/>
  <c r="SN66" i="69"/>
  <c r="SM66" i="69"/>
  <c r="SL66" i="69"/>
  <c r="SK66" i="69"/>
  <c r="SJ66" i="69"/>
  <c r="SI66" i="69"/>
  <c r="SH66" i="69"/>
  <c r="SG66" i="69"/>
  <c r="SF66" i="69"/>
  <c r="SE66" i="69"/>
  <c r="SD66" i="69"/>
  <c r="SC66" i="69"/>
  <c r="SB66" i="69"/>
  <c r="SA66" i="69"/>
  <c r="RZ66" i="69"/>
  <c r="RY66" i="69"/>
  <c r="RX66" i="69"/>
  <c r="RW66" i="69"/>
  <c r="RV66" i="69"/>
  <c r="RU66" i="69"/>
  <c r="RT66" i="69"/>
  <c r="RS66" i="69"/>
  <c r="RR66" i="69"/>
  <c r="RQ66" i="69"/>
  <c r="RP66" i="69"/>
  <c r="RO66" i="69"/>
  <c r="RN66" i="69"/>
  <c r="RM66" i="69"/>
  <c r="RL66" i="69"/>
  <c r="RK66" i="69"/>
  <c r="RJ66" i="69"/>
  <c r="RI66" i="69"/>
  <c r="RH66" i="69"/>
  <c r="RG66" i="69"/>
  <c r="RF66" i="69"/>
  <c r="RE66" i="69"/>
  <c r="RD66" i="69"/>
  <c r="RC66" i="69"/>
  <c r="RB66" i="69"/>
  <c r="RA66" i="69"/>
  <c r="QZ66" i="69"/>
  <c r="QY66" i="69"/>
  <c r="QX66" i="69"/>
  <c r="QW66" i="69"/>
  <c r="QV66" i="69"/>
  <c r="QU66" i="69"/>
  <c r="QT66" i="69"/>
  <c r="QS66" i="69"/>
  <c r="QR66" i="69"/>
  <c r="QQ66" i="69"/>
  <c r="QP66" i="69"/>
  <c r="QO66" i="69"/>
  <c r="QN66" i="69"/>
  <c r="QM66" i="69"/>
  <c r="QL66" i="69"/>
  <c r="QK66" i="69"/>
  <c r="QJ66" i="69"/>
  <c r="QI66" i="69"/>
  <c r="QH66" i="69"/>
  <c r="QG66" i="69"/>
  <c r="QF66" i="69"/>
  <c r="QE66" i="69"/>
  <c r="QD66" i="69"/>
  <c r="QC66" i="69"/>
  <c r="QB66" i="69"/>
  <c r="QA66" i="69"/>
  <c r="PZ66" i="69"/>
  <c r="PY66" i="69"/>
  <c r="PX66" i="69"/>
  <c r="PW66" i="69"/>
  <c r="PV66" i="69"/>
  <c r="PU66" i="69"/>
  <c r="PT66" i="69"/>
  <c r="PS66" i="69"/>
  <c r="PR66" i="69"/>
  <c r="PQ66" i="69"/>
  <c r="PP66" i="69"/>
  <c r="PO66" i="69"/>
  <c r="PN66" i="69"/>
  <c r="PM66" i="69"/>
  <c r="PL66" i="69"/>
  <c r="PK66" i="69"/>
  <c r="PJ66" i="69"/>
  <c r="PI66" i="69"/>
  <c r="PH66" i="69"/>
  <c r="PG66" i="69"/>
  <c r="PF66" i="69"/>
  <c r="PE66" i="69"/>
  <c r="PD66" i="69"/>
  <c r="PC66" i="69"/>
  <c r="PB66" i="69"/>
  <c r="PA66" i="69"/>
  <c r="OZ66" i="69"/>
  <c r="OY66" i="69"/>
  <c r="OX66" i="69"/>
  <c r="OW66" i="69"/>
  <c r="OV66" i="69"/>
  <c r="OU66" i="69"/>
  <c r="OT66" i="69"/>
  <c r="OS66" i="69"/>
  <c r="OR66" i="69"/>
  <c r="OQ66" i="69"/>
  <c r="OP66" i="69"/>
  <c r="OO66" i="69"/>
  <c r="ON66" i="69"/>
  <c r="OM66" i="69"/>
  <c r="OL66" i="69"/>
  <c r="OK66" i="69"/>
  <c r="OJ66" i="69"/>
  <c r="OI66" i="69"/>
  <c r="OH66" i="69"/>
  <c r="OG66" i="69"/>
  <c r="OF66" i="69"/>
  <c r="OE66" i="69"/>
  <c r="OD66" i="69"/>
  <c r="OC66" i="69"/>
  <c r="OB66" i="69"/>
  <c r="OA66" i="69"/>
  <c r="NZ66" i="69"/>
  <c r="NY66" i="69"/>
  <c r="NX66" i="69"/>
  <c r="NW66" i="69"/>
  <c r="NV66" i="69"/>
  <c r="NU66" i="69"/>
  <c r="NT66" i="69"/>
  <c r="NS66" i="69"/>
  <c r="NR66" i="69"/>
  <c r="NQ66" i="69"/>
  <c r="NP66" i="69"/>
  <c r="NO66" i="69"/>
  <c r="NN66" i="69"/>
  <c r="NM66" i="69"/>
  <c r="NL66" i="69"/>
  <c r="NK66" i="69"/>
  <c r="NJ66" i="69"/>
  <c r="NI66" i="69"/>
  <c r="NH66" i="69"/>
  <c r="NG66" i="69"/>
  <c r="NF66" i="69"/>
  <c r="NE66" i="69"/>
  <c r="ND66" i="69"/>
  <c r="NC66" i="69"/>
  <c r="NB66" i="69"/>
  <c r="NA66" i="69"/>
  <c r="MZ66" i="69"/>
  <c r="MY66" i="69"/>
  <c r="MX66" i="69"/>
  <c r="MW66" i="69"/>
  <c r="MV66" i="69"/>
  <c r="MU66" i="69"/>
  <c r="MT66" i="69"/>
  <c r="MS66" i="69"/>
  <c r="MR66" i="69"/>
  <c r="MQ66" i="69"/>
  <c r="MP66" i="69"/>
  <c r="MO66" i="69"/>
  <c r="MN66" i="69"/>
  <c r="MM66" i="69"/>
  <c r="ML66" i="69"/>
  <c r="MK66" i="69"/>
  <c r="MJ66" i="69"/>
  <c r="MI66" i="69"/>
  <c r="MH66" i="69"/>
  <c r="MG66" i="69"/>
  <c r="MF66" i="69"/>
  <c r="ME66" i="69"/>
  <c r="MD66" i="69"/>
  <c r="MC66" i="69"/>
  <c r="MB66" i="69"/>
  <c r="MA66" i="69"/>
  <c r="LZ66" i="69"/>
  <c r="LY66" i="69"/>
  <c r="LX66" i="69"/>
  <c r="LW66" i="69"/>
  <c r="LV66" i="69"/>
  <c r="LU66" i="69"/>
  <c r="LT66" i="69"/>
  <c r="LS66" i="69"/>
  <c r="LR66" i="69"/>
  <c r="LQ66" i="69"/>
  <c r="LP66" i="69"/>
  <c r="LO66" i="69"/>
  <c r="LN66" i="69"/>
  <c r="LM66" i="69"/>
  <c r="LL66" i="69"/>
  <c r="LK66" i="69"/>
  <c r="LJ66" i="69"/>
  <c r="LI66" i="69"/>
  <c r="LH66" i="69"/>
  <c r="LG66" i="69"/>
  <c r="LF66" i="69"/>
  <c r="LE66" i="69"/>
  <c r="LD66" i="69"/>
  <c r="LC66" i="69"/>
  <c r="LB66" i="69"/>
  <c r="LA66" i="69"/>
  <c r="KZ66" i="69"/>
  <c r="KY66" i="69"/>
  <c r="KX66" i="69"/>
  <c r="KW66" i="69"/>
  <c r="KV66" i="69"/>
  <c r="KU66" i="69"/>
  <c r="KT66" i="69"/>
  <c r="KS66" i="69"/>
  <c r="KR66" i="69"/>
  <c r="KQ66" i="69"/>
  <c r="KP66" i="69"/>
  <c r="KO66" i="69"/>
  <c r="KN66" i="69"/>
  <c r="KM66" i="69"/>
  <c r="KL66" i="69"/>
  <c r="KK66" i="69"/>
  <c r="KJ66" i="69"/>
  <c r="KI66" i="69"/>
  <c r="KH66" i="69"/>
  <c r="KG66" i="69"/>
  <c r="KF66" i="69"/>
  <c r="KE66" i="69"/>
  <c r="KD66" i="69"/>
  <c r="KC66" i="69"/>
  <c r="KB66" i="69"/>
  <c r="KA66" i="69"/>
  <c r="JZ66" i="69"/>
  <c r="JY66" i="69"/>
  <c r="JX66" i="69"/>
  <c r="JW66" i="69"/>
  <c r="JV66" i="69"/>
  <c r="JU66" i="69"/>
  <c r="JT66" i="69"/>
  <c r="JS66" i="69"/>
  <c r="JR66" i="69"/>
  <c r="JQ66" i="69"/>
  <c r="JP66" i="69"/>
  <c r="JO66" i="69"/>
  <c r="JN66" i="69"/>
  <c r="JM66" i="69"/>
  <c r="JL66" i="69"/>
  <c r="JK66" i="69"/>
  <c r="JJ66" i="69"/>
  <c r="JI66" i="69"/>
  <c r="JH66" i="69"/>
  <c r="JG66" i="69"/>
  <c r="JF66" i="69"/>
  <c r="JE66" i="69"/>
  <c r="JD66" i="69"/>
  <c r="JC66" i="69"/>
  <c r="JB66" i="69"/>
  <c r="JA66" i="69"/>
  <c r="IZ66" i="69"/>
  <c r="IY66" i="69"/>
  <c r="IX66" i="69"/>
  <c r="IW66" i="69"/>
  <c r="IV66" i="69"/>
  <c r="IU66" i="69"/>
  <c r="IT66" i="69"/>
  <c r="IS66" i="69"/>
  <c r="IR66" i="69"/>
  <c r="IQ66" i="69"/>
  <c r="IP66" i="69"/>
  <c r="IO66" i="69"/>
  <c r="IN66" i="69"/>
  <c r="IM66" i="69"/>
  <c r="IL66" i="69"/>
  <c r="IK66" i="69"/>
  <c r="IJ66" i="69"/>
  <c r="II66" i="69"/>
  <c r="IH66" i="69"/>
  <c r="IG66" i="69"/>
  <c r="IF66" i="69"/>
  <c r="IE66" i="69"/>
  <c r="ID66" i="69"/>
  <c r="IC66" i="69"/>
  <c r="IB66" i="69"/>
  <c r="IA66" i="69"/>
  <c r="HZ66" i="69"/>
  <c r="HY66" i="69"/>
  <c r="HX66" i="69"/>
  <c r="HW66" i="69"/>
  <c r="HV66" i="69"/>
  <c r="HU66" i="69"/>
  <c r="HT66" i="69"/>
  <c r="HS66" i="69"/>
  <c r="HR66" i="69"/>
  <c r="HQ66" i="69"/>
  <c r="HP66" i="69"/>
  <c r="HO66" i="69"/>
  <c r="HN66" i="69"/>
  <c r="HM66" i="69"/>
  <c r="HL66" i="69"/>
  <c r="HK66" i="69"/>
  <c r="HJ66" i="69"/>
  <c r="HI66" i="69"/>
  <c r="HH66" i="69"/>
  <c r="HG66" i="69"/>
  <c r="HF66" i="69"/>
  <c r="HE66" i="69"/>
  <c r="HD66" i="69"/>
  <c r="HC66" i="69"/>
  <c r="HB66" i="69"/>
  <c r="HA66" i="69"/>
  <c r="GZ66" i="69"/>
  <c r="GY66" i="69"/>
  <c r="GX66" i="69"/>
  <c r="GW66" i="69"/>
  <c r="GV66" i="69"/>
  <c r="GU66" i="69"/>
  <c r="GT66" i="69"/>
  <c r="GS66" i="69"/>
  <c r="GR66" i="69"/>
  <c r="GQ66" i="69"/>
  <c r="GP66" i="69"/>
  <c r="GO66" i="69"/>
  <c r="GN66" i="69"/>
  <c r="GM66" i="69"/>
  <c r="GL66" i="69"/>
  <c r="GK66" i="69"/>
  <c r="GJ66" i="69"/>
  <c r="GI66" i="69"/>
  <c r="GH66" i="69"/>
  <c r="GG66" i="69"/>
  <c r="GF66" i="69"/>
  <c r="GE66" i="69"/>
  <c r="GD66" i="69"/>
  <c r="GC66" i="69"/>
  <c r="GB66" i="69"/>
  <c r="GA66" i="69"/>
  <c r="FZ66" i="69"/>
  <c r="FY66" i="69"/>
  <c r="FX66" i="69"/>
  <c r="FW66" i="69"/>
  <c r="FV66" i="69"/>
  <c r="FU66" i="69"/>
  <c r="FT66" i="69"/>
  <c r="FS66" i="69"/>
  <c r="FR66" i="69"/>
  <c r="FQ66" i="69"/>
  <c r="FP66" i="69"/>
  <c r="FO66" i="69"/>
  <c r="FN66" i="69"/>
  <c r="FM66" i="69"/>
  <c r="FL66" i="69"/>
  <c r="FK66" i="69"/>
  <c r="FJ66" i="69"/>
  <c r="FI66" i="69"/>
  <c r="FH66" i="69"/>
  <c r="FG66" i="69"/>
  <c r="FF66" i="69"/>
  <c r="FE66" i="69"/>
  <c r="FD66" i="69"/>
  <c r="FC66" i="69"/>
  <c r="FB66" i="69"/>
  <c r="FA66" i="69"/>
  <c r="EZ66" i="69"/>
  <c r="EY66" i="69"/>
  <c r="EX66" i="69"/>
  <c r="EW66" i="69"/>
  <c r="EV66" i="69"/>
  <c r="EU66" i="69"/>
  <c r="ET66" i="69"/>
  <c r="ES66" i="69"/>
  <c r="ER66" i="69"/>
  <c r="EQ66" i="69"/>
  <c r="EP66" i="69"/>
  <c r="EO66" i="69"/>
  <c r="EN66" i="69"/>
  <c r="EM66" i="69"/>
  <c r="EL66" i="69"/>
  <c r="EK66" i="69"/>
  <c r="EJ66" i="69"/>
  <c r="EI66" i="69"/>
  <c r="EH66" i="69"/>
  <c r="EG66" i="69"/>
  <c r="EF66" i="69"/>
  <c r="EE66" i="69"/>
  <c r="ED66" i="69"/>
  <c r="EC66" i="69"/>
  <c r="EB66" i="69"/>
  <c r="EA66" i="69"/>
  <c r="DZ66" i="69"/>
  <c r="DY66" i="69"/>
  <c r="DX66" i="69"/>
  <c r="DW66" i="69"/>
  <c r="DV66" i="69"/>
  <c r="DU66" i="69"/>
  <c r="DT66" i="69"/>
  <c r="DS66" i="69"/>
  <c r="DR66" i="69"/>
  <c r="DQ66" i="69"/>
  <c r="DP66" i="69"/>
  <c r="DO66" i="69"/>
  <c r="DN66" i="69"/>
  <c r="DM66" i="69"/>
  <c r="DL66" i="69"/>
  <c r="DK66" i="69"/>
  <c r="DJ66" i="69"/>
  <c r="DI66" i="69"/>
  <c r="DH66" i="69"/>
  <c r="DG66" i="69"/>
  <c r="DF66" i="69"/>
  <c r="DE66" i="69"/>
  <c r="DD66" i="69"/>
  <c r="DC66" i="69"/>
  <c r="DB66" i="69"/>
  <c r="DA66" i="69"/>
  <c r="CZ66" i="69"/>
  <c r="CY66" i="69"/>
  <c r="CX66" i="69"/>
  <c r="CW66" i="69"/>
  <c r="CV66" i="69"/>
  <c r="CU66" i="69"/>
  <c r="CT66" i="69"/>
  <c r="CS66" i="69"/>
  <c r="CR66" i="69"/>
  <c r="CQ66" i="69"/>
  <c r="CP66" i="69"/>
  <c r="CO66" i="69"/>
  <c r="CN66" i="69"/>
  <c r="CM66" i="69"/>
  <c r="CL66" i="69"/>
  <c r="CK66" i="69"/>
  <c r="CJ66" i="69"/>
  <c r="CI66" i="69"/>
  <c r="CH66" i="69"/>
  <c r="CG66" i="69"/>
  <c r="CF66" i="69"/>
  <c r="CE66" i="69"/>
  <c r="CD66" i="69"/>
  <c r="CC66" i="69"/>
  <c r="CB66" i="69"/>
  <c r="CA66" i="69"/>
  <c r="BZ66" i="69"/>
  <c r="BY66" i="69"/>
  <c r="BX66" i="69"/>
  <c r="BW66" i="69"/>
  <c r="BV66" i="69"/>
  <c r="BU66" i="69"/>
  <c r="BT66" i="69"/>
  <c r="BS66" i="69"/>
  <c r="BR66" i="69"/>
  <c r="BQ66" i="69"/>
  <c r="BP66" i="69"/>
  <c r="BO66" i="69"/>
  <c r="BN66" i="69"/>
  <c r="BM66" i="69"/>
  <c r="BL66" i="69"/>
  <c r="BK66" i="69"/>
  <c r="BJ66" i="69"/>
  <c r="BI66" i="69"/>
  <c r="BH66" i="69"/>
  <c r="BG66" i="69"/>
  <c r="BF66" i="69"/>
  <c r="BE66" i="69"/>
  <c r="BD66" i="69"/>
  <c r="BC66" i="69"/>
  <c r="BB66" i="69"/>
  <c r="BA66" i="69"/>
  <c r="AZ66" i="69"/>
  <c r="AY66" i="69"/>
  <c r="AX66" i="69"/>
  <c r="AW66" i="69"/>
  <c r="AV66" i="69"/>
  <c r="AU66" i="69"/>
  <c r="AT66" i="69"/>
  <c r="AS66" i="69"/>
  <c r="AR66" i="69"/>
  <c r="AQ66" i="69"/>
  <c r="AP66" i="69"/>
  <c r="AO66" i="69"/>
  <c r="AN66" i="69"/>
  <c r="AM66" i="69"/>
  <c r="AL66" i="69"/>
  <c r="AK66" i="69"/>
  <c r="AJ66" i="69"/>
  <c r="AI66" i="69"/>
  <c r="AH66" i="69"/>
  <c r="AG66" i="69"/>
  <c r="AF66" i="69"/>
  <c r="AE66" i="69"/>
  <c r="AD66" i="69"/>
  <c r="AC66" i="69"/>
  <c r="AB66" i="69"/>
  <c r="AA66" i="69"/>
  <c r="Z66" i="69"/>
  <c r="Y66" i="69"/>
  <c r="X66" i="69"/>
  <c r="W66" i="69"/>
  <c r="V66" i="69"/>
  <c r="U66" i="69"/>
  <c r="T66" i="69"/>
  <c r="S66" i="69"/>
  <c r="R66" i="69"/>
  <c r="Q66" i="69"/>
  <c r="P66" i="69"/>
  <c r="O66" i="69"/>
  <c r="N66" i="69"/>
  <c r="M66" i="69"/>
  <c r="L66" i="69"/>
  <c r="K66" i="69"/>
  <c r="J66" i="69"/>
  <c r="I66" i="69"/>
  <c r="H66" i="69"/>
  <c r="G66" i="69"/>
  <c r="F66" i="69"/>
  <c r="E66" i="69"/>
  <c r="D66" i="69"/>
  <c r="C66" i="69"/>
  <c r="B66" i="69"/>
  <c r="A66" i="69"/>
  <c r="UC65" i="69"/>
  <c r="UB65" i="69"/>
  <c r="UA65" i="69"/>
  <c r="TZ65" i="69"/>
  <c r="TY65" i="69"/>
  <c r="TX65" i="69"/>
  <c r="TW65" i="69"/>
  <c r="TV65" i="69"/>
  <c r="TU65" i="69"/>
  <c r="TT65" i="69"/>
  <c r="TS65" i="69"/>
  <c r="TR65" i="69"/>
  <c r="TQ65" i="69"/>
  <c r="TP65" i="69"/>
  <c r="TO65" i="69"/>
  <c r="TN65" i="69"/>
  <c r="TM65" i="69"/>
  <c r="TL65" i="69"/>
  <c r="TK65" i="69"/>
  <c r="TJ65" i="69"/>
  <c r="TI65" i="69"/>
  <c r="TH65" i="69"/>
  <c r="TG65" i="69"/>
  <c r="TF65" i="69"/>
  <c r="TE65" i="69"/>
  <c r="TD65" i="69"/>
  <c r="TC65" i="69"/>
  <c r="TB65" i="69"/>
  <c r="TA65" i="69"/>
  <c r="SZ65" i="69"/>
  <c r="SY65" i="69"/>
  <c r="SX65" i="69"/>
  <c r="SW65" i="69"/>
  <c r="SV65" i="69"/>
  <c r="SU65" i="69"/>
  <c r="ST65" i="69"/>
  <c r="SS65" i="69"/>
  <c r="SR65" i="69"/>
  <c r="SQ65" i="69"/>
  <c r="SP65" i="69"/>
  <c r="SO65" i="69"/>
  <c r="SN65" i="69"/>
  <c r="SM65" i="69"/>
  <c r="SL65" i="69"/>
  <c r="SK65" i="69"/>
  <c r="SJ65" i="69"/>
  <c r="SI65" i="69"/>
  <c r="SH65" i="69"/>
  <c r="SG65" i="69"/>
  <c r="SF65" i="69"/>
  <c r="SE65" i="69"/>
  <c r="SD65" i="69"/>
  <c r="SC65" i="69"/>
  <c r="SB65" i="69"/>
  <c r="SA65" i="69"/>
  <c r="RZ65" i="69"/>
  <c r="RY65" i="69"/>
  <c r="RX65" i="69"/>
  <c r="RW65" i="69"/>
  <c r="RV65" i="69"/>
  <c r="RU65" i="69"/>
  <c r="RT65" i="69"/>
  <c r="RS65" i="69"/>
  <c r="RR65" i="69"/>
  <c r="RQ65" i="69"/>
  <c r="RP65" i="69"/>
  <c r="RO65" i="69"/>
  <c r="RN65" i="69"/>
  <c r="RM65" i="69"/>
  <c r="RL65" i="69"/>
  <c r="RK65" i="69"/>
  <c r="RJ65" i="69"/>
  <c r="RI65" i="69"/>
  <c r="RH65" i="69"/>
  <c r="RG65" i="69"/>
  <c r="RF65" i="69"/>
  <c r="RE65" i="69"/>
  <c r="RD65" i="69"/>
  <c r="RC65" i="69"/>
  <c r="RB65" i="69"/>
  <c r="RA65" i="69"/>
  <c r="QZ65" i="69"/>
  <c r="QY65" i="69"/>
  <c r="QX65" i="69"/>
  <c r="QW65" i="69"/>
  <c r="QV65" i="69"/>
  <c r="QU65" i="69"/>
  <c r="QT65" i="69"/>
  <c r="QS65" i="69"/>
  <c r="QR65" i="69"/>
  <c r="QQ65" i="69"/>
  <c r="QP65" i="69"/>
  <c r="QO65" i="69"/>
  <c r="QN65" i="69"/>
  <c r="QM65" i="69"/>
  <c r="QL65" i="69"/>
  <c r="QK65" i="69"/>
  <c r="QJ65" i="69"/>
  <c r="QI65" i="69"/>
  <c r="QH65" i="69"/>
  <c r="QG65" i="69"/>
  <c r="QF65" i="69"/>
  <c r="QE65" i="69"/>
  <c r="QD65" i="69"/>
  <c r="QC65" i="69"/>
  <c r="QB65" i="69"/>
  <c r="QA65" i="69"/>
  <c r="PZ65" i="69"/>
  <c r="PY65" i="69"/>
  <c r="PX65" i="69"/>
  <c r="PW65" i="69"/>
  <c r="PV65" i="69"/>
  <c r="PU65" i="69"/>
  <c r="PT65" i="69"/>
  <c r="PS65" i="69"/>
  <c r="PR65" i="69"/>
  <c r="PQ65" i="69"/>
  <c r="PP65" i="69"/>
  <c r="PO65" i="69"/>
  <c r="PN65" i="69"/>
  <c r="PM65" i="69"/>
  <c r="PL65" i="69"/>
  <c r="PK65" i="69"/>
  <c r="PJ65" i="69"/>
  <c r="PI65" i="69"/>
  <c r="PH65" i="69"/>
  <c r="PG65" i="69"/>
  <c r="PF65" i="69"/>
  <c r="PE65" i="69"/>
  <c r="PD65" i="69"/>
  <c r="PC65" i="69"/>
  <c r="PB65" i="69"/>
  <c r="PA65" i="69"/>
  <c r="OZ65" i="69"/>
  <c r="OY65" i="69"/>
  <c r="OX65" i="69"/>
  <c r="OW65" i="69"/>
  <c r="OV65" i="69"/>
  <c r="OU65" i="69"/>
  <c r="OT65" i="69"/>
  <c r="OS65" i="69"/>
  <c r="OR65" i="69"/>
  <c r="OQ65" i="69"/>
  <c r="OP65" i="69"/>
  <c r="OO65" i="69"/>
  <c r="ON65" i="69"/>
  <c r="OM65" i="69"/>
  <c r="OL65" i="69"/>
  <c r="OK65" i="69"/>
  <c r="OJ65" i="69"/>
  <c r="OI65" i="69"/>
  <c r="OH65" i="69"/>
  <c r="OG65" i="69"/>
  <c r="OF65" i="69"/>
  <c r="OE65" i="69"/>
  <c r="OD65" i="69"/>
  <c r="OC65" i="69"/>
  <c r="OB65" i="69"/>
  <c r="OA65" i="69"/>
  <c r="NZ65" i="69"/>
  <c r="NY65" i="69"/>
  <c r="NX65" i="69"/>
  <c r="NW65" i="69"/>
  <c r="NV65" i="69"/>
  <c r="NU65" i="69"/>
  <c r="NT65" i="69"/>
  <c r="NS65" i="69"/>
  <c r="NR65" i="69"/>
  <c r="NQ65" i="69"/>
  <c r="NP65" i="69"/>
  <c r="NO65" i="69"/>
  <c r="NN65" i="69"/>
  <c r="NM65" i="69"/>
  <c r="NL65" i="69"/>
  <c r="NK65" i="69"/>
  <c r="NJ65" i="69"/>
  <c r="NI65" i="69"/>
  <c r="NH65" i="69"/>
  <c r="NG65" i="69"/>
  <c r="NF65" i="69"/>
  <c r="NE65" i="69"/>
  <c r="ND65" i="69"/>
  <c r="NC65" i="69"/>
  <c r="NB65" i="69"/>
  <c r="NA65" i="69"/>
  <c r="MZ65" i="69"/>
  <c r="MY65" i="69"/>
  <c r="MX65" i="69"/>
  <c r="MW65" i="69"/>
  <c r="MV65" i="69"/>
  <c r="MU65" i="69"/>
  <c r="MT65" i="69"/>
  <c r="MS65" i="69"/>
  <c r="MR65" i="69"/>
  <c r="MQ65" i="69"/>
  <c r="MP65" i="69"/>
  <c r="MO65" i="69"/>
  <c r="MN65" i="69"/>
  <c r="MM65" i="69"/>
  <c r="ML65" i="69"/>
  <c r="MK65" i="69"/>
  <c r="MJ65" i="69"/>
  <c r="MI65" i="69"/>
  <c r="MH65" i="69"/>
  <c r="MG65" i="69"/>
  <c r="MF65" i="69"/>
  <c r="ME65" i="69"/>
  <c r="MD65" i="69"/>
  <c r="MC65" i="69"/>
  <c r="MB65" i="69"/>
  <c r="MA65" i="69"/>
  <c r="LZ65" i="69"/>
  <c r="LY65" i="69"/>
  <c r="LX65" i="69"/>
  <c r="LW65" i="69"/>
  <c r="LV65" i="69"/>
  <c r="LU65" i="69"/>
  <c r="LT65" i="69"/>
  <c r="LS65" i="69"/>
  <c r="LR65" i="69"/>
  <c r="LQ65" i="69"/>
  <c r="LP65" i="69"/>
  <c r="LO65" i="69"/>
  <c r="LN65" i="69"/>
  <c r="LM65" i="69"/>
  <c r="LL65" i="69"/>
  <c r="LK65" i="69"/>
  <c r="LJ65" i="69"/>
  <c r="LI65" i="69"/>
  <c r="LH65" i="69"/>
  <c r="LG65" i="69"/>
  <c r="LF65" i="69"/>
  <c r="LE65" i="69"/>
  <c r="LD65" i="69"/>
  <c r="LC65" i="69"/>
  <c r="LB65" i="69"/>
  <c r="LA65" i="69"/>
  <c r="KZ65" i="69"/>
  <c r="KY65" i="69"/>
  <c r="KX65" i="69"/>
  <c r="KW65" i="69"/>
  <c r="KV65" i="69"/>
  <c r="KU65" i="69"/>
  <c r="KT65" i="69"/>
  <c r="KS65" i="69"/>
  <c r="KR65" i="69"/>
  <c r="KQ65" i="69"/>
  <c r="KP65" i="69"/>
  <c r="KO65" i="69"/>
  <c r="KN65" i="69"/>
  <c r="KM65" i="69"/>
  <c r="KL65" i="69"/>
  <c r="KK65" i="69"/>
  <c r="KJ65" i="69"/>
  <c r="KI65" i="69"/>
  <c r="KH65" i="69"/>
  <c r="KG65" i="69"/>
  <c r="KF65" i="69"/>
  <c r="KE65" i="69"/>
  <c r="KD65" i="69"/>
  <c r="KC65" i="69"/>
  <c r="KB65" i="69"/>
  <c r="KA65" i="69"/>
  <c r="JZ65" i="69"/>
  <c r="JY65" i="69"/>
  <c r="JX65" i="69"/>
  <c r="JW65" i="69"/>
  <c r="JV65" i="69"/>
  <c r="JU65" i="69"/>
  <c r="JT65" i="69"/>
  <c r="JS65" i="69"/>
  <c r="JR65" i="69"/>
  <c r="JQ65" i="69"/>
  <c r="JP65" i="69"/>
  <c r="JO65" i="69"/>
  <c r="JN65" i="69"/>
  <c r="JM65" i="69"/>
  <c r="JL65" i="69"/>
  <c r="JK65" i="69"/>
  <c r="JJ65" i="69"/>
  <c r="JI65" i="69"/>
  <c r="JH65" i="69"/>
  <c r="JG65" i="69"/>
  <c r="JF65" i="69"/>
  <c r="JE65" i="69"/>
  <c r="JD65" i="69"/>
  <c r="JC65" i="69"/>
  <c r="JB65" i="69"/>
  <c r="JA65" i="69"/>
  <c r="IZ65" i="69"/>
  <c r="IY65" i="69"/>
  <c r="IX65" i="69"/>
  <c r="IW65" i="69"/>
  <c r="IV65" i="69"/>
  <c r="IU65" i="69"/>
  <c r="IT65" i="69"/>
  <c r="IS65" i="69"/>
  <c r="IR65" i="69"/>
  <c r="IQ65" i="69"/>
  <c r="IP65" i="69"/>
  <c r="IO65" i="69"/>
  <c r="IN65" i="69"/>
  <c r="IM65" i="69"/>
  <c r="IL65" i="69"/>
  <c r="IK65" i="69"/>
  <c r="IJ65" i="69"/>
  <c r="II65" i="69"/>
  <c r="IH65" i="69"/>
  <c r="IG65" i="69"/>
  <c r="IF65" i="69"/>
  <c r="IE65" i="69"/>
  <c r="ID65" i="69"/>
  <c r="IC65" i="69"/>
  <c r="IB65" i="69"/>
  <c r="IA65" i="69"/>
  <c r="HZ65" i="69"/>
  <c r="HY65" i="69"/>
  <c r="HX65" i="69"/>
  <c r="HW65" i="69"/>
  <c r="HV65" i="69"/>
  <c r="HU65" i="69"/>
  <c r="HT65" i="69"/>
  <c r="HS65" i="69"/>
  <c r="HR65" i="69"/>
  <c r="HQ65" i="69"/>
  <c r="HP65" i="69"/>
  <c r="HO65" i="69"/>
  <c r="HN65" i="69"/>
  <c r="HM65" i="69"/>
  <c r="HL65" i="69"/>
  <c r="HK65" i="69"/>
  <c r="HJ65" i="69"/>
  <c r="HI65" i="69"/>
  <c r="HH65" i="69"/>
  <c r="HG65" i="69"/>
  <c r="HF65" i="69"/>
  <c r="HE65" i="69"/>
  <c r="HD65" i="69"/>
  <c r="HC65" i="69"/>
  <c r="HB65" i="69"/>
  <c r="HA65" i="69"/>
  <c r="GZ65" i="69"/>
  <c r="GY65" i="69"/>
  <c r="GX65" i="69"/>
  <c r="GW65" i="69"/>
  <c r="GV65" i="69"/>
  <c r="GU65" i="69"/>
  <c r="GT65" i="69"/>
  <c r="GS65" i="69"/>
  <c r="GR65" i="69"/>
  <c r="GQ65" i="69"/>
  <c r="GP65" i="69"/>
  <c r="GO65" i="69"/>
  <c r="GN65" i="69"/>
  <c r="GM65" i="69"/>
  <c r="GL65" i="69"/>
  <c r="GK65" i="69"/>
  <c r="GJ65" i="69"/>
  <c r="GI65" i="69"/>
  <c r="GH65" i="69"/>
  <c r="GG65" i="69"/>
  <c r="GF65" i="69"/>
  <c r="GE65" i="69"/>
  <c r="GD65" i="69"/>
  <c r="GC65" i="69"/>
  <c r="GB65" i="69"/>
  <c r="GA65" i="69"/>
  <c r="FZ65" i="69"/>
  <c r="FY65" i="69"/>
  <c r="FX65" i="69"/>
  <c r="FW65" i="69"/>
  <c r="FV65" i="69"/>
  <c r="FU65" i="69"/>
  <c r="FT65" i="69"/>
  <c r="FS65" i="69"/>
  <c r="FR65" i="69"/>
  <c r="FQ65" i="69"/>
  <c r="FP65" i="69"/>
  <c r="FO65" i="69"/>
  <c r="FN65" i="69"/>
  <c r="FM65" i="69"/>
  <c r="FL65" i="69"/>
  <c r="FK65" i="69"/>
  <c r="FJ65" i="69"/>
  <c r="FI65" i="69"/>
  <c r="FH65" i="69"/>
  <c r="FG65" i="69"/>
  <c r="FF65" i="69"/>
  <c r="FE65" i="69"/>
  <c r="FD65" i="69"/>
  <c r="FC65" i="69"/>
  <c r="FB65" i="69"/>
  <c r="FA65" i="69"/>
  <c r="EZ65" i="69"/>
  <c r="EY65" i="69"/>
  <c r="EX65" i="69"/>
  <c r="EW65" i="69"/>
  <c r="EV65" i="69"/>
  <c r="EU65" i="69"/>
  <c r="ET65" i="69"/>
  <c r="ES65" i="69"/>
  <c r="ER65" i="69"/>
  <c r="EQ65" i="69"/>
  <c r="EP65" i="69"/>
  <c r="EO65" i="69"/>
  <c r="EN65" i="69"/>
  <c r="EM65" i="69"/>
  <c r="EL65" i="69"/>
  <c r="EK65" i="69"/>
  <c r="EJ65" i="69"/>
  <c r="EI65" i="69"/>
  <c r="EH65" i="69"/>
  <c r="EG65" i="69"/>
  <c r="EF65" i="69"/>
  <c r="EE65" i="69"/>
  <c r="ED65" i="69"/>
  <c r="EC65" i="69"/>
  <c r="EB65" i="69"/>
  <c r="EA65" i="69"/>
  <c r="DZ65" i="69"/>
  <c r="DY65" i="69"/>
  <c r="DX65" i="69"/>
  <c r="DW65" i="69"/>
  <c r="DV65" i="69"/>
  <c r="DU65" i="69"/>
  <c r="DT65" i="69"/>
  <c r="DS65" i="69"/>
  <c r="DR65" i="69"/>
  <c r="DQ65" i="69"/>
  <c r="DP65" i="69"/>
  <c r="DO65" i="69"/>
  <c r="DN65" i="69"/>
  <c r="DM65" i="69"/>
  <c r="DL65" i="69"/>
  <c r="DK65" i="69"/>
  <c r="DJ65" i="69"/>
  <c r="DI65" i="69"/>
  <c r="DH65" i="69"/>
  <c r="DG65" i="69"/>
  <c r="DF65" i="69"/>
  <c r="DE65" i="69"/>
  <c r="DD65" i="69"/>
  <c r="DC65" i="69"/>
  <c r="DB65" i="69"/>
  <c r="DA65" i="69"/>
  <c r="CZ65" i="69"/>
  <c r="CY65" i="69"/>
  <c r="CX65" i="69"/>
  <c r="CW65" i="69"/>
  <c r="CV65" i="69"/>
  <c r="CU65" i="69"/>
  <c r="CT65" i="69"/>
  <c r="CS65" i="69"/>
  <c r="CR65" i="69"/>
  <c r="CQ65" i="69"/>
  <c r="CP65" i="69"/>
  <c r="CO65" i="69"/>
  <c r="CN65" i="69"/>
  <c r="CM65" i="69"/>
  <c r="CL65" i="69"/>
  <c r="CK65" i="69"/>
  <c r="CJ65" i="69"/>
  <c r="CI65" i="69"/>
  <c r="CH65" i="69"/>
  <c r="CG65" i="69"/>
  <c r="CF65" i="69"/>
  <c r="CE65" i="69"/>
  <c r="CD65" i="69"/>
  <c r="CC65" i="69"/>
  <c r="CB65" i="69"/>
  <c r="CA65" i="69"/>
  <c r="BZ65" i="69"/>
  <c r="BY65" i="69"/>
  <c r="BX65" i="69"/>
  <c r="BW65" i="69"/>
  <c r="BV65" i="69"/>
  <c r="BU65" i="69"/>
  <c r="BT65" i="69"/>
  <c r="BS65" i="69"/>
  <c r="BR65" i="69"/>
  <c r="BQ65" i="69"/>
  <c r="BP65" i="69"/>
  <c r="BO65" i="69"/>
  <c r="BN65" i="69"/>
  <c r="BM65" i="69"/>
  <c r="BL65" i="69"/>
  <c r="BK65" i="69"/>
  <c r="BJ65" i="69"/>
  <c r="BI65" i="69"/>
  <c r="BH65" i="69"/>
  <c r="BG65" i="69"/>
  <c r="BF65" i="69"/>
  <c r="BE65" i="69"/>
  <c r="BD65" i="69"/>
  <c r="BC65" i="69"/>
  <c r="BB65" i="69"/>
  <c r="BA65" i="69"/>
  <c r="AZ65" i="69"/>
  <c r="AY65" i="69"/>
  <c r="AX65" i="69"/>
  <c r="AW65" i="69"/>
  <c r="AV65" i="69"/>
  <c r="AU65" i="69"/>
  <c r="AT65" i="69"/>
  <c r="AS65" i="69"/>
  <c r="AR65" i="69"/>
  <c r="AQ65" i="69"/>
  <c r="AP65" i="69"/>
  <c r="AO65" i="69"/>
  <c r="AN65" i="69"/>
  <c r="AM65" i="69"/>
  <c r="AL65" i="69"/>
  <c r="AK65" i="69"/>
  <c r="AJ65" i="69"/>
  <c r="AI65" i="69"/>
  <c r="AH65" i="69"/>
  <c r="AG65" i="69"/>
  <c r="AF65" i="69"/>
  <c r="AE65" i="69"/>
  <c r="AD65" i="69"/>
  <c r="AC65" i="69"/>
  <c r="AB65" i="69"/>
  <c r="AA65" i="69"/>
  <c r="Z65" i="69"/>
  <c r="Y65" i="69"/>
  <c r="X65" i="69"/>
  <c r="W65" i="69"/>
  <c r="V65" i="69"/>
  <c r="U65" i="69"/>
  <c r="T65" i="69"/>
  <c r="S65" i="69"/>
  <c r="R65" i="69"/>
  <c r="Q65" i="69"/>
  <c r="P65" i="69"/>
  <c r="O65" i="69"/>
  <c r="N65" i="69"/>
  <c r="M65" i="69"/>
  <c r="L65" i="69"/>
  <c r="K65" i="69"/>
  <c r="J65" i="69"/>
  <c r="I65" i="69"/>
  <c r="H65" i="69"/>
  <c r="G65" i="69"/>
  <c r="F65" i="69"/>
  <c r="E65" i="69"/>
  <c r="D65" i="69"/>
  <c r="C65" i="69"/>
  <c r="B65" i="69"/>
  <c r="A65" i="69"/>
  <c r="UC64" i="69"/>
  <c r="UB64" i="69"/>
  <c r="UA64" i="69"/>
  <c r="TZ64" i="69"/>
  <c r="TY64" i="69"/>
  <c r="TX64" i="69"/>
  <c r="TW64" i="69"/>
  <c r="TV64" i="69"/>
  <c r="TU64" i="69"/>
  <c r="TT64" i="69"/>
  <c r="TS64" i="69"/>
  <c r="TR64" i="69"/>
  <c r="TQ64" i="69"/>
  <c r="TP64" i="69"/>
  <c r="TO64" i="69"/>
  <c r="TN64" i="69"/>
  <c r="TM64" i="69"/>
  <c r="TL64" i="69"/>
  <c r="TK64" i="69"/>
  <c r="TJ64" i="69"/>
  <c r="TI64" i="69"/>
  <c r="TH64" i="69"/>
  <c r="TG64" i="69"/>
  <c r="TF64" i="69"/>
  <c r="TE64" i="69"/>
  <c r="TD64" i="69"/>
  <c r="TC64" i="69"/>
  <c r="TB64" i="69"/>
  <c r="TA64" i="69"/>
  <c r="SZ64" i="69"/>
  <c r="SY64" i="69"/>
  <c r="SX64" i="69"/>
  <c r="SW64" i="69"/>
  <c r="SV64" i="69"/>
  <c r="SU64" i="69"/>
  <c r="ST64" i="69"/>
  <c r="SS64" i="69"/>
  <c r="SR64" i="69"/>
  <c r="SQ64" i="69"/>
  <c r="SP64" i="69"/>
  <c r="SO64" i="69"/>
  <c r="SN64" i="69"/>
  <c r="SM64" i="69"/>
  <c r="SL64" i="69"/>
  <c r="SK64" i="69"/>
  <c r="SJ64" i="69"/>
  <c r="SI64" i="69"/>
  <c r="SH64" i="69"/>
  <c r="SG64" i="69"/>
  <c r="SF64" i="69"/>
  <c r="SE64" i="69"/>
  <c r="SD64" i="69"/>
  <c r="SC64" i="69"/>
  <c r="SB64" i="69"/>
  <c r="SA64" i="69"/>
  <c r="RZ64" i="69"/>
  <c r="RY64" i="69"/>
  <c r="RX64" i="69"/>
  <c r="RW64" i="69"/>
  <c r="RV64" i="69"/>
  <c r="RU64" i="69"/>
  <c r="RT64" i="69"/>
  <c r="RS64" i="69"/>
  <c r="RR64" i="69"/>
  <c r="RQ64" i="69"/>
  <c r="RP64" i="69"/>
  <c r="RO64" i="69"/>
  <c r="RN64" i="69"/>
  <c r="RM64" i="69"/>
  <c r="RL64" i="69"/>
  <c r="RK64" i="69"/>
  <c r="RJ64" i="69"/>
  <c r="RI64" i="69"/>
  <c r="RH64" i="69"/>
  <c r="RG64" i="69"/>
  <c r="RF64" i="69"/>
  <c r="RE64" i="69"/>
  <c r="RD64" i="69"/>
  <c r="RC64" i="69"/>
  <c r="RB64" i="69"/>
  <c r="RA64" i="69"/>
  <c r="QZ64" i="69"/>
  <c r="QY64" i="69"/>
  <c r="QX64" i="69"/>
  <c r="QW64" i="69"/>
  <c r="QV64" i="69"/>
  <c r="QU64" i="69"/>
  <c r="QT64" i="69"/>
  <c r="QS64" i="69"/>
  <c r="QR64" i="69"/>
  <c r="QQ64" i="69"/>
  <c r="QP64" i="69"/>
  <c r="QO64" i="69"/>
  <c r="QN64" i="69"/>
  <c r="QM64" i="69"/>
  <c r="QL64" i="69"/>
  <c r="QK64" i="69"/>
  <c r="QJ64" i="69"/>
  <c r="QI64" i="69"/>
  <c r="QH64" i="69"/>
  <c r="QG64" i="69"/>
  <c r="QF64" i="69"/>
  <c r="QE64" i="69"/>
  <c r="QD64" i="69"/>
  <c r="QC64" i="69"/>
  <c r="QB64" i="69"/>
  <c r="QA64" i="69"/>
  <c r="PZ64" i="69"/>
  <c r="PY64" i="69"/>
  <c r="PX64" i="69"/>
  <c r="PW64" i="69"/>
  <c r="PV64" i="69"/>
  <c r="PU64" i="69"/>
  <c r="PT64" i="69"/>
  <c r="PS64" i="69"/>
  <c r="PR64" i="69"/>
  <c r="PQ64" i="69"/>
  <c r="PP64" i="69"/>
  <c r="PO64" i="69"/>
  <c r="PN64" i="69"/>
  <c r="PM64" i="69"/>
  <c r="PL64" i="69"/>
  <c r="PK64" i="69"/>
  <c r="PJ64" i="69"/>
  <c r="PI64" i="69"/>
  <c r="PH64" i="69"/>
  <c r="PG64" i="69"/>
  <c r="PF64" i="69"/>
  <c r="PE64" i="69"/>
  <c r="PD64" i="69"/>
  <c r="PC64" i="69"/>
  <c r="PB64" i="69"/>
  <c r="PA64" i="69"/>
  <c r="OZ64" i="69"/>
  <c r="OY64" i="69"/>
  <c r="OX64" i="69"/>
  <c r="OW64" i="69"/>
  <c r="OV64" i="69"/>
  <c r="OU64" i="69"/>
  <c r="OT64" i="69"/>
  <c r="OS64" i="69"/>
  <c r="OR64" i="69"/>
  <c r="OQ64" i="69"/>
  <c r="OP64" i="69"/>
  <c r="OO64" i="69"/>
  <c r="ON64" i="69"/>
  <c r="OM64" i="69"/>
  <c r="OL64" i="69"/>
  <c r="OK64" i="69"/>
  <c r="OJ64" i="69"/>
  <c r="OI64" i="69"/>
  <c r="OH64" i="69"/>
  <c r="OG64" i="69"/>
  <c r="OF64" i="69"/>
  <c r="OE64" i="69"/>
  <c r="OD64" i="69"/>
  <c r="OC64" i="69"/>
  <c r="OB64" i="69"/>
  <c r="OA64" i="69"/>
  <c r="NZ64" i="69"/>
  <c r="NY64" i="69"/>
  <c r="NX64" i="69"/>
  <c r="NW64" i="69"/>
  <c r="NV64" i="69"/>
  <c r="NU64" i="69"/>
  <c r="NT64" i="69"/>
  <c r="NS64" i="69"/>
  <c r="NR64" i="69"/>
  <c r="NQ64" i="69"/>
  <c r="NP64" i="69"/>
  <c r="NO64" i="69"/>
  <c r="NN64" i="69"/>
  <c r="NM64" i="69"/>
  <c r="NL64" i="69"/>
  <c r="NK64" i="69"/>
  <c r="NJ64" i="69"/>
  <c r="NI64" i="69"/>
  <c r="NH64" i="69"/>
  <c r="NG64" i="69"/>
  <c r="NF64" i="69"/>
  <c r="NE64" i="69"/>
  <c r="ND64" i="69"/>
  <c r="NC64" i="69"/>
  <c r="NB64" i="69"/>
  <c r="NA64" i="69"/>
  <c r="MZ64" i="69"/>
  <c r="MY64" i="69"/>
  <c r="MX64" i="69"/>
  <c r="MW64" i="69"/>
  <c r="MV64" i="69"/>
  <c r="MU64" i="69"/>
  <c r="MT64" i="69"/>
  <c r="MS64" i="69"/>
  <c r="MR64" i="69"/>
  <c r="MQ64" i="69"/>
  <c r="MP64" i="69"/>
  <c r="MO64" i="69"/>
  <c r="MN64" i="69"/>
  <c r="MM64" i="69"/>
  <c r="ML64" i="69"/>
  <c r="MK64" i="69"/>
  <c r="MJ64" i="69"/>
  <c r="MI64" i="69"/>
  <c r="MH64" i="69"/>
  <c r="MG64" i="69"/>
  <c r="MF64" i="69"/>
  <c r="ME64" i="69"/>
  <c r="MD64" i="69"/>
  <c r="MC64" i="69"/>
  <c r="MB64" i="69"/>
  <c r="MA64" i="69"/>
  <c r="LZ64" i="69"/>
  <c r="LY64" i="69"/>
  <c r="LX64" i="69"/>
  <c r="LW64" i="69"/>
  <c r="LV64" i="69"/>
  <c r="LU64" i="69"/>
  <c r="LT64" i="69"/>
  <c r="LS64" i="69"/>
  <c r="LR64" i="69"/>
  <c r="LQ64" i="69"/>
  <c r="LP64" i="69"/>
  <c r="LO64" i="69"/>
  <c r="LN64" i="69"/>
  <c r="LM64" i="69"/>
  <c r="LL64" i="69"/>
  <c r="LK64" i="69"/>
  <c r="LJ64" i="69"/>
  <c r="LI64" i="69"/>
  <c r="LH64" i="69"/>
  <c r="LG64" i="69"/>
  <c r="LF64" i="69"/>
  <c r="LE64" i="69"/>
  <c r="LD64" i="69"/>
  <c r="LC64" i="69"/>
  <c r="LB64" i="69"/>
  <c r="LA64" i="69"/>
  <c r="KZ64" i="69"/>
  <c r="KY64" i="69"/>
  <c r="KX64" i="69"/>
  <c r="KW64" i="69"/>
  <c r="KV64" i="69"/>
  <c r="KU64" i="69"/>
  <c r="KT64" i="69"/>
  <c r="KS64" i="69"/>
  <c r="KR64" i="69"/>
  <c r="KQ64" i="69"/>
  <c r="KP64" i="69"/>
  <c r="KO64" i="69"/>
  <c r="KN64" i="69"/>
  <c r="KM64" i="69"/>
  <c r="KL64" i="69"/>
  <c r="KK64" i="69"/>
  <c r="KJ64" i="69"/>
  <c r="KI64" i="69"/>
  <c r="KH64" i="69"/>
  <c r="KG64" i="69"/>
  <c r="KF64" i="69"/>
  <c r="KE64" i="69"/>
  <c r="KD64" i="69"/>
  <c r="KC64" i="69"/>
  <c r="KB64" i="69"/>
  <c r="KA64" i="69"/>
  <c r="JZ64" i="69"/>
  <c r="JY64" i="69"/>
  <c r="JX64" i="69"/>
  <c r="JW64" i="69"/>
  <c r="JV64" i="69"/>
  <c r="JU64" i="69"/>
  <c r="JT64" i="69"/>
  <c r="JS64" i="69"/>
  <c r="JR64" i="69"/>
  <c r="JQ64" i="69"/>
  <c r="JP64" i="69"/>
  <c r="JO64" i="69"/>
  <c r="JN64" i="69"/>
  <c r="JM64" i="69"/>
  <c r="JL64" i="69"/>
  <c r="JK64" i="69"/>
  <c r="JJ64" i="69"/>
  <c r="JI64" i="69"/>
  <c r="JH64" i="69"/>
  <c r="JG64" i="69"/>
  <c r="JF64" i="69"/>
  <c r="JE64" i="69"/>
  <c r="JD64" i="69"/>
  <c r="JC64" i="69"/>
  <c r="JB64" i="69"/>
  <c r="JA64" i="69"/>
  <c r="IZ64" i="69"/>
  <c r="IY64" i="69"/>
  <c r="IX64" i="69"/>
  <c r="IW64" i="69"/>
  <c r="IV64" i="69"/>
  <c r="IU64" i="69"/>
  <c r="IT64" i="69"/>
  <c r="IS64" i="69"/>
  <c r="IR64" i="69"/>
  <c r="IQ64" i="69"/>
  <c r="IP64" i="69"/>
  <c r="IO64" i="69"/>
  <c r="IN64" i="69"/>
  <c r="IM64" i="69"/>
  <c r="IL64" i="69"/>
  <c r="IK64" i="69"/>
  <c r="IJ64" i="69"/>
  <c r="II64" i="69"/>
  <c r="IH64" i="69"/>
  <c r="IG64" i="69"/>
  <c r="IF64" i="69"/>
  <c r="IE64" i="69"/>
  <c r="ID64" i="69"/>
  <c r="IC64" i="69"/>
  <c r="IB64" i="69"/>
  <c r="IA64" i="69"/>
  <c r="HZ64" i="69"/>
  <c r="HY64" i="69"/>
  <c r="HX64" i="69"/>
  <c r="HW64" i="69"/>
  <c r="HV64" i="69"/>
  <c r="HU64" i="69"/>
  <c r="HT64" i="69"/>
  <c r="HS64" i="69"/>
  <c r="HR64" i="69"/>
  <c r="HQ64" i="69"/>
  <c r="HP64" i="69"/>
  <c r="HO64" i="69"/>
  <c r="HN64" i="69"/>
  <c r="HM64" i="69"/>
  <c r="HL64" i="69"/>
  <c r="HK64" i="69"/>
  <c r="HJ64" i="69"/>
  <c r="HI64" i="69"/>
  <c r="HH64" i="69"/>
  <c r="HG64" i="69"/>
  <c r="HF64" i="69"/>
  <c r="HE64" i="69"/>
  <c r="HD64" i="69"/>
  <c r="HC64" i="69"/>
  <c r="HB64" i="69"/>
  <c r="HA64" i="69"/>
  <c r="GZ64" i="69"/>
  <c r="GY64" i="69"/>
  <c r="GX64" i="69"/>
  <c r="GW64" i="69"/>
  <c r="GV64" i="69"/>
  <c r="GU64" i="69"/>
  <c r="GT64" i="69"/>
  <c r="GS64" i="69"/>
  <c r="GR64" i="69"/>
  <c r="GQ64" i="69"/>
  <c r="GP64" i="69"/>
  <c r="GO64" i="69"/>
  <c r="GN64" i="69"/>
  <c r="GM64" i="69"/>
  <c r="GL64" i="69"/>
  <c r="GK64" i="69"/>
  <c r="GJ64" i="69"/>
  <c r="GI64" i="69"/>
  <c r="GH64" i="69"/>
  <c r="GG64" i="69"/>
  <c r="GF64" i="69"/>
  <c r="GE64" i="69"/>
  <c r="GD64" i="69"/>
  <c r="GC64" i="69"/>
  <c r="GB64" i="69"/>
  <c r="GA64" i="69"/>
  <c r="FZ64" i="69"/>
  <c r="FY64" i="69"/>
  <c r="FX64" i="69"/>
  <c r="FW64" i="69"/>
  <c r="FV64" i="69"/>
  <c r="FU64" i="69"/>
  <c r="FT64" i="69"/>
  <c r="FS64" i="69"/>
  <c r="FR64" i="69"/>
  <c r="FQ64" i="69"/>
  <c r="FP64" i="69"/>
  <c r="FO64" i="69"/>
  <c r="FN64" i="69"/>
  <c r="FM64" i="69"/>
  <c r="FL64" i="69"/>
  <c r="FK64" i="69"/>
  <c r="FJ64" i="69"/>
  <c r="FI64" i="69"/>
  <c r="FH64" i="69"/>
  <c r="FG64" i="69"/>
  <c r="FF64" i="69"/>
  <c r="FE64" i="69"/>
  <c r="FD64" i="69"/>
  <c r="FC64" i="69"/>
  <c r="FB64" i="69"/>
  <c r="FA64" i="69"/>
  <c r="EZ64" i="69"/>
  <c r="EY64" i="69"/>
  <c r="EX64" i="69"/>
  <c r="EW64" i="69"/>
  <c r="EV64" i="69"/>
  <c r="EU64" i="69"/>
  <c r="ET64" i="69"/>
  <c r="ES64" i="69"/>
  <c r="ER64" i="69"/>
  <c r="EQ64" i="69"/>
  <c r="EP64" i="69"/>
  <c r="EO64" i="69"/>
  <c r="EN64" i="69"/>
  <c r="EM64" i="69"/>
  <c r="EL64" i="69"/>
  <c r="EK64" i="69"/>
  <c r="EJ64" i="69"/>
  <c r="EI64" i="69"/>
  <c r="EH64" i="69"/>
  <c r="EG64" i="69"/>
  <c r="EF64" i="69"/>
  <c r="EE64" i="69"/>
  <c r="ED64" i="69"/>
  <c r="EC64" i="69"/>
  <c r="EB64" i="69"/>
  <c r="EA64" i="69"/>
  <c r="DZ64" i="69"/>
  <c r="DY64" i="69"/>
  <c r="DX64" i="69"/>
  <c r="DW64" i="69"/>
  <c r="DV64" i="69"/>
  <c r="DU64" i="69"/>
  <c r="DT64" i="69"/>
  <c r="DS64" i="69"/>
  <c r="DR64" i="69"/>
  <c r="DQ64" i="69"/>
  <c r="DP64" i="69"/>
  <c r="DO64" i="69"/>
  <c r="DN64" i="69"/>
  <c r="DM64" i="69"/>
  <c r="DL64" i="69"/>
  <c r="DK64" i="69"/>
  <c r="DJ64" i="69"/>
  <c r="DI64" i="69"/>
  <c r="DH64" i="69"/>
  <c r="DG64" i="69"/>
  <c r="DF64" i="69"/>
  <c r="DE64" i="69"/>
  <c r="DD64" i="69"/>
  <c r="DC64" i="69"/>
  <c r="DB64" i="69"/>
  <c r="DA64" i="69"/>
  <c r="CZ64" i="69"/>
  <c r="CY64" i="69"/>
  <c r="CX64" i="69"/>
  <c r="CW64" i="69"/>
  <c r="CV64" i="69"/>
  <c r="CU64" i="69"/>
  <c r="CT64" i="69"/>
  <c r="CS64" i="69"/>
  <c r="CR64" i="69"/>
  <c r="CQ64" i="69"/>
  <c r="CP64" i="69"/>
  <c r="CO64" i="69"/>
  <c r="CN64" i="69"/>
  <c r="CM64" i="69"/>
  <c r="CL64" i="69"/>
  <c r="CK64" i="69"/>
  <c r="CJ64" i="69"/>
  <c r="CI64" i="69"/>
  <c r="CH64" i="69"/>
  <c r="CG64" i="69"/>
  <c r="CF64" i="69"/>
  <c r="CE64" i="69"/>
  <c r="CD64" i="69"/>
  <c r="CC64" i="69"/>
  <c r="CB64" i="69"/>
  <c r="CA64" i="69"/>
  <c r="BZ64" i="69"/>
  <c r="BY64" i="69"/>
  <c r="BX64" i="69"/>
  <c r="BW64" i="69"/>
  <c r="BV64" i="69"/>
  <c r="BU64" i="69"/>
  <c r="BT64" i="69"/>
  <c r="BS64" i="69"/>
  <c r="BR64" i="69"/>
  <c r="BQ64" i="69"/>
  <c r="BP64" i="69"/>
  <c r="BO64" i="69"/>
  <c r="BN64" i="69"/>
  <c r="BM64" i="69"/>
  <c r="BL64" i="69"/>
  <c r="BK64" i="69"/>
  <c r="BJ64"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D64" i="69"/>
  <c r="C64" i="69"/>
  <c r="B64" i="69"/>
  <c r="A64" i="69"/>
  <c r="UC63" i="69"/>
  <c r="UB63" i="69"/>
  <c r="UA63" i="69"/>
  <c r="TZ63" i="69"/>
  <c r="TY63" i="69"/>
  <c r="TX63" i="69"/>
  <c r="TW63" i="69"/>
  <c r="TV63" i="69"/>
  <c r="TU63" i="69"/>
  <c r="TT63" i="69"/>
  <c r="TS63" i="69"/>
  <c r="TR63" i="69"/>
  <c r="TQ63" i="69"/>
  <c r="TP63" i="69"/>
  <c r="TO63" i="69"/>
  <c r="TN63" i="69"/>
  <c r="TM63" i="69"/>
  <c r="TL63" i="69"/>
  <c r="TK63" i="69"/>
  <c r="TJ63" i="69"/>
  <c r="TI63" i="69"/>
  <c r="TH63" i="69"/>
  <c r="TG63" i="69"/>
  <c r="TF63" i="69"/>
  <c r="TE63" i="69"/>
  <c r="TD63" i="69"/>
  <c r="TC63" i="69"/>
  <c r="TB63" i="69"/>
  <c r="TA63" i="69"/>
  <c r="SZ63" i="69"/>
  <c r="SY63" i="69"/>
  <c r="SX63" i="69"/>
  <c r="SW63" i="69"/>
  <c r="SV63" i="69"/>
  <c r="SU63" i="69"/>
  <c r="ST63" i="69"/>
  <c r="SS63" i="69"/>
  <c r="SR63" i="69"/>
  <c r="SQ63" i="69"/>
  <c r="SP63" i="69"/>
  <c r="SO63" i="69"/>
  <c r="SN63" i="69"/>
  <c r="SM63" i="69"/>
  <c r="SL63" i="69"/>
  <c r="SK63" i="69"/>
  <c r="SJ63" i="69"/>
  <c r="SI63" i="69"/>
  <c r="SH63" i="69"/>
  <c r="SG63" i="69"/>
  <c r="SF63" i="69"/>
  <c r="SE63" i="69"/>
  <c r="SD63" i="69"/>
  <c r="SC63" i="69"/>
  <c r="SB63" i="69"/>
  <c r="SA63" i="69"/>
  <c r="RZ63" i="69"/>
  <c r="RY63" i="69"/>
  <c r="RX63" i="69"/>
  <c r="RW63" i="69"/>
  <c r="RV63" i="69"/>
  <c r="RU63" i="69"/>
  <c r="RT63" i="69"/>
  <c r="RS63" i="69"/>
  <c r="RR63" i="69"/>
  <c r="RQ63" i="69"/>
  <c r="RP63" i="69"/>
  <c r="RO63" i="69"/>
  <c r="RN63" i="69"/>
  <c r="RM63" i="69"/>
  <c r="RL63" i="69"/>
  <c r="RK63" i="69"/>
  <c r="RJ63" i="69"/>
  <c r="RI63" i="69"/>
  <c r="RH63" i="69"/>
  <c r="RG63" i="69"/>
  <c r="RF63" i="69"/>
  <c r="RE63" i="69"/>
  <c r="RD63" i="69"/>
  <c r="RC63" i="69"/>
  <c r="RB63" i="69"/>
  <c r="RA63" i="69"/>
  <c r="QZ63" i="69"/>
  <c r="QY63" i="69"/>
  <c r="QX63" i="69"/>
  <c r="QW63" i="69"/>
  <c r="QV63" i="69"/>
  <c r="QU63" i="69"/>
  <c r="QT63" i="69"/>
  <c r="QS63" i="69"/>
  <c r="QR63" i="69"/>
  <c r="QQ63" i="69"/>
  <c r="QP63" i="69"/>
  <c r="QO63" i="69"/>
  <c r="QN63" i="69"/>
  <c r="QM63" i="69"/>
  <c r="QL63" i="69"/>
  <c r="QK63" i="69"/>
  <c r="QJ63" i="69"/>
  <c r="QI63" i="69"/>
  <c r="QH63" i="69"/>
  <c r="QG63" i="69"/>
  <c r="QF63" i="69"/>
  <c r="QE63" i="69"/>
  <c r="QD63" i="69"/>
  <c r="QC63" i="69"/>
  <c r="QB63" i="69"/>
  <c r="QA63" i="69"/>
  <c r="PZ63" i="69"/>
  <c r="PY63" i="69"/>
  <c r="PX63" i="69"/>
  <c r="PW63" i="69"/>
  <c r="PV63" i="69"/>
  <c r="PU63" i="69"/>
  <c r="PT63" i="69"/>
  <c r="PS63" i="69"/>
  <c r="PR63" i="69"/>
  <c r="PQ63" i="69"/>
  <c r="PP63" i="69"/>
  <c r="PO63" i="69"/>
  <c r="PN63" i="69"/>
  <c r="PM63" i="69"/>
  <c r="PL63" i="69"/>
  <c r="PK63" i="69"/>
  <c r="PJ63" i="69"/>
  <c r="PI63" i="69"/>
  <c r="PH63" i="69"/>
  <c r="PG63" i="69"/>
  <c r="PF63" i="69"/>
  <c r="PE63" i="69"/>
  <c r="PD63" i="69"/>
  <c r="PC63" i="69"/>
  <c r="PB63" i="69"/>
  <c r="PA63" i="69"/>
  <c r="OZ63" i="69"/>
  <c r="OY63" i="69"/>
  <c r="OX63" i="69"/>
  <c r="OW63" i="69"/>
  <c r="OV63" i="69"/>
  <c r="OU63" i="69"/>
  <c r="OT63" i="69"/>
  <c r="OS63" i="69"/>
  <c r="OR63" i="69"/>
  <c r="OQ63" i="69"/>
  <c r="OP63" i="69"/>
  <c r="OO63" i="69"/>
  <c r="ON63" i="69"/>
  <c r="OM63" i="69"/>
  <c r="OL63" i="69"/>
  <c r="OK63" i="69"/>
  <c r="OJ63" i="69"/>
  <c r="OI63" i="69"/>
  <c r="OH63" i="69"/>
  <c r="OG63" i="69"/>
  <c r="OF63" i="69"/>
  <c r="OE63" i="69"/>
  <c r="OD63" i="69"/>
  <c r="OC63" i="69"/>
  <c r="OB63" i="69"/>
  <c r="OA63" i="69"/>
  <c r="NZ63" i="69"/>
  <c r="NY63" i="69"/>
  <c r="NX63" i="69"/>
  <c r="NW63" i="69"/>
  <c r="NV63" i="69"/>
  <c r="NU63" i="69"/>
  <c r="NT63" i="69"/>
  <c r="NS63" i="69"/>
  <c r="NR63" i="69"/>
  <c r="NQ63" i="69"/>
  <c r="NP63" i="69"/>
  <c r="NO63" i="69"/>
  <c r="NN63" i="69"/>
  <c r="NM63" i="69"/>
  <c r="NL63" i="69"/>
  <c r="NK63" i="69"/>
  <c r="NJ63" i="69"/>
  <c r="NI63" i="69"/>
  <c r="NH63" i="69"/>
  <c r="NG63" i="69"/>
  <c r="NF63" i="69"/>
  <c r="NE63" i="69"/>
  <c r="ND63" i="69"/>
  <c r="NC63" i="69"/>
  <c r="NB63" i="69"/>
  <c r="NA63" i="69"/>
  <c r="MZ63" i="69"/>
  <c r="MY63" i="69"/>
  <c r="MX63" i="69"/>
  <c r="MW63" i="69"/>
  <c r="MV63" i="69"/>
  <c r="MU63" i="69"/>
  <c r="MT63" i="69"/>
  <c r="MS63" i="69"/>
  <c r="MR63" i="69"/>
  <c r="MQ63" i="69"/>
  <c r="MP63" i="69"/>
  <c r="MO63" i="69"/>
  <c r="MN63" i="69"/>
  <c r="MM63" i="69"/>
  <c r="ML63" i="69"/>
  <c r="MK63" i="69"/>
  <c r="MJ63" i="69"/>
  <c r="MI63" i="69"/>
  <c r="MH63" i="69"/>
  <c r="MG63" i="69"/>
  <c r="MF63" i="69"/>
  <c r="ME63" i="69"/>
  <c r="MD63" i="69"/>
  <c r="MC63" i="69"/>
  <c r="MB63" i="69"/>
  <c r="MA63" i="69"/>
  <c r="LZ63" i="69"/>
  <c r="LY63" i="69"/>
  <c r="LX63" i="69"/>
  <c r="LW63" i="69"/>
  <c r="LV63" i="69"/>
  <c r="LU63" i="69"/>
  <c r="LT63" i="69"/>
  <c r="LS63" i="69"/>
  <c r="LR63" i="69"/>
  <c r="LQ63" i="69"/>
  <c r="LP63" i="69"/>
  <c r="LO63" i="69"/>
  <c r="LN63" i="69"/>
  <c r="LM63" i="69"/>
  <c r="LL63" i="69"/>
  <c r="LK63" i="69"/>
  <c r="LJ63" i="69"/>
  <c r="LI63" i="69"/>
  <c r="LH63" i="69"/>
  <c r="LG63" i="69"/>
  <c r="LF63" i="69"/>
  <c r="LE63" i="69"/>
  <c r="LD63" i="69"/>
  <c r="LC63" i="69"/>
  <c r="LB63" i="69"/>
  <c r="LA63" i="69"/>
  <c r="KZ63" i="69"/>
  <c r="KY63" i="69"/>
  <c r="KX63" i="69"/>
  <c r="KW63" i="69"/>
  <c r="KV63" i="69"/>
  <c r="KU63" i="69"/>
  <c r="KT63" i="69"/>
  <c r="KS63" i="69"/>
  <c r="KR63" i="69"/>
  <c r="KQ63" i="69"/>
  <c r="KP63" i="69"/>
  <c r="KO63" i="69"/>
  <c r="KN63" i="69"/>
  <c r="KM63" i="69"/>
  <c r="KL63" i="69"/>
  <c r="KK63" i="69"/>
  <c r="KJ63" i="69"/>
  <c r="KI63" i="69"/>
  <c r="KH63" i="69"/>
  <c r="KG63" i="69"/>
  <c r="KF63" i="69"/>
  <c r="KE63" i="69"/>
  <c r="KD63" i="69"/>
  <c r="KC63" i="69"/>
  <c r="KB63" i="69"/>
  <c r="KA63" i="69"/>
  <c r="JZ63" i="69"/>
  <c r="JY63" i="69"/>
  <c r="JX63" i="69"/>
  <c r="JW63" i="69"/>
  <c r="JV63" i="69"/>
  <c r="JU63" i="69"/>
  <c r="JT63" i="69"/>
  <c r="JS63" i="69"/>
  <c r="JR63" i="69"/>
  <c r="JQ63" i="69"/>
  <c r="JP63" i="69"/>
  <c r="JO63" i="69"/>
  <c r="JN63" i="69"/>
  <c r="JM63" i="69"/>
  <c r="JL63" i="69"/>
  <c r="JK63" i="69"/>
  <c r="JJ63" i="69"/>
  <c r="JI63" i="69"/>
  <c r="JH63" i="69"/>
  <c r="JG63" i="69"/>
  <c r="JF63" i="69"/>
  <c r="JE63" i="69"/>
  <c r="JD63" i="69"/>
  <c r="JC63" i="69"/>
  <c r="JB63" i="69"/>
  <c r="JA63" i="69"/>
  <c r="IZ63" i="69"/>
  <c r="IY63" i="69"/>
  <c r="IX63" i="69"/>
  <c r="IW63" i="69"/>
  <c r="IV63" i="69"/>
  <c r="IU63" i="69"/>
  <c r="IT63" i="69"/>
  <c r="IS63" i="69"/>
  <c r="IR63" i="69"/>
  <c r="IQ63" i="69"/>
  <c r="IP63" i="69"/>
  <c r="IO63" i="69"/>
  <c r="IN63" i="69"/>
  <c r="IM63" i="69"/>
  <c r="IL63" i="69"/>
  <c r="IK63" i="69"/>
  <c r="IJ63" i="69"/>
  <c r="II63" i="69"/>
  <c r="IH63" i="69"/>
  <c r="IG63" i="69"/>
  <c r="IF63" i="69"/>
  <c r="IE63" i="69"/>
  <c r="ID63" i="69"/>
  <c r="IC63" i="69"/>
  <c r="IB63" i="69"/>
  <c r="IA63" i="69"/>
  <c r="HZ63" i="69"/>
  <c r="HY63" i="69"/>
  <c r="HX63" i="69"/>
  <c r="HW63" i="69"/>
  <c r="HV63" i="69"/>
  <c r="HU63" i="69"/>
  <c r="HT63" i="69"/>
  <c r="HS63" i="69"/>
  <c r="HR63" i="69"/>
  <c r="HQ63" i="69"/>
  <c r="HP63" i="69"/>
  <c r="HO63" i="69"/>
  <c r="HN63" i="69"/>
  <c r="HM63" i="69"/>
  <c r="HL63" i="69"/>
  <c r="HK63" i="69"/>
  <c r="HJ63" i="69"/>
  <c r="HI63" i="69"/>
  <c r="HH63" i="69"/>
  <c r="HG63" i="69"/>
  <c r="HF63" i="69"/>
  <c r="HE63" i="69"/>
  <c r="HD63" i="69"/>
  <c r="HC63" i="69"/>
  <c r="HB63" i="69"/>
  <c r="HA63" i="69"/>
  <c r="GZ63" i="69"/>
  <c r="GY63" i="69"/>
  <c r="GX63" i="69"/>
  <c r="GW63" i="69"/>
  <c r="GV63" i="69"/>
  <c r="GU63" i="69"/>
  <c r="GT63" i="69"/>
  <c r="GS63" i="69"/>
  <c r="GR63" i="69"/>
  <c r="GQ63" i="69"/>
  <c r="GP63" i="69"/>
  <c r="GO63" i="69"/>
  <c r="GN63" i="69"/>
  <c r="GM63" i="69"/>
  <c r="GL63" i="69"/>
  <c r="GK63" i="69"/>
  <c r="GJ63" i="69"/>
  <c r="GI63" i="69"/>
  <c r="GH63" i="69"/>
  <c r="GG63" i="69"/>
  <c r="GF63" i="69"/>
  <c r="GE63" i="69"/>
  <c r="GD63" i="69"/>
  <c r="GC63" i="69"/>
  <c r="GB63" i="69"/>
  <c r="GA63" i="69"/>
  <c r="FZ63" i="69"/>
  <c r="FY63" i="69"/>
  <c r="FX63" i="69"/>
  <c r="FW63" i="69"/>
  <c r="FV63" i="69"/>
  <c r="FU63" i="69"/>
  <c r="FT63" i="69"/>
  <c r="FS63" i="69"/>
  <c r="FR63" i="69"/>
  <c r="FQ63" i="69"/>
  <c r="FP63" i="69"/>
  <c r="FO63" i="69"/>
  <c r="FN63" i="69"/>
  <c r="FM63" i="69"/>
  <c r="FL63" i="69"/>
  <c r="FK63" i="69"/>
  <c r="FJ63" i="69"/>
  <c r="FI63" i="69"/>
  <c r="FH63" i="69"/>
  <c r="FG63" i="69"/>
  <c r="FF63" i="69"/>
  <c r="FE63" i="69"/>
  <c r="FD63" i="69"/>
  <c r="FC63" i="69"/>
  <c r="FB63" i="69"/>
  <c r="FA63" i="69"/>
  <c r="EZ63" i="69"/>
  <c r="EY63" i="69"/>
  <c r="EX63" i="69"/>
  <c r="EW63" i="69"/>
  <c r="EV63" i="69"/>
  <c r="EU63" i="69"/>
  <c r="ET63" i="69"/>
  <c r="ES63" i="69"/>
  <c r="ER63" i="69"/>
  <c r="EQ63" i="69"/>
  <c r="EP63" i="69"/>
  <c r="EO63" i="69"/>
  <c r="EN63" i="69"/>
  <c r="EM63" i="69"/>
  <c r="EL63" i="69"/>
  <c r="EK63" i="69"/>
  <c r="EJ63" i="69"/>
  <c r="EI63" i="69"/>
  <c r="EH63" i="69"/>
  <c r="EG63" i="69"/>
  <c r="EF63" i="69"/>
  <c r="EE63" i="69"/>
  <c r="ED63" i="69"/>
  <c r="EC63" i="69"/>
  <c r="EB63" i="69"/>
  <c r="EA63" i="69"/>
  <c r="DZ63" i="69"/>
  <c r="DY63" i="69"/>
  <c r="DX63" i="69"/>
  <c r="DW63" i="69"/>
  <c r="DV63" i="69"/>
  <c r="DU63" i="69"/>
  <c r="DT63" i="69"/>
  <c r="DS63" i="69"/>
  <c r="DR63" i="69"/>
  <c r="DQ63" i="69"/>
  <c r="DP63" i="69"/>
  <c r="DO63" i="69"/>
  <c r="DN63" i="69"/>
  <c r="DM63" i="69"/>
  <c r="DL63" i="69"/>
  <c r="DK63" i="69"/>
  <c r="DJ63" i="69"/>
  <c r="DI63" i="69"/>
  <c r="DH63" i="69"/>
  <c r="DG63" i="69"/>
  <c r="DF63" i="69"/>
  <c r="DE63" i="69"/>
  <c r="DD63" i="69"/>
  <c r="DC63" i="69"/>
  <c r="DB63" i="69"/>
  <c r="DA63" i="69"/>
  <c r="CZ63" i="69"/>
  <c r="CY63" i="69"/>
  <c r="CX63" i="69"/>
  <c r="CW63" i="69"/>
  <c r="CV63" i="69"/>
  <c r="CU63" i="69"/>
  <c r="CT63" i="69"/>
  <c r="CS63" i="69"/>
  <c r="CR63" i="69"/>
  <c r="CQ63" i="69"/>
  <c r="CP63" i="69"/>
  <c r="CO63" i="69"/>
  <c r="CN63" i="69"/>
  <c r="CM63" i="69"/>
  <c r="CL63" i="69"/>
  <c r="CK63" i="69"/>
  <c r="CJ63" i="69"/>
  <c r="CI63" i="69"/>
  <c r="CH63" i="69"/>
  <c r="CG63" i="69"/>
  <c r="CF63" i="69"/>
  <c r="CE63" i="69"/>
  <c r="CD63" i="69"/>
  <c r="CC63" i="69"/>
  <c r="CB63" i="69"/>
  <c r="CA63" i="69"/>
  <c r="BZ63" i="69"/>
  <c r="BY63" i="69"/>
  <c r="BX63" i="69"/>
  <c r="BW63" i="69"/>
  <c r="BV63" i="69"/>
  <c r="BU63" i="69"/>
  <c r="BT63" i="69"/>
  <c r="BS63" i="69"/>
  <c r="BR63" i="69"/>
  <c r="BQ63" i="69"/>
  <c r="BP63" i="69"/>
  <c r="BO63" i="69"/>
  <c r="BN63" i="69"/>
  <c r="BM63" i="69"/>
  <c r="BL63" i="69"/>
  <c r="BK63" i="69"/>
  <c r="BJ63" i="69"/>
  <c r="BI63" i="69"/>
  <c r="BH63" i="69"/>
  <c r="BG63" i="69"/>
  <c r="BF63" i="69"/>
  <c r="BE63" i="69"/>
  <c r="BD63" i="69"/>
  <c r="BC63" i="69"/>
  <c r="BB63" i="69"/>
  <c r="BA63" i="69"/>
  <c r="AZ63" i="69"/>
  <c r="AY63" i="69"/>
  <c r="AX63" i="69"/>
  <c r="AW63" i="69"/>
  <c r="AV63" i="69"/>
  <c r="AU63" i="69"/>
  <c r="AT63" i="69"/>
  <c r="AS63" i="69"/>
  <c r="AR63" i="69"/>
  <c r="AQ63" i="69"/>
  <c r="AP63" i="69"/>
  <c r="AO63" i="69"/>
  <c r="AN63" i="69"/>
  <c r="AM63" i="69"/>
  <c r="AL63" i="69"/>
  <c r="AK63" i="69"/>
  <c r="AJ63" i="69"/>
  <c r="AI63" i="69"/>
  <c r="AH63" i="69"/>
  <c r="AG63" i="69"/>
  <c r="AF63" i="69"/>
  <c r="AE63" i="69"/>
  <c r="AD63" i="69"/>
  <c r="AC63" i="69"/>
  <c r="AB63" i="69"/>
  <c r="AA63" i="69"/>
  <c r="Z63" i="69"/>
  <c r="Y63" i="69"/>
  <c r="X63" i="69"/>
  <c r="W63" i="69"/>
  <c r="V63" i="69"/>
  <c r="U63" i="69"/>
  <c r="T63" i="69"/>
  <c r="S63" i="69"/>
  <c r="R63" i="69"/>
  <c r="Q63" i="69"/>
  <c r="P63" i="69"/>
  <c r="O63" i="69"/>
  <c r="N63" i="69"/>
  <c r="M63" i="69"/>
  <c r="L63" i="69"/>
  <c r="K63" i="69"/>
  <c r="J63" i="69"/>
  <c r="I63" i="69"/>
  <c r="H63" i="69"/>
  <c r="G63" i="69"/>
  <c r="F63" i="69"/>
  <c r="E63" i="69"/>
  <c r="D63" i="69"/>
  <c r="C63" i="69"/>
  <c r="B63" i="69"/>
  <c r="A63" i="69"/>
  <c r="UC62" i="69"/>
  <c r="UB62" i="69"/>
  <c r="UA62" i="69"/>
  <c r="TZ62" i="69"/>
  <c r="TY62" i="69"/>
  <c r="TX62" i="69"/>
  <c r="TW62" i="69"/>
  <c r="TV62" i="69"/>
  <c r="TU62" i="69"/>
  <c r="TT62" i="69"/>
  <c r="TS62" i="69"/>
  <c r="TR62" i="69"/>
  <c r="TQ62" i="69"/>
  <c r="TP62" i="69"/>
  <c r="TO62" i="69"/>
  <c r="TN62" i="69"/>
  <c r="TM62" i="69"/>
  <c r="TL62" i="69"/>
  <c r="TK62" i="69"/>
  <c r="TJ62" i="69"/>
  <c r="TI62" i="69"/>
  <c r="TH62" i="69"/>
  <c r="TG62" i="69"/>
  <c r="TF62" i="69"/>
  <c r="TE62" i="69"/>
  <c r="TD62" i="69"/>
  <c r="TC62" i="69"/>
  <c r="TB62" i="69"/>
  <c r="TA62" i="69"/>
  <c r="SZ62" i="69"/>
  <c r="SY62" i="69"/>
  <c r="SX62" i="69"/>
  <c r="SW62" i="69"/>
  <c r="SV62" i="69"/>
  <c r="SU62" i="69"/>
  <c r="ST62" i="69"/>
  <c r="SS62" i="69"/>
  <c r="SR62" i="69"/>
  <c r="SQ62" i="69"/>
  <c r="SP62" i="69"/>
  <c r="SO62" i="69"/>
  <c r="SN62" i="69"/>
  <c r="SM62" i="69"/>
  <c r="SL62" i="69"/>
  <c r="SK62" i="69"/>
  <c r="SJ62" i="69"/>
  <c r="SI62" i="69"/>
  <c r="SH62" i="69"/>
  <c r="SG62" i="69"/>
  <c r="SF62" i="69"/>
  <c r="SE62" i="69"/>
  <c r="SD62" i="69"/>
  <c r="SC62" i="69"/>
  <c r="SB62" i="69"/>
  <c r="SA62" i="69"/>
  <c r="RZ62" i="69"/>
  <c r="RY62" i="69"/>
  <c r="RX62" i="69"/>
  <c r="RW62" i="69"/>
  <c r="RV62" i="69"/>
  <c r="RU62" i="69"/>
  <c r="RT62" i="69"/>
  <c r="RS62" i="69"/>
  <c r="RR62" i="69"/>
  <c r="RQ62" i="69"/>
  <c r="RP62" i="69"/>
  <c r="RO62" i="69"/>
  <c r="RN62" i="69"/>
  <c r="RM62" i="69"/>
  <c r="RL62" i="69"/>
  <c r="RK62" i="69"/>
  <c r="RJ62" i="69"/>
  <c r="RI62" i="69"/>
  <c r="RH62" i="69"/>
  <c r="RG62" i="69"/>
  <c r="RF62" i="69"/>
  <c r="RE62" i="69"/>
  <c r="RD62" i="69"/>
  <c r="RC62" i="69"/>
  <c r="RB62" i="69"/>
  <c r="RA62" i="69"/>
  <c r="QZ62" i="69"/>
  <c r="QY62" i="69"/>
  <c r="QX62" i="69"/>
  <c r="QW62" i="69"/>
  <c r="QV62" i="69"/>
  <c r="QU62" i="69"/>
  <c r="QT62" i="69"/>
  <c r="QS62" i="69"/>
  <c r="QR62" i="69"/>
  <c r="QQ62" i="69"/>
  <c r="QP62" i="69"/>
  <c r="QO62" i="69"/>
  <c r="QN62" i="69"/>
  <c r="QM62" i="69"/>
  <c r="QL62" i="69"/>
  <c r="QK62" i="69"/>
  <c r="QJ62" i="69"/>
  <c r="QI62" i="69"/>
  <c r="QH62" i="69"/>
  <c r="QG62" i="69"/>
  <c r="QF62" i="69"/>
  <c r="QE62" i="69"/>
  <c r="QD62" i="69"/>
  <c r="QC62" i="69"/>
  <c r="QB62" i="69"/>
  <c r="QA62" i="69"/>
  <c r="PZ62" i="69"/>
  <c r="PY62" i="69"/>
  <c r="PX62" i="69"/>
  <c r="PW62" i="69"/>
  <c r="PV62" i="69"/>
  <c r="PU62" i="69"/>
  <c r="PT62" i="69"/>
  <c r="PS62" i="69"/>
  <c r="PR62" i="69"/>
  <c r="PQ62" i="69"/>
  <c r="PP62" i="69"/>
  <c r="PO62" i="69"/>
  <c r="PN62" i="69"/>
  <c r="PM62" i="69"/>
  <c r="PL62" i="69"/>
  <c r="PK62" i="69"/>
  <c r="PJ62" i="69"/>
  <c r="PI62" i="69"/>
  <c r="PH62" i="69"/>
  <c r="PG62" i="69"/>
  <c r="PF62" i="69"/>
  <c r="PE62" i="69"/>
  <c r="PD62" i="69"/>
  <c r="PC62" i="69"/>
  <c r="PB62" i="69"/>
  <c r="PA62" i="69"/>
  <c r="OZ62" i="69"/>
  <c r="OY62" i="69"/>
  <c r="OX62" i="69"/>
  <c r="OW62" i="69"/>
  <c r="OV62" i="69"/>
  <c r="OU62" i="69"/>
  <c r="OT62" i="69"/>
  <c r="OS62" i="69"/>
  <c r="OR62" i="69"/>
  <c r="OQ62" i="69"/>
  <c r="OP62" i="69"/>
  <c r="OO62" i="69"/>
  <c r="ON62" i="69"/>
  <c r="OM62" i="69"/>
  <c r="OL62" i="69"/>
  <c r="OK62" i="69"/>
  <c r="OJ62" i="69"/>
  <c r="OI62" i="69"/>
  <c r="OH62" i="69"/>
  <c r="OG62" i="69"/>
  <c r="OF62" i="69"/>
  <c r="OE62" i="69"/>
  <c r="OD62" i="69"/>
  <c r="OC62" i="69"/>
  <c r="OB62" i="69"/>
  <c r="OA62" i="69"/>
  <c r="NZ62" i="69"/>
  <c r="NY62" i="69"/>
  <c r="NX62" i="69"/>
  <c r="NW62" i="69"/>
  <c r="NV62" i="69"/>
  <c r="NU62" i="69"/>
  <c r="NT62" i="69"/>
  <c r="NS62" i="69"/>
  <c r="NR62" i="69"/>
  <c r="NQ62" i="69"/>
  <c r="NP62" i="69"/>
  <c r="NO62" i="69"/>
  <c r="NN62" i="69"/>
  <c r="NM62" i="69"/>
  <c r="NL62" i="69"/>
  <c r="NK62" i="69"/>
  <c r="NJ62" i="69"/>
  <c r="NI62" i="69"/>
  <c r="NH62" i="69"/>
  <c r="NG62" i="69"/>
  <c r="NF62" i="69"/>
  <c r="NE62" i="69"/>
  <c r="ND62" i="69"/>
  <c r="NC62" i="69"/>
  <c r="NB62" i="69"/>
  <c r="NA62" i="69"/>
  <c r="MZ62" i="69"/>
  <c r="MY62" i="69"/>
  <c r="MX62" i="69"/>
  <c r="MW62" i="69"/>
  <c r="MV62" i="69"/>
  <c r="MU62" i="69"/>
  <c r="MT62" i="69"/>
  <c r="MS62" i="69"/>
  <c r="MR62" i="69"/>
  <c r="MQ62" i="69"/>
  <c r="MP62" i="69"/>
  <c r="MO62" i="69"/>
  <c r="MN62" i="69"/>
  <c r="MM62" i="69"/>
  <c r="ML62" i="69"/>
  <c r="MK62" i="69"/>
  <c r="MJ62" i="69"/>
  <c r="MI62" i="69"/>
  <c r="MH62" i="69"/>
  <c r="MG62" i="69"/>
  <c r="MF62" i="69"/>
  <c r="ME62" i="69"/>
  <c r="MD62" i="69"/>
  <c r="MC62" i="69"/>
  <c r="MB62" i="69"/>
  <c r="MA62" i="69"/>
  <c r="LZ62" i="69"/>
  <c r="LY62" i="69"/>
  <c r="LX62" i="69"/>
  <c r="LW62" i="69"/>
  <c r="LV62" i="69"/>
  <c r="LU62" i="69"/>
  <c r="LT62" i="69"/>
  <c r="LS62" i="69"/>
  <c r="LR62" i="69"/>
  <c r="LQ62" i="69"/>
  <c r="LP62" i="69"/>
  <c r="LO62" i="69"/>
  <c r="LN62" i="69"/>
  <c r="LM62" i="69"/>
  <c r="LL62" i="69"/>
  <c r="LK62" i="69"/>
  <c r="LJ62" i="69"/>
  <c r="LI62" i="69"/>
  <c r="LH62" i="69"/>
  <c r="LG62" i="69"/>
  <c r="LF62" i="69"/>
  <c r="LE62" i="69"/>
  <c r="LD62" i="69"/>
  <c r="LC62" i="69"/>
  <c r="LB62" i="69"/>
  <c r="LA62" i="69"/>
  <c r="KZ62" i="69"/>
  <c r="KY62" i="69"/>
  <c r="KX62" i="69"/>
  <c r="KW62" i="69"/>
  <c r="KV62" i="69"/>
  <c r="KU62" i="69"/>
  <c r="KT62" i="69"/>
  <c r="KS62" i="69"/>
  <c r="KR62" i="69"/>
  <c r="KQ62" i="69"/>
  <c r="KP62" i="69"/>
  <c r="KO62" i="69"/>
  <c r="KN62" i="69"/>
  <c r="KM62" i="69"/>
  <c r="KL62" i="69"/>
  <c r="KK62" i="69"/>
  <c r="KJ62" i="69"/>
  <c r="KI62" i="69"/>
  <c r="KH62" i="69"/>
  <c r="KG62" i="69"/>
  <c r="KF62" i="69"/>
  <c r="KE62" i="69"/>
  <c r="KD62" i="69"/>
  <c r="KC62" i="69"/>
  <c r="KB62" i="69"/>
  <c r="KA62" i="69"/>
  <c r="JZ62" i="69"/>
  <c r="JY62" i="69"/>
  <c r="JX62" i="69"/>
  <c r="JW62" i="69"/>
  <c r="JV62" i="69"/>
  <c r="JU62" i="69"/>
  <c r="JT62" i="69"/>
  <c r="JS62" i="69"/>
  <c r="JR62" i="69"/>
  <c r="JQ62" i="69"/>
  <c r="JP62" i="69"/>
  <c r="JO62" i="69"/>
  <c r="JN62" i="69"/>
  <c r="JM62" i="69"/>
  <c r="JL62" i="69"/>
  <c r="JK62" i="69"/>
  <c r="JJ62" i="69"/>
  <c r="JI62" i="69"/>
  <c r="JH62" i="69"/>
  <c r="JG62" i="69"/>
  <c r="JF62" i="69"/>
  <c r="JE62" i="69"/>
  <c r="JD62" i="69"/>
  <c r="JC62" i="69"/>
  <c r="JB62" i="69"/>
  <c r="JA62" i="69"/>
  <c r="IZ62" i="69"/>
  <c r="IY62" i="69"/>
  <c r="IX62" i="69"/>
  <c r="IW62" i="69"/>
  <c r="IV62" i="69"/>
  <c r="IU62" i="69"/>
  <c r="IT62" i="69"/>
  <c r="IS62" i="69"/>
  <c r="IR62" i="69"/>
  <c r="IQ62" i="69"/>
  <c r="IP62" i="69"/>
  <c r="IO62" i="69"/>
  <c r="IN62" i="69"/>
  <c r="IM62" i="69"/>
  <c r="IL62" i="69"/>
  <c r="IK62" i="69"/>
  <c r="IJ62" i="69"/>
  <c r="II62" i="69"/>
  <c r="IH62" i="69"/>
  <c r="IG62" i="69"/>
  <c r="IF62" i="69"/>
  <c r="IE62" i="69"/>
  <c r="ID62" i="69"/>
  <c r="IC62" i="69"/>
  <c r="IB62" i="69"/>
  <c r="IA62" i="69"/>
  <c r="HZ62" i="69"/>
  <c r="HY62" i="69"/>
  <c r="HX62" i="69"/>
  <c r="HW62" i="69"/>
  <c r="HV62" i="69"/>
  <c r="HU62" i="69"/>
  <c r="HT62" i="69"/>
  <c r="HS62" i="69"/>
  <c r="HR62" i="69"/>
  <c r="HQ62" i="69"/>
  <c r="HP62" i="69"/>
  <c r="HO62" i="69"/>
  <c r="HN62" i="69"/>
  <c r="HM62" i="69"/>
  <c r="HL62" i="69"/>
  <c r="HK62" i="69"/>
  <c r="HJ62" i="69"/>
  <c r="HI62" i="69"/>
  <c r="HH62" i="69"/>
  <c r="HG62" i="69"/>
  <c r="HF62" i="69"/>
  <c r="HE62" i="69"/>
  <c r="HD62" i="69"/>
  <c r="HC62" i="69"/>
  <c r="HB62" i="69"/>
  <c r="HA62" i="69"/>
  <c r="GZ62" i="69"/>
  <c r="GY62" i="69"/>
  <c r="GX62" i="69"/>
  <c r="GW62" i="69"/>
  <c r="GV62" i="69"/>
  <c r="GU62" i="69"/>
  <c r="GT62" i="69"/>
  <c r="GS62" i="69"/>
  <c r="GR62" i="69"/>
  <c r="GQ62" i="69"/>
  <c r="GP62" i="69"/>
  <c r="GO62" i="69"/>
  <c r="GN62" i="69"/>
  <c r="GM62" i="69"/>
  <c r="GL62" i="69"/>
  <c r="GK62" i="69"/>
  <c r="GJ62" i="69"/>
  <c r="GI62" i="69"/>
  <c r="GH62" i="69"/>
  <c r="GG62" i="69"/>
  <c r="GF62" i="69"/>
  <c r="GE62" i="69"/>
  <c r="GD62" i="69"/>
  <c r="GC62" i="69"/>
  <c r="GB62" i="69"/>
  <c r="GA62" i="69"/>
  <c r="FZ62" i="69"/>
  <c r="FY62" i="69"/>
  <c r="FX62" i="69"/>
  <c r="FW62" i="69"/>
  <c r="FV62" i="69"/>
  <c r="FU62" i="69"/>
  <c r="FT62" i="69"/>
  <c r="FS62" i="69"/>
  <c r="FR62" i="69"/>
  <c r="FQ62" i="69"/>
  <c r="FP62" i="69"/>
  <c r="FO62" i="69"/>
  <c r="FN62" i="69"/>
  <c r="FM62" i="69"/>
  <c r="FL62" i="69"/>
  <c r="FK62" i="69"/>
  <c r="FJ62" i="69"/>
  <c r="FI62" i="69"/>
  <c r="FH62" i="69"/>
  <c r="FG62" i="69"/>
  <c r="FF62" i="69"/>
  <c r="FE62" i="69"/>
  <c r="FD62" i="69"/>
  <c r="FC62" i="69"/>
  <c r="FB62" i="69"/>
  <c r="FA62" i="69"/>
  <c r="EZ62" i="69"/>
  <c r="EY62" i="69"/>
  <c r="EX62" i="69"/>
  <c r="EW62" i="69"/>
  <c r="EV62" i="69"/>
  <c r="EU62" i="69"/>
  <c r="ET62" i="69"/>
  <c r="ES62" i="69"/>
  <c r="ER62" i="69"/>
  <c r="EQ62" i="69"/>
  <c r="EP62" i="69"/>
  <c r="EO62" i="69"/>
  <c r="EN62" i="69"/>
  <c r="EM62" i="69"/>
  <c r="EL62" i="69"/>
  <c r="EK62" i="69"/>
  <c r="EJ62" i="69"/>
  <c r="EI62" i="69"/>
  <c r="EH62" i="69"/>
  <c r="EG62" i="69"/>
  <c r="EF62" i="69"/>
  <c r="EE62" i="69"/>
  <c r="ED62" i="69"/>
  <c r="EC62" i="69"/>
  <c r="EB62" i="69"/>
  <c r="EA62" i="69"/>
  <c r="DZ62" i="69"/>
  <c r="DY62" i="69"/>
  <c r="DX62" i="69"/>
  <c r="DW62" i="69"/>
  <c r="DV62" i="69"/>
  <c r="DU62" i="69"/>
  <c r="DT62" i="69"/>
  <c r="DS62" i="69"/>
  <c r="DR62" i="69"/>
  <c r="DQ62" i="69"/>
  <c r="DP62" i="69"/>
  <c r="DO62" i="69"/>
  <c r="DN62" i="69"/>
  <c r="DM62" i="69"/>
  <c r="DL62" i="69"/>
  <c r="DK62" i="69"/>
  <c r="DJ62" i="69"/>
  <c r="DI62" i="69"/>
  <c r="DH62" i="69"/>
  <c r="DG62" i="69"/>
  <c r="DF62" i="69"/>
  <c r="DE62" i="69"/>
  <c r="DD62" i="69"/>
  <c r="DC62" i="69"/>
  <c r="DB62" i="69"/>
  <c r="DA62" i="69"/>
  <c r="CZ62" i="69"/>
  <c r="CY62" i="69"/>
  <c r="CX62" i="69"/>
  <c r="CW62" i="69"/>
  <c r="CV62" i="69"/>
  <c r="CU62" i="69"/>
  <c r="CT62" i="69"/>
  <c r="CS62" i="69"/>
  <c r="CR62" i="69"/>
  <c r="CQ62" i="69"/>
  <c r="CP62" i="69"/>
  <c r="CO62" i="69"/>
  <c r="CN62" i="69"/>
  <c r="CM62" i="69"/>
  <c r="CL62" i="69"/>
  <c r="CK62" i="69"/>
  <c r="CJ62" i="69"/>
  <c r="CI62" i="69"/>
  <c r="CH62" i="69"/>
  <c r="CG62" i="69"/>
  <c r="CF62" i="69"/>
  <c r="CE62" i="69"/>
  <c r="CD62" i="69"/>
  <c r="CC62" i="69"/>
  <c r="CB62" i="69"/>
  <c r="CA62" i="69"/>
  <c r="BZ62" i="69"/>
  <c r="BY62" i="69"/>
  <c r="BX62" i="69"/>
  <c r="BW62" i="69"/>
  <c r="BV62" i="69"/>
  <c r="BU62" i="69"/>
  <c r="BT62" i="69"/>
  <c r="BS62" i="69"/>
  <c r="BR62" i="69"/>
  <c r="BQ62" i="69"/>
  <c r="BP62" i="69"/>
  <c r="BO62" i="69"/>
  <c r="BN62" i="69"/>
  <c r="BM62" i="69"/>
  <c r="BL62" i="69"/>
  <c r="BK62" i="69"/>
  <c r="BJ62" i="69"/>
  <c r="BI62" i="69"/>
  <c r="BH62" i="69"/>
  <c r="BG62" i="69"/>
  <c r="BF62" i="69"/>
  <c r="BE62" i="69"/>
  <c r="BD62" i="69"/>
  <c r="BC62" i="69"/>
  <c r="BB62" i="69"/>
  <c r="BA62" i="69"/>
  <c r="AZ62" i="69"/>
  <c r="AY62" i="69"/>
  <c r="AX62" i="69"/>
  <c r="AW62" i="69"/>
  <c r="AV62" i="69"/>
  <c r="AU62" i="69"/>
  <c r="AT62" i="69"/>
  <c r="AS62" i="69"/>
  <c r="AR62" i="69"/>
  <c r="AQ62" i="69"/>
  <c r="AP62" i="69"/>
  <c r="AO62" i="69"/>
  <c r="AN62" i="69"/>
  <c r="AM62" i="69"/>
  <c r="AL62" i="69"/>
  <c r="AK62" i="69"/>
  <c r="AJ62" i="69"/>
  <c r="AI62" i="69"/>
  <c r="AH62" i="69"/>
  <c r="AG62" i="69"/>
  <c r="AF62" i="69"/>
  <c r="AE62" i="69"/>
  <c r="AD62" i="69"/>
  <c r="AC62" i="69"/>
  <c r="AB62" i="69"/>
  <c r="AA62" i="69"/>
  <c r="Z62" i="69"/>
  <c r="Y62" i="69"/>
  <c r="X62" i="69"/>
  <c r="W62" i="69"/>
  <c r="V62" i="69"/>
  <c r="U62" i="69"/>
  <c r="T62" i="69"/>
  <c r="S62" i="69"/>
  <c r="R62" i="69"/>
  <c r="Q62" i="69"/>
  <c r="P62" i="69"/>
  <c r="O62" i="69"/>
  <c r="N62" i="69"/>
  <c r="M62" i="69"/>
  <c r="L62" i="69"/>
  <c r="K62" i="69"/>
  <c r="J62" i="69"/>
  <c r="I62" i="69"/>
  <c r="H62" i="69"/>
  <c r="G62" i="69"/>
  <c r="F62" i="69"/>
  <c r="E62" i="69"/>
  <c r="D62" i="69"/>
  <c r="C62" i="69"/>
  <c r="B62" i="69"/>
  <c r="A62" i="69"/>
  <c r="UC61" i="69"/>
  <c r="UB61" i="69"/>
  <c r="UA61" i="69"/>
  <c r="TZ61" i="69"/>
  <c r="TY61" i="69"/>
  <c r="TX61" i="69"/>
  <c r="TW61" i="69"/>
  <c r="TV61" i="69"/>
  <c r="TU61" i="69"/>
  <c r="TT61" i="69"/>
  <c r="TS61" i="69"/>
  <c r="TR61" i="69"/>
  <c r="TQ61" i="69"/>
  <c r="TP61" i="69"/>
  <c r="TO61" i="69"/>
  <c r="TN61" i="69"/>
  <c r="TM61" i="69"/>
  <c r="TL61" i="69"/>
  <c r="TK61" i="69"/>
  <c r="TJ61" i="69"/>
  <c r="TI61" i="69"/>
  <c r="TH61" i="69"/>
  <c r="TG61" i="69"/>
  <c r="TF61" i="69"/>
  <c r="TE61" i="69"/>
  <c r="TD61" i="69"/>
  <c r="TC61" i="69"/>
  <c r="TB61" i="69"/>
  <c r="TA61" i="69"/>
  <c r="SZ61" i="69"/>
  <c r="SY61" i="69"/>
  <c r="SX61" i="69"/>
  <c r="SW61" i="69"/>
  <c r="SV61" i="69"/>
  <c r="SU61" i="69"/>
  <c r="ST61" i="69"/>
  <c r="SS61" i="69"/>
  <c r="SR61" i="69"/>
  <c r="SQ61" i="69"/>
  <c r="SP61" i="69"/>
  <c r="SO61" i="69"/>
  <c r="SN61" i="69"/>
  <c r="SM61" i="69"/>
  <c r="SL61" i="69"/>
  <c r="SK61" i="69"/>
  <c r="SJ61" i="69"/>
  <c r="SI61" i="69"/>
  <c r="SH61" i="69"/>
  <c r="SG61" i="69"/>
  <c r="SF61" i="69"/>
  <c r="SE61" i="69"/>
  <c r="SD61" i="69"/>
  <c r="SC61" i="69"/>
  <c r="SB61" i="69"/>
  <c r="SA61" i="69"/>
  <c r="RZ61" i="69"/>
  <c r="RY61" i="69"/>
  <c r="RX61" i="69"/>
  <c r="RW61" i="69"/>
  <c r="RV61" i="69"/>
  <c r="RU61" i="69"/>
  <c r="RT61" i="69"/>
  <c r="RS61" i="69"/>
  <c r="RR61" i="69"/>
  <c r="RQ61" i="69"/>
  <c r="RP61" i="69"/>
  <c r="RO61" i="69"/>
  <c r="RN61" i="69"/>
  <c r="RM61" i="69"/>
  <c r="RL61" i="69"/>
  <c r="RK61" i="69"/>
  <c r="RJ61" i="69"/>
  <c r="RI61" i="69"/>
  <c r="RH61" i="69"/>
  <c r="RG61" i="69"/>
  <c r="RF61" i="69"/>
  <c r="RE61" i="69"/>
  <c r="RD61" i="69"/>
  <c r="RC61" i="69"/>
  <c r="RB61" i="69"/>
  <c r="RA61" i="69"/>
  <c r="QZ61" i="69"/>
  <c r="QY61" i="69"/>
  <c r="QX61" i="69"/>
  <c r="QW61" i="69"/>
  <c r="QV61" i="69"/>
  <c r="QU61" i="69"/>
  <c r="QT61" i="69"/>
  <c r="QS61" i="69"/>
  <c r="QR61" i="69"/>
  <c r="QQ61" i="69"/>
  <c r="QP61" i="69"/>
  <c r="QO61" i="69"/>
  <c r="QN61" i="69"/>
  <c r="QM61" i="69"/>
  <c r="QL61" i="69"/>
  <c r="QK61" i="69"/>
  <c r="QJ61" i="69"/>
  <c r="QI61" i="69"/>
  <c r="QH61" i="69"/>
  <c r="QG61" i="69"/>
  <c r="QF61" i="69"/>
  <c r="QE61" i="69"/>
  <c r="QD61" i="69"/>
  <c r="QC61" i="69"/>
  <c r="QB61" i="69"/>
  <c r="QA61" i="69"/>
  <c r="PZ61" i="69"/>
  <c r="PY61" i="69"/>
  <c r="PX61" i="69"/>
  <c r="PW61" i="69"/>
  <c r="PV61" i="69"/>
  <c r="PU61" i="69"/>
  <c r="PT61" i="69"/>
  <c r="PS61" i="69"/>
  <c r="PR61" i="69"/>
  <c r="PQ61" i="69"/>
  <c r="PP61" i="69"/>
  <c r="PO61" i="69"/>
  <c r="PN61" i="69"/>
  <c r="PM61" i="69"/>
  <c r="PL61" i="69"/>
  <c r="PK61" i="69"/>
  <c r="PJ61" i="69"/>
  <c r="PI61" i="69"/>
  <c r="PH61" i="69"/>
  <c r="PG61" i="69"/>
  <c r="PF61" i="69"/>
  <c r="PE61" i="69"/>
  <c r="PD61" i="69"/>
  <c r="PC61" i="69"/>
  <c r="PB61" i="69"/>
  <c r="PA61" i="69"/>
  <c r="OZ61" i="69"/>
  <c r="OY61" i="69"/>
  <c r="OX61" i="69"/>
  <c r="OW61" i="69"/>
  <c r="OV61" i="69"/>
  <c r="OU61" i="69"/>
  <c r="OT61" i="69"/>
  <c r="OS61" i="69"/>
  <c r="OR61" i="69"/>
  <c r="OQ61" i="69"/>
  <c r="OP61" i="69"/>
  <c r="OO61" i="69"/>
  <c r="ON61" i="69"/>
  <c r="OM61" i="69"/>
  <c r="OL61" i="69"/>
  <c r="OK61" i="69"/>
  <c r="OJ61" i="69"/>
  <c r="OI61" i="69"/>
  <c r="OH61" i="69"/>
  <c r="OG61" i="69"/>
  <c r="OF61" i="69"/>
  <c r="OE61" i="69"/>
  <c r="OD61" i="69"/>
  <c r="OC61" i="69"/>
  <c r="OB61" i="69"/>
  <c r="OA61" i="69"/>
  <c r="NZ61" i="69"/>
  <c r="NY61" i="69"/>
  <c r="NX61" i="69"/>
  <c r="NW61" i="69"/>
  <c r="NV61" i="69"/>
  <c r="NU61" i="69"/>
  <c r="NT61" i="69"/>
  <c r="NS61" i="69"/>
  <c r="NR61" i="69"/>
  <c r="NQ61" i="69"/>
  <c r="NP61" i="69"/>
  <c r="NO61" i="69"/>
  <c r="NN61" i="69"/>
  <c r="NM61" i="69"/>
  <c r="NL61" i="69"/>
  <c r="NK61" i="69"/>
  <c r="NJ61" i="69"/>
  <c r="NI61" i="69"/>
  <c r="NH61" i="69"/>
  <c r="NG61" i="69"/>
  <c r="NF61" i="69"/>
  <c r="NE61" i="69"/>
  <c r="ND61" i="69"/>
  <c r="NC61" i="69"/>
  <c r="NB61" i="69"/>
  <c r="NA61" i="69"/>
  <c r="MZ61" i="69"/>
  <c r="MY61" i="69"/>
  <c r="MX61" i="69"/>
  <c r="MW61" i="69"/>
  <c r="MV61" i="69"/>
  <c r="MU61" i="69"/>
  <c r="MT61" i="69"/>
  <c r="MS61" i="69"/>
  <c r="MR61" i="69"/>
  <c r="MQ61" i="69"/>
  <c r="MP61" i="69"/>
  <c r="MO61" i="69"/>
  <c r="MN61" i="69"/>
  <c r="MM61" i="69"/>
  <c r="ML61" i="69"/>
  <c r="MK61" i="69"/>
  <c r="MJ61" i="69"/>
  <c r="MI61" i="69"/>
  <c r="MH61" i="69"/>
  <c r="MG61" i="69"/>
  <c r="MF61" i="69"/>
  <c r="ME61" i="69"/>
  <c r="MD61" i="69"/>
  <c r="MC61" i="69"/>
  <c r="MB61" i="69"/>
  <c r="MA61" i="69"/>
  <c r="LZ61" i="69"/>
  <c r="LY61" i="69"/>
  <c r="LX61" i="69"/>
  <c r="LW61" i="69"/>
  <c r="LV61" i="69"/>
  <c r="LU61" i="69"/>
  <c r="LT61" i="69"/>
  <c r="LS61" i="69"/>
  <c r="LR61" i="69"/>
  <c r="LQ61" i="69"/>
  <c r="LP61" i="69"/>
  <c r="LO61" i="69"/>
  <c r="LN61" i="69"/>
  <c r="LM61" i="69"/>
  <c r="LL61" i="69"/>
  <c r="LK61" i="69"/>
  <c r="LJ61" i="69"/>
  <c r="LI61" i="69"/>
  <c r="LH61" i="69"/>
  <c r="LG61" i="69"/>
  <c r="LF61" i="69"/>
  <c r="LE61" i="69"/>
  <c r="LD61" i="69"/>
  <c r="LC61" i="69"/>
  <c r="LB61" i="69"/>
  <c r="LA61" i="69"/>
  <c r="KZ61" i="69"/>
  <c r="KY61" i="69"/>
  <c r="KX61" i="69"/>
  <c r="KW61" i="69"/>
  <c r="KV61" i="69"/>
  <c r="KU61" i="69"/>
  <c r="KT61" i="69"/>
  <c r="KS61" i="69"/>
  <c r="KR61" i="69"/>
  <c r="KQ61" i="69"/>
  <c r="KP61" i="69"/>
  <c r="KO61" i="69"/>
  <c r="KN61" i="69"/>
  <c r="KM61" i="69"/>
  <c r="KL61" i="69"/>
  <c r="KK61" i="69"/>
  <c r="KJ61" i="69"/>
  <c r="KI61" i="69"/>
  <c r="KH61" i="69"/>
  <c r="KG61" i="69"/>
  <c r="KF61" i="69"/>
  <c r="KE61" i="69"/>
  <c r="KD61" i="69"/>
  <c r="KC61" i="69"/>
  <c r="KB61" i="69"/>
  <c r="KA61" i="69"/>
  <c r="JZ61" i="69"/>
  <c r="JY61" i="69"/>
  <c r="JX61" i="69"/>
  <c r="JW61" i="69"/>
  <c r="JV61" i="69"/>
  <c r="JU61" i="69"/>
  <c r="JT61" i="69"/>
  <c r="JS61" i="69"/>
  <c r="JR61" i="69"/>
  <c r="JQ61" i="69"/>
  <c r="JP61" i="69"/>
  <c r="JO61" i="69"/>
  <c r="JN61" i="69"/>
  <c r="JM61" i="69"/>
  <c r="JL61" i="69"/>
  <c r="JK61" i="69"/>
  <c r="JJ61" i="69"/>
  <c r="JI61" i="69"/>
  <c r="JH61" i="69"/>
  <c r="JG61" i="69"/>
  <c r="JF61" i="69"/>
  <c r="JE61" i="69"/>
  <c r="JD61" i="69"/>
  <c r="JC61" i="69"/>
  <c r="JB61" i="69"/>
  <c r="JA61" i="69"/>
  <c r="IZ61" i="69"/>
  <c r="IY61" i="69"/>
  <c r="IX61" i="69"/>
  <c r="IW61" i="69"/>
  <c r="IV61" i="69"/>
  <c r="IU61" i="69"/>
  <c r="IT61" i="69"/>
  <c r="IS61" i="69"/>
  <c r="IR61" i="69"/>
  <c r="IQ61" i="69"/>
  <c r="IP61" i="69"/>
  <c r="IO61" i="69"/>
  <c r="IN61" i="69"/>
  <c r="IM61" i="69"/>
  <c r="IL61" i="69"/>
  <c r="IK61" i="69"/>
  <c r="IJ61" i="69"/>
  <c r="II61" i="69"/>
  <c r="IH61" i="69"/>
  <c r="IG61" i="69"/>
  <c r="IF61" i="69"/>
  <c r="IE61" i="69"/>
  <c r="ID61" i="69"/>
  <c r="IC61" i="69"/>
  <c r="IB61" i="69"/>
  <c r="IA61" i="69"/>
  <c r="HZ61" i="69"/>
  <c r="HY61" i="69"/>
  <c r="HX61" i="69"/>
  <c r="HW61" i="69"/>
  <c r="HV61" i="69"/>
  <c r="HU61" i="69"/>
  <c r="HT61" i="69"/>
  <c r="HS61" i="69"/>
  <c r="HR61" i="69"/>
  <c r="HQ61" i="69"/>
  <c r="HP61" i="69"/>
  <c r="HO61" i="69"/>
  <c r="HN61" i="69"/>
  <c r="HM61" i="69"/>
  <c r="HL61" i="69"/>
  <c r="HK61" i="69"/>
  <c r="HJ61" i="69"/>
  <c r="HI61" i="69"/>
  <c r="HH61" i="69"/>
  <c r="HG61" i="69"/>
  <c r="HF61" i="69"/>
  <c r="HE61" i="69"/>
  <c r="HD61" i="69"/>
  <c r="HC61" i="69"/>
  <c r="HB61" i="69"/>
  <c r="HA61" i="69"/>
  <c r="GZ61" i="69"/>
  <c r="GY61" i="69"/>
  <c r="GX61" i="69"/>
  <c r="GW61" i="69"/>
  <c r="GV61" i="69"/>
  <c r="GU61" i="69"/>
  <c r="GT61" i="69"/>
  <c r="GS61" i="69"/>
  <c r="GR61" i="69"/>
  <c r="GQ61" i="69"/>
  <c r="GP61" i="69"/>
  <c r="GO61" i="69"/>
  <c r="GN61" i="69"/>
  <c r="GM61" i="69"/>
  <c r="GL61" i="69"/>
  <c r="GK61" i="69"/>
  <c r="GJ61" i="69"/>
  <c r="GI61" i="69"/>
  <c r="GH61" i="69"/>
  <c r="GG61" i="69"/>
  <c r="GF61" i="69"/>
  <c r="GE61" i="69"/>
  <c r="GD61" i="69"/>
  <c r="GC61" i="69"/>
  <c r="GB61" i="69"/>
  <c r="GA61" i="69"/>
  <c r="FZ61" i="69"/>
  <c r="FY61" i="69"/>
  <c r="FX61" i="69"/>
  <c r="FW61" i="69"/>
  <c r="FV61" i="69"/>
  <c r="FU61" i="69"/>
  <c r="FT61" i="69"/>
  <c r="FS61" i="69"/>
  <c r="FR61" i="69"/>
  <c r="FQ61" i="69"/>
  <c r="FP61" i="69"/>
  <c r="FO61" i="69"/>
  <c r="FN61" i="69"/>
  <c r="FM61" i="69"/>
  <c r="FL61" i="69"/>
  <c r="FK61" i="69"/>
  <c r="FJ61" i="69"/>
  <c r="FI61" i="69"/>
  <c r="FH61" i="69"/>
  <c r="FG61" i="69"/>
  <c r="FF61" i="69"/>
  <c r="FE61" i="69"/>
  <c r="FD61" i="69"/>
  <c r="FC61" i="69"/>
  <c r="FB61" i="69"/>
  <c r="FA61" i="69"/>
  <c r="EZ61" i="69"/>
  <c r="EY61" i="69"/>
  <c r="EX61" i="69"/>
  <c r="EW61" i="69"/>
  <c r="EV61" i="69"/>
  <c r="EU61" i="69"/>
  <c r="ET61" i="69"/>
  <c r="ES61" i="69"/>
  <c r="ER61" i="69"/>
  <c r="EQ61" i="69"/>
  <c r="EP61" i="69"/>
  <c r="EO61" i="69"/>
  <c r="EN61" i="69"/>
  <c r="EM61" i="69"/>
  <c r="EL61" i="69"/>
  <c r="EK61" i="69"/>
  <c r="EJ61" i="69"/>
  <c r="EI61" i="69"/>
  <c r="EH61" i="69"/>
  <c r="EG61" i="69"/>
  <c r="EF61" i="69"/>
  <c r="EE61" i="69"/>
  <c r="ED61" i="69"/>
  <c r="EC61" i="69"/>
  <c r="EB61" i="69"/>
  <c r="EA61" i="69"/>
  <c r="DZ61" i="69"/>
  <c r="DY61" i="69"/>
  <c r="DX61" i="69"/>
  <c r="DW61" i="69"/>
  <c r="DV61" i="69"/>
  <c r="DU61" i="69"/>
  <c r="DT61" i="69"/>
  <c r="DS61" i="69"/>
  <c r="DR61" i="69"/>
  <c r="DQ61" i="69"/>
  <c r="DP61" i="69"/>
  <c r="DO61" i="69"/>
  <c r="DN61" i="69"/>
  <c r="DM61" i="69"/>
  <c r="DL61" i="69"/>
  <c r="DK61" i="69"/>
  <c r="DJ61" i="69"/>
  <c r="DI61" i="69"/>
  <c r="DH61" i="69"/>
  <c r="DG61" i="69"/>
  <c r="DF61" i="69"/>
  <c r="DE61" i="69"/>
  <c r="DD61" i="69"/>
  <c r="DC61" i="69"/>
  <c r="DB61" i="69"/>
  <c r="DA61" i="69"/>
  <c r="CZ61" i="69"/>
  <c r="CY61" i="69"/>
  <c r="CX61" i="69"/>
  <c r="CW61" i="69"/>
  <c r="CV61" i="69"/>
  <c r="CU61" i="69"/>
  <c r="CT61" i="69"/>
  <c r="CS61" i="69"/>
  <c r="CR61" i="69"/>
  <c r="CQ61" i="69"/>
  <c r="CP61" i="69"/>
  <c r="CO61" i="69"/>
  <c r="CN61" i="69"/>
  <c r="CM61" i="69"/>
  <c r="CL61" i="69"/>
  <c r="CK61" i="69"/>
  <c r="CJ61" i="69"/>
  <c r="CI61" i="69"/>
  <c r="CH61" i="69"/>
  <c r="CG61" i="69"/>
  <c r="CF61" i="69"/>
  <c r="CE61" i="69"/>
  <c r="CD61" i="69"/>
  <c r="CC61" i="69"/>
  <c r="CB61" i="69"/>
  <c r="CA61" i="69"/>
  <c r="BZ61" i="69"/>
  <c r="BY61" i="69"/>
  <c r="BX61" i="69"/>
  <c r="BW61" i="69"/>
  <c r="BV61" i="69"/>
  <c r="BU61" i="69"/>
  <c r="BT61" i="69"/>
  <c r="BS61" i="69"/>
  <c r="BR61" i="69"/>
  <c r="BQ61" i="69"/>
  <c r="BP61" i="69"/>
  <c r="BO61" i="69"/>
  <c r="BN61" i="69"/>
  <c r="BM61" i="69"/>
  <c r="BL61" i="69"/>
  <c r="BK61" i="69"/>
  <c r="BJ61" i="69"/>
  <c r="BI61" i="69"/>
  <c r="BH61" i="69"/>
  <c r="BG61" i="69"/>
  <c r="BF61" i="69"/>
  <c r="BE61" i="69"/>
  <c r="BD61" i="69"/>
  <c r="BC61" i="69"/>
  <c r="BB61" i="69"/>
  <c r="BA61" i="69"/>
  <c r="AZ61" i="69"/>
  <c r="AY61" i="69"/>
  <c r="AX61" i="69"/>
  <c r="AW61" i="69"/>
  <c r="AV61" i="69"/>
  <c r="AU61" i="69"/>
  <c r="AT61" i="69"/>
  <c r="AS61" i="69"/>
  <c r="AR61" i="69"/>
  <c r="AQ61" i="69"/>
  <c r="AP61" i="69"/>
  <c r="AO61" i="69"/>
  <c r="AN61" i="69"/>
  <c r="AM61" i="69"/>
  <c r="AL61" i="69"/>
  <c r="AK61" i="69"/>
  <c r="AJ61" i="69"/>
  <c r="AI61" i="69"/>
  <c r="AH61" i="69"/>
  <c r="AG61" i="69"/>
  <c r="AF61" i="69"/>
  <c r="AE61" i="69"/>
  <c r="AD61" i="69"/>
  <c r="AC61" i="69"/>
  <c r="AB61" i="69"/>
  <c r="AA61" i="69"/>
  <c r="Z61" i="69"/>
  <c r="Y61" i="69"/>
  <c r="X61" i="69"/>
  <c r="W61" i="69"/>
  <c r="V61" i="69"/>
  <c r="U61" i="69"/>
  <c r="T61" i="69"/>
  <c r="S61" i="69"/>
  <c r="R61" i="69"/>
  <c r="Q61" i="69"/>
  <c r="P61" i="69"/>
  <c r="O61" i="69"/>
  <c r="N61" i="69"/>
  <c r="M61" i="69"/>
  <c r="L61" i="69"/>
  <c r="K61" i="69"/>
  <c r="J61" i="69"/>
  <c r="I61" i="69"/>
  <c r="H61" i="69"/>
  <c r="G61" i="69"/>
  <c r="F61" i="69"/>
  <c r="E61" i="69"/>
  <c r="D61" i="69"/>
  <c r="C61" i="69"/>
  <c r="B61" i="69"/>
  <c r="A61" i="69"/>
  <c r="UC60" i="69"/>
  <c r="UB60" i="69"/>
  <c r="UA60" i="69"/>
  <c r="TZ60" i="69"/>
  <c r="TY60" i="69"/>
  <c r="TX60" i="69"/>
  <c r="TW60" i="69"/>
  <c r="TV60" i="69"/>
  <c r="TU60" i="69"/>
  <c r="TT60" i="69"/>
  <c r="TS60" i="69"/>
  <c r="TR60" i="69"/>
  <c r="TQ60" i="69"/>
  <c r="TP60" i="69"/>
  <c r="TO60" i="69"/>
  <c r="TN60" i="69"/>
  <c r="TM60" i="69"/>
  <c r="TL60" i="69"/>
  <c r="TK60" i="69"/>
  <c r="TJ60" i="69"/>
  <c r="TI60" i="69"/>
  <c r="TH60" i="69"/>
  <c r="TG60" i="69"/>
  <c r="TF60" i="69"/>
  <c r="TE60" i="69"/>
  <c r="TD60" i="69"/>
  <c r="TC60" i="69"/>
  <c r="TB60" i="69"/>
  <c r="TA60" i="69"/>
  <c r="SZ60" i="69"/>
  <c r="SY60" i="69"/>
  <c r="SX60" i="69"/>
  <c r="SW60" i="69"/>
  <c r="SV60" i="69"/>
  <c r="SU60" i="69"/>
  <c r="ST60" i="69"/>
  <c r="SS60" i="69"/>
  <c r="SR60" i="69"/>
  <c r="SQ60" i="69"/>
  <c r="SP60" i="69"/>
  <c r="SO60" i="69"/>
  <c r="SN60" i="69"/>
  <c r="SM60" i="69"/>
  <c r="SL60" i="69"/>
  <c r="SK60" i="69"/>
  <c r="SJ60" i="69"/>
  <c r="SI60" i="69"/>
  <c r="SH60" i="69"/>
  <c r="SG60" i="69"/>
  <c r="SF60" i="69"/>
  <c r="SE60" i="69"/>
  <c r="SD60" i="69"/>
  <c r="SC60" i="69"/>
  <c r="SB60" i="69"/>
  <c r="SA60" i="69"/>
  <c r="RZ60" i="69"/>
  <c r="RY60" i="69"/>
  <c r="RX60" i="69"/>
  <c r="RW60" i="69"/>
  <c r="RV60" i="69"/>
  <c r="RU60" i="69"/>
  <c r="RT60" i="69"/>
  <c r="RS60" i="69"/>
  <c r="RR60" i="69"/>
  <c r="RQ60" i="69"/>
  <c r="RP60" i="69"/>
  <c r="RO60" i="69"/>
  <c r="RN60" i="69"/>
  <c r="RM60" i="69"/>
  <c r="RL60" i="69"/>
  <c r="RK60" i="69"/>
  <c r="RJ60" i="69"/>
  <c r="RI60" i="69"/>
  <c r="RH60" i="69"/>
  <c r="RG60" i="69"/>
  <c r="RF60" i="69"/>
  <c r="RE60" i="69"/>
  <c r="RD60" i="69"/>
  <c r="RC60" i="69"/>
  <c r="RB60" i="69"/>
  <c r="RA60" i="69"/>
  <c r="QZ60" i="69"/>
  <c r="QY60" i="69"/>
  <c r="QX60" i="69"/>
  <c r="QW60" i="69"/>
  <c r="QV60" i="69"/>
  <c r="QU60" i="69"/>
  <c r="QT60" i="69"/>
  <c r="QS60" i="69"/>
  <c r="QR60" i="69"/>
  <c r="QQ60" i="69"/>
  <c r="QP60" i="69"/>
  <c r="QO60" i="69"/>
  <c r="QN60" i="69"/>
  <c r="QM60" i="69"/>
  <c r="QL60" i="69"/>
  <c r="QK60" i="69"/>
  <c r="QJ60" i="69"/>
  <c r="QI60" i="69"/>
  <c r="QH60" i="69"/>
  <c r="QG60" i="69"/>
  <c r="QF60" i="69"/>
  <c r="QE60" i="69"/>
  <c r="QD60" i="69"/>
  <c r="QC60" i="69"/>
  <c r="QB60" i="69"/>
  <c r="QA60" i="69"/>
  <c r="PZ60" i="69"/>
  <c r="PY60" i="69"/>
  <c r="PX60" i="69"/>
  <c r="PW60" i="69"/>
  <c r="PV60" i="69"/>
  <c r="PU60" i="69"/>
  <c r="PT60" i="69"/>
  <c r="PS60" i="69"/>
  <c r="PR60" i="69"/>
  <c r="PQ60" i="69"/>
  <c r="PP60" i="69"/>
  <c r="PO60" i="69"/>
  <c r="PN60" i="69"/>
  <c r="PM60" i="69"/>
  <c r="PL60" i="69"/>
  <c r="PK60" i="69"/>
  <c r="PJ60" i="69"/>
  <c r="PI60" i="69"/>
  <c r="PH60" i="69"/>
  <c r="PG60" i="69"/>
  <c r="PF60" i="69"/>
  <c r="PE60" i="69"/>
  <c r="PD60" i="69"/>
  <c r="PC60" i="69"/>
  <c r="PB60" i="69"/>
  <c r="PA60" i="69"/>
  <c r="OZ60" i="69"/>
  <c r="OY60" i="69"/>
  <c r="OX60" i="69"/>
  <c r="OW60" i="69"/>
  <c r="OV60" i="69"/>
  <c r="OU60" i="69"/>
  <c r="OT60" i="69"/>
  <c r="OS60" i="69"/>
  <c r="OR60" i="69"/>
  <c r="OQ60" i="69"/>
  <c r="OP60" i="69"/>
  <c r="OO60" i="69"/>
  <c r="ON60" i="69"/>
  <c r="OM60" i="69"/>
  <c r="OL60" i="69"/>
  <c r="OK60" i="69"/>
  <c r="OJ60" i="69"/>
  <c r="OI60" i="69"/>
  <c r="OH60" i="69"/>
  <c r="OG60" i="69"/>
  <c r="OF60" i="69"/>
  <c r="OE60" i="69"/>
  <c r="OD60" i="69"/>
  <c r="OC60" i="69"/>
  <c r="OB60" i="69"/>
  <c r="OA60" i="69"/>
  <c r="NZ60" i="69"/>
  <c r="NY60" i="69"/>
  <c r="NX60" i="69"/>
  <c r="NW60" i="69"/>
  <c r="NV60" i="69"/>
  <c r="NU60" i="69"/>
  <c r="NT60" i="69"/>
  <c r="NS60" i="69"/>
  <c r="NR60" i="69"/>
  <c r="NQ60" i="69"/>
  <c r="NP60" i="69"/>
  <c r="NO60" i="69"/>
  <c r="NN60" i="69"/>
  <c r="NM60" i="69"/>
  <c r="NL60" i="69"/>
  <c r="NK60" i="69"/>
  <c r="NJ60" i="69"/>
  <c r="NI60" i="69"/>
  <c r="NH60" i="69"/>
  <c r="NG60" i="69"/>
  <c r="NF60" i="69"/>
  <c r="NE60" i="69"/>
  <c r="ND60" i="69"/>
  <c r="NC60" i="69"/>
  <c r="NB60" i="69"/>
  <c r="NA60" i="69"/>
  <c r="MZ60" i="69"/>
  <c r="MY60" i="69"/>
  <c r="MX60" i="69"/>
  <c r="MW60" i="69"/>
  <c r="MV60" i="69"/>
  <c r="MU60" i="69"/>
  <c r="MT60" i="69"/>
  <c r="MS60" i="69"/>
  <c r="MR60" i="69"/>
  <c r="MQ60" i="69"/>
  <c r="MP60" i="69"/>
  <c r="MO60" i="69"/>
  <c r="MN60" i="69"/>
  <c r="MM60" i="69"/>
  <c r="ML60" i="69"/>
  <c r="MK60" i="69"/>
  <c r="MJ60" i="69"/>
  <c r="MI60" i="69"/>
  <c r="MH60" i="69"/>
  <c r="MG60" i="69"/>
  <c r="MF60" i="69"/>
  <c r="ME60" i="69"/>
  <c r="MD60" i="69"/>
  <c r="MC60" i="69"/>
  <c r="MB60" i="69"/>
  <c r="MA60" i="69"/>
  <c r="LZ60" i="69"/>
  <c r="LY60" i="69"/>
  <c r="LX60" i="69"/>
  <c r="LW60" i="69"/>
  <c r="LV60" i="69"/>
  <c r="LU60" i="69"/>
  <c r="LT60" i="69"/>
  <c r="LS60" i="69"/>
  <c r="LR60" i="69"/>
  <c r="LQ60" i="69"/>
  <c r="LP60" i="69"/>
  <c r="LO60" i="69"/>
  <c r="LN60" i="69"/>
  <c r="LM60" i="69"/>
  <c r="LL60" i="69"/>
  <c r="LK60" i="69"/>
  <c r="LJ60" i="69"/>
  <c r="LI60" i="69"/>
  <c r="LH60" i="69"/>
  <c r="LG60" i="69"/>
  <c r="LF60" i="69"/>
  <c r="LE60" i="69"/>
  <c r="LD60" i="69"/>
  <c r="LC60" i="69"/>
  <c r="LB60" i="69"/>
  <c r="LA60" i="69"/>
  <c r="KZ60" i="69"/>
  <c r="KY60" i="69"/>
  <c r="KX60" i="69"/>
  <c r="KW60" i="69"/>
  <c r="KV60" i="69"/>
  <c r="KU60" i="69"/>
  <c r="KT60" i="69"/>
  <c r="KS60" i="69"/>
  <c r="KR60" i="69"/>
  <c r="KQ60" i="69"/>
  <c r="KP60" i="69"/>
  <c r="KO60" i="69"/>
  <c r="KN60" i="69"/>
  <c r="KM60" i="69"/>
  <c r="KL60" i="69"/>
  <c r="KK60" i="69"/>
  <c r="KJ60" i="69"/>
  <c r="KI60" i="69"/>
  <c r="KH60" i="69"/>
  <c r="KG60" i="69"/>
  <c r="KF60" i="69"/>
  <c r="KE60" i="69"/>
  <c r="KD60" i="69"/>
  <c r="KC60" i="69"/>
  <c r="KB60" i="69"/>
  <c r="KA60" i="69"/>
  <c r="JZ60" i="69"/>
  <c r="JY60" i="69"/>
  <c r="JX60" i="69"/>
  <c r="JW60" i="69"/>
  <c r="JV60" i="69"/>
  <c r="JU60" i="69"/>
  <c r="JT60" i="69"/>
  <c r="JS60" i="69"/>
  <c r="JR60" i="69"/>
  <c r="JQ60" i="69"/>
  <c r="JP60" i="69"/>
  <c r="JO60" i="69"/>
  <c r="JN60" i="69"/>
  <c r="JM60" i="69"/>
  <c r="JL60" i="69"/>
  <c r="JK60" i="69"/>
  <c r="JJ60" i="69"/>
  <c r="JI60" i="69"/>
  <c r="JH60" i="69"/>
  <c r="JG60" i="69"/>
  <c r="JF60" i="69"/>
  <c r="JE60" i="69"/>
  <c r="JD60" i="69"/>
  <c r="JC60" i="69"/>
  <c r="JB60" i="69"/>
  <c r="JA60" i="69"/>
  <c r="IZ60" i="69"/>
  <c r="IY60" i="69"/>
  <c r="IX60" i="69"/>
  <c r="IW60" i="69"/>
  <c r="IV60" i="69"/>
  <c r="IU60" i="69"/>
  <c r="IT60" i="69"/>
  <c r="IS60" i="69"/>
  <c r="IR60" i="69"/>
  <c r="IQ60" i="69"/>
  <c r="IP60" i="69"/>
  <c r="IO60" i="69"/>
  <c r="IN60" i="69"/>
  <c r="IM60" i="69"/>
  <c r="IL60" i="69"/>
  <c r="IK60" i="69"/>
  <c r="IJ60" i="69"/>
  <c r="II60" i="69"/>
  <c r="IH60" i="69"/>
  <c r="IG60" i="69"/>
  <c r="IF60" i="69"/>
  <c r="IE60" i="69"/>
  <c r="ID60" i="69"/>
  <c r="IC60" i="69"/>
  <c r="IB60" i="69"/>
  <c r="IA60" i="69"/>
  <c r="HZ60" i="69"/>
  <c r="HY60" i="69"/>
  <c r="HX60" i="69"/>
  <c r="HW60" i="69"/>
  <c r="HV60" i="69"/>
  <c r="HU60" i="69"/>
  <c r="HT60" i="69"/>
  <c r="HS60" i="69"/>
  <c r="HR60" i="69"/>
  <c r="HQ60" i="69"/>
  <c r="HP60" i="69"/>
  <c r="HO60" i="69"/>
  <c r="HN60" i="69"/>
  <c r="HM60" i="69"/>
  <c r="HL60" i="69"/>
  <c r="HK60" i="69"/>
  <c r="HJ60" i="69"/>
  <c r="HI60" i="69"/>
  <c r="HH60" i="69"/>
  <c r="HG60" i="69"/>
  <c r="HF60" i="69"/>
  <c r="HE60" i="69"/>
  <c r="HD60" i="69"/>
  <c r="HC60" i="69"/>
  <c r="HB60" i="69"/>
  <c r="HA60" i="69"/>
  <c r="GZ60" i="69"/>
  <c r="GY60" i="69"/>
  <c r="GX60" i="69"/>
  <c r="GW60" i="69"/>
  <c r="GV60" i="69"/>
  <c r="GU60" i="69"/>
  <c r="GT60" i="69"/>
  <c r="GS60" i="69"/>
  <c r="GR60" i="69"/>
  <c r="GQ60" i="69"/>
  <c r="GP60" i="69"/>
  <c r="GO60" i="69"/>
  <c r="GN60" i="69"/>
  <c r="GM60" i="69"/>
  <c r="GL60" i="69"/>
  <c r="GK60" i="69"/>
  <c r="GJ60" i="69"/>
  <c r="GI60" i="69"/>
  <c r="GH60" i="69"/>
  <c r="GG60" i="69"/>
  <c r="GF60" i="69"/>
  <c r="GE60" i="69"/>
  <c r="GD60" i="69"/>
  <c r="GC60" i="69"/>
  <c r="GB60" i="69"/>
  <c r="GA60" i="69"/>
  <c r="FZ60" i="69"/>
  <c r="FY60" i="69"/>
  <c r="FX60" i="69"/>
  <c r="FW60" i="69"/>
  <c r="FV60" i="69"/>
  <c r="FU60" i="69"/>
  <c r="FT60" i="69"/>
  <c r="FS60" i="69"/>
  <c r="FR60" i="69"/>
  <c r="FQ60" i="69"/>
  <c r="FP60" i="69"/>
  <c r="FO60" i="69"/>
  <c r="FN60" i="69"/>
  <c r="FM60" i="69"/>
  <c r="FL60" i="69"/>
  <c r="FK60" i="69"/>
  <c r="FJ60" i="69"/>
  <c r="FI60" i="69"/>
  <c r="FH60" i="69"/>
  <c r="FG60" i="69"/>
  <c r="FF60" i="69"/>
  <c r="FE60" i="69"/>
  <c r="FD60" i="69"/>
  <c r="FC60" i="69"/>
  <c r="FB60" i="69"/>
  <c r="FA60" i="69"/>
  <c r="EZ60" i="69"/>
  <c r="EY60" i="69"/>
  <c r="EX60" i="69"/>
  <c r="EW60" i="69"/>
  <c r="EV60" i="69"/>
  <c r="EU60" i="69"/>
  <c r="ET60" i="69"/>
  <c r="ES60" i="69"/>
  <c r="ER60" i="69"/>
  <c r="EQ60" i="69"/>
  <c r="EP60" i="69"/>
  <c r="EO60" i="69"/>
  <c r="EN60" i="69"/>
  <c r="EM60" i="69"/>
  <c r="EL60" i="69"/>
  <c r="EK60" i="69"/>
  <c r="EJ60" i="69"/>
  <c r="EI60" i="69"/>
  <c r="EH60" i="69"/>
  <c r="EG60" i="69"/>
  <c r="EF60" i="69"/>
  <c r="EE60" i="69"/>
  <c r="ED60" i="69"/>
  <c r="EC60" i="69"/>
  <c r="EB60" i="69"/>
  <c r="EA60" i="69"/>
  <c r="DZ60" i="69"/>
  <c r="DY60" i="69"/>
  <c r="DX60" i="69"/>
  <c r="DW60" i="69"/>
  <c r="DV60" i="69"/>
  <c r="DU60" i="69"/>
  <c r="DT60" i="69"/>
  <c r="DS60" i="69"/>
  <c r="DR60" i="69"/>
  <c r="DQ60" i="69"/>
  <c r="DP60" i="69"/>
  <c r="DO60" i="69"/>
  <c r="DN60" i="69"/>
  <c r="DM60" i="69"/>
  <c r="DL60" i="69"/>
  <c r="DK60" i="69"/>
  <c r="DJ60" i="69"/>
  <c r="DI60" i="69"/>
  <c r="DH60" i="69"/>
  <c r="DG60" i="69"/>
  <c r="DF60" i="69"/>
  <c r="DE60" i="69"/>
  <c r="DD60" i="69"/>
  <c r="DC60" i="69"/>
  <c r="DB60" i="69"/>
  <c r="DA60" i="69"/>
  <c r="CZ60" i="69"/>
  <c r="CY60" i="69"/>
  <c r="CX60" i="69"/>
  <c r="CW60" i="69"/>
  <c r="CV60" i="69"/>
  <c r="CU60" i="69"/>
  <c r="CT60" i="69"/>
  <c r="CS60" i="69"/>
  <c r="CR60" i="69"/>
  <c r="CQ60" i="69"/>
  <c r="CP60" i="69"/>
  <c r="CO60" i="69"/>
  <c r="CN60" i="69"/>
  <c r="CM60" i="69"/>
  <c r="CL60" i="69"/>
  <c r="CK60" i="69"/>
  <c r="CJ60" i="69"/>
  <c r="CI60" i="69"/>
  <c r="CH60" i="69"/>
  <c r="CG60" i="69"/>
  <c r="CF60" i="69"/>
  <c r="CE60" i="69"/>
  <c r="CD60" i="69"/>
  <c r="CC60" i="69"/>
  <c r="CB60" i="69"/>
  <c r="CA60" i="69"/>
  <c r="BZ60" i="69"/>
  <c r="BY60" i="69"/>
  <c r="BX60" i="69"/>
  <c r="BW60" i="69"/>
  <c r="BV60" i="69"/>
  <c r="BU60" i="69"/>
  <c r="BT60" i="69"/>
  <c r="BS60" i="69"/>
  <c r="BR60" i="69"/>
  <c r="BQ60" i="69"/>
  <c r="BP60" i="69"/>
  <c r="BO60" i="69"/>
  <c r="BN60" i="69"/>
  <c r="BM60" i="69"/>
  <c r="BL60" i="69"/>
  <c r="BK60" i="69"/>
  <c r="BJ60" i="69"/>
  <c r="BI60" i="69"/>
  <c r="BH60" i="69"/>
  <c r="BG60" i="69"/>
  <c r="BF60" i="69"/>
  <c r="BE60" i="69"/>
  <c r="BD60" i="69"/>
  <c r="BC60" i="69"/>
  <c r="BB60" i="69"/>
  <c r="BA60" i="69"/>
  <c r="AZ60" i="69"/>
  <c r="AY60" i="69"/>
  <c r="AX60" i="69"/>
  <c r="AW60" i="69"/>
  <c r="AV60" i="69"/>
  <c r="AU60" i="69"/>
  <c r="AT60" i="69"/>
  <c r="AS60" i="69"/>
  <c r="AR60" i="69"/>
  <c r="AQ60" i="69"/>
  <c r="AP60" i="69"/>
  <c r="AO60" i="69"/>
  <c r="AN60" i="69"/>
  <c r="AM60" i="69"/>
  <c r="AL60" i="69"/>
  <c r="AK60" i="69"/>
  <c r="AJ60" i="69"/>
  <c r="AI60" i="69"/>
  <c r="AH60" i="69"/>
  <c r="AG60" i="69"/>
  <c r="AF60" i="69"/>
  <c r="AE60" i="69"/>
  <c r="AD60" i="69"/>
  <c r="AC60" i="69"/>
  <c r="AB60" i="69"/>
  <c r="AA60" i="69"/>
  <c r="Z60" i="69"/>
  <c r="Y60" i="69"/>
  <c r="X60" i="69"/>
  <c r="W60" i="69"/>
  <c r="V60" i="69"/>
  <c r="U60" i="69"/>
  <c r="T60" i="69"/>
  <c r="S60" i="69"/>
  <c r="R60" i="69"/>
  <c r="Q60" i="69"/>
  <c r="P60" i="69"/>
  <c r="O60" i="69"/>
  <c r="N60" i="69"/>
  <c r="M60" i="69"/>
  <c r="L60" i="69"/>
  <c r="K60" i="69"/>
  <c r="J60" i="69"/>
  <c r="I60" i="69"/>
  <c r="H60" i="69"/>
  <c r="G60" i="69"/>
  <c r="F60" i="69"/>
  <c r="E60" i="69"/>
  <c r="D60" i="69"/>
  <c r="C60" i="69"/>
  <c r="B60" i="69"/>
  <c r="A60" i="69"/>
  <c r="UC59" i="69"/>
  <c r="UB59" i="69"/>
  <c r="UA59" i="69"/>
  <c r="TZ59" i="69"/>
  <c r="TY59" i="69"/>
  <c r="TX59" i="69"/>
  <c r="TW59" i="69"/>
  <c r="TV59" i="69"/>
  <c r="TU59" i="69"/>
  <c r="TT59" i="69"/>
  <c r="TS59" i="69"/>
  <c r="TR59" i="69"/>
  <c r="TQ59" i="69"/>
  <c r="TP59" i="69"/>
  <c r="TO59" i="69"/>
  <c r="TN59" i="69"/>
  <c r="TM59" i="69"/>
  <c r="TL59" i="69"/>
  <c r="TK59" i="69"/>
  <c r="TJ59" i="69"/>
  <c r="TI59" i="69"/>
  <c r="TH59" i="69"/>
  <c r="TG59" i="69"/>
  <c r="TF59" i="69"/>
  <c r="TE59" i="69"/>
  <c r="TD59" i="69"/>
  <c r="TC59" i="69"/>
  <c r="TB59" i="69"/>
  <c r="TA59" i="69"/>
  <c r="SZ59" i="69"/>
  <c r="SY59" i="69"/>
  <c r="SX59" i="69"/>
  <c r="SW59" i="69"/>
  <c r="SV59" i="69"/>
  <c r="SU59" i="69"/>
  <c r="ST59" i="69"/>
  <c r="SS59" i="69"/>
  <c r="SR59" i="69"/>
  <c r="SQ59" i="69"/>
  <c r="SP59" i="69"/>
  <c r="SO59" i="69"/>
  <c r="SN59" i="69"/>
  <c r="SM59" i="69"/>
  <c r="SL59" i="69"/>
  <c r="SK59" i="69"/>
  <c r="SJ59" i="69"/>
  <c r="SI59" i="69"/>
  <c r="SH59" i="69"/>
  <c r="SG59" i="69"/>
  <c r="SF59" i="69"/>
  <c r="SE59" i="69"/>
  <c r="SD59" i="69"/>
  <c r="SC59" i="69"/>
  <c r="SB59" i="69"/>
  <c r="SA59" i="69"/>
  <c r="RZ59" i="69"/>
  <c r="RY59" i="69"/>
  <c r="RX59" i="69"/>
  <c r="RW59" i="69"/>
  <c r="RV59" i="69"/>
  <c r="RU59" i="69"/>
  <c r="RT59" i="69"/>
  <c r="RS59" i="69"/>
  <c r="RR59" i="69"/>
  <c r="RQ59" i="69"/>
  <c r="RP59" i="69"/>
  <c r="RO59" i="69"/>
  <c r="RN59" i="69"/>
  <c r="RM59" i="69"/>
  <c r="RL59" i="69"/>
  <c r="RK59" i="69"/>
  <c r="RJ59" i="69"/>
  <c r="RI59" i="69"/>
  <c r="RH59" i="69"/>
  <c r="RG59" i="69"/>
  <c r="RF59" i="69"/>
  <c r="RE59" i="69"/>
  <c r="RD59" i="69"/>
  <c r="RC59" i="69"/>
  <c r="RB59" i="69"/>
  <c r="RA59" i="69"/>
  <c r="QZ59" i="69"/>
  <c r="QY59" i="69"/>
  <c r="QX59" i="69"/>
  <c r="QW59" i="69"/>
  <c r="QV59" i="69"/>
  <c r="QU59" i="69"/>
  <c r="QT59" i="69"/>
  <c r="QS59" i="69"/>
  <c r="QR59" i="69"/>
  <c r="QQ59" i="69"/>
  <c r="QP59" i="69"/>
  <c r="QO59" i="69"/>
  <c r="QN59" i="69"/>
  <c r="QM59" i="69"/>
  <c r="QL59" i="69"/>
  <c r="QK59" i="69"/>
  <c r="QJ59" i="69"/>
  <c r="QI59" i="69"/>
  <c r="QH59" i="69"/>
  <c r="QG59" i="69"/>
  <c r="QF59" i="69"/>
  <c r="QE59" i="69"/>
  <c r="QD59" i="69"/>
  <c r="QC59" i="69"/>
  <c r="QB59" i="69"/>
  <c r="QA59" i="69"/>
  <c r="PZ59" i="69"/>
  <c r="PY59" i="69"/>
  <c r="PX59" i="69"/>
  <c r="PW59" i="69"/>
  <c r="PV59" i="69"/>
  <c r="PU59" i="69"/>
  <c r="PT59" i="69"/>
  <c r="PS59" i="69"/>
  <c r="PR59" i="69"/>
  <c r="PQ59" i="69"/>
  <c r="PP59" i="69"/>
  <c r="PO59" i="69"/>
  <c r="PN59" i="69"/>
  <c r="PM59" i="69"/>
  <c r="PL59" i="69"/>
  <c r="PK59" i="69"/>
  <c r="PJ59" i="69"/>
  <c r="PI59" i="69"/>
  <c r="PH59" i="69"/>
  <c r="PG59" i="69"/>
  <c r="PF59" i="69"/>
  <c r="PE59" i="69"/>
  <c r="PD59" i="69"/>
  <c r="PC59" i="69"/>
  <c r="PB59" i="69"/>
  <c r="PA59" i="69"/>
  <c r="OZ59" i="69"/>
  <c r="OY59" i="69"/>
  <c r="OX59" i="69"/>
  <c r="OW59" i="69"/>
  <c r="OV59" i="69"/>
  <c r="OU59" i="69"/>
  <c r="OT59" i="69"/>
  <c r="OS59" i="69"/>
  <c r="OR59" i="69"/>
  <c r="OQ59" i="69"/>
  <c r="OP59" i="69"/>
  <c r="OO59" i="69"/>
  <c r="ON59" i="69"/>
  <c r="OM59" i="69"/>
  <c r="OL59" i="69"/>
  <c r="OK59" i="69"/>
  <c r="OJ59" i="69"/>
  <c r="OI59" i="69"/>
  <c r="OH59" i="69"/>
  <c r="OG59" i="69"/>
  <c r="OF59" i="69"/>
  <c r="OE59" i="69"/>
  <c r="OD59" i="69"/>
  <c r="OC59" i="69"/>
  <c r="OB59" i="69"/>
  <c r="OA59" i="69"/>
  <c r="NZ59" i="69"/>
  <c r="NY59" i="69"/>
  <c r="NX59" i="69"/>
  <c r="NW59" i="69"/>
  <c r="NV59" i="69"/>
  <c r="NU59" i="69"/>
  <c r="NT59" i="69"/>
  <c r="NS59" i="69"/>
  <c r="NR59" i="69"/>
  <c r="NQ59" i="69"/>
  <c r="NP59" i="69"/>
  <c r="NO59" i="69"/>
  <c r="NN59" i="69"/>
  <c r="NM59" i="69"/>
  <c r="NL59" i="69"/>
  <c r="NK59" i="69"/>
  <c r="NJ59" i="69"/>
  <c r="NI59" i="69"/>
  <c r="NH59" i="69"/>
  <c r="NG59" i="69"/>
  <c r="NF59" i="69"/>
  <c r="NE59" i="69"/>
  <c r="ND59" i="69"/>
  <c r="NC59" i="69"/>
  <c r="NB59" i="69"/>
  <c r="NA59" i="69"/>
  <c r="MZ59" i="69"/>
  <c r="MY59" i="69"/>
  <c r="MX59" i="69"/>
  <c r="MW59" i="69"/>
  <c r="MV59" i="69"/>
  <c r="MU59" i="69"/>
  <c r="MT59" i="69"/>
  <c r="MS59" i="69"/>
  <c r="MR59" i="69"/>
  <c r="MQ59" i="69"/>
  <c r="MP59" i="69"/>
  <c r="MO59" i="69"/>
  <c r="MN59" i="69"/>
  <c r="MM59" i="69"/>
  <c r="ML59" i="69"/>
  <c r="MK59" i="69"/>
  <c r="MJ59" i="69"/>
  <c r="MI59" i="69"/>
  <c r="MH59" i="69"/>
  <c r="MG59" i="69"/>
  <c r="MF59" i="69"/>
  <c r="ME59" i="69"/>
  <c r="MD59" i="69"/>
  <c r="MC59" i="69"/>
  <c r="MB59" i="69"/>
  <c r="MA59" i="69"/>
  <c r="LZ59" i="69"/>
  <c r="LY59" i="69"/>
  <c r="LX59" i="69"/>
  <c r="LW59" i="69"/>
  <c r="LV59" i="69"/>
  <c r="LU59" i="69"/>
  <c r="LT59" i="69"/>
  <c r="LS59" i="69"/>
  <c r="LR59" i="69"/>
  <c r="LQ59" i="69"/>
  <c r="LP59" i="69"/>
  <c r="LO59" i="69"/>
  <c r="LN59" i="69"/>
  <c r="LM59" i="69"/>
  <c r="LL59" i="69"/>
  <c r="LK59" i="69"/>
  <c r="LJ59" i="69"/>
  <c r="LI59" i="69"/>
  <c r="LH59" i="69"/>
  <c r="LG59" i="69"/>
  <c r="LF59" i="69"/>
  <c r="LE59" i="69"/>
  <c r="LD59" i="69"/>
  <c r="LC59" i="69"/>
  <c r="LB59" i="69"/>
  <c r="LA59" i="69"/>
  <c r="KZ59" i="69"/>
  <c r="KY59" i="69"/>
  <c r="KX59" i="69"/>
  <c r="KW59" i="69"/>
  <c r="KV59" i="69"/>
  <c r="KU59" i="69"/>
  <c r="KT59" i="69"/>
  <c r="KS59" i="69"/>
  <c r="KR59" i="69"/>
  <c r="KQ59" i="69"/>
  <c r="KP59" i="69"/>
  <c r="KO59" i="69"/>
  <c r="KN59" i="69"/>
  <c r="KM59" i="69"/>
  <c r="KL59" i="69"/>
  <c r="KK59" i="69"/>
  <c r="KJ59" i="69"/>
  <c r="KI59" i="69"/>
  <c r="KH59" i="69"/>
  <c r="KG59" i="69"/>
  <c r="KF59" i="69"/>
  <c r="KE59" i="69"/>
  <c r="KD59" i="69"/>
  <c r="KC59" i="69"/>
  <c r="KB59" i="69"/>
  <c r="KA59" i="69"/>
  <c r="JZ59" i="69"/>
  <c r="JY59" i="69"/>
  <c r="JX59" i="69"/>
  <c r="JW59" i="69"/>
  <c r="JV59" i="69"/>
  <c r="JU59" i="69"/>
  <c r="JT59" i="69"/>
  <c r="JS59" i="69"/>
  <c r="JR59" i="69"/>
  <c r="JQ59" i="69"/>
  <c r="JP59" i="69"/>
  <c r="JO59" i="69"/>
  <c r="JN59" i="69"/>
  <c r="JM59" i="69"/>
  <c r="JL59" i="69"/>
  <c r="JK59" i="69"/>
  <c r="JJ59" i="69"/>
  <c r="JI59" i="69"/>
  <c r="JH59" i="69"/>
  <c r="JG59" i="69"/>
  <c r="JF59" i="69"/>
  <c r="JE59" i="69"/>
  <c r="JD59" i="69"/>
  <c r="JC59" i="69"/>
  <c r="JB59" i="69"/>
  <c r="JA59" i="69"/>
  <c r="IZ59" i="69"/>
  <c r="IY59" i="69"/>
  <c r="IX59" i="69"/>
  <c r="IW59" i="69"/>
  <c r="IV59" i="69"/>
  <c r="IU59" i="69"/>
  <c r="IT59" i="69"/>
  <c r="IS59" i="69"/>
  <c r="IR59" i="69"/>
  <c r="IQ59" i="69"/>
  <c r="IP59" i="69"/>
  <c r="IO59" i="69"/>
  <c r="IN59" i="69"/>
  <c r="IM59" i="69"/>
  <c r="IL59" i="69"/>
  <c r="IK59" i="69"/>
  <c r="IJ59" i="69"/>
  <c r="II59" i="69"/>
  <c r="IH59" i="69"/>
  <c r="IG59" i="69"/>
  <c r="IF59" i="69"/>
  <c r="IE59" i="69"/>
  <c r="ID59" i="69"/>
  <c r="IC59" i="69"/>
  <c r="IB59" i="69"/>
  <c r="IA59" i="69"/>
  <c r="HZ59" i="69"/>
  <c r="HY59" i="69"/>
  <c r="HX59" i="69"/>
  <c r="HW59" i="69"/>
  <c r="HV59" i="69"/>
  <c r="HU59" i="69"/>
  <c r="HT59" i="69"/>
  <c r="HS59" i="69"/>
  <c r="HR59" i="69"/>
  <c r="HQ59" i="69"/>
  <c r="HP59" i="69"/>
  <c r="HO59" i="69"/>
  <c r="HN59" i="69"/>
  <c r="HM59" i="69"/>
  <c r="HL59" i="69"/>
  <c r="HK59" i="69"/>
  <c r="HJ59" i="69"/>
  <c r="HI59" i="69"/>
  <c r="HH59" i="69"/>
  <c r="HG59" i="69"/>
  <c r="HF59" i="69"/>
  <c r="HE59" i="69"/>
  <c r="HD59" i="69"/>
  <c r="HC59" i="69"/>
  <c r="HB59" i="69"/>
  <c r="HA59" i="69"/>
  <c r="GZ59" i="69"/>
  <c r="GY59" i="69"/>
  <c r="GX59" i="69"/>
  <c r="GW59" i="69"/>
  <c r="GV59" i="69"/>
  <c r="GU59" i="69"/>
  <c r="GT59" i="69"/>
  <c r="GS59" i="69"/>
  <c r="GR59" i="69"/>
  <c r="GQ59" i="69"/>
  <c r="GP59" i="69"/>
  <c r="GO59" i="69"/>
  <c r="GN59" i="69"/>
  <c r="GM59" i="69"/>
  <c r="GL59" i="69"/>
  <c r="GK59" i="69"/>
  <c r="GJ59" i="69"/>
  <c r="GI59" i="69"/>
  <c r="GH59" i="69"/>
  <c r="GG59" i="69"/>
  <c r="GF59" i="69"/>
  <c r="GE59" i="69"/>
  <c r="GD59" i="69"/>
  <c r="GC59" i="69"/>
  <c r="GB59" i="69"/>
  <c r="GA59" i="69"/>
  <c r="FZ59" i="69"/>
  <c r="FY59" i="69"/>
  <c r="FX59" i="69"/>
  <c r="FW59" i="69"/>
  <c r="FV59" i="69"/>
  <c r="FU59" i="69"/>
  <c r="FT59" i="69"/>
  <c r="FS59" i="69"/>
  <c r="FR59" i="69"/>
  <c r="FQ59" i="69"/>
  <c r="FP59" i="69"/>
  <c r="FO59" i="69"/>
  <c r="FN59" i="69"/>
  <c r="FM59" i="69"/>
  <c r="FL59" i="69"/>
  <c r="FK59" i="69"/>
  <c r="FJ59" i="69"/>
  <c r="FI59" i="69"/>
  <c r="FH59" i="69"/>
  <c r="FG59" i="69"/>
  <c r="FF59" i="69"/>
  <c r="FE59" i="69"/>
  <c r="FD59" i="69"/>
  <c r="FC59" i="69"/>
  <c r="FB59" i="69"/>
  <c r="FA59" i="69"/>
  <c r="EZ59" i="69"/>
  <c r="EY59" i="69"/>
  <c r="EX59" i="69"/>
  <c r="EW59" i="69"/>
  <c r="EV59" i="69"/>
  <c r="EU59" i="69"/>
  <c r="ET59" i="69"/>
  <c r="ES59" i="69"/>
  <c r="ER59" i="69"/>
  <c r="EQ59" i="69"/>
  <c r="EP59" i="69"/>
  <c r="EO59" i="69"/>
  <c r="EN59" i="69"/>
  <c r="EM59" i="69"/>
  <c r="EL59" i="69"/>
  <c r="EK59" i="69"/>
  <c r="EJ59" i="69"/>
  <c r="EI59" i="69"/>
  <c r="EH59" i="69"/>
  <c r="EG59" i="69"/>
  <c r="EF59" i="69"/>
  <c r="EE59" i="69"/>
  <c r="ED59" i="69"/>
  <c r="EC59" i="69"/>
  <c r="EB59" i="69"/>
  <c r="EA59" i="69"/>
  <c r="DZ59" i="69"/>
  <c r="DY59" i="69"/>
  <c r="DX59" i="69"/>
  <c r="DW59" i="69"/>
  <c r="DV59" i="69"/>
  <c r="DU59" i="69"/>
  <c r="DT59" i="69"/>
  <c r="DS59" i="69"/>
  <c r="DR59" i="69"/>
  <c r="DQ59" i="69"/>
  <c r="DP59" i="69"/>
  <c r="DO59" i="69"/>
  <c r="DN59" i="69"/>
  <c r="DM59" i="69"/>
  <c r="DL59" i="69"/>
  <c r="DK59" i="69"/>
  <c r="DJ59" i="69"/>
  <c r="DI59" i="69"/>
  <c r="DH59" i="69"/>
  <c r="DG59" i="69"/>
  <c r="DF59" i="69"/>
  <c r="DE59" i="69"/>
  <c r="DD59" i="69"/>
  <c r="DC59" i="69"/>
  <c r="DB59" i="69"/>
  <c r="DA59" i="69"/>
  <c r="CZ59" i="69"/>
  <c r="CY59" i="69"/>
  <c r="CX59" i="69"/>
  <c r="CW59" i="69"/>
  <c r="CV59" i="69"/>
  <c r="CU59" i="69"/>
  <c r="CT59" i="69"/>
  <c r="CS59" i="69"/>
  <c r="CR59" i="69"/>
  <c r="CQ59" i="69"/>
  <c r="CP59" i="69"/>
  <c r="CO59" i="69"/>
  <c r="CN59" i="69"/>
  <c r="CM59" i="69"/>
  <c r="CL59" i="69"/>
  <c r="CK59" i="69"/>
  <c r="CJ59" i="69"/>
  <c r="CI59" i="69"/>
  <c r="CH59" i="69"/>
  <c r="CG59" i="69"/>
  <c r="CF59" i="69"/>
  <c r="CE59" i="69"/>
  <c r="CD59" i="69"/>
  <c r="CC59" i="69"/>
  <c r="CB59" i="69"/>
  <c r="CA59" i="69"/>
  <c r="BZ59" i="69"/>
  <c r="BY59" i="69"/>
  <c r="BX59" i="69"/>
  <c r="BW59" i="69"/>
  <c r="BV59" i="69"/>
  <c r="BU59" i="69"/>
  <c r="BT59" i="69"/>
  <c r="BS59" i="69"/>
  <c r="BR59" i="69"/>
  <c r="BQ59" i="69"/>
  <c r="BP59" i="69"/>
  <c r="BO59" i="69"/>
  <c r="BN59" i="69"/>
  <c r="BM59" i="69"/>
  <c r="BL59" i="69"/>
  <c r="BK59" i="69"/>
  <c r="BJ59" i="69"/>
  <c r="BI59" i="69"/>
  <c r="BH59" i="69"/>
  <c r="BG59" i="69"/>
  <c r="BF59" i="69"/>
  <c r="BE59" i="69"/>
  <c r="BD59" i="69"/>
  <c r="BC59" i="69"/>
  <c r="BB59" i="69"/>
  <c r="BA59" i="69"/>
  <c r="AZ59" i="69"/>
  <c r="AY59" i="69"/>
  <c r="AX59" i="69"/>
  <c r="AW59" i="69"/>
  <c r="AV59" i="69"/>
  <c r="AU59" i="69"/>
  <c r="AT59" i="69"/>
  <c r="AS59" i="69"/>
  <c r="AR59" i="69"/>
  <c r="AQ59" i="69"/>
  <c r="AP59" i="69"/>
  <c r="AO59" i="69"/>
  <c r="AN59" i="69"/>
  <c r="AM59" i="69"/>
  <c r="AL59" i="69"/>
  <c r="AK59" i="69"/>
  <c r="AJ59" i="69"/>
  <c r="AI59" i="69"/>
  <c r="AH59" i="69"/>
  <c r="AG59" i="69"/>
  <c r="AF59" i="69"/>
  <c r="AE59" i="69"/>
  <c r="AD59" i="69"/>
  <c r="AC59" i="69"/>
  <c r="AB59" i="69"/>
  <c r="AA59" i="69"/>
  <c r="Z59" i="69"/>
  <c r="Y59" i="69"/>
  <c r="X59" i="69"/>
  <c r="W59" i="69"/>
  <c r="V59" i="69"/>
  <c r="U59" i="69"/>
  <c r="T59" i="69"/>
  <c r="S59" i="69"/>
  <c r="R59" i="69"/>
  <c r="Q59" i="69"/>
  <c r="P59" i="69"/>
  <c r="O59" i="69"/>
  <c r="N59" i="69"/>
  <c r="M59" i="69"/>
  <c r="L59" i="69"/>
  <c r="K59" i="69"/>
  <c r="J59" i="69"/>
  <c r="I59" i="69"/>
  <c r="H59" i="69"/>
  <c r="G59" i="69"/>
  <c r="F59" i="69"/>
  <c r="E59" i="69"/>
  <c r="D59" i="69"/>
  <c r="C59" i="69"/>
  <c r="B59" i="69"/>
  <c r="A59" i="69"/>
  <c r="UC58" i="69"/>
  <c r="UB58" i="69"/>
  <c r="UA58" i="69"/>
  <c r="TZ58" i="69"/>
  <c r="TY58" i="69"/>
  <c r="TX58" i="69"/>
  <c r="TW58" i="69"/>
  <c r="TV58" i="69"/>
  <c r="TU58" i="69"/>
  <c r="TT58" i="69"/>
  <c r="TS58" i="69"/>
  <c r="TR58" i="69"/>
  <c r="TQ58" i="69"/>
  <c r="TP58" i="69"/>
  <c r="TO58" i="69"/>
  <c r="TN58" i="69"/>
  <c r="TM58" i="69"/>
  <c r="TL58" i="69"/>
  <c r="TK58" i="69"/>
  <c r="TJ58" i="69"/>
  <c r="TI58" i="69"/>
  <c r="TH58" i="69"/>
  <c r="TG58" i="69"/>
  <c r="TF58" i="69"/>
  <c r="TE58" i="69"/>
  <c r="TD58" i="69"/>
  <c r="TC58" i="69"/>
  <c r="TB58" i="69"/>
  <c r="TA58" i="69"/>
  <c r="SZ58" i="69"/>
  <c r="SY58" i="69"/>
  <c r="SX58" i="69"/>
  <c r="SW58" i="69"/>
  <c r="SV58" i="69"/>
  <c r="SU58" i="69"/>
  <c r="ST58" i="69"/>
  <c r="SS58" i="69"/>
  <c r="SR58" i="69"/>
  <c r="SQ58" i="69"/>
  <c r="SP58" i="69"/>
  <c r="SO58" i="69"/>
  <c r="SN58" i="69"/>
  <c r="SM58" i="69"/>
  <c r="SL58" i="69"/>
  <c r="SK58" i="69"/>
  <c r="SJ58" i="69"/>
  <c r="SI58" i="69"/>
  <c r="SH58" i="69"/>
  <c r="SG58" i="69"/>
  <c r="SF58" i="69"/>
  <c r="SE58" i="69"/>
  <c r="SD58" i="69"/>
  <c r="SC58" i="69"/>
  <c r="SB58" i="69"/>
  <c r="SA58" i="69"/>
  <c r="RZ58" i="69"/>
  <c r="RY58" i="69"/>
  <c r="RX58" i="69"/>
  <c r="RW58" i="69"/>
  <c r="RV58" i="69"/>
  <c r="RU58" i="69"/>
  <c r="RT58" i="69"/>
  <c r="RS58" i="69"/>
  <c r="RR58" i="69"/>
  <c r="RQ58" i="69"/>
  <c r="RP58" i="69"/>
  <c r="RO58" i="69"/>
  <c r="RN58" i="69"/>
  <c r="RM58" i="69"/>
  <c r="RL58" i="69"/>
  <c r="RK58" i="69"/>
  <c r="RJ58" i="69"/>
  <c r="RI58" i="69"/>
  <c r="RH58" i="69"/>
  <c r="RG58" i="69"/>
  <c r="RF58" i="69"/>
  <c r="RE58" i="69"/>
  <c r="RD58" i="69"/>
  <c r="RC58" i="69"/>
  <c r="RB58" i="69"/>
  <c r="RA58" i="69"/>
  <c r="QZ58" i="69"/>
  <c r="QY58" i="69"/>
  <c r="QX58" i="69"/>
  <c r="QW58" i="69"/>
  <c r="QV58" i="69"/>
  <c r="QU58" i="69"/>
  <c r="QT58" i="69"/>
  <c r="QS58" i="69"/>
  <c r="QR58" i="69"/>
  <c r="QQ58" i="69"/>
  <c r="QP58" i="69"/>
  <c r="QO58" i="69"/>
  <c r="QN58" i="69"/>
  <c r="QM58" i="69"/>
  <c r="QL58" i="69"/>
  <c r="QK58" i="69"/>
  <c r="QJ58" i="69"/>
  <c r="QI58" i="69"/>
  <c r="QH58" i="69"/>
  <c r="QG58" i="69"/>
  <c r="QF58" i="69"/>
  <c r="QE58" i="69"/>
  <c r="QD58" i="69"/>
  <c r="QC58" i="69"/>
  <c r="QB58" i="69"/>
  <c r="QA58" i="69"/>
  <c r="PZ58" i="69"/>
  <c r="PY58" i="69"/>
  <c r="PX58" i="69"/>
  <c r="PW58" i="69"/>
  <c r="PV58" i="69"/>
  <c r="PU58" i="69"/>
  <c r="PT58" i="69"/>
  <c r="PS58" i="69"/>
  <c r="PR58" i="69"/>
  <c r="PQ58" i="69"/>
  <c r="PP58" i="69"/>
  <c r="PO58" i="69"/>
  <c r="PN58" i="69"/>
  <c r="PM58" i="69"/>
  <c r="PL58" i="69"/>
  <c r="PK58" i="69"/>
  <c r="PJ58" i="69"/>
  <c r="PI58" i="69"/>
  <c r="PH58" i="69"/>
  <c r="PG58" i="69"/>
  <c r="PF58" i="69"/>
  <c r="PE58" i="69"/>
  <c r="PD58" i="69"/>
  <c r="PC58" i="69"/>
  <c r="PB58" i="69"/>
  <c r="PA58" i="69"/>
  <c r="OZ58" i="69"/>
  <c r="OY58" i="69"/>
  <c r="OX58" i="69"/>
  <c r="OW58" i="69"/>
  <c r="OV58" i="69"/>
  <c r="OU58" i="69"/>
  <c r="OT58" i="69"/>
  <c r="OS58" i="69"/>
  <c r="OR58" i="69"/>
  <c r="OQ58" i="69"/>
  <c r="OP58" i="69"/>
  <c r="OO58" i="69"/>
  <c r="ON58" i="69"/>
  <c r="OM58" i="69"/>
  <c r="OL58" i="69"/>
  <c r="OK58" i="69"/>
  <c r="OJ58" i="69"/>
  <c r="OI58" i="69"/>
  <c r="OH58" i="69"/>
  <c r="OG58" i="69"/>
  <c r="OF58" i="69"/>
  <c r="OE58" i="69"/>
  <c r="OD58" i="69"/>
  <c r="OC58" i="69"/>
  <c r="OB58" i="69"/>
  <c r="OA58" i="69"/>
  <c r="NZ58" i="69"/>
  <c r="NY58" i="69"/>
  <c r="NX58" i="69"/>
  <c r="NW58" i="69"/>
  <c r="NV58" i="69"/>
  <c r="NU58" i="69"/>
  <c r="NT58" i="69"/>
  <c r="NS58" i="69"/>
  <c r="NR58" i="69"/>
  <c r="NQ58" i="69"/>
  <c r="NP58" i="69"/>
  <c r="NO58" i="69"/>
  <c r="NN58" i="69"/>
  <c r="NM58" i="69"/>
  <c r="NL58" i="69"/>
  <c r="NK58" i="69"/>
  <c r="NJ58" i="69"/>
  <c r="NI58" i="69"/>
  <c r="NH58" i="69"/>
  <c r="NG58" i="69"/>
  <c r="NF58" i="69"/>
  <c r="NE58" i="69"/>
  <c r="ND58" i="69"/>
  <c r="NC58" i="69"/>
  <c r="NB58" i="69"/>
  <c r="NA58" i="69"/>
  <c r="MZ58" i="69"/>
  <c r="MY58" i="69"/>
  <c r="MX58" i="69"/>
  <c r="MW58" i="69"/>
  <c r="MV58" i="69"/>
  <c r="MU58" i="69"/>
  <c r="MT58" i="69"/>
  <c r="MS58" i="69"/>
  <c r="MR58" i="69"/>
  <c r="MQ58" i="69"/>
  <c r="MP58" i="69"/>
  <c r="MO58" i="69"/>
  <c r="MN58" i="69"/>
  <c r="MM58" i="69"/>
  <c r="ML58" i="69"/>
  <c r="MK58" i="69"/>
  <c r="MJ58" i="69"/>
  <c r="MI58" i="69"/>
  <c r="MH58" i="69"/>
  <c r="MG58" i="69"/>
  <c r="MF58" i="69"/>
  <c r="ME58" i="69"/>
  <c r="MD58" i="69"/>
  <c r="MC58" i="69"/>
  <c r="MB58" i="69"/>
  <c r="MA58" i="69"/>
  <c r="LZ58" i="69"/>
  <c r="LY58" i="69"/>
  <c r="LX58" i="69"/>
  <c r="LW58" i="69"/>
  <c r="LV58" i="69"/>
  <c r="LU58" i="69"/>
  <c r="LT58" i="69"/>
  <c r="LS58" i="69"/>
  <c r="LR58" i="69"/>
  <c r="LQ58" i="69"/>
  <c r="LP58" i="69"/>
  <c r="LO58" i="69"/>
  <c r="LN58" i="69"/>
  <c r="LM58" i="69"/>
  <c r="LL58" i="69"/>
  <c r="LK58" i="69"/>
  <c r="LJ58" i="69"/>
  <c r="LI58" i="69"/>
  <c r="LH58" i="69"/>
  <c r="LG58" i="69"/>
  <c r="LF58" i="69"/>
  <c r="LE58" i="69"/>
  <c r="LD58" i="69"/>
  <c r="LC58" i="69"/>
  <c r="LB58" i="69"/>
  <c r="LA58" i="69"/>
  <c r="KZ58" i="69"/>
  <c r="KY58" i="69"/>
  <c r="KX58" i="69"/>
  <c r="KW58" i="69"/>
  <c r="KV58" i="69"/>
  <c r="KU58" i="69"/>
  <c r="KT58" i="69"/>
  <c r="KS58" i="69"/>
  <c r="KR58" i="69"/>
  <c r="KQ58" i="69"/>
  <c r="KP58" i="69"/>
  <c r="KO58" i="69"/>
  <c r="KN58" i="69"/>
  <c r="KM58" i="69"/>
  <c r="KL58" i="69"/>
  <c r="KK58" i="69"/>
  <c r="KJ58" i="69"/>
  <c r="KI58" i="69"/>
  <c r="KH58" i="69"/>
  <c r="KG58" i="69"/>
  <c r="KF58" i="69"/>
  <c r="KE58" i="69"/>
  <c r="KD58" i="69"/>
  <c r="KC58" i="69"/>
  <c r="KB58" i="69"/>
  <c r="KA58" i="69"/>
  <c r="JZ58" i="69"/>
  <c r="JY58" i="69"/>
  <c r="JX58" i="69"/>
  <c r="JW58" i="69"/>
  <c r="JV58" i="69"/>
  <c r="JU58" i="69"/>
  <c r="JT58" i="69"/>
  <c r="JS58" i="69"/>
  <c r="JR58" i="69"/>
  <c r="JQ58" i="69"/>
  <c r="JP58" i="69"/>
  <c r="JO58" i="69"/>
  <c r="JN58" i="69"/>
  <c r="JM58" i="69"/>
  <c r="JL58" i="69"/>
  <c r="JK58" i="69"/>
  <c r="JJ58" i="69"/>
  <c r="JI58" i="69"/>
  <c r="JH58" i="69"/>
  <c r="JG58" i="69"/>
  <c r="JF58" i="69"/>
  <c r="JE58" i="69"/>
  <c r="JD58" i="69"/>
  <c r="JC58" i="69"/>
  <c r="JB58" i="69"/>
  <c r="JA58" i="69"/>
  <c r="IZ58" i="69"/>
  <c r="IY58" i="69"/>
  <c r="IX58" i="69"/>
  <c r="IW58" i="69"/>
  <c r="IV58" i="69"/>
  <c r="IU58" i="69"/>
  <c r="IT58" i="69"/>
  <c r="IS58" i="69"/>
  <c r="IR58" i="69"/>
  <c r="IQ58" i="69"/>
  <c r="IP58" i="69"/>
  <c r="IO58" i="69"/>
  <c r="IN58" i="69"/>
  <c r="IM58" i="69"/>
  <c r="IL58" i="69"/>
  <c r="IK58" i="69"/>
  <c r="IJ58" i="69"/>
  <c r="II58" i="69"/>
  <c r="IH58" i="69"/>
  <c r="IG58" i="69"/>
  <c r="IF58" i="69"/>
  <c r="IE58" i="69"/>
  <c r="ID58" i="69"/>
  <c r="IC58" i="69"/>
  <c r="IB58" i="69"/>
  <c r="IA58" i="69"/>
  <c r="HZ58" i="69"/>
  <c r="HY58" i="69"/>
  <c r="HX58" i="69"/>
  <c r="HW58" i="69"/>
  <c r="HV58" i="69"/>
  <c r="HU58" i="69"/>
  <c r="HT58" i="69"/>
  <c r="HS58" i="69"/>
  <c r="HR58" i="69"/>
  <c r="HQ58" i="69"/>
  <c r="HP58" i="69"/>
  <c r="HO58" i="69"/>
  <c r="HN58" i="69"/>
  <c r="HM58" i="69"/>
  <c r="HL58" i="69"/>
  <c r="HK58" i="69"/>
  <c r="HJ58" i="69"/>
  <c r="HI58" i="69"/>
  <c r="HH58" i="69"/>
  <c r="HG58" i="69"/>
  <c r="HF58" i="69"/>
  <c r="HE58" i="69"/>
  <c r="HD58" i="69"/>
  <c r="HC58" i="69"/>
  <c r="HB58" i="69"/>
  <c r="HA58" i="69"/>
  <c r="GZ58" i="69"/>
  <c r="GY58" i="69"/>
  <c r="GX58" i="69"/>
  <c r="GW58" i="69"/>
  <c r="GV58" i="69"/>
  <c r="GU58" i="69"/>
  <c r="GT58" i="69"/>
  <c r="GS58" i="69"/>
  <c r="GR58" i="69"/>
  <c r="GQ58" i="69"/>
  <c r="GP58" i="69"/>
  <c r="GO58" i="69"/>
  <c r="GN58" i="69"/>
  <c r="GM58" i="69"/>
  <c r="GL58" i="69"/>
  <c r="GK58" i="69"/>
  <c r="GJ58" i="69"/>
  <c r="GI58" i="69"/>
  <c r="GH58" i="69"/>
  <c r="GG58" i="69"/>
  <c r="GF58" i="69"/>
  <c r="GE58" i="69"/>
  <c r="GD58" i="69"/>
  <c r="GC58" i="69"/>
  <c r="GB58" i="69"/>
  <c r="GA58" i="69"/>
  <c r="FZ58" i="69"/>
  <c r="FY58" i="69"/>
  <c r="FX58" i="69"/>
  <c r="FW58" i="69"/>
  <c r="FV58" i="69"/>
  <c r="FU58" i="69"/>
  <c r="FT58" i="69"/>
  <c r="FS58" i="69"/>
  <c r="FR58" i="69"/>
  <c r="FQ58" i="69"/>
  <c r="FP58" i="69"/>
  <c r="FO58" i="69"/>
  <c r="FN58" i="69"/>
  <c r="FM58" i="69"/>
  <c r="FL58" i="69"/>
  <c r="FK58" i="69"/>
  <c r="FJ58" i="69"/>
  <c r="FI58" i="69"/>
  <c r="FH58" i="69"/>
  <c r="FG58" i="69"/>
  <c r="FF58" i="69"/>
  <c r="FE58" i="69"/>
  <c r="FD58" i="69"/>
  <c r="FC58" i="69"/>
  <c r="FB58" i="69"/>
  <c r="FA58" i="69"/>
  <c r="EZ58" i="69"/>
  <c r="EY58" i="69"/>
  <c r="EX58" i="69"/>
  <c r="EW58" i="69"/>
  <c r="EV58" i="69"/>
  <c r="EU58" i="69"/>
  <c r="ET58" i="69"/>
  <c r="ES58" i="69"/>
  <c r="ER58" i="69"/>
  <c r="EQ58" i="69"/>
  <c r="EP58" i="69"/>
  <c r="EO58" i="69"/>
  <c r="EN58" i="69"/>
  <c r="EM58" i="69"/>
  <c r="EL58" i="69"/>
  <c r="EK58" i="69"/>
  <c r="EJ58" i="69"/>
  <c r="EI58" i="69"/>
  <c r="EH58" i="69"/>
  <c r="EG58" i="69"/>
  <c r="EF58" i="69"/>
  <c r="EE58" i="69"/>
  <c r="ED58" i="69"/>
  <c r="EC58" i="69"/>
  <c r="EB58" i="69"/>
  <c r="EA58" i="69"/>
  <c r="DZ58" i="69"/>
  <c r="DY58" i="69"/>
  <c r="DX58" i="69"/>
  <c r="DW58" i="69"/>
  <c r="DV58" i="69"/>
  <c r="DU58" i="69"/>
  <c r="DT58" i="69"/>
  <c r="DS58" i="69"/>
  <c r="DR58" i="69"/>
  <c r="DQ58" i="69"/>
  <c r="DP58" i="69"/>
  <c r="DO58" i="69"/>
  <c r="DN58" i="69"/>
  <c r="DM58" i="69"/>
  <c r="DL58" i="69"/>
  <c r="DK58" i="69"/>
  <c r="DJ58" i="69"/>
  <c r="DI58" i="69"/>
  <c r="DH58" i="69"/>
  <c r="DG58" i="69"/>
  <c r="DF58" i="69"/>
  <c r="DE58" i="69"/>
  <c r="DD58" i="69"/>
  <c r="DC58" i="69"/>
  <c r="DB58" i="69"/>
  <c r="DA58" i="69"/>
  <c r="CZ58" i="69"/>
  <c r="CY58" i="69"/>
  <c r="CX58" i="69"/>
  <c r="CW58" i="69"/>
  <c r="CV58" i="69"/>
  <c r="CU58" i="69"/>
  <c r="CT58" i="69"/>
  <c r="CS58" i="69"/>
  <c r="CR58" i="69"/>
  <c r="CQ58" i="69"/>
  <c r="CP58" i="69"/>
  <c r="CO58" i="69"/>
  <c r="CN58" i="69"/>
  <c r="CM58" i="69"/>
  <c r="CL58" i="69"/>
  <c r="CK58" i="69"/>
  <c r="CJ58" i="69"/>
  <c r="CI58" i="69"/>
  <c r="CH58" i="69"/>
  <c r="CG58" i="69"/>
  <c r="CF58" i="69"/>
  <c r="CE58" i="69"/>
  <c r="CD58" i="69"/>
  <c r="CC58" i="69"/>
  <c r="CB58" i="69"/>
  <c r="CA58" i="69"/>
  <c r="BZ58" i="69"/>
  <c r="BY58" i="69"/>
  <c r="BX58" i="69"/>
  <c r="BW58" i="69"/>
  <c r="BV58" i="69"/>
  <c r="BU58" i="69"/>
  <c r="BT58" i="69"/>
  <c r="BS58" i="69"/>
  <c r="BR58" i="69"/>
  <c r="BQ58" i="69"/>
  <c r="BP58" i="69"/>
  <c r="BO58" i="69"/>
  <c r="BN58" i="69"/>
  <c r="BM58" i="69"/>
  <c r="BL58" i="69"/>
  <c r="BK58" i="69"/>
  <c r="BJ58" i="69"/>
  <c r="BI58" i="69"/>
  <c r="BH58" i="69"/>
  <c r="BG58" i="69"/>
  <c r="BF58" i="69"/>
  <c r="BE58" i="69"/>
  <c r="BD58" i="69"/>
  <c r="BC58" i="69"/>
  <c r="BB58" i="69"/>
  <c r="BA58" i="69"/>
  <c r="AZ58" i="69"/>
  <c r="AY58" i="69"/>
  <c r="AX58" i="69"/>
  <c r="AW58" i="69"/>
  <c r="AV58" i="69"/>
  <c r="AU58" i="69"/>
  <c r="AT58" i="69"/>
  <c r="AS58" i="69"/>
  <c r="AR58" i="69"/>
  <c r="AQ58" i="69"/>
  <c r="AP58" i="69"/>
  <c r="AO58" i="69"/>
  <c r="AN58" i="69"/>
  <c r="AM58" i="69"/>
  <c r="AL58" i="69"/>
  <c r="AK58" i="69"/>
  <c r="AJ58" i="69"/>
  <c r="AI58" i="69"/>
  <c r="AH58" i="69"/>
  <c r="AG58" i="69"/>
  <c r="AF58" i="69"/>
  <c r="AE58" i="69"/>
  <c r="AD58" i="69"/>
  <c r="AC58" i="69"/>
  <c r="AB58" i="69"/>
  <c r="AA58" i="69"/>
  <c r="Z58" i="69"/>
  <c r="Y58" i="69"/>
  <c r="X58" i="69"/>
  <c r="W58" i="69"/>
  <c r="V58" i="69"/>
  <c r="U58" i="69"/>
  <c r="T58" i="69"/>
  <c r="S58" i="69"/>
  <c r="R58" i="69"/>
  <c r="Q58" i="69"/>
  <c r="P58" i="69"/>
  <c r="O58" i="69"/>
  <c r="N58" i="69"/>
  <c r="M58" i="69"/>
  <c r="L58" i="69"/>
  <c r="K58" i="69"/>
  <c r="J58" i="69"/>
  <c r="I58" i="69"/>
  <c r="H58" i="69"/>
  <c r="G58" i="69"/>
  <c r="F58" i="69"/>
  <c r="E58" i="69"/>
  <c r="D58" i="69"/>
  <c r="C58" i="69"/>
  <c r="B58" i="69"/>
  <c r="A58" i="69"/>
  <c r="UC57" i="69"/>
  <c r="UB57" i="69"/>
  <c r="UA57" i="69"/>
  <c r="TZ57" i="69"/>
  <c r="TY57" i="69"/>
  <c r="TX57" i="69"/>
  <c r="TW57" i="69"/>
  <c r="TV57" i="69"/>
  <c r="TU57" i="69"/>
  <c r="TT57" i="69"/>
  <c r="TS57" i="69"/>
  <c r="TR57" i="69"/>
  <c r="TQ57" i="69"/>
  <c r="TP57" i="69"/>
  <c r="TO57" i="69"/>
  <c r="TN57" i="69"/>
  <c r="TM57" i="69"/>
  <c r="TL57" i="69"/>
  <c r="TK57" i="69"/>
  <c r="TJ57" i="69"/>
  <c r="TI57" i="69"/>
  <c r="TH57" i="69"/>
  <c r="TG57" i="69"/>
  <c r="TF57" i="69"/>
  <c r="TE57" i="69"/>
  <c r="TD57" i="69"/>
  <c r="TC57" i="69"/>
  <c r="TB57" i="69"/>
  <c r="TA57" i="69"/>
  <c r="SZ57" i="69"/>
  <c r="SY57" i="69"/>
  <c r="SX57" i="69"/>
  <c r="SW57" i="69"/>
  <c r="SV57" i="69"/>
  <c r="SU57" i="69"/>
  <c r="ST57" i="69"/>
  <c r="SS57" i="69"/>
  <c r="SR57" i="69"/>
  <c r="SQ57" i="69"/>
  <c r="SP57" i="69"/>
  <c r="SO57" i="69"/>
  <c r="SN57" i="69"/>
  <c r="SM57" i="69"/>
  <c r="SL57" i="69"/>
  <c r="SK57" i="69"/>
  <c r="SJ57" i="69"/>
  <c r="SI57" i="69"/>
  <c r="SH57" i="69"/>
  <c r="SG57" i="69"/>
  <c r="SF57" i="69"/>
  <c r="SE57" i="69"/>
  <c r="SD57" i="69"/>
  <c r="SC57" i="69"/>
  <c r="SB57" i="69"/>
  <c r="SA57" i="69"/>
  <c r="RZ57" i="69"/>
  <c r="RY57" i="69"/>
  <c r="RX57" i="69"/>
  <c r="RW57" i="69"/>
  <c r="RV57" i="69"/>
  <c r="RU57" i="69"/>
  <c r="RT57" i="69"/>
  <c r="RS57" i="69"/>
  <c r="RR57" i="69"/>
  <c r="RQ57" i="69"/>
  <c r="RP57" i="69"/>
  <c r="RO57" i="69"/>
  <c r="RN57" i="69"/>
  <c r="RM57" i="69"/>
  <c r="RL57" i="69"/>
  <c r="RK57" i="69"/>
  <c r="RJ57" i="69"/>
  <c r="RI57" i="69"/>
  <c r="RH57" i="69"/>
  <c r="RG57" i="69"/>
  <c r="RF57" i="69"/>
  <c r="RE57" i="69"/>
  <c r="RD57" i="69"/>
  <c r="RC57" i="69"/>
  <c r="RB57" i="69"/>
  <c r="RA57" i="69"/>
  <c r="QZ57" i="69"/>
  <c r="QY57" i="69"/>
  <c r="QX57" i="69"/>
  <c r="QW57" i="69"/>
  <c r="QV57" i="69"/>
  <c r="QU57" i="69"/>
  <c r="QT57" i="69"/>
  <c r="QS57" i="69"/>
  <c r="QR57" i="69"/>
  <c r="QQ57" i="69"/>
  <c r="QP57" i="69"/>
  <c r="QO57" i="69"/>
  <c r="QN57" i="69"/>
  <c r="QM57" i="69"/>
  <c r="QL57" i="69"/>
  <c r="QK57" i="69"/>
  <c r="QJ57" i="69"/>
  <c r="QI57" i="69"/>
  <c r="QH57" i="69"/>
  <c r="QG57" i="69"/>
  <c r="QF57" i="69"/>
  <c r="QE57" i="69"/>
  <c r="QD57" i="69"/>
  <c r="QC57" i="69"/>
  <c r="QB57" i="69"/>
  <c r="QA57" i="69"/>
  <c r="PZ57" i="69"/>
  <c r="PY57" i="69"/>
  <c r="PX57" i="69"/>
  <c r="PW57" i="69"/>
  <c r="PV57" i="69"/>
  <c r="PU57" i="69"/>
  <c r="PT57" i="69"/>
  <c r="PS57" i="69"/>
  <c r="PR57" i="69"/>
  <c r="PQ57" i="69"/>
  <c r="PP57" i="69"/>
  <c r="PO57" i="69"/>
  <c r="PN57" i="69"/>
  <c r="PM57" i="69"/>
  <c r="PL57" i="69"/>
  <c r="PK57" i="69"/>
  <c r="PJ57" i="69"/>
  <c r="PI57" i="69"/>
  <c r="PH57" i="69"/>
  <c r="PG57" i="69"/>
  <c r="PF57" i="69"/>
  <c r="PE57" i="69"/>
  <c r="PD57" i="69"/>
  <c r="PC57" i="69"/>
  <c r="PB57" i="69"/>
  <c r="PA57" i="69"/>
  <c r="OZ57" i="69"/>
  <c r="OY57" i="69"/>
  <c r="OX57" i="69"/>
  <c r="OW57" i="69"/>
  <c r="OV57" i="69"/>
  <c r="OU57" i="69"/>
  <c r="OT57" i="69"/>
  <c r="OS57" i="69"/>
  <c r="OR57" i="69"/>
  <c r="OQ57" i="69"/>
  <c r="OP57" i="69"/>
  <c r="OO57" i="69"/>
  <c r="ON57" i="69"/>
  <c r="OM57" i="69"/>
  <c r="OL57" i="69"/>
  <c r="OK57" i="69"/>
  <c r="OJ57" i="69"/>
  <c r="OI57" i="69"/>
  <c r="OH57" i="69"/>
  <c r="OG57" i="69"/>
  <c r="OF57" i="69"/>
  <c r="OE57" i="69"/>
  <c r="OD57" i="69"/>
  <c r="OC57" i="69"/>
  <c r="OB57" i="69"/>
  <c r="OA57" i="69"/>
  <c r="NZ57" i="69"/>
  <c r="NY57" i="69"/>
  <c r="NX57" i="69"/>
  <c r="NW57" i="69"/>
  <c r="NV57" i="69"/>
  <c r="NU57" i="69"/>
  <c r="NT57" i="69"/>
  <c r="NS57" i="69"/>
  <c r="NR57" i="69"/>
  <c r="NQ57" i="69"/>
  <c r="NP57" i="69"/>
  <c r="NO57" i="69"/>
  <c r="NN57" i="69"/>
  <c r="NM57" i="69"/>
  <c r="NL57" i="69"/>
  <c r="NK57" i="69"/>
  <c r="NJ57" i="69"/>
  <c r="NI57" i="69"/>
  <c r="NH57" i="69"/>
  <c r="NG57" i="69"/>
  <c r="NF57" i="69"/>
  <c r="NE57" i="69"/>
  <c r="ND57" i="69"/>
  <c r="NC57" i="69"/>
  <c r="NB57" i="69"/>
  <c r="NA57" i="69"/>
  <c r="MZ57" i="69"/>
  <c r="MY57" i="69"/>
  <c r="MX57" i="69"/>
  <c r="MW57" i="69"/>
  <c r="MV57" i="69"/>
  <c r="MU57" i="69"/>
  <c r="MT57" i="69"/>
  <c r="MS57" i="69"/>
  <c r="MR57" i="69"/>
  <c r="MQ57" i="69"/>
  <c r="MP57" i="69"/>
  <c r="MO57" i="69"/>
  <c r="MN57" i="69"/>
  <c r="MM57" i="69"/>
  <c r="ML57" i="69"/>
  <c r="MK57" i="69"/>
  <c r="MJ57" i="69"/>
  <c r="MI57" i="69"/>
  <c r="MH57" i="69"/>
  <c r="MG57" i="69"/>
  <c r="MF57" i="69"/>
  <c r="ME57" i="69"/>
  <c r="MD57" i="69"/>
  <c r="MC57" i="69"/>
  <c r="MB57" i="69"/>
  <c r="MA57" i="69"/>
  <c r="LZ57" i="69"/>
  <c r="LY57" i="69"/>
  <c r="LX57" i="69"/>
  <c r="LW57" i="69"/>
  <c r="LV57" i="69"/>
  <c r="LU57" i="69"/>
  <c r="LT57" i="69"/>
  <c r="LS57" i="69"/>
  <c r="LR57" i="69"/>
  <c r="LQ57" i="69"/>
  <c r="LP57" i="69"/>
  <c r="LO57" i="69"/>
  <c r="LN57" i="69"/>
  <c r="LM57" i="69"/>
  <c r="LL57" i="69"/>
  <c r="LK57" i="69"/>
  <c r="LJ57" i="69"/>
  <c r="LI57" i="69"/>
  <c r="LH57" i="69"/>
  <c r="LG57" i="69"/>
  <c r="LF57" i="69"/>
  <c r="LE57" i="69"/>
  <c r="LD57" i="69"/>
  <c r="LC57" i="69"/>
  <c r="LB57" i="69"/>
  <c r="LA57" i="69"/>
  <c r="KZ57" i="69"/>
  <c r="KY57" i="69"/>
  <c r="KX57" i="69"/>
  <c r="KW57" i="69"/>
  <c r="KV57" i="69"/>
  <c r="KU57" i="69"/>
  <c r="KT57" i="69"/>
  <c r="KS57" i="69"/>
  <c r="KR57" i="69"/>
  <c r="KQ57" i="69"/>
  <c r="KP57" i="69"/>
  <c r="KO57" i="69"/>
  <c r="KN57" i="69"/>
  <c r="KM57" i="69"/>
  <c r="KL57" i="69"/>
  <c r="KK57" i="69"/>
  <c r="KJ57" i="69"/>
  <c r="KI57" i="69"/>
  <c r="KH57" i="69"/>
  <c r="KG57" i="69"/>
  <c r="KF57" i="69"/>
  <c r="KE57" i="69"/>
  <c r="KD57" i="69"/>
  <c r="KC57" i="69"/>
  <c r="KB57" i="69"/>
  <c r="KA57" i="69"/>
  <c r="JZ57" i="69"/>
  <c r="JY57" i="69"/>
  <c r="JX57" i="69"/>
  <c r="JW57" i="69"/>
  <c r="JV57" i="69"/>
  <c r="JU57" i="69"/>
  <c r="JT57" i="69"/>
  <c r="JS57" i="69"/>
  <c r="JR57" i="69"/>
  <c r="JQ57" i="69"/>
  <c r="JP57" i="69"/>
  <c r="JO57" i="69"/>
  <c r="JN57" i="69"/>
  <c r="JM57" i="69"/>
  <c r="JL57" i="69"/>
  <c r="JK57" i="69"/>
  <c r="JJ57" i="69"/>
  <c r="JI57" i="69"/>
  <c r="JH57" i="69"/>
  <c r="JG57" i="69"/>
  <c r="JF57" i="69"/>
  <c r="JE57" i="69"/>
  <c r="JD57" i="69"/>
  <c r="JC57" i="69"/>
  <c r="JB57" i="69"/>
  <c r="JA57" i="69"/>
  <c r="IZ57" i="69"/>
  <c r="IY57" i="69"/>
  <c r="IX57" i="69"/>
  <c r="IW57" i="69"/>
  <c r="IV57" i="69"/>
  <c r="IU57" i="69"/>
  <c r="IT57" i="69"/>
  <c r="IS57" i="69"/>
  <c r="IR57" i="69"/>
  <c r="IQ57" i="69"/>
  <c r="IP57" i="69"/>
  <c r="IO57" i="69"/>
  <c r="IN57" i="69"/>
  <c r="IM57" i="69"/>
  <c r="IL57" i="69"/>
  <c r="IK57" i="69"/>
  <c r="IJ57" i="69"/>
  <c r="II57" i="69"/>
  <c r="IH57" i="69"/>
  <c r="IG57" i="69"/>
  <c r="IF57" i="69"/>
  <c r="IE57" i="69"/>
  <c r="ID57" i="69"/>
  <c r="IC57" i="69"/>
  <c r="IB57" i="69"/>
  <c r="IA57" i="69"/>
  <c r="HZ57" i="69"/>
  <c r="HY57" i="69"/>
  <c r="HX57" i="69"/>
  <c r="HW57" i="69"/>
  <c r="HV57" i="69"/>
  <c r="HU57" i="69"/>
  <c r="HT57" i="69"/>
  <c r="HS57" i="69"/>
  <c r="HR57" i="69"/>
  <c r="HQ57" i="69"/>
  <c r="HP57" i="69"/>
  <c r="HO57" i="69"/>
  <c r="HN57" i="69"/>
  <c r="HM57" i="69"/>
  <c r="HL57" i="69"/>
  <c r="HK57" i="69"/>
  <c r="HJ57" i="69"/>
  <c r="HI57" i="69"/>
  <c r="HH57" i="69"/>
  <c r="HG57" i="69"/>
  <c r="HF57" i="69"/>
  <c r="HE57" i="69"/>
  <c r="HD57" i="69"/>
  <c r="HC57" i="69"/>
  <c r="HB57" i="69"/>
  <c r="HA57" i="69"/>
  <c r="GZ57" i="69"/>
  <c r="GY57" i="69"/>
  <c r="GX57" i="69"/>
  <c r="GW57" i="69"/>
  <c r="GV57" i="69"/>
  <c r="GU57" i="69"/>
  <c r="GT57" i="69"/>
  <c r="GS57" i="69"/>
  <c r="GR57" i="69"/>
  <c r="GQ57" i="69"/>
  <c r="GP57" i="69"/>
  <c r="GO57" i="69"/>
  <c r="GN57" i="69"/>
  <c r="GM57" i="69"/>
  <c r="GL57" i="69"/>
  <c r="GK57" i="69"/>
  <c r="GJ57" i="69"/>
  <c r="GI57" i="69"/>
  <c r="GH57" i="69"/>
  <c r="GG57" i="69"/>
  <c r="GF57" i="69"/>
  <c r="GE57" i="69"/>
  <c r="GD57" i="69"/>
  <c r="GC57" i="69"/>
  <c r="GB57" i="69"/>
  <c r="GA57" i="69"/>
  <c r="FZ57" i="69"/>
  <c r="FY57" i="69"/>
  <c r="FX57" i="69"/>
  <c r="FW57" i="69"/>
  <c r="FV57" i="69"/>
  <c r="FU57" i="69"/>
  <c r="FT57" i="69"/>
  <c r="FS57" i="69"/>
  <c r="FR57" i="69"/>
  <c r="FQ57" i="69"/>
  <c r="FP57" i="69"/>
  <c r="FO57" i="69"/>
  <c r="FN57" i="69"/>
  <c r="FM57" i="69"/>
  <c r="FL57" i="69"/>
  <c r="FK57" i="69"/>
  <c r="FJ57" i="69"/>
  <c r="FI57" i="69"/>
  <c r="FH57" i="69"/>
  <c r="FG57" i="69"/>
  <c r="FF57" i="69"/>
  <c r="FE57" i="69"/>
  <c r="FD57" i="69"/>
  <c r="FC57" i="69"/>
  <c r="FB57" i="69"/>
  <c r="FA57" i="69"/>
  <c r="EZ57" i="69"/>
  <c r="EY57" i="69"/>
  <c r="EX57" i="69"/>
  <c r="EW57" i="69"/>
  <c r="EV57" i="69"/>
  <c r="EU57" i="69"/>
  <c r="ET57" i="69"/>
  <c r="ES57" i="69"/>
  <c r="ER57" i="69"/>
  <c r="EQ57" i="69"/>
  <c r="EP57" i="69"/>
  <c r="EO57" i="69"/>
  <c r="EN57" i="69"/>
  <c r="EM57" i="69"/>
  <c r="EL57" i="69"/>
  <c r="EK57" i="69"/>
  <c r="EJ57" i="69"/>
  <c r="EI57" i="69"/>
  <c r="EH57" i="69"/>
  <c r="EG57" i="69"/>
  <c r="EF57" i="69"/>
  <c r="EE57" i="69"/>
  <c r="ED57" i="69"/>
  <c r="EC57" i="69"/>
  <c r="EB57" i="69"/>
  <c r="EA57" i="69"/>
  <c r="DZ57" i="69"/>
  <c r="DY57" i="69"/>
  <c r="DX57" i="69"/>
  <c r="DW57" i="69"/>
  <c r="DV57" i="69"/>
  <c r="DU57" i="69"/>
  <c r="DT57" i="69"/>
  <c r="DS57" i="69"/>
  <c r="DR57" i="69"/>
  <c r="DQ57" i="69"/>
  <c r="DP57" i="69"/>
  <c r="DO57" i="69"/>
  <c r="DN57" i="69"/>
  <c r="DM57" i="69"/>
  <c r="DL57" i="69"/>
  <c r="DK57" i="69"/>
  <c r="DJ57" i="69"/>
  <c r="DI57" i="69"/>
  <c r="DH57" i="69"/>
  <c r="DG57" i="69"/>
  <c r="DF57" i="69"/>
  <c r="DE57" i="69"/>
  <c r="DD57" i="69"/>
  <c r="DC57" i="69"/>
  <c r="DB57" i="69"/>
  <c r="DA57" i="69"/>
  <c r="CZ57" i="69"/>
  <c r="CY57" i="69"/>
  <c r="CX57" i="69"/>
  <c r="CW57" i="69"/>
  <c r="CV57" i="69"/>
  <c r="CU57" i="69"/>
  <c r="CT57" i="69"/>
  <c r="CS57" i="69"/>
  <c r="CR57" i="69"/>
  <c r="CQ57" i="69"/>
  <c r="CP57" i="69"/>
  <c r="CO57" i="69"/>
  <c r="CN57" i="69"/>
  <c r="CM57" i="69"/>
  <c r="CL57" i="69"/>
  <c r="CK57" i="69"/>
  <c r="CJ57" i="69"/>
  <c r="CI57" i="69"/>
  <c r="CH57" i="69"/>
  <c r="CG57" i="69"/>
  <c r="CF57" i="69"/>
  <c r="CE57" i="69"/>
  <c r="CD57" i="69"/>
  <c r="CC57" i="69"/>
  <c r="CB57" i="69"/>
  <c r="CA57" i="69"/>
  <c r="BZ57" i="69"/>
  <c r="BY57" i="69"/>
  <c r="BX57" i="69"/>
  <c r="BW57" i="69"/>
  <c r="BV57" i="69"/>
  <c r="BU57" i="69"/>
  <c r="BT57" i="69"/>
  <c r="BS57" i="69"/>
  <c r="BR57" i="69"/>
  <c r="BQ57" i="69"/>
  <c r="BP57" i="69"/>
  <c r="BO57" i="69"/>
  <c r="BN57" i="69"/>
  <c r="BM57" i="69"/>
  <c r="BL57" i="69"/>
  <c r="BK57" i="69"/>
  <c r="BJ57" i="69"/>
  <c r="BI57" i="69"/>
  <c r="BH57" i="69"/>
  <c r="BG57" i="69"/>
  <c r="BF57" i="69"/>
  <c r="BE57" i="69"/>
  <c r="BD57" i="69"/>
  <c r="BC57" i="69"/>
  <c r="BB57" i="69"/>
  <c r="BA57" i="69"/>
  <c r="AZ57" i="69"/>
  <c r="AY57" i="69"/>
  <c r="AX57" i="69"/>
  <c r="AW57" i="69"/>
  <c r="AV57" i="69"/>
  <c r="AU57" i="69"/>
  <c r="AT57" i="69"/>
  <c r="AS57" i="69"/>
  <c r="AR57" i="69"/>
  <c r="AQ57" i="69"/>
  <c r="AP57" i="69"/>
  <c r="AO57" i="69"/>
  <c r="AN57" i="69"/>
  <c r="AM57" i="69"/>
  <c r="AL57" i="69"/>
  <c r="AK57" i="69"/>
  <c r="AJ57" i="69"/>
  <c r="AI57" i="69"/>
  <c r="AH57" i="69"/>
  <c r="AG57" i="69"/>
  <c r="AF57" i="69"/>
  <c r="AE57" i="69"/>
  <c r="AD57" i="69"/>
  <c r="AC57" i="69"/>
  <c r="AB57" i="69"/>
  <c r="AA57" i="69"/>
  <c r="Z57" i="69"/>
  <c r="Y57" i="69"/>
  <c r="X57" i="69"/>
  <c r="W57" i="69"/>
  <c r="V57" i="69"/>
  <c r="U57" i="69"/>
  <c r="T57" i="69"/>
  <c r="S57" i="69"/>
  <c r="R57" i="69"/>
  <c r="Q57" i="69"/>
  <c r="P57" i="69"/>
  <c r="O57" i="69"/>
  <c r="N57" i="69"/>
  <c r="M57" i="69"/>
  <c r="L57" i="69"/>
  <c r="K57" i="69"/>
  <c r="J57" i="69"/>
  <c r="I57" i="69"/>
  <c r="H57" i="69"/>
  <c r="G57" i="69"/>
  <c r="F57" i="69"/>
  <c r="E57" i="69"/>
  <c r="D57" i="69"/>
  <c r="C57" i="69"/>
  <c r="B57" i="69"/>
  <c r="A57" i="69"/>
  <c r="UC56" i="69"/>
  <c r="UB56" i="69"/>
  <c r="UA56" i="69"/>
  <c r="TZ56" i="69"/>
  <c r="TY56" i="69"/>
  <c r="TX56" i="69"/>
  <c r="TW56" i="69"/>
  <c r="TV56" i="69"/>
  <c r="TU56" i="69"/>
  <c r="TT56" i="69"/>
  <c r="TS56" i="69"/>
  <c r="TR56" i="69"/>
  <c r="TQ56" i="69"/>
  <c r="TP56" i="69"/>
  <c r="TO56" i="69"/>
  <c r="TN56" i="69"/>
  <c r="TM56" i="69"/>
  <c r="TL56" i="69"/>
  <c r="TK56" i="69"/>
  <c r="TJ56" i="69"/>
  <c r="TI56" i="69"/>
  <c r="TH56" i="69"/>
  <c r="TG56" i="69"/>
  <c r="TF56" i="69"/>
  <c r="TE56" i="69"/>
  <c r="TD56" i="69"/>
  <c r="TC56" i="69"/>
  <c r="TB56" i="69"/>
  <c r="TA56" i="69"/>
  <c r="SZ56" i="69"/>
  <c r="SY56" i="69"/>
  <c r="SX56" i="69"/>
  <c r="SW56" i="69"/>
  <c r="SV56" i="69"/>
  <c r="SU56" i="69"/>
  <c r="ST56" i="69"/>
  <c r="SS56" i="69"/>
  <c r="SR56" i="69"/>
  <c r="SQ56" i="69"/>
  <c r="SP56" i="69"/>
  <c r="SO56" i="69"/>
  <c r="SN56" i="69"/>
  <c r="SM56" i="69"/>
  <c r="SL56" i="69"/>
  <c r="SK56" i="69"/>
  <c r="SJ56" i="69"/>
  <c r="SI56" i="69"/>
  <c r="SH56" i="69"/>
  <c r="SG56" i="69"/>
  <c r="SF56" i="69"/>
  <c r="SE56" i="69"/>
  <c r="SD56" i="69"/>
  <c r="SC56" i="69"/>
  <c r="SB56" i="69"/>
  <c r="SA56" i="69"/>
  <c r="RZ56" i="69"/>
  <c r="RY56" i="69"/>
  <c r="RX56" i="69"/>
  <c r="RW56" i="69"/>
  <c r="RV56" i="69"/>
  <c r="RU56" i="69"/>
  <c r="RT56" i="69"/>
  <c r="RS56" i="69"/>
  <c r="RR56" i="69"/>
  <c r="RQ56" i="69"/>
  <c r="RP56" i="69"/>
  <c r="RO56" i="69"/>
  <c r="RN56" i="69"/>
  <c r="RM56" i="69"/>
  <c r="RL56" i="69"/>
  <c r="RK56" i="69"/>
  <c r="RJ56" i="69"/>
  <c r="RI56" i="69"/>
  <c r="RH56" i="69"/>
  <c r="RG56" i="69"/>
  <c r="RF56" i="69"/>
  <c r="RE56" i="69"/>
  <c r="RD56" i="69"/>
  <c r="RC56" i="69"/>
  <c r="RB56" i="69"/>
  <c r="RA56" i="69"/>
  <c r="QZ56" i="69"/>
  <c r="QY56" i="69"/>
  <c r="QX56" i="69"/>
  <c r="QW56" i="69"/>
  <c r="QV56" i="69"/>
  <c r="QU56" i="69"/>
  <c r="QT56" i="69"/>
  <c r="QS56" i="69"/>
  <c r="QR56" i="69"/>
  <c r="QQ56" i="69"/>
  <c r="QP56" i="69"/>
  <c r="QO56" i="69"/>
  <c r="QN56" i="69"/>
  <c r="QM56" i="69"/>
  <c r="QL56" i="69"/>
  <c r="QK56" i="69"/>
  <c r="QJ56" i="69"/>
  <c r="QI56" i="69"/>
  <c r="QH56" i="69"/>
  <c r="QG56" i="69"/>
  <c r="QF56" i="69"/>
  <c r="QE56" i="69"/>
  <c r="QD56" i="69"/>
  <c r="QC56" i="69"/>
  <c r="QB56" i="69"/>
  <c r="QA56" i="69"/>
  <c r="PZ56" i="69"/>
  <c r="PY56" i="69"/>
  <c r="PX56" i="69"/>
  <c r="PW56" i="69"/>
  <c r="PV56" i="69"/>
  <c r="PU56" i="69"/>
  <c r="PT56" i="69"/>
  <c r="PS56" i="69"/>
  <c r="PR56" i="69"/>
  <c r="PQ56" i="69"/>
  <c r="PP56" i="69"/>
  <c r="PO56" i="69"/>
  <c r="PN56" i="69"/>
  <c r="PM56" i="69"/>
  <c r="PL56" i="69"/>
  <c r="PK56" i="69"/>
  <c r="PJ56" i="69"/>
  <c r="PI56" i="69"/>
  <c r="PH56" i="69"/>
  <c r="PG56" i="69"/>
  <c r="PF56" i="69"/>
  <c r="PE56" i="69"/>
  <c r="PD56" i="69"/>
  <c r="PC56" i="69"/>
  <c r="PB56" i="69"/>
  <c r="PA56" i="69"/>
  <c r="OZ56" i="69"/>
  <c r="OY56" i="69"/>
  <c r="OX56" i="69"/>
  <c r="OW56" i="69"/>
  <c r="OV56" i="69"/>
  <c r="OU56" i="69"/>
  <c r="OT56" i="69"/>
  <c r="OS56" i="69"/>
  <c r="OR56" i="69"/>
  <c r="OQ56" i="69"/>
  <c r="OP56" i="69"/>
  <c r="OO56" i="69"/>
  <c r="ON56" i="69"/>
  <c r="OM56" i="69"/>
  <c r="OL56" i="69"/>
  <c r="OK56" i="69"/>
  <c r="OJ56" i="69"/>
  <c r="OI56" i="69"/>
  <c r="OH56" i="69"/>
  <c r="OG56" i="69"/>
  <c r="OF56" i="69"/>
  <c r="OE56" i="69"/>
  <c r="OD56" i="69"/>
  <c r="OC56" i="69"/>
  <c r="OB56" i="69"/>
  <c r="OA56" i="69"/>
  <c r="NZ56" i="69"/>
  <c r="NY56" i="69"/>
  <c r="NX56" i="69"/>
  <c r="NW56" i="69"/>
  <c r="NV56" i="69"/>
  <c r="NU56" i="69"/>
  <c r="NT56" i="69"/>
  <c r="NS56" i="69"/>
  <c r="NR56" i="69"/>
  <c r="NQ56" i="69"/>
  <c r="NP56" i="69"/>
  <c r="NO56" i="69"/>
  <c r="NN56" i="69"/>
  <c r="NM56" i="69"/>
  <c r="NL56" i="69"/>
  <c r="NK56" i="69"/>
  <c r="NJ56" i="69"/>
  <c r="NI56" i="69"/>
  <c r="NH56" i="69"/>
  <c r="NG56" i="69"/>
  <c r="NF56" i="69"/>
  <c r="NE56" i="69"/>
  <c r="ND56" i="69"/>
  <c r="NC56" i="69"/>
  <c r="NB56" i="69"/>
  <c r="NA56" i="69"/>
  <c r="MZ56" i="69"/>
  <c r="MY56" i="69"/>
  <c r="MX56" i="69"/>
  <c r="MW56" i="69"/>
  <c r="MV56" i="69"/>
  <c r="MU56" i="69"/>
  <c r="MT56" i="69"/>
  <c r="MS56" i="69"/>
  <c r="MR56" i="69"/>
  <c r="MQ56" i="69"/>
  <c r="MP56" i="69"/>
  <c r="MO56" i="69"/>
  <c r="MN56" i="69"/>
  <c r="MM56" i="69"/>
  <c r="ML56" i="69"/>
  <c r="MK56" i="69"/>
  <c r="MJ56" i="69"/>
  <c r="MI56" i="69"/>
  <c r="MH56" i="69"/>
  <c r="MG56" i="69"/>
  <c r="MF56" i="69"/>
  <c r="ME56" i="69"/>
  <c r="MD56" i="69"/>
  <c r="MC56" i="69"/>
  <c r="MB56" i="69"/>
  <c r="MA56" i="69"/>
  <c r="LZ56" i="69"/>
  <c r="LY56" i="69"/>
  <c r="LX56" i="69"/>
  <c r="LW56" i="69"/>
  <c r="LV56" i="69"/>
  <c r="LU56" i="69"/>
  <c r="LT56" i="69"/>
  <c r="LS56" i="69"/>
  <c r="LR56" i="69"/>
  <c r="LQ56" i="69"/>
  <c r="LP56" i="69"/>
  <c r="LO56" i="69"/>
  <c r="LN56" i="69"/>
  <c r="LM56" i="69"/>
  <c r="LL56" i="69"/>
  <c r="LK56" i="69"/>
  <c r="LJ56" i="69"/>
  <c r="LI56" i="69"/>
  <c r="LH56" i="69"/>
  <c r="LG56" i="69"/>
  <c r="LF56" i="69"/>
  <c r="LE56" i="69"/>
  <c r="LD56" i="69"/>
  <c r="LC56" i="69"/>
  <c r="LB56" i="69"/>
  <c r="LA56" i="69"/>
  <c r="KZ56" i="69"/>
  <c r="KY56" i="69"/>
  <c r="KX56" i="69"/>
  <c r="KW56" i="69"/>
  <c r="KV56" i="69"/>
  <c r="KU56" i="69"/>
  <c r="KT56" i="69"/>
  <c r="KS56" i="69"/>
  <c r="KR56" i="69"/>
  <c r="KQ56" i="69"/>
  <c r="KP56" i="69"/>
  <c r="KO56" i="69"/>
  <c r="KN56" i="69"/>
  <c r="KM56" i="69"/>
  <c r="KL56" i="69"/>
  <c r="KK56" i="69"/>
  <c r="KJ56" i="69"/>
  <c r="KI56" i="69"/>
  <c r="KH56" i="69"/>
  <c r="KG56" i="69"/>
  <c r="KF56" i="69"/>
  <c r="KE56" i="69"/>
  <c r="KD56" i="69"/>
  <c r="KC56" i="69"/>
  <c r="KB56" i="69"/>
  <c r="KA56" i="69"/>
  <c r="JZ56" i="69"/>
  <c r="JY56" i="69"/>
  <c r="JX56" i="69"/>
  <c r="JW56" i="69"/>
  <c r="JV56" i="69"/>
  <c r="JU56" i="69"/>
  <c r="JT56" i="69"/>
  <c r="JS56" i="69"/>
  <c r="JR56" i="69"/>
  <c r="JQ56" i="69"/>
  <c r="JP56" i="69"/>
  <c r="JO56" i="69"/>
  <c r="JN56" i="69"/>
  <c r="JM56" i="69"/>
  <c r="JL56" i="69"/>
  <c r="JK56" i="69"/>
  <c r="JJ56" i="69"/>
  <c r="JI56" i="69"/>
  <c r="JH56" i="69"/>
  <c r="JG56" i="69"/>
  <c r="JF56" i="69"/>
  <c r="JE56" i="69"/>
  <c r="JD56" i="69"/>
  <c r="JC56" i="69"/>
  <c r="JB56" i="69"/>
  <c r="JA56" i="69"/>
  <c r="IZ56" i="69"/>
  <c r="IY56" i="69"/>
  <c r="IX56" i="69"/>
  <c r="IW56" i="69"/>
  <c r="IV56" i="69"/>
  <c r="IU56" i="69"/>
  <c r="IT56" i="69"/>
  <c r="IS56" i="69"/>
  <c r="IR56" i="69"/>
  <c r="IQ56" i="69"/>
  <c r="IP56" i="69"/>
  <c r="IO56" i="69"/>
  <c r="IN56" i="69"/>
  <c r="IM56" i="69"/>
  <c r="IL56" i="69"/>
  <c r="IK56" i="69"/>
  <c r="IJ56" i="69"/>
  <c r="II56" i="69"/>
  <c r="IH56" i="69"/>
  <c r="IG56" i="69"/>
  <c r="IF56" i="69"/>
  <c r="IE56" i="69"/>
  <c r="ID56" i="69"/>
  <c r="IC56" i="69"/>
  <c r="IB56" i="69"/>
  <c r="IA56" i="69"/>
  <c r="HZ56" i="69"/>
  <c r="HY56" i="69"/>
  <c r="HX56" i="69"/>
  <c r="HW56" i="69"/>
  <c r="HV56" i="69"/>
  <c r="HU56" i="69"/>
  <c r="HT56" i="69"/>
  <c r="HS56" i="69"/>
  <c r="HR56" i="69"/>
  <c r="HQ56" i="69"/>
  <c r="HP56" i="69"/>
  <c r="HO56" i="69"/>
  <c r="HN56" i="69"/>
  <c r="HM56" i="69"/>
  <c r="HL56" i="69"/>
  <c r="HK56" i="69"/>
  <c r="HJ56" i="69"/>
  <c r="HI56" i="69"/>
  <c r="HH56" i="69"/>
  <c r="HG56" i="69"/>
  <c r="HF56" i="69"/>
  <c r="HE56" i="69"/>
  <c r="HD56" i="69"/>
  <c r="HC56" i="69"/>
  <c r="HB56" i="69"/>
  <c r="HA56" i="69"/>
  <c r="GZ56" i="69"/>
  <c r="GY56" i="69"/>
  <c r="GX56" i="69"/>
  <c r="GW56" i="69"/>
  <c r="GV56" i="69"/>
  <c r="GU56" i="69"/>
  <c r="GT56" i="69"/>
  <c r="GS56" i="69"/>
  <c r="GR56" i="69"/>
  <c r="GQ56" i="69"/>
  <c r="GP56" i="69"/>
  <c r="GO56" i="69"/>
  <c r="GN56" i="69"/>
  <c r="GM56" i="69"/>
  <c r="GL56" i="69"/>
  <c r="GK56" i="69"/>
  <c r="GJ56" i="69"/>
  <c r="GI56" i="69"/>
  <c r="GH56" i="69"/>
  <c r="GG56" i="69"/>
  <c r="GF56" i="69"/>
  <c r="GE56" i="69"/>
  <c r="GD56" i="69"/>
  <c r="GC56" i="69"/>
  <c r="GB56" i="69"/>
  <c r="GA56" i="69"/>
  <c r="FZ56" i="69"/>
  <c r="FY56" i="69"/>
  <c r="FX56" i="69"/>
  <c r="FW56" i="69"/>
  <c r="FV56" i="69"/>
  <c r="FU56" i="69"/>
  <c r="FT56" i="69"/>
  <c r="FS56" i="69"/>
  <c r="FR56" i="69"/>
  <c r="FQ56" i="69"/>
  <c r="FP56" i="69"/>
  <c r="FO56" i="69"/>
  <c r="FN56" i="69"/>
  <c r="FM56" i="69"/>
  <c r="FL56" i="69"/>
  <c r="FK56" i="69"/>
  <c r="FJ56" i="69"/>
  <c r="FI56" i="69"/>
  <c r="FH56" i="69"/>
  <c r="FG56" i="69"/>
  <c r="FF56" i="69"/>
  <c r="FE56" i="69"/>
  <c r="FD56" i="69"/>
  <c r="FC56" i="69"/>
  <c r="FB56" i="69"/>
  <c r="FA56" i="69"/>
  <c r="EZ56" i="69"/>
  <c r="EY56" i="69"/>
  <c r="EX56" i="69"/>
  <c r="EW56" i="69"/>
  <c r="EV56" i="69"/>
  <c r="EU56" i="69"/>
  <c r="ET56" i="69"/>
  <c r="ES56" i="69"/>
  <c r="ER56" i="69"/>
  <c r="EQ56" i="69"/>
  <c r="EP56" i="69"/>
  <c r="EO56" i="69"/>
  <c r="EN56" i="69"/>
  <c r="EM56" i="69"/>
  <c r="EL56" i="69"/>
  <c r="EK56" i="69"/>
  <c r="EJ56" i="69"/>
  <c r="EI56" i="69"/>
  <c r="EH56" i="69"/>
  <c r="EG56" i="69"/>
  <c r="EF56" i="69"/>
  <c r="EE56" i="69"/>
  <c r="ED56" i="69"/>
  <c r="EC56" i="69"/>
  <c r="EB56" i="69"/>
  <c r="EA56" i="69"/>
  <c r="DZ56" i="69"/>
  <c r="DY56" i="69"/>
  <c r="DX56" i="69"/>
  <c r="DW56" i="69"/>
  <c r="DV56" i="69"/>
  <c r="DU56" i="69"/>
  <c r="DT56" i="69"/>
  <c r="DS56" i="69"/>
  <c r="DR56" i="69"/>
  <c r="DQ56" i="69"/>
  <c r="DP56" i="69"/>
  <c r="DO56" i="69"/>
  <c r="DN56" i="69"/>
  <c r="DM56" i="69"/>
  <c r="DL56" i="69"/>
  <c r="DK56" i="69"/>
  <c r="DJ56" i="69"/>
  <c r="DI56" i="69"/>
  <c r="DH56" i="69"/>
  <c r="DG56" i="69"/>
  <c r="DF56" i="69"/>
  <c r="DE56" i="69"/>
  <c r="DD56" i="69"/>
  <c r="DC56" i="69"/>
  <c r="DB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X56" i="69"/>
  <c r="BW56" i="69"/>
  <c r="BV56" i="69"/>
  <c r="BU56" i="69"/>
  <c r="BT56" i="69"/>
  <c r="BS56" i="69"/>
  <c r="BR56" i="69"/>
  <c r="BQ56" i="69"/>
  <c r="BP56" i="69"/>
  <c r="BO56" i="69"/>
  <c r="BN56" i="69"/>
  <c r="BM56" i="69"/>
  <c r="BL56" i="69"/>
  <c r="BK56" i="69"/>
  <c r="BJ56"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D56" i="69"/>
  <c r="C56" i="69"/>
  <c r="B56" i="69"/>
  <c r="A56" i="69"/>
  <c r="UC55" i="69"/>
  <c r="UB55" i="69"/>
  <c r="UA55" i="69"/>
  <c r="TZ55" i="69"/>
  <c r="TY55" i="69"/>
  <c r="TX55" i="69"/>
  <c r="TW55" i="69"/>
  <c r="TV55" i="69"/>
  <c r="TU55" i="69"/>
  <c r="TT55" i="69"/>
  <c r="TS55" i="69"/>
  <c r="TR55" i="69"/>
  <c r="TQ55" i="69"/>
  <c r="TP55" i="69"/>
  <c r="TO55" i="69"/>
  <c r="TN55" i="69"/>
  <c r="TM55" i="69"/>
  <c r="TL55" i="69"/>
  <c r="TK55" i="69"/>
  <c r="TJ55" i="69"/>
  <c r="TI55" i="69"/>
  <c r="TH55" i="69"/>
  <c r="TG55" i="69"/>
  <c r="TF55" i="69"/>
  <c r="TE55" i="69"/>
  <c r="TD55" i="69"/>
  <c r="TC55" i="69"/>
  <c r="TB55" i="69"/>
  <c r="TA55" i="69"/>
  <c r="SZ55" i="69"/>
  <c r="SY55" i="69"/>
  <c r="SX55" i="69"/>
  <c r="SW55" i="69"/>
  <c r="SV55" i="69"/>
  <c r="SU55" i="69"/>
  <c r="ST55" i="69"/>
  <c r="SS55" i="69"/>
  <c r="SR55" i="69"/>
  <c r="SQ55" i="69"/>
  <c r="SP55" i="69"/>
  <c r="SO55" i="69"/>
  <c r="SN55" i="69"/>
  <c r="SM55" i="69"/>
  <c r="SL55" i="69"/>
  <c r="SK55" i="69"/>
  <c r="SJ55" i="69"/>
  <c r="SI55" i="69"/>
  <c r="SH55" i="69"/>
  <c r="SG55" i="69"/>
  <c r="SF55" i="69"/>
  <c r="SE55" i="69"/>
  <c r="SD55" i="69"/>
  <c r="SC55" i="69"/>
  <c r="SB55" i="69"/>
  <c r="SA55" i="69"/>
  <c r="RZ55" i="69"/>
  <c r="RY55" i="69"/>
  <c r="RX55" i="69"/>
  <c r="RW55" i="69"/>
  <c r="RV55" i="69"/>
  <c r="RU55" i="69"/>
  <c r="RT55" i="69"/>
  <c r="RS55" i="69"/>
  <c r="RR55" i="69"/>
  <c r="RQ55" i="69"/>
  <c r="RP55" i="69"/>
  <c r="RO55" i="69"/>
  <c r="RN55" i="69"/>
  <c r="RM55" i="69"/>
  <c r="RL55" i="69"/>
  <c r="RK55" i="69"/>
  <c r="RJ55" i="69"/>
  <c r="RI55" i="69"/>
  <c r="RH55" i="69"/>
  <c r="RG55" i="69"/>
  <c r="RF55" i="69"/>
  <c r="RE55" i="69"/>
  <c r="RD55" i="69"/>
  <c r="RC55" i="69"/>
  <c r="RB55" i="69"/>
  <c r="RA55" i="69"/>
  <c r="QZ55" i="69"/>
  <c r="QY55" i="69"/>
  <c r="QX55" i="69"/>
  <c r="QW55" i="69"/>
  <c r="QV55" i="69"/>
  <c r="QU55" i="69"/>
  <c r="QT55" i="69"/>
  <c r="QS55" i="69"/>
  <c r="QR55" i="69"/>
  <c r="QQ55" i="69"/>
  <c r="QP55" i="69"/>
  <c r="QO55" i="69"/>
  <c r="QN55" i="69"/>
  <c r="QM55" i="69"/>
  <c r="QL55" i="69"/>
  <c r="QK55" i="69"/>
  <c r="QJ55" i="69"/>
  <c r="QI55" i="69"/>
  <c r="QH55" i="69"/>
  <c r="QG55" i="69"/>
  <c r="QF55" i="69"/>
  <c r="QE55" i="69"/>
  <c r="QD55" i="69"/>
  <c r="QC55" i="69"/>
  <c r="QB55" i="69"/>
  <c r="QA55" i="69"/>
  <c r="PZ55" i="69"/>
  <c r="PY55" i="69"/>
  <c r="PX55" i="69"/>
  <c r="PW55" i="69"/>
  <c r="PV55" i="69"/>
  <c r="PU55" i="69"/>
  <c r="PT55" i="69"/>
  <c r="PS55" i="69"/>
  <c r="PR55" i="69"/>
  <c r="PQ55" i="69"/>
  <c r="PP55" i="69"/>
  <c r="PO55" i="69"/>
  <c r="PN55" i="69"/>
  <c r="PM55" i="69"/>
  <c r="PL55" i="69"/>
  <c r="PK55" i="69"/>
  <c r="PJ55" i="69"/>
  <c r="PI55" i="69"/>
  <c r="PH55" i="69"/>
  <c r="PG55" i="69"/>
  <c r="PF55" i="69"/>
  <c r="PE55" i="69"/>
  <c r="PD55" i="69"/>
  <c r="PC55" i="69"/>
  <c r="PB55" i="69"/>
  <c r="PA55" i="69"/>
  <c r="OZ55" i="69"/>
  <c r="OY55" i="69"/>
  <c r="OX55" i="69"/>
  <c r="OW55" i="69"/>
  <c r="OV55" i="69"/>
  <c r="OU55" i="69"/>
  <c r="OT55" i="69"/>
  <c r="OS55" i="69"/>
  <c r="OR55" i="69"/>
  <c r="OQ55" i="69"/>
  <c r="OP55" i="69"/>
  <c r="OO55" i="69"/>
  <c r="ON55" i="69"/>
  <c r="OM55" i="69"/>
  <c r="OL55" i="69"/>
  <c r="OK55" i="69"/>
  <c r="OJ55" i="69"/>
  <c r="OI55" i="69"/>
  <c r="OH55" i="69"/>
  <c r="OG55" i="69"/>
  <c r="OF55" i="69"/>
  <c r="OE55" i="69"/>
  <c r="OD55" i="69"/>
  <c r="OC55" i="69"/>
  <c r="OB55" i="69"/>
  <c r="OA55" i="69"/>
  <c r="NZ55" i="69"/>
  <c r="NY55" i="69"/>
  <c r="NX55" i="69"/>
  <c r="NW55" i="69"/>
  <c r="NV55" i="69"/>
  <c r="NU55" i="69"/>
  <c r="NT55" i="69"/>
  <c r="NS55" i="69"/>
  <c r="NR55" i="69"/>
  <c r="NQ55" i="69"/>
  <c r="NP55" i="69"/>
  <c r="NO55" i="69"/>
  <c r="NN55" i="69"/>
  <c r="NM55" i="69"/>
  <c r="NL55" i="69"/>
  <c r="NK55" i="69"/>
  <c r="NJ55" i="69"/>
  <c r="NI55" i="69"/>
  <c r="NH55" i="69"/>
  <c r="NG55" i="69"/>
  <c r="NF55" i="69"/>
  <c r="NE55" i="69"/>
  <c r="ND55" i="69"/>
  <c r="NC55" i="69"/>
  <c r="NB55" i="69"/>
  <c r="NA55" i="69"/>
  <c r="MZ55" i="69"/>
  <c r="MY55" i="69"/>
  <c r="MX55" i="69"/>
  <c r="MW55" i="69"/>
  <c r="MV55" i="69"/>
  <c r="MU55" i="69"/>
  <c r="MT55" i="69"/>
  <c r="MS55" i="69"/>
  <c r="MR55" i="69"/>
  <c r="MQ55" i="69"/>
  <c r="MP55" i="69"/>
  <c r="MO55" i="69"/>
  <c r="MN55" i="69"/>
  <c r="MM55" i="69"/>
  <c r="ML55" i="69"/>
  <c r="MK55" i="69"/>
  <c r="MJ55" i="69"/>
  <c r="MI55" i="69"/>
  <c r="MH55" i="69"/>
  <c r="MG55" i="69"/>
  <c r="MF55" i="69"/>
  <c r="ME55" i="69"/>
  <c r="MD55" i="69"/>
  <c r="MC55" i="69"/>
  <c r="MB55" i="69"/>
  <c r="MA55" i="69"/>
  <c r="LZ55" i="69"/>
  <c r="LY55" i="69"/>
  <c r="LX55" i="69"/>
  <c r="LW55" i="69"/>
  <c r="LV55" i="69"/>
  <c r="LU55" i="69"/>
  <c r="LT55" i="69"/>
  <c r="LS55" i="69"/>
  <c r="LR55" i="69"/>
  <c r="LQ55" i="69"/>
  <c r="LP55" i="69"/>
  <c r="LO55" i="69"/>
  <c r="LN55" i="69"/>
  <c r="LM55" i="69"/>
  <c r="LL55" i="69"/>
  <c r="LK55" i="69"/>
  <c r="LJ55" i="69"/>
  <c r="LI55" i="69"/>
  <c r="LH55" i="69"/>
  <c r="LG55" i="69"/>
  <c r="LF55" i="69"/>
  <c r="LE55" i="69"/>
  <c r="LD55" i="69"/>
  <c r="LC55" i="69"/>
  <c r="LB55" i="69"/>
  <c r="LA55" i="69"/>
  <c r="KZ55" i="69"/>
  <c r="KY55" i="69"/>
  <c r="KX55" i="69"/>
  <c r="KW55" i="69"/>
  <c r="KV55" i="69"/>
  <c r="KU55" i="69"/>
  <c r="KT55" i="69"/>
  <c r="KS55" i="69"/>
  <c r="KR55" i="69"/>
  <c r="KQ55" i="69"/>
  <c r="KP55" i="69"/>
  <c r="KO55" i="69"/>
  <c r="KN55" i="69"/>
  <c r="KM55" i="69"/>
  <c r="KL55" i="69"/>
  <c r="KK55" i="69"/>
  <c r="KJ55" i="69"/>
  <c r="KI55" i="69"/>
  <c r="KH55" i="69"/>
  <c r="KG55" i="69"/>
  <c r="KF55" i="69"/>
  <c r="KE55" i="69"/>
  <c r="KD55" i="69"/>
  <c r="KC55" i="69"/>
  <c r="KB55" i="69"/>
  <c r="KA55" i="69"/>
  <c r="JZ55" i="69"/>
  <c r="JY55" i="69"/>
  <c r="JX55" i="69"/>
  <c r="JW55" i="69"/>
  <c r="JV55" i="69"/>
  <c r="JU55" i="69"/>
  <c r="JT55" i="69"/>
  <c r="JS55" i="69"/>
  <c r="JR55" i="69"/>
  <c r="JQ55" i="69"/>
  <c r="JP55" i="69"/>
  <c r="JO55" i="69"/>
  <c r="JN55" i="69"/>
  <c r="JM55" i="69"/>
  <c r="JL55" i="69"/>
  <c r="JK55" i="69"/>
  <c r="JJ55" i="69"/>
  <c r="JI55" i="69"/>
  <c r="JH55" i="69"/>
  <c r="JG55" i="69"/>
  <c r="JF55" i="69"/>
  <c r="JE55" i="69"/>
  <c r="JD55" i="69"/>
  <c r="JC55" i="69"/>
  <c r="JB55" i="69"/>
  <c r="JA55" i="69"/>
  <c r="IZ55" i="69"/>
  <c r="IY55" i="69"/>
  <c r="IX55" i="69"/>
  <c r="IW55" i="69"/>
  <c r="IV55" i="69"/>
  <c r="IU55" i="69"/>
  <c r="IT55" i="69"/>
  <c r="IS55" i="69"/>
  <c r="IR55" i="69"/>
  <c r="IQ55" i="69"/>
  <c r="IP55" i="69"/>
  <c r="IO55" i="69"/>
  <c r="IN55" i="69"/>
  <c r="IM55" i="69"/>
  <c r="IL55" i="69"/>
  <c r="IK55" i="69"/>
  <c r="IJ55" i="69"/>
  <c r="II55" i="69"/>
  <c r="IH55" i="69"/>
  <c r="IG55" i="69"/>
  <c r="IF55" i="69"/>
  <c r="IE55" i="69"/>
  <c r="ID55" i="69"/>
  <c r="IC55" i="69"/>
  <c r="IB55" i="69"/>
  <c r="IA55" i="69"/>
  <c r="HZ55" i="69"/>
  <c r="HY55" i="69"/>
  <c r="HX55" i="69"/>
  <c r="HW55" i="69"/>
  <c r="HV55" i="69"/>
  <c r="HU55" i="69"/>
  <c r="HT55" i="69"/>
  <c r="HS55" i="69"/>
  <c r="HR55" i="69"/>
  <c r="HQ55" i="69"/>
  <c r="HP55" i="69"/>
  <c r="HO55" i="69"/>
  <c r="HN55" i="69"/>
  <c r="HM55" i="69"/>
  <c r="HL55" i="69"/>
  <c r="HK55" i="69"/>
  <c r="HJ55" i="69"/>
  <c r="HI55" i="69"/>
  <c r="HH55" i="69"/>
  <c r="HG55" i="69"/>
  <c r="HF55" i="69"/>
  <c r="HE55" i="69"/>
  <c r="HD55" i="69"/>
  <c r="HC55" i="69"/>
  <c r="HB55" i="69"/>
  <c r="HA55" i="69"/>
  <c r="GZ55" i="69"/>
  <c r="GY55" i="69"/>
  <c r="GX55" i="69"/>
  <c r="GW55" i="69"/>
  <c r="GV55" i="69"/>
  <c r="GU55" i="69"/>
  <c r="GT55" i="69"/>
  <c r="GS55" i="69"/>
  <c r="GR55" i="69"/>
  <c r="GQ55" i="69"/>
  <c r="GP55" i="69"/>
  <c r="GO55" i="69"/>
  <c r="GN55" i="69"/>
  <c r="GM55" i="69"/>
  <c r="GL55" i="69"/>
  <c r="GK55" i="69"/>
  <c r="GJ55" i="69"/>
  <c r="GI55" i="69"/>
  <c r="GH55" i="69"/>
  <c r="GG55" i="69"/>
  <c r="GF55" i="69"/>
  <c r="GE55" i="69"/>
  <c r="GD55" i="69"/>
  <c r="GC55" i="69"/>
  <c r="GB55" i="69"/>
  <c r="GA55" i="69"/>
  <c r="FZ55" i="69"/>
  <c r="FY55" i="69"/>
  <c r="FX55" i="69"/>
  <c r="FW55" i="69"/>
  <c r="FV55" i="69"/>
  <c r="FU55" i="69"/>
  <c r="FT55" i="69"/>
  <c r="FS55" i="69"/>
  <c r="FR55" i="69"/>
  <c r="FQ55" i="69"/>
  <c r="FP55" i="69"/>
  <c r="FO55" i="69"/>
  <c r="FN55" i="69"/>
  <c r="FM55" i="69"/>
  <c r="FL55" i="69"/>
  <c r="FK55" i="69"/>
  <c r="FJ55" i="69"/>
  <c r="FI55" i="69"/>
  <c r="FH55" i="69"/>
  <c r="FG55" i="69"/>
  <c r="FF55" i="69"/>
  <c r="FE55" i="69"/>
  <c r="FD55" i="69"/>
  <c r="FC55" i="69"/>
  <c r="FB55" i="69"/>
  <c r="FA55" i="69"/>
  <c r="EZ55" i="69"/>
  <c r="EY55" i="69"/>
  <c r="EX55" i="69"/>
  <c r="EW55" i="69"/>
  <c r="EV55" i="69"/>
  <c r="EU55" i="69"/>
  <c r="ET55" i="69"/>
  <c r="ES55" i="69"/>
  <c r="ER55" i="69"/>
  <c r="EQ55" i="69"/>
  <c r="EP55" i="69"/>
  <c r="EO55" i="69"/>
  <c r="EN55" i="69"/>
  <c r="EM55" i="69"/>
  <c r="EL55" i="69"/>
  <c r="EK55" i="69"/>
  <c r="EJ55" i="69"/>
  <c r="EI55" i="69"/>
  <c r="EH55" i="69"/>
  <c r="EG55" i="69"/>
  <c r="EF55" i="69"/>
  <c r="EE55" i="69"/>
  <c r="ED55" i="69"/>
  <c r="EC55" i="69"/>
  <c r="EB55" i="69"/>
  <c r="EA55" i="69"/>
  <c r="DZ55" i="69"/>
  <c r="DY55" i="69"/>
  <c r="DX55" i="69"/>
  <c r="DW55" i="69"/>
  <c r="DV55" i="69"/>
  <c r="DU55" i="69"/>
  <c r="DT55" i="69"/>
  <c r="DS55" i="69"/>
  <c r="DR55" i="69"/>
  <c r="DQ55" i="69"/>
  <c r="DP55" i="69"/>
  <c r="DO55" i="69"/>
  <c r="DN55" i="69"/>
  <c r="DM55" i="69"/>
  <c r="DL55" i="69"/>
  <c r="DK55" i="69"/>
  <c r="DJ55" i="69"/>
  <c r="DI55" i="69"/>
  <c r="DH55" i="69"/>
  <c r="DG55" i="69"/>
  <c r="DF55" i="69"/>
  <c r="DE55" i="69"/>
  <c r="DD55" i="69"/>
  <c r="DC55" i="69"/>
  <c r="DB55" i="69"/>
  <c r="DA55" i="69"/>
  <c r="CZ55" i="69"/>
  <c r="CY55" i="69"/>
  <c r="CX55" i="69"/>
  <c r="CW55" i="69"/>
  <c r="CV55" i="69"/>
  <c r="CU55" i="69"/>
  <c r="CT55" i="69"/>
  <c r="CS55" i="69"/>
  <c r="CR55" i="69"/>
  <c r="CQ55" i="69"/>
  <c r="CP55" i="69"/>
  <c r="CO55" i="69"/>
  <c r="CN55" i="69"/>
  <c r="CM55" i="69"/>
  <c r="CL55" i="69"/>
  <c r="CK55" i="69"/>
  <c r="CJ55" i="69"/>
  <c r="CI55" i="69"/>
  <c r="CH55" i="69"/>
  <c r="CG55" i="69"/>
  <c r="CF55" i="69"/>
  <c r="CE55" i="69"/>
  <c r="CD55" i="69"/>
  <c r="CC55" i="69"/>
  <c r="CB55" i="69"/>
  <c r="CA55" i="69"/>
  <c r="BZ55" i="69"/>
  <c r="BY55" i="69"/>
  <c r="BX55" i="69"/>
  <c r="BW55" i="69"/>
  <c r="BV55" i="69"/>
  <c r="BU55" i="69"/>
  <c r="BT55" i="69"/>
  <c r="BS55" i="69"/>
  <c r="BR55" i="69"/>
  <c r="BQ55" i="69"/>
  <c r="BP55" i="69"/>
  <c r="BO55" i="69"/>
  <c r="BN55" i="69"/>
  <c r="BM55" i="69"/>
  <c r="BL55" i="69"/>
  <c r="BK55" i="69"/>
  <c r="BJ55" i="69"/>
  <c r="BI55" i="69"/>
  <c r="BH55" i="69"/>
  <c r="BG55" i="69"/>
  <c r="BF55" i="69"/>
  <c r="BE55" i="69"/>
  <c r="BD55" i="69"/>
  <c r="BC55" i="69"/>
  <c r="BB55" i="69"/>
  <c r="BA55" i="69"/>
  <c r="AZ55" i="69"/>
  <c r="AY55" i="69"/>
  <c r="AX55" i="69"/>
  <c r="AW55" i="69"/>
  <c r="AV55" i="69"/>
  <c r="AU55" i="69"/>
  <c r="AT55" i="69"/>
  <c r="AS55" i="69"/>
  <c r="AR55" i="69"/>
  <c r="AQ55" i="69"/>
  <c r="AP55" i="69"/>
  <c r="AO55" i="69"/>
  <c r="AN55" i="69"/>
  <c r="AM55" i="69"/>
  <c r="AL55" i="69"/>
  <c r="AK55" i="69"/>
  <c r="AJ55" i="69"/>
  <c r="AI55" i="69"/>
  <c r="AH55" i="69"/>
  <c r="AG55" i="69"/>
  <c r="AF55" i="69"/>
  <c r="AE55" i="69"/>
  <c r="AD55" i="69"/>
  <c r="AC55" i="69"/>
  <c r="AB55" i="69"/>
  <c r="AA55" i="69"/>
  <c r="Z55" i="69"/>
  <c r="Y55" i="69"/>
  <c r="X55" i="69"/>
  <c r="W55" i="69"/>
  <c r="V55" i="69"/>
  <c r="U55" i="69"/>
  <c r="T55" i="69"/>
  <c r="S55" i="69"/>
  <c r="R55" i="69"/>
  <c r="Q55" i="69"/>
  <c r="P55" i="69"/>
  <c r="O55" i="69"/>
  <c r="N55" i="69"/>
  <c r="M55" i="69"/>
  <c r="L55" i="69"/>
  <c r="K55" i="69"/>
  <c r="J55" i="69"/>
  <c r="I55" i="69"/>
  <c r="H55" i="69"/>
  <c r="G55" i="69"/>
  <c r="F55" i="69"/>
  <c r="E55" i="69"/>
  <c r="D55" i="69"/>
  <c r="C55" i="69"/>
  <c r="B55" i="69"/>
  <c r="A55" i="69"/>
  <c r="UC54" i="69"/>
  <c r="UB54" i="69"/>
  <c r="UA54" i="69"/>
  <c r="TZ54" i="69"/>
  <c r="TY54" i="69"/>
  <c r="TX54" i="69"/>
  <c r="TW54" i="69"/>
  <c r="TV54" i="69"/>
  <c r="TU54" i="69"/>
  <c r="TT54" i="69"/>
  <c r="TS54" i="69"/>
  <c r="TR54" i="69"/>
  <c r="TQ54" i="69"/>
  <c r="TP54" i="69"/>
  <c r="TO54" i="69"/>
  <c r="TN54" i="69"/>
  <c r="TM54" i="69"/>
  <c r="TL54" i="69"/>
  <c r="TK54" i="69"/>
  <c r="TJ54" i="69"/>
  <c r="TI54" i="69"/>
  <c r="TH54" i="69"/>
  <c r="TG54" i="69"/>
  <c r="TF54" i="69"/>
  <c r="TE54" i="69"/>
  <c r="TD54" i="69"/>
  <c r="TC54" i="69"/>
  <c r="TB54" i="69"/>
  <c r="TA54" i="69"/>
  <c r="SZ54" i="69"/>
  <c r="SY54" i="69"/>
  <c r="SX54" i="69"/>
  <c r="SW54" i="69"/>
  <c r="SV54" i="69"/>
  <c r="SU54" i="69"/>
  <c r="ST54" i="69"/>
  <c r="SS54" i="69"/>
  <c r="SR54" i="69"/>
  <c r="SQ54" i="69"/>
  <c r="SP54" i="69"/>
  <c r="SO54" i="69"/>
  <c r="SN54" i="69"/>
  <c r="SM54" i="69"/>
  <c r="SL54" i="69"/>
  <c r="SK54" i="69"/>
  <c r="SJ54" i="69"/>
  <c r="SI54" i="69"/>
  <c r="SH54" i="69"/>
  <c r="SG54" i="69"/>
  <c r="SF54" i="69"/>
  <c r="SE54" i="69"/>
  <c r="SD54" i="69"/>
  <c r="SC54" i="69"/>
  <c r="SB54" i="69"/>
  <c r="SA54" i="69"/>
  <c r="RZ54" i="69"/>
  <c r="RY54" i="69"/>
  <c r="RX54" i="69"/>
  <c r="RW54" i="69"/>
  <c r="RV54" i="69"/>
  <c r="RU54" i="69"/>
  <c r="RT54" i="69"/>
  <c r="RS54" i="69"/>
  <c r="RR54" i="69"/>
  <c r="RQ54" i="69"/>
  <c r="RP54" i="69"/>
  <c r="RO54" i="69"/>
  <c r="RN54" i="69"/>
  <c r="RM54" i="69"/>
  <c r="RL54" i="69"/>
  <c r="RK54" i="69"/>
  <c r="RJ54" i="69"/>
  <c r="RI54" i="69"/>
  <c r="RH54" i="69"/>
  <c r="RG54" i="69"/>
  <c r="RF54" i="69"/>
  <c r="RE54" i="69"/>
  <c r="RD54" i="69"/>
  <c r="RC54" i="69"/>
  <c r="RB54" i="69"/>
  <c r="RA54" i="69"/>
  <c r="QZ54" i="69"/>
  <c r="QY54" i="69"/>
  <c r="QX54" i="69"/>
  <c r="QW54" i="69"/>
  <c r="QV54" i="69"/>
  <c r="QU54" i="69"/>
  <c r="QT54" i="69"/>
  <c r="QS54" i="69"/>
  <c r="QR54" i="69"/>
  <c r="QQ54" i="69"/>
  <c r="QP54" i="69"/>
  <c r="QO54" i="69"/>
  <c r="QN54" i="69"/>
  <c r="QM54" i="69"/>
  <c r="QL54" i="69"/>
  <c r="QK54" i="69"/>
  <c r="QJ54" i="69"/>
  <c r="QI54" i="69"/>
  <c r="QH54" i="69"/>
  <c r="QG54" i="69"/>
  <c r="QF54" i="69"/>
  <c r="QE54" i="69"/>
  <c r="QD54" i="69"/>
  <c r="QC54" i="69"/>
  <c r="QB54" i="69"/>
  <c r="QA54" i="69"/>
  <c r="PZ54" i="69"/>
  <c r="PY54" i="69"/>
  <c r="PX54" i="69"/>
  <c r="PW54" i="69"/>
  <c r="PV54" i="69"/>
  <c r="PU54" i="69"/>
  <c r="PT54" i="69"/>
  <c r="PS54" i="69"/>
  <c r="PR54" i="69"/>
  <c r="PQ54" i="69"/>
  <c r="PP54" i="69"/>
  <c r="PO54" i="69"/>
  <c r="PN54" i="69"/>
  <c r="PM54" i="69"/>
  <c r="PL54" i="69"/>
  <c r="PK54" i="69"/>
  <c r="PJ54" i="69"/>
  <c r="PI54" i="69"/>
  <c r="PH54" i="69"/>
  <c r="PG54" i="69"/>
  <c r="PF54" i="69"/>
  <c r="PE54" i="69"/>
  <c r="PD54" i="69"/>
  <c r="PC54" i="69"/>
  <c r="PB54" i="69"/>
  <c r="PA54" i="69"/>
  <c r="OZ54" i="69"/>
  <c r="OY54" i="69"/>
  <c r="OX54" i="69"/>
  <c r="OW54" i="69"/>
  <c r="OV54" i="69"/>
  <c r="OU54" i="69"/>
  <c r="OT54" i="69"/>
  <c r="OS54" i="69"/>
  <c r="OR54" i="69"/>
  <c r="OQ54" i="69"/>
  <c r="OP54" i="69"/>
  <c r="OO54" i="69"/>
  <c r="ON54" i="69"/>
  <c r="OM54" i="69"/>
  <c r="OL54" i="69"/>
  <c r="OK54" i="69"/>
  <c r="OJ54" i="69"/>
  <c r="OI54" i="69"/>
  <c r="OH54" i="69"/>
  <c r="OG54" i="69"/>
  <c r="OF54" i="69"/>
  <c r="OE54" i="69"/>
  <c r="OD54" i="69"/>
  <c r="OC54" i="69"/>
  <c r="OB54" i="69"/>
  <c r="OA54" i="69"/>
  <c r="NZ54" i="69"/>
  <c r="NY54" i="69"/>
  <c r="NX54" i="69"/>
  <c r="NW54" i="69"/>
  <c r="NV54" i="69"/>
  <c r="NU54" i="69"/>
  <c r="NT54" i="69"/>
  <c r="NS54" i="69"/>
  <c r="NR54" i="69"/>
  <c r="NQ54" i="69"/>
  <c r="NP54" i="69"/>
  <c r="NO54" i="69"/>
  <c r="NN54" i="69"/>
  <c r="NM54" i="69"/>
  <c r="NL54" i="69"/>
  <c r="NK54" i="69"/>
  <c r="NJ54" i="69"/>
  <c r="NI54" i="69"/>
  <c r="NH54" i="69"/>
  <c r="NG54" i="69"/>
  <c r="NF54" i="69"/>
  <c r="NE54" i="69"/>
  <c r="ND54" i="69"/>
  <c r="NC54" i="69"/>
  <c r="NB54" i="69"/>
  <c r="NA54" i="69"/>
  <c r="MZ54" i="69"/>
  <c r="MY54" i="69"/>
  <c r="MX54" i="69"/>
  <c r="MW54" i="69"/>
  <c r="MV54" i="69"/>
  <c r="MU54" i="69"/>
  <c r="MT54" i="69"/>
  <c r="MS54" i="69"/>
  <c r="MR54" i="69"/>
  <c r="MQ54" i="69"/>
  <c r="MP54" i="69"/>
  <c r="MO54" i="69"/>
  <c r="MN54" i="69"/>
  <c r="MM54" i="69"/>
  <c r="ML54" i="69"/>
  <c r="MK54" i="69"/>
  <c r="MJ54" i="69"/>
  <c r="MI54" i="69"/>
  <c r="MH54" i="69"/>
  <c r="MG54" i="69"/>
  <c r="MF54" i="69"/>
  <c r="ME54" i="69"/>
  <c r="MD54" i="69"/>
  <c r="MC54" i="69"/>
  <c r="MB54" i="69"/>
  <c r="MA54" i="69"/>
  <c r="LZ54" i="69"/>
  <c r="LY54" i="69"/>
  <c r="LX54" i="69"/>
  <c r="LW54" i="69"/>
  <c r="LV54" i="69"/>
  <c r="LU54" i="69"/>
  <c r="LT54" i="69"/>
  <c r="LS54" i="69"/>
  <c r="LR54" i="69"/>
  <c r="LQ54" i="69"/>
  <c r="LP54" i="69"/>
  <c r="LO54" i="69"/>
  <c r="LN54" i="69"/>
  <c r="LM54" i="69"/>
  <c r="LL54" i="69"/>
  <c r="LK54" i="69"/>
  <c r="LJ54" i="69"/>
  <c r="LI54" i="69"/>
  <c r="LH54" i="69"/>
  <c r="LG54" i="69"/>
  <c r="LF54" i="69"/>
  <c r="LE54" i="69"/>
  <c r="LD54" i="69"/>
  <c r="LC54" i="69"/>
  <c r="LB54" i="69"/>
  <c r="LA54" i="69"/>
  <c r="KZ54" i="69"/>
  <c r="KY54" i="69"/>
  <c r="KX54" i="69"/>
  <c r="KW54" i="69"/>
  <c r="KV54" i="69"/>
  <c r="KU54" i="69"/>
  <c r="KT54" i="69"/>
  <c r="KS54" i="69"/>
  <c r="KR54" i="69"/>
  <c r="KQ54" i="69"/>
  <c r="KP54" i="69"/>
  <c r="KO54" i="69"/>
  <c r="KN54" i="69"/>
  <c r="KM54" i="69"/>
  <c r="KL54" i="69"/>
  <c r="KK54" i="69"/>
  <c r="KJ54" i="69"/>
  <c r="KI54" i="69"/>
  <c r="KH54" i="69"/>
  <c r="KG54" i="69"/>
  <c r="KF54" i="69"/>
  <c r="KE54" i="69"/>
  <c r="KD54" i="69"/>
  <c r="KC54" i="69"/>
  <c r="KB54" i="69"/>
  <c r="KA54" i="69"/>
  <c r="JZ54" i="69"/>
  <c r="JY54" i="69"/>
  <c r="JX54" i="69"/>
  <c r="JW54" i="69"/>
  <c r="JV54" i="69"/>
  <c r="JU54" i="69"/>
  <c r="JT54" i="69"/>
  <c r="JS54" i="69"/>
  <c r="JR54" i="69"/>
  <c r="JQ54" i="69"/>
  <c r="JP54" i="69"/>
  <c r="JO54" i="69"/>
  <c r="JN54" i="69"/>
  <c r="JM54" i="69"/>
  <c r="JL54" i="69"/>
  <c r="JK54" i="69"/>
  <c r="JJ54" i="69"/>
  <c r="JI54" i="69"/>
  <c r="JH54" i="69"/>
  <c r="JG54" i="69"/>
  <c r="JF54" i="69"/>
  <c r="JE54" i="69"/>
  <c r="JD54" i="69"/>
  <c r="JC54" i="69"/>
  <c r="JB54" i="69"/>
  <c r="JA54" i="69"/>
  <c r="IZ54" i="69"/>
  <c r="IY54" i="69"/>
  <c r="IX54" i="69"/>
  <c r="IW54" i="69"/>
  <c r="IV54" i="69"/>
  <c r="IU54" i="69"/>
  <c r="IT54" i="69"/>
  <c r="IS54" i="69"/>
  <c r="IR54" i="69"/>
  <c r="IQ54" i="69"/>
  <c r="IP54" i="69"/>
  <c r="IO54" i="69"/>
  <c r="IN54" i="69"/>
  <c r="IM54" i="69"/>
  <c r="IL54" i="69"/>
  <c r="IK54" i="69"/>
  <c r="IJ54" i="69"/>
  <c r="II54" i="69"/>
  <c r="IH54" i="69"/>
  <c r="IG54" i="69"/>
  <c r="IF54" i="69"/>
  <c r="IE54" i="69"/>
  <c r="ID54" i="69"/>
  <c r="IC54" i="69"/>
  <c r="IB54" i="69"/>
  <c r="IA54" i="69"/>
  <c r="HZ54" i="69"/>
  <c r="HY54" i="69"/>
  <c r="HX54" i="69"/>
  <c r="HW54" i="69"/>
  <c r="HV54" i="69"/>
  <c r="HU54" i="69"/>
  <c r="HT54" i="69"/>
  <c r="HS54" i="69"/>
  <c r="HR54" i="69"/>
  <c r="HQ54" i="69"/>
  <c r="HP54" i="69"/>
  <c r="HO54" i="69"/>
  <c r="HN54" i="69"/>
  <c r="HM54" i="69"/>
  <c r="HL54" i="69"/>
  <c r="HK54" i="69"/>
  <c r="HJ54" i="69"/>
  <c r="HI54" i="69"/>
  <c r="HH54" i="69"/>
  <c r="HG54" i="69"/>
  <c r="HF54" i="69"/>
  <c r="HE54" i="69"/>
  <c r="HD54" i="69"/>
  <c r="HC54" i="69"/>
  <c r="HB54" i="69"/>
  <c r="HA54" i="69"/>
  <c r="GZ54" i="69"/>
  <c r="GY54" i="69"/>
  <c r="GX54" i="69"/>
  <c r="GW54" i="69"/>
  <c r="GV54" i="69"/>
  <c r="GU54" i="69"/>
  <c r="GT54" i="69"/>
  <c r="GS54" i="69"/>
  <c r="GR54" i="69"/>
  <c r="GQ54" i="69"/>
  <c r="GP54" i="69"/>
  <c r="GO54" i="69"/>
  <c r="GN54" i="69"/>
  <c r="GM54" i="69"/>
  <c r="GL54" i="69"/>
  <c r="GK54" i="69"/>
  <c r="GJ54" i="69"/>
  <c r="GI54" i="69"/>
  <c r="GH54" i="69"/>
  <c r="GG54" i="69"/>
  <c r="GF54" i="69"/>
  <c r="GE54" i="69"/>
  <c r="GD54" i="69"/>
  <c r="GC54" i="69"/>
  <c r="GB54" i="69"/>
  <c r="GA54" i="69"/>
  <c r="FZ54" i="69"/>
  <c r="FY54" i="69"/>
  <c r="FX54" i="69"/>
  <c r="FW54" i="69"/>
  <c r="FV54" i="69"/>
  <c r="FU54" i="69"/>
  <c r="FT54" i="69"/>
  <c r="FS54" i="69"/>
  <c r="FR54" i="69"/>
  <c r="FQ54" i="69"/>
  <c r="FP54" i="69"/>
  <c r="FO54" i="69"/>
  <c r="FN54" i="69"/>
  <c r="FM54" i="69"/>
  <c r="FL54" i="69"/>
  <c r="FK54" i="69"/>
  <c r="FJ54" i="69"/>
  <c r="FI54" i="69"/>
  <c r="FH54" i="69"/>
  <c r="FG54" i="69"/>
  <c r="FF54" i="69"/>
  <c r="FE54" i="69"/>
  <c r="FD54" i="69"/>
  <c r="FC54" i="69"/>
  <c r="FB54" i="69"/>
  <c r="FA54" i="69"/>
  <c r="EZ54" i="69"/>
  <c r="EY54" i="69"/>
  <c r="EX54" i="69"/>
  <c r="EW54" i="69"/>
  <c r="EV54" i="69"/>
  <c r="EU54" i="69"/>
  <c r="ET54" i="69"/>
  <c r="ES54" i="69"/>
  <c r="ER54" i="69"/>
  <c r="EQ54" i="69"/>
  <c r="EP54" i="69"/>
  <c r="EO54" i="69"/>
  <c r="EN54" i="69"/>
  <c r="EM54" i="69"/>
  <c r="EL54" i="69"/>
  <c r="EK54" i="69"/>
  <c r="EJ54" i="69"/>
  <c r="EI54" i="69"/>
  <c r="EH54" i="69"/>
  <c r="EG54" i="69"/>
  <c r="EF54" i="69"/>
  <c r="EE54" i="69"/>
  <c r="ED54" i="69"/>
  <c r="EC54" i="69"/>
  <c r="EB54" i="69"/>
  <c r="EA54" i="69"/>
  <c r="DZ54" i="69"/>
  <c r="DY54" i="69"/>
  <c r="DX54" i="69"/>
  <c r="DW54" i="69"/>
  <c r="DV54" i="69"/>
  <c r="DU54" i="69"/>
  <c r="DT54" i="69"/>
  <c r="DS54" i="69"/>
  <c r="DR54" i="69"/>
  <c r="DQ54" i="69"/>
  <c r="DP54" i="69"/>
  <c r="DO54" i="69"/>
  <c r="DN54" i="69"/>
  <c r="DM54" i="69"/>
  <c r="DL54" i="69"/>
  <c r="DK54" i="69"/>
  <c r="DJ54" i="69"/>
  <c r="DI54" i="69"/>
  <c r="DH54" i="69"/>
  <c r="DG54" i="69"/>
  <c r="DF54" i="69"/>
  <c r="DE54" i="69"/>
  <c r="DD54" i="69"/>
  <c r="DC54" i="69"/>
  <c r="DB54" i="69"/>
  <c r="DA54" i="69"/>
  <c r="CZ54" i="69"/>
  <c r="CY54" i="69"/>
  <c r="CX54" i="69"/>
  <c r="CW54" i="69"/>
  <c r="CV54" i="69"/>
  <c r="CU54" i="69"/>
  <c r="CT54" i="69"/>
  <c r="CS54" i="69"/>
  <c r="CR54" i="69"/>
  <c r="CQ54" i="69"/>
  <c r="CP54" i="69"/>
  <c r="CO54" i="69"/>
  <c r="CN54" i="69"/>
  <c r="CM54" i="69"/>
  <c r="CL54" i="69"/>
  <c r="CK54" i="69"/>
  <c r="CJ54" i="69"/>
  <c r="CI54" i="69"/>
  <c r="CH54" i="69"/>
  <c r="CG54" i="69"/>
  <c r="CF54" i="69"/>
  <c r="CE54" i="69"/>
  <c r="CD54" i="69"/>
  <c r="CC54" i="69"/>
  <c r="CB54" i="69"/>
  <c r="CA54" i="69"/>
  <c r="BZ54" i="69"/>
  <c r="BY54" i="69"/>
  <c r="BX54" i="69"/>
  <c r="BW54" i="69"/>
  <c r="BV54" i="69"/>
  <c r="BU54" i="69"/>
  <c r="BT54" i="69"/>
  <c r="BS54" i="69"/>
  <c r="BR54" i="69"/>
  <c r="BQ54" i="69"/>
  <c r="BP54" i="69"/>
  <c r="BO54" i="69"/>
  <c r="BN54" i="69"/>
  <c r="BM54" i="69"/>
  <c r="BL54" i="69"/>
  <c r="BK54" i="69"/>
  <c r="BJ54" i="69"/>
  <c r="BI54" i="69"/>
  <c r="BH54" i="69"/>
  <c r="BG54" i="69"/>
  <c r="BF54" i="69"/>
  <c r="BE54" i="69"/>
  <c r="BD54" i="69"/>
  <c r="BC54" i="69"/>
  <c r="BB54" i="69"/>
  <c r="BA54" i="69"/>
  <c r="AZ54" i="69"/>
  <c r="AY54" i="69"/>
  <c r="AX54" i="69"/>
  <c r="AW54" i="69"/>
  <c r="AV54" i="69"/>
  <c r="AU54" i="69"/>
  <c r="AT54" i="69"/>
  <c r="AS54" i="69"/>
  <c r="AR54" i="69"/>
  <c r="AQ54" i="69"/>
  <c r="AP54" i="69"/>
  <c r="AO54" i="69"/>
  <c r="AN54" i="69"/>
  <c r="AM54" i="69"/>
  <c r="AL54" i="69"/>
  <c r="AK54" i="69"/>
  <c r="AJ54" i="69"/>
  <c r="AI54" i="69"/>
  <c r="AH54" i="69"/>
  <c r="AG54" i="69"/>
  <c r="AF54" i="69"/>
  <c r="AE54" i="69"/>
  <c r="AD54" i="69"/>
  <c r="AC54" i="69"/>
  <c r="AB54" i="69"/>
  <c r="AA54" i="69"/>
  <c r="Z54" i="69"/>
  <c r="Y54" i="69"/>
  <c r="X54" i="69"/>
  <c r="W54" i="69"/>
  <c r="V54" i="69"/>
  <c r="U54" i="69"/>
  <c r="T54" i="69"/>
  <c r="S54" i="69"/>
  <c r="R54" i="69"/>
  <c r="Q54" i="69"/>
  <c r="P54" i="69"/>
  <c r="O54" i="69"/>
  <c r="N54" i="69"/>
  <c r="M54" i="69"/>
  <c r="L54" i="69"/>
  <c r="K54" i="69"/>
  <c r="J54" i="69"/>
  <c r="I54" i="69"/>
  <c r="H54" i="69"/>
  <c r="G54" i="69"/>
  <c r="F54" i="69"/>
  <c r="E54" i="69"/>
  <c r="D54" i="69"/>
  <c r="C54" i="69"/>
  <c r="B54" i="69"/>
  <c r="A54" i="69"/>
  <c r="UC53" i="69"/>
  <c r="UB53" i="69"/>
  <c r="UA53" i="69"/>
  <c r="TZ53" i="69"/>
  <c r="TY53" i="69"/>
  <c r="TX53" i="69"/>
  <c r="TW53" i="69"/>
  <c r="TV53" i="69"/>
  <c r="TU53" i="69"/>
  <c r="TT53" i="69"/>
  <c r="TS53" i="69"/>
  <c r="TR53" i="69"/>
  <c r="TQ53" i="69"/>
  <c r="TP53" i="69"/>
  <c r="TO53" i="69"/>
  <c r="TN53" i="69"/>
  <c r="TM53" i="69"/>
  <c r="TL53" i="69"/>
  <c r="TK53" i="69"/>
  <c r="TJ53" i="69"/>
  <c r="TI53" i="69"/>
  <c r="TH53" i="69"/>
  <c r="TG53" i="69"/>
  <c r="TF53" i="69"/>
  <c r="TE53" i="69"/>
  <c r="TD53" i="69"/>
  <c r="TC53" i="69"/>
  <c r="TB53" i="69"/>
  <c r="TA53" i="69"/>
  <c r="SZ53" i="69"/>
  <c r="SY53" i="69"/>
  <c r="SX53" i="69"/>
  <c r="SW53" i="69"/>
  <c r="SV53" i="69"/>
  <c r="SU53" i="69"/>
  <c r="ST53" i="69"/>
  <c r="SS53" i="69"/>
  <c r="SR53" i="69"/>
  <c r="SQ53" i="69"/>
  <c r="SP53" i="69"/>
  <c r="SO53" i="69"/>
  <c r="SN53" i="69"/>
  <c r="SM53" i="69"/>
  <c r="SL53" i="69"/>
  <c r="SK53" i="69"/>
  <c r="SJ53" i="69"/>
  <c r="SI53" i="69"/>
  <c r="SH53" i="69"/>
  <c r="SG53" i="69"/>
  <c r="SF53" i="69"/>
  <c r="SE53" i="69"/>
  <c r="SD53" i="69"/>
  <c r="SC53" i="69"/>
  <c r="SB53" i="69"/>
  <c r="SA53" i="69"/>
  <c r="RZ53" i="69"/>
  <c r="RY53" i="69"/>
  <c r="RX53" i="69"/>
  <c r="RW53" i="69"/>
  <c r="RV53" i="69"/>
  <c r="RU53" i="69"/>
  <c r="RT53" i="69"/>
  <c r="RS53" i="69"/>
  <c r="RR53" i="69"/>
  <c r="RQ53" i="69"/>
  <c r="RP53" i="69"/>
  <c r="RO53" i="69"/>
  <c r="RN53" i="69"/>
  <c r="RM53" i="69"/>
  <c r="RL53" i="69"/>
  <c r="RK53" i="69"/>
  <c r="RJ53" i="69"/>
  <c r="RI53" i="69"/>
  <c r="RH53" i="69"/>
  <c r="RG53" i="69"/>
  <c r="RF53" i="69"/>
  <c r="RE53" i="69"/>
  <c r="RD53" i="69"/>
  <c r="RC53" i="69"/>
  <c r="RB53" i="69"/>
  <c r="RA53" i="69"/>
  <c r="QZ53" i="69"/>
  <c r="QY53" i="69"/>
  <c r="QX53" i="69"/>
  <c r="QW53" i="69"/>
  <c r="QV53" i="69"/>
  <c r="QU53" i="69"/>
  <c r="QT53" i="69"/>
  <c r="QS53" i="69"/>
  <c r="QR53" i="69"/>
  <c r="QQ53" i="69"/>
  <c r="QP53" i="69"/>
  <c r="QO53" i="69"/>
  <c r="QN53" i="69"/>
  <c r="QM53" i="69"/>
  <c r="QL53" i="69"/>
  <c r="QK53" i="69"/>
  <c r="QJ53" i="69"/>
  <c r="QI53" i="69"/>
  <c r="QH53" i="69"/>
  <c r="QG53" i="69"/>
  <c r="QF53" i="69"/>
  <c r="QE53" i="69"/>
  <c r="QD53" i="69"/>
  <c r="QC53" i="69"/>
  <c r="QB53" i="69"/>
  <c r="QA53" i="69"/>
  <c r="PZ53" i="69"/>
  <c r="PY53" i="69"/>
  <c r="PX53" i="69"/>
  <c r="PW53" i="69"/>
  <c r="PV53" i="69"/>
  <c r="PU53" i="69"/>
  <c r="PT53" i="69"/>
  <c r="PS53" i="69"/>
  <c r="PR53" i="69"/>
  <c r="PQ53" i="69"/>
  <c r="PP53" i="69"/>
  <c r="PO53" i="69"/>
  <c r="PN53" i="69"/>
  <c r="PM53" i="69"/>
  <c r="PL53" i="69"/>
  <c r="PK53" i="69"/>
  <c r="PJ53" i="69"/>
  <c r="PI53" i="69"/>
  <c r="PH53" i="69"/>
  <c r="PG53" i="69"/>
  <c r="PF53" i="69"/>
  <c r="PE53" i="69"/>
  <c r="PD53" i="69"/>
  <c r="PC53" i="69"/>
  <c r="PB53" i="69"/>
  <c r="PA53" i="69"/>
  <c r="OZ53" i="69"/>
  <c r="OY53" i="69"/>
  <c r="OX53" i="69"/>
  <c r="OW53" i="69"/>
  <c r="OV53" i="69"/>
  <c r="OU53" i="69"/>
  <c r="OT53" i="69"/>
  <c r="OS53" i="69"/>
  <c r="OR53" i="69"/>
  <c r="OQ53" i="69"/>
  <c r="OP53" i="69"/>
  <c r="OO53" i="69"/>
  <c r="ON53" i="69"/>
  <c r="OM53" i="69"/>
  <c r="OL53" i="69"/>
  <c r="OK53" i="69"/>
  <c r="OJ53" i="69"/>
  <c r="OI53" i="69"/>
  <c r="OH53" i="69"/>
  <c r="OG53" i="69"/>
  <c r="OF53" i="69"/>
  <c r="OE53" i="69"/>
  <c r="OD53" i="69"/>
  <c r="OC53" i="69"/>
  <c r="OB53" i="69"/>
  <c r="OA53" i="69"/>
  <c r="NZ53" i="69"/>
  <c r="NY53" i="69"/>
  <c r="NX53" i="69"/>
  <c r="NW53" i="69"/>
  <c r="NV53" i="69"/>
  <c r="NU53" i="69"/>
  <c r="NT53" i="69"/>
  <c r="NS53" i="69"/>
  <c r="NR53" i="69"/>
  <c r="NQ53" i="69"/>
  <c r="NP53" i="69"/>
  <c r="NO53" i="69"/>
  <c r="NN53" i="69"/>
  <c r="NM53" i="69"/>
  <c r="NL53" i="69"/>
  <c r="NK53" i="69"/>
  <c r="NJ53" i="69"/>
  <c r="NI53" i="69"/>
  <c r="NH53" i="69"/>
  <c r="NG53" i="69"/>
  <c r="NF53" i="69"/>
  <c r="NE53" i="69"/>
  <c r="ND53" i="69"/>
  <c r="NC53" i="69"/>
  <c r="NB53" i="69"/>
  <c r="NA53" i="69"/>
  <c r="MZ53" i="69"/>
  <c r="MY53" i="69"/>
  <c r="MX53" i="69"/>
  <c r="MW53" i="69"/>
  <c r="MV53" i="69"/>
  <c r="MU53" i="69"/>
  <c r="MT53" i="69"/>
  <c r="MS53" i="69"/>
  <c r="MR53" i="69"/>
  <c r="MQ53" i="69"/>
  <c r="MP53" i="69"/>
  <c r="MO53" i="69"/>
  <c r="MN53" i="69"/>
  <c r="MM53" i="69"/>
  <c r="ML53" i="69"/>
  <c r="MK53" i="69"/>
  <c r="MJ53" i="69"/>
  <c r="MI53" i="69"/>
  <c r="MH53" i="69"/>
  <c r="MG53" i="69"/>
  <c r="MF53" i="69"/>
  <c r="ME53" i="69"/>
  <c r="MD53" i="69"/>
  <c r="MC53" i="69"/>
  <c r="MB53" i="69"/>
  <c r="MA53" i="69"/>
  <c r="LZ53" i="69"/>
  <c r="LY53" i="69"/>
  <c r="LX53" i="69"/>
  <c r="LW53" i="69"/>
  <c r="LV53" i="69"/>
  <c r="LU53" i="69"/>
  <c r="LT53" i="69"/>
  <c r="LS53" i="69"/>
  <c r="LR53" i="69"/>
  <c r="LQ53" i="69"/>
  <c r="LP53" i="69"/>
  <c r="LO53" i="69"/>
  <c r="LN53" i="69"/>
  <c r="LM53" i="69"/>
  <c r="LL53" i="69"/>
  <c r="LK53" i="69"/>
  <c r="LJ53" i="69"/>
  <c r="LI53" i="69"/>
  <c r="LH53" i="69"/>
  <c r="LG53" i="69"/>
  <c r="LF53" i="69"/>
  <c r="LE53" i="69"/>
  <c r="LD53" i="69"/>
  <c r="LC53" i="69"/>
  <c r="LB53" i="69"/>
  <c r="LA53" i="69"/>
  <c r="KZ53" i="69"/>
  <c r="KY53" i="69"/>
  <c r="KX53" i="69"/>
  <c r="KW53" i="69"/>
  <c r="KV53" i="69"/>
  <c r="KU53" i="69"/>
  <c r="KT53" i="69"/>
  <c r="KS53" i="69"/>
  <c r="KR53" i="69"/>
  <c r="KQ53" i="69"/>
  <c r="KP53" i="69"/>
  <c r="KO53" i="69"/>
  <c r="KN53" i="69"/>
  <c r="KM53" i="69"/>
  <c r="KL53" i="69"/>
  <c r="KK53" i="69"/>
  <c r="KJ53" i="69"/>
  <c r="KI53" i="69"/>
  <c r="KH53" i="69"/>
  <c r="KG53" i="69"/>
  <c r="KF53" i="69"/>
  <c r="KE53" i="69"/>
  <c r="KD53" i="69"/>
  <c r="KC53" i="69"/>
  <c r="KB53" i="69"/>
  <c r="KA53" i="69"/>
  <c r="JZ53" i="69"/>
  <c r="JY53" i="69"/>
  <c r="JX53" i="69"/>
  <c r="JW53" i="69"/>
  <c r="JV53" i="69"/>
  <c r="JU53" i="69"/>
  <c r="JT53" i="69"/>
  <c r="JS53" i="69"/>
  <c r="JR53" i="69"/>
  <c r="JQ53" i="69"/>
  <c r="JP53" i="69"/>
  <c r="JO53" i="69"/>
  <c r="JN53" i="69"/>
  <c r="JM53" i="69"/>
  <c r="JL53" i="69"/>
  <c r="JK53" i="69"/>
  <c r="JJ53" i="69"/>
  <c r="JI53" i="69"/>
  <c r="JH53" i="69"/>
  <c r="JG53" i="69"/>
  <c r="JF53" i="69"/>
  <c r="JE53" i="69"/>
  <c r="JD53" i="69"/>
  <c r="JC53" i="69"/>
  <c r="JB53" i="69"/>
  <c r="JA53" i="69"/>
  <c r="IZ53" i="69"/>
  <c r="IY53" i="69"/>
  <c r="IX53" i="69"/>
  <c r="IW53" i="69"/>
  <c r="IV53" i="69"/>
  <c r="IU53" i="69"/>
  <c r="IT53" i="69"/>
  <c r="IS53" i="69"/>
  <c r="IR53" i="69"/>
  <c r="IQ53" i="69"/>
  <c r="IP53" i="69"/>
  <c r="IO53" i="69"/>
  <c r="IN53" i="69"/>
  <c r="IM53" i="69"/>
  <c r="IL53" i="69"/>
  <c r="IK53" i="69"/>
  <c r="IJ53" i="69"/>
  <c r="II53" i="69"/>
  <c r="IH53" i="69"/>
  <c r="IG53" i="69"/>
  <c r="IF53" i="69"/>
  <c r="IE53" i="69"/>
  <c r="ID53" i="69"/>
  <c r="IC53" i="69"/>
  <c r="IB53" i="69"/>
  <c r="IA53" i="69"/>
  <c r="HZ53" i="69"/>
  <c r="HY53" i="69"/>
  <c r="HX53" i="69"/>
  <c r="HW53" i="69"/>
  <c r="HV53" i="69"/>
  <c r="HU53" i="69"/>
  <c r="HT53" i="69"/>
  <c r="HS53" i="69"/>
  <c r="HR53" i="69"/>
  <c r="HQ53" i="69"/>
  <c r="HP53" i="69"/>
  <c r="HO53" i="69"/>
  <c r="HN53" i="69"/>
  <c r="HM53" i="69"/>
  <c r="HL53" i="69"/>
  <c r="HK53" i="69"/>
  <c r="HJ53" i="69"/>
  <c r="HI53" i="69"/>
  <c r="HH53" i="69"/>
  <c r="HG53" i="69"/>
  <c r="HF53" i="69"/>
  <c r="HE53" i="69"/>
  <c r="HD53" i="69"/>
  <c r="HC53" i="69"/>
  <c r="HB53" i="69"/>
  <c r="HA53" i="69"/>
  <c r="GZ53" i="69"/>
  <c r="GY53" i="69"/>
  <c r="GX53" i="69"/>
  <c r="GW53" i="69"/>
  <c r="GV53" i="69"/>
  <c r="GU53" i="69"/>
  <c r="GT53" i="69"/>
  <c r="GS53" i="69"/>
  <c r="GR53" i="69"/>
  <c r="GQ53" i="69"/>
  <c r="GP53" i="69"/>
  <c r="GO53" i="69"/>
  <c r="GN53" i="69"/>
  <c r="GM53" i="69"/>
  <c r="GL53" i="69"/>
  <c r="GK53" i="69"/>
  <c r="GJ53" i="69"/>
  <c r="GI53" i="69"/>
  <c r="GH53" i="69"/>
  <c r="GG53" i="69"/>
  <c r="GF53" i="69"/>
  <c r="GE53" i="69"/>
  <c r="GD53" i="69"/>
  <c r="GC53" i="69"/>
  <c r="GB53" i="69"/>
  <c r="GA53" i="69"/>
  <c r="FZ53" i="69"/>
  <c r="FY53" i="69"/>
  <c r="FX53" i="69"/>
  <c r="FW53" i="69"/>
  <c r="FV53" i="69"/>
  <c r="FU53" i="69"/>
  <c r="FT53" i="69"/>
  <c r="FS53" i="69"/>
  <c r="FR53" i="69"/>
  <c r="FQ53" i="69"/>
  <c r="FP53" i="69"/>
  <c r="FO53" i="69"/>
  <c r="FN53" i="69"/>
  <c r="FM53" i="69"/>
  <c r="FL53" i="69"/>
  <c r="FK53" i="69"/>
  <c r="FJ53" i="69"/>
  <c r="FI53" i="69"/>
  <c r="FH53" i="69"/>
  <c r="FG53" i="69"/>
  <c r="FF53" i="69"/>
  <c r="FE53" i="69"/>
  <c r="FD53" i="69"/>
  <c r="FC53" i="69"/>
  <c r="FB53" i="69"/>
  <c r="FA53" i="69"/>
  <c r="EZ53" i="69"/>
  <c r="EY53" i="69"/>
  <c r="EX53" i="69"/>
  <c r="EW53" i="69"/>
  <c r="EV53" i="69"/>
  <c r="EU53" i="69"/>
  <c r="ET53" i="69"/>
  <c r="ES53" i="69"/>
  <c r="ER53" i="69"/>
  <c r="EQ53" i="69"/>
  <c r="EP53" i="69"/>
  <c r="EO53" i="69"/>
  <c r="EN53" i="69"/>
  <c r="EM53" i="69"/>
  <c r="EL53" i="69"/>
  <c r="EK53" i="69"/>
  <c r="EJ53" i="69"/>
  <c r="EI53" i="69"/>
  <c r="EH53" i="69"/>
  <c r="EG53" i="69"/>
  <c r="EF53" i="69"/>
  <c r="EE53" i="69"/>
  <c r="ED53" i="69"/>
  <c r="EC53" i="69"/>
  <c r="EB53" i="69"/>
  <c r="EA53" i="69"/>
  <c r="DZ53" i="69"/>
  <c r="DY53" i="69"/>
  <c r="DX53" i="69"/>
  <c r="DW53" i="69"/>
  <c r="DV53" i="69"/>
  <c r="DU53" i="69"/>
  <c r="DT53" i="69"/>
  <c r="DS53" i="69"/>
  <c r="DR53" i="69"/>
  <c r="DQ53" i="69"/>
  <c r="DP53" i="69"/>
  <c r="DO53" i="69"/>
  <c r="DN53" i="69"/>
  <c r="DM53" i="69"/>
  <c r="DL53" i="69"/>
  <c r="DK53" i="69"/>
  <c r="DJ53" i="69"/>
  <c r="DI53" i="69"/>
  <c r="DH53" i="69"/>
  <c r="DG53" i="69"/>
  <c r="DF53" i="69"/>
  <c r="DE53" i="69"/>
  <c r="DD53" i="69"/>
  <c r="DC53" i="69"/>
  <c r="DB53" i="69"/>
  <c r="DA53" i="69"/>
  <c r="CZ53" i="69"/>
  <c r="CY53" i="69"/>
  <c r="CX53" i="69"/>
  <c r="CW53" i="69"/>
  <c r="CV53" i="69"/>
  <c r="CU53" i="69"/>
  <c r="CT53" i="69"/>
  <c r="CS53" i="69"/>
  <c r="CR53" i="69"/>
  <c r="CQ53" i="69"/>
  <c r="CP53" i="69"/>
  <c r="CO53" i="69"/>
  <c r="CN53" i="69"/>
  <c r="CM53" i="69"/>
  <c r="CL53" i="69"/>
  <c r="CK53" i="69"/>
  <c r="CJ53" i="69"/>
  <c r="CI53" i="69"/>
  <c r="CH53" i="69"/>
  <c r="CG53" i="69"/>
  <c r="CF53" i="69"/>
  <c r="CE53" i="69"/>
  <c r="CD53" i="69"/>
  <c r="CC53" i="69"/>
  <c r="CB53" i="69"/>
  <c r="CA53" i="69"/>
  <c r="BZ53" i="69"/>
  <c r="BY53" i="69"/>
  <c r="BX53" i="69"/>
  <c r="BW53" i="69"/>
  <c r="BV53" i="69"/>
  <c r="BU53" i="69"/>
  <c r="BT53" i="69"/>
  <c r="BS53" i="69"/>
  <c r="BR53" i="69"/>
  <c r="BQ53" i="69"/>
  <c r="BP53" i="69"/>
  <c r="BO53" i="69"/>
  <c r="BN53" i="69"/>
  <c r="BM53" i="69"/>
  <c r="BL53" i="69"/>
  <c r="BK53" i="69"/>
  <c r="BJ53"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D53" i="69"/>
  <c r="C53" i="69"/>
  <c r="B53" i="69"/>
  <c r="A53" i="69"/>
  <c r="UC52" i="69"/>
  <c r="UB52" i="69"/>
  <c r="UA52" i="69"/>
  <c r="TZ52" i="69"/>
  <c r="TY52" i="69"/>
  <c r="TX52" i="69"/>
  <c r="TW52" i="69"/>
  <c r="TV52" i="69"/>
  <c r="TU52" i="69"/>
  <c r="TT52" i="69"/>
  <c r="TS52" i="69"/>
  <c r="TR52" i="69"/>
  <c r="TQ52" i="69"/>
  <c r="TP52" i="69"/>
  <c r="TO52" i="69"/>
  <c r="TN52" i="69"/>
  <c r="TM52" i="69"/>
  <c r="TL52" i="69"/>
  <c r="TK52" i="69"/>
  <c r="TJ52" i="69"/>
  <c r="TI52" i="69"/>
  <c r="TH52" i="69"/>
  <c r="TG52" i="69"/>
  <c r="TF52" i="69"/>
  <c r="TE52" i="69"/>
  <c r="TD52" i="69"/>
  <c r="TC52" i="69"/>
  <c r="TB52" i="69"/>
  <c r="TA52" i="69"/>
  <c r="SZ52" i="69"/>
  <c r="SY52" i="69"/>
  <c r="SX52" i="69"/>
  <c r="SW52" i="69"/>
  <c r="SV52" i="69"/>
  <c r="SU52" i="69"/>
  <c r="ST52" i="69"/>
  <c r="SS52" i="69"/>
  <c r="SR52" i="69"/>
  <c r="SQ52" i="69"/>
  <c r="SP52" i="69"/>
  <c r="SO52" i="69"/>
  <c r="SN52" i="69"/>
  <c r="SM52" i="69"/>
  <c r="SL52" i="69"/>
  <c r="SK52" i="69"/>
  <c r="SJ52" i="69"/>
  <c r="SI52" i="69"/>
  <c r="SH52" i="69"/>
  <c r="SG52" i="69"/>
  <c r="SF52" i="69"/>
  <c r="SE52" i="69"/>
  <c r="SD52" i="69"/>
  <c r="SC52" i="69"/>
  <c r="SB52" i="69"/>
  <c r="SA52" i="69"/>
  <c r="RZ52" i="69"/>
  <c r="RY52" i="69"/>
  <c r="RX52" i="69"/>
  <c r="RW52" i="69"/>
  <c r="RV52" i="69"/>
  <c r="RU52" i="69"/>
  <c r="RT52" i="69"/>
  <c r="RS52" i="69"/>
  <c r="RR52" i="69"/>
  <c r="RQ52" i="69"/>
  <c r="RP52" i="69"/>
  <c r="RO52" i="69"/>
  <c r="RN52" i="69"/>
  <c r="RM52" i="69"/>
  <c r="RL52" i="69"/>
  <c r="RK52" i="69"/>
  <c r="RJ52" i="69"/>
  <c r="RI52" i="69"/>
  <c r="RH52" i="69"/>
  <c r="RG52" i="69"/>
  <c r="RF52" i="69"/>
  <c r="RE52" i="69"/>
  <c r="RD52" i="69"/>
  <c r="RC52" i="69"/>
  <c r="RB52" i="69"/>
  <c r="RA52" i="69"/>
  <c r="QZ52" i="69"/>
  <c r="QY52" i="69"/>
  <c r="QX52" i="69"/>
  <c r="QW52" i="69"/>
  <c r="QV52" i="69"/>
  <c r="QU52" i="69"/>
  <c r="QT52" i="69"/>
  <c r="QS52" i="69"/>
  <c r="QR52" i="69"/>
  <c r="QQ52" i="69"/>
  <c r="QP52" i="69"/>
  <c r="QO52" i="69"/>
  <c r="QN52" i="69"/>
  <c r="QM52" i="69"/>
  <c r="QL52" i="69"/>
  <c r="QK52" i="69"/>
  <c r="QJ52" i="69"/>
  <c r="QI52" i="69"/>
  <c r="QH52" i="69"/>
  <c r="QG52" i="69"/>
  <c r="QF52" i="69"/>
  <c r="QE52" i="69"/>
  <c r="QD52" i="69"/>
  <c r="QC52" i="69"/>
  <c r="QB52" i="69"/>
  <c r="QA52" i="69"/>
  <c r="PZ52" i="69"/>
  <c r="PY52" i="69"/>
  <c r="PX52" i="69"/>
  <c r="PW52" i="69"/>
  <c r="PV52" i="69"/>
  <c r="PU52" i="69"/>
  <c r="PT52" i="69"/>
  <c r="PS52" i="69"/>
  <c r="PR52" i="69"/>
  <c r="PQ52" i="69"/>
  <c r="PP52" i="69"/>
  <c r="PO52" i="69"/>
  <c r="PN52" i="69"/>
  <c r="PM52" i="69"/>
  <c r="PL52" i="69"/>
  <c r="PK52" i="69"/>
  <c r="PJ52" i="69"/>
  <c r="PI52" i="69"/>
  <c r="PH52" i="69"/>
  <c r="PG52" i="69"/>
  <c r="PF52" i="69"/>
  <c r="PE52" i="69"/>
  <c r="PD52" i="69"/>
  <c r="PC52" i="69"/>
  <c r="PB52" i="69"/>
  <c r="PA52" i="69"/>
  <c r="OZ52" i="69"/>
  <c r="OY52" i="69"/>
  <c r="OX52" i="69"/>
  <c r="OW52" i="69"/>
  <c r="OV52" i="69"/>
  <c r="OU52" i="69"/>
  <c r="OT52" i="69"/>
  <c r="OS52" i="69"/>
  <c r="OR52" i="69"/>
  <c r="OQ52" i="69"/>
  <c r="OP52" i="69"/>
  <c r="OO52" i="69"/>
  <c r="ON52" i="69"/>
  <c r="OM52" i="69"/>
  <c r="OL52" i="69"/>
  <c r="OK52" i="69"/>
  <c r="OJ52" i="69"/>
  <c r="OI52" i="69"/>
  <c r="OH52" i="69"/>
  <c r="OG52" i="69"/>
  <c r="OF52" i="69"/>
  <c r="OE52" i="69"/>
  <c r="OD52" i="69"/>
  <c r="OC52" i="69"/>
  <c r="OB52" i="69"/>
  <c r="OA52" i="69"/>
  <c r="NZ52" i="69"/>
  <c r="NY52" i="69"/>
  <c r="NX52" i="69"/>
  <c r="NW52" i="69"/>
  <c r="NV52" i="69"/>
  <c r="NU52" i="69"/>
  <c r="NT52" i="69"/>
  <c r="NS52" i="69"/>
  <c r="NR52" i="69"/>
  <c r="NQ52" i="69"/>
  <c r="NP52" i="69"/>
  <c r="NO52" i="69"/>
  <c r="NN52" i="69"/>
  <c r="NM52" i="69"/>
  <c r="NL52" i="69"/>
  <c r="NK52" i="69"/>
  <c r="NJ52" i="69"/>
  <c r="NI52" i="69"/>
  <c r="NH52" i="69"/>
  <c r="NG52" i="69"/>
  <c r="NF52" i="69"/>
  <c r="NE52" i="69"/>
  <c r="ND52" i="69"/>
  <c r="NC52" i="69"/>
  <c r="NB52" i="69"/>
  <c r="NA52" i="69"/>
  <c r="MZ52" i="69"/>
  <c r="MY52" i="69"/>
  <c r="MX52" i="69"/>
  <c r="MW52" i="69"/>
  <c r="MV52" i="69"/>
  <c r="MU52" i="69"/>
  <c r="MT52" i="69"/>
  <c r="MS52" i="69"/>
  <c r="MR52" i="69"/>
  <c r="MQ52" i="69"/>
  <c r="MP52" i="69"/>
  <c r="MO52" i="69"/>
  <c r="MN52" i="69"/>
  <c r="MM52" i="69"/>
  <c r="ML52" i="69"/>
  <c r="MK52" i="69"/>
  <c r="MJ52" i="69"/>
  <c r="MI52" i="69"/>
  <c r="MH52" i="69"/>
  <c r="MG52" i="69"/>
  <c r="MF52" i="69"/>
  <c r="ME52" i="69"/>
  <c r="MD52" i="69"/>
  <c r="MC52" i="69"/>
  <c r="MB52" i="69"/>
  <c r="MA52" i="69"/>
  <c r="LZ52" i="69"/>
  <c r="LY52" i="69"/>
  <c r="LX52" i="69"/>
  <c r="LW52" i="69"/>
  <c r="LV52" i="69"/>
  <c r="LU52" i="69"/>
  <c r="LT52" i="69"/>
  <c r="LS52" i="69"/>
  <c r="LR52" i="69"/>
  <c r="LQ52" i="69"/>
  <c r="LP52" i="69"/>
  <c r="LO52" i="69"/>
  <c r="LN52" i="69"/>
  <c r="LM52" i="69"/>
  <c r="LL52" i="69"/>
  <c r="LK52" i="69"/>
  <c r="LJ52" i="69"/>
  <c r="LI52" i="69"/>
  <c r="LH52" i="69"/>
  <c r="LG52" i="69"/>
  <c r="LF52" i="69"/>
  <c r="LE52" i="69"/>
  <c r="LD52" i="69"/>
  <c r="LC52" i="69"/>
  <c r="LB52" i="69"/>
  <c r="LA52" i="69"/>
  <c r="KZ52" i="69"/>
  <c r="KY52" i="69"/>
  <c r="KX52" i="69"/>
  <c r="KW52" i="69"/>
  <c r="KV52" i="69"/>
  <c r="KU52" i="69"/>
  <c r="KT52" i="69"/>
  <c r="KS52" i="69"/>
  <c r="KR52" i="69"/>
  <c r="KQ52" i="69"/>
  <c r="KP52" i="69"/>
  <c r="KO52" i="69"/>
  <c r="KN52" i="69"/>
  <c r="KM52" i="69"/>
  <c r="KL52" i="69"/>
  <c r="KK52" i="69"/>
  <c r="KJ52" i="69"/>
  <c r="KI52" i="69"/>
  <c r="KH52" i="69"/>
  <c r="KG52" i="69"/>
  <c r="KF52" i="69"/>
  <c r="KE52" i="69"/>
  <c r="KD52" i="69"/>
  <c r="KC52" i="69"/>
  <c r="KB52" i="69"/>
  <c r="KA52" i="69"/>
  <c r="JZ52" i="69"/>
  <c r="JY52" i="69"/>
  <c r="JX52" i="69"/>
  <c r="JW52" i="69"/>
  <c r="JV52" i="69"/>
  <c r="JU52" i="69"/>
  <c r="JT52" i="69"/>
  <c r="JS52" i="69"/>
  <c r="JR52" i="69"/>
  <c r="JQ52" i="69"/>
  <c r="JP52" i="69"/>
  <c r="JO52" i="69"/>
  <c r="JN52" i="69"/>
  <c r="JM52" i="69"/>
  <c r="JL52" i="69"/>
  <c r="JK52" i="69"/>
  <c r="JJ52" i="69"/>
  <c r="JI52" i="69"/>
  <c r="JH52" i="69"/>
  <c r="JG52" i="69"/>
  <c r="JF52" i="69"/>
  <c r="JE52" i="69"/>
  <c r="JD52" i="69"/>
  <c r="JC52" i="69"/>
  <c r="JB52" i="69"/>
  <c r="JA52" i="69"/>
  <c r="IZ52" i="69"/>
  <c r="IY52" i="69"/>
  <c r="IX52" i="69"/>
  <c r="IW52" i="69"/>
  <c r="IV52" i="69"/>
  <c r="IU52" i="69"/>
  <c r="IT52" i="69"/>
  <c r="IS52" i="69"/>
  <c r="IR52" i="69"/>
  <c r="IQ52" i="69"/>
  <c r="IP52" i="69"/>
  <c r="IO52" i="69"/>
  <c r="IN52" i="69"/>
  <c r="IM52" i="69"/>
  <c r="IL52" i="69"/>
  <c r="IK52" i="69"/>
  <c r="IJ52" i="69"/>
  <c r="II52" i="69"/>
  <c r="IH52" i="69"/>
  <c r="IG52" i="69"/>
  <c r="IF52" i="69"/>
  <c r="IE52" i="69"/>
  <c r="ID52" i="69"/>
  <c r="IC52" i="69"/>
  <c r="IB52" i="69"/>
  <c r="IA52" i="69"/>
  <c r="HZ52" i="69"/>
  <c r="HY52" i="69"/>
  <c r="HX52" i="69"/>
  <c r="HW52" i="69"/>
  <c r="HV52" i="69"/>
  <c r="HU52" i="69"/>
  <c r="HT52" i="69"/>
  <c r="HS52" i="69"/>
  <c r="HR52" i="69"/>
  <c r="HQ52" i="69"/>
  <c r="HP52" i="69"/>
  <c r="HO52" i="69"/>
  <c r="HN52" i="69"/>
  <c r="HM52" i="69"/>
  <c r="HL52" i="69"/>
  <c r="HK52" i="69"/>
  <c r="HJ52" i="69"/>
  <c r="HI52" i="69"/>
  <c r="HH52" i="69"/>
  <c r="HG52" i="69"/>
  <c r="HF52" i="69"/>
  <c r="HE52" i="69"/>
  <c r="HD52" i="69"/>
  <c r="HC52" i="69"/>
  <c r="HB52" i="69"/>
  <c r="HA52" i="69"/>
  <c r="GZ52" i="69"/>
  <c r="GY52" i="69"/>
  <c r="GX52" i="69"/>
  <c r="GW52" i="69"/>
  <c r="GV52" i="69"/>
  <c r="GU52" i="69"/>
  <c r="GT52" i="69"/>
  <c r="GS52" i="69"/>
  <c r="GR52" i="69"/>
  <c r="GQ52" i="69"/>
  <c r="GP52" i="69"/>
  <c r="GO52" i="69"/>
  <c r="GN52" i="69"/>
  <c r="GM52" i="69"/>
  <c r="GL52" i="69"/>
  <c r="GK52" i="69"/>
  <c r="GJ52" i="69"/>
  <c r="GI52" i="69"/>
  <c r="GH52" i="69"/>
  <c r="GG52" i="69"/>
  <c r="GF52" i="69"/>
  <c r="GE52" i="69"/>
  <c r="GD52" i="69"/>
  <c r="GC52" i="69"/>
  <c r="GB52" i="69"/>
  <c r="GA52" i="69"/>
  <c r="FZ52" i="69"/>
  <c r="FY52" i="69"/>
  <c r="FX52" i="69"/>
  <c r="FW52" i="69"/>
  <c r="FV52" i="69"/>
  <c r="FU52" i="69"/>
  <c r="FT52" i="69"/>
  <c r="FS52" i="69"/>
  <c r="FR52" i="69"/>
  <c r="FQ52" i="69"/>
  <c r="FP52" i="69"/>
  <c r="FO52" i="69"/>
  <c r="FN52" i="69"/>
  <c r="FM52" i="69"/>
  <c r="FL52" i="69"/>
  <c r="FK52" i="69"/>
  <c r="FJ52" i="69"/>
  <c r="FI52" i="69"/>
  <c r="FH52" i="69"/>
  <c r="FG52" i="69"/>
  <c r="FF52" i="69"/>
  <c r="FE52" i="69"/>
  <c r="FD52" i="69"/>
  <c r="FC52" i="69"/>
  <c r="FB52" i="69"/>
  <c r="FA52" i="69"/>
  <c r="EZ52" i="69"/>
  <c r="EY52" i="69"/>
  <c r="EX52" i="69"/>
  <c r="EW52" i="69"/>
  <c r="EV52" i="69"/>
  <c r="EU52" i="69"/>
  <c r="ET52" i="69"/>
  <c r="ES52" i="69"/>
  <c r="ER52" i="69"/>
  <c r="EQ52" i="69"/>
  <c r="EP52" i="69"/>
  <c r="EO52" i="69"/>
  <c r="EN52" i="69"/>
  <c r="EM52" i="69"/>
  <c r="EL52" i="69"/>
  <c r="EK52" i="69"/>
  <c r="EJ52" i="69"/>
  <c r="EI52" i="69"/>
  <c r="EH52" i="69"/>
  <c r="EG52" i="69"/>
  <c r="EF52" i="69"/>
  <c r="EE52" i="69"/>
  <c r="ED52" i="69"/>
  <c r="EC52" i="69"/>
  <c r="EB52" i="69"/>
  <c r="EA52" i="69"/>
  <c r="DZ52" i="69"/>
  <c r="DY52" i="69"/>
  <c r="DX52" i="69"/>
  <c r="DW52" i="69"/>
  <c r="DV52" i="69"/>
  <c r="DU52" i="69"/>
  <c r="DT52" i="69"/>
  <c r="DS52" i="69"/>
  <c r="DR52" i="69"/>
  <c r="DQ52" i="69"/>
  <c r="DP52" i="69"/>
  <c r="DO52" i="69"/>
  <c r="DN52" i="69"/>
  <c r="DM52" i="69"/>
  <c r="DL52" i="69"/>
  <c r="DK52" i="69"/>
  <c r="DJ52" i="69"/>
  <c r="DI52" i="69"/>
  <c r="DH52" i="69"/>
  <c r="DG52" i="69"/>
  <c r="DF52" i="69"/>
  <c r="DE52" i="69"/>
  <c r="DD52" i="69"/>
  <c r="DC52" i="69"/>
  <c r="DB52" i="69"/>
  <c r="DA52" i="69"/>
  <c r="CZ52" i="69"/>
  <c r="CY52" i="69"/>
  <c r="CX52" i="69"/>
  <c r="CW52" i="69"/>
  <c r="CV52" i="69"/>
  <c r="CU52" i="69"/>
  <c r="CT52" i="69"/>
  <c r="CS52" i="69"/>
  <c r="CR52" i="69"/>
  <c r="CQ52" i="69"/>
  <c r="CP52" i="69"/>
  <c r="CO52" i="69"/>
  <c r="CN52" i="69"/>
  <c r="CM52" i="69"/>
  <c r="CL52" i="69"/>
  <c r="CK52" i="69"/>
  <c r="CJ52" i="69"/>
  <c r="CI52" i="69"/>
  <c r="CH52" i="69"/>
  <c r="CG52" i="69"/>
  <c r="CF52" i="69"/>
  <c r="CE52" i="69"/>
  <c r="CD52" i="69"/>
  <c r="CC52" i="69"/>
  <c r="CB52" i="69"/>
  <c r="CA52" i="69"/>
  <c r="BZ52" i="69"/>
  <c r="BY52" i="69"/>
  <c r="BX52" i="69"/>
  <c r="BW52" i="69"/>
  <c r="BV52" i="69"/>
  <c r="BU52" i="69"/>
  <c r="BT52" i="69"/>
  <c r="BS52" i="69"/>
  <c r="BR52" i="69"/>
  <c r="BQ52" i="69"/>
  <c r="BP52" i="69"/>
  <c r="BO52" i="69"/>
  <c r="BN52" i="69"/>
  <c r="BM52" i="69"/>
  <c r="BL52" i="69"/>
  <c r="BK52" i="69"/>
  <c r="BJ52" i="69"/>
  <c r="BI52" i="69"/>
  <c r="BH52" i="69"/>
  <c r="BG52" i="69"/>
  <c r="BF52" i="69"/>
  <c r="BE52" i="69"/>
  <c r="BD52" i="69"/>
  <c r="BC52" i="69"/>
  <c r="BB52" i="69"/>
  <c r="BA52" i="69"/>
  <c r="AZ52" i="69"/>
  <c r="AY52" i="69"/>
  <c r="AX52" i="69"/>
  <c r="AW52" i="69"/>
  <c r="AV52" i="69"/>
  <c r="AU52" i="69"/>
  <c r="AT52" i="69"/>
  <c r="AS52" i="69"/>
  <c r="AR52" i="69"/>
  <c r="AQ52" i="69"/>
  <c r="AP52" i="69"/>
  <c r="AO52" i="69"/>
  <c r="AN52" i="69"/>
  <c r="AM52" i="69"/>
  <c r="AL52" i="69"/>
  <c r="AK52" i="69"/>
  <c r="AJ52" i="69"/>
  <c r="AI52" i="69"/>
  <c r="AH52" i="69"/>
  <c r="AG52" i="69"/>
  <c r="AF52" i="69"/>
  <c r="AE52" i="69"/>
  <c r="AD52" i="69"/>
  <c r="AC52" i="69"/>
  <c r="AB52" i="69"/>
  <c r="AA52" i="69"/>
  <c r="Z52" i="69"/>
  <c r="Y52" i="69"/>
  <c r="X52" i="69"/>
  <c r="W52" i="69"/>
  <c r="V52" i="69"/>
  <c r="U52" i="69"/>
  <c r="T52" i="69"/>
  <c r="S52" i="69"/>
  <c r="R52" i="69"/>
  <c r="Q52" i="69"/>
  <c r="P52" i="69"/>
  <c r="O52" i="69"/>
  <c r="N52" i="69"/>
  <c r="M52" i="69"/>
  <c r="L52" i="69"/>
  <c r="K52" i="69"/>
  <c r="J52" i="69"/>
  <c r="I52" i="69"/>
  <c r="H52" i="69"/>
  <c r="G52" i="69"/>
  <c r="F52" i="69"/>
  <c r="E52" i="69"/>
  <c r="D52" i="69"/>
  <c r="C52" i="69"/>
  <c r="B52" i="69"/>
  <c r="A52" i="69"/>
  <c r="UC51" i="69"/>
  <c r="UB51" i="69"/>
  <c r="UA51" i="69"/>
  <c r="TZ51" i="69"/>
  <c r="TY51" i="69"/>
  <c r="TX51" i="69"/>
  <c r="TW51" i="69"/>
  <c r="TV51" i="69"/>
  <c r="TU51" i="69"/>
  <c r="TT51" i="69"/>
  <c r="TS51" i="69"/>
  <c r="TR51" i="69"/>
  <c r="TQ51" i="69"/>
  <c r="TP51" i="69"/>
  <c r="TO51" i="69"/>
  <c r="TN51" i="69"/>
  <c r="TM51" i="69"/>
  <c r="TL51" i="69"/>
  <c r="TK51" i="69"/>
  <c r="TJ51" i="69"/>
  <c r="TI51" i="69"/>
  <c r="TH51" i="69"/>
  <c r="TG51" i="69"/>
  <c r="TF51" i="69"/>
  <c r="TE51" i="69"/>
  <c r="TD51" i="69"/>
  <c r="TC51" i="69"/>
  <c r="TB51" i="69"/>
  <c r="TA51" i="69"/>
  <c r="SZ51" i="69"/>
  <c r="SY51" i="69"/>
  <c r="SX51" i="69"/>
  <c r="SW51" i="69"/>
  <c r="SV51" i="69"/>
  <c r="SU51" i="69"/>
  <c r="ST51" i="69"/>
  <c r="SS51" i="69"/>
  <c r="SR51" i="69"/>
  <c r="SQ51" i="69"/>
  <c r="SP51" i="69"/>
  <c r="SO51" i="69"/>
  <c r="SN51" i="69"/>
  <c r="SM51" i="69"/>
  <c r="SL51" i="69"/>
  <c r="SK51" i="69"/>
  <c r="SJ51" i="69"/>
  <c r="SI51" i="69"/>
  <c r="SH51" i="69"/>
  <c r="SG51" i="69"/>
  <c r="SF51" i="69"/>
  <c r="SE51" i="69"/>
  <c r="SD51" i="69"/>
  <c r="SC51" i="69"/>
  <c r="SB51" i="69"/>
  <c r="SA51" i="69"/>
  <c r="RZ51" i="69"/>
  <c r="RY51" i="69"/>
  <c r="RX51" i="69"/>
  <c r="RW51" i="69"/>
  <c r="RV51" i="69"/>
  <c r="RU51" i="69"/>
  <c r="RT51" i="69"/>
  <c r="RS51" i="69"/>
  <c r="RR51" i="69"/>
  <c r="RQ51" i="69"/>
  <c r="RP51" i="69"/>
  <c r="RO51" i="69"/>
  <c r="RN51" i="69"/>
  <c r="RM51" i="69"/>
  <c r="RL51" i="69"/>
  <c r="RK51" i="69"/>
  <c r="RJ51" i="69"/>
  <c r="RI51" i="69"/>
  <c r="RH51" i="69"/>
  <c r="RG51" i="69"/>
  <c r="RF51" i="69"/>
  <c r="RE51" i="69"/>
  <c r="RD51" i="69"/>
  <c r="RC51" i="69"/>
  <c r="RB51" i="69"/>
  <c r="RA51" i="69"/>
  <c r="QZ51" i="69"/>
  <c r="QY51" i="69"/>
  <c r="QX51" i="69"/>
  <c r="QW51" i="69"/>
  <c r="QV51" i="69"/>
  <c r="QU51" i="69"/>
  <c r="QT51" i="69"/>
  <c r="QS51" i="69"/>
  <c r="QR51" i="69"/>
  <c r="QQ51" i="69"/>
  <c r="QP51" i="69"/>
  <c r="QO51" i="69"/>
  <c r="QN51" i="69"/>
  <c r="QM51" i="69"/>
  <c r="QL51" i="69"/>
  <c r="QK51" i="69"/>
  <c r="QJ51" i="69"/>
  <c r="QI51" i="69"/>
  <c r="QH51" i="69"/>
  <c r="QG51" i="69"/>
  <c r="QF51" i="69"/>
  <c r="QE51" i="69"/>
  <c r="QD51" i="69"/>
  <c r="QC51" i="69"/>
  <c r="QB51" i="69"/>
  <c r="QA51" i="69"/>
  <c r="PZ51" i="69"/>
  <c r="PY51" i="69"/>
  <c r="PX51" i="69"/>
  <c r="PW51" i="69"/>
  <c r="PV51" i="69"/>
  <c r="PU51" i="69"/>
  <c r="PT51" i="69"/>
  <c r="PS51" i="69"/>
  <c r="PR51" i="69"/>
  <c r="PQ51" i="69"/>
  <c r="PP51" i="69"/>
  <c r="PO51" i="69"/>
  <c r="PN51" i="69"/>
  <c r="PM51" i="69"/>
  <c r="PL51" i="69"/>
  <c r="PK51" i="69"/>
  <c r="PJ51" i="69"/>
  <c r="PI51" i="69"/>
  <c r="PH51" i="69"/>
  <c r="PG51" i="69"/>
  <c r="PF51" i="69"/>
  <c r="PE51" i="69"/>
  <c r="PD51" i="69"/>
  <c r="PC51" i="69"/>
  <c r="PB51" i="69"/>
  <c r="PA51" i="69"/>
  <c r="OZ51" i="69"/>
  <c r="OY51" i="69"/>
  <c r="OX51" i="69"/>
  <c r="OW51" i="69"/>
  <c r="OV51" i="69"/>
  <c r="OU51" i="69"/>
  <c r="OT51" i="69"/>
  <c r="OS51" i="69"/>
  <c r="OR51" i="69"/>
  <c r="OQ51" i="69"/>
  <c r="OP51" i="69"/>
  <c r="OO51" i="69"/>
  <c r="ON51" i="69"/>
  <c r="OM51" i="69"/>
  <c r="OL51" i="69"/>
  <c r="OK51" i="69"/>
  <c r="OJ51" i="69"/>
  <c r="OI51" i="69"/>
  <c r="OH51" i="69"/>
  <c r="OG51" i="69"/>
  <c r="OF51" i="69"/>
  <c r="OE51" i="69"/>
  <c r="OD51" i="69"/>
  <c r="OC51" i="69"/>
  <c r="OB51" i="69"/>
  <c r="OA51" i="69"/>
  <c r="NZ51" i="69"/>
  <c r="NY51" i="69"/>
  <c r="NX51" i="69"/>
  <c r="NW51" i="69"/>
  <c r="NV51" i="69"/>
  <c r="NU51" i="69"/>
  <c r="NT51" i="69"/>
  <c r="NS51" i="69"/>
  <c r="NR51" i="69"/>
  <c r="NQ51" i="69"/>
  <c r="NP51" i="69"/>
  <c r="NO51" i="69"/>
  <c r="NN51" i="69"/>
  <c r="NM51" i="69"/>
  <c r="NL51" i="69"/>
  <c r="NK51" i="69"/>
  <c r="NJ51" i="69"/>
  <c r="NI51" i="69"/>
  <c r="NH51" i="69"/>
  <c r="NG51" i="69"/>
  <c r="NF51" i="69"/>
  <c r="NE51" i="69"/>
  <c r="ND51" i="69"/>
  <c r="NC51" i="69"/>
  <c r="NB51" i="69"/>
  <c r="NA51" i="69"/>
  <c r="MZ51" i="69"/>
  <c r="MY51" i="69"/>
  <c r="MX51" i="69"/>
  <c r="MW51" i="69"/>
  <c r="MV51" i="69"/>
  <c r="MU51" i="69"/>
  <c r="MT51" i="69"/>
  <c r="MS51" i="69"/>
  <c r="MR51" i="69"/>
  <c r="MQ51" i="69"/>
  <c r="MP51" i="69"/>
  <c r="MO51" i="69"/>
  <c r="MN51" i="69"/>
  <c r="MM51" i="69"/>
  <c r="ML51" i="69"/>
  <c r="MK51" i="69"/>
  <c r="MJ51" i="69"/>
  <c r="MI51" i="69"/>
  <c r="MH51" i="69"/>
  <c r="MG51" i="69"/>
  <c r="MF51" i="69"/>
  <c r="ME51" i="69"/>
  <c r="MD51" i="69"/>
  <c r="MC51" i="69"/>
  <c r="MB51" i="69"/>
  <c r="MA51" i="69"/>
  <c r="LZ51" i="69"/>
  <c r="LY51" i="69"/>
  <c r="LX51" i="69"/>
  <c r="LW51" i="69"/>
  <c r="LV51" i="69"/>
  <c r="LU51" i="69"/>
  <c r="LT51" i="69"/>
  <c r="LS51" i="69"/>
  <c r="LR51" i="69"/>
  <c r="LQ51" i="69"/>
  <c r="LP51" i="69"/>
  <c r="LO51" i="69"/>
  <c r="LN51" i="69"/>
  <c r="LM51" i="69"/>
  <c r="LL51" i="69"/>
  <c r="LK51" i="69"/>
  <c r="LJ51" i="69"/>
  <c r="LI51" i="69"/>
  <c r="LH51" i="69"/>
  <c r="LG51" i="69"/>
  <c r="LF51" i="69"/>
  <c r="LE51" i="69"/>
  <c r="LD51" i="69"/>
  <c r="LC51" i="69"/>
  <c r="LB51" i="69"/>
  <c r="LA51" i="69"/>
  <c r="KZ51" i="69"/>
  <c r="KY51" i="69"/>
  <c r="KX51" i="69"/>
  <c r="KW51" i="69"/>
  <c r="KV51" i="69"/>
  <c r="KU51" i="69"/>
  <c r="KT51" i="69"/>
  <c r="KS51" i="69"/>
  <c r="KR51" i="69"/>
  <c r="KQ51" i="69"/>
  <c r="KP51" i="69"/>
  <c r="KO51" i="69"/>
  <c r="KN51" i="69"/>
  <c r="KM51" i="69"/>
  <c r="KL51" i="69"/>
  <c r="KK51" i="69"/>
  <c r="KJ51" i="69"/>
  <c r="KI51" i="69"/>
  <c r="KH51" i="69"/>
  <c r="KG51" i="69"/>
  <c r="KF51" i="69"/>
  <c r="KE51" i="69"/>
  <c r="KD51" i="69"/>
  <c r="KC51" i="69"/>
  <c r="KB51" i="69"/>
  <c r="KA51" i="69"/>
  <c r="JZ51" i="69"/>
  <c r="JY51" i="69"/>
  <c r="JX51" i="69"/>
  <c r="JW51" i="69"/>
  <c r="JV51" i="69"/>
  <c r="JU51" i="69"/>
  <c r="JT51" i="69"/>
  <c r="JS51" i="69"/>
  <c r="JR51" i="69"/>
  <c r="JQ51" i="69"/>
  <c r="JP51" i="69"/>
  <c r="JO51" i="69"/>
  <c r="JN51" i="69"/>
  <c r="JM51" i="69"/>
  <c r="JL51" i="69"/>
  <c r="JK51" i="69"/>
  <c r="JJ51" i="69"/>
  <c r="JI51" i="69"/>
  <c r="JH51" i="69"/>
  <c r="JG51" i="69"/>
  <c r="JF51" i="69"/>
  <c r="JE51" i="69"/>
  <c r="JD51" i="69"/>
  <c r="JC51" i="69"/>
  <c r="JB51" i="69"/>
  <c r="JA51" i="69"/>
  <c r="IZ51" i="69"/>
  <c r="IY51" i="69"/>
  <c r="IX51" i="69"/>
  <c r="IW51" i="69"/>
  <c r="IV51" i="69"/>
  <c r="IU51" i="69"/>
  <c r="IT51" i="69"/>
  <c r="IS51" i="69"/>
  <c r="IR51" i="69"/>
  <c r="IQ51" i="69"/>
  <c r="IP51" i="69"/>
  <c r="IO51" i="69"/>
  <c r="IN51" i="69"/>
  <c r="IM51" i="69"/>
  <c r="IL51" i="69"/>
  <c r="IK51" i="69"/>
  <c r="IJ51" i="69"/>
  <c r="II51" i="69"/>
  <c r="IH51" i="69"/>
  <c r="IG51" i="69"/>
  <c r="IF51" i="69"/>
  <c r="IE51" i="69"/>
  <c r="ID51" i="69"/>
  <c r="IC51" i="69"/>
  <c r="IB51" i="69"/>
  <c r="IA51" i="69"/>
  <c r="HZ51" i="69"/>
  <c r="HY51" i="69"/>
  <c r="HX51" i="69"/>
  <c r="HW51" i="69"/>
  <c r="HV51" i="69"/>
  <c r="HU51" i="69"/>
  <c r="HT51" i="69"/>
  <c r="HS51" i="69"/>
  <c r="HR51" i="69"/>
  <c r="HQ51" i="69"/>
  <c r="HP51" i="69"/>
  <c r="HO51" i="69"/>
  <c r="HN51" i="69"/>
  <c r="HM51" i="69"/>
  <c r="HL51" i="69"/>
  <c r="HK51" i="69"/>
  <c r="HJ51" i="69"/>
  <c r="HI51" i="69"/>
  <c r="HH51" i="69"/>
  <c r="HG51" i="69"/>
  <c r="HF51" i="69"/>
  <c r="HE51" i="69"/>
  <c r="HD51" i="69"/>
  <c r="HC51" i="69"/>
  <c r="HB51" i="69"/>
  <c r="HA51" i="69"/>
  <c r="GZ51" i="69"/>
  <c r="GY51" i="69"/>
  <c r="GX51" i="69"/>
  <c r="GW51" i="69"/>
  <c r="GV51" i="69"/>
  <c r="GU51" i="69"/>
  <c r="GT51" i="69"/>
  <c r="GS51" i="69"/>
  <c r="GR51" i="69"/>
  <c r="GQ51" i="69"/>
  <c r="GP51" i="69"/>
  <c r="GO51" i="69"/>
  <c r="GN51" i="69"/>
  <c r="GM51" i="69"/>
  <c r="GL51" i="69"/>
  <c r="GK51" i="69"/>
  <c r="GJ51" i="69"/>
  <c r="GI51" i="69"/>
  <c r="GH51" i="69"/>
  <c r="GG51" i="69"/>
  <c r="GF51" i="69"/>
  <c r="GE51" i="69"/>
  <c r="GD51" i="69"/>
  <c r="GC51" i="69"/>
  <c r="GB51" i="69"/>
  <c r="GA51" i="69"/>
  <c r="FZ51" i="69"/>
  <c r="FY51" i="69"/>
  <c r="FX51" i="69"/>
  <c r="FW51" i="69"/>
  <c r="FV51" i="69"/>
  <c r="FU51" i="69"/>
  <c r="FT51" i="69"/>
  <c r="FS51" i="69"/>
  <c r="FR51" i="69"/>
  <c r="FQ51" i="69"/>
  <c r="FP51" i="69"/>
  <c r="FO51" i="69"/>
  <c r="FN51" i="69"/>
  <c r="FM51" i="69"/>
  <c r="FL51" i="69"/>
  <c r="FK51" i="69"/>
  <c r="FJ51" i="69"/>
  <c r="FI51" i="69"/>
  <c r="FH51" i="69"/>
  <c r="FG51" i="69"/>
  <c r="FF51" i="69"/>
  <c r="FE51" i="69"/>
  <c r="FD51" i="69"/>
  <c r="FC51" i="69"/>
  <c r="FB51" i="69"/>
  <c r="FA51" i="69"/>
  <c r="EZ51" i="69"/>
  <c r="EY51" i="69"/>
  <c r="EX51" i="69"/>
  <c r="EW51" i="69"/>
  <c r="EV51" i="69"/>
  <c r="EU51" i="69"/>
  <c r="ET51" i="69"/>
  <c r="ES51" i="69"/>
  <c r="ER51" i="69"/>
  <c r="EQ51" i="69"/>
  <c r="EP51" i="69"/>
  <c r="EO51" i="69"/>
  <c r="EN51" i="69"/>
  <c r="EM51" i="69"/>
  <c r="EL51" i="69"/>
  <c r="EK51" i="69"/>
  <c r="EJ51" i="69"/>
  <c r="EI51" i="69"/>
  <c r="EH51" i="69"/>
  <c r="EG51" i="69"/>
  <c r="EF51" i="69"/>
  <c r="EE51" i="69"/>
  <c r="ED51" i="69"/>
  <c r="EC51" i="69"/>
  <c r="EB51" i="69"/>
  <c r="EA51" i="69"/>
  <c r="DZ51" i="69"/>
  <c r="DY51" i="69"/>
  <c r="DX51" i="69"/>
  <c r="DW51" i="69"/>
  <c r="DV51" i="69"/>
  <c r="DU51" i="69"/>
  <c r="DT51" i="69"/>
  <c r="DS51" i="69"/>
  <c r="DR51" i="69"/>
  <c r="DQ51" i="69"/>
  <c r="DP51" i="69"/>
  <c r="DO51" i="69"/>
  <c r="DN51" i="69"/>
  <c r="DM51" i="69"/>
  <c r="DL51" i="69"/>
  <c r="DK51" i="69"/>
  <c r="DJ51" i="69"/>
  <c r="DI51" i="69"/>
  <c r="DH51" i="69"/>
  <c r="DG51" i="69"/>
  <c r="DF51" i="69"/>
  <c r="DE51" i="69"/>
  <c r="DD51" i="69"/>
  <c r="DC51" i="69"/>
  <c r="DB51" i="69"/>
  <c r="DA51" i="69"/>
  <c r="CZ51" i="69"/>
  <c r="CY51" i="69"/>
  <c r="CX51" i="69"/>
  <c r="CW51" i="69"/>
  <c r="CV51" i="69"/>
  <c r="CU51" i="69"/>
  <c r="CT51" i="69"/>
  <c r="CS51" i="69"/>
  <c r="CR51" i="69"/>
  <c r="CQ51" i="69"/>
  <c r="CP51" i="69"/>
  <c r="CO51" i="69"/>
  <c r="CN51" i="69"/>
  <c r="CM51" i="69"/>
  <c r="CL51" i="69"/>
  <c r="CK51" i="69"/>
  <c r="CJ51" i="69"/>
  <c r="CI51" i="69"/>
  <c r="CH51" i="69"/>
  <c r="CG51" i="69"/>
  <c r="CF51" i="69"/>
  <c r="CE51" i="69"/>
  <c r="CD51" i="69"/>
  <c r="CC51" i="69"/>
  <c r="CB51" i="69"/>
  <c r="CA51" i="69"/>
  <c r="BZ51" i="69"/>
  <c r="BY51" i="69"/>
  <c r="BX51" i="69"/>
  <c r="BW51" i="69"/>
  <c r="BV51" i="69"/>
  <c r="BU51" i="69"/>
  <c r="BT51" i="69"/>
  <c r="BS51" i="69"/>
  <c r="BR51" i="69"/>
  <c r="BQ51" i="69"/>
  <c r="BP51" i="69"/>
  <c r="BO51" i="69"/>
  <c r="BN51" i="69"/>
  <c r="BM51" i="69"/>
  <c r="BL51" i="69"/>
  <c r="BK51" i="69"/>
  <c r="BJ51" i="69"/>
  <c r="BI51" i="69"/>
  <c r="BH51" i="69"/>
  <c r="BG51" i="69"/>
  <c r="BF51" i="69"/>
  <c r="BE51" i="69"/>
  <c r="BD51" i="69"/>
  <c r="BC51" i="69"/>
  <c r="BB51" i="69"/>
  <c r="BA51" i="69"/>
  <c r="AZ51" i="69"/>
  <c r="AY51" i="69"/>
  <c r="AX51" i="69"/>
  <c r="AW51" i="69"/>
  <c r="AV51" i="69"/>
  <c r="AU51" i="69"/>
  <c r="AT51" i="69"/>
  <c r="AS51" i="69"/>
  <c r="AR51" i="69"/>
  <c r="AQ51" i="69"/>
  <c r="AP51" i="69"/>
  <c r="AO51" i="69"/>
  <c r="AN51" i="69"/>
  <c r="AM51" i="69"/>
  <c r="AL51" i="69"/>
  <c r="AK51" i="69"/>
  <c r="AJ51" i="69"/>
  <c r="AI51" i="69"/>
  <c r="AH51" i="69"/>
  <c r="AG51" i="69"/>
  <c r="AF51" i="69"/>
  <c r="AE51" i="69"/>
  <c r="AD51" i="69"/>
  <c r="AC51" i="69"/>
  <c r="AB51" i="69"/>
  <c r="AA51" i="69"/>
  <c r="Z51" i="69"/>
  <c r="Y51" i="69"/>
  <c r="X51" i="69"/>
  <c r="W51" i="69"/>
  <c r="V51" i="69"/>
  <c r="U51" i="69"/>
  <c r="T51" i="69"/>
  <c r="S51" i="69"/>
  <c r="R51" i="69"/>
  <c r="Q51" i="69"/>
  <c r="P51" i="69"/>
  <c r="O51" i="69"/>
  <c r="N51" i="69"/>
  <c r="M51" i="69"/>
  <c r="L51" i="69"/>
  <c r="K51" i="69"/>
  <c r="J51" i="69"/>
  <c r="I51" i="69"/>
  <c r="H51" i="69"/>
  <c r="G51" i="69"/>
  <c r="F51" i="69"/>
  <c r="E51" i="69"/>
  <c r="D51" i="69"/>
  <c r="C51" i="69"/>
  <c r="B51" i="69"/>
  <c r="A51" i="69"/>
  <c r="UC50" i="69"/>
  <c r="UB50" i="69"/>
  <c r="UA50" i="69"/>
  <c r="TZ50" i="69"/>
  <c r="TY50" i="69"/>
  <c r="TX50" i="69"/>
  <c r="TW50" i="69"/>
  <c r="TV50" i="69"/>
  <c r="TU50" i="69"/>
  <c r="TT50" i="69"/>
  <c r="TS50" i="69"/>
  <c r="TR50" i="69"/>
  <c r="TQ50" i="69"/>
  <c r="TP50" i="69"/>
  <c r="TO50" i="69"/>
  <c r="TN50" i="69"/>
  <c r="TM50" i="69"/>
  <c r="TL50" i="69"/>
  <c r="TK50" i="69"/>
  <c r="TJ50" i="69"/>
  <c r="TI50" i="69"/>
  <c r="TH50" i="69"/>
  <c r="TG50" i="69"/>
  <c r="TF50" i="69"/>
  <c r="TE50" i="69"/>
  <c r="TD50" i="69"/>
  <c r="TC50" i="69"/>
  <c r="TB50" i="69"/>
  <c r="TA50" i="69"/>
  <c r="SZ50" i="69"/>
  <c r="SY50" i="69"/>
  <c r="SX50" i="69"/>
  <c r="SW50" i="69"/>
  <c r="SV50" i="69"/>
  <c r="SU50" i="69"/>
  <c r="ST50" i="69"/>
  <c r="SS50" i="69"/>
  <c r="SR50" i="69"/>
  <c r="SQ50" i="69"/>
  <c r="SP50" i="69"/>
  <c r="SO50" i="69"/>
  <c r="SN50" i="69"/>
  <c r="SM50" i="69"/>
  <c r="SL50" i="69"/>
  <c r="SK50" i="69"/>
  <c r="SJ50" i="69"/>
  <c r="SI50" i="69"/>
  <c r="SH50" i="69"/>
  <c r="SG50" i="69"/>
  <c r="SF50" i="69"/>
  <c r="SE50" i="69"/>
  <c r="SD50" i="69"/>
  <c r="SC50" i="69"/>
  <c r="SB50" i="69"/>
  <c r="SA50" i="69"/>
  <c r="RZ50" i="69"/>
  <c r="RY50" i="69"/>
  <c r="RX50" i="69"/>
  <c r="RW50" i="69"/>
  <c r="RV50" i="69"/>
  <c r="RU50" i="69"/>
  <c r="RT50" i="69"/>
  <c r="RS50" i="69"/>
  <c r="RR50" i="69"/>
  <c r="RQ50" i="69"/>
  <c r="RP50" i="69"/>
  <c r="RO50" i="69"/>
  <c r="RN50" i="69"/>
  <c r="RM50" i="69"/>
  <c r="RL50" i="69"/>
  <c r="RK50" i="69"/>
  <c r="RJ50" i="69"/>
  <c r="RI50" i="69"/>
  <c r="RH50" i="69"/>
  <c r="RG50" i="69"/>
  <c r="RF50" i="69"/>
  <c r="RE50" i="69"/>
  <c r="RD50" i="69"/>
  <c r="RC50" i="69"/>
  <c r="RB50" i="69"/>
  <c r="RA50" i="69"/>
  <c r="QZ50" i="69"/>
  <c r="QY50" i="69"/>
  <c r="QX50" i="69"/>
  <c r="QW50" i="69"/>
  <c r="QV50" i="69"/>
  <c r="QU50" i="69"/>
  <c r="QT50" i="69"/>
  <c r="QS50" i="69"/>
  <c r="QR50" i="69"/>
  <c r="QQ50" i="69"/>
  <c r="QP50" i="69"/>
  <c r="QO50" i="69"/>
  <c r="QN50" i="69"/>
  <c r="QM50" i="69"/>
  <c r="QL50" i="69"/>
  <c r="QK50" i="69"/>
  <c r="QJ50" i="69"/>
  <c r="QI50" i="69"/>
  <c r="QH50" i="69"/>
  <c r="QG50" i="69"/>
  <c r="QF50" i="69"/>
  <c r="QE50" i="69"/>
  <c r="QD50" i="69"/>
  <c r="QC50" i="69"/>
  <c r="QB50" i="69"/>
  <c r="QA50" i="69"/>
  <c r="PZ50" i="69"/>
  <c r="PY50" i="69"/>
  <c r="PX50" i="69"/>
  <c r="PW50" i="69"/>
  <c r="PV50" i="69"/>
  <c r="PU50" i="69"/>
  <c r="PT50" i="69"/>
  <c r="PS50" i="69"/>
  <c r="PR50" i="69"/>
  <c r="PQ50" i="69"/>
  <c r="PP50" i="69"/>
  <c r="PO50" i="69"/>
  <c r="PN50" i="69"/>
  <c r="PM50" i="69"/>
  <c r="PL50" i="69"/>
  <c r="PK50" i="69"/>
  <c r="PJ50" i="69"/>
  <c r="PI50" i="69"/>
  <c r="PH50" i="69"/>
  <c r="PG50" i="69"/>
  <c r="PF50" i="69"/>
  <c r="PE50" i="69"/>
  <c r="PD50" i="69"/>
  <c r="PC50" i="69"/>
  <c r="PB50" i="69"/>
  <c r="PA50" i="69"/>
  <c r="OZ50" i="69"/>
  <c r="OY50" i="69"/>
  <c r="OX50" i="69"/>
  <c r="OW50" i="69"/>
  <c r="OV50" i="69"/>
  <c r="OU50" i="69"/>
  <c r="OT50" i="69"/>
  <c r="OS50" i="69"/>
  <c r="OR50" i="69"/>
  <c r="OQ50" i="69"/>
  <c r="OP50" i="69"/>
  <c r="OO50" i="69"/>
  <c r="ON50" i="69"/>
  <c r="OM50" i="69"/>
  <c r="OL50" i="69"/>
  <c r="OK50" i="69"/>
  <c r="OJ50" i="69"/>
  <c r="OI50" i="69"/>
  <c r="OH50" i="69"/>
  <c r="OG50" i="69"/>
  <c r="OF50" i="69"/>
  <c r="OE50" i="69"/>
  <c r="OD50" i="69"/>
  <c r="OC50" i="69"/>
  <c r="OB50" i="69"/>
  <c r="OA50" i="69"/>
  <c r="NZ50" i="69"/>
  <c r="NY50" i="69"/>
  <c r="NX50" i="69"/>
  <c r="NW50" i="69"/>
  <c r="NV50" i="69"/>
  <c r="NU50" i="69"/>
  <c r="NT50" i="69"/>
  <c r="NS50" i="69"/>
  <c r="NR50" i="69"/>
  <c r="NQ50" i="69"/>
  <c r="NP50" i="69"/>
  <c r="NO50" i="69"/>
  <c r="NN50" i="69"/>
  <c r="NM50" i="69"/>
  <c r="NL50" i="69"/>
  <c r="NK50" i="69"/>
  <c r="NJ50" i="69"/>
  <c r="NI50" i="69"/>
  <c r="NH50" i="69"/>
  <c r="NG50" i="69"/>
  <c r="NF50" i="69"/>
  <c r="NE50" i="69"/>
  <c r="ND50" i="69"/>
  <c r="NC50" i="69"/>
  <c r="NB50" i="69"/>
  <c r="NA50" i="69"/>
  <c r="MZ50" i="69"/>
  <c r="MY50" i="69"/>
  <c r="MX50" i="69"/>
  <c r="MW50" i="69"/>
  <c r="MV50" i="69"/>
  <c r="MU50" i="69"/>
  <c r="MT50" i="69"/>
  <c r="MS50" i="69"/>
  <c r="MR50" i="69"/>
  <c r="MQ50" i="69"/>
  <c r="MP50" i="69"/>
  <c r="MO50" i="69"/>
  <c r="MN50" i="69"/>
  <c r="MM50" i="69"/>
  <c r="ML50" i="69"/>
  <c r="MK50" i="69"/>
  <c r="MJ50" i="69"/>
  <c r="MI50" i="69"/>
  <c r="MH50" i="69"/>
  <c r="MG50" i="69"/>
  <c r="MF50" i="69"/>
  <c r="ME50" i="69"/>
  <c r="MD50" i="69"/>
  <c r="MC50" i="69"/>
  <c r="MB50" i="69"/>
  <c r="MA50" i="69"/>
  <c r="LZ50" i="69"/>
  <c r="LY50" i="69"/>
  <c r="LX50" i="69"/>
  <c r="LW50" i="69"/>
  <c r="LV50" i="69"/>
  <c r="LU50" i="69"/>
  <c r="LT50" i="69"/>
  <c r="LS50" i="69"/>
  <c r="LR50" i="69"/>
  <c r="LQ50" i="69"/>
  <c r="LP50" i="69"/>
  <c r="LO50" i="69"/>
  <c r="LN50" i="69"/>
  <c r="LM50" i="69"/>
  <c r="LL50" i="69"/>
  <c r="LK50" i="69"/>
  <c r="LJ50" i="69"/>
  <c r="LI50" i="69"/>
  <c r="LH50" i="69"/>
  <c r="LG50" i="69"/>
  <c r="LF50" i="69"/>
  <c r="LE50" i="69"/>
  <c r="LD50" i="69"/>
  <c r="LC50" i="69"/>
  <c r="LB50" i="69"/>
  <c r="LA50" i="69"/>
  <c r="KZ50" i="69"/>
  <c r="KY50" i="69"/>
  <c r="KX50" i="69"/>
  <c r="KW50" i="69"/>
  <c r="KV50" i="69"/>
  <c r="KU50" i="69"/>
  <c r="KT50" i="69"/>
  <c r="KS50" i="69"/>
  <c r="KR50" i="69"/>
  <c r="KQ50" i="69"/>
  <c r="KP50" i="69"/>
  <c r="KO50" i="69"/>
  <c r="KN50" i="69"/>
  <c r="KM50" i="69"/>
  <c r="KL50" i="69"/>
  <c r="KK50" i="69"/>
  <c r="KJ50" i="69"/>
  <c r="KI50" i="69"/>
  <c r="KH50" i="69"/>
  <c r="KG50" i="69"/>
  <c r="KF50" i="69"/>
  <c r="KE50" i="69"/>
  <c r="KD50" i="69"/>
  <c r="KC50" i="69"/>
  <c r="KB50" i="69"/>
  <c r="KA50" i="69"/>
  <c r="JZ50" i="69"/>
  <c r="JY50" i="69"/>
  <c r="JX50" i="69"/>
  <c r="JW50" i="69"/>
  <c r="JV50" i="69"/>
  <c r="JU50" i="69"/>
  <c r="JT50" i="69"/>
  <c r="JS50" i="69"/>
  <c r="JR50" i="69"/>
  <c r="JQ50" i="69"/>
  <c r="JP50" i="69"/>
  <c r="JO50" i="69"/>
  <c r="JN50" i="69"/>
  <c r="JM50" i="69"/>
  <c r="JL50" i="69"/>
  <c r="JK50" i="69"/>
  <c r="JJ50" i="69"/>
  <c r="JI50" i="69"/>
  <c r="JH50" i="69"/>
  <c r="JG50" i="69"/>
  <c r="JF50" i="69"/>
  <c r="JE50" i="69"/>
  <c r="JD50" i="69"/>
  <c r="JC50" i="69"/>
  <c r="JB50" i="69"/>
  <c r="JA50" i="69"/>
  <c r="IZ50" i="69"/>
  <c r="IY50" i="69"/>
  <c r="IX50" i="69"/>
  <c r="IW50" i="69"/>
  <c r="IV50" i="69"/>
  <c r="IU50" i="69"/>
  <c r="IT50" i="69"/>
  <c r="IS50" i="69"/>
  <c r="IR50" i="69"/>
  <c r="IQ50" i="69"/>
  <c r="IP50" i="69"/>
  <c r="IO50" i="69"/>
  <c r="IN50" i="69"/>
  <c r="IM50" i="69"/>
  <c r="IL50" i="69"/>
  <c r="IK50" i="69"/>
  <c r="IJ50" i="69"/>
  <c r="II50" i="69"/>
  <c r="IH50" i="69"/>
  <c r="IG50" i="69"/>
  <c r="IF50" i="69"/>
  <c r="IE50" i="69"/>
  <c r="ID50" i="69"/>
  <c r="IC50" i="69"/>
  <c r="IB50" i="69"/>
  <c r="IA50" i="69"/>
  <c r="HZ50" i="69"/>
  <c r="HY50" i="69"/>
  <c r="HX50" i="69"/>
  <c r="HW50" i="69"/>
  <c r="HV50" i="69"/>
  <c r="HU50" i="69"/>
  <c r="HT50" i="69"/>
  <c r="HS50" i="69"/>
  <c r="HR50" i="69"/>
  <c r="HQ50" i="69"/>
  <c r="HP50" i="69"/>
  <c r="HO50" i="69"/>
  <c r="HN50" i="69"/>
  <c r="HM50" i="69"/>
  <c r="HL50" i="69"/>
  <c r="HK50" i="69"/>
  <c r="HJ50" i="69"/>
  <c r="HI50" i="69"/>
  <c r="HH50" i="69"/>
  <c r="HG50" i="69"/>
  <c r="HF50" i="69"/>
  <c r="HE50" i="69"/>
  <c r="HD50" i="69"/>
  <c r="HC50" i="69"/>
  <c r="HB50" i="69"/>
  <c r="HA50" i="69"/>
  <c r="GZ50" i="69"/>
  <c r="GY50" i="69"/>
  <c r="GX50" i="69"/>
  <c r="GW50" i="69"/>
  <c r="GV50" i="69"/>
  <c r="GU50" i="69"/>
  <c r="GT50" i="69"/>
  <c r="GS50" i="69"/>
  <c r="GR50" i="69"/>
  <c r="GQ50" i="69"/>
  <c r="GP50" i="69"/>
  <c r="GO50" i="69"/>
  <c r="GN50" i="69"/>
  <c r="GM50" i="69"/>
  <c r="GL50" i="69"/>
  <c r="GK50" i="69"/>
  <c r="GJ50" i="69"/>
  <c r="GI50" i="69"/>
  <c r="GH50" i="69"/>
  <c r="GG50" i="69"/>
  <c r="GF50" i="69"/>
  <c r="GE50" i="69"/>
  <c r="GD50" i="69"/>
  <c r="GC50" i="69"/>
  <c r="GB50" i="69"/>
  <c r="GA50" i="69"/>
  <c r="FZ50" i="69"/>
  <c r="FY50" i="69"/>
  <c r="FX50" i="69"/>
  <c r="FW50" i="69"/>
  <c r="FV50" i="69"/>
  <c r="FU50" i="69"/>
  <c r="FT50" i="69"/>
  <c r="FS50" i="69"/>
  <c r="FR50" i="69"/>
  <c r="FQ50" i="69"/>
  <c r="FP50" i="69"/>
  <c r="FO50" i="69"/>
  <c r="FN50" i="69"/>
  <c r="FM50" i="69"/>
  <c r="FL50" i="69"/>
  <c r="FK50" i="69"/>
  <c r="FJ50" i="69"/>
  <c r="FI50" i="69"/>
  <c r="FH50" i="69"/>
  <c r="FG50" i="69"/>
  <c r="FF50" i="69"/>
  <c r="FE50" i="69"/>
  <c r="FD50" i="69"/>
  <c r="FC50" i="69"/>
  <c r="FB50" i="69"/>
  <c r="FA50" i="69"/>
  <c r="EZ50" i="69"/>
  <c r="EY50" i="69"/>
  <c r="EX50" i="69"/>
  <c r="EW50" i="69"/>
  <c r="EV50" i="69"/>
  <c r="EU50" i="69"/>
  <c r="ET50" i="69"/>
  <c r="ES50" i="69"/>
  <c r="ER50" i="69"/>
  <c r="EQ50" i="69"/>
  <c r="EP50" i="69"/>
  <c r="EO50" i="69"/>
  <c r="EN50" i="69"/>
  <c r="EM50" i="69"/>
  <c r="EL50" i="69"/>
  <c r="EK50" i="69"/>
  <c r="EJ50" i="69"/>
  <c r="EI50" i="69"/>
  <c r="EH50" i="69"/>
  <c r="EG50" i="69"/>
  <c r="EF50" i="69"/>
  <c r="EE50" i="69"/>
  <c r="ED50" i="69"/>
  <c r="EC50" i="69"/>
  <c r="EB50" i="69"/>
  <c r="EA50" i="69"/>
  <c r="DZ50" i="69"/>
  <c r="DY50" i="69"/>
  <c r="DX50" i="69"/>
  <c r="DW50" i="69"/>
  <c r="DV50" i="69"/>
  <c r="DU50" i="69"/>
  <c r="DT50" i="69"/>
  <c r="DS50" i="69"/>
  <c r="DR50" i="69"/>
  <c r="DQ50" i="69"/>
  <c r="DP50" i="69"/>
  <c r="DO50" i="69"/>
  <c r="DN50" i="69"/>
  <c r="DM50" i="69"/>
  <c r="DL50" i="69"/>
  <c r="DK50" i="69"/>
  <c r="DJ50" i="69"/>
  <c r="DI50" i="69"/>
  <c r="DH50" i="69"/>
  <c r="DG50" i="69"/>
  <c r="DF50" i="69"/>
  <c r="DE50" i="69"/>
  <c r="DD50" i="69"/>
  <c r="DC50" i="69"/>
  <c r="DB50" i="69"/>
  <c r="DA50" i="69"/>
  <c r="CZ50" i="69"/>
  <c r="CY50" i="69"/>
  <c r="CX50" i="69"/>
  <c r="CW50" i="69"/>
  <c r="CV50" i="69"/>
  <c r="CU50" i="69"/>
  <c r="CT50" i="69"/>
  <c r="CS50" i="69"/>
  <c r="CR50" i="69"/>
  <c r="CQ50" i="69"/>
  <c r="CP50" i="69"/>
  <c r="CO50" i="69"/>
  <c r="CN50" i="69"/>
  <c r="CM50" i="69"/>
  <c r="CL50" i="69"/>
  <c r="CK50" i="69"/>
  <c r="CJ50" i="69"/>
  <c r="CI50" i="69"/>
  <c r="CH50" i="69"/>
  <c r="CG50" i="69"/>
  <c r="CF50" i="69"/>
  <c r="CE50" i="69"/>
  <c r="CD50" i="69"/>
  <c r="CC50" i="69"/>
  <c r="CB50" i="69"/>
  <c r="CA50" i="69"/>
  <c r="BZ50" i="69"/>
  <c r="BY50" i="69"/>
  <c r="BX50" i="69"/>
  <c r="BW50" i="69"/>
  <c r="BV50" i="69"/>
  <c r="BU50" i="69"/>
  <c r="BT50" i="69"/>
  <c r="BS50" i="69"/>
  <c r="BR50" i="69"/>
  <c r="BQ50" i="69"/>
  <c r="BP50" i="69"/>
  <c r="BO50" i="69"/>
  <c r="BN50" i="69"/>
  <c r="BM50" i="69"/>
  <c r="BL50" i="69"/>
  <c r="BK50" i="69"/>
  <c r="BJ50" i="69"/>
  <c r="BI50" i="69"/>
  <c r="BH50" i="69"/>
  <c r="BG50" i="69"/>
  <c r="BF50" i="69"/>
  <c r="BE50" i="69"/>
  <c r="BD50" i="69"/>
  <c r="BC50" i="69"/>
  <c r="BB50" i="69"/>
  <c r="BA50" i="69"/>
  <c r="AZ50" i="69"/>
  <c r="AY50" i="69"/>
  <c r="AX50" i="69"/>
  <c r="AW50" i="69"/>
  <c r="AV50" i="69"/>
  <c r="AU50" i="69"/>
  <c r="AT50" i="69"/>
  <c r="AS50" i="69"/>
  <c r="AR50" i="69"/>
  <c r="AQ50" i="69"/>
  <c r="AP50" i="69"/>
  <c r="AO50" i="69"/>
  <c r="AN50" i="69"/>
  <c r="AM50" i="69"/>
  <c r="AL50" i="69"/>
  <c r="AK50" i="69"/>
  <c r="AJ50" i="69"/>
  <c r="AI50" i="69"/>
  <c r="AH50" i="69"/>
  <c r="AG50" i="69"/>
  <c r="AF50" i="69"/>
  <c r="AE50" i="69"/>
  <c r="AD50" i="69"/>
  <c r="AC50" i="69"/>
  <c r="AB50" i="69"/>
  <c r="AA50" i="69"/>
  <c r="Z50" i="69"/>
  <c r="Y50" i="69"/>
  <c r="X50" i="69"/>
  <c r="W50" i="69"/>
  <c r="V50" i="69"/>
  <c r="U50" i="69"/>
  <c r="T50" i="69"/>
  <c r="S50" i="69"/>
  <c r="R50" i="69"/>
  <c r="Q50" i="69"/>
  <c r="P50" i="69"/>
  <c r="O50" i="69"/>
  <c r="N50" i="69"/>
  <c r="M50" i="69"/>
  <c r="L50" i="69"/>
  <c r="K50" i="69"/>
  <c r="J50" i="69"/>
  <c r="I50" i="69"/>
  <c r="H50" i="69"/>
  <c r="G50" i="69"/>
  <c r="F50" i="69"/>
  <c r="E50" i="69"/>
  <c r="D50" i="69"/>
  <c r="C50" i="69"/>
  <c r="B50" i="69"/>
  <c r="A50" i="69"/>
  <c r="UC49" i="69"/>
  <c r="UB49" i="69"/>
  <c r="UA49" i="69"/>
  <c r="TZ49" i="69"/>
  <c r="TY49" i="69"/>
  <c r="TX49" i="69"/>
  <c r="TW49" i="69"/>
  <c r="TV49" i="69"/>
  <c r="TU49" i="69"/>
  <c r="TT49" i="69"/>
  <c r="TS49" i="69"/>
  <c r="TR49" i="69"/>
  <c r="TQ49" i="69"/>
  <c r="TP49" i="69"/>
  <c r="TO49" i="69"/>
  <c r="TN49" i="69"/>
  <c r="TM49" i="69"/>
  <c r="TL49" i="69"/>
  <c r="TK49" i="69"/>
  <c r="TJ49" i="69"/>
  <c r="TI49" i="69"/>
  <c r="TH49" i="69"/>
  <c r="TG49" i="69"/>
  <c r="TF49" i="69"/>
  <c r="TE49" i="69"/>
  <c r="TD49" i="69"/>
  <c r="TC49" i="69"/>
  <c r="TB49" i="69"/>
  <c r="TA49" i="69"/>
  <c r="SZ49" i="69"/>
  <c r="SY49" i="69"/>
  <c r="SX49" i="69"/>
  <c r="SW49" i="69"/>
  <c r="SV49" i="69"/>
  <c r="SU49" i="69"/>
  <c r="ST49" i="69"/>
  <c r="SS49" i="69"/>
  <c r="SR49" i="69"/>
  <c r="SQ49" i="69"/>
  <c r="SP49" i="69"/>
  <c r="SO49" i="69"/>
  <c r="SN49" i="69"/>
  <c r="SM49" i="69"/>
  <c r="SL49" i="69"/>
  <c r="SK49" i="69"/>
  <c r="SJ49" i="69"/>
  <c r="SI49" i="69"/>
  <c r="SH49" i="69"/>
  <c r="SG49" i="69"/>
  <c r="SF49" i="69"/>
  <c r="SE49" i="69"/>
  <c r="SD49" i="69"/>
  <c r="SC49" i="69"/>
  <c r="SB49" i="69"/>
  <c r="SA49" i="69"/>
  <c r="RZ49" i="69"/>
  <c r="RY49" i="69"/>
  <c r="RX49" i="69"/>
  <c r="RW49" i="69"/>
  <c r="RV49" i="69"/>
  <c r="RU49" i="69"/>
  <c r="RT49" i="69"/>
  <c r="RS49" i="69"/>
  <c r="RR49" i="69"/>
  <c r="RQ49" i="69"/>
  <c r="RP49" i="69"/>
  <c r="RO49" i="69"/>
  <c r="RN49" i="69"/>
  <c r="RM49" i="69"/>
  <c r="RL49" i="69"/>
  <c r="RK49" i="69"/>
  <c r="RJ49" i="69"/>
  <c r="RI49" i="69"/>
  <c r="RH49" i="69"/>
  <c r="RG49" i="69"/>
  <c r="RF49" i="69"/>
  <c r="RE49" i="69"/>
  <c r="RD49" i="69"/>
  <c r="RC49" i="69"/>
  <c r="RB49" i="69"/>
  <c r="RA49" i="69"/>
  <c r="QZ49" i="69"/>
  <c r="QY49" i="69"/>
  <c r="QX49" i="69"/>
  <c r="QW49" i="69"/>
  <c r="QV49" i="69"/>
  <c r="QU49" i="69"/>
  <c r="QT49" i="69"/>
  <c r="QS49" i="69"/>
  <c r="QR49" i="69"/>
  <c r="QQ49" i="69"/>
  <c r="QP49" i="69"/>
  <c r="QO49" i="69"/>
  <c r="QN49" i="69"/>
  <c r="QM49" i="69"/>
  <c r="QL49" i="69"/>
  <c r="QK49" i="69"/>
  <c r="QJ49" i="69"/>
  <c r="QI49" i="69"/>
  <c r="QH49" i="69"/>
  <c r="QG49" i="69"/>
  <c r="QF49" i="69"/>
  <c r="QE49" i="69"/>
  <c r="QD49" i="69"/>
  <c r="QC49" i="69"/>
  <c r="QB49" i="69"/>
  <c r="QA49" i="69"/>
  <c r="PZ49" i="69"/>
  <c r="PY49" i="69"/>
  <c r="PX49" i="69"/>
  <c r="PW49" i="69"/>
  <c r="PV49" i="69"/>
  <c r="PU49" i="69"/>
  <c r="PT49" i="69"/>
  <c r="PS49" i="69"/>
  <c r="PR49" i="69"/>
  <c r="PQ49" i="69"/>
  <c r="PP49" i="69"/>
  <c r="PO49" i="69"/>
  <c r="PN49" i="69"/>
  <c r="PM49" i="69"/>
  <c r="PL49" i="69"/>
  <c r="PK49" i="69"/>
  <c r="PJ49" i="69"/>
  <c r="PI49" i="69"/>
  <c r="PH49" i="69"/>
  <c r="PG49" i="69"/>
  <c r="PF49" i="69"/>
  <c r="PE49" i="69"/>
  <c r="PD49" i="69"/>
  <c r="PC49" i="69"/>
  <c r="PB49" i="69"/>
  <c r="PA49" i="69"/>
  <c r="OZ49" i="69"/>
  <c r="OY49" i="69"/>
  <c r="OX49" i="69"/>
  <c r="OW49" i="69"/>
  <c r="OV49" i="69"/>
  <c r="OU49" i="69"/>
  <c r="OT49" i="69"/>
  <c r="OS49" i="69"/>
  <c r="OR49" i="69"/>
  <c r="OQ49" i="69"/>
  <c r="OP49" i="69"/>
  <c r="OO49" i="69"/>
  <c r="ON49" i="69"/>
  <c r="OM49" i="69"/>
  <c r="OL49" i="69"/>
  <c r="OK49" i="69"/>
  <c r="OJ49" i="69"/>
  <c r="OI49" i="69"/>
  <c r="OH49" i="69"/>
  <c r="OG49" i="69"/>
  <c r="OF49" i="69"/>
  <c r="OE49" i="69"/>
  <c r="OD49" i="69"/>
  <c r="OC49" i="69"/>
  <c r="OB49" i="69"/>
  <c r="OA49" i="69"/>
  <c r="NZ49" i="69"/>
  <c r="NY49" i="69"/>
  <c r="NX49" i="69"/>
  <c r="NW49" i="69"/>
  <c r="NV49" i="69"/>
  <c r="NU49" i="69"/>
  <c r="NT49" i="69"/>
  <c r="NS49" i="69"/>
  <c r="NR49" i="69"/>
  <c r="NQ49" i="69"/>
  <c r="NP49" i="69"/>
  <c r="NO49" i="69"/>
  <c r="NN49" i="69"/>
  <c r="NM49" i="69"/>
  <c r="NL49" i="69"/>
  <c r="NK49" i="69"/>
  <c r="NJ49" i="69"/>
  <c r="NI49" i="69"/>
  <c r="NH49" i="69"/>
  <c r="NG49" i="69"/>
  <c r="NF49" i="69"/>
  <c r="NE49" i="69"/>
  <c r="ND49" i="69"/>
  <c r="NC49" i="69"/>
  <c r="NB49" i="69"/>
  <c r="NA49" i="69"/>
  <c r="MZ49" i="69"/>
  <c r="MY49" i="69"/>
  <c r="MX49" i="69"/>
  <c r="MW49" i="69"/>
  <c r="MV49" i="69"/>
  <c r="MU49" i="69"/>
  <c r="MT49" i="69"/>
  <c r="MS49" i="69"/>
  <c r="MR49" i="69"/>
  <c r="MQ49" i="69"/>
  <c r="MP49" i="69"/>
  <c r="MO49" i="69"/>
  <c r="MN49" i="69"/>
  <c r="MM49" i="69"/>
  <c r="ML49" i="69"/>
  <c r="MK49" i="69"/>
  <c r="MJ49" i="69"/>
  <c r="MI49" i="69"/>
  <c r="MH49" i="69"/>
  <c r="MG49" i="69"/>
  <c r="MF49" i="69"/>
  <c r="ME49" i="69"/>
  <c r="MD49" i="69"/>
  <c r="MC49" i="69"/>
  <c r="MB49" i="69"/>
  <c r="MA49" i="69"/>
  <c r="LZ49" i="69"/>
  <c r="LY49" i="69"/>
  <c r="LX49" i="69"/>
  <c r="LW49" i="69"/>
  <c r="LV49" i="69"/>
  <c r="LU49" i="69"/>
  <c r="LT49" i="69"/>
  <c r="LS49" i="69"/>
  <c r="LR49" i="69"/>
  <c r="LQ49" i="69"/>
  <c r="LP49" i="69"/>
  <c r="LO49" i="69"/>
  <c r="LN49" i="69"/>
  <c r="LM49" i="69"/>
  <c r="LL49" i="69"/>
  <c r="LK49" i="69"/>
  <c r="LJ49" i="69"/>
  <c r="LI49" i="69"/>
  <c r="LH49" i="69"/>
  <c r="LG49" i="69"/>
  <c r="LF49" i="69"/>
  <c r="LE49" i="69"/>
  <c r="LD49" i="69"/>
  <c r="LC49" i="69"/>
  <c r="LB49" i="69"/>
  <c r="LA49" i="69"/>
  <c r="KZ49" i="69"/>
  <c r="KY49" i="69"/>
  <c r="KX49" i="69"/>
  <c r="KW49" i="69"/>
  <c r="KV49" i="69"/>
  <c r="KU49" i="69"/>
  <c r="KT49" i="69"/>
  <c r="KS49" i="69"/>
  <c r="KR49" i="69"/>
  <c r="KQ49" i="69"/>
  <c r="KP49" i="69"/>
  <c r="KO49" i="69"/>
  <c r="KN49" i="69"/>
  <c r="KM49" i="69"/>
  <c r="KL49" i="69"/>
  <c r="KK49" i="69"/>
  <c r="KJ49" i="69"/>
  <c r="KI49" i="69"/>
  <c r="KH49" i="69"/>
  <c r="KG49" i="69"/>
  <c r="KF49" i="69"/>
  <c r="KE49" i="69"/>
  <c r="KD49" i="69"/>
  <c r="KC49" i="69"/>
  <c r="KB49" i="69"/>
  <c r="KA49" i="69"/>
  <c r="JZ49" i="69"/>
  <c r="JY49" i="69"/>
  <c r="JX49" i="69"/>
  <c r="JW49" i="69"/>
  <c r="JV49" i="69"/>
  <c r="JU49" i="69"/>
  <c r="JT49" i="69"/>
  <c r="JS49" i="69"/>
  <c r="JR49" i="69"/>
  <c r="JQ49" i="69"/>
  <c r="JP49" i="69"/>
  <c r="JO49" i="69"/>
  <c r="JN49" i="69"/>
  <c r="JM49" i="69"/>
  <c r="JL49" i="69"/>
  <c r="JK49" i="69"/>
  <c r="JJ49" i="69"/>
  <c r="JI49" i="69"/>
  <c r="JH49" i="69"/>
  <c r="JG49" i="69"/>
  <c r="JF49" i="69"/>
  <c r="JE49" i="69"/>
  <c r="JD49" i="69"/>
  <c r="JC49" i="69"/>
  <c r="JB49" i="69"/>
  <c r="JA49" i="69"/>
  <c r="IZ49" i="69"/>
  <c r="IY49" i="69"/>
  <c r="IX49" i="69"/>
  <c r="IW49" i="69"/>
  <c r="IV49" i="69"/>
  <c r="IU49" i="69"/>
  <c r="IT49" i="69"/>
  <c r="IS49" i="69"/>
  <c r="IR49" i="69"/>
  <c r="IQ49" i="69"/>
  <c r="IP49" i="69"/>
  <c r="IO49" i="69"/>
  <c r="IN49" i="69"/>
  <c r="IM49" i="69"/>
  <c r="IL49" i="69"/>
  <c r="IK49" i="69"/>
  <c r="IJ49" i="69"/>
  <c r="II49" i="69"/>
  <c r="IH49" i="69"/>
  <c r="IG49" i="69"/>
  <c r="IF49" i="69"/>
  <c r="IE49" i="69"/>
  <c r="ID49" i="69"/>
  <c r="IC49" i="69"/>
  <c r="IB49" i="69"/>
  <c r="IA49" i="69"/>
  <c r="HZ49" i="69"/>
  <c r="HY49" i="69"/>
  <c r="HX49" i="69"/>
  <c r="HW49" i="69"/>
  <c r="HV49" i="69"/>
  <c r="HU49" i="69"/>
  <c r="HT49" i="69"/>
  <c r="HS49" i="69"/>
  <c r="HR49" i="69"/>
  <c r="HQ49" i="69"/>
  <c r="HP49" i="69"/>
  <c r="HO49" i="69"/>
  <c r="HN49" i="69"/>
  <c r="HM49" i="69"/>
  <c r="HL49" i="69"/>
  <c r="HK49" i="69"/>
  <c r="HJ49" i="69"/>
  <c r="HI49" i="69"/>
  <c r="HH49" i="69"/>
  <c r="HG49" i="69"/>
  <c r="HF49" i="69"/>
  <c r="HE49" i="69"/>
  <c r="HD49" i="69"/>
  <c r="HC49" i="69"/>
  <c r="HB49" i="69"/>
  <c r="HA49" i="69"/>
  <c r="GZ49" i="69"/>
  <c r="GY49" i="69"/>
  <c r="GX49" i="69"/>
  <c r="GW49" i="69"/>
  <c r="GV49" i="69"/>
  <c r="GU49" i="69"/>
  <c r="GT49" i="69"/>
  <c r="GS49" i="69"/>
  <c r="GR49" i="69"/>
  <c r="GQ49" i="69"/>
  <c r="GP49" i="69"/>
  <c r="GO49" i="69"/>
  <c r="GN49" i="69"/>
  <c r="GM49" i="69"/>
  <c r="GL49" i="69"/>
  <c r="GK49" i="69"/>
  <c r="GJ49" i="69"/>
  <c r="GI49" i="69"/>
  <c r="GH49" i="69"/>
  <c r="GG49" i="69"/>
  <c r="GF49" i="69"/>
  <c r="GE49" i="69"/>
  <c r="GD49" i="69"/>
  <c r="GC49" i="69"/>
  <c r="GB49" i="69"/>
  <c r="GA49" i="69"/>
  <c r="FZ49" i="69"/>
  <c r="FY49" i="69"/>
  <c r="FX49" i="69"/>
  <c r="FW49" i="69"/>
  <c r="FV49" i="69"/>
  <c r="FU49" i="69"/>
  <c r="FT49" i="69"/>
  <c r="FS49" i="69"/>
  <c r="FR49" i="69"/>
  <c r="FQ49" i="69"/>
  <c r="FP49" i="69"/>
  <c r="FO49" i="69"/>
  <c r="FN49" i="69"/>
  <c r="FM49" i="69"/>
  <c r="FL49" i="69"/>
  <c r="FK49" i="69"/>
  <c r="FJ49" i="69"/>
  <c r="FI49" i="69"/>
  <c r="FH49" i="69"/>
  <c r="FG49" i="69"/>
  <c r="FF49" i="69"/>
  <c r="FE49" i="69"/>
  <c r="FD49" i="69"/>
  <c r="FC49" i="69"/>
  <c r="FB49" i="69"/>
  <c r="FA49" i="69"/>
  <c r="EZ49" i="69"/>
  <c r="EY49" i="69"/>
  <c r="EX49" i="69"/>
  <c r="EW49" i="69"/>
  <c r="EV49" i="69"/>
  <c r="EU49" i="69"/>
  <c r="ET49" i="69"/>
  <c r="ES49" i="69"/>
  <c r="ER49" i="69"/>
  <c r="EQ49" i="69"/>
  <c r="EP49" i="69"/>
  <c r="EO49" i="69"/>
  <c r="EN49" i="69"/>
  <c r="EM49" i="69"/>
  <c r="EL49" i="69"/>
  <c r="EK49" i="69"/>
  <c r="EJ49" i="69"/>
  <c r="EI49" i="69"/>
  <c r="EH49" i="69"/>
  <c r="EG49" i="69"/>
  <c r="EF49" i="69"/>
  <c r="EE49" i="69"/>
  <c r="ED49" i="69"/>
  <c r="EC49" i="69"/>
  <c r="EB49" i="69"/>
  <c r="EA49" i="69"/>
  <c r="DZ49" i="69"/>
  <c r="DY49" i="69"/>
  <c r="DX49" i="69"/>
  <c r="DW49" i="69"/>
  <c r="DV49" i="69"/>
  <c r="DU49" i="69"/>
  <c r="DT49" i="69"/>
  <c r="DS49" i="69"/>
  <c r="DR49" i="69"/>
  <c r="DQ49" i="69"/>
  <c r="DP49" i="69"/>
  <c r="DO49" i="69"/>
  <c r="DN49" i="69"/>
  <c r="DM49" i="69"/>
  <c r="DL49" i="69"/>
  <c r="DK49" i="69"/>
  <c r="DJ49" i="69"/>
  <c r="DI49" i="69"/>
  <c r="DH49" i="69"/>
  <c r="DG49" i="69"/>
  <c r="DF49" i="69"/>
  <c r="DE49" i="69"/>
  <c r="DD49" i="69"/>
  <c r="DC49" i="69"/>
  <c r="DB49" i="69"/>
  <c r="DA49" i="69"/>
  <c r="CZ49" i="69"/>
  <c r="CY49" i="69"/>
  <c r="CX49" i="69"/>
  <c r="CW49" i="69"/>
  <c r="CV49" i="69"/>
  <c r="CU49" i="69"/>
  <c r="CT49" i="69"/>
  <c r="CS49" i="69"/>
  <c r="CR49" i="69"/>
  <c r="CQ49" i="69"/>
  <c r="CP49" i="69"/>
  <c r="CO49" i="69"/>
  <c r="CN49" i="69"/>
  <c r="CM49" i="69"/>
  <c r="CL49" i="69"/>
  <c r="CK49" i="69"/>
  <c r="CJ49" i="69"/>
  <c r="CI49" i="69"/>
  <c r="CH49" i="69"/>
  <c r="CG49" i="69"/>
  <c r="CF49" i="69"/>
  <c r="CE49" i="69"/>
  <c r="CD49" i="69"/>
  <c r="CC49" i="69"/>
  <c r="CB49" i="69"/>
  <c r="CA49" i="69"/>
  <c r="BZ49" i="69"/>
  <c r="BY49" i="69"/>
  <c r="BX49" i="69"/>
  <c r="BW49" i="69"/>
  <c r="BV49" i="69"/>
  <c r="BU49" i="69"/>
  <c r="BT49" i="69"/>
  <c r="BS49" i="69"/>
  <c r="BR49" i="69"/>
  <c r="BQ49" i="69"/>
  <c r="BP49" i="69"/>
  <c r="BO49" i="69"/>
  <c r="BN49" i="69"/>
  <c r="BM49" i="69"/>
  <c r="BL49" i="69"/>
  <c r="BK49" i="69"/>
  <c r="BJ49" i="69"/>
  <c r="BI49" i="69"/>
  <c r="BH49" i="69"/>
  <c r="BG49" i="69"/>
  <c r="BF49" i="69"/>
  <c r="BE49" i="69"/>
  <c r="BD49" i="69"/>
  <c r="BC49" i="69"/>
  <c r="BB49" i="69"/>
  <c r="BA49" i="69"/>
  <c r="AZ49" i="69"/>
  <c r="AY49" i="69"/>
  <c r="AX49" i="69"/>
  <c r="AW49" i="69"/>
  <c r="AV49" i="69"/>
  <c r="AU49" i="69"/>
  <c r="AT49" i="69"/>
  <c r="AS49" i="69"/>
  <c r="AR49" i="69"/>
  <c r="AQ49" i="69"/>
  <c r="AP49" i="69"/>
  <c r="AO49" i="69"/>
  <c r="AN49" i="69"/>
  <c r="AM49" i="69"/>
  <c r="AL49" i="69"/>
  <c r="AK49" i="69"/>
  <c r="AJ49" i="69"/>
  <c r="AI49" i="69"/>
  <c r="AH49" i="69"/>
  <c r="AG49" i="69"/>
  <c r="AF49" i="69"/>
  <c r="AE49" i="69"/>
  <c r="AD49" i="69"/>
  <c r="AC49" i="69"/>
  <c r="AB49" i="69"/>
  <c r="AA49" i="69"/>
  <c r="Z49" i="69"/>
  <c r="Y49" i="69"/>
  <c r="X49" i="69"/>
  <c r="W49" i="69"/>
  <c r="V49" i="69"/>
  <c r="U49" i="69"/>
  <c r="T49" i="69"/>
  <c r="S49" i="69"/>
  <c r="R49" i="69"/>
  <c r="Q49" i="69"/>
  <c r="P49" i="69"/>
  <c r="O49" i="69"/>
  <c r="N49" i="69"/>
  <c r="M49" i="69"/>
  <c r="L49" i="69"/>
  <c r="K49" i="69"/>
  <c r="J49" i="69"/>
  <c r="I49" i="69"/>
  <c r="H49" i="69"/>
  <c r="G49" i="69"/>
  <c r="F49" i="69"/>
  <c r="E49" i="69"/>
  <c r="D49" i="69"/>
  <c r="C49" i="69"/>
  <c r="B49" i="69"/>
  <c r="A49" i="69"/>
  <c r="UC48" i="69"/>
  <c r="UB48" i="69"/>
  <c r="UA48" i="69"/>
  <c r="TZ48" i="69"/>
  <c r="TY48" i="69"/>
  <c r="TX48" i="69"/>
  <c r="TW48" i="69"/>
  <c r="TV48" i="69"/>
  <c r="TU48" i="69"/>
  <c r="TT48" i="69"/>
  <c r="TS48" i="69"/>
  <c r="TR48" i="69"/>
  <c r="TQ48" i="69"/>
  <c r="TP48" i="69"/>
  <c r="TO48" i="69"/>
  <c r="TN48" i="69"/>
  <c r="TM48" i="69"/>
  <c r="TL48" i="69"/>
  <c r="TK48" i="69"/>
  <c r="TJ48" i="69"/>
  <c r="TI48" i="69"/>
  <c r="TH48" i="69"/>
  <c r="TG48" i="69"/>
  <c r="TF48" i="69"/>
  <c r="TE48" i="69"/>
  <c r="TD48" i="69"/>
  <c r="TC48" i="69"/>
  <c r="TB48" i="69"/>
  <c r="TA48" i="69"/>
  <c r="SZ48" i="69"/>
  <c r="SY48" i="69"/>
  <c r="SX48" i="69"/>
  <c r="SW48" i="69"/>
  <c r="SV48" i="69"/>
  <c r="SU48" i="69"/>
  <c r="ST48" i="69"/>
  <c r="SS48" i="69"/>
  <c r="SR48" i="69"/>
  <c r="SQ48" i="69"/>
  <c r="SP48" i="69"/>
  <c r="SO48" i="69"/>
  <c r="SN48" i="69"/>
  <c r="SM48" i="69"/>
  <c r="SL48" i="69"/>
  <c r="SK48" i="69"/>
  <c r="SJ48" i="69"/>
  <c r="SI48" i="69"/>
  <c r="SH48" i="69"/>
  <c r="SG48" i="69"/>
  <c r="SF48" i="69"/>
  <c r="SE48" i="69"/>
  <c r="SD48" i="69"/>
  <c r="SC48" i="69"/>
  <c r="SB48" i="69"/>
  <c r="SA48" i="69"/>
  <c r="RZ48" i="69"/>
  <c r="RY48" i="69"/>
  <c r="RX48" i="69"/>
  <c r="RW48" i="69"/>
  <c r="RV48" i="69"/>
  <c r="RU48" i="69"/>
  <c r="RT48" i="69"/>
  <c r="RS48" i="69"/>
  <c r="RR48" i="69"/>
  <c r="RQ48" i="69"/>
  <c r="RP48" i="69"/>
  <c r="RO48" i="69"/>
  <c r="RN48" i="69"/>
  <c r="RM48" i="69"/>
  <c r="RL48" i="69"/>
  <c r="RK48" i="69"/>
  <c r="RJ48" i="69"/>
  <c r="RI48" i="69"/>
  <c r="RH48" i="69"/>
  <c r="RG48" i="69"/>
  <c r="RF48" i="69"/>
  <c r="RE48" i="69"/>
  <c r="RD48" i="69"/>
  <c r="RC48" i="69"/>
  <c r="RB48" i="69"/>
  <c r="RA48" i="69"/>
  <c r="QZ48" i="69"/>
  <c r="QY48" i="69"/>
  <c r="QX48" i="69"/>
  <c r="QW48" i="69"/>
  <c r="QV48" i="69"/>
  <c r="QU48" i="69"/>
  <c r="QT48" i="69"/>
  <c r="QS48" i="69"/>
  <c r="QR48" i="69"/>
  <c r="QQ48" i="69"/>
  <c r="QP48" i="69"/>
  <c r="QO48" i="69"/>
  <c r="QN48" i="69"/>
  <c r="QM48" i="69"/>
  <c r="QL48" i="69"/>
  <c r="QK48" i="69"/>
  <c r="QJ48" i="69"/>
  <c r="QI48" i="69"/>
  <c r="QH48" i="69"/>
  <c r="QG48" i="69"/>
  <c r="QF48" i="69"/>
  <c r="QE48" i="69"/>
  <c r="QD48" i="69"/>
  <c r="QC48" i="69"/>
  <c r="QB48" i="69"/>
  <c r="QA48" i="69"/>
  <c r="PZ48" i="69"/>
  <c r="PY48" i="69"/>
  <c r="PX48" i="69"/>
  <c r="PW48" i="69"/>
  <c r="PV48" i="69"/>
  <c r="PU48" i="69"/>
  <c r="PT48" i="69"/>
  <c r="PS48" i="69"/>
  <c r="PR48" i="69"/>
  <c r="PQ48" i="69"/>
  <c r="PP48" i="69"/>
  <c r="PO48" i="69"/>
  <c r="PN48" i="69"/>
  <c r="PM48" i="69"/>
  <c r="PL48" i="69"/>
  <c r="PK48" i="69"/>
  <c r="PJ48" i="69"/>
  <c r="PI48" i="69"/>
  <c r="PH48" i="69"/>
  <c r="PG48" i="69"/>
  <c r="PF48" i="69"/>
  <c r="PE48" i="69"/>
  <c r="PD48" i="69"/>
  <c r="PC48" i="69"/>
  <c r="PB48" i="69"/>
  <c r="PA48" i="69"/>
  <c r="OZ48" i="69"/>
  <c r="OY48" i="69"/>
  <c r="OX48" i="69"/>
  <c r="OW48" i="69"/>
  <c r="OV48" i="69"/>
  <c r="OU48" i="69"/>
  <c r="OT48" i="69"/>
  <c r="OS48" i="69"/>
  <c r="OR48" i="69"/>
  <c r="OQ48" i="69"/>
  <c r="OP48" i="69"/>
  <c r="OO48" i="69"/>
  <c r="ON48" i="69"/>
  <c r="OM48" i="69"/>
  <c r="OL48" i="69"/>
  <c r="OK48" i="69"/>
  <c r="OJ48" i="69"/>
  <c r="OI48" i="69"/>
  <c r="OH48" i="69"/>
  <c r="OG48" i="69"/>
  <c r="OF48" i="69"/>
  <c r="OE48" i="69"/>
  <c r="OD48" i="69"/>
  <c r="OC48" i="69"/>
  <c r="OB48" i="69"/>
  <c r="OA48" i="69"/>
  <c r="NZ48" i="69"/>
  <c r="NY48" i="69"/>
  <c r="NX48" i="69"/>
  <c r="NW48" i="69"/>
  <c r="NV48" i="69"/>
  <c r="NU48" i="69"/>
  <c r="NT48" i="69"/>
  <c r="NS48" i="69"/>
  <c r="NR48" i="69"/>
  <c r="NQ48" i="69"/>
  <c r="NP48" i="69"/>
  <c r="NO48" i="69"/>
  <c r="NN48" i="69"/>
  <c r="NM48" i="69"/>
  <c r="NL48" i="69"/>
  <c r="NK48" i="69"/>
  <c r="NJ48" i="69"/>
  <c r="NI48" i="69"/>
  <c r="NH48" i="69"/>
  <c r="NG48" i="69"/>
  <c r="NF48" i="69"/>
  <c r="NE48" i="69"/>
  <c r="ND48" i="69"/>
  <c r="NC48" i="69"/>
  <c r="NB48" i="69"/>
  <c r="NA48" i="69"/>
  <c r="MZ48" i="69"/>
  <c r="MY48" i="69"/>
  <c r="MX48" i="69"/>
  <c r="MW48" i="69"/>
  <c r="MV48" i="69"/>
  <c r="MU48" i="69"/>
  <c r="MT48" i="69"/>
  <c r="MS48" i="69"/>
  <c r="MR48" i="69"/>
  <c r="MQ48" i="69"/>
  <c r="MP48" i="69"/>
  <c r="MO48" i="69"/>
  <c r="MN48" i="69"/>
  <c r="MM48" i="69"/>
  <c r="ML48" i="69"/>
  <c r="MK48" i="69"/>
  <c r="MJ48" i="69"/>
  <c r="MI48" i="69"/>
  <c r="MH48" i="69"/>
  <c r="MG48" i="69"/>
  <c r="MF48" i="69"/>
  <c r="ME48" i="69"/>
  <c r="MD48" i="69"/>
  <c r="MC48" i="69"/>
  <c r="MB48" i="69"/>
  <c r="MA48" i="69"/>
  <c r="LZ48" i="69"/>
  <c r="LY48" i="69"/>
  <c r="LX48" i="69"/>
  <c r="LW48" i="69"/>
  <c r="LV48" i="69"/>
  <c r="LU48" i="69"/>
  <c r="LT48" i="69"/>
  <c r="LS48" i="69"/>
  <c r="LR48" i="69"/>
  <c r="LQ48" i="69"/>
  <c r="LP48" i="69"/>
  <c r="LO48" i="69"/>
  <c r="LN48" i="69"/>
  <c r="LM48" i="69"/>
  <c r="LL48" i="69"/>
  <c r="LK48" i="69"/>
  <c r="LJ48" i="69"/>
  <c r="LI48" i="69"/>
  <c r="LH48" i="69"/>
  <c r="LG48" i="69"/>
  <c r="LF48" i="69"/>
  <c r="LE48" i="69"/>
  <c r="LD48" i="69"/>
  <c r="LC48" i="69"/>
  <c r="LB48" i="69"/>
  <c r="LA48" i="69"/>
  <c r="KZ48" i="69"/>
  <c r="KY48" i="69"/>
  <c r="KX48" i="69"/>
  <c r="KW48" i="69"/>
  <c r="KV48" i="69"/>
  <c r="KU48" i="69"/>
  <c r="KT48" i="69"/>
  <c r="KS48" i="69"/>
  <c r="KR48" i="69"/>
  <c r="KQ48" i="69"/>
  <c r="KP48" i="69"/>
  <c r="KO48" i="69"/>
  <c r="KN48" i="69"/>
  <c r="KM48" i="69"/>
  <c r="KL48" i="69"/>
  <c r="KK48" i="69"/>
  <c r="KJ48" i="69"/>
  <c r="KI48" i="69"/>
  <c r="KH48" i="69"/>
  <c r="KG48" i="69"/>
  <c r="KF48" i="69"/>
  <c r="KE48" i="69"/>
  <c r="KD48" i="69"/>
  <c r="KC48" i="69"/>
  <c r="KB48" i="69"/>
  <c r="KA48" i="69"/>
  <c r="JZ48" i="69"/>
  <c r="JY48" i="69"/>
  <c r="JX48" i="69"/>
  <c r="JW48" i="69"/>
  <c r="JV48" i="69"/>
  <c r="JU48" i="69"/>
  <c r="JT48" i="69"/>
  <c r="JS48" i="69"/>
  <c r="JR48" i="69"/>
  <c r="JQ48" i="69"/>
  <c r="JP48" i="69"/>
  <c r="JO48" i="69"/>
  <c r="JN48" i="69"/>
  <c r="JM48" i="69"/>
  <c r="JL48" i="69"/>
  <c r="JK48" i="69"/>
  <c r="JJ48" i="69"/>
  <c r="JI48" i="69"/>
  <c r="JH48" i="69"/>
  <c r="JG48" i="69"/>
  <c r="JF48" i="69"/>
  <c r="JE48" i="69"/>
  <c r="JD48" i="69"/>
  <c r="JC48" i="69"/>
  <c r="JB48" i="69"/>
  <c r="JA48" i="69"/>
  <c r="IZ48" i="69"/>
  <c r="IY48" i="69"/>
  <c r="IX48" i="69"/>
  <c r="IW48" i="69"/>
  <c r="IV48" i="69"/>
  <c r="IU48" i="69"/>
  <c r="IT48" i="69"/>
  <c r="IS48" i="69"/>
  <c r="IR48" i="69"/>
  <c r="IQ48" i="69"/>
  <c r="IP48" i="69"/>
  <c r="IO48" i="69"/>
  <c r="IN48" i="69"/>
  <c r="IM48" i="69"/>
  <c r="IL48" i="69"/>
  <c r="IK48" i="69"/>
  <c r="IJ48" i="69"/>
  <c r="II48" i="69"/>
  <c r="IH48" i="69"/>
  <c r="IG48" i="69"/>
  <c r="IF48" i="69"/>
  <c r="IE48" i="69"/>
  <c r="ID48" i="69"/>
  <c r="IC48" i="69"/>
  <c r="IB48" i="69"/>
  <c r="IA48" i="69"/>
  <c r="HZ48" i="69"/>
  <c r="HY48" i="69"/>
  <c r="HX48" i="69"/>
  <c r="HW48" i="69"/>
  <c r="HV48" i="69"/>
  <c r="HU48" i="69"/>
  <c r="HT48" i="69"/>
  <c r="HS48" i="69"/>
  <c r="HR48" i="69"/>
  <c r="HQ48" i="69"/>
  <c r="HP48" i="69"/>
  <c r="HO48" i="69"/>
  <c r="HN48" i="69"/>
  <c r="HM48" i="69"/>
  <c r="HL48" i="69"/>
  <c r="HK48" i="69"/>
  <c r="HJ48" i="69"/>
  <c r="HI48" i="69"/>
  <c r="HH48" i="69"/>
  <c r="HG48" i="69"/>
  <c r="HF48" i="69"/>
  <c r="HE48" i="69"/>
  <c r="HD48" i="69"/>
  <c r="HC48" i="69"/>
  <c r="HB48" i="69"/>
  <c r="HA48" i="69"/>
  <c r="GZ48" i="69"/>
  <c r="GY48" i="69"/>
  <c r="GX48" i="69"/>
  <c r="GW48" i="69"/>
  <c r="GV48" i="69"/>
  <c r="GU48" i="69"/>
  <c r="GT48" i="69"/>
  <c r="GS48" i="69"/>
  <c r="GR48" i="69"/>
  <c r="GQ48" i="69"/>
  <c r="GP48" i="69"/>
  <c r="GO48" i="69"/>
  <c r="GN48" i="69"/>
  <c r="GM48" i="69"/>
  <c r="GL48" i="69"/>
  <c r="GK48" i="69"/>
  <c r="GJ48" i="69"/>
  <c r="GI48" i="69"/>
  <c r="GH48" i="69"/>
  <c r="GG48" i="69"/>
  <c r="GF48" i="69"/>
  <c r="GE48" i="69"/>
  <c r="GD48" i="69"/>
  <c r="GC48" i="69"/>
  <c r="GB48" i="69"/>
  <c r="GA48" i="69"/>
  <c r="FZ48" i="69"/>
  <c r="FY48" i="69"/>
  <c r="FX48" i="69"/>
  <c r="FW48" i="69"/>
  <c r="FV48" i="69"/>
  <c r="FU48" i="69"/>
  <c r="FT48" i="69"/>
  <c r="FS48" i="69"/>
  <c r="FR48" i="69"/>
  <c r="FQ48" i="69"/>
  <c r="FP48" i="69"/>
  <c r="FO48" i="69"/>
  <c r="FN48" i="69"/>
  <c r="FM48" i="69"/>
  <c r="FL48" i="69"/>
  <c r="FK48" i="69"/>
  <c r="FJ48" i="69"/>
  <c r="FI48" i="69"/>
  <c r="FH48" i="69"/>
  <c r="FG48" i="69"/>
  <c r="FF48" i="69"/>
  <c r="FE48" i="69"/>
  <c r="FD48" i="69"/>
  <c r="FC48" i="69"/>
  <c r="FB48" i="69"/>
  <c r="FA48" i="69"/>
  <c r="EZ48" i="69"/>
  <c r="EY48" i="69"/>
  <c r="EX48" i="69"/>
  <c r="EW48" i="69"/>
  <c r="EV48" i="69"/>
  <c r="EU48" i="69"/>
  <c r="ET48" i="69"/>
  <c r="ES48" i="69"/>
  <c r="ER48" i="69"/>
  <c r="EQ48" i="69"/>
  <c r="EP48" i="69"/>
  <c r="EO48" i="69"/>
  <c r="EN48" i="69"/>
  <c r="EM48" i="69"/>
  <c r="EL48" i="69"/>
  <c r="EK48" i="69"/>
  <c r="EJ48" i="69"/>
  <c r="EI48" i="69"/>
  <c r="EH48" i="69"/>
  <c r="EG48" i="69"/>
  <c r="EF48" i="69"/>
  <c r="EE48" i="69"/>
  <c r="ED48" i="69"/>
  <c r="EC48" i="69"/>
  <c r="EB48" i="69"/>
  <c r="EA48" i="69"/>
  <c r="DZ48" i="69"/>
  <c r="DY48" i="69"/>
  <c r="DX48" i="69"/>
  <c r="DW48" i="69"/>
  <c r="DV48" i="69"/>
  <c r="DU48" i="69"/>
  <c r="DT48" i="69"/>
  <c r="DS48" i="69"/>
  <c r="DR48" i="69"/>
  <c r="DQ48" i="69"/>
  <c r="DP48" i="69"/>
  <c r="DO48" i="69"/>
  <c r="DN48" i="69"/>
  <c r="DM48" i="69"/>
  <c r="DL48" i="69"/>
  <c r="DK48" i="69"/>
  <c r="DJ48" i="69"/>
  <c r="DI48" i="69"/>
  <c r="DH48" i="69"/>
  <c r="DG48" i="69"/>
  <c r="DF48" i="69"/>
  <c r="DE48" i="69"/>
  <c r="DD48" i="69"/>
  <c r="DC48" i="69"/>
  <c r="DB48" i="69"/>
  <c r="DA48" i="69"/>
  <c r="CZ48" i="69"/>
  <c r="CY48" i="69"/>
  <c r="CX48" i="69"/>
  <c r="CW48" i="69"/>
  <c r="CV48" i="69"/>
  <c r="CU48" i="69"/>
  <c r="CT48" i="69"/>
  <c r="CS48" i="69"/>
  <c r="CR48" i="69"/>
  <c r="CQ48" i="69"/>
  <c r="CP48" i="69"/>
  <c r="CO48" i="69"/>
  <c r="CN48" i="69"/>
  <c r="CM48" i="69"/>
  <c r="CL48" i="69"/>
  <c r="CK48" i="69"/>
  <c r="CJ48" i="69"/>
  <c r="CI48" i="69"/>
  <c r="CH48" i="69"/>
  <c r="CG48" i="69"/>
  <c r="CF48" i="69"/>
  <c r="CE48" i="69"/>
  <c r="CD48" i="69"/>
  <c r="CC48" i="69"/>
  <c r="CB48" i="69"/>
  <c r="CA48" i="69"/>
  <c r="BZ48" i="69"/>
  <c r="BY48" i="69"/>
  <c r="BX48" i="69"/>
  <c r="BW48" i="69"/>
  <c r="BV48" i="69"/>
  <c r="BU48" i="69"/>
  <c r="BT48" i="69"/>
  <c r="BS48" i="69"/>
  <c r="BR48" i="69"/>
  <c r="BQ48" i="69"/>
  <c r="BP48" i="69"/>
  <c r="BO48" i="69"/>
  <c r="BN48" i="69"/>
  <c r="BM48" i="69"/>
  <c r="BL48" i="69"/>
  <c r="BK48" i="69"/>
  <c r="BJ48" i="69"/>
  <c r="BI48" i="69"/>
  <c r="BH48" i="69"/>
  <c r="BG48" i="69"/>
  <c r="BF48" i="69"/>
  <c r="BE48" i="69"/>
  <c r="BD48" i="69"/>
  <c r="BC48" i="69"/>
  <c r="BB48" i="69"/>
  <c r="BA48" i="69"/>
  <c r="AZ48" i="69"/>
  <c r="AY48" i="69"/>
  <c r="AX48" i="69"/>
  <c r="AW48" i="69"/>
  <c r="AV48" i="69"/>
  <c r="AU48" i="69"/>
  <c r="AT48" i="69"/>
  <c r="AS48" i="69"/>
  <c r="AR48" i="69"/>
  <c r="AQ48" i="69"/>
  <c r="AP48" i="69"/>
  <c r="AO48" i="69"/>
  <c r="AN48" i="69"/>
  <c r="AM48" i="69"/>
  <c r="AL48" i="69"/>
  <c r="AK48" i="69"/>
  <c r="AJ48" i="69"/>
  <c r="AI48" i="69"/>
  <c r="AH48" i="69"/>
  <c r="AG48" i="69"/>
  <c r="AF48" i="69"/>
  <c r="AE48" i="69"/>
  <c r="AD48" i="69"/>
  <c r="AC48" i="69"/>
  <c r="AB48" i="69"/>
  <c r="AA48" i="69"/>
  <c r="Z48" i="69"/>
  <c r="Y48" i="69"/>
  <c r="X48" i="69"/>
  <c r="W48" i="69"/>
  <c r="V48" i="69"/>
  <c r="U48" i="69"/>
  <c r="T48" i="69"/>
  <c r="S48" i="69"/>
  <c r="R48" i="69"/>
  <c r="Q48" i="69"/>
  <c r="P48" i="69"/>
  <c r="O48" i="69"/>
  <c r="N48" i="69"/>
  <c r="M48" i="69"/>
  <c r="L48" i="69"/>
  <c r="K48" i="69"/>
  <c r="J48" i="69"/>
  <c r="I48" i="69"/>
  <c r="H48" i="69"/>
  <c r="G48" i="69"/>
  <c r="F48" i="69"/>
  <c r="E48" i="69"/>
  <c r="D48" i="69"/>
  <c r="C48" i="69"/>
  <c r="B48" i="69"/>
  <c r="A48" i="69"/>
  <c r="UC47" i="69"/>
  <c r="UB47" i="69"/>
  <c r="UA47" i="69"/>
  <c r="TZ47" i="69"/>
  <c r="TY47" i="69"/>
  <c r="TX47" i="69"/>
  <c r="TW47" i="69"/>
  <c r="TV47" i="69"/>
  <c r="TU47" i="69"/>
  <c r="TT47" i="69"/>
  <c r="TS47" i="69"/>
  <c r="TR47" i="69"/>
  <c r="TQ47" i="69"/>
  <c r="TP47" i="69"/>
  <c r="TO47" i="69"/>
  <c r="TN47" i="69"/>
  <c r="TM47" i="69"/>
  <c r="TL47" i="69"/>
  <c r="TK47" i="69"/>
  <c r="TJ47" i="69"/>
  <c r="TI47" i="69"/>
  <c r="TH47" i="69"/>
  <c r="TG47" i="69"/>
  <c r="TF47" i="69"/>
  <c r="TE47" i="69"/>
  <c r="TD47" i="69"/>
  <c r="TC47" i="69"/>
  <c r="TB47" i="69"/>
  <c r="TA47" i="69"/>
  <c r="SZ47" i="69"/>
  <c r="SY47" i="69"/>
  <c r="SX47" i="69"/>
  <c r="SW47" i="69"/>
  <c r="SV47" i="69"/>
  <c r="SU47" i="69"/>
  <c r="ST47" i="69"/>
  <c r="SS47" i="69"/>
  <c r="SR47" i="69"/>
  <c r="SQ47" i="69"/>
  <c r="SP47" i="69"/>
  <c r="SO47" i="69"/>
  <c r="SN47" i="69"/>
  <c r="SM47" i="69"/>
  <c r="SL47" i="69"/>
  <c r="SK47" i="69"/>
  <c r="SJ47" i="69"/>
  <c r="SI47" i="69"/>
  <c r="SH47" i="69"/>
  <c r="SG47" i="69"/>
  <c r="SF47" i="69"/>
  <c r="SE47" i="69"/>
  <c r="SD47" i="69"/>
  <c r="SC47" i="69"/>
  <c r="SB47" i="69"/>
  <c r="SA47" i="69"/>
  <c r="RZ47" i="69"/>
  <c r="RY47" i="69"/>
  <c r="RX47" i="69"/>
  <c r="RW47" i="69"/>
  <c r="RV47" i="69"/>
  <c r="RU47" i="69"/>
  <c r="RT47" i="69"/>
  <c r="RS47" i="69"/>
  <c r="RR47" i="69"/>
  <c r="RQ47" i="69"/>
  <c r="RP47" i="69"/>
  <c r="RO47" i="69"/>
  <c r="RN47" i="69"/>
  <c r="RM47" i="69"/>
  <c r="RL47" i="69"/>
  <c r="RK47" i="69"/>
  <c r="RJ47" i="69"/>
  <c r="RI47" i="69"/>
  <c r="RH47" i="69"/>
  <c r="RG47" i="69"/>
  <c r="RF47" i="69"/>
  <c r="RE47" i="69"/>
  <c r="RD47" i="69"/>
  <c r="RC47" i="69"/>
  <c r="RB47" i="69"/>
  <c r="RA47" i="69"/>
  <c r="QZ47" i="69"/>
  <c r="QY47" i="69"/>
  <c r="QX47" i="69"/>
  <c r="QW47" i="69"/>
  <c r="QV47" i="69"/>
  <c r="QU47" i="69"/>
  <c r="QT47" i="69"/>
  <c r="QS47" i="69"/>
  <c r="QR47" i="69"/>
  <c r="QQ47" i="69"/>
  <c r="QP47" i="69"/>
  <c r="QO47" i="69"/>
  <c r="QN47" i="69"/>
  <c r="QM47" i="69"/>
  <c r="QL47" i="69"/>
  <c r="QK47" i="69"/>
  <c r="QJ47" i="69"/>
  <c r="QI47" i="69"/>
  <c r="QH47" i="69"/>
  <c r="QG47" i="69"/>
  <c r="QF47" i="69"/>
  <c r="QE47" i="69"/>
  <c r="QD47" i="69"/>
  <c r="QC47" i="69"/>
  <c r="QB47" i="69"/>
  <c r="QA47" i="69"/>
  <c r="PZ47" i="69"/>
  <c r="PY47" i="69"/>
  <c r="PX47" i="69"/>
  <c r="PW47" i="69"/>
  <c r="PV47" i="69"/>
  <c r="PU47" i="69"/>
  <c r="PT47" i="69"/>
  <c r="PS47" i="69"/>
  <c r="PR47" i="69"/>
  <c r="PQ47" i="69"/>
  <c r="PP47" i="69"/>
  <c r="PO47" i="69"/>
  <c r="PN47" i="69"/>
  <c r="PM47" i="69"/>
  <c r="PL47" i="69"/>
  <c r="PK47" i="69"/>
  <c r="PJ47" i="69"/>
  <c r="PI47" i="69"/>
  <c r="PH47" i="69"/>
  <c r="PG47" i="69"/>
  <c r="PF47" i="69"/>
  <c r="PE47" i="69"/>
  <c r="PD47" i="69"/>
  <c r="PC47" i="69"/>
  <c r="PB47" i="69"/>
  <c r="PA47" i="69"/>
  <c r="OZ47" i="69"/>
  <c r="OY47" i="69"/>
  <c r="OX47" i="69"/>
  <c r="OW47" i="69"/>
  <c r="OV47" i="69"/>
  <c r="OU47" i="69"/>
  <c r="OT47" i="69"/>
  <c r="OS47" i="69"/>
  <c r="OR47" i="69"/>
  <c r="OQ47" i="69"/>
  <c r="OP47" i="69"/>
  <c r="OO47" i="69"/>
  <c r="ON47" i="69"/>
  <c r="OM47" i="69"/>
  <c r="OL47" i="69"/>
  <c r="OK47" i="69"/>
  <c r="OJ47" i="69"/>
  <c r="OI47" i="69"/>
  <c r="OH47" i="69"/>
  <c r="OG47" i="69"/>
  <c r="OF47" i="69"/>
  <c r="OE47" i="69"/>
  <c r="OD47" i="69"/>
  <c r="OC47" i="69"/>
  <c r="OB47" i="69"/>
  <c r="OA47" i="69"/>
  <c r="NZ47" i="69"/>
  <c r="NY47" i="69"/>
  <c r="NX47" i="69"/>
  <c r="NW47" i="69"/>
  <c r="NV47" i="69"/>
  <c r="NU47" i="69"/>
  <c r="NT47" i="69"/>
  <c r="NS47" i="69"/>
  <c r="NR47" i="69"/>
  <c r="NQ47" i="69"/>
  <c r="NP47" i="69"/>
  <c r="NO47" i="69"/>
  <c r="NN47" i="69"/>
  <c r="NM47" i="69"/>
  <c r="NL47" i="69"/>
  <c r="NK47" i="69"/>
  <c r="NJ47" i="69"/>
  <c r="NI47" i="69"/>
  <c r="NH47" i="69"/>
  <c r="NG47" i="69"/>
  <c r="NF47" i="69"/>
  <c r="NE47" i="69"/>
  <c r="ND47" i="69"/>
  <c r="NC47" i="69"/>
  <c r="NB47" i="69"/>
  <c r="NA47" i="69"/>
  <c r="MZ47" i="69"/>
  <c r="MY47" i="69"/>
  <c r="MX47" i="69"/>
  <c r="MW47" i="69"/>
  <c r="MV47" i="69"/>
  <c r="MU47" i="69"/>
  <c r="MT47" i="69"/>
  <c r="MS47" i="69"/>
  <c r="MR47" i="69"/>
  <c r="MQ47" i="69"/>
  <c r="MP47" i="69"/>
  <c r="MO47" i="69"/>
  <c r="MN47" i="69"/>
  <c r="MM47" i="69"/>
  <c r="ML47" i="69"/>
  <c r="MK47" i="69"/>
  <c r="MJ47" i="69"/>
  <c r="MI47" i="69"/>
  <c r="MH47" i="69"/>
  <c r="MG47" i="69"/>
  <c r="MF47" i="69"/>
  <c r="ME47" i="69"/>
  <c r="MD47" i="69"/>
  <c r="MC47" i="69"/>
  <c r="MB47" i="69"/>
  <c r="MA47" i="69"/>
  <c r="LZ47" i="69"/>
  <c r="LY47" i="69"/>
  <c r="LX47" i="69"/>
  <c r="LW47" i="69"/>
  <c r="LV47" i="69"/>
  <c r="LU47" i="69"/>
  <c r="LT47" i="69"/>
  <c r="LS47" i="69"/>
  <c r="LR47" i="69"/>
  <c r="LQ47" i="69"/>
  <c r="LP47" i="69"/>
  <c r="LO47" i="69"/>
  <c r="LN47" i="69"/>
  <c r="LM47" i="69"/>
  <c r="LL47" i="69"/>
  <c r="LK47" i="69"/>
  <c r="LJ47" i="69"/>
  <c r="LI47" i="69"/>
  <c r="LH47" i="69"/>
  <c r="LG47" i="69"/>
  <c r="LF47" i="69"/>
  <c r="LE47" i="69"/>
  <c r="LD47" i="69"/>
  <c r="LC47" i="69"/>
  <c r="LB47" i="69"/>
  <c r="LA47" i="69"/>
  <c r="KZ47" i="69"/>
  <c r="KY47" i="69"/>
  <c r="KX47" i="69"/>
  <c r="KW47" i="69"/>
  <c r="KV47" i="69"/>
  <c r="KU47" i="69"/>
  <c r="KT47" i="69"/>
  <c r="KS47" i="69"/>
  <c r="KR47" i="69"/>
  <c r="KQ47" i="69"/>
  <c r="KP47" i="69"/>
  <c r="KO47" i="69"/>
  <c r="KN47" i="69"/>
  <c r="KM47" i="69"/>
  <c r="KL47" i="69"/>
  <c r="KK47" i="69"/>
  <c r="KJ47" i="69"/>
  <c r="KI47" i="69"/>
  <c r="KH47" i="69"/>
  <c r="KG47" i="69"/>
  <c r="KF47" i="69"/>
  <c r="KE47" i="69"/>
  <c r="KD47" i="69"/>
  <c r="KC47" i="69"/>
  <c r="KB47" i="69"/>
  <c r="KA47" i="69"/>
  <c r="JZ47" i="69"/>
  <c r="JY47" i="69"/>
  <c r="JX47" i="69"/>
  <c r="JW47" i="69"/>
  <c r="JV47" i="69"/>
  <c r="JU47" i="69"/>
  <c r="JT47" i="69"/>
  <c r="JS47" i="69"/>
  <c r="JR47" i="69"/>
  <c r="JQ47" i="69"/>
  <c r="JP47" i="69"/>
  <c r="JO47" i="69"/>
  <c r="JN47" i="69"/>
  <c r="JM47" i="69"/>
  <c r="JL47" i="69"/>
  <c r="JK47" i="69"/>
  <c r="JJ47" i="69"/>
  <c r="JI47" i="69"/>
  <c r="JH47" i="69"/>
  <c r="JG47" i="69"/>
  <c r="JF47" i="69"/>
  <c r="JE47" i="69"/>
  <c r="JD47" i="69"/>
  <c r="JC47" i="69"/>
  <c r="JB47" i="69"/>
  <c r="JA47" i="69"/>
  <c r="IZ47" i="69"/>
  <c r="IY47" i="69"/>
  <c r="IX47" i="69"/>
  <c r="IW47" i="69"/>
  <c r="IV47" i="69"/>
  <c r="IU47" i="69"/>
  <c r="IT47" i="69"/>
  <c r="IS47" i="69"/>
  <c r="IR47" i="69"/>
  <c r="IQ47" i="69"/>
  <c r="IP47" i="69"/>
  <c r="IO47" i="69"/>
  <c r="IN47" i="69"/>
  <c r="IM47" i="69"/>
  <c r="IL47" i="69"/>
  <c r="IK47" i="69"/>
  <c r="IJ47" i="69"/>
  <c r="II47" i="69"/>
  <c r="IH47" i="69"/>
  <c r="IG47" i="69"/>
  <c r="IF47" i="69"/>
  <c r="IE47" i="69"/>
  <c r="ID47" i="69"/>
  <c r="IC47" i="69"/>
  <c r="IB47" i="69"/>
  <c r="IA47" i="69"/>
  <c r="HZ47" i="69"/>
  <c r="HY47" i="69"/>
  <c r="HX47" i="69"/>
  <c r="HW47" i="69"/>
  <c r="HV47" i="69"/>
  <c r="HU47" i="69"/>
  <c r="HT47" i="69"/>
  <c r="HS47" i="69"/>
  <c r="HR47" i="69"/>
  <c r="HQ47" i="69"/>
  <c r="HP47" i="69"/>
  <c r="HO47" i="69"/>
  <c r="HN47" i="69"/>
  <c r="HM47" i="69"/>
  <c r="HL47" i="69"/>
  <c r="HK47" i="69"/>
  <c r="HJ47" i="69"/>
  <c r="HI47" i="69"/>
  <c r="HH47" i="69"/>
  <c r="HG47" i="69"/>
  <c r="HF47" i="69"/>
  <c r="HE47" i="69"/>
  <c r="HD47" i="69"/>
  <c r="HC47" i="69"/>
  <c r="HB47" i="69"/>
  <c r="HA47" i="69"/>
  <c r="GZ47" i="69"/>
  <c r="GY47" i="69"/>
  <c r="GX47" i="69"/>
  <c r="GW47" i="69"/>
  <c r="GV47" i="69"/>
  <c r="GU47" i="69"/>
  <c r="GT47" i="69"/>
  <c r="GS47" i="69"/>
  <c r="GR47" i="69"/>
  <c r="GQ47" i="69"/>
  <c r="GP47" i="69"/>
  <c r="GO47" i="69"/>
  <c r="GN47" i="69"/>
  <c r="GM47" i="69"/>
  <c r="GL47" i="69"/>
  <c r="GK47" i="69"/>
  <c r="GJ47" i="69"/>
  <c r="GI47" i="69"/>
  <c r="GH47" i="69"/>
  <c r="GG47" i="69"/>
  <c r="GF47" i="69"/>
  <c r="GE47" i="69"/>
  <c r="GD47" i="69"/>
  <c r="GC47" i="69"/>
  <c r="GB47" i="69"/>
  <c r="GA47" i="69"/>
  <c r="FZ47" i="69"/>
  <c r="FY47" i="69"/>
  <c r="FX47" i="69"/>
  <c r="FW47" i="69"/>
  <c r="FV47" i="69"/>
  <c r="FU47" i="69"/>
  <c r="FT47" i="69"/>
  <c r="FS47" i="69"/>
  <c r="FR47" i="69"/>
  <c r="FQ47" i="69"/>
  <c r="FP47" i="69"/>
  <c r="FO47" i="69"/>
  <c r="FN47" i="69"/>
  <c r="FM47" i="69"/>
  <c r="FL47" i="69"/>
  <c r="FK47" i="69"/>
  <c r="FJ47" i="69"/>
  <c r="FI47" i="69"/>
  <c r="FH47" i="69"/>
  <c r="FG47" i="69"/>
  <c r="FF47" i="69"/>
  <c r="FE47" i="69"/>
  <c r="FD47" i="69"/>
  <c r="FC47" i="69"/>
  <c r="FB47" i="69"/>
  <c r="FA47" i="69"/>
  <c r="EZ47" i="69"/>
  <c r="EY47" i="69"/>
  <c r="EX47" i="69"/>
  <c r="EW47" i="69"/>
  <c r="EV47" i="69"/>
  <c r="EU47" i="69"/>
  <c r="ET47" i="69"/>
  <c r="ES47" i="69"/>
  <c r="ER47" i="69"/>
  <c r="EQ47" i="69"/>
  <c r="EP47" i="69"/>
  <c r="EO47" i="69"/>
  <c r="EN47" i="69"/>
  <c r="EM47" i="69"/>
  <c r="EL47" i="69"/>
  <c r="EK47" i="69"/>
  <c r="EJ47" i="69"/>
  <c r="EI47" i="69"/>
  <c r="EH47" i="69"/>
  <c r="EG47" i="69"/>
  <c r="EF47" i="69"/>
  <c r="EE47" i="69"/>
  <c r="ED47" i="69"/>
  <c r="EC47" i="69"/>
  <c r="EB47" i="69"/>
  <c r="EA47" i="69"/>
  <c r="DZ47" i="69"/>
  <c r="DY47" i="69"/>
  <c r="DX47" i="69"/>
  <c r="DW47" i="69"/>
  <c r="DV47" i="69"/>
  <c r="DU47" i="69"/>
  <c r="DT47" i="69"/>
  <c r="DS47" i="69"/>
  <c r="DR47" i="69"/>
  <c r="DQ47" i="69"/>
  <c r="DP47" i="69"/>
  <c r="DO47" i="69"/>
  <c r="DN47" i="69"/>
  <c r="DM47" i="69"/>
  <c r="DL47" i="69"/>
  <c r="DK47" i="69"/>
  <c r="DJ47" i="69"/>
  <c r="DI47" i="69"/>
  <c r="DH47" i="69"/>
  <c r="DG47" i="69"/>
  <c r="DF47" i="69"/>
  <c r="DE47" i="69"/>
  <c r="DD47" i="69"/>
  <c r="DC47" i="69"/>
  <c r="DB47" i="69"/>
  <c r="DA47" i="69"/>
  <c r="CZ47" i="69"/>
  <c r="CY47" i="69"/>
  <c r="CX47" i="69"/>
  <c r="CW47" i="69"/>
  <c r="CV47" i="69"/>
  <c r="CU47" i="69"/>
  <c r="CT47" i="69"/>
  <c r="CS47" i="69"/>
  <c r="CR47" i="69"/>
  <c r="CQ47" i="69"/>
  <c r="CP47" i="69"/>
  <c r="CO47" i="69"/>
  <c r="CN47" i="69"/>
  <c r="CM47" i="69"/>
  <c r="CL47" i="69"/>
  <c r="CK47" i="69"/>
  <c r="CJ47" i="69"/>
  <c r="CI47" i="69"/>
  <c r="CH47" i="69"/>
  <c r="CG47" i="69"/>
  <c r="CF47" i="69"/>
  <c r="CE47" i="69"/>
  <c r="CD47" i="69"/>
  <c r="CC47" i="69"/>
  <c r="CB47" i="69"/>
  <c r="CA47" i="69"/>
  <c r="BZ47" i="69"/>
  <c r="BY47" i="69"/>
  <c r="BX47" i="69"/>
  <c r="BW47" i="69"/>
  <c r="BV47" i="69"/>
  <c r="BU47" i="69"/>
  <c r="BT47" i="69"/>
  <c r="BS47" i="69"/>
  <c r="BR47" i="69"/>
  <c r="BQ47" i="69"/>
  <c r="BP47" i="69"/>
  <c r="BO47" i="69"/>
  <c r="BN47" i="69"/>
  <c r="BM47" i="69"/>
  <c r="BL47" i="69"/>
  <c r="BK47" i="69"/>
  <c r="BJ47" i="69"/>
  <c r="BI47" i="69"/>
  <c r="BH47" i="69"/>
  <c r="BG47" i="69"/>
  <c r="BF47" i="69"/>
  <c r="BE47" i="69"/>
  <c r="BD47" i="69"/>
  <c r="BC47" i="69"/>
  <c r="BB47" i="69"/>
  <c r="BA47" i="69"/>
  <c r="AZ47" i="69"/>
  <c r="AY47" i="69"/>
  <c r="AX47" i="69"/>
  <c r="AW47" i="69"/>
  <c r="AV47" i="69"/>
  <c r="AU47" i="69"/>
  <c r="AT47" i="69"/>
  <c r="AS47" i="69"/>
  <c r="AR47" i="69"/>
  <c r="AQ47" i="69"/>
  <c r="AP47" i="69"/>
  <c r="AO47" i="69"/>
  <c r="AN47" i="69"/>
  <c r="AM47" i="69"/>
  <c r="AL47" i="69"/>
  <c r="AK47" i="69"/>
  <c r="AJ47" i="69"/>
  <c r="AI47" i="69"/>
  <c r="AH47" i="69"/>
  <c r="AG47" i="69"/>
  <c r="AF47" i="69"/>
  <c r="AE47" i="69"/>
  <c r="AD47" i="69"/>
  <c r="AC47" i="69"/>
  <c r="AB47" i="69"/>
  <c r="AA47" i="69"/>
  <c r="Z47" i="69"/>
  <c r="Y47" i="69"/>
  <c r="X47" i="69"/>
  <c r="W47" i="69"/>
  <c r="V47" i="69"/>
  <c r="U47" i="69"/>
  <c r="T47" i="69"/>
  <c r="S47" i="69"/>
  <c r="R47" i="69"/>
  <c r="Q47" i="69"/>
  <c r="P47" i="69"/>
  <c r="O47" i="69"/>
  <c r="N47" i="69"/>
  <c r="M47" i="69"/>
  <c r="L47" i="69"/>
  <c r="K47" i="69"/>
  <c r="J47" i="69"/>
  <c r="I47" i="69"/>
  <c r="H47" i="69"/>
  <c r="G47" i="69"/>
  <c r="F47" i="69"/>
  <c r="E47" i="69"/>
  <c r="D47" i="69"/>
  <c r="C47" i="69"/>
  <c r="B47" i="69"/>
  <c r="A47" i="69"/>
  <c r="UC46" i="69"/>
  <c r="UB46" i="69"/>
  <c r="UA46" i="69"/>
  <c r="TZ46" i="69"/>
  <c r="TY46" i="69"/>
  <c r="TX46" i="69"/>
  <c r="TW46" i="69"/>
  <c r="TV46" i="69"/>
  <c r="TU46" i="69"/>
  <c r="TT46" i="69"/>
  <c r="TS46" i="69"/>
  <c r="TR46" i="69"/>
  <c r="TQ46" i="69"/>
  <c r="TP46" i="69"/>
  <c r="TO46" i="69"/>
  <c r="TN46" i="69"/>
  <c r="TM46" i="69"/>
  <c r="TL46" i="69"/>
  <c r="TK46" i="69"/>
  <c r="TJ46" i="69"/>
  <c r="TI46" i="69"/>
  <c r="TH46" i="69"/>
  <c r="TG46" i="69"/>
  <c r="TF46" i="69"/>
  <c r="TE46" i="69"/>
  <c r="TD46" i="69"/>
  <c r="TC46" i="69"/>
  <c r="TB46" i="69"/>
  <c r="TA46" i="69"/>
  <c r="SZ46" i="69"/>
  <c r="SY46" i="69"/>
  <c r="SX46" i="69"/>
  <c r="SW46" i="69"/>
  <c r="SV46" i="69"/>
  <c r="SU46" i="69"/>
  <c r="ST46" i="69"/>
  <c r="SS46" i="69"/>
  <c r="SR46" i="69"/>
  <c r="SQ46" i="69"/>
  <c r="SP46" i="69"/>
  <c r="SO46" i="69"/>
  <c r="SN46" i="69"/>
  <c r="SM46" i="69"/>
  <c r="SL46" i="69"/>
  <c r="SK46" i="69"/>
  <c r="SJ46" i="69"/>
  <c r="SI46" i="69"/>
  <c r="SH46" i="69"/>
  <c r="SG46" i="69"/>
  <c r="SF46" i="69"/>
  <c r="SE46" i="69"/>
  <c r="SD46" i="69"/>
  <c r="SC46" i="69"/>
  <c r="SB46" i="69"/>
  <c r="SA46" i="69"/>
  <c r="RZ46" i="69"/>
  <c r="RY46" i="69"/>
  <c r="RX46" i="69"/>
  <c r="RW46" i="69"/>
  <c r="RV46" i="69"/>
  <c r="RU46" i="69"/>
  <c r="RT46" i="69"/>
  <c r="RS46" i="69"/>
  <c r="RR46" i="69"/>
  <c r="RQ46" i="69"/>
  <c r="RP46" i="69"/>
  <c r="RO46" i="69"/>
  <c r="RN46" i="69"/>
  <c r="RM46" i="69"/>
  <c r="RL46" i="69"/>
  <c r="RK46" i="69"/>
  <c r="RJ46" i="69"/>
  <c r="RI46" i="69"/>
  <c r="RH46" i="69"/>
  <c r="RG46" i="69"/>
  <c r="RF46" i="69"/>
  <c r="RE46" i="69"/>
  <c r="RD46" i="69"/>
  <c r="RC46" i="69"/>
  <c r="RB46" i="69"/>
  <c r="RA46" i="69"/>
  <c r="QZ46" i="69"/>
  <c r="QY46" i="69"/>
  <c r="QX46" i="69"/>
  <c r="QW46" i="69"/>
  <c r="QV46" i="69"/>
  <c r="QU46" i="69"/>
  <c r="QT46" i="69"/>
  <c r="QS46" i="69"/>
  <c r="QR46" i="69"/>
  <c r="QQ46" i="69"/>
  <c r="QP46" i="69"/>
  <c r="QO46" i="69"/>
  <c r="QN46" i="69"/>
  <c r="QM46" i="69"/>
  <c r="QL46" i="69"/>
  <c r="QK46" i="69"/>
  <c r="QJ46" i="69"/>
  <c r="QI46" i="69"/>
  <c r="QH46" i="69"/>
  <c r="QG46" i="69"/>
  <c r="QF46" i="69"/>
  <c r="QE46" i="69"/>
  <c r="QD46" i="69"/>
  <c r="QC46" i="69"/>
  <c r="QB46" i="69"/>
  <c r="QA46" i="69"/>
  <c r="PZ46" i="69"/>
  <c r="PY46" i="69"/>
  <c r="PX46" i="69"/>
  <c r="PW46" i="69"/>
  <c r="PV46" i="69"/>
  <c r="PU46" i="69"/>
  <c r="PT46" i="69"/>
  <c r="PS46" i="69"/>
  <c r="PR46" i="69"/>
  <c r="PQ46" i="69"/>
  <c r="PP46" i="69"/>
  <c r="PO46" i="69"/>
  <c r="PN46" i="69"/>
  <c r="PM46" i="69"/>
  <c r="PL46" i="69"/>
  <c r="PK46" i="69"/>
  <c r="PJ46" i="69"/>
  <c r="PI46" i="69"/>
  <c r="PH46" i="69"/>
  <c r="PG46" i="69"/>
  <c r="PF46" i="69"/>
  <c r="PE46" i="69"/>
  <c r="PD46" i="69"/>
  <c r="PC46" i="69"/>
  <c r="PB46" i="69"/>
  <c r="PA46" i="69"/>
  <c r="OZ46" i="69"/>
  <c r="OY46" i="69"/>
  <c r="OX46" i="69"/>
  <c r="OW46" i="69"/>
  <c r="OV46" i="69"/>
  <c r="OU46" i="69"/>
  <c r="OT46" i="69"/>
  <c r="OS46" i="69"/>
  <c r="OR46" i="69"/>
  <c r="OQ46" i="69"/>
  <c r="OP46" i="69"/>
  <c r="OO46" i="69"/>
  <c r="ON46" i="69"/>
  <c r="OM46" i="69"/>
  <c r="OL46" i="69"/>
  <c r="OK46" i="69"/>
  <c r="OJ46" i="69"/>
  <c r="OI46" i="69"/>
  <c r="OH46" i="69"/>
  <c r="OG46" i="69"/>
  <c r="OF46" i="69"/>
  <c r="OE46" i="69"/>
  <c r="OD46" i="69"/>
  <c r="OC46" i="69"/>
  <c r="OB46" i="69"/>
  <c r="OA46" i="69"/>
  <c r="NZ46" i="69"/>
  <c r="NY46" i="69"/>
  <c r="NX46" i="69"/>
  <c r="NW46" i="69"/>
  <c r="NV46" i="69"/>
  <c r="NU46" i="69"/>
  <c r="NT46" i="69"/>
  <c r="NS46" i="69"/>
  <c r="NR46" i="69"/>
  <c r="NQ46" i="69"/>
  <c r="NP46" i="69"/>
  <c r="NO46" i="69"/>
  <c r="NN46" i="69"/>
  <c r="NM46" i="69"/>
  <c r="NL46" i="69"/>
  <c r="NK46" i="69"/>
  <c r="NJ46" i="69"/>
  <c r="NI46" i="69"/>
  <c r="NH46" i="69"/>
  <c r="NG46" i="69"/>
  <c r="NF46" i="69"/>
  <c r="NE46" i="69"/>
  <c r="ND46" i="69"/>
  <c r="NC46" i="69"/>
  <c r="NB46" i="69"/>
  <c r="NA46" i="69"/>
  <c r="MZ46" i="69"/>
  <c r="MY46" i="69"/>
  <c r="MX46" i="69"/>
  <c r="MW46" i="69"/>
  <c r="MV46" i="69"/>
  <c r="MU46" i="69"/>
  <c r="MT46" i="69"/>
  <c r="MS46" i="69"/>
  <c r="MR46" i="69"/>
  <c r="MQ46" i="69"/>
  <c r="MP46" i="69"/>
  <c r="MO46" i="69"/>
  <c r="MN46" i="69"/>
  <c r="MM46" i="69"/>
  <c r="ML46" i="69"/>
  <c r="MK46" i="69"/>
  <c r="MJ46" i="69"/>
  <c r="MI46" i="69"/>
  <c r="MH46" i="69"/>
  <c r="MG46" i="69"/>
  <c r="MF46" i="69"/>
  <c r="ME46" i="69"/>
  <c r="MD46" i="69"/>
  <c r="MC46" i="69"/>
  <c r="MB46" i="69"/>
  <c r="MA46" i="69"/>
  <c r="LZ46" i="69"/>
  <c r="LY46" i="69"/>
  <c r="LX46" i="69"/>
  <c r="LW46" i="69"/>
  <c r="LV46" i="69"/>
  <c r="LU46" i="69"/>
  <c r="LT46" i="69"/>
  <c r="LS46" i="69"/>
  <c r="LR46" i="69"/>
  <c r="LQ46" i="69"/>
  <c r="LP46" i="69"/>
  <c r="LO46" i="69"/>
  <c r="LN46" i="69"/>
  <c r="LM46" i="69"/>
  <c r="LL46" i="69"/>
  <c r="LK46" i="69"/>
  <c r="LJ46" i="69"/>
  <c r="LI46" i="69"/>
  <c r="LH46" i="69"/>
  <c r="LG46" i="69"/>
  <c r="LF46" i="69"/>
  <c r="LE46" i="69"/>
  <c r="LD46" i="69"/>
  <c r="LC46" i="69"/>
  <c r="LB46" i="69"/>
  <c r="LA46" i="69"/>
  <c r="KZ46" i="69"/>
  <c r="KY46" i="69"/>
  <c r="KX46" i="69"/>
  <c r="KW46" i="69"/>
  <c r="KV46" i="69"/>
  <c r="KU46" i="69"/>
  <c r="KT46" i="69"/>
  <c r="KS46" i="69"/>
  <c r="KR46" i="69"/>
  <c r="KQ46" i="69"/>
  <c r="KP46" i="69"/>
  <c r="KO46" i="69"/>
  <c r="KN46" i="69"/>
  <c r="KM46" i="69"/>
  <c r="KL46" i="69"/>
  <c r="KK46" i="69"/>
  <c r="KJ46" i="69"/>
  <c r="KI46" i="69"/>
  <c r="KH46" i="69"/>
  <c r="KG46" i="69"/>
  <c r="KF46" i="69"/>
  <c r="KE46" i="69"/>
  <c r="KD46" i="69"/>
  <c r="KC46" i="69"/>
  <c r="KB46" i="69"/>
  <c r="KA46" i="69"/>
  <c r="JZ46" i="69"/>
  <c r="JY46" i="69"/>
  <c r="JX46" i="69"/>
  <c r="JW46" i="69"/>
  <c r="JV46" i="69"/>
  <c r="JU46" i="69"/>
  <c r="JT46" i="69"/>
  <c r="JS46" i="69"/>
  <c r="JR46" i="69"/>
  <c r="JQ46" i="69"/>
  <c r="JP46" i="69"/>
  <c r="JO46" i="69"/>
  <c r="JN46" i="69"/>
  <c r="JM46" i="69"/>
  <c r="JL46" i="69"/>
  <c r="JK46" i="69"/>
  <c r="JJ46" i="69"/>
  <c r="JI46" i="69"/>
  <c r="JH46" i="69"/>
  <c r="JG46" i="69"/>
  <c r="JF46" i="69"/>
  <c r="JE46" i="69"/>
  <c r="JD46" i="69"/>
  <c r="JC46" i="69"/>
  <c r="JB46" i="69"/>
  <c r="JA46" i="69"/>
  <c r="IZ46" i="69"/>
  <c r="IY46" i="69"/>
  <c r="IX46" i="69"/>
  <c r="IW46" i="69"/>
  <c r="IV46" i="69"/>
  <c r="IU46" i="69"/>
  <c r="IT46" i="69"/>
  <c r="IS46" i="69"/>
  <c r="IR46" i="69"/>
  <c r="IQ46" i="69"/>
  <c r="IP46" i="69"/>
  <c r="IO46" i="69"/>
  <c r="IN46" i="69"/>
  <c r="IM46" i="69"/>
  <c r="IL46" i="69"/>
  <c r="IK46" i="69"/>
  <c r="IJ46" i="69"/>
  <c r="II46" i="69"/>
  <c r="IH46" i="69"/>
  <c r="IG46" i="69"/>
  <c r="IF46" i="69"/>
  <c r="IE46" i="69"/>
  <c r="ID46" i="69"/>
  <c r="IC46" i="69"/>
  <c r="IB46" i="69"/>
  <c r="IA46" i="69"/>
  <c r="HZ46" i="69"/>
  <c r="HY46" i="69"/>
  <c r="HX46" i="69"/>
  <c r="HW46" i="69"/>
  <c r="HV46" i="69"/>
  <c r="HU46" i="69"/>
  <c r="HT46" i="69"/>
  <c r="HS46" i="69"/>
  <c r="HR46" i="69"/>
  <c r="HQ46" i="69"/>
  <c r="HP46" i="69"/>
  <c r="HO46" i="69"/>
  <c r="HN46" i="69"/>
  <c r="HM46" i="69"/>
  <c r="HL46" i="69"/>
  <c r="HK46" i="69"/>
  <c r="HJ46" i="69"/>
  <c r="HI46" i="69"/>
  <c r="HH46" i="69"/>
  <c r="HG46" i="69"/>
  <c r="HF46" i="69"/>
  <c r="HE46" i="69"/>
  <c r="HD46" i="69"/>
  <c r="HC46" i="69"/>
  <c r="HB46" i="69"/>
  <c r="HA46" i="69"/>
  <c r="GZ46" i="69"/>
  <c r="GY46" i="69"/>
  <c r="GX46" i="69"/>
  <c r="GW46" i="69"/>
  <c r="GV46" i="69"/>
  <c r="GU46" i="69"/>
  <c r="GT46" i="69"/>
  <c r="GS46" i="69"/>
  <c r="GR46" i="69"/>
  <c r="GQ46" i="69"/>
  <c r="GP46" i="69"/>
  <c r="GO46" i="69"/>
  <c r="GN46" i="69"/>
  <c r="GM46" i="69"/>
  <c r="GL46" i="69"/>
  <c r="GK46" i="69"/>
  <c r="GJ46" i="69"/>
  <c r="GI46" i="69"/>
  <c r="GH46" i="69"/>
  <c r="GG46" i="69"/>
  <c r="GF46" i="69"/>
  <c r="GE46" i="69"/>
  <c r="GD46" i="69"/>
  <c r="GC46" i="69"/>
  <c r="GB46" i="69"/>
  <c r="GA46" i="69"/>
  <c r="FZ46" i="69"/>
  <c r="FY46" i="69"/>
  <c r="FX46" i="69"/>
  <c r="FW46" i="69"/>
  <c r="FV46" i="69"/>
  <c r="FU46" i="69"/>
  <c r="FT46" i="69"/>
  <c r="FS46" i="69"/>
  <c r="FR46" i="69"/>
  <c r="FQ46" i="69"/>
  <c r="FP46" i="69"/>
  <c r="FO46" i="69"/>
  <c r="FN46" i="69"/>
  <c r="FM46" i="69"/>
  <c r="FL46" i="69"/>
  <c r="FK46" i="69"/>
  <c r="FJ46" i="69"/>
  <c r="FI46" i="69"/>
  <c r="FH46" i="69"/>
  <c r="FG46" i="69"/>
  <c r="FF46" i="69"/>
  <c r="FE46" i="69"/>
  <c r="FD46" i="69"/>
  <c r="FC46" i="69"/>
  <c r="FB46" i="69"/>
  <c r="FA46" i="69"/>
  <c r="EZ46" i="69"/>
  <c r="EY46" i="69"/>
  <c r="EX46" i="69"/>
  <c r="EW46" i="69"/>
  <c r="EV46" i="69"/>
  <c r="EU46" i="69"/>
  <c r="ET46" i="69"/>
  <c r="ES46" i="69"/>
  <c r="ER46" i="69"/>
  <c r="EQ46" i="69"/>
  <c r="EP46" i="69"/>
  <c r="EO46" i="69"/>
  <c r="EN46" i="69"/>
  <c r="EM46" i="69"/>
  <c r="EL46" i="69"/>
  <c r="EK46" i="69"/>
  <c r="EJ46" i="69"/>
  <c r="EI46" i="69"/>
  <c r="EH46" i="69"/>
  <c r="EG46" i="69"/>
  <c r="EF46" i="69"/>
  <c r="EE46" i="69"/>
  <c r="ED46" i="69"/>
  <c r="EC46" i="69"/>
  <c r="EB46" i="69"/>
  <c r="EA46" i="69"/>
  <c r="DZ46" i="69"/>
  <c r="DY46" i="69"/>
  <c r="DX46" i="69"/>
  <c r="DW46" i="69"/>
  <c r="DV46" i="69"/>
  <c r="DU46" i="69"/>
  <c r="DT46" i="69"/>
  <c r="DS46" i="69"/>
  <c r="DR46" i="69"/>
  <c r="DQ46" i="69"/>
  <c r="DP46" i="69"/>
  <c r="DO46" i="69"/>
  <c r="DN46" i="69"/>
  <c r="DM46" i="69"/>
  <c r="DL46" i="69"/>
  <c r="DK46" i="69"/>
  <c r="DJ46" i="69"/>
  <c r="DI46" i="69"/>
  <c r="DH46" i="69"/>
  <c r="DG46" i="69"/>
  <c r="DF46" i="69"/>
  <c r="DE46" i="69"/>
  <c r="DD46" i="69"/>
  <c r="DC46" i="69"/>
  <c r="DB46" i="69"/>
  <c r="DA46" i="69"/>
  <c r="CZ46" i="69"/>
  <c r="CY46" i="69"/>
  <c r="CX46" i="69"/>
  <c r="CW46" i="69"/>
  <c r="CV46" i="69"/>
  <c r="CU46" i="69"/>
  <c r="CT46" i="69"/>
  <c r="CS46" i="69"/>
  <c r="CR46" i="69"/>
  <c r="CQ46" i="69"/>
  <c r="CP46" i="69"/>
  <c r="CO46" i="69"/>
  <c r="CN46" i="69"/>
  <c r="CM46" i="69"/>
  <c r="CL46" i="69"/>
  <c r="CK46" i="69"/>
  <c r="CJ46" i="69"/>
  <c r="CI46" i="69"/>
  <c r="CH46" i="69"/>
  <c r="CG46" i="69"/>
  <c r="CF46" i="69"/>
  <c r="CE46" i="69"/>
  <c r="CD46" i="69"/>
  <c r="CC46" i="69"/>
  <c r="CB46" i="69"/>
  <c r="CA46" i="69"/>
  <c r="BZ46" i="69"/>
  <c r="BY46" i="69"/>
  <c r="BX46" i="69"/>
  <c r="BW46" i="69"/>
  <c r="BV46" i="69"/>
  <c r="BU46" i="69"/>
  <c r="BT46" i="69"/>
  <c r="BS46" i="69"/>
  <c r="BR46" i="69"/>
  <c r="BQ46" i="69"/>
  <c r="BP46" i="69"/>
  <c r="BO46" i="69"/>
  <c r="BN46" i="69"/>
  <c r="BM46" i="69"/>
  <c r="BL46" i="69"/>
  <c r="BK46" i="69"/>
  <c r="BJ46" i="69"/>
  <c r="BI46" i="69"/>
  <c r="BH46" i="69"/>
  <c r="BG46" i="69"/>
  <c r="BF46" i="69"/>
  <c r="BE46" i="69"/>
  <c r="BD46" i="69"/>
  <c r="BC46" i="69"/>
  <c r="BB46" i="69"/>
  <c r="BA46" i="69"/>
  <c r="AZ46" i="69"/>
  <c r="AY46" i="69"/>
  <c r="AX46" i="69"/>
  <c r="AW46" i="69"/>
  <c r="AV46" i="69"/>
  <c r="AU46" i="69"/>
  <c r="AT46" i="69"/>
  <c r="AS46" i="69"/>
  <c r="AR46" i="69"/>
  <c r="AQ46" i="69"/>
  <c r="AP46" i="69"/>
  <c r="AO46" i="69"/>
  <c r="AN46" i="69"/>
  <c r="AM46" i="69"/>
  <c r="AL46" i="69"/>
  <c r="AK46" i="69"/>
  <c r="AJ46" i="69"/>
  <c r="AI46" i="69"/>
  <c r="AH46" i="69"/>
  <c r="AG46" i="69"/>
  <c r="AF46" i="69"/>
  <c r="AE46" i="69"/>
  <c r="AD46" i="69"/>
  <c r="AC46" i="69"/>
  <c r="AB46" i="69"/>
  <c r="AA46" i="69"/>
  <c r="Z46" i="69"/>
  <c r="Y46" i="69"/>
  <c r="X46" i="69"/>
  <c r="W46" i="69"/>
  <c r="V46" i="69"/>
  <c r="U46" i="69"/>
  <c r="T46" i="69"/>
  <c r="S46" i="69"/>
  <c r="R46" i="69"/>
  <c r="Q46" i="69"/>
  <c r="P46" i="69"/>
  <c r="O46" i="69"/>
  <c r="N46" i="69"/>
  <c r="M46" i="69"/>
  <c r="L46" i="69"/>
  <c r="K46" i="69"/>
  <c r="J46" i="69"/>
  <c r="I46" i="69"/>
  <c r="H46" i="69"/>
  <c r="G46" i="69"/>
  <c r="F46" i="69"/>
  <c r="E46" i="69"/>
  <c r="D46" i="69"/>
  <c r="C46" i="69"/>
  <c r="B46" i="69"/>
  <c r="A46" i="69"/>
  <c r="UC45" i="69"/>
  <c r="UB45" i="69"/>
  <c r="UA45" i="69"/>
  <c r="TZ45" i="69"/>
  <c r="TY45" i="69"/>
  <c r="TX45" i="69"/>
  <c r="TW45" i="69"/>
  <c r="TV45" i="69"/>
  <c r="TU45" i="69"/>
  <c r="TT45" i="69"/>
  <c r="TS45" i="69"/>
  <c r="TR45" i="69"/>
  <c r="TQ45" i="69"/>
  <c r="TP45" i="69"/>
  <c r="TO45" i="69"/>
  <c r="TN45" i="69"/>
  <c r="TM45" i="69"/>
  <c r="TL45" i="69"/>
  <c r="TK45" i="69"/>
  <c r="TJ45" i="69"/>
  <c r="TI45" i="69"/>
  <c r="TH45" i="69"/>
  <c r="TG45" i="69"/>
  <c r="TF45" i="69"/>
  <c r="TE45" i="69"/>
  <c r="TD45" i="69"/>
  <c r="TC45" i="69"/>
  <c r="TB45" i="69"/>
  <c r="TA45" i="69"/>
  <c r="SZ45" i="69"/>
  <c r="SY45" i="69"/>
  <c r="SX45" i="69"/>
  <c r="SW45" i="69"/>
  <c r="SV45" i="69"/>
  <c r="SU45" i="69"/>
  <c r="ST45" i="69"/>
  <c r="SS45" i="69"/>
  <c r="SR45" i="69"/>
  <c r="SQ45" i="69"/>
  <c r="SP45" i="69"/>
  <c r="SO45" i="69"/>
  <c r="SN45" i="69"/>
  <c r="SM45" i="69"/>
  <c r="SL45" i="69"/>
  <c r="SK45" i="69"/>
  <c r="SJ45" i="69"/>
  <c r="SI45" i="69"/>
  <c r="SH45" i="69"/>
  <c r="SG45" i="69"/>
  <c r="SF45" i="69"/>
  <c r="SE45" i="69"/>
  <c r="SD45" i="69"/>
  <c r="SC45" i="69"/>
  <c r="SB45" i="69"/>
  <c r="SA45" i="69"/>
  <c r="RZ45" i="69"/>
  <c r="RY45" i="69"/>
  <c r="RX45" i="69"/>
  <c r="RW45" i="69"/>
  <c r="RV45" i="69"/>
  <c r="RU45" i="69"/>
  <c r="RT45" i="69"/>
  <c r="RS45" i="69"/>
  <c r="RR45" i="69"/>
  <c r="RQ45" i="69"/>
  <c r="RP45" i="69"/>
  <c r="RO45" i="69"/>
  <c r="RN45" i="69"/>
  <c r="RM45" i="69"/>
  <c r="RL45" i="69"/>
  <c r="RK45" i="69"/>
  <c r="RJ45" i="69"/>
  <c r="RI45" i="69"/>
  <c r="RH45" i="69"/>
  <c r="RG45" i="69"/>
  <c r="RF45" i="69"/>
  <c r="RE45" i="69"/>
  <c r="RD45" i="69"/>
  <c r="RC45" i="69"/>
  <c r="RB45" i="69"/>
  <c r="RA45" i="69"/>
  <c r="QZ45" i="69"/>
  <c r="QY45" i="69"/>
  <c r="QX45" i="69"/>
  <c r="QW45" i="69"/>
  <c r="QV45" i="69"/>
  <c r="QU45" i="69"/>
  <c r="QT45" i="69"/>
  <c r="QS45" i="69"/>
  <c r="QR45" i="69"/>
  <c r="QQ45" i="69"/>
  <c r="QP45" i="69"/>
  <c r="QO45" i="69"/>
  <c r="QN45" i="69"/>
  <c r="QM45" i="69"/>
  <c r="QL45" i="69"/>
  <c r="QK45" i="69"/>
  <c r="QJ45" i="69"/>
  <c r="QI45" i="69"/>
  <c r="QH45" i="69"/>
  <c r="QG45" i="69"/>
  <c r="QF45" i="69"/>
  <c r="QE45" i="69"/>
  <c r="QD45" i="69"/>
  <c r="QC45" i="69"/>
  <c r="QB45" i="69"/>
  <c r="QA45" i="69"/>
  <c r="PZ45" i="69"/>
  <c r="PY45" i="69"/>
  <c r="PX45" i="69"/>
  <c r="PW45" i="69"/>
  <c r="PV45" i="69"/>
  <c r="PU45" i="69"/>
  <c r="PT45" i="69"/>
  <c r="PS45" i="69"/>
  <c r="PR45" i="69"/>
  <c r="PQ45" i="69"/>
  <c r="PP45" i="69"/>
  <c r="PO45" i="69"/>
  <c r="PN45" i="69"/>
  <c r="PM45" i="69"/>
  <c r="PL45" i="69"/>
  <c r="PK45" i="69"/>
  <c r="PJ45" i="69"/>
  <c r="PI45" i="69"/>
  <c r="PH45" i="69"/>
  <c r="PG45" i="69"/>
  <c r="PF45" i="69"/>
  <c r="PE45" i="69"/>
  <c r="PD45" i="69"/>
  <c r="PC45" i="69"/>
  <c r="PB45" i="69"/>
  <c r="PA45" i="69"/>
  <c r="OZ45" i="69"/>
  <c r="OY45" i="69"/>
  <c r="OX45" i="69"/>
  <c r="OW45" i="69"/>
  <c r="OV45" i="69"/>
  <c r="OU45" i="69"/>
  <c r="OT45" i="69"/>
  <c r="OS45" i="69"/>
  <c r="OR45" i="69"/>
  <c r="OQ45" i="69"/>
  <c r="OP45" i="69"/>
  <c r="OO45" i="69"/>
  <c r="ON45" i="69"/>
  <c r="OM45" i="69"/>
  <c r="OL45" i="69"/>
  <c r="OK45" i="69"/>
  <c r="OJ45" i="69"/>
  <c r="OI45" i="69"/>
  <c r="OH45" i="69"/>
  <c r="OG45" i="69"/>
  <c r="OF45" i="69"/>
  <c r="OE45" i="69"/>
  <c r="OD45" i="69"/>
  <c r="OC45" i="69"/>
  <c r="OB45" i="69"/>
  <c r="OA45" i="69"/>
  <c r="NZ45" i="69"/>
  <c r="NY45" i="69"/>
  <c r="NX45" i="69"/>
  <c r="NW45" i="69"/>
  <c r="NV45" i="69"/>
  <c r="NU45" i="69"/>
  <c r="NT45" i="69"/>
  <c r="NS45" i="69"/>
  <c r="NR45" i="69"/>
  <c r="NQ45" i="69"/>
  <c r="NP45" i="69"/>
  <c r="NO45" i="69"/>
  <c r="NN45" i="69"/>
  <c r="NM45" i="69"/>
  <c r="NL45" i="69"/>
  <c r="NK45" i="69"/>
  <c r="NJ45" i="69"/>
  <c r="NI45" i="69"/>
  <c r="NH45" i="69"/>
  <c r="NG45" i="69"/>
  <c r="NF45" i="69"/>
  <c r="NE45" i="69"/>
  <c r="ND45" i="69"/>
  <c r="NC45" i="69"/>
  <c r="NB45" i="69"/>
  <c r="NA45" i="69"/>
  <c r="MZ45" i="69"/>
  <c r="MY45" i="69"/>
  <c r="MX45" i="69"/>
  <c r="MW45" i="69"/>
  <c r="MV45" i="69"/>
  <c r="MU45" i="69"/>
  <c r="MT45" i="69"/>
  <c r="MS45" i="69"/>
  <c r="MR45" i="69"/>
  <c r="MQ45" i="69"/>
  <c r="MP45" i="69"/>
  <c r="MO45" i="69"/>
  <c r="MN45" i="69"/>
  <c r="MM45" i="69"/>
  <c r="ML45" i="69"/>
  <c r="MK45" i="69"/>
  <c r="MJ45" i="69"/>
  <c r="MI45" i="69"/>
  <c r="MH45" i="69"/>
  <c r="MG45" i="69"/>
  <c r="MF45" i="69"/>
  <c r="ME45" i="69"/>
  <c r="MD45" i="69"/>
  <c r="MC45" i="69"/>
  <c r="MB45" i="69"/>
  <c r="MA45" i="69"/>
  <c r="LZ45" i="69"/>
  <c r="LY45" i="69"/>
  <c r="LX45" i="69"/>
  <c r="LW45" i="69"/>
  <c r="LV45" i="69"/>
  <c r="LU45" i="69"/>
  <c r="LT45" i="69"/>
  <c r="LS45" i="69"/>
  <c r="LR45" i="69"/>
  <c r="LQ45" i="69"/>
  <c r="LP45" i="69"/>
  <c r="LO45" i="69"/>
  <c r="LN45" i="69"/>
  <c r="LM45" i="69"/>
  <c r="LL45" i="69"/>
  <c r="LK45" i="69"/>
  <c r="LJ45" i="69"/>
  <c r="LI45" i="69"/>
  <c r="LH45" i="69"/>
  <c r="LG45" i="69"/>
  <c r="LF45" i="69"/>
  <c r="LE45" i="69"/>
  <c r="LD45" i="69"/>
  <c r="LC45" i="69"/>
  <c r="LB45" i="69"/>
  <c r="LA45" i="69"/>
  <c r="KZ45" i="69"/>
  <c r="KY45" i="69"/>
  <c r="KX45" i="69"/>
  <c r="KW45" i="69"/>
  <c r="KV45" i="69"/>
  <c r="KU45" i="69"/>
  <c r="KT45" i="69"/>
  <c r="KS45" i="69"/>
  <c r="KR45" i="69"/>
  <c r="KQ45" i="69"/>
  <c r="KP45" i="69"/>
  <c r="KO45" i="69"/>
  <c r="KN45" i="69"/>
  <c r="KM45" i="69"/>
  <c r="KL45" i="69"/>
  <c r="KK45" i="69"/>
  <c r="KJ45" i="69"/>
  <c r="KI45" i="69"/>
  <c r="KH45" i="69"/>
  <c r="KG45" i="69"/>
  <c r="KF45" i="69"/>
  <c r="KE45" i="69"/>
  <c r="KD45" i="69"/>
  <c r="KC45" i="69"/>
  <c r="KB45" i="69"/>
  <c r="KA45" i="69"/>
  <c r="JZ45" i="69"/>
  <c r="JY45" i="69"/>
  <c r="JX45" i="69"/>
  <c r="JW45" i="69"/>
  <c r="JV45" i="69"/>
  <c r="JU45" i="69"/>
  <c r="JT45" i="69"/>
  <c r="JS45" i="69"/>
  <c r="JR45" i="69"/>
  <c r="JQ45" i="69"/>
  <c r="JP45" i="69"/>
  <c r="JO45" i="69"/>
  <c r="JN45" i="69"/>
  <c r="JM45" i="69"/>
  <c r="JL45" i="69"/>
  <c r="JK45" i="69"/>
  <c r="JJ45" i="69"/>
  <c r="JI45" i="69"/>
  <c r="JH45" i="69"/>
  <c r="JG45" i="69"/>
  <c r="JF45" i="69"/>
  <c r="JE45" i="69"/>
  <c r="JD45" i="69"/>
  <c r="JC45" i="69"/>
  <c r="JB45" i="69"/>
  <c r="JA45" i="69"/>
  <c r="IZ45" i="69"/>
  <c r="IY45" i="69"/>
  <c r="IX45" i="69"/>
  <c r="IW45" i="69"/>
  <c r="IV45" i="69"/>
  <c r="IU45" i="69"/>
  <c r="IT45" i="69"/>
  <c r="IS45" i="69"/>
  <c r="IR45" i="69"/>
  <c r="IQ45" i="69"/>
  <c r="IP45" i="69"/>
  <c r="IO45" i="69"/>
  <c r="IN45" i="69"/>
  <c r="IM45" i="69"/>
  <c r="IL45" i="69"/>
  <c r="IK45" i="69"/>
  <c r="IJ45" i="69"/>
  <c r="II45" i="69"/>
  <c r="IH45" i="69"/>
  <c r="IG45" i="69"/>
  <c r="IF45" i="69"/>
  <c r="IE45" i="69"/>
  <c r="ID45" i="69"/>
  <c r="IC45" i="69"/>
  <c r="IB45" i="69"/>
  <c r="IA45" i="69"/>
  <c r="HZ45" i="69"/>
  <c r="HY45" i="69"/>
  <c r="HX45" i="69"/>
  <c r="HW45" i="69"/>
  <c r="HV45" i="69"/>
  <c r="HU45" i="69"/>
  <c r="HT45" i="69"/>
  <c r="HS45" i="69"/>
  <c r="HR45" i="69"/>
  <c r="HQ45" i="69"/>
  <c r="HP45" i="69"/>
  <c r="HO45" i="69"/>
  <c r="HN45" i="69"/>
  <c r="HM45" i="69"/>
  <c r="HL45" i="69"/>
  <c r="HK45" i="69"/>
  <c r="HJ45" i="69"/>
  <c r="HI45" i="69"/>
  <c r="HH45" i="69"/>
  <c r="HG45" i="69"/>
  <c r="HF45" i="69"/>
  <c r="HE45" i="69"/>
  <c r="HD45" i="69"/>
  <c r="HC45" i="69"/>
  <c r="HB45" i="69"/>
  <c r="HA45" i="69"/>
  <c r="GZ45" i="69"/>
  <c r="GY45" i="69"/>
  <c r="GX45" i="69"/>
  <c r="GW45" i="69"/>
  <c r="GV45" i="69"/>
  <c r="GU45" i="69"/>
  <c r="GT45" i="69"/>
  <c r="GS45" i="69"/>
  <c r="GR45" i="69"/>
  <c r="GQ45" i="69"/>
  <c r="GP45" i="69"/>
  <c r="GO45" i="69"/>
  <c r="GN45" i="69"/>
  <c r="GM45" i="69"/>
  <c r="GL45" i="69"/>
  <c r="GK45" i="69"/>
  <c r="GJ45" i="69"/>
  <c r="GI45" i="69"/>
  <c r="GH45" i="69"/>
  <c r="GG45" i="69"/>
  <c r="GF45" i="69"/>
  <c r="GE45" i="69"/>
  <c r="GD45" i="69"/>
  <c r="GC45" i="69"/>
  <c r="GB45" i="69"/>
  <c r="GA45" i="69"/>
  <c r="FZ45" i="69"/>
  <c r="FY45" i="69"/>
  <c r="FX45" i="69"/>
  <c r="FW45" i="69"/>
  <c r="FV45" i="69"/>
  <c r="FU45" i="69"/>
  <c r="FT45" i="69"/>
  <c r="FS45" i="69"/>
  <c r="FR45" i="69"/>
  <c r="FQ45" i="69"/>
  <c r="FP45" i="69"/>
  <c r="FO45" i="69"/>
  <c r="FN45" i="69"/>
  <c r="FM45" i="69"/>
  <c r="FL45" i="69"/>
  <c r="FK45" i="69"/>
  <c r="FJ45" i="69"/>
  <c r="FI45" i="69"/>
  <c r="FH45" i="69"/>
  <c r="FG45" i="69"/>
  <c r="FF45" i="69"/>
  <c r="FE45" i="69"/>
  <c r="FD45" i="69"/>
  <c r="FC45" i="69"/>
  <c r="FB45" i="69"/>
  <c r="FA45" i="69"/>
  <c r="EZ45" i="69"/>
  <c r="EY45" i="69"/>
  <c r="EX45" i="69"/>
  <c r="EW45" i="69"/>
  <c r="EV45" i="69"/>
  <c r="EU45" i="69"/>
  <c r="ET45" i="69"/>
  <c r="ES45" i="69"/>
  <c r="ER45" i="69"/>
  <c r="EQ45" i="69"/>
  <c r="EP45" i="69"/>
  <c r="EO45" i="69"/>
  <c r="EN45" i="69"/>
  <c r="EM45" i="69"/>
  <c r="EL45" i="69"/>
  <c r="EK45" i="69"/>
  <c r="EJ45" i="69"/>
  <c r="EI45" i="69"/>
  <c r="EH45" i="69"/>
  <c r="EG45" i="69"/>
  <c r="EF45" i="69"/>
  <c r="EE45" i="69"/>
  <c r="ED45" i="69"/>
  <c r="EC45" i="69"/>
  <c r="EB45" i="69"/>
  <c r="EA45" i="69"/>
  <c r="DZ45" i="69"/>
  <c r="DY45" i="69"/>
  <c r="DX45" i="69"/>
  <c r="DW45" i="69"/>
  <c r="DV45" i="69"/>
  <c r="DU45" i="69"/>
  <c r="DT45" i="69"/>
  <c r="DS45" i="69"/>
  <c r="DR45" i="69"/>
  <c r="DQ45" i="69"/>
  <c r="DP45" i="69"/>
  <c r="DO45" i="69"/>
  <c r="DN45" i="69"/>
  <c r="DM45" i="69"/>
  <c r="DL45" i="69"/>
  <c r="DK45" i="69"/>
  <c r="DJ45" i="69"/>
  <c r="DI45" i="69"/>
  <c r="DH45" i="69"/>
  <c r="DG45" i="69"/>
  <c r="DF45" i="69"/>
  <c r="DE45" i="69"/>
  <c r="DD45" i="69"/>
  <c r="DC45" i="69"/>
  <c r="DB45"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X45" i="69"/>
  <c r="BW45" i="69"/>
  <c r="BV45" i="69"/>
  <c r="BU45" i="69"/>
  <c r="BT45" i="69"/>
  <c r="BS45" i="69"/>
  <c r="BR45" i="69"/>
  <c r="BQ45" i="69"/>
  <c r="BP45" i="69"/>
  <c r="BO45" i="69"/>
  <c r="BN45" i="69"/>
  <c r="BM45" i="69"/>
  <c r="BL45" i="69"/>
  <c r="BK45" i="69"/>
  <c r="BJ45" i="69"/>
  <c r="BI45" i="69"/>
  <c r="BH45" i="69"/>
  <c r="BG45" i="69"/>
  <c r="BF45" i="69"/>
  <c r="BE45" i="69"/>
  <c r="BD45" i="69"/>
  <c r="BC45" i="69"/>
  <c r="BB45" i="69"/>
  <c r="BA45" i="69"/>
  <c r="AZ45" i="69"/>
  <c r="AY45" i="69"/>
  <c r="AX45" i="69"/>
  <c r="AW45" i="69"/>
  <c r="AV45" i="69"/>
  <c r="AU45" i="69"/>
  <c r="AT45" i="69"/>
  <c r="AS45" i="69"/>
  <c r="AR45" i="69"/>
  <c r="AQ45" i="69"/>
  <c r="AP45" i="69"/>
  <c r="AO45" i="69"/>
  <c r="AN45" i="69"/>
  <c r="AM45" i="69"/>
  <c r="AL45" i="69"/>
  <c r="AK45" i="69"/>
  <c r="AJ45" i="69"/>
  <c r="AI45" i="69"/>
  <c r="AH45" i="69"/>
  <c r="AG45" i="69"/>
  <c r="AF45" i="69"/>
  <c r="AE45" i="69"/>
  <c r="AD45" i="69"/>
  <c r="AC45" i="69"/>
  <c r="AB45" i="69"/>
  <c r="AA45" i="69"/>
  <c r="Z45" i="69"/>
  <c r="Y45" i="69"/>
  <c r="X45" i="69"/>
  <c r="W45" i="69"/>
  <c r="V45" i="69"/>
  <c r="U45" i="69"/>
  <c r="T45" i="69"/>
  <c r="S45" i="69"/>
  <c r="R45" i="69"/>
  <c r="Q45" i="69"/>
  <c r="P45" i="69"/>
  <c r="O45" i="69"/>
  <c r="N45" i="69"/>
  <c r="M45" i="69"/>
  <c r="L45" i="69"/>
  <c r="K45" i="69"/>
  <c r="J45" i="69"/>
  <c r="I45" i="69"/>
  <c r="H45" i="69"/>
  <c r="G45" i="69"/>
  <c r="F45" i="69"/>
  <c r="E45" i="69"/>
  <c r="D45" i="69"/>
  <c r="C45" i="69"/>
  <c r="B45" i="69"/>
  <c r="A45" i="69"/>
  <c r="UC44" i="69"/>
  <c r="UB44" i="69"/>
  <c r="UA44" i="69"/>
  <c r="TZ44" i="69"/>
  <c r="TY44" i="69"/>
  <c r="TX44" i="69"/>
  <c r="TW44" i="69"/>
  <c r="TV44" i="69"/>
  <c r="TU44" i="69"/>
  <c r="TT44" i="69"/>
  <c r="TS44" i="69"/>
  <c r="TR44" i="69"/>
  <c r="TQ44" i="69"/>
  <c r="TP44" i="69"/>
  <c r="TO44" i="69"/>
  <c r="TN44" i="69"/>
  <c r="TM44" i="69"/>
  <c r="TL44" i="69"/>
  <c r="TK44" i="69"/>
  <c r="TJ44" i="69"/>
  <c r="TI44" i="69"/>
  <c r="TH44" i="69"/>
  <c r="TG44" i="69"/>
  <c r="TF44" i="69"/>
  <c r="TE44" i="69"/>
  <c r="TD44" i="69"/>
  <c r="TC44" i="69"/>
  <c r="TB44" i="69"/>
  <c r="TA44" i="69"/>
  <c r="SZ44" i="69"/>
  <c r="SY44" i="69"/>
  <c r="SX44" i="69"/>
  <c r="SW44" i="69"/>
  <c r="SV44" i="69"/>
  <c r="SU44" i="69"/>
  <c r="ST44" i="69"/>
  <c r="SS44" i="69"/>
  <c r="SR44" i="69"/>
  <c r="SQ44" i="69"/>
  <c r="SP44" i="69"/>
  <c r="SO44" i="69"/>
  <c r="SN44" i="69"/>
  <c r="SM44" i="69"/>
  <c r="SL44" i="69"/>
  <c r="SK44" i="69"/>
  <c r="SJ44" i="69"/>
  <c r="SI44" i="69"/>
  <c r="SH44" i="69"/>
  <c r="SG44" i="69"/>
  <c r="SF44" i="69"/>
  <c r="SE44" i="69"/>
  <c r="SD44" i="69"/>
  <c r="SC44" i="69"/>
  <c r="SB44" i="69"/>
  <c r="SA44" i="69"/>
  <c r="RZ44" i="69"/>
  <c r="RY44" i="69"/>
  <c r="RX44" i="69"/>
  <c r="RW44" i="69"/>
  <c r="RV44" i="69"/>
  <c r="RU44" i="69"/>
  <c r="RT44" i="69"/>
  <c r="RS44" i="69"/>
  <c r="RR44" i="69"/>
  <c r="RQ44" i="69"/>
  <c r="RP44" i="69"/>
  <c r="RO44" i="69"/>
  <c r="RN44" i="69"/>
  <c r="RM44" i="69"/>
  <c r="RL44" i="69"/>
  <c r="RK44" i="69"/>
  <c r="RJ44" i="69"/>
  <c r="RI44" i="69"/>
  <c r="RH44" i="69"/>
  <c r="RG44" i="69"/>
  <c r="RF44" i="69"/>
  <c r="RE44" i="69"/>
  <c r="RD44" i="69"/>
  <c r="RC44" i="69"/>
  <c r="RB44" i="69"/>
  <c r="RA44" i="69"/>
  <c r="QZ44" i="69"/>
  <c r="QY44" i="69"/>
  <c r="QX44" i="69"/>
  <c r="QW44" i="69"/>
  <c r="QV44" i="69"/>
  <c r="QU44" i="69"/>
  <c r="QT44" i="69"/>
  <c r="QS44" i="69"/>
  <c r="QR44" i="69"/>
  <c r="QQ44" i="69"/>
  <c r="QP44" i="69"/>
  <c r="QO44" i="69"/>
  <c r="QN44" i="69"/>
  <c r="QM44" i="69"/>
  <c r="QL44" i="69"/>
  <c r="QK44" i="69"/>
  <c r="QJ44" i="69"/>
  <c r="QI44" i="69"/>
  <c r="QH44" i="69"/>
  <c r="QG44" i="69"/>
  <c r="QF44" i="69"/>
  <c r="QE44" i="69"/>
  <c r="QD44" i="69"/>
  <c r="QC44" i="69"/>
  <c r="QB44" i="69"/>
  <c r="QA44" i="69"/>
  <c r="PZ44" i="69"/>
  <c r="PY44" i="69"/>
  <c r="PX44" i="69"/>
  <c r="PW44" i="69"/>
  <c r="PV44" i="69"/>
  <c r="PU44" i="69"/>
  <c r="PT44" i="69"/>
  <c r="PS44" i="69"/>
  <c r="PR44" i="69"/>
  <c r="PQ44" i="69"/>
  <c r="PP44" i="69"/>
  <c r="PO44" i="69"/>
  <c r="PN44" i="69"/>
  <c r="PM44" i="69"/>
  <c r="PL44" i="69"/>
  <c r="PK44" i="69"/>
  <c r="PJ44" i="69"/>
  <c r="PI44" i="69"/>
  <c r="PH44" i="69"/>
  <c r="PG44" i="69"/>
  <c r="PF44" i="69"/>
  <c r="PE44" i="69"/>
  <c r="PD44" i="69"/>
  <c r="PC44" i="69"/>
  <c r="PB44" i="69"/>
  <c r="PA44" i="69"/>
  <c r="OZ44" i="69"/>
  <c r="OY44" i="69"/>
  <c r="OX44" i="69"/>
  <c r="OW44" i="69"/>
  <c r="OV44" i="69"/>
  <c r="OU44" i="69"/>
  <c r="OT44" i="69"/>
  <c r="OS44" i="69"/>
  <c r="OR44" i="69"/>
  <c r="OQ44" i="69"/>
  <c r="OP44" i="69"/>
  <c r="OO44" i="69"/>
  <c r="ON44" i="69"/>
  <c r="OM44" i="69"/>
  <c r="OL44" i="69"/>
  <c r="OK44" i="69"/>
  <c r="OJ44" i="69"/>
  <c r="OI44" i="69"/>
  <c r="OH44" i="69"/>
  <c r="OG44" i="69"/>
  <c r="OF44" i="69"/>
  <c r="OE44" i="69"/>
  <c r="OD44" i="69"/>
  <c r="OC44" i="69"/>
  <c r="OB44" i="69"/>
  <c r="OA44" i="69"/>
  <c r="NZ44" i="69"/>
  <c r="NY44" i="69"/>
  <c r="NX44" i="69"/>
  <c r="NW44" i="69"/>
  <c r="NV44" i="69"/>
  <c r="NU44" i="69"/>
  <c r="NT44" i="69"/>
  <c r="NS44" i="69"/>
  <c r="NR44" i="69"/>
  <c r="NQ44" i="69"/>
  <c r="NP44" i="69"/>
  <c r="NO44" i="69"/>
  <c r="NN44" i="69"/>
  <c r="NM44" i="69"/>
  <c r="NL44" i="69"/>
  <c r="NK44" i="69"/>
  <c r="NJ44" i="69"/>
  <c r="NI44" i="69"/>
  <c r="NH44" i="69"/>
  <c r="NG44" i="69"/>
  <c r="NF44" i="69"/>
  <c r="NE44" i="69"/>
  <c r="ND44" i="69"/>
  <c r="NC44" i="69"/>
  <c r="NB44" i="69"/>
  <c r="NA44" i="69"/>
  <c r="MZ44" i="69"/>
  <c r="MY44" i="69"/>
  <c r="MX44" i="69"/>
  <c r="MW44" i="69"/>
  <c r="MV44" i="69"/>
  <c r="MU44" i="69"/>
  <c r="MT44" i="69"/>
  <c r="MS44" i="69"/>
  <c r="MR44" i="69"/>
  <c r="MQ44" i="69"/>
  <c r="MP44" i="69"/>
  <c r="MO44" i="69"/>
  <c r="MN44" i="69"/>
  <c r="MM44" i="69"/>
  <c r="ML44" i="69"/>
  <c r="MK44" i="69"/>
  <c r="MJ44" i="69"/>
  <c r="MI44" i="69"/>
  <c r="MH44" i="69"/>
  <c r="MG44" i="69"/>
  <c r="MF44" i="69"/>
  <c r="ME44" i="69"/>
  <c r="MD44" i="69"/>
  <c r="MC44" i="69"/>
  <c r="MB44" i="69"/>
  <c r="MA44" i="69"/>
  <c r="LZ44" i="69"/>
  <c r="LY44" i="69"/>
  <c r="LX44" i="69"/>
  <c r="LW44" i="69"/>
  <c r="LV44" i="69"/>
  <c r="LU44" i="69"/>
  <c r="LT44" i="69"/>
  <c r="LS44" i="69"/>
  <c r="LR44" i="69"/>
  <c r="LQ44" i="69"/>
  <c r="LP44" i="69"/>
  <c r="LO44" i="69"/>
  <c r="LN44" i="69"/>
  <c r="LM44" i="69"/>
  <c r="LL44" i="69"/>
  <c r="LK44" i="69"/>
  <c r="LJ44" i="69"/>
  <c r="LI44" i="69"/>
  <c r="LH44" i="69"/>
  <c r="LG44" i="69"/>
  <c r="LF44" i="69"/>
  <c r="LE44" i="69"/>
  <c r="LD44" i="69"/>
  <c r="LC44" i="69"/>
  <c r="LB44" i="69"/>
  <c r="LA44" i="69"/>
  <c r="KZ44" i="69"/>
  <c r="KY44" i="69"/>
  <c r="KX44" i="69"/>
  <c r="KW44" i="69"/>
  <c r="KV44" i="69"/>
  <c r="KU44" i="69"/>
  <c r="KT44" i="69"/>
  <c r="KS44" i="69"/>
  <c r="KR44" i="69"/>
  <c r="KQ44" i="69"/>
  <c r="KP44" i="69"/>
  <c r="KO44" i="69"/>
  <c r="KN44" i="69"/>
  <c r="KM44" i="69"/>
  <c r="KL44" i="69"/>
  <c r="KK44" i="69"/>
  <c r="KJ44" i="69"/>
  <c r="KI44" i="69"/>
  <c r="KH44" i="69"/>
  <c r="KG44" i="69"/>
  <c r="KF44" i="69"/>
  <c r="KE44" i="69"/>
  <c r="KD44" i="69"/>
  <c r="KC44" i="69"/>
  <c r="KB44" i="69"/>
  <c r="KA44" i="69"/>
  <c r="JZ44" i="69"/>
  <c r="JY44" i="69"/>
  <c r="JX44" i="69"/>
  <c r="JW44" i="69"/>
  <c r="JV44" i="69"/>
  <c r="JU44" i="69"/>
  <c r="JT44" i="69"/>
  <c r="JS44" i="69"/>
  <c r="JR44" i="69"/>
  <c r="JQ44" i="69"/>
  <c r="JP44" i="69"/>
  <c r="JO44" i="69"/>
  <c r="JN44" i="69"/>
  <c r="JM44" i="69"/>
  <c r="JL44" i="69"/>
  <c r="JK44" i="69"/>
  <c r="JJ44" i="69"/>
  <c r="JI44" i="69"/>
  <c r="JH44" i="69"/>
  <c r="JG44" i="69"/>
  <c r="JF44" i="69"/>
  <c r="JE44" i="69"/>
  <c r="JD44" i="69"/>
  <c r="JC44" i="69"/>
  <c r="JB44" i="69"/>
  <c r="JA44" i="69"/>
  <c r="IZ44" i="69"/>
  <c r="IY44" i="69"/>
  <c r="IX44" i="69"/>
  <c r="IW44" i="69"/>
  <c r="IV44" i="69"/>
  <c r="IU44" i="69"/>
  <c r="IT44" i="69"/>
  <c r="IS44" i="69"/>
  <c r="IR44" i="69"/>
  <c r="IQ44" i="69"/>
  <c r="IP44" i="69"/>
  <c r="IO44" i="69"/>
  <c r="IN44" i="69"/>
  <c r="IM44" i="69"/>
  <c r="IL44" i="69"/>
  <c r="IK44" i="69"/>
  <c r="IJ44" i="69"/>
  <c r="II44" i="69"/>
  <c r="IH44" i="69"/>
  <c r="IG44" i="69"/>
  <c r="IF44" i="69"/>
  <c r="IE44" i="69"/>
  <c r="ID44" i="69"/>
  <c r="IC44" i="69"/>
  <c r="IB44" i="69"/>
  <c r="IA44" i="69"/>
  <c r="HZ44" i="69"/>
  <c r="HY44" i="69"/>
  <c r="HX44" i="69"/>
  <c r="HW44" i="69"/>
  <c r="HV44" i="69"/>
  <c r="HU44" i="69"/>
  <c r="HT44" i="69"/>
  <c r="HS44" i="69"/>
  <c r="HR44" i="69"/>
  <c r="HQ44" i="69"/>
  <c r="HP44" i="69"/>
  <c r="HO44" i="69"/>
  <c r="HN44" i="69"/>
  <c r="HM44" i="69"/>
  <c r="HL44" i="69"/>
  <c r="HK44" i="69"/>
  <c r="HJ44" i="69"/>
  <c r="HI44" i="69"/>
  <c r="HH44" i="69"/>
  <c r="HG44" i="69"/>
  <c r="HF44" i="69"/>
  <c r="HE44" i="69"/>
  <c r="HD44" i="69"/>
  <c r="HC44" i="69"/>
  <c r="HB44" i="69"/>
  <c r="HA44" i="69"/>
  <c r="GZ44" i="69"/>
  <c r="GY44" i="69"/>
  <c r="GX44" i="69"/>
  <c r="GW44" i="69"/>
  <c r="GV44" i="69"/>
  <c r="GU44" i="69"/>
  <c r="GT44" i="69"/>
  <c r="GS44" i="69"/>
  <c r="GR44" i="69"/>
  <c r="GQ44" i="69"/>
  <c r="GP44" i="69"/>
  <c r="GO44" i="69"/>
  <c r="GN44" i="69"/>
  <c r="GM44" i="69"/>
  <c r="GL44" i="69"/>
  <c r="GK44" i="69"/>
  <c r="GJ44" i="69"/>
  <c r="GI44" i="69"/>
  <c r="GH44" i="69"/>
  <c r="GG44" i="69"/>
  <c r="GF44" i="69"/>
  <c r="GE44" i="69"/>
  <c r="GD44" i="69"/>
  <c r="GC44" i="69"/>
  <c r="GB44" i="69"/>
  <c r="GA44" i="69"/>
  <c r="FZ44" i="69"/>
  <c r="FY44" i="69"/>
  <c r="FX44" i="69"/>
  <c r="FW44" i="69"/>
  <c r="FV44" i="69"/>
  <c r="FU44" i="69"/>
  <c r="FT44" i="69"/>
  <c r="FS44" i="69"/>
  <c r="FR44" i="69"/>
  <c r="FQ44" i="69"/>
  <c r="FP44" i="69"/>
  <c r="FO44" i="69"/>
  <c r="FN44" i="69"/>
  <c r="FM44" i="69"/>
  <c r="FL44" i="69"/>
  <c r="FK44" i="69"/>
  <c r="FJ44" i="69"/>
  <c r="FI44" i="69"/>
  <c r="FH44" i="69"/>
  <c r="FG44" i="69"/>
  <c r="FF44" i="69"/>
  <c r="FE44" i="69"/>
  <c r="FD44" i="69"/>
  <c r="FC44" i="69"/>
  <c r="FB44" i="69"/>
  <c r="FA44" i="69"/>
  <c r="EZ44" i="69"/>
  <c r="EY44" i="69"/>
  <c r="EX44" i="69"/>
  <c r="EW44" i="69"/>
  <c r="EV44" i="69"/>
  <c r="EU44" i="69"/>
  <c r="ET44" i="69"/>
  <c r="ES44" i="69"/>
  <c r="ER44" i="69"/>
  <c r="EQ44" i="69"/>
  <c r="EP44" i="69"/>
  <c r="EO44" i="69"/>
  <c r="EN44" i="69"/>
  <c r="EM44" i="69"/>
  <c r="EL44" i="69"/>
  <c r="EK44" i="69"/>
  <c r="EJ44" i="69"/>
  <c r="EI44" i="69"/>
  <c r="EH44" i="69"/>
  <c r="EG44" i="69"/>
  <c r="EF44" i="69"/>
  <c r="EE44" i="69"/>
  <c r="ED44" i="69"/>
  <c r="EC44" i="69"/>
  <c r="EB44" i="69"/>
  <c r="EA44" i="69"/>
  <c r="DZ44" i="69"/>
  <c r="DY44" i="69"/>
  <c r="DX44" i="69"/>
  <c r="DW44" i="69"/>
  <c r="DV44" i="69"/>
  <c r="DU44" i="69"/>
  <c r="DT44" i="69"/>
  <c r="DS44" i="69"/>
  <c r="DR44" i="69"/>
  <c r="DQ44" i="69"/>
  <c r="DP44" i="69"/>
  <c r="DO44" i="69"/>
  <c r="DN44" i="69"/>
  <c r="DM44" i="69"/>
  <c r="DL44" i="69"/>
  <c r="DK44" i="69"/>
  <c r="DJ44" i="69"/>
  <c r="DI44" i="69"/>
  <c r="DH44" i="69"/>
  <c r="DG44" i="69"/>
  <c r="DF44" i="69"/>
  <c r="DE44" i="69"/>
  <c r="DD44" i="69"/>
  <c r="DC44" i="69"/>
  <c r="DB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X44" i="69"/>
  <c r="BW44" i="69"/>
  <c r="BV44" i="69"/>
  <c r="BU44" i="69"/>
  <c r="BT44" i="69"/>
  <c r="BS44" i="69"/>
  <c r="BR44" i="69"/>
  <c r="BQ44" i="69"/>
  <c r="BP44" i="69"/>
  <c r="BO44" i="69"/>
  <c r="BN44" i="69"/>
  <c r="BM44" i="69"/>
  <c r="BL44" i="69"/>
  <c r="BK44" i="69"/>
  <c r="BJ44" i="69"/>
  <c r="BI44" i="69"/>
  <c r="BH44" i="69"/>
  <c r="BG44" i="69"/>
  <c r="BF44" i="69"/>
  <c r="BE44" i="69"/>
  <c r="BD44" i="69"/>
  <c r="BC44" i="69"/>
  <c r="BB44" i="69"/>
  <c r="BA44" i="69"/>
  <c r="AZ44" i="69"/>
  <c r="AY44" i="69"/>
  <c r="AX44" i="69"/>
  <c r="AW44" i="69"/>
  <c r="AV44" i="69"/>
  <c r="AU44" i="69"/>
  <c r="AT44" i="69"/>
  <c r="AS44" i="69"/>
  <c r="AR44" i="69"/>
  <c r="AQ44" i="69"/>
  <c r="AP44" i="69"/>
  <c r="AO44" i="69"/>
  <c r="AN44" i="69"/>
  <c r="AM44" i="69"/>
  <c r="AL44" i="69"/>
  <c r="AK44"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E44" i="69"/>
  <c r="D44" i="69"/>
  <c r="C44" i="69"/>
  <c r="B44" i="69"/>
  <c r="A44" i="69"/>
  <c r="UC43" i="69"/>
  <c r="UB43" i="69"/>
  <c r="UA43" i="69"/>
  <c r="TZ43" i="69"/>
  <c r="TY43" i="69"/>
  <c r="TX43" i="69"/>
  <c r="TW43" i="69"/>
  <c r="TV43" i="69"/>
  <c r="TU43" i="69"/>
  <c r="TT43" i="69"/>
  <c r="TS43" i="69"/>
  <c r="TR43" i="69"/>
  <c r="TQ43" i="69"/>
  <c r="TP43" i="69"/>
  <c r="TO43" i="69"/>
  <c r="TN43" i="69"/>
  <c r="TM43" i="69"/>
  <c r="TL43" i="69"/>
  <c r="TK43" i="69"/>
  <c r="TJ43" i="69"/>
  <c r="TI43" i="69"/>
  <c r="TH43" i="69"/>
  <c r="TG43" i="69"/>
  <c r="TF43" i="69"/>
  <c r="TE43" i="69"/>
  <c r="TD43" i="69"/>
  <c r="TC43" i="69"/>
  <c r="TB43" i="69"/>
  <c r="TA43" i="69"/>
  <c r="SZ43" i="69"/>
  <c r="SY43" i="69"/>
  <c r="SX43" i="69"/>
  <c r="SW43" i="69"/>
  <c r="SV43" i="69"/>
  <c r="SU43" i="69"/>
  <c r="ST43" i="69"/>
  <c r="SS43" i="69"/>
  <c r="SR43" i="69"/>
  <c r="SQ43" i="69"/>
  <c r="SP43" i="69"/>
  <c r="SO43" i="69"/>
  <c r="SN43" i="69"/>
  <c r="SM43" i="69"/>
  <c r="SL43" i="69"/>
  <c r="SK43" i="69"/>
  <c r="SJ43" i="69"/>
  <c r="SI43" i="69"/>
  <c r="SH43" i="69"/>
  <c r="SG43" i="69"/>
  <c r="SF43" i="69"/>
  <c r="SE43" i="69"/>
  <c r="SD43" i="69"/>
  <c r="SC43" i="69"/>
  <c r="SB43" i="69"/>
  <c r="SA43" i="69"/>
  <c r="RZ43" i="69"/>
  <c r="RY43" i="69"/>
  <c r="RX43" i="69"/>
  <c r="RW43" i="69"/>
  <c r="RV43" i="69"/>
  <c r="RU43" i="69"/>
  <c r="RT43" i="69"/>
  <c r="RS43" i="69"/>
  <c r="RR43" i="69"/>
  <c r="RQ43" i="69"/>
  <c r="RP43" i="69"/>
  <c r="RO43" i="69"/>
  <c r="RN43" i="69"/>
  <c r="RM43" i="69"/>
  <c r="RL43" i="69"/>
  <c r="RK43" i="69"/>
  <c r="RJ43" i="69"/>
  <c r="RI43" i="69"/>
  <c r="RH43" i="69"/>
  <c r="RG43" i="69"/>
  <c r="RF43" i="69"/>
  <c r="RE43" i="69"/>
  <c r="RD43" i="69"/>
  <c r="RC43" i="69"/>
  <c r="RB43" i="69"/>
  <c r="RA43" i="69"/>
  <c r="QZ43" i="69"/>
  <c r="QY43" i="69"/>
  <c r="QX43" i="69"/>
  <c r="QW43" i="69"/>
  <c r="QV43" i="69"/>
  <c r="QU43" i="69"/>
  <c r="QT43" i="69"/>
  <c r="QS43" i="69"/>
  <c r="QR43" i="69"/>
  <c r="QQ43" i="69"/>
  <c r="QP43" i="69"/>
  <c r="QO43" i="69"/>
  <c r="QN43" i="69"/>
  <c r="QM43" i="69"/>
  <c r="QL43" i="69"/>
  <c r="QK43" i="69"/>
  <c r="QJ43" i="69"/>
  <c r="QI43" i="69"/>
  <c r="QH43" i="69"/>
  <c r="QG43" i="69"/>
  <c r="QF43" i="69"/>
  <c r="QE43" i="69"/>
  <c r="QD43" i="69"/>
  <c r="QC43" i="69"/>
  <c r="QB43" i="69"/>
  <c r="QA43" i="69"/>
  <c r="PZ43" i="69"/>
  <c r="PY43" i="69"/>
  <c r="PX43" i="69"/>
  <c r="PW43" i="69"/>
  <c r="PV43" i="69"/>
  <c r="PU43" i="69"/>
  <c r="PT43" i="69"/>
  <c r="PS43" i="69"/>
  <c r="PR43" i="69"/>
  <c r="PQ43" i="69"/>
  <c r="PP43" i="69"/>
  <c r="PO43" i="69"/>
  <c r="PN43" i="69"/>
  <c r="PM43" i="69"/>
  <c r="PL43" i="69"/>
  <c r="PK43" i="69"/>
  <c r="PJ43" i="69"/>
  <c r="PI43" i="69"/>
  <c r="PH43" i="69"/>
  <c r="PG43" i="69"/>
  <c r="PF43" i="69"/>
  <c r="PE43" i="69"/>
  <c r="PD43" i="69"/>
  <c r="PC43" i="69"/>
  <c r="PB43" i="69"/>
  <c r="PA43" i="69"/>
  <c r="OZ43" i="69"/>
  <c r="OY43" i="69"/>
  <c r="OX43" i="69"/>
  <c r="OW43" i="69"/>
  <c r="OV43" i="69"/>
  <c r="OU43" i="69"/>
  <c r="OT43" i="69"/>
  <c r="OS43" i="69"/>
  <c r="OR43" i="69"/>
  <c r="OQ43" i="69"/>
  <c r="OP43" i="69"/>
  <c r="OO43" i="69"/>
  <c r="ON43" i="69"/>
  <c r="OM43" i="69"/>
  <c r="OL43" i="69"/>
  <c r="OK43" i="69"/>
  <c r="OJ43" i="69"/>
  <c r="OI43" i="69"/>
  <c r="OH43" i="69"/>
  <c r="OG43" i="69"/>
  <c r="OF43" i="69"/>
  <c r="OE43" i="69"/>
  <c r="OD43" i="69"/>
  <c r="OC43" i="69"/>
  <c r="OB43" i="69"/>
  <c r="OA43" i="69"/>
  <c r="NZ43" i="69"/>
  <c r="NY43" i="69"/>
  <c r="NX43" i="69"/>
  <c r="NW43" i="69"/>
  <c r="NV43" i="69"/>
  <c r="NU43" i="69"/>
  <c r="NT43" i="69"/>
  <c r="NS43" i="69"/>
  <c r="NR43" i="69"/>
  <c r="NQ43" i="69"/>
  <c r="NP43" i="69"/>
  <c r="NO43" i="69"/>
  <c r="NN43" i="69"/>
  <c r="NM43" i="69"/>
  <c r="NL43" i="69"/>
  <c r="NK43" i="69"/>
  <c r="NJ43" i="69"/>
  <c r="NI43" i="69"/>
  <c r="NH43" i="69"/>
  <c r="NG43" i="69"/>
  <c r="NF43" i="69"/>
  <c r="NE43" i="69"/>
  <c r="ND43" i="69"/>
  <c r="NC43" i="69"/>
  <c r="NB43" i="69"/>
  <c r="NA43" i="69"/>
  <c r="MZ43" i="69"/>
  <c r="MY43" i="69"/>
  <c r="MX43" i="69"/>
  <c r="MW43" i="69"/>
  <c r="MV43" i="69"/>
  <c r="MU43" i="69"/>
  <c r="MT43" i="69"/>
  <c r="MS43" i="69"/>
  <c r="MR43" i="69"/>
  <c r="MQ43" i="69"/>
  <c r="MP43" i="69"/>
  <c r="MO43" i="69"/>
  <c r="MN43" i="69"/>
  <c r="MM43" i="69"/>
  <c r="ML43" i="69"/>
  <c r="MK43" i="69"/>
  <c r="MJ43" i="69"/>
  <c r="MI43" i="69"/>
  <c r="MH43" i="69"/>
  <c r="MG43" i="69"/>
  <c r="MF43" i="69"/>
  <c r="ME43" i="69"/>
  <c r="MD43" i="69"/>
  <c r="MC43" i="69"/>
  <c r="MB43" i="69"/>
  <c r="MA43" i="69"/>
  <c r="LZ43" i="69"/>
  <c r="LY43" i="69"/>
  <c r="LX43" i="69"/>
  <c r="LW43" i="69"/>
  <c r="LV43" i="69"/>
  <c r="LU43" i="69"/>
  <c r="LT43" i="69"/>
  <c r="LS43" i="69"/>
  <c r="LR43" i="69"/>
  <c r="LQ43" i="69"/>
  <c r="LP43" i="69"/>
  <c r="LO43" i="69"/>
  <c r="LN43" i="69"/>
  <c r="LM43" i="69"/>
  <c r="LL43" i="69"/>
  <c r="LK43" i="69"/>
  <c r="LJ43" i="69"/>
  <c r="LI43" i="69"/>
  <c r="LH43" i="69"/>
  <c r="LG43" i="69"/>
  <c r="LF43" i="69"/>
  <c r="LE43" i="69"/>
  <c r="LD43" i="69"/>
  <c r="LC43" i="69"/>
  <c r="LB43" i="69"/>
  <c r="LA43" i="69"/>
  <c r="KZ43" i="69"/>
  <c r="KY43" i="69"/>
  <c r="KX43" i="69"/>
  <c r="KW43" i="69"/>
  <c r="KV43" i="69"/>
  <c r="KU43" i="69"/>
  <c r="KT43" i="69"/>
  <c r="KS43" i="69"/>
  <c r="KR43" i="69"/>
  <c r="KQ43" i="69"/>
  <c r="KP43" i="69"/>
  <c r="KO43" i="69"/>
  <c r="KN43" i="69"/>
  <c r="KM43" i="69"/>
  <c r="KL43" i="69"/>
  <c r="KK43" i="69"/>
  <c r="KJ43" i="69"/>
  <c r="KI43" i="69"/>
  <c r="KH43" i="69"/>
  <c r="KG43" i="69"/>
  <c r="KF43" i="69"/>
  <c r="KE43" i="69"/>
  <c r="KD43" i="69"/>
  <c r="KC43" i="69"/>
  <c r="KB43" i="69"/>
  <c r="KA43" i="69"/>
  <c r="JZ43" i="69"/>
  <c r="JY43" i="69"/>
  <c r="JX43" i="69"/>
  <c r="JW43" i="69"/>
  <c r="JV43" i="69"/>
  <c r="JU43" i="69"/>
  <c r="JT43" i="69"/>
  <c r="JS43" i="69"/>
  <c r="JR43" i="69"/>
  <c r="JQ43" i="69"/>
  <c r="JP43" i="69"/>
  <c r="JO43" i="69"/>
  <c r="JN43" i="69"/>
  <c r="JM43" i="69"/>
  <c r="JL43" i="69"/>
  <c r="JK43" i="69"/>
  <c r="JJ43" i="69"/>
  <c r="JI43" i="69"/>
  <c r="JH43" i="69"/>
  <c r="JG43" i="69"/>
  <c r="JF43" i="69"/>
  <c r="JE43" i="69"/>
  <c r="JD43" i="69"/>
  <c r="JC43" i="69"/>
  <c r="JB43" i="69"/>
  <c r="JA43" i="69"/>
  <c r="IZ43" i="69"/>
  <c r="IY43" i="69"/>
  <c r="IX43" i="69"/>
  <c r="IW43" i="69"/>
  <c r="IV43" i="69"/>
  <c r="IU43" i="69"/>
  <c r="IT43" i="69"/>
  <c r="IS43" i="69"/>
  <c r="IR43" i="69"/>
  <c r="IQ43" i="69"/>
  <c r="IP43" i="69"/>
  <c r="IO43" i="69"/>
  <c r="IN43" i="69"/>
  <c r="IM43" i="69"/>
  <c r="IL43" i="69"/>
  <c r="IK43" i="69"/>
  <c r="IJ43" i="69"/>
  <c r="II43" i="69"/>
  <c r="IH43" i="69"/>
  <c r="IG43" i="69"/>
  <c r="IF43" i="69"/>
  <c r="IE43" i="69"/>
  <c r="ID43" i="69"/>
  <c r="IC43" i="69"/>
  <c r="IB43" i="69"/>
  <c r="IA43" i="69"/>
  <c r="HZ43" i="69"/>
  <c r="HY43" i="69"/>
  <c r="HX43" i="69"/>
  <c r="HW43" i="69"/>
  <c r="HV43" i="69"/>
  <c r="HU43" i="69"/>
  <c r="HT43" i="69"/>
  <c r="HS43" i="69"/>
  <c r="HR43" i="69"/>
  <c r="HQ43" i="69"/>
  <c r="HP43" i="69"/>
  <c r="HO43" i="69"/>
  <c r="HN43" i="69"/>
  <c r="HM43" i="69"/>
  <c r="HL43" i="69"/>
  <c r="HK43" i="69"/>
  <c r="HJ43" i="69"/>
  <c r="HI43" i="69"/>
  <c r="HH43" i="69"/>
  <c r="HG43" i="69"/>
  <c r="HF43" i="69"/>
  <c r="HE43" i="69"/>
  <c r="HD43" i="69"/>
  <c r="HC43" i="69"/>
  <c r="HB43" i="69"/>
  <c r="HA43" i="69"/>
  <c r="GZ43" i="69"/>
  <c r="GY43" i="69"/>
  <c r="GX43" i="69"/>
  <c r="GW43" i="69"/>
  <c r="GV43" i="69"/>
  <c r="GU43" i="69"/>
  <c r="GT43" i="69"/>
  <c r="GS43" i="69"/>
  <c r="GR43" i="69"/>
  <c r="GQ43" i="69"/>
  <c r="GP43" i="69"/>
  <c r="GO43" i="69"/>
  <c r="GN43" i="69"/>
  <c r="GM43" i="69"/>
  <c r="GL43" i="69"/>
  <c r="GK43" i="69"/>
  <c r="GJ43" i="69"/>
  <c r="GI43" i="69"/>
  <c r="GH43" i="69"/>
  <c r="GG43" i="69"/>
  <c r="GF43" i="69"/>
  <c r="GE43" i="69"/>
  <c r="GD43" i="69"/>
  <c r="GC43" i="69"/>
  <c r="GB43" i="69"/>
  <c r="GA43" i="69"/>
  <c r="FZ43" i="69"/>
  <c r="FY43" i="69"/>
  <c r="FX43" i="69"/>
  <c r="FW43" i="69"/>
  <c r="FV43" i="69"/>
  <c r="FU43" i="69"/>
  <c r="FT43" i="69"/>
  <c r="FS43" i="69"/>
  <c r="FR43" i="69"/>
  <c r="FQ43" i="69"/>
  <c r="FP43" i="69"/>
  <c r="FO43" i="69"/>
  <c r="FN43" i="69"/>
  <c r="FM43" i="69"/>
  <c r="FL43" i="69"/>
  <c r="FK43" i="69"/>
  <c r="FJ43" i="69"/>
  <c r="FI43" i="69"/>
  <c r="FH43" i="69"/>
  <c r="FG43" i="69"/>
  <c r="FF43" i="69"/>
  <c r="FE43" i="69"/>
  <c r="FD43" i="69"/>
  <c r="FC43" i="69"/>
  <c r="FB43" i="69"/>
  <c r="FA43" i="69"/>
  <c r="EZ43" i="69"/>
  <c r="EY43" i="69"/>
  <c r="EX43" i="69"/>
  <c r="EW43" i="69"/>
  <c r="EV43" i="69"/>
  <c r="EU43" i="69"/>
  <c r="ET43" i="69"/>
  <c r="ES43" i="69"/>
  <c r="ER43" i="69"/>
  <c r="EQ43" i="69"/>
  <c r="EP43" i="69"/>
  <c r="EO43" i="69"/>
  <c r="EN43" i="69"/>
  <c r="EM43" i="69"/>
  <c r="EL43" i="69"/>
  <c r="EK43" i="69"/>
  <c r="EJ43" i="69"/>
  <c r="EI43" i="69"/>
  <c r="EH43" i="69"/>
  <c r="EG43" i="69"/>
  <c r="EF43" i="69"/>
  <c r="EE43" i="69"/>
  <c r="ED43" i="69"/>
  <c r="EC43" i="69"/>
  <c r="EB43" i="69"/>
  <c r="EA43" i="69"/>
  <c r="DZ43" i="69"/>
  <c r="DY43" i="69"/>
  <c r="DX43" i="69"/>
  <c r="DW43" i="69"/>
  <c r="DV43" i="69"/>
  <c r="DU43" i="69"/>
  <c r="DT43" i="69"/>
  <c r="DS43" i="69"/>
  <c r="DR43" i="69"/>
  <c r="DQ43" i="69"/>
  <c r="DP43" i="69"/>
  <c r="DO43" i="69"/>
  <c r="DN43" i="69"/>
  <c r="DM43" i="69"/>
  <c r="DL43" i="69"/>
  <c r="DK43" i="69"/>
  <c r="DJ43" i="69"/>
  <c r="DI43" i="69"/>
  <c r="DH43" i="69"/>
  <c r="DG43" i="69"/>
  <c r="DF43" i="69"/>
  <c r="DE43" i="69"/>
  <c r="DD43" i="69"/>
  <c r="DC43" i="69"/>
  <c r="DB43" i="69"/>
  <c r="DA43" i="69"/>
  <c r="CZ43" i="69"/>
  <c r="CY43" i="69"/>
  <c r="CX43" i="69"/>
  <c r="CW43" i="69"/>
  <c r="CV43" i="69"/>
  <c r="CU43" i="69"/>
  <c r="CT43" i="69"/>
  <c r="CS43" i="69"/>
  <c r="CR43" i="69"/>
  <c r="CQ43" i="69"/>
  <c r="CP43" i="69"/>
  <c r="CO43" i="69"/>
  <c r="CN43" i="69"/>
  <c r="CM43" i="69"/>
  <c r="CL43" i="69"/>
  <c r="CK43" i="69"/>
  <c r="CJ43" i="69"/>
  <c r="CI43" i="69"/>
  <c r="CH43" i="69"/>
  <c r="CG43" i="69"/>
  <c r="CF43" i="69"/>
  <c r="CE43" i="69"/>
  <c r="CD43" i="69"/>
  <c r="CC43" i="69"/>
  <c r="CB43" i="69"/>
  <c r="CA43" i="69"/>
  <c r="BZ43" i="69"/>
  <c r="BY43" i="69"/>
  <c r="BX43" i="69"/>
  <c r="BW43" i="69"/>
  <c r="BV43" i="69"/>
  <c r="BU43" i="69"/>
  <c r="BT43" i="69"/>
  <c r="BS43" i="69"/>
  <c r="BR43" i="69"/>
  <c r="BQ43" i="69"/>
  <c r="BP43" i="69"/>
  <c r="BO43" i="69"/>
  <c r="BN43" i="69"/>
  <c r="BM43" i="69"/>
  <c r="BL43" i="69"/>
  <c r="BK43" i="69"/>
  <c r="BJ43"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D43" i="69"/>
  <c r="C43" i="69"/>
  <c r="B43" i="69"/>
  <c r="A43" i="69"/>
  <c r="UC42" i="69"/>
  <c r="UB42" i="69"/>
  <c r="UA42" i="69"/>
  <c r="TZ42" i="69"/>
  <c r="TY42" i="69"/>
  <c r="TX42" i="69"/>
  <c r="TW42" i="69"/>
  <c r="TV42" i="69"/>
  <c r="TU42" i="69"/>
  <c r="TT42" i="69"/>
  <c r="TS42" i="69"/>
  <c r="TR42" i="69"/>
  <c r="TQ42" i="69"/>
  <c r="TP42" i="69"/>
  <c r="TO42" i="69"/>
  <c r="TN42" i="69"/>
  <c r="TM42" i="69"/>
  <c r="TL42" i="69"/>
  <c r="TK42" i="69"/>
  <c r="TJ42" i="69"/>
  <c r="TI42" i="69"/>
  <c r="TH42" i="69"/>
  <c r="TG42" i="69"/>
  <c r="TF42" i="69"/>
  <c r="TE42" i="69"/>
  <c r="TD42" i="69"/>
  <c r="TC42" i="69"/>
  <c r="TB42" i="69"/>
  <c r="TA42" i="69"/>
  <c r="SZ42" i="69"/>
  <c r="SY42" i="69"/>
  <c r="SX42" i="69"/>
  <c r="SW42" i="69"/>
  <c r="SV42" i="69"/>
  <c r="SU42" i="69"/>
  <c r="ST42" i="69"/>
  <c r="SS42" i="69"/>
  <c r="SR42" i="69"/>
  <c r="SQ42" i="69"/>
  <c r="SP42" i="69"/>
  <c r="SO42" i="69"/>
  <c r="SN42" i="69"/>
  <c r="SM42" i="69"/>
  <c r="SL42" i="69"/>
  <c r="SK42" i="69"/>
  <c r="SJ42" i="69"/>
  <c r="SI42" i="69"/>
  <c r="SH42" i="69"/>
  <c r="SG42" i="69"/>
  <c r="SF42" i="69"/>
  <c r="SE42" i="69"/>
  <c r="SD42" i="69"/>
  <c r="SC42" i="69"/>
  <c r="SB42" i="69"/>
  <c r="SA42" i="69"/>
  <c r="RZ42" i="69"/>
  <c r="RY42" i="69"/>
  <c r="RX42" i="69"/>
  <c r="RW42" i="69"/>
  <c r="RV42" i="69"/>
  <c r="RU42" i="69"/>
  <c r="RT42" i="69"/>
  <c r="RS42" i="69"/>
  <c r="RR42" i="69"/>
  <c r="RQ42" i="69"/>
  <c r="RP42" i="69"/>
  <c r="RO42" i="69"/>
  <c r="RN42" i="69"/>
  <c r="RM42" i="69"/>
  <c r="RL42" i="69"/>
  <c r="RK42" i="69"/>
  <c r="RJ42" i="69"/>
  <c r="RI42" i="69"/>
  <c r="RH42" i="69"/>
  <c r="RG42" i="69"/>
  <c r="RF42" i="69"/>
  <c r="RE42" i="69"/>
  <c r="RD42" i="69"/>
  <c r="RC42" i="69"/>
  <c r="RB42" i="69"/>
  <c r="RA42" i="69"/>
  <c r="QZ42" i="69"/>
  <c r="QY42" i="69"/>
  <c r="QX42" i="69"/>
  <c r="QW42" i="69"/>
  <c r="QV42" i="69"/>
  <c r="QU42" i="69"/>
  <c r="QT42" i="69"/>
  <c r="QS42" i="69"/>
  <c r="QR42" i="69"/>
  <c r="QQ42" i="69"/>
  <c r="QP42" i="69"/>
  <c r="QO42" i="69"/>
  <c r="QN42" i="69"/>
  <c r="QM42" i="69"/>
  <c r="QL42" i="69"/>
  <c r="QK42" i="69"/>
  <c r="QJ42" i="69"/>
  <c r="QI42" i="69"/>
  <c r="QH42" i="69"/>
  <c r="QG42" i="69"/>
  <c r="QF42" i="69"/>
  <c r="QE42" i="69"/>
  <c r="QD42" i="69"/>
  <c r="QC42" i="69"/>
  <c r="QB42" i="69"/>
  <c r="QA42" i="69"/>
  <c r="PZ42" i="69"/>
  <c r="PY42" i="69"/>
  <c r="PX42" i="69"/>
  <c r="PW42" i="69"/>
  <c r="PV42" i="69"/>
  <c r="PU42" i="69"/>
  <c r="PT42" i="69"/>
  <c r="PS42" i="69"/>
  <c r="PR42" i="69"/>
  <c r="PQ42" i="69"/>
  <c r="PP42" i="69"/>
  <c r="PO42" i="69"/>
  <c r="PN42" i="69"/>
  <c r="PM42" i="69"/>
  <c r="PL42" i="69"/>
  <c r="PK42" i="69"/>
  <c r="PJ42" i="69"/>
  <c r="PI42" i="69"/>
  <c r="PH42" i="69"/>
  <c r="PG42" i="69"/>
  <c r="PF42" i="69"/>
  <c r="PE42" i="69"/>
  <c r="PD42" i="69"/>
  <c r="PC42" i="69"/>
  <c r="PB42" i="69"/>
  <c r="PA42" i="69"/>
  <c r="OZ42" i="69"/>
  <c r="OY42" i="69"/>
  <c r="OX42" i="69"/>
  <c r="OW42" i="69"/>
  <c r="OV42" i="69"/>
  <c r="OU42" i="69"/>
  <c r="OT42" i="69"/>
  <c r="OS42" i="69"/>
  <c r="OR42" i="69"/>
  <c r="OQ42" i="69"/>
  <c r="OP42" i="69"/>
  <c r="OO42" i="69"/>
  <c r="ON42" i="69"/>
  <c r="OM42" i="69"/>
  <c r="OL42" i="69"/>
  <c r="OK42" i="69"/>
  <c r="OJ42" i="69"/>
  <c r="OI42" i="69"/>
  <c r="OH42" i="69"/>
  <c r="OG42" i="69"/>
  <c r="OF42" i="69"/>
  <c r="OE42" i="69"/>
  <c r="OD42" i="69"/>
  <c r="OC42" i="69"/>
  <c r="OB42" i="69"/>
  <c r="OA42" i="69"/>
  <c r="NZ42" i="69"/>
  <c r="NY42" i="69"/>
  <c r="NX42" i="69"/>
  <c r="NW42" i="69"/>
  <c r="NV42" i="69"/>
  <c r="NU42" i="69"/>
  <c r="NT42" i="69"/>
  <c r="NS42" i="69"/>
  <c r="NR42" i="69"/>
  <c r="NQ42" i="69"/>
  <c r="NP42" i="69"/>
  <c r="NO42" i="69"/>
  <c r="NN42" i="69"/>
  <c r="NM42" i="69"/>
  <c r="NL42" i="69"/>
  <c r="NK42" i="69"/>
  <c r="NJ42" i="69"/>
  <c r="NI42" i="69"/>
  <c r="NH42" i="69"/>
  <c r="NG42" i="69"/>
  <c r="NF42" i="69"/>
  <c r="NE42" i="69"/>
  <c r="ND42" i="69"/>
  <c r="NC42" i="69"/>
  <c r="NB42" i="69"/>
  <c r="NA42" i="69"/>
  <c r="MZ42" i="69"/>
  <c r="MY42" i="69"/>
  <c r="MX42" i="69"/>
  <c r="MW42" i="69"/>
  <c r="MV42" i="69"/>
  <c r="MU42" i="69"/>
  <c r="MT42" i="69"/>
  <c r="MS42" i="69"/>
  <c r="MR42" i="69"/>
  <c r="MQ42" i="69"/>
  <c r="MP42" i="69"/>
  <c r="MO42" i="69"/>
  <c r="MN42" i="69"/>
  <c r="MM42" i="69"/>
  <c r="ML42" i="69"/>
  <c r="MK42" i="69"/>
  <c r="MJ42" i="69"/>
  <c r="MI42" i="69"/>
  <c r="MH42" i="69"/>
  <c r="MG42" i="69"/>
  <c r="MF42" i="69"/>
  <c r="ME42" i="69"/>
  <c r="MD42" i="69"/>
  <c r="MC42" i="69"/>
  <c r="MB42" i="69"/>
  <c r="MA42" i="69"/>
  <c r="LZ42" i="69"/>
  <c r="LY42" i="69"/>
  <c r="LX42" i="69"/>
  <c r="LW42" i="69"/>
  <c r="LV42" i="69"/>
  <c r="LU42" i="69"/>
  <c r="LT42" i="69"/>
  <c r="LS42" i="69"/>
  <c r="LR42" i="69"/>
  <c r="LQ42" i="69"/>
  <c r="LP42" i="69"/>
  <c r="LO42" i="69"/>
  <c r="LN42" i="69"/>
  <c r="LM42" i="69"/>
  <c r="LL42" i="69"/>
  <c r="LK42" i="69"/>
  <c r="LJ42" i="69"/>
  <c r="LI42" i="69"/>
  <c r="LH42" i="69"/>
  <c r="LG42" i="69"/>
  <c r="LF42" i="69"/>
  <c r="LE42" i="69"/>
  <c r="LD42" i="69"/>
  <c r="LC42" i="69"/>
  <c r="LB42" i="69"/>
  <c r="LA42" i="69"/>
  <c r="KZ42" i="69"/>
  <c r="KY42" i="69"/>
  <c r="KX42" i="69"/>
  <c r="KW42" i="69"/>
  <c r="KV42" i="69"/>
  <c r="KU42" i="69"/>
  <c r="KT42" i="69"/>
  <c r="KS42" i="69"/>
  <c r="KR42" i="69"/>
  <c r="KQ42" i="69"/>
  <c r="KP42" i="69"/>
  <c r="KO42" i="69"/>
  <c r="KN42" i="69"/>
  <c r="KM42" i="69"/>
  <c r="KL42" i="69"/>
  <c r="KK42" i="69"/>
  <c r="KJ42" i="69"/>
  <c r="KI42" i="69"/>
  <c r="KH42" i="69"/>
  <c r="KG42" i="69"/>
  <c r="KF42" i="69"/>
  <c r="KE42" i="69"/>
  <c r="KD42" i="69"/>
  <c r="KC42" i="69"/>
  <c r="KB42" i="69"/>
  <c r="KA42" i="69"/>
  <c r="JZ42" i="69"/>
  <c r="JY42" i="69"/>
  <c r="JX42" i="69"/>
  <c r="JW42" i="69"/>
  <c r="JV42" i="69"/>
  <c r="JU42" i="69"/>
  <c r="JT42" i="69"/>
  <c r="JS42" i="69"/>
  <c r="JR42" i="69"/>
  <c r="JQ42" i="69"/>
  <c r="JP42" i="69"/>
  <c r="JO42" i="69"/>
  <c r="JN42" i="69"/>
  <c r="JM42" i="69"/>
  <c r="JL42" i="69"/>
  <c r="JK42" i="69"/>
  <c r="JJ42" i="69"/>
  <c r="JI42" i="69"/>
  <c r="JH42" i="69"/>
  <c r="JG42" i="69"/>
  <c r="JF42" i="69"/>
  <c r="JE42" i="69"/>
  <c r="JD42" i="69"/>
  <c r="JC42" i="69"/>
  <c r="JB42" i="69"/>
  <c r="JA42" i="69"/>
  <c r="IZ42" i="69"/>
  <c r="IY42" i="69"/>
  <c r="IX42" i="69"/>
  <c r="IW42" i="69"/>
  <c r="IV42" i="69"/>
  <c r="IU42" i="69"/>
  <c r="IT42" i="69"/>
  <c r="IS42" i="69"/>
  <c r="IR42" i="69"/>
  <c r="IQ42" i="69"/>
  <c r="IP42" i="69"/>
  <c r="IO42" i="69"/>
  <c r="IN42" i="69"/>
  <c r="IM42" i="69"/>
  <c r="IL42" i="69"/>
  <c r="IK42" i="69"/>
  <c r="IJ42" i="69"/>
  <c r="II42" i="69"/>
  <c r="IH42" i="69"/>
  <c r="IG42" i="69"/>
  <c r="IF42" i="69"/>
  <c r="IE42" i="69"/>
  <c r="ID42" i="69"/>
  <c r="IC42" i="69"/>
  <c r="IB42" i="69"/>
  <c r="IA42" i="69"/>
  <c r="HZ42" i="69"/>
  <c r="HY42" i="69"/>
  <c r="HX42" i="69"/>
  <c r="HW42" i="69"/>
  <c r="HV42" i="69"/>
  <c r="HU42" i="69"/>
  <c r="HT42" i="69"/>
  <c r="HS42" i="69"/>
  <c r="HR42" i="69"/>
  <c r="HQ42" i="69"/>
  <c r="HP42" i="69"/>
  <c r="HO42" i="69"/>
  <c r="HN42" i="69"/>
  <c r="HM42" i="69"/>
  <c r="HL42" i="69"/>
  <c r="HK42" i="69"/>
  <c r="HJ42" i="69"/>
  <c r="HI42" i="69"/>
  <c r="HH42" i="69"/>
  <c r="HG42" i="69"/>
  <c r="HF42" i="69"/>
  <c r="HE42" i="69"/>
  <c r="HD42" i="69"/>
  <c r="HC42" i="69"/>
  <c r="HB42" i="69"/>
  <c r="HA42" i="69"/>
  <c r="GZ42" i="69"/>
  <c r="GY42" i="69"/>
  <c r="GX42" i="69"/>
  <c r="GW42" i="69"/>
  <c r="GV42" i="69"/>
  <c r="GU42" i="69"/>
  <c r="GT42" i="69"/>
  <c r="GS42" i="69"/>
  <c r="GR42" i="69"/>
  <c r="GQ42" i="69"/>
  <c r="GP42" i="69"/>
  <c r="GO42" i="69"/>
  <c r="GN42" i="69"/>
  <c r="GM42" i="69"/>
  <c r="GL42" i="69"/>
  <c r="GK42" i="69"/>
  <c r="GJ42" i="69"/>
  <c r="GI42" i="69"/>
  <c r="GH42" i="69"/>
  <c r="GG42" i="69"/>
  <c r="GF42" i="69"/>
  <c r="GE42" i="69"/>
  <c r="GD42" i="69"/>
  <c r="GC42" i="69"/>
  <c r="GB42" i="69"/>
  <c r="GA42" i="69"/>
  <c r="FZ42" i="69"/>
  <c r="FY42" i="69"/>
  <c r="FX42" i="69"/>
  <c r="FW42" i="69"/>
  <c r="FV42" i="69"/>
  <c r="FU42" i="69"/>
  <c r="FT42" i="69"/>
  <c r="FS42" i="69"/>
  <c r="FR42" i="69"/>
  <c r="FQ42" i="69"/>
  <c r="FP42" i="69"/>
  <c r="FO42" i="69"/>
  <c r="FN42" i="69"/>
  <c r="FM42" i="69"/>
  <c r="FL42" i="69"/>
  <c r="FK42" i="69"/>
  <c r="FJ42" i="69"/>
  <c r="FI42" i="69"/>
  <c r="FH42" i="69"/>
  <c r="FG42" i="69"/>
  <c r="FF42" i="69"/>
  <c r="FE42" i="69"/>
  <c r="FD42" i="69"/>
  <c r="FC42" i="69"/>
  <c r="FB42" i="69"/>
  <c r="FA42" i="69"/>
  <c r="EZ42" i="69"/>
  <c r="EY42" i="69"/>
  <c r="EX42" i="69"/>
  <c r="EW42" i="69"/>
  <c r="EV42" i="69"/>
  <c r="EU42" i="69"/>
  <c r="ET42" i="69"/>
  <c r="ES42" i="69"/>
  <c r="ER42" i="69"/>
  <c r="EQ42" i="69"/>
  <c r="EP42" i="69"/>
  <c r="EO42" i="69"/>
  <c r="EN42" i="69"/>
  <c r="EM42" i="69"/>
  <c r="EL42" i="69"/>
  <c r="EK42" i="69"/>
  <c r="EJ42" i="69"/>
  <c r="EI42" i="69"/>
  <c r="EH42" i="69"/>
  <c r="EG42" i="69"/>
  <c r="EF42" i="69"/>
  <c r="EE42" i="69"/>
  <c r="ED42" i="69"/>
  <c r="EC42" i="69"/>
  <c r="EB42" i="69"/>
  <c r="EA42" i="69"/>
  <c r="DZ42" i="69"/>
  <c r="DY42" i="69"/>
  <c r="DX42" i="69"/>
  <c r="DW42" i="69"/>
  <c r="DV42" i="69"/>
  <c r="DU42" i="69"/>
  <c r="DT42" i="69"/>
  <c r="DS42" i="69"/>
  <c r="DR42" i="69"/>
  <c r="DQ42" i="69"/>
  <c r="DP42" i="69"/>
  <c r="DO42" i="69"/>
  <c r="DN42" i="69"/>
  <c r="DM42" i="69"/>
  <c r="DL42" i="69"/>
  <c r="DK42" i="69"/>
  <c r="DJ42" i="69"/>
  <c r="DI42" i="69"/>
  <c r="DH42" i="69"/>
  <c r="DG42" i="69"/>
  <c r="DF42" i="69"/>
  <c r="DE42" i="69"/>
  <c r="DD42" i="69"/>
  <c r="DC42" i="69"/>
  <c r="DB42" i="69"/>
  <c r="DA42" i="69"/>
  <c r="CZ42" i="69"/>
  <c r="CY42" i="69"/>
  <c r="CX42" i="69"/>
  <c r="CW42" i="69"/>
  <c r="CV42" i="69"/>
  <c r="CU42" i="69"/>
  <c r="CT42" i="69"/>
  <c r="CS42" i="69"/>
  <c r="CR42" i="69"/>
  <c r="CQ42" i="69"/>
  <c r="CP42" i="69"/>
  <c r="CO42" i="69"/>
  <c r="CN42" i="69"/>
  <c r="CM42" i="69"/>
  <c r="CL42" i="69"/>
  <c r="CK42" i="69"/>
  <c r="CJ42" i="69"/>
  <c r="CI42" i="69"/>
  <c r="CH42" i="69"/>
  <c r="CG42" i="69"/>
  <c r="CF42" i="69"/>
  <c r="CE42" i="69"/>
  <c r="CD42" i="69"/>
  <c r="CC42" i="69"/>
  <c r="CB42" i="69"/>
  <c r="CA42" i="69"/>
  <c r="BZ42" i="69"/>
  <c r="BY42" i="69"/>
  <c r="BX42" i="69"/>
  <c r="BW42" i="69"/>
  <c r="BV42" i="69"/>
  <c r="BU42" i="69"/>
  <c r="BT42" i="69"/>
  <c r="BS42" i="69"/>
  <c r="BR42" i="69"/>
  <c r="BQ42" i="69"/>
  <c r="BP42" i="69"/>
  <c r="BO42" i="69"/>
  <c r="BN42" i="69"/>
  <c r="BM42" i="69"/>
  <c r="BL42" i="69"/>
  <c r="BK42" i="69"/>
  <c r="BJ42" i="69"/>
  <c r="BI42" i="69"/>
  <c r="BH42" i="69"/>
  <c r="BG42" i="69"/>
  <c r="BF42" i="69"/>
  <c r="BE42" i="69"/>
  <c r="BD42" i="69"/>
  <c r="BC42" i="69"/>
  <c r="BB42" i="69"/>
  <c r="BA42" i="69"/>
  <c r="AZ42" i="69"/>
  <c r="AY42" i="69"/>
  <c r="AX42" i="69"/>
  <c r="AW42" i="69"/>
  <c r="AV42" i="69"/>
  <c r="AU42" i="69"/>
  <c r="AT42" i="69"/>
  <c r="AS42" i="69"/>
  <c r="AR42" i="69"/>
  <c r="AQ42" i="69"/>
  <c r="AP42" i="69"/>
  <c r="AO42" i="69"/>
  <c r="AN42" i="69"/>
  <c r="AM42" i="69"/>
  <c r="AL42" i="69"/>
  <c r="AK42" i="69"/>
  <c r="AJ42" i="69"/>
  <c r="AI42" i="69"/>
  <c r="AH42" i="69"/>
  <c r="AG42" i="69"/>
  <c r="AF42" i="69"/>
  <c r="AE42" i="69"/>
  <c r="AD42" i="69"/>
  <c r="AC42" i="69"/>
  <c r="AB42" i="69"/>
  <c r="AA42" i="69"/>
  <c r="Z42" i="69"/>
  <c r="Y42" i="69"/>
  <c r="X42" i="69"/>
  <c r="W42" i="69"/>
  <c r="V42" i="69"/>
  <c r="U42" i="69"/>
  <c r="T42" i="69"/>
  <c r="S42" i="69"/>
  <c r="R42" i="69"/>
  <c r="Q42" i="69"/>
  <c r="P42" i="69"/>
  <c r="O42" i="69"/>
  <c r="N42" i="69"/>
  <c r="M42" i="69"/>
  <c r="L42" i="69"/>
  <c r="K42" i="69"/>
  <c r="J42" i="69"/>
  <c r="I42" i="69"/>
  <c r="H42" i="69"/>
  <c r="G42" i="69"/>
  <c r="F42" i="69"/>
  <c r="E42" i="69"/>
  <c r="D42" i="69"/>
  <c r="C42" i="69"/>
  <c r="B42" i="69"/>
  <c r="A42" i="69"/>
  <c r="UC41" i="69"/>
  <c r="UB41" i="69"/>
  <c r="UA41" i="69"/>
  <c r="TZ41" i="69"/>
  <c r="TY41" i="69"/>
  <c r="TX41" i="69"/>
  <c r="TW41" i="69"/>
  <c r="TV41" i="69"/>
  <c r="TU41" i="69"/>
  <c r="TT41" i="69"/>
  <c r="TS41" i="69"/>
  <c r="TR41" i="69"/>
  <c r="TQ41" i="69"/>
  <c r="TP41" i="69"/>
  <c r="TO41" i="69"/>
  <c r="TN41" i="69"/>
  <c r="TM41" i="69"/>
  <c r="TL41" i="69"/>
  <c r="TK41" i="69"/>
  <c r="TJ41" i="69"/>
  <c r="TI41" i="69"/>
  <c r="TH41" i="69"/>
  <c r="TG41" i="69"/>
  <c r="TF41" i="69"/>
  <c r="TE41" i="69"/>
  <c r="TD41" i="69"/>
  <c r="TC41" i="69"/>
  <c r="TB41" i="69"/>
  <c r="TA41" i="69"/>
  <c r="SZ41" i="69"/>
  <c r="SY41" i="69"/>
  <c r="SX41" i="69"/>
  <c r="SW41" i="69"/>
  <c r="SV41" i="69"/>
  <c r="SU41" i="69"/>
  <c r="ST41" i="69"/>
  <c r="SS41" i="69"/>
  <c r="SR41" i="69"/>
  <c r="SQ41" i="69"/>
  <c r="SP41" i="69"/>
  <c r="SO41" i="69"/>
  <c r="SN41" i="69"/>
  <c r="SM41" i="69"/>
  <c r="SL41" i="69"/>
  <c r="SK41" i="69"/>
  <c r="SJ41" i="69"/>
  <c r="SI41" i="69"/>
  <c r="SH41" i="69"/>
  <c r="SG41" i="69"/>
  <c r="SF41" i="69"/>
  <c r="SE41" i="69"/>
  <c r="SD41" i="69"/>
  <c r="SC41" i="69"/>
  <c r="SB41" i="69"/>
  <c r="SA41" i="69"/>
  <c r="RZ41" i="69"/>
  <c r="RY41" i="69"/>
  <c r="RX41" i="69"/>
  <c r="RW41" i="69"/>
  <c r="RV41" i="69"/>
  <c r="RU41" i="69"/>
  <c r="RT41" i="69"/>
  <c r="RS41" i="69"/>
  <c r="RR41" i="69"/>
  <c r="RQ41" i="69"/>
  <c r="RP41" i="69"/>
  <c r="RO41" i="69"/>
  <c r="RN41" i="69"/>
  <c r="RM41" i="69"/>
  <c r="RL41" i="69"/>
  <c r="RK41" i="69"/>
  <c r="RJ41" i="69"/>
  <c r="RI41" i="69"/>
  <c r="RH41" i="69"/>
  <c r="RG41" i="69"/>
  <c r="RF41" i="69"/>
  <c r="RE41" i="69"/>
  <c r="RD41" i="69"/>
  <c r="RC41" i="69"/>
  <c r="RB41" i="69"/>
  <c r="RA41" i="69"/>
  <c r="QZ41" i="69"/>
  <c r="QY41" i="69"/>
  <c r="QX41" i="69"/>
  <c r="QW41" i="69"/>
  <c r="QV41" i="69"/>
  <c r="QU41" i="69"/>
  <c r="QT41" i="69"/>
  <c r="QS41" i="69"/>
  <c r="QR41" i="69"/>
  <c r="QQ41" i="69"/>
  <c r="QP41" i="69"/>
  <c r="QO41" i="69"/>
  <c r="QN41" i="69"/>
  <c r="QM41" i="69"/>
  <c r="QL41" i="69"/>
  <c r="QK41" i="69"/>
  <c r="QJ41" i="69"/>
  <c r="QI41" i="69"/>
  <c r="QH41" i="69"/>
  <c r="QG41" i="69"/>
  <c r="QF41" i="69"/>
  <c r="QE41" i="69"/>
  <c r="QD41" i="69"/>
  <c r="QC41" i="69"/>
  <c r="QB41" i="69"/>
  <c r="QA41" i="69"/>
  <c r="PZ41" i="69"/>
  <c r="PY41" i="69"/>
  <c r="PX41" i="69"/>
  <c r="PW41" i="69"/>
  <c r="PV41" i="69"/>
  <c r="PU41" i="69"/>
  <c r="PT41" i="69"/>
  <c r="PS41" i="69"/>
  <c r="PR41" i="69"/>
  <c r="PQ41" i="69"/>
  <c r="PP41" i="69"/>
  <c r="PO41" i="69"/>
  <c r="PN41" i="69"/>
  <c r="PM41" i="69"/>
  <c r="PL41" i="69"/>
  <c r="PK41" i="69"/>
  <c r="PJ41" i="69"/>
  <c r="PI41" i="69"/>
  <c r="PH41" i="69"/>
  <c r="PG41" i="69"/>
  <c r="PF41" i="69"/>
  <c r="PE41" i="69"/>
  <c r="PD41" i="69"/>
  <c r="PC41" i="69"/>
  <c r="PB41" i="69"/>
  <c r="PA41" i="69"/>
  <c r="OZ41" i="69"/>
  <c r="OY41" i="69"/>
  <c r="OX41" i="69"/>
  <c r="OW41" i="69"/>
  <c r="OV41" i="69"/>
  <c r="OU41" i="69"/>
  <c r="OT41" i="69"/>
  <c r="OS41" i="69"/>
  <c r="OR41" i="69"/>
  <c r="OQ41" i="69"/>
  <c r="OP41" i="69"/>
  <c r="OO41" i="69"/>
  <c r="ON41" i="69"/>
  <c r="OM41" i="69"/>
  <c r="OL41" i="69"/>
  <c r="OK41" i="69"/>
  <c r="OJ41" i="69"/>
  <c r="OI41" i="69"/>
  <c r="OH41" i="69"/>
  <c r="OG41" i="69"/>
  <c r="OF41" i="69"/>
  <c r="OE41" i="69"/>
  <c r="OD41" i="69"/>
  <c r="OC41" i="69"/>
  <c r="OB41" i="69"/>
  <c r="OA41" i="69"/>
  <c r="NZ41" i="69"/>
  <c r="NY41" i="69"/>
  <c r="NX41" i="69"/>
  <c r="NW41" i="69"/>
  <c r="NV41" i="69"/>
  <c r="NU41" i="69"/>
  <c r="NT41" i="69"/>
  <c r="NS41" i="69"/>
  <c r="NR41" i="69"/>
  <c r="NQ41" i="69"/>
  <c r="NP41" i="69"/>
  <c r="NO41" i="69"/>
  <c r="NN41" i="69"/>
  <c r="NM41" i="69"/>
  <c r="NL41" i="69"/>
  <c r="NK41" i="69"/>
  <c r="NJ41" i="69"/>
  <c r="NI41" i="69"/>
  <c r="NH41" i="69"/>
  <c r="NG41" i="69"/>
  <c r="NF41" i="69"/>
  <c r="NE41" i="69"/>
  <c r="ND41" i="69"/>
  <c r="NC41" i="69"/>
  <c r="NB41" i="69"/>
  <c r="NA41" i="69"/>
  <c r="MZ41" i="69"/>
  <c r="MY41" i="69"/>
  <c r="MX41" i="69"/>
  <c r="MW41" i="69"/>
  <c r="MV41" i="69"/>
  <c r="MU41" i="69"/>
  <c r="MT41" i="69"/>
  <c r="MS41" i="69"/>
  <c r="MR41" i="69"/>
  <c r="MQ41" i="69"/>
  <c r="MP41" i="69"/>
  <c r="MO41" i="69"/>
  <c r="MN41" i="69"/>
  <c r="MM41" i="69"/>
  <c r="ML41" i="69"/>
  <c r="MK41" i="69"/>
  <c r="MJ41" i="69"/>
  <c r="MI41" i="69"/>
  <c r="MH41" i="69"/>
  <c r="MG41" i="69"/>
  <c r="MF41" i="69"/>
  <c r="ME41" i="69"/>
  <c r="MD41" i="69"/>
  <c r="MC41" i="69"/>
  <c r="MB41" i="69"/>
  <c r="MA41" i="69"/>
  <c r="LZ41" i="69"/>
  <c r="LY41" i="69"/>
  <c r="LX41" i="69"/>
  <c r="LW41" i="69"/>
  <c r="LV41" i="69"/>
  <c r="LU41" i="69"/>
  <c r="LT41" i="69"/>
  <c r="LS41" i="69"/>
  <c r="LR41" i="69"/>
  <c r="LQ41" i="69"/>
  <c r="LP41" i="69"/>
  <c r="LO41" i="69"/>
  <c r="LN41" i="69"/>
  <c r="LM41" i="69"/>
  <c r="LL41" i="69"/>
  <c r="LK41" i="69"/>
  <c r="LJ41" i="69"/>
  <c r="LI41" i="69"/>
  <c r="LH41" i="69"/>
  <c r="LG41" i="69"/>
  <c r="LF41" i="69"/>
  <c r="LE41" i="69"/>
  <c r="LD41" i="69"/>
  <c r="LC41" i="69"/>
  <c r="LB41" i="69"/>
  <c r="LA41" i="69"/>
  <c r="KZ41" i="69"/>
  <c r="KY41" i="69"/>
  <c r="KX41" i="69"/>
  <c r="KW41" i="69"/>
  <c r="KV41" i="69"/>
  <c r="KU41" i="69"/>
  <c r="KT41" i="69"/>
  <c r="KS41" i="69"/>
  <c r="KR41" i="69"/>
  <c r="KQ41" i="69"/>
  <c r="KP41" i="69"/>
  <c r="KO41" i="69"/>
  <c r="KN41" i="69"/>
  <c r="KM41" i="69"/>
  <c r="KL41" i="69"/>
  <c r="KK41" i="69"/>
  <c r="KJ41" i="69"/>
  <c r="KI41" i="69"/>
  <c r="KH41" i="69"/>
  <c r="KG41" i="69"/>
  <c r="KF41" i="69"/>
  <c r="KE41" i="69"/>
  <c r="KD41" i="69"/>
  <c r="KC41" i="69"/>
  <c r="KB41" i="69"/>
  <c r="KA41" i="69"/>
  <c r="JZ41" i="69"/>
  <c r="JY41" i="69"/>
  <c r="JX41" i="69"/>
  <c r="JW41" i="69"/>
  <c r="JV41" i="69"/>
  <c r="JU41" i="69"/>
  <c r="JT41" i="69"/>
  <c r="JS41" i="69"/>
  <c r="JR41" i="69"/>
  <c r="JQ41" i="69"/>
  <c r="JP41" i="69"/>
  <c r="JO41" i="69"/>
  <c r="JN41" i="69"/>
  <c r="JM41" i="69"/>
  <c r="JL41" i="69"/>
  <c r="JK41" i="69"/>
  <c r="JJ41" i="69"/>
  <c r="JI41" i="69"/>
  <c r="JH41" i="69"/>
  <c r="JG41" i="69"/>
  <c r="JF41" i="69"/>
  <c r="JE41" i="69"/>
  <c r="JD41" i="69"/>
  <c r="JC41" i="69"/>
  <c r="JB41" i="69"/>
  <c r="JA41" i="69"/>
  <c r="IZ41" i="69"/>
  <c r="IY41" i="69"/>
  <c r="IX41" i="69"/>
  <c r="IW41" i="69"/>
  <c r="IV41" i="69"/>
  <c r="IU41" i="69"/>
  <c r="IT41" i="69"/>
  <c r="IS41" i="69"/>
  <c r="IR41" i="69"/>
  <c r="IQ41" i="69"/>
  <c r="IP41" i="69"/>
  <c r="IO41" i="69"/>
  <c r="IN41" i="69"/>
  <c r="IM41" i="69"/>
  <c r="IL41" i="69"/>
  <c r="IK41" i="69"/>
  <c r="IJ41" i="69"/>
  <c r="II41" i="69"/>
  <c r="IH41" i="69"/>
  <c r="IG41" i="69"/>
  <c r="IF41" i="69"/>
  <c r="IE41" i="69"/>
  <c r="ID41" i="69"/>
  <c r="IC41" i="69"/>
  <c r="IB41" i="69"/>
  <c r="IA41" i="69"/>
  <c r="HZ41" i="69"/>
  <c r="HY41" i="69"/>
  <c r="HX41" i="69"/>
  <c r="HW41" i="69"/>
  <c r="HV41" i="69"/>
  <c r="HU41" i="69"/>
  <c r="HT41" i="69"/>
  <c r="HS41" i="69"/>
  <c r="HR41" i="69"/>
  <c r="HQ41" i="69"/>
  <c r="HP41" i="69"/>
  <c r="HO41" i="69"/>
  <c r="HN41" i="69"/>
  <c r="HM41" i="69"/>
  <c r="HL41" i="69"/>
  <c r="HK41" i="69"/>
  <c r="HJ41" i="69"/>
  <c r="HI41" i="69"/>
  <c r="HH41" i="69"/>
  <c r="HG41" i="69"/>
  <c r="HF41" i="69"/>
  <c r="HE41" i="69"/>
  <c r="HD41" i="69"/>
  <c r="HC41" i="69"/>
  <c r="HB41" i="69"/>
  <c r="HA41" i="69"/>
  <c r="GZ41" i="69"/>
  <c r="GY41" i="69"/>
  <c r="GX41" i="69"/>
  <c r="GW41" i="69"/>
  <c r="GV41" i="69"/>
  <c r="GU41" i="69"/>
  <c r="GT41" i="69"/>
  <c r="GS41" i="69"/>
  <c r="GR41" i="69"/>
  <c r="GQ41" i="69"/>
  <c r="GP41" i="69"/>
  <c r="GO41" i="69"/>
  <c r="GN41" i="69"/>
  <c r="GM41" i="69"/>
  <c r="GL41" i="69"/>
  <c r="GK41" i="69"/>
  <c r="GJ41" i="69"/>
  <c r="GI41" i="69"/>
  <c r="GH41" i="69"/>
  <c r="GG41" i="69"/>
  <c r="GF41" i="69"/>
  <c r="GE41" i="69"/>
  <c r="GD41" i="69"/>
  <c r="GC41" i="69"/>
  <c r="GB41" i="69"/>
  <c r="GA41" i="69"/>
  <c r="FZ41" i="69"/>
  <c r="FY41" i="69"/>
  <c r="FX41" i="69"/>
  <c r="FW41" i="69"/>
  <c r="FV41" i="69"/>
  <c r="FU41" i="69"/>
  <c r="FT41" i="69"/>
  <c r="FS41" i="69"/>
  <c r="FR41" i="69"/>
  <c r="FQ41" i="69"/>
  <c r="FP41" i="69"/>
  <c r="FO41" i="69"/>
  <c r="FN41" i="69"/>
  <c r="FM41" i="69"/>
  <c r="FL41" i="69"/>
  <c r="FK41" i="69"/>
  <c r="FJ41" i="69"/>
  <c r="FI41" i="69"/>
  <c r="FH41" i="69"/>
  <c r="FG41" i="69"/>
  <c r="FF41" i="69"/>
  <c r="FE41" i="69"/>
  <c r="FD41" i="69"/>
  <c r="FC41" i="69"/>
  <c r="FB41" i="69"/>
  <c r="FA41" i="69"/>
  <c r="EZ41" i="69"/>
  <c r="EY41" i="69"/>
  <c r="EX41" i="69"/>
  <c r="EW41" i="69"/>
  <c r="EV41" i="69"/>
  <c r="EU41" i="69"/>
  <c r="ET41" i="69"/>
  <c r="ES41" i="69"/>
  <c r="ER41" i="69"/>
  <c r="EQ41" i="69"/>
  <c r="EP41" i="69"/>
  <c r="EO41" i="69"/>
  <c r="EN41" i="69"/>
  <c r="EM41" i="69"/>
  <c r="EL41" i="69"/>
  <c r="EK41" i="69"/>
  <c r="EJ41" i="69"/>
  <c r="EI41" i="69"/>
  <c r="EH41" i="69"/>
  <c r="EG41" i="69"/>
  <c r="EF41" i="69"/>
  <c r="EE41" i="69"/>
  <c r="ED41" i="69"/>
  <c r="EC41" i="69"/>
  <c r="EB41" i="69"/>
  <c r="EA41" i="69"/>
  <c r="DZ41" i="69"/>
  <c r="DY41" i="69"/>
  <c r="DX41" i="69"/>
  <c r="DW41" i="69"/>
  <c r="DV41" i="69"/>
  <c r="DU41" i="69"/>
  <c r="DT41" i="69"/>
  <c r="DS41" i="69"/>
  <c r="DR41" i="69"/>
  <c r="DQ41" i="69"/>
  <c r="DP41" i="69"/>
  <c r="DO41" i="69"/>
  <c r="DN41" i="69"/>
  <c r="DM41" i="69"/>
  <c r="DL41" i="69"/>
  <c r="DK41" i="69"/>
  <c r="DJ41" i="69"/>
  <c r="DI41" i="69"/>
  <c r="DH41" i="69"/>
  <c r="DG41" i="69"/>
  <c r="DF41" i="69"/>
  <c r="DE41" i="69"/>
  <c r="DD41" i="69"/>
  <c r="DC41" i="69"/>
  <c r="DB41" i="69"/>
  <c r="DA41" i="69"/>
  <c r="CZ41" i="69"/>
  <c r="CY41" i="69"/>
  <c r="CX41" i="69"/>
  <c r="CW41" i="69"/>
  <c r="CV41" i="69"/>
  <c r="CU41" i="69"/>
  <c r="CT41" i="69"/>
  <c r="CS41" i="69"/>
  <c r="CR41" i="69"/>
  <c r="CQ41" i="69"/>
  <c r="CP41" i="69"/>
  <c r="CO41" i="69"/>
  <c r="CN41" i="69"/>
  <c r="CM41" i="69"/>
  <c r="CL41" i="69"/>
  <c r="CK41" i="69"/>
  <c r="CJ41" i="69"/>
  <c r="CI41" i="69"/>
  <c r="CH41" i="69"/>
  <c r="CG41" i="69"/>
  <c r="CF41" i="69"/>
  <c r="CE41" i="69"/>
  <c r="CD41" i="69"/>
  <c r="CC41" i="69"/>
  <c r="CB41" i="69"/>
  <c r="CA41" i="69"/>
  <c r="BZ41" i="69"/>
  <c r="BY41" i="69"/>
  <c r="BX41" i="69"/>
  <c r="BW41" i="69"/>
  <c r="BV41" i="69"/>
  <c r="BU41" i="69"/>
  <c r="BT41" i="69"/>
  <c r="BS41" i="69"/>
  <c r="BR41" i="69"/>
  <c r="BQ41" i="69"/>
  <c r="BP41" i="69"/>
  <c r="BO41" i="69"/>
  <c r="BN41" i="69"/>
  <c r="BM41" i="69"/>
  <c r="BL41" i="69"/>
  <c r="BK41" i="69"/>
  <c r="BJ41" i="69"/>
  <c r="BI41" i="69"/>
  <c r="BH41" i="69"/>
  <c r="BG41" i="69"/>
  <c r="BF41" i="69"/>
  <c r="BE41" i="69"/>
  <c r="BD41" i="69"/>
  <c r="BC41" i="69"/>
  <c r="BB41" i="69"/>
  <c r="BA41" i="69"/>
  <c r="AZ41" i="69"/>
  <c r="AY41" i="69"/>
  <c r="AX41" i="69"/>
  <c r="AW41" i="69"/>
  <c r="AV41" i="69"/>
  <c r="AU41" i="69"/>
  <c r="AT41" i="69"/>
  <c r="AS41" i="69"/>
  <c r="AR41" i="69"/>
  <c r="AQ41" i="69"/>
  <c r="AP41" i="69"/>
  <c r="AO41" i="69"/>
  <c r="AN41" i="69"/>
  <c r="AM41" i="69"/>
  <c r="AL41" i="69"/>
  <c r="AK41"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E41" i="69"/>
  <c r="D41" i="69"/>
  <c r="C41" i="69"/>
  <c r="B41" i="69"/>
  <c r="A41" i="69"/>
  <c r="UC40" i="69"/>
  <c r="UB40" i="69"/>
  <c r="UA40" i="69"/>
  <c r="TZ40" i="69"/>
  <c r="TY40" i="69"/>
  <c r="TX40" i="69"/>
  <c r="TW40" i="69"/>
  <c r="TV40" i="69"/>
  <c r="TU40" i="69"/>
  <c r="TT40" i="69"/>
  <c r="TS40" i="69"/>
  <c r="TR40" i="69"/>
  <c r="TQ40" i="69"/>
  <c r="TP40" i="69"/>
  <c r="TO40" i="69"/>
  <c r="TN40" i="69"/>
  <c r="TM40" i="69"/>
  <c r="TL40" i="69"/>
  <c r="TK40" i="69"/>
  <c r="TJ40" i="69"/>
  <c r="TI40" i="69"/>
  <c r="TH40" i="69"/>
  <c r="TG40" i="69"/>
  <c r="TF40" i="69"/>
  <c r="TE40" i="69"/>
  <c r="TD40" i="69"/>
  <c r="TC40" i="69"/>
  <c r="TB40" i="69"/>
  <c r="TA40" i="69"/>
  <c r="SZ40" i="69"/>
  <c r="SY40" i="69"/>
  <c r="SX40" i="69"/>
  <c r="SW40" i="69"/>
  <c r="SV40" i="69"/>
  <c r="SU40" i="69"/>
  <c r="ST40" i="69"/>
  <c r="SS40" i="69"/>
  <c r="SR40" i="69"/>
  <c r="SQ40" i="69"/>
  <c r="SP40" i="69"/>
  <c r="SO40" i="69"/>
  <c r="SN40" i="69"/>
  <c r="SM40" i="69"/>
  <c r="SL40" i="69"/>
  <c r="SK40" i="69"/>
  <c r="SJ40" i="69"/>
  <c r="SI40" i="69"/>
  <c r="SH40" i="69"/>
  <c r="SG40" i="69"/>
  <c r="SF40" i="69"/>
  <c r="SE40" i="69"/>
  <c r="SD40" i="69"/>
  <c r="SC40" i="69"/>
  <c r="SB40" i="69"/>
  <c r="SA40" i="69"/>
  <c r="RZ40" i="69"/>
  <c r="RY40" i="69"/>
  <c r="RX40" i="69"/>
  <c r="RW40" i="69"/>
  <c r="RV40" i="69"/>
  <c r="RU40" i="69"/>
  <c r="RT40" i="69"/>
  <c r="RS40" i="69"/>
  <c r="RR40" i="69"/>
  <c r="RQ40" i="69"/>
  <c r="RP40" i="69"/>
  <c r="RO40" i="69"/>
  <c r="RN40" i="69"/>
  <c r="RM40" i="69"/>
  <c r="RL40" i="69"/>
  <c r="RK40" i="69"/>
  <c r="RJ40" i="69"/>
  <c r="RI40" i="69"/>
  <c r="RH40" i="69"/>
  <c r="RG40" i="69"/>
  <c r="RF40" i="69"/>
  <c r="RE40" i="69"/>
  <c r="RD40" i="69"/>
  <c r="RC40" i="69"/>
  <c r="RB40" i="69"/>
  <c r="RA40" i="69"/>
  <c r="QZ40" i="69"/>
  <c r="QY40" i="69"/>
  <c r="QX40" i="69"/>
  <c r="QW40" i="69"/>
  <c r="QV40" i="69"/>
  <c r="QU40" i="69"/>
  <c r="QT40" i="69"/>
  <c r="QS40" i="69"/>
  <c r="QR40" i="69"/>
  <c r="QQ40" i="69"/>
  <c r="QP40" i="69"/>
  <c r="QO40" i="69"/>
  <c r="QN40" i="69"/>
  <c r="QM40" i="69"/>
  <c r="QL40" i="69"/>
  <c r="QK40" i="69"/>
  <c r="QJ40" i="69"/>
  <c r="QI40" i="69"/>
  <c r="QH40" i="69"/>
  <c r="QG40" i="69"/>
  <c r="QF40" i="69"/>
  <c r="QE40" i="69"/>
  <c r="QD40" i="69"/>
  <c r="QC40" i="69"/>
  <c r="QB40" i="69"/>
  <c r="QA40" i="69"/>
  <c r="PZ40" i="69"/>
  <c r="PY40" i="69"/>
  <c r="PX40" i="69"/>
  <c r="PW40" i="69"/>
  <c r="PV40" i="69"/>
  <c r="PU40" i="69"/>
  <c r="PT40" i="69"/>
  <c r="PS40" i="69"/>
  <c r="PR40" i="69"/>
  <c r="PQ40" i="69"/>
  <c r="PP40" i="69"/>
  <c r="PO40" i="69"/>
  <c r="PN40" i="69"/>
  <c r="PM40" i="69"/>
  <c r="PL40" i="69"/>
  <c r="PK40" i="69"/>
  <c r="PJ40" i="69"/>
  <c r="PI40" i="69"/>
  <c r="PH40" i="69"/>
  <c r="PG40" i="69"/>
  <c r="PF40" i="69"/>
  <c r="PE40" i="69"/>
  <c r="PD40" i="69"/>
  <c r="PC40" i="69"/>
  <c r="PB40" i="69"/>
  <c r="PA40" i="69"/>
  <c r="OZ40" i="69"/>
  <c r="OY40" i="69"/>
  <c r="OX40" i="69"/>
  <c r="OW40" i="69"/>
  <c r="OV40" i="69"/>
  <c r="OU40" i="69"/>
  <c r="OT40" i="69"/>
  <c r="OS40" i="69"/>
  <c r="OR40" i="69"/>
  <c r="OQ40" i="69"/>
  <c r="OP40" i="69"/>
  <c r="OO40" i="69"/>
  <c r="ON40" i="69"/>
  <c r="OM40" i="69"/>
  <c r="OL40" i="69"/>
  <c r="OK40" i="69"/>
  <c r="OJ40" i="69"/>
  <c r="OI40" i="69"/>
  <c r="OH40" i="69"/>
  <c r="OG40" i="69"/>
  <c r="OF40" i="69"/>
  <c r="OE40" i="69"/>
  <c r="OD40" i="69"/>
  <c r="OC40" i="69"/>
  <c r="OB40" i="69"/>
  <c r="OA40" i="69"/>
  <c r="NZ40" i="69"/>
  <c r="NY40" i="69"/>
  <c r="NX40" i="69"/>
  <c r="NW40" i="69"/>
  <c r="NV40" i="69"/>
  <c r="NU40" i="69"/>
  <c r="NT40" i="69"/>
  <c r="NS40" i="69"/>
  <c r="NR40" i="69"/>
  <c r="NQ40" i="69"/>
  <c r="NP40" i="69"/>
  <c r="NO40" i="69"/>
  <c r="NN40" i="69"/>
  <c r="NM40" i="69"/>
  <c r="NL40" i="69"/>
  <c r="NK40" i="69"/>
  <c r="NJ40" i="69"/>
  <c r="NI40" i="69"/>
  <c r="NH40" i="69"/>
  <c r="NG40" i="69"/>
  <c r="NF40" i="69"/>
  <c r="NE40" i="69"/>
  <c r="ND40" i="69"/>
  <c r="NC40" i="69"/>
  <c r="NB40" i="69"/>
  <c r="NA40" i="69"/>
  <c r="MZ40" i="69"/>
  <c r="MY40" i="69"/>
  <c r="MX40" i="69"/>
  <c r="MW40" i="69"/>
  <c r="MV40" i="69"/>
  <c r="MU40" i="69"/>
  <c r="MT40" i="69"/>
  <c r="MS40" i="69"/>
  <c r="MR40" i="69"/>
  <c r="MQ40" i="69"/>
  <c r="MP40" i="69"/>
  <c r="MO40" i="69"/>
  <c r="MN40" i="69"/>
  <c r="MM40" i="69"/>
  <c r="ML40" i="69"/>
  <c r="MK40" i="69"/>
  <c r="MJ40" i="69"/>
  <c r="MI40" i="69"/>
  <c r="MH40" i="69"/>
  <c r="MG40" i="69"/>
  <c r="MF40" i="69"/>
  <c r="ME40" i="69"/>
  <c r="MD40" i="69"/>
  <c r="MC40" i="69"/>
  <c r="MB40" i="69"/>
  <c r="MA40" i="69"/>
  <c r="LZ40" i="69"/>
  <c r="LY40" i="69"/>
  <c r="LX40" i="69"/>
  <c r="LW40" i="69"/>
  <c r="LV40" i="69"/>
  <c r="LU40" i="69"/>
  <c r="LT40" i="69"/>
  <c r="LS40" i="69"/>
  <c r="LR40" i="69"/>
  <c r="LQ40" i="69"/>
  <c r="LP40" i="69"/>
  <c r="LO40" i="69"/>
  <c r="LN40" i="69"/>
  <c r="LM40" i="69"/>
  <c r="LL40" i="69"/>
  <c r="LK40" i="69"/>
  <c r="LJ40" i="69"/>
  <c r="LI40" i="69"/>
  <c r="LH40" i="69"/>
  <c r="LG40" i="69"/>
  <c r="LF40" i="69"/>
  <c r="LE40" i="69"/>
  <c r="LD40" i="69"/>
  <c r="LC40" i="69"/>
  <c r="LB40" i="69"/>
  <c r="LA40" i="69"/>
  <c r="KZ40" i="69"/>
  <c r="KY40" i="69"/>
  <c r="KX40" i="69"/>
  <c r="KW40" i="69"/>
  <c r="KV40" i="69"/>
  <c r="KU40" i="69"/>
  <c r="KT40" i="69"/>
  <c r="KS40" i="69"/>
  <c r="KR40" i="69"/>
  <c r="KQ40" i="69"/>
  <c r="KP40" i="69"/>
  <c r="KO40" i="69"/>
  <c r="KN40" i="69"/>
  <c r="KM40" i="69"/>
  <c r="KL40" i="69"/>
  <c r="KK40" i="69"/>
  <c r="KJ40" i="69"/>
  <c r="KI40" i="69"/>
  <c r="KH40" i="69"/>
  <c r="KG40" i="69"/>
  <c r="KF40" i="69"/>
  <c r="KE40" i="69"/>
  <c r="KD40" i="69"/>
  <c r="KC40" i="69"/>
  <c r="KB40" i="69"/>
  <c r="KA40" i="69"/>
  <c r="JZ40" i="69"/>
  <c r="JY40" i="69"/>
  <c r="JX40" i="69"/>
  <c r="JW40" i="69"/>
  <c r="JV40" i="69"/>
  <c r="JU40" i="69"/>
  <c r="JT40" i="69"/>
  <c r="JS40" i="69"/>
  <c r="JR40" i="69"/>
  <c r="JQ40" i="69"/>
  <c r="JP40" i="69"/>
  <c r="JO40" i="69"/>
  <c r="JN40" i="69"/>
  <c r="JM40" i="69"/>
  <c r="JL40" i="69"/>
  <c r="JK40" i="69"/>
  <c r="JJ40" i="69"/>
  <c r="JI40" i="69"/>
  <c r="JH40" i="69"/>
  <c r="JG40" i="69"/>
  <c r="JF40" i="69"/>
  <c r="JE40" i="69"/>
  <c r="JD40" i="69"/>
  <c r="JC40" i="69"/>
  <c r="JB40" i="69"/>
  <c r="JA40" i="69"/>
  <c r="IZ40" i="69"/>
  <c r="IY40" i="69"/>
  <c r="IX40" i="69"/>
  <c r="IW40" i="69"/>
  <c r="IV40" i="69"/>
  <c r="IU40" i="69"/>
  <c r="IT40" i="69"/>
  <c r="IS40" i="69"/>
  <c r="IR40" i="69"/>
  <c r="IQ40" i="69"/>
  <c r="IP40" i="69"/>
  <c r="IO40" i="69"/>
  <c r="IN40" i="69"/>
  <c r="IM40" i="69"/>
  <c r="IL40" i="69"/>
  <c r="IK40" i="69"/>
  <c r="IJ40" i="69"/>
  <c r="II40" i="69"/>
  <c r="IH40" i="69"/>
  <c r="IG40" i="69"/>
  <c r="IF40" i="69"/>
  <c r="IE40" i="69"/>
  <c r="ID40" i="69"/>
  <c r="IC40" i="69"/>
  <c r="IB40" i="69"/>
  <c r="IA40" i="69"/>
  <c r="HZ40" i="69"/>
  <c r="HY40" i="69"/>
  <c r="HX40" i="69"/>
  <c r="HW40" i="69"/>
  <c r="HV40" i="69"/>
  <c r="HU40" i="69"/>
  <c r="HT40" i="69"/>
  <c r="HS40" i="69"/>
  <c r="HR40" i="69"/>
  <c r="HQ40" i="69"/>
  <c r="HP40" i="69"/>
  <c r="HO40" i="69"/>
  <c r="HN40" i="69"/>
  <c r="HM40" i="69"/>
  <c r="HL40" i="69"/>
  <c r="HK40" i="69"/>
  <c r="HJ40" i="69"/>
  <c r="HI40" i="69"/>
  <c r="HH40" i="69"/>
  <c r="HG40" i="69"/>
  <c r="HF40" i="69"/>
  <c r="HE40" i="69"/>
  <c r="HD40" i="69"/>
  <c r="HC40" i="69"/>
  <c r="HB40" i="69"/>
  <c r="HA40" i="69"/>
  <c r="GZ40" i="69"/>
  <c r="GY40" i="69"/>
  <c r="GX40" i="69"/>
  <c r="GW40" i="69"/>
  <c r="GV40" i="69"/>
  <c r="GU40" i="69"/>
  <c r="GT40" i="69"/>
  <c r="GS40" i="69"/>
  <c r="GR40" i="69"/>
  <c r="GQ40" i="69"/>
  <c r="GP40" i="69"/>
  <c r="GO40" i="69"/>
  <c r="GN40" i="69"/>
  <c r="GM40" i="69"/>
  <c r="GL40" i="69"/>
  <c r="GK40" i="69"/>
  <c r="GJ40" i="69"/>
  <c r="GI40" i="69"/>
  <c r="GH40" i="69"/>
  <c r="GG40" i="69"/>
  <c r="GF40" i="69"/>
  <c r="GE40" i="69"/>
  <c r="GD40" i="69"/>
  <c r="GC40" i="69"/>
  <c r="GB40" i="69"/>
  <c r="GA40" i="69"/>
  <c r="FZ40" i="69"/>
  <c r="FY40" i="69"/>
  <c r="FX40" i="69"/>
  <c r="FW40" i="69"/>
  <c r="FV40" i="69"/>
  <c r="FU40" i="69"/>
  <c r="FT40" i="69"/>
  <c r="FS40" i="69"/>
  <c r="FR40" i="69"/>
  <c r="FQ40" i="69"/>
  <c r="FP40" i="69"/>
  <c r="FO40" i="69"/>
  <c r="FN40" i="69"/>
  <c r="FM40" i="69"/>
  <c r="FL40" i="69"/>
  <c r="FK40" i="69"/>
  <c r="FJ40" i="69"/>
  <c r="FI40" i="69"/>
  <c r="FH40" i="69"/>
  <c r="FG40" i="69"/>
  <c r="FF40" i="69"/>
  <c r="FE40" i="69"/>
  <c r="FD40" i="69"/>
  <c r="FC40" i="69"/>
  <c r="FB40" i="69"/>
  <c r="FA40" i="69"/>
  <c r="EZ40" i="69"/>
  <c r="EY40" i="69"/>
  <c r="EX40" i="69"/>
  <c r="EW40" i="69"/>
  <c r="EV40" i="69"/>
  <c r="EU40" i="69"/>
  <c r="ET40" i="69"/>
  <c r="ES40" i="69"/>
  <c r="ER40" i="69"/>
  <c r="EQ40" i="69"/>
  <c r="EP40" i="69"/>
  <c r="EO40" i="69"/>
  <c r="EN40" i="69"/>
  <c r="EM40" i="69"/>
  <c r="EL40" i="69"/>
  <c r="EK40" i="69"/>
  <c r="EJ40" i="69"/>
  <c r="EI40" i="69"/>
  <c r="EH40" i="69"/>
  <c r="EG40" i="69"/>
  <c r="EF40" i="69"/>
  <c r="EE40" i="69"/>
  <c r="ED40" i="69"/>
  <c r="EC40" i="69"/>
  <c r="EB40" i="69"/>
  <c r="EA40" i="69"/>
  <c r="DZ40" i="69"/>
  <c r="DY40" i="69"/>
  <c r="DX40" i="69"/>
  <c r="DW40" i="69"/>
  <c r="DV40" i="69"/>
  <c r="DU40" i="69"/>
  <c r="DT40" i="69"/>
  <c r="DS40" i="69"/>
  <c r="DR40" i="69"/>
  <c r="DQ40" i="69"/>
  <c r="DP40" i="69"/>
  <c r="DO40" i="69"/>
  <c r="DN40" i="69"/>
  <c r="DM40" i="69"/>
  <c r="DL40" i="69"/>
  <c r="DK40" i="69"/>
  <c r="DJ40" i="69"/>
  <c r="DI40" i="69"/>
  <c r="DH40" i="69"/>
  <c r="DG40" i="69"/>
  <c r="DF40" i="69"/>
  <c r="DE40" i="69"/>
  <c r="DD40" i="69"/>
  <c r="DC40" i="69"/>
  <c r="DB40" i="69"/>
  <c r="DA40" i="69"/>
  <c r="CZ40" i="69"/>
  <c r="CY40" i="69"/>
  <c r="CX40" i="69"/>
  <c r="CW40" i="69"/>
  <c r="CV40" i="69"/>
  <c r="CU40" i="69"/>
  <c r="CT40" i="69"/>
  <c r="CS40" i="69"/>
  <c r="CR40" i="69"/>
  <c r="CQ40" i="69"/>
  <c r="CP40" i="69"/>
  <c r="CO40" i="69"/>
  <c r="CN40" i="69"/>
  <c r="CM40" i="69"/>
  <c r="CL40" i="69"/>
  <c r="CK40" i="69"/>
  <c r="CJ40" i="69"/>
  <c r="CI40" i="69"/>
  <c r="CH40" i="69"/>
  <c r="CG40" i="69"/>
  <c r="CF40" i="69"/>
  <c r="CE40" i="69"/>
  <c r="CD40" i="69"/>
  <c r="CC40" i="69"/>
  <c r="CB40" i="69"/>
  <c r="CA40" i="69"/>
  <c r="BZ40" i="69"/>
  <c r="BY40" i="69"/>
  <c r="BX40" i="69"/>
  <c r="BW40" i="69"/>
  <c r="BV40" i="69"/>
  <c r="BU40" i="69"/>
  <c r="BT40" i="69"/>
  <c r="BS40" i="69"/>
  <c r="BR40" i="69"/>
  <c r="BQ40" i="69"/>
  <c r="BP40" i="69"/>
  <c r="BO40" i="69"/>
  <c r="BN40" i="69"/>
  <c r="BM40" i="69"/>
  <c r="BL40" i="69"/>
  <c r="BK40" i="69"/>
  <c r="BJ40" i="69"/>
  <c r="BI40" i="69"/>
  <c r="BH40" i="69"/>
  <c r="BG40" i="69"/>
  <c r="BF40" i="69"/>
  <c r="BE40" i="69"/>
  <c r="BD40" i="69"/>
  <c r="BC40" i="69"/>
  <c r="BB40" i="69"/>
  <c r="BA40" i="69"/>
  <c r="AZ40" i="69"/>
  <c r="AY40" i="69"/>
  <c r="AX40" i="69"/>
  <c r="AW40" i="69"/>
  <c r="AV40" i="69"/>
  <c r="AU40" i="69"/>
  <c r="AT40" i="69"/>
  <c r="AS40" i="69"/>
  <c r="AR40" i="69"/>
  <c r="AQ40" i="69"/>
  <c r="AP40" i="69"/>
  <c r="AO40" i="69"/>
  <c r="AN40" i="69"/>
  <c r="AM40" i="69"/>
  <c r="AL40" i="69"/>
  <c r="AK40" i="69"/>
  <c r="AJ40" i="69"/>
  <c r="AI40" i="69"/>
  <c r="AH40" i="69"/>
  <c r="AG40" i="69"/>
  <c r="AF40" i="69"/>
  <c r="AE40" i="69"/>
  <c r="AD40" i="69"/>
  <c r="AC40" i="69"/>
  <c r="AB40" i="69"/>
  <c r="AA40" i="69"/>
  <c r="Z40" i="69"/>
  <c r="Y40" i="69"/>
  <c r="X40" i="69"/>
  <c r="W40" i="69"/>
  <c r="V40" i="69"/>
  <c r="U40" i="69"/>
  <c r="T40" i="69"/>
  <c r="S40" i="69"/>
  <c r="R40" i="69"/>
  <c r="Q40" i="69"/>
  <c r="P40" i="69"/>
  <c r="O40" i="69"/>
  <c r="N40" i="69"/>
  <c r="M40" i="69"/>
  <c r="L40" i="69"/>
  <c r="K40" i="69"/>
  <c r="J40" i="69"/>
  <c r="I40" i="69"/>
  <c r="H40" i="69"/>
  <c r="G40" i="69"/>
  <c r="F40" i="69"/>
  <c r="E40" i="69"/>
  <c r="D40" i="69"/>
  <c r="C40" i="69"/>
  <c r="B40" i="69"/>
  <c r="A40" i="69"/>
  <c r="UC39" i="69"/>
  <c r="UB39" i="69"/>
  <c r="UA39" i="69"/>
  <c r="TZ39" i="69"/>
  <c r="TY39" i="69"/>
  <c r="TX39" i="69"/>
  <c r="TW39" i="69"/>
  <c r="TV39" i="69"/>
  <c r="TU39" i="69"/>
  <c r="TT39" i="69"/>
  <c r="TS39" i="69"/>
  <c r="TR39" i="69"/>
  <c r="TQ39" i="69"/>
  <c r="TP39" i="69"/>
  <c r="TO39" i="69"/>
  <c r="TN39" i="69"/>
  <c r="TM39" i="69"/>
  <c r="TL39" i="69"/>
  <c r="TK39" i="69"/>
  <c r="TJ39" i="69"/>
  <c r="TI39" i="69"/>
  <c r="TH39" i="69"/>
  <c r="TG39" i="69"/>
  <c r="TF39" i="69"/>
  <c r="TE39" i="69"/>
  <c r="TD39" i="69"/>
  <c r="TC39" i="69"/>
  <c r="TB39" i="69"/>
  <c r="TA39" i="69"/>
  <c r="SZ39" i="69"/>
  <c r="SY39" i="69"/>
  <c r="SX39" i="69"/>
  <c r="SW39" i="69"/>
  <c r="SV39" i="69"/>
  <c r="SU39" i="69"/>
  <c r="ST39" i="69"/>
  <c r="SS39" i="69"/>
  <c r="SR39" i="69"/>
  <c r="SQ39" i="69"/>
  <c r="SP39" i="69"/>
  <c r="SO39" i="69"/>
  <c r="SN39" i="69"/>
  <c r="SM39" i="69"/>
  <c r="SL39" i="69"/>
  <c r="SK39" i="69"/>
  <c r="SJ39" i="69"/>
  <c r="SI39" i="69"/>
  <c r="SH39" i="69"/>
  <c r="SG39" i="69"/>
  <c r="SF39" i="69"/>
  <c r="SE39" i="69"/>
  <c r="SD39" i="69"/>
  <c r="SC39" i="69"/>
  <c r="SB39" i="69"/>
  <c r="SA39" i="69"/>
  <c r="RZ39" i="69"/>
  <c r="RY39" i="69"/>
  <c r="RX39" i="69"/>
  <c r="RW39" i="69"/>
  <c r="RV39" i="69"/>
  <c r="RU39" i="69"/>
  <c r="RT39" i="69"/>
  <c r="RS39" i="69"/>
  <c r="RR39" i="69"/>
  <c r="RQ39" i="69"/>
  <c r="RP39" i="69"/>
  <c r="RO39" i="69"/>
  <c r="RN39" i="69"/>
  <c r="RM39" i="69"/>
  <c r="RL39" i="69"/>
  <c r="RK39" i="69"/>
  <c r="RJ39" i="69"/>
  <c r="RI39" i="69"/>
  <c r="RH39" i="69"/>
  <c r="RG39" i="69"/>
  <c r="RF39" i="69"/>
  <c r="RE39" i="69"/>
  <c r="RD39" i="69"/>
  <c r="RC39" i="69"/>
  <c r="RB39" i="69"/>
  <c r="RA39" i="69"/>
  <c r="QZ39" i="69"/>
  <c r="QY39" i="69"/>
  <c r="QX39" i="69"/>
  <c r="QW39" i="69"/>
  <c r="QV39" i="69"/>
  <c r="QU39" i="69"/>
  <c r="QT39" i="69"/>
  <c r="QS39" i="69"/>
  <c r="QR39" i="69"/>
  <c r="QQ39" i="69"/>
  <c r="QP39" i="69"/>
  <c r="QO39" i="69"/>
  <c r="QN39" i="69"/>
  <c r="QM39" i="69"/>
  <c r="QL39" i="69"/>
  <c r="QK39" i="69"/>
  <c r="QJ39" i="69"/>
  <c r="QI39" i="69"/>
  <c r="QH39" i="69"/>
  <c r="QG39" i="69"/>
  <c r="QF39" i="69"/>
  <c r="QE39" i="69"/>
  <c r="QD39" i="69"/>
  <c r="QC39" i="69"/>
  <c r="QB39" i="69"/>
  <c r="QA39" i="69"/>
  <c r="PZ39" i="69"/>
  <c r="PY39" i="69"/>
  <c r="PX39" i="69"/>
  <c r="PW39" i="69"/>
  <c r="PV39" i="69"/>
  <c r="PU39" i="69"/>
  <c r="PT39" i="69"/>
  <c r="PS39" i="69"/>
  <c r="PR39" i="69"/>
  <c r="PQ39" i="69"/>
  <c r="PP39" i="69"/>
  <c r="PO39" i="69"/>
  <c r="PN39" i="69"/>
  <c r="PM39" i="69"/>
  <c r="PL39" i="69"/>
  <c r="PK39" i="69"/>
  <c r="PJ39" i="69"/>
  <c r="PI39" i="69"/>
  <c r="PH39" i="69"/>
  <c r="PG39" i="69"/>
  <c r="PF39" i="69"/>
  <c r="PE39" i="69"/>
  <c r="PD39" i="69"/>
  <c r="PC39" i="69"/>
  <c r="PB39" i="69"/>
  <c r="PA39" i="69"/>
  <c r="OZ39" i="69"/>
  <c r="OY39" i="69"/>
  <c r="OX39" i="69"/>
  <c r="OW39" i="69"/>
  <c r="OV39" i="69"/>
  <c r="OU39" i="69"/>
  <c r="OT39" i="69"/>
  <c r="OS39" i="69"/>
  <c r="OR39" i="69"/>
  <c r="OQ39" i="69"/>
  <c r="OP39" i="69"/>
  <c r="OO39" i="69"/>
  <c r="ON39" i="69"/>
  <c r="OM39" i="69"/>
  <c r="OL39" i="69"/>
  <c r="OK39" i="69"/>
  <c r="OJ39" i="69"/>
  <c r="OI39" i="69"/>
  <c r="OH39" i="69"/>
  <c r="OG39" i="69"/>
  <c r="OF39" i="69"/>
  <c r="OE39" i="69"/>
  <c r="OD39" i="69"/>
  <c r="OC39" i="69"/>
  <c r="OB39" i="69"/>
  <c r="OA39" i="69"/>
  <c r="NZ39" i="69"/>
  <c r="NY39" i="69"/>
  <c r="NX39" i="69"/>
  <c r="NW39" i="69"/>
  <c r="NV39" i="69"/>
  <c r="NU39" i="69"/>
  <c r="NT39" i="69"/>
  <c r="NS39" i="69"/>
  <c r="NR39" i="69"/>
  <c r="NQ39" i="69"/>
  <c r="NP39" i="69"/>
  <c r="NO39" i="69"/>
  <c r="NN39" i="69"/>
  <c r="NM39" i="69"/>
  <c r="NL39" i="69"/>
  <c r="NK39" i="69"/>
  <c r="NJ39" i="69"/>
  <c r="NI39" i="69"/>
  <c r="NH39" i="69"/>
  <c r="NG39" i="69"/>
  <c r="NF39" i="69"/>
  <c r="NE39" i="69"/>
  <c r="ND39" i="69"/>
  <c r="NC39" i="69"/>
  <c r="NB39" i="69"/>
  <c r="NA39" i="69"/>
  <c r="MZ39" i="69"/>
  <c r="MY39" i="69"/>
  <c r="MX39" i="69"/>
  <c r="MW39" i="69"/>
  <c r="MV39" i="69"/>
  <c r="MU39" i="69"/>
  <c r="MT39" i="69"/>
  <c r="MS39" i="69"/>
  <c r="MR39" i="69"/>
  <c r="MQ39" i="69"/>
  <c r="MP39" i="69"/>
  <c r="MO39" i="69"/>
  <c r="MN39" i="69"/>
  <c r="MM39" i="69"/>
  <c r="ML39" i="69"/>
  <c r="MK39" i="69"/>
  <c r="MJ39" i="69"/>
  <c r="MI39" i="69"/>
  <c r="MH39" i="69"/>
  <c r="MG39" i="69"/>
  <c r="MF39" i="69"/>
  <c r="ME39" i="69"/>
  <c r="MD39" i="69"/>
  <c r="MC39" i="69"/>
  <c r="MB39" i="69"/>
  <c r="MA39" i="69"/>
  <c r="LZ39" i="69"/>
  <c r="LY39" i="69"/>
  <c r="LX39" i="69"/>
  <c r="LW39" i="69"/>
  <c r="LV39" i="69"/>
  <c r="LU39" i="69"/>
  <c r="LT39" i="69"/>
  <c r="LS39" i="69"/>
  <c r="LR39" i="69"/>
  <c r="LQ39" i="69"/>
  <c r="LP39" i="69"/>
  <c r="LO39" i="69"/>
  <c r="LN39" i="69"/>
  <c r="LM39" i="69"/>
  <c r="LL39" i="69"/>
  <c r="LK39" i="69"/>
  <c r="LJ39" i="69"/>
  <c r="LI39" i="69"/>
  <c r="LH39" i="69"/>
  <c r="LG39" i="69"/>
  <c r="LF39" i="69"/>
  <c r="LE39" i="69"/>
  <c r="LD39" i="69"/>
  <c r="LC39" i="69"/>
  <c r="LB39" i="69"/>
  <c r="LA39" i="69"/>
  <c r="KZ39" i="69"/>
  <c r="KY39" i="69"/>
  <c r="KX39" i="69"/>
  <c r="KW39" i="69"/>
  <c r="KV39" i="69"/>
  <c r="KU39" i="69"/>
  <c r="KT39" i="69"/>
  <c r="KS39" i="69"/>
  <c r="KR39" i="69"/>
  <c r="KQ39" i="69"/>
  <c r="KP39" i="69"/>
  <c r="KO39" i="69"/>
  <c r="KN39" i="69"/>
  <c r="KM39" i="69"/>
  <c r="KL39" i="69"/>
  <c r="KK39" i="69"/>
  <c r="KJ39" i="69"/>
  <c r="KI39" i="69"/>
  <c r="KH39" i="69"/>
  <c r="KG39" i="69"/>
  <c r="KF39" i="69"/>
  <c r="KE39" i="69"/>
  <c r="KD39" i="69"/>
  <c r="KC39" i="69"/>
  <c r="KB39" i="69"/>
  <c r="KA39" i="69"/>
  <c r="JZ39" i="69"/>
  <c r="JY39" i="69"/>
  <c r="JX39" i="69"/>
  <c r="JW39" i="69"/>
  <c r="JV39" i="69"/>
  <c r="JU39" i="69"/>
  <c r="JT39" i="69"/>
  <c r="JS39" i="69"/>
  <c r="JR39" i="69"/>
  <c r="JQ39" i="69"/>
  <c r="JP39" i="69"/>
  <c r="JO39" i="69"/>
  <c r="JN39" i="69"/>
  <c r="JM39" i="69"/>
  <c r="JL39" i="69"/>
  <c r="JK39" i="69"/>
  <c r="JJ39" i="69"/>
  <c r="JI39" i="69"/>
  <c r="JH39" i="69"/>
  <c r="JG39" i="69"/>
  <c r="JF39" i="69"/>
  <c r="JE39" i="69"/>
  <c r="JD39" i="69"/>
  <c r="JC39" i="69"/>
  <c r="JB39" i="69"/>
  <c r="JA39" i="69"/>
  <c r="IZ39" i="69"/>
  <c r="IY39" i="69"/>
  <c r="IX39" i="69"/>
  <c r="IW39" i="69"/>
  <c r="IV39" i="69"/>
  <c r="IU39" i="69"/>
  <c r="IT39" i="69"/>
  <c r="IS39" i="69"/>
  <c r="IR39" i="69"/>
  <c r="IQ39" i="69"/>
  <c r="IP39" i="69"/>
  <c r="IO39" i="69"/>
  <c r="IN39" i="69"/>
  <c r="IM39" i="69"/>
  <c r="IL39" i="69"/>
  <c r="IK39" i="69"/>
  <c r="IJ39" i="69"/>
  <c r="II39" i="69"/>
  <c r="IH39" i="69"/>
  <c r="IG39" i="69"/>
  <c r="IF39" i="69"/>
  <c r="IE39" i="69"/>
  <c r="ID39" i="69"/>
  <c r="IC39" i="69"/>
  <c r="IB39" i="69"/>
  <c r="IA39" i="69"/>
  <c r="HZ39" i="69"/>
  <c r="HY39" i="69"/>
  <c r="HX39" i="69"/>
  <c r="HW39" i="69"/>
  <c r="HV39" i="69"/>
  <c r="HU39" i="69"/>
  <c r="HT39" i="69"/>
  <c r="HS39" i="69"/>
  <c r="HR39" i="69"/>
  <c r="HQ39" i="69"/>
  <c r="HP39" i="69"/>
  <c r="HO39" i="69"/>
  <c r="HN39" i="69"/>
  <c r="HM39" i="69"/>
  <c r="HL39" i="69"/>
  <c r="HK39" i="69"/>
  <c r="HJ39" i="69"/>
  <c r="HI39" i="69"/>
  <c r="HH39" i="69"/>
  <c r="HG39" i="69"/>
  <c r="HF39" i="69"/>
  <c r="HE39" i="69"/>
  <c r="HD39" i="69"/>
  <c r="HC39" i="69"/>
  <c r="HB39" i="69"/>
  <c r="HA39" i="69"/>
  <c r="GZ39" i="69"/>
  <c r="GY39" i="69"/>
  <c r="GX39" i="69"/>
  <c r="GW39" i="69"/>
  <c r="GV39" i="69"/>
  <c r="GU39" i="69"/>
  <c r="GT39" i="69"/>
  <c r="GS39" i="69"/>
  <c r="GR39" i="69"/>
  <c r="GQ39" i="69"/>
  <c r="GP39" i="69"/>
  <c r="GO39" i="69"/>
  <c r="GN39" i="69"/>
  <c r="GM39" i="69"/>
  <c r="GL39" i="69"/>
  <c r="GK39" i="69"/>
  <c r="GJ39" i="69"/>
  <c r="GI39" i="69"/>
  <c r="GH39" i="69"/>
  <c r="GG39" i="69"/>
  <c r="GF39" i="69"/>
  <c r="GE39" i="69"/>
  <c r="GD39" i="69"/>
  <c r="GC39" i="69"/>
  <c r="GB39" i="69"/>
  <c r="GA39" i="69"/>
  <c r="FZ39" i="69"/>
  <c r="FY39" i="69"/>
  <c r="FX39" i="69"/>
  <c r="FW39" i="69"/>
  <c r="FV39" i="69"/>
  <c r="FU39" i="69"/>
  <c r="FT39" i="69"/>
  <c r="FS39" i="69"/>
  <c r="FR39" i="69"/>
  <c r="FQ39" i="69"/>
  <c r="FP39" i="69"/>
  <c r="FO39" i="69"/>
  <c r="FN39" i="69"/>
  <c r="FM39" i="69"/>
  <c r="FL39" i="69"/>
  <c r="FK39" i="69"/>
  <c r="FJ39" i="69"/>
  <c r="FI39" i="69"/>
  <c r="FH39" i="69"/>
  <c r="FG39" i="69"/>
  <c r="FF39" i="69"/>
  <c r="FE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F39" i="69"/>
  <c r="EE39" i="69"/>
  <c r="ED39" i="69"/>
  <c r="EC39" i="69"/>
  <c r="EB39" i="69"/>
  <c r="EA39" i="69"/>
  <c r="DZ39" i="69"/>
  <c r="DY39" i="69"/>
  <c r="DX39" i="69"/>
  <c r="DW39" i="69"/>
  <c r="DV39" i="69"/>
  <c r="DU39" i="69"/>
  <c r="DT39" i="69"/>
  <c r="DS39" i="69"/>
  <c r="DR39" i="69"/>
  <c r="DQ39" i="69"/>
  <c r="DP39" i="69"/>
  <c r="DO39" i="69"/>
  <c r="DN39" i="69"/>
  <c r="DM39" i="69"/>
  <c r="DL39" i="69"/>
  <c r="DK39" i="69"/>
  <c r="DJ39" i="69"/>
  <c r="DI39" i="69"/>
  <c r="DH39" i="69"/>
  <c r="DG39" i="69"/>
  <c r="DF39" i="69"/>
  <c r="DE39" i="69"/>
  <c r="DD39" i="69"/>
  <c r="DC39" i="69"/>
  <c r="DB39" i="69"/>
  <c r="DA39" i="69"/>
  <c r="CZ39" i="69"/>
  <c r="CY39" i="69"/>
  <c r="CX39" i="69"/>
  <c r="CW39" i="69"/>
  <c r="CV39" i="69"/>
  <c r="CU39" i="69"/>
  <c r="CT39" i="69"/>
  <c r="CS39" i="69"/>
  <c r="CR39" i="69"/>
  <c r="CQ39" i="69"/>
  <c r="CP39" i="69"/>
  <c r="CO39" i="69"/>
  <c r="CN39" i="69"/>
  <c r="CM39" i="69"/>
  <c r="CL39" i="69"/>
  <c r="CK39" i="69"/>
  <c r="CJ39" i="69"/>
  <c r="CI39" i="69"/>
  <c r="CH39" i="69"/>
  <c r="CG39" i="69"/>
  <c r="CF39" i="69"/>
  <c r="CE39" i="69"/>
  <c r="CD39" i="69"/>
  <c r="CC39" i="69"/>
  <c r="CB39" i="69"/>
  <c r="CA39" i="69"/>
  <c r="BZ39" i="69"/>
  <c r="BY39" i="69"/>
  <c r="BX39" i="69"/>
  <c r="BW39" i="69"/>
  <c r="BV39" i="69"/>
  <c r="BU39" i="69"/>
  <c r="BT39" i="69"/>
  <c r="BS39" i="69"/>
  <c r="BR39" i="69"/>
  <c r="BQ39" i="69"/>
  <c r="BP39" i="69"/>
  <c r="BO39" i="69"/>
  <c r="BN39" i="69"/>
  <c r="BM39" i="69"/>
  <c r="BL39" i="69"/>
  <c r="BK39" i="69"/>
  <c r="BJ39" i="69"/>
  <c r="BI39" i="69"/>
  <c r="BH39" i="69"/>
  <c r="BG39"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D39" i="69"/>
  <c r="C39" i="69"/>
  <c r="B39" i="69"/>
  <c r="A39" i="69"/>
  <c r="UC38" i="69"/>
  <c r="UB38" i="69"/>
  <c r="UA38" i="69"/>
  <c r="TZ38" i="69"/>
  <c r="TY38" i="69"/>
  <c r="TX38" i="69"/>
  <c r="TW38" i="69"/>
  <c r="TV38" i="69"/>
  <c r="TU38" i="69"/>
  <c r="TT38" i="69"/>
  <c r="TS38" i="69"/>
  <c r="TR38" i="69"/>
  <c r="TQ38" i="69"/>
  <c r="TP38" i="69"/>
  <c r="TO38" i="69"/>
  <c r="TN38" i="69"/>
  <c r="TM38" i="69"/>
  <c r="TL38" i="69"/>
  <c r="TK38" i="69"/>
  <c r="TJ38" i="69"/>
  <c r="TI38" i="69"/>
  <c r="TH38" i="69"/>
  <c r="TG38" i="69"/>
  <c r="TF38" i="69"/>
  <c r="TE38" i="69"/>
  <c r="TD38" i="69"/>
  <c r="TC38" i="69"/>
  <c r="TB38" i="69"/>
  <c r="TA38" i="69"/>
  <c r="SZ38" i="69"/>
  <c r="SY38" i="69"/>
  <c r="SX38" i="69"/>
  <c r="SW38" i="69"/>
  <c r="SV38" i="69"/>
  <c r="SU38" i="69"/>
  <c r="ST38" i="69"/>
  <c r="SS38" i="69"/>
  <c r="SR38" i="69"/>
  <c r="SQ38" i="69"/>
  <c r="SP38" i="69"/>
  <c r="SO38" i="69"/>
  <c r="SN38" i="69"/>
  <c r="SM38" i="69"/>
  <c r="SL38" i="69"/>
  <c r="SK38" i="69"/>
  <c r="SJ38" i="69"/>
  <c r="SI38" i="69"/>
  <c r="SH38" i="69"/>
  <c r="SG38" i="69"/>
  <c r="SF38" i="69"/>
  <c r="SE38" i="69"/>
  <c r="SD38" i="69"/>
  <c r="SC38" i="69"/>
  <c r="SB38" i="69"/>
  <c r="SA38" i="69"/>
  <c r="RZ38" i="69"/>
  <c r="RY38" i="69"/>
  <c r="RX38" i="69"/>
  <c r="RW38" i="69"/>
  <c r="RV38" i="69"/>
  <c r="RU38" i="69"/>
  <c r="RT38" i="69"/>
  <c r="RS38" i="69"/>
  <c r="RR38" i="69"/>
  <c r="RQ38" i="69"/>
  <c r="RP38" i="69"/>
  <c r="RO38" i="69"/>
  <c r="RN38" i="69"/>
  <c r="RM38" i="69"/>
  <c r="RL38" i="69"/>
  <c r="RK38" i="69"/>
  <c r="RJ38" i="69"/>
  <c r="RI38" i="69"/>
  <c r="RH38" i="69"/>
  <c r="RG38" i="69"/>
  <c r="RF38" i="69"/>
  <c r="RE38" i="69"/>
  <c r="RD38" i="69"/>
  <c r="RC38" i="69"/>
  <c r="RB38" i="69"/>
  <c r="RA38" i="69"/>
  <c r="QZ38" i="69"/>
  <c r="QY38" i="69"/>
  <c r="QX38" i="69"/>
  <c r="QW38" i="69"/>
  <c r="QV38" i="69"/>
  <c r="QU38" i="69"/>
  <c r="QT38" i="69"/>
  <c r="QS38" i="69"/>
  <c r="QR38" i="69"/>
  <c r="QQ38" i="69"/>
  <c r="QP38" i="69"/>
  <c r="QO38" i="69"/>
  <c r="QN38" i="69"/>
  <c r="QM38" i="69"/>
  <c r="QL38" i="69"/>
  <c r="QK38" i="69"/>
  <c r="QJ38" i="69"/>
  <c r="QI38" i="69"/>
  <c r="QH38" i="69"/>
  <c r="QG38" i="69"/>
  <c r="QF38" i="69"/>
  <c r="QE38" i="69"/>
  <c r="QD38" i="69"/>
  <c r="QC38" i="69"/>
  <c r="QB38" i="69"/>
  <c r="QA38" i="69"/>
  <c r="PZ38" i="69"/>
  <c r="PY38" i="69"/>
  <c r="PX38" i="69"/>
  <c r="PW38" i="69"/>
  <c r="PV38" i="69"/>
  <c r="PU38" i="69"/>
  <c r="PT38" i="69"/>
  <c r="PS38" i="69"/>
  <c r="PR38" i="69"/>
  <c r="PQ38" i="69"/>
  <c r="PP38" i="69"/>
  <c r="PO38" i="69"/>
  <c r="PN38" i="69"/>
  <c r="PM38" i="69"/>
  <c r="PL38" i="69"/>
  <c r="PK38" i="69"/>
  <c r="PJ38" i="69"/>
  <c r="PI38" i="69"/>
  <c r="PH38" i="69"/>
  <c r="PG38" i="69"/>
  <c r="PF38" i="69"/>
  <c r="PE38" i="69"/>
  <c r="PD38" i="69"/>
  <c r="PC38" i="69"/>
  <c r="PB38" i="69"/>
  <c r="PA38" i="69"/>
  <c r="OZ38" i="69"/>
  <c r="OY38" i="69"/>
  <c r="OX38" i="69"/>
  <c r="OW38" i="69"/>
  <c r="OV38" i="69"/>
  <c r="OU38" i="69"/>
  <c r="OT38" i="69"/>
  <c r="OS38" i="69"/>
  <c r="OR38" i="69"/>
  <c r="OQ38" i="69"/>
  <c r="OP38" i="69"/>
  <c r="OO38" i="69"/>
  <c r="ON38" i="69"/>
  <c r="OM38" i="69"/>
  <c r="OL38" i="69"/>
  <c r="OK38" i="69"/>
  <c r="OJ38" i="69"/>
  <c r="OI38" i="69"/>
  <c r="OH38" i="69"/>
  <c r="OG38" i="69"/>
  <c r="OF38" i="69"/>
  <c r="OE38" i="69"/>
  <c r="OD38" i="69"/>
  <c r="OC38" i="69"/>
  <c r="OB38" i="69"/>
  <c r="OA38" i="69"/>
  <c r="NZ38" i="69"/>
  <c r="NY38" i="69"/>
  <c r="NX38" i="69"/>
  <c r="NW38" i="69"/>
  <c r="NV38" i="69"/>
  <c r="NU38" i="69"/>
  <c r="NT38" i="69"/>
  <c r="NS38" i="69"/>
  <c r="NR38" i="69"/>
  <c r="NQ38" i="69"/>
  <c r="NP38" i="69"/>
  <c r="NO38" i="69"/>
  <c r="NN38" i="69"/>
  <c r="NM38" i="69"/>
  <c r="NL38" i="69"/>
  <c r="NK38" i="69"/>
  <c r="NJ38" i="69"/>
  <c r="NI38" i="69"/>
  <c r="NH38" i="69"/>
  <c r="NG38" i="69"/>
  <c r="NF38" i="69"/>
  <c r="NE38" i="69"/>
  <c r="ND38" i="69"/>
  <c r="NC38" i="69"/>
  <c r="NB38" i="69"/>
  <c r="NA38" i="69"/>
  <c r="MZ38" i="69"/>
  <c r="MY38" i="69"/>
  <c r="MX38" i="69"/>
  <c r="MW38" i="69"/>
  <c r="MV38" i="69"/>
  <c r="MU38" i="69"/>
  <c r="MT38" i="69"/>
  <c r="MS38" i="69"/>
  <c r="MR38" i="69"/>
  <c r="MQ38" i="69"/>
  <c r="MP38" i="69"/>
  <c r="MO38" i="69"/>
  <c r="MN38" i="69"/>
  <c r="MM38" i="69"/>
  <c r="ML38" i="69"/>
  <c r="MK38" i="69"/>
  <c r="MJ38" i="69"/>
  <c r="MI38" i="69"/>
  <c r="MH38" i="69"/>
  <c r="MG38" i="69"/>
  <c r="MF38" i="69"/>
  <c r="ME38" i="69"/>
  <c r="MD38" i="69"/>
  <c r="MC38" i="69"/>
  <c r="MB38" i="69"/>
  <c r="MA38" i="69"/>
  <c r="LZ38" i="69"/>
  <c r="LY38" i="69"/>
  <c r="LX38" i="69"/>
  <c r="LW38" i="69"/>
  <c r="LV38" i="69"/>
  <c r="LU38" i="69"/>
  <c r="LT38" i="69"/>
  <c r="LS38" i="69"/>
  <c r="LR38" i="69"/>
  <c r="LQ38" i="69"/>
  <c r="LP38" i="69"/>
  <c r="LO38" i="69"/>
  <c r="LN38" i="69"/>
  <c r="LM38" i="69"/>
  <c r="LL38" i="69"/>
  <c r="LK38" i="69"/>
  <c r="LJ38" i="69"/>
  <c r="LI38" i="69"/>
  <c r="LH38" i="69"/>
  <c r="LG38" i="69"/>
  <c r="LF38" i="69"/>
  <c r="LE38" i="69"/>
  <c r="LD38" i="69"/>
  <c r="LC38" i="69"/>
  <c r="LB38" i="69"/>
  <c r="LA38" i="69"/>
  <c r="KZ38" i="69"/>
  <c r="KY38" i="69"/>
  <c r="KX38" i="69"/>
  <c r="KW38" i="69"/>
  <c r="KV38" i="69"/>
  <c r="KU38" i="69"/>
  <c r="KT38" i="69"/>
  <c r="KS38" i="69"/>
  <c r="KR38" i="69"/>
  <c r="KQ38" i="69"/>
  <c r="KP38" i="69"/>
  <c r="KO38" i="69"/>
  <c r="KN38" i="69"/>
  <c r="KM38" i="69"/>
  <c r="KL38" i="69"/>
  <c r="KK38" i="69"/>
  <c r="KJ38" i="69"/>
  <c r="KI38" i="69"/>
  <c r="KH38" i="69"/>
  <c r="KG38" i="69"/>
  <c r="KF38" i="69"/>
  <c r="KE38" i="69"/>
  <c r="KD38" i="69"/>
  <c r="KC38" i="69"/>
  <c r="KB38" i="69"/>
  <c r="KA38" i="69"/>
  <c r="JZ38" i="69"/>
  <c r="JY38" i="69"/>
  <c r="JX38" i="69"/>
  <c r="JW38" i="69"/>
  <c r="JV38" i="69"/>
  <c r="JU38" i="69"/>
  <c r="JT38" i="69"/>
  <c r="JS38" i="69"/>
  <c r="JR38" i="69"/>
  <c r="JQ38" i="69"/>
  <c r="JP38" i="69"/>
  <c r="JO38" i="69"/>
  <c r="JN38" i="69"/>
  <c r="JM38" i="69"/>
  <c r="JL38" i="69"/>
  <c r="JK38" i="69"/>
  <c r="JJ38" i="69"/>
  <c r="JI38" i="69"/>
  <c r="JH38" i="69"/>
  <c r="JG38" i="69"/>
  <c r="JF38" i="69"/>
  <c r="JE38" i="69"/>
  <c r="JD38" i="69"/>
  <c r="JC38" i="69"/>
  <c r="JB38" i="69"/>
  <c r="JA38" i="69"/>
  <c r="IZ38" i="69"/>
  <c r="IY38" i="69"/>
  <c r="IX38" i="69"/>
  <c r="IW38" i="69"/>
  <c r="IV38" i="69"/>
  <c r="IU38" i="69"/>
  <c r="IT38" i="69"/>
  <c r="IS38" i="69"/>
  <c r="IR38" i="69"/>
  <c r="IQ38" i="69"/>
  <c r="IP38" i="69"/>
  <c r="IO38" i="69"/>
  <c r="IN38" i="69"/>
  <c r="IM38" i="69"/>
  <c r="IL38" i="69"/>
  <c r="IK38" i="69"/>
  <c r="IJ38" i="69"/>
  <c r="II38" i="69"/>
  <c r="IH38" i="69"/>
  <c r="IG38" i="69"/>
  <c r="IF38" i="69"/>
  <c r="IE38" i="69"/>
  <c r="ID38" i="69"/>
  <c r="IC38" i="69"/>
  <c r="IB38" i="69"/>
  <c r="IA38" i="69"/>
  <c r="HZ38" i="69"/>
  <c r="HY38" i="69"/>
  <c r="HX38" i="69"/>
  <c r="HW38" i="69"/>
  <c r="HV38" i="69"/>
  <c r="HU38" i="69"/>
  <c r="HT38" i="69"/>
  <c r="HS38" i="69"/>
  <c r="HR38" i="69"/>
  <c r="HQ38" i="69"/>
  <c r="HP38" i="69"/>
  <c r="HO38" i="69"/>
  <c r="HN38" i="69"/>
  <c r="HM38" i="69"/>
  <c r="HL38" i="69"/>
  <c r="HK38" i="69"/>
  <c r="HJ38" i="69"/>
  <c r="HI38" i="69"/>
  <c r="HH38" i="69"/>
  <c r="HG38" i="69"/>
  <c r="HF38" i="69"/>
  <c r="HE38" i="69"/>
  <c r="HD38" i="69"/>
  <c r="HC38" i="69"/>
  <c r="HB38" i="69"/>
  <c r="HA38" i="69"/>
  <c r="GZ38" i="69"/>
  <c r="GY38" i="69"/>
  <c r="GX38" i="69"/>
  <c r="GW38" i="69"/>
  <c r="GV38" i="69"/>
  <c r="GU38" i="69"/>
  <c r="GT38" i="69"/>
  <c r="GS38" i="69"/>
  <c r="GR38" i="69"/>
  <c r="GQ38" i="69"/>
  <c r="GP38" i="69"/>
  <c r="GO38" i="69"/>
  <c r="GN38" i="69"/>
  <c r="GM38" i="69"/>
  <c r="GL38" i="69"/>
  <c r="GK38" i="69"/>
  <c r="GJ38" i="69"/>
  <c r="GI38" i="69"/>
  <c r="GH38" i="69"/>
  <c r="GG38" i="69"/>
  <c r="GF38" i="69"/>
  <c r="GE38" i="69"/>
  <c r="GD38" i="69"/>
  <c r="GC38" i="69"/>
  <c r="GB38" i="69"/>
  <c r="GA38" i="69"/>
  <c r="FZ38" i="69"/>
  <c r="FY38" i="69"/>
  <c r="FX38" i="69"/>
  <c r="FW38" i="69"/>
  <c r="FV38" i="69"/>
  <c r="FU38" i="69"/>
  <c r="FT38" i="69"/>
  <c r="FS38" i="69"/>
  <c r="FR38" i="69"/>
  <c r="FQ38" i="69"/>
  <c r="FP38" i="69"/>
  <c r="FO38" i="69"/>
  <c r="FN38" i="69"/>
  <c r="FM38" i="69"/>
  <c r="FL38" i="69"/>
  <c r="FK38" i="69"/>
  <c r="FJ38" i="69"/>
  <c r="FI38" i="69"/>
  <c r="FH38" i="69"/>
  <c r="FG38" i="69"/>
  <c r="FF38" i="69"/>
  <c r="FE38" i="69"/>
  <c r="FD38" i="69"/>
  <c r="FC38" i="69"/>
  <c r="FB38" i="69"/>
  <c r="FA38" i="69"/>
  <c r="EZ38" i="69"/>
  <c r="EY38" i="69"/>
  <c r="EX38" i="69"/>
  <c r="EW38" i="69"/>
  <c r="EV38" i="69"/>
  <c r="EU38" i="69"/>
  <c r="ET38" i="69"/>
  <c r="ES38" i="69"/>
  <c r="ER38" i="69"/>
  <c r="EQ38" i="69"/>
  <c r="EP38" i="69"/>
  <c r="EO38" i="69"/>
  <c r="EN38" i="69"/>
  <c r="EM38" i="69"/>
  <c r="EL38" i="69"/>
  <c r="EK38" i="69"/>
  <c r="EJ38" i="69"/>
  <c r="EI38" i="69"/>
  <c r="EH38" i="69"/>
  <c r="EG38" i="69"/>
  <c r="EF38" i="69"/>
  <c r="EE38" i="69"/>
  <c r="ED38" i="69"/>
  <c r="EC38" i="69"/>
  <c r="EB38" i="69"/>
  <c r="EA38" i="69"/>
  <c r="DZ38" i="69"/>
  <c r="DY38" i="69"/>
  <c r="DX38" i="69"/>
  <c r="DW38" i="69"/>
  <c r="DV38" i="69"/>
  <c r="DU38" i="69"/>
  <c r="DT38" i="69"/>
  <c r="DS38" i="69"/>
  <c r="DR38" i="69"/>
  <c r="DQ38" i="69"/>
  <c r="DP38" i="69"/>
  <c r="DO38" i="69"/>
  <c r="DN38" i="69"/>
  <c r="DM38" i="69"/>
  <c r="DL38" i="69"/>
  <c r="DK38" i="69"/>
  <c r="DJ38" i="69"/>
  <c r="DI38" i="69"/>
  <c r="DH38" i="69"/>
  <c r="DG38" i="69"/>
  <c r="DF38" i="69"/>
  <c r="DE38" i="69"/>
  <c r="DD38" i="69"/>
  <c r="DC38" i="69"/>
  <c r="DB38"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X38" i="69"/>
  <c r="BW38" i="69"/>
  <c r="BV38" i="69"/>
  <c r="BU38" i="69"/>
  <c r="BT38" i="69"/>
  <c r="BS38" i="69"/>
  <c r="BR38" i="69"/>
  <c r="BQ38" i="69"/>
  <c r="BP38" i="69"/>
  <c r="BO38" i="69"/>
  <c r="BN38" i="69"/>
  <c r="BM38" i="69"/>
  <c r="BL38" i="69"/>
  <c r="BK38" i="69"/>
  <c r="BJ38" i="69"/>
  <c r="BI38" i="69"/>
  <c r="BH38" i="69"/>
  <c r="BG38" i="69"/>
  <c r="BF38" i="69"/>
  <c r="BE38" i="69"/>
  <c r="BD38" i="69"/>
  <c r="BC38" i="69"/>
  <c r="BB38" i="69"/>
  <c r="BA38" i="69"/>
  <c r="AZ38" i="69"/>
  <c r="AY38" i="69"/>
  <c r="AX38" i="69"/>
  <c r="AW38" i="69"/>
  <c r="AV38" i="69"/>
  <c r="AU38" i="69"/>
  <c r="AT38" i="69"/>
  <c r="AS38" i="69"/>
  <c r="AR38" i="69"/>
  <c r="AQ38" i="69"/>
  <c r="AP38" i="69"/>
  <c r="AO38" i="69"/>
  <c r="AN38" i="69"/>
  <c r="AM38" i="69"/>
  <c r="AL38" i="69"/>
  <c r="AK38" i="69"/>
  <c r="AJ38" i="69"/>
  <c r="AI38" i="69"/>
  <c r="AH38" i="69"/>
  <c r="AG38" i="69"/>
  <c r="AF38" i="69"/>
  <c r="AE38" i="69"/>
  <c r="AD38" i="69"/>
  <c r="AC38" i="69"/>
  <c r="AB38" i="69"/>
  <c r="AA38" i="69"/>
  <c r="Z38" i="69"/>
  <c r="Y38" i="69"/>
  <c r="X38" i="69"/>
  <c r="W38" i="69"/>
  <c r="V38" i="69"/>
  <c r="U38" i="69"/>
  <c r="T38" i="69"/>
  <c r="S38" i="69"/>
  <c r="R38" i="69"/>
  <c r="Q38" i="69"/>
  <c r="P38" i="69"/>
  <c r="O38" i="69"/>
  <c r="N38" i="69"/>
  <c r="M38" i="69"/>
  <c r="L38" i="69"/>
  <c r="K38" i="69"/>
  <c r="J38" i="69"/>
  <c r="I38" i="69"/>
  <c r="H38" i="69"/>
  <c r="G38" i="69"/>
  <c r="F38" i="69"/>
  <c r="E38" i="69"/>
  <c r="D38" i="69"/>
  <c r="C38" i="69"/>
  <c r="B38" i="69"/>
  <c r="A38" i="69"/>
  <c r="UC37" i="69"/>
  <c r="UB37" i="69"/>
  <c r="UA37" i="69"/>
  <c r="TZ37" i="69"/>
  <c r="TY37" i="69"/>
  <c r="TX37" i="69"/>
  <c r="TW37" i="69"/>
  <c r="TV37" i="69"/>
  <c r="TU37" i="69"/>
  <c r="TT37" i="69"/>
  <c r="TS37" i="69"/>
  <c r="TR37" i="69"/>
  <c r="TQ37" i="69"/>
  <c r="TP37" i="69"/>
  <c r="TO37" i="69"/>
  <c r="TN37" i="69"/>
  <c r="TM37" i="69"/>
  <c r="TL37" i="69"/>
  <c r="TK37" i="69"/>
  <c r="TJ37" i="69"/>
  <c r="TI37" i="69"/>
  <c r="TH37" i="69"/>
  <c r="TG37" i="69"/>
  <c r="TF37" i="69"/>
  <c r="TE37" i="69"/>
  <c r="TD37" i="69"/>
  <c r="TC37" i="69"/>
  <c r="TB37" i="69"/>
  <c r="TA37" i="69"/>
  <c r="SZ37" i="69"/>
  <c r="SY37" i="69"/>
  <c r="SX37" i="69"/>
  <c r="SW37" i="69"/>
  <c r="SV37" i="69"/>
  <c r="SU37" i="69"/>
  <c r="ST37" i="69"/>
  <c r="SS37" i="69"/>
  <c r="SR37" i="69"/>
  <c r="SQ37" i="69"/>
  <c r="SP37" i="69"/>
  <c r="SO37" i="69"/>
  <c r="SN37" i="69"/>
  <c r="SM37" i="69"/>
  <c r="SL37" i="69"/>
  <c r="SK37" i="69"/>
  <c r="SJ37" i="69"/>
  <c r="SI37" i="69"/>
  <c r="SH37" i="69"/>
  <c r="SG37" i="69"/>
  <c r="SF37" i="69"/>
  <c r="SE37" i="69"/>
  <c r="SD37" i="69"/>
  <c r="SC37" i="69"/>
  <c r="SB37" i="69"/>
  <c r="SA37" i="69"/>
  <c r="RZ37" i="69"/>
  <c r="RY37" i="69"/>
  <c r="RX37" i="69"/>
  <c r="RW37" i="69"/>
  <c r="RV37" i="69"/>
  <c r="RU37" i="69"/>
  <c r="RT37" i="69"/>
  <c r="RS37" i="69"/>
  <c r="RR37" i="69"/>
  <c r="RQ37" i="69"/>
  <c r="RP37" i="69"/>
  <c r="RO37" i="69"/>
  <c r="RN37" i="69"/>
  <c r="RM37" i="69"/>
  <c r="RL37" i="69"/>
  <c r="RK37" i="69"/>
  <c r="RJ37" i="69"/>
  <c r="RI37" i="69"/>
  <c r="RH37" i="69"/>
  <c r="RG37" i="69"/>
  <c r="RF37" i="69"/>
  <c r="RE37" i="69"/>
  <c r="RD37" i="69"/>
  <c r="RC37" i="69"/>
  <c r="RB37" i="69"/>
  <c r="RA37" i="69"/>
  <c r="QZ37" i="69"/>
  <c r="QY37" i="69"/>
  <c r="QX37" i="69"/>
  <c r="QW37" i="69"/>
  <c r="QV37" i="69"/>
  <c r="QU37" i="69"/>
  <c r="QT37" i="69"/>
  <c r="QS37" i="69"/>
  <c r="QR37" i="69"/>
  <c r="QQ37" i="69"/>
  <c r="QP37" i="69"/>
  <c r="QO37" i="69"/>
  <c r="QN37" i="69"/>
  <c r="QM37" i="69"/>
  <c r="QL37" i="69"/>
  <c r="QK37" i="69"/>
  <c r="QJ37" i="69"/>
  <c r="QI37" i="69"/>
  <c r="QH37" i="69"/>
  <c r="QG37" i="69"/>
  <c r="QF37" i="69"/>
  <c r="QE37" i="69"/>
  <c r="QD37" i="69"/>
  <c r="QC37" i="69"/>
  <c r="QB37" i="69"/>
  <c r="QA37" i="69"/>
  <c r="PZ37" i="69"/>
  <c r="PY37" i="69"/>
  <c r="PX37" i="69"/>
  <c r="PW37" i="69"/>
  <c r="PV37" i="69"/>
  <c r="PU37" i="69"/>
  <c r="PT37" i="69"/>
  <c r="PS37" i="69"/>
  <c r="PR37" i="69"/>
  <c r="PQ37" i="69"/>
  <c r="PP37" i="69"/>
  <c r="PO37" i="69"/>
  <c r="PN37" i="69"/>
  <c r="PM37" i="69"/>
  <c r="PL37" i="69"/>
  <c r="PK37" i="69"/>
  <c r="PJ37" i="69"/>
  <c r="PI37" i="69"/>
  <c r="PH37" i="69"/>
  <c r="PG37" i="69"/>
  <c r="PF37" i="69"/>
  <c r="PE37" i="69"/>
  <c r="PD37" i="69"/>
  <c r="PC37" i="69"/>
  <c r="PB37" i="69"/>
  <c r="PA37" i="69"/>
  <c r="OZ37" i="69"/>
  <c r="OY37" i="69"/>
  <c r="OX37" i="69"/>
  <c r="OW37" i="69"/>
  <c r="OV37" i="69"/>
  <c r="OU37" i="69"/>
  <c r="OT37" i="69"/>
  <c r="OS37" i="69"/>
  <c r="OR37" i="69"/>
  <c r="OQ37" i="69"/>
  <c r="OP37" i="69"/>
  <c r="OO37" i="69"/>
  <c r="ON37" i="69"/>
  <c r="OM37" i="69"/>
  <c r="OL37" i="69"/>
  <c r="OK37" i="69"/>
  <c r="OJ37" i="69"/>
  <c r="OI37" i="69"/>
  <c r="OH37" i="69"/>
  <c r="OG37" i="69"/>
  <c r="OF37" i="69"/>
  <c r="OE37" i="69"/>
  <c r="OD37" i="69"/>
  <c r="OC37" i="69"/>
  <c r="OB37" i="69"/>
  <c r="OA37" i="69"/>
  <c r="NZ37" i="69"/>
  <c r="NY37" i="69"/>
  <c r="NX37" i="69"/>
  <c r="NW37" i="69"/>
  <c r="NV37" i="69"/>
  <c r="NU37" i="69"/>
  <c r="NT37" i="69"/>
  <c r="NS37" i="69"/>
  <c r="NR37" i="69"/>
  <c r="NQ37" i="69"/>
  <c r="NP37" i="69"/>
  <c r="NO37" i="69"/>
  <c r="NN37" i="69"/>
  <c r="NM37" i="69"/>
  <c r="NL37" i="69"/>
  <c r="NK37" i="69"/>
  <c r="NJ37" i="69"/>
  <c r="NI37" i="69"/>
  <c r="NH37" i="69"/>
  <c r="NG37" i="69"/>
  <c r="NF37" i="69"/>
  <c r="NE37" i="69"/>
  <c r="ND37" i="69"/>
  <c r="NC37" i="69"/>
  <c r="NB37" i="69"/>
  <c r="NA37" i="69"/>
  <c r="MZ37" i="69"/>
  <c r="MY37" i="69"/>
  <c r="MX37" i="69"/>
  <c r="MW37" i="69"/>
  <c r="MV37" i="69"/>
  <c r="MU37" i="69"/>
  <c r="MT37" i="69"/>
  <c r="MS37" i="69"/>
  <c r="MR37" i="69"/>
  <c r="MQ37" i="69"/>
  <c r="MP37" i="69"/>
  <c r="MO37" i="69"/>
  <c r="MN37" i="69"/>
  <c r="MM37" i="69"/>
  <c r="ML37" i="69"/>
  <c r="MK37" i="69"/>
  <c r="MJ37" i="69"/>
  <c r="MI37" i="69"/>
  <c r="MH37" i="69"/>
  <c r="MG37" i="69"/>
  <c r="MF37" i="69"/>
  <c r="ME37" i="69"/>
  <c r="MD37" i="69"/>
  <c r="MC37" i="69"/>
  <c r="MB37" i="69"/>
  <c r="MA37" i="69"/>
  <c r="LZ37" i="69"/>
  <c r="LY37" i="69"/>
  <c r="LX37" i="69"/>
  <c r="LW37" i="69"/>
  <c r="LV37" i="69"/>
  <c r="LU37" i="69"/>
  <c r="LT37" i="69"/>
  <c r="LS37" i="69"/>
  <c r="LR37" i="69"/>
  <c r="LQ37" i="69"/>
  <c r="LP37" i="69"/>
  <c r="LO37" i="69"/>
  <c r="LN37" i="69"/>
  <c r="LM37" i="69"/>
  <c r="LL37" i="69"/>
  <c r="LK37" i="69"/>
  <c r="LJ37" i="69"/>
  <c r="LI37" i="69"/>
  <c r="LH37" i="69"/>
  <c r="LG37" i="69"/>
  <c r="LF37" i="69"/>
  <c r="LE37" i="69"/>
  <c r="LD37" i="69"/>
  <c r="LC37" i="69"/>
  <c r="LB37" i="69"/>
  <c r="LA37" i="69"/>
  <c r="KZ37" i="69"/>
  <c r="KY37" i="69"/>
  <c r="KX37" i="69"/>
  <c r="KW37" i="69"/>
  <c r="KV37" i="69"/>
  <c r="KU37" i="69"/>
  <c r="KT37" i="69"/>
  <c r="KS37" i="69"/>
  <c r="KR37" i="69"/>
  <c r="KQ37" i="69"/>
  <c r="KP37" i="69"/>
  <c r="KO37" i="69"/>
  <c r="KN37" i="69"/>
  <c r="KM37" i="69"/>
  <c r="KL37" i="69"/>
  <c r="KK37" i="69"/>
  <c r="KJ37" i="69"/>
  <c r="KI37" i="69"/>
  <c r="KH37" i="69"/>
  <c r="KG37" i="69"/>
  <c r="KF37" i="69"/>
  <c r="KE37" i="69"/>
  <c r="KD37" i="69"/>
  <c r="KC37" i="69"/>
  <c r="KB37" i="69"/>
  <c r="KA37" i="69"/>
  <c r="JZ37" i="69"/>
  <c r="JY37" i="69"/>
  <c r="JX37" i="69"/>
  <c r="JW37" i="69"/>
  <c r="JV37" i="69"/>
  <c r="JU37" i="69"/>
  <c r="JT37" i="69"/>
  <c r="JS37" i="69"/>
  <c r="JR37" i="69"/>
  <c r="JQ37" i="69"/>
  <c r="JP37" i="69"/>
  <c r="JO37" i="69"/>
  <c r="JN37" i="69"/>
  <c r="JM37" i="69"/>
  <c r="JL37" i="69"/>
  <c r="JK37" i="69"/>
  <c r="JJ37" i="69"/>
  <c r="JI37" i="69"/>
  <c r="JH37" i="69"/>
  <c r="JG37" i="69"/>
  <c r="JF37" i="69"/>
  <c r="JE37" i="69"/>
  <c r="JD37" i="69"/>
  <c r="JC37" i="69"/>
  <c r="JB37" i="69"/>
  <c r="JA37" i="69"/>
  <c r="IZ37" i="69"/>
  <c r="IY37" i="69"/>
  <c r="IX37" i="69"/>
  <c r="IW37" i="69"/>
  <c r="IV37" i="69"/>
  <c r="IU37" i="69"/>
  <c r="IT37" i="69"/>
  <c r="IS37" i="69"/>
  <c r="IR37" i="69"/>
  <c r="IQ37" i="69"/>
  <c r="IP37" i="69"/>
  <c r="IO37" i="69"/>
  <c r="IN37" i="69"/>
  <c r="IM37" i="69"/>
  <c r="IL37" i="69"/>
  <c r="IK37" i="69"/>
  <c r="IJ37" i="69"/>
  <c r="II37" i="69"/>
  <c r="IH37" i="69"/>
  <c r="IG37" i="69"/>
  <c r="IF37" i="69"/>
  <c r="IE37" i="69"/>
  <c r="ID37" i="69"/>
  <c r="IC37" i="69"/>
  <c r="IB37" i="69"/>
  <c r="IA37" i="69"/>
  <c r="HZ37" i="69"/>
  <c r="HY37" i="69"/>
  <c r="HX37" i="69"/>
  <c r="HW37" i="69"/>
  <c r="HV37" i="69"/>
  <c r="HU37" i="69"/>
  <c r="HT37" i="69"/>
  <c r="HS37" i="69"/>
  <c r="HR37" i="69"/>
  <c r="HQ37" i="69"/>
  <c r="HP37" i="69"/>
  <c r="HO37" i="69"/>
  <c r="HN37" i="69"/>
  <c r="HM37" i="69"/>
  <c r="HL37" i="69"/>
  <c r="HK37" i="69"/>
  <c r="HJ37" i="69"/>
  <c r="HI37" i="69"/>
  <c r="HH37" i="69"/>
  <c r="HG37" i="69"/>
  <c r="HF37" i="69"/>
  <c r="HE37" i="69"/>
  <c r="HD37" i="69"/>
  <c r="HC37" i="69"/>
  <c r="HB37" i="69"/>
  <c r="HA37" i="69"/>
  <c r="GZ37" i="69"/>
  <c r="GY37" i="69"/>
  <c r="GX37" i="69"/>
  <c r="GW37" i="69"/>
  <c r="GV37" i="69"/>
  <c r="GU37" i="69"/>
  <c r="GT37" i="69"/>
  <c r="GS37" i="69"/>
  <c r="GR37" i="69"/>
  <c r="GQ37" i="69"/>
  <c r="GP37" i="69"/>
  <c r="GO37" i="69"/>
  <c r="GN37" i="69"/>
  <c r="GM37" i="69"/>
  <c r="GL37" i="69"/>
  <c r="GK37" i="69"/>
  <c r="GJ37" i="69"/>
  <c r="GI37" i="69"/>
  <c r="GH37" i="69"/>
  <c r="GG37" i="69"/>
  <c r="GF37" i="69"/>
  <c r="GE37" i="69"/>
  <c r="GD37" i="69"/>
  <c r="GC37" i="69"/>
  <c r="GB37" i="69"/>
  <c r="GA37" i="69"/>
  <c r="FZ37" i="69"/>
  <c r="FY37" i="69"/>
  <c r="FX37" i="69"/>
  <c r="FW37" i="69"/>
  <c r="FV37" i="69"/>
  <c r="FU37" i="69"/>
  <c r="FT37" i="69"/>
  <c r="FS37" i="69"/>
  <c r="FR37" i="69"/>
  <c r="FQ37" i="69"/>
  <c r="FP37" i="69"/>
  <c r="FO37" i="69"/>
  <c r="FN37" i="69"/>
  <c r="FM37" i="69"/>
  <c r="FL37" i="69"/>
  <c r="FK37" i="69"/>
  <c r="FJ37" i="69"/>
  <c r="FI37" i="69"/>
  <c r="FH37" i="69"/>
  <c r="FG37" i="69"/>
  <c r="FF37" i="69"/>
  <c r="FE37" i="69"/>
  <c r="FD37" i="69"/>
  <c r="FC37" i="69"/>
  <c r="FB37" i="69"/>
  <c r="FA37" i="69"/>
  <c r="EZ37" i="69"/>
  <c r="EY37" i="69"/>
  <c r="EX37" i="69"/>
  <c r="EW37" i="69"/>
  <c r="EV37" i="69"/>
  <c r="EU37" i="69"/>
  <c r="ET37" i="69"/>
  <c r="ES37" i="69"/>
  <c r="ER37" i="69"/>
  <c r="EQ37" i="69"/>
  <c r="EP37" i="69"/>
  <c r="EO37" i="69"/>
  <c r="EN37" i="69"/>
  <c r="EM37" i="69"/>
  <c r="EL37" i="69"/>
  <c r="EK37" i="69"/>
  <c r="EJ37" i="69"/>
  <c r="EI37" i="69"/>
  <c r="EH37" i="69"/>
  <c r="EG37" i="69"/>
  <c r="EF37" i="69"/>
  <c r="EE37" i="69"/>
  <c r="ED37" i="69"/>
  <c r="EC37" i="69"/>
  <c r="EB37" i="69"/>
  <c r="EA37" i="69"/>
  <c r="DZ37" i="69"/>
  <c r="DY37" i="69"/>
  <c r="DX37" i="69"/>
  <c r="DW37" i="69"/>
  <c r="DV37" i="69"/>
  <c r="DU37" i="69"/>
  <c r="DT37" i="69"/>
  <c r="DS37" i="69"/>
  <c r="DR37" i="69"/>
  <c r="DQ37" i="69"/>
  <c r="DP37" i="69"/>
  <c r="DO37" i="69"/>
  <c r="DN37" i="69"/>
  <c r="DM37" i="69"/>
  <c r="DL37" i="69"/>
  <c r="DK37" i="69"/>
  <c r="DJ37" i="69"/>
  <c r="DI37" i="69"/>
  <c r="DH37" i="69"/>
  <c r="DG37" i="69"/>
  <c r="DF37" i="69"/>
  <c r="DE37" i="69"/>
  <c r="DD37" i="69"/>
  <c r="DC37" i="69"/>
  <c r="DB37" i="69"/>
  <c r="DA37" i="69"/>
  <c r="CZ37" i="69"/>
  <c r="CY37" i="69"/>
  <c r="CX37" i="69"/>
  <c r="CW37" i="69"/>
  <c r="CV37" i="69"/>
  <c r="CU37" i="69"/>
  <c r="CT37" i="69"/>
  <c r="CS37" i="69"/>
  <c r="CR37" i="69"/>
  <c r="CQ37" i="69"/>
  <c r="CP37" i="69"/>
  <c r="CO37" i="69"/>
  <c r="CN37" i="69"/>
  <c r="CM37" i="69"/>
  <c r="CL37" i="69"/>
  <c r="CK37" i="69"/>
  <c r="CJ37" i="69"/>
  <c r="CI37" i="69"/>
  <c r="CH37" i="69"/>
  <c r="CG37" i="69"/>
  <c r="CF37" i="69"/>
  <c r="CE37" i="69"/>
  <c r="CD37" i="69"/>
  <c r="CC37" i="69"/>
  <c r="CB37" i="69"/>
  <c r="CA37" i="69"/>
  <c r="BZ37" i="69"/>
  <c r="BY37" i="69"/>
  <c r="BX37" i="69"/>
  <c r="BW37" i="69"/>
  <c r="BV37" i="69"/>
  <c r="BU37" i="69"/>
  <c r="BT37" i="69"/>
  <c r="BS37" i="69"/>
  <c r="BR37" i="69"/>
  <c r="BQ37" i="69"/>
  <c r="BP37" i="69"/>
  <c r="BO37" i="69"/>
  <c r="BN37" i="69"/>
  <c r="BM37" i="69"/>
  <c r="BL37" i="69"/>
  <c r="BK37" i="69"/>
  <c r="BJ37" i="69"/>
  <c r="BI37" i="69"/>
  <c r="BH37" i="69"/>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C37" i="69"/>
  <c r="B37" i="69"/>
  <c r="A37" i="69"/>
  <c r="UC36" i="69"/>
  <c r="UB36" i="69"/>
  <c r="UA36" i="69"/>
  <c r="TZ36" i="69"/>
  <c r="TY36" i="69"/>
  <c r="TX36" i="69"/>
  <c r="TW36" i="69"/>
  <c r="TV36" i="69"/>
  <c r="TU36" i="69"/>
  <c r="TT36" i="69"/>
  <c r="TS36" i="69"/>
  <c r="TR36" i="69"/>
  <c r="TQ36" i="69"/>
  <c r="TP36" i="69"/>
  <c r="TO36" i="69"/>
  <c r="TN36" i="69"/>
  <c r="TM36" i="69"/>
  <c r="TL36" i="69"/>
  <c r="TK36" i="69"/>
  <c r="TJ36" i="69"/>
  <c r="TI36" i="69"/>
  <c r="TH36" i="69"/>
  <c r="TG36" i="69"/>
  <c r="TF36" i="69"/>
  <c r="TE36" i="69"/>
  <c r="TD36" i="69"/>
  <c r="TC36" i="69"/>
  <c r="TB36" i="69"/>
  <c r="TA36" i="69"/>
  <c r="SZ36" i="69"/>
  <c r="SY36" i="69"/>
  <c r="SX36" i="69"/>
  <c r="SW36" i="69"/>
  <c r="SV36" i="69"/>
  <c r="SU36" i="69"/>
  <c r="ST36" i="69"/>
  <c r="SS36" i="69"/>
  <c r="SR36" i="69"/>
  <c r="SQ36" i="69"/>
  <c r="SP36" i="69"/>
  <c r="SO36" i="69"/>
  <c r="SN36" i="69"/>
  <c r="SM36" i="69"/>
  <c r="SL36" i="69"/>
  <c r="SK36" i="69"/>
  <c r="SJ36" i="69"/>
  <c r="SI36" i="69"/>
  <c r="SH36" i="69"/>
  <c r="SG36" i="69"/>
  <c r="SF36" i="69"/>
  <c r="SE36" i="69"/>
  <c r="SD36" i="69"/>
  <c r="SC36" i="69"/>
  <c r="SB36" i="69"/>
  <c r="SA36" i="69"/>
  <c r="RZ36" i="69"/>
  <c r="RY36" i="69"/>
  <c r="RX36" i="69"/>
  <c r="RW36" i="69"/>
  <c r="RV36" i="69"/>
  <c r="RU36" i="69"/>
  <c r="RT36" i="69"/>
  <c r="RS36" i="69"/>
  <c r="RR36" i="69"/>
  <c r="RQ36" i="69"/>
  <c r="RP36" i="69"/>
  <c r="RO36" i="69"/>
  <c r="RN36" i="69"/>
  <c r="RM36" i="69"/>
  <c r="RL36" i="69"/>
  <c r="RK36" i="69"/>
  <c r="RJ36" i="69"/>
  <c r="RI36" i="69"/>
  <c r="RH36" i="69"/>
  <c r="RG36" i="69"/>
  <c r="RF36" i="69"/>
  <c r="RE36" i="69"/>
  <c r="RD36" i="69"/>
  <c r="RC36" i="69"/>
  <c r="RB36" i="69"/>
  <c r="RA36" i="69"/>
  <c r="QZ36" i="69"/>
  <c r="QY36" i="69"/>
  <c r="QX36" i="69"/>
  <c r="QW36" i="69"/>
  <c r="QV36" i="69"/>
  <c r="QU36" i="69"/>
  <c r="QT36" i="69"/>
  <c r="QS36" i="69"/>
  <c r="QR36" i="69"/>
  <c r="QQ36" i="69"/>
  <c r="QP36" i="69"/>
  <c r="QO36" i="69"/>
  <c r="QN36" i="69"/>
  <c r="QM36" i="69"/>
  <c r="QL36" i="69"/>
  <c r="QK36" i="69"/>
  <c r="QJ36" i="69"/>
  <c r="QI36" i="69"/>
  <c r="QH36" i="69"/>
  <c r="QG36" i="69"/>
  <c r="QF36" i="69"/>
  <c r="QE36" i="69"/>
  <c r="QD36" i="69"/>
  <c r="QC36" i="69"/>
  <c r="QB36" i="69"/>
  <c r="QA36" i="69"/>
  <c r="PZ36" i="69"/>
  <c r="PY36" i="69"/>
  <c r="PX36" i="69"/>
  <c r="PW36" i="69"/>
  <c r="PV36" i="69"/>
  <c r="PU36" i="69"/>
  <c r="PT36" i="69"/>
  <c r="PS36" i="69"/>
  <c r="PR36" i="69"/>
  <c r="PQ36" i="69"/>
  <c r="PP36" i="69"/>
  <c r="PO36" i="69"/>
  <c r="PN36" i="69"/>
  <c r="PM36" i="69"/>
  <c r="PL36" i="69"/>
  <c r="PK36" i="69"/>
  <c r="PJ36" i="69"/>
  <c r="PI36" i="69"/>
  <c r="PH36" i="69"/>
  <c r="PG36" i="69"/>
  <c r="PF36" i="69"/>
  <c r="PE36" i="69"/>
  <c r="PD36" i="69"/>
  <c r="PC36" i="69"/>
  <c r="PB36" i="69"/>
  <c r="PA36" i="69"/>
  <c r="OZ36" i="69"/>
  <c r="OY36" i="69"/>
  <c r="OX36" i="69"/>
  <c r="OW36" i="69"/>
  <c r="OV36" i="69"/>
  <c r="OU36" i="69"/>
  <c r="OT36" i="69"/>
  <c r="OS36" i="69"/>
  <c r="OR36" i="69"/>
  <c r="OQ36" i="69"/>
  <c r="OP36" i="69"/>
  <c r="OO36" i="69"/>
  <c r="ON36" i="69"/>
  <c r="OM36" i="69"/>
  <c r="OL36" i="69"/>
  <c r="OK36" i="69"/>
  <c r="OJ36" i="69"/>
  <c r="OI36" i="69"/>
  <c r="OH36" i="69"/>
  <c r="OG36" i="69"/>
  <c r="OF36" i="69"/>
  <c r="OE36" i="69"/>
  <c r="OD36" i="69"/>
  <c r="OC36" i="69"/>
  <c r="OB36" i="69"/>
  <c r="OA36" i="69"/>
  <c r="NZ36" i="69"/>
  <c r="NY36" i="69"/>
  <c r="NX36" i="69"/>
  <c r="NW36" i="69"/>
  <c r="NV36" i="69"/>
  <c r="NU36" i="69"/>
  <c r="NT36" i="69"/>
  <c r="NS36" i="69"/>
  <c r="NR36" i="69"/>
  <c r="NQ36" i="69"/>
  <c r="NP36" i="69"/>
  <c r="NO36" i="69"/>
  <c r="NN36" i="69"/>
  <c r="NM36" i="69"/>
  <c r="NL36" i="69"/>
  <c r="NK36" i="69"/>
  <c r="NJ36" i="69"/>
  <c r="NI36" i="69"/>
  <c r="NH36" i="69"/>
  <c r="NG36" i="69"/>
  <c r="NF36" i="69"/>
  <c r="NE36" i="69"/>
  <c r="ND36" i="69"/>
  <c r="NC36" i="69"/>
  <c r="NB36" i="69"/>
  <c r="NA36" i="69"/>
  <c r="MZ36" i="69"/>
  <c r="MY36" i="69"/>
  <c r="MX36" i="69"/>
  <c r="MW36" i="69"/>
  <c r="MV36" i="69"/>
  <c r="MU36" i="69"/>
  <c r="MT36" i="69"/>
  <c r="MS36" i="69"/>
  <c r="MR36" i="69"/>
  <c r="MQ36" i="69"/>
  <c r="MP36" i="69"/>
  <c r="MO36" i="69"/>
  <c r="MN36" i="69"/>
  <c r="MM36" i="69"/>
  <c r="ML36" i="69"/>
  <c r="MK36" i="69"/>
  <c r="MJ36" i="69"/>
  <c r="MI36" i="69"/>
  <c r="MH36" i="69"/>
  <c r="MG36" i="69"/>
  <c r="MF36" i="69"/>
  <c r="ME36" i="69"/>
  <c r="MD36" i="69"/>
  <c r="MC36" i="69"/>
  <c r="MB36" i="69"/>
  <c r="MA36" i="69"/>
  <c r="LZ36" i="69"/>
  <c r="LY36" i="69"/>
  <c r="LX36" i="69"/>
  <c r="LW36" i="69"/>
  <c r="LV36" i="69"/>
  <c r="LU36" i="69"/>
  <c r="LT36" i="69"/>
  <c r="LS36" i="69"/>
  <c r="LR36" i="69"/>
  <c r="LQ36" i="69"/>
  <c r="LP36" i="69"/>
  <c r="LO36" i="69"/>
  <c r="LN36" i="69"/>
  <c r="LM36" i="69"/>
  <c r="LL36" i="69"/>
  <c r="LK36" i="69"/>
  <c r="LJ36" i="69"/>
  <c r="LI36" i="69"/>
  <c r="LH36" i="69"/>
  <c r="LG36" i="69"/>
  <c r="LF36" i="69"/>
  <c r="LE36" i="69"/>
  <c r="LD36" i="69"/>
  <c r="LC36" i="69"/>
  <c r="LB36" i="69"/>
  <c r="LA36" i="69"/>
  <c r="KZ36" i="69"/>
  <c r="KY36" i="69"/>
  <c r="KX36" i="69"/>
  <c r="KW36" i="69"/>
  <c r="KV36" i="69"/>
  <c r="KU36" i="69"/>
  <c r="KT36" i="69"/>
  <c r="KS36" i="69"/>
  <c r="KR36" i="69"/>
  <c r="KQ36" i="69"/>
  <c r="KP36" i="69"/>
  <c r="KO36" i="69"/>
  <c r="KN36" i="69"/>
  <c r="KM36" i="69"/>
  <c r="KL36" i="69"/>
  <c r="KK36" i="69"/>
  <c r="KJ36" i="69"/>
  <c r="KI36" i="69"/>
  <c r="KH36" i="69"/>
  <c r="KG36" i="69"/>
  <c r="KF36" i="69"/>
  <c r="KE36" i="69"/>
  <c r="KD36" i="69"/>
  <c r="KC36" i="69"/>
  <c r="KB36" i="69"/>
  <c r="KA36" i="69"/>
  <c r="JZ36" i="69"/>
  <c r="JY36" i="69"/>
  <c r="JX36" i="69"/>
  <c r="JW36" i="69"/>
  <c r="JV36" i="69"/>
  <c r="JU36" i="69"/>
  <c r="JT36" i="69"/>
  <c r="JS36" i="69"/>
  <c r="JR36" i="69"/>
  <c r="JQ36" i="69"/>
  <c r="JP36" i="69"/>
  <c r="JO36" i="69"/>
  <c r="JN36" i="69"/>
  <c r="JM36" i="69"/>
  <c r="JL36" i="69"/>
  <c r="JK36" i="69"/>
  <c r="JJ36" i="69"/>
  <c r="JI36" i="69"/>
  <c r="JH36" i="69"/>
  <c r="JG36" i="69"/>
  <c r="JF36" i="69"/>
  <c r="JE36" i="69"/>
  <c r="JD36" i="69"/>
  <c r="JC36" i="69"/>
  <c r="JB36" i="69"/>
  <c r="JA36" i="69"/>
  <c r="IZ36" i="69"/>
  <c r="IY36" i="69"/>
  <c r="IX36" i="69"/>
  <c r="IW36" i="69"/>
  <c r="IV36" i="69"/>
  <c r="IU36" i="69"/>
  <c r="IT36" i="69"/>
  <c r="IS36" i="69"/>
  <c r="IR36" i="69"/>
  <c r="IQ36" i="69"/>
  <c r="IP36" i="69"/>
  <c r="IO36" i="69"/>
  <c r="IN36" i="69"/>
  <c r="IM36" i="69"/>
  <c r="IL36" i="69"/>
  <c r="IK36" i="69"/>
  <c r="IJ36" i="69"/>
  <c r="II36" i="69"/>
  <c r="IH36" i="69"/>
  <c r="IG36" i="69"/>
  <c r="IF36" i="69"/>
  <c r="IE36" i="69"/>
  <c r="ID36" i="69"/>
  <c r="IC36" i="69"/>
  <c r="IB36" i="69"/>
  <c r="IA36" i="69"/>
  <c r="HZ36" i="69"/>
  <c r="HY36" i="69"/>
  <c r="HX36" i="69"/>
  <c r="HW36" i="69"/>
  <c r="HV36" i="69"/>
  <c r="HU36" i="69"/>
  <c r="HT36" i="69"/>
  <c r="HS36" i="69"/>
  <c r="HR36" i="69"/>
  <c r="HQ36" i="69"/>
  <c r="HP36" i="69"/>
  <c r="HO36" i="69"/>
  <c r="HN36" i="69"/>
  <c r="HM36" i="69"/>
  <c r="HL36" i="69"/>
  <c r="HK36" i="69"/>
  <c r="HJ36" i="69"/>
  <c r="HI36" i="69"/>
  <c r="HH36" i="69"/>
  <c r="HG36" i="69"/>
  <c r="HF36" i="69"/>
  <c r="HE36" i="69"/>
  <c r="HD36" i="69"/>
  <c r="HC36" i="69"/>
  <c r="HB36" i="69"/>
  <c r="HA36" i="69"/>
  <c r="GZ36" i="69"/>
  <c r="GY36" i="69"/>
  <c r="GX36" i="69"/>
  <c r="GW36" i="69"/>
  <c r="GV36" i="69"/>
  <c r="GU36" i="69"/>
  <c r="GT36" i="69"/>
  <c r="GS36" i="69"/>
  <c r="GR36" i="69"/>
  <c r="GQ36" i="69"/>
  <c r="GP36" i="69"/>
  <c r="GO36" i="69"/>
  <c r="GN36" i="69"/>
  <c r="GM36" i="69"/>
  <c r="GL36" i="69"/>
  <c r="GK36" i="69"/>
  <c r="GJ36" i="69"/>
  <c r="GI36" i="69"/>
  <c r="GH36" i="69"/>
  <c r="GG36" i="69"/>
  <c r="GF36" i="69"/>
  <c r="GE36" i="69"/>
  <c r="GD36" i="69"/>
  <c r="GC36" i="69"/>
  <c r="GB36" i="69"/>
  <c r="GA36" i="69"/>
  <c r="FZ36" i="69"/>
  <c r="FY36" i="69"/>
  <c r="FX36" i="69"/>
  <c r="FW36" i="69"/>
  <c r="FV36" i="69"/>
  <c r="FU36" i="69"/>
  <c r="FT36" i="69"/>
  <c r="FS36" i="69"/>
  <c r="FR36" i="69"/>
  <c r="FQ36" i="69"/>
  <c r="FP36" i="69"/>
  <c r="FO36" i="69"/>
  <c r="FN36" i="69"/>
  <c r="FM36" i="69"/>
  <c r="FL36" i="69"/>
  <c r="FK36" i="69"/>
  <c r="FJ36" i="69"/>
  <c r="FI36" i="69"/>
  <c r="FH36" i="69"/>
  <c r="FG36" i="69"/>
  <c r="FF36" i="69"/>
  <c r="FE36" i="69"/>
  <c r="FD36" i="69"/>
  <c r="FC36" i="69"/>
  <c r="FB36" i="69"/>
  <c r="FA36" i="69"/>
  <c r="EZ36" i="69"/>
  <c r="EY36" i="69"/>
  <c r="EX36" i="69"/>
  <c r="EW36" i="69"/>
  <c r="EV36" i="69"/>
  <c r="EU36" i="69"/>
  <c r="ET36" i="69"/>
  <c r="ES36" i="69"/>
  <c r="ER36" i="69"/>
  <c r="EQ36" i="69"/>
  <c r="EP36" i="69"/>
  <c r="EO36" i="69"/>
  <c r="EN36" i="69"/>
  <c r="EM36" i="69"/>
  <c r="EL36" i="69"/>
  <c r="EK36" i="69"/>
  <c r="EJ36" i="69"/>
  <c r="EI36" i="69"/>
  <c r="EH36" i="69"/>
  <c r="EG36" i="69"/>
  <c r="EF36" i="69"/>
  <c r="EE36" i="69"/>
  <c r="ED36" i="69"/>
  <c r="EC36" i="69"/>
  <c r="EB36" i="69"/>
  <c r="EA36" i="69"/>
  <c r="DZ36" i="69"/>
  <c r="DY36" i="69"/>
  <c r="DX36" i="69"/>
  <c r="DW36" i="69"/>
  <c r="DV36" i="69"/>
  <c r="DU36" i="69"/>
  <c r="DT36" i="69"/>
  <c r="DS36" i="69"/>
  <c r="DR36" i="69"/>
  <c r="DQ36" i="69"/>
  <c r="DP36" i="69"/>
  <c r="DO36" i="69"/>
  <c r="DN36" i="69"/>
  <c r="DM36" i="69"/>
  <c r="DL36" i="69"/>
  <c r="DK36" i="69"/>
  <c r="DJ36" i="69"/>
  <c r="DI36" i="69"/>
  <c r="DH36" i="69"/>
  <c r="DG36" i="69"/>
  <c r="DF36" i="69"/>
  <c r="DE36" i="69"/>
  <c r="DD36" i="69"/>
  <c r="DC36" i="69"/>
  <c r="DB36" i="69"/>
  <c r="DA36" i="69"/>
  <c r="CZ36" i="69"/>
  <c r="CY36" i="69"/>
  <c r="CX36" i="69"/>
  <c r="CW36" i="69"/>
  <c r="CV36" i="69"/>
  <c r="CU36" i="69"/>
  <c r="CT36" i="69"/>
  <c r="CS36" i="69"/>
  <c r="CR36" i="69"/>
  <c r="CQ36" i="69"/>
  <c r="CP36" i="69"/>
  <c r="CO36" i="69"/>
  <c r="CN36" i="69"/>
  <c r="CM36" i="69"/>
  <c r="CL36" i="69"/>
  <c r="CK36" i="69"/>
  <c r="CJ36" i="69"/>
  <c r="CI36" i="69"/>
  <c r="CH36" i="69"/>
  <c r="CG36" i="69"/>
  <c r="CF36" i="69"/>
  <c r="CE36" i="69"/>
  <c r="CD36" i="69"/>
  <c r="CC36" i="69"/>
  <c r="CB36" i="69"/>
  <c r="CA36" i="69"/>
  <c r="BZ36" i="69"/>
  <c r="BY36" i="69"/>
  <c r="BX36" i="69"/>
  <c r="BW36" i="69"/>
  <c r="BV36" i="69"/>
  <c r="BU36" i="69"/>
  <c r="BT36" i="69"/>
  <c r="BS36" i="69"/>
  <c r="BR36" i="69"/>
  <c r="BQ36" i="69"/>
  <c r="BP36" i="69"/>
  <c r="BO36" i="69"/>
  <c r="BN36" i="69"/>
  <c r="BM36" i="69"/>
  <c r="BL36" i="69"/>
  <c r="BK36" i="69"/>
  <c r="BJ36" i="69"/>
  <c r="BI36" i="69"/>
  <c r="BH36" i="69"/>
  <c r="BG36" i="69"/>
  <c r="BF36" i="69"/>
  <c r="BE36" i="69"/>
  <c r="BD36" i="69"/>
  <c r="BC36" i="69"/>
  <c r="BB36" i="69"/>
  <c r="BA36" i="69"/>
  <c r="AZ36" i="69"/>
  <c r="AY36" i="69"/>
  <c r="AX36" i="69"/>
  <c r="AW36" i="69"/>
  <c r="AV36" i="69"/>
  <c r="AU36" i="69"/>
  <c r="AT36" i="69"/>
  <c r="AS36" i="69"/>
  <c r="AR36" i="69"/>
  <c r="AQ36" i="69"/>
  <c r="AP36" i="69"/>
  <c r="AO36" i="69"/>
  <c r="AN36" i="69"/>
  <c r="AM36" i="69"/>
  <c r="AL36" i="69"/>
  <c r="AK36" i="69"/>
  <c r="AJ36" i="69"/>
  <c r="AI36" i="69"/>
  <c r="AH36" i="69"/>
  <c r="AG36" i="69"/>
  <c r="AF36" i="69"/>
  <c r="AE36" i="69"/>
  <c r="AD36" i="69"/>
  <c r="AC36" i="69"/>
  <c r="AB36" i="69"/>
  <c r="AA36" i="69"/>
  <c r="Z36" i="69"/>
  <c r="Y36" i="69"/>
  <c r="X36" i="69"/>
  <c r="W36" i="69"/>
  <c r="V36" i="69"/>
  <c r="U36" i="69"/>
  <c r="T36" i="69"/>
  <c r="S36" i="69"/>
  <c r="R36" i="69"/>
  <c r="Q36" i="69"/>
  <c r="P36" i="69"/>
  <c r="O36" i="69"/>
  <c r="N36" i="69"/>
  <c r="M36" i="69"/>
  <c r="L36" i="69"/>
  <c r="K36" i="69"/>
  <c r="J36" i="69"/>
  <c r="I36" i="69"/>
  <c r="H36" i="69"/>
  <c r="G36" i="69"/>
  <c r="F36" i="69"/>
  <c r="E36" i="69"/>
  <c r="D36" i="69"/>
  <c r="C36" i="69"/>
  <c r="B36" i="69"/>
  <c r="A36" i="69"/>
  <c r="UC35" i="69"/>
  <c r="UB35" i="69"/>
  <c r="UA35" i="69"/>
  <c r="TZ35" i="69"/>
  <c r="TY35" i="69"/>
  <c r="TX35" i="69"/>
  <c r="TW35" i="69"/>
  <c r="TV35" i="69"/>
  <c r="TU35" i="69"/>
  <c r="TT35" i="69"/>
  <c r="TS35" i="69"/>
  <c r="TR35" i="69"/>
  <c r="TQ35" i="69"/>
  <c r="TP35" i="69"/>
  <c r="TO35" i="69"/>
  <c r="TN35" i="69"/>
  <c r="TM35" i="69"/>
  <c r="TL35" i="69"/>
  <c r="TK35" i="69"/>
  <c r="TJ35" i="69"/>
  <c r="TI35" i="69"/>
  <c r="TH35" i="69"/>
  <c r="TG35" i="69"/>
  <c r="TF35" i="69"/>
  <c r="TE35" i="69"/>
  <c r="TD35" i="69"/>
  <c r="TC35" i="69"/>
  <c r="TB35" i="69"/>
  <c r="TA35" i="69"/>
  <c r="SZ35" i="69"/>
  <c r="SY35" i="69"/>
  <c r="SX35" i="69"/>
  <c r="SW35" i="69"/>
  <c r="SV35" i="69"/>
  <c r="SU35" i="69"/>
  <c r="ST35" i="69"/>
  <c r="SS35" i="69"/>
  <c r="SR35" i="69"/>
  <c r="SQ35" i="69"/>
  <c r="SP35" i="69"/>
  <c r="SO35" i="69"/>
  <c r="SN35" i="69"/>
  <c r="SM35" i="69"/>
  <c r="SL35" i="69"/>
  <c r="SK35" i="69"/>
  <c r="SJ35" i="69"/>
  <c r="SI35" i="69"/>
  <c r="SH35" i="69"/>
  <c r="SG35" i="69"/>
  <c r="SF35" i="69"/>
  <c r="SE35" i="69"/>
  <c r="SD35" i="69"/>
  <c r="SC35" i="69"/>
  <c r="SB35" i="69"/>
  <c r="SA35" i="69"/>
  <c r="RZ35" i="69"/>
  <c r="RY35" i="69"/>
  <c r="RX35" i="69"/>
  <c r="RW35" i="69"/>
  <c r="RV35" i="69"/>
  <c r="RU35" i="69"/>
  <c r="RT35" i="69"/>
  <c r="RS35" i="69"/>
  <c r="RR35" i="69"/>
  <c r="RQ35" i="69"/>
  <c r="RP35" i="69"/>
  <c r="RO35" i="69"/>
  <c r="RN35" i="69"/>
  <c r="RM35" i="69"/>
  <c r="RL35" i="69"/>
  <c r="RK35" i="69"/>
  <c r="RJ35" i="69"/>
  <c r="RI35" i="69"/>
  <c r="RH35" i="69"/>
  <c r="RG35" i="69"/>
  <c r="RF35" i="69"/>
  <c r="RE35" i="69"/>
  <c r="RD35" i="69"/>
  <c r="RC35" i="69"/>
  <c r="RB35" i="69"/>
  <c r="RA35" i="69"/>
  <c r="QZ35" i="69"/>
  <c r="QY35" i="69"/>
  <c r="QX35" i="69"/>
  <c r="QW35" i="69"/>
  <c r="QV35" i="69"/>
  <c r="QU35" i="69"/>
  <c r="QT35" i="69"/>
  <c r="QS35" i="69"/>
  <c r="QR35" i="69"/>
  <c r="QQ35" i="69"/>
  <c r="QP35" i="69"/>
  <c r="QO35" i="69"/>
  <c r="QN35" i="69"/>
  <c r="QM35" i="69"/>
  <c r="QL35" i="69"/>
  <c r="QK35" i="69"/>
  <c r="QJ35" i="69"/>
  <c r="QI35" i="69"/>
  <c r="QH35" i="69"/>
  <c r="QG35" i="69"/>
  <c r="QF35" i="69"/>
  <c r="QE35" i="69"/>
  <c r="QD35" i="69"/>
  <c r="QC35" i="69"/>
  <c r="QB35" i="69"/>
  <c r="QA35" i="69"/>
  <c r="PZ35" i="69"/>
  <c r="PY35" i="69"/>
  <c r="PX35" i="69"/>
  <c r="PW35" i="69"/>
  <c r="PV35" i="69"/>
  <c r="PU35" i="69"/>
  <c r="PT35" i="69"/>
  <c r="PS35" i="69"/>
  <c r="PR35" i="69"/>
  <c r="PQ35" i="69"/>
  <c r="PP35" i="69"/>
  <c r="PO35" i="69"/>
  <c r="PN35" i="69"/>
  <c r="PM35" i="69"/>
  <c r="PL35" i="69"/>
  <c r="PK35" i="69"/>
  <c r="PJ35" i="69"/>
  <c r="PI35" i="69"/>
  <c r="PH35" i="69"/>
  <c r="PG35" i="69"/>
  <c r="PF35" i="69"/>
  <c r="PE35" i="69"/>
  <c r="PD35" i="69"/>
  <c r="PC35" i="69"/>
  <c r="PB35" i="69"/>
  <c r="PA35" i="69"/>
  <c r="OZ35" i="69"/>
  <c r="OY35" i="69"/>
  <c r="OX35" i="69"/>
  <c r="OW35" i="69"/>
  <c r="OV35" i="69"/>
  <c r="OU35" i="69"/>
  <c r="OT35" i="69"/>
  <c r="OS35" i="69"/>
  <c r="OR35" i="69"/>
  <c r="OQ35" i="69"/>
  <c r="OP35" i="69"/>
  <c r="OO35" i="69"/>
  <c r="ON35" i="69"/>
  <c r="OM35" i="69"/>
  <c r="OL35" i="69"/>
  <c r="OK35" i="69"/>
  <c r="OJ35" i="69"/>
  <c r="OI35" i="69"/>
  <c r="OH35" i="69"/>
  <c r="OG35" i="69"/>
  <c r="OF35" i="69"/>
  <c r="OE35" i="69"/>
  <c r="OD35" i="69"/>
  <c r="OC35" i="69"/>
  <c r="OB35" i="69"/>
  <c r="OA35" i="69"/>
  <c r="NZ35" i="69"/>
  <c r="NY35" i="69"/>
  <c r="NX35" i="69"/>
  <c r="NW35" i="69"/>
  <c r="NV35" i="69"/>
  <c r="NU35" i="69"/>
  <c r="NT35" i="69"/>
  <c r="NS35" i="69"/>
  <c r="NR35" i="69"/>
  <c r="NQ35" i="69"/>
  <c r="NP35" i="69"/>
  <c r="NO35" i="69"/>
  <c r="NN35" i="69"/>
  <c r="NM35" i="69"/>
  <c r="NL35" i="69"/>
  <c r="NK35" i="69"/>
  <c r="NJ35" i="69"/>
  <c r="NI35" i="69"/>
  <c r="NH35" i="69"/>
  <c r="NG35" i="69"/>
  <c r="NF35" i="69"/>
  <c r="NE35" i="69"/>
  <c r="ND35" i="69"/>
  <c r="NC35" i="69"/>
  <c r="NB35" i="69"/>
  <c r="NA35" i="69"/>
  <c r="MZ35" i="69"/>
  <c r="MY35" i="69"/>
  <c r="MX35" i="69"/>
  <c r="MW35" i="69"/>
  <c r="MV35" i="69"/>
  <c r="MU35" i="69"/>
  <c r="MT35" i="69"/>
  <c r="MS35" i="69"/>
  <c r="MR35" i="69"/>
  <c r="MQ35" i="69"/>
  <c r="MP35" i="69"/>
  <c r="MO35" i="69"/>
  <c r="MN35" i="69"/>
  <c r="MM35" i="69"/>
  <c r="ML35" i="69"/>
  <c r="MK35" i="69"/>
  <c r="MJ35" i="69"/>
  <c r="MI35" i="69"/>
  <c r="MH35" i="69"/>
  <c r="MG35" i="69"/>
  <c r="MF35" i="69"/>
  <c r="ME35" i="69"/>
  <c r="MD35" i="69"/>
  <c r="MC35" i="69"/>
  <c r="MB35" i="69"/>
  <c r="MA35" i="69"/>
  <c r="LZ35" i="69"/>
  <c r="LY35" i="69"/>
  <c r="LX35" i="69"/>
  <c r="LW35" i="69"/>
  <c r="LV35" i="69"/>
  <c r="LU35" i="69"/>
  <c r="LT35" i="69"/>
  <c r="LS35" i="69"/>
  <c r="LR35" i="69"/>
  <c r="LQ35" i="69"/>
  <c r="LP35" i="69"/>
  <c r="LO35" i="69"/>
  <c r="LN35" i="69"/>
  <c r="LM35" i="69"/>
  <c r="LL35" i="69"/>
  <c r="LK35" i="69"/>
  <c r="LJ35" i="69"/>
  <c r="LI35" i="69"/>
  <c r="LH35" i="69"/>
  <c r="LG35" i="69"/>
  <c r="LF35" i="69"/>
  <c r="LE35" i="69"/>
  <c r="LD35" i="69"/>
  <c r="LC35" i="69"/>
  <c r="LB35" i="69"/>
  <c r="LA35" i="69"/>
  <c r="KZ35" i="69"/>
  <c r="KY35" i="69"/>
  <c r="KX35" i="69"/>
  <c r="KW35" i="69"/>
  <c r="KV35" i="69"/>
  <c r="KU35" i="69"/>
  <c r="KT35" i="69"/>
  <c r="KS35" i="69"/>
  <c r="KR35" i="69"/>
  <c r="KQ35" i="69"/>
  <c r="KP35" i="69"/>
  <c r="KO35" i="69"/>
  <c r="KN35" i="69"/>
  <c r="KM35" i="69"/>
  <c r="KL35" i="69"/>
  <c r="KK35" i="69"/>
  <c r="KJ35" i="69"/>
  <c r="KI35" i="69"/>
  <c r="KH35" i="69"/>
  <c r="KG35" i="69"/>
  <c r="KF35" i="69"/>
  <c r="KE35" i="69"/>
  <c r="KD35" i="69"/>
  <c r="KC35" i="69"/>
  <c r="KB35" i="69"/>
  <c r="KA35" i="69"/>
  <c r="JZ35" i="69"/>
  <c r="JY35" i="69"/>
  <c r="JX35" i="69"/>
  <c r="JW35" i="69"/>
  <c r="JV35" i="69"/>
  <c r="JU35" i="69"/>
  <c r="JT35" i="69"/>
  <c r="JS35" i="69"/>
  <c r="JR35" i="69"/>
  <c r="JQ35" i="69"/>
  <c r="JP35" i="69"/>
  <c r="JO35" i="69"/>
  <c r="JN35" i="69"/>
  <c r="JM35" i="69"/>
  <c r="JL35" i="69"/>
  <c r="JK35" i="69"/>
  <c r="JJ35" i="69"/>
  <c r="JI35" i="69"/>
  <c r="JH35" i="69"/>
  <c r="JG35" i="69"/>
  <c r="JF35" i="69"/>
  <c r="JE35" i="69"/>
  <c r="JD35" i="69"/>
  <c r="JC35" i="69"/>
  <c r="JB35" i="69"/>
  <c r="JA35" i="69"/>
  <c r="IZ35" i="69"/>
  <c r="IY35" i="69"/>
  <c r="IX35" i="69"/>
  <c r="IW35" i="69"/>
  <c r="IV35" i="69"/>
  <c r="IU35" i="69"/>
  <c r="IT35" i="69"/>
  <c r="IS35" i="69"/>
  <c r="IR35" i="69"/>
  <c r="IQ35" i="69"/>
  <c r="IP35" i="69"/>
  <c r="IO35" i="69"/>
  <c r="IN35" i="69"/>
  <c r="IM35" i="69"/>
  <c r="IL35" i="69"/>
  <c r="IK35" i="69"/>
  <c r="IJ35" i="69"/>
  <c r="II35" i="69"/>
  <c r="IH35" i="69"/>
  <c r="IG35" i="69"/>
  <c r="IF35" i="69"/>
  <c r="IE35" i="69"/>
  <c r="ID35" i="69"/>
  <c r="IC35" i="69"/>
  <c r="IB35" i="69"/>
  <c r="IA35" i="69"/>
  <c r="HZ35" i="69"/>
  <c r="HY35" i="69"/>
  <c r="HX35" i="69"/>
  <c r="HW35" i="69"/>
  <c r="HV35" i="69"/>
  <c r="HU35" i="69"/>
  <c r="HT35" i="69"/>
  <c r="HS35" i="69"/>
  <c r="HR35" i="69"/>
  <c r="HQ35" i="69"/>
  <c r="HP35" i="69"/>
  <c r="HO35" i="69"/>
  <c r="HN35" i="69"/>
  <c r="HM35" i="69"/>
  <c r="HL35" i="69"/>
  <c r="HK35" i="69"/>
  <c r="HJ35" i="69"/>
  <c r="HI35" i="69"/>
  <c r="HH35" i="69"/>
  <c r="HG35" i="69"/>
  <c r="HF35" i="69"/>
  <c r="HE35" i="69"/>
  <c r="HD35" i="69"/>
  <c r="HC35" i="69"/>
  <c r="HB35" i="69"/>
  <c r="HA35" i="69"/>
  <c r="GZ35" i="69"/>
  <c r="GY35" i="69"/>
  <c r="GX35" i="69"/>
  <c r="GW35" i="69"/>
  <c r="GV35" i="69"/>
  <c r="GU35" i="69"/>
  <c r="GT35" i="69"/>
  <c r="GS35" i="69"/>
  <c r="GR35" i="69"/>
  <c r="GQ35" i="69"/>
  <c r="GP35" i="69"/>
  <c r="GO35" i="69"/>
  <c r="GN35" i="69"/>
  <c r="GM35" i="69"/>
  <c r="GL35" i="69"/>
  <c r="GK35" i="69"/>
  <c r="GJ35" i="69"/>
  <c r="GI35" i="69"/>
  <c r="GH35" i="69"/>
  <c r="GG35" i="69"/>
  <c r="GF35" i="69"/>
  <c r="GE35" i="69"/>
  <c r="GD35" i="69"/>
  <c r="GC35" i="69"/>
  <c r="GB35" i="69"/>
  <c r="GA35" i="69"/>
  <c r="FZ35" i="69"/>
  <c r="FY35" i="69"/>
  <c r="FX35" i="69"/>
  <c r="FW35" i="69"/>
  <c r="FV35" i="69"/>
  <c r="FU35" i="69"/>
  <c r="FT35" i="69"/>
  <c r="FS35" i="69"/>
  <c r="FR35" i="69"/>
  <c r="FQ35" i="69"/>
  <c r="FP35" i="69"/>
  <c r="FO35" i="69"/>
  <c r="FN35" i="69"/>
  <c r="FM35" i="69"/>
  <c r="FL35" i="69"/>
  <c r="FK35" i="69"/>
  <c r="FJ35" i="69"/>
  <c r="FI35" i="69"/>
  <c r="FH35" i="69"/>
  <c r="FG35" i="69"/>
  <c r="FF35" i="69"/>
  <c r="FE35" i="69"/>
  <c r="FD35" i="69"/>
  <c r="FC35" i="69"/>
  <c r="FB35" i="69"/>
  <c r="FA35" i="69"/>
  <c r="EZ35" i="69"/>
  <c r="EY35" i="69"/>
  <c r="EX35" i="69"/>
  <c r="EW35" i="69"/>
  <c r="EV35" i="69"/>
  <c r="EU35" i="69"/>
  <c r="ET35" i="69"/>
  <c r="ES35" i="69"/>
  <c r="ER35" i="69"/>
  <c r="EQ35" i="69"/>
  <c r="EP35" i="69"/>
  <c r="EO35" i="69"/>
  <c r="EN35" i="69"/>
  <c r="EM35" i="69"/>
  <c r="EL35" i="69"/>
  <c r="EK35" i="69"/>
  <c r="EJ35" i="69"/>
  <c r="EI35" i="69"/>
  <c r="EH35" i="69"/>
  <c r="EG35" i="69"/>
  <c r="EF35" i="69"/>
  <c r="EE35" i="69"/>
  <c r="ED35" i="69"/>
  <c r="EC35" i="69"/>
  <c r="EB35" i="69"/>
  <c r="EA35" i="69"/>
  <c r="DZ35" i="69"/>
  <c r="DY35" i="69"/>
  <c r="DX35" i="69"/>
  <c r="DW35" i="69"/>
  <c r="DV35" i="69"/>
  <c r="DU35" i="69"/>
  <c r="DT35" i="69"/>
  <c r="DS35" i="69"/>
  <c r="DR35" i="69"/>
  <c r="DQ35" i="69"/>
  <c r="DP35" i="69"/>
  <c r="DO35" i="69"/>
  <c r="DN35" i="69"/>
  <c r="DM35" i="69"/>
  <c r="DL35" i="69"/>
  <c r="DK35" i="69"/>
  <c r="DJ35" i="69"/>
  <c r="DI35" i="69"/>
  <c r="DH35" i="69"/>
  <c r="DG35" i="69"/>
  <c r="DF35" i="69"/>
  <c r="DE35" i="69"/>
  <c r="DD35" i="69"/>
  <c r="DC35" i="69"/>
  <c r="DB35" i="69"/>
  <c r="DA35" i="69"/>
  <c r="CZ35" i="69"/>
  <c r="CY35" i="69"/>
  <c r="CX35" i="69"/>
  <c r="CW35" i="69"/>
  <c r="CV35" i="69"/>
  <c r="CU35" i="69"/>
  <c r="CT35" i="69"/>
  <c r="CS35" i="69"/>
  <c r="CR35" i="69"/>
  <c r="CQ35" i="69"/>
  <c r="CP35" i="69"/>
  <c r="CO35" i="69"/>
  <c r="CN35" i="69"/>
  <c r="CM35" i="69"/>
  <c r="CL35" i="69"/>
  <c r="CK35" i="69"/>
  <c r="CJ35" i="69"/>
  <c r="CI35" i="69"/>
  <c r="CH35" i="69"/>
  <c r="CG35" i="69"/>
  <c r="CF35" i="69"/>
  <c r="CE35" i="69"/>
  <c r="CD35" i="69"/>
  <c r="CC35" i="69"/>
  <c r="CB35" i="69"/>
  <c r="CA35" i="69"/>
  <c r="BZ35" i="69"/>
  <c r="BY35" i="69"/>
  <c r="BX35" i="69"/>
  <c r="BW35" i="69"/>
  <c r="BV35" i="69"/>
  <c r="BU35" i="69"/>
  <c r="BT35" i="69"/>
  <c r="BS35" i="69"/>
  <c r="BR35" i="69"/>
  <c r="BQ35" i="69"/>
  <c r="BP35" i="69"/>
  <c r="BO35" i="69"/>
  <c r="BN35" i="69"/>
  <c r="BM35" i="69"/>
  <c r="BL35" i="69"/>
  <c r="BK35" i="69"/>
  <c r="BJ35" i="69"/>
  <c r="BI35" i="69"/>
  <c r="BH35" i="69"/>
  <c r="BG35" i="69"/>
  <c r="BF35" i="69"/>
  <c r="BE35" i="69"/>
  <c r="BD35" i="69"/>
  <c r="BC35" i="69"/>
  <c r="BB35" i="69"/>
  <c r="BA35" i="69"/>
  <c r="AZ35" i="69"/>
  <c r="AY35" i="69"/>
  <c r="AX35" i="69"/>
  <c r="AW35" i="69"/>
  <c r="AV35" i="69"/>
  <c r="AU35" i="69"/>
  <c r="AT35" i="69"/>
  <c r="AS35" i="69"/>
  <c r="AR35" i="69"/>
  <c r="AQ35" i="69"/>
  <c r="AP35" i="69"/>
  <c r="AO35" i="69"/>
  <c r="AN35" i="69"/>
  <c r="AM35" i="69"/>
  <c r="AL35" i="69"/>
  <c r="AK35" i="69"/>
  <c r="AJ35" i="69"/>
  <c r="AI35" i="69"/>
  <c r="AH35" i="69"/>
  <c r="AG35" i="69"/>
  <c r="AF35" i="69"/>
  <c r="AE35" i="69"/>
  <c r="AD35" i="69"/>
  <c r="AC35" i="69"/>
  <c r="AB35" i="69"/>
  <c r="AA35" i="69"/>
  <c r="Z35" i="69"/>
  <c r="Y35" i="69"/>
  <c r="X35" i="69"/>
  <c r="W35" i="69"/>
  <c r="V35" i="69"/>
  <c r="U35" i="69"/>
  <c r="T35" i="69"/>
  <c r="S35" i="69"/>
  <c r="R35" i="69"/>
  <c r="Q35" i="69"/>
  <c r="P35" i="69"/>
  <c r="O35" i="69"/>
  <c r="N35" i="69"/>
  <c r="M35" i="69"/>
  <c r="L35" i="69"/>
  <c r="K35" i="69"/>
  <c r="J35" i="69"/>
  <c r="I35" i="69"/>
  <c r="H35" i="69"/>
  <c r="G35" i="69"/>
  <c r="F35" i="69"/>
  <c r="E35" i="69"/>
  <c r="D35" i="69"/>
  <c r="C35" i="69"/>
  <c r="B35" i="69"/>
  <c r="A35" i="69"/>
  <c r="UC34" i="69"/>
  <c r="UB34" i="69"/>
  <c r="UA34" i="69"/>
  <c r="TZ34" i="69"/>
  <c r="TY34" i="69"/>
  <c r="TX34" i="69"/>
  <c r="TW34" i="69"/>
  <c r="TV34" i="69"/>
  <c r="TU34" i="69"/>
  <c r="TT34" i="69"/>
  <c r="TS34" i="69"/>
  <c r="TR34" i="69"/>
  <c r="TQ34" i="69"/>
  <c r="TP34" i="69"/>
  <c r="TO34" i="69"/>
  <c r="TN34" i="69"/>
  <c r="TM34" i="69"/>
  <c r="TL34" i="69"/>
  <c r="TK34" i="69"/>
  <c r="TJ34" i="69"/>
  <c r="TI34" i="69"/>
  <c r="TH34" i="69"/>
  <c r="TG34" i="69"/>
  <c r="TF34" i="69"/>
  <c r="TE34" i="69"/>
  <c r="TD34" i="69"/>
  <c r="TC34" i="69"/>
  <c r="TB34" i="69"/>
  <c r="TA34" i="69"/>
  <c r="SZ34" i="69"/>
  <c r="SY34" i="69"/>
  <c r="SX34" i="69"/>
  <c r="SW34" i="69"/>
  <c r="SV34" i="69"/>
  <c r="SU34" i="69"/>
  <c r="ST34" i="69"/>
  <c r="SS34" i="69"/>
  <c r="SR34" i="69"/>
  <c r="SQ34" i="69"/>
  <c r="SP34" i="69"/>
  <c r="SO34" i="69"/>
  <c r="SN34" i="69"/>
  <c r="SM34" i="69"/>
  <c r="SL34" i="69"/>
  <c r="SK34" i="69"/>
  <c r="SJ34" i="69"/>
  <c r="SI34" i="69"/>
  <c r="SH34" i="69"/>
  <c r="SG34" i="69"/>
  <c r="SF34" i="69"/>
  <c r="SE34" i="69"/>
  <c r="SD34" i="69"/>
  <c r="SC34" i="69"/>
  <c r="SB34" i="69"/>
  <c r="SA34" i="69"/>
  <c r="RZ34" i="69"/>
  <c r="RY34" i="69"/>
  <c r="RX34" i="69"/>
  <c r="RW34" i="69"/>
  <c r="RV34" i="69"/>
  <c r="RU34" i="69"/>
  <c r="RT34" i="69"/>
  <c r="RS34" i="69"/>
  <c r="RR34" i="69"/>
  <c r="RQ34" i="69"/>
  <c r="RP34" i="69"/>
  <c r="RO34" i="69"/>
  <c r="RN34" i="69"/>
  <c r="RM34" i="69"/>
  <c r="RL34" i="69"/>
  <c r="RK34" i="69"/>
  <c r="RJ34" i="69"/>
  <c r="RI34" i="69"/>
  <c r="RH34" i="69"/>
  <c r="RG34" i="69"/>
  <c r="RF34" i="69"/>
  <c r="RE34" i="69"/>
  <c r="RD34" i="69"/>
  <c r="RC34" i="69"/>
  <c r="RB34" i="69"/>
  <c r="RA34" i="69"/>
  <c r="QZ34" i="69"/>
  <c r="QY34" i="69"/>
  <c r="QX34" i="69"/>
  <c r="QW34" i="69"/>
  <c r="QV34" i="69"/>
  <c r="QU34" i="69"/>
  <c r="QT34" i="69"/>
  <c r="QS34" i="69"/>
  <c r="QR34" i="69"/>
  <c r="QQ34" i="69"/>
  <c r="QP34" i="69"/>
  <c r="QO34" i="69"/>
  <c r="QN34" i="69"/>
  <c r="QM34" i="69"/>
  <c r="QL34" i="69"/>
  <c r="QK34" i="69"/>
  <c r="QJ34" i="69"/>
  <c r="QI34" i="69"/>
  <c r="QH34" i="69"/>
  <c r="QG34" i="69"/>
  <c r="QF34" i="69"/>
  <c r="QE34" i="69"/>
  <c r="QD34" i="69"/>
  <c r="QC34" i="69"/>
  <c r="QB34" i="69"/>
  <c r="QA34" i="69"/>
  <c r="PZ34" i="69"/>
  <c r="PY34" i="69"/>
  <c r="PX34" i="69"/>
  <c r="PW34" i="69"/>
  <c r="PV34" i="69"/>
  <c r="PU34" i="69"/>
  <c r="PT34" i="69"/>
  <c r="PS34" i="69"/>
  <c r="PR34" i="69"/>
  <c r="PQ34" i="69"/>
  <c r="PP34" i="69"/>
  <c r="PO34" i="69"/>
  <c r="PN34" i="69"/>
  <c r="PM34" i="69"/>
  <c r="PL34" i="69"/>
  <c r="PK34" i="69"/>
  <c r="PJ34" i="69"/>
  <c r="PI34" i="69"/>
  <c r="PH34" i="69"/>
  <c r="PG34" i="69"/>
  <c r="PF34" i="69"/>
  <c r="PE34" i="69"/>
  <c r="PD34" i="69"/>
  <c r="PC34" i="69"/>
  <c r="PB34" i="69"/>
  <c r="PA34" i="69"/>
  <c r="OZ34" i="69"/>
  <c r="OY34" i="69"/>
  <c r="OX34" i="69"/>
  <c r="OW34" i="69"/>
  <c r="OV34" i="69"/>
  <c r="OU34" i="69"/>
  <c r="OT34" i="69"/>
  <c r="OS34" i="69"/>
  <c r="OR34" i="69"/>
  <c r="OQ34" i="69"/>
  <c r="OP34" i="69"/>
  <c r="OO34" i="69"/>
  <c r="ON34" i="69"/>
  <c r="OM34" i="69"/>
  <c r="OL34" i="69"/>
  <c r="OK34" i="69"/>
  <c r="OJ34" i="69"/>
  <c r="OI34" i="69"/>
  <c r="OH34" i="69"/>
  <c r="OG34" i="69"/>
  <c r="OF34" i="69"/>
  <c r="OE34" i="69"/>
  <c r="OD34" i="69"/>
  <c r="OC34" i="69"/>
  <c r="OB34" i="69"/>
  <c r="OA34" i="69"/>
  <c r="NZ34" i="69"/>
  <c r="NY34" i="69"/>
  <c r="NX34" i="69"/>
  <c r="NW34" i="69"/>
  <c r="NV34" i="69"/>
  <c r="NU34" i="69"/>
  <c r="NT34" i="69"/>
  <c r="NS34" i="69"/>
  <c r="NR34" i="69"/>
  <c r="NQ34" i="69"/>
  <c r="NP34" i="69"/>
  <c r="NO34" i="69"/>
  <c r="NN34" i="69"/>
  <c r="NM34" i="69"/>
  <c r="NL34" i="69"/>
  <c r="NK34" i="69"/>
  <c r="NJ34" i="69"/>
  <c r="NI34" i="69"/>
  <c r="NH34" i="69"/>
  <c r="NG34" i="69"/>
  <c r="NF34" i="69"/>
  <c r="NE34" i="69"/>
  <c r="ND34" i="69"/>
  <c r="NC34" i="69"/>
  <c r="NB34" i="69"/>
  <c r="NA34" i="69"/>
  <c r="MZ34" i="69"/>
  <c r="MY34" i="69"/>
  <c r="MX34" i="69"/>
  <c r="MW34" i="69"/>
  <c r="MV34" i="69"/>
  <c r="MU34" i="69"/>
  <c r="MT34" i="69"/>
  <c r="MS34" i="69"/>
  <c r="MR34" i="69"/>
  <c r="MQ34" i="69"/>
  <c r="MP34" i="69"/>
  <c r="MO34" i="69"/>
  <c r="MN34" i="69"/>
  <c r="MM34" i="69"/>
  <c r="ML34" i="69"/>
  <c r="MK34" i="69"/>
  <c r="MJ34" i="69"/>
  <c r="MI34" i="69"/>
  <c r="MH34" i="69"/>
  <c r="MG34" i="69"/>
  <c r="MF34" i="69"/>
  <c r="ME34" i="69"/>
  <c r="MD34" i="69"/>
  <c r="MC34" i="69"/>
  <c r="MB34" i="69"/>
  <c r="MA34" i="69"/>
  <c r="LZ34" i="69"/>
  <c r="LY34" i="69"/>
  <c r="LX34" i="69"/>
  <c r="LW34" i="69"/>
  <c r="LV34" i="69"/>
  <c r="LU34" i="69"/>
  <c r="LT34" i="69"/>
  <c r="LS34" i="69"/>
  <c r="LR34" i="69"/>
  <c r="LQ34" i="69"/>
  <c r="LP34" i="69"/>
  <c r="LO34" i="69"/>
  <c r="LN34" i="69"/>
  <c r="LM34" i="69"/>
  <c r="LL34" i="69"/>
  <c r="LK34" i="69"/>
  <c r="LJ34" i="69"/>
  <c r="LI34" i="69"/>
  <c r="LH34" i="69"/>
  <c r="LG34" i="69"/>
  <c r="LF34" i="69"/>
  <c r="LE34" i="69"/>
  <c r="LD34" i="69"/>
  <c r="LC34" i="69"/>
  <c r="LB34" i="69"/>
  <c r="LA34" i="69"/>
  <c r="KZ34" i="69"/>
  <c r="KY34" i="69"/>
  <c r="KX34" i="69"/>
  <c r="KW34" i="69"/>
  <c r="KV34" i="69"/>
  <c r="KU34" i="69"/>
  <c r="KT34" i="69"/>
  <c r="KS34" i="69"/>
  <c r="KR34" i="69"/>
  <c r="KQ34" i="69"/>
  <c r="KP34" i="69"/>
  <c r="KO34" i="69"/>
  <c r="KN34" i="69"/>
  <c r="KM34" i="69"/>
  <c r="KL34" i="69"/>
  <c r="KK34" i="69"/>
  <c r="KJ34" i="69"/>
  <c r="KI34" i="69"/>
  <c r="KH34" i="69"/>
  <c r="KG34" i="69"/>
  <c r="KF34" i="69"/>
  <c r="KE34" i="69"/>
  <c r="KD34" i="69"/>
  <c r="KC34" i="69"/>
  <c r="KB34" i="69"/>
  <c r="KA34" i="69"/>
  <c r="JZ34" i="69"/>
  <c r="JY34" i="69"/>
  <c r="JX34" i="69"/>
  <c r="JW34" i="69"/>
  <c r="JV34" i="69"/>
  <c r="JU34" i="69"/>
  <c r="JT34" i="69"/>
  <c r="JS34" i="69"/>
  <c r="JR34" i="69"/>
  <c r="JQ34" i="69"/>
  <c r="JP34" i="69"/>
  <c r="JO34" i="69"/>
  <c r="JN34" i="69"/>
  <c r="JM34" i="69"/>
  <c r="JL34" i="69"/>
  <c r="JK34" i="69"/>
  <c r="JJ34" i="69"/>
  <c r="JI34" i="69"/>
  <c r="JH34" i="69"/>
  <c r="JG34" i="69"/>
  <c r="JF34" i="69"/>
  <c r="JE34" i="69"/>
  <c r="JD34" i="69"/>
  <c r="JC34" i="69"/>
  <c r="JB34" i="69"/>
  <c r="JA34" i="69"/>
  <c r="IZ34" i="69"/>
  <c r="IY34" i="69"/>
  <c r="IX34" i="69"/>
  <c r="IW34" i="69"/>
  <c r="IV34" i="69"/>
  <c r="IU34" i="69"/>
  <c r="IT34" i="69"/>
  <c r="IS34" i="69"/>
  <c r="IR34" i="69"/>
  <c r="IQ34" i="69"/>
  <c r="IP34" i="69"/>
  <c r="IO34" i="69"/>
  <c r="IN34" i="69"/>
  <c r="IM34" i="69"/>
  <c r="IL34" i="69"/>
  <c r="IK34" i="69"/>
  <c r="IJ34" i="69"/>
  <c r="II34" i="69"/>
  <c r="IH34" i="69"/>
  <c r="IG34" i="69"/>
  <c r="IF34" i="69"/>
  <c r="IE34" i="69"/>
  <c r="ID34" i="69"/>
  <c r="IC34" i="69"/>
  <c r="IB34" i="69"/>
  <c r="IA34" i="69"/>
  <c r="HZ34" i="69"/>
  <c r="HY34" i="69"/>
  <c r="HX34" i="69"/>
  <c r="HW34" i="69"/>
  <c r="HV34" i="69"/>
  <c r="HU34" i="69"/>
  <c r="HT34" i="69"/>
  <c r="HS34" i="69"/>
  <c r="HR34" i="69"/>
  <c r="HQ34" i="69"/>
  <c r="HP34" i="69"/>
  <c r="HO34" i="69"/>
  <c r="HN34" i="69"/>
  <c r="HM34" i="69"/>
  <c r="HL34" i="69"/>
  <c r="HK34" i="69"/>
  <c r="HJ34" i="69"/>
  <c r="HI34" i="69"/>
  <c r="HH34" i="69"/>
  <c r="HG34" i="69"/>
  <c r="HF34" i="69"/>
  <c r="HE34" i="69"/>
  <c r="HD34" i="69"/>
  <c r="HC34" i="69"/>
  <c r="HB34" i="69"/>
  <c r="HA34" i="69"/>
  <c r="GZ34" i="69"/>
  <c r="GY34" i="69"/>
  <c r="GX34" i="69"/>
  <c r="GW34" i="69"/>
  <c r="GV34" i="69"/>
  <c r="GU34" i="69"/>
  <c r="GT34" i="69"/>
  <c r="GS34" i="69"/>
  <c r="GR34" i="69"/>
  <c r="GQ34" i="69"/>
  <c r="GP34" i="69"/>
  <c r="GO34" i="69"/>
  <c r="GN34" i="69"/>
  <c r="GM34" i="69"/>
  <c r="GL34" i="69"/>
  <c r="GK34" i="69"/>
  <c r="GJ34" i="69"/>
  <c r="GI34" i="69"/>
  <c r="GH34" i="69"/>
  <c r="GG34" i="69"/>
  <c r="GF34" i="69"/>
  <c r="GE34" i="69"/>
  <c r="GD34" i="69"/>
  <c r="GC34" i="69"/>
  <c r="GB34" i="69"/>
  <c r="GA34" i="69"/>
  <c r="FZ34" i="69"/>
  <c r="FY34" i="69"/>
  <c r="FX34" i="69"/>
  <c r="FW34" i="69"/>
  <c r="FV34" i="69"/>
  <c r="FU34" i="69"/>
  <c r="FT34" i="69"/>
  <c r="FS34" i="69"/>
  <c r="FR34" i="69"/>
  <c r="FQ34" i="69"/>
  <c r="FP34" i="69"/>
  <c r="FO34" i="69"/>
  <c r="FN34" i="69"/>
  <c r="FM34" i="69"/>
  <c r="FL34" i="69"/>
  <c r="FK34" i="69"/>
  <c r="FJ34" i="69"/>
  <c r="FI34" i="69"/>
  <c r="FH34" i="69"/>
  <c r="FG34" i="69"/>
  <c r="FF34" i="69"/>
  <c r="FE34" i="69"/>
  <c r="FD34" i="69"/>
  <c r="FC34" i="69"/>
  <c r="FB34" i="69"/>
  <c r="FA34" i="69"/>
  <c r="EZ34" i="69"/>
  <c r="EY34" i="69"/>
  <c r="EX34" i="69"/>
  <c r="EW34" i="69"/>
  <c r="EV34" i="69"/>
  <c r="EU34" i="69"/>
  <c r="ET34" i="69"/>
  <c r="ES34" i="69"/>
  <c r="ER34" i="69"/>
  <c r="EQ34" i="69"/>
  <c r="EP34" i="69"/>
  <c r="EO34" i="69"/>
  <c r="EN34" i="69"/>
  <c r="EM34" i="69"/>
  <c r="EL34" i="69"/>
  <c r="EK34" i="69"/>
  <c r="EJ34" i="69"/>
  <c r="EI34" i="69"/>
  <c r="EH34" i="69"/>
  <c r="EG34" i="69"/>
  <c r="EF34" i="69"/>
  <c r="EE34" i="69"/>
  <c r="ED34" i="69"/>
  <c r="EC34" i="69"/>
  <c r="EB34" i="69"/>
  <c r="EA34" i="69"/>
  <c r="DZ34" i="69"/>
  <c r="DY34" i="69"/>
  <c r="DX34" i="69"/>
  <c r="DW34" i="69"/>
  <c r="DV34" i="69"/>
  <c r="DU34" i="69"/>
  <c r="DT34" i="69"/>
  <c r="DS34" i="69"/>
  <c r="DR34" i="69"/>
  <c r="DQ34" i="69"/>
  <c r="DP34" i="69"/>
  <c r="DO34" i="69"/>
  <c r="DN34" i="69"/>
  <c r="DM34" i="69"/>
  <c r="DL34" i="69"/>
  <c r="DK34" i="69"/>
  <c r="DJ34" i="69"/>
  <c r="DI34" i="69"/>
  <c r="DH34" i="69"/>
  <c r="DG34" i="69"/>
  <c r="DF34" i="69"/>
  <c r="DE34" i="69"/>
  <c r="DD34" i="69"/>
  <c r="DC34" i="69"/>
  <c r="DB34" i="69"/>
  <c r="DA34" i="69"/>
  <c r="CZ34" i="69"/>
  <c r="CY34" i="69"/>
  <c r="CX34" i="69"/>
  <c r="CW34" i="69"/>
  <c r="CV34" i="69"/>
  <c r="CU34" i="69"/>
  <c r="CT34" i="69"/>
  <c r="CS34" i="69"/>
  <c r="CR34" i="69"/>
  <c r="CQ34" i="69"/>
  <c r="CP34" i="69"/>
  <c r="CO34" i="69"/>
  <c r="CN34" i="69"/>
  <c r="CM34" i="69"/>
  <c r="CL34" i="69"/>
  <c r="CK34" i="69"/>
  <c r="CJ34" i="69"/>
  <c r="CI34" i="69"/>
  <c r="CH34" i="69"/>
  <c r="CG34" i="69"/>
  <c r="CF34" i="69"/>
  <c r="CE34" i="69"/>
  <c r="CD34" i="69"/>
  <c r="CC34" i="69"/>
  <c r="CB34" i="69"/>
  <c r="CA34" i="69"/>
  <c r="BZ34" i="69"/>
  <c r="BY34" i="69"/>
  <c r="BX34" i="69"/>
  <c r="BW34" i="69"/>
  <c r="BV34" i="69"/>
  <c r="BU34" i="69"/>
  <c r="BT34" i="69"/>
  <c r="BS34" i="69"/>
  <c r="BR34" i="69"/>
  <c r="BQ34" i="69"/>
  <c r="BP34" i="69"/>
  <c r="BO34" i="69"/>
  <c r="BN34" i="69"/>
  <c r="BM34" i="69"/>
  <c r="BL34" i="69"/>
  <c r="BK34" i="69"/>
  <c r="BJ34" i="69"/>
  <c r="BI34" i="69"/>
  <c r="BH34" i="69"/>
  <c r="BG34" i="69"/>
  <c r="BF34" i="69"/>
  <c r="BE34" i="69"/>
  <c r="BD34" i="69"/>
  <c r="BC34" i="69"/>
  <c r="BB34" i="69"/>
  <c r="BA34" i="69"/>
  <c r="AZ34" i="69"/>
  <c r="AY34" i="69"/>
  <c r="AX34" i="69"/>
  <c r="AW34" i="69"/>
  <c r="AV34" i="69"/>
  <c r="AU34" i="69"/>
  <c r="AT34" i="69"/>
  <c r="AS34" i="69"/>
  <c r="AR34" i="69"/>
  <c r="AQ34" i="69"/>
  <c r="AP34" i="69"/>
  <c r="AO34" i="69"/>
  <c r="AN34" i="69"/>
  <c r="AM34" i="69"/>
  <c r="AL34" i="69"/>
  <c r="AK34" i="69"/>
  <c r="AJ34" i="69"/>
  <c r="AI34" i="69"/>
  <c r="AH34" i="69"/>
  <c r="AG34" i="69"/>
  <c r="AF34" i="69"/>
  <c r="AE34" i="69"/>
  <c r="AD34" i="69"/>
  <c r="AC34" i="69"/>
  <c r="AB34" i="69"/>
  <c r="AA34" i="69"/>
  <c r="Z34" i="69"/>
  <c r="Y34" i="69"/>
  <c r="X34" i="69"/>
  <c r="W34" i="69"/>
  <c r="V34" i="69"/>
  <c r="U34" i="69"/>
  <c r="T34" i="69"/>
  <c r="S34" i="69"/>
  <c r="R34" i="69"/>
  <c r="Q34" i="69"/>
  <c r="P34" i="69"/>
  <c r="O34" i="69"/>
  <c r="N34" i="69"/>
  <c r="M34" i="69"/>
  <c r="L34" i="69"/>
  <c r="K34" i="69"/>
  <c r="J34" i="69"/>
  <c r="I34" i="69"/>
  <c r="H34" i="69"/>
  <c r="G34" i="69"/>
  <c r="F34" i="69"/>
  <c r="E34" i="69"/>
  <c r="D34" i="69"/>
  <c r="C34" i="69"/>
  <c r="B34" i="69"/>
  <c r="A34" i="69"/>
  <c r="UC33" i="69"/>
  <c r="UB33" i="69"/>
  <c r="UA33" i="69"/>
  <c r="TZ33" i="69"/>
  <c r="TY33" i="69"/>
  <c r="TX33" i="69"/>
  <c r="TW33" i="69"/>
  <c r="TV33" i="69"/>
  <c r="TU33" i="69"/>
  <c r="TT33" i="69"/>
  <c r="TS33" i="69"/>
  <c r="TR33" i="69"/>
  <c r="TQ33" i="69"/>
  <c r="TP33" i="69"/>
  <c r="TO33" i="69"/>
  <c r="TN33" i="69"/>
  <c r="TM33" i="69"/>
  <c r="TL33" i="69"/>
  <c r="TK33" i="69"/>
  <c r="TJ33" i="69"/>
  <c r="TI33" i="69"/>
  <c r="TH33" i="69"/>
  <c r="TG33" i="69"/>
  <c r="TF33" i="69"/>
  <c r="TE33" i="69"/>
  <c r="TD33" i="69"/>
  <c r="TC33" i="69"/>
  <c r="TB33" i="69"/>
  <c r="TA33" i="69"/>
  <c r="SZ33" i="69"/>
  <c r="SY33" i="69"/>
  <c r="SX33" i="69"/>
  <c r="SW33" i="69"/>
  <c r="SV33" i="69"/>
  <c r="SU33" i="69"/>
  <c r="ST33" i="69"/>
  <c r="SS33" i="69"/>
  <c r="SR33" i="69"/>
  <c r="SQ33" i="69"/>
  <c r="SP33" i="69"/>
  <c r="SO33" i="69"/>
  <c r="SN33" i="69"/>
  <c r="SM33" i="69"/>
  <c r="SL33" i="69"/>
  <c r="SK33" i="69"/>
  <c r="SJ33" i="69"/>
  <c r="SI33" i="69"/>
  <c r="SH33" i="69"/>
  <c r="SG33" i="69"/>
  <c r="SF33" i="69"/>
  <c r="SE33" i="69"/>
  <c r="SD33" i="69"/>
  <c r="SC33" i="69"/>
  <c r="SB33" i="69"/>
  <c r="SA33" i="69"/>
  <c r="RZ33" i="69"/>
  <c r="RY33" i="69"/>
  <c r="RX33" i="69"/>
  <c r="RW33" i="69"/>
  <c r="RV33" i="69"/>
  <c r="RU33" i="69"/>
  <c r="RT33" i="69"/>
  <c r="RS33" i="69"/>
  <c r="RR33" i="69"/>
  <c r="RQ33" i="69"/>
  <c r="RP33" i="69"/>
  <c r="RO33" i="69"/>
  <c r="RN33" i="69"/>
  <c r="RM33" i="69"/>
  <c r="RL33" i="69"/>
  <c r="RK33" i="69"/>
  <c r="RJ33" i="69"/>
  <c r="RI33" i="69"/>
  <c r="RH33" i="69"/>
  <c r="RG33" i="69"/>
  <c r="RF33" i="69"/>
  <c r="RE33" i="69"/>
  <c r="RD33" i="69"/>
  <c r="RC33" i="69"/>
  <c r="RB33" i="69"/>
  <c r="RA33" i="69"/>
  <c r="QZ33" i="69"/>
  <c r="QY33" i="69"/>
  <c r="QX33" i="69"/>
  <c r="QW33" i="69"/>
  <c r="QV33" i="69"/>
  <c r="QU33" i="69"/>
  <c r="QT33" i="69"/>
  <c r="QS33" i="69"/>
  <c r="QR33" i="69"/>
  <c r="QQ33" i="69"/>
  <c r="QP33" i="69"/>
  <c r="QO33" i="69"/>
  <c r="QN33" i="69"/>
  <c r="QM33" i="69"/>
  <c r="QL33" i="69"/>
  <c r="QK33" i="69"/>
  <c r="QJ33" i="69"/>
  <c r="QI33" i="69"/>
  <c r="QH33" i="69"/>
  <c r="QG33" i="69"/>
  <c r="QF33" i="69"/>
  <c r="QE33" i="69"/>
  <c r="QD33" i="69"/>
  <c r="QC33" i="69"/>
  <c r="QB33" i="69"/>
  <c r="QA33" i="69"/>
  <c r="PZ33" i="69"/>
  <c r="PY33" i="69"/>
  <c r="PX33" i="69"/>
  <c r="PW33" i="69"/>
  <c r="PV33" i="69"/>
  <c r="PU33" i="69"/>
  <c r="PT33" i="69"/>
  <c r="PS33" i="69"/>
  <c r="PR33" i="69"/>
  <c r="PQ33" i="69"/>
  <c r="PP33" i="69"/>
  <c r="PO33" i="69"/>
  <c r="PN33" i="69"/>
  <c r="PM33" i="69"/>
  <c r="PL33" i="69"/>
  <c r="PK33" i="69"/>
  <c r="PJ33" i="69"/>
  <c r="PI33" i="69"/>
  <c r="PH33" i="69"/>
  <c r="PG33" i="69"/>
  <c r="PF33" i="69"/>
  <c r="PE33" i="69"/>
  <c r="PD33" i="69"/>
  <c r="PC33" i="69"/>
  <c r="PB33" i="69"/>
  <c r="PA33" i="69"/>
  <c r="OZ33" i="69"/>
  <c r="OY33" i="69"/>
  <c r="OX33" i="69"/>
  <c r="OW33" i="69"/>
  <c r="OV33" i="69"/>
  <c r="OU33" i="69"/>
  <c r="OT33" i="69"/>
  <c r="OS33" i="69"/>
  <c r="OR33" i="69"/>
  <c r="OQ33" i="69"/>
  <c r="OP33" i="69"/>
  <c r="OO33" i="69"/>
  <c r="ON33" i="69"/>
  <c r="OM33" i="69"/>
  <c r="OL33" i="69"/>
  <c r="OK33" i="69"/>
  <c r="OJ33" i="69"/>
  <c r="OI33" i="69"/>
  <c r="OH33" i="69"/>
  <c r="OG33" i="69"/>
  <c r="OF33" i="69"/>
  <c r="OE33" i="69"/>
  <c r="OD33" i="69"/>
  <c r="OC33" i="69"/>
  <c r="OB33" i="69"/>
  <c r="OA33" i="69"/>
  <c r="NZ33" i="69"/>
  <c r="NY33" i="69"/>
  <c r="NX33" i="69"/>
  <c r="NW33" i="69"/>
  <c r="NV33" i="69"/>
  <c r="NU33" i="69"/>
  <c r="NT33" i="69"/>
  <c r="NS33" i="69"/>
  <c r="NR33" i="69"/>
  <c r="NQ33" i="69"/>
  <c r="NP33" i="69"/>
  <c r="NO33" i="69"/>
  <c r="NN33" i="69"/>
  <c r="NM33" i="69"/>
  <c r="NL33" i="69"/>
  <c r="NK33" i="69"/>
  <c r="NJ33" i="69"/>
  <c r="NI33" i="69"/>
  <c r="NH33" i="69"/>
  <c r="NG33" i="69"/>
  <c r="NF33" i="69"/>
  <c r="NE33" i="69"/>
  <c r="ND33" i="69"/>
  <c r="NC33" i="69"/>
  <c r="NB33" i="69"/>
  <c r="NA33" i="69"/>
  <c r="MZ33" i="69"/>
  <c r="MY33" i="69"/>
  <c r="MX33" i="69"/>
  <c r="MW33" i="69"/>
  <c r="MV33" i="69"/>
  <c r="MU33" i="69"/>
  <c r="MT33" i="69"/>
  <c r="MS33" i="69"/>
  <c r="MR33" i="69"/>
  <c r="MQ33" i="69"/>
  <c r="MP33" i="69"/>
  <c r="MO33" i="69"/>
  <c r="MN33" i="69"/>
  <c r="MM33" i="69"/>
  <c r="ML33" i="69"/>
  <c r="MK33" i="69"/>
  <c r="MJ33" i="69"/>
  <c r="MI33" i="69"/>
  <c r="MH33" i="69"/>
  <c r="MG33" i="69"/>
  <c r="MF33" i="69"/>
  <c r="ME33" i="69"/>
  <c r="MD33" i="69"/>
  <c r="MC33" i="69"/>
  <c r="MB33" i="69"/>
  <c r="MA33" i="69"/>
  <c r="LZ33" i="69"/>
  <c r="LY33" i="69"/>
  <c r="LX33" i="69"/>
  <c r="LW33" i="69"/>
  <c r="LV33" i="69"/>
  <c r="LU33" i="69"/>
  <c r="LT33" i="69"/>
  <c r="LS33" i="69"/>
  <c r="LR33" i="69"/>
  <c r="LQ33" i="69"/>
  <c r="LP33" i="69"/>
  <c r="LO33" i="69"/>
  <c r="LN33" i="69"/>
  <c r="LM33" i="69"/>
  <c r="LL33" i="69"/>
  <c r="LK33" i="69"/>
  <c r="LJ33" i="69"/>
  <c r="LI33" i="69"/>
  <c r="LH33" i="69"/>
  <c r="LG33" i="69"/>
  <c r="LF33" i="69"/>
  <c r="LE33" i="69"/>
  <c r="LD33" i="69"/>
  <c r="LC33" i="69"/>
  <c r="LB33" i="69"/>
  <c r="LA33" i="69"/>
  <c r="KZ33" i="69"/>
  <c r="KY33" i="69"/>
  <c r="KX33" i="69"/>
  <c r="KW33" i="69"/>
  <c r="KV33" i="69"/>
  <c r="KU33" i="69"/>
  <c r="KT33" i="69"/>
  <c r="KS33" i="69"/>
  <c r="KR33" i="69"/>
  <c r="KQ33" i="69"/>
  <c r="KP33" i="69"/>
  <c r="KO33" i="69"/>
  <c r="KN33" i="69"/>
  <c r="KM33" i="69"/>
  <c r="KL33" i="69"/>
  <c r="KK33" i="69"/>
  <c r="KJ33" i="69"/>
  <c r="KI33" i="69"/>
  <c r="KH33" i="69"/>
  <c r="KG33" i="69"/>
  <c r="KF33" i="69"/>
  <c r="KE33" i="69"/>
  <c r="KD33" i="69"/>
  <c r="KC33" i="69"/>
  <c r="KB33" i="69"/>
  <c r="KA33" i="69"/>
  <c r="JZ33" i="69"/>
  <c r="JY33" i="69"/>
  <c r="JX33" i="69"/>
  <c r="JW33" i="69"/>
  <c r="JV33" i="69"/>
  <c r="JU33" i="69"/>
  <c r="JT33" i="69"/>
  <c r="JS33" i="69"/>
  <c r="JR33" i="69"/>
  <c r="JQ33" i="69"/>
  <c r="JP33" i="69"/>
  <c r="JO33" i="69"/>
  <c r="JN33" i="69"/>
  <c r="JM33" i="69"/>
  <c r="JL33" i="69"/>
  <c r="JK33" i="69"/>
  <c r="JJ33" i="69"/>
  <c r="JI33" i="69"/>
  <c r="JH33" i="69"/>
  <c r="JG33" i="69"/>
  <c r="JF33" i="69"/>
  <c r="JE33" i="69"/>
  <c r="JD33" i="69"/>
  <c r="JC33" i="69"/>
  <c r="JB33" i="69"/>
  <c r="JA33" i="69"/>
  <c r="IZ33" i="69"/>
  <c r="IY33" i="69"/>
  <c r="IX33" i="69"/>
  <c r="IW33" i="69"/>
  <c r="IV33" i="69"/>
  <c r="IU33" i="69"/>
  <c r="IT33" i="69"/>
  <c r="IS33" i="69"/>
  <c r="IR33" i="69"/>
  <c r="IQ33" i="69"/>
  <c r="IP33" i="69"/>
  <c r="IO33" i="69"/>
  <c r="IN33" i="69"/>
  <c r="IM33" i="69"/>
  <c r="IL33" i="69"/>
  <c r="IK33" i="69"/>
  <c r="IJ33" i="69"/>
  <c r="II33" i="69"/>
  <c r="IH33" i="69"/>
  <c r="IG33" i="69"/>
  <c r="IF33" i="69"/>
  <c r="IE33" i="69"/>
  <c r="ID33" i="69"/>
  <c r="IC33" i="69"/>
  <c r="IB33" i="69"/>
  <c r="IA33" i="69"/>
  <c r="HZ33" i="69"/>
  <c r="HY33" i="69"/>
  <c r="HX33" i="69"/>
  <c r="HW33" i="69"/>
  <c r="HV33" i="69"/>
  <c r="HU33" i="69"/>
  <c r="HT33" i="69"/>
  <c r="HS33" i="69"/>
  <c r="HR33" i="69"/>
  <c r="HQ33" i="69"/>
  <c r="HP33" i="69"/>
  <c r="HO33" i="69"/>
  <c r="HN33" i="69"/>
  <c r="HM33" i="69"/>
  <c r="HL33" i="69"/>
  <c r="HK33" i="69"/>
  <c r="HJ33" i="69"/>
  <c r="HI33" i="69"/>
  <c r="HH33" i="69"/>
  <c r="HG33" i="69"/>
  <c r="HF33" i="69"/>
  <c r="HE33" i="69"/>
  <c r="HD33" i="69"/>
  <c r="HC33" i="69"/>
  <c r="HB33" i="69"/>
  <c r="HA33" i="69"/>
  <c r="GZ33" i="69"/>
  <c r="GY33" i="69"/>
  <c r="GX33" i="69"/>
  <c r="GW33" i="69"/>
  <c r="GV33" i="69"/>
  <c r="GU33" i="69"/>
  <c r="GT33" i="69"/>
  <c r="GS33" i="69"/>
  <c r="GR33" i="69"/>
  <c r="GQ33" i="69"/>
  <c r="GP33" i="69"/>
  <c r="GO33" i="69"/>
  <c r="GN33" i="69"/>
  <c r="GM33" i="69"/>
  <c r="GL33" i="69"/>
  <c r="GK33" i="69"/>
  <c r="GJ33" i="69"/>
  <c r="GI33" i="69"/>
  <c r="GH33" i="69"/>
  <c r="GG33" i="69"/>
  <c r="GF33" i="69"/>
  <c r="GE33" i="69"/>
  <c r="GD33" i="69"/>
  <c r="GC33" i="69"/>
  <c r="GB33" i="69"/>
  <c r="GA33" i="69"/>
  <c r="FZ33" i="69"/>
  <c r="FY33" i="69"/>
  <c r="FX33" i="69"/>
  <c r="FW33" i="69"/>
  <c r="FV33" i="69"/>
  <c r="FU33" i="69"/>
  <c r="FT33" i="69"/>
  <c r="FS33" i="69"/>
  <c r="FR33" i="69"/>
  <c r="FQ33" i="69"/>
  <c r="FP33" i="69"/>
  <c r="FO33" i="69"/>
  <c r="FN33" i="69"/>
  <c r="FM33" i="69"/>
  <c r="FL33" i="69"/>
  <c r="FK33" i="69"/>
  <c r="FJ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DN33" i="69"/>
  <c r="DM33" i="69"/>
  <c r="DL33" i="69"/>
  <c r="DK33" i="69"/>
  <c r="DJ33" i="69"/>
  <c r="DI33" i="69"/>
  <c r="DH33" i="69"/>
  <c r="DG33" i="69"/>
  <c r="DF33" i="69"/>
  <c r="DE33" i="69"/>
  <c r="DD33" i="69"/>
  <c r="DC33" i="69"/>
  <c r="DB33" i="69"/>
  <c r="DA33" i="69"/>
  <c r="CZ33" i="69"/>
  <c r="CY33" i="69"/>
  <c r="CX33" i="69"/>
  <c r="CW33" i="69"/>
  <c r="CV33" i="69"/>
  <c r="CU33" i="69"/>
  <c r="CT33" i="69"/>
  <c r="CS33" i="69"/>
  <c r="CR33" i="69"/>
  <c r="CQ33" i="69"/>
  <c r="CP33" i="69"/>
  <c r="CO33" i="69"/>
  <c r="CN33" i="69"/>
  <c r="CM33" i="69"/>
  <c r="CL33" i="69"/>
  <c r="CK33" i="69"/>
  <c r="CJ33" i="69"/>
  <c r="CI33" i="69"/>
  <c r="CH33" i="69"/>
  <c r="CG33" i="69"/>
  <c r="CF33" i="69"/>
  <c r="CE33" i="69"/>
  <c r="CD33" i="69"/>
  <c r="CC33" i="69"/>
  <c r="CB33" i="69"/>
  <c r="CA33" i="69"/>
  <c r="BZ33" i="69"/>
  <c r="BY33" i="69"/>
  <c r="BX33" i="69"/>
  <c r="BW33" i="69"/>
  <c r="BV33" i="69"/>
  <c r="BU33" i="69"/>
  <c r="BT33" i="69"/>
  <c r="BS33" i="69"/>
  <c r="BR33" i="69"/>
  <c r="BQ33" i="69"/>
  <c r="BP33" i="69"/>
  <c r="BO33" i="69"/>
  <c r="BN33" i="69"/>
  <c r="BM33" i="69"/>
  <c r="BL33" i="69"/>
  <c r="BK33" i="69"/>
  <c r="BJ33" i="69"/>
  <c r="BI33" i="69"/>
  <c r="BH33" i="69"/>
  <c r="BG33" i="69"/>
  <c r="BF33" i="69"/>
  <c r="BE33" i="69"/>
  <c r="BD33" i="69"/>
  <c r="BC33" i="69"/>
  <c r="BB33" i="69"/>
  <c r="BA33" i="69"/>
  <c r="AZ33" i="69"/>
  <c r="AY33" i="69"/>
  <c r="AX33" i="69"/>
  <c r="AW33" i="69"/>
  <c r="AV33" i="69"/>
  <c r="AU33" i="69"/>
  <c r="AT33" i="69"/>
  <c r="AS33" i="69"/>
  <c r="AR33" i="69"/>
  <c r="AQ33" i="69"/>
  <c r="AP33" i="69"/>
  <c r="AO33" i="69"/>
  <c r="AN33" i="69"/>
  <c r="AM33" i="69"/>
  <c r="AL33" i="69"/>
  <c r="AK33" i="69"/>
  <c r="AJ33" i="69"/>
  <c r="AI33" i="69"/>
  <c r="AH33" i="69"/>
  <c r="AG33" i="69"/>
  <c r="AF33" i="69"/>
  <c r="AE33" i="69"/>
  <c r="AD33" i="69"/>
  <c r="AC33" i="69"/>
  <c r="AB33" i="69"/>
  <c r="AA33" i="69"/>
  <c r="Z33" i="69"/>
  <c r="Y33" i="69"/>
  <c r="X33" i="69"/>
  <c r="W33" i="69"/>
  <c r="V33" i="69"/>
  <c r="U33" i="69"/>
  <c r="T33" i="69"/>
  <c r="S33" i="69"/>
  <c r="R33" i="69"/>
  <c r="Q33" i="69"/>
  <c r="P33" i="69"/>
  <c r="O33" i="69"/>
  <c r="N33" i="69"/>
  <c r="M33" i="69"/>
  <c r="L33" i="69"/>
  <c r="K33" i="69"/>
  <c r="J33" i="69"/>
  <c r="I33" i="69"/>
  <c r="H33" i="69"/>
  <c r="G33" i="69"/>
  <c r="F33" i="69"/>
  <c r="E33" i="69"/>
  <c r="D33" i="69"/>
  <c r="C33" i="69"/>
  <c r="B33" i="69"/>
  <c r="A33" i="69"/>
  <c r="UC32" i="69"/>
  <c r="UB32" i="69"/>
  <c r="UA32" i="69"/>
  <c r="TZ32" i="69"/>
  <c r="TY32" i="69"/>
  <c r="TX32" i="69"/>
  <c r="TW32" i="69"/>
  <c r="TV32" i="69"/>
  <c r="TU32" i="69"/>
  <c r="TT32" i="69"/>
  <c r="TS32" i="69"/>
  <c r="TR32" i="69"/>
  <c r="TQ32" i="69"/>
  <c r="TP32" i="69"/>
  <c r="TO32" i="69"/>
  <c r="TN32" i="69"/>
  <c r="TM32" i="69"/>
  <c r="TL32" i="69"/>
  <c r="TK32" i="69"/>
  <c r="TJ32" i="69"/>
  <c r="TI32" i="69"/>
  <c r="TH32" i="69"/>
  <c r="TG32" i="69"/>
  <c r="TF32" i="69"/>
  <c r="TE32" i="69"/>
  <c r="TD32" i="69"/>
  <c r="TC32" i="69"/>
  <c r="TB32" i="69"/>
  <c r="TA32" i="69"/>
  <c r="SZ32" i="69"/>
  <c r="SY32" i="69"/>
  <c r="SX32" i="69"/>
  <c r="SW32" i="69"/>
  <c r="SV32" i="69"/>
  <c r="SU32" i="69"/>
  <c r="ST32" i="69"/>
  <c r="SS32" i="69"/>
  <c r="SR32" i="69"/>
  <c r="SQ32" i="69"/>
  <c r="SP32" i="69"/>
  <c r="SO32" i="69"/>
  <c r="SN32" i="69"/>
  <c r="SM32" i="69"/>
  <c r="SL32" i="69"/>
  <c r="SK32" i="69"/>
  <c r="SJ32" i="69"/>
  <c r="SI32" i="69"/>
  <c r="SH32" i="69"/>
  <c r="SG32" i="69"/>
  <c r="SF32" i="69"/>
  <c r="SE32" i="69"/>
  <c r="SD32" i="69"/>
  <c r="SC32" i="69"/>
  <c r="SB32" i="69"/>
  <c r="SA32" i="69"/>
  <c r="RZ32" i="69"/>
  <c r="RY32" i="69"/>
  <c r="RX32" i="69"/>
  <c r="RW32" i="69"/>
  <c r="RV32" i="69"/>
  <c r="RU32" i="69"/>
  <c r="RT32" i="69"/>
  <c r="RS32" i="69"/>
  <c r="RR32" i="69"/>
  <c r="RQ32" i="69"/>
  <c r="RP32" i="69"/>
  <c r="RO32" i="69"/>
  <c r="RN32" i="69"/>
  <c r="RM32" i="69"/>
  <c r="RL32" i="69"/>
  <c r="RK32" i="69"/>
  <c r="RJ32" i="69"/>
  <c r="RI32" i="69"/>
  <c r="RH32" i="69"/>
  <c r="RG32" i="69"/>
  <c r="RF32" i="69"/>
  <c r="RE32" i="69"/>
  <c r="RD32" i="69"/>
  <c r="RC32" i="69"/>
  <c r="RB32" i="69"/>
  <c r="RA32" i="69"/>
  <c r="QZ32" i="69"/>
  <c r="QY32" i="69"/>
  <c r="QX32" i="69"/>
  <c r="QW32" i="69"/>
  <c r="QV32" i="69"/>
  <c r="QU32" i="69"/>
  <c r="QT32" i="69"/>
  <c r="QS32" i="69"/>
  <c r="QR32" i="69"/>
  <c r="QQ32" i="69"/>
  <c r="QP32" i="69"/>
  <c r="QO32" i="69"/>
  <c r="QN32" i="69"/>
  <c r="QM32" i="69"/>
  <c r="QL32" i="69"/>
  <c r="QK32" i="69"/>
  <c r="QJ32" i="69"/>
  <c r="QI32" i="69"/>
  <c r="QH32" i="69"/>
  <c r="QG32" i="69"/>
  <c r="QF32" i="69"/>
  <c r="QE32" i="69"/>
  <c r="QD32" i="69"/>
  <c r="QC32" i="69"/>
  <c r="QB32" i="69"/>
  <c r="QA32" i="69"/>
  <c r="PZ32" i="69"/>
  <c r="PY32" i="69"/>
  <c r="PX32" i="69"/>
  <c r="PW32" i="69"/>
  <c r="PV32" i="69"/>
  <c r="PU32" i="69"/>
  <c r="PT32" i="69"/>
  <c r="PS32" i="69"/>
  <c r="PR32" i="69"/>
  <c r="PQ32" i="69"/>
  <c r="PP32" i="69"/>
  <c r="PO32" i="69"/>
  <c r="PN32" i="69"/>
  <c r="PM32" i="69"/>
  <c r="PL32" i="69"/>
  <c r="PK32" i="69"/>
  <c r="PJ32" i="69"/>
  <c r="PI32" i="69"/>
  <c r="PH32" i="69"/>
  <c r="PG32" i="69"/>
  <c r="PF32" i="69"/>
  <c r="PE32" i="69"/>
  <c r="PD32" i="69"/>
  <c r="PC32" i="69"/>
  <c r="PB32" i="69"/>
  <c r="PA32" i="69"/>
  <c r="OZ32" i="69"/>
  <c r="OY32" i="69"/>
  <c r="OX32" i="69"/>
  <c r="OW32" i="69"/>
  <c r="OV32" i="69"/>
  <c r="OU32" i="69"/>
  <c r="OT32" i="69"/>
  <c r="OS32" i="69"/>
  <c r="OR32" i="69"/>
  <c r="OQ32" i="69"/>
  <c r="OP32" i="69"/>
  <c r="OO32" i="69"/>
  <c r="ON32" i="69"/>
  <c r="OM32" i="69"/>
  <c r="OL32" i="69"/>
  <c r="OK32" i="69"/>
  <c r="OJ32" i="69"/>
  <c r="OI32" i="69"/>
  <c r="OH32" i="69"/>
  <c r="OG32" i="69"/>
  <c r="OF32" i="69"/>
  <c r="OE32" i="69"/>
  <c r="OD32" i="69"/>
  <c r="OC32" i="69"/>
  <c r="OB32" i="69"/>
  <c r="OA32" i="69"/>
  <c r="NZ32" i="69"/>
  <c r="NY32" i="69"/>
  <c r="NX32" i="69"/>
  <c r="NW32" i="69"/>
  <c r="NV32" i="69"/>
  <c r="NU32" i="69"/>
  <c r="NT32" i="69"/>
  <c r="NS32" i="69"/>
  <c r="NR32" i="69"/>
  <c r="NQ32" i="69"/>
  <c r="NP32" i="69"/>
  <c r="NO32" i="69"/>
  <c r="NN32" i="69"/>
  <c r="NM32" i="69"/>
  <c r="NL32" i="69"/>
  <c r="NK32" i="69"/>
  <c r="NJ32" i="69"/>
  <c r="NI32" i="69"/>
  <c r="NH32" i="69"/>
  <c r="NG32" i="69"/>
  <c r="NF32" i="69"/>
  <c r="NE32" i="69"/>
  <c r="ND32" i="69"/>
  <c r="NC32" i="69"/>
  <c r="NB32" i="69"/>
  <c r="NA32" i="69"/>
  <c r="MZ32" i="69"/>
  <c r="MY32" i="69"/>
  <c r="MX32" i="69"/>
  <c r="MW32" i="69"/>
  <c r="MV32" i="69"/>
  <c r="MU32" i="69"/>
  <c r="MT32" i="69"/>
  <c r="MS32" i="69"/>
  <c r="MR32" i="69"/>
  <c r="MQ32" i="69"/>
  <c r="MP32" i="69"/>
  <c r="MO32" i="69"/>
  <c r="MN32" i="69"/>
  <c r="MM32" i="69"/>
  <c r="ML32" i="69"/>
  <c r="MK32" i="69"/>
  <c r="MJ32" i="69"/>
  <c r="MI32" i="69"/>
  <c r="MH32" i="69"/>
  <c r="MG32" i="69"/>
  <c r="MF32" i="69"/>
  <c r="ME32" i="69"/>
  <c r="MD32" i="69"/>
  <c r="MC32" i="69"/>
  <c r="MB32" i="69"/>
  <c r="MA32" i="69"/>
  <c r="LZ32" i="69"/>
  <c r="LY32" i="69"/>
  <c r="LX32" i="69"/>
  <c r="LW32" i="69"/>
  <c r="LV32" i="69"/>
  <c r="LU32" i="69"/>
  <c r="LT32" i="69"/>
  <c r="LS32" i="69"/>
  <c r="LR32" i="69"/>
  <c r="LQ32" i="69"/>
  <c r="LP32" i="69"/>
  <c r="LO32" i="69"/>
  <c r="LN32" i="69"/>
  <c r="LM32" i="69"/>
  <c r="LL32" i="69"/>
  <c r="LK32" i="69"/>
  <c r="LJ32" i="69"/>
  <c r="LI32" i="69"/>
  <c r="LH32" i="69"/>
  <c r="LG32" i="69"/>
  <c r="LF32" i="69"/>
  <c r="LE32" i="69"/>
  <c r="LD32" i="69"/>
  <c r="LC32" i="69"/>
  <c r="LB32" i="69"/>
  <c r="LA32" i="69"/>
  <c r="KZ32" i="69"/>
  <c r="KY32" i="69"/>
  <c r="KX32" i="69"/>
  <c r="KW32" i="69"/>
  <c r="KV32" i="69"/>
  <c r="KU32" i="69"/>
  <c r="KT32" i="69"/>
  <c r="KS32" i="69"/>
  <c r="KR32" i="69"/>
  <c r="KQ32" i="69"/>
  <c r="KP32" i="69"/>
  <c r="KO32" i="69"/>
  <c r="KN32" i="69"/>
  <c r="KM32" i="69"/>
  <c r="KL32" i="69"/>
  <c r="KK32" i="69"/>
  <c r="KJ32" i="69"/>
  <c r="KI32" i="69"/>
  <c r="KH32" i="69"/>
  <c r="KG32" i="69"/>
  <c r="KF32" i="69"/>
  <c r="KE32" i="69"/>
  <c r="KD32" i="69"/>
  <c r="KC32" i="69"/>
  <c r="KB32" i="69"/>
  <c r="KA32" i="69"/>
  <c r="JZ32" i="69"/>
  <c r="JY32" i="69"/>
  <c r="JX32" i="69"/>
  <c r="JW32" i="69"/>
  <c r="JV32" i="69"/>
  <c r="JU32" i="69"/>
  <c r="JT32" i="69"/>
  <c r="JS32" i="69"/>
  <c r="JR32" i="69"/>
  <c r="JQ32" i="69"/>
  <c r="JP32" i="69"/>
  <c r="JO32" i="69"/>
  <c r="JN32" i="69"/>
  <c r="JM32" i="69"/>
  <c r="JL32" i="69"/>
  <c r="JK32" i="69"/>
  <c r="JJ32" i="69"/>
  <c r="JI32" i="69"/>
  <c r="JH32" i="69"/>
  <c r="JG32" i="69"/>
  <c r="JF32" i="69"/>
  <c r="JE32" i="69"/>
  <c r="JD32" i="69"/>
  <c r="JC32" i="69"/>
  <c r="JB32" i="69"/>
  <c r="JA32" i="69"/>
  <c r="IZ32" i="69"/>
  <c r="IY32" i="69"/>
  <c r="IX32" i="69"/>
  <c r="IW32" i="69"/>
  <c r="IV32" i="69"/>
  <c r="IU32" i="69"/>
  <c r="IT32" i="69"/>
  <c r="IS32" i="69"/>
  <c r="IR32" i="69"/>
  <c r="IQ32" i="69"/>
  <c r="IP32" i="69"/>
  <c r="IO32" i="69"/>
  <c r="IN32" i="69"/>
  <c r="IM32" i="69"/>
  <c r="IL32" i="69"/>
  <c r="IK32" i="69"/>
  <c r="IJ32" i="69"/>
  <c r="II32" i="69"/>
  <c r="IH32" i="69"/>
  <c r="IG32" i="69"/>
  <c r="IF32" i="69"/>
  <c r="IE32" i="69"/>
  <c r="ID32" i="69"/>
  <c r="IC32" i="69"/>
  <c r="IB32" i="69"/>
  <c r="IA32" i="69"/>
  <c r="HZ32" i="69"/>
  <c r="HY32" i="69"/>
  <c r="HX32" i="69"/>
  <c r="HW32" i="69"/>
  <c r="HV32" i="69"/>
  <c r="HU32" i="69"/>
  <c r="HT32" i="69"/>
  <c r="HS32" i="69"/>
  <c r="HR32" i="69"/>
  <c r="HQ32" i="69"/>
  <c r="HP32" i="69"/>
  <c r="HO32" i="69"/>
  <c r="HN32" i="69"/>
  <c r="HM32" i="69"/>
  <c r="HL32" i="69"/>
  <c r="HK32" i="69"/>
  <c r="HJ32" i="69"/>
  <c r="HI32" i="69"/>
  <c r="HH32" i="69"/>
  <c r="HG32" i="69"/>
  <c r="HF32" i="69"/>
  <c r="HE32" i="69"/>
  <c r="HD32" i="69"/>
  <c r="HC32" i="69"/>
  <c r="HB32" i="69"/>
  <c r="HA32" i="69"/>
  <c r="GZ32" i="69"/>
  <c r="GY32" i="69"/>
  <c r="GX32" i="69"/>
  <c r="GW32" i="69"/>
  <c r="GV32" i="69"/>
  <c r="GU32" i="69"/>
  <c r="GT32" i="69"/>
  <c r="GS32" i="69"/>
  <c r="GR32" i="69"/>
  <c r="GQ32" i="69"/>
  <c r="GP32" i="69"/>
  <c r="GO32" i="69"/>
  <c r="GN32" i="69"/>
  <c r="GM32" i="69"/>
  <c r="GL32" i="69"/>
  <c r="GK32" i="69"/>
  <c r="GJ32" i="69"/>
  <c r="GI32" i="69"/>
  <c r="GH32" i="69"/>
  <c r="GG32" i="69"/>
  <c r="GF32" i="69"/>
  <c r="GE32" i="69"/>
  <c r="GD32" i="69"/>
  <c r="GC32" i="69"/>
  <c r="GB32" i="69"/>
  <c r="GA32" i="69"/>
  <c r="FZ32" i="69"/>
  <c r="FY32" i="69"/>
  <c r="FX32" i="69"/>
  <c r="FW32" i="69"/>
  <c r="FV32" i="69"/>
  <c r="FU32" i="69"/>
  <c r="FT32" i="69"/>
  <c r="FS32" i="69"/>
  <c r="FR32" i="69"/>
  <c r="FQ32" i="69"/>
  <c r="FP32" i="69"/>
  <c r="FO32" i="69"/>
  <c r="FN32" i="69"/>
  <c r="FM32" i="69"/>
  <c r="FL32" i="69"/>
  <c r="FK32" i="69"/>
  <c r="FJ32" i="69"/>
  <c r="FI32" i="69"/>
  <c r="FH32" i="69"/>
  <c r="FG32" i="69"/>
  <c r="FF32" i="69"/>
  <c r="FE32" i="69"/>
  <c r="FD32" i="69"/>
  <c r="FC32" i="69"/>
  <c r="FB32" i="69"/>
  <c r="FA32" i="69"/>
  <c r="EZ32" i="69"/>
  <c r="EY32" i="69"/>
  <c r="EX32" i="69"/>
  <c r="EW32" i="69"/>
  <c r="EV32" i="69"/>
  <c r="EU32" i="69"/>
  <c r="ET32" i="69"/>
  <c r="ES32" i="69"/>
  <c r="ER32" i="69"/>
  <c r="EQ32" i="69"/>
  <c r="EP32" i="69"/>
  <c r="EO32" i="69"/>
  <c r="EN32" i="69"/>
  <c r="EM32" i="69"/>
  <c r="EL32" i="69"/>
  <c r="EK32" i="69"/>
  <c r="EJ32" i="69"/>
  <c r="EI32" i="69"/>
  <c r="EH32" i="69"/>
  <c r="EG32" i="69"/>
  <c r="EF32" i="69"/>
  <c r="EE32" i="69"/>
  <c r="ED32" i="69"/>
  <c r="EC32" i="69"/>
  <c r="EB32" i="69"/>
  <c r="EA32" i="69"/>
  <c r="DZ32" i="69"/>
  <c r="DY32" i="69"/>
  <c r="DX32" i="69"/>
  <c r="DW32" i="69"/>
  <c r="DV32" i="69"/>
  <c r="DU32" i="69"/>
  <c r="DT32" i="69"/>
  <c r="DS32" i="69"/>
  <c r="DR32" i="69"/>
  <c r="DQ32" i="69"/>
  <c r="DP32" i="69"/>
  <c r="DO32" i="69"/>
  <c r="DN32" i="69"/>
  <c r="DM32" i="69"/>
  <c r="DL32" i="69"/>
  <c r="DK32" i="69"/>
  <c r="DJ32" i="69"/>
  <c r="DI32" i="69"/>
  <c r="DH32" i="69"/>
  <c r="DG32" i="69"/>
  <c r="DF32" i="69"/>
  <c r="DE32" i="69"/>
  <c r="DD32" i="69"/>
  <c r="DC32" i="69"/>
  <c r="DB32"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X32" i="69"/>
  <c r="BW32" i="69"/>
  <c r="BV32" i="69"/>
  <c r="BU32" i="69"/>
  <c r="BT32" i="69"/>
  <c r="BS32" i="69"/>
  <c r="BR32" i="69"/>
  <c r="BQ32" i="69"/>
  <c r="BP32" i="69"/>
  <c r="BO32" i="69"/>
  <c r="BN32" i="69"/>
  <c r="BM32" i="69"/>
  <c r="BL32" i="69"/>
  <c r="BK32" i="69"/>
  <c r="BJ32" i="69"/>
  <c r="BI32" i="69"/>
  <c r="BH32" i="69"/>
  <c r="BG32" i="69"/>
  <c r="BF32" i="69"/>
  <c r="BE32" i="69"/>
  <c r="BD32" i="69"/>
  <c r="BC32" i="69"/>
  <c r="BB32" i="69"/>
  <c r="BA32" i="69"/>
  <c r="AZ32" i="69"/>
  <c r="AY32" i="69"/>
  <c r="AX32" i="69"/>
  <c r="AW32" i="69"/>
  <c r="AV32" i="69"/>
  <c r="AU32" i="69"/>
  <c r="AT32" i="69"/>
  <c r="AS32" i="69"/>
  <c r="AR32" i="69"/>
  <c r="AQ32" i="69"/>
  <c r="AP32" i="69"/>
  <c r="AO32" i="69"/>
  <c r="AN32" i="69"/>
  <c r="AM32" i="69"/>
  <c r="AL32" i="69"/>
  <c r="AK32" i="69"/>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E32" i="69"/>
  <c r="D32" i="69"/>
  <c r="C32" i="69"/>
  <c r="B32" i="69"/>
  <c r="A32" i="69"/>
  <c r="UC31" i="69"/>
  <c r="UB31" i="69"/>
  <c r="UA31" i="69"/>
  <c r="TZ31" i="69"/>
  <c r="TY31" i="69"/>
  <c r="TX31" i="69"/>
  <c r="TW31" i="69"/>
  <c r="TV31" i="69"/>
  <c r="TU31" i="69"/>
  <c r="TT31" i="69"/>
  <c r="TS31" i="69"/>
  <c r="TR31" i="69"/>
  <c r="TQ31" i="69"/>
  <c r="TP31" i="69"/>
  <c r="TO31" i="69"/>
  <c r="TN31" i="69"/>
  <c r="TM31" i="69"/>
  <c r="TL31" i="69"/>
  <c r="TK31" i="69"/>
  <c r="TJ31" i="69"/>
  <c r="TI31" i="69"/>
  <c r="TH31" i="69"/>
  <c r="TG31" i="69"/>
  <c r="TF31" i="69"/>
  <c r="TE31" i="69"/>
  <c r="TD31" i="69"/>
  <c r="TC31" i="69"/>
  <c r="TB31" i="69"/>
  <c r="TA31" i="69"/>
  <c r="SZ31" i="69"/>
  <c r="SY31" i="69"/>
  <c r="SX31" i="69"/>
  <c r="SW31" i="69"/>
  <c r="SV31" i="69"/>
  <c r="SU31" i="69"/>
  <c r="ST31" i="69"/>
  <c r="SS31" i="69"/>
  <c r="SR31" i="69"/>
  <c r="SQ31" i="69"/>
  <c r="SP31" i="69"/>
  <c r="SO31" i="69"/>
  <c r="SN31" i="69"/>
  <c r="SM31" i="69"/>
  <c r="SL31" i="69"/>
  <c r="SK31" i="69"/>
  <c r="SJ31" i="69"/>
  <c r="SI31" i="69"/>
  <c r="SH31" i="69"/>
  <c r="SG31" i="69"/>
  <c r="SF31" i="69"/>
  <c r="SE31" i="69"/>
  <c r="SD31" i="69"/>
  <c r="SC31" i="69"/>
  <c r="SB31" i="69"/>
  <c r="SA31" i="69"/>
  <c r="RZ31" i="69"/>
  <c r="RY31" i="69"/>
  <c r="RX31" i="69"/>
  <c r="RW31" i="69"/>
  <c r="RV31" i="69"/>
  <c r="RU31" i="69"/>
  <c r="RT31" i="69"/>
  <c r="RS31" i="69"/>
  <c r="RR31" i="69"/>
  <c r="RQ31" i="69"/>
  <c r="RP31" i="69"/>
  <c r="RO31" i="69"/>
  <c r="RN31" i="69"/>
  <c r="RM31" i="69"/>
  <c r="RL31" i="69"/>
  <c r="RK31" i="69"/>
  <c r="RJ31" i="69"/>
  <c r="RI31" i="69"/>
  <c r="RH31" i="69"/>
  <c r="RG31" i="69"/>
  <c r="RF31" i="69"/>
  <c r="RE31" i="69"/>
  <c r="RD31" i="69"/>
  <c r="RC31" i="69"/>
  <c r="RB31" i="69"/>
  <c r="RA31" i="69"/>
  <c r="QZ31" i="69"/>
  <c r="QY31" i="69"/>
  <c r="QX31" i="69"/>
  <c r="QW31" i="69"/>
  <c r="QV31" i="69"/>
  <c r="QU31" i="69"/>
  <c r="QT31" i="69"/>
  <c r="QS31" i="69"/>
  <c r="QR31" i="69"/>
  <c r="QQ31" i="69"/>
  <c r="QP31" i="69"/>
  <c r="QO31" i="69"/>
  <c r="QN31" i="69"/>
  <c r="QM31" i="69"/>
  <c r="QL31" i="69"/>
  <c r="QK31" i="69"/>
  <c r="QJ31" i="69"/>
  <c r="QI31" i="69"/>
  <c r="QH31" i="69"/>
  <c r="QG31" i="69"/>
  <c r="QF31" i="69"/>
  <c r="QE31" i="69"/>
  <c r="QD31" i="69"/>
  <c r="QC31" i="69"/>
  <c r="QB31" i="69"/>
  <c r="QA31" i="69"/>
  <c r="PZ31" i="69"/>
  <c r="PY31" i="69"/>
  <c r="PX31" i="69"/>
  <c r="PW31" i="69"/>
  <c r="PV31" i="69"/>
  <c r="PU31" i="69"/>
  <c r="PT31" i="69"/>
  <c r="PS31" i="69"/>
  <c r="PR31" i="69"/>
  <c r="PQ31" i="69"/>
  <c r="PP31" i="69"/>
  <c r="PO31" i="69"/>
  <c r="PN31" i="69"/>
  <c r="PM31" i="69"/>
  <c r="PL31" i="69"/>
  <c r="PK31" i="69"/>
  <c r="PJ31" i="69"/>
  <c r="PI31" i="69"/>
  <c r="PH31" i="69"/>
  <c r="PG31" i="69"/>
  <c r="PF31" i="69"/>
  <c r="PE31" i="69"/>
  <c r="PD31" i="69"/>
  <c r="PC31" i="69"/>
  <c r="PB31" i="69"/>
  <c r="PA31" i="69"/>
  <c r="OZ31" i="69"/>
  <c r="OY31" i="69"/>
  <c r="OX31" i="69"/>
  <c r="OW31" i="69"/>
  <c r="OV31" i="69"/>
  <c r="OU31" i="69"/>
  <c r="OT31" i="69"/>
  <c r="OS31" i="69"/>
  <c r="OR31" i="69"/>
  <c r="OQ31" i="69"/>
  <c r="OP31" i="69"/>
  <c r="OO31" i="69"/>
  <c r="ON31" i="69"/>
  <c r="OM31" i="69"/>
  <c r="OL31" i="69"/>
  <c r="OK31" i="69"/>
  <c r="OJ31" i="69"/>
  <c r="OI31" i="69"/>
  <c r="OH31" i="69"/>
  <c r="OG31" i="69"/>
  <c r="OF31" i="69"/>
  <c r="OE31" i="69"/>
  <c r="OD31" i="69"/>
  <c r="OC31" i="69"/>
  <c r="OB31" i="69"/>
  <c r="OA31" i="69"/>
  <c r="NZ31" i="69"/>
  <c r="NY31" i="69"/>
  <c r="NX31" i="69"/>
  <c r="NW31" i="69"/>
  <c r="NV31" i="69"/>
  <c r="NU31" i="69"/>
  <c r="NT31" i="69"/>
  <c r="NS31" i="69"/>
  <c r="NR31" i="69"/>
  <c r="NQ31" i="69"/>
  <c r="NP31" i="69"/>
  <c r="NO31" i="69"/>
  <c r="NN31" i="69"/>
  <c r="NM31" i="69"/>
  <c r="NL31" i="69"/>
  <c r="NK31" i="69"/>
  <c r="NJ31" i="69"/>
  <c r="NI31" i="69"/>
  <c r="NH31" i="69"/>
  <c r="NG31" i="69"/>
  <c r="NF31" i="69"/>
  <c r="NE31" i="69"/>
  <c r="ND31" i="69"/>
  <c r="NC31" i="69"/>
  <c r="NB31" i="69"/>
  <c r="NA31" i="69"/>
  <c r="MZ31" i="69"/>
  <c r="MY31" i="69"/>
  <c r="MX31" i="69"/>
  <c r="MW31" i="69"/>
  <c r="MV31" i="69"/>
  <c r="MU31" i="69"/>
  <c r="MT31" i="69"/>
  <c r="MS31" i="69"/>
  <c r="MR31" i="69"/>
  <c r="MQ31" i="69"/>
  <c r="MP31" i="69"/>
  <c r="MO31" i="69"/>
  <c r="MN31" i="69"/>
  <c r="MM31" i="69"/>
  <c r="ML31" i="69"/>
  <c r="MK31" i="69"/>
  <c r="MJ31" i="69"/>
  <c r="MI31" i="69"/>
  <c r="MH31" i="69"/>
  <c r="MG31" i="69"/>
  <c r="MF31" i="69"/>
  <c r="ME31" i="69"/>
  <c r="MD31" i="69"/>
  <c r="MC31" i="69"/>
  <c r="MB31" i="69"/>
  <c r="MA31" i="69"/>
  <c r="LZ31" i="69"/>
  <c r="LY31" i="69"/>
  <c r="LX31" i="69"/>
  <c r="LW31" i="69"/>
  <c r="LV31" i="69"/>
  <c r="LU31" i="69"/>
  <c r="LT31" i="69"/>
  <c r="LS31" i="69"/>
  <c r="LR31" i="69"/>
  <c r="LQ31" i="69"/>
  <c r="LP31" i="69"/>
  <c r="LO31" i="69"/>
  <c r="LN31" i="69"/>
  <c r="LM31" i="69"/>
  <c r="LL31" i="69"/>
  <c r="LK31" i="69"/>
  <c r="LJ31" i="69"/>
  <c r="LI31" i="69"/>
  <c r="LH31" i="69"/>
  <c r="LG31" i="69"/>
  <c r="LF31" i="69"/>
  <c r="LE31" i="69"/>
  <c r="LD31" i="69"/>
  <c r="LC31" i="69"/>
  <c r="LB31" i="69"/>
  <c r="LA31" i="69"/>
  <c r="KZ31" i="69"/>
  <c r="KY31" i="69"/>
  <c r="KX31" i="69"/>
  <c r="KW31" i="69"/>
  <c r="KV31" i="69"/>
  <c r="KU31" i="69"/>
  <c r="KT31" i="69"/>
  <c r="KS31" i="69"/>
  <c r="KR31" i="69"/>
  <c r="KQ31" i="69"/>
  <c r="KP31" i="69"/>
  <c r="KO31" i="69"/>
  <c r="KN31" i="69"/>
  <c r="KM31" i="69"/>
  <c r="KL31" i="69"/>
  <c r="KK31" i="69"/>
  <c r="KJ31" i="69"/>
  <c r="KI31" i="69"/>
  <c r="KH31" i="69"/>
  <c r="KG31" i="69"/>
  <c r="KF31" i="69"/>
  <c r="KE31" i="69"/>
  <c r="KD31" i="69"/>
  <c r="KC31" i="69"/>
  <c r="KB31" i="69"/>
  <c r="KA31" i="69"/>
  <c r="JZ31" i="69"/>
  <c r="JY31" i="69"/>
  <c r="JX31" i="69"/>
  <c r="JW31" i="69"/>
  <c r="JV31" i="69"/>
  <c r="JU31" i="69"/>
  <c r="JT31" i="69"/>
  <c r="JS31" i="69"/>
  <c r="JR31" i="69"/>
  <c r="JQ31" i="69"/>
  <c r="JP31" i="69"/>
  <c r="JO31" i="69"/>
  <c r="JN31" i="69"/>
  <c r="JM31" i="69"/>
  <c r="JL31" i="69"/>
  <c r="JK31" i="69"/>
  <c r="JJ31" i="69"/>
  <c r="JI31" i="69"/>
  <c r="JH31" i="69"/>
  <c r="JG31" i="69"/>
  <c r="JF31" i="69"/>
  <c r="JE31" i="69"/>
  <c r="JD31" i="69"/>
  <c r="JC31" i="69"/>
  <c r="JB31" i="69"/>
  <c r="JA31" i="69"/>
  <c r="IZ31" i="69"/>
  <c r="IY31" i="69"/>
  <c r="IX31" i="69"/>
  <c r="IW31" i="69"/>
  <c r="IV31" i="69"/>
  <c r="IU31" i="69"/>
  <c r="IT31" i="69"/>
  <c r="IS31" i="69"/>
  <c r="IR31" i="69"/>
  <c r="IQ31" i="69"/>
  <c r="IP31" i="69"/>
  <c r="IO31" i="69"/>
  <c r="IN31" i="69"/>
  <c r="IM31" i="69"/>
  <c r="IL31" i="69"/>
  <c r="IK31" i="69"/>
  <c r="IJ31" i="69"/>
  <c r="II31" i="69"/>
  <c r="IH31" i="69"/>
  <c r="IG31" i="69"/>
  <c r="IF31" i="69"/>
  <c r="IE31" i="69"/>
  <c r="ID31" i="69"/>
  <c r="IC31" i="69"/>
  <c r="IB31" i="69"/>
  <c r="IA31" i="69"/>
  <c r="HZ31" i="69"/>
  <c r="HY31" i="69"/>
  <c r="HX31" i="69"/>
  <c r="HW31" i="69"/>
  <c r="HV31" i="69"/>
  <c r="HU31" i="69"/>
  <c r="HT31" i="69"/>
  <c r="HS31" i="69"/>
  <c r="HR31" i="69"/>
  <c r="HQ31" i="69"/>
  <c r="HP31" i="69"/>
  <c r="HO31" i="69"/>
  <c r="HN31" i="69"/>
  <c r="HM31" i="69"/>
  <c r="HL31" i="69"/>
  <c r="HK31" i="69"/>
  <c r="HJ31" i="69"/>
  <c r="HI31" i="69"/>
  <c r="HH31" i="69"/>
  <c r="HG31" i="69"/>
  <c r="HF31" i="69"/>
  <c r="HE31" i="69"/>
  <c r="HD31" i="69"/>
  <c r="HC31" i="69"/>
  <c r="HB31" i="69"/>
  <c r="HA31" i="69"/>
  <c r="GZ31" i="69"/>
  <c r="GY31" i="69"/>
  <c r="GX31" i="69"/>
  <c r="GW31" i="69"/>
  <c r="GV31" i="69"/>
  <c r="GU31" i="69"/>
  <c r="GT31" i="69"/>
  <c r="GS31" i="69"/>
  <c r="GR31" i="69"/>
  <c r="GQ31" i="69"/>
  <c r="GP31" i="69"/>
  <c r="GO31" i="69"/>
  <c r="GN31" i="69"/>
  <c r="GM31" i="69"/>
  <c r="GL31" i="69"/>
  <c r="GK31" i="69"/>
  <c r="GJ31" i="69"/>
  <c r="GI31" i="69"/>
  <c r="GH31" i="69"/>
  <c r="GG31" i="69"/>
  <c r="GF31" i="69"/>
  <c r="GE31" i="69"/>
  <c r="GD31" i="69"/>
  <c r="GC31" i="69"/>
  <c r="GB31" i="69"/>
  <c r="GA31" i="69"/>
  <c r="FZ31" i="69"/>
  <c r="FY31" i="69"/>
  <c r="FX31" i="69"/>
  <c r="FW31" i="69"/>
  <c r="FV31" i="69"/>
  <c r="FU31" i="69"/>
  <c r="FT31" i="69"/>
  <c r="FS31" i="69"/>
  <c r="FR31" i="69"/>
  <c r="FQ31" i="69"/>
  <c r="FP31" i="69"/>
  <c r="FO31" i="69"/>
  <c r="FN31" i="69"/>
  <c r="FM31" i="69"/>
  <c r="FL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DN31" i="69"/>
  <c r="DM31" i="69"/>
  <c r="DL31" i="69"/>
  <c r="DK31" i="69"/>
  <c r="DJ31" i="69"/>
  <c r="DI31" i="69"/>
  <c r="DH31" i="69"/>
  <c r="DG31" i="69"/>
  <c r="DF31" i="69"/>
  <c r="DE31" i="69"/>
  <c r="DD31" i="69"/>
  <c r="DC31" i="69"/>
  <c r="DB31" i="69"/>
  <c r="DA31" i="69"/>
  <c r="CZ31" i="69"/>
  <c r="CY31" i="69"/>
  <c r="CX31" i="69"/>
  <c r="CW31" i="69"/>
  <c r="CV31" i="69"/>
  <c r="CU31" i="69"/>
  <c r="CT31" i="69"/>
  <c r="CS31" i="69"/>
  <c r="CR31" i="69"/>
  <c r="CQ31" i="69"/>
  <c r="CP31" i="69"/>
  <c r="CO31" i="69"/>
  <c r="CN31" i="69"/>
  <c r="CM31" i="69"/>
  <c r="CL31" i="69"/>
  <c r="CK31" i="69"/>
  <c r="CJ31" i="69"/>
  <c r="CI31" i="69"/>
  <c r="CH31" i="69"/>
  <c r="CG31" i="69"/>
  <c r="CF31" i="69"/>
  <c r="CE31" i="69"/>
  <c r="CD31" i="69"/>
  <c r="CC31" i="69"/>
  <c r="CB31" i="69"/>
  <c r="CA31" i="69"/>
  <c r="BZ31" i="69"/>
  <c r="BY31" i="69"/>
  <c r="BX31" i="69"/>
  <c r="BW31" i="69"/>
  <c r="BV31" i="69"/>
  <c r="BU31" i="69"/>
  <c r="BT31" i="69"/>
  <c r="BS31" i="69"/>
  <c r="BR31" i="69"/>
  <c r="BQ31" i="69"/>
  <c r="BP31" i="69"/>
  <c r="BO31" i="69"/>
  <c r="BN31" i="69"/>
  <c r="BM31" i="69"/>
  <c r="BL31" i="69"/>
  <c r="BK31" i="69"/>
  <c r="BJ31"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D31" i="69"/>
  <c r="C31" i="69"/>
  <c r="B31" i="69"/>
  <c r="A31" i="69"/>
  <c r="UC30" i="69"/>
  <c r="UB30" i="69"/>
  <c r="UA30" i="69"/>
  <c r="TZ30" i="69"/>
  <c r="TY30" i="69"/>
  <c r="TX30" i="69"/>
  <c r="TW30" i="69"/>
  <c r="TV30" i="69"/>
  <c r="TU30" i="69"/>
  <c r="TT30" i="69"/>
  <c r="TS30" i="69"/>
  <c r="TR30" i="69"/>
  <c r="TQ30" i="69"/>
  <c r="TP30" i="69"/>
  <c r="TO30" i="69"/>
  <c r="TN30" i="69"/>
  <c r="TM30" i="69"/>
  <c r="TL30" i="69"/>
  <c r="TK30" i="69"/>
  <c r="TJ30" i="69"/>
  <c r="TI30" i="69"/>
  <c r="TH30" i="69"/>
  <c r="TG30" i="69"/>
  <c r="TF30" i="69"/>
  <c r="TE30" i="69"/>
  <c r="TD30" i="69"/>
  <c r="TC30" i="69"/>
  <c r="TB30" i="69"/>
  <c r="TA30" i="69"/>
  <c r="SZ30" i="69"/>
  <c r="SY30" i="69"/>
  <c r="SX30" i="69"/>
  <c r="SW30" i="69"/>
  <c r="SV30" i="69"/>
  <c r="SU30" i="69"/>
  <c r="ST30" i="69"/>
  <c r="SS30" i="69"/>
  <c r="SR30" i="69"/>
  <c r="SQ30" i="69"/>
  <c r="SP30" i="69"/>
  <c r="SO30" i="69"/>
  <c r="SN30" i="69"/>
  <c r="SM30" i="69"/>
  <c r="SL30" i="69"/>
  <c r="SK30" i="69"/>
  <c r="SJ30" i="69"/>
  <c r="SI30" i="69"/>
  <c r="SH30" i="69"/>
  <c r="SG30" i="69"/>
  <c r="SF30" i="69"/>
  <c r="SE30" i="69"/>
  <c r="SD30" i="69"/>
  <c r="SC30" i="69"/>
  <c r="SB30" i="69"/>
  <c r="SA30" i="69"/>
  <c r="RZ30" i="69"/>
  <c r="RY30" i="69"/>
  <c r="RX30" i="69"/>
  <c r="RW30" i="69"/>
  <c r="RV30" i="69"/>
  <c r="RU30" i="69"/>
  <c r="RT30" i="69"/>
  <c r="RS30" i="69"/>
  <c r="RR30" i="69"/>
  <c r="RQ30" i="69"/>
  <c r="RP30" i="69"/>
  <c r="RO30" i="69"/>
  <c r="RN30" i="69"/>
  <c r="RM30" i="69"/>
  <c r="RL30" i="69"/>
  <c r="RK30" i="69"/>
  <c r="RJ30" i="69"/>
  <c r="RI30" i="69"/>
  <c r="RH30" i="69"/>
  <c r="RG30" i="69"/>
  <c r="RF30" i="69"/>
  <c r="RE30" i="69"/>
  <c r="RD30" i="69"/>
  <c r="RC30" i="69"/>
  <c r="RB30" i="69"/>
  <c r="RA30" i="69"/>
  <c r="QZ30" i="69"/>
  <c r="QY30" i="69"/>
  <c r="QX30" i="69"/>
  <c r="QW30" i="69"/>
  <c r="QV30" i="69"/>
  <c r="QU30" i="69"/>
  <c r="QT30" i="69"/>
  <c r="QS30" i="69"/>
  <c r="QR30" i="69"/>
  <c r="QQ30" i="69"/>
  <c r="QP30" i="69"/>
  <c r="QO30" i="69"/>
  <c r="QN30" i="69"/>
  <c r="QM30" i="69"/>
  <c r="QL30" i="69"/>
  <c r="QK30" i="69"/>
  <c r="QJ30" i="69"/>
  <c r="QI30" i="69"/>
  <c r="QH30" i="69"/>
  <c r="QG30" i="69"/>
  <c r="QF30" i="69"/>
  <c r="QE30" i="69"/>
  <c r="QD30" i="69"/>
  <c r="QC30" i="69"/>
  <c r="QB30" i="69"/>
  <c r="QA30" i="69"/>
  <c r="PZ30" i="69"/>
  <c r="PY30" i="69"/>
  <c r="PX30" i="69"/>
  <c r="PW30" i="69"/>
  <c r="PV30" i="69"/>
  <c r="PU30" i="69"/>
  <c r="PT30" i="69"/>
  <c r="PS30" i="69"/>
  <c r="PR30" i="69"/>
  <c r="PQ30" i="69"/>
  <c r="PP30" i="69"/>
  <c r="PO30" i="69"/>
  <c r="PN30" i="69"/>
  <c r="PM30" i="69"/>
  <c r="PL30" i="69"/>
  <c r="PK30" i="69"/>
  <c r="PJ30" i="69"/>
  <c r="PI30" i="69"/>
  <c r="PH30" i="69"/>
  <c r="PG30" i="69"/>
  <c r="PF30" i="69"/>
  <c r="PE30" i="69"/>
  <c r="PD30" i="69"/>
  <c r="PC30" i="69"/>
  <c r="PB30" i="69"/>
  <c r="PA30" i="69"/>
  <c r="OZ30" i="69"/>
  <c r="OY30" i="69"/>
  <c r="OX30" i="69"/>
  <c r="OW30" i="69"/>
  <c r="OV30" i="69"/>
  <c r="OU30" i="69"/>
  <c r="OT30" i="69"/>
  <c r="OS30" i="69"/>
  <c r="OR30" i="69"/>
  <c r="OQ30" i="69"/>
  <c r="OP30" i="69"/>
  <c r="OO30" i="69"/>
  <c r="ON30" i="69"/>
  <c r="OM30" i="69"/>
  <c r="OL30" i="69"/>
  <c r="OK30" i="69"/>
  <c r="OJ30" i="69"/>
  <c r="OI30" i="69"/>
  <c r="OH30" i="69"/>
  <c r="OG30" i="69"/>
  <c r="OF30" i="69"/>
  <c r="OE30" i="69"/>
  <c r="OD30" i="69"/>
  <c r="OC30" i="69"/>
  <c r="OB30" i="69"/>
  <c r="OA30" i="69"/>
  <c r="NZ30" i="69"/>
  <c r="NY30" i="69"/>
  <c r="NX30" i="69"/>
  <c r="NW30" i="69"/>
  <c r="NV30" i="69"/>
  <c r="NU30" i="69"/>
  <c r="NT30" i="69"/>
  <c r="NS30" i="69"/>
  <c r="NR30" i="69"/>
  <c r="NQ30" i="69"/>
  <c r="NP30" i="69"/>
  <c r="NO30" i="69"/>
  <c r="NN30" i="69"/>
  <c r="NM30" i="69"/>
  <c r="NL30" i="69"/>
  <c r="NK30" i="69"/>
  <c r="NJ30" i="69"/>
  <c r="NI30" i="69"/>
  <c r="NH30" i="69"/>
  <c r="NG30" i="69"/>
  <c r="NF30" i="69"/>
  <c r="NE30" i="69"/>
  <c r="ND30" i="69"/>
  <c r="NC30" i="69"/>
  <c r="NB30" i="69"/>
  <c r="NA30" i="69"/>
  <c r="MZ30" i="69"/>
  <c r="MY30" i="69"/>
  <c r="MX30" i="69"/>
  <c r="MW30" i="69"/>
  <c r="MV30" i="69"/>
  <c r="MU30" i="69"/>
  <c r="MT30" i="69"/>
  <c r="MS30" i="69"/>
  <c r="MR30" i="69"/>
  <c r="MQ30" i="69"/>
  <c r="MP30" i="69"/>
  <c r="MO30" i="69"/>
  <c r="MN30" i="69"/>
  <c r="MM30" i="69"/>
  <c r="ML30" i="69"/>
  <c r="MK30" i="69"/>
  <c r="MJ30" i="69"/>
  <c r="MI30" i="69"/>
  <c r="MH30" i="69"/>
  <c r="MG30" i="69"/>
  <c r="MF30" i="69"/>
  <c r="ME30" i="69"/>
  <c r="MD30" i="69"/>
  <c r="MC30" i="69"/>
  <c r="MB30" i="69"/>
  <c r="MA30" i="69"/>
  <c r="LZ30" i="69"/>
  <c r="LY30" i="69"/>
  <c r="LX30" i="69"/>
  <c r="LW30" i="69"/>
  <c r="LV30" i="69"/>
  <c r="LU30" i="69"/>
  <c r="LT30" i="69"/>
  <c r="LS30" i="69"/>
  <c r="LR30" i="69"/>
  <c r="LQ30" i="69"/>
  <c r="LP30" i="69"/>
  <c r="LO30" i="69"/>
  <c r="LN30" i="69"/>
  <c r="LM30" i="69"/>
  <c r="LL30" i="69"/>
  <c r="LK30" i="69"/>
  <c r="LJ30" i="69"/>
  <c r="LI30" i="69"/>
  <c r="LH30" i="69"/>
  <c r="LG30" i="69"/>
  <c r="LF30" i="69"/>
  <c r="LE30" i="69"/>
  <c r="LD30" i="69"/>
  <c r="LC30" i="69"/>
  <c r="LB30" i="69"/>
  <c r="LA30" i="69"/>
  <c r="KZ30" i="69"/>
  <c r="KY30" i="69"/>
  <c r="KX30" i="69"/>
  <c r="KW30" i="69"/>
  <c r="KV30" i="69"/>
  <c r="KU30" i="69"/>
  <c r="KT30" i="69"/>
  <c r="KS30" i="69"/>
  <c r="KR30" i="69"/>
  <c r="KQ30" i="69"/>
  <c r="KP30" i="69"/>
  <c r="KO30" i="69"/>
  <c r="KN30" i="69"/>
  <c r="KM30" i="69"/>
  <c r="KL30" i="69"/>
  <c r="KK30" i="69"/>
  <c r="KJ30" i="69"/>
  <c r="KI30" i="69"/>
  <c r="KH30" i="69"/>
  <c r="KG30" i="69"/>
  <c r="KF30" i="69"/>
  <c r="KE30" i="69"/>
  <c r="KD30" i="69"/>
  <c r="KC30" i="69"/>
  <c r="KB30" i="69"/>
  <c r="KA30" i="69"/>
  <c r="JZ30" i="69"/>
  <c r="JY30" i="69"/>
  <c r="JX30" i="69"/>
  <c r="JW30" i="69"/>
  <c r="JV30" i="69"/>
  <c r="JU30" i="69"/>
  <c r="JT30" i="69"/>
  <c r="JS30" i="69"/>
  <c r="JR30" i="69"/>
  <c r="JQ30" i="69"/>
  <c r="JP30" i="69"/>
  <c r="JO30" i="69"/>
  <c r="JN30" i="69"/>
  <c r="JM30" i="69"/>
  <c r="JL30" i="69"/>
  <c r="JK30" i="69"/>
  <c r="JJ30" i="69"/>
  <c r="JI30" i="69"/>
  <c r="JH30" i="69"/>
  <c r="JG30" i="69"/>
  <c r="JF30" i="69"/>
  <c r="JE30" i="69"/>
  <c r="JD30" i="69"/>
  <c r="JC30" i="69"/>
  <c r="JB30" i="69"/>
  <c r="JA30" i="69"/>
  <c r="IZ30" i="69"/>
  <c r="IY30" i="69"/>
  <c r="IX30" i="69"/>
  <c r="IW30" i="69"/>
  <c r="IV30" i="69"/>
  <c r="IU30" i="69"/>
  <c r="IT30" i="69"/>
  <c r="IS30" i="69"/>
  <c r="IR30" i="69"/>
  <c r="IQ30" i="69"/>
  <c r="IP30" i="69"/>
  <c r="IO30" i="69"/>
  <c r="IN30" i="69"/>
  <c r="IM30" i="69"/>
  <c r="IL30" i="69"/>
  <c r="IK30" i="69"/>
  <c r="IJ30" i="69"/>
  <c r="II30" i="69"/>
  <c r="IH30" i="69"/>
  <c r="IG30" i="69"/>
  <c r="IF30" i="69"/>
  <c r="IE30" i="69"/>
  <c r="ID30" i="69"/>
  <c r="IC30" i="69"/>
  <c r="IB30" i="69"/>
  <c r="IA30" i="69"/>
  <c r="HZ30" i="69"/>
  <c r="HY30" i="69"/>
  <c r="HX30" i="69"/>
  <c r="HW30" i="69"/>
  <c r="HV30" i="69"/>
  <c r="HU30" i="69"/>
  <c r="HT30" i="69"/>
  <c r="HS30" i="69"/>
  <c r="HR30" i="69"/>
  <c r="HQ30" i="69"/>
  <c r="HP30" i="69"/>
  <c r="HO30" i="69"/>
  <c r="HN30" i="69"/>
  <c r="HM30" i="69"/>
  <c r="HL30" i="69"/>
  <c r="HK30" i="69"/>
  <c r="HJ30" i="69"/>
  <c r="HI30" i="69"/>
  <c r="HH30" i="69"/>
  <c r="HG30" i="69"/>
  <c r="HF30" i="69"/>
  <c r="HE30" i="69"/>
  <c r="HD30" i="69"/>
  <c r="HC30" i="69"/>
  <c r="HB30" i="69"/>
  <c r="HA30" i="69"/>
  <c r="GZ30" i="69"/>
  <c r="GY30" i="69"/>
  <c r="GX30" i="69"/>
  <c r="GW30" i="69"/>
  <c r="GV30" i="69"/>
  <c r="GU30" i="69"/>
  <c r="GT30" i="69"/>
  <c r="GS30" i="69"/>
  <c r="GR30" i="69"/>
  <c r="GQ30" i="69"/>
  <c r="GP30" i="69"/>
  <c r="GO30" i="69"/>
  <c r="GN30" i="69"/>
  <c r="GM30" i="69"/>
  <c r="GL30" i="69"/>
  <c r="GK30" i="69"/>
  <c r="GJ30" i="69"/>
  <c r="GI30" i="69"/>
  <c r="GH30" i="69"/>
  <c r="GG30" i="69"/>
  <c r="GF30" i="69"/>
  <c r="GE30" i="69"/>
  <c r="GD30" i="69"/>
  <c r="GC30" i="69"/>
  <c r="GB30" i="69"/>
  <c r="GA30" i="69"/>
  <c r="FZ30" i="69"/>
  <c r="FY30" i="69"/>
  <c r="FX30" i="69"/>
  <c r="FW30" i="69"/>
  <c r="FV30" i="69"/>
  <c r="FU30" i="69"/>
  <c r="FT30" i="69"/>
  <c r="FS30" i="69"/>
  <c r="FR30" i="69"/>
  <c r="FQ30" i="69"/>
  <c r="FP30" i="69"/>
  <c r="FO30" i="69"/>
  <c r="FN30" i="69"/>
  <c r="FM30" i="69"/>
  <c r="FL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DN30" i="69"/>
  <c r="DM30" i="69"/>
  <c r="DL30" i="69"/>
  <c r="DK30" i="69"/>
  <c r="DJ30" i="69"/>
  <c r="DI30" i="69"/>
  <c r="DH30" i="69"/>
  <c r="DG30" i="69"/>
  <c r="DF30" i="69"/>
  <c r="DE30" i="69"/>
  <c r="DD30" i="69"/>
  <c r="DC30" i="69"/>
  <c r="DB30" i="69"/>
  <c r="DA30" i="69"/>
  <c r="CZ30" i="69"/>
  <c r="CY30" i="69"/>
  <c r="CX30" i="69"/>
  <c r="CW30" i="69"/>
  <c r="CV30" i="69"/>
  <c r="CU30" i="69"/>
  <c r="CT30" i="69"/>
  <c r="CS30" i="69"/>
  <c r="CR30" i="69"/>
  <c r="CQ30" i="69"/>
  <c r="CP30" i="69"/>
  <c r="CO30" i="69"/>
  <c r="CN30" i="69"/>
  <c r="CM30" i="69"/>
  <c r="CL30" i="69"/>
  <c r="CK30" i="69"/>
  <c r="CJ30" i="69"/>
  <c r="CI30" i="69"/>
  <c r="CH30" i="69"/>
  <c r="CG30" i="69"/>
  <c r="CF30" i="69"/>
  <c r="CE30" i="69"/>
  <c r="CD30" i="69"/>
  <c r="CC30" i="69"/>
  <c r="CB30" i="69"/>
  <c r="CA30" i="69"/>
  <c r="BZ30" i="69"/>
  <c r="BY30" i="69"/>
  <c r="BX30" i="69"/>
  <c r="BW30" i="69"/>
  <c r="BV30" i="69"/>
  <c r="BU30" i="69"/>
  <c r="BT30" i="69"/>
  <c r="BS30" i="69"/>
  <c r="BR30" i="69"/>
  <c r="BQ30" i="69"/>
  <c r="BP30" i="69"/>
  <c r="BO30" i="69"/>
  <c r="BN30" i="69"/>
  <c r="BM30" i="69"/>
  <c r="BL30" i="69"/>
  <c r="BK30" i="69"/>
  <c r="BJ30" i="69"/>
  <c r="BI30" i="69"/>
  <c r="BH30" i="69"/>
  <c r="BG30" i="69"/>
  <c r="BF30" i="69"/>
  <c r="BE30" i="69"/>
  <c r="BD30" i="69"/>
  <c r="BC30" i="69"/>
  <c r="BB30" i="69"/>
  <c r="BA30" i="69"/>
  <c r="AZ30" i="69"/>
  <c r="AY30" i="69"/>
  <c r="AX30" i="69"/>
  <c r="AW30" i="69"/>
  <c r="AV30" i="69"/>
  <c r="AU30" i="69"/>
  <c r="AT30" i="69"/>
  <c r="AS30" i="69"/>
  <c r="AR30" i="69"/>
  <c r="AQ30" i="69"/>
  <c r="AP30" i="69"/>
  <c r="AO30" i="69"/>
  <c r="AN30" i="69"/>
  <c r="AM30" i="69"/>
  <c r="AL30" i="69"/>
  <c r="AK30" i="69"/>
  <c r="AJ30" i="69"/>
  <c r="AI30" i="69"/>
  <c r="AH30" i="69"/>
  <c r="AG30" i="69"/>
  <c r="AF30" i="69"/>
  <c r="AE30" i="69"/>
  <c r="AD30" i="69"/>
  <c r="AC30" i="69"/>
  <c r="AB30" i="69"/>
  <c r="AA30" i="69"/>
  <c r="Z30" i="69"/>
  <c r="Y30" i="69"/>
  <c r="X30" i="69"/>
  <c r="W30" i="69"/>
  <c r="V30" i="69"/>
  <c r="U30" i="69"/>
  <c r="T30" i="69"/>
  <c r="S30" i="69"/>
  <c r="R30" i="69"/>
  <c r="Q30" i="69"/>
  <c r="P30" i="69"/>
  <c r="O30" i="69"/>
  <c r="N30" i="69"/>
  <c r="M30" i="69"/>
  <c r="L30" i="69"/>
  <c r="K30" i="69"/>
  <c r="J30" i="69"/>
  <c r="I30" i="69"/>
  <c r="H30" i="69"/>
  <c r="G30" i="69"/>
  <c r="F30" i="69"/>
  <c r="E30" i="69"/>
  <c r="D30" i="69"/>
  <c r="C30" i="69"/>
  <c r="B30" i="69"/>
  <c r="A30" i="69"/>
  <c r="UC29" i="69"/>
  <c r="UB29" i="69"/>
  <c r="UA29" i="69"/>
  <c r="TZ29" i="69"/>
  <c r="TY29" i="69"/>
  <c r="TX29" i="69"/>
  <c r="TW29" i="69"/>
  <c r="TV29" i="69"/>
  <c r="TU29" i="69"/>
  <c r="TT29" i="69"/>
  <c r="TS29" i="69"/>
  <c r="TR29" i="69"/>
  <c r="TQ29" i="69"/>
  <c r="TP29" i="69"/>
  <c r="TO29" i="69"/>
  <c r="TN29" i="69"/>
  <c r="TM29" i="69"/>
  <c r="TL29" i="69"/>
  <c r="TK29" i="69"/>
  <c r="TJ29" i="69"/>
  <c r="TI29" i="69"/>
  <c r="TH29" i="69"/>
  <c r="TG29" i="69"/>
  <c r="TF29" i="69"/>
  <c r="TE29" i="69"/>
  <c r="TD29" i="69"/>
  <c r="TC29" i="69"/>
  <c r="TB29" i="69"/>
  <c r="TA29" i="69"/>
  <c r="SZ29" i="69"/>
  <c r="SY29" i="69"/>
  <c r="SX29" i="69"/>
  <c r="SW29" i="69"/>
  <c r="SV29" i="69"/>
  <c r="SU29" i="69"/>
  <c r="ST29" i="69"/>
  <c r="SS29" i="69"/>
  <c r="SR29" i="69"/>
  <c r="SQ29" i="69"/>
  <c r="SP29" i="69"/>
  <c r="SO29" i="69"/>
  <c r="SN29" i="69"/>
  <c r="SM29" i="69"/>
  <c r="SL29" i="69"/>
  <c r="SK29" i="69"/>
  <c r="SJ29" i="69"/>
  <c r="SI29" i="69"/>
  <c r="SH29" i="69"/>
  <c r="SG29" i="69"/>
  <c r="SF29" i="69"/>
  <c r="SE29" i="69"/>
  <c r="SD29" i="69"/>
  <c r="SC29" i="69"/>
  <c r="SB29" i="69"/>
  <c r="SA29" i="69"/>
  <c r="RZ29" i="69"/>
  <c r="RY29" i="69"/>
  <c r="RX29" i="69"/>
  <c r="RW29" i="69"/>
  <c r="RV29" i="69"/>
  <c r="RU29" i="69"/>
  <c r="RT29" i="69"/>
  <c r="RS29" i="69"/>
  <c r="RR29" i="69"/>
  <c r="RQ29" i="69"/>
  <c r="RP29" i="69"/>
  <c r="RO29" i="69"/>
  <c r="RN29" i="69"/>
  <c r="RM29" i="69"/>
  <c r="RL29" i="69"/>
  <c r="RK29" i="69"/>
  <c r="RJ29" i="69"/>
  <c r="RI29" i="69"/>
  <c r="RH29" i="69"/>
  <c r="RG29" i="69"/>
  <c r="RF29" i="69"/>
  <c r="RE29" i="69"/>
  <c r="RD29" i="69"/>
  <c r="RC29" i="69"/>
  <c r="RB29" i="69"/>
  <c r="RA29" i="69"/>
  <c r="QZ29" i="69"/>
  <c r="QY29" i="69"/>
  <c r="QX29" i="69"/>
  <c r="QW29" i="69"/>
  <c r="QV29" i="69"/>
  <c r="QU29" i="69"/>
  <c r="QT29" i="69"/>
  <c r="QS29" i="69"/>
  <c r="QR29" i="69"/>
  <c r="QQ29" i="69"/>
  <c r="QP29" i="69"/>
  <c r="QO29" i="69"/>
  <c r="QN29" i="69"/>
  <c r="QM29" i="69"/>
  <c r="QL29" i="69"/>
  <c r="QK29" i="69"/>
  <c r="QJ29" i="69"/>
  <c r="QI29" i="69"/>
  <c r="QH29" i="69"/>
  <c r="QG29" i="69"/>
  <c r="QF29" i="69"/>
  <c r="QE29" i="69"/>
  <c r="QD29" i="69"/>
  <c r="QC29" i="69"/>
  <c r="QB29" i="69"/>
  <c r="QA29" i="69"/>
  <c r="PZ29" i="69"/>
  <c r="PY29" i="69"/>
  <c r="PX29" i="69"/>
  <c r="PW29" i="69"/>
  <c r="PV29" i="69"/>
  <c r="PU29" i="69"/>
  <c r="PT29" i="69"/>
  <c r="PS29" i="69"/>
  <c r="PR29" i="69"/>
  <c r="PQ29" i="69"/>
  <c r="PP29" i="69"/>
  <c r="PO29" i="69"/>
  <c r="PN29" i="69"/>
  <c r="PM29" i="69"/>
  <c r="PL29" i="69"/>
  <c r="PK29" i="69"/>
  <c r="PJ29" i="69"/>
  <c r="PI29" i="69"/>
  <c r="PH29" i="69"/>
  <c r="PG29" i="69"/>
  <c r="PF29" i="69"/>
  <c r="PE29" i="69"/>
  <c r="PD29" i="69"/>
  <c r="PC29" i="69"/>
  <c r="PB29" i="69"/>
  <c r="PA29" i="69"/>
  <c r="OZ29" i="69"/>
  <c r="OY29" i="69"/>
  <c r="OX29" i="69"/>
  <c r="OW29" i="69"/>
  <c r="OV29" i="69"/>
  <c r="OU29" i="69"/>
  <c r="OT29" i="69"/>
  <c r="OS29" i="69"/>
  <c r="OR29" i="69"/>
  <c r="OQ29" i="69"/>
  <c r="OP29" i="69"/>
  <c r="OO29" i="69"/>
  <c r="ON29" i="69"/>
  <c r="OM29" i="69"/>
  <c r="OL29" i="69"/>
  <c r="OK29" i="69"/>
  <c r="OJ29" i="69"/>
  <c r="OI29" i="69"/>
  <c r="OH29" i="69"/>
  <c r="OG29" i="69"/>
  <c r="OF29" i="69"/>
  <c r="OE29" i="69"/>
  <c r="OD29" i="69"/>
  <c r="OC29" i="69"/>
  <c r="OB29" i="69"/>
  <c r="OA29" i="69"/>
  <c r="NZ29" i="69"/>
  <c r="NY29" i="69"/>
  <c r="NX29" i="69"/>
  <c r="NW29" i="69"/>
  <c r="NV29" i="69"/>
  <c r="NU29" i="69"/>
  <c r="NT29" i="69"/>
  <c r="NS29" i="69"/>
  <c r="NR29" i="69"/>
  <c r="NQ29" i="69"/>
  <c r="NP29" i="69"/>
  <c r="NO29" i="69"/>
  <c r="NN29" i="69"/>
  <c r="NM29" i="69"/>
  <c r="NL29" i="69"/>
  <c r="NK29" i="69"/>
  <c r="NJ29" i="69"/>
  <c r="NI29" i="69"/>
  <c r="NH29" i="69"/>
  <c r="NG29" i="69"/>
  <c r="NF29" i="69"/>
  <c r="NE29" i="69"/>
  <c r="ND29" i="69"/>
  <c r="NC29" i="69"/>
  <c r="NB29" i="69"/>
  <c r="NA29" i="69"/>
  <c r="MZ29" i="69"/>
  <c r="MY29" i="69"/>
  <c r="MX29" i="69"/>
  <c r="MW29" i="69"/>
  <c r="MV29" i="69"/>
  <c r="MU29" i="69"/>
  <c r="MT29" i="69"/>
  <c r="MS29" i="69"/>
  <c r="MR29" i="69"/>
  <c r="MQ29" i="69"/>
  <c r="MP29" i="69"/>
  <c r="MO29" i="69"/>
  <c r="MN29" i="69"/>
  <c r="MM29" i="69"/>
  <c r="ML29" i="69"/>
  <c r="MK29" i="69"/>
  <c r="MJ29" i="69"/>
  <c r="MI29" i="69"/>
  <c r="MH29" i="69"/>
  <c r="MG29" i="69"/>
  <c r="MF29" i="69"/>
  <c r="ME29" i="69"/>
  <c r="MD29" i="69"/>
  <c r="MC29" i="69"/>
  <c r="MB29" i="69"/>
  <c r="MA29" i="69"/>
  <c r="LZ29" i="69"/>
  <c r="LY29" i="69"/>
  <c r="LX29" i="69"/>
  <c r="LW29" i="69"/>
  <c r="LV29" i="69"/>
  <c r="LU29" i="69"/>
  <c r="LT29" i="69"/>
  <c r="LS29" i="69"/>
  <c r="LR29" i="69"/>
  <c r="LQ29" i="69"/>
  <c r="LP29" i="69"/>
  <c r="LO29" i="69"/>
  <c r="LN29" i="69"/>
  <c r="LM29" i="69"/>
  <c r="LL29" i="69"/>
  <c r="LK29" i="69"/>
  <c r="LJ29" i="69"/>
  <c r="LI29" i="69"/>
  <c r="LH29" i="69"/>
  <c r="LG29" i="69"/>
  <c r="LF29" i="69"/>
  <c r="LE29" i="69"/>
  <c r="LD29" i="69"/>
  <c r="LC29" i="69"/>
  <c r="LB29" i="69"/>
  <c r="LA29" i="69"/>
  <c r="KZ29" i="69"/>
  <c r="KY29" i="69"/>
  <c r="KX29" i="69"/>
  <c r="KW29" i="69"/>
  <c r="KV29" i="69"/>
  <c r="KU29" i="69"/>
  <c r="KT29" i="69"/>
  <c r="KS29" i="69"/>
  <c r="KR29" i="69"/>
  <c r="KQ29" i="69"/>
  <c r="KP29" i="69"/>
  <c r="KO29" i="69"/>
  <c r="KN29" i="69"/>
  <c r="KM29" i="69"/>
  <c r="KL29" i="69"/>
  <c r="KK29" i="69"/>
  <c r="KJ29" i="69"/>
  <c r="KI29" i="69"/>
  <c r="KH29" i="69"/>
  <c r="KG29" i="69"/>
  <c r="KF29" i="69"/>
  <c r="KE29" i="69"/>
  <c r="KD29" i="69"/>
  <c r="KC29" i="69"/>
  <c r="KB29" i="69"/>
  <c r="KA29" i="69"/>
  <c r="JZ29" i="69"/>
  <c r="JY29" i="69"/>
  <c r="JX29" i="69"/>
  <c r="JW29" i="69"/>
  <c r="JV29" i="69"/>
  <c r="JU29" i="69"/>
  <c r="JT29" i="69"/>
  <c r="JS29" i="69"/>
  <c r="JR29" i="69"/>
  <c r="JQ29" i="69"/>
  <c r="JP29" i="69"/>
  <c r="JO29" i="69"/>
  <c r="JN29" i="69"/>
  <c r="JM29" i="69"/>
  <c r="JL29" i="69"/>
  <c r="JK29" i="69"/>
  <c r="JJ29" i="69"/>
  <c r="JI29" i="69"/>
  <c r="JH29" i="69"/>
  <c r="JG29" i="69"/>
  <c r="JF29" i="69"/>
  <c r="JE29" i="69"/>
  <c r="JD29" i="69"/>
  <c r="JC29" i="69"/>
  <c r="JB29" i="69"/>
  <c r="JA29" i="69"/>
  <c r="IZ29" i="69"/>
  <c r="IY29" i="69"/>
  <c r="IX29" i="69"/>
  <c r="IW29" i="69"/>
  <c r="IV29" i="69"/>
  <c r="IU29" i="69"/>
  <c r="IT29" i="69"/>
  <c r="IS29" i="69"/>
  <c r="IR29" i="69"/>
  <c r="IQ29" i="69"/>
  <c r="IP29" i="69"/>
  <c r="IO29" i="69"/>
  <c r="IN29" i="69"/>
  <c r="IM29" i="69"/>
  <c r="IL29" i="69"/>
  <c r="IK29" i="69"/>
  <c r="IJ29" i="69"/>
  <c r="II29" i="69"/>
  <c r="IH29" i="69"/>
  <c r="IG29" i="69"/>
  <c r="IF29" i="69"/>
  <c r="IE29" i="69"/>
  <c r="ID29" i="69"/>
  <c r="IC29" i="69"/>
  <c r="IB29" i="69"/>
  <c r="IA29" i="69"/>
  <c r="HZ29" i="69"/>
  <c r="HY29" i="69"/>
  <c r="HX29" i="69"/>
  <c r="HW29" i="69"/>
  <c r="HV29" i="69"/>
  <c r="HU29" i="69"/>
  <c r="HT29" i="69"/>
  <c r="HS29" i="69"/>
  <c r="HR29" i="69"/>
  <c r="HQ29" i="69"/>
  <c r="HP29" i="69"/>
  <c r="HO29" i="69"/>
  <c r="HN29" i="69"/>
  <c r="HM29" i="69"/>
  <c r="HL29" i="69"/>
  <c r="HK29" i="69"/>
  <c r="HJ29" i="69"/>
  <c r="HI29" i="69"/>
  <c r="HH29" i="69"/>
  <c r="HG29" i="69"/>
  <c r="HF29" i="69"/>
  <c r="HE29" i="69"/>
  <c r="HD29" i="69"/>
  <c r="HC29" i="69"/>
  <c r="HB29" i="69"/>
  <c r="HA29" i="69"/>
  <c r="GZ29" i="69"/>
  <c r="GY29" i="69"/>
  <c r="GX29" i="69"/>
  <c r="GW29" i="69"/>
  <c r="GV29" i="69"/>
  <c r="GU29" i="69"/>
  <c r="GT29" i="69"/>
  <c r="GS29" i="69"/>
  <c r="GR29" i="69"/>
  <c r="GQ29" i="69"/>
  <c r="GP29" i="69"/>
  <c r="GO29" i="69"/>
  <c r="GN29" i="69"/>
  <c r="GM29" i="69"/>
  <c r="GL29" i="69"/>
  <c r="GK29" i="69"/>
  <c r="GJ29" i="69"/>
  <c r="GI29" i="69"/>
  <c r="GH29" i="69"/>
  <c r="GG29" i="69"/>
  <c r="GF29" i="69"/>
  <c r="GE29" i="69"/>
  <c r="GD29" i="69"/>
  <c r="GC29" i="69"/>
  <c r="GB29" i="69"/>
  <c r="GA29" i="69"/>
  <c r="FZ29" i="69"/>
  <c r="FY29" i="69"/>
  <c r="FX29" i="69"/>
  <c r="FW29" i="69"/>
  <c r="FV29" i="69"/>
  <c r="FU29" i="69"/>
  <c r="FT29" i="69"/>
  <c r="FS29" i="69"/>
  <c r="FR29" i="69"/>
  <c r="FQ29" i="69"/>
  <c r="FP29" i="69"/>
  <c r="FO29" i="69"/>
  <c r="FN29" i="69"/>
  <c r="FM29" i="69"/>
  <c r="FL29" i="69"/>
  <c r="FK29" i="69"/>
  <c r="FJ29" i="69"/>
  <c r="FI29" i="69"/>
  <c r="FH29" i="69"/>
  <c r="FG29" i="69"/>
  <c r="FF29" i="69"/>
  <c r="FE29" i="69"/>
  <c r="FD29" i="69"/>
  <c r="FC29" i="69"/>
  <c r="FB29" i="69"/>
  <c r="FA29" i="69"/>
  <c r="EZ29" i="69"/>
  <c r="EY29" i="69"/>
  <c r="EX29" i="69"/>
  <c r="EW29" i="69"/>
  <c r="EV29" i="69"/>
  <c r="EU29" i="69"/>
  <c r="ET29" i="69"/>
  <c r="ES29" i="69"/>
  <c r="ER29" i="69"/>
  <c r="EQ29" i="69"/>
  <c r="EP29" i="69"/>
  <c r="EO29" i="69"/>
  <c r="EN29" i="69"/>
  <c r="EM29" i="69"/>
  <c r="EL29" i="69"/>
  <c r="EK29" i="69"/>
  <c r="EJ29" i="69"/>
  <c r="EI29" i="69"/>
  <c r="EH29" i="69"/>
  <c r="EG29" i="69"/>
  <c r="EF29" i="69"/>
  <c r="EE29" i="69"/>
  <c r="ED29" i="69"/>
  <c r="EC29" i="69"/>
  <c r="EB29" i="69"/>
  <c r="EA29" i="69"/>
  <c r="DZ29" i="69"/>
  <c r="DY29" i="69"/>
  <c r="DX29" i="69"/>
  <c r="DW29" i="69"/>
  <c r="DV29" i="69"/>
  <c r="DU29" i="69"/>
  <c r="DT29" i="69"/>
  <c r="DS29" i="69"/>
  <c r="DR29" i="69"/>
  <c r="DQ29" i="69"/>
  <c r="DP29" i="69"/>
  <c r="DO29" i="69"/>
  <c r="DN29" i="69"/>
  <c r="DM29" i="69"/>
  <c r="DL29" i="69"/>
  <c r="DK29" i="69"/>
  <c r="DJ29" i="69"/>
  <c r="DI29" i="69"/>
  <c r="DH29" i="69"/>
  <c r="DG29" i="69"/>
  <c r="DF29" i="69"/>
  <c r="DE29" i="69"/>
  <c r="DD29" i="69"/>
  <c r="DC29" i="69"/>
  <c r="DB29" i="69"/>
  <c r="DA29" i="69"/>
  <c r="CZ29" i="69"/>
  <c r="CY29" i="69"/>
  <c r="CX29" i="69"/>
  <c r="CW29" i="69"/>
  <c r="CV29" i="69"/>
  <c r="CU29" i="69"/>
  <c r="CT29" i="69"/>
  <c r="CS29" i="69"/>
  <c r="CR29" i="69"/>
  <c r="CQ29" i="69"/>
  <c r="CP29" i="69"/>
  <c r="CO29" i="69"/>
  <c r="CN29" i="69"/>
  <c r="CM29" i="69"/>
  <c r="CL29" i="69"/>
  <c r="CK29" i="69"/>
  <c r="CJ29" i="69"/>
  <c r="CI29" i="69"/>
  <c r="CH29" i="69"/>
  <c r="CG29" i="69"/>
  <c r="CF29" i="69"/>
  <c r="CE29" i="69"/>
  <c r="CD29" i="69"/>
  <c r="CC29" i="69"/>
  <c r="CB29" i="69"/>
  <c r="CA29" i="69"/>
  <c r="BZ29" i="69"/>
  <c r="BY29" i="69"/>
  <c r="BX29" i="69"/>
  <c r="BW29" i="69"/>
  <c r="BV29" i="69"/>
  <c r="BU29" i="69"/>
  <c r="BT29" i="69"/>
  <c r="BS29" i="69"/>
  <c r="BR29" i="69"/>
  <c r="BQ29" i="69"/>
  <c r="BP29" i="69"/>
  <c r="BO29" i="69"/>
  <c r="BN29" i="69"/>
  <c r="BM29" i="69"/>
  <c r="BL29" i="69"/>
  <c r="BK29" i="69"/>
  <c r="BJ29" i="69"/>
  <c r="BI29" i="69"/>
  <c r="BH29" i="69"/>
  <c r="BG29" i="69"/>
  <c r="BF29" i="69"/>
  <c r="BE29" i="69"/>
  <c r="BD29" i="69"/>
  <c r="BC29" i="69"/>
  <c r="BB29" i="69"/>
  <c r="BA29" i="69"/>
  <c r="AZ29" i="69"/>
  <c r="AY29" i="69"/>
  <c r="AX29" i="69"/>
  <c r="AW29" i="69"/>
  <c r="AV29" i="69"/>
  <c r="AU29" i="69"/>
  <c r="AT29" i="69"/>
  <c r="AS29" i="69"/>
  <c r="AR29" i="69"/>
  <c r="AQ29" i="69"/>
  <c r="AP29" i="69"/>
  <c r="AO29" i="69"/>
  <c r="AN29" i="69"/>
  <c r="AM29" i="69"/>
  <c r="AL29" i="69"/>
  <c r="AK29" i="69"/>
  <c r="AJ29" i="69"/>
  <c r="AI29" i="69"/>
  <c r="AH29" i="69"/>
  <c r="AG29" i="69"/>
  <c r="AF29" i="69"/>
  <c r="AE29" i="69"/>
  <c r="AD29" i="69"/>
  <c r="AC29" i="69"/>
  <c r="AB29" i="69"/>
  <c r="AA29" i="69"/>
  <c r="Z29" i="69"/>
  <c r="Y29" i="69"/>
  <c r="X29" i="69"/>
  <c r="W29" i="69"/>
  <c r="V29" i="69"/>
  <c r="U29" i="69"/>
  <c r="T29" i="69"/>
  <c r="S29" i="69"/>
  <c r="R29" i="69"/>
  <c r="Q29" i="69"/>
  <c r="P29" i="69"/>
  <c r="O29" i="69"/>
  <c r="N29" i="69"/>
  <c r="M29" i="69"/>
  <c r="L29" i="69"/>
  <c r="K29" i="69"/>
  <c r="J29" i="69"/>
  <c r="I29" i="69"/>
  <c r="H29" i="69"/>
  <c r="G29" i="69"/>
  <c r="F29" i="69"/>
  <c r="E29" i="69"/>
  <c r="D29" i="69"/>
  <c r="C29" i="69"/>
  <c r="B29" i="69"/>
  <c r="A29" i="69"/>
  <c r="UC28" i="69"/>
  <c r="UB28" i="69"/>
  <c r="UA28" i="69"/>
  <c r="TZ28" i="69"/>
  <c r="TY28" i="69"/>
  <c r="TX28" i="69"/>
  <c r="TW28" i="69"/>
  <c r="TV28" i="69"/>
  <c r="TU28" i="69"/>
  <c r="TT28" i="69"/>
  <c r="TS28" i="69"/>
  <c r="TR28" i="69"/>
  <c r="TQ28" i="69"/>
  <c r="TP28" i="69"/>
  <c r="TO28" i="69"/>
  <c r="TN28" i="69"/>
  <c r="TM28" i="69"/>
  <c r="TL28" i="69"/>
  <c r="TK28" i="69"/>
  <c r="TJ28" i="69"/>
  <c r="TI28" i="69"/>
  <c r="TH28" i="69"/>
  <c r="TG28" i="69"/>
  <c r="TF28" i="69"/>
  <c r="TE28" i="69"/>
  <c r="TD28" i="69"/>
  <c r="TC28" i="69"/>
  <c r="TB28" i="69"/>
  <c r="TA28" i="69"/>
  <c r="SZ28" i="69"/>
  <c r="SY28" i="69"/>
  <c r="SX28" i="69"/>
  <c r="SW28" i="69"/>
  <c r="SV28" i="69"/>
  <c r="SU28" i="69"/>
  <c r="ST28" i="69"/>
  <c r="SS28" i="69"/>
  <c r="SR28" i="69"/>
  <c r="SQ28" i="69"/>
  <c r="SP28" i="69"/>
  <c r="SO28" i="69"/>
  <c r="SN28" i="69"/>
  <c r="SM28" i="69"/>
  <c r="SL28" i="69"/>
  <c r="SK28" i="69"/>
  <c r="SJ28" i="69"/>
  <c r="SI28" i="69"/>
  <c r="SH28" i="69"/>
  <c r="SG28" i="69"/>
  <c r="SF28" i="69"/>
  <c r="SE28" i="69"/>
  <c r="SD28" i="69"/>
  <c r="SC28" i="69"/>
  <c r="SB28" i="69"/>
  <c r="SA28" i="69"/>
  <c r="RZ28" i="69"/>
  <c r="RY28" i="69"/>
  <c r="RX28" i="69"/>
  <c r="RW28" i="69"/>
  <c r="RV28" i="69"/>
  <c r="RU28" i="69"/>
  <c r="RT28" i="69"/>
  <c r="RS28" i="69"/>
  <c r="RR28" i="69"/>
  <c r="RQ28" i="69"/>
  <c r="RP28" i="69"/>
  <c r="RO28" i="69"/>
  <c r="RN28" i="69"/>
  <c r="RM28" i="69"/>
  <c r="RL28" i="69"/>
  <c r="RK28" i="69"/>
  <c r="RJ28" i="69"/>
  <c r="RI28" i="69"/>
  <c r="RH28" i="69"/>
  <c r="RG28" i="69"/>
  <c r="RF28" i="69"/>
  <c r="RE28" i="69"/>
  <c r="RD28" i="69"/>
  <c r="RC28" i="69"/>
  <c r="RB28" i="69"/>
  <c r="RA28" i="69"/>
  <c r="QZ28" i="69"/>
  <c r="QY28" i="69"/>
  <c r="QX28" i="69"/>
  <c r="QW28" i="69"/>
  <c r="QV28" i="69"/>
  <c r="QU28" i="69"/>
  <c r="QT28" i="69"/>
  <c r="QS28" i="69"/>
  <c r="QR28" i="69"/>
  <c r="QQ28" i="69"/>
  <c r="QP28" i="69"/>
  <c r="QO28" i="69"/>
  <c r="QN28" i="69"/>
  <c r="QM28" i="69"/>
  <c r="QL28" i="69"/>
  <c r="QK28" i="69"/>
  <c r="QJ28" i="69"/>
  <c r="QI28" i="69"/>
  <c r="QH28" i="69"/>
  <c r="QG28" i="69"/>
  <c r="QF28" i="69"/>
  <c r="QE28" i="69"/>
  <c r="QD28" i="69"/>
  <c r="QC28" i="69"/>
  <c r="QB28" i="69"/>
  <c r="QA28" i="69"/>
  <c r="PZ28" i="69"/>
  <c r="PY28" i="69"/>
  <c r="PX28" i="69"/>
  <c r="PW28" i="69"/>
  <c r="PV28" i="69"/>
  <c r="PU28" i="69"/>
  <c r="PT28" i="69"/>
  <c r="PS28" i="69"/>
  <c r="PR28" i="69"/>
  <c r="PQ28" i="69"/>
  <c r="PP28" i="69"/>
  <c r="PO28" i="69"/>
  <c r="PN28" i="69"/>
  <c r="PM28" i="69"/>
  <c r="PL28" i="69"/>
  <c r="PK28" i="69"/>
  <c r="PJ28" i="69"/>
  <c r="PI28" i="69"/>
  <c r="PH28" i="69"/>
  <c r="PG28" i="69"/>
  <c r="PF28" i="69"/>
  <c r="PE28" i="69"/>
  <c r="PD28" i="69"/>
  <c r="PC28" i="69"/>
  <c r="PB28" i="69"/>
  <c r="PA28" i="69"/>
  <c r="OZ28" i="69"/>
  <c r="OY28" i="69"/>
  <c r="OX28" i="69"/>
  <c r="OW28" i="69"/>
  <c r="OV28" i="69"/>
  <c r="OU28" i="69"/>
  <c r="OT28" i="69"/>
  <c r="OS28" i="69"/>
  <c r="OR28" i="69"/>
  <c r="OQ28" i="69"/>
  <c r="OP28" i="69"/>
  <c r="OO28" i="69"/>
  <c r="ON28" i="69"/>
  <c r="OM28" i="69"/>
  <c r="OL28" i="69"/>
  <c r="OK28" i="69"/>
  <c r="OJ28" i="69"/>
  <c r="OI28" i="69"/>
  <c r="OH28" i="69"/>
  <c r="OG28" i="69"/>
  <c r="OF28" i="69"/>
  <c r="OE28" i="69"/>
  <c r="OD28" i="69"/>
  <c r="OC28" i="69"/>
  <c r="OB28" i="69"/>
  <c r="OA28" i="69"/>
  <c r="NZ28" i="69"/>
  <c r="NY28" i="69"/>
  <c r="NX28" i="69"/>
  <c r="NW28" i="69"/>
  <c r="NV28" i="69"/>
  <c r="NU28" i="69"/>
  <c r="NT28" i="69"/>
  <c r="NS28" i="69"/>
  <c r="NR28" i="69"/>
  <c r="NQ28" i="69"/>
  <c r="NP28" i="69"/>
  <c r="NO28" i="69"/>
  <c r="NN28" i="69"/>
  <c r="NM28" i="69"/>
  <c r="NL28" i="69"/>
  <c r="NK28" i="69"/>
  <c r="NJ28" i="69"/>
  <c r="NI28" i="69"/>
  <c r="NH28" i="69"/>
  <c r="NG28" i="69"/>
  <c r="NF28" i="69"/>
  <c r="NE28" i="69"/>
  <c r="ND28" i="69"/>
  <c r="NC28" i="69"/>
  <c r="NB28" i="69"/>
  <c r="NA28" i="69"/>
  <c r="MZ28" i="69"/>
  <c r="MY28" i="69"/>
  <c r="MX28" i="69"/>
  <c r="MW28" i="69"/>
  <c r="MV28" i="69"/>
  <c r="MU28" i="69"/>
  <c r="MT28" i="69"/>
  <c r="MS28" i="69"/>
  <c r="MR28" i="69"/>
  <c r="MQ28" i="69"/>
  <c r="MP28" i="69"/>
  <c r="MO28" i="69"/>
  <c r="MN28" i="69"/>
  <c r="MM28" i="69"/>
  <c r="ML28" i="69"/>
  <c r="MK28" i="69"/>
  <c r="MJ28" i="69"/>
  <c r="MI28" i="69"/>
  <c r="MH28" i="69"/>
  <c r="MG28" i="69"/>
  <c r="MF28" i="69"/>
  <c r="ME28" i="69"/>
  <c r="MD28" i="69"/>
  <c r="MC28" i="69"/>
  <c r="MB28" i="69"/>
  <c r="MA28" i="69"/>
  <c r="LZ28" i="69"/>
  <c r="LY28" i="69"/>
  <c r="LX28" i="69"/>
  <c r="LW28" i="69"/>
  <c r="LV28" i="69"/>
  <c r="LU28" i="69"/>
  <c r="LT28" i="69"/>
  <c r="LS28" i="69"/>
  <c r="LR28" i="69"/>
  <c r="LQ28" i="69"/>
  <c r="LP28" i="69"/>
  <c r="LO28" i="69"/>
  <c r="LN28" i="69"/>
  <c r="LM28" i="69"/>
  <c r="LL28" i="69"/>
  <c r="LK28" i="69"/>
  <c r="LJ28" i="69"/>
  <c r="LI28" i="69"/>
  <c r="LH28" i="69"/>
  <c r="LG28" i="69"/>
  <c r="LF28" i="69"/>
  <c r="LE28" i="69"/>
  <c r="LD28" i="69"/>
  <c r="LC28" i="69"/>
  <c r="LB28" i="69"/>
  <c r="LA28" i="69"/>
  <c r="KZ28" i="69"/>
  <c r="KY28" i="69"/>
  <c r="KX28" i="69"/>
  <c r="KW28" i="69"/>
  <c r="KV28" i="69"/>
  <c r="KU28" i="69"/>
  <c r="KT28" i="69"/>
  <c r="KS28" i="69"/>
  <c r="KR28" i="69"/>
  <c r="KQ28" i="69"/>
  <c r="KP28" i="69"/>
  <c r="KO28" i="69"/>
  <c r="KN28" i="69"/>
  <c r="KM28" i="69"/>
  <c r="KL28" i="69"/>
  <c r="KK28" i="69"/>
  <c r="KJ28" i="69"/>
  <c r="KI28" i="69"/>
  <c r="KH28" i="69"/>
  <c r="KG28" i="69"/>
  <c r="KF28" i="69"/>
  <c r="KE28" i="69"/>
  <c r="KD28" i="69"/>
  <c r="KC28" i="69"/>
  <c r="KB28" i="69"/>
  <c r="KA28" i="69"/>
  <c r="JZ28" i="69"/>
  <c r="JY28" i="69"/>
  <c r="JX28" i="69"/>
  <c r="JW28" i="69"/>
  <c r="JV28" i="69"/>
  <c r="JU28" i="69"/>
  <c r="JT28" i="69"/>
  <c r="JS28" i="69"/>
  <c r="JR28" i="69"/>
  <c r="JQ28" i="69"/>
  <c r="JP28" i="69"/>
  <c r="JO28" i="69"/>
  <c r="JN28" i="69"/>
  <c r="JM28" i="69"/>
  <c r="JL28" i="69"/>
  <c r="JK28" i="69"/>
  <c r="JJ28" i="69"/>
  <c r="JI28" i="69"/>
  <c r="JH28" i="69"/>
  <c r="JG28" i="69"/>
  <c r="JF28" i="69"/>
  <c r="JE28" i="69"/>
  <c r="JD28" i="69"/>
  <c r="JC28" i="69"/>
  <c r="JB28" i="69"/>
  <c r="JA28" i="69"/>
  <c r="IZ28" i="69"/>
  <c r="IY28" i="69"/>
  <c r="IX28" i="69"/>
  <c r="IW28" i="69"/>
  <c r="IV28" i="69"/>
  <c r="IU28" i="69"/>
  <c r="IT28" i="69"/>
  <c r="IS28" i="69"/>
  <c r="IR28" i="69"/>
  <c r="IQ28" i="69"/>
  <c r="IP28" i="69"/>
  <c r="IO28" i="69"/>
  <c r="IN28" i="69"/>
  <c r="IM28" i="69"/>
  <c r="IL28" i="69"/>
  <c r="IK28" i="69"/>
  <c r="IJ28" i="69"/>
  <c r="II28" i="69"/>
  <c r="IH28" i="69"/>
  <c r="IG28" i="69"/>
  <c r="IF28" i="69"/>
  <c r="IE28" i="69"/>
  <c r="ID28" i="69"/>
  <c r="IC28" i="69"/>
  <c r="IB28" i="69"/>
  <c r="IA28" i="69"/>
  <c r="HZ28" i="69"/>
  <c r="HY28" i="69"/>
  <c r="HX28" i="69"/>
  <c r="HW28" i="69"/>
  <c r="HV28" i="69"/>
  <c r="HU28" i="69"/>
  <c r="HT28" i="69"/>
  <c r="HS28" i="69"/>
  <c r="HR28" i="69"/>
  <c r="HQ28" i="69"/>
  <c r="HP28" i="69"/>
  <c r="HO28" i="69"/>
  <c r="HN28" i="69"/>
  <c r="HM28" i="69"/>
  <c r="HL28" i="69"/>
  <c r="HK28" i="69"/>
  <c r="HJ28" i="69"/>
  <c r="HI28" i="69"/>
  <c r="HH28" i="69"/>
  <c r="HG28" i="69"/>
  <c r="HF28" i="69"/>
  <c r="HE28" i="69"/>
  <c r="HD28" i="69"/>
  <c r="HC28" i="69"/>
  <c r="HB28" i="69"/>
  <c r="HA28" i="69"/>
  <c r="GZ28" i="69"/>
  <c r="GY28" i="69"/>
  <c r="GX28" i="69"/>
  <c r="GW28" i="69"/>
  <c r="GV28" i="69"/>
  <c r="GU28" i="69"/>
  <c r="GT28" i="69"/>
  <c r="GS28" i="69"/>
  <c r="GR28" i="69"/>
  <c r="GQ28" i="69"/>
  <c r="GP28" i="69"/>
  <c r="GO28" i="69"/>
  <c r="GN28" i="69"/>
  <c r="GM28" i="69"/>
  <c r="GL28" i="69"/>
  <c r="GK28" i="69"/>
  <c r="GJ28" i="69"/>
  <c r="GI28" i="69"/>
  <c r="GH28" i="69"/>
  <c r="GG28" i="69"/>
  <c r="GF28" i="69"/>
  <c r="GE28" i="69"/>
  <c r="GD28" i="69"/>
  <c r="GC28" i="69"/>
  <c r="GB28" i="69"/>
  <c r="GA28" i="69"/>
  <c r="FZ28" i="69"/>
  <c r="FY28" i="69"/>
  <c r="FX28" i="69"/>
  <c r="FW28" i="69"/>
  <c r="FV28" i="69"/>
  <c r="FU28" i="69"/>
  <c r="FT28" i="69"/>
  <c r="FS28" i="69"/>
  <c r="FR28" i="69"/>
  <c r="FQ28" i="69"/>
  <c r="FP28" i="69"/>
  <c r="FO28" i="69"/>
  <c r="FN28" i="69"/>
  <c r="FM28" i="69"/>
  <c r="FL28" i="69"/>
  <c r="FK28" i="69"/>
  <c r="FJ28" i="69"/>
  <c r="FI28" i="69"/>
  <c r="FH28" i="69"/>
  <c r="FG28" i="69"/>
  <c r="FF28" i="69"/>
  <c r="FE28" i="69"/>
  <c r="FD28" i="69"/>
  <c r="FC28" i="69"/>
  <c r="FB28" i="69"/>
  <c r="FA28" i="69"/>
  <c r="EZ28" i="69"/>
  <c r="EY28" i="69"/>
  <c r="EX28" i="69"/>
  <c r="EW28" i="69"/>
  <c r="EV28" i="69"/>
  <c r="EU28" i="69"/>
  <c r="ET28" i="69"/>
  <c r="ES28" i="69"/>
  <c r="ER28" i="69"/>
  <c r="EQ28" i="69"/>
  <c r="EP28" i="69"/>
  <c r="EO28" i="69"/>
  <c r="EN28" i="69"/>
  <c r="EM28" i="69"/>
  <c r="EL28" i="69"/>
  <c r="EK28" i="69"/>
  <c r="EJ28" i="69"/>
  <c r="EI28" i="69"/>
  <c r="EH28" i="69"/>
  <c r="EG28" i="69"/>
  <c r="EF28" i="69"/>
  <c r="EE28" i="69"/>
  <c r="ED28" i="69"/>
  <c r="EC28" i="69"/>
  <c r="EB28" i="69"/>
  <c r="EA28" i="69"/>
  <c r="DZ28" i="69"/>
  <c r="DY28" i="69"/>
  <c r="DX28" i="69"/>
  <c r="DW28" i="69"/>
  <c r="DV28" i="69"/>
  <c r="DU28" i="69"/>
  <c r="DT28" i="69"/>
  <c r="DS28" i="69"/>
  <c r="DR28" i="69"/>
  <c r="DQ28" i="69"/>
  <c r="DP28" i="69"/>
  <c r="DO28" i="69"/>
  <c r="DN28" i="69"/>
  <c r="DM28" i="69"/>
  <c r="DL28" i="69"/>
  <c r="DK28" i="69"/>
  <c r="DJ28" i="69"/>
  <c r="DI28" i="69"/>
  <c r="DH28" i="69"/>
  <c r="DG28" i="69"/>
  <c r="DF28" i="69"/>
  <c r="DE28" i="69"/>
  <c r="DD28" i="69"/>
  <c r="DC28" i="69"/>
  <c r="DB28" i="69"/>
  <c r="DA28" i="69"/>
  <c r="CZ28" i="69"/>
  <c r="CY28" i="69"/>
  <c r="CX28" i="69"/>
  <c r="CW28" i="69"/>
  <c r="CV28" i="69"/>
  <c r="CU28" i="69"/>
  <c r="CT28" i="69"/>
  <c r="CS28" i="69"/>
  <c r="CR28" i="69"/>
  <c r="CQ28" i="69"/>
  <c r="CP28" i="69"/>
  <c r="CO28" i="69"/>
  <c r="CN28" i="69"/>
  <c r="CM28" i="69"/>
  <c r="CL28" i="69"/>
  <c r="CK28" i="69"/>
  <c r="CJ28" i="69"/>
  <c r="CI28" i="69"/>
  <c r="CH28" i="69"/>
  <c r="CG28" i="69"/>
  <c r="CF28" i="69"/>
  <c r="CE28" i="69"/>
  <c r="CD28" i="69"/>
  <c r="CC28" i="69"/>
  <c r="CB28" i="69"/>
  <c r="CA28" i="69"/>
  <c r="BZ28" i="69"/>
  <c r="BY28" i="69"/>
  <c r="BX28" i="69"/>
  <c r="BW28" i="69"/>
  <c r="BV28" i="69"/>
  <c r="BU28" i="69"/>
  <c r="BT28" i="69"/>
  <c r="BS28" i="69"/>
  <c r="BR28" i="69"/>
  <c r="BQ28" i="69"/>
  <c r="BP28" i="69"/>
  <c r="BO28" i="69"/>
  <c r="BN28" i="69"/>
  <c r="BM28" i="69"/>
  <c r="BL28" i="69"/>
  <c r="BK28" i="69"/>
  <c r="BJ28" i="69"/>
  <c r="BI28" i="69"/>
  <c r="BH28" i="69"/>
  <c r="BG28" i="69"/>
  <c r="BF28" i="69"/>
  <c r="BE28" i="69"/>
  <c r="BD28" i="69"/>
  <c r="BC28" i="69"/>
  <c r="BB28" i="69"/>
  <c r="BA28" i="69"/>
  <c r="AZ28" i="69"/>
  <c r="AY28" i="69"/>
  <c r="AX28" i="69"/>
  <c r="AW28" i="69"/>
  <c r="AV28" i="69"/>
  <c r="AU28" i="69"/>
  <c r="AT28" i="69"/>
  <c r="AS28" i="69"/>
  <c r="AR28" i="69"/>
  <c r="AQ28" i="69"/>
  <c r="AP28" i="69"/>
  <c r="AO28" i="69"/>
  <c r="AN28" i="69"/>
  <c r="AM28" i="69"/>
  <c r="AL28" i="69"/>
  <c r="AK28" i="69"/>
  <c r="AJ28" i="69"/>
  <c r="AI28" i="69"/>
  <c r="AH28" i="69"/>
  <c r="AG28" i="69"/>
  <c r="AF28" i="69"/>
  <c r="AE28" i="69"/>
  <c r="AD28" i="69"/>
  <c r="AC28" i="69"/>
  <c r="AB28" i="69"/>
  <c r="AA28" i="69"/>
  <c r="Z28" i="69"/>
  <c r="Y28" i="69"/>
  <c r="X28" i="69"/>
  <c r="W28" i="69"/>
  <c r="V28" i="69"/>
  <c r="U28" i="69"/>
  <c r="T28" i="69"/>
  <c r="S28" i="69"/>
  <c r="R28" i="69"/>
  <c r="Q28" i="69"/>
  <c r="P28" i="69"/>
  <c r="O28" i="69"/>
  <c r="N28" i="69"/>
  <c r="M28" i="69"/>
  <c r="L28" i="69"/>
  <c r="K28" i="69"/>
  <c r="J28" i="69"/>
  <c r="I28" i="69"/>
  <c r="H28" i="69"/>
  <c r="G28" i="69"/>
  <c r="F28" i="69"/>
  <c r="E28" i="69"/>
  <c r="D28" i="69"/>
  <c r="C28" i="69"/>
  <c r="B28" i="69"/>
  <c r="A28" i="69"/>
  <c r="UC27" i="69"/>
  <c r="UB27" i="69"/>
  <c r="UA27" i="69"/>
  <c r="TZ27" i="69"/>
  <c r="TY27" i="69"/>
  <c r="TX27" i="69"/>
  <c r="TW27" i="69"/>
  <c r="TV27" i="69"/>
  <c r="TU27" i="69"/>
  <c r="TT27" i="69"/>
  <c r="TS27" i="69"/>
  <c r="TR27" i="69"/>
  <c r="TQ27" i="69"/>
  <c r="TP27" i="69"/>
  <c r="TO27" i="69"/>
  <c r="TN27" i="69"/>
  <c r="TM27" i="69"/>
  <c r="TL27" i="69"/>
  <c r="TK27" i="69"/>
  <c r="TJ27" i="69"/>
  <c r="TI27" i="69"/>
  <c r="TH27" i="69"/>
  <c r="TG27" i="69"/>
  <c r="TF27" i="69"/>
  <c r="TE27" i="69"/>
  <c r="TD27" i="69"/>
  <c r="TC27" i="69"/>
  <c r="TB27" i="69"/>
  <c r="TA27" i="69"/>
  <c r="SZ27" i="69"/>
  <c r="SY27" i="69"/>
  <c r="SX27" i="69"/>
  <c r="SW27" i="69"/>
  <c r="SV27" i="69"/>
  <c r="SU27" i="69"/>
  <c r="ST27" i="69"/>
  <c r="SS27" i="69"/>
  <c r="SR27" i="69"/>
  <c r="SQ27" i="69"/>
  <c r="SP27" i="69"/>
  <c r="SO27" i="69"/>
  <c r="SN27" i="69"/>
  <c r="SM27" i="69"/>
  <c r="SL27" i="69"/>
  <c r="SK27" i="69"/>
  <c r="SJ27" i="69"/>
  <c r="SI27" i="69"/>
  <c r="SH27" i="69"/>
  <c r="SG27" i="69"/>
  <c r="SF27" i="69"/>
  <c r="SE27" i="69"/>
  <c r="SD27" i="69"/>
  <c r="SC27" i="69"/>
  <c r="SB27" i="69"/>
  <c r="SA27" i="69"/>
  <c r="RZ27" i="69"/>
  <c r="RY27" i="69"/>
  <c r="RX27" i="69"/>
  <c r="RW27" i="69"/>
  <c r="RV27" i="69"/>
  <c r="RU27" i="69"/>
  <c r="RT27" i="69"/>
  <c r="RS27" i="69"/>
  <c r="RR27" i="69"/>
  <c r="RQ27" i="69"/>
  <c r="RP27" i="69"/>
  <c r="RO27" i="69"/>
  <c r="RN27" i="69"/>
  <c r="RM27" i="69"/>
  <c r="RL27" i="69"/>
  <c r="RK27" i="69"/>
  <c r="RJ27" i="69"/>
  <c r="RI27" i="69"/>
  <c r="RH27" i="69"/>
  <c r="RG27" i="69"/>
  <c r="RF27" i="69"/>
  <c r="RE27" i="69"/>
  <c r="RD27" i="69"/>
  <c r="RC27" i="69"/>
  <c r="RB27" i="69"/>
  <c r="RA27" i="69"/>
  <c r="QZ27" i="69"/>
  <c r="QY27" i="69"/>
  <c r="QX27" i="69"/>
  <c r="QW27" i="69"/>
  <c r="QV27" i="69"/>
  <c r="QU27" i="69"/>
  <c r="QT27" i="69"/>
  <c r="QS27" i="69"/>
  <c r="QR27" i="69"/>
  <c r="QQ27" i="69"/>
  <c r="QP27" i="69"/>
  <c r="QO27" i="69"/>
  <c r="QN27" i="69"/>
  <c r="QM27" i="69"/>
  <c r="QL27" i="69"/>
  <c r="QK27" i="69"/>
  <c r="QJ27" i="69"/>
  <c r="QI27" i="69"/>
  <c r="QH27" i="69"/>
  <c r="QG27" i="69"/>
  <c r="QF27" i="69"/>
  <c r="QE27" i="69"/>
  <c r="QD27" i="69"/>
  <c r="QC27" i="69"/>
  <c r="QB27" i="69"/>
  <c r="QA27" i="69"/>
  <c r="PZ27" i="69"/>
  <c r="PY27" i="69"/>
  <c r="PX27" i="69"/>
  <c r="PW27" i="69"/>
  <c r="PV27" i="69"/>
  <c r="PU27" i="69"/>
  <c r="PT27" i="69"/>
  <c r="PS27" i="69"/>
  <c r="PR27" i="69"/>
  <c r="PQ27" i="69"/>
  <c r="PP27" i="69"/>
  <c r="PO27" i="69"/>
  <c r="PN27" i="69"/>
  <c r="PM27" i="69"/>
  <c r="PL27" i="69"/>
  <c r="PK27" i="69"/>
  <c r="PJ27" i="69"/>
  <c r="PI27" i="69"/>
  <c r="PH27" i="69"/>
  <c r="PG27" i="69"/>
  <c r="PF27" i="69"/>
  <c r="PE27" i="69"/>
  <c r="PD27" i="69"/>
  <c r="PC27" i="69"/>
  <c r="PB27" i="69"/>
  <c r="PA27" i="69"/>
  <c r="OZ27" i="69"/>
  <c r="OY27" i="69"/>
  <c r="OX27" i="69"/>
  <c r="OW27" i="69"/>
  <c r="OV27" i="69"/>
  <c r="OU27" i="69"/>
  <c r="OT27" i="69"/>
  <c r="OS27" i="69"/>
  <c r="OR27" i="69"/>
  <c r="OQ27" i="69"/>
  <c r="OP27" i="69"/>
  <c r="OO27" i="69"/>
  <c r="ON27" i="69"/>
  <c r="OM27" i="69"/>
  <c r="OL27" i="69"/>
  <c r="OK27" i="69"/>
  <c r="OJ27" i="69"/>
  <c r="OI27" i="69"/>
  <c r="OH27" i="69"/>
  <c r="OG27" i="69"/>
  <c r="OF27" i="69"/>
  <c r="OE27" i="69"/>
  <c r="OD27" i="69"/>
  <c r="OC27" i="69"/>
  <c r="OB27" i="69"/>
  <c r="OA27" i="69"/>
  <c r="NZ27" i="69"/>
  <c r="NY27" i="69"/>
  <c r="NX27" i="69"/>
  <c r="NW27" i="69"/>
  <c r="NV27" i="69"/>
  <c r="NU27" i="69"/>
  <c r="NT27" i="69"/>
  <c r="NS27" i="69"/>
  <c r="NR27" i="69"/>
  <c r="NQ27" i="69"/>
  <c r="NP27" i="69"/>
  <c r="NO27" i="69"/>
  <c r="NN27" i="69"/>
  <c r="NM27" i="69"/>
  <c r="NL27" i="69"/>
  <c r="NK27" i="69"/>
  <c r="NJ27" i="69"/>
  <c r="NI27" i="69"/>
  <c r="NH27" i="69"/>
  <c r="NG27" i="69"/>
  <c r="NF27" i="69"/>
  <c r="NE27" i="69"/>
  <c r="ND27" i="69"/>
  <c r="NC27" i="69"/>
  <c r="NB27" i="69"/>
  <c r="NA27" i="69"/>
  <c r="MZ27" i="69"/>
  <c r="MY27" i="69"/>
  <c r="MX27" i="69"/>
  <c r="MW27" i="69"/>
  <c r="MV27" i="69"/>
  <c r="MU27" i="69"/>
  <c r="MT27" i="69"/>
  <c r="MS27" i="69"/>
  <c r="MR27" i="69"/>
  <c r="MQ27" i="69"/>
  <c r="MP27" i="69"/>
  <c r="MO27" i="69"/>
  <c r="MN27" i="69"/>
  <c r="MM27" i="69"/>
  <c r="ML27" i="69"/>
  <c r="MK27" i="69"/>
  <c r="MJ27" i="69"/>
  <c r="MI27" i="69"/>
  <c r="MH27" i="69"/>
  <c r="MG27" i="69"/>
  <c r="MF27" i="69"/>
  <c r="ME27" i="69"/>
  <c r="MD27" i="69"/>
  <c r="MC27" i="69"/>
  <c r="MB27" i="69"/>
  <c r="MA27" i="69"/>
  <c r="LZ27" i="69"/>
  <c r="LY27" i="69"/>
  <c r="LX27" i="69"/>
  <c r="LW27" i="69"/>
  <c r="LV27" i="69"/>
  <c r="LU27" i="69"/>
  <c r="LT27" i="69"/>
  <c r="LS27" i="69"/>
  <c r="LR27" i="69"/>
  <c r="LQ27" i="69"/>
  <c r="LP27" i="69"/>
  <c r="LO27" i="69"/>
  <c r="LN27" i="69"/>
  <c r="LM27" i="69"/>
  <c r="LL27" i="69"/>
  <c r="LK27" i="69"/>
  <c r="LJ27" i="69"/>
  <c r="LI27" i="69"/>
  <c r="LH27" i="69"/>
  <c r="LG27" i="69"/>
  <c r="LF27" i="69"/>
  <c r="LE27" i="69"/>
  <c r="LD27" i="69"/>
  <c r="LC27" i="69"/>
  <c r="LB27" i="69"/>
  <c r="LA27" i="69"/>
  <c r="KZ27" i="69"/>
  <c r="KY27" i="69"/>
  <c r="KX27" i="69"/>
  <c r="KW27" i="69"/>
  <c r="KV27" i="69"/>
  <c r="KU27" i="69"/>
  <c r="KT27" i="69"/>
  <c r="KS27" i="69"/>
  <c r="KR27" i="69"/>
  <c r="KQ27" i="69"/>
  <c r="KP27" i="69"/>
  <c r="KO27" i="69"/>
  <c r="KN27" i="69"/>
  <c r="KM27" i="69"/>
  <c r="KL27" i="69"/>
  <c r="KK27" i="69"/>
  <c r="KJ27" i="69"/>
  <c r="KI27" i="69"/>
  <c r="KH27" i="69"/>
  <c r="KG27" i="69"/>
  <c r="KF27" i="69"/>
  <c r="KE27" i="69"/>
  <c r="KD27" i="69"/>
  <c r="KC27" i="69"/>
  <c r="KB27" i="69"/>
  <c r="KA27" i="69"/>
  <c r="JZ27" i="69"/>
  <c r="JY27" i="69"/>
  <c r="JX27" i="69"/>
  <c r="JW27" i="69"/>
  <c r="JV27" i="69"/>
  <c r="JU27" i="69"/>
  <c r="JT27" i="69"/>
  <c r="JS27" i="69"/>
  <c r="JR27" i="69"/>
  <c r="JQ27" i="69"/>
  <c r="JP27" i="69"/>
  <c r="JO27" i="69"/>
  <c r="JN27" i="69"/>
  <c r="JM27" i="69"/>
  <c r="JL27" i="69"/>
  <c r="JK27" i="69"/>
  <c r="JJ27" i="69"/>
  <c r="JI27" i="69"/>
  <c r="JH27" i="69"/>
  <c r="JG27" i="69"/>
  <c r="JF27" i="69"/>
  <c r="JE27" i="69"/>
  <c r="JD27" i="69"/>
  <c r="JC27" i="69"/>
  <c r="JB27" i="69"/>
  <c r="JA27" i="69"/>
  <c r="IZ27" i="69"/>
  <c r="IY27" i="69"/>
  <c r="IX27" i="69"/>
  <c r="IW27" i="69"/>
  <c r="IV27" i="69"/>
  <c r="IU27" i="69"/>
  <c r="IT27" i="69"/>
  <c r="IS27" i="69"/>
  <c r="IR27" i="69"/>
  <c r="IQ27" i="69"/>
  <c r="IP27" i="69"/>
  <c r="IO27" i="69"/>
  <c r="IN27" i="69"/>
  <c r="IM27" i="69"/>
  <c r="IL27" i="69"/>
  <c r="IK27" i="69"/>
  <c r="IJ27" i="69"/>
  <c r="II27" i="69"/>
  <c r="IH27" i="69"/>
  <c r="IG27" i="69"/>
  <c r="IF27" i="69"/>
  <c r="IE27" i="69"/>
  <c r="ID27" i="69"/>
  <c r="IC27" i="69"/>
  <c r="IB27" i="69"/>
  <c r="IA27" i="69"/>
  <c r="HZ27" i="69"/>
  <c r="HY27" i="69"/>
  <c r="HX27" i="69"/>
  <c r="HW27" i="69"/>
  <c r="HV27" i="69"/>
  <c r="HU27" i="69"/>
  <c r="HT27" i="69"/>
  <c r="HS27" i="69"/>
  <c r="HR27" i="69"/>
  <c r="HQ27" i="69"/>
  <c r="HP27" i="69"/>
  <c r="HO27" i="69"/>
  <c r="HN27" i="69"/>
  <c r="HM27" i="69"/>
  <c r="HL27" i="69"/>
  <c r="HK27" i="69"/>
  <c r="HJ27" i="69"/>
  <c r="HI27" i="69"/>
  <c r="HH27" i="69"/>
  <c r="HG27" i="69"/>
  <c r="HF27" i="69"/>
  <c r="HE27" i="69"/>
  <c r="HD27" i="69"/>
  <c r="HC27" i="69"/>
  <c r="HB27" i="69"/>
  <c r="HA27" i="69"/>
  <c r="GZ27" i="69"/>
  <c r="GY27" i="69"/>
  <c r="GX27" i="69"/>
  <c r="GW27" i="69"/>
  <c r="GV27" i="69"/>
  <c r="GU27" i="69"/>
  <c r="GT27" i="69"/>
  <c r="GS27" i="69"/>
  <c r="GR27" i="69"/>
  <c r="GQ27" i="69"/>
  <c r="GP27" i="69"/>
  <c r="GO27" i="69"/>
  <c r="GN27" i="69"/>
  <c r="GM27" i="69"/>
  <c r="GL27" i="69"/>
  <c r="GK27" i="69"/>
  <c r="GJ27" i="69"/>
  <c r="GI27" i="69"/>
  <c r="GH27" i="69"/>
  <c r="GG27" i="69"/>
  <c r="GF27" i="69"/>
  <c r="GE27" i="69"/>
  <c r="GD27" i="69"/>
  <c r="GC27" i="69"/>
  <c r="GB27" i="69"/>
  <c r="GA27" i="69"/>
  <c r="FZ27" i="69"/>
  <c r="FY27" i="69"/>
  <c r="FX27" i="69"/>
  <c r="FW27" i="69"/>
  <c r="FV27" i="69"/>
  <c r="FU27" i="69"/>
  <c r="FT27" i="69"/>
  <c r="FS27" i="69"/>
  <c r="FR27" i="69"/>
  <c r="FQ27" i="69"/>
  <c r="FP27" i="69"/>
  <c r="FO27" i="69"/>
  <c r="FN27" i="69"/>
  <c r="FM27" i="69"/>
  <c r="FL27" i="69"/>
  <c r="FK27" i="69"/>
  <c r="FJ27" i="69"/>
  <c r="FI27" i="69"/>
  <c r="FH27" i="69"/>
  <c r="FG27" i="69"/>
  <c r="FF27" i="69"/>
  <c r="FE27" i="69"/>
  <c r="FD27" i="69"/>
  <c r="FC27" i="69"/>
  <c r="FB27" i="69"/>
  <c r="FA27" i="69"/>
  <c r="EZ27" i="69"/>
  <c r="EY27" i="69"/>
  <c r="EX27" i="69"/>
  <c r="EW27" i="69"/>
  <c r="EV27" i="69"/>
  <c r="EU27" i="69"/>
  <c r="ET27" i="69"/>
  <c r="ES27" i="69"/>
  <c r="ER27" i="69"/>
  <c r="EQ27" i="69"/>
  <c r="EP27" i="69"/>
  <c r="EO27" i="69"/>
  <c r="EN27" i="69"/>
  <c r="EM27" i="69"/>
  <c r="EL27" i="69"/>
  <c r="EK27" i="69"/>
  <c r="EJ27" i="69"/>
  <c r="EI27" i="69"/>
  <c r="EH27" i="69"/>
  <c r="EG27" i="69"/>
  <c r="EF27" i="69"/>
  <c r="EE27" i="69"/>
  <c r="ED27" i="69"/>
  <c r="EC27" i="69"/>
  <c r="EB27" i="69"/>
  <c r="EA27" i="69"/>
  <c r="DZ27" i="69"/>
  <c r="DY27" i="69"/>
  <c r="DX27" i="69"/>
  <c r="DW27" i="69"/>
  <c r="DV27" i="69"/>
  <c r="DU27" i="69"/>
  <c r="DT27" i="69"/>
  <c r="DS27" i="69"/>
  <c r="DR27" i="69"/>
  <c r="DQ27" i="69"/>
  <c r="DP27" i="69"/>
  <c r="DO27" i="69"/>
  <c r="DN27" i="69"/>
  <c r="DM27" i="69"/>
  <c r="DL27" i="69"/>
  <c r="DK27" i="69"/>
  <c r="DJ27" i="69"/>
  <c r="DI27" i="69"/>
  <c r="DH27" i="69"/>
  <c r="DG27" i="69"/>
  <c r="DF27" i="69"/>
  <c r="DE27" i="69"/>
  <c r="DD27" i="69"/>
  <c r="DC27" i="69"/>
  <c r="DB27" i="69"/>
  <c r="DA27" i="69"/>
  <c r="CZ27" i="69"/>
  <c r="CY27" i="69"/>
  <c r="CX27" i="69"/>
  <c r="CW27" i="69"/>
  <c r="CV27" i="69"/>
  <c r="CU27" i="69"/>
  <c r="CT27" i="69"/>
  <c r="CS27" i="69"/>
  <c r="CR27" i="69"/>
  <c r="CQ27" i="69"/>
  <c r="CP27" i="69"/>
  <c r="CO27" i="69"/>
  <c r="CN27" i="69"/>
  <c r="CM27" i="69"/>
  <c r="CL27" i="69"/>
  <c r="CK27" i="69"/>
  <c r="CJ27" i="69"/>
  <c r="CI27" i="69"/>
  <c r="CH27" i="69"/>
  <c r="CG27" i="69"/>
  <c r="CF27" i="69"/>
  <c r="CE27" i="69"/>
  <c r="CD27" i="69"/>
  <c r="CC27" i="69"/>
  <c r="CB27" i="69"/>
  <c r="CA27" i="69"/>
  <c r="BZ27" i="69"/>
  <c r="BY27" i="69"/>
  <c r="BX27" i="69"/>
  <c r="BW27" i="69"/>
  <c r="BV27" i="69"/>
  <c r="BU27" i="69"/>
  <c r="BT27" i="69"/>
  <c r="BS27" i="69"/>
  <c r="BR27" i="69"/>
  <c r="BQ27" i="69"/>
  <c r="BP27" i="69"/>
  <c r="BO27" i="69"/>
  <c r="BN27" i="69"/>
  <c r="BM27" i="69"/>
  <c r="BL27" i="69"/>
  <c r="BK27" i="69"/>
  <c r="BJ27" i="69"/>
  <c r="BI27" i="69"/>
  <c r="BH27" i="69"/>
  <c r="BG27" i="69"/>
  <c r="BF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D27" i="69"/>
  <c r="C27" i="69"/>
  <c r="B27" i="69"/>
  <c r="A27" i="69"/>
  <c r="UC26" i="69"/>
  <c r="UB26" i="69"/>
  <c r="UA26" i="69"/>
  <c r="TZ26" i="69"/>
  <c r="TY26" i="69"/>
  <c r="TX26" i="69"/>
  <c r="TW26" i="69"/>
  <c r="TV26" i="69"/>
  <c r="TU26" i="69"/>
  <c r="TT26" i="69"/>
  <c r="TS26" i="69"/>
  <c r="TR26" i="69"/>
  <c r="TQ26" i="69"/>
  <c r="TP26" i="69"/>
  <c r="TO26" i="69"/>
  <c r="TN26" i="69"/>
  <c r="TM26" i="69"/>
  <c r="TL26" i="69"/>
  <c r="TK26" i="69"/>
  <c r="TJ26" i="69"/>
  <c r="TI26" i="69"/>
  <c r="TH26" i="69"/>
  <c r="TG26" i="69"/>
  <c r="TF26" i="69"/>
  <c r="TE26" i="69"/>
  <c r="TD26" i="69"/>
  <c r="TC26" i="69"/>
  <c r="TB26" i="69"/>
  <c r="TA26" i="69"/>
  <c r="SZ26" i="69"/>
  <c r="SY26" i="69"/>
  <c r="SX26" i="69"/>
  <c r="SW26" i="69"/>
  <c r="SV26" i="69"/>
  <c r="SU26" i="69"/>
  <c r="ST26" i="69"/>
  <c r="SS26" i="69"/>
  <c r="SR26" i="69"/>
  <c r="SQ26" i="69"/>
  <c r="SP26" i="69"/>
  <c r="SO26" i="69"/>
  <c r="SN26" i="69"/>
  <c r="SM26" i="69"/>
  <c r="SL26" i="69"/>
  <c r="SK26" i="69"/>
  <c r="SJ26" i="69"/>
  <c r="SI26" i="69"/>
  <c r="SH26" i="69"/>
  <c r="SG26" i="69"/>
  <c r="SF26" i="69"/>
  <c r="SE26" i="69"/>
  <c r="SD26" i="69"/>
  <c r="SC26" i="69"/>
  <c r="SB26" i="69"/>
  <c r="SA26" i="69"/>
  <c r="RZ26" i="69"/>
  <c r="RY26" i="69"/>
  <c r="RX26" i="69"/>
  <c r="RW26" i="69"/>
  <c r="RV26" i="69"/>
  <c r="RU26" i="69"/>
  <c r="RT26" i="69"/>
  <c r="RS26" i="69"/>
  <c r="RR26" i="69"/>
  <c r="RQ26" i="69"/>
  <c r="RP26" i="69"/>
  <c r="RO26" i="69"/>
  <c r="RN26" i="69"/>
  <c r="RM26" i="69"/>
  <c r="RL26" i="69"/>
  <c r="RK26" i="69"/>
  <c r="RJ26" i="69"/>
  <c r="RI26" i="69"/>
  <c r="RH26" i="69"/>
  <c r="RG26" i="69"/>
  <c r="RF26" i="69"/>
  <c r="RE26" i="69"/>
  <c r="RD26" i="69"/>
  <c r="RC26" i="69"/>
  <c r="RB26" i="69"/>
  <c r="RA26" i="69"/>
  <c r="QZ26" i="69"/>
  <c r="QY26" i="69"/>
  <c r="QX26" i="69"/>
  <c r="QW26" i="69"/>
  <c r="QV26" i="69"/>
  <c r="QU26" i="69"/>
  <c r="QT26" i="69"/>
  <c r="QS26" i="69"/>
  <c r="QR26" i="69"/>
  <c r="QQ26" i="69"/>
  <c r="QP26" i="69"/>
  <c r="QO26" i="69"/>
  <c r="QN26" i="69"/>
  <c r="QM26" i="69"/>
  <c r="QL26" i="69"/>
  <c r="QK26" i="69"/>
  <c r="QJ26" i="69"/>
  <c r="QI26" i="69"/>
  <c r="QH26" i="69"/>
  <c r="QG26" i="69"/>
  <c r="QF26" i="69"/>
  <c r="QE26" i="69"/>
  <c r="QD26" i="69"/>
  <c r="QC26" i="69"/>
  <c r="QB26" i="69"/>
  <c r="QA26" i="69"/>
  <c r="PZ26" i="69"/>
  <c r="PY26" i="69"/>
  <c r="PX26" i="69"/>
  <c r="PW26" i="69"/>
  <c r="PV26" i="69"/>
  <c r="PU26" i="69"/>
  <c r="PT26" i="69"/>
  <c r="PS26" i="69"/>
  <c r="PR26" i="69"/>
  <c r="PQ26" i="69"/>
  <c r="PP26" i="69"/>
  <c r="PO26" i="69"/>
  <c r="PN26" i="69"/>
  <c r="PM26" i="69"/>
  <c r="PL26" i="69"/>
  <c r="PK26" i="69"/>
  <c r="PJ26" i="69"/>
  <c r="PI26" i="69"/>
  <c r="PH26" i="69"/>
  <c r="PG26" i="69"/>
  <c r="PF26" i="69"/>
  <c r="PE26" i="69"/>
  <c r="PD26" i="69"/>
  <c r="PC26" i="69"/>
  <c r="PB26" i="69"/>
  <c r="PA26" i="69"/>
  <c r="OZ26" i="69"/>
  <c r="OY26" i="69"/>
  <c r="OX26" i="69"/>
  <c r="OW26" i="69"/>
  <c r="OV26" i="69"/>
  <c r="OU26" i="69"/>
  <c r="OT26" i="69"/>
  <c r="OS26" i="69"/>
  <c r="OR26" i="69"/>
  <c r="OQ26" i="69"/>
  <c r="OP26" i="69"/>
  <c r="OO26" i="69"/>
  <c r="ON26" i="69"/>
  <c r="OM26" i="69"/>
  <c r="OL26" i="69"/>
  <c r="OK26" i="69"/>
  <c r="OJ26" i="69"/>
  <c r="OI26" i="69"/>
  <c r="OH26" i="69"/>
  <c r="OG26" i="69"/>
  <c r="OF26" i="69"/>
  <c r="OE26" i="69"/>
  <c r="OD26" i="69"/>
  <c r="OC26" i="69"/>
  <c r="OB26" i="69"/>
  <c r="OA26" i="69"/>
  <c r="NZ26" i="69"/>
  <c r="NY26" i="69"/>
  <c r="NX26" i="69"/>
  <c r="NW26" i="69"/>
  <c r="NV26" i="69"/>
  <c r="NU26" i="69"/>
  <c r="NT26" i="69"/>
  <c r="NS26" i="69"/>
  <c r="NR26" i="69"/>
  <c r="NQ26" i="69"/>
  <c r="NP26" i="69"/>
  <c r="NO26" i="69"/>
  <c r="NN26" i="69"/>
  <c r="NM26" i="69"/>
  <c r="NL26" i="69"/>
  <c r="NK26" i="69"/>
  <c r="NJ26" i="69"/>
  <c r="NI26" i="69"/>
  <c r="NH26" i="69"/>
  <c r="NG26" i="69"/>
  <c r="NF26" i="69"/>
  <c r="NE26" i="69"/>
  <c r="ND26" i="69"/>
  <c r="NC26" i="69"/>
  <c r="NB26" i="69"/>
  <c r="NA26" i="69"/>
  <c r="MZ26" i="69"/>
  <c r="MY26" i="69"/>
  <c r="MX26" i="69"/>
  <c r="MW26" i="69"/>
  <c r="MV26" i="69"/>
  <c r="MU26" i="69"/>
  <c r="MT26" i="69"/>
  <c r="MS26" i="69"/>
  <c r="MR26" i="69"/>
  <c r="MQ26" i="69"/>
  <c r="MP26" i="69"/>
  <c r="MO26" i="69"/>
  <c r="MN26" i="69"/>
  <c r="MM26" i="69"/>
  <c r="ML26" i="69"/>
  <c r="MK26" i="69"/>
  <c r="MJ26" i="69"/>
  <c r="MI26" i="69"/>
  <c r="MH26" i="69"/>
  <c r="MG26" i="69"/>
  <c r="MF26" i="69"/>
  <c r="ME26" i="69"/>
  <c r="MD26" i="69"/>
  <c r="MC26" i="69"/>
  <c r="MB26" i="69"/>
  <c r="MA26" i="69"/>
  <c r="LZ26" i="69"/>
  <c r="LY26" i="69"/>
  <c r="LX26" i="69"/>
  <c r="LW26" i="69"/>
  <c r="LV26" i="69"/>
  <c r="LU26" i="69"/>
  <c r="LT26" i="69"/>
  <c r="LS26" i="69"/>
  <c r="LR26" i="69"/>
  <c r="LQ26" i="69"/>
  <c r="LP26" i="69"/>
  <c r="LO26" i="69"/>
  <c r="LN26" i="69"/>
  <c r="LM26" i="69"/>
  <c r="LL26" i="69"/>
  <c r="LK26" i="69"/>
  <c r="LJ26" i="69"/>
  <c r="LI26" i="69"/>
  <c r="LH26" i="69"/>
  <c r="LG26" i="69"/>
  <c r="LF26" i="69"/>
  <c r="LE26" i="69"/>
  <c r="LD26" i="69"/>
  <c r="LC26" i="69"/>
  <c r="LB26" i="69"/>
  <c r="LA26" i="69"/>
  <c r="KZ26" i="69"/>
  <c r="KY26" i="69"/>
  <c r="KX26" i="69"/>
  <c r="KW26" i="69"/>
  <c r="KV26" i="69"/>
  <c r="KU26" i="69"/>
  <c r="KT26" i="69"/>
  <c r="KS26" i="69"/>
  <c r="KR26" i="69"/>
  <c r="KQ26" i="69"/>
  <c r="KP26" i="69"/>
  <c r="KO26" i="69"/>
  <c r="KN26" i="69"/>
  <c r="KM26" i="69"/>
  <c r="KL26" i="69"/>
  <c r="KK26" i="69"/>
  <c r="KJ26" i="69"/>
  <c r="KI26" i="69"/>
  <c r="KH26" i="69"/>
  <c r="KG26" i="69"/>
  <c r="KF26" i="69"/>
  <c r="KE26" i="69"/>
  <c r="KD26" i="69"/>
  <c r="KC26" i="69"/>
  <c r="KB26" i="69"/>
  <c r="KA26" i="69"/>
  <c r="JZ26" i="69"/>
  <c r="JY26" i="69"/>
  <c r="JX26" i="69"/>
  <c r="JW26" i="69"/>
  <c r="JV26" i="69"/>
  <c r="JU26" i="69"/>
  <c r="JT26" i="69"/>
  <c r="JS26" i="69"/>
  <c r="JR26" i="69"/>
  <c r="JQ26" i="69"/>
  <c r="JP26" i="69"/>
  <c r="JO26" i="69"/>
  <c r="JN26" i="69"/>
  <c r="JM26" i="69"/>
  <c r="JL26" i="69"/>
  <c r="JK26" i="69"/>
  <c r="JJ26" i="69"/>
  <c r="JI26" i="69"/>
  <c r="JH26" i="69"/>
  <c r="JG26" i="69"/>
  <c r="JF26" i="69"/>
  <c r="JE26" i="69"/>
  <c r="JD26" i="69"/>
  <c r="JC26" i="69"/>
  <c r="JB26" i="69"/>
  <c r="JA26" i="69"/>
  <c r="IZ26" i="69"/>
  <c r="IY26" i="69"/>
  <c r="IX26" i="69"/>
  <c r="IW26" i="69"/>
  <c r="IV26" i="69"/>
  <c r="IU26" i="69"/>
  <c r="IT26" i="69"/>
  <c r="IS26" i="69"/>
  <c r="IR26" i="69"/>
  <c r="IQ26" i="69"/>
  <c r="IP26" i="69"/>
  <c r="IO26" i="69"/>
  <c r="IN26" i="69"/>
  <c r="IM26" i="69"/>
  <c r="IL26" i="69"/>
  <c r="IK26" i="69"/>
  <c r="IJ26" i="69"/>
  <c r="II26" i="69"/>
  <c r="IH26" i="69"/>
  <c r="IG26" i="69"/>
  <c r="IF26" i="69"/>
  <c r="IE26" i="69"/>
  <c r="ID26" i="69"/>
  <c r="IC26" i="69"/>
  <c r="IB26" i="69"/>
  <c r="IA26" i="69"/>
  <c r="HZ26" i="69"/>
  <c r="HY26" i="69"/>
  <c r="HX26" i="69"/>
  <c r="HW26" i="69"/>
  <c r="HV26" i="69"/>
  <c r="HU26" i="69"/>
  <c r="HT26" i="69"/>
  <c r="HS26" i="69"/>
  <c r="HR26" i="69"/>
  <c r="HQ26" i="69"/>
  <c r="HP26" i="69"/>
  <c r="HO26" i="69"/>
  <c r="HN26" i="69"/>
  <c r="HM26" i="69"/>
  <c r="HL26" i="69"/>
  <c r="HK26" i="69"/>
  <c r="HJ26" i="69"/>
  <c r="HI26" i="69"/>
  <c r="HH26" i="69"/>
  <c r="HG26" i="69"/>
  <c r="HF26" i="69"/>
  <c r="HE26" i="69"/>
  <c r="HD26" i="69"/>
  <c r="HC26" i="69"/>
  <c r="HB26" i="69"/>
  <c r="HA26" i="69"/>
  <c r="GZ26" i="69"/>
  <c r="GY26" i="69"/>
  <c r="GX26" i="69"/>
  <c r="GW26" i="69"/>
  <c r="GV26" i="69"/>
  <c r="GU26" i="69"/>
  <c r="GT26" i="69"/>
  <c r="GS26" i="69"/>
  <c r="GR26" i="69"/>
  <c r="GQ26" i="69"/>
  <c r="GP26" i="69"/>
  <c r="GO26" i="69"/>
  <c r="GN26" i="69"/>
  <c r="GM26" i="69"/>
  <c r="GL26" i="69"/>
  <c r="GK26" i="69"/>
  <c r="GJ26" i="69"/>
  <c r="GI26" i="69"/>
  <c r="GH26" i="69"/>
  <c r="GG26" i="69"/>
  <c r="GF26" i="69"/>
  <c r="GE26" i="69"/>
  <c r="GD26" i="69"/>
  <c r="GC26" i="69"/>
  <c r="GB26" i="69"/>
  <c r="GA26" i="69"/>
  <c r="FZ26" i="69"/>
  <c r="FY26" i="69"/>
  <c r="FX26" i="69"/>
  <c r="FW26" i="69"/>
  <c r="FV26" i="69"/>
  <c r="FU26" i="69"/>
  <c r="FT26" i="69"/>
  <c r="FS26" i="69"/>
  <c r="FR26" i="69"/>
  <c r="FQ26" i="69"/>
  <c r="FP26" i="69"/>
  <c r="FO26" i="69"/>
  <c r="FN26" i="69"/>
  <c r="FM26" i="69"/>
  <c r="FL26" i="69"/>
  <c r="FK26" i="69"/>
  <c r="FJ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EB26" i="69"/>
  <c r="EA26" i="69"/>
  <c r="DZ26" i="69"/>
  <c r="DY26" i="69"/>
  <c r="DX26" i="69"/>
  <c r="DW26" i="69"/>
  <c r="DV26" i="69"/>
  <c r="DU26" i="69"/>
  <c r="DT26" i="69"/>
  <c r="DS26" i="69"/>
  <c r="DR26" i="69"/>
  <c r="DQ26" i="69"/>
  <c r="DP26" i="69"/>
  <c r="DO26" i="69"/>
  <c r="DN26" i="69"/>
  <c r="DM26" i="69"/>
  <c r="DL26" i="69"/>
  <c r="DK26" i="69"/>
  <c r="DJ26" i="69"/>
  <c r="DI26" i="69"/>
  <c r="DH26" i="69"/>
  <c r="DG26" i="69"/>
  <c r="DF26" i="69"/>
  <c r="DE26" i="69"/>
  <c r="DD26" i="69"/>
  <c r="DC26" i="69"/>
  <c r="DB26" i="69"/>
  <c r="DA26" i="69"/>
  <c r="CZ26" i="69"/>
  <c r="CY26" i="69"/>
  <c r="CX26" i="69"/>
  <c r="CW26" i="69"/>
  <c r="CV26" i="69"/>
  <c r="CU26" i="69"/>
  <c r="CT26" i="69"/>
  <c r="CS26" i="69"/>
  <c r="CR26" i="69"/>
  <c r="CQ26" i="69"/>
  <c r="CP26" i="69"/>
  <c r="CO26" i="69"/>
  <c r="CN26" i="69"/>
  <c r="CM26" i="69"/>
  <c r="CL26" i="69"/>
  <c r="CK26" i="69"/>
  <c r="CJ26" i="69"/>
  <c r="CI26" i="69"/>
  <c r="CH26" i="69"/>
  <c r="CG26" i="69"/>
  <c r="CF26" i="69"/>
  <c r="CE26" i="69"/>
  <c r="CD26" i="69"/>
  <c r="CC26" i="69"/>
  <c r="CB26" i="69"/>
  <c r="CA26" i="69"/>
  <c r="BZ26" i="69"/>
  <c r="BY26" i="69"/>
  <c r="BX26" i="69"/>
  <c r="BW26" i="69"/>
  <c r="BV26" i="69"/>
  <c r="BU26" i="69"/>
  <c r="BT26" i="69"/>
  <c r="BS26" i="69"/>
  <c r="BR26" i="69"/>
  <c r="BQ26" i="69"/>
  <c r="BP26" i="69"/>
  <c r="BO26" i="69"/>
  <c r="BN26" i="69"/>
  <c r="BM26" i="69"/>
  <c r="BL26" i="69"/>
  <c r="BK26" i="69"/>
  <c r="BJ26" i="69"/>
  <c r="BI26" i="69"/>
  <c r="BH26" i="69"/>
  <c r="BG26" i="69"/>
  <c r="BF26" i="69"/>
  <c r="BE26" i="69"/>
  <c r="BD26" i="69"/>
  <c r="BC26" i="69"/>
  <c r="BB26" i="69"/>
  <c r="BA26" i="69"/>
  <c r="AZ26" i="69"/>
  <c r="AY26" i="69"/>
  <c r="AX26" i="69"/>
  <c r="AW26" i="69"/>
  <c r="AV26" i="69"/>
  <c r="AU26" i="69"/>
  <c r="AT26" i="69"/>
  <c r="AS26" i="69"/>
  <c r="AR26" i="69"/>
  <c r="AQ26" i="69"/>
  <c r="AP26" i="69"/>
  <c r="AO26" i="69"/>
  <c r="AN26" i="69"/>
  <c r="AM26" i="69"/>
  <c r="AL26" i="69"/>
  <c r="AK26" i="69"/>
  <c r="AJ26" i="69"/>
  <c r="AI26" i="69"/>
  <c r="AH26" i="69"/>
  <c r="AG26" i="69"/>
  <c r="AF26" i="69"/>
  <c r="AE26" i="69"/>
  <c r="AD26" i="69"/>
  <c r="AC26" i="69"/>
  <c r="AB26" i="69"/>
  <c r="AA26" i="69"/>
  <c r="Z26" i="69"/>
  <c r="Y26" i="69"/>
  <c r="X26" i="69"/>
  <c r="W26" i="69"/>
  <c r="V26" i="69"/>
  <c r="U26" i="69"/>
  <c r="T26" i="69"/>
  <c r="S26" i="69"/>
  <c r="R26" i="69"/>
  <c r="Q26" i="69"/>
  <c r="P26" i="69"/>
  <c r="O26" i="69"/>
  <c r="N26" i="69"/>
  <c r="M26" i="69"/>
  <c r="L26" i="69"/>
  <c r="K26" i="69"/>
  <c r="J26" i="69"/>
  <c r="I26" i="69"/>
  <c r="H26" i="69"/>
  <c r="G26" i="69"/>
  <c r="F26" i="69"/>
  <c r="E26" i="69"/>
  <c r="D26" i="69"/>
  <c r="C26" i="69"/>
  <c r="B26" i="69"/>
  <c r="A26" i="69"/>
  <c r="UC25" i="69"/>
  <c r="UB25" i="69"/>
  <c r="UA25" i="69"/>
  <c r="TZ25" i="69"/>
  <c r="TY25" i="69"/>
  <c r="TX25" i="69"/>
  <c r="TW25" i="69"/>
  <c r="TV25" i="69"/>
  <c r="TU25" i="69"/>
  <c r="TT25" i="69"/>
  <c r="TS25" i="69"/>
  <c r="TR25" i="69"/>
  <c r="TQ25" i="69"/>
  <c r="TP25" i="69"/>
  <c r="TO25" i="69"/>
  <c r="TN25" i="69"/>
  <c r="TM25" i="69"/>
  <c r="TL25" i="69"/>
  <c r="TK25" i="69"/>
  <c r="TJ25" i="69"/>
  <c r="TI25" i="69"/>
  <c r="TH25" i="69"/>
  <c r="TG25" i="69"/>
  <c r="TF25" i="69"/>
  <c r="TE25" i="69"/>
  <c r="TD25" i="69"/>
  <c r="TC25" i="69"/>
  <c r="TB25" i="69"/>
  <c r="TA25" i="69"/>
  <c r="SZ25" i="69"/>
  <c r="SY25" i="69"/>
  <c r="SX25" i="69"/>
  <c r="SW25" i="69"/>
  <c r="SV25" i="69"/>
  <c r="SU25" i="69"/>
  <c r="ST25" i="69"/>
  <c r="SS25" i="69"/>
  <c r="SR25" i="69"/>
  <c r="SQ25" i="69"/>
  <c r="SP25" i="69"/>
  <c r="SO25" i="69"/>
  <c r="SN25" i="69"/>
  <c r="SM25" i="69"/>
  <c r="SL25" i="69"/>
  <c r="SK25" i="69"/>
  <c r="SJ25" i="69"/>
  <c r="SI25" i="69"/>
  <c r="SH25" i="69"/>
  <c r="SG25" i="69"/>
  <c r="SF25" i="69"/>
  <c r="SE25" i="69"/>
  <c r="SD25" i="69"/>
  <c r="SC25" i="69"/>
  <c r="SB25" i="69"/>
  <c r="SA25" i="69"/>
  <c r="RZ25" i="69"/>
  <c r="RY25" i="69"/>
  <c r="RX25" i="69"/>
  <c r="RW25" i="69"/>
  <c r="RV25" i="69"/>
  <c r="RU25" i="69"/>
  <c r="RT25" i="69"/>
  <c r="RS25" i="69"/>
  <c r="RR25" i="69"/>
  <c r="RQ25" i="69"/>
  <c r="RP25" i="69"/>
  <c r="RO25" i="69"/>
  <c r="RN25" i="69"/>
  <c r="RM25" i="69"/>
  <c r="RL25" i="69"/>
  <c r="RK25" i="69"/>
  <c r="RJ25" i="69"/>
  <c r="RI25" i="69"/>
  <c r="RH25" i="69"/>
  <c r="RG25" i="69"/>
  <c r="RF25" i="69"/>
  <c r="RE25" i="69"/>
  <c r="RD25" i="69"/>
  <c r="RC25" i="69"/>
  <c r="RB25" i="69"/>
  <c r="RA25" i="69"/>
  <c r="QZ25" i="69"/>
  <c r="QY25" i="69"/>
  <c r="QX25" i="69"/>
  <c r="QW25" i="69"/>
  <c r="QV25" i="69"/>
  <c r="QU25" i="69"/>
  <c r="QT25" i="69"/>
  <c r="QS25" i="69"/>
  <c r="QR25" i="69"/>
  <c r="QQ25" i="69"/>
  <c r="QP25" i="69"/>
  <c r="QO25" i="69"/>
  <c r="QN25" i="69"/>
  <c r="QM25" i="69"/>
  <c r="QL25" i="69"/>
  <c r="QK25" i="69"/>
  <c r="QJ25" i="69"/>
  <c r="QI25" i="69"/>
  <c r="QH25" i="69"/>
  <c r="QG25" i="69"/>
  <c r="QF25" i="69"/>
  <c r="QE25" i="69"/>
  <c r="QD25" i="69"/>
  <c r="QC25" i="69"/>
  <c r="QB25" i="69"/>
  <c r="QA25" i="69"/>
  <c r="PZ25" i="69"/>
  <c r="PY25" i="69"/>
  <c r="PX25" i="69"/>
  <c r="PW25" i="69"/>
  <c r="PV25" i="69"/>
  <c r="PU25" i="69"/>
  <c r="PT25" i="69"/>
  <c r="PS25" i="69"/>
  <c r="PR25" i="69"/>
  <c r="PQ25" i="69"/>
  <c r="PP25" i="69"/>
  <c r="PO25" i="69"/>
  <c r="PN25" i="69"/>
  <c r="PM25" i="69"/>
  <c r="PL25" i="69"/>
  <c r="PK25" i="69"/>
  <c r="PJ25" i="69"/>
  <c r="PI25" i="69"/>
  <c r="PH25" i="69"/>
  <c r="PG25" i="69"/>
  <c r="PF25" i="69"/>
  <c r="PE25" i="69"/>
  <c r="PD25" i="69"/>
  <c r="PC25" i="69"/>
  <c r="PB25" i="69"/>
  <c r="PA25" i="69"/>
  <c r="OZ25" i="69"/>
  <c r="OY25" i="69"/>
  <c r="OX25" i="69"/>
  <c r="OW25" i="69"/>
  <c r="OV25" i="69"/>
  <c r="OU25" i="69"/>
  <c r="OT25" i="69"/>
  <c r="OS25" i="69"/>
  <c r="OR25" i="69"/>
  <c r="OQ25" i="69"/>
  <c r="OP25" i="69"/>
  <c r="OO25" i="69"/>
  <c r="ON25" i="69"/>
  <c r="OM25" i="69"/>
  <c r="OL25" i="69"/>
  <c r="OK25" i="69"/>
  <c r="OJ25" i="69"/>
  <c r="OI25" i="69"/>
  <c r="OH25" i="69"/>
  <c r="OG25" i="69"/>
  <c r="OF25" i="69"/>
  <c r="OE25" i="69"/>
  <c r="OD25" i="69"/>
  <c r="OC25" i="69"/>
  <c r="OB25" i="69"/>
  <c r="OA25" i="69"/>
  <c r="NZ25" i="69"/>
  <c r="NY25" i="69"/>
  <c r="NX25" i="69"/>
  <c r="NW25" i="69"/>
  <c r="NV25" i="69"/>
  <c r="NU25" i="69"/>
  <c r="NT25" i="69"/>
  <c r="NS25" i="69"/>
  <c r="NR25" i="69"/>
  <c r="NQ25" i="69"/>
  <c r="NP25" i="69"/>
  <c r="NO25" i="69"/>
  <c r="NN25" i="69"/>
  <c r="NM25" i="69"/>
  <c r="NL25" i="69"/>
  <c r="NK25" i="69"/>
  <c r="NJ25" i="69"/>
  <c r="NI25" i="69"/>
  <c r="NH25" i="69"/>
  <c r="NG25" i="69"/>
  <c r="NF25" i="69"/>
  <c r="NE25" i="69"/>
  <c r="ND25" i="69"/>
  <c r="NC25" i="69"/>
  <c r="NB25" i="69"/>
  <c r="NA25" i="69"/>
  <c r="MZ25" i="69"/>
  <c r="MY25" i="69"/>
  <c r="MX25" i="69"/>
  <c r="MW25" i="69"/>
  <c r="MV25" i="69"/>
  <c r="MU25" i="69"/>
  <c r="MT25" i="69"/>
  <c r="MS25" i="69"/>
  <c r="MR25" i="69"/>
  <c r="MQ25" i="69"/>
  <c r="MP25" i="69"/>
  <c r="MO25" i="69"/>
  <c r="MN25" i="69"/>
  <c r="MM25" i="69"/>
  <c r="ML25" i="69"/>
  <c r="MK25" i="69"/>
  <c r="MJ25" i="69"/>
  <c r="MI25" i="69"/>
  <c r="MH25" i="69"/>
  <c r="MG25" i="69"/>
  <c r="MF25" i="69"/>
  <c r="ME25" i="69"/>
  <c r="MD25" i="69"/>
  <c r="MC25" i="69"/>
  <c r="MB25" i="69"/>
  <c r="MA25" i="69"/>
  <c r="LZ25" i="69"/>
  <c r="LY25" i="69"/>
  <c r="LX25" i="69"/>
  <c r="LW25" i="69"/>
  <c r="LV25" i="69"/>
  <c r="LU25" i="69"/>
  <c r="LT25" i="69"/>
  <c r="LS25" i="69"/>
  <c r="LR25" i="69"/>
  <c r="LQ25" i="69"/>
  <c r="LP25" i="69"/>
  <c r="LO25" i="69"/>
  <c r="LN25" i="69"/>
  <c r="LM25" i="69"/>
  <c r="LL25" i="69"/>
  <c r="LK25" i="69"/>
  <c r="LJ25" i="69"/>
  <c r="LI25" i="69"/>
  <c r="LH25" i="69"/>
  <c r="LG25" i="69"/>
  <c r="LF25" i="69"/>
  <c r="LE25" i="69"/>
  <c r="LD25" i="69"/>
  <c r="LC25" i="69"/>
  <c r="LB25" i="69"/>
  <c r="LA25" i="69"/>
  <c r="KZ25" i="69"/>
  <c r="KY25" i="69"/>
  <c r="KX25" i="69"/>
  <c r="KW25" i="69"/>
  <c r="KV25" i="69"/>
  <c r="KU25" i="69"/>
  <c r="KT25" i="69"/>
  <c r="KS25" i="69"/>
  <c r="KR25" i="69"/>
  <c r="KQ25" i="69"/>
  <c r="KP25" i="69"/>
  <c r="KO25" i="69"/>
  <c r="KN25" i="69"/>
  <c r="KM25" i="69"/>
  <c r="KL25" i="69"/>
  <c r="KK25" i="69"/>
  <c r="KJ25" i="69"/>
  <c r="KI25" i="69"/>
  <c r="KH25" i="69"/>
  <c r="KG25" i="69"/>
  <c r="KF25" i="69"/>
  <c r="KE25" i="69"/>
  <c r="KD25" i="69"/>
  <c r="KC25" i="69"/>
  <c r="KB25" i="69"/>
  <c r="KA25" i="69"/>
  <c r="JZ25" i="69"/>
  <c r="JY25" i="69"/>
  <c r="JX25" i="69"/>
  <c r="JW25" i="69"/>
  <c r="JV25" i="69"/>
  <c r="JU25" i="69"/>
  <c r="JT25" i="69"/>
  <c r="JS25" i="69"/>
  <c r="JR25" i="69"/>
  <c r="JQ25" i="69"/>
  <c r="JP25" i="69"/>
  <c r="JO25" i="69"/>
  <c r="JN25" i="69"/>
  <c r="JM25" i="69"/>
  <c r="JL25" i="69"/>
  <c r="JK25" i="69"/>
  <c r="JJ25" i="69"/>
  <c r="JI25" i="69"/>
  <c r="JH25" i="69"/>
  <c r="JG25" i="69"/>
  <c r="JF25" i="69"/>
  <c r="JE25" i="69"/>
  <c r="JD25" i="69"/>
  <c r="JC25" i="69"/>
  <c r="JB25" i="69"/>
  <c r="JA25" i="69"/>
  <c r="IZ25" i="69"/>
  <c r="IY25" i="69"/>
  <c r="IX25" i="69"/>
  <c r="IW25" i="69"/>
  <c r="IV25" i="69"/>
  <c r="IU25" i="69"/>
  <c r="IT25" i="69"/>
  <c r="IS25" i="69"/>
  <c r="IR25" i="69"/>
  <c r="IQ25" i="69"/>
  <c r="IP25" i="69"/>
  <c r="IO25" i="69"/>
  <c r="IN25" i="69"/>
  <c r="IM25" i="69"/>
  <c r="IL25" i="69"/>
  <c r="IK25" i="69"/>
  <c r="IJ25" i="69"/>
  <c r="II25" i="69"/>
  <c r="IH25" i="69"/>
  <c r="IG25" i="69"/>
  <c r="IF25" i="69"/>
  <c r="IE25" i="69"/>
  <c r="ID25" i="69"/>
  <c r="IC25" i="69"/>
  <c r="IB25" i="69"/>
  <c r="IA25" i="69"/>
  <c r="HZ25" i="69"/>
  <c r="HY25" i="69"/>
  <c r="HX25" i="69"/>
  <c r="HW25" i="69"/>
  <c r="HV25" i="69"/>
  <c r="HU25" i="69"/>
  <c r="HT25" i="69"/>
  <c r="HS25" i="69"/>
  <c r="HR25" i="69"/>
  <c r="HQ25" i="69"/>
  <c r="HP25" i="69"/>
  <c r="HO25" i="69"/>
  <c r="HN25" i="69"/>
  <c r="HM25" i="69"/>
  <c r="HL25" i="69"/>
  <c r="HK25" i="69"/>
  <c r="HJ25" i="69"/>
  <c r="HI25" i="69"/>
  <c r="HH25" i="69"/>
  <c r="HG25" i="69"/>
  <c r="HF25" i="69"/>
  <c r="HE25" i="69"/>
  <c r="HD25" i="69"/>
  <c r="HC25" i="69"/>
  <c r="HB25" i="69"/>
  <c r="HA25" i="69"/>
  <c r="GZ25" i="69"/>
  <c r="GY25" i="69"/>
  <c r="GX25" i="69"/>
  <c r="GW25" i="69"/>
  <c r="GV25" i="69"/>
  <c r="GU25" i="69"/>
  <c r="GT25" i="69"/>
  <c r="GS25" i="69"/>
  <c r="GR25" i="69"/>
  <c r="GQ25" i="69"/>
  <c r="GP25" i="69"/>
  <c r="GO25" i="69"/>
  <c r="GN25" i="69"/>
  <c r="GM25" i="69"/>
  <c r="GL25" i="69"/>
  <c r="GK25" i="69"/>
  <c r="GJ25" i="69"/>
  <c r="GI25" i="69"/>
  <c r="GH25" i="69"/>
  <c r="GG25" i="69"/>
  <c r="GF25" i="69"/>
  <c r="GE25" i="69"/>
  <c r="GD25" i="69"/>
  <c r="GC25" i="69"/>
  <c r="GB25" i="69"/>
  <c r="GA25" i="69"/>
  <c r="FZ25" i="69"/>
  <c r="FY25" i="69"/>
  <c r="FX25" i="69"/>
  <c r="FW25" i="69"/>
  <c r="FV25" i="69"/>
  <c r="FU25" i="69"/>
  <c r="FT25" i="69"/>
  <c r="FS25" i="69"/>
  <c r="FR25" i="69"/>
  <c r="FQ25" i="69"/>
  <c r="FP25" i="69"/>
  <c r="FO25" i="69"/>
  <c r="FN25" i="69"/>
  <c r="FM25" i="69"/>
  <c r="FL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DN25" i="69"/>
  <c r="DM25" i="69"/>
  <c r="DL25" i="69"/>
  <c r="DK25" i="69"/>
  <c r="DJ25" i="69"/>
  <c r="DI25" i="69"/>
  <c r="DH25" i="69"/>
  <c r="DG25" i="69"/>
  <c r="DF25" i="69"/>
  <c r="DE25" i="69"/>
  <c r="DD25" i="69"/>
  <c r="DC25" i="69"/>
  <c r="DB25" i="69"/>
  <c r="DA25" i="69"/>
  <c r="CZ25" i="69"/>
  <c r="CY25" i="69"/>
  <c r="CX25" i="69"/>
  <c r="CW25" i="69"/>
  <c r="CV25" i="69"/>
  <c r="CU25" i="69"/>
  <c r="CT25" i="69"/>
  <c r="CS25" i="69"/>
  <c r="CR25" i="69"/>
  <c r="CQ25" i="69"/>
  <c r="CP25" i="69"/>
  <c r="CO25" i="69"/>
  <c r="CN25" i="69"/>
  <c r="CM25" i="69"/>
  <c r="CL25" i="69"/>
  <c r="CK25" i="69"/>
  <c r="CJ25" i="69"/>
  <c r="CI25" i="69"/>
  <c r="CH25" i="69"/>
  <c r="CG25" i="69"/>
  <c r="CF25" i="69"/>
  <c r="CE25" i="69"/>
  <c r="CD25" i="69"/>
  <c r="CC25" i="69"/>
  <c r="CB25" i="69"/>
  <c r="CA25" i="69"/>
  <c r="BZ25" i="69"/>
  <c r="BY25" i="69"/>
  <c r="BX25" i="69"/>
  <c r="BW25" i="69"/>
  <c r="BV25" i="69"/>
  <c r="BU25" i="69"/>
  <c r="BT25" i="69"/>
  <c r="BS25" i="69"/>
  <c r="BR25" i="69"/>
  <c r="BQ25" i="69"/>
  <c r="BP25" i="69"/>
  <c r="BO25" i="69"/>
  <c r="BN25" i="69"/>
  <c r="BM25" i="69"/>
  <c r="BL25" i="69"/>
  <c r="BK25" i="69"/>
  <c r="BJ25" i="69"/>
  <c r="BI25" i="69"/>
  <c r="BH25" i="69"/>
  <c r="BG25" i="69"/>
  <c r="BF25" i="69"/>
  <c r="BE25" i="69"/>
  <c r="BD25" i="69"/>
  <c r="BC25" i="69"/>
  <c r="BB25" i="69"/>
  <c r="BA25" i="69"/>
  <c r="AZ25" i="69"/>
  <c r="AY25" i="69"/>
  <c r="AX25" i="69"/>
  <c r="AW25" i="69"/>
  <c r="AV25" i="69"/>
  <c r="AU25" i="69"/>
  <c r="AT25" i="69"/>
  <c r="AS25" i="69"/>
  <c r="AR25" i="69"/>
  <c r="AQ25" i="69"/>
  <c r="AP25" i="69"/>
  <c r="AO25" i="69"/>
  <c r="AN25" i="69"/>
  <c r="AM25" i="69"/>
  <c r="AL25" i="69"/>
  <c r="AK25" i="69"/>
  <c r="AJ25" i="69"/>
  <c r="AI25" i="69"/>
  <c r="AH25" i="69"/>
  <c r="AG25" i="69"/>
  <c r="AF25" i="69"/>
  <c r="AE25" i="69"/>
  <c r="AD25" i="69"/>
  <c r="AC25" i="69"/>
  <c r="AB25" i="69"/>
  <c r="AA25" i="69"/>
  <c r="Z25" i="69"/>
  <c r="Y25" i="69"/>
  <c r="X25" i="69"/>
  <c r="W25" i="69"/>
  <c r="V25" i="69"/>
  <c r="U25" i="69"/>
  <c r="T25" i="69"/>
  <c r="S25" i="69"/>
  <c r="R25" i="69"/>
  <c r="Q25" i="69"/>
  <c r="P25" i="69"/>
  <c r="O25" i="69"/>
  <c r="N25" i="69"/>
  <c r="M25" i="69"/>
  <c r="L25" i="69"/>
  <c r="K25" i="69"/>
  <c r="J25" i="69"/>
  <c r="I25" i="69"/>
  <c r="H25" i="69"/>
  <c r="G25" i="69"/>
  <c r="F25" i="69"/>
  <c r="E25" i="69"/>
  <c r="D25" i="69"/>
  <c r="C25" i="69"/>
  <c r="B25" i="69"/>
  <c r="A25" i="69"/>
  <c r="UC24" i="69"/>
  <c r="UB24" i="69"/>
  <c r="UA24" i="69"/>
  <c r="TZ24" i="69"/>
  <c r="TY24" i="69"/>
  <c r="TX24" i="69"/>
  <c r="TW24" i="69"/>
  <c r="TV24" i="69"/>
  <c r="TU24" i="69"/>
  <c r="TT24" i="69"/>
  <c r="TS24" i="69"/>
  <c r="TR24" i="69"/>
  <c r="TQ24" i="69"/>
  <c r="TP24" i="69"/>
  <c r="TO24" i="69"/>
  <c r="TN24" i="69"/>
  <c r="TM24" i="69"/>
  <c r="TL24" i="69"/>
  <c r="TK24" i="69"/>
  <c r="TJ24" i="69"/>
  <c r="TI24" i="69"/>
  <c r="TH24" i="69"/>
  <c r="TG24" i="69"/>
  <c r="TF24" i="69"/>
  <c r="TE24" i="69"/>
  <c r="TD24" i="69"/>
  <c r="TC24" i="69"/>
  <c r="TB24" i="69"/>
  <c r="TA24" i="69"/>
  <c r="SZ24" i="69"/>
  <c r="SY24" i="69"/>
  <c r="SX24" i="69"/>
  <c r="SW24" i="69"/>
  <c r="SV24" i="69"/>
  <c r="SU24" i="69"/>
  <c r="ST24" i="69"/>
  <c r="SS24" i="69"/>
  <c r="SR24" i="69"/>
  <c r="SQ24" i="69"/>
  <c r="SP24" i="69"/>
  <c r="SO24" i="69"/>
  <c r="SN24" i="69"/>
  <c r="SM24" i="69"/>
  <c r="SL24" i="69"/>
  <c r="SK24" i="69"/>
  <c r="SJ24" i="69"/>
  <c r="SI24" i="69"/>
  <c r="SH24" i="69"/>
  <c r="SG24" i="69"/>
  <c r="SF24" i="69"/>
  <c r="SE24" i="69"/>
  <c r="SD24" i="69"/>
  <c r="SC24" i="69"/>
  <c r="SB24" i="69"/>
  <c r="SA24" i="69"/>
  <c r="RZ24" i="69"/>
  <c r="RY24" i="69"/>
  <c r="RX24" i="69"/>
  <c r="RW24" i="69"/>
  <c r="RV24" i="69"/>
  <c r="RU24" i="69"/>
  <c r="RT24" i="69"/>
  <c r="RS24" i="69"/>
  <c r="RR24" i="69"/>
  <c r="RQ24" i="69"/>
  <c r="RP24" i="69"/>
  <c r="RO24" i="69"/>
  <c r="RN24" i="69"/>
  <c r="RM24" i="69"/>
  <c r="RL24" i="69"/>
  <c r="RK24" i="69"/>
  <c r="RJ24" i="69"/>
  <c r="RI24" i="69"/>
  <c r="RH24" i="69"/>
  <c r="RG24" i="69"/>
  <c r="RF24" i="69"/>
  <c r="RE24" i="69"/>
  <c r="RD24" i="69"/>
  <c r="RC24" i="69"/>
  <c r="RB24" i="69"/>
  <c r="RA24" i="69"/>
  <c r="QZ24" i="69"/>
  <c r="QY24" i="69"/>
  <c r="QX24" i="69"/>
  <c r="QW24" i="69"/>
  <c r="QV24" i="69"/>
  <c r="QU24" i="69"/>
  <c r="QT24" i="69"/>
  <c r="QS24" i="69"/>
  <c r="QR24" i="69"/>
  <c r="QQ24" i="69"/>
  <c r="QP24" i="69"/>
  <c r="QO24" i="69"/>
  <c r="QN24" i="69"/>
  <c r="QM24" i="69"/>
  <c r="QL24" i="69"/>
  <c r="QK24" i="69"/>
  <c r="QJ24" i="69"/>
  <c r="QI24" i="69"/>
  <c r="QH24" i="69"/>
  <c r="QG24" i="69"/>
  <c r="QF24" i="69"/>
  <c r="QE24" i="69"/>
  <c r="QD24" i="69"/>
  <c r="QC24" i="69"/>
  <c r="QB24" i="69"/>
  <c r="QA24" i="69"/>
  <c r="PZ24" i="69"/>
  <c r="PY24" i="69"/>
  <c r="PX24" i="69"/>
  <c r="PW24" i="69"/>
  <c r="PV24" i="69"/>
  <c r="PU24" i="69"/>
  <c r="PT24" i="69"/>
  <c r="PS24" i="69"/>
  <c r="PR24" i="69"/>
  <c r="PQ24" i="69"/>
  <c r="PP24" i="69"/>
  <c r="PO24" i="69"/>
  <c r="PN24" i="69"/>
  <c r="PM24" i="69"/>
  <c r="PL24" i="69"/>
  <c r="PK24" i="69"/>
  <c r="PJ24" i="69"/>
  <c r="PI24" i="69"/>
  <c r="PH24" i="69"/>
  <c r="PG24" i="69"/>
  <c r="PF24" i="69"/>
  <c r="PE24" i="69"/>
  <c r="PD24" i="69"/>
  <c r="PC24" i="69"/>
  <c r="PB24" i="69"/>
  <c r="PA24" i="69"/>
  <c r="OZ24" i="69"/>
  <c r="OY24" i="69"/>
  <c r="OX24" i="69"/>
  <c r="OW24" i="69"/>
  <c r="OV24" i="69"/>
  <c r="OU24" i="69"/>
  <c r="OT24" i="69"/>
  <c r="OS24" i="69"/>
  <c r="OR24" i="69"/>
  <c r="OQ24" i="69"/>
  <c r="OP24" i="69"/>
  <c r="OO24" i="69"/>
  <c r="ON24" i="69"/>
  <c r="OM24" i="69"/>
  <c r="OL24" i="69"/>
  <c r="OK24" i="69"/>
  <c r="OJ24" i="69"/>
  <c r="OI24" i="69"/>
  <c r="OH24" i="69"/>
  <c r="OG24" i="69"/>
  <c r="OF24" i="69"/>
  <c r="OE24" i="69"/>
  <c r="OD24" i="69"/>
  <c r="OC24" i="69"/>
  <c r="OB24" i="69"/>
  <c r="OA24" i="69"/>
  <c r="NZ24" i="69"/>
  <c r="NY24" i="69"/>
  <c r="NX24" i="69"/>
  <c r="NW24" i="69"/>
  <c r="NV24" i="69"/>
  <c r="NU24" i="69"/>
  <c r="NT24" i="69"/>
  <c r="NS24" i="69"/>
  <c r="NR24" i="69"/>
  <c r="NQ24" i="69"/>
  <c r="NP24" i="69"/>
  <c r="NO24" i="69"/>
  <c r="NN24" i="69"/>
  <c r="NM24" i="69"/>
  <c r="NL24" i="69"/>
  <c r="NK24" i="69"/>
  <c r="NJ24" i="69"/>
  <c r="NI24" i="69"/>
  <c r="NH24" i="69"/>
  <c r="NG24" i="69"/>
  <c r="NF24" i="69"/>
  <c r="NE24" i="69"/>
  <c r="ND24" i="69"/>
  <c r="NC24" i="69"/>
  <c r="NB24" i="69"/>
  <c r="NA24" i="69"/>
  <c r="MZ24" i="69"/>
  <c r="MY24" i="69"/>
  <c r="MX24" i="69"/>
  <c r="MW24" i="69"/>
  <c r="MV24" i="69"/>
  <c r="MU24" i="69"/>
  <c r="MT24" i="69"/>
  <c r="MS24" i="69"/>
  <c r="MR24" i="69"/>
  <c r="MQ24" i="69"/>
  <c r="MP24" i="69"/>
  <c r="MO24" i="69"/>
  <c r="MN24" i="69"/>
  <c r="MM24" i="69"/>
  <c r="ML24" i="69"/>
  <c r="MK24" i="69"/>
  <c r="MJ24" i="69"/>
  <c r="MI24" i="69"/>
  <c r="MH24" i="69"/>
  <c r="MG24" i="69"/>
  <c r="MF24" i="69"/>
  <c r="ME24" i="69"/>
  <c r="MD24" i="69"/>
  <c r="MC24" i="69"/>
  <c r="MB24" i="69"/>
  <c r="MA24" i="69"/>
  <c r="LZ24" i="69"/>
  <c r="LY24" i="69"/>
  <c r="LX24" i="69"/>
  <c r="LW24" i="69"/>
  <c r="LV24" i="69"/>
  <c r="LU24" i="69"/>
  <c r="LT24" i="69"/>
  <c r="LS24" i="69"/>
  <c r="LR24" i="69"/>
  <c r="LQ24" i="69"/>
  <c r="LP24" i="69"/>
  <c r="LO24" i="69"/>
  <c r="LN24" i="69"/>
  <c r="LM24" i="69"/>
  <c r="LL24" i="69"/>
  <c r="LK24" i="69"/>
  <c r="LJ24" i="69"/>
  <c r="LI24" i="69"/>
  <c r="LH24" i="69"/>
  <c r="LG24" i="69"/>
  <c r="LF24" i="69"/>
  <c r="LE24" i="69"/>
  <c r="LD24" i="69"/>
  <c r="LC24" i="69"/>
  <c r="LB24" i="69"/>
  <c r="LA24" i="69"/>
  <c r="KZ24" i="69"/>
  <c r="KY24" i="69"/>
  <c r="KX24" i="69"/>
  <c r="KW24" i="69"/>
  <c r="KV24" i="69"/>
  <c r="KU24" i="69"/>
  <c r="KT24" i="69"/>
  <c r="KS24" i="69"/>
  <c r="KR24" i="69"/>
  <c r="KQ24" i="69"/>
  <c r="KP24" i="69"/>
  <c r="KO24" i="69"/>
  <c r="KN24" i="69"/>
  <c r="KM24" i="69"/>
  <c r="KL24" i="69"/>
  <c r="KK24" i="69"/>
  <c r="KJ24" i="69"/>
  <c r="KI24" i="69"/>
  <c r="KH24" i="69"/>
  <c r="KG24" i="69"/>
  <c r="KF24" i="69"/>
  <c r="KE24" i="69"/>
  <c r="KD24" i="69"/>
  <c r="KC24" i="69"/>
  <c r="KB24" i="69"/>
  <c r="KA24" i="69"/>
  <c r="JZ24" i="69"/>
  <c r="JY24" i="69"/>
  <c r="JX24" i="69"/>
  <c r="JW24" i="69"/>
  <c r="JV24" i="69"/>
  <c r="JU24" i="69"/>
  <c r="JT24" i="69"/>
  <c r="JS24" i="69"/>
  <c r="JR24" i="69"/>
  <c r="JQ24" i="69"/>
  <c r="JP24" i="69"/>
  <c r="JO24" i="69"/>
  <c r="JN24" i="69"/>
  <c r="JM24" i="69"/>
  <c r="JL24" i="69"/>
  <c r="JK24" i="69"/>
  <c r="JJ24" i="69"/>
  <c r="JI24" i="69"/>
  <c r="JH24" i="69"/>
  <c r="JG24" i="69"/>
  <c r="JF24" i="69"/>
  <c r="JE24" i="69"/>
  <c r="JD24" i="69"/>
  <c r="JC24" i="69"/>
  <c r="JB24" i="69"/>
  <c r="JA24" i="69"/>
  <c r="IZ24" i="69"/>
  <c r="IY24" i="69"/>
  <c r="IX24" i="69"/>
  <c r="IW24" i="69"/>
  <c r="IV24" i="69"/>
  <c r="IU24" i="69"/>
  <c r="IT24" i="69"/>
  <c r="IS24" i="69"/>
  <c r="IR24" i="69"/>
  <c r="IQ24" i="69"/>
  <c r="IP24" i="69"/>
  <c r="IO24" i="69"/>
  <c r="IN24" i="69"/>
  <c r="IM24" i="69"/>
  <c r="IL24" i="69"/>
  <c r="IK24" i="69"/>
  <c r="IJ24" i="69"/>
  <c r="II24" i="69"/>
  <c r="IH24" i="69"/>
  <c r="IG24" i="69"/>
  <c r="IF24" i="69"/>
  <c r="IE24" i="69"/>
  <c r="ID24" i="69"/>
  <c r="IC24" i="69"/>
  <c r="IB24" i="69"/>
  <c r="IA24" i="69"/>
  <c r="HZ24" i="69"/>
  <c r="HY24" i="69"/>
  <c r="HX24" i="69"/>
  <c r="HW24" i="69"/>
  <c r="HV24" i="69"/>
  <c r="HU24" i="69"/>
  <c r="HT24" i="69"/>
  <c r="HS24" i="69"/>
  <c r="HR24" i="69"/>
  <c r="HQ24" i="69"/>
  <c r="HP24" i="69"/>
  <c r="HO24" i="69"/>
  <c r="HN24" i="69"/>
  <c r="HM24" i="69"/>
  <c r="HL24" i="69"/>
  <c r="HK24" i="69"/>
  <c r="HJ24" i="69"/>
  <c r="HI24" i="69"/>
  <c r="HH24" i="69"/>
  <c r="HG24" i="69"/>
  <c r="HF24" i="69"/>
  <c r="HE24" i="69"/>
  <c r="HD24" i="69"/>
  <c r="HC24" i="69"/>
  <c r="HB24" i="69"/>
  <c r="HA24" i="69"/>
  <c r="GZ24" i="69"/>
  <c r="GY24" i="69"/>
  <c r="GX24" i="69"/>
  <c r="GW24" i="69"/>
  <c r="GV24" i="69"/>
  <c r="GU24" i="69"/>
  <c r="GT24" i="69"/>
  <c r="GS24" i="69"/>
  <c r="GR24" i="69"/>
  <c r="GQ24" i="69"/>
  <c r="GP24" i="69"/>
  <c r="GO24" i="69"/>
  <c r="GN24" i="69"/>
  <c r="GM24" i="69"/>
  <c r="GL24" i="69"/>
  <c r="GK24" i="69"/>
  <c r="GJ24" i="69"/>
  <c r="GI24" i="69"/>
  <c r="GH24" i="69"/>
  <c r="GG24" i="69"/>
  <c r="GF24" i="69"/>
  <c r="GE24" i="69"/>
  <c r="GD24" i="69"/>
  <c r="GC24" i="69"/>
  <c r="GB24" i="69"/>
  <c r="GA24" i="69"/>
  <c r="FZ24" i="69"/>
  <c r="FY24" i="69"/>
  <c r="FX24" i="69"/>
  <c r="FW24" i="69"/>
  <c r="FV24" i="69"/>
  <c r="FU24" i="69"/>
  <c r="FT24" i="69"/>
  <c r="FS24" i="69"/>
  <c r="FR24" i="69"/>
  <c r="FQ24" i="69"/>
  <c r="FP24" i="69"/>
  <c r="FO24" i="69"/>
  <c r="FN24" i="69"/>
  <c r="FM24" i="69"/>
  <c r="FL24" i="69"/>
  <c r="FK24" i="69"/>
  <c r="FJ24" i="69"/>
  <c r="FI24" i="69"/>
  <c r="FH24" i="69"/>
  <c r="FG24" i="69"/>
  <c r="FF24" i="69"/>
  <c r="FE24" i="69"/>
  <c r="FD24" i="69"/>
  <c r="FC24" i="69"/>
  <c r="FB24" i="69"/>
  <c r="FA24" i="69"/>
  <c r="EZ24" i="69"/>
  <c r="EY24" i="69"/>
  <c r="EX24" i="69"/>
  <c r="EW24" i="69"/>
  <c r="EV24" i="69"/>
  <c r="EU24" i="69"/>
  <c r="ET24" i="69"/>
  <c r="ES24" i="69"/>
  <c r="ER24" i="69"/>
  <c r="EQ24" i="69"/>
  <c r="EP24" i="69"/>
  <c r="EO24" i="69"/>
  <c r="EN24" i="69"/>
  <c r="EM24" i="69"/>
  <c r="EL24" i="69"/>
  <c r="EK24" i="69"/>
  <c r="EJ24" i="69"/>
  <c r="EI24" i="69"/>
  <c r="EH24" i="69"/>
  <c r="EG24" i="69"/>
  <c r="EF24" i="69"/>
  <c r="EE24" i="69"/>
  <c r="ED24" i="69"/>
  <c r="EC24" i="69"/>
  <c r="EB24" i="69"/>
  <c r="EA24" i="69"/>
  <c r="DZ24" i="69"/>
  <c r="DY24" i="69"/>
  <c r="DX24" i="69"/>
  <c r="DW24" i="69"/>
  <c r="DV24" i="69"/>
  <c r="DU24" i="69"/>
  <c r="DT24" i="69"/>
  <c r="DS24" i="69"/>
  <c r="DR24" i="69"/>
  <c r="DQ24" i="69"/>
  <c r="DP24" i="69"/>
  <c r="DO24" i="69"/>
  <c r="DN24" i="69"/>
  <c r="DM24" i="69"/>
  <c r="DL24" i="69"/>
  <c r="DK24" i="69"/>
  <c r="DJ24" i="69"/>
  <c r="DI24" i="69"/>
  <c r="DH24" i="69"/>
  <c r="DG24" i="69"/>
  <c r="DF24" i="69"/>
  <c r="DE24" i="69"/>
  <c r="DD24" i="69"/>
  <c r="DC24" i="69"/>
  <c r="DB24" i="69"/>
  <c r="DA24" i="69"/>
  <c r="CZ24" i="69"/>
  <c r="CY24" i="69"/>
  <c r="CX24" i="69"/>
  <c r="CW24" i="69"/>
  <c r="CV24" i="69"/>
  <c r="CU24" i="69"/>
  <c r="CT24" i="69"/>
  <c r="CS24" i="69"/>
  <c r="CR24" i="69"/>
  <c r="CQ24" i="69"/>
  <c r="CP24" i="69"/>
  <c r="CO24" i="69"/>
  <c r="CN24" i="69"/>
  <c r="CM24" i="69"/>
  <c r="CL24" i="69"/>
  <c r="CK24" i="69"/>
  <c r="CJ24" i="69"/>
  <c r="CI24" i="69"/>
  <c r="CH24" i="69"/>
  <c r="CG24" i="69"/>
  <c r="CF24" i="69"/>
  <c r="CE24" i="69"/>
  <c r="CD24" i="69"/>
  <c r="CC24" i="69"/>
  <c r="CB24" i="69"/>
  <c r="CA24" i="69"/>
  <c r="BZ24" i="69"/>
  <c r="BY24" i="69"/>
  <c r="BX24" i="69"/>
  <c r="BW24" i="69"/>
  <c r="BV24" i="69"/>
  <c r="BU24" i="69"/>
  <c r="BT24" i="69"/>
  <c r="BS24" i="69"/>
  <c r="BR24" i="69"/>
  <c r="BQ24" i="69"/>
  <c r="BP24" i="69"/>
  <c r="BO24" i="69"/>
  <c r="BN24" i="69"/>
  <c r="BM24" i="69"/>
  <c r="BL24" i="69"/>
  <c r="BK24" i="69"/>
  <c r="BJ24" i="69"/>
  <c r="BI24" i="69"/>
  <c r="BH24" i="69"/>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C24" i="69"/>
  <c r="B24" i="69"/>
  <c r="A24" i="69"/>
  <c r="UC23" i="69"/>
  <c r="UB23" i="69"/>
  <c r="UA23" i="69"/>
  <c r="TZ23" i="69"/>
  <c r="TY23" i="69"/>
  <c r="TX23" i="69"/>
  <c r="TW23" i="69"/>
  <c r="TV23" i="69"/>
  <c r="TU23" i="69"/>
  <c r="TT23" i="69"/>
  <c r="TS23" i="69"/>
  <c r="TR23" i="69"/>
  <c r="TQ23" i="69"/>
  <c r="TP23" i="69"/>
  <c r="TO23" i="69"/>
  <c r="TN23" i="69"/>
  <c r="TM23" i="69"/>
  <c r="TL23" i="69"/>
  <c r="TK23" i="69"/>
  <c r="TJ23" i="69"/>
  <c r="TI23" i="69"/>
  <c r="TH23" i="69"/>
  <c r="TG23" i="69"/>
  <c r="TF23" i="69"/>
  <c r="TE23" i="69"/>
  <c r="TD23" i="69"/>
  <c r="TC23" i="69"/>
  <c r="TB23" i="69"/>
  <c r="TA23" i="69"/>
  <c r="SZ23" i="69"/>
  <c r="SY23" i="69"/>
  <c r="SX23" i="69"/>
  <c r="SW23" i="69"/>
  <c r="SV23" i="69"/>
  <c r="SU23" i="69"/>
  <c r="ST23" i="69"/>
  <c r="SS23" i="69"/>
  <c r="SR23" i="69"/>
  <c r="SQ23" i="69"/>
  <c r="SP23" i="69"/>
  <c r="SO23" i="69"/>
  <c r="SN23" i="69"/>
  <c r="SM23" i="69"/>
  <c r="SL23" i="69"/>
  <c r="SK23" i="69"/>
  <c r="SJ23" i="69"/>
  <c r="SI23" i="69"/>
  <c r="SH23" i="69"/>
  <c r="SG23" i="69"/>
  <c r="SF23" i="69"/>
  <c r="SE23" i="69"/>
  <c r="SD23" i="69"/>
  <c r="SC23" i="69"/>
  <c r="SB23" i="69"/>
  <c r="SA23" i="69"/>
  <c r="RZ23" i="69"/>
  <c r="RY23" i="69"/>
  <c r="RX23" i="69"/>
  <c r="RW23" i="69"/>
  <c r="RV23" i="69"/>
  <c r="RU23" i="69"/>
  <c r="RT23" i="69"/>
  <c r="RS23" i="69"/>
  <c r="RR23" i="69"/>
  <c r="RQ23" i="69"/>
  <c r="RP23" i="69"/>
  <c r="RO23" i="69"/>
  <c r="RN23" i="69"/>
  <c r="RM23" i="69"/>
  <c r="RL23" i="69"/>
  <c r="RK23" i="69"/>
  <c r="RJ23" i="69"/>
  <c r="RI23" i="69"/>
  <c r="RH23" i="69"/>
  <c r="RG23" i="69"/>
  <c r="RF23" i="69"/>
  <c r="RE23" i="69"/>
  <c r="RD23" i="69"/>
  <c r="RC23" i="69"/>
  <c r="RB23" i="69"/>
  <c r="RA23" i="69"/>
  <c r="QZ23" i="69"/>
  <c r="QY23" i="69"/>
  <c r="QX23" i="69"/>
  <c r="QW23" i="69"/>
  <c r="QV23" i="69"/>
  <c r="QU23" i="69"/>
  <c r="QT23" i="69"/>
  <c r="QS23" i="69"/>
  <c r="QR23" i="69"/>
  <c r="QQ23" i="69"/>
  <c r="QP23" i="69"/>
  <c r="QO23" i="69"/>
  <c r="QN23" i="69"/>
  <c r="QM23" i="69"/>
  <c r="QL23" i="69"/>
  <c r="QK23" i="69"/>
  <c r="QJ23" i="69"/>
  <c r="QI23" i="69"/>
  <c r="QH23" i="69"/>
  <c r="QG23" i="69"/>
  <c r="QF23" i="69"/>
  <c r="QE23" i="69"/>
  <c r="QD23" i="69"/>
  <c r="QC23" i="69"/>
  <c r="QB23" i="69"/>
  <c r="QA23" i="69"/>
  <c r="PZ23" i="69"/>
  <c r="PY23" i="69"/>
  <c r="PX23" i="69"/>
  <c r="PW23" i="69"/>
  <c r="PV23" i="69"/>
  <c r="PU23" i="69"/>
  <c r="PT23" i="69"/>
  <c r="PS23" i="69"/>
  <c r="PR23" i="69"/>
  <c r="PQ23" i="69"/>
  <c r="PP23" i="69"/>
  <c r="PO23" i="69"/>
  <c r="PN23" i="69"/>
  <c r="PM23" i="69"/>
  <c r="PL23" i="69"/>
  <c r="PK23" i="69"/>
  <c r="PJ23" i="69"/>
  <c r="PI23" i="69"/>
  <c r="PH23" i="69"/>
  <c r="PG23" i="69"/>
  <c r="PF23" i="69"/>
  <c r="PE23" i="69"/>
  <c r="PD23" i="69"/>
  <c r="PC23" i="69"/>
  <c r="PB23" i="69"/>
  <c r="PA23" i="69"/>
  <c r="OZ23" i="69"/>
  <c r="OY23" i="69"/>
  <c r="OX23" i="69"/>
  <c r="OW23" i="69"/>
  <c r="OV23" i="69"/>
  <c r="OU23" i="69"/>
  <c r="OT23" i="69"/>
  <c r="OS23" i="69"/>
  <c r="OR23" i="69"/>
  <c r="OQ23" i="69"/>
  <c r="OP23" i="69"/>
  <c r="OO23" i="69"/>
  <c r="ON23" i="69"/>
  <c r="OM23" i="69"/>
  <c r="OL23" i="69"/>
  <c r="OK23" i="69"/>
  <c r="OJ23" i="69"/>
  <c r="OI23" i="69"/>
  <c r="OH23" i="69"/>
  <c r="OG23" i="69"/>
  <c r="OF23" i="69"/>
  <c r="OE23" i="69"/>
  <c r="OD23" i="69"/>
  <c r="OC23" i="69"/>
  <c r="OB23" i="69"/>
  <c r="OA23" i="69"/>
  <c r="NZ23" i="69"/>
  <c r="NY23" i="69"/>
  <c r="NX23" i="69"/>
  <c r="NW23" i="69"/>
  <c r="NV23" i="69"/>
  <c r="NU23" i="69"/>
  <c r="NT23" i="69"/>
  <c r="NS23" i="69"/>
  <c r="NR23" i="69"/>
  <c r="NQ23" i="69"/>
  <c r="NP23" i="69"/>
  <c r="NO23" i="69"/>
  <c r="NN23" i="69"/>
  <c r="NM23" i="69"/>
  <c r="NL23" i="69"/>
  <c r="NK23" i="69"/>
  <c r="NJ23" i="69"/>
  <c r="NI23" i="69"/>
  <c r="NH23" i="69"/>
  <c r="NG23" i="69"/>
  <c r="NF23" i="69"/>
  <c r="NE23" i="69"/>
  <c r="ND23" i="69"/>
  <c r="NC23" i="69"/>
  <c r="NB23" i="69"/>
  <c r="NA23" i="69"/>
  <c r="MZ23" i="69"/>
  <c r="MY23" i="69"/>
  <c r="MX23" i="69"/>
  <c r="MW23" i="69"/>
  <c r="MV23" i="69"/>
  <c r="MU23" i="69"/>
  <c r="MT23" i="69"/>
  <c r="MS23" i="69"/>
  <c r="MR23" i="69"/>
  <c r="MQ23" i="69"/>
  <c r="MP23" i="69"/>
  <c r="MO23" i="69"/>
  <c r="MN23" i="69"/>
  <c r="MM23" i="69"/>
  <c r="ML23" i="69"/>
  <c r="MK23" i="69"/>
  <c r="MJ23" i="69"/>
  <c r="MI23" i="69"/>
  <c r="MH23" i="69"/>
  <c r="MG23" i="69"/>
  <c r="MF23" i="69"/>
  <c r="ME23" i="69"/>
  <c r="MD23" i="69"/>
  <c r="MC23" i="69"/>
  <c r="MB23" i="69"/>
  <c r="MA23" i="69"/>
  <c r="LZ23" i="69"/>
  <c r="LY23" i="69"/>
  <c r="LX23" i="69"/>
  <c r="LW23" i="69"/>
  <c r="LV23" i="69"/>
  <c r="LU23" i="69"/>
  <c r="LT23" i="69"/>
  <c r="LS23" i="69"/>
  <c r="LR23" i="69"/>
  <c r="LQ23" i="69"/>
  <c r="LP23" i="69"/>
  <c r="LO23" i="69"/>
  <c r="LN23" i="69"/>
  <c r="LM23" i="69"/>
  <c r="LL23" i="69"/>
  <c r="LK23" i="69"/>
  <c r="LJ23" i="69"/>
  <c r="LI23" i="69"/>
  <c r="LH23" i="69"/>
  <c r="LG23" i="69"/>
  <c r="LF23" i="69"/>
  <c r="LE23" i="69"/>
  <c r="LD23" i="69"/>
  <c r="LC23" i="69"/>
  <c r="LB23" i="69"/>
  <c r="LA23" i="69"/>
  <c r="KZ23" i="69"/>
  <c r="KY23" i="69"/>
  <c r="KX23" i="69"/>
  <c r="KW23" i="69"/>
  <c r="KV23" i="69"/>
  <c r="KU23" i="69"/>
  <c r="KT23" i="69"/>
  <c r="KS23" i="69"/>
  <c r="KR23" i="69"/>
  <c r="KQ23" i="69"/>
  <c r="KP23" i="69"/>
  <c r="KO23" i="69"/>
  <c r="KN23" i="69"/>
  <c r="KM23" i="69"/>
  <c r="KL23" i="69"/>
  <c r="KK23" i="69"/>
  <c r="KJ23" i="69"/>
  <c r="KI23" i="69"/>
  <c r="KH23" i="69"/>
  <c r="KG23" i="69"/>
  <c r="KF23" i="69"/>
  <c r="KE23" i="69"/>
  <c r="KD23" i="69"/>
  <c r="KC23" i="69"/>
  <c r="KB23" i="69"/>
  <c r="KA23" i="69"/>
  <c r="JZ23" i="69"/>
  <c r="JY23" i="69"/>
  <c r="JX23" i="69"/>
  <c r="JW23" i="69"/>
  <c r="JV23" i="69"/>
  <c r="JU23" i="69"/>
  <c r="JT23" i="69"/>
  <c r="JS23" i="69"/>
  <c r="JR23" i="69"/>
  <c r="JQ23" i="69"/>
  <c r="JP23" i="69"/>
  <c r="JO23" i="69"/>
  <c r="JN23" i="69"/>
  <c r="JM23" i="69"/>
  <c r="JL23" i="69"/>
  <c r="JK23" i="69"/>
  <c r="JJ23" i="69"/>
  <c r="JI23" i="69"/>
  <c r="JH23" i="69"/>
  <c r="JG23" i="69"/>
  <c r="JF23" i="69"/>
  <c r="JE23" i="69"/>
  <c r="JD23" i="69"/>
  <c r="JC23" i="69"/>
  <c r="JB23" i="69"/>
  <c r="JA23" i="69"/>
  <c r="IZ23" i="69"/>
  <c r="IY23" i="69"/>
  <c r="IX23" i="69"/>
  <c r="IW23" i="69"/>
  <c r="IV23" i="69"/>
  <c r="IU23" i="69"/>
  <c r="IT23" i="69"/>
  <c r="IS23" i="69"/>
  <c r="IR23" i="69"/>
  <c r="IQ23" i="69"/>
  <c r="IP23" i="69"/>
  <c r="IO23" i="69"/>
  <c r="IN23" i="69"/>
  <c r="IM23" i="69"/>
  <c r="IL23" i="69"/>
  <c r="IK23" i="69"/>
  <c r="IJ23" i="69"/>
  <c r="II23" i="69"/>
  <c r="IH23" i="69"/>
  <c r="IG23" i="69"/>
  <c r="IF23" i="69"/>
  <c r="IE23" i="69"/>
  <c r="ID23" i="69"/>
  <c r="IC23" i="69"/>
  <c r="IB23" i="69"/>
  <c r="IA23" i="69"/>
  <c r="HZ23" i="69"/>
  <c r="HY23" i="69"/>
  <c r="HX23" i="69"/>
  <c r="HW23" i="69"/>
  <c r="HV23" i="69"/>
  <c r="HU23" i="69"/>
  <c r="HT23" i="69"/>
  <c r="HS23" i="69"/>
  <c r="HR23" i="69"/>
  <c r="HQ23" i="69"/>
  <c r="HP23" i="69"/>
  <c r="HO23" i="69"/>
  <c r="HN23" i="69"/>
  <c r="HM23" i="69"/>
  <c r="HL23" i="69"/>
  <c r="HK23" i="69"/>
  <c r="HJ23" i="69"/>
  <c r="HI23" i="69"/>
  <c r="HH23" i="69"/>
  <c r="HG23" i="69"/>
  <c r="HF23" i="69"/>
  <c r="HE23" i="69"/>
  <c r="HD23" i="69"/>
  <c r="HC23" i="69"/>
  <c r="HB23" i="69"/>
  <c r="HA23" i="69"/>
  <c r="GZ23" i="69"/>
  <c r="GY23" i="69"/>
  <c r="GX23" i="69"/>
  <c r="GW23" i="69"/>
  <c r="GV23" i="69"/>
  <c r="GU23" i="69"/>
  <c r="GT23" i="69"/>
  <c r="GS23" i="69"/>
  <c r="GR23" i="69"/>
  <c r="GQ23" i="69"/>
  <c r="GP23" i="69"/>
  <c r="GO23" i="69"/>
  <c r="GN23" i="69"/>
  <c r="GM23" i="69"/>
  <c r="GL23" i="69"/>
  <c r="GK23" i="69"/>
  <c r="GJ23" i="69"/>
  <c r="GI23" i="69"/>
  <c r="GH23" i="69"/>
  <c r="GG23" i="69"/>
  <c r="GF23" i="69"/>
  <c r="GE23" i="69"/>
  <c r="GD23" i="69"/>
  <c r="GC23" i="69"/>
  <c r="GB23" i="69"/>
  <c r="GA23" i="69"/>
  <c r="FZ23" i="69"/>
  <c r="FY23" i="69"/>
  <c r="FX23" i="69"/>
  <c r="FW23" i="69"/>
  <c r="FV23" i="69"/>
  <c r="FU23" i="69"/>
  <c r="FT23" i="69"/>
  <c r="FS23" i="69"/>
  <c r="FR23" i="69"/>
  <c r="FQ23" i="69"/>
  <c r="FP23" i="69"/>
  <c r="FO23" i="69"/>
  <c r="FN23" i="69"/>
  <c r="FM23" i="69"/>
  <c r="FL23" i="69"/>
  <c r="FK23" i="69"/>
  <c r="FJ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DN23" i="69"/>
  <c r="DM23" i="69"/>
  <c r="DL23" i="69"/>
  <c r="DK23" i="69"/>
  <c r="DJ23" i="69"/>
  <c r="DI23" i="69"/>
  <c r="DH23" i="69"/>
  <c r="DG23" i="69"/>
  <c r="DF23" i="69"/>
  <c r="DE23" i="69"/>
  <c r="DD23" i="69"/>
  <c r="DC23" i="69"/>
  <c r="DB23" i="69"/>
  <c r="DA23" i="69"/>
  <c r="CZ23" i="69"/>
  <c r="CY23" i="69"/>
  <c r="CX23" i="69"/>
  <c r="CW23" i="69"/>
  <c r="CV23" i="69"/>
  <c r="CU23" i="69"/>
  <c r="CT23" i="69"/>
  <c r="CS23" i="69"/>
  <c r="CR23" i="69"/>
  <c r="CQ23" i="69"/>
  <c r="CP23" i="69"/>
  <c r="CO23" i="69"/>
  <c r="CN23" i="69"/>
  <c r="CM23" i="69"/>
  <c r="CL23" i="69"/>
  <c r="CK23" i="69"/>
  <c r="CJ23" i="69"/>
  <c r="CI23" i="69"/>
  <c r="CH23" i="69"/>
  <c r="CG23" i="69"/>
  <c r="CF23" i="69"/>
  <c r="CE23" i="69"/>
  <c r="CD23" i="69"/>
  <c r="CC23" i="69"/>
  <c r="CB23" i="69"/>
  <c r="CA23" i="69"/>
  <c r="BZ23" i="69"/>
  <c r="BY23" i="69"/>
  <c r="BX23" i="69"/>
  <c r="BW23" i="69"/>
  <c r="BV23" i="69"/>
  <c r="BU23" i="69"/>
  <c r="BT23" i="69"/>
  <c r="BS23" i="69"/>
  <c r="BR23" i="69"/>
  <c r="BQ23" i="69"/>
  <c r="BP23" i="69"/>
  <c r="BO23" i="69"/>
  <c r="BN23" i="69"/>
  <c r="BM23" i="69"/>
  <c r="BL23" i="69"/>
  <c r="BK23" i="69"/>
  <c r="BJ23" i="69"/>
  <c r="BI23" i="69"/>
  <c r="BH23" i="69"/>
  <c r="BG23" i="69"/>
  <c r="BF23" i="69"/>
  <c r="BE23" i="69"/>
  <c r="BD23" i="69"/>
  <c r="BC23" i="69"/>
  <c r="BB23" i="69"/>
  <c r="BA23" i="69"/>
  <c r="AZ23" i="69"/>
  <c r="AY23" i="69"/>
  <c r="AX23" i="69"/>
  <c r="AW23" i="69"/>
  <c r="AV23" i="69"/>
  <c r="AU23" i="69"/>
  <c r="AT23" i="69"/>
  <c r="AS23" i="69"/>
  <c r="AR23" i="69"/>
  <c r="AQ23" i="69"/>
  <c r="AP23" i="69"/>
  <c r="AO23" i="69"/>
  <c r="AN23" i="69"/>
  <c r="AM23" i="69"/>
  <c r="AL23" i="69"/>
  <c r="AK23" i="69"/>
  <c r="AJ23" i="69"/>
  <c r="AI23" i="69"/>
  <c r="AH23" i="69"/>
  <c r="AG23" i="69"/>
  <c r="AF23" i="69"/>
  <c r="AE23" i="69"/>
  <c r="AD23" i="69"/>
  <c r="AC23" i="69"/>
  <c r="AB23" i="69"/>
  <c r="AA23" i="69"/>
  <c r="Z23" i="69"/>
  <c r="Y23" i="69"/>
  <c r="X23" i="69"/>
  <c r="W23" i="69"/>
  <c r="V23" i="69"/>
  <c r="U23" i="69"/>
  <c r="T23" i="69"/>
  <c r="S23" i="69"/>
  <c r="R23" i="69"/>
  <c r="Q23" i="69"/>
  <c r="P23" i="69"/>
  <c r="O23" i="69"/>
  <c r="N23" i="69"/>
  <c r="M23" i="69"/>
  <c r="L23" i="69"/>
  <c r="K23" i="69"/>
  <c r="J23" i="69"/>
  <c r="I23" i="69"/>
  <c r="H23" i="69"/>
  <c r="G23" i="69"/>
  <c r="F23" i="69"/>
  <c r="E23" i="69"/>
  <c r="D23" i="69"/>
  <c r="C23" i="69"/>
  <c r="B23" i="69"/>
  <c r="A23" i="69"/>
  <c r="UC22" i="69"/>
  <c r="UB22" i="69"/>
  <c r="UA22" i="69"/>
  <c r="TZ22" i="69"/>
  <c r="TY22" i="69"/>
  <c r="TX22" i="69"/>
  <c r="TW22" i="69"/>
  <c r="TV22" i="69"/>
  <c r="TU22" i="69"/>
  <c r="TT22" i="69"/>
  <c r="TS22" i="69"/>
  <c r="TR22" i="69"/>
  <c r="TQ22" i="69"/>
  <c r="TP22" i="69"/>
  <c r="TO22" i="69"/>
  <c r="TN22" i="69"/>
  <c r="TM22" i="69"/>
  <c r="TL22" i="69"/>
  <c r="TK22" i="69"/>
  <c r="TJ22" i="69"/>
  <c r="TI22" i="69"/>
  <c r="TH22" i="69"/>
  <c r="TG22" i="69"/>
  <c r="TF22" i="69"/>
  <c r="TE22" i="69"/>
  <c r="TD22" i="69"/>
  <c r="TC22" i="69"/>
  <c r="TB22" i="69"/>
  <c r="TA22" i="69"/>
  <c r="SZ22" i="69"/>
  <c r="SY22" i="69"/>
  <c r="SX22" i="69"/>
  <c r="SW22" i="69"/>
  <c r="SV22" i="69"/>
  <c r="SU22" i="69"/>
  <c r="ST22" i="69"/>
  <c r="SS22" i="69"/>
  <c r="SR22" i="69"/>
  <c r="SQ22" i="69"/>
  <c r="SP22" i="69"/>
  <c r="SO22" i="69"/>
  <c r="SN22" i="69"/>
  <c r="SM22" i="69"/>
  <c r="SL22" i="69"/>
  <c r="SK22" i="69"/>
  <c r="SJ22" i="69"/>
  <c r="SI22" i="69"/>
  <c r="SH22" i="69"/>
  <c r="SG22" i="69"/>
  <c r="SF22" i="69"/>
  <c r="SE22" i="69"/>
  <c r="SD22" i="69"/>
  <c r="SC22" i="69"/>
  <c r="SB22" i="69"/>
  <c r="SA22" i="69"/>
  <c r="RZ22" i="69"/>
  <c r="RY22" i="69"/>
  <c r="RX22" i="69"/>
  <c r="RW22" i="69"/>
  <c r="RV22" i="69"/>
  <c r="RU22" i="69"/>
  <c r="RT22" i="69"/>
  <c r="RS22" i="69"/>
  <c r="RR22" i="69"/>
  <c r="RQ22" i="69"/>
  <c r="RP22" i="69"/>
  <c r="RO22" i="69"/>
  <c r="RN22" i="69"/>
  <c r="RM22" i="69"/>
  <c r="RL22" i="69"/>
  <c r="RK22" i="69"/>
  <c r="RJ22" i="69"/>
  <c r="RI22" i="69"/>
  <c r="RH22" i="69"/>
  <c r="RG22" i="69"/>
  <c r="RF22" i="69"/>
  <c r="RE22" i="69"/>
  <c r="RD22" i="69"/>
  <c r="RC22" i="69"/>
  <c r="RB22" i="69"/>
  <c r="RA22" i="69"/>
  <c r="QZ22" i="69"/>
  <c r="QY22" i="69"/>
  <c r="QX22" i="69"/>
  <c r="QW22" i="69"/>
  <c r="QV22" i="69"/>
  <c r="QU22" i="69"/>
  <c r="QT22" i="69"/>
  <c r="QS22" i="69"/>
  <c r="QR22" i="69"/>
  <c r="QQ22" i="69"/>
  <c r="QP22" i="69"/>
  <c r="QO22" i="69"/>
  <c r="QN22" i="69"/>
  <c r="QM22" i="69"/>
  <c r="QL22" i="69"/>
  <c r="QK22" i="69"/>
  <c r="QJ22" i="69"/>
  <c r="QI22" i="69"/>
  <c r="QH22" i="69"/>
  <c r="QG22" i="69"/>
  <c r="QF22" i="69"/>
  <c r="QE22" i="69"/>
  <c r="QD22" i="69"/>
  <c r="QC22" i="69"/>
  <c r="QB22" i="69"/>
  <c r="QA22" i="69"/>
  <c r="PZ22" i="69"/>
  <c r="PY22" i="69"/>
  <c r="PX22" i="69"/>
  <c r="PW22" i="69"/>
  <c r="PV22" i="69"/>
  <c r="PU22" i="69"/>
  <c r="PT22" i="69"/>
  <c r="PS22" i="69"/>
  <c r="PR22" i="69"/>
  <c r="PQ22" i="69"/>
  <c r="PP22" i="69"/>
  <c r="PO22" i="69"/>
  <c r="PN22" i="69"/>
  <c r="PM22" i="69"/>
  <c r="PL22" i="69"/>
  <c r="PK22" i="69"/>
  <c r="PJ22" i="69"/>
  <c r="PI22" i="69"/>
  <c r="PH22" i="69"/>
  <c r="PG22" i="69"/>
  <c r="PF22" i="69"/>
  <c r="PE22" i="69"/>
  <c r="PD22" i="69"/>
  <c r="PC22" i="69"/>
  <c r="PB22" i="69"/>
  <c r="PA22" i="69"/>
  <c r="OZ22" i="69"/>
  <c r="OY22" i="69"/>
  <c r="OX22" i="69"/>
  <c r="OW22" i="69"/>
  <c r="OV22" i="69"/>
  <c r="OU22" i="69"/>
  <c r="OT22" i="69"/>
  <c r="OS22" i="69"/>
  <c r="OR22" i="69"/>
  <c r="OQ22" i="69"/>
  <c r="OP22" i="69"/>
  <c r="OO22" i="69"/>
  <c r="ON22" i="69"/>
  <c r="OM22" i="69"/>
  <c r="OL22" i="69"/>
  <c r="OK22" i="69"/>
  <c r="OJ22" i="69"/>
  <c r="OI22" i="69"/>
  <c r="OH22" i="69"/>
  <c r="OG22" i="69"/>
  <c r="OF22" i="69"/>
  <c r="OE22" i="69"/>
  <c r="OD22" i="69"/>
  <c r="OC22" i="69"/>
  <c r="OB22" i="69"/>
  <c r="OA22" i="69"/>
  <c r="NZ22" i="69"/>
  <c r="NY22" i="69"/>
  <c r="NX22" i="69"/>
  <c r="NW22" i="69"/>
  <c r="NV22" i="69"/>
  <c r="NU22" i="69"/>
  <c r="NT22" i="69"/>
  <c r="NS22" i="69"/>
  <c r="NR22" i="69"/>
  <c r="NQ22" i="69"/>
  <c r="NP22" i="69"/>
  <c r="NO22" i="69"/>
  <c r="NN22" i="69"/>
  <c r="NM22" i="69"/>
  <c r="NL22" i="69"/>
  <c r="NK22" i="69"/>
  <c r="NJ22" i="69"/>
  <c r="NI22" i="69"/>
  <c r="NH22" i="69"/>
  <c r="NG22" i="69"/>
  <c r="NF22" i="69"/>
  <c r="NE22" i="69"/>
  <c r="ND22" i="69"/>
  <c r="NC22" i="69"/>
  <c r="NB22" i="69"/>
  <c r="NA22" i="69"/>
  <c r="MZ22" i="69"/>
  <c r="MY22" i="69"/>
  <c r="MX22" i="69"/>
  <c r="MW22" i="69"/>
  <c r="MV22" i="69"/>
  <c r="MU22" i="69"/>
  <c r="MT22" i="69"/>
  <c r="MS22" i="69"/>
  <c r="MR22" i="69"/>
  <c r="MQ22" i="69"/>
  <c r="MP22" i="69"/>
  <c r="MO22" i="69"/>
  <c r="MN22" i="69"/>
  <c r="MM22" i="69"/>
  <c r="ML22" i="69"/>
  <c r="MK22" i="69"/>
  <c r="MJ22" i="69"/>
  <c r="MI22" i="69"/>
  <c r="MH22" i="69"/>
  <c r="MG22" i="69"/>
  <c r="MF22" i="69"/>
  <c r="ME22" i="69"/>
  <c r="MD22" i="69"/>
  <c r="MC22" i="69"/>
  <c r="MB22" i="69"/>
  <c r="MA22" i="69"/>
  <c r="LZ22" i="69"/>
  <c r="LY22" i="69"/>
  <c r="LX22" i="69"/>
  <c r="LW22" i="69"/>
  <c r="LV22" i="69"/>
  <c r="LU22" i="69"/>
  <c r="LT22" i="69"/>
  <c r="LS22" i="69"/>
  <c r="LR22" i="69"/>
  <c r="LQ22" i="69"/>
  <c r="LP22" i="69"/>
  <c r="LO22" i="69"/>
  <c r="LN22" i="69"/>
  <c r="LM22" i="69"/>
  <c r="LL22" i="69"/>
  <c r="LK22" i="69"/>
  <c r="LJ22" i="69"/>
  <c r="LI22" i="69"/>
  <c r="LH22" i="69"/>
  <c r="LG22" i="69"/>
  <c r="LF22" i="69"/>
  <c r="LE22" i="69"/>
  <c r="LD22" i="69"/>
  <c r="LC22" i="69"/>
  <c r="LB22" i="69"/>
  <c r="LA22" i="69"/>
  <c r="KZ22" i="69"/>
  <c r="KY22" i="69"/>
  <c r="KX22" i="69"/>
  <c r="KW22" i="69"/>
  <c r="KV22" i="69"/>
  <c r="KU22" i="69"/>
  <c r="KT22" i="69"/>
  <c r="KS22" i="69"/>
  <c r="KR22" i="69"/>
  <c r="KQ22" i="69"/>
  <c r="KP22" i="69"/>
  <c r="KO22" i="69"/>
  <c r="KN22" i="69"/>
  <c r="KM22" i="69"/>
  <c r="KL22" i="69"/>
  <c r="KK22" i="69"/>
  <c r="KJ22" i="69"/>
  <c r="KI22" i="69"/>
  <c r="KH22" i="69"/>
  <c r="KG22" i="69"/>
  <c r="KF22" i="69"/>
  <c r="KE22" i="69"/>
  <c r="KD22" i="69"/>
  <c r="KC22" i="69"/>
  <c r="KB22" i="69"/>
  <c r="KA22" i="69"/>
  <c r="JZ22" i="69"/>
  <c r="JY22" i="69"/>
  <c r="JX22" i="69"/>
  <c r="JW22" i="69"/>
  <c r="JV22" i="69"/>
  <c r="JU22" i="69"/>
  <c r="JT22" i="69"/>
  <c r="JS22" i="69"/>
  <c r="JR22" i="69"/>
  <c r="JQ22" i="69"/>
  <c r="JP22" i="69"/>
  <c r="JO22" i="69"/>
  <c r="JN22" i="69"/>
  <c r="JM22" i="69"/>
  <c r="JL22" i="69"/>
  <c r="JK22" i="69"/>
  <c r="JJ22" i="69"/>
  <c r="JI22" i="69"/>
  <c r="JH22" i="69"/>
  <c r="JG22" i="69"/>
  <c r="JF22" i="69"/>
  <c r="JE22" i="69"/>
  <c r="JD22" i="69"/>
  <c r="JC22" i="69"/>
  <c r="JB22" i="69"/>
  <c r="JA22" i="69"/>
  <c r="IZ22" i="69"/>
  <c r="IY22" i="69"/>
  <c r="IX22" i="69"/>
  <c r="IW22" i="69"/>
  <c r="IV22" i="69"/>
  <c r="IU22" i="69"/>
  <c r="IT22" i="69"/>
  <c r="IS22" i="69"/>
  <c r="IR22" i="69"/>
  <c r="IQ22" i="69"/>
  <c r="IP22" i="69"/>
  <c r="IO22" i="69"/>
  <c r="IN22" i="69"/>
  <c r="IM22" i="69"/>
  <c r="IL22" i="69"/>
  <c r="IK22" i="69"/>
  <c r="IJ22" i="69"/>
  <c r="II22" i="69"/>
  <c r="IH22" i="69"/>
  <c r="IG22" i="69"/>
  <c r="IF22" i="69"/>
  <c r="IE22" i="69"/>
  <c r="ID22" i="69"/>
  <c r="IC22" i="69"/>
  <c r="IB22" i="69"/>
  <c r="IA22" i="69"/>
  <c r="HZ22" i="69"/>
  <c r="HY22" i="69"/>
  <c r="HX22" i="69"/>
  <c r="HW22" i="69"/>
  <c r="HV22" i="69"/>
  <c r="HU22" i="69"/>
  <c r="HT22" i="69"/>
  <c r="HS22" i="69"/>
  <c r="HR22" i="69"/>
  <c r="HQ22" i="69"/>
  <c r="HP22" i="69"/>
  <c r="HO22" i="69"/>
  <c r="HN22" i="69"/>
  <c r="HM22" i="69"/>
  <c r="HL22" i="69"/>
  <c r="HK22" i="69"/>
  <c r="HJ22" i="69"/>
  <c r="HI22" i="69"/>
  <c r="HH22" i="69"/>
  <c r="HG22" i="69"/>
  <c r="HF22" i="69"/>
  <c r="HE22" i="69"/>
  <c r="HD22" i="69"/>
  <c r="HC22" i="69"/>
  <c r="HB22" i="69"/>
  <c r="HA22" i="69"/>
  <c r="GZ22" i="69"/>
  <c r="GY22" i="69"/>
  <c r="GX22" i="69"/>
  <c r="GW22" i="69"/>
  <c r="GV22" i="69"/>
  <c r="GU22" i="69"/>
  <c r="GT22" i="69"/>
  <c r="GS22" i="69"/>
  <c r="GR22" i="69"/>
  <c r="GQ22" i="69"/>
  <c r="GP22" i="69"/>
  <c r="GO22" i="69"/>
  <c r="GN22" i="69"/>
  <c r="GM22" i="69"/>
  <c r="GL22" i="69"/>
  <c r="GK22" i="69"/>
  <c r="GJ22" i="69"/>
  <c r="GI22" i="69"/>
  <c r="GH22" i="69"/>
  <c r="GG22" i="69"/>
  <c r="GF22" i="69"/>
  <c r="GE22" i="69"/>
  <c r="GD22" i="69"/>
  <c r="GC22" i="69"/>
  <c r="GB22" i="69"/>
  <c r="GA22" i="69"/>
  <c r="FZ22" i="69"/>
  <c r="FY22" i="69"/>
  <c r="FX22" i="69"/>
  <c r="FW22" i="69"/>
  <c r="FV22" i="69"/>
  <c r="FU22" i="69"/>
  <c r="FT22" i="69"/>
  <c r="FS22" i="69"/>
  <c r="FR22" i="69"/>
  <c r="FQ22" i="69"/>
  <c r="FP22" i="69"/>
  <c r="FO22" i="69"/>
  <c r="FN22" i="69"/>
  <c r="FM22" i="69"/>
  <c r="FL22" i="69"/>
  <c r="FK22" i="69"/>
  <c r="FJ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EB22" i="69"/>
  <c r="EA22" i="69"/>
  <c r="DZ22" i="69"/>
  <c r="DY22" i="69"/>
  <c r="DX22" i="69"/>
  <c r="DW22" i="69"/>
  <c r="DV22" i="69"/>
  <c r="DU22" i="69"/>
  <c r="DT22" i="69"/>
  <c r="DS22" i="69"/>
  <c r="DR22" i="69"/>
  <c r="DQ22" i="69"/>
  <c r="DP22" i="69"/>
  <c r="DO22" i="69"/>
  <c r="DN22" i="69"/>
  <c r="DM22" i="69"/>
  <c r="DL22" i="69"/>
  <c r="DK22" i="69"/>
  <c r="DJ22" i="69"/>
  <c r="DI22" i="69"/>
  <c r="DH22" i="69"/>
  <c r="DG22" i="69"/>
  <c r="DF22" i="69"/>
  <c r="DE22" i="69"/>
  <c r="DD22" i="69"/>
  <c r="DC22" i="69"/>
  <c r="DB22" i="69"/>
  <c r="DA22" i="69"/>
  <c r="CZ22" i="69"/>
  <c r="CY22" i="69"/>
  <c r="CX22" i="69"/>
  <c r="CW22" i="69"/>
  <c r="CV22" i="69"/>
  <c r="CU22" i="69"/>
  <c r="CT22" i="69"/>
  <c r="CS22" i="69"/>
  <c r="CR22" i="69"/>
  <c r="CQ22" i="69"/>
  <c r="CP22" i="69"/>
  <c r="CO22" i="69"/>
  <c r="CN22" i="69"/>
  <c r="CM22" i="69"/>
  <c r="CL22" i="69"/>
  <c r="CK22" i="69"/>
  <c r="CJ22" i="69"/>
  <c r="CI22" i="69"/>
  <c r="CH22" i="69"/>
  <c r="CG22" i="69"/>
  <c r="CF22" i="69"/>
  <c r="CE22" i="69"/>
  <c r="CD22" i="69"/>
  <c r="CC22" i="69"/>
  <c r="CB22" i="69"/>
  <c r="CA22" i="69"/>
  <c r="BZ22" i="69"/>
  <c r="BY22" i="69"/>
  <c r="BX22" i="69"/>
  <c r="BW22" i="69"/>
  <c r="BV22" i="69"/>
  <c r="BU22" i="69"/>
  <c r="BT22" i="69"/>
  <c r="BS22" i="69"/>
  <c r="BR22" i="69"/>
  <c r="BQ22" i="69"/>
  <c r="BP22" i="69"/>
  <c r="BO22" i="69"/>
  <c r="BN22" i="69"/>
  <c r="BM22" i="69"/>
  <c r="BL22" i="69"/>
  <c r="BK22" i="69"/>
  <c r="BJ22" i="69"/>
  <c r="BI22" i="69"/>
  <c r="BH22" i="69"/>
  <c r="BG22" i="69"/>
  <c r="BF22" i="69"/>
  <c r="BE22" i="69"/>
  <c r="BD22" i="69"/>
  <c r="BC22" i="69"/>
  <c r="BB22" i="69"/>
  <c r="BA22" i="69"/>
  <c r="AZ22" i="69"/>
  <c r="AY22" i="69"/>
  <c r="AX22" i="69"/>
  <c r="AW22" i="69"/>
  <c r="AV22" i="69"/>
  <c r="AU22" i="69"/>
  <c r="AT22" i="69"/>
  <c r="AS22" i="69"/>
  <c r="AR22" i="69"/>
  <c r="AQ22" i="69"/>
  <c r="AP22" i="69"/>
  <c r="AO22" i="69"/>
  <c r="AN22" i="69"/>
  <c r="AM22" i="69"/>
  <c r="AL22" i="69"/>
  <c r="AK22" i="69"/>
  <c r="AJ22" i="69"/>
  <c r="AI22" i="69"/>
  <c r="AH22" i="69"/>
  <c r="AG22" i="69"/>
  <c r="AF22" i="69"/>
  <c r="AE22" i="69"/>
  <c r="AD22" i="69"/>
  <c r="AC22" i="69"/>
  <c r="AB22" i="69"/>
  <c r="AA22" i="69"/>
  <c r="Z22" i="69"/>
  <c r="Y22" i="69"/>
  <c r="X22" i="69"/>
  <c r="W22" i="69"/>
  <c r="V22" i="69"/>
  <c r="U22" i="69"/>
  <c r="T22" i="69"/>
  <c r="S22" i="69"/>
  <c r="R22" i="69"/>
  <c r="Q22" i="69"/>
  <c r="P22" i="69"/>
  <c r="O22" i="69"/>
  <c r="N22" i="69"/>
  <c r="M22" i="69"/>
  <c r="L22" i="69"/>
  <c r="K22" i="69"/>
  <c r="J22" i="69"/>
  <c r="I22" i="69"/>
  <c r="H22" i="69"/>
  <c r="G22" i="69"/>
  <c r="F22" i="69"/>
  <c r="E22" i="69"/>
  <c r="D22" i="69"/>
  <c r="C22" i="69"/>
  <c r="B22" i="69"/>
  <c r="A22" i="69"/>
  <c r="UC21" i="69"/>
  <c r="UB21" i="69"/>
  <c r="UA21" i="69"/>
  <c r="TZ21" i="69"/>
  <c r="TY21" i="69"/>
  <c r="TX21" i="69"/>
  <c r="TW21" i="69"/>
  <c r="TV21" i="69"/>
  <c r="TU21" i="69"/>
  <c r="TT21" i="69"/>
  <c r="TS21" i="69"/>
  <c r="TR21" i="69"/>
  <c r="TQ21" i="69"/>
  <c r="TP21" i="69"/>
  <c r="TO21" i="69"/>
  <c r="TN21" i="69"/>
  <c r="TM21" i="69"/>
  <c r="TL21" i="69"/>
  <c r="TK21" i="69"/>
  <c r="TJ21" i="69"/>
  <c r="TI21" i="69"/>
  <c r="TH21" i="69"/>
  <c r="TG21" i="69"/>
  <c r="TF21" i="69"/>
  <c r="TE21" i="69"/>
  <c r="TD21" i="69"/>
  <c r="TC21" i="69"/>
  <c r="TB21" i="69"/>
  <c r="TA21" i="69"/>
  <c r="SZ21" i="69"/>
  <c r="SY21" i="69"/>
  <c r="SX21" i="69"/>
  <c r="SW21" i="69"/>
  <c r="SV21" i="69"/>
  <c r="SU21" i="69"/>
  <c r="ST21" i="69"/>
  <c r="SS21" i="69"/>
  <c r="SR21" i="69"/>
  <c r="SQ21" i="69"/>
  <c r="SP21" i="69"/>
  <c r="SO21" i="69"/>
  <c r="SN21" i="69"/>
  <c r="SM21" i="69"/>
  <c r="SL21" i="69"/>
  <c r="SK21" i="69"/>
  <c r="SJ21" i="69"/>
  <c r="SI21" i="69"/>
  <c r="SH21" i="69"/>
  <c r="SG21" i="69"/>
  <c r="SF21" i="69"/>
  <c r="SE21" i="69"/>
  <c r="SD21" i="69"/>
  <c r="SC21" i="69"/>
  <c r="SB21" i="69"/>
  <c r="SA21" i="69"/>
  <c r="RZ21" i="69"/>
  <c r="RY21" i="69"/>
  <c r="RX21" i="69"/>
  <c r="RW21" i="69"/>
  <c r="RV21" i="69"/>
  <c r="RU21" i="69"/>
  <c r="RT21" i="69"/>
  <c r="RS21" i="69"/>
  <c r="RR21" i="69"/>
  <c r="RQ21" i="69"/>
  <c r="RP21" i="69"/>
  <c r="RO21" i="69"/>
  <c r="RN21" i="69"/>
  <c r="RM21" i="69"/>
  <c r="RL21" i="69"/>
  <c r="RK21" i="69"/>
  <c r="RJ21" i="69"/>
  <c r="RI21" i="69"/>
  <c r="RH21" i="69"/>
  <c r="RG21" i="69"/>
  <c r="RF21" i="69"/>
  <c r="RE21" i="69"/>
  <c r="RD21" i="69"/>
  <c r="RC21" i="69"/>
  <c r="RB21" i="69"/>
  <c r="RA21" i="69"/>
  <c r="QZ21" i="69"/>
  <c r="QY21" i="69"/>
  <c r="QX21" i="69"/>
  <c r="QW21" i="69"/>
  <c r="QV21" i="69"/>
  <c r="QU21" i="69"/>
  <c r="QT21" i="69"/>
  <c r="QS21" i="69"/>
  <c r="QR21" i="69"/>
  <c r="QQ21" i="69"/>
  <c r="QP21" i="69"/>
  <c r="QO21" i="69"/>
  <c r="QN21" i="69"/>
  <c r="QM21" i="69"/>
  <c r="QL21" i="69"/>
  <c r="QK21" i="69"/>
  <c r="QJ21" i="69"/>
  <c r="QI21" i="69"/>
  <c r="QH21" i="69"/>
  <c r="QG21" i="69"/>
  <c r="QF21" i="69"/>
  <c r="QE21" i="69"/>
  <c r="QD21" i="69"/>
  <c r="QC21" i="69"/>
  <c r="QB21" i="69"/>
  <c r="QA21" i="69"/>
  <c r="PZ21" i="69"/>
  <c r="PY21" i="69"/>
  <c r="PX21" i="69"/>
  <c r="PW21" i="69"/>
  <c r="PV21" i="69"/>
  <c r="PU21" i="69"/>
  <c r="PT21" i="69"/>
  <c r="PS21" i="69"/>
  <c r="PR21" i="69"/>
  <c r="PQ21" i="69"/>
  <c r="PP21" i="69"/>
  <c r="PO21" i="69"/>
  <c r="PN21" i="69"/>
  <c r="PM21" i="69"/>
  <c r="PL21" i="69"/>
  <c r="PK21" i="69"/>
  <c r="PJ21" i="69"/>
  <c r="PI21" i="69"/>
  <c r="PH21" i="69"/>
  <c r="PG21" i="69"/>
  <c r="PF21" i="69"/>
  <c r="PE21" i="69"/>
  <c r="PD21" i="69"/>
  <c r="PC21" i="69"/>
  <c r="PB21" i="69"/>
  <c r="PA21" i="69"/>
  <c r="OZ21" i="69"/>
  <c r="OY21" i="69"/>
  <c r="OX21" i="69"/>
  <c r="OW21" i="69"/>
  <c r="OV21" i="69"/>
  <c r="OU21" i="69"/>
  <c r="OT21" i="69"/>
  <c r="OS21" i="69"/>
  <c r="OR21" i="69"/>
  <c r="OQ21" i="69"/>
  <c r="OP21" i="69"/>
  <c r="OO21" i="69"/>
  <c r="ON21" i="69"/>
  <c r="OM21" i="69"/>
  <c r="OL21" i="69"/>
  <c r="OK21" i="69"/>
  <c r="OJ21" i="69"/>
  <c r="OI21" i="69"/>
  <c r="OH21" i="69"/>
  <c r="OG21" i="69"/>
  <c r="OF21" i="69"/>
  <c r="OE21" i="69"/>
  <c r="OD21" i="69"/>
  <c r="OC21" i="69"/>
  <c r="OB21" i="69"/>
  <c r="OA21" i="69"/>
  <c r="NZ21" i="69"/>
  <c r="NY21" i="69"/>
  <c r="NX21" i="69"/>
  <c r="NW21" i="69"/>
  <c r="NV21" i="69"/>
  <c r="NU21" i="69"/>
  <c r="NT21" i="69"/>
  <c r="NS21" i="69"/>
  <c r="NR21" i="69"/>
  <c r="NQ21" i="69"/>
  <c r="NP21" i="69"/>
  <c r="NO21" i="69"/>
  <c r="NN21" i="69"/>
  <c r="NM21" i="69"/>
  <c r="NL21" i="69"/>
  <c r="NK21" i="69"/>
  <c r="NJ21" i="69"/>
  <c r="NI21" i="69"/>
  <c r="NH21" i="69"/>
  <c r="NG21" i="69"/>
  <c r="NF21" i="69"/>
  <c r="NE21" i="69"/>
  <c r="ND21" i="69"/>
  <c r="NC21" i="69"/>
  <c r="NB21" i="69"/>
  <c r="NA21" i="69"/>
  <c r="MZ21" i="69"/>
  <c r="MY21" i="69"/>
  <c r="MX21" i="69"/>
  <c r="MW21" i="69"/>
  <c r="MV21" i="69"/>
  <c r="MU21" i="69"/>
  <c r="MT21" i="69"/>
  <c r="MS21" i="69"/>
  <c r="MR21" i="69"/>
  <c r="MQ21" i="69"/>
  <c r="MP21" i="69"/>
  <c r="MO21" i="69"/>
  <c r="MN21" i="69"/>
  <c r="MM21" i="69"/>
  <c r="ML21" i="69"/>
  <c r="MK21" i="69"/>
  <c r="MJ21" i="69"/>
  <c r="MI21" i="69"/>
  <c r="MH21" i="69"/>
  <c r="MG21" i="69"/>
  <c r="MF21" i="69"/>
  <c r="ME21" i="69"/>
  <c r="MD21" i="69"/>
  <c r="MC21" i="69"/>
  <c r="MB21" i="69"/>
  <c r="MA21" i="69"/>
  <c r="LZ21" i="69"/>
  <c r="LY21" i="69"/>
  <c r="LX21" i="69"/>
  <c r="LW21" i="69"/>
  <c r="LV21" i="69"/>
  <c r="LU21" i="69"/>
  <c r="LT21" i="69"/>
  <c r="LS21" i="69"/>
  <c r="LR21" i="69"/>
  <c r="LQ21" i="69"/>
  <c r="LP21" i="69"/>
  <c r="LO21" i="69"/>
  <c r="LN21" i="69"/>
  <c r="LM21" i="69"/>
  <c r="LL21" i="69"/>
  <c r="LK21" i="69"/>
  <c r="LJ21" i="69"/>
  <c r="LI21" i="69"/>
  <c r="LH21" i="69"/>
  <c r="LG21" i="69"/>
  <c r="LF21" i="69"/>
  <c r="LE21" i="69"/>
  <c r="LD21" i="69"/>
  <c r="LC21" i="69"/>
  <c r="LB21" i="69"/>
  <c r="LA21" i="69"/>
  <c r="KZ21" i="69"/>
  <c r="KY21" i="69"/>
  <c r="KX21" i="69"/>
  <c r="KW21" i="69"/>
  <c r="KV21" i="69"/>
  <c r="KU21" i="69"/>
  <c r="KT21" i="69"/>
  <c r="KS21" i="69"/>
  <c r="KR21" i="69"/>
  <c r="KQ21" i="69"/>
  <c r="KP21" i="69"/>
  <c r="KO21" i="69"/>
  <c r="KN21" i="69"/>
  <c r="KM21" i="69"/>
  <c r="KL21" i="69"/>
  <c r="KK21" i="69"/>
  <c r="KJ21" i="69"/>
  <c r="KI21" i="69"/>
  <c r="KH21" i="69"/>
  <c r="KG21" i="69"/>
  <c r="KF21" i="69"/>
  <c r="KE21" i="69"/>
  <c r="KD21" i="69"/>
  <c r="KC21" i="69"/>
  <c r="KB21" i="69"/>
  <c r="KA21" i="69"/>
  <c r="JZ21" i="69"/>
  <c r="JY21" i="69"/>
  <c r="JX21" i="69"/>
  <c r="JW21" i="69"/>
  <c r="JV21" i="69"/>
  <c r="JU21" i="69"/>
  <c r="JT21" i="69"/>
  <c r="JS21" i="69"/>
  <c r="JR21" i="69"/>
  <c r="JQ21" i="69"/>
  <c r="JP21" i="69"/>
  <c r="JO21" i="69"/>
  <c r="JN21" i="69"/>
  <c r="JM21" i="69"/>
  <c r="JL21" i="69"/>
  <c r="JK21" i="69"/>
  <c r="JJ21" i="69"/>
  <c r="JI21" i="69"/>
  <c r="JH21" i="69"/>
  <c r="JG21" i="69"/>
  <c r="JF21" i="69"/>
  <c r="JE21" i="69"/>
  <c r="JD21" i="69"/>
  <c r="JC21" i="69"/>
  <c r="JB21" i="69"/>
  <c r="JA21" i="69"/>
  <c r="IZ21" i="69"/>
  <c r="IY21" i="69"/>
  <c r="IX21" i="69"/>
  <c r="IW21" i="69"/>
  <c r="IV21" i="69"/>
  <c r="IU21" i="69"/>
  <c r="IT21" i="69"/>
  <c r="IS21" i="69"/>
  <c r="IR21" i="69"/>
  <c r="IQ21" i="69"/>
  <c r="IP21" i="69"/>
  <c r="IO21" i="69"/>
  <c r="IN21" i="69"/>
  <c r="IM21" i="69"/>
  <c r="IL21" i="69"/>
  <c r="IK21" i="69"/>
  <c r="IJ21" i="69"/>
  <c r="II21" i="69"/>
  <c r="IH21" i="69"/>
  <c r="IG21" i="69"/>
  <c r="IF21" i="69"/>
  <c r="IE21" i="69"/>
  <c r="ID21" i="69"/>
  <c r="IC21" i="69"/>
  <c r="IB21" i="69"/>
  <c r="IA21" i="69"/>
  <c r="HZ21" i="69"/>
  <c r="HY21" i="69"/>
  <c r="HX21" i="69"/>
  <c r="HW21" i="69"/>
  <c r="HV21" i="69"/>
  <c r="HU21" i="69"/>
  <c r="HT21" i="69"/>
  <c r="HS21" i="69"/>
  <c r="HR21" i="69"/>
  <c r="HQ21" i="69"/>
  <c r="HP21" i="69"/>
  <c r="HO21" i="69"/>
  <c r="HN21" i="69"/>
  <c r="HM21" i="69"/>
  <c r="HL21" i="69"/>
  <c r="HK21" i="69"/>
  <c r="HJ21" i="69"/>
  <c r="HI21" i="69"/>
  <c r="HH21" i="69"/>
  <c r="HG21" i="69"/>
  <c r="HF21" i="69"/>
  <c r="HE21" i="69"/>
  <c r="HD21" i="69"/>
  <c r="HC21" i="69"/>
  <c r="HB21" i="69"/>
  <c r="HA21" i="69"/>
  <c r="GZ21" i="69"/>
  <c r="GY21" i="69"/>
  <c r="GX21" i="69"/>
  <c r="GW21" i="69"/>
  <c r="GV21" i="69"/>
  <c r="GU21" i="69"/>
  <c r="GT21" i="69"/>
  <c r="GS21" i="69"/>
  <c r="GR21" i="69"/>
  <c r="GQ21" i="69"/>
  <c r="GP21" i="69"/>
  <c r="GO21" i="69"/>
  <c r="GN21" i="69"/>
  <c r="GM21" i="69"/>
  <c r="GL21" i="69"/>
  <c r="GK21" i="69"/>
  <c r="GJ21" i="69"/>
  <c r="GI21" i="69"/>
  <c r="GH21" i="69"/>
  <c r="GG21" i="69"/>
  <c r="GF21" i="69"/>
  <c r="GE21" i="69"/>
  <c r="GD21" i="69"/>
  <c r="GC21" i="69"/>
  <c r="GB21" i="69"/>
  <c r="GA21" i="69"/>
  <c r="FZ21" i="69"/>
  <c r="FY21" i="69"/>
  <c r="FX21" i="69"/>
  <c r="FW21" i="69"/>
  <c r="FV21" i="69"/>
  <c r="FU21" i="69"/>
  <c r="FT21" i="69"/>
  <c r="FS21" i="69"/>
  <c r="FR21" i="69"/>
  <c r="FQ21" i="69"/>
  <c r="FP21" i="69"/>
  <c r="FO21" i="69"/>
  <c r="FN21" i="69"/>
  <c r="FM21" i="69"/>
  <c r="FL21" i="69"/>
  <c r="FK21" i="69"/>
  <c r="FJ21" i="69"/>
  <c r="FI21" i="69"/>
  <c r="FH21" i="69"/>
  <c r="FG21" i="69"/>
  <c r="FF21" i="69"/>
  <c r="FE21" i="69"/>
  <c r="FD21" i="69"/>
  <c r="FC21" i="69"/>
  <c r="FB21" i="69"/>
  <c r="FA21" i="69"/>
  <c r="EZ21" i="69"/>
  <c r="EY21" i="69"/>
  <c r="EX21" i="69"/>
  <c r="EW21" i="69"/>
  <c r="EV21" i="69"/>
  <c r="EU21" i="69"/>
  <c r="ET21" i="69"/>
  <c r="ES21" i="69"/>
  <c r="ER21" i="69"/>
  <c r="EQ21" i="69"/>
  <c r="EP21" i="69"/>
  <c r="EO21" i="69"/>
  <c r="EN21" i="69"/>
  <c r="EM21" i="69"/>
  <c r="EL21" i="69"/>
  <c r="EK21" i="69"/>
  <c r="EJ21" i="69"/>
  <c r="EI21" i="69"/>
  <c r="EH21" i="69"/>
  <c r="EG21" i="69"/>
  <c r="EF21" i="69"/>
  <c r="EE21" i="69"/>
  <c r="ED21" i="69"/>
  <c r="EC21" i="69"/>
  <c r="EB21" i="69"/>
  <c r="EA21" i="69"/>
  <c r="DZ21" i="69"/>
  <c r="DY21" i="69"/>
  <c r="DX21" i="69"/>
  <c r="DW21" i="69"/>
  <c r="DV21" i="69"/>
  <c r="DU21" i="69"/>
  <c r="DT21" i="69"/>
  <c r="DS21" i="69"/>
  <c r="DR21" i="69"/>
  <c r="DQ21" i="69"/>
  <c r="DP21" i="69"/>
  <c r="DO21" i="69"/>
  <c r="DN21" i="69"/>
  <c r="DM21" i="69"/>
  <c r="DL21" i="69"/>
  <c r="DK21" i="69"/>
  <c r="DJ21" i="69"/>
  <c r="DI21" i="69"/>
  <c r="DH21" i="69"/>
  <c r="DG21" i="69"/>
  <c r="DF21" i="69"/>
  <c r="DE21" i="69"/>
  <c r="DD21" i="69"/>
  <c r="DC21" i="69"/>
  <c r="DB21" i="69"/>
  <c r="DA21" i="69"/>
  <c r="CZ21" i="69"/>
  <c r="CY21" i="69"/>
  <c r="CX21" i="69"/>
  <c r="CW21" i="69"/>
  <c r="CV21" i="69"/>
  <c r="CU21" i="69"/>
  <c r="CT21" i="69"/>
  <c r="CS21" i="69"/>
  <c r="CR21" i="69"/>
  <c r="CQ21" i="69"/>
  <c r="CP21" i="69"/>
  <c r="CO21" i="69"/>
  <c r="CN21" i="69"/>
  <c r="CM21" i="69"/>
  <c r="CL21" i="69"/>
  <c r="CK21" i="69"/>
  <c r="CJ21" i="69"/>
  <c r="CI21" i="69"/>
  <c r="CH21" i="69"/>
  <c r="CG21" i="69"/>
  <c r="CF21" i="69"/>
  <c r="CE21" i="69"/>
  <c r="CD21" i="69"/>
  <c r="CC21" i="69"/>
  <c r="CB21" i="69"/>
  <c r="CA21" i="69"/>
  <c r="BZ21" i="69"/>
  <c r="BY21" i="69"/>
  <c r="BX21" i="69"/>
  <c r="BW21" i="69"/>
  <c r="BV21" i="69"/>
  <c r="BU21" i="69"/>
  <c r="BT21" i="69"/>
  <c r="BS21" i="69"/>
  <c r="BR21" i="69"/>
  <c r="BQ21" i="69"/>
  <c r="BP21" i="69"/>
  <c r="BO21" i="69"/>
  <c r="BN21" i="69"/>
  <c r="BM21" i="69"/>
  <c r="BL21" i="69"/>
  <c r="BK21" i="69"/>
  <c r="BJ21" i="69"/>
  <c r="BI21" i="69"/>
  <c r="BH21" i="69"/>
  <c r="BG21" i="69"/>
  <c r="BF21" i="69"/>
  <c r="BE21" i="69"/>
  <c r="BD21" i="69"/>
  <c r="BC21" i="69"/>
  <c r="BB21" i="69"/>
  <c r="BA21" i="69"/>
  <c r="AZ21" i="69"/>
  <c r="AY21" i="69"/>
  <c r="AX21" i="69"/>
  <c r="AW21" i="69"/>
  <c r="AV21" i="69"/>
  <c r="AU21" i="69"/>
  <c r="AT21" i="69"/>
  <c r="AS21" i="69"/>
  <c r="AR21" i="69"/>
  <c r="AQ21" i="69"/>
  <c r="AP21" i="69"/>
  <c r="AO21" i="69"/>
  <c r="AN21" i="69"/>
  <c r="AM21" i="69"/>
  <c r="AL21" i="69"/>
  <c r="AK21" i="69"/>
  <c r="AJ21" i="69"/>
  <c r="AI21" i="69"/>
  <c r="AH21" i="69"/>
  <c r="AG21" i="69"/>
  <c r="AF21" i="69"/>
  <c r="AE21" i="69"/>
  <c r="AD21" i="69"/>
  <c r="AC21" i="69"/>
  <c r="AB21" i="69"/>
  <c r="AA21" i="69"/>
  <c r="Z21" i="69"/>
  <c r="Y21" i="69"/>
  <c r="X21" i="69"/>
  <c r="W21" i="69"/>
  <c r="V21" i="69"/>
  <c r="U21" i="69"/>
  <c r="T21" i="69"/>
  <c r="S21" i="69"/>
  <c r="R21" i="69"/>
  <c r="Q21" i="69"/>
  <c r="P21" i="69"/>
  <c r="O21" i="69"/>
  <c r="N21" i="69"/>
  <c r="M21" i="69"/>
  <c r="L21" i="69"/>
  <c r="K21" i="69"/>
  <c r="J21" i="69"/>
  <c r="I21" i="69"/>
  <c r="H21" i="69"/>
  <c r="G21" i="69"/>
  <c r="F21" i="69"/>
  <c r="E21" i="69"/>
  <c r="D21" i="69"/>
  <c r="C21" i="69"/>
  <c r="B21" i="69"/>
  <c r="A21" i="69"/>
  <c r="UC20" i="69"/>
  <c r="UB20" i="69"/>
  <c r="UA20" i="69"/>
  <c r="TZ20" i="69"/>
  <c r="TY20" i="69"/>
  <c r="TX20" i="69"/>
  <c r="TW20" i="69"/>
  <c r="TV20" i="69"/>
  <c r="TU20" i="69"/>
  <c r="TT20" i="69"/>
  <c r="TS20" i="69"/>
  <c r="TR20" i="69"/>
  <c r="TQ20" i="69"/>
  <c r="TP20" i="69"/>
  <c r="TO20" i="69"/>
  <c r="TN20" i="69"/>
  <c r="TM20" i="69"/>
  <c r="TL20" i="69"/>
  <c r="TK20" i="69"/>
  <c r="TJ20" i="69"/>
  <c r="TI20" i="69"/>
  <c r="TH20" i="69"/>
  <c r="TG20" i="69"/>
  <c r="TF20" i="69"/>
  <c r="TE20" i="69"/>
  <c r="TD20" i="69"/>
  <c r="TC20" i="69"/>
  <c r="TB20" i="69"/>
  <c r="TA20" i="69"/>
  <c r="SZ20" i="69"/>
  <c r="SY20" i="69"/>
  <c r="SX20" i="69"/>
  <c r="SW20" i="69"/>
  <c r="SV20" i="69"/>
  <c r="SU20" i="69"/>
  <c r="ST20" i="69"/>
  <c r="SS20" i="69"/>
  <c r="SR20" i="69"/>
  <c r="SQ20" i="69"/>
  <c r="SP20" i="69"/>
  <c r="SO20" i="69"/>
  <c r="SN20" i="69"/>
  <c r="SM20" i="69"/>
  <c r="SL20" i="69"/>
  <c r="SK20" i="69"/>
  <c r="SJ20" i="69"/>
  <c r="SI20" i="69"/>
  <c r="SH20" i="69"/>
  <c r="SG20" i="69"/>
  <c r="SF20" i="69"/>
  <c r="SE20" i="69"/>
  <c r="SD20" i="69"/>
  <c r="SC20" i="69"/>
  <c r="SB20" i="69"/>
  <c r="SA20" i="69"/>
  <c r="RZ20" i="69"/>
  <c r="RY20" i="69"/>
  <c r="RX20" i="69"/>
  <c r="RW20" i="69"/>
  <c r="RV20" i="69"/>
  <c r="RU20" i="69"/>
  <c r="RT20" i="69"/>
  <c r="RS20" i="69"/>
  <c r="RR20" i="69"/>
  <c r="RQ20" i="69"/>
  <c r="RP20" i="69"/>
  <c r="RO20" i="69"/>
  <c r="RN20" i="69"/>
  <c r="RM20" i="69"/>
  <c r="RL20" i="69"/>
  <c r="RK20" i="69"/>
  <c r="RJ20" i="69"/>
  <c r="RI20" i="69"/>
  <c r="RH20" i="69"/>
  <c r="RG20" i="69"/>
  <c r="RF20" i="69"/>
  <c r="RE20" i="69"/>
  <c r="RD20" i="69"/>
  <c r="RC20" i="69"/>
  <c r="RB20" i="69"/>
  <c r="RA20" i="69"/>
  <c r="QZ20" i="69"/>
  <c r="QY20" i="69"/>
  <c r="QX20" i="69"/>
  <c r="QW20" i="69"/>
  <c r="QV20" i="69"/>
  <c r="QU20" i="69"/>
  <c r="QT20" i="69"/>
  <c r="QS20" i="69"/>
  <c r="QR20" i="69"/>
  <c r="QQ20" i="69"/>
  <c r="QP20" i="69"/>
  <c r="QO20" i="69"/>
  <c r="QN20" i="69"/>
  <c r="QM20" i="69"/>
  <c r="QL20" i="69"/>
  <c r="QK20" i="69"/>
  <c r="QJ20" i="69"/>
  <c r="QI20" i="69"/>
  <c r="QH20" i="69"/>
  <c r="QG20" i="69"/>
  <c r="QF20" i="69"/>
  <c r="QE20" i="69"/>
  <c r="QD20" i="69"/>
  <c r="QC20" i="69"/>
  <c r="QB20" i="69"/>
  <c r="QA20" i="69"/>
  <c r="PZ20" i="69"/>
  <c r="PY20" i="69"/>
  <c r="PX20" i="69"/>
  <c r="PW20" i="69"/>
  <c r="PV20" i="69"/>
  <c r="PU20" i="69"/>
  <c r="PT20" i="69"/>
  <c r="PS20" i="69"/>
  <c r="PR20" i="69"/>
  <c r="PQ20" i="69"/>
  <c r="PP20" i="69"/>
  <c r="PO20" i="69"/>
  <c r="PN20" i="69"/>
  <c r="PM20" i="69"/>
  <c r="PL20" i="69"/>
  <c r="PK20" i="69"/>
  <c r="PJ20" i="69"/>
  <c r="PI20" i="69"/>
  <c r="PH20" i="69"/>
  <c r="PG20" i="69"/>
  <c r="PF20" i="69"/>
  <c r="PE20" i="69"/>
  <c r="PD20" i="69"/>
  <c r="PC20" i="69"/>
  <c r="PB20" i="69"/>
  <c r="PA20" i="69"/>
  <c r="OZ20" i="69"/>
  <c r="OY20" i="69"/>
  <c r="OX20" i="69"/>
  <c r="OW20" i="69"/>
  <c r="OV20" i="69"/>
  <c r="OU20" i="69"/>
  <c r="OT20" i="69"/>
  <c r="OS20" i="69"/>
  <c r="OR20" i="69"/>
  <c r="OQ20" i="69"/>
  <c r="OP20" i="69"/>
  <c r="OO20" i="69"/>
  <c r="ON20" i="69"/>
  <c r="OM20" i="69"/>
  <c r="OL20" i="69"/>
  <c r="OK20" i="69"/>
  <c r="OJ20" i="69"/>
  <c r="OI20" i="69"/>
  <c r="OH20" i="69"/>
  <c r="OG20" i="69"/>
  <c r="OF20" i="69"/>
  <c r="OE20" i="69"/>
  <c r="OD20" i="69"/>
  <c r="OC20" i="69"/>
  <c r="OB20" i="69"/>
  <c r="OA20" i="69"/>
  <c r="NZ20" i="69"/>
  <c r="NY20" i="69"/>
  <c r="NX20" i="69"/>
  <c r="NW20" i="69"/>
  <c r="NV20" i="69"/>
  <c r="NU20" i="69"/>
  <c r="NT20" i="69"/>
  <c r="NS20" i="69"/>
  <c r="NR20" i="69"/>
  <c r="NQ20" i="69"/>
  <c r="NP20" i="69"/>
  <c r="NO20" i="69"/>
  <c r="NN20" i="69"/>
  <c r="NM20" i="69"/>
  <c r="NL20" i="69"/>
  <c r="NK20" i="69"/>
  <c r="NJ20" i="69"/>
  <c r="NI20" i="69"/>
  <c r="NH20" i="69"/>
  <c r="NG20" i="69"/>
  <c r="NF20" i="69"/>
  <c r="NE20" i="69"/>
  <c r="ND20" i="69"/>
  <c r="NC20" i="69"/>
  <c r="NB20" i="69"/>
  <c r="NA20" i="69"/>
  <c r="MZ20" i="69"/>
  <c r="MY20" i="69"/>
  <c r="MX20" i="69"/>
  <c r="MW20" i="69"/>
  <c r="MV20" i="69"/>
  <c r="MU20" i="69"/>
  <c r="MT20" i="69"/>
  <c r="MS20" i="69"/>
  <c r="MR20" i="69"/>
  <c r="MQ20" i="69"/>
  <c r="MP20" i="69"/>
  <c r="MO20" i="69"/>
  <c r="MN20" i="69"/>
  <c r="MM20" i="69"/>
  <c r="ML20" i="69"/>
  <c r="MK20" i="69"/>
  <c r="MJ20" i="69"/>
  <c r="MI20" i="69"/>
  <c r="MH20" i="69"/>
  <c r="MG20" i="69"/>
  <c r="MF20" i="69"/>
  <c r="ME20" i="69"/>
  <c r="MD20" i="69"/>
  <c r="MC20" i="69"/>
  <c r="MB20" i="69"/>
  <c r="MA20" i="69"/>
  <c r="LZ20" i="69"/>
  <c r="LY20" i="69"/>
  <c r="LX20" i="69"/>
  <c r="LW20" i="69"/>
  <c r="LV20" i="69"/>
  <c r="LU20" i="69"/>
  <c r="LT20" i="69"/>
  <c r="LS20" i="69"/>
  <c r="LR20" i="69"/>
  <c r="LQ20" i="69"/>
  <c r="LP20" i="69"/>
  <c r="LO20" i="69"/>
  <c r="LN20" i="69"/>
  <c r="LM20" i="69"/>
  <c r="LL20" i="69"/>
  <c r="LK20" i="69"/>
  <c r="LJ20" i="69"/>
  <c r="LI20" i="69"/>
  <c r="LH20" i="69"/>
  <c r="LG20" i="69"/>
  <c r="LF20" i="69"/>
  <c r="LE20" i="69"/>
  <c r="LD20" i="69"/>
  <c r="LC20" i="69"/>
  <c r="LB20" i="69"/>
  <c r="LA20" i="69"/>
  <c r="KZ20" i="69"/>
  <c r="KY20" i="69"/>
  <c r="KX20" i="69"/>
  <c r="KW20" i="69"/>
  <c r="KV20" i="69"/>
  <c r="KU20" i="69"/>
  <c r="KT20" i="69"/>
  <c r="KS20" i="69"/>
  <c r="KR20" i="69"/>
  <c r="KQ20" i="69"/>
  <c r="KP20" i="69"/>
  <c r="KO20" i="69"/>
  <c r="KN20" i="69"/>
  <c r="KM20" i="69"/>
  <c r="KL20" i="69"/>
  <c r="KK20" i="69"/>
  <c r="KJ20" i="69"/>
  <c r="KI20" i="69"/>
  <c r="KH20" i="69"/>
  <c r="KG20" i="69"/>
  <c r="KF20" i="69"/>
  <c r="KE20" i="69"/>
  <c r="KD20" i="69"/>
  <c r="KC20" i="69"/>
  <c r="KB20" i="69"/>
  <c r="KA20" i="69"/>
  <c r="JZ20" i="69"/>
  <c r="JY20" i="69"/>
  <c r="JX20" i="69"/>
  <c r="JW20" i="69"/>
  <c r="JV20" i="69"/>
  <c r="JU20" i="69"/>
  <c r="JT20" i="69"/>
  <c r="JS20" i="69"/>
  <c r="JR20" i="69"/>
  <c r="JQ20" i="69"/>
  <c r="JP20" i="69"/>
  <c r="JO20" i="69"/>
  <c r="JN20" i="69"/>
  <c r="JM20" i="69"/>
  <c r="JL20" i="69"/>
  <c r="JK20" i="69"/>
  <c r="JJ20" i="69"/>
  <c r="JI20" i="69"/>
  <c r="JH20" i="69"/>
  <c r="JG20" i="69"/>
  <c r="JF20" i="69"/>
  <c r="JE20" i="69"/>
  <c r="JD20" i="69"/>
  <c r="JC20" i="69"/>
  <c r="JB20" i="69"/>
  <c r="JA20" i="69"/>
  <c r="IZ20" i="69"/>
  <c r="IY20" i="69"/>
  <c r="IX20" i="69"/>
  <c r="IW20" i="69"/>
  <c r="IV20" i="69"/>
  <c r="IU20" i="69"/>
  <c r="IT20" i="69"/>
  <c r="IS20" i="69"/>
  <c r="IR20" i="69"/>
  <c r="IQ20" i="69"/>
  <c r="IP20" i="69"/>
  <c r="IO20" i="69"/>
  <c r="IN20" i="69"/>
  <c r="IM20" i="69"/>
  <c r="IL20" i="69"/>
  <c r="IK20" i="69"/>
  <c r="IJ20" i="69"/>
  <c r="II20" i="69"/>
  <c r="IH20" i="69"/>
  <c r="IG20" i="69"/>
  <c r="IF20" i="69"/>
  <c r="IE20" i="69"/>
  <c r="ID20" i="69"/>
  <c r="IC20" i="69"/>
  <c r="IB20" i="69"/>
  <c r="IA20" i="69"/>
  <c r="HZ20" i="69"/>
  <c r="HY20" i="69"/>
  <c r="HX20" i="69"/>
  <c r="HW20" i="69"/>
  <c r="HV20" i="69"/>
  <c r="HU20" i="69"/>
  <c r="HT20" i="69"/>
  <c r="HS20" i="69"/>
  <c r="HR20" i="69"/>
  <c r="HQ20" i="69"/>
  <c r="HP20" i="69"/>
  <c r="HO20" i="69"/>
  <c r="HN20" i="69"/>
  <c r="HM20" i="69"/>
  <c r="HL20" i="69"/>
  <c r="HK20" i="69"/>
  <c r="HJ20" i="69"/>
  <c r="HI20" i="69"/>
  <c r="HH20" i="69"/>
  <c r="HG20" i="69"/>
  <c r="HF20" i="69"/>
  <c r="HE20" i="69"/>
  <c r="HD20" i="69"/>
  <c r="HC20" i="69"/>
  <c r="HB20" i="69"/>
  <c r="HA20" i="69"/>
  <c r="GZ20" i="69"/>
  <c r="GY20" i="69"/>
  <c r="GX20" i="69"/>
  <c r="GW20" i="69"/>
  <c r="GV20" i="69"/>
  <c r="GU20" i="69"/>
  <c r="GT20" i="69"/>
  <c r="GS20" i="69"/>
  <c r="GR20" i="69"/>
  <c r="GQ20" i="69"/>
  <c r="GP20" i="69"/>
  <c r="GO20" i="69"/>
  <c r="GN20" i="69"/>
  <c r="GM20" i="69"/>
  <c r="GL20" i="69"/>
  <c r="GK20" i="69"/>
  <c r="GJ20" i="69"/>
  <c r="GI20" i="69"/>
  <c r="GH20" i="69"/>
  <c r="GG20" i="69"/>
  <c r="GF20" i="69"/>
  <c r="GE20" i="69"/>
  <c r="GD20" i="69"/>
  <c r="GC20" i="69"/>
  <c r="GB20" i="69"/>
  <c r="GA20" i="69"/>
  <c r="FZ20" i="69"/>
  <c r="FY20" i="69"/>
  <c r="FX20" i="69"/>
  <c r="FW20" i="69"/>
  <c r="FV20" i="69"/>
  <c r="FU20" i="69"/>
  <c r="FT20" i="69"/>
  <c r="FS20" i="69"/>
  <c r="FR20" i="69"/>
  <c r="FQ20" i="69"/>
  <c r="FP20" i="69"/>
  <c r="FO20" i="69"/>
  <c r="FN20" i="69"/>
  <c r="FM20" i="69"/>
  <c r="FL20" i="69"/>
  <c r="FK20" i="69"/>
  <c r="FJ20" i="69"/>
  <c r="FI20" i="69"/>
  <c r="FH20" i="69"/>
  <c r="FG20" i="69"/>
  <c r="FF20" i="69"/>
  <c r="FE20" i="69"/>
  <c r="FD20" i="69"/>
  <c r="FC20" i="69"/>
  <c r="FB20" i="69"/>
  <c r="FA20" i="69"/>
  <c r="EZ20" i="69"/>
  <c r="EY20" i="69"/>
  <c r="EX20" i="69"/>
  <c r="EW20" i="69"/>
  <c r="EV20" i="69"/>
  <c r="EU20" i="69"/>
  <c r="ET20" i="69"/>
  <c r="ES20" i="69"/>
  <c r="ER20" i="69"/>
  <c r="EQ20" i="69"/>
  <c r="EP20" i="69"/>
  <c r="EO20" i="69"/>
  <c r="EN20" i="69"/>
  <c r="EM20" i="69"/>
  <c r="EL20" i="69"/>
  <c r="EK20" i="69"/>
  <c r="EJ20" i="69"/>
  <c r="EI20" i="69"/>
  <c r="EH20" i="69"/>
  <c r="EG20" i="69"/>
  <c r="EF20" i="69"/>
  <c r="EE20" i="69"/>
  <c r="ED20" i="69"/>
  <c r="EC20" i="69"/>
  <c r="EB20" i="69"/>
  <c r="EA20" i="69"/>
  <c r="DZ20" i="69"/>
  <c r="DY20" i="69"/>
  <c r="DX20" i="69"/>
  <c r="DW20" i="69"/>
  <c r="DV20" i="69"/>
  <c r="DU20" i="69"/>
  <c r="DT20" i="69"/>
  <c r="DS20" i="69"/>
  <c r="DR20" i="69"/>
  <c r="DQ20" i="69"/>
  <c r="DP20" i="69"/>
  <c r="DO20" i="69"/>
  <c r="DN20" i="69"/>
  <c r="DM20" i="69"/>
  <c r="DL20" i="69"/>
  <c r="DK20" i="69"/>
  <c r="DJ20" i="69"/>
  <c r="DI20" i="69"/>
  <c r="DH20" i="69"/>
  <c r="DG20" i="69"/>
  <c r="DF20" i="69"/>
  <c r="DE20" i="69"/>
  <c r="DD20" i="69"/>
  <c r="DC20" i="69"/>
  <c r="DB20" i="69"/>
  <c r="DA20" i="69"/>
  <c r="CZ20" i="69"/>
  <c r="CY20" i="69"/>
  <c r="CX20" i="69"/>
  <c r="CW20" i="69"/>
  <c r="CV20" i="69"/>
  <c r="CU20" i="69"/>
  <c r="CT20" i="69"/>
  <c r="CS20" i="69"/>
  <c r="CR20" i="69"/>
  <c r="CQ20" i="69"/>
  <c r="CP20" i="69"/>
  <c r="CO20" i="69"/>
  <c r="CN20" i="69"/>
  <c r="CM20" i="69"/>
  <c r="CL20" i="69"/>
  <c r="CK20" i="69"/>
  <c r="CJ20" i="69"/>
  <c r="CI20" i="69"/>
  <c r="CH20" i="69"/>
  <c r="CG20" i="69"/>
  <c r="CF20" i="69"/>
  <c r="CE20" i="69"/>
  <c r="CD20" i="69"/>
  <c r="CC20" i="69"/>
  <c r="CB20" i="69"/>
  <c r="CA20" i="69"/>
  <c r="BZ20" i="69"/>
  <c r="BY20" i="69"/>
  <c r="BX20" i="69"/>
  <c r="BW20" i="69"/>
  <c r="BV20" i="69"/>
  <c r="BU20" i="69"/>
  <c r="BT20" i="69"/>
  <c r="BS20" i="69"/>
  <c r="BR20" i="69"/>
  <c r="BQ20" i="69"/>
  <c r="BP20" i="69"/>
  <c r="BO20" i="69"/>
  <c r="BN20" i="69"/>
  <c r="BM20" i="69"/>
  <c r="BL20" i="69"/>
  <c r="BK20" i="69"/>
  <c r="BJ20" i="69"/>
  <c r="BI20" i="69"/>
  <c r="BH20" i="69"/>
  <c r="BG20" i="69"/>
  <c r="BF20" i="69"/>
  <c r="BE20" i="69"/>
  <c r="BD20" i="69"/>
  <c r="BC20" i="69"/>
  <c r="BB20" i="69"/>
  <c r="BA20" i="69"/>
  <c r="AZ20" i="69"/>
  <c r="AY20" i="69"/>
  <c r="AX20" i="69"/>
  <c r="AW20" i="69"/>
  <c r="AV20" i="69"/>
  <c r="AU20" i="69"/>
  <c r="AT20" i="69"/>
  <c r="AS20" i="69"/>
  <c r="AR20" i="69"/>
  <c r="AQ20" i="69"/>
  <c r="AP20" i="69"/>
  <c r="AO20" i="69"/>
  <c r="AN20" i="69"/>
  <c r="AM20" i="69"/>
  <c r="AL20" i="69"/>
  <c r="AK20" i="69"/>
  <c r="AJ20" i="69"/>
  <c r="AI20" i="69"/>
  <c r="AH20" i="69"/>
  <c r="AG20" i="69"/>
  <c r="AF20" i="69"/>
  <c r="AE20" i="69"/>
  <c r="AD20" i="69"/>
  <c r="AC20" i="69"/>
  <c r="AB20" i="69"/>
  <c r="AA20" i="69"/>
  <c r="Z20" i="69"/>
  <c r="Y20" i="69"/>
  <c r="X20" i="69"/>
  <c r="W20" i="69"/>
  <c r="V20" i="69"/>
  <c r="U20" i="69"/>
  <c r="T20" i="69"/>
  <c r="S20" i="69"/>
  <c r="R20" i="69"/>
  <c r="Q20" i="69"/>
  <c r="P20" i="69"/>
  <c r="O20" i="69"/>
  <c r="N20" i="69"/>
  <c r="M20" i="69"/>
  <c r="L20" i="69"/>
  <c r="K20" i="69"/>
  <c r="J20" i="69"/>
  <c r="I20" i="69"/>
  <c r="H20" i="69"/>
  <c r="G20" i="69"/>
  <c r="F20" i="69"/>
  <c r="E20" i="69"/>
  <c r="D20" i="69"/>
  <c r="C20" i="69"/>
  <c r="B20" i="69"/>
  <c r="A20" i="69"/>
  <c r="UC19" i="69"/>
  <c r="UB19" i="69"/>
  <c r="UA19" i="69"/>
  <c r="TZ19" i="69"/>
  <c r="TY19" i="69"/>
  <c r="TX19" i="69"/>
  <c r="TW19" i="69"/>
  <c r="TV19" i="69"/>
  <c r="TU19" i="69"/>
  <c r="TT19" i="69"/>
  <c r="TS19" i="69"/>
  <c r="TR19" i="69"/>
  <c r="TQ19" i="69"/>
  <c r="TP19" i="69"/>
  <c r="TO19" i="69"/>
  <c r="TN19" i="69"/>
  <c r="TM19" i="69"/>
  <c r="TL19" i="69"/>
  <c r="TK19" i="69"/>
  <c r="TJ19" i="69"/>
  <c r="TI19" i="69"/>
  <c r="TH19" i="69"/>
  <c r="TG19" i="69"/>
  <c r="TF19" i="69"/>
  <c r="TE19" i="69"/>
  <c r="TD19" i="69"/>
  <c r="TC19" i="69"/>
  <c r="TB19" i="69"/>
  <c r="TA19" i="69"/>
  <c r="SZ19" i="69"/>
  <c r="SY19" i="69"/>
  <c r="SX19" i="69"/>
  <c r="SW19" i="69"/>
  <c r="SV19" i="69"/>
  <c r="SU19" i="69"/>
  <c r="ST19" i="69"/>
  <c r="SS19" i="69"/>
  <c r="SR19" i="69"/>
  <c r="SQ19" i="69"/>
  <c r="SP19" i="69"/>
  <c r="SO19" i="69"/>
  <c r="SN19" i="69"/>
  <c r="SM19" i="69"/>
  <c r="SL19" i="69"/>
  <c r="SK19" i="69"/>
  <c r="SJ19" i="69"/>
  <c r="SI19" i="69"/>
  <c r="SH19" i="69"/>
  <c r="SG19" i="69"/>
  <c r="SF19" i="69"/>
  <c r="SE19" i="69"/>
  <c r="SD19" i="69"/>
  <c r="SC19" i="69"/>
  <c r="SB19" i="69"/>
  <c r="SA19" i="69"/>
  <c r="RZ19" i="69"/>
  <c r="RY19" i="69"/>
  <c r="RX19" i="69"/>
  <c r="RW19" i="69"/>
  <c r="RV19" i="69"/>
  <c r="RU19" i="69"/>
  <c r="RT19" i="69"/>
  <c r="RS19" i="69"/>
  <c r="RR19" i="69"/>
  <c r="RQ19" i="69"/>
  <c r="RP19" i="69"/>
  <c r="RO19" i="69"/>
  <c r="RN19" i="69"/>
  <c r="RM19" i="69"/>
  <c r="RL19" i="69"/>
  <c r="RK19" i="69"/>
  <c r="RJ19" i="69"/>
  <c r="RI19" i="69"/>
  <c r="RH19" i="69"/>
  <c r="RG19" i="69"/>
  <c r="RF19" i="69"/>
  <c r="RE19" i="69"/>
  <c r="RD19" i="69"/>
  <c r="RC19" i="69"/>
  <c r="RB19" i="69"/>
  <c r="RA19" i="69"/>
  <c r="QZ19" i="69"/>
  <c r="QY19" i="69"/>
  <c r="QX19" i="69"/>
  <c r="QW19" i="69"/>
  <c r="QV19" i="69"/>
  <c r="QU19" i="69"/>
  <c r="QT19" i="69"/>
  <c r="QS19" i="69"/>
  <c r="QR19" i="69"/>
  <c r="QQ19" i="69"/>
  <c r="QP19" i="69"/>
  <c r="QO19" i="69"/>
  <c r="QN19" i="69"/>
  <c r="QM19" i="69"/>
  <c r="QL19" i="69"/>
  <c r="QK19" i="69"/>
  <c r="QJ19" i="69"/>
  <c r="QI19" i="69"/>
  <c r="QH19" i="69"/>
  <c r="QG19" i="69"/>
  <c r="QF19" i="69"/>
  <c r="QE19" i="69"/>
  <c r="QD19" i="69"/>
  <c r="QC19" i="69"/>
  <c r="QB19" i="69"/>
  <c r="QA19" i="69"/>
  <c r="PZ19" i="69"/>
  <c r="PY19" i="69"/>
  <c r="PX19" i="69"/>
  <c r="PW19" i="69"/>
  <c r="PV19" i="69"/>
  <c r="PU19" i="69"/>
  <c r="PT19" i="69"/>
  <c r="PS19" i="69"/>
  <c r="PR19" i="69"/>
  <c r="PQ19" i="69"/>
  <c r="PP19" i="69"/>
  <c r="PO19" i="69"/>
  <c r="PN19" i="69"/>
  <c r="PM19" i="69"/>
  <c r="PL19" i="69"/>
  <c r="PK19" i="69"/>
  <c r="PJ19" i="69"/>
  <c r="PI19" i="69"/>
  <c r="PH19" i="69"/>
  <c r="PG19" i="69"/>
  <c r="PF19" i="69"/>
  <c r="PE19" i="69"/>
  <c r="PD19" i="69"/>
  <c r="PC19" i="69"/>
  <c r="PB19" i="69"/>
  <c r="PA19" i="69"/>
  <c r="OZ19" i="69"/>
  <c r="OY19" i="69"/>
  <c r="OX19" i="69"/>
  <c r="OW19" i="69"/>
  <c r="OV19" i="69"/>
  <c r="OU19" i="69"/>
  <c r="OT19" i="69"/>
  <c r="OS19" i="69"/>
  <c r="OR19" i="69"/>
  <c r="OQ19" i="69"/>
  <c r="OP19" i="69"/>
  <c r="OO19" i="69"/>
  <c r="ON19" i="69"/>
  <c r="OM19" i="69"/>
  <c r="OL19" i="69"/>
  <c r="OK19" i="69"/>
  <c r="OJ19" i="69"/>
  <c r="OI19" i="69"/>
  <c r="OH19" i="69"/>
  <c r="OG19" i="69"/>
  <c r="OF19" i="69"/>
  <c r="OE19" i="69"/>
  <c r="OD19" i="69"/>
  <c r="OC19" i="69"/>
  <c r="OB19" i="69"/>
  <c r="OA19" i="69"/>
  <c r="NZ19" i="69"/>
  <c r="NY19" i="69"/>
  <c r="NX19" i="69"/>
  <c r="NW19" i="69"/>
  <c r="NV19" i="69"/>
  <c r="NU19" i="69"/>
  <c r="NT19" i="69"/>
  <c r="NS19" i="69"/>
  <c r="NR19" i="69"/>
  <c r="NQ19" i="69"/>
  <c r="NP19" i="69"/>
  <c r="NO19" i="69"/>
  <c r="NN19" i="69"/>
  <c r="NM19" i="69"/>
  <c r="NL19" i="69"/>
  <c r="NK19" i="69"/>
  <c r="NJ19" i="69"/>
  <c r="NI19" i="69"/>
  <c r="NH19" i="69"/>
  <c r="NG19" i="69"/>
  <c r="NF19" i="69"/>
  <c r="NE19" i="69"/>
  <c r="ND19" i="69"/>
  <c r="NC19" i="69"/>
  <c r="NB19" i="69"/>
  <c r="NA19" i="69"/>
  <c r="MZ19" i="69"/>
  <c r="MY19" i="69"/>
  <c r="MX19" i="69"/>
  <c r="MW19" i="69"/>
  <c r="MV19" i="69"/>
  <c r="MU19" i="69"/>
  <c r="MT19" i="69"/>
  <c r="MS19" i="69"/>
  <c r="MR19" i="69"/>
  <c r="MQ19" i="69"/>
  <c r="MP19" i="69"/>
  <c r="MO19" i="69"/>
  <c r="MN19" i="69"/>
  <c r="MM19" i="69"/>
  <c r="ML19" i="69"/>
  <c r="MK19" i="69"/>
  <c r="MJ19" i="69"/>
  <c r="MI19" i="69"/>
  <c r="MH19" i="69"/>
  <c r="MG19" i="69"/>
  <c r="MF19" i="69"/>
  <c r="ME19" i="69"/>
  <c r="MD19" i="69"/>
  <c r="MC19" i="69"/>
  <c r="MB19" i="69"/>
  <c r="MA19" i="69"/>
  <c r="LZ19" i="69"/>
  <c r="LY19" i="69"/>
  <c r="LX19" i="69"/>
  <c r="LW19" i="69"/>
  <c r="LV19" i="69"/>
  <c r="LU19" i="69"/>
  <c r="LT19" i="69"/>
  <c r="LS19" i="69"/>
  <c r="LR19" i="69"/>
  <c r="LQ19" i="69"/>
  <c r="LP19" i="69"/>
  <c r="LO19" i="69"/>
  <c r="LN19" i="69"/>
  <c r="LM19" i="69"/>
  <c r="LL19" i="69"/>
  <c r="LK19" i="69"/>
  <c r="LJ19" i="69"/>
  <c r="LI19" i="69"/>
  <c r="LH19" i="69"/>
  <c r="LG19" i="69"/>
  <c r="LF19" i="69"/>
  <c r="LE19" i="69"/>
  <c r="LD19" i="69"/>
  <c r="LC19" i="69"/>
  <c r="LB19" i="69"/>
  <c r="LA19" i="69"/>
  <c r="KZ19" i="69"/>
  <c r="KY19" i="69"/>
  <c r="KX19" i="69"/>
  <c r="KW19" i="69"/>
  <c r="KV19" i="69"/>
  <c r="KU19" i="69"/>
  <c r="KT19" i="69"/>
  <c r="KS19" i="69"/>
  <c r="KR19" i="69"/>
  <c r="KQ19" i="69"/>
  <c r="KP19" i="69"/>
  <c r="KO19" i="69"/>
  <c r="KN19" i="69"/>
  <c r="KM19" i="69"/>
  <c r="KL19" i="69"/>
  <c r="KK19" i="69"/>
  <c r="KJ19" i="69"/>
  <c r="KI19" i="69"/>
  <c r="KH19" i="69"/>
  <c r="KG19" i="69"/>
  <c r="KF19" i="69"/>
  <c r="KE19" i="69"/>
  <c r="KD19" i="69"/>
  <c r="KC19" i="69"/>
  <c r="KB19" i="69"/>
  <c r="KA19" i="69"/>
  <c r="JZ19" i="69"/>
  <c r="JY19" i="69"/>
  <c r="JX19" i="69"/>
  <c r="JW19" i="69"/>
  <c r="JV19" i="69"/>
  <c r="JU19" i="69"/>
  <c r="JT19" i="69"/>
  <c r="JS19" i="69"/>
  <c r="JR19" i="69"/>
  <c r="JQ19" i="69"/>
  <c r="JP19" i="69"/>
  <c r="JO19" i="69"/>
  <c r="JN19" i="69"/>
  <c r="JM19" i="69"/>
  <c r="JL19" i="69"/>
  <c r="JK19" i="69"/>
  <c r="JJ19" i="69"/>
  <c r="JI19" i="69"/>
  <c r="JH19" i="69"/>
  <c r="JG19" i="69"/>
  <c r="JF19" i="69"/>
  <c r="JE19" i="69"/>
  <c r="JD19" i="69"/>
  <c r="JC19" i="69"/>
  <c r="JB19" i="69"/>
  <c r="JA19" i="69"/>
  <c r="IZ19" i="69"/>
  <c r="IY19" i="69"/>
  <c r="IX19" i="69"/>
  <c r="IW19" i="69"/>
  <c r="IV19" i="69"/>
  <c r="IU19" i="69"/>
  <c r="IT19" i="69"/>
  <c r="IS19" i="69"/>
  <c r="IR19" i="69"/>
  <c r="IQ19" i="69"/>
  <c r="IP19" i="69"/>
  <c r="IO19" i="69"/>
  <c r="IN19" i="69"/>
  <c r="IM19" i="69"/>
  <c r="IL19" i="69"/>
  <c r="IK19" i="69"/>
  <c r="IJ19" i="69"/>
  <c r="II19" i="69"/>
  <c r="IH19" i="69"/>
  <c r="IG19" i="69"/>
  <c r="IF19" i="69"/>
  <c r="IE19" i="69"/>
  <c r="ID19" i="69"/>
  <c r="IC19" i="69"/>
  <c r="IB19" i="69"/>
  <c r="IA19" i="69"/>
  <c r="HZ19" i="69"/>
  <c r="HY19" i="69"/>
  <c r="HX19" i="69"/>
  <c r="HW19" i="69"/>
  <c r="HV19" i="69"/>
  <c r="HU19" i="69"/>
  <c r="HT19" i="69"/>
  <c r="HS19" i="69"/>
  <c r="HR19" i="69"/>
  <c r="HQ19" i="69"/>
  <c r="HP19" i="69"/>
  <c r="HO19" i="69"/>
  <c r="HN19" i="69"/>
  <c r="HM19" i="69"/>
  <c r="HL19" i="69"/>
  <c r="HK19" i="69"/>
  <c r="HJ19" i="69"/>
  <c r="HI19" i="69"/>
  <c r="HH19" i="69"/>
  <c r="HG19" i="69"/>
  <c r="HF19" i="69"/>
  <c r="HE19" i="69"/>
  <c r="HD19" i="69"/>
  <c r="HC19" i="69"/>
  <c r="HB19" i="69"/>
  <c r="HA19" i="69"/>
  <c r="GZ19" i="69"/>
  <c r="GY19" i="69"/>
  <c r="GX19" i="69"/>
  <c r="GW19" i="69"/>
  <c r="GV19" i="69"/>
  <c r="GU19" i="69"/>
  <c r="GT19" i="69"/>
  <c r="GS19" i="69"/>
  <c r="GR19" i="69"/>
  <c r="GQ19" i="69"/>
  <c r="GP19" i="69"/>
  <c r="GO19" i="69"/>
  <c r="GN19" i="69"/>
  <c r="GM19" i="69"/>
  <c r="GL19" i="69"/>
  <c r="GK19" i="69"/>
  <c r="GJ19" i="69"/>
  <c r="GI19" i="69"/>
  <c r="GH19" i="69"/>
  <c r="GG19" i="69"/>
  <c r="GF19" i="69"/>
  <c r="GE19" i="69"/>
  <c r="GD19" i="69"/>
  <c r="GC19" i="69"/>
  <c r="GB19" i="69"/>
  <c r="GA19" i="69"/>
  <c r="FZ19" i="69"/>
  <c r="FY19" i="69"/>
  <c r="FX19" i="69"/>
  <c r="FW19" i="69"/>
  <c r="FV19" i="69"/>
  <c r="FU19" i="69"/>
  <c r="FT19" i="69"/>
  <c r="FS19" i="69"/>
  <c r="FR19" i="69"/>
  <c r="FQ19" i="69"/>
  <c r="FP19" i="69"/>
  <c r="FO19" i="69"/>
  <c r="FN19" i="69"/>
  <c r="FM19" i="69"/>
  <c r="FL19" i="69"/>
  <c r="FK19" i="69"/>
  <c r="FJ19" i="69"/>
  <c r="FI19" i="69"/>
  <c r="FH19" i="69"/>
  <c r="FG19" i="69"/>
  <c r="FF19" i="69"/>
  <c r="FE19" i="69"/>
  <c r="FD19" i="69"/>
  <c r="FC19" i="69"/>
  <c r="FB19" i="69"/>
  <c r="FA19" i="69"/>
  <c r="EZ19" i="69"/>
  <c r="EY19" i="69"/>
  <c r="EX19" i="69"/>
  <c r="EW19" i="69"/>
  <c r="EV19" i="69"/>
  <c r="EU19" i="69"/>
  <c r="ET19" i="69"/>
  <c r="ES19" i="69"/>
  <c r="ER19" i="69"/>
  <c r="EQ19" i="69"/>
  <c r="EP19" i="69"/>
  <c r="EO19" i="69"/>
  <c r="EN19" i="69"/>
  <c r="EM19" i="69"/>
  <c r="EL19" i="69"/>
  <c r="EK19" i="69"/>
  <c r="EJ19" i="69"/>
  <c r="EI19" i="69"/>
  <c r="EH19" i="69"/>
  <c r="EG19" i="69"/>
  <c r="EF19" i="69"/>
  <c r="EE19" i="69"/>
  <c r="ED19" i="69"/>
  <c r="EC19" i="69"/>
  <c r="EB19" i="69"/>
  <c r="EA19" i="69"/>
  <c r="DZ19" i="69"/>
  <c r="DY19" i="69"/>
  <c r="DX19" i="69"/>
  <c r="DW19" i="69"/>
  <c r="DV19" i="69"/>
  <c r="DU19" i="69"/>
  <c r="DT19" i="69"/>
  <c r="DS19" i="69"/>
  <c r="DR19" i="69"/>
  <c r="DQ19" i="69"/>
  <c r="DP19" i="69"/>
  <c r="DO19" i="69"/>
  <c r="DN19" i="69"/>
  <c r="DM19" i="69"/>
  <c r="DL19" i="69"/>
  <c r="DK19" i="69"/>
  <c r="DJ19" i="69"/>
  <c r="DI19" i="69"/>
  <c r="DH19" i="69"/>
  <c r="DG19" i="69"/>
  <c r="DF19" i="69"/>
  <c r="DE19" i="69"/>
  <c r="DD19" i="69"/>
  <c r="DC19" i="69"/>
  <c r="DB19" i="69"/>
  <c r="DA19" i="69"/>
  <c r="CZ19" i="69"/>
  <c r="CY19" i="69"/>
  <c r="CX19" i="69"/>
  <c r="CW19" i="69"/>
  <c r="CV19" i="69"/>
  <c r="CU19" i="69"/>
  <c r="CT19" i="69"/>
  <c r="CS19" i="69"/>
  <c r="CR19" i="69"/>
  <c r="CQ19" i="69"/>
  <c r="CP19" i="69"/>
  <c r="CO19" i="69"/>
  <c r="CN19" i="69"/>
  <c r="CM19" i="69"/>
  <c r="CL19" i="69"/>
  <c r="CK19" i="69"/>
  <c r="CJ19" i="69"/>
  <c r="CI19" i="69"/>
  <c r="CH19" i="69"/>
  <c r="CG19" i="69"/>
  <c r="CF19" i="69"/>
  <c r="CE19" i="69"/>
  <c r="CD19" i="69"/>
  <c r="CC19" i="69"/>
  <c r="CB19" i="69"/>
  <c r="CA19" i="69"/>
  <c r="BZ19" i="69"/>
  <c r="BY19" i="69"/>
  <c r="BX19" i="69"/>
  <c r="BW19" i="69"/>
  <c r="BV19" i="69"/>
  <c r="BU19" i="69"/>
  <c r="BT19" i="69"/>
  <c r="BS19" i="69"/>
  <c r="BR19" i="69"/>
  <c r="BQ19" i="69"/>
  <c r="BP19" i="69"/>
  <c r="BO19" i="69"/>
  <c r="BN19" i="69"/>
  <c r="BM19" i="69"/>
  <c r="BL19" i="69"/>
  <c r="BK19" i="69"/>
  <c r="BJ19" i="69"/>
  <c r="BI19" i="69"/>
  <c r="BH19" i="69"/>
  <c r="BG19" i="69"/>
  <c r="BF19" i="69"/>
  <c r="BE19" i="69"/>
  <c r="BD19" i="69"/>
  <c r="BC19" i="69"/>
  <c r="BB19" i="69"/>
  <c r="BA19" i="69"/>
  <c r="AZ19" i="69"/>
  <c r="AY19" i="69"/>
  <c r="AX19" i="69"/>
  <c r="AW19" i="69"/>
  <c r="AV19" i="69"/>
  <c r="AU19" i="69"/>
  <c r="AT19" i="69"/>
  <c r="AS19" i="69"/>
  <c r="AR19" i="69"/>
  <c r="AQ19" i="69"/>
  <c r="AP19" i="69"/>
  <c r="AO19" i="69"/>
  <c r="AN19" i="69"/>
  <c r="AM19" i="69"/>
  <c r="AL19" i="69"/>
  <c r="AK19" i="69"/>
  <c r="AJ19" i="69"/>
  <c r="AI19" i="69"/>
  <c r="AH19" i="69"/>
  <c r="AG19" i="69"/>
  <c r="AF19" i="69"/>
  <c r="AE19" i="69"/>
  <c r="AD19" i="69"/>
  <c r="AC19" i="69"/>
  <c r="AB19" i="69"/>
  <c r="AA19" i="69"/>
  <c r="Z19" i="69"/>
  <c r="Y19" i="69"/>
  <c r="X19" i="69"/>
  <c r="W19" i="69"/>
  <c r="V19" i="69"/>
  <c r="U19" i="69"/>
  <c r="T19" i="69"/>
  <c r="S19" i="69"/>
  <c r="R19" i="69"/>
  <c r="Q19" i="69"/>
  <c r="P19" i="69"/>
  <c r="O19" i="69"/>
  <c r="N19" i="69"/>
  <c r="M19" i="69"/>
  <c r="L19" i="69"/>
  <c r="K19" i="69"/>
  <c r="J19" i="69"/>
  <c r="I19" i="69"/>
  <c r="H19" i="69"/>
  <c r="G19" i="69"/>
  <c r="F19" i="69"/>
  <c r="E19" i="69"/>
  <c r="D19" i="69"/>
  <c r="C19" i="69"/>
  <c r="B19" i="69"/>
  <c r="A19" i="69"/>
  <c r="UC18" i="69"/>
  <c r="UB18" i="69"/>
  <c r="UA18" i="69"/>
  <c r="TZ18" i="69"/>
  <c r="TY18" i="69"/>
  <c r="TX18" i="69"/>
  <c r="TW18" i="69"/>
  <c r="TV18" i="69"/>
  <c r="TU18" i="69"/>
  <c r="TT18" i="69"/>
  <c r="TS18" i="69"/>
  <c r="TR18" i="69"/>
  <c r="TQ18" i="69"/>
  <c r="TP18" i="69"/>
  <c r="TO18" i="69"/>
  <c r="TN18" i="69"/>
  <c r="TM18" i="69"/>
  <c r="TL18" i="69"/>
  <c r="TK18" i="69"/>
  <c r="TJ18" i="69"/>
  <c r="TI18" i="69"/>
  <c r="TH18" i="69"/>
  <c r="TG18" i="69"/>
  <c r="TF18" i="69"/>
  <c r="TE18" i="69"/>
  <c r="TD18" i="69"/>
  <c r="TC18" i="69"/>
  <c r="TB18" i="69"/>
  <c r="TA18" i="69"/>
  <c r="SZ18" i="69"/>
  <c r="SY18" i="69"/>
  <c r="SX18" i="69"/>
  <c r="SW18" i="69"/>
  <c r="SV18" i="69"/>
  <c r="SU18" i="69"/>
  <c r="ST18" i="69"/>
  <c r="SS18" i="69"/>
  <c r="SR18" i="69"/>
  <c r="SQ18" i="69"/>
  <c r="SP18" i="69"/>
  <c r="SO18" i="69"/>
  <c r="SN18" i="69"/>
  <c r="SM18" i="69"/>
  <c r="SL18" i="69"/>
  <c r="SK18" i="69"/>
  <c r="SJ18" i="69"/>
  <c r="SI18" i="69"/>
  <c r="SH18" i="69"/>
  <c r="SG18" i="69"/>
  <c r="SF18" i="69"/>
  <c r="SE18" i="69"/>
  <c r="SD18" i="69"/>
  <c r="SC18" i="69"/>
  <c r="SB18" i="69"/>
  <c r="SA18" i="69"/>
  <c r="RZ18" i="69"/>
  <c r="RY18" i="69"/>
  <c r="RX18" i="69"/>
  <c r="RW18" i="69"/>
  <c r="RV18" i="69"/>
  <c r="RU18" i="69"/>
  <c r="RT18" i="69"/>
  <c r="RS18" i="69"/>
  <c r="RR18" i="69"/>
  <c r="RQ18" i="69"/>
  <c r="RP18" i="69"/>
  <c r="RO18" i="69"/>
  <c r="RN18" i="69"/>
  <c r="RM18" i="69"/>
  <c r="RL18" i="69"/>
  <c r="RK18" i="69"/>
  <c r="RJ18" i="69"/>
  <c r="RI18" i="69"/>
  <c r="RH18" i="69"/>
  <c r="RG18" i="69"/>
  <c r="RF18" i="69"/>
  <c r="RE18" i="69"/>
  <c r="RD18" i="69"/>
  <c r="RC18" i="69"/>
  <c r="RB18" i="69"/>
  <c r="RA18" i="69"/>
  <c r="QZ18" i="69"/>
  <c r="QY18" i="69"/>
  <c r="QX18" i="69"/>
  <c r="QW18" i="69"/>
  <c r="QV18" i="69"/>
  <c r="QU18" i="69"/>
  <c r="QT18" i="69"/>
  <c r="QS18" i="69"/>
  <c r="QR18" i="69"/>
  <c r="QQ18" i="69"/>
  <c r="QP18" i="69"/>
  <c r="QO18" i="69"/>
  <c r="QN18" i="69"/>
  <c r="QM18" i="69"/>
  <c r="QL18" i="69"/>
  <c r="QK18" i="69"/>
  <c r="QJ18" i="69"/>
  <c r="QI18" i="69"/>
  <c r="QH18" i="69"/>
  <c r="QG18" i="69"/>
  <c r="QF18" i="69"/>
  <c r="QE18" i="69"/>
  <c r="QD18" i="69"/>
  <c r="QC18" i="69"/>
  <c r="QB18" i="69"/>
  <c r="QA18" i="69"/>
  <c r="PZ18" i="69"/>
  <c r="PY18" i="69"/>
  <c r="PX18" i="69"/>
  <c r="PW18" i="69"/>
  <c r="PV18" i="69"/>
  <c r="PU18" i="69"/>
  <c r="PT18" i="69"/>
  <c r="PS18" i="69"/>
  <c r="PR18" i="69"/>
  <c r="PQ18" i="69"/>
  <c r="PP18" i="69"/>
  <c r="PO18" i="69"/>
  <c r="PN18" i="69"/>
  <c r="PM18" i="69"/>
  <c r="PL18" i="69"/>
  <c r="PK18" i="69"/>
  <c r="PJ18" i="69"/>
  <c r="PI18" i="69"/>
  <c r="PH18" i="69"/>
  <c r="PG18" i="69"/>
  <c r="PF18" i="69"/>
  <c r="PE18" i="69"/>
  <c r="PD18" i="69"/>
  <c r="PC18" i="69"/>
  <c r="PB18" i="69"/>
  <c r="PA18" i="69"/>
  <c r="OZ18" i="69"/>
  <c r="OY18" i="69"/>
  <c r="OX18" i="69"/>
  <c r="OW18" i="69"/>
  <c r="OV18" i="69"/>
  <c r="OU18" i="69"/>
  <c r="OT18" i="69"/>
  <c r="OS18" i="69"/>
  <c r="OR18" i="69"/>
  <c r="OQ18" i="69"/>
  <c r="OP18" i="69"/>
  <c r="OO18" i="69"/>
  <c r="ON18" i="69"/>
  <c r="OM18" i="69"/>
  <c r="OL18" i="69"/>
  <c r="OK18" i="69"/>
  <c r="OJ18" i="69"/>
  <c r="OI18" i="69"/>
  <c r="OH18" i="69"/>
  <c r="OG18" i="69"/>
  <c r="OF18" i="69"/>
  <c r="OE18" i="69"/>
  <c r="OD18" i="69"/>
  <c r="OC18" i="69"/>
  <c r="OB18" i="69"/>
  <c r="OA18" i="69"/>
  <c r="NZ18" i="69"/>
  <c r="NY18" i="69"/>
  <c r="NX18" i="69"/>
  <c r="NW18" i="69"/>
  <c r="NV18" i="69"/>
  <c r="NU18" i="69"/>
  <c r="NT18" i="69"/>
  <c r="NS18" i="69"/>
  <c r="NR18" i="69"/>
  <c r="NQ18" i="69"/>
  <c r="NP18" i="69"/>
  <c r="NO18" i="69"/>
  <c r="NN18" i="69"/>
  <c r="NM18" i="69"/>
  <c r="NL18" i="69"/>
  <c r="NK18" i="69"/>
  <c r="NJ18" i="69"/>
  <c r="NI18" i="69"/>
  <c r="NH18" i="69"/>
  <c r="NG18" i="69"/>
  <c r="NF18" i="69"/>
  <c r="NE18" i="69"/>
  <c r="ND18" i="69"/>
  <c r="NC18" i="69"/>
  <c r="NB18" i="69"/>
  <c r="NA18" i="69"/>
  <c r="MZ18" i="69"/>
  <c r="MY18" i="69"/>
  <c r="MX18" i="69"/>
  <c r="MW18" i="69"/>
  <c r="MV18" i="69"/>
  <c r="MU18" i="69"/>
  <c r="MT18" i="69"/>
  <c r="MS18" i="69"/>
  <c r="MR18" i="69"/>
  <c r="MQ18" i="69"/>
  <c r="MP18" i="69"/>
  <c r="MO18" i="69"/>
  <c r="MN18" i="69"/>
  <c r="MM18" i="69"/>
  <c r="ML18" i="69"/>
  <c r="MK18" i="69"/>
  <c r="MJ18" i="69"/>
  <c r="MI18" i="69"/>
  <c r="MH18" i="69"/>
  <c r="MG18" i="69"/>
  <c r="MF18" i="69"/>
  <c r="ME18" i="69"/>
  <c r="MD18" i="69"/>
  <c r="MC18" i="69"/>
  <c r="MB18" i="69"/>
  <c r="MA18" i="69"/>
  <c r="LZ18" i="69"/>
  <c r="LY18" i="69"/>
  <c r="LX18" i="69"/>
  <c r="LW18" i="69"/>
  <c r="LV18" i="69"/>
  <c r="LU18" i="69"/>
  <c r="LT18" i="69"/>
  <c r="LS18" i="69"/>
  <c r="LR18" i="69"/>
  <c r="LQ18" i="69"/>
  <c r="LP18" i="69"/>
  <c r="LO18" i="69"/>
  <c r="LN18" i="69"/>
  <c r="LM18" i="69"/>
  <c r="LL18" i="69"/>
  <c r="LK18" i="69"/>
  <c r="LJ18" i="69"/>
  <c r="LI18" i="69"/>
  <c r="LH18" i="69"/>
  <c r="LG18" i="69"/>
  <c r="LF18" i="69"/>
  <c r="LE18" i="69"/>
  <c r="LD18" i="69"/>
  <c r="LC18" i="69"/>
  <c r="LB18" i="69"/>
  <c r="LA18" i="69"/>
  <c r="KZ18" i="69"/>
  <c r="KY18" i="69"/>
  <c r="KX18" i="69"/>
  <c r="KW18" i="69"/>
  <c r="KV18" i="69"/>
  <c r="KU18" i="69"/>
  <c r="KT18" i="69"/>
  <c r="KS18" i="69"/>
  <c r="KR18" i="69"/>
  <c r="KQ18" i="69"/>
  <c r="KP18" i="69"/>
  <c r="KO18" i="69"/>
  <c r="KN18" i="69"/>
  <c r="KM18" i="69"/>
  <c r="KL18" i="69"/>
  <c r="KK18" i="69"/>
  <c r="KJ18" i="69"/>
  <c r="KI18" i="69"/>
  <c r="KH18" i="69"/>
  <c r="KG18" i="69"/>
  <c r="KF18" i="69"/>
  <c r="KE18" i="69"/>
  <c r="KD18" i="69"/>
  <c r="KC18" i="69"/>
  <c r="KB18" i="69"/>
  <c r="KA18" i="69"/>
  <c r="JZ18" i="69"/>
  <c r="JY18" i="69"/>
  <c r="JX18" i="69"/>
  <c r="JW18" i="69"/>
  <c r="JV18" i="69"/>
  <c r="JU18" i="69"/>
  <c r="JT18" i="69"/>
  <c r="JS18" i="69"/>
  <c r="JR18" i="69"/>
  <c r="JQ18" i="69"/>
  <c r="JP18" i="69"/>
  <c r="JO18" i="69"/>
  <c r="JN18" i="69"/>
  <c r="JM18" i="69"/>
  <c r="JL18" i="69"/>
  <c r="JK18" i="69"/>
  <c r="JJ18" i="69"/>
  <c r="JI18" i="69"/>
  <c r="JH18" i="69"/>
  <c r="JG18" i="69"/>
  <c r="JF18" i="69"/>
  <c r="JE18" i="69"/>
  <c r="JD18" i="69"/>
  <c r="JC18" i="69"/>
  <c r="JB18" i="69"/>
  <c r="JA18" i="69"/>
  <c r="IZ18" i="69"/>
  <c r="IY18" i="69"/>
  <c r="IX18" i="69"/>
  <c r="IW18" i="69"/>
  <c r="IV18" i="69"/>
  <c r="IU18" i="69"/>
  <c r="IT18" i="69"/>
  <c r="IS18" i="69"/>
  <c r="IR18" i="69"/>
  <c r="IQ18" i="69"/>
  <c r="IP18" i="69"/>
  <c r="IO18" i="69"/>
  <c r="IN18" i="69"/>
  <c r="IM18" i="69"/>
  <c r="IL18" i="69"/>
  <c r="IK18" i="69"/>
  <c r="IJ18" i="69"/>
  <c r="II18" i="69"/>
  <c r="IH18" i="69"/>
  <c r="IG18" i="69"/>
  <c r="IF18" i="69"/>
  <c r="IE18" i="69"/>
  <c r="ID18" i="69"/>
  <c r="IC18" i="69"/>
  <c r="IB18" i="69"/>
  <c r="IA18" i="69"/>
  <c r="HZ18" i="69"/>
  <c r="HY18" i="69"/>
  <c r="HX18" i="69"/>
  <c r="HW18" i="69"/>
  <c r="HV18" i="69"/>
  <c r="HU18" i="69"/>
  <c r="HT18" i="69"/>
  <c r="HS18" i="69"/>
  <c r="HR18" i="69"/>
  <c r="HQ18" i="69"/>
  <c r="HP18" i="69"/>
  <c r="HO18" i="69"/>
  <c r="HN18" i="69"/>
  <c r="HM18" i="69"/>
  <c r="HL18" i="69"/>
  <c r="HK18" i="69"/>
  <c r="HJ18" i="69"/>
  <c r="HI18" i="69"/>
  <c r="HH18" i="69"/>
  <c r="HG18" i="69"/>
  <c r="HF18" i="69"/>
  <c r="HE18" i="69"/>
  <c r="HD18" i="69"/>
  <c r="HC18" i="69"/>
  <c r="HB18" i="69"/>
  <c r="HA18" i="69"/>
  <c r="GZ18" i="69"/>
  <c r="GY18" i="69"/>
  <c r="GX18" i="69"/>
  <c r="GW18" i="69"/>
  <c r="GV18" i="69"/>
  <c r="GU18" i="69"/>
  <c r="GT18" i="69"/>
  <c r="GS18" i="69"/>
  <c r="GR18" i="69"/>
  <c r="GQ18" i="69"/>
  <c r="GP18" i="69"/>
  <c r="GO18" i="69"/>
  <c r="GN18" i="69"/>
  <c r="GM18" i="69"/>
  <c r="GL18" i="69"/>
  <c r="GK18" i="69"/>
  <c r="GJ18" i="69"/>
  <c r="GI18" i="69"/>
  <c r="GH18" i="69"/>
  <c r="GG18" i="69"/>
  <c r="GF18" i="69"/>
  <c r="GE18" i="69"/>
  <c r="GD18" i="69"/>
  <c r="GC18" i="69"/>
  <c r="GB18" i="69"/>
  <c r="GA18" i="69"/>
  <c r="FZ18" i="69"/>
  <c r="FY18" i="69"/>
  <c r="FX18" i="69"/>
  <c r="FW18" i="69"/>
  <c r="FV18" i="69"/>
  <c r="FU18" i="69"/>
  <c r="FT18" i="69"/>
  <c r="FS18" i="69"/>
  <c r="FR18" i="69"/>
  <c r="FQ18" i="69"/>
  <c r="FP18" i="69"/>
  <c r="FO18" i="69"/>
  <c r="FN18" i="69"/>
  <c r="FM18" i="69"/>
  <c r="FL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DN18" i="69"/>
  <c r="DM18" i="69"/>
  <c r="DL18" i="69"/>
  <c r="DK18" i="69"/>
  <c r="DJ18" i="69"/>
  <c r="DI18" i="69"/>
  <c r="DH18" i="69"/>
  <c r="DG18" i="69"/>
  <c r="DF18" i="69"/>
  <c r="DE18" i="69"/>
  <c r="DD18" i="69"/>
  <c r="DC18" i="69"/>
  <c r="DB18" i="69"/>
  <c r="DA18" i="69"/>
  <c r="CZ18" i="69"/>
  <c r="CY18" i="69"/>
  <c r="CX18" i="69"/>
  <c r="CW18" i="69"/>
  <c r="CV18" i="69"/>
  <c r="CU18" i="69"/>
  <c r="CT18" i="69"/>
  <c r="CS18" i="69"/>
  <c r="CR18" i="69"/>
  <c r="CQ18" i="69"/>
  <c r="CP18" i="69"/>
  <c r="CO18" i="69"/>
  <c r="CN18" i="69"/>
  <c r="CM18" i="69"/>
  <c r="CL18" i="69"/>
  <c r="CK18" i="69"/>
  <c r="CJ18" i="69"/>
  <c r="CI18" i="69"/>
  <c r="CH18" i="69"/>
  <c r="CG18" i="69"/>
  <c r="CF18" i="69"/>
  <c r="CE18" i="69"/>
  <c r="CD18" i="69"/>
  <c r="CC18" i="69"/>
  <c r="CB18" i="69"/>
  <c r="CA18" i="69"/>
  <c r="BZ18" i="69"/>
  <c r="BY18" i="69"/>
  <c r="BX18" i="69"/>
  <c r="BW18" i="69"/>
  <c r="BV18" i="69"/>
  <c r="BU18" i="69"/>
  <c r="BT18" i="69"/>
  <c r="BS18" i="69"/>
  <c r="BR18" i="69"/>
  <c r="BQ18" i="69"/>
  <c r="BP18" i="69"/>
  <c r="BO18" i="69"/>
  <c r="BN18" i="69"/>
  <c r="BM18" i="69"/>
  <c r="BL18" i="69"/>
  <c r="BK18" i="69"/>
  <c r="BJ18" i="69"/>
  <c r="BI18" i="69"/>
  <c r="BH18" i="69"/>
  <c r="BG18" i="69"/>
  <c r="BF18" i="69"/>
  <c r="BE18" i="69"/>
  <c r="BD18" i="69"/>
  <c r="BC18" i="69"/>
  <c r="BB18" i="69"/>
  <c r="BA18" i="69"/>
  <c r="AZ18" i="69"/>
  <c r="AY18" i="69"/>
  <c r="AX18" i="69"/>
  <c r="AW18" i="69"/>
  <c r="AV18" i="69"/>
  <c r="AU18" i="69"/>
  <c r="AT18" i="69"/>
  <c r="AS18" i="69"/>
  <c r="AR18" i="69"/>
  <c r="AQ18" i="69"/>
  <c r="AP18" i="69"/>
  <c r="AO18" i="69"/>
  <c r="AN18" i="69"/>
  <c r="AM18" i="69"/>
  <c r="AL18" i="69"/>
  <c r="AK18" i="69"/>
  <c r="AJ18" i="69"/>
  <c r="AI18" i="69"/>
  <c r="AH18" i="69"/>
  <c r="AG18" i="69"/>
  <c r="AF18" i="69"/>
  <c r="AE18" i="69"/>
  <c r="AD18" i="69"/>
  <c r="AC18" i="69"/>
  <c r="AB18" i="69"/>
  <c r="AA18" i="69"/>
  <c r="Z18" i="69"/>
  <c r="Y18" i="69"/>
  <c r="X18" i="69"/>
  <c r="W18" i="69"/>
  <c r="V18" i="69"/>
  <c r="U18" i="69"/>
  <c r="T18" i="69"/>
  <c r="S18" i="69"/>
  <c r="R18" i="69"/>
  <c r="Q18" i="69"/>
  <c r="P18" i="69"/>
  <c r="O18" i="69"/>
  <c r="N18" i="69"/>
  <c r="M18" i="69"/>
  <c r="L18" i="69"/>
  <c r="K18" i="69"/>
  <c r="I18" i="69"/>
  <c r="H18" i="69"/>
  <c r="G18" i="69"/>
  <c r="F18" i="69"/>
  <c r="E18" i="69"/>
  <c r="D18" i="69"/>
  <c r="C18" i="69"/>
  <c r="B18" i="69"/>
  <c r="A18" i="69"/>
  <c r="UC17" i="69"/>
  <c r="UB17" i="69"/>
  <c r="UA17" i="69"/>
  <c r="TZ17" i="69"/>
  <c r="TY17" i="69"/>
  <c r="TX17" i="69"/>
  <c r="TW17" i="69"/>
  <c r="TV17" i="69"/>
  <c r="TU17" i="69"/>
  <c r="TT17" i="69"/>
  <c r="TS17" i="69"/>
  <c r="TR17" i="69"/>
  <c r="TQ17" i="69"/>
  <c r="TP17" i="69"/>
  <c r="TO17" i="69"/>
  <c r="TN17" i="69"/>
  <c r="TM17" i="69"/>
  <c r="TL17" i="69"/>
  <c r="TK17" i="69"/>
  <c r="TJ17" i="69"/>
  <c r="TI17" i="69"/>
  <c r="TH17" i="69"/>
  <c r="TG17" i="69"/>
  <c r="TF17" i="69"/>
  <c r="TE17" i="69"/>
  <c r="TD17" i="69"/>
  <c r="TC17" i="69"/>
  <c r="TB17" i="69"/>
  <c r="TA17" i="69"/>
  <c r="SZ17" i="69"/>
  <c r="SY17" i="69"/>
  <c r="SX17" i="69"/>
  <c r="SW17" i="69"/>
  <c r="SV17" i="69"/>
  <c r="SU17" i="69"/>
  <c r="ST17" i="69"/>
  <c r="SS17" i="69"/>
  <c r="SR17" i="69"/>
  <c r="SQ17" i="69"/>
  <c r="SP17" i="69"/>
  <c r="SO17" i="69"/>
  <c r="SN17" i="69"/>
  <c r="SM17" i="69"/>
  <c r="SL17" i="69"/>
  <c r="SK17" i="69"/>
  <c r="SJ17" i="69"/>
  <c r="SI17" i="69"/>
  <c r="SH17" i="69"/>
  <c r="SG17" i="69"/>
  <c r="SF17" i="69"/>
  <c r="SE17" i="69"/>
  <c r="SD17" i="69"/>
  <c r="SC17" i="69"/>
  <c r="SB17" i="69"/>
  <c r="SA17" i="69"/>
  <c r="RZ17" i="69"/>
  <c r="RY17" i="69"/>
  <c r="RX17" i="69"/>
  <c r="RW17" i="69"/>
  <c r="RV17" i="69"/>
  <c r="RU17" i="69"/>
  <c r="RT17" i="69"/>
  <c r="RS17" i="69"/>
  <c r="RR17" i="69"/>
  <c r="RQ17" i="69"/>
  <c r="RP17" i="69"/>
  <c r="RO17" i="69"/>
  <c r="RN17" i="69"/>
  <c r="RM17" i="69"/>
  <c r="RL17" i="69"/>
  <c r="RK17" i="69"/>
  <c r="RJ17" i="69"/>
  <c r="RI17" i="69"/>
  <c r="RH17" i="69"/>
  <c r="RG17" i="69"/>
  <c r="RF17" i="69"/>
  <c r="RE17" i="69"/>
  <c r="RD17" i="69"/>
  <c r="RC17" i="69"/>
  <c r="RB17" i="69"/>
  <c r="RA17" i="69"/>
  <c r="QZ17" i="69"/>
  <c r="QY17" i="69"/>
  <c r="QX17" i="69"/>
  <c r="QW17" i="69"/>
  <c r="QV17" i="69"/>
  <c r="QU17" i="69"/>
  <c r="QT17" i="69"/>
  <c r="QS17" i="69"/>
  <c r="QR17" i="69"/>
  <c r="QQ17" i="69"/>
  <c r="QP17" i="69"/>
  <c r="QO17" i="69"/>
  <c r="QN17" i="69"/>
  <c r="QM17" i="69"/>
  <c r="QL17" i="69"/>
  <c r="QK17" i="69"/>
  <c r="QJ17" i="69"/>
  <c r="QI17" i="69"/>
  <c r="QH17" i="69"/>
  <c r="QG17" i="69"/>
  <c r="QF17" i="69"/>
  <c r="QE17" i="69"/>
  <c r="QD17" i="69"/>
  <c r="QC17" i="69"/>
  <c r="QB17" i="69"/>
  <c r="QA17" i="69"/>
  <c r="PZ17" i="69"/>
  <c r="PY17" i="69"/>
  <c r="PX17" i="69"/>
  <c r="PW17" i="69"/>
  <c r="PV17" i="69"/>
  <c r="PU17" i="69"/>
  <c r="PT17" i="69"/>
  <c r="PS17" i="69"/>
  <c r="PR17" i="69"/>
  <c r="PQ17" i="69"/>
  <c r="PP17" i="69"/>
  <c r="PO17" i="69"/>
  <c r="PN17" i="69"/>
  <c r="PM17" i="69"/>
  <c r="PL17" i="69"/>
  <c r="PK17" i="69"/>
  <c r="PJ17" i="69"/>
  <c r="PI17" i="69"/>
  <c r="PH17" i="69"/>
  <c r="PG17" i="69"/>
  <c r="PF17" i="69"/>
  <c r="PE17" i="69"/>
  <c r="PD17" i="69"/>
  <c r="PC17" i="69"/>
  <c r="PB17" i="69"/>
  <c r="PA17" i="69"/>
  <c r="OZ17" i="69"/>
  <c r="OY17" i="69"/>
  <c r="OX17" i="69"/>
  <c r="OW17" i="69"/>
  <c r="OV17" i="69"/>
  <c r="OU17" i="69"/>
  <c r="OT17" i="69"/>
  <c r="OS17" i="69"/>
  <c r="OR17" i="69"/>
  <c r="OQ17" i="69"/>
  <c r="OP17" i="69"/>
  <c r="OO17" i="69"/>
  <c r="ON17" i="69"/>
  <c r="OM17" i="69"/>
  <c r="OL17" i="69"/>
  <c r="OK17" i="69"/>
  <c r="OJ17" i="69"/>
  <c r="OI17" i="69"/>
  <c r="OH17" i="69"/>
  <c r="OG17" i="69"/>
  <c r="OF17" i="69"/>
  <c r="OE17" i="69"/>
  <c r="OD17" i="69"/>
  <c r="OC17" i="69"/>
  <c r="OB17" i="69"/>
  <c r="OA17" i="69"/>
  <c r="NZ17" i="69"/>
  <c r="NY17" i="69"/>
  <c r="NX17" i="69"/>
  <c r="NW17" i="69"/>
  <c r="NV17" i="69"/>
  <c r="NU17" i="69"/>
  <c r="NT17" i="69"/>
  <c r="NS17" i="69"/>
  <c r="NR17" i="69"/>
  <c r="NQ17" i="69"/>
  <c r="NP17" i="69"/>
  <c r="NO17" i="69"/>
  <c r="NN17" i="69"/>
  <c r="NM17" i="69"/>
  <c r="NL17" i="69"/>
  <c r="NK17" i="69"/>
  <c r="NJ17" i="69"/>
  <c r="NI17" i="69"/>
  <c r="NH17" i="69"/>
  <c r="NG17" i="69"/>
  <c r="NF17" i="69"/>
  <c r="NE17" i="69"/>
  <c r="ND17" i="69"/>
  <c r="NC17" i="69"/>
  <c r="NB17" i="69"/>
  <c r="NA17" i="69"/>
  <c r="MZ17" i="69"/>
  <c r="MY17" i="69"/>
  <c r="MX17" i="69"/>
  <c r="MW17" i="69"/>
  <c r="MV17" i="69"/>
  <c r="MU17" i="69"/>
  <c r="MT17" i="69"/>
  <c r="MS17" i="69"/>
  <c r="MR17" i="69"/>
  <c r="MQ17" i="69"/>
  <c r="MP17" i="69"/>
  <c r="MO17" i="69"/>
  <c r="MN17" i="69"/>
  <c r="MM17" i="69"/>
  <c r="ML17" i="69"/>
  <c r="MK17" i="69"/>
  <c r="MJ17" i="69"/>
  <c r="MI17" i="69"/>
  <c r="MH17" i="69"/>
  <c r="MG17" i="69"/>
  <c r="MF17" i="69"/>
  <c r="ME17" i="69"/>
  <c r="MD17" i="69"/>
  <c r="MC17" i="69"/>
  <c r="MB17" i="69"/>
  <c r="MA17" i="69"/>
  <c r="LZ17" i="69"/>
  <c r="LY17" i="69"/>
  <c r="LX17" i="69"/>
  <c r="LW17" i="69"/>
  <c r="LV17" i="69"/>
  <c r="LU17" i="69"/>
  <c r="LT17" i="69"/>
  <c r="LS17" i="69"/>
  <c r="LR17" i="69"/>
  <c r="LQ17" i="69"/>
  <c r="LP17" i="69"/>
  <c r="LO17" i="69"/>
  <c r="LN17" i="69"/>
  <c r="LM17" i="69"/>
  <c r="LL17" i="69"/>
  <c r="LK17" i="69"/>
  <c r="LJ17" i="69"/>
  <c r="LI17" i="69"/>
  <c r="LH17" i="69"/>
  <c r="LG17" i="69"/>
  <c r="LF17" i="69"/>
  <c r="LE17" i="69"/>
  <c r="LD17" i="69"/>
  <c r="LC17" i="69"/>
  <c r="LB17" i="69"/>
  <c r="LA17" i="69"/>
  <c r="KZ17" i="69"/>
  <c r="KY17" i="69"/>
  <c r="KX17" i="69"/>
  <c r="KW17" i="69"/>
  <c r="KV17" i="69"/>
  <c r="KU17" i="69"/>
  <c r="KT17" i="69"/>
  <c r="KS17" i="69"/>
  <c r="KR17" i="69"/>
  <c r="KQ17" i="69"/>
  <c r="KP17" i="69"/>
  <c r="KO17" i="69"/>
  <c r="KN17" i="69"/>
  <c r="KM17" i="69"/>
  <c r="KL17" i="69"/>
  <c r="KK17" i="69"/>
  <c r="KJ17" i="69"/>
  <c r="KI17" i="69"/>
  <c r="KH17" i="69"/>
  <c r="KG17" i="69"/>
  <c r="KF17" i="69"/>
  <c r="KE17" i="69"/>
  <c r="KD17" i="69"/>
  <c r="KC17" i="69"/>
  <c r="KB17" i="69"/>
  <c r="KA17" i="69"/>
  <c r="JZ17" i="69"/>
  <c r="JY17" i="69"/>
  <c r="JX17" i="69"/>
  <c r="JW17" i="69"/>
  <c r="JV17" i="69"/>
  <c r="JU17" i="69"/>
  <c r="JT17" i="69"/>
  <c r="JS17" i="69"/>
  <c r="JR17" i="69"/>
  <c r="JQ17" i="69"/>
  <c r="JP17" i="69"/>
  <c r="JO17" i="69"/>
  <c r="JN17" i="69"/>
  <c r="JM17" i="69"/>
  <c r="JL17" i="69"/>
  <c r="JK17" i="69"/>
  <c r="JJ17" i="69"/>
  <c r="JI17" i="69"/>
  <c r="JH17" i="69"/>
  <c r="JG17" i="69"/>
  <c r="JF17" i="69"/>
  <c r="JE17" i="69"/>
  <c r="JD17" i="69"/>
  <c r="JC17" i="69"/>
  <c r="JB17" i="69"/>
  <c r="JA17" i="69"/>
  <c r="IZ17" i="69"/>
  <c r="IY17" i="69"/>
  <c r="IX17" i="69"/>
  <c r="IW17" i="69"/>
  <c r="IV17" i="69"/>
  <c r="IU17" i="69"/>
  <c r="IT17" i="69"/>
  <c r="IS17" i="69"/>
  <c r="IR17" i="69"/>
  <c r="IQ17" i="69"/>
  <c r="IP17" i="69"/>
  <c r="IO17" i="69"/>
  <c r="IN17" i="69"/>
  <c r="IM17" i="69"/>
  <c r="IL17" i="69"/>
  <c r="IK17" i="69"/>
  <c r="IJ17" i="69"/>
  <c r="II17" i="69"/>
  <c r="IH17" i="69"/>
  <c r="IG17" i="69"/>
  <c r="IF17" i="69"/>
  <c r="IE17" i="69"/>
  <c r="ID17" i="69"/>
  <c r="IC17" i="69"/>
  <c r="IB17" i="69"/>
  <c r="IA17" i="69"/>
  <c r="HZ17" i="69"/>
  <c r="HY17" i="69"/>
  <c r="HX17" i="69"/>
  <c r="HW17" i="69"/>
  <c r="HV17" i="69"/>
  <c r="HU17" i="69"/>
  <c r="HT17" i="69"/>
  <c r="HS17" i="69"/>
  <c r="HR17" i="69"/>
  <c r="HQ17" i="69"/>
  <c r="HP17" i="69"/>
  <c r="HO17" i="69"/>
  <c r="HN17" i="69"/>
  <c r="HM17" i="69"/>
  <c r="HL17" i="69"/>
  <c r="HK17" i="69"/>
  <c r="HJ17" i="69"/>
  <c r="HI17" i="69"/>
  <c r="HH17" i="69"/>
  <c r="HG17" i="69"/>
  <c r="HF17" i="69"/>
  <c r="HE17" i="69"/>
  <c r="HD17" i="69"/>
  <c r="HC17" i="69"/>
  <c r="HB17" i="69"/>
  <c r="HA17" i="69"/>
  <c r="GZ17" i="69"/>
  <c r="GY17" i="69"/>
  <c r="GX17" i="69"/>
  <c r="GW17" i="69"/>
  <c r="GV17" i="69"/>
  <c r="GU17" i="69"/>
  <c r="GT17" i="69"/>
  <c r="GS17" i="69"/>
  <c r="GR17" i="69"/>
  <c r="GQ17" i="69"/>
  <c r="GP17" i="69"/>
  <c r="GO17" i="69"/>
  <c r="GN17" i="69"/>
  <c r="GM17" i="69"/>
  <c r="GL17" i="69"/>
  <c r="GK17" i="69"/>
  <c r="GJ17" i="69"/>
  <c r="GI17" i="69"/>
  <c r="GH17" i="69"/>
  <c r="GG17" i="69"/>
  <c r="GF17" i="69"/>
  <c r="GE17" i="69"/>
  <c r="GD17" i="69"/>
  <c r="GC17" i="69"/>
  <c r="GB17" i="69"/>
  <c r="GA17" i="69"/>
  <c r="FZ17" i="69"/>
  <c r="FY17" i="69"/>
  <c r="FX17" i="69"/>
  <c r="FW17" i="69"/>
  <c r="FV17" i="69"/>
  <c r="FU17" i="69"/>
  <c r="FT17" i="69"/>
  <c r="FS17" i="69"/>
  <c r="FR17" i="69"/>
  <c r="FQ17" i="69"/>
  <c r="FP17" i="69"/>
  <c r="FO17" i="69"/>
  <c r="FN17" i="69"/>
  <c r="FM17" i="69"/>
  <c r="FL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DN17" i="69"/>
  <c r="DM17" i="69"/>
  <c r="DL17" i="69"/>
  <c r="DK17" i="69"/>
  <c r="DJ17" i="69"/>
  <c r="DI17" i="69"/>
  <c r="DH17" i="69"/>
  <c r="DG17" i="69"/>
  <c r="DF17" i="69"/>
  <c r="DE17" i="69"/>
  <c r="DD17" i="69"/>
  <c r="DC17" i="69"/>
  <c r="DB17" i="69"/>
  <c r="DA17" i="69"/>
  <c r="CZ17" i="69"/>
  <c r="CY17" i="69"/>
  <c r="CX17" i="69"/>
  <c r="CW17" i="69"/>
  <c r="CV17" i="69"/>
  <c r="CU17" i="69"/>
  <c r="CT17" i="69"/>
  <c r="CS17" i="69"/>
  <c r="CR17" i="69"/>
  <c r="CQ17" i="69"/>
  <c r="CP17" i="69"/>
  <c r="CO17" i="69"/>
  <c r="CN17" i="69"/>
  <c r="CM17" i="69"/>
  <c r="CL17" i="69"/>
  <c r="CK17" i="69"/>
  <c r="CJ17" i="69"/>
  <c r="CI17" i="69"/>
  <c r="CH17" i="69"/>
  <c r="CG17" i="69"/>
  <c r="CF17" i="69"/>
  <c r="CE17" i="69"/>
  <c r="CD17" i="69"/>
  <c r="CC17" i="69"/>
  <c r="CB17" i="69"/>
  <c r="CA17" i="69"/>
  <c r="BZ17" i="69"/>
  <c r="BY17" i="69"/>
  <c r="BX17" i="69"/>
  <c r="BW17" i="69"/>
  <c r="BV17" i="69"/>
  <c r="BU17" i="69"/>
  <c r="BT17" i="69"/>
  <c r="BS17" i="69"/>
  <c r="BR17" i="69"/>
  <c r="BQ17" i="69"/>
  <c r="BP17" i="69"/>
  <c r="BO17" i="69"/>
  <c r="BN17" i="69"/>
  <c r="BM17" i="69"/>
  <c r="BL17" i="69"/>
  <c r="BK17" i="69"/>
  <c r="BJ17" i="69"/>
  <c r="BI17" i="69"/>
  <c r="BH17" i="69"/>
  <c r="BG17" i="69"/>
  <c r="BF17" i="69"/>
  <c r="BE17" i="69"/>
  <c r="BD17" i="69"/>
  <c r="BC17" i="69"/>
  <c r="BB17" i="69"/>
  <c r="BA17" i="69"/>
  <c r="AZ17" i="69"/>
  <c r="AY17" i="69"/>
  <c r="AX17" i="69"/>
  <c r="AW17" i="69"/>
  <c r="AV17" i="69"/>
  <c r="AU17" i="69"/>
  <c r="AT17" i="69"/>
  <c r="AS17" i="69"/>
  <c r="AR17" i="69"/>
  <c r="AQ17" i="69"/>
  <c r="AP17" i="69"/>
  <c r="AO17" i="69"/>
  <c r="AN17" i="69"/>
  <c r="AM17" i="69"/>
  <c r="AL17" i="69"/>
  <c r="AK17" i="69"/>
  <c r="AJ17" i="69"/>
  <c r="AI17" i="69"/>
  <c r="AH17" i="69"/>
  <c r="AG17" i="69"/>
  <c r="AF17" i="69"/>
  <c r="AE17" i="69"/>
  <c r="AD17" i="69"/>
  <c r="AC17" i="69"/>
  <c r="AB17" i="69"/>
  <c r="AA17" i="69"/>
  <c r="Z17" i="69"/>
  <c r="Y17" i="69"/>
  <c r="X17" i="69"/>
  <c r="W17" i="69"/>
  <c r="V17" i="69"/>
  <c r="U17" i="69"/>
  <c r="T17" i="69"/>
  <c r="S17" i="69"/>
  <c r="R17" i="69"/>
  <c r="Q17" i="69"/>
  <c r="P17" i="69"/>
  <c r="O17" i="69"/>
  <c r="N17" i="69"/>
  <c r="M17" i="69"/>
  <c r="L17" i="69"/>
  <c r="K17" i="69"/>
  <c r="J17" i="69"/>
  <c r="I17" i="69"/>
  <c r="H17" i="69"/>
  <c r="G17" i="69"/>
  <c r="F17" i="69"/>
  <c r="E17" i="69"/>
  <c r="D17" i="69"/>
  <c r="C17" i="69"/>
  <c r="B17" i="69"/>
  <c r="A17" i="69"/>
  <c r="UC16" i="69"/>
  <c r="UB16" i="69"/>
  <c r="UA16" i="69"/>
  <c r="TZ16" i="69"/>
  <c r="TY16" i="69"/>
  <c r="TX16" i="69"/>
  <c r="TW16" i="69"/>
  <c r="TV16" i="69"/>
  <c r="TU16" i="69"/>
  <c r="TT16" i="69"/>
  <c r="TS16" i="69"/>
  <c r="TR16" i="69"/>
  <c r="TQ16" i="69"/>
  <c r="TP16" i="69"/>
  <c r="TO16" i="69"/>
  <c r="TN16" i="69"/>
  <c r="TM16" i="69"/>
  <c r="TL16" i="69"/>
  <c r="TK16" i="69"/>
  <c r="TJ16" i="69"/>
  <c r="TI16" i="69"/>
  <c r="TH16" i="69"/>
  <c r="TG16" i="69"/>
  <c r="TF16" i="69"/>
  <c r="TE16" i="69"/>
  <c r="TD16" i="69"/>
  <c r="TC16" i="69"/>
  <c r="TB16" i="69"/>
  <c r="TA16" i="69"/>
  <c r="SZ16" i="69"/>
  <c r="SY16" i="69"/>
  <c r="SX16" i="69"/>
  <c r="SW16" i="69"/>
  <c r="SV16" i="69"/>
  <c r="SU16" i="69"/>
  <c r="ST16" i="69"/>
  <c r="SS16" i="69"/>
  <c r="SR16" i="69"/>
  <c r="SQ16" i="69"/>
  <c r="SP16" i="69"/>
  <c r="SO16" i="69"/>
  <c r="SN16" i="69"/>
  <c r="SM16" i="69"/>
  <c r="SL16" i="69"/>
  <c r="SK16" i="69"/>
  <c r="SJ16" i="69"/>
  <c r="SI16" i="69"/>
  <c r="SH16" i="69"/>
  <c r="SG16" i="69"/>
  <c r="SF16" i="69"/>
  <c r="SE16" i="69"/>
  <c r="SD16" i="69"/>
  <c r="SC16" i="69"/>
  <c r="SB16" i="69"/>
  <c r="SA16" i="69"/>
  <c r="RZ16" i="69"/>
  <c r="RY16" i="69"/>
  <c r="RX16" i="69"/>
  <c r="RW16" i="69"/>
  <c r="RV16" i="69"/>
  <c r="RU16" i="69"/>
  <c r="RT16" i="69"/>
  <c r="RS16" i="69"/>
  <c r="RR16" i="69"/>
  <c r="RQ16" i="69"/>
  <c r="RP16" i="69"/>
  <c r="RO16" i="69"/>
  <c r="RN16" i="69"/>
  <c r="RM16" i="69"/>
  <c r="RL16" i="69"/>
  <c r="RK16" i="69"/>
  <c r="RJ16" i="69"/>
  <c r="RI16" i="69"/>
  <c r="RH16" i="69"/>
  <c r="RG16" i="69"/>
  <c r="RF16" i="69"/>
  <c r="RE16" i="69"/>
  <c r="RD16" i="69"/>
  <c r="RC16" i="69"/>
  <c r="RB16" i="69"/>
  <c r="RA16" i="69"/>
  <c r="QZ16" i="69"/>
  <c r="QY16" i="69"/>
  <c r="QX16" i="69"/>
  <c r="QW16" i="69"/>
  <c r="QV16" i="69"/>
  <c r="QU16" i="69"/>
  <c r="QT16" i="69"/>
  <c r="QS16" i="69"/>
  <c r="QR16" i="69"/>
  <c r="QQ16" i="69"/>
  <c r="QP16" i="69"/>
  <c r="QO16" i="69"/>
  <c r="QN16" i="69"/>
  <c r="QM16" i="69"/>
  <c r="QL16" i="69"/>
  <c r="QK16" i="69"/>
  <c r="QJ16" i="69"/>
  <c r="QI16" i="69"/>
  <c r="QH16" i="69"/>
  <c r="QG16" i="69"/>
  <c r="QF16" i="69"/>
  <c r="QE16" i="69"/>
  <c r="QD16" i="69"/>
  <c r="QC16" i="69"/>
  <c r="QB16" i="69"/>
  <c r="QA16" i="69"/>
  <c r="PZ16" i="69"/>
  <c r="PY16" i="69"/>
  <c r="PX16" i="69"/>
  <c r="PW16" i="69"/>
  <c r="PV16" i="69"/>
  <c r="PU16" i="69"/>
  <c r="PT16" i="69"/>
  <c r="PS16" i="69"/>
  <c r="PR16" i="69"/>
  <c r="PQ16" i="69"/>
  <c r="PP16" i="69"/>
  <c r="PO16" i="69"/>
  <c r="PN16" i="69"/>
  <c r="PM16" i="69"/>
  <c r="PL16" i="69"/>
  <c r="PK16" i="69"/>
  <c r="PJ16" i="69"/>
  <c r="PI16" i="69"/>
  <c r="PH16" i="69"/>
  <c r="PG16" i="69"/>
  <c r="PF16" i="69"/>
  <c r="PE16" i="69"/>
  <c r="PD16" i="69"/>
  <c r="PC16" i="69"/>
  <c r="PB16" i="69"/>
  <c r="PA16" i="69"/>
  <c r="OZ16" i="69"/>
  <c r="OY16" i="69"/>
  <c r="OX16" i="69"/>
  <c r="OW16" i="69"/>
  <c r="OV16" i="69"/>
  <c r="OU16" i="69"/>
  <c r="OT16" i="69"/>
  <c r="OS16" i="69"/>
  <c r="OR16" i="69"/>
  <c r="OQ16" i="69"/>
  <c r="OP16" i="69"/>
  <c r="OO16" i="69"/>
  <c r="ON16" i="69"/>
  <c r="OM16" i="69"/>
  <c r="OL16" i="69"/>
  <c r="OK16" i="69"/>
  <c r="OJ16" i="69"/>
  <c r="OI16" i="69"/>
  <c r="OH16" i="69"/>
  <c r="OG16" i="69"/>
  <c r="OF16" i="69"/>
  <c r="OE16" i="69"/>
  <c r="OD16" i="69"/>
  <c r="OC16" i="69"/>
  <c r="OB16" i="69"/>
  <c r="OA16" i="69"/>
  <c r="NZ16" i="69"/>
  <c r="NY16" i="69"/>
  <c r="NX16" i="69"/>
  <c r="NW16" i="69"/>
  <c r="NV16" i="69"/>
  <c r="NU16" i="69"/>
  <c r="NT16" i="69"/>
  <c r="NS16" i="69"/>
  <c r="NR16" i="69"/>
  <c r="NQ16" i="69"/>
  <c r="NP16" i="69"/>
  <c r="NO16" i="69"/>
  <c r="NN16" i="69"/>
  <c r="NM16" i="69"/>
  <c r="NL16" i="69"/>
  <c r="NK16" i="69"/>
  <c r="NJ16" i="69"/>
  <c r="NI16" i="69"/>
  <c r="NH16" i="69"/>
  <c r="NG16" i="69"/>
  <c r="NF16" i="69"/>
  <c r="NE16" i="69"/>
  <c r="ND16" i="69"/>
  <c r="NC16" i="69"/>
  <c r="NB16" i="69"/>
  <c r="NA16" i="69"/>
  <c r="MZ16" i="69"/>
  <c r="MY16" i="69"/>
  <c r="MX16" i="69"/>
  <c r="MW16" i="69"/>
  <c r="MV16" i="69"/>
  <c r="MU16" i="69"/>
  <c r="MT16" i="69"/>
  <c r="MS16" i="69"/>
  <c r="MR16" i="69"/>
  <c r="MQ16" i="69"/>
  <c r="MP16" i="69"/>
  <c r="MO16" i="69"/>
  <c r="MN16" i="69"/>
  <c r="MM16" i="69"/>
  <c r="ML16" i="69"/>
  <c r="MK16" i="69"/>
  <c r="MJ16" i="69"/>
  <c r="MI16" i="69"/>
  <c r="MH16" i="69"/>
  <c r="MG16" i="69"/>
  <c r="MF16" i="69"/>
  <c r="ME16" i="69"/>
  <c r="MD16" i="69"/>
  <c r="MC16" i="69"/>
  <c r="MB16" i="69"/>
  <c r="MA16" i="69"/>
  <c r="LZ16" i="69"/>
  <c r="LY16" i="69"/>
  <c r="LX16" i="69"/>
  <c r="LW16" i="69"/>
  <c r="LV16" i="69"/>
  <c r="LU16" i="69"/>
  <c r="LT16" i="69"/>
  <c r="LS16" i="69"/>
  <c r="LR16" i="69"/>
  <c r="LQ16" i="69"/>
  <c r="LP16" i="69"/>
  <c r="LO16" i="69"/>
  <c r="LN16" i="69"/>
  <c r="LM16" i="69"/>
  <c r="LL16" i="69"/>
  <c r="LK16" i="69"/>
  <c r="LJ16" i="69"/>
  <c r="LI16" i="69"/>
  <c r="LH16" i="69"/>
  <c r="LG16" i="69"/>
  <c r="LF16" i="69"/>
  <c r="LE16" i="69"/>
  <c r="LD16" i="69"/>
  <c r="LC16" i="69"/>
  <c r="LB16" i="69"/>
  <c r="LA16" i="69"/>
  <c r="KZ16" i="69"/>
  <c r="KY16" i="69"/>
  <c r="KX16" i="69"/>
  <c r="KW16" i="69"/>
  <c r="KV16" i="69"/>
  <c r="KU16" i="69"/>
  <c r="KT16" i="69"/>
  <c r="KS16" i="69"/>
  <c r="KR16" i="69"/>
  <c r="KQ16" i="69"/>
  <c r="KP16" i="69"/>
  <c r="KO16" i="69"/>
  <c r="KN16" i="69"/>
  <c r="KM16" i="69"/>
  <c r="KL16" i="69"/>
  <c r="KK16" i="69"/>
  <c r="KJ16" i="69"/>
  <c r="KI16" i="69"/>
  <c r="KH16" i="69"/>
  <c r="KG16" i="69"/>
  <c r="KF16" i="69"/>
  <c r="KE16" i="69"/>
  <c r="KD16" i="69"/>
  <c r="KC16" i="69"/>
  <c r="KB16" i="69"/>
  <c r="KA16" i="69"/>
  <c r="JZ16" i="69"/>
  <c r="JY16" i="69"/>
  <c r="JX16" i="69"/>
  <c r="JW16" i="69"/>
  <c r="JV16" i="69"/>
  <c r="JU16" i="69"/>
  <c r="JT16" i="69"/>
  <c r="JS16" i="69"/>
  <c r="JR16" i="69"/>
  <c r="JQ16" i="69"/>
  <c r="JP16" i="69"/>
  <c r="JO16" i="69"/>
  <c r="JN16" i="69"/>
  <c r="JM16" i="69"/>
  <c r="JL16" i="69"/>
  <c r="JK16" i="69"/>
  <c r="JJ16" i="69"/>
  <c r="JI16" i="69"/>
  <c r="JH16" i="69"/>
  <c r="JG16" i="69"/>
  <c r="JF16" i="69"/>
  <c r="JE16" i="69"/>
  <c r="JD16" i="69"/>
  <c r="JC16" i="69"/>
  <c r="JB16" i="69"/>
  <c r="JA16" i="69"/>
  <c r="IZ16" i="69"/>
  <c r="IY16" i="69"/>
  <c r="IX16" i="69"/>
  <c r="IW16" i="69"/>
  <c r="IV16" i="69"/>
  <c r="IU16" i="69"/>
  <c r="IT16" i="69"/>
  <c r="IS16" i="69"/>
  <c r="IR16" i="69"/>
  <c r="IQ16" i="69"/>
  <c r="IP16" i="69"/>
  <c r="IO16" i="69"/>
  <c r="IN16" i="69"/>
  <c r="IM16" i="69"/>
  <c r="IL16" i="69"/>
  <c r="IK16" i="69"/>
  <c r="IJ16" i="69"/>
  <c r="II16" i="69"/>
  <c r="IH16" i="69"/>
  <c r="IG16" i="69"/>
  <c r="IF16" i="69"/>
  <c r="IE16" i="69"/>
  <c r="ID16" i="69"/>
  <c r="IC16" i="69"/>
  <c r="IB16" i="69"/>
  <c r="IA16" i="69"/>
  <c r="HZ16" i="69"/>
  <c r="HY16" i="69"/>
  <c r="HX16" i="69"/>
  <c r="HW16" i="69"/>
  <c r="HV16" i="69"/>
  <c r="HU16" i="69"/>
  <c r="HT16" i="69"/>
  <c r="HS16" i="69"/>
  <c r="HR16" i="69"/>
  <c r="HQ16" i="69"/>
  <c r="HP16" i="69"/>
  <c r="HO16" i="69"/>
  <c r="HN16" i="69"/>
  <c r="HM16" i="69"/>
  <c r="HL16" i="69"/>
  <c r="HK16" i="69"/>
  <c r="HJ16" i="69"/>
  <c r="HI16" i="69"/>
  <c r="HH16" i="69"/>
  <c r="HG16" i="69"/>
  <c r="HF16" i="69"/>
  <c r="HE16" i="69"/>
  <c r="HD16" i="69"/>
  <c r="HC16" i="69"/>
  <c r="HB16" i="69"/>
  <c r="HA16" i="69"/>
  <c r="GZ16" i="69"/>
  <c r="GY16" i="69"/>
  <c r="GX16" i="69"/>
  <c r="GW16" i="69"/>
  <c r="GV16" i="69"/>
  <c r="GU16" i="69"/>
  <c r="GT16" i="69"/>
  <c r="GS16" i="69"/>
  <c r="GR16" i="69"/>
  <c r="GQ16" i="69"/>
  <c r="GP16" i="69"/>
  <c r="GO16" i="69"/>
  <c r="GN16" i="69"/>
  <c r="GM16" i="69"/>
  <c r="GL16" i="69"/>
  <c r="GK16" i="69"/>
  <c r="GJ16" i="69"/>
  <c r="GI16" i="69"/>
  <c r="GH16" i="69"/>
  <c r="GG16" i="69"/>
  <c r="GF16" i="69"/>
  <c r="GE16" i="69"/>
  <c r="GD16" i="69"/>
  <c r="GC16" i="69"/>
  <c r="GB16" i="69"/>
  <c r="GA16" i="69"/>
  <c r="FZ16" i="69"/>
  <c r="FY16" i="69"/>
  <c r="FX16" i="69"/>
  <c r="FW16" i="69"/>
  <c r="FV16" i="69"/>
  <c r="FU16" i="69"/>
  <c r="FT16" i="69"/>
  <c r="FS16" i="69"/>
  <c r="FR16" i="69"/>
  <c r="FQ16" i="69"/>
  <c r="FP16" i="69"/>
  <c r="FO16" i="69"/>
  <c r="FN16" i="69"/>
  <c r="FM16" i="69"/>
  <c r="FL16" i="69"/>
  <c r="FK16" i="69"/>
  <c r="FJ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DN16" i="69"/>
  <c r="DM16" i="69"/>
  <c r="DL16" i="69"/>
  <c r="DK16" i="69"/>
  <c r="DJ16" i="69"/>
  <c r="DI16" i="69"/>
  <c r="DH16" i="69"/>
  <c r="DG16" i="69"/>
  <c r="DF16" i="69"/>
  <c r="DE16" i="69"/>
  <c r="DD16" i="69"/>
  <c r="DC16" i="69"/>
  <c r="DB16" i="69"/>
  <c r="DA16" i="69"/>
  <c r="CZ16" i="69"/>
  <c r="CY16" i="69"/>
  <c r="CX16" i="69"/>
  <c r="CW16" i="69"/>
  <c r="CV16" i="69"/>
  <c r="CU16" i="69"/>
  <c r="CT16" i="69"/>
  <c r="CS16" i="69"/>
  <c r="CR16" i="69"/>
  <c r="CQ16" i="69"/>
  <c r="CP16" i="69"/>
  <c r="CO16" i="69"/>
  <c r="CN16" i="69"/>
  <c r="CM16" i="69"/>
  <c r="CL16" i="69"/>
  <c r="CK16" i="69"/>
  <c r="CJ16" i="69"/>
  <c r="CI16" i="69"/>
  <c r="CH16" i="69"/>
  <c r="CG16" i="69"/>
  <c r="CF16" i="69"/>
  <c r="CE16" i="69"/>
  <c r="CD16" i="69"/>
  <c r="CC16" i="69"/>
  <c r="CB16" i="69"/>
  <c r="CA16" i="69"/>
  <c r="BZ16" i="69"/>
  <c r="BY16" i="69"/>
  <c r="BX16" i="69"/>
  <c r="BW16" i="69"/>
  <c r="BV16" i="69"/>
  <c r="BU16" i="69"/>
  <c r="BT16" i="69"/>
  <c r="BS16" i="69"/>
  <c r="BR16" i="69"/>
  <c r="BQ16" i="69"/>
  <c r="BP16" i="69"/>
  <c r="BO16" i="69"/>
  <c r="BN16" i="69"/>
  <c r="BM16" i="69"/>
  <c r="BL16" i="69"/>
  <c r="BK16" i="69"/>
  <c r="BJ16" i="69"/>
  <c r="BI16" i="69"/>
  <c r="BH16" i="69"/>
  <c r="BG16" i="69"/>
  <c r="BF16" i="69"/>
  <c r="BE16" i="69"/>
  <c r="BD16" i="69"/>
  <c r="BC16" i="69"/>
  <c r="BB16" i="69"/>
  <c r="BA16" i="69"/>
  <c r="AZ16" i="69"/>
  <c r="AY16" i="69"/>
  <c r="AX16" i="69"/>
  <c r="AW16" i="69"/>
  <c r="AV16" i="69"/>
  <c r="AU16" i="69"/>
  <c r="AT16" i="69"/>
  <c r="AS16" i="69"/>
  <c r="AR16" i="69"/>
  <c r="AQ16" i="69"/>
  <c r="AP16" i="69"/>
  <c r="AO16" i="69"/>
  <c r="AN16" i="69"/>
  <c r="AM16" i="69"/>
  <c r="AL16" i="69"/>
  <c r="AK16" i="69"/>
  <c r="AJ16" i="69"/>
  <c r="AI16" i="69"/>
  <c r="AH16" i="69"/>
  <c r="AG16" i="69"/>
  <c r="AF16" i="69"/>
  <c r="AE16" i="69"/>
  <c r="AD16" i="69"/>
  <c r="AC16" i="69"/>
  <c r="AB16" i="69"/>
  <c r="AA16" i="69"/>
  <c r="Z16" i="69"/>
  <c r="Y16" i="69"/>
  <c r="X16" i="69"/>
  <c r="W16" i="69"/>
  <c r="V16" i="69"/>
  <c r="U16" i="69"/>
  <c r="T16" i="69"/>
  <c r="S16" i="69"/>
  <c r="R16" i="69"/>
  <c r="Q16" i="69"/>
  <c r="P16" i="69"/>
  <c r="O16" i="69"/>
  <c r="N16" i="69"/>
  <c r="M16" i="69"/>
  <c r="L16" i="69"/>
  <c r="K16" i="69"/>
  <c r="J16" i="69"/>
  <c r="I16" i="69"/>
  <c r="H16" i="69"/>
  <c r="G16" i="69"/>
  <c r="F16" i="69"/>
  <c r="E16" i="69"/>
  <c r="D16" i="69"/>
  <c r="C16" i="69"/>
  <c r="B16" i="69"/>
  <c r="A16" i="69"/>
  <c r="UC15" i="69"/>
  <c r="UB15" i="69"/>
  <c r="UA15" i="69"/>
  <c r="TZ15" i="69"/>
  <c r="TY15" i="69"/>
  <c r="TX15" i="69"/>
  <c r="TW15" i="69"/>
  <c r="TV15" i="69"/>
  <c r="TU15" i="69"/>
  <c r="TT15" i="69"/>
  <c r="TS15" i="69"/>
  <c r="TR15" i="69"/>
  <c r="TQ15" i="69"/>
  <c r="TP15" i="69"/>
  <c r="TO15" i="69"/>
  <c r="TN15" i="69"/>
  <c r="TM15" i="69"/>
  <c r="TL15" i="69"/>
  <c r="TK15" i="69"/>
  <c r="TJ15" i="69"/>
  <c r="TI15" i="69"/>
  <c r="TH15" i="69"/>
  <c r="TG15" i="69"/>
  <c r="TF15" i="69"/>
  <c r="TE15" i="69"/>
  <c r="TD15" i="69"/>
  <c r="TC15" i="69"/>
  <c r="TB15" i="69"/>
  <c r="TA15" i="69"/>
  <c r="SZ15" i="69"/>
  <c r="SY15" i="69"/>
  <c r="SX15" i="69"/>
  <c r="SW15" i="69"/>
  <c r="SV15" i="69"/>
  <c r="SU15" i="69"/>
  <c r="ST15" i="69"/>
  <c r="SS15" i="69"/>
  <c r="SR15" i="69"/>
  <c r="SQ15" i="69"/>
  <c r="SP15" i="69"/>
  <c r="SO15" i="69"/>
  <c r="SN15" i="69"/>
  <c r="SM15" i="69"/>
  <c r="SL15" i="69"/>
  <c r="SK15" i="69"/>
  <c r="SJ15" i="69"/>
  <c r="SI15" i="69"/>
  <c r="SH15" i="69"/>
  <c r="SG15" i="69"/>
  <c r="SF15" i="69"/>
  <c r="SE15" i="69"/>
  <c r="SD15" i="69"/>
  <c r="SC15" i="69"/>
  <c r="SB15" i="69"/>
  <c r="SA15" i="69"/>
  <c r="RZ15" i="69"/>
  <c r="RY15" i="69"/>
  <c r="RX15" i="69"/>
  <c r="RW15" i="69"/>
  <c r="RV15" i="69"/>
  <c r="RU15" i="69"/>
  <c r="RT15" i="69"/>
  <c r="RS15" i="69"/>
  <c r="RR15" i="69"/>
  <c r="RQ15" i="69"/>
  <c r="RP15" i="69"/>
  <c r="RO15" i="69"/>
  <c r="RN15" i="69"/>
  <c r="RM15" i="69"/>
  <c r="RL15" i="69"/>
  <c r="RK15" i="69"/>
  <c r="RJ15" i="69"/>
  <c r="RI15" i="69"/>
  <c r="RH15" i="69"/>
  <c r="RG15" i="69"/>
  <c r="RF15" i="69"/>
  <c r="RE15" i="69"/>
  <c r="RD15" i="69"/>
  <c r="RC15" i="69"/>
  <c r="RB15" i="69"/>
  <c r="RA15" i="69"/>
  <c r="QZ15" i="69"/>
  <c r="QY15" i="69"/>
  <c r="QX15" i="69"/>
  <c r="QW15" i="69"/>
  <c r="QV15" i="69"/>
  <c r="QU15" i="69"/>
  <c r="QT15" i="69"/>
  <c r="QS15" i="69"/>
  <c r="QR15" i="69"/>
  <c r="QQ15" i="69"/>
  <c r="QP15" i="69"/>
  <c r="QO15" i="69"/>
  <c r="QN15" i="69"/>
  <c r="QM15" i="69"/>
  <c r="QL15" i="69"/>
  <c r="QK15" i="69"/>
  <c r="QJ15" i="69"/>
  <c r="QI15" i="69"/>
  <c r="QH15" i="69"/>
  <c r="QG15" i="69"/>
  <c r="QF15" i="69"/>
  <c r="QE15" i="69"/>
  <c r="QD15" i="69"/>
  <c r="QC15" i="69"/>
  <c r="QB15" i="69"/>
  <c r="QA15" i="69"/>
  <c r="PZ15" i="69"/>
  <c r="PY15" i="69"/>
  <c r="PX15" i="69"/>
  <c r="PW15" i="69"/>
  <c r="PV15" i="69"/>
  <c r="PU15" i="69"/>
  <c r="PT15" i="69"/>
  <c r="PS15" i="69"/>
  <c r="PR15" i="69"/>
  <c r="PQ15" i="69"/>
  <c r="PP15" i="69"/>
  <c r="PO15" i="69"/>
  <c r="PN15" i="69"/>
  <c r="PM15" i="69"/>
  <c r="PL15" i="69"/>
  <c r="PK15" i="69"/>
  <c r="PJ15" i="69"/>
  <c r="PI15" i="69"/>
  <c r="PH15" i="69"/>
  <c r="PG15" i="69"/>
  <c r="PF15" i="69"/>
  <c r="PE15" i="69"/>
  <c r="PD15" i="69"/>
  <c r="PC15" i="69"/>
  <c r="PB15" i="69"/>
  <c r="PA15" i="69"/>
  <c r="OZ15" i="69"/>
  <c r="OY15" i="69"/>
  <c r="OX15" i="69"/>
  <c r="OW15" i="69"/>
  <c r="OV15" i="69"/>
  <c r="OU15" i="69"/>
  <c r="OT15" i="69"/>
  <c r="OS15" i="69"/>
  <c r="OR15" i="69"/>
  <c r="OQ15" i="69"/>
  <c r="OP15" i="69"/>
  <c r="OO15" i="69"/>
  <c r="ON15" i="69"/>
  <c r="OM15" i="69"/>
  <c r="OL15" i="69"/>
  <c r="OK15" i="69"/>
  <c r="OJ15" i="69"/>
  <c r="OI15" i="69"/>
  <c r="OH15" i="69"/>
  <c r="OG15" i="69"/>
  <c r="OF15" i="69"/>
  <c r="OE15" i="69"/>
  <c r="OD15" i="69"/>
  <c r="OC15" i="69"/>
  <c r="OB15" i="69"/>
  <c r="OA15" i="69"/>
  <c r="NZ15" i="69"/>
  <c r="NY15" i="69"/>
  <c r="NX15" i="69"/>
  <c r="NW15" i="69"/>
  <c r="NV15" i="69"/>
  <c r="NU15" i="69"/>
  <c r="NT15" i="69"/>
  <c r="NS15" i="69"/>
  <c r="NR15" i="69"/>
  <c r="NQ15" i="69"/>
  <c r="NP15" i="69"/>
  <c r="NO15" i="69"/>
  <c r="NN15" i="69"/>
  <c r="NM15" i="69"/>
  <c r="NL15" i="69"/>
  <c r="NK15" i="69"/>
  <c r="NJ15" i="69"/>
  <c r="NI15" i="69"/>
  <c r="NH15" i="69"/>
  <c r="NG15" i="69"/>
  <c r="NF15" i="69"/>
  <c r="NE15" i="69"/>
  <c r="ND15" i="69"/>
  <c r="NC15" i="69"/>
  <c r="NB15" i="69"/>
  <c r="NA15" i="69"/>
  <c r="MZ15" i="69"/>
  <c r="MY15" i="69"/>
  <c r="MX15" i="69"/>
  <c r="MW15" i="69"/>
  <c r="MV15" i="69"/>
  <c r="MU15" i="69"/>
  <c r="MT15" i="69"/>
  <c r="MS15" i="69"/>
  <c r="MR15" i="69"/>
  <c r="MQ15" i="69"/>
  <c r="MP15" i="69"/>
  <c r="MO15" i="69"/>
  <c r="MN15" i="69"/>
  <c r="MM15" i="69"/>
  <c r="ML15" i="69"/>
  <c r="MK15" i="69"/>
  <c r="MJ15" i="69"/>
  <c r="MI15" i="69"/>
  <c r="MH15" i="69"/>
  <c r="MG15" i="69"/>
  <c r="MF15" i="69"/>
  <c r="ME15" i="69"/>
  <c r="MD15" i="69"/>
  <c r="MC15" i="69"/>
  <c r="MB15" i="69"/>
  <c r="MA15" i="69"/>
  <c r="LZ15" i="69"/>
  <c r="LY15" i="69"/>
  <c r="LX15" i="69"/>
  <c r="LW15" i="69"/>
  <c r="LV15" i="69"/>
  <c r="LU15" i="69"/>
  <c r="LT15" i="69"/>
  <c r="LS15" i="69"/>
  <c r="LR15" i="69"/>
  <c r="LQ15" i="69"/>
  <c r="LP15" i="69"/>
  <c r="LO15" i="69"/>
  <c r="LN15" i="69"/>
  <c r="LM15" i="69"/>
  <c r="LL15" i="69"/>
  <c r="LK15" i="69"/>
  <c r="LJ15" i="69"/>
  <c r="LI15" i="69"/>
  <c r="LH15" i="69"/>
  <c r="LG15" i="69"/>
  <c r="LF15" i="69"/>
  <c r="LE15" i="69"/>
  <c r="LD15" i="69"/>
  <c r="LC15" i="69"/>
  <c r="LB15" i="69"/>
  <c r="LA15" i="69"/>
  <c r="KZ15" i="69"/>
  <c r="KY15" i="69"/>
  <c r="KX15" i="69"/>
  <c r="KW15" i="69"/>
  <c r="KV15" i="69"/>
  <c r="KU15" i="69"/>
  <c r="KT15" i="69"/>
  <c r="KS15" i="69"/>
  <c r="KR15" i="69"/>
  <c r="KQ15" i="69"/>
  <c r="KP15" i="69"/>
  <c r="KO15" i="69"/>
  <c r="KN15" i="69"/>
  <c r="KM15" i="69"/>
  <c r="KL15" i="69"/>
  <c r="KK15" i="69"/>
  <c r="KJ15" i="69"/>
  <c r="KI15" i="69"/>
  <c r="KH15" i="69"/>
  <c r="KG15" i="69"/>
  <c r="KF15" i="69"/>
  <c r="KE15" i="69"/>
  <c r="KD15" i="69"/>
  <c r="KC15" i="69"/>
  <c r="KB15" i="69"/>
  <c r="KA15" i="69"/>
  <c r="JZ15" i="69"/>
  <c r="JY15" i="69"/>
  <c r="JX15" i="69"/>
  <c r="JW15" i="69"/>
  <c r="JV15" i="69"/>
  <c r="JU15" i="69"/>
  <c r="JT15" i="69"/>
  <c r="JS15" i="69"/>
  <c r="JR15" i="69"/>
  <c r="JQ15" i="69"/>
  <c r="JP15" i="69"/>
  <c r="JO15" i="69"/>
  <c r="JN15" i="69"/>
  <c r="JM15" i="69"/>
  <c r="JL15" i="69"/>
  <c r="JK15" i="69"/>
  <c r="JJ15" i="69"/>
  <c r="JI15" i="69"/>
  <c r="JH15" i="69"/>
  <c r="JG15" i="69"/>
  <c r="JF15" i="69"/>
  <c r="JE15" i="69"/>
  <c r="JD15" i="69"/>
  <c r="JC15" i="69"/>
  <c r="JB15" i="69"/>
  <c r="JA15" i="69"/>
  <c r="IZ15" i="69"/>
  <c r="IY15" i="69"/>
  <c r="IX15" i="69"/>
  <c r="IW15" i="69"/>
  <c r="IV15" i="69"/>
  <c r="IU15" i="69"/>
  <c r="IT15" i="69"/>
  <c r="IS15" i="69"/>
  <c r="IR15" i="69"/>
  <c r="IQ15" i="69"/>
  <c r="IP15" i="69"/>
  <c r="IO15" i="69"/>
  <c r="IN15" i="69"/>
  <c r="IM15" i="69"/>
  <c r="IL15" i="69"/>
  <c r="IK15" i="69"/>
  <c r="IJ15" i="69"/>
  <c r="II15" i="69"/>
  <c r="IH15" i="69"/>
  <c r="IG15" i="69"/>
  <c r="IF15" i="69"/>
  <c r="IE15" i="69"/>
  <c r="ID15" i="69"/>
  <c r="IC15" i="69"/>
  <c r="IB15" i="69"/>
  <c r="IA15" i="69"/>
  <c r="HZ15" i="69"/>
  <c r="HY15" i="69"/>
  <c r="HX15" i="69"/>
  <c r="HW15" i="69"/>
  <c r="HV15" i="69"/>
  <c r="HU15" i="69"/>
  <c r="HT15" i="69"/>
  <c r="HS15" i="69"/>
  <c r="HR15" i="69"/>
  <c r="HQ15" i="69"/>
  <c r="HP15" i="69"/>
  <c r="HO15" i="69"/>
  <c r="HN15" i="69"/>
  <c r="HM15" i="69"/>
  <c r="HL15" i="69"/>
  <c r="HK15" i="69"/>
  <c r="HJ15" i="69"/>
  <c r="HI15" i="69"/>
  <c r="HH15" i="69"/>
  <c r="HG15" i="69"/>
  <c r="HF15" i="69"/>
  <c r="HE15" i="69"/>
  <c r="HD15" i="69"/>
  <c r="HC15" i="69"/>
  <c r="HB15" i="69"/>
  <c r="HA15" i="69"/>
  <c r="GZ15" i="69"/>
  <c r="GY15" i="69"/>
  <c r="GX15" i="69"/>
  <c r="GW15" i="69"/>
  <c r="GV15" i="69"/>
  <c r="GU15" i="69"/>
  <c r="GT15" i="69"/>
  <c r="GS15" i="69"/>
  <c r="GR15" i="69"/>
  <c r="GQ15" i="69"/>
  <c r="GP15" i="69"/>
  <c r="GO15" i="69"/>
  <c r="GN15" i="69"/>
  <c r="GM15" i="69"/>
  <c r="GL15" i="69"/>
  <c r="GK15" i="69"/>
  <c r="GJ15" i="69"/>
  <c r="GI15" i="69"/>
  <c r="GH15" i="69"/>
  <c r="GG15" i="69"/>
  <c r="GF15" i="69"/>
  <c r="GE15" i="69"/>
  <c r="GD15" i="69"/>
  <c r="GC15" i="69"/>
  <c r="GB15" i="69"/>
  <c r="GA15" i="69"/>
  <c r="FZ15" i="69"/>
  <c r="FY15" i="69"/>
  <c r="FX15" i="69"/>
  <c r="FW15" i="69"/>
  <c r="FV15" i="69"/>
  <c r="FU15" i="69"/>
  <c r="FT15" i="69"/>
  <c r="FS15" i="69"/>
  <c r="FR15" i="69"/>
  <c r="FQ15" i="69"/>
  <c r="FP15" i="69"/>
  <c r="FO15" i="69"/>
  <c r="FN15" i="69"/>
  <c r="FM15" i="69"/>
  <c r="FL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DN15" i="69"/>
  <c r="DM15" i="69"/>
  <c r="DL15" i="69"/>
  <c r="DK15" i="69"/>
  <c r="DJ15" i="69"/>
  <c r="DI15" i="69"/>
  <c r="DH15" i="69"/>
  <c r="DG15" i="69"/>
  <c r="DF15" i="69"/>
  <c r="DE15" i="69"/>
  <c r="DD15" i="69"/>
  <c r="DC15" i="69"/>
  <c r="DB15" i="69"/>
  <c r="DA15" i="69"/>
  <c r="CZ15" i="69"/>
  <c r="CY15" i="69"/>
  <c r="CX15" i="69"/>
  <c r="CW15" i="69"/>
  <c r="CV15" i="69"/>
  <c r="CU15" i="69"/>
  <c r="CT15" i="69"/>
  <c r="CS15" i="69"/>
  <c r="CR15" i="69"/>
  <c r="CQ15" i="69"/>
  <c r="CP15" i="69"/>
  <c r="CO15" i="69"/>
  <c r="CN15" i="69"/>
  <c r="CM15" i="69"/>
  <c r="CL15" i="69"/>
  <c r="CK15" i="69"/>
  <c r="CJ15" i="69"/>
  <c r="CI15" i="69"/>
  <c r="CH15" i="69"/>
  <c r="CG15" i="69"/>
  <c r="CF15" i="69"/>
  <c r="CE15" i="69"/>
  <c r="CD15" i="69"/>
  <c r="CC15" i="69"/>
  <c r="CB15" i="69"/>
  <c r="CA15" i="69"/>
  <c r="BZ15" i="69"/>
  <c r="BY15" i="69"/>
  <c r="BX15" i="69"/>
  <c r="BW15" i="69"/>
  <c r="BV15" i="69"/>
  <c r="BU15" i="69"/>
  <c r="BT15" i="69"/>
  <c r="BS15" i="69"/>
  <c r="BR15" i="69"/>
  <c r="BQ15" i="69"/>
  <c r="BP15" i="69"/>
  <c r="BO15" i="69"/>
  <c r="BN15" i="69"/>
  <c r="BM15" i="69"/>
  <c r="BL15" i="69"/>
  <c r="BK15" i="69"/>
  <c r="BJ15" i="69"/>
  <c r="BI15" i="69"/>
  <c r="BH15" i="69"/>
  <c r="BG15" i="69"/>
  <c r="BF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D15" i="69"/>
  <c r="C15" i="69"/>
  <c r="B15" i="69"/>
  <c r="A15" i="69"/>
  <c r="UC14" i="69"/>
  <c r="UB14" i="69"/>
  <c r="UA14" i="69"/>
  <c r="TZ14" i="69"/>
  <c r="TY14" i="69"/>
  <c r="TX14" i="69"/>
  <c r="TW14" i="69"/>
  <c r="TV14" i="69"/>
  <c r="TU14" i="69"/>
  <c r="TT14" i="69"/>
  <c r="TS14" i="69"/>
  <c r="TR14" i="69"/>
  <c r="TQ14" i="69"/>
  <c r="TP14" i="69"/>
  <c r="TO14" i="69"/>
  <c r="TN14" i="69"/>
  <c r="TM14" i="69"/>
  <c r="TL14" i="69"/>
  <c r="TK14" i="69"/>
  <c r="TJ14" i="69"/>
  <c r="TI14" i="69"/>
  <c r="TH14" i="69"/>
  <c r="TG14" i="69"/>
  <c r="TF14" i="69"/>
  <c r="TE14" i="69"/>
  <c r="TD14" i="69"/>
  <c r="TC14" i="69"/>
  <c r="TB14" i="69"/>
  <c r="TA14" i="69"/>
  <c r="SZ14" i="69"/>
  <c r="SY14" i="69"/>
  <c r="SX14" i="69"/>
  <c r="SW14" i="69"/>
  <c r="SV14" i="69"/>
  <c r="SU14" i="69"/>
  <c r="ST14" i="69"/>
  <c r="SS14" i="69"/>
  <c r="SR14" i="69"/>
  <c r="SQ14" i="69"/>
  <c r="SP14" i="69"/>
  <c r="SO14" i="69"/>
  <c r="SN14" i="69"/>
  <c r="SM14" i="69"/>
  <c r="SL14" i="69"/>
  <c r="SK14" i="69"/>
  <c r="SJ14" i="69"/>
  <c r="SI14" i="69"/>
  <c r="SH14" i="69"/>
  <c r="SG14" i="69"/>
  <c r="SF14" i="69"/>
  <c r="SE14" i="69"/>
  <c r="SD14" i="69"/>
  <c r="SC14" i="69"/>
  <c r="SB14" i="69"/>
  <c r="SA14" i="69"/>
  <c r="RZ14" i="69"/>
  <c r="RY14" i="69"/>
  <c r="RX14" i="69"/>
  <c r="RW14" i="69"/>
  <c r="RV14" i="69"/>
  <c r="RU14" i="69"/>
  <c r="RT14" i="69"/>
  <c r="RS14" i="69"/>
  <c r="RR14" i="69"/>
  <c r="RQ14" i="69"/>
  <c r="RP14" i="69"/>
  <c r="RO14" i="69"/>
  <c r="RN14" i="69"/>
  <c r="RM14" i="69"/>
  <c r="RL14" i="69"/>
  <c r="RK14" i="69"/>
  <c r="RJ14" i="69"/>
  <c r="RI14" i="69"/>
  <c r="RH14" i="69"/>
  <c r="RG14" i="69"/>
  <c r="RF14" i="69"/>
  <c r="RE14" i="69"/>
  <c r="RD14" i="69"/>
  <c r="RC14" i="69"/>
  <c r="RB14" i="69"/>
  <c r="RA14" i="69"/>
  <c r="QZ14" i="69"/>
  <c r="QY14" i="69"/>
  <c r="QX14" i="69"/>
  <c r="QW14" i="69"/>
  <c r="QV14" i="69"/>
  <c r="QU14" i="69"/>
  <c r="QT14" i="69"/>
  <c r="QS14" i="69"/>
  <c r="QR14" i="69"/>
  <c r="QQ14" i="69"/>
  <c r="QP14" i="69"/>
  <c r="QO14" i="69"/>
  <c r="QN14" i="69"/>
  <c r="QM14" i="69"/>
  <c r="QL14" i="69"/>
  <c r="QK14" i="69"/>
  <c r="QJ14" i="69"/>
  <c r="QI14" i="69"/>
  <c r="QH14" i="69"/>
  <c r="QG14" i="69"/>
  <c r="QF14" i="69"/>
  <c r="QE14" i="69"/>
  <c r="QD14" i="69"/>
  <c r="QC14" i="69"/>
  <c r="QB14" i="69"/>
  <c r="QA14" i="69"/>
  <c r="PZ14" i="69"/>
  <c r="PY14" i="69"/>
  <c r="PX14" i="69"/>
  <c r="PW14" i="69"/>
  <c r="PV14" i="69"/>
  <c r="PU14" i="69"/>
  <c r="PT14" i="69"/>
  <c r="PS14" i="69"/>
  <c r="PR14" i="69"/>
  <c r="PQ14" i="69"/>
  <c r="PP14" i="69"/>
  <c r="PO14" i="69"/>
  <c r="PN14" i="69"/>
  <c r="PM14" i="69"/>
  <c r="PL14" i="69"/>
  <c r="PK14" i="69"/>
  <c r="PJ14" i="69"/>
  <c r="PI14" i="69"/>
  <c r="PH14" i="69"/>
  <c r="PG14" i="69"/>
  <c r="PF14" i="69"/>
  <c r="PE14" i="69"/>
  <c r="PD14" i="69"/>
  <c r="PC14" i="69"/>
  <c r="PB14" i="69"/>
  <c r="PA14" i="69"/>
  <c r="OZ14" i="69"/>
  <c r="OY14" i="69"/>
  <c r="OX14" i="69"/>
  <c r="OW14" i="69"/>
  <c r="OV14" i="69"/>
  <c r="OU14" i="69"/>
  <c r="OT14" i="69"/>
  <c r="OS14" i="69"/>
  <c r="OR14" i="69"/>
  <c r="OQ14" i="69"/>
  <c r="OP14" i="69"/>
  <c r="OO14" i="69"/>
  <c r="ON14" i="69"/>
  <c r="OM14" i="69"/>
  <c r="OL14" i="69"/>
  <c r="OK14" i="69"/>
  <c r="OJ14" i="69"/>
  <c r="OI14" i="69"/>
  <c r="OH14" i="69"/>
  <c r="OG14" i="69"/>
  <c r="OF14" i="69"/>
  <c r="OE14" i="69"/>
  <c r="OD14" i="69"/>
  <c r="OC14" i="69"/>
  <c r="OB14" i="69"/>
  <c r="OA14" i="69"/>
  <c r="NZ14" i="69"/>
  <c r="NY14" i="69"/>
  <c r="NX14" i="69"/>
  <c r="NW14" i="69"/>
  <c r="NV14" i="69"/>
  <c r="NU14" i="69"/>
  <c r="NT14" i="69"/>
  <c r="NS14" i="69"/>
  <c r="NR14" i="69"/>
  <c r="NQ14" i="69"/>
  <c r="NP14" i="69"/>
  <c r="NO14" i="69"/>
  <c r="NN14" i="69"/>
  <c r="NM14" i="69"/>
  <c r="NL14" i="69"/>
  <c r="NK14" i="69"/>
  <c r="NJ14" i="69"/>
  <c r="NI14" i="69"/>
  <c r="NH14" i="69"/>
  <c r="NG14" i="69"/>
  <c r="NF14" i="69"/>
  <c r="NE14" i="69"/>
  <c r="ND14" i="69"/>
  <c r="NC14" i="69"/>
  <c r="NB14" i="69"/>
  <c r="NA14" i="69"/>
  <c r="MZ14" i="69"/>
  <c r="MY14" i="69"/>
  <c r="MX14" i="69"/>
  <c r="MW14" i="69"/>
  <c r="MV14" i="69"/>
  <c r="MU14" i="69"/>
  <c r="MT14" i="69"/>
  <c r="MS14" i="69"/>
  <c r="MR14" i="69"/>
  <c r="MQ14" i="69"/>
  <c r="MP14" i="69"/>
  <c r="MO14" i="69"/>
  <c r="MN14" i="69"/>
  <c r="MM14" i="69"/>
  <c r="ML14" i="69"/>
  <c r="MK14" i="69"/>
  <c r="MJ14" i="69"/>
  <c r="MI14" i="69"/>
  <c r="MH14" i="69"/>
  <c r="MG14" i="69"/>
  <c r="MF14" i="69"/>
  <c r="ME14" i="69"/>
  <c r="MD14" i="69"/>
  <c r="MC14" i="69"/>
  <c r="MB14" i="69"/>
  <c r="MA14" i="69"/>
  <c r="LZ14" i="69"/>
  <c r="LY14" i="69"/>
  <c r="LX14" i="69"/>
  <c r="LW14" i="69"/>
  <c r="LV14" i="69"/>
  <c r="LU14" i="69"/>
  <c r="LT14" i="69"/>
  <c r="LS14" i="69"/>
  <c r="LR14" i="69"/>
  <c r="LQ14" i="69"/>
  <c r="LP14" i="69"/>
  <c r="LO14" i="69"/>
  <c r="LN14" i="69"/>
  <c r="LM14" i="69"/>
  <c r="LL14" i="69"/>
  <c r="LK14" i="69"/>
  <c r="LJ14" i="69"/>
  <c r="LI14" i="69"/>
  <c r="LH14" i="69"/>
  <c r="LG14" i="69"/>
  <c r="LF14" i="69"/>
  <c r="LE14" i="69"/>
  <c r="LD14" i="69"/>
  <c r="LC14" i="69"/>
  <c r="LB14" i="69"/>
  <c r="LA14" i="69"/>
  <c r="KZ14" i="69"/>
  <c r="KY14" i="69"/>
  <c r="KX14" i="69"/>
  <c r="KW14" i="69"/>
  <c r="KV14" i="69"/>
  <c r="KU14" i="69"/>
  <c r="KT14" i="69"/>
  <c r="KS14" i="69"/>
  <c r="KR14" i="69"/>
  <c r="KQ14" i="69"/>
  <c r="KP14" i="69"/>
  <c r="KO14" i="69"/>
  <c r="KN14" i="69"/>
  <c r="KM14" i="69"/>
  <c r="KL14" i="69"/>
  <c r="KK14" i="69"/>
  <c r="KJ14" i="69"/>
  <c r="KI14" i="69"/>
  <c r="KH14" i="69"/>
  <c r="KG14" i="69"/>
  <c r="KF14" i="69"/>
  <c r="KE14" i="69"/>
  <c r="KD14" i="69"/>
  <c r="KC14" i="69"/>
  <c r="KB14" i="69"/>
  <c r="KA14" i="69"/>
  <c r="JZ14" i="69"/>
  <c r="JY14" i="69"/>
  <c r="JX14" i="69"/>
  <c r="JW14" i="69"/>
  <c r="JV14" i="69"/>
  <c r="JU14" i="69"/>
  <c r="JT14" i="69"/>
  <c r="JS14" i="69"/>
  <c r="JR14" i="69"/>
  <c r="JQ14" i="69"/>
  <c r="JP14" i="69"/>
  <c r="JO14" i="69"/>
  <c r="JN14" i="69"/>
  <c r="JM14" i="69"/>
  <c r="JL14" i="69"/>
  <c r="JK14" i="69"/>
  <c r="JJ14" i="69"/>
  <c r="JI14" i="69"/>
  <c r="JH14" i="69"/>
  <c r="JG14" i="69"/>
  <c r="JF14" i="69"/>
  <c r="JE14" i="69"/>
  <c r="JD14" i="69"/>
  <c r="JC14" i="69"/>
  <c r="JB14" i="69"/>
  <c r="JA14" i="69"/>
  <c r="IZ14" i="69"/>
  <c r="IY14" i="69"/>
  <c r="IX14" i="69"/>
  <c r="IW14" i="69"/>
  <c r="IV14" i="69"/>
  <c r="IU14" i="69"/>
  <c r="IT14" i="69"/>
  <c r="IS14" i="69"/>
  <c r="IR14" i="69"/>
  <c r="IQ14" i="69"/>
  <c r="IP14" i="69"/>
  <c r="IO14" i="69"/>
  <c r="IN14" i="69"/>
  <c r="IM14" i="69"/>
  <c r="IL14" i="69"/>
  <c r="IK14" i="69"/>
  <c r="IJ14" i="69"/>
  <c r="II14" i="69"/>
  <c r="IH14" i="69"/>
  <c r="IG14" i="69"/>
  <c r="IF14" i="69"/>
  <c r="IE14" i="69"/>
  <c r="ID14" i="69"/>
  <c r="IC14" i="69"/>
  <c r="IB14" i="69"/>
  <c r="IA14" i="69"/>
  <c r="HZ14" i="69"/>
  <c r="HY14" i="69"/>
  <c r="HX14" i="69"/>
  <c r="HW14" i="69"/>
  <c r="HV14" i="69"/>
  <c r="HU14" i="69"/>
  <c r="HT14" i="69"/>
  <c r="HS14" i="69"/>
  <c r="HR14" i="69"/>
  <c r="HQ14" i="69"/>
  <c r="HP14" i="69"/>
  <c r="HO14" i="69"/>
  <c r="HN14" i="69"/>
  <c r="HM14" i="69"/>
  <c r="HL14" i="69"/>
  <c r="HK14" i="69"/>
  <c r="HJ14" i="69"/>
  <c r="HI14" i="69"/>
  <c r="HH14" i="69"/>
  <c r="HG14" i="69"/>
  <c r="HF14" i="69"/>
  <c r="HE14" i="69"/>
  <c r="HD14" i="69"/>
  <c r="HC14" i="69"/>
  <c r="HB14" i="69"/>
  <c r="HA14" i="69"/>
  <c r="GZ14" i="69"/>
  <c r="GY14" i="69"/>
  <c r="GX14" i="69"/>
  <c r="GW14" i="69"/>
  <c r="GV14" i="69"/>
  <c r="GU14" i="69"/>
  <c r="GT14" i="69"/>
  <c r="GS14" i="69"/>
  <c r="GR14" i="69"/>
  <c r="GQ14" i="69"/>
  <c r="GP14" i="69"/>
  <c r="GO14" i="69"/>
  <c r="GN14" i="69"/>
  <c r="GM14" i="69"/>
  <c r="GL14" i="69"/>
  <c r="GK14" i="69"/>
  <c r="GJ14" i="69"/>
  <c r="GI14" i="69"/>
  <c r="GH14" i="69"/>
  <c r="GG14" i="69"/>
  <c r="GF14" i="69"/>
  <c r="GE14" i="69"/>
  <c r="GD14" i="69"/>
  <c r="GC14" i="69"/>
  <c r="GB14" i="69"/>
  <c r="GA14" i="69"/>
  <c r="FZ14" i="69"/>
  <c r="FY14" i="69"/>
  <c r="FX14" i="69"/>
  <c r="FW14" i="69"/>
  <c r="FV14" i="69"/>
  <c r="FU14" i="69"/>
  <c r="FT14" i="69"/>
  <c r="FS14" i="69"/>
  <c r="FR14" i="69"/>
  <c r="FQ14" i="69"/>
  <c r="FP14" i="69"/>
  <c r="FO14" i="69"/>
  <c r="FN14" i="69"/>
  <c r="FM14" i="69"/>
  <c r="FL14" i="69"/>
  <c r="FK14" i="69"/>
  <c r="FJ14" i="69"/>
  <c r="FI14" i="69"/>
  <c r="FH14" i="69"/>
  <c r="FG14" i="69"/>
  <c r="FF14" i="69"/>
  <c r="FE14" i="69"/>
  <c r="FD14" i="69"/>
  <c r="FC14" i="69"/>
  <c r="FB14" i="69"/>
  <c r="FA14" i="69"/>
  <c r="EZ14" i="69"/>
  <c r="EY14" i="69"/>
  <c r="EX14" i="69"/>
  <c r="EW14" i="69"/>
  <c r="EV14" i="69"/>
  <c r="EU14" i="69"/>
  <c r="ET14" i="69"/>
  <c r="ES14" i="69"/>
  <c r="ER14" i="69"/>
  <c r="EQ14" i="69"/>
  <c r="EP14" i="69"/>
  <c r="EO14" i="69"/>
  <c r="EN14" i="69"/>
  <c r="EM14" i="69"/>
  <c r="EL14" i="69"/>
  <c r="EK14" i="69"/>
  <c r="EJ14" i="69"/>
  <c r="EI14" i="69"/>
  <c r="EH14" i="69"/>
  <c r="EG14" i="69"/>
  <c r="EF14" i="69"/>
  <c r="EE14" i="69"/>
  <c r="ED14" i="69"/>
  <c r="EC14" i="69"/>
  <c r="EB14" i="69"/>
  <c r="EA14" i="69"/>
  <c r="DZ14" i="69"/>
  <c r="DY14" i="69"/>
  <c r="DX14" i="69"/>
  <c r="DW14" i="69"/>
  <c r="DV14" i="69"/>
  <c r="DU14" i="69"/>
  <c r="DT14" i="69"/>
  <c r="DS14" i="69"/>
  <c r="DR14" i="69"/>
  <c r="DQ14" i="69"/>
  <c r="DP14" i="69"/>
  <c r="DO14" i="69"/>
  <c r="DN14" i="69"/>
  <c r="DM14" i="69"/>
  <c r="DL14" i="69"/>
  <c r="DK14" i="69"/>
  <c r="DJ14" i="69"/>
  <c r="DI14" i="69"/>
  <c r="DH14" i="69"/>
  <c r="DG14" i="69"/>
  <c r="DF14" i="69"/>
  <c r="DE14" i="69"/>
  <c r="DD14" i="69"/>
  <c r="DC14" i="69"/>
  <c r="DB14" i="69"/>
  <c r="DA14" i="69"/>
  <c r="CZ14" i="69"/>
  <c r="CY14" i="69"/>
  <c r="CX14" i="69"/>
  <c r="CW14" i="69"/>
  <c r="CV14" i="69"/>
  <c r="CU14" i="69"/>
  <c r="CT14" i="69"/>
  <c r="CS14" i="69"/>
  <c r="CR14" i="69"/>
  <c r="CQ14" i="69"/>
  <c r="CP14" i="69"/>
  <c r="CO14" i="69"/>
  <c r="CN14" i="69"/>
  <c r="CM14" i="69"/>
  <c r="CL14" i="69"/>
  <c r="CK14" i="69"/>
  <c r="CJ14" i="69"/>
  <c r="CI14" i="69"/>
  <c r="CH14" i="69"/>
  <c r="CG14" i="69"/>
  <c r="CF14" i="69"/>
  <c r="CE14" i="69"/>
  <c r="CD14" i="69"/>
  <c r="CC14" i="69"/>
  <c r="CB14" i="69"/>
  <c r="CA14" i="69"/>
  <c r="BZ14" i="69"/>
  <c r="BY14" i="69"/>
  <c r="BX14" i="69"/>
  <c r="BW14" i="69"/>
  <c r="BV14" i="69"/>
  <c r="BU14" i="69"/>
  <c r="BT14" i="69"/>
  <c r="BS14" i="69"/>
  <c r="BR14" i="69"/>
  <c r="BQ14" i="69"/>
  <c r="BP14" i="69"/>
  <c r="BO14" i="69"/>
  <c r="BN14" i="69"/>
  <c r="BM14" i="69"/>
  <c r="BL14" i="69"/>
  <c r="BK14" i="69"/>
  <c r="BJ14" i="69"/>
  <c r="BI14" i="69"/>
  <c r="BH14" i="69"/>
  <c r="BG14" i="69"/>
  <c r="BF14" i="69"/>
  <c r="BE14" i="69"/>
  <c r="BD14" i="69"/>
  <c r="BC14" i="69"/>
  <c r="BB14" i="69"/>
  <c r="BA14" i="69"/>
  <c r="AZ14" i="69"/>
  <c r="AY14" i="69"/>
  <c r="AX14" i="69"/>
  <c r="AW14" i="69"/>
  <c r="AV14" i="69"/>
  <c r="AU14" i="69"/>
  <c r="AT14" i="69"/>
  <c r="AS14" i="69"/>
  <c r="AR14" i="69"/>
  <c r="AQ14" i="69"/>
  <c r="AP14" i="69"/>
  <c r="AO14" i="69"/>
  <c r="AN14" i="69"/>
  <c r="AM14" i="69"/>
  <c r="AL14" i="69"/>
  <c r="AK14" i="69"/>
  <c r="AJ14" i="69"/>
  <c r="AI14" i="69"/>
  <c r="AH14" i="69"/>
  <c r="AG14" i="69"/>
  <c r="AF14" i="69"/>
  <c r="AE14" i="69"/>
  <c r="AD14" i="69"/>
  <c r="AC14" i="69"/>
  <c r="AB14" i="69"/>
  <c r="AA14" i="69"/>
  <c r="Z14" i="69"/>
  <c r="Y14" i="69"/>
  <c r="X14" i="69"/>
  <c r="W14" i="69"/>
  <c r="V14" i="69"/>
  <c r="U14" i="69"/>
  <c r="T14" i="69"/>
  <c r="S14" i="69"/>
  <c r="R14" i="69"/>
  <c r="Q14" i="69"/>
  <c r="P14" i="69"/>
  <c r="O14" i="69"/>
  <c r="N14" i="69"/>
  <c r="M14" i="69"/>
  <c r="L14" i="69"/>
  <c r="K14" i="69"/>
  <c r="J14" i="69"/>
  <c r="I14" i="69"/>
  <c r="H14" i="69"/>
  <c r="G14" i="69"/>
  <c r="F14" i="69"/>
  <c r="E14" i="69"/>
  <c r="D14" i="69"/>
  <c r="C14" i="69"/>
  <c r="B14" i="69"/>
  <c r="A14" i="69"/>
  <c r="UC13" i="69"/>
  <c r="UB13" i="69"/>
  <c r="UA13" i="69"/>
  <c r="TZ13" i="69"/>
  <c r="TY13" i="69"/>
  <c r="TX13" i="69"/>
  <c r="TW13" i="69"/>
  <c r="TV13" i="69"/>
  <c r="TU13" i="69"/>
  <c r="TT13" i="69"/>
  <c r="TS13" i="69"/>
  <c r="TR13" i="69"/>
  <c r="TQ13" i="69"/>
  <c r="TP13" i="69"/>
  <c r="TO13" i="69"/>
  <c r="TN13" i="69"/>
  <c r="TM13" i="69"/>
  <c r="TL13" i="69"/>
  <c r="TK13" i="69"/>
  <c r="TJ13" i="69"/>
  <c r="TI13" i="69"/>
  <c r="TH13" i="69"/>
  <c r="TG13" i="69"/>
  <c r="TF13" i="69"/>
  <c r="TE13" i="69"/>
  <c r="TD13" i="69"/>
  <c r="TC13" i="69"/>
  <c r="TB13" i="69"/>
  <c r="TA13" i="69"/>
  <c r="SZ13" i="69"/>
  <c r="SY13" i="69"/>
  <c r="SX13" i="69"/>
  <c r="SW13" i="69"/>
  <c r="SV13" i="69"/>
  <c r="SU13" i="69"/>
  <c r="ST13" i="69"/>
  <c r="SS13" i="69"/>
  <c r="SR13" i="69"/>
  <c r="SQ13" i="69"/>
  <c r="SP13" i="69"/>
  <c r="SO13" i="69"/>
  <c r="SN13" i="69"/>
  <c r="SM13" i="69"/>
  <c r="SL13" i="69"/>
  <c r="SK13" i="69"/>
  <c r="SJ13" i="69"/>
  <c r="SI13" i="69"/>
  <c r="SH13" i="69"/>
  <c r="SG13" i="69"/>
  <c r="SF13" i="69"/>
  <c r="SE13" i="69"/>
  <c r="SD13" i="69"/>
  <c r="SC13" i="69"/>
  <c r="SB13" i="69"/>
  <c r="SA13" i="69"/>
  <c r="RZ13" i="69"/>
  <c r="RY13" i="69"/>
  <c r="RX13" i="69"/>
  <c r="RW13" i="69"/>
  <c r="RV13" i="69"/>
  <c r="RU13" i="69"/>
  <c r="RT13" i="69"/>
  <c r="RS13" i="69"/>
  <c r="RR13" i="69"/>
  <c r="RQ13" i="69"/>
  <c r="RP13" i="69"/>
  <c r="RO13" i="69"/>
  <c r="RN13" i="69"/>
  <c r="RM13" i="69"/>
  <c r="RL13" i="69"/>
  <c r="RK13" i="69"/>
  <c r="RJ13" i="69"/>
  <c r="RI13" i="69"/>
  <c r="RH13" i="69"/>
  <c r="RG13" i="69"/>
  <c r="RF13" i="69"/>
  <c r="RE13" i="69"/>
  <c r="RD13" i="69"/>
  <c r="RC13" i="69"/>
  <c r="RB13" i="69"/>
  <c r="RA13" i="69"/>
  <c r="QZ13" i="69"/>
  <c r="QY13" i="69"/>
  <c r="QX13" i="69"/>
  <c r="QW13" i="69"/>
  <c r="QV13" i="69"/>
  <c r="QU13" i="69"/>
  <c r="QT13" i="69"/>
  <c r="QS13" i="69"/>
  <c r="QR13" i="69"/>
  <c r="QQ13" i="69"/>
  <c r="QP13" i="69"/>
  <c r="QO13" i="69"/>
  <c r="QN13" i="69"/>
  <c r="QM13" i="69"/>
  <c r="QL13" i="69"/>
  <c r="QK13" i="69"/>
  <c r="QJ13" i="69"/>
  <c r="QI13" i="69"/>
  <c r="QH13" i="69"/>
  <c r="QG13" i="69"/>
  <c r="QF13" i="69"/>
  <c r="QE13" i="69"/>
  <c r="QD13" i="69"/>
  <c r="QC13" i="69"/>
  <c r="QB13" i="69"/>
  <c r="QA13" i="69"/>
  <c r="PZ13" i="69"/>
  <c r="PY13" i="69"/>
  <c r="PX13" i="69"/>
  <c r="PW13" i="69"/>
  <c r="PV13" i="69"/>
  <c r="PU13" i="69"/>
  <c r="PT13" i="69"/>
  <c r="PS13" i="69"/>
  <c r="PR13" i="69"/>
  <c r="PQ13" i="69"/>
  <c r="PP13" i="69"/>
  <c r="PO13" i="69"/>
  <c r="PN13" i="69"/>
  <c r="PM13" i="69"/>
  <c r="PL13" i="69"/>
  <c r="PK13" i="69"/>
  <c r="PJ13" i="69"/>
  <c r="PI13" i="69"/>
  <c r="PH13" i="69"/>
  <c r="PG13" i="69"/>
  <c r="PF13" i="69"/>
  <c r="PE13" i="69"/>
  <c r="PD13" i="69"/>
  <c r="PC13" i="69"/>
  <c r="PB13" i="69"/>
  <c r="PA13" i="69"/>
  <c r="OZ13" i="69"/>
  <c r="OY13" i="69"/>
  <c r="OX13" i="69"/>
  <c r="OW13" i="69"/>
  <c r="OV13" i="69"/>
  <c r="OU13" i="69"/>
  <c r="OT13" i="69"/>
  <c r="OS13" i="69"/>
  <c r="OR13" i="69"/>
  <c r="OQ13" i="69"/>
  <c r="OP13" i="69"/>
  <c r="OO13" i="69"/>
  <c r="ON13" i="69"/>
  <c r="OM13" i="69"/>
  <c r="OL13" i="69"/>
  <c r="OK13" i="69"/>
  <c r="OJ13" i="69"/>
  <c r="OI13" i="69"/>
  <c r="OH13" i="69"/>
  <c r="OG13" i="69"/>
  <c r="OF13" i="69"/>
  <c r="OE13" i="69"/>
  <c r="OD13" i="69"/>
  <c r="OC13" i="69"/>
  <c r="OB13" i="69"/>
  <c r="OA13" i="69"/>
  <c r="NZ13" i="69"/>
  <c r="NY13" i="69"/>
  <c r="NX13" i="69"/>
  <c r="NW13" i="69"/>
  <c r="NV13" i="69"/>
  <c r="NU13" i="69"/>
  <c r="NT13" i="69"/>
  <c r="NS13" i="69"/>
  <c r="NR13" i="69"/>
  <c r="NQ13" i="69"/>
  <c r="NP13" i="69"/>
  <c r="NO13" i="69"/>
  <c r="NN13" i="69"/>
  <c r="NM13" i="69"/>
  <c r="NL13" i="69"/>
  <c r="NK13" i="69"/>
  <c r="NJ13" i="69"/>
  <c r="NI13" i="69"/>
  <c r="NH13" i="69"/>
  <c r="NG13" i="69"/>
  <c r="NF13" i="69"/>
  <c r="NE13" i="69"/>
  <c r="ND13" i="69"/>
  <c r="NC13" i="69"/>
  <c r="NB13" i="69"/>
  <c r="NA13" i="69"/>
  <c r="MZ13" i="69"/>
  <c r="MY13" i="69"/>
  <c r="MX13" i="69"/>
  <c r="MW13" i="69"/>
  <c r="MV13" i="69"/>
  <c r="MU13" i="69"/>
  <c r="MT13" i="69"/>
  <c r="MS13" i="69"/>
  <c r="MR13" i="69"/>
  <c r="MQ13" i="69"/>
  <c r="MP13" i="69"/>
  <c r="MO13" i="69"/>
  <c r="MN13" i="69"/>
  <c r="MM13" i="69"/>
  <c r="ML13" i="69"/>
  <c r="MK13" i="69"/>
  <c r="MJ13" i="69"/>
  <c r="MI13" i="69"/>
  <c r="MH13" i="69"/>
  <c r="MG13" i="69"/>
  <c r="MF13" i="69"/>
  <c r="ME13" i="69"/>
  <c r="MD13" i="69"/>
  <c r="MC13" i="69"/>
  <c r="MB13" i="69"/>
  <c r="MA13" i="69"/>
  <c r="LZ13" i="69"/>
  <c r="LY13" i="69"/>
  <c r="LX13" i="69"/>
  <c r="LW13" i="69"/>
  <c r="LV13" i="69"/>
  <c r="LU13" i="69"/>
  <c r="LT13" i="69"/>
  <c r="LS13" i="69"/>
  <c r="LR13" i="69"/>
  <c r="LQ13" i="69"/>
  <c r="LP13" i="69"/>
  <c r="LO13" i="69"/>
  <c r="LN13" i="69"/>
  <c r="LM13" i="69"/>
  <c r="LL13" i="69"/>
  <c r="LK13" i="69"/>
  <c r="LJ13" i="69"/>
  <c r="LI13" i="69"/>
  <c r="LH13" i="69"/>
  <c r="LG13" i="69"/>
  <c r="LF13" i="69"/>
  <c r="LE13" i="69"/>
  <c r="LD13" i="69"/>
  <c r="LC13" i="69"/>
  <c r="LB13" i="69"/>
  <c r="LA13" i="69"/>
  <c r="KZ13" i="69"/>
  <c r="KY13" i="69"/>
  <c r="KX13" i="69"/>
  <c r="KW13" i="69"/>
  <c r="KV13" i="69"/>
  <c r="KU13" i="69"/>
  <c r="KT13" i="69"/>
  <c r="KS13" i="69"/>
  <c r="KR13" i="69"/>
  <c r="KQ13" i="69"/>
  <c r="KP13" i="69"/>
  <c r="KO13" i="69"/>
  <c r="KN13" i="69"/>
  <c r="KM13" i="69"/>
  <c r="KL13" i="69"/>
  <c r="KK13" i="69"/>
  <c r="KJ13" i="69"/>
  <c r="KI13" i="69"/>
  <c r="KH13" i="69"/>
  <c r="KG13" i="69"/>
  <c r="KF13" i="69"/>
  <c r="KE13" i="69"/>
  <c r="KD13" i="69"/>
  <c r="KC13" i="69"/>
  <c r="KB13" i="69"/>
  <c r="KA13" i="69"/>
  <c r="JZ13" i="69"/>
  <c r="JY13" i="69"/>
  <c r="JX13" i="69"/>
  <c r="JW13" i="69"/>
  <c r="JV13" i="69"/>
  <c r="JU13" i="69"/>
  <c r="JT13" i="69"/>
  <c r="JS13" i="69"/>
  <c r="JR13" i="69"/>
  <c r="JQ13" i="69"/>
  <c r="JP13" i="69"/>
  <c r="JO13" i="69"/>
  <c r="JN13" i="69"/>
  <c r="JM13" i="69"/>
  <c r="JL13" i="69"/>
  <c r="JK13" i="69"/>
  <c r="JJ13" i="69"/>
  <c r="JI13" i="69"/>
  <c r="JH13" i="69"/>
  <c r="JG13" i="69"/>
  <c r="JF13" i="69"/>
  <c r="JE13" i="69"/>
  <c r="JD13" i="69"/>
  <c r="JC13" i="69"/>
  <c r="JB13" i="69"/>
  <c r="JA13" i="69"/>
  <c r="IZ13" i="69"/>
  <c r="IY13" i="69"/>
  <c r="IX13" i="69"/>
  <c r="IW13" i="69"/>
  <c r="IV13" i="69"/>
  <c r="IU13" i="69"/>
  <c r="IT13" i="69"/>
  <c r="IS13" i="69"/>
  <c r="IR13" i="69"/>
  <c r="IQ13" i="69"/>
  <c r="IP13" i="69"/>
  <c r="IO13" i="69"/>
  <c r="IN13" i="69"/>
  <c r="IM13" i="69"/>
  <c r="IL13" i="69"/>
  <c r="IK13" i="69"/>
  <c r="IJ13" i="69"/>
  <c r="II13" i="69"/>
  <c r="IH13" i="69"/>
  <c r="IG13" i="69"/>
  <c r="IF13" i="69"/>
  <c r="IE13" i="69"/>
  <c r="ID13" i="69"/>
  <c r="IC13" i="69"/>
  <c r="IB13" i="69"/>
  <c r="IA13" i="69"/>
  <c r="HZ13" i="69"/>
  <c r="HY13" i="69"/>
  <c r="HX13" i="69"/>
  <c r="HW13" i="69"/>
  <c r="HV13" i="69"/>
  <c r="HU13" i="69"/>
  <c r="HT13" i="69"/>
  <c r="HS13" i="69"/>
  <c r="HR13" i="69"/>
  <c r="HQ13" i="69"/>
  <c r="HP13" i="69"/>
  <c r="HO13" i="69"/>
  <c r="HN13" i="69"/>
  <c r="HM13" i="69"/>
  <c r="HL13" i="69"/>
  <c r="HK13" i="69"/>
  <c r="HJ13" i="69"/>
  <c r="HI13" i="69"/>
  <c r="HH13" i="69"/>
  <c r="HG13" i="69"/>
  <c r="HF13" i="69"/>
  <c r="HE13" i="69"/>
  <c r="HD13" i="69"/>
  <c r="HC13" i="69"/>
  <c r="HB13" i="69"/>
  <c r="HA13" i="69"/>
  <c r="GZ13" i="69"/>
  <c r="GY13" i="69"/>
  <c r="GX13" i="69"/>
  <c r="GW13" i="69"/>
  <c r="GV13" i="69"/>
  <c r="GU13" i="69"/>
  <c r="GT13" i="69"/>
  <c r="GS13" i="69"/>
  <c r="GR13" i="69"/>
  <c r="GQ13" i="69"/>
  <c r="GP13" i="69"/>
  <c r="GO13" i="69"/>
  <c r="GN13" i="69"/>
  <c r="GM13" i="69"/>
  <c r="GL13" i="69"/>
  <c r="GK13" i="69"/>
  <c r="GJ13" i="69"/>
  <c r="GI13" i="69"/>
  <c r="GH13" i="69"/>
  <c r="GG13" i="69"/>
  <c r="GF13" i="69"/>
  <c r="GE13" i="69"/>
  <c r="GD13" i="69"/>
  <c r="GC13" i="69"/>
  <c r="GB13" i="69"/>
  <c r="GA13" i="69"/>
  <c r="FZ13" i="69"/>
  <c r="FY13" i="69"/>
  <c r="FX13" i="69"/>
  <c r="FW13" i="69"/>
  <c r="FV13" i="69"/>
  <c r="FU13" i="69"/>
  <c r="FT13" i="69"/>
  <c r="FS13" i="69"/>
  <c r="FR13" i="69"/>
  <c r="FQ13" i="69"/>
  <c r="FP13" i="69"/>
  <c r="FO13" i="69"/>
  <c r="FN13" i="69"/>
  <c r="FM13" i="69"/>
  <c r="FL13" i="69"/>
  <c r="FK13" i="69"/>
  <c r="FJ13" i="69"/>
  <c r="FI13" i="69"/>
  <c r="FH13" i="69"/>
  <c r="FG13" i="69"/>
  <c r="FF13" i="69"/>
  <c r="FE13" i="69"/>
  <c r="FD13" i="69"/>
  <c r="FC13" i="69"/>
  <c r="FB13" i="69"/>
  <c r="FA13" i="69"/>
  <c r="EZ13" i="69"/>
  <c r="EY13" i="69"/>
  <c r="EX13" i="69"/>
  <c r="EW13" i="69"/>
  <c r="EV13" i="69"/>
  <c r="EU13" i="69"/>
  <c r="ET13" i="69"/>
  <c r="ES13" i="69"/>
  <c r="ER13" i="69"/>
  <c r="EQ13" i="69"/>
  <c r="EP13" i="69"/>
  <c r="EO13" i="69"/>
  <c r="EN13" i="69"/>
  <c r="EM13" i="69"/>
  <c r="EL13" i="69"/>
  <c r="EK13" i="69"/>
  <c r="EJ13" i="69"/>
  <c r="EI13" i="69"/>
  <c r="EH13" i="69"/>
  <c r="EG13" i="69"/>
  <c r="EF13" i="69"/>
  <c r="EE13" i="69"/>
  <c r="ED13" i="69"/>
  <c r="EC13" i="69"/>
  <c r="EB13" i="69"/>
  <c r="EA13" i="69"/>
  <c r="DZ13" i="69"/>
  <c r="DY13" i="69"/>
  <c r="DX13" i="69"/>
  <c r="DW13" i="69"/>
  <c r="DV13" i="69"/>
  <c r="DU13" i="69"/>
  <c r="DT13" i="69"/>
  <c r="DS13" i="69"/>
  <c r="DR13" i="69"/>
  <c r="DQ13" i="69"/>
  <c r="DP13" i="69"/>
  <c r="DO13" i="69"/>
  <c r="DN13" i="69"/>
  <c r="DM13" i="69"/>
  <c r="DL13" i="69"/>
  <c r="DK13" i="69"/>
  <c r="DJ13" i="69"/>
  <c r="DI13" i="69"/>
  <c r="DH13" i="69"/>
  <c r="DG13" i="69"/>
  <c r="DF13" i="69"/>
  <c r="DE13" i="69"/>
  <c r="DD13" i="69"/>
  <c r="DC13" i="69"/>
  <c r="DB13" i="69"/>
  <c r="DA13" i="69"/>
  <c r="CZ13" i="69"/>
  <c r="CY13" i="69"/>
  <c r="CX13" i="69"/>
  <c r="CW13" i="69"/>
  <c r="CV13" i="69"/>
  <c r="CU13" i="69"/>
  <c r="CT13" i="69"/>
  <c r="CS13" i="69"/>
  <c r="CR13" i="69"/>
  <c r="CQ13" i="69"/>
  <c r="CP13" i="69"/>
  <c r="CO13" i="69"/>
  <c r="CN13" i="69"/>
  <c r="CM13" i="69"/>
  <c r="CL13" i="69"/>
  <c r="CK13" i="69"/>
  <c r="CJ13" i="69"/>
  <c r="CI13" i="69"/>
  <c r="CH13" i="69"/>
  <c r="CG13" i="69"/>
  <c r="CF13" i="69"/>
  <c r="CE13" i="69"/>
  <c r="CD13" i="69"/>
  <c r="CC13" i="69"/>
  <c r="CB13" i="69"/>
  <c r="CA13" i="69"/>
  <c r="BZ13" i="69"/>
  <c r="BY13" i="69"/>
  <c r="BX13" i="69"/>
  <c r="BW13" i="69"/>
  <c r="BV13" i="69"/>
  <c r="BU13" i="69"/>
  <c r="BT13" i="69"/>
  <c r="BS13" i="69"/>
  <c r="BR13" i="69"/>
  <c r="BQ13" i="69"/>
  <c r="BP13" i="69"/>
  <c r="BO13" i="69"/>
  <c r="BN13" i="69"/>
  <c r="BM13" i="69"/>
  <c r="BL13" i="69"/>
  <c r="BK13" i="69"/>
  <c r="BJ13" i="69"/>
  <c r="BI13" i="69"/>
  <c r="BH13" i="69"/>
  <c r="BG13" i="69"/>
  <c r="BF13" i="69"/>
  <c r="BE13" i="69"/>
  <c r="BD13" i="69"/>
  <c r="BC13" i="69"/>
  <c r="BB13" i="69"/>
  <c r="BA13" i="69"/>
  <c r="AZ13" i="69"/>
  <c r="AY13" i="69"/>
  <c r="AX13" i="69"/>
  <c r="AW13" i="69"/>
  <c r="AV13" i="69"/>
  <c r="AU13" i="69"/>
  <c r="AT13" i="69"/>
  <c r="AS13" i="69"/>
  <c r="AR13" i="69"/>
  <c r="AQ13" i="69"/>
  <c r="AP13" i="69"/>
  <c r="AO13" i="69"/>
  <c r="AN13" i="69"/>
  <c r="AM13" i="69"/>
  <c r="AL13" i="69"/>
  <c r="AK13" i="69"/>
  <c r="AJ13" i="69"/>
  <c r="AI13" i="69"/>
  <c r="AH13" i="69"/>
  <c r="AG13" i="69"/>
  <c r="AF13" i="69"/>
  <c r="AE13" i="69"/>
  <c r="AD13" i="69"/>
  <c r="AC13" i="69"/>
  <c r="AB13" i="69"/>
  <c r="AA13" i="69"/>
  <c r="Z13" i="69"/>
  <c r="Y13" i="69"/>
  <c r="X13" i="69"/>
  <c r="W13" i="69"/>
  <c r="V13" i="69"/>
  <c r="U13" i="69"/>
  <c r="T13" i="69"/>
  <c r="S13" i="69"/>
  <c r="R13" i="69"/>
  <c r="Q13" i="69"/>
  <c r="P13" i="69"/>
  <c r="O13" i="69"/>
  <c r="N13" i="69"/>
  <c r="M13" i="69"/>
  <c r="L13" i="69"/>
  <c r="K13" i="69"/>
  <c r="J13" i="69"/>
  <c r="I13" i="69"/>
  <c r="H13" i="69"/>
  <c r="G13" i="69"/>
  <c r="F13" i="69"/>
  <c r="E13" i="69"/>
  <c r="D13" i="69"/>
  <c r="C13" i="69"/>
  <c r="B13" i="69"/>
  <c r="A13" i="69"/>
  <c r="UC12" i="69"/>
  <c r="UB12" i="69"/>
  <c r="UA12" i="69"/>
  <c r="TZ12" i="69"/>
  <c r="TY12" i="69"/>
  <c r="TX12" i="69"/>
  <c r="TW12" i="69"/>
  <c r="TV12" i="69"/>
  <c r="TU12" i="69"/>
  <c r="TT12" i="69"/>
  <c r="TS12" i="69"/>
  <c r="TR12" i="69"/>
  <c r="TQ12" i="69"/>
  <c r="TP12" i="69"/>
  <c r="TO12" i="69"/>
  <c r="TN12" i="69"/>
  <c r="TM12" i="69"/>
  <c r="TL12" i="69"/>
  <c r="TK12" i="69"/>
  <c r="TJ12" i="69"/>
  <c r="TI12" i="69"/>
  <c r="TH12" i="69"/>
  <c r="TG12" i="69"/>
  <c r="TF12" i="69"/>
  <c r="TE12" i="69"/>
  <c r="TD12" i="69"/>
  <c r="TC12" i="69"/>
  <c r="TB12" i="69"/>
  <c r="TA12" i="69"/>
  <c r="SZ12" i="69"/>
  <c r="SY12" i="69"/>
  <c r="SX12" i="69"/>
  <c r="SW12" i="69"/>
  <c r="SV12" i="69"/>
  <c r="SU12" i="69"/>
  <c r="ST12" i="69"/>
  <c r="SS12" i="69"/>
  <c r="SR12" i="69"/>
  <c r="SQ12" i="69"/>
  <c r="SP12" i="69"/>
  <c r="SO12" i="69"/>
  <c r="SN12" i="69"/>
  <c r="SM12" i="69"/>
  <c r="SL12" i="69"/>
  <c r="SK12" i="69"/>
  <c r="SJ12" i="69"/>
  <c r="SI12" i="69"/>
  <c r="SH12" i="69"/>
  <c r="SG12" i="69"/>
  <c r="SF12" i="69"/>
  <c r="SE12" i="69"/>
  <c r="SD12" i="69"/>
  <c r="SC12" i="69"/>
  <c r="SB12" i="69"/>
  <c r="SA12" i="69"/>
  <c r="RZ12" i="69"/>
  <c r="RY12" i="69"/>
  <c r="RX12" i="69"/>
  <c r="RW12" i="69"/>
  <c r="RV12" i="69"/>
  <c r="RU12" i="69"/>
  <c r="RT12" i="69"/>
  <c r="RS12" i="69"/>
  <c r="RR12" i="69"/>
  <c r="RQ12" i="69"/>
  <c r="RP12" i="69"/>
  <c r="RO12" i="69"/>
  <c r="RN12" i="69"/>
  <c r="RM12" i="69"/>
  <c r="RL12" i="69"/>
  <c r="RK12" i="69"/>
  <c r="RJ12" i="69"/>
  <c r="RI12" i="69"/>
  <c r="RH12" i="69"/>
  <c r="RG12" i="69"/>
  <c r="RF12" i="69"/>
  <c r="RE12" i="69"/>
  <c r="RD12" i="69"/>
  <c r="RC12" i="69"/>
  <c r="RB12" i="69"/>
  <c r="RA12" i="69"/>
  <c r="QZ12" i="69"/>
  <c r="QY12" i="69"/>
  <c r="QX12" i="69"/>
  <c r="QW12" i="69"/>
  <c r="QV12" i="69"/>
  <c r="QU12" i="69"/>
  <c r="QT12" i="69"/>
  <c r="QS12" i="69"/>
  <c r="QR12" i="69"/>
  <c r="QQ12" i="69"/>
  <c r="QP12" i="69"/>
  <c r="QO12" i="69"/>
  <c r="QN12" i="69"/>
  <c r="QM12" i="69"/>
  <c r="QL12" i="69"/>
  <c r="QK12" i="69"/>
  <c r="QJ12" i="69"/>
  <c r="QI12" i="69"/>
  <c r="QH12" i="69"/>
  <c r="QG12" i="69"/>
  <c r="QF12" i="69"/>
  <c r="QE12" i="69"/>
  <c r="QD12" i="69"/>
  <c r="QC12" i="69"/>
  <c r="QB12" i="69"/>
  <c r="QA12" i="69"/>
  <c r="PZ12" i="69"/>
  <c r="PY12" i="69"/>
  <c r="PX12" i="69"/>
  <c r="PW12" i="69"/>
  <c r="PV12" i="69"/>
  <c r="PU12" i="69"/>
  <c r="PT12" i="69"/>
  <c r="PS12" i="69"/>
  <c r="PR12" i="69"/>
  <c r="PQ12" i="69"/>
  <c r="PP12" i="69"/>
  <c r="PO12" i="69"/>
  <c r="PN12" i="69"/>
  <c r="PM12" i="69"/>
  <c r="PL12" i="69"/>
  <c r="PK12" i="69"/>
  <c r="PJ12" i="69"/>
  <c r="PI12" i="69"/>
  <c r="PH12" i="69"/>
  <c r="PG12" i="69"/>
  <c r="PF12" i="69"/>
  <c r="PE12" i="69"/>
  <c r="PD12" i="69"/>
  <c r="PC12" i="69"/>
  <c r="PB12" i="69"/>
  <c r="PA12" i="69"/>
  <c r="OZ12" i="69"/>
  <c r="OY12" i="69"/>
  <c r="OX12" i="69"/>
  <c r="OW12" i="69"/>
  <c r="OV12" i="69"/>
  <c r="OU12" i="69"/>
  <c r="OT12" i="69"/>
  <c r="OS12" i="69"/>
  <c r="OR12" i="69"/>
  <c r="OQ12" i="69"/>
  <c r="OP12" i="69"/>
  <c r="OO12" i="69"/>
  <c r="ON12" i="69"/>
  <c r="OM12" i="69"/>
  <c r="OL12" i="69"/>
  <c r="OK12" i="69"/>
  <c r="OJ12" i="69"/>
  <c r="OI12" i="69"/>
  <c r="OH12" i="69"/>
  <c r="OG12" i="69"/>
  <c r="OF12" i="69"/>
  <c r="OE12" i="69"/>
  <c r="OD12" i="69"/>
  <c r="OC12" i="69"/>
  <c r="OB12" i="69"/>
  <c r="OA12" i="69"/>
  <c r="NZ12" i="69"/>
  <c r="NY12" i="69"/>
  <c r="NX12" i="69"/>
  <c r="NW12" i="69"/>
  <c r="NV12" i="69"/>
  <c r="NU12" i="69"/>
  <c r="NT12" i="69"/>
  <c r="NS12" i="69"/>
  <c r="NR12" i="69"/>
  <c r="NQ12" i="69"/>
  <c r="NP12" i="69"/>
  <c r="NO12" i="69"/>
  <c r="NN12" i="69"/>
  <c r="NM12" i="69"/>
  <c r="NL12" i="69"/>
  <c r="NK12" i="69"/>
  <c r="NJ12" i="69"/>
  <c r="NI12" i="69"/>
  <c r="NH12" i="69"/>
  <c r="NG12" i="69"/>
  <c r="NF12" i="69"/>
  <c r="NE12" i="69"/>
  <c r="ND12" i="69"/>
  <c r="NC12" i="69"/>
  <c r="NB12" i="69"/>
  <c r="NA12" i="69"/>
  <c r="MZ12" i="69"/>
  <c r="MY12" i="69"/>
  <c r="MX12" i="69"/>
  <c r="MW12" i="69"/>
  <c r="MV12" i="69"/>
  <c r="MU12" i="69"/>
  <c r="MT12" i="69"/>
  <c r="MS12" i="69"/>
  <c r="MR12" i="69"/>
  <c r="MQ12" i="69"/>
  <c r="MP12" i="69"/>
  <c r="MO12" i="69"/>
  <c r="MN12" i="69"/>
  <c r="MM12" i="69"/>
  <c r="ML12" i="69"/>
  <c r="MK12" i="69"/>
  <c r="MJ12" i="69"/>
  <c r="MI12" i="69"/>
  <c r="MH12" i="69"/>
  <c r="MG12" i="69"/>
  <c r="MF12" i="69"/>
  <c r="ME12" i="69"/>
  <c r="MD12" i="69"/>
  <c r="MC12" i="69"/>
  <c r="MB12" i="69"/>
  <c r="MA12" i="69"/>
  <c r="LZ12" i="69"/>
  <c r="LY12" i="69"/>
  <c r="LX12" i="69"/>
  <c r="LW12" i="69"/>
  <c r="LV12" i="69"/>
  <c r="LU12" i="69"/>
  <c r="LT12" i="69"/>
  <c r="LS12" i="69"/>
  <c r="LR12" i="69"/>
  <c r="LQ12" i="69"/>
  <c r="LP12" i="69"/>
  <c r="LO12" i="69"/>
  <c r="LN12" i="69"/>
  <c r="LM12" i="69"/>
  <c r="LL12" i="69"/>
  <c r="LK12" i="69"/>
  <c r="LJ12" i="69"/>
  <c r="LI12" i="69"/>
  <c r="LH12" i="69"/>
  <c r="LG12" i="69"/>
  <c r="LF12" i="69"/>
  <c r="LE12" i="69"/>
  <c r="LD12" i="69"/>
  <c r="LC12" i="69"/>
  <c r="LB12" i="69"/>
  <c r="LA12" i="69"/>
  <c r="KZ12" i="69"/>
  <c r="KY12" i="69"/>
  <c r="KX12" i="69"/>
  <c r="KW12" i="69"/>
  <c r="KV12" i="69"/>
  <c r="KU12" i="69"/>
  <c r="KT12" i="69"/>
  <c r="KS12" i="69"/>
  <c r="KR12" i="69"/>
  <c r="KQ12" i="69"/>
  <c r="KP12" i="69"/>
  <c r="KO12" i="69"/>
  <c r="KN12" i="69"/>
  <c r="KM12" i="69"/>
  <c r="KL12" i="69"/>
  <c r="KK12" i="69"/>
  <c r="KJ12" i="69"/>
  <c r="KI12" i="69"/>
  <c r="KH12" i="69"/>
  <c r="KG12" i="69"/>
  <c r="KF12" i="69"/>
  <c r="KE12" i="69"/>
  <c r="KD12" i="69"/>
  <c r="KC12" i="69"/>
  <c r="KB12" i="69"/>
  <c r="KA12" i="69"/>
  <c r="JZ12" i="69"/>
  <c r="JY12" i="69"/>
  <c r="JX12" i="69"/>
  <c r="JW12" i="69"/>
  <c r="JV12" i="69"/>
  <c r="JU12" i="69"/>
  <c r="JT12" i="69"/>
  <c r="JS12" i="69"/>
  <c r="JR12" i="69"/>
  <c r="JQ12" i="69"/>
  <c r="JP12" i="69"/>
  <c r="JO12" i="69"/>
  <c r="JN12" i="69"/>
  <c r="JM12" i="69"/>
  <c r="JL12" i="69"/>
  <c r="JK12" i="69"/>
  <c r="JJ12" i="69"/>
  <c r="JI12" i="69"/>
  <c r="JH12" i="69"/>
  <c r="JG12" i="69"/>
  <c r="JF12" i="69"/>
  <c r="JE12" i="69"/>
  <c r="JD12" i="69"/>
  <c r="JC12" i="69"/>
  <c r="JB12" i="69"/>
  <c r="JA12" i="69"/>
  <c r="IZ12" i="69"/>
  <c r="IY12" i="69"/>
  <c r="IX12" i="69"/>
  <c r="IW12" i="69"/>
  <c r="IV12" i="69"/>
  <c r="IU12" i="69"/>
  <c r="IT12" i="69"/>
  <c r="IS12" i="69"/>
  <c r="IR12" i="69"/>
  <c r="IQ12" i="69"/>
  <c r="IP12" i="69"/>
  <c r="IO12" i="69"/>
  <c r="IN12" i="69"/>
  <c r="IM12" i="69"/>
  <c r="IL12" i="69"/>
  <c r="IK12" i="69"/>
  <c r="IJ12" i="69"/>
  <c r="II12" i="69"/>
  <c r="IH12" i="69"/>
  <c r="IG12" i="69"/>
  <c r="IF12" i="69"/>
  <c r="IE12" i="69"/>
  <c r="ID12" i="69"/>
  <c r="IC12" i="69"/>
  <c r="IB12" i="69"/>
  <c r="IA12" i="69"/>
  <c r="HZ12" i="69"/>
  <c r="HY12" i="69"/>
  <c r="HX12" i="69"/>
  <c r="HW12" i="69"/>
  <c r="HV12" i="69"/>
  <c r="HU12" i="69"/>
  <c r="HT12" i="69"/>
  <c r="HS12" i="69"/>
  <c r="HR12" i="69"/>
  <c r="HQ12" i="69"/>
  <c r="HP12" i="69"/>
  <c r="HO12" i="69"/>
  <c r="HN12" i="69"/>
  <c r="HM12" i="69"/>
  <c r="HL12" i="69"/>
  <c r="HK12" i="69"/>
  <c r="HJ12" i="69"/>
  <c r="HI12" i="69"/>
  <c r="HH12" i="69"/>
  <c r="HG12" i="69"/>
  <c r="HF12" i="69"/>
  <c r="HE12" i="69"/>
  <c r="HD12" i="69"/>
  <c r="HC12" i="69"/>
  <c r="HB12" i="69"/>
  <c r="HA12" i="69"/>
  <c r="GZ12" i="69"/>
  <c r="GY12" i="69"/>
  <c r="GX12" i="69"/>
  <c r="GW12" i="69"/>
  <c r="GV12" i="69"/>
  <c r="GU12" i="69"/>
  <c r="GT12" i="69"/>
  <c r="GS12" i="69"/>
  <c r="GR12" i="69"/>
  <c r="GQ12" i="69"/>
  <c r="GP12" i="69"/>
  <c r="GO12" i="69"/>
  <c r="GN12" i="69"/>
  <c r="GM12" i="69"/>
  <c r="GL12" i="69"/>
  <c r="GK12" i="69"/>
  <c r="GJ12" i="69"/>
  <c r="GI12" i="69"/>
  <c r="GH12" i="69"/>
  <c r="GG12" i="69"/>
  <c r="GF12" i="69"/>
  <c r="GE12" i="69"/>
  <c r="GD12" i="69"/>
  <c r="GC12" i="69"/>
  <c r="GB12" i="69"/>
  <c r="GA12" i="69"/>
  <c r="FZ12" i="69"/>
  <c r="FY12" i="69"/>
  <c r="FX12" i="69"/>
  <c r="FW12" i="69"/>
  <c r="FV12" i="69"/>
  <c r="FU12" i="69"/>
  <c r="FT12" i="69"/>
  <c r="FS12" i="69"/>
  <c r="FR12" i="69"/>
  <c r="FQ12" i="69"/>
  <c r="FP12" i="69"/>
  <c r="FO12" i="69"/>
  <c r="FN12" i="69"/>
  <c r="FM12" i="69"/>
  <c r="FL12" i="69"/>
  <c r="FK12" i="69"/>
  <c r="FJ12" i="69"/>
  <c r="FI12" i="69"/>
  <c r="FH12" i="69"/>
  <c r="FG12" i="69"/>
  <c r="FF12" i="69"/>
  <c r="FE12" i="69"/>
  <c r="FD12" i="69"/>
  <c r="FC12" i="69"/>
  <c r="FB12" i="69"/>
  <c r="FA12" i="69"/>
  <c r="EZ12" i="69"/>
  <c r="EY12" i="69"/>
  <c r="EX12" i="69"/>
  <c r="EW12" i="69"/>
  <c r="EV12" i="69"/>
  <c r="EU12" i="69"/>
  <c r="ET12" i="69"/>
  <c r="ES12" i="69"/>
  <c r="ER12" i="69"/>
  <c r="EQ12" i="69"/>
  <c r="EP12" i="69"/>
  <c r="EO12" i="69"/>
  <c r="EN12" i="69"/>
  <c r="EM12" i="69"/>
  <c r="EL12" i="69"/>
  <c r="EK12" i="69"/>
  <c r="EJ12" i="69"/>
  <c r="EI12" i="69"/>
  <c r="EH12" i="69"/>
  <c r="EG12" i="69"/>
  <c r="EF12" i="69"/>
  <c r="EE12" i="69"/>
  <c r="ED12" i="69"/>
  <c r="EC12" i="69"/>
  <c r="EB12" i="69"/>
  <c r="EA12" i="69"/>
  <c r="DZ12" i="69"/>
  <c r="DY12" i="69"/>
  <c r="DX12" i="69"/>
  <c r="DW12" i="69"/>
  <c r="DV12" i="69"/>
  <c r="DU12" i="69"/>
  <c r="DT12" i="69"/>
  <c r="DS12" i="69"/>
  <c r="DR12" i="69"/>
  <c r="DQ12" i="69"/>
  <c r="DP12" i="69"/>
  <c r="DO12" i="69"/>
  <c r="DN12" i="69"/>
  <c r="DM12" i="69"/>
  <c r="DL12" i="69"/>
  <c r="DK12" i="69"/>
  <c r="DJ12" i="69"/>
  <c r="DI12" i="69"/>
  <c r="DH12" i="69"/>
  <c r="DG12" i="69"/>
  <c r="DF12" i="69"/>
  <c r="DE12" i="69"/>
  <c r="DD12" i="69"/>
  <c r="DC12" i="69"/>
  <c r="DB12" i="69"/>
  <c r="DA12" i="69"/>
  <c r="CZ12" i="69"/>
  <c r="CY12" i="69"/>
  <c r="CX12" i="69"/>
  <c r="CW12" i="69"/>
  <c r="CV12" i="69"/>
  <c r="CU12" i="69"/>
  <c r="CT12" i="69"/>
  <c r="CS12" i="69"/>
  <c r="CR12" i="69"/>
  <c r="CQ12" i="69"/>
  <c r="CP12" i="69"/>
  <c r="CO12" i="69"/>
  <c r="CN12" i="69"/>
  <c r="CM12" i="69"/>
  <c r="CL12" i="69"/>
  <c r="CK12" i="69"/>
  <c r="CJ12" i="69"/>
  <c r="CI12" i="69"/>
  <c r="CH12" i="69"/>
  <c r="CG12" i="69"/>
  <c r="CF12" i="69"/>
  <c r="CE12" i="69"/>
  <c r="CD12" i="69"/>
  <c r="CC12" i="69"/>
  <c r="CB12" i="69"/>
  <c r="CA12" i="69"/>
  <c r="BZ12" i="69"/>
  <c r="BY12" i="69"/>
  <c r="BX12" i="69"/>
  <c r="BW12" i="69"/>
  <c r="BV12" i="69"/>
  <c r="BU12" i="69"/>
  <c r="BT12" i="69"/>
  <c r="BS12" i="69"/>
  <c r="BR12" i="69"/>
  <c r="BQ12" i="69"/>
  <c r="BP12" i="69"/>
  <c r="BO12" i="69"/>
  <c r="BN12" i="69"/>
  <c r="BM12" i="69"/>
  <c r="BL12" i="69"/>
  <c r="BK12" i="69"/>
  <c r="BJ12" i="69"/>
  <c r="BI12" i="69"/>
  <c r="BH12" i="69"/>
  <c r="BG12" i="69"/>
  <c r="BF12" i="69"/>
  <c r="BE12" i="69"/>
  <c r="BD12" i="69"/>
  <c r="BC12" i="69"/>
  <c r="BB12" i="69"/>
  <c r="BA12" i="69"/>
  <c r="AZ12" i="69"/>
  <c r="AY12" i="69"/>
  <c r="AX12" i="69"/>
  <c r="AW12" i="69"/>
  <c r="AV12" i="69"/>
  <c r="AU12" i="69"/>
  <c r="AT12" i="69"/>
  <c r="AS12" i="69"/>
  <c r="AR12" i="69"/>
  <c r="AQ12" i="69"/>
  <c r="AP12" i="69"/>
  <c r="AO12" i="69"/>
  <c r="AN12" i="69"/>
  <c r="AM12" i="69"/>
  <c r="AL12" i="69"/>
  <c r="AK12" i="69"/>
  <c r="AJ12" i="69"/>
  <c r="AI12" i="69"/>
  <c r="AH12" i="69"/>
  <c r="AG12" i="69"/>
  <c r="AF12" i="69"/>
  <c r="AE12" i="69"/>
  <c r="AD12" i="69"/>
  <c r="AC12" i="69"/>
  <c r="AB12" i="69"/>
  <c r="AA12" i="69"/>
  <c r="Z12" i="69"/>
  <c r="Y12" i="69"/>
  <c r="X12" i="69"/>
  <c r="W12" i="69"/>
  <c r="V12" i="69"/>
  <c r="U12" i="69"/>
  <c r="T12" i="69"/>
  <c r="S12" i="69"/>
  <c r="R12" i="69"/>
  <c r="Q12" i="69"/>
  <c r="P12" i="69"/>
  <c r="O12" i="69"/>
  <c r="N12" i="69"/>
  <c r="M12" i="69"/>
  <c r="L12" i="69"/>
  <c r="K12" i="69"/>
  <c r="J12" i="69"/>
  <c r="I12" i="69"/>
  <c r="H12" i="69"/>
  <c r="G12" i="69"/>
  <c r="F12" i="69"/>
  <c r="E12" i="69"/>
  <c r="D12" i="69"/>
  <c r="C12" i="69"/>
  <c r="B12" i="69"/>
  <c r="A12" i="69"/>
  <c r="UC11" i="69"/>
  <c r="UB11" i="69"/>
  <c r="UA11" i="69"/>
  <c r="TZ11" i="69"/>
  <c r="TY11" i="69"/>
  <c r="TX11" i="69"/>
  <c r="TW11" i="69"/>
  <c r="TV11" i="69"/>
  <c r="TU11" i="69"/>
  <c r="TT11" i="69"/>
  <c r="TS11" i="69"/>
  <c r="TR11" i="69"/>
  <c r="TQ11" i="69"/>
  <c r="TP11" i="69"/>
  <c r="TO11" i="69"/>
  <c r="TN11" i="69"/>
  <c r="TM11" i="69"/>
  <c r="TL11" i="69"/>
  <c r="TK11" i="69"/>
  <c r="TJ11" i="69"/>
  <c r="TI11" i="69"/>
  <c r="TH11" i="69"/>
  <c r="TG11" i="69"/>
  <c r="TF11" i="69"/>
  <c r="TE11" i="69"/>
  <c r="TD11" i="69"/>
  <c r="TC11" i="69"/>
  <c r="TB11" i="69"/>
  <c r="TA11" i="69"/>
  <c r="SZ11" i="69"/>
  <c r="SY11" i="69"/>
  <c r="SX11" i="69"/>
  <c r="SW11" i="69"/>
  <c r="SV11" i="69"/>
  <c r="SU11" i="69"/>
  <c r="ST11" i="69"/>
  <c r="SS11" i="69"/>
  <c r="SR11" i="69"/>
  <c r="SQ11" i="69"/>
  <c r="SP11" i="69"/>
  <c r="SO11" i="69"/>
  <c r="SN11" i="69"/>
  <c r="SM11" i="69"/>
  <c r="SL11" i="69"/>
  <c r="SK11" i="69"/>
  <c r="SJ11" i="69"/>
  <c r="SI11" i="69"/>
  <c r="SH11" i="69"/>
  <c r="SG11" i="69"/>
  <c r="SF11" i="69"/>
  <c r="SE11" i="69"/>
  <c r="SD11" i="69"/>
  <c r="SC11" i="69"/>
  <c r="SB11" i="69"/>
  <c r="SA11" i="69"/>
  <c r="RZ11" i="69"/>
  <c r="RY11" i="69"/>
  <c r="RX11" i="69"/>
  <c r="RW11" i="69"/>
  <c r="RV11" i="69"/>
  <c r="RU11" i="69"/>
  <c r="RT11" i="69"/>
  <c r="RS11" i="69"/>
  <c r="RR11" i="69"/>
  <c r="RQ11" i="69"/>
  <c r="RP11" i="69"/>
  <c r="RO11" i="69"/>
  <c r="RN11" i="69"/>
  <c r="RM11" i="69"/>
  <c r="RL11" i="69"/>
  <c r="RK11" i="69"/>
  <c r="RJ11" i="69"/>
  <c r="RI11" i="69"/>
  <c r="RH11" i="69"/>
  <c r="RG11" i="69"/>
  <c r="RF11" i="69"/>
  <c r="RE11" i="69"/>
  <c r="RD11" i="69"/>
  <c r="RC11" i="69"/>
  <c r="RB11" i="69"/>
  <c r="RA11" i="69"/>
  <c r="QZ11" i="69"/>
  <c r="QY11" i="69"/>
  <c r="QX11" i="69"/>
  <c r="QW11" i="69"/>
  <c r="QV11" i="69"/>
  <c r="QU11" i="69"/>
  <c r="QT11" i="69"/>
  <c r="QS11" i="69"/>
  <c r="QR11" i="69"/>
  <c r="QQ11" i="69"/>
  <c r="QP11" i="69"/>
  <c r="QO11" i="69"/>
  <c r="QN11" i="69"/>
  <c r="QM11" i="69"/>
  <c r="QL11" i="69"/>
  <c r="QK11" i="69"/>
  <c r="QJ11" i="69"/>
  <c r="QI11" i="69"/>
  <c r="QH11" i="69"/>
  <c r="QG11" i="69"/>
  <c r="QF11" i="69"/>
  <c r="QE11" i="69"/>
  <c r="QD11" i="69"/>
  <c r="QC11" i="69"/>
  <c r="QB11" i="69"/>
  <c r="QA11" i="69"/>
  <c r="PZ11" i="69"/>
  <c r="PY11" i="69"/>
  <c r="PX11" i="69"/>
  <c r="PW11" i="69"/>
  <c r="PV11" i="69"/>
  <c r="PU11" i="69"/>
  <c r="PT11" i="69"/>
  <c r="PS11" i="69"/>
  <c r="PR11" i="69"/>
  <c r="PQ11" i="69"/>
  <c r="PP11" i="69"/>
  <c r="PO11" i="69"/>
  <c r="PN11" i="69"/>
  <c r="PM11" i="69"/>
  <c r="PL11" i="69"/>
  <c r="PK11" i="69"/>
  <c r="PJ11" i="69"/>
  <c r="PI11" i="69"/>
  <c r="PH11" i="69"/>
  <c r="PG11" i="69"/>
  <c r="PF11" i="69"/>
  <c r="PE11" i="69"/>
  <c r="PD11" i="69"/>
  <c r="PC11" i="69"/>
  <c r="PB11" i="69"/>
  <c r="PA11" i="69"/>
  <c r="OZ11" i="69"/>
  <c r="OY11" i="69"/>
  <c r="OX11" i="69"/>
  <c r="OW11" i="69"/>
  <c r="OV11" i="69"/>
  <c r="OU11" i="69"/>
  <c r="OT11" i="69"/>
  <c r="OS11" i="69"/>
  <c r="OR11" i="69"/>
  <c r="OQ11" i="69"/>
  <c r="OP11" i="69"/>
  <c r="OO11" i="69"/>
  <c r="ON11" i="69"/>
  <c r="OM11" i="69"/>
  <c r="OL11" i="69"/>
  <c r="OK11" i="69"/>
  <c r="OJ11" i="69"/>
  <c r="OI11" i="69"/>
  <c r="OH11" i="69"/>
  <c r="OG11" i="69"/>
  <c r="OF11" i="69"/>
  <c r="OE11" i="69"/>
  <c r="OD11" i="69"/>
  <c r="OC11" i="69"/>
  <c r="OB11" i="69"/>
  <c r="OA11" i="69"/>
  <c r="NZ11" i="69"/>
  <c r="NY11" i="69"/>
  <c r="NX11" i="69"/>
  <c r="NW11" i="69"/>
  <c r="NV11" i="69"/>
  <c r="NU11" i="69"/>
  <c r="NT11" i="69"/>
  <c r="NS11" i="69"/>
  <c r="NR11" i="69"/>
  <c r="NQ11" i="69"/>
  <c r="NP11" i="69"/>
  <c r="NO11" i="69"/>
  <c r="NN11" i="69"/>
  <c r="NM11" i="69"/>
  <c r="NL11" i="69"/>
  <c r="NK11" i="69"/>
  <c r="NJ11" i="69"/>
  <c r="NI11" i="69"/>
  <c r="NH11" i="69"/>
  <c r="NG11" i="69"/>
  <c r="NF11" i="69"/>
  <c r="NE11" i="69"/>
  <c r="ND11" i="69"/>
  <c r="NC11" i="69"/>
  <c r="NB11" i="69"/>
  <c r="NA11" i="69"/>
  <c r="MZ11" i="69"/>
  <c r="MY11" i="69"/>
  <c r="MX11" i="69"/>
  <c r="MW11" i="69"/>
  <c r="MV11" i="69"/>
  <c r="MU11" i="69"/>
  <c r="MT11" i="69"/>
  <c r="MS11" i="69"/>
  <c r="MR11" i="69"/>
  <c r="MQ11" i="69"/>
  <c r="MP11" i="69"/>
  <c r="MO11" i="69"/>
  <c r="MN11" i="69"/>
  <c r="MM11" i="69"/>
  <c r="ML11" i="69"/>
  <c r="MK11" i="69"/>
  <c r="MJ11" i="69"/>
  <c r="MI11" i="69"/>
  <c r="MH11" i="69"/>
  <c r="MG11" i="69"/>
  <c r="MF11" i="69"/>
  <c r="ME11" i="69"/>
  <c r="MD11" i="69"/>
  <c r="MC11" i="69"/>
  <c r="MB11" i="69"/>
  <c r="MA11" i="69"/>
  <c r="LZ11" i="69"/>
  <c r="LY11" i="69"/>
  <c r="LX11" i="69"/>
  <c r="LW11" i="69"/>
  <c r="LV11" i="69"/>
  <c r="LU11" i="69"/>
  <c r="LT11" i="69"/>
  <c r="LS11" i="69"/>
  <c r="LR11" i="69"/>
  <c r="LQ11" i="69"/>
  <c r="LP11" i="69"/>
  <c r="LO11" i="69"/>
  <c r="LN11" i="69"/>
  <c r="LM11" i="69"/>
  <c r="LL11" i="69"/>
  <c r="LK11" i="69"/>
  <c r="LJ11" i="69"/>
  <c r="LI11" i="69"/>
  <c r="LH11" i="69"/>
  <c r="LG11" i="69"/>
  <c r="LF11" i="69"/>
  <c r="LE11" i="69"/>
  <c r="LD11" i="69"/>
  <c r="LC11" i="69"/>
  <c r="LB11" i="69"/>
  <c r="LA11" i="69"/>
  <c r="KZ11" i="69"/>
  <c r="KY11" i="69"/>
  <c r="KX11" i="69"/>
  <c r="KW11" i="69"/>
  <c r="KV11" i="69"/>
  <c r="KU11" i="69"/>
  <c r="KT11" i="69"/>
  <c r="KS11" i="69"/>
  <c r="KR11" i="69"/>
  <c r="KQ11" i="69"/>
  <c r="KP11" i="69"/>
  <c r="KO11" i="69"/>
  <c r="KN11" i="69"/>
  <c r="KM11" i="69"/>
  <c r="KL11" i="69"/>
  <c r="KK11" i="69"/>
  <c r="KJ11" i="69"/>
  <c r="KI11" i="69"/>
  <c r="KH11" i="69"/>
  <c r="KG11" i="69"/>
  <c r="KF11" i="69"/>
  <c r="KE11" i="69"/>
  <c r="KD11" i="69"/>
  <c r="KC11" i="69"/>
  <c r="KB11" i="69"/>
  <c r="KA11" i="69"/>
  <c r="JZ11" i="69"/>
  <c r="JY11" i="69"/>
  <c r="JX11" i="69"/>
  <c r="JW11" i="69"/>
  <c r="JV11" i="69"/>
  <c r="JU11" i="69"/>
  <c r="JT11" i="69"/>
  <c r="JS11" i="69"/>
  <c r="JR11" i="69"/>
  <c r="JQ11" i="69"/>
  <c r="JP11" i="69"/>
  <c r="JO11" i="69"/>
  <c r="JN11" i="69"/>
  <c r="JM11" i="69"/>
  <c r="JL11" i="69"/>
  <c r="JK11" i="69"/>
  <c r="JJ11" i="69"/>
  <c r="JI11" i="69"/>
  <c r="JH11" i="69"/>
  <c r="JG11" i="69"/>
  <c r="JF11" i="69"/>
  <c r="JE11" i="69"/>
  <c r="JD11" i="69"/>
  <c r="JC11" i="69"/>
  <c r="JB11" i="69"/>
  <c r="JA11" i="69"/>
  <c r="IZ11" i="69"/>
  <c r="IY11" i="69"/>
  <c r="IX11" i="69"/>
  <c r="IW11" i="69"/>
  <c r="IV11" i="69"/>
  <c r="IU11" i="69"/>
  <c r="IT11" i="69"/>
  <c r="IS11" i="69"/>
  <c r="IR11" i="69"/>
  <c r="IQ11" i="69"/>
  <c r="IP11" i="69"/>
  <c r="IO11" i="69"/>
  <c r="IN11" i="69"/>
  <c r="IM11" i="69"/>
  <c r="IL11" i="69"/>
  <c r="IK11" i="69"/>
  <c r="IJ11" i="69"/>
  <c r="II11" i="69"/>
  <c r="IH11" i="69"/>
  <c r="IG11" i="69"/>
  <c r="IF11" i="69"/>
  <c r="IE11" i="69"/>
  <c r="ID11" i="69"/>
  <c r="IC11" i="69"/>
  <c r="IB11" i="69"/>
  <c r="IA11" i="69"/>
  <c r="HZ11" i="69"/>
  <c r="HY11" i="69"/>
  <c r="HX11" i="69"/>
  <c r="HW11" i="69"/>
  <c r="HV11" i="69"/>
  <c r="HU11" i="69"/>
  <c r="HT11" i="69"/>
  <c r="HS11" i="69"/>
  <c r="HR11" i="69"/>
  <c r="HQ11" i="69"/>
  <c r="HP11" i="69"/>
  <c r="HO11" i="69"/>
  <c r="HN11" i="69"/>
  <c r="HM11" i="69"/>
  <c r="HL11" i="69"/>
  <c r="HK11" i="69"/>
  <c r="HJ11" i="69"/>
  <c r="HI11" i="69"/>
  <c r="HH11" i="69"/>
  <c r="HG11" i="69"/>
  <c r="HF11" i="69"/>
  <c r="HE11" i="69"/>
  <c r="HD11" i="69"/>
  <c r="HC11" i="69"/>
  <c r="HB11" i="69"/>
  <c r="HA11" i="69"/>
  <c r="GZ11" i="69"/>
  <c r="GY11" i="69"/>
  <c r="GX11" i="69"/>
  <c r="GW11" i="69"/>
  <c r="GV11" i="69"/>
  <c r="GU11" i="69"/>
  <c r="GT11" i="69"/>
  <c r="GS11" i="69"/>
  <c r="GR11" i="69"/>
  <c r="GQ11" i="69"/>
  <c r="GP11" i="69"/>
  <c r="GO11" i="69"/>
  <c r="GN11" i="69"/>
  <c r="GM11" i="69"/>
  <c r="GL11" i="69"/>
  <c r="GK11" i="69"/>
  <c r="GJ11" i="69"/>
  <c r="GI11" i="69"/>
  <c r="GH11" i="69"/>
  <c r="GG11" i="69"/>
  <c r="GF11" i="69"/>
  <c r="GE11" i="69"/>
  <c r="GD11" i="69"/>
  <c r="GC11" i="69"/>
  <c r="GB11" i="69"/>
  <c r="GA11" i="69"/>
  <c r="FZ11" i="69"/>
  <c r="FY11" i="69"/>
  <c r="FX11" i="69"/>
  <c r="FW11" i="69"/>
  <c r="FV11" i="69"/>
  <c r="FU11" i="69"/>
  <c r="FT11" i="69"/>
  <c r="FS11" i="69"/>
  <c r="FR11" i="69"/>
  <c r="FQ11" i="69"/>
  <c r="FP11" i="69"/>
  <c r="FO11" i="69"/>
  <c r="FN11" i="69"/>
  <c r="FM11" i="69"/>
  <c r="FL11" i="69"/>
  <c r="FK11" i="69"/>
  <c r="FJ11" i="69"/>
  <c r="FI11" i="69"/>
  <c r="FH11" i="69"/>
  <c r="FG11" i="69"/>
  <c r="FF11" i="69"/>
  <c r="FE11" i="69"/>
  <c r="FD11" i="69"/>
  <c r="FC11" i="69"/>
  <c r="FB11" i="69"/>
  <c r="FA11" i="69"/>
  <c r="EZ11" i="69"/>
  <c r="EY11" i="69"/>
  <c r="EX11" i="69"/>
  <c r="EW11" i="69"/>
  <c r="EV11" i="69"/>
  <c r="EU11" i="69"/>
  <c r="ET11" i="69"/>
  <c r="ES11" i="69"/>
  <c r="ER11" i="69"/>
  <c r="EQ11" i="69"/>
  <c r="EP11" i="69"/>
  <c r="EO11" i="69"/>
  <c r="EN11" i="69"/>
  <c r="EM11" i="69"/>
  <c r="EL11" i="69"/>
  <c r="EK11" i="69"/>
  <c r="EJ11" i="69"/>
  <c r="EI11" i="69"/>
  <c r="EH11" i="69"/>
  <c r="EG11" i="69"/>
  <c r="EF11" i="69"/>
  <c r="EE11" i="69"/>
  <c r="ED11" i="69"/>
  <c r="EC11" i="69"/>
  <c r="EB11" i="69"/>
  <c r="EA11" i="69"/>
  <c r="DZ11" i="69"/>
  <c r="DY11" i="69"/>
  <c r="DX11" i="69"/>
  <c r="DW11" i="69"/>
  <c r="DV11" i="69"/>
  <c r="DU11" i="69"/>
  <c r="DT11" i="69"/>
  <c r="DS11" i="69"/>
  <c r="DR11" i="69"/>
  <c r="DQ11" i="69"/>
  <c r="DP11" i="69"/>
  <c r="DO11" i="69"/>
  <c r="DN11" i="69"/>
  <c r="DM11" i="69"/>
  <c r="DL11" i="69"/>
  <c r="DK11" i="69"/>
  <c r="DJ11" i="69"/>
  <c r="DI11" i="69"/>
  <c r="DH11" i="69"/>
  <c r="DG11" i="69"/>
  <c r="DF11" i="69"/>
  <c r="DE11" i="69"/>
  <c r="DD11" i="69"/>
  <c r="DC11" i="69"/>
  <c r="DB11" i="69"/>
  <c r="DA11" i="69"/>
  <c r="CZ11" i="69"/>
  <c r="CY11" i="69"/>
  <c r="CX11" i="69"/>
  <c r="CW11" i="69"/>
  <c r="CV11" i="69"/>
  <c r="CU11" i="69"/>
  <c r="CT11" i="69"/>
  <c r="CS11" i="69"/>
  <c r="CR11" i="69"/>
  <c r="CQ11" i="69"/>
  <c r="CP11" i="69"/>
  <c r="CO11" i="69"/>
  <c r="CN11" i="69"/>
  <c r="CM11" i="69"/>
  <c r="CL11" i="69"/>
  <c r="CK11" i="69"/>
  <c r="CJ11" i="69"/>
  <c r="CI11" i="69"/>
  <c r="CH11" i="69"/>
  <c r="CG11" i="69"/>
  <c r="CF11" i="69"/>
  <c r="CE11" i="69"/>
  <c r="CD11" i="69"/>
  <c r="CC11" i="69"/>
  <c r="CB11" i="69"/>
  <c r="CA11" i="69"/>
  <c r="BZ11" i="69"/>
  <c r="BY11" i="69"/>
  <c r="BX11" i="69"/>
  <c r="BW11" i="69"/>
  <c r="BV11" i="69"/>
  <c r="BU11" i="69"/>
  <c r="BT11" i="69"/>
  <c r="BS11" i="69"/>
  <c r="BR11" i="69"/>
  <c r="BQ11" i="69"/>
  <c r="BP11" i="69"/>
  <c r="BO11" i="69"/>
  <c r="BN11" i="69"/>
  <c r="BM11" i="69"/>
  <c r="BL11" i="69"/>
  <c r="BK11" i="69"/>
  <c r="BJ11" i="69"/>
  <c r="BI11" i="69"/>
  <c r="BH11" i="69"/>
  <c r="BG11" i="69"/>
  <c r="BF11" i="69"/>
  <c r="BE11" i="69"/>
  <c r="BD11" i="69"/>
  <c r="BC11" i="69"/>
  <c r="BB11" i="69"/>
  <c r="BA11" i="69"/>
  <c r="AZ11" i="69"/>
  <c r="AY11" i="69"/>
  <c r="AX11" i="69"/>
  <c r="AW11" i="69"/>
  <c r="AV11" i="69"/>
  <c r="AU11" i="69"/>
  <c r="AT11" i="69"/>
  <c r="AS11" i="69"/>
  <c r="AR11" i="69"/>
  <c r="AQ11" i="69"/>
  <c r="AP11" i="69"/>
  <c r="AO11" i="69"/>
  <c r="AN11" i="69"/>
  <c r="AM11" i="69"/>
  <c r="AL11" i="69"/>
  <c r="AK11" i="69"/>
  <c r="AJ11" i="69"/>
  <c r="AI11" i="69"/>
  <c r="AH11" i="69"/>
  <c r="AG11" i="69"/>
  <c r="AF11" i="69"/>
  <c r="AE11" i="69"/>
  <c r="AD11" i="69"/>
  <c r="AC11" i="69"/>
  <c r="AB11" i="69"/>
  <c r="AA11" i="69"/>
  <c r="Z11" i="69"/>
  <c r="Y11" i="69"/>
  <c r="X11" i="69"/>
  <c r="W11" i="69"/>
  <c r="V11" i="69"/>
  <c r="U11" i="69"/>
  <c r="T11" i="69"/>
  <c r="S11" i="69"/>
  <c r="R11" i="69"/>
  <c r="Q11" i="69"/>
  <c r="P11" i="69"/>
  <c r="O11" i="69"/>
  <c r="N11" i="69"/>
  <c r="M11" i="69"/>
  <c r="L11" i="69"/>
  <c r="K11" i="69"/>
  <c r="J11" i="69"/>
  <c r="I11" i="69"/>
  <c r="H11" i="69"/>
  <c r="G11" i="69"/>
  <c r="F11" i="69"/>
  <c r="E11" i="69"/>
  <c r="D11" i="69"/>
  <c r="C11" i="69"/>
  <c r="B11" i="69"/>
  <c r="A11" i="69"/>
  <c r="UC10" i="69"/>
  <c r="UB10" i="69"/>
  <c r="UA10" i="69"/>
  <c r="TZ10" i="69"/>
  <c r="TY10" i="69"/>
  <c r="TX10" i="69"/>
  <c r="TW10" i="69"/>
  <c r="TV10" i="69"/>
  <c r="TU10" i="69"/>
  <c r="TT10" i="69"/>
  <c r="TS10" i="69"/>
  <c r="TR10" i="69"/>
  <c r="TQ10" i="69"/>
  <c r="TP10" i="69"/>
  <c r="TO10" i="69"/>
  <c r="TN10" i="69"/>
  <c r="TM10" i="69"/>
  <c r="TL10" i="69"/>
  <c r="TK10" i="69"/>
  <c r="TJ10" i="69"/>
  <c r="TI10" i="69"/>
  <c r="TH10" i="69"/>
  <c r="TG10" i="69"/>
  <c r="TF10" i="69"/>
  <c r="TE10" i="69"/>
  <c r="TD10" i="69"/>
  <c r="TC10" i="69"/>
  <c r="TB10" i="69"/>
  <c r="TA10" i="69"/>
  <c r="SZ10" i="69"/>
  <c r="SY10" i="69"/>
  <c r="SX10" i="69"/>
  <c r="SW10" i="69"/>
  <c r="SV10" i="69"/>
  <c r="SU10" i="69"/>
  <c r="ST10" i="69"/>
  <c r="SS10" i="69"/>
  <c r="SR10" i="69"/>
  <c r="SQ10" i="69"/>
  <c r="SP10" i="69"/>
  <c r="SO10" i="69"/>
  <c r="SN10" i="69"/>
  <c r="SM10" i="69"/>
  <c r="SL10" i="69"/>
  <c r="SK10" i="69"/>
  <c r="SJ10" i="69"/>
  <c r="SI10" i="69"/>
  <c r="SH10" i="69"/>
  <c r="SG10" i="69"/>
  <c r="SF10" i="69"/>
  <c r="SE10" i="69"/>
  <c r="SD10" i="69"/>
  <c r="SC10" i="69"/>
  <c r="SB10" i="69"/>
  <c r="SA10" i="69"/>
  <c r="RZ10" i="69"/>
  <c r="RY10" i="69"/>
  <c r="RX10" i="69"/>
  <c r="RW10" i="69"/>
  <c r="RV10" i="69"/>
  <c r="RU10" i="69"/>
  <c r="RT10" i="69"/>
  <c r="RS10" i="69"/>
  <c r="RR10" i="69"/>
  <c r="RQ10" i="69"/>
  <c r="RP10" i="69"/>
  <c r="RO10" i="69"/>
  <c r="RN10" i="69"/>
  <c r="RM10" i="69"/>
  <c r="RL10" i="69"/>
  <c r="RK10" i="69"/>
  <c r="RJ10" i="69"/>
  <c r="RI10" i="69"/>
  <c r="RH10" i="69"/>
  <c r="RG10" i="69"/>
  <c r="RF10" i="69"/>
  <c r="RE10" i="69"/>
  <c r="RD10" i="69"/>
  <c r="RC10" i="69"/>
  <c r="RB10" i="69"/>
  <c r="RA10" i="69"/>
  <c r="QZ10" i="69"/>
  <c r="QY10" i="69"/>
  <c r="QX10" i="69"/>
  <c r="QW10" i="69"/>
  <c r="QV10" i="69"/>
  <c r="QU10" i="69"/>
  <c r="QT10" i="69"/>
  <c r="QS10" i="69"/>
  <c r="QR10" i="69"/>
  <c r="QQ10" i="69"/>
  <c r="QP10" i="69"/>
  <c r="QO10" i="69"/>
  <c r="QN10" i="69"/>
  <c r="QM10" i="69"/>
  <c r="QL10" i="69"/>
  <c r="QK10" i="69"/>
  <c r="QJ10" i="69"/>
  <c r="QI10" i="69"/>
  <c r="QH10" i="69"/>
  <c r="QG10" i="69"/>
  <c r="QF10" i="69"/>
  <c r="QE10" i="69"/>
  <c r="QD10" i="69"/>
  <c r="QC10" i="69"/>
  <c r="QB10" i="69"/>
  <c r="QA10" i="69"/>
  <c r="PZ10" i="69"/>
  <c r="PY10" i="69"/>
  <c r="PX10" i="69"/>
  <c r="PW10" i="69"/>
  <c r="PV10" i="69"/>
  <c r="PU10" i="69"/>
  <c r="PT10" i="69"/>
  <c r="PS10" i="69"/>
  <c r="PR10" i="69"/>
  <c r="PQ10" i="69"/>
  <c r="PP10" i="69"/>
  <c r="PO10" i="69"/>
  <c r="PN10" i="69"/>
  <c r="PM10" i="69"/>
  <c r="PL10" i="69"/>
  <c r="PK10" i="69"/>
  <c r="PJ10" i="69"/>
  <c r="PI10" i="69"/>
  <c r="PH10" i="69"/>
  <c r="PG10" i="69"/>
  <c r="PF10" i="69"/>
  <c r="PE10" i="69"/>
  <c r="PD10" i="69"/>
  <c r="PC10" i="69"/>
  <c r="PB10" i="69"/>
  <c r="PA10" i="69"/>
  <c r="OZ10" i="69"/>
  <c r="OY10" i="69"/>
  <c r="OX10" i="69"/>
  <c r="OW10" i="69"/>
  <c r="OV10" i="69"/>
  <c r="OU10" i="69"/>
  <c r="OT10" i="69"/>
  <c r="OS10" i="69"/>
  <c r="OR10" i="69"/>
  <c r="OQ10" i="69"/>
  <c r="OP10" i="69"/>
  <c r="OO10" i="69"/>
  <c r="ON10" i="69"/>
  <c r="OM10" i="69"/>
  <c r="OL10" i="69"/>
  <c r="OK10" i="69"/>
  <c r="OJ10" i="69"/>
  <c r="OI10" i="69"/>
  <c r="OH10" i="69"/>
  <c r="OG10" i="69"/>
  <c r="OF10" i="69"/>
  <c r="OE10" i="69"/>
  <c r="OD10" i="69"/>
  <c r="OC10" i="69"/>
  <c r="OB10" i="69"/>
  <c r="OA10" i="69"/>
  <c r="NZ10" i="69"/>
  <c r="NY10" i="69"/>
  <c r="NX10" i="69"/>
  <c r="NW10" i="69"/>
  <c r="NV10" i="69"/>
  <c r="NU10" i="69"/>
  <c r="NT10" i="69"/>
  <c r="NS10" i="69"/>
  <c r="NR10" i="69"/>
  <c r="NQ10" i="69"/>
  <c r="NP10" i="69"/>
  <c r="NO10" i="69"/>
  <c r="NN10" i="69"/>
  <c r="NM10" i="69"/>
  <c r="NL10" i="69"/>
  <c r="NK10" i="69"/>
  <c r="NJ10" i="69"/>
  <c r="NI10" i="69"/>
  <c r="NH10" i="69"/>
  <c r="NG10" i="69"/>
  <c r="NF10" i="69"/>
  <c r="NE10" i="69"/>
  <c r="ND10" i="69"/>
  <c r="NC10" i="69"/>
  <c r="NB10" i="69"/>
  <c r="NA10" i="69"/>
  <c r="MZ10" i="69"/>
  <c r="MY10" i="69"/>
  <c r="MX10" i="69"/>
  <c r="MW10" i="69"/>
  <c r="MV10" i="69"/>
  <c r="MU10" i="69"/>
  <c r="MT10" i="69"/>
  <c r="MS10" i="69"/>
  <c r="MR10" i="69"/>
  <c r="MQ10" i="69"/>
  <c r="MP10" i="69"/>
  <c r="MO10" i="69"/>
  <c r="MN10" i="69"/>
  <c r="MM10" i="69"/>
  <c r="ML10" i="69"/>
  <c r="MK10" i="69"/>
  <c r="MJ10" i="69"/>
  <c r="MI10" i="69"/>
  <c r="MH10" i="69"/>
  <c r="MG10" i="69"/>
  <c r="MF10" i="69"/>
  <c r="ME10" i="69"/>
  <c r="MD10" i="69"/>
  <c r="MC10" i="69"/>
  <c r="MB10" i="69"/>
  <c r="MA10" i="69"/>
  <c r="LZ10" i="69"/>
  <c r="LY10" i="69"/>
  <c r="LX10" i="69"/>
  <c r="LW10" i="69"/>
  <c r="LV10" i="69"/>
  <c r="LU10" i="69"/>
  <c r="LT10" i="69"/>
  <c r="LS10" i="69"/>
  <c r="LR10" i="69"/>
  <c r="LQ10" i="69"/>
  <c r="LP10" i="69"/>
  <c r="LO10" i="69"/>
  <c r="LN10" i="69"/>
  <c r="LM10" i="69"/>
  <c r="LL10" i="69"/>
  <c r="LK10" i="69"/>
  <c r="LJ10" i="69"/>
  <c r="LI10" i="69"/>
  <c r="LH10" i="69"/>
  <c r="LG10" i="69"/>
  <c r="LF10" i="69"/>
  <c r="LE10" i="69"/>
  <c r="LD10" i="69"/>
  <c r="LC10" i="69"/>
  <c r="LB10" i="69"/>
  <c r="LA10" i="69"/>
  <c r="KZ10" i="69"/>
  <c r="KY10" i="69"/>
  <c r="KX10" i="69"/>
  <c r="KW10" i="69"/>
  <c r="KV10" i="69"/>
  <c r="KU10" i="69"/>
  <c r="KT10" i="69"/>
  <c r="KS10" i="69"/>
  <c r="KR10" i="69"/>
  <c r="KQ10" i="69"/>
  <c r="KP10" i="69"/>
  <c r="KO10" i="69"/>
  <c r="KN10" i="69"/>
  <c r="KM10" i="69"/>
  <c r="KL10" i="69"/>
  <c r="KK10" i="69"/>
  <c r="KJ10" i="69"/>
  <c r="KI10" i="69"/>
  <c r="KH10" i="69"/>
  <c r="KG10" i="69"/>
  <c r="KF10" i="69"/>
  <c r="KE10" i="69"/>
  <c r="KD10" i="69"/>
  <c r="KC10" i="69"/>
  <c r="KB10" i="69"/>
  <c r="KA10" i="69"/>
  <c r="JZ10" i="69"/>
  <c r="JY10" i="69"/>
  <c r="JX10" i="69"/>
  <c r="JW10" i="69"/>
  <c r="JV10" i="69"/>
  <c r="JU10" i="69"/>
  <c r="JT10" i="69"/>
  <c r="JS10" i="69"/>
  <c r="JR10" i="69"/>
  <c r="JQ10" i="69"/>
  <c r="JP10" i="69"/>
  <c r="JO10" i="69"/>
  <c r="JN10" i="69"/>
  <c r="JM10" i="69"/>
  <c r="JL10" i="69"/>
  <c r="JK10" i="69"/>
  <c r="JJ10" i="69"/>
  <c r="JI10" i="69"/>
  <c r="JH10" i="69"/>
  <c r="JG10" i="69"/>
  <c r="JF10" i="69"/>
  <c r="JE10" i="69"/>
  <c r="JD10" i="69"/>
  <c r="JC10" i="69"/>
  <c r="JB10" i="69"/>
  <c r="JA10" i="69"/>
  <c r="IZ10" i="69"/>
  <c r="IY10" i="69"/>
  <c r="IX10" i="69"/>
  <c r="IW10" i="69"/>
  <c r="IV10" i="69"/>
  <c r="IU10" i="69"/>
  <c r="IT10" i="69"/>
  <c r="IS10" i="69"/>
  <c r="IR10" i="69"/>
  <c r="IQ10" i="69"/>
  <c r="IP10" i="69"/>
  <c r="IO10" i="69"/>
  <c r="IN10" i="69"/>
  <c r="IM10" i="69"/>
  <c r="IL10" i="69"/>
  <c r="IK10" i="69"/>
  <c r="IJ10" i="69"/>
  <c r="II10" i="69"/>
  <c r="IH10" i="69"/>
  <c r="IG10" i="69"/>
  <c r="IF10" i="69"/>
  <c r="IE10" i="69"/>
  <c r="ID10" i="69"/>
  <c r="IC10" i="69"/>
  <c r="IB10" i="69"/>
  <c r="IA10" i="69"/>
  <c r="HZ10" i="69"/>
  <c r="HY10" i="69"/>
  <c r="HX10" i="69"/>
  <c r="HW10" i="69"/>
  <c r="HV10" i="69"/>
  <c r="HU10" i="69"/>
  <c r="HT10" i="69"/>
  <c r="HS10" i="69"/>
  <c r="HR10" i="69"/>
  <c r="HQ10" i="69"/>
  <c r="HP10" i="69"/>
  <c r="HO10" i="69"/>
  <c r="HN10" i="69"/>
  <c r="HM10" i="69"/>
  <c r="HL10" i="69"/>
  <c r="HK10" i="69"/>
  <c r="HJ10" i="69"/>
  <c r="HI10" i="69"/>
  <c r="HH10" i="69"/>
  <c r="HG10" i="69"/>
  <c r="HF10" i="69"/>
  <c r="HE10" i="69"/>
  <c r="HD10" i="69"/>
  <c r="HC10" i="69"/>
  <c r="HB10" i="69"/>
  <c r="HA10" i="69"/>
  <c r="GZ10" i="69"/>
  <c r="GY10" i="69"/>
  <c r="GX10" i="69"/>
  <c r="GW10" i="69"/>
  <c r="GV10" i="69"/>
  <c r="GU10" i="69"/>
  <c r="GT10" i="69"/>
  <c r="GS10" i="69"/>
  <c r="GR10" i="69"/>
  <c r="GQ10" i="69"/>
  <c r="GP10" i="69"/>
  <c r="GO10" i="69"/>
  <c r="GN10" i="69"/>
  <c r="GM10" i="69"/>
  <c r="GL10" i="69"/>
  <c r="GK10" i="69"/>
  <c r="GJ10" i="69"/>
  <c r="GI10" i="69"/>
  <c r="GH10" i="69"/>
  <c r="GG10" i="69"/>
  <c r="GF10" i="69"/>
  <c r="GE10" i="69"/>
  <c r="GD10" i="69"/>
  <c r="GC10" i="69"/>
  <c r="GB10" i="69"/>
  <c r="GA10" i="69"/>
  <c r="FZ10" i="69"/>
  <c r="FY10" i="69"/>
  <c r="FX10" i="69"/>
  <c r="FW10" i="69"/>
  <c r="FV10" i="69"/>
  <c r="FU10" i="69"/>
  <c r="FT10" i="69"/>
  <c r="FS10" i="69"/>
  <c r="FR10" i="69"/>
  <c r="FQ10" i="69"/>
  <c r="FP10" i="69"/>
  <c r="FO10" i="69"/>
  <c r="FN10" i="69"/>
  <c r="FM10" i="69"/>
  <c r="FL10" i="69"/>
  <c r="FK10" i="69"/>
  <c r="FJ10" i="69"/>
  <c r="FI10" i="69"/>
  <c r="FH10" i="69"/>
  <c r="FG10" i="69"/>
  <c r="FF10" i="69"/>
  <c r="FE10" i="69"/>
  <c r="FD10" i="69"/>
  <c r="FC10" i="69"/>
  <c r="FB10" i="69"/>
  <c r="FA10" i="69"/>
  <c r="EZ10" i="69"/>
  <c r="EY10" i="69"/>
  <c r="EX10" i="69"/>
  <c r="EW10" i="69"/>
  <c r="EV10" i="69"/>
  <c r="EU10" i="69"/>
  <c r="ET10" i="69"/>
  <c r="ES10" i="69"/>
  <c r="ER10" i="69"/>
  <c r="EQ10" i="69"/>
  <c r="EP10" i="69"/>
  <c r="EO10" i="69"/>
  <c r="EN10" i="69"/>
  <c r="EM10" i="69"/>
  <c r="EL10" i="69"/>
  <c r="EK10" i="69"/>
  <c r="EJ10" i="69"/>
  <c r="EI10" i="69"/>
  <c r="EH10" i="69"/>
  <c r="EG10" i="69"/>
  <c r="EF10" i="69"/>
  <c r="EE10" i="69"/>
  <c r="ED10" i="69"/>
  <c r="EC10" i="69"/>
  <c r="EB10" i="69"/>
  <c r="EA10" i="69"/>
  <c r="DZ10" i="69"/>
  <c r="DY10" i="69"/>
  <c r="DX10" i="69"/>
  <c r="DW10" i="69"/>
  <c r="DV10" i="69"/>
  <c r="DU10" i="69"/>
  <c r="DT10" i="69"/>
  <c r="DS10" i="69"/>
  <c r="DR10" i="69"/>
  <c r="DQ10" i="69"/>
  <c r="DP10" i="69"/>
  <c r="DO10" i="69"/>
  <c r="DN10" i="69"/>
  <c r="DM10" i="69"/>
  <c r="DL10" i="69"/>
  <c r="DK10" i="69"/>
  <c r="DJ10" i="69"/>
  <c r="DI10" i="69"/>
  <c r="DH10" i="69"/>
  <c r="DG10" i="69"/>
  <c r="DF10" i="69"/>
  <c r="DE10" i="69"/>
  <c r="DD10" i="69"/>
  <c r="DC10" i="69"/>
  <c r="DB10" i="69"/>
  <c r="DA10" i="69"/>
  <c r="CZ10" i="69"/>
  <c r="CY10" i="69"/>
  <c r="CX10" i="69"/>
  <c r="CW10" i="69"/>
  <c r="CV10" i="69"/>
  <c r="CU10" i="69"/>
  <c r="CT10" i="69"/>
  <c r="CS10" i="69"/>
  <c r="CR10" i="69"/>
  <c r="CQ10" i="69"/>
  <c r="CP10" i="69"/>
  <c r="CO10" i="69"/>
  <c r="CN10" i="69"/>
  <c r="CM10" i="69"/>
  <c r="CL10" i="69"/>
  <c r="CK10" i="69"/>
  <c r="CJ10" i="69"/>
  <c r="CI10" i="69"/>
  <c r="CH10" i="69"/>
  <c r="CG10" i="69"/>
  <c r="CF10" i="69"/>
  <c r="CE10" i="69"/>
  <c r="CD10" i="69"/>
  <c r="CC10" i="69"/>
  <c r="CB10" i="69"/>
  <c r="CA10" i="69"/>
  <c r="BZ10" i="69"/>
  <c r="BY10" i="69"/>
  <c r="BX10" i="69"/>
  <c r="BW10" i="69"/>
  <c r="BV10" i="69"/>
  <c r="BU10" i="69"/>
  <c r="BT10" i="69"/>
  <c r="BS10" i="69"/>
  <c r="BR10" i="69"/>
  <c r="BQ10" i="69"/>
  <c r="BP10" i="69"/>
  <c r="BO10" i="69"/>
  <c r="BN10" i="69"/>
  <c r="BM10" i="69"/>
  <c r="BL10" i="69"/>
  <c r="BK10" i="69"/>
  <c r="BJ10" i="69"/>
  <c r="BI10" i="69"/>
  <c r="BH10" i="69"/>
  <c r="BG10" i="69"/>
  <c r="BF10" i="69"/>
  <c r="BE10" i="69"/>
  <c r="BD10" i="69"/>
  <c r="BC10" i="69"/>
  <c r="BB10" i="69"/>
  <c r="BA10" i="69"/>
  <c r="AZ10" i="69"/>
  <c r="AY10" i="69"/>
  <c r="AX10" i="69"/>
  <c r="AW10" i="69"/>
  <c r="AV10" i="69"/>
  <c r="AU10" i="69"/>
  <c r="AT10" i="69"/>
  <c r="AS10" i="69"/>
  <c r="AR10" i="69"/>
  <c r="AQ10" i="69"/>
  <c r="AP10" i="69"/>
  <c r="AO10" i="69"/>
  <c r="AN10" i="69"/>
  <c r="AM10" i="69"/>
  <c r="AL10" i="69"/>
  <c r="AK10" i="69"/>
  <c r="AJ10" i="69"/>
  <c r="AI10" i="69"/>
  <c r="AH10" i="69"/>
  <c r="AG10" i="69"/>
  <c r="AF10" i="69"/>
  <c r="AE10" i="69"/>
  <c r="AD10" i="69"/>
  <c r="AC10" i="69"/>
  <c r="AB10" i="69"/>
  <c r="AA10" i="69"/>
  <c r="Z10" i="69"/>
  <c r="Y10" i="69"/>
  <c r="X10" i="69"/>
  <c r="W10" i="69"/>
  <c r="V10" i="69"/>
  <c r="U10" i="69"/>
  <c r="T10" i="69"/>
  <c r="S10" i="69"/>
  <c r="R10" i="69"/>
  <c r="Q10" i="69"/>
  <c r="P10" i="69"/>
  <c r="O10" i="69"/>
  <c r="N10" i="69"/>
  <c r="M10" i="69"/>
  <c r="L10" i="69"/>
  <c r="K10" i="69"/>
  <c r="J10" i="69"/>
  <c r="I10" i="69"/>
  <c r="H10" i="69"/>
  <c r="G10" i="69"/>
  <c r="F10" i="69"/>
  <c r="E10" i="69"/>
  <c r="D10" i="69"/>
  <c r="C10" i="69"/>
  <c r="B10" i="69"/>
  <c r="A10" i="69"/>
  <c r="UC9" i="69"/>
  <c r="UB9" i="69"/>
  <c r="UA9" i="69"/>
  <c r="TZ9" i="69"/>
  <c r="TY9" i="69"/>
  <c r="TX9" i="69"/>
  <c r="TW9" i="69"/>
  <c r="TV9" i="69"/>
  <c r="TU9" i="69"/>
  <c r="TT9" i="69"/>
  <c r="TS9" i="69"/>
  <c r="TR9" i="69"/>
  <c r="TQ9" i="69"/>
  <c r="TP9" i="69"/>
  <c r="TO9" i="69"/>
  <c r="TN9" i="69"/>
  <c r="TM9" i="69"/>
  <c r="TL9" i="69"/>
  <c r="TK9" i="69"/>
  <c r="TJ9" i="69"/>
  <c r="TI9" i="69"/>
  <c r="TH9" i="69"/>
  <c r="TG9" i="69"/>
  <c r="TF9" i="69"/>
  <c r="TE9" i="69"/>
  <c r="TD9" i="69"/>
  <c r="TC9" i="69"/>
  <c r="TB9" i="69"/>
  <c r="TA9" i="69"/>
  <c r="SZ9" i="69"/>
  <c r="SY9" i="69"/>
  <c r="SX9" i="69"/>
  <c r="SW9" i="69"/>
  <c r="SV9" i="69"/>
  <c r="SU9" i="69"/>
  <c r="ST9" i="69"/>
  <c r="SS9" i="69"/>
  <c r="SR9" i="69"/>
  <c r="SQ9" i="69"/>
  <c r="SP9" i="69"/>
  <c r="SO9" i="69"/>
  <c r="SN9" i="69"/>
  <c r="SM9" i="69"/>
  <c r="SL9" i="69"/>
  <c r="SK9" i="69"/>
  <c r="SJ9" i="69"/>
  <c r="SI9" i="69"/>
  <c r="SH9" i="69"/>
  <c r="SG9" i="69"/>
  <c r="SF9" i="69"/>
  <c r="SE9" i="69"/>
  <c r="SD9" i="69"/>
  <c r="SC9" i="69"/>
  <c r="SB9" i="69"/>
  <c r="SA9" i="69"/>
  <c r="RZ9" i="69"/>
  <c r="RY9" i="69"/>
  <c r="RX9" i="69"/>
  <c r="RW9" i="69"/>
  <c r="RV9" i="69"/>
  <c r="RU9" i="69"/>
  <c r="RT9" i="69"/>
  <c r="RS9" i="69"/>
  <c r="RR9" i="69"/>
  <c r="RQ9" i="69"/>
  <c r="RP9" i="69"/>
  <c r="RO9" i="69"/>
  <c r="RN9" i="69"/>
  <c r="RM9" i="69"/>
  <c r="RL9" i="69"/>
  <c r="RK9" i="69"/>
  <c r="RJ9" i="69"/>
  <c r="RI9" i="69"/>
  <c r="RH9" i="69"/>
  <c r="RG9" i="69"/>
  <c r="RF9" i="69"/>
  <c r="RE9" i="69"/>
  <c r="RD9" i="69"/>
  <c r="RC9" i="69"/>
  <c r="RB9" i="69"/>
  <c r="RA9" i="69"/>
  <c r="QZ9" i="69"/>
  <c r="QY9" i="69"/>
  <c r="QX9" i="69"/>
  <c r="QW9" i="69"/>
  <c r="QV9" i="69"/>
  <c r="QU9" i="69"/>
  <c r="QT9" i="69"/>
  <c r="QS9" i="69"/>
  <c r="QR9" i="69"/>
  <c r="QQ9" i="69"/>
  <c r="QP9" i="69"/>
  <c r="QO9" i="69"/>
  <c r="QN9" i="69"/>
  <c r="QM9" i="69"/>
  <c r="QL9" i="69"/>
  <c r="QK9" i="69"/>
  <c r="QJ9" i="69"/>
  <c r="QI9" i="69"/>
  <c r="QH9" i="69"/>
  <c r="QG9" i="69"/>
  <c r="QF9" i="69"/>
  <c r="QE9" i="69"/>
  <c r="QD9" i="69"/>
  <c r="QC9" i="69"/>
  <c r="QB9" i="69"/>
  <c r="QA9" i="69"/>
  <c r="PZ9" i="69"/>
  <c r="PY9" i="69"/>
  <c r="PX9" i="69"/>
  <c r="PW9" i="69"/>
  <c r="PV9" i="69"/>
  <c r="PU9" i="69"/>
  <c r="PT9" i="69"/>
  <c r="PS9" i="69"/>
  <c r="PR9" i="69"/>
  <c r="PQ9" i="69"/>
  <c r="PP9" i="69"/>
  <c r="PO9" i="69"/>
  <c r="PN9" i="69"/>
  <c r="PM9" i="69"/>
  <c r="PL9" i="69"/>
  <c r="PK9" i="69"/>
  <c r="PJ9" i="69"/>
  <c r="PI9" i="69"/>
  <c r="PH9" i="69"/>
  <c r="PG9" i="69"/>
  <c r="PF9" i="69"/>
  <c r="PE9" i="69"/>
  <c r="PD9" i="69"/>
  <c r="PC9" i="69"/>
  <c r="PB9" i="69"/>
  <c r="PA9" i="69"/>
  <c r="OZ9" i="69"/>
  <c r="OY9" i="69"/>
  <c r="OX9" i="69"/>
  <c r="OW9" i="69"/>
  <c r="OV9" i="69"/>
  <c r="OU9" i="69"/>
  <c r="OT9" i="69"/>
  <c r="OS9" i="69"/>
  <c r="OR9" i="69"/>
  <c r="OQ9" i="69"/>
  <c r="OP9" i="69"/>
  <c r="OO9" i="69"/>
  <c r="ON9" i="69"/>
  <c r="OM9" i="69"/>
  <c r="OL9" i="69"/>
  <c r="OK9" i="69"/>
  <c r="OJ9" i="69"/>
  <c r="OI9" i="69"/>
  <c r="OH9" i="69"/>
  <c r="OG9" i="69"/>
  <c r="OF9" i="69"/>
  <c r="OE9" i="69"/>
  <c r="OD9" i="69"/>
  <c r="OC9" i="69"/>
  <c r="OB9" i="69"/>
  <c r="OA9" i="69"/>
  <c r="NZ9" i="69"/>
  <c r="NY9" i="69"/>
  <c r="NX9" i="69"/>
  <c r="NW9" i="69"/>
  <c r="NV9" i="69"/>
  <c r="NU9" i="69"/>
  <c r="NT9" i="69"/>
  <c r="NS9" i="69"/>
  <c r="NR9" i="69"/>
  <c r="NQ9" i="69"/>
  <c r="NP9" i="69"/>
  <c r="NO9" i="69"/>
  <c r="NN9" i="69"/>
  <c r="NM9" i="69"/>
  <c r="NL9" i="69"/>
  <c r="NK9" i="69"/>
  <c r="NJ9" i="69"/>
  <c r="NI9" i="69"/>
  <c r="NH9" i="69"/>
  <c r="NG9" i="69"/>
  <c r="NF9" i="69"/>
  <c r="NE9" i="69"/>
  <c r="ND9" i="69"/>
  <c r="NC9" i="69"/>
  <c r="NB9" i="69"/>
  <c r="NA9" i="69"/>
  <c r="MZ9" i="69"/>
  <c r="MY9" i="69"/>
  <c r="MX9" i="69"/>
  <c r="MW9" i="69"/>
  <c r="MV9" i="69"/>
  <c r="MU9" i="69"/>
  <c r="MT9" i="69"/>
  <c r="MS9" i="69"/>
  <c r="MR9" i="69"/>
  <c r="MQ9" i="69"/>
  <c r="MP9" i="69"/>
  <c r="MO9" i="69"/>
  <c r="MN9" i="69"/>
  <c r="MM9" i="69"/>
  <c r="ML9" i="69"/>
  <c r="MK9" i="69"/>
  <c r="MJ9" i="69"/>
  <c r="MI9" i="69"/>
  <c r="MH9" i="69"/>
  <c r="MG9" i="69"/>
  <c r="MF9" i="69"/>
  <c r="ME9" i="69"/>
  <c r="MD9" i="69"/>
  <c r="MC9" i="69"/>
  <c r="MB9" i="69"/>
  <c r="MA9" i="69"/>
  <c r="LZ9" i="69"/>
  <c r="LY9" i="69"/>
  <c r="LX9" i="69"/>
  <c r="LW9" i="69"/>
  <c r="LV9" i="69"/>
  <c r="LU9" i="69"/>
  <c r="LT9" i="69"/>
  <c r="LS9" i="69"/>
  <c r="LR9" i="69"/>
  <c r="LQ9" i="69"/>
  <c r="LP9" i="69"/>
  <c r="LO9" i="69"/>
  <c r="LN9" i="69"/>
  <c r="LM9" i="69"/>
  <c r="LL9" i="69"/>
  <c r="LK9" i="69"/>
  <c r="LJ9" i="69"/>
  <c r="LI9" i="69"/>
  <c r="LH9" i="69"/>
  <c r="LG9" i="69"/>
  <c r="LF9" i="69"/>
  <c r="LE9" i="69"/>
  <c r="LD9" i="69"/>
  <c r="LC9" i="69"/>
  <c r="LB9" i="69"/>
  <c r="LA9" i="69"/>
  <c r="KZ9" i="69"/>
  <c r="KY9" i="69"/>
  <c r="KX9" i="69"/>
  <c r="KW9" i="69"/>
  <c r="KV9" i="69"/>
  <c r="KU9" i="69"/>
  <c r="KT9" i="69"/>
  <c r="KS9" i="69"/>
  <c r="KR9" i="69"/>
  <c r="KQ9" i="69"/>
  <c r="KP9" i="69"/>
  <c r="KO9" i="69"/>
  <c r="KN9" i="69"/>
  <c r="KM9" i="69"/>
  <c r="KL9" i="69"/>
  <c r="KK9" i="69"/>
  <c r="KJ9" i="69"/>
  <c r="KI9" i="69"/>
  <c r="KH9" i="69"/>
  <c r="KG9" i="69"/>
  <c r="KF9" i="69"/>
  <c r="KE9" i="69"/>
  <c r="KD9" i="69"/>
  <c r="KC9" i="69"/>
  <c r="KB9" i="69"/>
  <c r="KA9" i="69"/>
  <c r="JZ9" i="69"/>
  <c r="JY9" i="69"/>
  <c r="JX9" i="69"/>
  <c r="JW9" i="69"/>
  <c r="JV9" i="69"/>
  <c r="JU9" i="69"/>
  <c r="JT9" i="69"/>
  <c r="JS9" i="69"/>
  <c r="JR9" i="69"/>
  <c r="JQ9" i="69"/>
  <c r="JP9" i="69"/>
  <c r="JO9" i="69"/>
  <c r="JN9" i="69"/>
  <c r="JM9" i="69"/>
  <c r="JL9" i="69"/>
  <c r="JK9" i="69"/>
  <c r="JJ9" i="69"/>
  <c r="JI9" i="69"/>
  <c r="JH9" i="69"/>
  <c r="JG9" i="69"/>
  <c r="JF9" i="69"/>
  <c r="JE9" i="69"/>
  <c r="JD9" i="69"/>
  <c r="JC9" i="69"/>
  <c r="JB9" i="69"/>
  <c r="JA9" i="69"/>
  <c r="IZ9" i="69"/>
  <c r="IY9" i="69"/>
  <c r="IX9" i="69"/>
  <c r="IW9" i="69"/>
  <c r="IV9" i="69"/>
  <c r="IU9" i="69"/>
  <c r="IT9" i="69"/>
  <c r="IS9" i="69"/>
  <c r="IR9" i="69"/>
  <c r="IQ9" i="69"/>
  <c r="IP9" i="69"/>
  <c r="IO9" i="69"/>
  <c r="IN9" i="69"/>
  <c r="IM9" i="69"/>
  <c r="IL9" i="69"/>
  <c r="IK9" i="69"/>
  <c r="IJ9" i="69"/>
  <c r="II9" i="69"/>
  <c r="IH9" i="69"/>
  <c r="IG9" i="69"/>
  <c r="IF9" i="69"/>
  <c r="IE9" i="69"/>
  <c r="ID9" i="69"/>
  <c r="IC9" i="69"/>
  <c r="IB9" i="69"/>
  <c r="IA9" i="69"/>
  <c r="HZ9" i="69"/>
  <c r="HY9" i="69"/>
  <c r="HX9" i="69"/>
  <c r="HW9" i="69"/>
  <c r="HV9" i="69"/>
  <c r="HU9" i="69"/>
  <c r="HT9" i="69"/>
  <c r="HS9" i="69"/>
  <c r="HR9" i="69"/>
  <c r="HQ9" i="69"/>
  <c r="HP9" i="69"/>
  <c r="HO9" i="69"/>
  <c r="HN9" i="69"/>
  <c r="HM9" i="69"/>
  <c r="HL9" i="69"/>
  <c r="HK9" i="69"/>
  <c r="HJ9" i="69"/>
  <c r="HI9" i="69"/>
  <c r="HH9" i="69"/>
  <c r="HG9" i="69"/>
  <c r="HF9" i="69"/>
  <c r="HE9" i="69"/>
  <c r="HD9" i="69"/>
  <c r="HC9" i="69"/>
  <c r="HB9" i="69"/>
  <c r="HA9" i="69"/>
  <c r="GZ9" i="69"/>
  <c r="GY9" i="69"/>
  <c r="GX9" i="69"/>
  <c r="GW9" i="69"/>
  <c r="GV9" i="69"/>
  <c r="GU9" i="69"/>
  <c r="GT9" i="69"/>
  <c r="GS9" i="69"/>
  <c r="GR9" i="69"/>
  <c r="GQ9" i="69"/>
  <c r="GP9" i="69"/>
  <c r="GO9" i="69"/>
  <c r="GN9" i="69"/>
  <c r="GM9" i="69"/>
  <c r="GL9" i="69"/>
  <c r="GK9" i="69"/>
  <c r="GJ9" i="69"/>
  <c r="GI9" i="69"/>
  <c r="GH9" i="69"/>
  <c r="GG9" i="69"/>
  <c r="GF9" i="69"/>
  <c r="GE9" i="69"/>
  <c r="GD9" i="69"/>
  <c r="GC9" i="69"/>
  <c r="GB9" i="69"/>
  <c r="GA9" i="69"/>
  <c r="FZ9" i="69"/>
  <c r="FY9" i="69"/>
  <c r="FX9" i="69"/>
  <c r="FW9" i="69"/>
  <c r="FV9" i="69"/>
  <c r="FU9" i="69"/>
  <c r="FT9" i="69"/>
  <c r="FS9" i="69"/>
  <c r="FR9" i="69"/>
  <c r="FQ9" i="69"/>
  <c r="FP9" i="69"/>
  <c r="FO9" i="69"/>
  <c r="FN9" i="69"/>
  <c r="FM9" i="69"/>
  <c r="FL9" i="69"/>
  <c r="FK9" i="69"/>
  <c r="FJ9" i="69"/>
  <c r="FI9" i="69"/>
  <c r="FH9" i="69"/>
  <c r="FG9" i="69"/>
  <c r="FF9" i="69"/>
  <c r="FE9" i="69"/>
  <c r="FD9" i="69"/>
  <c r="FC9" i="69"/>
  <c r="FB9" i="69"/>
  <c r="FA9" i="69"/>
  <c r="EZ9" i="69"/>
  <c r="EY9" i="69"/>
  <c r="EX9" i="69"/>
  <c r="EW9" i="69"/>
  <c r="EV9" i="69"/>
  <c r="EU9" i="69"/>
  <c r="ET9" i="69"/>
  <c r="ES9" i="69"/>
  <c r="ER9" i="69"/>
  <c r="EQ9" i="69"/>
  <c r="EP9" i="69"/>
  <c r="EO9" i="69"/>
  <c r="EN9" i="69"/>
  <c r="EM9" i="69"/>
  <c r="EL9" i="69"/>
  <c r="EK9" i="69"/>
  <c r="EJ9" i="69"/>
  <c r="EI9" i="69"/>
  <c r="EH9" i="69"/>
  <c r="EG9" i="69"/>
  <c r="EF9" i="69"/>
  <c r="EE9" i="69"/>
  <c r="ED9" i="69"/>
  <c r="EC9" i="69"/>
  <c r="EB9" i="69"/>
  <c r="EA9" i="69"/>
  <c r="DZ9" i="69"/>
  <c r="DY9" i="69"/>
  <c r="DX9" i="69"/>
  <c r="DW9" i="69"/>
  <c r="DV9" i="69"/>
  <c r="DU9" i="69"/>
  <c r="DT9" i="69"/>
  <c r="DS9" i="69"/>
  <c r="DR9" i="69"/>
  <c r="DQ9" i="69"/>
  <c r="DP9" i="69"/>
  <c r="DO9" i="69"/>
  <c r="DN9" i="69"/>
  <c r="DM9" i="69"/>
  <c r="DL9" i="69"/>
  <c r="DK9" i="69"/>
  <c r="DJ9" i="69"/>
  <c r="DI9" i="69"/>
  <c r="DH9" i="69"/>
  <c r="DG9" i="69"/>
  <c r="DF9" i="69"/>
  <c r="DE9" i="69"/>
  <c r="DD9" i="69"/>
  <c r="DC9" i="69"/>
  <c r="DB9" i="69"/>
  <c r="DA9" i="69"/>
  <c r="CZ9" i="69"/>
  <c r="CY9" i="69"/>
  <c r="CX9" i="69"/>
  <c r="CW9" i="69"/>
  <c r="CV9" i="69"/>
  <c r="CU9" i="69"/>
  <c r="CT9" i="69"/>
  <c r="CS9" i="69"/>
  <c r="CR9" i="69"/>
  <c r="CQ9" i="69"/>
  <c r="CP9" i="69"/>
  <c r="CO9" i="69"/>
  <c r="CN9" i="69"/>
  <c r="CM9" i="69"/>
  <c r="CL9" i="69"/>
  <c r="CK9" i="69"/>
  <c r="CJ9" i="69"/>
  <c r="CI9" i="69"/>
  <c r="CH9" i="69"/>
  <c r="CG9" i="69"/>
  <c r="CF9" i="69"/>
  <c r="CE9" i="69"/>
  <c r="CD9" i="69"/>
  <c r="CC9" i="69"/>
  <c r="CB9" i="69"/>
  <c r="CA9" i="69"/>
  <c r="BZ9" i="69"/>
  <c r="BY9" i="69"/>
  <c r="BX9" i="69"/>
  <c r="BW9" i="69"/>
  <c r="BV9" i="69"/>
  <c r="BU9" i="69"/>
  <c r="BT9" i="69"/>
  <c r="BS9" i="69"/>
  <c r="BR9" i="69"/>
  <c r="BQ9" i="69"/>
  <c r="BP9" i="69"/>
  <c r="BO9" i="69"/>
  <c r="BN9" i="69"/>
  <c r="BM9" i="69"/>
  <c r="BL9" i="69"/>
  <c r="BK9" i="69"/>
  <c r="BJ9" i="69"/>
  <c r="BI9" i="69"/>
  <c r="BH9" i="69"/>
  <c r="BG9" i="69"/>
  <c r="BF9" i="69"/>
  <c r="BE9" i="69"/>
  <c r="BD9" i="69"/>
  <c r="BC9" i="69"/>
  <c r="BB9" i="69"/>
  <c r="BA9" i="69"/>
  <c r="AZ9" i="69"/>
  <c r="AY9" i="69"/>
  <c r="AX9" i="69"/>
  <c r="AW9" i="69"/>
  <c r="AV9" i="69"/>
  <c r="AU9" i="69"/>
  <c r="AT9" i="69"/>
  <c r="AS9" i="69"/>
  <c r="AR9" i="69"/>
  <c r="AQ9" i="69"/>
  <c r="AP9" i="69"/>
  <c r="AO9" i="69"/>
  <c r="AN9" i="69"/>
  <c r="AM9" i="69"/>
  <c r="AL9" i="69"/>
  <c r="AK9" i="69"/>
  <c r="AJ9" i="69"/>
  <c r="AI9" i="69"/>
  <c r="AH9" i="69"/>
  <c r="AG9" i="69"/>
  <c r="AF9" i="69"/>
  <c r="AE9" i="69"/>
  <c r="AD9" i="69"/>
  <c r="AC9" i="69"/>
  <c r="AB9" i="69"/>
  <c r="AA9" i="69"/>
  <c r="Z9" i="69"/>
  <c r="Y9" i="69"/>
  <c r="X9" i="69"/>
  <c r="W9" i="69"/>
  <c r="V9" i="69"/>
  <c r="U9" i="69"/>
  <c r="T9" i="69"/>
  <c r="S9" i="69"/>
  <c r="R9" i="69"/>
  <c r="Q9" i="69"/>
  <c r="P9" i="69"/>
  <c r="O9" i="69"/>
  <c r="N9" i="69"/>
  <c r="M9" i="69"/>
  <c r="L9" i="69"/>
  <c r="K9" i="69"/>
  <c r="J9" i="69"/>
  <c r="I9" i="69"/>
  <c r="H9" i="69"/>
  <c r="G9" i="69"/>
  <c r="F9" i="69"/>
  <c r="E9" i="69"/>
  <c r="D9" i="69"/>
  <c r="C9" i="69"/>
  <c r="B9" i="69"/>
  <c r="A9" i="69"/>
  <c r="UC8" i="69"/>
  <c r="UB8" i="69"/>
  <c r="UA8" i="69"/>
  <c r="TZ8" i="69"/>
  <c r="TY8" i="69"/>
  <c r="TX8" i="69"/>
  <c r="TW8" i="69"/>
  <c r="TV8" i="69"/>
  <c r="TU8" i="69"/>
  <c r="TT8" i="69"/>
  <c r="TS8" i="69"/>
  <c r="TR8" i="69"/>
  <c r="TQ8" i="69"/>
  <c r="TP8" i="69"/>
  <c r="TO8" i="69"/>
  <c r="TN8" i="69"/>
  <c r="TM8" i="69"/>
  <c r="TL8" i="69"/>
  <c r="TK8" i="69"/>
  <c r="TJ8" i="69"/>
  <c r="TI8" i="69"/>
  <c r="TH8" i="69"/>
  <c r="TG8" i="69"/>
  <c r="TF8" i="69"/>
  <c r="TE8" i="69"/>
  <c r="TD8" i="69"/>
  <c r="TC8" i="69"/>
  <c r="TB8" i="69"/>
  <c r="TA8" i="69"/>
  <c r="SZ8" i="69"/>
  <c r="SY8" i="69"/>
  <c r="SX8" i="69"/>
  <c r="SW8" i="69"/>
  <c r="SV8" i="69"/>
  <c r="SU8" i="69"/>
  <c r="ST8" i="69"/>
  <c r="SS8" i="69"/>
  <c r="SR8" i="69"/>
  <c r="SQ8" i="69"/>
  <c r="SP8" i="69"/>
  <c r="SO8" i="69"/>
  <c r="SN8" i="69"/>
  <c r="SM8" i="69"/>
  <c r="SL8" i="69"/>
  <c r="SK8" i="69"/>
  <c r="SJ8" i="69"/>
  <c r="SI8" i="69"/>
  <c r="SH8" i="69"/>
  <c r="SG8" i="69"/>
  <c r="SF8" i="69"/>
  <c r="SE8" i="69"/>
  <c r="SD8" i="69"/>
  <c r="SC8" i="69"/>
  <c r="SB8" i="69"/>
  <c r="SA8" i="69"/>
  <c r="RZ8" i="69"/>
  <c r="RY8" i="69"/>
  <c r="RX8" i="69"/>
  <c r="RW8" i="69"/>
  <c r="RV8" i="69"/>
  <c r="RU8" i="69"/>
  <c r="RT8" i="69"/>
  <c r="RS8" i="69"/>
  <c r="RR8" i="69"/>
  <c r="RQ8" i="69"/>
  <c r="RP8" i="69"/>
  <c r="RO8" i="69"/>
  <c r="RN8" i="69"/>
  <c r="RM8" i="69"/>
  <c r="RL8" i="69"/>
  <c r="RK8" i="69"/>
  <c r="RJ8" i="69"/>
  <c r="RI8" i="69"/>
  <c r="RH8" i="69"/>
  <c r="RG8" i="69"/>
  <c r="RF8" i="69"/>
  <c r="RE8" i="69"/>
  <c r="RD8" i="69"/>
  <c r="RC8" i="69"/>
  <c r="RB8" i="69"/>
  <c r="RA8" i="69"/>
  <c r="QZ8" i="69"/>
  <c r="QY8" i="69"/>
  <c r="QX8" i="69"/>
  <c r="QW8" i="69"/>
  <c r="QV8" i="69"/>
  <c r="QU8" i="69"/>
  <c r="QT8" i="69"/>
  <c r="QS8" i="69"/>
  <c r="QR8" i="69"/>
  <c r="QQ8" i="69"/>
  <c r="QP8" i="69"/>
  <c r="QO8" i="69"/>
  <c r="QN8" i="69"/>
  <c r="QM8" i="69"/>
  <c r="QL8" i="69"/>
  <c r="QK8" i="69"/>
  <c r="QJ8" i="69"/>
  <c r="QI8" i="69"/>
  <c r="QH8" i="69"/>
  <c r="QG8" i="69"/>
  <c r="QF8" i="69"/>
  <c r="QE8" i="69"/>
  <c r="QD8" i="69"/>
  <c r="QC8" i="69"/>
  <c r="QB8" i="69"/>
  <c r="QA8" i="69"/>
  <c r="PZ8" i="69"/>
  <c r="PY8" i="69"/>
  <c r="PX8" i="69"/>
  <c r="PW8" i="69"/>
  <c r="PV8" i="69"/>
  <c r="PU8" i="69"/>
  <c r="PT8" i="69"/>
  <c r="PS8" i="69"/>
  <c r="PR8" i="69"/>
  <c r="PQ8" i="69"/>
  <c r="PP8" i="69"/>
  <c r="PO8" i="69"/>
  <c r="PN8" i="69"/>
  <c r="PM8" i="69"/>
  <c r="PL8" i="69"/>
  <c r="PK8" i="69"/>
  <c r="PJ8" i="69"/>
  <c r="PI8" i="69"/>
  <c r="PH8" i="69"/>
  <c r="PG8" i="69"/>
  <c r="PF8" i="69"/>
  <c r="PE8" i="69"/>
  <c r="PD8" i="69"/>
  <c r="PC8" i="69"/>
  <c r="PB8" i="69"/>
  <c r="PA8" i="69"/>
  <c r="OZ8" i="69"/>
  <c r="OY8" i="69"/>
  <c r="OX8" i="69"/>
  <c r="OW8" i="69"/>
  <c r="OV8" i="69"/>
  <c r="OU8" i="69"/>
  <c r="OT8" i="69"/>
  <c r="OS8" i="69"/>
  <c r="OR8" i="69"/>
  <c r="OQ8" i="69"/>
  <c r="OP8" i="69"/>
  <c r="OO8" i="69"/>
  <c r="ON8" i="69"/>
  <c r="OM8" i="69"/>
  <c r="OL8" i="69"/>
  <c r="OK8" i="69"/>
  <c r="OJ8" i="69"/>
  <c r="OI8" i="69"/>
  <c r="OH8" i="69"/>
  <c r="OG8" i="69"/>
  <c r="OF8" i="69"/>
  <c r="OE8" i="69"/>
  <c r="OD8" i="69"/>
  <c r="OC8" i="69"/>
  <c r="OB8" i="69"/>
  <c r="OA8" i="69"/>
  <c r="NZ8" i="69"/>
  <c r="NY8" i="69"/>
  <c r="NX8" i="69"/>
  <c r="NW8" i="69"/>
  <c r="NV8" i="69"/>
  <c r="NU8" i="69"/>
  <c r="NT8" i="69"/>
  <c r="NS8" i="69"/>
  <c r="NR8" i="69"/>
  <c r="NQ8" i="69"/>
  <c r="NP8" i="69"/>
  <c r="NO8" i="69"/>
  <c r="NN8" i="69"/>
  <c r="NM8" i="69"/>
  <c r="NL8" i="69"/>
  <c r="NK8" i="69"/>
  <c r="NJ8" i="69"/>
  <c r="NI8" i="69"/>
  <c r="NH8" i="69"/>
  <c r="NG8" i="69"/>
  <c r="NF8" i="69"/>
  <c r="NE8" i="69"/>
  <c r="ND8" i="69"/>
  <c r="NC8" i="69"/>
  <c r="NB8" i="69"/>
  <c r="NA8" i="69"/>
  <c r="MZ8" i="69"/>
  <c r="MY8" i="69"/>
  <c r="MX8" i="69"/>
  <c r="MW8" i="69"/>
  <c r="MV8" i="69"/>
  <c r="MU8" i="69"/>
  <c r="MT8" i="69"/>
  <c r="MS8" i="69"/>
  <c r="MR8" i="69"/>
  <c r="MQ8" i="69"/>
  <c r="MP8" i="69"/>
  <c r="MO8" i="69"/>
  <c r="MN8" i="69"/>
  <c r="MM8" i="69"/>
  <c r="ML8" i="69"/>
  <c r="MK8" i="69"/>
  <c r="MJ8" i="69"/>
  <c r="MI8" i="69"/>
  <c r="MH8" i="69"/>
  <c r="MG8" i="69"/>
  <c r="MF8" i="69"/>
  <c r="ME8" i="69"/>
  <c r="MD8" i="69"/>
  <c r="MC8" i="69"/>
  <c r="MB8" i="69"/>
  <c r="MA8" i="69"/>
  <c r="LZ8" i="69"/>
  <c r="LY8" i="69"/>
  <c r="LX8" i="69"/>
  <c r="LW8" i="69"/>
  <c r="LV8" i="69"/>
  <c r="LU8" i="69"/>
  <c r="LT8" i="69"/>
  <c r="LS8" i="69"/>
  <c r="LR8" i="69"/>
  <c r="LQ8" i="69"/>
  <c r="LP8" i="69"/>
  <c r="LO8" i="69"/>
  <c r="LN8" i="69"/>
  <c r="LM8" i="69"/>
  <c r="LL8" i="69"/>
  <c r="LK8" i="69"/>
  <c r="LJ8" i="69"/>
  <c r="LI8" i="69"/>
  <c r="LH8" i="69"/>
  <c r="LG8" i="69"/>
  <c r="LF8" i="69"/>
  <c r="LE8" i="69"/>
  <c r="LD8" i="69"/>
  <c r="LC8" i="69"/>
  <c r="LB8" i="69"/>
  <c r="LA8" i="69"/>
  <c r="KZ8" i="69"/>
  <c r="KY8" i="69"/>
  <c r="KX8" i="69"/>
  <c r="KW8" i="69"/>
  <c r="KV8" i="69"/>
  <c r="KU8" i="69"/>
  <c r="KT8" i="69"/>
  <c r="KS8" i="69"/>
  <c r="KR8" i="69"/>
  <c r="KQ8" i="69"/>
  <c r="KP8" i="69"/>
  <c r="KO8" i="69"/>
  <c r="KN8" i="69"/>
  <c r="KM8" i="69"/>
  <c r="KL8" i="69"/>
  <c r="KK8" i="69"/>
  <c r="KJ8" i="69"/>
  <c r="KI8" i="69"/>
  <c r="KH8" i="69"/>
  <c r="KG8" i="69"/>
  <c r="KF8" i="69"/>
  <c r="KE8" i="69"/>
  <c r="KD8" i="69"/>
  <c r="KC8" i="69"/>
  <c r="KB8" i="69"/>
  <c r="KA8" i="69"/>
  <c r="JZ8" i="69"/>
  <c r="JY8" i="69"/>
  <c r="JX8" i="69"/>
  <c r="JW8" i="69"/>
  <c r="JV8" i="69"/>
  <c r="JU8" i="69"/>
  <c r="JT8" i="69"/>
  <c r="JS8" i="69"/>
  <c r="JR8" i="69"/>
  <c r="JQ8" i="69"/>
  <c r="JP8" i="69"/>
  <c r="JO8" i="69"/>
  <c r="JN8" i="69"/>
  <c r="JM8" i="69"/>
  <c r="JL8" i="69"/>
  <c r="JK8" i="69"/>
  <c r="JJ8" i="69"/>
  <c r="JI8" i="69"/>
  <c r="JH8" i="69"/>
  <c r="JG8" i="69"/>
  <c r="JF8" i="69"/>
  <c r="JE8" i="69"/>
  <c r="JD8" i="69"/>
  <c r="JC8" i="69"/>
  <c r="JB8" i="69"/>
  <c r="JA8" i="69"/>
  <c r="IZ8" i="69"/>
  <c r="IY8" i="69"/>
  <c r="IX8" i="69"/>
  <c r="IW8" i="69"/>
  <c r="IV8" i="69"/>
  <c r="IU8" i="69"/>
  <c r="IT8" i="69"/>
  <c r="IS8" i="69"/>
  <c r="IR8" i="69"/>
  <c r="IQ8" i="69"/>
  <c r="IP8" i="69"/>
  <c r="IO8" i="69"/>
  <c r="IN8" i="69"/>
  <c r="IM8" i="69"/>
  <c r="IL8" i="69"/>
  <c r="IK8" i="69"/>
  <c r="IJ8" i="69"/>
  <c r="II8" i="69"/>
  <c r="IH8" i="69"/>
  <c r="IG8" i="69"/>
  <c r="IF8" i="69"/>
  <c r="IE8" i="69"/>
  <c r="ID8" i="69"/>
  <c r="IC8" i="69"/>
  <c r="IB8" i="69"/>
  <c r="IA8" i="69"/>
  <c r="HZ8" i="69"/>
  <c r="HY8" i="69"/>
  <c r="HX8" i="69"/>
  <c r="HW8" i="69"/>
  <c r="HV8" i="69"/>
  <c r="HU8" i="69"/>
  <c r="HT8" i="69"/>
  <c r="HS8" i="69"/>
  <c r="HR8" i="69"/>
  <c r="HQ8" i="69"/>
  <c r="HP8" i="69"/>
  <c r="HO8" i="69"/>
  <c r="HN8" i="69"/>
  <c r="HM8" i="69"/>
  <c r="HL8" i="69"/>
  <c r="HK8" i="69"/>
  <c r="HJ8" i="69"/>
  <c r="HI8" i="69"/>
  <c r="HH8" i="69"/>
  <c r="HG8" i="69"/>
  <c r="HF8" i="69"/>
  <c r="HE8" i="69"/>
  <c r="HD8" i="69"/>
  <c r="HC8" i="69"/>
  <c r="HB8" i="69"/>
  <c r="HA8" i="69"/>
  <c r="GZ8" i="69"/>
  <c r="GY8" i="69"/>
  <c r="GX8" i="69"/>
  <c r="GW8" i="69"/>
  <c r="GV8" i="69"/>
  <c r="GU8" i="69"/>
  <c r="GT8" i="69"/>
  <c r="GS8" i="69"/>
  <c r="GR8" i="69"/>
  <c r="GQ8" i="69"/>
  <c r="GP8" i="69"/>
  <c r="GO8" i="69"/>
  <c r="GN8" i="69"/>
  <c r="GM8" i="69"/>
  <c r="GL8" i="69"/>
  <c r="GK8" i="69"/>
  <c r="GJ8" i="69"/>
  <c r="GI8" i="69"/>
  <c r="GH8" i="69"/>
  <c r="GG8" i="69"/>
  <c r="GF8" i="69"/>
  <c r="GE8" i="69"/>
  <c r="GD8" i="69"/>
  <c r="GC8" i="69"/>
  <c r="GB8" i="69"/>
  <c r="GA8" i="69"/>
  <c r="FZ8" i="69"/>
  <c r="FY8" i="69"/>
  <c r="FX8" i="69"/>
  <c r="FW8" i="69"/>
  <c r="FV8" i="69"/>
  <c r="FU8" i="69"/>
  <c r="FT8" i="69"/>
  <c r="FS8" i="69"/>
  <c r="FR8" i="69"/>
  <c r="FQ8" i="69"/>
  <c r="FP8" i="69"/>
  <c r="FO8" i="69"/>
  <c r="FN8" i="69"/>
  <c r="FM8" i="69"/>
  <c r="FL8" i="69"/>
  <c r="FK8" i="69"/>
  <c r="FJ8" i="69"/>
  <c r="FI8" i="69"/>
  <c r="FH8" i="69"/>
  <c r="FG8" i="69"/>
  <c r="FF8" i="69"/>
  <c r="FE8" i="69"/>
  <c r="FD8" i="69"/>
  <c r="FC8" i="69"/>
  <c r="FB8" i="69"/>
  <c r="FA8" i="69"/>
  <c r="EZ8" i="69"/>
  <c r="EY8" i="69"/>
  <c r="EX8" i="69"/>
  <c r="EW8" i="69"/>
  <c r="EV8" i="69"/>
  <c r="EU8" i="69"/>
  <c r="ET8" i="69"/>
  <c r="ES8" i="69"/>
  <c r="ER8" i="69"/>
  <c r="EQ8" i="69"/>
  <c r="EP8" i="69"/>
  <c r="EO8" i="69"/>
  <c r="EN8" i="69"/>
  <c r="EM8" i="69"/>
  <c r="EL8" i="69"/>
  <c r="EK8" i="69"/>
  <c r="EJ8" i="69"/>
  <c r="EI8" i="69"/>
  <c r="EH8" i="69"/>
  <c r="EG8" i="69"/>
  <c r="EF8" i="69"/>
  <c r="EE8" i="69"/>
  <c r="ED8" i="69"/>
  <c r="EC8" i="69"/>
  <c r="EB8" i="69"/>
  <c r="EA8" i="69"/>
  <c r="DZ8" i="69"/>
  <c r="DY8" i="69"/>
  <c r="DX8" i="69"/>
  <c r="DW8" i="69"/>
  <c r="DV8" i="69"/>
  <c r="DU8" i="69"/>
  <c r="DT8" i="69"/>
  <c r="DS8" i="69"/>
  <c r="DR8" i="69"/>
  <c r="DQ8" i="69"/>
  <c r="DP8" i="69"/>
  <c r="DO8" i="69"/>
  <c r="DN8" i="69"/>
  <c r="DM8" i="69"/>
  <c r="DL8" i="69"/>
  <c r="DK8" i="69"/>
  <c r="DJ8" i="69"/>
  <c r="DI8" i="69"/>
  <c r="DH8" i="69"/>
  <c r="DG8" i="69"/>
  <c r="DF8" i="69"/>
  <c r="DE8" i="69"/>
  <c r="DD8" i="69"/>
  <c r="DC8" i="69"/>
  <c r="DB8" i="69"/>
  <c r="DA8" i="69"/>
  <c r="CZ8" i="69"/>
  <c r="CY8" i="69"/>
  <c r="CX8" i="69"/>
  <c r="CW8" i="69"/>
  <c r="CV8" i="69"/>
  <c r="CU8" i="69"/>
  <c r="CT8" i="69"/>
  <c r="CS8" i="69"/>
  <c r="CR8" i="69"/>
  <c r="CQ8" i="69"/>
  <c r="CP8" i="69"/>
  <c r="CO8" i="69"/>
  <c r="CN8" i="69"/>
  <c r="CM8" i="69"/>
  <c r="CL8" i="69"/>
  <c r="CK8" i="69"/>
  <c r="CJ8" i="69"/>
  <c r="CI8" i="69"/>
  <c r="CH8" i="69"/>
  <c r="CG8" i="69"/>
  <c r="CF8" i="69"/>
  <c r="CE8" i="69"/>
  <c r="CD8" i="69"/>
  <c r="CC8" i="69"/>
  <c r="CB8" i="69"/>
  <c r="CA8" i="69"/>
  <c r="BZ8" i="69"/>
  <c r="BY8" i="69"/>
  <c r="BX8" i="69"/>
  <c r="BW8" i="69"/>
  <c r="BV8" i="69"/>
  <c r="BU8" i="69"/>
  <c r="BT8" i="69"/>
  <c r="BS8" i="69"/>
  <c r="BR8" i="69"/>
  <c r="BQ8" i="69"/>
  <c r="BP8" i="69"/>
  <c r="BO8" i="69"/>
  <c r="BN8" i="69"/>
  <c r="BM8" i="69"/>
  <c r="BL8" i="69"/>
  <c r="BK8" i="69"/>
  <c r="BJ8" i="69"/>
  <c r="BI8" i="69"/>
  <c r="BH8" i="69"/>
  <c r="BG8" i="69"/>
  <c r="BF8" i="69"/>
  <c r="BE8" i="69"/>
  <c r="BD8" i="69"/>
  <c r="BC8" i="69"/>
  <c r="BB8" i="69"/>
  <c r="BA8" i="69"/>
  <c r="AZ8" i="69"/>
  <c r="AY8" i="69"/>
  <c r="AX8" i="69"/>
  <c r="AW8" i="69"/>
  <c r="AV8" i="69"/>
  <c r="AU8" i="69"/>
  <c r="AT8" i="69"/>
  <c r="AS8" i="69"/>
  <c r="AR8" i="69"/>
  <c r="AQ8" i="69"/>
  <c r="AP8" i="69"/>
  <c r="AO8" i="69"/>
  <c r="AN8" i="69"/>
  <c r="AM8" i="69"/>
  <c r="AL8" i="69"/>
  <c r="AK8" i="69"/>
  <c r="AJ8" i="69"/>
  <c r="AI8" i="69"/>
  <c r="AH8" i="69"/>
  <c r="AG8" i="69"/>
  <c r="AF8" i="69"/>
  <c r="AE8" i="69"/>
  <c r="AD8" i="69"/>
  <c r="AC8" i="69"/>
  <c r="AB8" i="69"/>
  <c r="AA8" i="69"/>
  <c r="Z8" i="69"/>
  <c r="Y8" i="69"/>
  <c r="X8" i="69"/>
  <c r="W8" i="69"/>
  <c r="V8" i="69"/>
  <c r="U8" i="69"/>
  <c r="T8" i="69"/>
  <c r="S8" i="69"/>
  <c r="R8" i="69"/>
  <c r="Q8" i="69"/>
  <c r="P8" i="69"/>
  <c r="O8" i="69"/>
  <c r="N8" i="69"/>
  <c r="M8" i="69"/>
  <c r="L8" i="69"/>
  <c r="K8" i="69"/>
  <c r="J8" i="69"/>
  <c r="I8" i="69"/>
  <c r="H8" i="69"/>
  <c r="G8" i="69"/>
  <c r="F8" i="69"/>
  <c r="E8" i="69"/>
  <c r="D8" i="69"/>
  <c r="C8" i="69"/>
  <c r="B8" i="69"/>
  <c r="A8" i="69"/>
  <c r="UC7" i="69"/>
  <c r="UB7" i="69"/>
  <c r="UA7" i="69"/>
  <c r="TZ7" i="69"/>
  <c r="TY7" i="69"/>
  <c r="TX7" i="69"/>
  <c r="TW7" i="69"/>
  <c r="TV7" i="69"/>
  <c r="TU7" i="69"/>
  <c r="TT7" i="69"/>
  <c r="TS7" i="69"/>
  <c r="TR7" i="69"/>
  <c r="TQ7" i="69"/>
  <c r="TP7" i="69"/>
  <c r="TO7" i="69"/>
  <c r="TN7" i="69"/>
  <c r="TM7" i="69"/>
  <c r="TL7" i="69"/>
  <c r="TK7" i="69"/>
  <c r="TJ7" i="69"/>
  <c r="TI7" i="69"/>
  <c r="TH7" i="69"/>
  <c r="TG7" i="69"/>
  <c r="TF7" i="69"/>
  <c r="TE7" i="69"/>
  <c r="TD7" i="69"/>
  <c r="TC7" i="69"/>
  <c r="TB7" i="69"/>
  <c r="TA7" i="69"/>
  <c r="SZ7" i="69"/>
  <c r="SY7" i="69"/>
  <c r="SX7" i="69"/>
  <c r="SW7" i="69"/>
  <c r="SV7" i="69"/>
  <c r="SU7" i="69"/>
  <c r="ST7" i="69"/>
  <c r="SS7" i="69"/>
  <c r="SR7" i="69"/>
  <c r="SQ7" i="69"/>
  <c r="SP7" i="69"/>
  <c r="SO7" i="69"/>
  <c r="SN7" i="69"/>
  <c r="SM7" i="69"/>
  <c r="SL7" i="69"/>
  <c r="SK7" i="69"/>
  <c r="SJ7" i="69"/>
  <c r="SI7" i="69"/>
  <c r="SH7" i="69"/>
  <c r="SG7" i="69"/>
  <c r="SF7" i="69"/>
  <c r="SE7" i="69"/>
  <c r="SD7" i="69"/>
  <c r="SC7" i="69"/>
  <c r="SB7" i="69"/>
  <c r="SA7" i="69"/>
  <c r="RZ7" i="69"/>
  <c r="RY7" i="69"/>
  <c r="RX7" i="69"/>
  <c r="RW7" i="69"/>
  <c r="RV7" i="69"/>
  <c r="RU7" i="69"/>
  <c r="RT7" i="69"/>
  <c r="RS7" i="69"/>
  <c r="RR7" i="69"/>
  <c r="RQ7" i="69"/>
  <c r="RP7" i="69"/>
  <c r="RO7" i="69"/>
  <c r="RN7" i="69"/>
  <c r="RM7" i="69"/>
  <c r="RL7" i="69"/>
  <c r="RK7" i="69"/>
  <c r="RJ7" i="69"/>
  <c r="RI7" i="69"/>
  <c r="RH7" i="69"/>
  <c r="RG7" i="69"/>
  <c r="RF7" i="69"/>
  <c r="RE7" i="69"/>
  <c r="RD7" i="69"/>
  <c r="RC7" i="69"/>
  <c r="RB7" i="69"/>
  <c r="RA7" i="69"/>
  <c r="QZ7" i="69"/>
  <c r="QY7" i="69"/>
  <c r="QX7" i="69"/>
  <c r="QW7" i="69"/>
  <c r="QV7" i="69"/>
  <c r="QU7" i="69"/>
  <c r="QT7" i="69"/>
  <c r="QS7" i="69"/>
  <c r="QR7" i="69"/>
  <c r="QQ7" i="69"/>
  <c r="QP7" i="69"/>
  <c r="QO7" i="69"/>
  <c r="QN7" i="69"/>
  <c r="QM7" i="69"/>
  <c r="QL7" i="69"/>
  <c r="QK7" i="69"/>
  <c r="QJ7" i="69"/>
  <c r="QI7" i="69"/>
  <c r="QH7" i="69"/>
  <c r="QG7" i="69"/>
  <c r="QF7" i="69"/>
  <c r="QE7" i="69"/>
  <c r="QD7" i="69"/>
  <c r="QC7" i="69"/>
  <c r="QB7" i="69"/>
  <c r="QA7" i="69"/>
  <c r="PZ7" i="69"/>
  <c r="PY7" i="69"/>
  <c r="PX7" i="69"/>
  <c r="PW7" i="69"/>
  <c r="PV7" i="69"/>
  <c r="PU7" i="69"/>
  <c r="PT7" i="69"/>
  <c r="PS7" i="69"/>
  <c r="PR7" i="69"/>
  <c r="PQ7" i="69"/>
  <c r="PP7" i="69"/>
  <c r="PO7" i="69"/>
  <c r="PN7" i="69"/>
  <c r="PM7" i="69"/>
  <c r="PL7" i="69"/>
  <c r="PK7" i="69"/>
  <c r="PJ7" i="69"/>
  <c r="PI7" i="69"/>
  <c r="PH7" i="69"/>
  <c r="PG7" i="69"/>
  <c r="PF7" i="69"/>
  <c r="PE7" i="69"/>
  <c r="PD7" i="69"/>
  <c r="PC7" i="69"/>
  <c r="PB7" i="69"/>
  <c r="PA7" i="69"/>
  <c r="OZ7" i="69"/>
  <c r="OY7" i="69"/>
  <c r="OX7" i="69"/>
  <c r="OW7" i="69"/>
  <c r="OV7" i="69"/>
  <c r="OU7" i="69"/>
  <c r="OT7" i="69"/>
  <c r="OS7" i="69"/>
  <c r="OR7" i="69"/>
  <c r="OQ7" i="69"/>
  <c r="OP7" i="69"/>
  <c r="OO7" i="69"/>
  <c r="ON7" i="69"/>
  <c r="OM7" i="69"/>
  <c r="OL7" i="69"/>
  <c r="OK7" i="69"/>
  <c r="OJ7" i="69"/>
  <c r="OI7" i="69"/>
  <c r="OH7" i="69"/>
  <c r="OG7" i="69"/>
  <c r="OF7" i="69"/>
  <c r="OE7" i="69"/>
  <c r="OD7" i="69"/>
  <c r="OC7" i="69"/>
  <c r="OB7" i="69"/>
  <c r="OA7" i="69"/>
  <c r="NZ7" i="69"/>
  <c r="NY7" i="69"/>
  <c r="NX7" i="69"/>
  <c r="NW7" i="69"/>
  <c r="NV7" i="69"/>
  <c r="NU7" i="69"/>
  <c r="NT7" i="69"/>
  <c r="NS7" i="69"/>
  <c r="NR7" i="69"/>
  <c r="NQ7" i="69"/>
  <c r="NP7" i="69"/>
  <c r="NO7" i="69"/>
  <c r="NN7" i="69"/>
  <c r="NM7" i="69"/>
  <c r="NL7" i="69"/>
  <c r="NK7" i="69"/>
  <c r="NJ7" i="69"/>
  <c r="NI7" i="69"/>
  <c r="NH7" i="69"/>
  <c r="NG7" i="69"/>
  <c r="NF7" i="69"/>
  <c r="NE7" i="69"/>
  <c r="ND7" i="69"/>
  <c r="NC7" i="69"/>
  <c r="NB7" i="69"/>
  <c r="NA7" i="69"/>
  <c r="MZ7" i="69"/>
  <c r="MY7" i="69"/>
  <c r="MX7" i="69"/>
  <c r="MW7" i="69"/>
  <c r="MV7" i="69"/>
  <c r="MU7" i="69"/>
  <c r="MT7" i="69"/>
  <c r="MS7" i="69"/>
  <c r="MR7" i="69"/>
  <c r="MQ7" i="69"/>
  <c r="MP7" i="69"/>
  <c r="MO7" i="69"/>
  <c r="MN7" i="69"/>
  <c r="MM7" i="69"/>
  <c r="ML7" i="69"/>
  <c r="MK7" i="69"/>
  <c r="MJ7" i="69"/>
  <c r="MI7" i="69"/>
  <c r="MH7" i="69"/>
  <c r="MG7" i="69"/>
  <c r="MF7" i="69"/>
  <c r="ME7" i="69"/>
  <c r="MD7" i="69"/>
  <c r="MC7" i="69"/>
  <c r="MB7" i="69"/>
  <c r="MA7" i="69"/>
  <c r="LZ7" i="69"/>
  <c r="LY7" i="69"/>
  <c r="LX7" i="69"/>
  <c r="LW7" i="69"/>
  <c r="LV7" i="69"/>
  <c r="LU7" i="69"/>
  <c r="LT7" i="69"/>
  <c r="LS7" i="69"/>
  <c r="LR7" i="69"/>
  <c r="LQ7" i="69"/>
  <c r="LP7" i="69"/>
  <c r="LO7" i="69"/>
  <c r="LN7" i="69"/>
  <c r="LM7" i="69"/>
  <c r="LL7" i="69"/>
  <c r="LK7" i="69"/>
  <c r="LJ7" i="69"/>
  <c r="LI7" i="69"/>
  <c r="LH7" i="69"/>
  <c r="LG7" i="69"/>
  <c r="LF7" i="69"/>
  <c r="LE7" i="69"/>
  <c r="LD7" i="69"/>
  <c r="LC7" i="69"/>
  <c r="LB7" i="69"/>
  <c r="LA7" i="69"/>
  <c r="KZ7" i="69"/>
  <c r="KY7" i="69"/>
  <c r="KX7" i="69"/>
  <c r="KW7" i="69"/>
  <c r="KV7" i="69"/>
  <c r="KU7" i="69"/>
  <c r="KT7" i="69"/>
  <c r="KS7" i="69"/>
  <c r="KR7" i="69"/>
  <c r="KQ7" i="69"/>
  <c r="KP7" i="69"/>
  <c r="KO7" i="69"/>
  <c r="KN7" i="69"/>
  <c r="KM7" i="69"/>
  <c r="KL7" i="69"/>
  <c r="KK7" i="69"/>
  <c r="KJ7" i="69"/>
  <c r="KI7" i="69"/>
  <c r="KH7" i="69"/>
  <c r="KG7" i="69"/>
  <c r="KF7" i="69"/>
  <c r="KE7" i="69"/>
  <c r="KD7" i="69"/>
  <c r="KC7" i="69"/>
  <c r="KB7" i="69"/>
  <c r="KA7" i="69"/>
  <c r="JZ7" i="69"/>
  <c r="JY7" i="69"/>
  <c r="JX7" i="69"/>
  <c r="JW7" i="69"/>
  <c r="JV7" i="69"/>
  <c r="JU7" i="69"/>
  <c r="JT7" i="69"/>
  <c r="JS7" i="69"/>
  <c r="JR7" i="69"/>
  <c r="JQ7" i="69"/>
  <c r="JP7" i="69"/>
  <c r="JO7" i="69"/>
  <c r="JN7" i="69"/>
  <c r="JM7" i="69"/>
  <c r="JL7" i="69"/>
  <c r="JK7" i="69"/>
  <c r="JJ7" i="69"/>
  <c r="JI7" i="69"/>
  <c r="JH7" i="69"/>
  <c r="JG7" i="69"/>
  <c r="JF7" i="69"/>
  <c r="JE7" i="69"/>
  <c r="JD7" i="69"/>
  <c r="JC7" i="69"/>
  <c r="JB7" i="69"/>
  <c r="JA7" i="69"/>
  <c r="IZ7" i="69"/>
  <c r="IY7" i="69"/>
  <c r="IX7" i="69"/>
  <c r="IW7" i="69"/>
  <c r="IV7" i="69"/>
  <c r="IU7" i="69"/>
  <c r="IT7" i="69"/>
  <c r="IS7" i="69"/>
  <c r="IR7" i="69"/>
  <c r="IQ7" i="69"/>
  <c r="IP7" i="69"/>
  <c r="IO7" i="69"/>
  <c r="IN7" i="69"/>
  <c r="IM7" i="69"/>
  <c r="IL7" i="69"/>
  <c r="IK7" i="69"/>
  <c r="IJ7" i="69"/>
  <c r="II7" i="69"/>
  <c r="IH7" i="69"/>
  <c r="IG7" i="69"/>
  <c r="IF7" i="69"/>
  <c r="IE7" i="69"/>
  <c r="ID7" i="69"/>
  <c r="IC7" i="69"/>
  <c r="IB7" i="69"/>
  <c r="IA7" i="69"/>
  <c r="HZ7" i="69"/>
  <c r="HY7" i="69"/>
  <c r="HX7" i="69"/>
  <c r="HW7" i="69"/>
  <c r="HV7" i="69"/>
  <c r="HU7" i="69"/>
  <c r="HT7" i="69"/>
  <c r="HS7" i="69"/>
  <c r="HR7" i="69"/>
  <c r="HQ7" i="69"/>
  <c r="HP7" i="69"/>
  <c r="HO7" i="69"/>
  <c r="HN7" i="69"/>
  <c r="HM7" i="69"/>
  <c r="HL7" i="69"/>
  <c r="HK7" i="69"/>
  <c r="HJ7" i="69"/>
  <c r="HI7" i="69"/>
  <c r="HH7" i="69"/>
  <c r="HG7" i="69"/>
  <c r="HF7" i="69"/>
  <c r="HE7" i="69"/>
  <c r="HD7" i="69"/>
  <c r="HC7" i="69"/>
  <c r="HB7" i="69"/>
  <c r="HA7" i="69"/>
  <c r="GZ7" i="69"/>
  <c r="GY7" i="69"/>
  <c r="GX7" i="69"/>
  <c r="GW7" i="69"/>
  <c r="GV7" i="69"/>
  <c r="GU7" i="69"/>
  <c r="GT7" i="69"/>
  <c r="GS7" i="69"/>
  <c r="GR7" i="69"/>
  <c r="GQ7" i="69"/>
  <c r="GP7" i="69"/>
  <c r="GO7" i="69"/>
  <c r="GN7" i="69"/>
  <c r="GM7" i="69"/>
  <c r="GL7" i="69"/>
  <c r="GK7" i="69"/>
  <c r="GJ7" i="69"/>
  <c r="GI7" i="69"/>
  <c r="GH7" i="69"/>
  <c r="GG7" i="69"/>
  <c r="GF7" i="69"/>
  <c r="GE7" i="69"/>
  <c r="GD7" i="69"/>
  <c r="GC7" i="69"/>
  <c r="GB7" i="69"/>
  <c r="GA7" i="69"/>
  <c r="FZ7" i="69"/>
  <c r="FY7" i="69"/>
  <c r="FX7" i="69"/>
  <c r="FW7" i="69"/>
  <c r="FV7" i="69"/>
  <c r="FU7" i="69"/>
  <c r="FT7" i="69"/>
  <c r="FS7" i="69"/>
  <c r="FR7" i="69"/>
  <c r="FQ7" i="69"/>
  <c r="FP7" i="69"/>
  <c r="FO7" i="69"/>
  <c r="FN7" i="69"/>
  <c r="FM7" i="69"/>
  <c r="FL7" i="69"/>
  <c r="FK7" i="69"/>
  <c r="FJ7" i="69"/>
  <c r="FI7" i="69"/>
  <c r="FH7" i="69"/>
  <c r="FG7" i="69"/>
  <c r="FF7" i="69"/>
  <c r="FE7" i="69"/>
  <c r="FD7" i="69"/>
  <c r="FC7" i="69"/>
  <c r="FB7" i="69"/>
  <c r="FA7" i="69"/>
  <c r="EZ7" i="69"/>
  <c r="EY7" i="69"/>
  <c r="EX7" i="69"/>
  <c r="EW7" i="69"/>
  <c r="EV7" i="69"/>
  <c r="EU7" i="69"/>
  <c r="ET7" i="69"/>
  <c r="ES7" i="69"/>
  <c r="ER7" i="69"/>
  <c r="EQ7" i="69"/>
  <c r="EP7" i="69"/>
  <c r="EO7" i="69"/>
  <c r="EN7" i="69"/>
  <c r="EM7" i="69"/>
  <c r="EL7" i="69"/>
  <c r="EK7" i="69"/>
  <c r="EJ7" i="69"/>
  <c r="EI7" i="69"/>
  <c r="EH7" i="69"/>
  <c r="EG7" i="69"/>
  <c r="EF7" i="69"/>
  <c r="EE7" i="69"/>
  <c r="ED7" i="69"/>
  <c r="EC7" i="69"/>
  <c r="EB7" i="69"/>
  <c r="EA7" i="69"/>
  <c r="DZ7" i="69"/>
  <c r="DY7" i="69"/>
  <c r="DX7" i="69"/>
  <c r="DW7" i="69"/>
  <c r="DV7" i="69"/>
  <c r="DU7" i="69"/>
  <c r="DT7" i="69"/>
  <c r="DS7" i="69"/>
  <c r="DR7" i="69"/>
  <c r="DQ7" i="69"/>
  <c r="DP7" i="69"/>
  <c r="DO7" i="69"/>
  <c r="DN7" i="69"/>
  <c r="DM7" i="69"/>
  <c r="DL7" i="69"/>
  <c r="DK7" i="69"/>
  <c r="DJ7" i="69"/>
  <c r="DI7" i="69"/>
  <c r="DH7" i="69"/>
  <c r="DG7" i="69"/>
  <c r="DF7" i="69"/>
  <c r="DE7" i="69"/>
  <c r="DD7" i="69"/>
  <c r="DC7" i="69"/>
  <c r="DB7" i="69"/>
  <c r="DA7" i="69"/>
  <c r="CZ7" i="69"/>
  <c r="CY7" i="69"/>
  <c r="CX7" i="69"/>
  <c r="CW7" i="69"/>
  <c r="CV7" i="69"/>
  <c r="CU7" i="69"/>
  <c r="CT7" i="69"/>
  <c r="CS7" i="69"/>
  <c r="CR7" i="69"/>
  <c r="CQ7" i="69"/>
  <c r="CP7" i="69"/>
  <c r="CO7" i="69"/>
  <c r="CN7" i="69"/>
  <c r="CM7" i="69"/>
  <c r="CL7" i="69"/>
  <c r="CK7" i="69"/>
  <c r="CJ7" i="69"/>
  <c r="CI7" i="69"/>
  <c r="CH7" i="69"/>
  <c r="CG7" i="69"/>
  <c r="CF7" i="69"/>
  <c r="CE7" i="69"/>
  <c r="CD7" i="69"/>
  <c r="CC7" i="69"/>
  <c r="CB7" i="69"/>
  <c r="CA7" i="69"/>
  <c r="BZ7" i="69"/>
  <c r="BY7" i="69"/>
  <c r="BX7" i="69"/>
  <c r="BW7" i="69"/>
  <c r="BV7" i="69"/>
  <c r="BU7" i="69"/>
  <c r="BT7" i="69"/>
  <c r="BS7" i="69"/>
  <c r="BR7" i="69"/>
  <c r="BQ7" i="69"/>
  <c r="BP7" i="69"/>
  <c r="BO7" i="69"/>
  <c r="BN7" i="69"/>
  <c r="BM7" i="69"/>
  <c r="BL7" i="69"/>
  <c r="BK7" i="69"/>
  <c r="BJ7" i="69"/>
  <c r="BI7" i="69"/>
  <c r="BH7" i="69"/>
  <c r="BG7" i="69"/>
  <c r="BF7" i="69"/>
  <c r="BE7" i="69"/>
  <c r="BD7" i="69"/>
  <c r="BC7" i="69"/>
  <c r="BB7" i="69"/>
  <c r="BA7" i="69"/>
  <c r="AZ7" i="69"/>
  <c r="AY7" i="69"/>
  <c r="AX7" i="69"/>
  <c r="AW7" i="69"/>
  <c r="AV7" i="69"/>
  <c r="AU7" i="69"/>
  <c r="AT7" i="69"/>
  <c r="AS7" i="69"/>
  <c r="AR7" i="69"/>
  <c r="AQ7" i="69"/>
  <c r="AP7" i="69"/>
  <c r="AO7" i="69"/>
  <c r="AN7" i="69"/>
  <c r="AM7" i="69"/>
  <c r="AL7" i="69"/>
  <c r="AK7"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E7" i="69"/>
  <c r="D7" i="69"/>
  <c r="C7" i="69"/>
  <c r="B7" i="69"/>
  <c r="A7" i="69"/>
  <c r="UC6" i="69"/>
  <c r="UB6" i="69"/>
  <c r="UA6" i="69"/>
  <c r="TZ6" i="69"/>
  <c r="TY6" i="69"/>
  <c r="TX6" i="69"/>
  <c r="TW6" i="69"/>
  <c r="TV6" i="69"/>
  <c r="TU6" i="69"/>
  <c r="TT6" i="69"/>
  <c r="TS6" i="69"/>
  <c r="TR6" i="69"/>
  <c r="TQ6" i="69"/>
  <c r="TP6" i="69"/>
  <c r="TO6" i="69"/>
  <c r="TN6" i="69"/>
  <c r="TM6" i="69"/>
  <c r="TL6" i="69"/>
  <c r="TK6" i="69"/>
  <c r="TJ6" i="69"/>
  <c r="TI6" i="69"/>
  <c r="TH6" i="69"/>
  <c r="TG6" i="69"/>
  <c r="TF6" i="69"/>
  <c r="TE6" i="69"/>
  <c r="TD6" i="69"/>
  <c r="TC6" i="69"/>
  <c r="TB6" i="69"/>
  <c r="TA6" i="69"/>
  <c r="SZ6" i="69"/>
  <c r="SY6" i="69"/>
  <c r="SX6" i="69"/>
  <c r="SW6" i="69"/>
  <c r="SV6" i="69"/>
  <c r="SU6" i="69"/>
  <c r="ST6" i="69"/>
  <c r="SS6" i="69"/>
  <c r="SR6" i="69"/>
  <c r="SQ6" i="69"/>
  <c r="SP6" i="69"/>
  <c r="SO6" i="69"/>
  <c r="SN6" i="69"/>
  <c r="SM6" i="69"/>
  <c r="SL6" i="69"/>
  <c r="SK6" i="69"/>
  <c r="SJ6" i="69"/>
  <c r="SI6" i="69"/>
  <c r="SH6" i="69"/>
  <c r="SG6" i="69"/>
  <c r="SF6" i="69"/>
  <c r="SE6" i="69"/>
  <c r="SD6" i="69"/>
  <c r="SC6" i="69"/>
  <c r="SB6" i="69"/>
  <c r="SA6" i="69"/>
  <c r="RZ6" i="69"/>
  <c r="RY6" i="69"/>
  <c r="RX6" i="69"/>
  <c r="RW6" i="69"/>
  <c r="RV6" i="69"/>
  <c r="RU6" i="69"/>
  <c r="RT6" i="69"/>
  <c r="RS6" i="69"/>
  <c r="RR6" i="69"/>
  <c r="RQ6" i="69"/>
  <c r="RP6" i="69"/>
  <c r="RO6" i="69"/>
  <c r="RN6" i="69"/>
  <c r="RM6" i="69"/>
  <c r="RL6" i="69"/>
  <c r="RK6" i="69"/>
  <c r="RJ6" i="69"/>
  <c r="RI6" i="69"/>
  <c r="RH6" i="69"/>
  <c r="RG6" i="69"/>
  <c r="RF6" i="69"/>
  <c r="RE6" i="69"/>
  <c r="RD6" i="69"/>
  <c r="RC6" i="69"/>
  <c r="RB6" i="69"/>
  <c r="RA6" i="69"/>
  <c r="QZ6" i="69"/>
  <c r="QY6" i="69"/>
  <c r="QX6" i="69"/>
  <c r="QW6" i="69"/>
  <c r="QV6" i="69"/>
  <c r="QU6" i="69"/>
  <c r="QT6" i="69"/>
  <c r="QS6" i="69"/>
  <c r="QR6" i="69"/>
  <c r="QQ6" i="69"/>
  <c r="QP6" i="69"/>
  <c r="QO6" i="69"/>
  <c r="QN6" i="69"/>
  <c r="QM6" i="69"/>
  <c r="QL6" i="69"/>
  <c r="QK6" i="69"/>
  <c r="QJ6" i="69"/>
  <c r="QI6" i="69"/>
  <c r="QH6" i="69"/>
  <c r="QG6" i="69"/>
  <c r="QF6" i="69"/>
  <c r="QE6" i="69"/>
  <c r="QD6" i="69"/>
  <c r="QC6" i="69"/>
  <c r="QB6" i="69"/>
  <c r="QA6" i="69"/>
  <c r="PZ6" i="69"/>
  <c r="PY6" i="69"/>
  <c r="PX6" i="69"/>
  <c r="PW6" i="69"/>
  <c r="PV6" i="69"/>
  <c r="PU6" i="69"/>
  <c r="PT6" i="69"/>
  <c r="PS6" i="69"/>
  <c r="PR6" i="69"/>
  <c r="PQ6" i="69"/>
  <c r="PP6" i="69"/>
  <c r="PO6" i="69"/>
  <c r="PN6" i="69"/>
  <c r="PM6" i="69"/>
  <c r="PL6" i="69"/>
  <c r="PK6" i="69"/>
  <c r="PJ6" i="69"/>
  <c r="PI6" i="69"/>
  <c r="PH6" i="69"/>
  <c r="PG6" i="69"/>
  <c r="PF6" i="69"/>
  <c r="PE6" i="69"/>
  <c r="PD6" i="69"/>
  <c r="PC6" i="69"/>
  <c r="PB6" i="69"/>
  <c r="PA6" i="69"/>
  <c r="OZ6" i="69"/>
  <c r="OY6" i="69"/>
  <c r="OX6" i="69"/>
  <c r="OW6" i="69"/>
  <c r="OV6" i="69"/>
  <c r="OU6" i="69"/>
  <c r="OT6" i="69"/>
  <c r="OS6" i="69"/>
  <c r="OR6" i="69"/>
  <c r="OQ6" i="69"/>
  <c r="OP6" i="69"/>
  <c r="OO6" i="69"/>
  <c r="ON6" i="69"/>
  <c r="OM6" i="69"/>
  <c r="OL6" i="69"/>
  <c r="OK6" i="69"/>
  <c r="OJ6" i="69"/>
  <c r="OI6" i="69"/>
  <c r="OH6" i="69"/>
  <c r="OG6" i="69"/>
  <c r="OF6" i="69"/>
  <c r="OE6" i="69"/>
  <c r="OD6" i="69"/>
  <c r="OC6" i="69"/>
  <c r="OB6" i="69"/>
  <c r="OA6" i="69"/>
  <c r="NZ6" i="69"/>
  <c r="NY6" i="69"/>
  <c r="NX6" i="69"/>
  <c r="NW6" i="69"/>
  <c r="NV6" i="69"/>
  <c r="NU6" i="69"/>
  <c r="NT6" i="69"/>
  <c r="NS6" i="69"/>
  <c r="NR6" i="69"/>
  <c r="NQ6" i="69"/>
  <c r="NP6" i="69"/>
  <c r="NO6" i="69"/>
  <c r="NN6" i="69"/>
  <c r="NM6" i="69"/>
  <c r="NL6" i="69"/>
  <c r="NK6" i="69"/>
  <c r="NJ6" i="69"/>
  <c r="NI6" i="69"/>
  <c r="NH6" i="69"/>
  <c r="NG6" i="69"/>
  <c r="NF6" i="69"/>
  <c r="NE6" i="69"/>
  <c r="ND6" i="69"/>
  <c r="NC6" i="69"/>
  <c r="NB6" i="69"/>
  <c r="NA6" i="69"/>
  <c r="MZ6" i="69"/>
  <c r="MY6" i="69"/>
  <c r="MX6" i="69"/>
  <c r="MW6" i="69"/>
  <c r="MV6" i="69"/>
  <c r="MU6" i="69"/>
  <c r="MT6" i="69"/>
  <c r="MS6" i="69"/>
  <c r="MR6" i="69"/>
  <c r="MQ6" i="69"/>
  <c r="MP6" i="69"/>
  <c r="MO6" i="69"/>
  <c r="MN6" i="69"/>
  <c r="MM6" i="69"/>
  <c r="ML6" i="69"/>
  <c r="MK6" i="69"/>
  <c r="MJ6" i="69"/>
  <c r="MI6" i="69"/>
  <c r="MH6" i="69"/>
  <c r="MG6" i="69"/>
  <c r="MF6" i="69"/>
  <c r="ME6" i="69"/>
  <c r="MD6" i="69"/>
  <c r="MC6" i="69"/>
  <c r="MB6" i="69"/>
  <c r="MA6" i="69"/>
  <c r="LZ6" i="69"/>
  <c r="LY6" i="69"/>
  <c r="LX6" i="69"/>
  <c r="LW6" i="69"/>
  <c r="LV6" i="69"/>
  <c r="LU6" i="69"/>
  <c r="LT6" i="69"/>
  <c r="LS6" i="69"/>
  <c r="LR6" i="69"/>
  <c r="LQ6" i="69"/>
  <c r="LP6" i="69"/>
  <c r="LO6" i="69"/>
  <c r="LN6" i="69"/>
  <c r="LM6" i="69"/>
  <c r="LL6" i="69"/>
  <c r="LK6" i="69"/>
  <c r="LJ6" i="69"/>
  <c r="LI6" i="69"/>
  <c r="LH6" i="69"/>
  <c r="LG6" i="69"/>
  <c r="LF6" i="69"/>
  <c r="LE6" i="69"/>
  <c r="LD6" i="69"/>
  <c r="LC6" i="69"/>
  <c r="LB6" i="69"/>
  <c r="LA6" i="69"/>
  <c r="KZ6" i="69"/>
  <c r="KY6" i="69"/>
  <c r="KX6" i="69"/>
  <c r="KW6" i="69"/>
  <c r="KV6" i="69"/>
  <c r="KU6" i="69"/>
  <c r="KT6" i="69"/>
  <c r="KS6" i="69"/>
  <c r="KR6" i="69"/>
  <c r="KQ6" i="69"/>
  <c r="KP6" i="69"/>
  <c r="KO6" i="69"/>
  <c r="KN6" i="69"/>
  <c r="KM6" i="69"/>
  <c r="KL6" i="69"/>
  <c r="KK6" i="69"/>
  <c r="KJ6" i="69"/>
  <c r="KI6" i="69"/>
  <c r="KH6" i="69"/>
  <c r="KG6" i="69"/>
  <c r="KF6" i="69"/>
  <c r="KE6" i="69"/>
  <c r="KD6" i="69"/>
  <c r="KC6" i="69"/>
  <c r="KB6" i="69"/>
  <c r="KA6" i="69"/>
  <c r="JZ6" i="69"/>
  <c r="JY6" i="69"/>
  <c r="JX6" i="69"/>
  <c r="JW6" i="69"/>
  <c r="JV6" i="69"/>
  <c r="JU6" i="69"/>
  <c r="JT6" i="69"/>
  <c r="JS6" i="69"/>
  <c r="JR6" i="69"/>
  <c r="JQ6" i="69"/>
  <c r="JP6" i="69"/>
  <c r="JO6" i="69"/>
  <c r="JN6" i="69"/>
  <c r="JM6" i="69"/>
  <c r="JL6" i="69"/>
  <c r="JK6" i="69"/>
  <c r="JJ6" i="69"/>
  <c r="JI6" i="69"/>
  <c r="JH6" i="69"/>
  <c r="JG6" i="69"/>
  <c r="JF6" i="69"/>
  <c r="JE6" i="69"/>
  <c r="JD6" i="69"/>
  <c r="JC6" i="69"/>
  <c r="JB6" i="69"/>
  <c r="JA6" i="69"/>
  <c r="IZ6" i="69"/>
  <c r="IY6" i="69"/>
  <c r="IX6" i="69"/>
  <c r="IW6" i="69"/>
  <c r="IV6" i="69"/>
  <c r="IU6" i="69"/>
  <c r="IT6" i="69"/>
  <c r="IS6" i="69"/>
  <c r="IR6" i="69"/>
  <c r="IQ6" i="69"/>
  <c r="IP6" i="69"/>
  <c r="IO6" i="69"/>
  <c r="IN6" i="69"/>
  <c r="IM6" i="69"/>
  <c r="IL6" i="69"/>
  <c r="IK6" i="69"/>
  <c r="IJ6" i="69"/>
  <c r="II6" i="69"/>
  <c r="IH6" i="69"/>
  <c r="IG6" i="69"/>
  <c r="IF6" i="69"/>
  <c r="IE6" i="69"/>
  <c r="ID6" i="69"/>
  <c r="IC6" i="69"/>
  <c r="IB6" i="69"/>
  <c r="IA6" i="69"/>
  <c r="HZ6" i="69"/>
  <c r="HY6" i="69"/>
  <c r="HX6" i="69"/>
  <c r="HW6" i="69"/>
  <c r="HV6" i="69"/>
  <c r="HU6" i="69"/>
  <c r="HT6" i="69"/>
  <c r="HS6" i="69"/>
  <c r="HR6" i="69"/>
  <c r="HQ6" i="69"/>
  <c r="HP6" i="69"/>
  <c r="HO6" i="69"/>
  <c r="HN6" i="69"/>
  <c r="HM6" i="69"/>
  <c r="HL6" i="69"/>
  <c r="HK6" i="69"/>
  <c r="HJ6" i="69"/>
  <c r="HI6" i="69"/>
  <c r="HH6" i="69"/>
  <c r="HG6" i="69"/>
  <c r="HF6" i="69"/>
  <c r="HE6" i="69"/>
  <c r="HD6" i="69"/>
  <c r="HC6" i="69"/>
  <c r="HB6" i="69"/>
  <c r="HA6" i="69"/>
  <c r="GZ6" i="69"/>
  <c r="GY6" i="69"/>
  <c r="GX6" i="69"/>
  <c r="GW6" i="69"/>
  <c r="GV6" i="69"/>
  <c r="GU6" i="69"/>
  <c r="GT6" i="69"/>
  <c r="GS6" i="69"/>
  <c r="GR6" i="69"/>
  <c r="GQ6" i="69"/>
  <c r="GP6" i="69"/>
  <c r="GO6" i="69"/>
  <c r="GN6" i="69"/>
  <c r="GM6" i="69"/>
  <c r="GL6" i="69"/>
  <c r="GK6" i="69"/>
  <c r="GJ6" i="69"/>
  <c r="GI6" i="69"/>
  <c r="GH6" i="69"/>
  <c r="GG6" i="69"/>
  <c r="GF6" i="69"/>
  <c r="GE6" i="69"/>
  <c r="GD6" i="69"/>
  <c r="GC6" i="69"/>
  <c r="GB6" i="69"/>
  <c r="GA6" i="69"/>
  <c r="FZ6" i="69"/>
  <c r="FY6" i="69"/>
  <c r="FX6" i="69"/>
  <c r="FW6" i="69"/>
  <c r="FV6" i="69"/>
  <c r="FU6" i="69"/>
  <c r="FT6" i="69"/>
  <c r="FS6" i="69"/>
  <c r="FR6" i="69"/>
  <c r="FQ6" i="69"/>
  <c r="FP6" i="69"/>
  <c r="FO6" i="69"/>
  <c r="FN6" i="69"/>
  <c r="FM6" i="69"/>
  <c r="FL6" i="69"/>
  <c r="FK6" i="69"/>
  <c r="FJ6" i="69"/>
  <c r="FI6" i="69"/>
  <c r="FH6" i="69"/>
  <c r="FG6" i="69"/>
  <c r="FF6" i="69"/>
  <c r="FE6" i="69"/>
  <c r="FD6" i="69"/>
  <c r="FC6" i="69"/>
  <c r="FB6" i="69"/>
  <c r="FA6" i="69"/>
  <c r="EZ6" i="69"/>
  <c r="EY6" i="69"/>
  <c r="EX6" i="69"/>
  <c r="EW6" i="69"/>
  <c r="EV6" i="69"/>
  <c r="EU6" i="69"/>
  <c r="ET6" i="69"/>
  <c r="ES6" i="69"/>
  <c r="ER6" i="69"/>
  <c r="EQ6" i="69"/>
  <c r="EP6" i="69"/>
  <c r="EO6" i="69"/>
  <c r="EN6" i="69"/>
  <c r="EM6" i="69"/>
  <c r="EL6" i="69"/>
  <c r="EK6" i="69"/>
  <c r="EJ6" i="69"/>
  <c r="EI6" i="69"/>
  <c r="EH6" i="69"/>
  <c r="EG6" i="69"/>
  <c r="EF6" i="69"/>
  <c r="EE6" i="69"/>
  <c r="ED6" i="69"/>
  <c r="EC6" i="69"/>
  <c r="EB6" i="69"/>
  <c r="EA6" i="69"/>
  <c r="DZ6" i="69"/>
  <c r="DY6" i="69"/>
  <c r="DX6" i="69"/>
  <c r="DW6" i="69"/>
  <c r="DV6" i="69"/>
  <c r="DU6" i="69"/>
  <c r="DT6" i="69"/>
  <c r="DS6" i="69"/>
  <c r="DR6" i="69"/>
  <c r="DQ6" i="69"/>
  <c r="DP6" i="69"/>
  <c r="DO6" i="69"/>
  <c r="DN6" i="69"/>
  <c r="DM6" i="69"/>
  <c r="DL6" i="69"/>
  <c r="DK6" i="69"/>
  <c r="DJ6" i="69"/>
  <c r="DI6" i="69"/>
  <c r="DH6" i="69"/>
  <c r="DG6" i="69"/>
  <c r="DF6" i="69"/>
  <c r="DE6" i="69"/>
  <c r="DD6" i="69"/>
  <c r="DC6" i="69"/>
  <c r="DB6" i="69"/>
  <c r="DA6" i="69"/>
  <c r="CZ6" i="69"/>
  <c r="CY6" i="69"/>
  <c r="CX6" i="69"/>
  <c r="CW6" i="69"/>
  <c r="CV6" i="69"/>
  <c r="CU6" i="69"/>
  <c r="CT6" i="69"/>
  <c r="CS6" i="69"/>
  <c r="CR6" i="69"/>
  <c r="CQ6" i="69"/>
  <c r="CP6" i="69"/>
  <c r="CO6" i="69"/>
  <c r="CN6" i="69"/>
  <c r="CM6" i="69"/>
  <c r="CL6" i="69"/>
  <c r="CK6" i="69"/>
  <c r="CJ6" i="69"/>
  <c r="CI6" i="69"/>
  <c r="CH6" i="69"/>
  <c r="CG6" i="69"/>
  <c r="CF6" i="69"/>
  <c r="CE6" i="69"/>
  <c r="CD6" i="69"/>
  <c r="CC6" i="69"/>
  <c r="CB6" i="69"/>
  <c r="CA6" i="69"/>
  <c r="BZ6" i="69"/>
  <c r="BY6" i="69"/>
  <c r="BX6" i="69"/>
  <c r="BW6" i="69"/>
  <c r="BV6" i="69"/>
  <c r="BU6" i="69"/>
  <c r="BT6" i="69"/>
  <c r="BS6" i="69"/>
  <c r="BR6" i="69"/>
  <c r="BQ6" i="69"/>
  <c r="BP6" i="69"/>
  <c r="BO6" i="69"/>
  <c r="BN6" i="69"/>
  <c r="BM6" i="69"/>
  <c r="BL6" i="69"/>
  <c r="BK6" i="69"/>
  <c r="BJ6" i="69"/>
  <c r="BI6" i="69"/>
  <c r="BH6" i="69"/>
  <c r="BG6" i="69"/>
  <c r="BF6" i="69"/>
  <c r="BE6" i="69"/>
  <c r="BD6" i="69"/>
  <c r="BC6" i="69"/>
  <c r="BB6" i="69"/>
  <c r="BA6" i="69"/>
  <c r="AZ6" i="69"/>
  <c r="AY6" i="69"/>
  <c r="AX6" i="69"/>
  <c r="AW6" i="69"/>
  <c r="AV6" i="69"/>
  <c r="AU6" i="69"/>
  <c r="AT6" i="69"/>
  <c r="AS6" i="69"/>
  <c r="AR6" i="69"/>
  <c r="AQ6" i="69"/>
  <c r="AP6" i="69"/>
  <c r="AO6" i="69"/>
  <c r="AN6" i="69"/>
  <c r="AM6" i="69"/>
  <c r="AL6" i="69"/>
  <c r="AK6" i="69"/>
  <c r="AJ6" i="69"/>
  <c r="AI6" i="69"/>
  <c r="AH6" i="69"/>
  <c r="AG6" i="69"/>
  <c r="AF6" i="69"/>
  <c r="AE6" i="69"/>
  <c r="AD6" i="69"/>
  <c r="AC6" i="69"/>
  <c r="AB6" i="69"/>
  <c r="AA6" i="69"/>
  <c r="Z6" i="69"/>
  <c r="Y6" i="69"/>
  <c r="X6" i="69"/>
  <c r="W6" i="69"/>
  <c r="V6" i="69"/>
  <c r="U6" i="69"/>
  <c r="T6" i="69"/>
  <c r="S6" i="69"/>
  <c r="R6" i="69"/>
  <c r="Q6" i="69"/>
  <c r="P6" i="69"/>
  <c r="O6" i="69"/>
  <c r="N6" i="69"/>
  <c r="M6" i="69"/>
  <c r="L6" i="69"/>
  <c r="K6" i="69"/>
  <c r="J6" i="69"/>
  <c r="I6" i="69"/>
  <c r="H6" i="69"/>
  <c r="G6" i="69"/>
  <c r="F6" i="69"/>
  <c r="E6" i="69"/>
  <c r="D6" i="69"/>
  <c r="C6" i="69"/>
  <c r="B6" i="69"/>
  <c r="A6" i="69"/>
  <c r="UC5" i="69"/>
  <c r="UB5" i="69"/>
  <c r="UA5" i="69"/>
  <c r="TZ5" i="69"/>
  <c r="TY5" i="69"/>
  <c r="TX5" i="69"/>
  <c r="TW5" i="69"/>
  <c r="TV5" i="69"/>
  <c r="TU5" i="69"/>
  <c r="TT5" i="69"/>
  <c r="TS5" i="69"/>
  <c r="TR5" i="69"/>
  <c r="TQ5" i="69"/>
  <c r="TP5" i="69"/>
  <c r="TO5" i="69"/>
  <c r="TN5" i="69"/>
  <c r="TM5" i="69"/>
  <c r="TL5" i="69"/>
  <c r="TK5" i="69"/>
  <c r="TJ5" i="69"/>
  <c r="TI5" i="69"/>
  <c r="TH5" i="69"/>
  <c r="TG5" i="69"/>
  <c r="TF5" i="69"/>
  <c r="TE5" i="69"/>
  <c r="TD5" i="69"/>
  <c r="TC5" i="69"/>
  <c r="TB5" i="69"/>
  <c r="TA5" i="69"/>
  <c r="SZ5" i="69"/>
  <c r="SY5" i="69"/>
  <c r="SX5" i="69"/>
  <c r="SW5" i="69"/>
  <c r="SV5" i="69"/>
  <c r="SU5" i="69"/>
  <c r="ST5" i="69"/>
  <c r="SS5" i="69"/>
  <c r="SR5" i="69"/>
  <c r="SQ5" i="69"/>
  <c r="SP5" i="69"/>
  <c r="SO5" i="69"/>
  <c r="SN5" i="69"/>
  <c r="SM5" i="69"/>
  <c r="SL5" i="69"/>
  <c r="SK5" i="69"/>
  <c r="SJ5" i="69"/>
  <c r="SI5" i="69"/>
  <c r="SH5" i="69"/>
  <c r="SG5" i="69"/>
  <c r="SF5" i="69"/>
  <c r="SE5" i="69"/>
  <c r="SD5" i="69"/>
  <c r="SC5" i="69"/>
  <c r="SB5" i="69"/>
  <c r="SA5" i="69"/>
  <c r="RZ5" i="69"/>
  <c r="RY5" i="69"/>
  <c r="RX5" i="69"/>
  <c r="RW5" i="69"/>
  <c r="RV5" i="69"/>
  <c r="RU5" i="69"/>
  <c r="RT5" i="69"/>
  <c r="RS5" i="69"/>
  <c r="RR5" i="69"/>
  <c r="RQ5" i="69"/>
  <c r="RP5" i="69"/>
  <c r="RO5" i="69"/>
  <c r="RN5" i="69"/>
  <c r="RM5" i="69"/>
  <c r="RL5" i="69"/>
  <c r="RK5" i="69"/>
  <c r="RJ5" i="69"/>
  <c r="RI5" i="69"/>
  <c r="RH5" i="69"/>
  <c r="RG5" i="69"/>
  <c r="RF5" i="69"/>
  <c r="RE5" i="69"/>
  <c r="RD5" i="69"/>
  <c r="RC5" i="69"/>
  <c r="RB5" i="69"/>
  <c r="RA5" i="69"/>
  <c r="QZ5" i="69"/>
  <c r="QY5" i="69"/>
  <c r="QX5" i="69"/>
  <c r="QW5" i="69"/>
  <c r="QV5" i="69"/>
  <c r="QU5" i="69"/>
  <c r="QT5" i="69"/>
  <c r="QS5" i="69"/>
  <c r="QR5" i="69"/>
  <c r="QQ5" i="69"/>
  <c r="QP5" i="69"/>
  <c r="QO5" i="69"/>
  <c r="QN5" i="69"/>
  <c r="QM5" i="69"/>
  <c r="QL5" i="69"/>
  <c r="QK5" i="69"/>
  <c r="QJ5" i="69"/>
  <c r="QI5" i="69"/>
  <c r="QH5" i="69"/>
  <c r="QG5" i="69"/>
  <c r="QF5" i="69"/>
  <c r="QE5" i="69"/>
  <c r="QD5" i="69"/>
  <c r="QC5" i="69"/>
  <c r="QB5" i="69"/>
  <c r="QA5" i="69"/>
  <c r="PZ5" i="69"/>
  <c r="PY5" i="69"/>
  <c r="PX5" i="69"/>
  <c r="PW5" i="69"/>
  <c r="PV5" i="69"/>
  <c r="PU5" i="69"/>
  <c r="PT5" i="69"/>
  <c r="PS5" i="69"/>
  <c r="PR5" i="69"/>
  <c r="PQ5" i="69"/>
  <c r="PP5" i="69"/>
  <c r="PO5" i="69"/>
  <c r="PN5" i="69"/>
  <c r="PM5" i="69"/>
  <c r="PL5" i="69"/>
  <c r="PK5" i="69"/>
  <c r="PJ5" i="69"/>
  <c r="PI5" i="69"/>
  <c r="PH5" i="69"/>
  <c r="PG5" i="69"/>
  <c r="PF5" i="69"/>
  <c r="PE5" i="69"/>
  <c r="PD5" i="69"/>
  <c r="PC5" i="69"/>
  <c r="PB5" i="69"/>
  <c r="PA5" i="69"/>
  <c r="OZ5" i="69"/>
  <c r="OY5" i="69"/>
  <c r="OX5" i="69"/>
  <c r="OW5" i="69"/>
  <c r="OV5" i="69"/>
  <c r="OU5" i="69"/>
  <c r="OT5" i="69"/>
  <c r="OS5" i="69"/>
  <c r="OR5" i="69"/>
  <c r="OQ5" i="69"/>
  <c r="OP5" i="69"/>
  <c r="OO5" i="69"/>
  <c r="ON5" i="69"/>
  <c r="OM5" i="69"/>
  <c r="OL5" i="69"/>
  <c r="OK5" i="69"/>
  <c r="OJ5" i="69"/>
  <c r="OI5" i="69"/>
  <c r="OH5" i="69"/>
  <c r="OG5" i="69"/>
  <c r="OF5" i="69"/>
  <c r="OE5" i="69"/>
  <c r="OD5" i="69"/>
  <c r="OC5" i="69"/>
  <c r="OB5" i="69"/>
  <c r="OA5" i="69"/>
  <c r="NZ5" i="69"/>
  <c r="NY5" i="69"/>
  <c r="NX5" i="69"/>
  <c r="NW5" i="69"/>
  <c r="NV5" i="69"/>
  <c r="NU5" i="69"/>
  <c r="NT5" i="69"/>
  <c r="NS5" i="69"/>
  <c r="NR5" i="69"/>
  <c r="NQ5" i="69"/>
  <c r="NP5" i="69"/>
  <c r="NO5" i="69"/>
  <c r="NN5" i="69"/>
  <c r="NM5" i="69"/>
  <c r="NL5" i="69"/>
  <c r="NK5" i="69"/>
  <c r="NJ5" i="69"/>
  <c r="NI5" i="69"/>
  <c r="NH5" i="69"/>
  <c r="NG5" i="69"/>
  <c r="NF5" i="69"/>
  <c r="NE5" i="69"/>
  <c r="ND5" i="69"/>
  <c r="NC5" i="69"/>
  <c r="NB5" i="69"/>
  <c r="NA5" i="69"/>
  <c r="MZ5" i="69"/>
  <c r="MY5" i="69"/>
  <c r="MX5" i="69"/>
  <c r="MW5" i="69"/>
  <c r="MV5" i="69"/>
  <c r="MU5" i="69"/>
  <c r="MT5" i="69"/>
  <c r="MS5" i="69"/>
  <c r="MR5" i="69"/>
  <c r="MQ5" i="69"/>
  <c r="MP5" i="69"/>
  <c r="MO5" i="69"/>
  <c r="MN5" i="69"/>
  <c r="MM5" i="69"/>
  <c r="ML5" i="69"/>
  <c r="MK5" i="69"/>
  <c r="MJ5" i="69"/>
  <c r="MI5" i="69"/>
  <c r="MH5" i="69"/>
  <c r="MG5" i="69"/>
  <c r="MF5" i="69"/>
  <c r="ME5" i="69"/>
  <c r="MD5" i="69"/>
  <c r="MC5" i="69"/>
  <c r="MB5" i="69"/>
  <c r="MA5" i="69"/>
  <c r="LZ5" i="69"/>
  <c r="LY5" i="69"/>
  <c r="LX5" i="69"/>
  <c r="LW5" i="69"/>
  <c r="LV5" i="69"/>
  <c r="LU5" i="69"/>
  <c r="LT5" i="69"/>
  <c r="LS5" i="69"/>
  <c r="LR5" i="69"/>
  <c r="LQ5" i="69"/>
  <c r="LP5" i="69"/>
  <c r="LO5" i="69"/>
  <c r="LN5" i="69"/>
  <c r="LM5" i="69"/>
  <c r="LL5" i="69"/>
  <c r="LK5" i="69"/>
  <c r="LJ5" i="69"/>
  <c r="LI5" i="69"/>
  <c r="LH5" i="69"/>
  <c r="LG5" i="69"/>
  <c r="LF5" i="69"/>
  <c r="LE5" i="69"/>
  <c r="LD5" i="69"/>
  <c r="LC5" i="69"/>
  <c r="LB5" i="69"/>
  <c r="LA5" i="69"/>
  <c r="KZ5" i="69"/>
  <c r="KY5" i="69"/>
  <c r="KX5" i="69"/>
  <c r="KW5" i="69"/>
  <c r="KV5" i="69"/>
  <c r="KU5" i="69"/>
  <c r="KT5" i="69"/>
  <c r="KS5" i="69"/>
  <c r="KR5" i="69"/>
  <c r="KQ5" i="69"/>
  <c r="KP5" i="69"/>
  <c r="KO5" i="69"/>
  <c r="KN5" i="69"/>
  <c r="KM5" i="69"/>
  <c r="KL5" i="69"/>
  <c r="KK5" i="69"/>
  <c r="KJ5" i="69"/>
  <c r="KI5" i="69"/>
  <c r="KH5" i="69"/>
  <c r="KG5" i="69"/>
  <c r="KF5" i="69"/>
  <c r="KE5" i="69"/>
  <c r="KD5" i="69"/>
  <c r="KC5" i="69"/>
  <c r="KB5" i="69"/>
  <c r="KA5" i="69"/>
  <c r="JZ5" i="69"/>
  <c r="JY5" i="69"/>
  <c r="JX5" i="69"/>
  <c r="JW5" i="69"/>
  <c r="JV5" i="69"/>
  <c r="JU5" i="69"/>
  <c r="JT5" i="69"/>
  <c r="JS5" i="69"/>
  <c r="JR5" i="69"/>
  <c r="JQ5" i="69"/>
  <c r="JP5" i="69"/>
  <c r="JO5" i="69"/>
  <c r="JN5" i="69"/>
  <c r="JM5" i="69"/>
  <c r="JL5" i="69"/>
  <c r="JK5" i="69"/>
  <c r="JJ5" i="69"/>
  <c r="JI5" i="69"/>
  <c r="JH5" i="69"/>
  <c r="JG5" i="69"/>
  <c r="JF5" i="69"/>
  <c r="JE5" i="69"/>
  <c r="JD5" i="69"/>
  <c r="JC5" i="69"/>
  <c r="JB5" i="69"/>
  <c r="JA5" i="69"/>
  <c r="IZ5" i="69"/>
  <c r="IY5" i="69"/>
  <c r="IX5" i="69"/>
  <c r="IW5" i="69"/>
  <c r="IV5" i="69"/>
  <c r="IU5" i="69"/>
  <c r="IT5" i="69"/>
  <c r="IS5" i="69"/>
  <c r="IR5" i="69"/>
  <c r="IQ5" i="69"/>
  <c r="IP5" i="69"/>
  <c r="IO5" i="69"/>
  <c r="IN5" i="69"/>
  <c r="IM5" i="69"/>
  <c r="IL5" i="69"/>
  <c r="IK5" i="69"/>
  <c r="IJ5" i="69"/>
  <c r="II5" i="69"/>
  <c r="IH5" i="69"/>
  <c r="IG5" i="69"/>
  <c r="IF5" i="69"/>
  <c r="IE5" i="69"/>
  <c r="ID5" i="69"/>
  <c r="IC5" i="69"/>
  <c r="IB5" i="69"/>
  <c r="IA5" i="69"/>
  <c r="HZ5" i="69"/>
  <c r="HY5" i="69"/>
  <c r="HX5" i="69"/>
  <c r="HW5" i="69"/>
  <c r="HV5" i="69"/>
  <c r="HU5" i="69"/>
  <c r="HT5" i="69"/>
  <c r="HS5" i="69"/>
  <c r="HR5" i="69"/>
  <c r="HQ5" i="69"/>
  <c r="HP5" i="69"/>
  <c r="HO5" i="69"/>
  <c r="HN5" i="69"/>
  <c r="HM5" i="69"/>
  <c r="HL5" i="69"/>
  <c r="HK5" i="69"/>
  <c r="HJ5" i="69"/>
  <c r="HI5" i="69"/>
  <c r="HH5" i="69"/>
  <c r="HG5" i="69"/>
  <c r="HF5" i="69"/>
  <c r="HE5" i="69"/>
  <c r="HD5" i="69"/>
  <c r="HC5" i="69"/>
  <c r="HB5" i="69"/>
  <c r="HA5" i="69"/>
  <c r="GZ5" i="69"/>
  <c r="GY5" i="69"/>
  <c r="GX5" i="69"/>
  <c r="GW5" i="69"/>
  <c r="GV5" i="69"/>
  <c r="GU5" i="69"/>
  <c r="GT5" i="69"/>
  <c r="GS5" i="69"/>
  <c r="GR5" i="69"/>
  <c r="GQ5" i="69"/>
  <c r="GP5" i="69"/>
  <c r="GO5" i="69"/>
  <c r="GN5" i="69"/>
  <c r="GM5" i="69"/>
  <c r="GL5" i="69"/>
  <c r="GK5" i="69"/>
  <c r="GJ5" i="69"/>
  <c r="GI5" i="69"/>
  <c r="GH5" i="69"/>
  <c r="GG5" i="69"/>
  <c r="GF5" i="69"/>
  <c r="GE5" i="69"/>
  <c r="GD5" i="69"/>
  <c r="GC5" i="69"/>
  <c r="GB5" i="69"/>
  <c r="GA5" i="69"/>
  <c r="FZ5" i="69"/>
  <c r="FY5" i="69"/>
  <c r="FX5" i="69"/>
  <c r="FW5" i="69"/>
  <c r="FV5" i="69"/>
  <c r="FU5" i="69"/>
  <c r="FT5" i="69"/>
  <c r="FS5" i="69"/>
  <c r="FR5" i="69"/>
  <c r="FQ5" i="69"/>
  <c r="FP5" i="69"/>
  <c r="FO5" i="69"/>
  <c r="FN5" i="69"/>
  <c r="FM5" i="69"/>
  <c r="FL5" i="69"/>
  <c r="FK5" i="69"/>
  <c r="FJ5" i="69"/>
  <c r="FI5" i="69"/>
  <c r="FH5" i="69"/>
  <c r="FG5" i="69"/>
  <c r="FF5" i="69"/>
  <c r="FE5" i="69"/>
  <c r="FD5" i="69"/>
  <c r="FC5" i="69"/>
  <c r="FB5" i="69"/>
  <c r="FA5" i="69"/>
  <c r="EZ5" i="69"/>
  <c r="EY5" i="69"/>
  <c r="EX5" i="69"/>
  <c r="EW5" i="69"/>
  <c r="EV5" i="69"/>
  <c r="EU5" i="69"/>
  <c r="ET5" i="69"/>
  <c r="ES5" i="69"/>
  <c r="ER5" i="69"/>
  <c r="EQ5" i="69"/>
  <c r="EP5" i="69"/>
  <c r="EO5" i="69"/>
  <c r="EN5" i="69"/>
  <c r="EM5" i="69"/>
  <c r="EL5" i="69"/>
  <c r="EK5" i="69"/>
  <c r="EJ5" i="69"/>
  <c r="EI5" i="69"/>
  <c r="EH5" i="69"/>
  <c r="EG5" i="69"/>
  <c r="EF5" i="69"/>
  <c r="EE5" i="69"/>
  <c r="ED5" i="69"/>
  <c r="EC5" i="69"/>
  <c r="EB5" i="69"/>
  <c r="EA5" i="69"/>
  <c r="DZ5" i="69"/>
  <c r="DY5" i="69"/>
  <c r="DX5" i="69"/>
  <c r="DW5" i="69"/>
  <c r="DV5" i="69"/>
  <c r="DU5" i="69"/>
  <c r="DT5" i="69"/>
  <c r="DS5" i="69"/>
  <c r="DR5" i="69"/>
  <c r="DQ5" i="69"/>
  <c r="DP5" i="69"/>
  <c r="DO5" i="69"/>
  <c r="DN5" i="69"/>
  <c r="DM5" i="69"/>
  <c r="DL5" i="69"/>
  <c r="DK5" i="69"/>
  <c r="DJ5" i="69"/>
  <c r="DI5" i="69"/>
  <c r="DH5" i="69"/>
  <c r="DG5" i="69"/>
  <c r="DF5" i="69"/>
  <c r="DE5" i="69"/>
  <c r="DD5" i="69"/>
  <c r="DC5" i="69"/>
  <c r="DB5" i="69"/>
  <c r="DA5" i="69"/>
  <c r="CZ5" i="69"/>
  <c r="CY5" i="69"/>
  <c r="CX5" i="69"/>
  <c r="CW5" i="69"/>
  <c r="CV5" i="69"/>
  <c r="CU5" i="69"/>
  <c r="CT5" i="69"/>
  <c r="CS5" i="69"/>
  <c r="CR5" i="69"/>
  <c r="CQ5" i="69"/>
  <c r="CP5" i="69"/>
  <c r="CO5" i="69"/>
  <c r="CN5" i="69"/>
  <c r="CM5" i="69"/>
  <c r="CL5" i="69"/>
  <c r="CK5" i="69"/>
  <c r="CJ5" i="69"/>
  <c r="CI5" i="69"/>
  <c r="CH5" i="69"/>
  <c r="CG5" i="69"/>
  <c r="CF5" i="69"/>
  <c r="CE5" i="69"/>
  <c r="CD5" i="69"/>
  <c r="CC5" i="69"/>
  <c r="CB5" i="69"/>
  <c r="CA5" i="69"/>
  <c r="BZ5" i="69"/>
  <c r="BY5" i="69"/>
  <c r="BX5" i="69"/>
  <c r="BW5" i="69"/>
  <c r="BV5" i="69"/>
  <c r="BU5" i="69"/>
  <c r="BT5" i="69"/>
  <c r="BS5" i="69"/>
  <c r="BR5" i="69"/>
  <c r="BQ5" i="69"/>
  <c r="BP5" i="69"/>
  <c r="BO5" i="69"/>
  <c r="BN5" i="69"/>
  <c r="BM5" i="69"/>
  <c r="BL5" i="69"/>
  <c r="BK5" i="69"/>
  <c r="BJ5" i="69"/>
  <c r="BI5" i="69"/>
  <c r="BH5" i="69"/>
  <c r="BG5" i="69"/>
  <c r="BF5" i="69"/>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D5" i="69"/>
  <c r="C5" i="69"/>
  <c r="B5" i="69"/>
  <c r="A5" i="69"/>
  <c r="UC4" i="69"/>
  <c r="UB4" i="69"/>
  <c r="UA4" i="69"/>
  <c r="TZ4" i="69"/>
  <c r="TY4" i="69"/>
  <c r="TX4" i="69"/>
  <c r="TW4" i="69"/>
  <c r="TV4" i="69"/>
  <c r="TU4" i="69"/>
  <c r="TT4" i="69"/>
  <c r="TS4" i="69"/>
  <c r="TR4" i="69"/>
  <c r="TQ4" i="69"/>
  <c r="TP4" i="69"/>
  <c r="TO4" i="69"/>
  <c r="TN4" i="69"/>
  <c r="TM4" i="69"/>
  <c r="TL4" i="69"/>
  <c r="TK4" i="69"/>
  <c r="TJ4" i="69"/>
  <c r="TI4" i="69"/>
  <c r="TH4" i="69"/>
  <c r="TG4" i="69"/>
  <c r="TF4" i="69"/>
  <c r="TE4" i="69"/>
  <c r="TD4" i="69"/>
  <c r="TC4" i="69"/>
  <c r="TB4" i="69"/>
  <c r="TA4" i="69"/>
  <c r="SZ4" i="69"/>
  <c r="SY4" i="69"/>
  <c r="SX4" i="69"/>
  <c r="SW4" i="69"/>
  <c r="SV4" i="69"/>
  <c r="SU4" i="69"/>
  <c r="ST4" i="69"/>
  <c r="SS4" i="69"/>
  <c r="SR4" i="69"/>
  <c r="SQ4" i="69"/>
  <c r="SP4" i="69"/>
  <c r="SO4" i="69"/>
  <c r="SN4" i="69"/>
  <c r="SM4" i="69"/>
  <c r="SL4" i="69"/>
  <c r="SK4" i="69"/>
  <c r="SJ4" i="69"/>
  <c r="SI4" i="69"/>
  <c r="SH4" i="69"/>
  <c r="SG4" i="69"/>
  <c r="SF4" i="69"/>
  <c r="SE4" i="69"/>
  <c r="SD4" i="69"/>
  <c r="SC4" i="69"/>
  <c r="SB4" i="69"/>
  <c r="SA4" i="69"/>
  <c r="RZ4" i="69"/>
  <c r="RY4" i="69"/>
  <c r="RX4" i="69"/>
  <c r="RW4" i="69"/>
  <c r="RV4" i="69"/>
  <c r="RU4" i="69"/>
  <c r="RT4" i="69"/>
  <c r="RS4" i="69"/>
  <c r="RR4" i="69"/>
  <c r="RQ4" i="69"/>
  <c r="RP4" i="69"/>
  <c r="RO4" i="69"/>
  <c r="RN4" i="69"/>
  <c r="RM4" i="69"/>
  <c r="RL4" i="69"/>
  <c r="RK4" i="69"/>
  <c r="RJ4" i="69"/>
  <c r="RI4" i="69"/>
  <c r="RH4" i="69"/>
  <c r="RG4" i="69"/>
  <c r="RF4" i="69"/>
  <c r="RE4" i="69"/>
  <c r="RD4" i="69"/>
  <c r="RC4" i="69"/>
  <c r="RB4" i="69"/>
  <c r="RA4" i="69"/>
  <c r="QZ4" i="69"/>
  <c r="QY4" i="69"/>
  <c r="QX4" i="69"/>
  <c r="QW4" i="69"/>
  <c r="QV4" i="69"/>
  <c r="QU4" i="69"/>
  <c r="QT4" i="69"/>
  <c r="QS4" i="69"/>
  <c r="QR4" i="69"/>
  <c r="QQ4" i="69"/>
  <c r="QP4" i="69"/>
  <c r="QO4" i="69"/>
  <c r="QN4" i="69"/>
  <c r="QM4" i="69"/>
  <c r="QL4" i="69"/>
  <c r="QK4" i="69"/>
  <c r="QJ4" i="69"/>
  <c r="QI4" i="69"/>
  <c r="QH4" i="69"/>
  <c r="QG4" i="69"/>
  <c r="QF4" i="69"/>
  <c r="QE4" i="69"/>
  <c r="QD4" i="69"/>
  <c r="QC4" i="69"/>
  <c r="QB4" i="69"/>
  <c r="QA4" i="69"/>
  <c r="PZ4" i="69"/>
  <c r="PY4" i="69"/>
  <c r="PX4" i="69"/>
  <c r="PW4" i="69"/>
  <c r="PV4" i="69"/>
  <c r="PU4" i="69"/>
  <c r="PT4" i="69"/>
  <c r="PS4" i="69"/>
  <c r="PR4" i="69"/>
  <c r="PQ4" i="69"/>
  <c r="PP4" i="69"/>
  <c r="PO4" i="69"/>
  <c r="PN4" i="69"/>
  <c r="PM4" i="69"/>
  <c r="PL4" i="69"/>
  <c r="PK4" i="69"/>
  <c r="PJ4" i="69"/>
  <c r="PI4" i="69"/>
  <c r="PH4" i="69"/>
  <c r="PG4" i="69"/>
  <c r="PF4" i="69"/>
  <c r="PE4" i="69"/>
  <c r="PD4" i="69"/>
  <c r="PC4" i="69"/>
  <c r="PB4" i="69"/>
  <c r="PA4" i="69"/>
  <c r="OZ4" i="69"/>
  <c r="OY4" i="69"/>
  <c r="OX4" i="69"/>
  <c r="OW4" i="69"/>
  <c r="OV4" i="69"/>
  <c r="OU4" i="69"/>
  <c r="OT4" i="69"/>
  <c r="OS4" i="69"/>
  <c r="OR4" i="69"/>
  <c r="OQ4" i="69"/>
  <c r="OP4" i="69"/>
  <c r="OO4" i="69"/>
  <c r="ON4" i="69"/>
  <c r="OM4" i="69"/>
  <c r="OL4" i="69"/>
  <c r="OK4" i="69"/>
  <c r="OJ4" i="69"/>
  <c r="OI4" i="69"/>
  <c r="OH4" i="69"/>
  <c r="OG4" i="69"/>
  <c r="OF4" i="69"/>
  <c r="OE4" i="69"/>
  <c r="OD4" i="69"/>
  <c r="OC4" i="69"/>
  <c r="OB4" i="69"/>
  <c r="OA4" i="69"/>
  <c r="NZ4" i="69"/>
  <c r="NY4" i="69"/>
  <c r="NX4" i="69"/>
  <c r="NW4" i="69"/>
  <c r="NV4" i="69"/>
  <c r="NU4" i="69"/>
  <c r="NT4" i="69"/>
  <c r="NS4" i="69"/>
  <c r="NR4" i="69"/>
  <c r="NQ4" i="69"/>
  <c r="NP4" i="69"/>
  <c r="NO4" i="69"/>
  <c r="NN4" i="69"/>
  <c r="NM4" i="69"/>
  <c r="NL4" i="69"/>
  <c r="NK4" i="69"/>
  <c r="NJ4" i="69"/>
  <c r="NI4" i="69"/>
  <c r="NH4" i="69"/>
  <c r="NG4" i="69"/>
  <c r="NF4" i="69"/>
  <c r="NE4" i="69"/>
  <c r="ND4" i="69"/>
  <c r="NC4" i="69"/>
  <c r="NB4" i="69"/>
  <c r="NA4" i="69"/>
  <c r="MZ4" i="69"/>
  <c r="MY4" i="69"/>
  <c r="MX4" i="69"/>
  <c r="MW4" i="69"/>
  <c r="MV4" i="69"/>
  <c r="MU4" i="69"/>
  <c r="MT4" i="69"/>
  <c r="MS4" i="69"/>
  <c r="MR4" i="69"/>
  <c r="MQ4" i="69"/>
  <c r="MP4" i="69"/>
  <c r="MO4" i="69"/>
  <c r="MN4" i="69"/>
  <c r="MM4" i="69"/>
  <c r="ML4" i="69"/>
  <c r="MK4" i="69"/>
  <c r="MJ4" i="69"/>
  <c r="MI4" i="69"/>
  <c r="MH4" i="69"/>
  <c r="MG4" i="69"/>
  <c r="MF4" i="69"/>
  <c r="ME4" i="69"/>
  <c r="MD4" i="69"/>
  <c r="MC4" i="69"/>
  <c r="MB4" i="69"/>
  <c r="MA4" i="69"/>
  <c r="LZ4" i="69"/>
  <c r="LY4" i="69"/>
  <c r="LX4" i="69"/>
  <c r="LW4" i="69"/>
  <c r="LV4" i="69"/>
  <c r="LU4" i="69"/>
  <c r="LT4" i="69"/>
  <c r="LS4" i="69"/>
  <c r="LR4" i="69"/>
  <c r="LQ4" i="69"/>
  <c r="LP4" i="69"/>
  <c r="LO4" i="69"/>
  <c r="LN4" i="69"/>
  <c r="LM4" i="69"/>
  <c r="LL4" i="69"/>
  <c r="LK4" i="69"/>
  <c r="LJ4" i="69"/>
  <c r="LI4" i="69"/>
  <c r="LH4" i="69"/>
  <c r="LG4" i="69"/>
  <c r="LF4" i="69"/>
  <c r="LE4" i="69"/>
  <c r="LD4" i="69"/>
  <c r="LC4" i="69"/>
  <c r="LB4" i="69"/>
  <c r="LA4" i="69"/>
  <c r="KZ4" i="69"/>
  <c r="KY4" i="69"/>
  <c r="KX4" i="69"/>
  <c r="KW4" i="69"/>
  <c r="KV4" i="69"/>
  <c r="KU4" i="69"/>
  <c r="KT4" i="69"/>
  <c r="KS4" i="69"/>
  <c r="KR4" i="69"/>
  <c r="KQ4" i="69"/>
  <c r="KP4" i="69"/>
  <c r="KO4" i="69"/>
  <c r="KN4" i="69"/>
  <c r="KM4" i="69"/>
  <c r="KL4" i="69"/>
  <c r="KK4" i="69"/>
  <c r="KJ4" i="69"/>
  <c r="KI4" i="69"/>
  <c r="KH4" i="69"/>
  <c r="KG4" i="69"/>
  <c r="KF4" i="69"/>
  <c r="KE4" i="69"/>
  <c r="KD4" i="69"/>
  <c r="KC4" i="69"/>
  <c r="KB4" i="69"/>
  <c r="KA4" i="69"/>
  <c r="JZ4" i="69"/>
  <c r="JY4" i="69"/>
  <c r="JX4" i="69"/>
  <c r="JW4" i="69"/>
  <c r="JV4" i="69"/>
  <c r="JU4" i="69"/>
  <c r="JT4" i="69"/>
  <c r="JS4" i="69"/>
  <c r="JR4" i="69"/>
  <c r="JQ4" i="69"/>
  <c r="JP4" i="69"/>
  <c r="JO4" i="69"/>
  <c r="JN4" i="69"/>
  <c r="JM4" i="69"/>
  <c r="JL4" i="69"/>
  <c r="JK4" i="69"/>
  <c r="JJ4" i="69"/>
  <c r="JI4" i="69"/>
  <c r="JH4" i="69"/>
  <c r="JG4" i="69"/>
  <c r="JF4" i="69"/>
  <c r="JE4" i="69"/>
  <c r="JD4" i="69"/>
  <c r="JC4" i="69"/>
  <c r="JB4" i="69"/>
  <c r="JA4" i="69"/>
  <c r="IZ4" i="69"/>
  <c r="IY4" i="69"/>
  <c r="IX4" i="69"/>
  <c r="IW4" i="69"/>
  <c r="IV4" i="69"/>
  <c r="IU4" i="69"/>
  <c r="IT4" i="69"/>
  <c r="IS4" i="69"/>
  <c r="IR4" i="69"/>
  <c r="IQ4" i="69"/>
  <c r="IP4" i="69"/>
  <c r="IO4" i="69"/>
  <c r="IN4" i="69"/>
  <c r="IM4" i="69"/>
  <c r="IL4" i="69"/>
  <c r="IK4" i="69"/>
  <c r="IJ4" i="69"/>
  <c r="II4" i="69"/>
  <c r="IH4" i="69"/>
  <c r="IG4" i="69"/>
  <c r="IF4" i="69"/>
  <c r="IE4" i="69"/>
  <c r="ID4" i="69"/>
  <c r="IC4" i="69"/>
  <c r="IB4" i="69"/>
  <c r="IA4" i="69"/>
  <c r="HZ4" i="69"/>
  <c r="HY4" i="69"/>
  <c r="HX4" i="69"/>
  <c r="HW4" i="69"/>
  <c r="HV4" i="69"/>
  <c r="HU4" i="69"/>
  <c r="HT4" i="69"/>
  <c r="HS4" i="69"/>
  <c r="HR4" i="69"/>
  <c r="HQ4" i="69"/>
  <c r="HP4" i="69"/>
  <c r="HO4" i="69"/>
  <c r="HN4" i="69"/>
  <c r="HM4" i="69"/>
  <c r="HL4" i="69"/>
  <c r="HK4" i="69"/>
  <c r="HJ4" i="69"/>
  <c r="HI4" i="69"/>
  <c r="HH4" i="69"/>
  <c r="HG4" i="69"/>
  <c r="HF4" i="69"/>
  <c r="HE4" i="69"/>
  <c r="HD4" i="69"/>
  <c r="HC4" i="69"/>
  <c r="HB4" i="69"/>
  <c r="HA4" i="69"/>
  <c r="GZ4" i="69"/>
  <c r="GY4" i="69"/>
  <c r="GX4" i="69"/>
  <c r="GW4" i="69"/>
  <c r="GV4" i="69"/>
  <c r="GU4" i="69"/>
  <c r="GT4" i="69"/>
  <c r="GS4" i="69"/>
  <c r="GR4" i="69"/>
  <c r="GQ4" i="69"/>
  <c r="GP4" i="69"/>
  <c r="GO4" i="69"/>
  <c r="GN4" i="69"/>
  <c r="GM4" i="69"/>
  <c r="GL4" i="69"/>
  <c r="GK4" i="69"/>
  <c r="GJ4" i="69"/>
  <c r="GI4" i="69"/>
  <c r="GH4" i="69"/>
  <c r="GG4" i="69"/>
  <c r="GF4" i="69"/>
  <c r="GE4" i="69"/>
  <c r="GD4" i="69"/>
  <c r="GC4" i="69"/>
  <c r="GB4" i="69"/>
  <c r="GA4" i="69"/>
  <c r="FZ4" i="69"/>
  <c r="FY4" i="69"/>
  <c r="FX4" i="69"/>
  <c r="FW4" i="69"/>
  <c r="FV4" i="69"/>
  <c r="FU4" i="69"/>
  <c r="FT4" i="69"/>
  <c r="FS4" i="69"/>
  <c r="FR4" i="69"/>
  <c r="FQ4" i="69"/>
  <c r="FP4" i="69"/>
  <c r="FO4" i="69"/>
  <c r="FN4" i="69"/>
  <c r="FM4" i="69"/>
  <c r="FL4" i="69"/>
  <c r="FK4" i="69"/>
  <c r="FJ4" i="69"/>
  <c r="FI4" i="69"/>
  <c r="FH4" i="69"/>
  <c r="FG4" i="69"/>
  <c r="FF4" i="69"/>
  <c r="FE4" i="69"/>
  <c r="FD4" i="69"/>
  <c r="FC4" i="69"/>
  <c r="FB4" i="69"/>
  <c r="FA4" i="69"/>
  <c r="EZ4" i="69"/>
  <c r="EY4" i="69"/>
  <c r="EX4" i="69"/>
  <c r="EW4" i="69"/>
  <c r="EV4" i="69"/>
  <c r="EU4" i="69"/>
  <c r="ET4" i="69"/>
  <c r="ES4" i="69"/>
  <c r="ER4" i="69"/>
  <c r="EQ4" i="69"/>
  <c r="EP4" i="69"/>
  <c r="EO4" i="69"/>
  <c r="EN4" i="69"/>
  <c r="EM4" i="69"/>
  <c r="EL4" i="69"/>
  <c r="EK4" i="69"/>
  <c r="EJ4" i="69"/>
  <c r="EI4" i="69"/>
  <c r="EH4" i="69"/>
  <c r="EG4" i="69"/>
  <c r="EF4" i="69"/>
  <c r="EE4" i="69"/>
  <c r="ED4" i="69"/>
  <c r="EC4" i="69"/>
  <c r="EB4" i="69"/>
  <c r="EA4" i="69"/>
  <c r="DZ4" i="69"/>
  <c r="DY4" i="69"/>
  <c r="DX4" i="69"/>
  <c r="DW4" i="69"/>
  <c r="DV4" i="69"/>
  <c r="DU4" i="69"/>
  <c r="DT4" i="69"/>
  <c r="DS4" i="69"/>
  <c r="DR4" i="69"/>
  <c r="DQ4" i="69"/>
  <c r="DP4" i="69"/>
  <c r="DO4" i="69"/>
  <c r="DN4" i="69"/>
  <c r="DM4" i="69"/>
  <c r="DL4" i="69"/>
  <c r="DK4" i="69"/>
  <c r="DJ4" i="69"/>
  <c r="DI4" i="69"/>
  <c r="DH4" i="69"/>
  <c r="DG4" i="69"/>
  <c r="DF4" i="69"/>
  <c r="DE4" i="69"/>
  <c r="DD4" i="69"/>
  <c r="DC4" i="69"/>
  <c r="DB4" i="69"/>
  <c r="DA4" i="69"/>
  <c r="CZ4" i="69"/>
  <c r="CY4" i="69"/>
  <c r="CX4" i="69"/>
  <c r="CW4" i="69"/>
  <c r="CV4" i="69"/>
  <c r="CU4" i="69"/>
  <c r="CT4" i="69"/>
  <c r="CS4" i="69"/>
  <c r="CR4" i="69"/>
  <c r="CQ4" i="69"/>
  <c r="CP4" i="69"/>
  <c r="CO4" i="69"/>
  <c r="CN4" i="69"/>
  <c r="CM4" i="69"/>
  <c r="CL4" i="69"/>
  <c r="CK4" i="69"/>
  <c r="CJ4" i="69"/>
  <c r="CI4" i="69"/>
  <c r="CH4" i="69"/>
  <c r="CG4" i="69"/>
  <c r="CF4" i="69"/>
  <c r="CE4" i="69"/>
  <c r="CD4" i="69"/>
  <c r="CC4" i="69"/>
  <c r="CB4" i="69"/>
  <c r="CA4" i="69"/>
  <c r="BZ4" i="69"/>
  <c r="BY4" i="69"/>
  <c r="BX4" i="69"/>
  <c r="BW4" i="69"/>
  <c r="BV4" i="69"/>
  <c r="BU4" i="69"/>
  <c r="BT4" i="69"/>
  <c r="BS4" i="69"/>
  <c r="BR4" i="69"/>
  <c r="BQ4" i="69"/>
  <c r="BP4" i="69"/>
  <c r="BO4" i="69"/>
  <c r="BN4" i="69"/>
  <c r="BM4" i="69"/>
  <c r="BL4" i="69"/>
  <c r="BK4" i="69"/>
  <c r="BJ4" i="69"/>
  <c r="BI4" i="69"/>
  <c r="BH4" i="69"/>
  <c r="BG4" i="69"/>
  <c r="BF4" i="69"/>
  <c r="BE4" i="69"/>
  <c r="BD4" i="69"/>
  <c r="BC4" i="69"/>
  <c r="BB4" i="69"/>
  <c r="BA4" i="69"/>
  <c r="AZ4" i="69"/>
  <c r="AY4" i="69"/>
  <c r="AX4" i="69"/>
  <c r="AW4" i="69"/>
  <c r="AV4" i="69"/>
  <c r="AU4" i="69"/>
  <c r="AT4" i="69"/>
  <c r="AS4" i="69"/>
  <c r="AR4" i="69"/>
  <c r="AQ4" i="69"/>
  <c r="AP4" i="69"/>
  <c r="AO4" i="69"/>
  <c r="AN4" i="69"/>
  <c r="AM4" i="69"/>
  <c r="AL4" i="69"/>
  <c r="AK4" i="69"/>
  <c r="AJ4" i="69"/>
  <c r="AI4" i="69"/>
  <c r="AH4" i="69"/>
  <c r="AG4" i="69"/>
  <c r="AF4" i="69"/>
  <c r="AE4" i="69"/>
  <c r="AD4" i="69"/>
  <c r="AC4" i="69"/>
  <c r="AB4" i="69"/>
  <c r="AA4" i="69"/>
  <c r="Z4" i="69"/>
  <c r="Y4" i="69"/>
  <c r="X4" i="69"/>
  <c r="W4" i="69"/>
  <c r="V4" i="69"/>
  <c r="U4" i="69"/>
  <c r="T4" i="69"/>
  <c r="S4" i="69"/>
  <c r="R4" i="69"/>
  <c r="Q4" i="69"/>
  <c r="P4" i="69"/>
  <c r="O4" i="69"/>
  <c r="N4" i="69"/>
  <c r="M4" i="69"/>
  <c r="L4" i="69"/>
  <c r="K4" i="69"/>
  <c r="J4" i="69"/>
  <c r="I4" i="69"/>
  <c r="H4" i="69"/>
  <c r="G4" i="69"/>
  <c r="F4" i="69"/>
  <c r="E4" i="69"/>
  <c r="D4" i="69"/>
  <c r="C4" i="69"/>
  <c r="B4" i="69"/>
  <c r="A4" i="69"/>
  <c r="UC3" i="69"/>
  <c r="UB3" i="69"/>
  <c r="UA3" i="69"/>
  <c r="TZ3" i="69"/>
  <c r="TY3" i="69"/>
  <c r="TX3" i="69"/>
  <c r="TW3" i="69"/>
  <c r="TV3" i="69"/>
  <c r="TU3" i="69"/>
  <c r="TT3" i="69"/>
  <c r="TS3" i="69"/>
  <c r="TR3" i="69"/>
  <c r="TQ3" i="69"/>
  <c r="TP3" i="69"/>
  <c r="TO3" i="69"/>
  <c r="TN3" i="69"/>
  <c r="TM3" i="69"/>
  <c r="TL3" i="69"/>
  <c r="TK3" i="69"/>
  <c r="TJ3" i="69"/>
  <c r="TI3" i="69"/>
  <c r="TH3" i="69"/>
  <c r="TG3" i="69"/>
  <c r="TF3" i="69"/>
  <c r="TE3" i="69"/>
  <c r="TD3" i="69"/>
  <c r="TC3" i="69"/>
  <c r="TB3" i="69"/>
  <c r="TA3" i="69"/>
  <c r="SZ3" i="69"/>
  <c r="SY3" i="69"/>
  <c r="SX3" i="69"/>
  <c r="SW3" i="69"/>
  <c r="SV3" i="69"/>
  <c r="SU3" i="69"/>
  <c r="ST3" i="69"/>
  <c r="SS3" i="69"/>
  <c r="SR3" i="69"/>
  <c r="SQ3" i="69"/>
  <c r="SP3" i="69"/>
  <c r="SO3" i="69"/>
  <c r="SN3" i="69"/>
  <c r="SM3" i="69"/>
  <c r="SL3" i="69"/>
  <c r="SK3" i="69"/>
  <c r="SJ3" i="69"/>
  <c r="SI3" i="69"/>
  <c r="SH3" i="69"/>
  <c r="SG3" i="69"/>
  <c r="SF3" i="69"/>
  <c r="SE3" i="69"/>
  <c r="SD3" i="69"/>
  <c r="SC3" i="69"/>
  <c r="SB3" i="69"/>
  <c r="SA3" i="69"/>
  <c r="RZ3" i="69"/>
  <c r="RY3" i="69"/>
  <c r="RX3" i="69"/>
  <c r="RW3" i="69"/>
  <c r="RV3" i="69"/>
  <c r="RU3" i="69"/>
  <c r="RT3" i="69"/>
  <c r="RS3" i="69"/>
  <c r="RR3" i="69"/>
  <c r="RQ3" i="69"/>
  <c r="RP3" i="69"/>
  <c r="RO3" i="69"/>
  <c r="RN3" i="69"/>
  <c r="RM3" i="69"/>
  <c r="RL3" i="69"/>
  <c r="RK3" i="69"/>
  <c r="RJ3" i="69"/>
  <c r="RI3" i="69"/>
  <c r="RH3" i="69"/>
  <c r="RG3" i="69"/>
  <c r="RF3" i="69"/>
  <c r="RE3" i="69"/>
  <c r="RD3" i="69"/>
  <c r="RC3" i="69"/>
  <c r="RB3" i="69"/>
  <c r="RA3" i="69"/>
  <c r="QZ3" i="69"/>
  <c r="QY3" i="69"/>
  <c r="QX3" i="69"/>
  <c r="QW3" i="69"/>
  <c r="QV3" i="69"/>
  <c r="QU3" i="69"/>
  <c r="QT3" i="69"/>
  <c r="QS3" i="69"/>
  <c r="QR3" i="69"/>
  <c r="QQ3" i="69"/>
  <c r="QP3" i="69"/>
  <c r="QO3" i="69"/>
  <c r="QN3" i="69"/>
  <c r="QM3" i="69"/>
  <c r="QL3" i="69"/>
  <c r="QK3" i="69"/>
  <c r="QJ3" i="69"/>
  <c r="QI3" i="69"/>
  <c r="QH3" i="69"/>
  <c r="QG3" i="69"/>
  <c r="QF3" i="69"/>
  <c r="QE3" i="69"/>
  <c r="QD3" i="69"/>
  <c r="QC3" i="69"/>
  <c r="QB3" i="69"/>
  <c r="QA3" i="69"/>
  <c r="PZ3" i="69"/>
  <c r="PY3" i="69"/>
  <c r="PX3" i="69"/>
  <c r="PW3" i="69"/>
  <c r="PV3" i="69"/>
  <c r="PU3" i="69"/>
  <c r="PT3" i="69"/>
  <c r="PS3" i="69"/>
  <c r="PR3" i="69"/>
  <c r="PQ3" i="69"/>
  <c r="PP3" i="69"/>
  <c r="PO3" i="69"/>
  <c r="PN3" i="69"/>
  <c r="PM3" i="69"/>
  <c r="PL3" i="69"/>
  <c r="PK3" i="69"/>
  <c r="PJ3" i="69"/>
  <c r="PI3" i="69"/>
  <c r="PH3" i="69"/>
  <c r="PG3" i="69"/>
  <c r="PF3" i="69"/>
  <c r="PE3" i="69"/>
  <c r="PD3" i="69"/>
  <c r="PC3" i="69"/>
  <c r="PB3" i="69"/>
  <c r="PA3" i="69"/>
  <c r="OZ3" i="69"/>
  <c r="OY3" i="69"/>
  <c r="OX3" i="69"/>
  <c r="OW3" i="69"/>
  <c r="OV3" i="69"/>
  <c r="OU3" i="69"/>
  <c r="OT3" i="69"/>
  <c r="OS3" i="69"/>
  <c r="OR3" i="69"/>
  <c r="OQ3" i="69"/>
  <c r="OP3" i="69"/>
  <c r="OO3" i="69"/>
  <c r="ON3" i="69"/>
  <c r="OM3" i="69"/>
  <c r="OL3" i="69"/>
  <c r="OK3" i="69"/>
  <c r="OJ3" i="69"/>
  <c r="OI3" i="69"/>
  <c r="OH3" i="69"/>
  <c r="OG3" i="69"/>
  <c r="OF3" i="69"/>
  <c r="OE3" i="69"/>
  <c r="OD3" i="69"/>
  <c r="OC3" i="69"/>
  <c r="OB3" i="69"/>
  <c r="OA3" i="69"/>
  <c r="NZ3" i="69"/>
  <c r="NY3" i="69"/>
  <c r="NX3" i="69"/>
  <c r="NW3" i="69"/>
  <c r="NV3" i="69"/>
  <c r="NU3" i="69"/>
  <c r="NT3" i="69"/>
  <c r="NS3" i="69"/>
  <c r="NR3" i="69"/>
  <c r="NQ3" i="69"/>
  <c r="NP3" i="69"/>
  <c r="NO3" i="69"/>
  <c r="NN3" i="69"/>
  <c r="NM3" i="69"/>
  <c r="NL3" i="69"/>
  <c r="NK3" i="69"/>
  <c r="NJ3" i="69"/>
  <c r="NI3" i="69"/>
  <c r="NH3" i="69"/>
  <c r="NG3" i="69"/>
  <c r="NF3" i="69"/>
  <c r="NE3" i="69"/>
  <c r="ND3" i="69"/>
  <c r="NC3" i="69"/>
  <c r="NB3" i="69"/>
  <c r="NA3" i="69"/>
  <c r="MZ3" i="69"/>
  <c r="MY3" i="69"/>
  <c r="MX3" i="69"/>
  <c r="MW3" i="69"/>
  <c r="MV3" i="69"/>
  <c r="MU3" i="69"/>
  <c r="MT3" i="69"/>
  <c r="MS3" i="69"/>
  <c r="MR3" i="69"/>
  <c r="MQ3" i="69"/>
  <c r="MP3" i="69"/>
  <c r="MO3" i="69"/>
  <c r="MN3" i="69"/>
  <c r="MM3" i="69"/>
  <c r="ML3" i="69"/>
  <c r="MK3" i="69"/>
  <c r="MJ3" i="69"/>
  <c r="MI3" i="69"/>
  <c r="MH3" i="69"/>
  <c r="MG3" i="69"/>
  <c r="MF3" i="69"/>
  <c r="ME3" i="69"/>
  <c r="MD3" i="69"/>
  <c r="MC3" i="69"/>
  <c r="MB3" i="69"/>
  <c r="MA3" i="69"/>
  <c r="LZ3" i="69"/>
  <c r="LY3" i="69"/>
  <c r="LX3" i="69"/>
  <c r="LW3" i="69"/>
  <c r="LV3" i="69"/>
  <c r="LU3" i="69"/>
  <c r="LT3" i="69"/>
  <c r="LS3" i="69"/>
  <c r="LR3" i="69"/>
  <c r="LQ3" i="69"/>
  <c r="LP3" i="69"/>
  <c r="LO3" i="69"/>
  <c r="LN3" i="69"/>
  <c r="LM3" i="69"/>
  <c r="LL3" i="69"/>
  <c r="LK3" i="69"/>
  <c r="LJ3" i="69"/>
  <c r="LI3" i="69"/>
  <c r="LH3" i="69"/>
  <c r="LG3" i="69"/>
  <c r="LF3" i="69"/>
  <c r="LE3" i="69"/>
  <c r="LD3" i="69"/>
  <c r="LC3" i="69"/>
  <c r="LB3" i="69"/>
  <c r="LA3" i="69"/>
  <c r="KZ3" i="69"/>
  <c r="KY3" i="69"/>
  <c r="KX3" i="69"/>
  <c r="KW3" i="69"/>
  <c r="KV3" i="69"/>
  <c r="KU3" i="69"/>
  <c r="KT3" i="69"/>
  <c r="KS3" i="69"/>
  <c r="KR3" i="69"/>
  <c r="KQ3" i="69"/>
  <c r="KP3" i="69"/>
  <c r="KO3" i="69"/>
  <c r="KN3" i="69"/>
  <c r="KM3" i="69"/>
  <c r="KL3" i="69"/>
  <c r="KK3" i="69"/>
  <c r="KJ3" i="69"/>
  <c r="KI3" i="69"/>
  <c r="KH3" i="69"/>
  <c r="KG3" i="69"/>
  <c r="KF3" i="69"/>
  <c r="KE3" i="69"/>
  <c r="KD3" i="69"/>
  <c r="KC3" i="69"/>
  <c r="KB3" i="69"/>
  <c r="KA3" i="69"/>
  <c r="JZ3" i="69"/>
  <c r="JY3" i="69"/>
  <c r="JX3" i="69"/>
  <c r="JW3" i="69"/>
  <c r="JV3" i="69"/>
  <c r="JU3" i="69"/>
  <c r="JT3" i="69"/>
  <c r="JS3" i="69"/>
  <c r="JR3" i="69"/>
  <c r="JQ3" i="69"/>
  <c r="JP3" i="69"/>
  <c r="JO3" i="69"/>
  <c r="JN3" i="69"/>
  <c r="JM3" i="69"/>
  <c r="JL3" i="69"/>
  <c r="JK3" i="69"/>
  <c r="JJ3" i="69"/>
  <c r="JI3" i="69"/>
  <c r="JH3" i="69"/>
  <c r="JG3" i="69"/>
  <c r="JF3" i="69"/>
  <c r="JE3" i="69"/>
  <c r="JD3" i="69"/>
  <c r="JC3" i="69"/>
  <c r="JB3" i="69"/>
  <c r="JA3" i="69"/>
  <c r="IZ3" i="69"/>
  <c r="IY3" i="69"/>
  <c r="IX3" i="69"/>
  <c r="IW3" i="69"/>
  <c r="IV3" i="69"/>
  <c r="IU3" i="69"/>
  <c r="IT3" i="69"/>
  <c r="IS3" i="69"/>
  <c r="IR3" i="69"/>
  <c r="IQ3" i="69"/>
  <c r="IP3" i="69"/>
  <c r="IO3" i="69"/>
  <c r="IN3" i="69"/>
  <c r="IM3" i="69"/>
  <c r="IL3" i="69"/>
  <c r="IK3" i="69"/>
  <c r="IJ3" i="69"/>
  <c r="II3" i="69"/>
  <c r="IH3" i="69"/>
  <c r="IG3" i="69"/>
  <c r="IF3" i="69"/>
  <c r="IE3" i="69"/>
  <c r="ID3" i="69"/>
  <c r="IC3" i="69"/>
  <c r="IB3" i="69"/>
  <c r="IA3" i="69"/>
  <c r="HZ3" i="69"/>
  <c r="HY3" i="69"/>
  <c r="HX3" i="69"/>
  <c r="HW3" i="69"/>
  <c r="HV3" i="69"/>
  <c r="HU3" i="69"/>
  <c r="HT3" i="69"/>
  <c r="HS3" i="69"/>
  <c r="HR3" i="69"/>
  <c r="HQ3" i="69"/>
  <c r="HP3" i="69"/>
  <c r="HO3" i="69"/>
  <c r="HN3" i="69"/>
  <c r="HM3" i="69"/>
  <c r="HL3" i="69"/>
  <c r="HK3" i="69"/>
  <c r="HJ3" i="69"/>
  <c r="HI3" i="69"/>
  <c r="HH3" i="69"/>
  <c r="HG3" i="69"/>
  <c r="HF3" i="69"/>
  <c r="HE3" i="69"/>
  <c r="HD3" i="69"/>
  <c r="HC3" i="69"/>
  <c r="HB3" i="69"/>
  <c r="HA3" i="69"/>
  <c r="GZ3" i="69"/>
  <c r="GY3" i="69"/>
  <c r="GX3" i="69"/>
  <c r="GW3" i="69"/>
  <c r="GV3" i="69"/>
  <c r="GU3" i="69"/>
  <c r="GT3" i="69"/>
  <c r="GS3" i="69"/>
  <c r="GR3" i="69"/>
  <c r="GQ3" i="69"/>
  <c r="GP3" i="69"/>
  <c r="GO3" i="69"/>
  <c r="GN3" i="69"/>
  <c r="GM3" i="69"/>
  <c r="GL3" i="69"/>
  <c r="GK3" i="69"/>
  <c r="GJ3" i="69"/>
  <c r="GI3" i="69"/>
  <c r="GH3" i="69"/>
  <c r="GG3" i="69"/>
  <c r="GF3" i="69"/>
  <c r="GE3" i="69"/>
  <c r="GD3" i="69"/>
  <c r="GC3" i="69"/>
  <c r="GB3" i="69"/>
  <c r="GA3" i="69"/>
  <c r="FZ3" i="69"/>
  <c r="FY3" i="69"/>
  <c r="FX3" i="69"/>
  <c r="FW3" i="69"/>
  <c r="FV3" i="69"/>
  <c r="FU3" i="69"/>
  <c r="FT3" i="69"/>
  <c r="FS3" i="69"/>
  <c r="FR3" i="69"/>
  <c r="FQ3" i="69"/>
  <c r="FP3" i="69"/>
  <c r="FO3" i="69"/>
  <c r="FN3" i="69"/>
  <c r="FM3" i="69"/>
  <c r="FL3" i="69"/>
  <c r="FK3" i="69"/>
  <c r="FJ3" i="69"/>
  <c r="FI3" i="69"/>
  <c r="FH3" i="69"/>
  <c r="FG3" i="69"/>
  <c r="FF3" i="69"/>
  <c r="FE3" i="69"/>
  <c r="FD3" i="69"/>
  <c r="FC3" i="69"/>
  <c r="FB3" i="69"/>
  <c r="FA3" i="69"/>
  <c r="EZ3" i="69"/>
  <c r="EY3" i="69"/>
  <c r="EX3" i="69"/>
  <c r="EW3" i="69"/>
  <c r="EV3" i="69"/>
  <c r="EU3" i="69"/>
  <c r="ET3" i="69"/>
  <c r="ES3" i="69"/>
  <c r="ER3" i="69"/>
  <c r="EQ3" i="69"/>
  <c r="EP3" i="69"/>
  <c r="EO3" i="69"/>
  <c r="EN3" i="69"/>
  <c r="EM3" i="69"/>
  <c r="EL3" i="69"/>
  <c r="EK3" i="69"/>
  <c r="EJ3" i="69"/>
  <c r="EI3" i="69"/>
  <c r="EH3" i="69"/>
  <c r="EG3" i="69"/>
  <c r="EF3" i="69"/>
  <c r="EE3" i="69"/>
  <c r="ED3" i="69"/>
  <c r="EC3" i="69"/>
  <c r="EB3" i="69"/>
  <c r="EA3" i="69"/>
  <c r="DZ3" i="69"/>
  <c r="DY3" i="69"/>
  <c r="DX3" i="69"/>
  <c r="DW3" i="69"/>
  <c r="DV3" i="69"/>
  <c r="DU3" i="69"/>
  <c r="DT3" i="69"/>
  <c r="DS3" i="69"/>
  <c r="DR3" i="69"/>
  <c r="DQ3" i="69"/>
  <c r="DP3" i="69"/>
  <c r="DO3" i="69"/>
  <c r="DN3" i="69"/>
  <c r="DM3" i="69"/>
  <c r="DL3" i="69"/>
  <c r="DK3" i="69"/>
  <c r="DJ3" i="69"/>
  <c r="DI3" i="69"/>
  <c r="DH3" i="69"/>
  <c r="DG3" i="69"/>
  <c r="DF3" i="69"/>
  <c r="DE3" i="69"/>
  <c r="DD3" i="69"/>
  <c r="DC3" i="69"/>
  <c r="DB3" i="69"/>
  <c r="DA3" i="69"/>
  <c r="CZ3" i="69"/>
  <c r="CY3" i="69"/>
  <c r="CX3" i="69"/>
  <c r="CW3" i="69"/>
  <c r="CV3" i="69"/>
  <c r="CU3" i="69"/>
  <c r="CT3" i="69"/>
  <c r="CS3" i="69"/>
  <c r="CR3" i="69"/>
  <c r="CQ3" i="69"/>
  <c r="CP3" i="69"/>
  <c r="CO3" i="69"/>
  <c r="CN3" i="69"/>
  <c r="CM3" i="69"/>
  <c r="CL3" i="69"/>
  <c r="CK3" i="69"/>
  <c r="CJ3" i="69"/>
  <c r="CI3" i="69"/>
  <c r="CH3" i="69"/>
  <c r="CG3" i="69"/>
  <c r="CF3" i="69"/>
  <c r="CE3" i="69"/>
  <c r="CD3" i="69"/>
  <c r="CC3" i="69"/>
  <c r="CB3" i="69"/>
  <c r="CA3" i="69"/>
  <c r="BZ3" i="69"/>
  <c r="BY3" i="69"/>
  <c r="BX3" i="69"/>
  <c r="BW3" i="69"/>
  <c r="BV3" i="69"/>
  <c r="BU3" i="69"/>
  <c r="BT3" i="69"/>
  <c r="BS3" i="69"/>
  <c r="BR3" i="69"/>
  <c r="BQ3" i="69"/>
  <c r="BP3" i="69"/>
  <c r="BO3" i="69"/>
  <c r="BN3" i="69"/>
  <c r="BM3" i="69"/>
  <c r="BL3" i="69"/>
  <c r="BK3" i="69"/>
  <c r="BJ3" i="69"/>
  <c r="BI3" i="69"/>
  <c r="BH3" i="69"/>
  <c r="BG3" i="69"/>
  <c r="BF3" i="69"/>
  <c r="BE3" i="69"/>
  <c r="BD3" i="69"/>
  <c r="BC3" i="69"/>
  <c r="BB3" i="69"/>
  <c r="BA3" i="69"/>
  <c r="AZ3" i="69"/>
  <c r="AY3" i="69"/>
  <c r="AX3" i="69"/>
  <c r="AW3" i="69"/>
  <c r="AV3" i="69"/>
  <c r="AU3" i="69"/>
  <c r="AT3" i="69"/>
  <c r="AS3" i="69"/>
  <c r="AR3" i="69"/>
  <c r="AQ3" i="69"/>
  <c r="AP3" i="69"/>
  <c r="AO3" i="69"/>
  <c r="AN3" i="69"/>
  <c r="AM3" i="69"/>
  <c r="AL3" i="69"/>
  <c r="AK3" i="69"/>
  <c r="AJ3" i="69"/>
  <c r="AI3" i="69"/>
  <c r="AH3" i="69"/>
  <c r="AG3" i="69"/>
  <c r="AF3" i="69"/>
  <c r="AE3" i="69"/>
  <c r="AD3" i="69"/>
  <c r="AC3" i="69"/>
  <c r="AB3" i="69"/>
  <c r="AA3" i="69"/>
  <c r="Z3" i="69"/>
  <c r="Y3" i="69"/>
  <c r="X3" i="69"/>
  <c r="W3" i="69"/>
  <c r="V3" i="69"/>
  <c r="U3" i="69"/>
  <c r="T3" i="69"/>
  <c r="S3" i="69"/>
  <c r="R3" i="69"/>
  <c r="Q3" i="69"/>
  <c r="P3" i="69"/>
  <c r="O3" i="69"/>
  <c r="N3" i="69"/>
  <c r="M3" i="69"/>
  <c r="L3" i="69"/>
  <c r="K3" i="69"/>
  <c r="J3" i="69"/>
  <c r="I3" i="69"/>
  <c r="H3" i="69"/>
  <c r="G3" i="69"/>
  <c r="F3" i="69"/>
  <c r="E3" i="69"/>
  <c r="D3" i="69"/>
  <c r="C3" i="69"/>
  <c r="B3" i="69"/>
  <c r="A3" i="69"/>
  <c r="UC2" i="69"/>
  <c r="UB2" i="69"/>
  <c r="UA2" i="69"/>
  <c r="TZ2" i="69"/>
  <c r="TY2" i="69"/>
  <c r="TX2" i="69"/>
  <c r="TW2" i="69"/>
  <c r="TV2" i="69"/>
  <c r="TU2" i="69"/>
  <c r="TT2" i="69"/>
  <c r="TS2" i="69"/>
  <c r="TR2" i="69"/>
  <c r="TQ2" i="69"/>
  <c r="TP2" i="69"/>
  <c r="TO2" i="69"/>
  <c r="TN2" i="69"/>
  <c r="TM2" i="69"/>
  <c r="TL2" i="69"/>
  <c r="TK2" i="69"/>
  <c r="TJ2" i="69"/>
  <c r="TI2" i="69"/>
  <c r="TH2" i="69"/>
  <c r="TG2" i="69"/>
  <c r="TF2" i="69"/>
  <c r="TE2" i="69"/>
  <c r="TD2" i="69"/>
  <c r="TC2" i="69"/>
  <c r="TB2" i="69"/>
  <c r="TA2" i="69"/>
  <c r="SZ2" i="69"/>
  <c r="SY2" i="69"/>
  <c r="SX2" i="69"/>
  <c r="SW2" i="69"/>
  <c r="SV2" i="69"/>
  <c r="SU2" i="69"/>
  <c r="ST2" i="69"/>
  <c r="SS2" i="69"/>
  <c r="SR2" i="69"/>
  <c r="SQ2" i="69"/>
  <c r="SP2" i="69"/>
  <c r="SO2" i="69"/>
  <c r="SN2" i="69"/>
  <c r="SM2" i="69"/>
  <c r="SL2" i="69"/>
  <c r="SK2" i="69"/>
  <c r="SJ2" i="69"/>
  <c r="SI2" i="69"/>
  <c r="SH2" i="69"/>
  <c r="SG2" i="69"/>
  <c r="SF2" i="69"/>
  <c r="SE2" i="69"/>
  <c r="SD2" i="69"/>
  <c r="SC2" i="69"/>
  <c r="SB2" i="69"/>
  <c r="SA2" i="69"/>
  <c r="RZ2" i="69"/>
  <c r="RY2" i="69"/>
  <c r="RX2" i="69"/>
  <c r="RW2" i="69"/>
  <c r="RV2" i="69"/>
  <c r="RU2" i="69"/>
  <c r="RT2" i="69"/>
  <c r="RS2" i="69"/>
  <c r="RR2" i="69"/>
  <c r="RQ2" i="69"/>
  <c r="RP2" i="69"/>
  <c r="RO2" i="69"/>
  <c r="RN2" i="69"/>
  <c r="RM2" i="69"/>
  <c r="RL2" i="69"/>
  <c r="RK2" i="69"/>
  <c r="RJ2" i="69"/>
  <c r="RI2" i="69"/>
  <c r="RH2" i="69"/>
  <c r="RG2" i="69"/>
  <c r="RF2" i="69"/>
  <c r="RE2" i="69"/>
  <c r="RD2" i="69"/>
  <c r="RC2" i="69"/>
  <c r="RB2" i="69"/>
  <c r="RA2" i="69"/>
  <c r="QZ2" i="69"/>
  <c r="QY2" i="69"/>
  <c r="QX2" i="69"/>
  <c r="QW2" i="69"/>
  <c r="QV2" i="69"/>
  <c r="QU2" i="69"/>
  <c r="QT2" i="69"/>
  <c r="QS2" i="69"/>
  <c r="QR2" i="69"/>
  <c r="QQ2" i="69"/>
  <c r="QP2" i="69"/>
  <c r="QO2" i="69"/>
  <c r="QN2" i="69"/>
  <c r="QM2" i="69"/>
  <c r="QL2" i="69"/>
  <c r="QK2" i="69"/>
  <c r="QJ2" i="69"/>
  <c r="QI2" i="69"/>
  <c r="QH2" i="69"/>
  <c r="QG2" i="69"/>
  <c r="QF2" i="69"/>
  <c r="QE2" i="69"/>
  <c r="QD2" i="69"/>
  <c r="QC2" i="69"/>
  <c r="QB2" i="69"/>
  <c r="QA2" i="69"/>
  <c r="PZ2" i="69"/>
  <c r="PY2" i="69"/>
  <c r="PX2" i="69"/>
  <c r="PW2" i="69"/>
  <c r="PV2" i="69"/>
  <c r="PU2" i="69"/>
  <c r="PT2" i="69"/>
  <c r="PS2" i="69"/>
  <c r="PR2" i="69"/>
  <c r="PQ2" i="69"/>
  <c r="PP2" i="69"/>
  <c r="PO2" i="69"/>
  <c r="PN2" i="69"/>
  <c r="PM2" i="69"/>
  <c r="PL2" i="69"/>
  <c r="PK2" i="69"/>
  <c r="PJ2" i="69"/>
  <c r="PI2" i="69"/>
  <c r="PH2" i="69"/>
  <c r="PG2" i="69"/>
  <c r="PF2" i="69"/>
  <c r="PE2" i="69"/>
  <c r="PD2" i="69"/>
  <c r="PC2" i="69"/>
  <c r="PB2" i="69"/>
  <c r="PA2" i="69"/>
  <c r="OZ2" i="69"/>
  <c r="OY2" i="69"/>
  <c r="OX2" i="69"/>
  <c r="OW2" i="69"/>
  <c r="OV2" i="69"/>
  <c r="OU2" i="69"/>
  <c r="OT2" i="69"/>
  <c r="OS2" i="69"/>
  <c r="OR2" i="69"/>
  <c r="OQ2" i="69"/>
  <c r="OP2" i="69"/>
  <c r="OO2" i="69"/>
  <c r="ON2" i="69"/>
  <c r="OM2" i="69"/>
  <c r="OL2" i="69"/>
  <c r="OK2" i="69"/>
  <c r="OJ2" i="69"/>
  <c r="OI2" i="69"/>
  <c r="OH2" i="69"/>
  <c r="OG2" i="69"/>
  <c r="OF2" i="69"/>
  <c r="OE2" i="69"/>
  <c r="OD2" i="69"/>
  <c r="OC2" i="69"/>
  <c r="OB2" i="69"/>
  <c r="OA2" i="69"/>
  <c r="NZ2" i="69"/>
  <c r="NY2" i="69"/>
  <c r="NX2" i="69"/>
  <c r="NW2" i="69"/>
  <c r="NV2" i="69"/>
  <c r="NU2" i="69"/>
  <c r="NT2" i="69"/>
  <c r="NS2" i="69"/>
  <c r="NR2" i="69"/>
  <c r="NQ2" i="69"/>
  <c r="NP2" i="69"/>
  <c r="NO2" i="69"/>
  <c r="NN2" i="69"/>
  <c r="NM2" i="69"/>
  <c r="NL2" i="69"/>
  <c r="NK2" i="69"/>
  <c r="NJ2" i="69"/>
  <c r="NI2" i="69"/>
  <c r="NH2" i="69"/>
  <c r="NG2" i="69"/>
  <c r="NF2" i="69"/>
  <c r="NE2" i="69"/>
  <c r="ND2" i="69"/>
  <c r="NC2" i="69"/>
  <c r="NB2" i="69"/>
  <c r="NA2" i="69"/>
  <c r="MZ2" i="69"/>
  <c r="MY2" i="69"/>
  <c r="MX2" i="69"/>
  <c r="MW2" i="69"/>
  <c r="MV2" i="69"/>
  <c r="MU2" i="69"/>
  <c r="MT2" i="69"/>
  <c r="MS2" i="69"/>
  <c r="MR2" i="69"/>
  <c r="MQ2" i="69"/>
  <c r="MP2" i="69"/>
  <c r="MO2" i="69"/>
  <c r="MN2" i="69"/>
  <c r="MM2" i="69"/>
  <c r="ML2" i="69"/>
  <c r="MK2" i="69"/>
  <c r="MJ2" i="69"/>
  <c r="MI2" i="69"/>
  <c r="MH2" i="69"/>
  <c r="MG2" i="69"/>
  <c r="MF2" i="69"/>
  <c r="ME2" i="69"/>
  <c r="MD2" i="69"/>
  <c r="MC2" i="69"/>
  <c r="MB2" i="69"/>
  <c r="MA2" i="69"/>
  <c r="LZ2" i="69"/>
  <c r="LY2" i="69"/>
  <c r="LX2" i="69"/>
  <c r="LW2" i="69"/>
  <c r="LV2" i="69"/>
  <c r="LU2" i="69"/>
  <c r="LT2" i="69"/>
  <c r="LS2" i="69"/>
  <c r="LR2" i="69"/>
  <c r="LQ2" i="69"/>
  <c r="LP2" i="69"/>
  <c r="LO2" i="69"/>
  <c r="LN2" i="69"/>
  <c r="LM2" i="69"/>
  <c r="LL2" i="69"/>
  <c r="LK2" i="69"/>
  <c r="LJ2" i="69"/>
  <c r="LI2" i="69"/>
  <c r="LH2" i="69"/>
  <c r="LG2" i="69"/>
  <c r="LF2" i="69"/>
  <c r="LE2" i="69"/>
  <c r="LD2" i="69"/>
  <c r="LC2" i="69"/>
  <c r="LB2" i="69"/>
  <c r="LA2" i="69"/>
  <c r="KZ2" i="69"/>
  <c r="KY2" i="69"/>
  <c r="KX2" i="69"/>
  <c r="KW2" i="69"/>
  <c r="KV2" i="69"/>
  <c r="KU2" i="69"/>
  <c r="KT2" i="69"/>
  <c r="KS2" i="69"/>
  <c r="KR2" i="69"/>
  <c r="KQ2" i="69"/>
  <c r="KP2" i="69"/>
  <c r="KO2" i="69"/>
  <c r="KN2" i="69"/>
  <c r="KM2" i="69"/>
  <c r="KL2" i="69"/>
  <c r="KK2" i="69"/>
  <c r="KJ2" i="69"/>
  <c r="KI2" i="69"/>
  <c r="KH2" i="69"/>
  <c r="KG2" i="69"/>
  <c r="KF2" i="69"/>
  <c r="KE2" i="69"/>
  <c r="KD2" i="69"/>
  <c r="KC2" i="69"/>
  <c r="KB2" i="69"/>
  <c r="KA2" i="69"/>
  <c r="JZ2" i="69"/>
  <c r="JY2" i="69"/>
  <c r="JX2" i="69"/>
  <c r="JW2" i="69"/>
  <c r="JV2" i="69"/>
  <c r="JU2" i="69"/>
  <c r="JT2" i="69"/>
  <c r="JS2" i="69"/>
  <c r="JR2" i="69"/>
  <c r="JQ2" i="69"/>
  <c r="JP2" i="69"/>
  <c r="JO2" i="69"/>
  <c r="JN2" i="69"/>
  <c r="JM2" i="69"/>
  <c r="JL2" i="69"/>
  <c r="JK2" i="69"/>
  <c r="JJ2" i="69"/>
  <c r="JI2" i="69"/>
  <c r="JH2" i="69"/>
  <c r="JG2" i="69"/>
  <c r="JF2" i="69"/>
  <c r="JE2" i="69"/>
  <c r="JD2" i="69"/>
  <c r="JC2" i="69"/>
  <c r="JB2" i="69"/>
  <c r="JA2" i="69"/>
  <c r="IZ2" i="69"/>
  <c r="IY2" i="69"/>
  <c r="IX2" i="69"/>
  <c r="IW2" i="69"/>
  <c r="IV2" i="69"/>
  <c r="IU2" i="69"/>
  <c r="IT2" i="69"/>
  <c r="IS2" i="69"/>
  <c r="IR2" i="69"/>
  <c r="IQ2" i="69"/>
  <c r="IP2" i="69"/>
  <c r="IO2" i="69"/>
  <c r="IN2" i="69"/>
  <c r="IM2" i="69"/>
  <c r="IL2" i="69"/>
  <c r="IK2" i="69"/>
  <c r="IJ2" i="69"/>
  <c r="II2" i="69"/>
  <c r="IH2" i="69"/>
  <c r="IG2" i="69"/>
  <c r="IF2" i="69"/>
  <c r="IE2" i="69"/>
  <c r="ID2" i="69"/>
  <c r="IC2" i="69"/>
  <c r="IB2" i="69"/>
  <c r="IA2" i="69"/>
  <c r="HZ2" i="69"/>
  <c r="HY2" i="69"/>
  <c r="HX2" i="69"/>
  <c r="HW2" i="69"/>
  <c r="HV2" i="69"/>
  <c r="HU2" i="69"/>
  <c r="HT2" i="69"/>
  <c r="HS2" i="69"/>
  <c r="HR2" i="69"/>
  <c r="HQ2" i="69"/>
  <c r="HP2" i="69"/>
  <c r="HO2" i="69"/>
  <c r="HN2" i="69"/>
  <c r="HM2" i="69"/>
  <c r="HL2" i="69"/>
  <c r="HK2" i="69"/>
  <c r="HJ2" i="69"/>
  <c r="HI2" i="69"/>
  <c r="HH2" i="69"/>
  <c r="HG2" i="69"/>
  <c r="HF2" i="69"/>
  <c r="HE2" i="69"/>
  <c r="HD2" i="69"/>
  <c r="HC2" i="69"/>
  <c r="HB2" i="69"/>
  <c r="HA2" i="69"/>
  <c r="GZ2" i="69"/>
  <c r="GY2" i="69"/>
  <c r="GX2" i="69"/>
  <c r="GW2" i="69"/>
  <c r="GV2" i="69"/>
  <c r="GU2" i="69"/>
  <c r="GT2" i="69"/>
  <c r="GS2" i="69"/>
  <c r="GR2" i="69"/>
  <c r="GQ2" i="69"/>
  <c r="GP2" i="69"/>
  <c r="GO2" i="69"/>
  <c r="GN2" i="69"/>
  <c r="GM2" i="69"/>
  <c r="GL2" i="69"/>
  <c r="GK2" i="69"/>
  <c r="GJ2" i="69"/>
  <c r="GI2" i="69"/>
  <c r="GH2" i="69"/>
  <c r="GG2" i="69"/>
  <c r="GF2" i="69"/>
  <c r="GE2" i="69"/>
  <c r="GD2" i="69"/>
  <c r="GC2" i="69"/>
  <c r="GB2" i="69"/>
  <c r="GA2" i="69"/>
  <c r="FZ2" i="69"/>
  <c r="FY2" i="69"/>
  <c r="FX2" i="69"/>
  <c r="FW2" i="69"/>
  <c r="FV2" i="69"/>
  <c r="FU2" i="69"/>
  <c r="FT2" i="69"/>
  <c r="FS2" i="69"/>
  <c r="FR2" i="69"/>
  <c r="FQ2" i="69"/>
  <c r="FP2" i="69"/>
  <c r="FO2" i="69"/>
  <c r="FN2" i="69"/>
  <c r="FM2" i="69"/>
  <c r="FL2" i="69"/>
  <c r="FK2" i="69"/>
  <c r="FJ2" i="69"/>
  <c r="FI2" i="69"/>
  <c r="FH2" i="69"/>
  <c r="FG2" i="69"/>
  <c r="FF2" i="69"/>
  <c r="FE2" i="69"/>
  <c r="FD2" i="69"/>
  <c r="FC2" i="69"/>
  <c r="FB2" i="69"/>
  <c r="FA2" i="69"/>
  <c r="EZ2" i="69"/>
  <c r="EY2" i="69"/>
  <c r="EX2" i="69"/>
  <c r="EW2" i="69"/>
  <c r="EV2" i="69"/>
  <c r="EU2" i="69"/>
  <c r="ET2" i="69"/>
  <c r="ES2" i="69"/>
  <c r="ER2" i="69"/>
  <c r="EQ2" i="69"/>
  <c r="EP2" i="69"/>
  <c r="EO2" i="69"/>
  <c r="EN2" i="69"/>
  <c r="EM2" i="69"/>
  <c r="EL2" i="69"/>
  <c r="EK2" i="69"/>
  <c r="EJ2" i="69"/>
  <c r="EI2" i="69"/>
  <c r="EH2" i="69"/>
  <c r="EG2" i="69"/>
  <c r="EF2" i="69"/>
  <c r="EE2" i="69"/>
  <c r="ED2" i="69"/>
  <c r="EC2" i="69"/>
  <c r="EB2" i="69"/>
  <c r="EA2" i="69"/>
  <c r="DZ2" i="69"/>
  <c r="DY2" i="69"/>
  <c r="DX2" i="69"/>
  <c r="DW2" i="69"/>
  <c r="DV2" i="69"/>
  <c r="DU2" i="69"/>
  <c r="DT2" i="69"/>
  <c r="DS2" i="69"/>
  <c r="DR2" i="69"/>
  <c r="DQ2" i="69"/>
  <c r="DP2" i="69"/>
  <c r="DO2" i="69"/>
  <c r="DN2" i="69"/>
  <c r="DM2" i="69"/>
  <c r="DL2" i="69"/>
  <c r="DK2" i="69"/>
  <c r="DJ2" i="69"/>
  <c r="DI2" i="69"/>
  <c r="DH2" i="69"/>
  <c r="DG2" i="69"/>
  <c r="DF2" i="69"/>
  <c r="DE2" i="69"/>
  <c r="DD2" i="69"/>
  <c r="DC2" i="69"/>
  <c r="DB2" i="69"/>
  <c r="DA2" i="69"/>
  <c r="CZ2" i="69"/>
  <c r="CY2" i="69"/>
  <c r="CX2" i="69"/>
  <c r="CW2" i="69"/>
  <c r="CV2" i="69"/>
  <c r="CU2" i="69"/>
  <c r="CT2" i="69"/>
  <c r="CS2" i="69"/>
  <c r="CR2" i="69"/>
  <c r="CQ2" i="69"/>
  <c r="CP2" i="69"/>
  <c r="CO2" i="69"/>
  <c r="CN2" i="69"/>
  <c r="CM2" i="69"/>
  <c r="CL2" i="69"/>
  <c r="CK2" i="69"/>
  <c r="CJ2" i="69"/>
  <c r="CI2" i="69"/>
  <c r="CH2" i="69"/>
  <c r="CG2" i="69"/>
  <c r="CF2" i="69"/>
  <c r="CE2" i="69"/>
  <c r="CD2" i="69"/>
  <c r="CC2" i="69"/>
  <c r="CB2" i="69"/>
  <c r="CA2" i="69"/>
  <c r="BZ2" i="69"/>
  <c r="BY2" i="69"/>
  <c r="BX2" i="69"/>
  <c r="BW2" i="69"/>
  <c r="BV2" i="69"/>
  <c r="BU2" i="69"/>
  <c r="BT2" i="69"/>
  <c r="BS2" i="69"/>
  <c r="BR2" i="69"/>
  <c r="BQ2" i="69"/>
  <c r="BP2" i="69"/>
  <c r="BO2" i="69"/>
  <c r="BN2" i="69"/>
  <c r="BM2" i="69"/>
  <c r="BL2" i="69"/>
  <c r="BK2" i="69"/>
  <c r="BJ2" i="69"/>
  <c r="BI2" i="69"/>
  <c r="BH2" i="69"/>
  <c r="BG2" i="69"/>
  <c r="BF2" i="69"/>
  <c r="BE2" i="69"/>
  <c r="BD2" i="69"/>
  <c r="BC2" i="69"/>
  <c r="BB2" i="69"/>
  <c r="BA2" i="69"/>
  <c r="AZ2" i="69"/>
  <c r="AY2" i="69"/>
  <c r="AX2" i="69"/>
  <c r="AW2" i="69"/>
  <c r="AV2" i="69"/>
  <c r="AU2" i="69"/>
  <c r="AT2" i="69"/>
  <c r="AS2" i="69"/>
  <c r="AR2" i="69"/>
  <c r="AQ2" i="69"/>
  <c r="AP2" i="69"/>
  <c r="AO2" i="69"/>
  <c r="AN2" i="69"/>
  <c r="AM2" i="69"/>
  <c r="AL2" i="69"/>
  <c r="AK2" i="69"/>
  <c r="AJ2" i="69"/>
  <c r="AI2" i="69"/>
  <c r="AH2" i="69"/>
  <c r="AG2" i="69"/>
  <c r="AF2" i="69"/>
  <c r="AE2" i="69"/>
  <c r="AD2" i="69"/>
  <c r="AC2" i="69"/>
  <c r="AB2" i="69"/>
  <c r="AA2" i="69"/>
  <c r="Z2" i="69"/>
  <c r="Y2" i="69"/>
  <c r="X2" i="69"/>
  <c r="W2" i="69"/>
  <c r="V2" i="69"/>
  <c r="U2" i="69"/>
  <c r="T2" i="69"/>
  <c r="S2" i="69"/>
  <c r="R2" i="69"/>
  <c r="Q2" i="69"/>
  <c r="P2" i="69"/>
  <c r="O2" i="69"/>
  <c r="N2" i="69"/>
  <c r="M2" i="69"/>
  <c r="L2" i="69"/>
  <c r="K2" i="69"/>
  <c r="J2" i="69"/>
  <c r="I2" i="69"/>
  <c r="H2" i="69"/>
  <c r="G2" i="69"/>
  <c r="F2" i="69"/>
  <c r="E2" i="69"/>
  <c r="D2" i="69"/>
  <c r="C2" i="69"/>
  <c r="B2" i="69"/>
  <c r="A2" i="69"/>
  <c r="TZ1" i="69"/>
  <c r="TY1" i="69"/>
  <c r="TX1" i="69"/>
  <c r="TW1" i="69"/>
  <c r="TV1" i="69"/>
  <c r="TU1" i="69"/>
  <c r="TT1" i="69"/>
  <c r="TS1" i="69"/>
  <c r="TR1" i="69"/>
  <c r="TQ1" i="69"/>
  <c r="TP1" i="69"/>
  <c r="TO1" i="69"/>
  <c r="TN1" i="69"/>
  <c r="TM1" i="69"/>
  <c r="TL1" i="69"/>
  <c r="TK1" i="69"/>
  <c r="TJ1" i="69"/>
  <c r="TI1" i="69"/>
  <c r="TH1" i="69"/>
  <c r="TG1" i="69"/>
  <c r="TF1" i="69"/>
  <c r="TE1" i="69"/>
  <c r="TD1" i="69"/>
  <c r="TC1" i="69"/>
  <c r="TB1" i="69"/>
  <c r="TA1" i="69"/>
  <c r="SZ1" i="69"/>
  <c r="SY1" i="69"/>
  <c r="SX1" i="69"/>
  <c r="SW1" i="69"/>
  <c r="SV1" i="69"/>
  <c r="SU1" i="69"/>
  <c r="ST1" i="69"/>
  <c r="SS1" i="69"/>
  <c r="SR1" i="69"/>
  <c r="SQ1" i="69"/>
  <c r="SP1" i="69"/>
  <c r="SO1" i="69"/>
  <c r="SN1" i="69"/>
  <c r="SM1" i="69"/>
  <c r="SL1" i="69"/>
  <c r="SK1" i="69"/>
  <c r="SJ1" i="69"/>
  <c r="SI1" i="69"/>
  <c r="SH1" i="69"/>
  <c r="SG1" i="69"/>
  <c r="SF1" i="69"/>
  <c r="SE1" i="69"/>
  <c r="SD1" i="69"/>
  <c r="SC1" i="69"/>
  <c r="SB1" i="69"/>
  <c r="SA1" i="69"/>
  <c r="RZ1" i="69"/>
  <c r="RY1" i="69"/>
  <c r="RX1" i="69"/>
  <c r="RW1" i="69"/>
  <c r="RV1" i="69"/>
  <c r="RU1" i="69"/>
  <c r="RT1" i="69"/>
  <c r="RS1" i="69"/>
  <c r="RR1" i="69"/>
  <c r="RQ1" i="69"/>
  <c r="RP1" i="69"/>
  <c r="RO1" i="69"/>
  <c r="RN1" i="69"/>
  <c r="RM1" i="69"/>
  <c r="RL1" i="69"/>
  <c r="RK1" i="69"/>
  <c r="RJ1" i="69"/>
  <c r="RI1" i="69"/>
  <c r="RH1" i="69"/>
  <c r="RG1" i="69"/>
  <c r="RF1" i="69"/>
  <c r="RE1" i="69"/>
  <c r="RD1" i="69"/>
  <c r="RC1" i="69"/>
  <c r="RB1" i="69"/>
  <c r="RA1" i="69"/>
  <c r="QZ1" i="69"/>
  <c r="QY1" i="69"/>
  <c r="QX1" i="69"/>
  <c r="QW1" i="69"/>
  <c r="QV1" i="69"/>
  <c r="QU1" i="69"/>
  <c r="QT1" i="69"/>
  <c r="QS1" i="69"/>
  <c r="QR1" i="69"/>
  <c r="QQ1" i="69"/>
  <c r="QP1" i="69"/>
  <c r="QO1" i="69"/>
  <c r="QN1" i="69"/>
  <c r="QM1" i="69"/>
  <c r="QL1" i="69"/>
  <c r="QK1" i="69"/>
  <c r="QJ1" i="69"/>
  <c r="QI1" i="69"/>
  <c r="QH1" i="69"/>
  <c r="QG1" i="69"/>
  <c r="QF1" i="69"/>
  <c r="QE1" i="69"/>
  <c r="QD1" i="69"/>
  <c r="QC1" i="69"/>
  <c r="QB1" i="69"/>
  <c r="QA1" i="69"/>
  <c r="PZ1" i="69"/>
  <c r="PY1" i="69"/>
  <c r="PX1" i="69"/>
  <c r="PW1" i="69"/>
  <c r="PV1" i="69"/>
  <c r="PU1" i="69"/>
  <c r="PT1" i="69"/>
  <c r="PS1" i="69"/>
  <c r="PR1" i="69"/>
  <c r="PQ1" i="69"/>
  <c r="PP1" i="69"/>
  <c r="PO1" i="69"/>
  <c r="PN1" i="69"/>
  <c r="PM1" i="69"/>
  <c r="PL1" i="69"/>
  <c r="PK1" i="69"/>
  <c r="PJ1" i="69"/>
  <c r="PI1" i="69"/>
  <c r="PH1" i="69"/>
  <c r="PG1" i="69"/>
  <c r="PF1" i="69"/>
  <c r="PE1" i="69"/>
  <c r="PD1" i="69"/>
  <c r="PC1" i="69"/>
  <c r="PB1" i="69"/>
  <c r="PA1" i="69"/>
  <c r="OZ1" i="69"/>
  <c r="OY1" i="69"/>
  <c r="OX1" i="69"/>
  <c r="OW1" i="69"/>
  <c r="OV1" i="69"/>
  <c r="OU1" i="69"/>
  <c r="OT1" i="69"/>
  <c r="OS1" i="69"/>
  <c r="OR1" i="69"/>
  <c r="OQ1" i="69"/>
  <c r="OP1" i="69"/>
  <c r="OO1" i="69"/>
  <c r="ON1" i="69"/>
  <c r="OM1" i="69"/>
  <c r="OL1" i="69"/>
  <c r="OK1" i="69"/>
  <c r="OJ1" i="69"/>
  <c r="OI1" i="69"/>
  <c r="OH1" i="69"/>
  <c r="OG1" i="69"/>
  <c r="OF1" i="69"/>
  <c r="OE1" i="69"/>
  <c r="OD1" i="69"/>
  <c r="OC1" i="69"/>
  <c r="OB1" i="69"/>
  <c r="OA1" i="69"/>
  <c r="NZ1" i="69"/>
  <c r="NY1" i="69"/>
  <c r="NX1" i="69"/>
  <c r="NW1" i="69"/>
  <c r="NV1" i="69"/>
  <c r="NU1" i="69"/>
  <c r="NT1" i="69"/>
  <c r="NS1" i="69"/>
  <c r="NR1" i="69"/>
  <c r="NQ1" i="69"/>
  <c r="NP1" i="69"/>
  <c r="NO1" i="69"/>
  <c r="NN1" i="69"/>
  <c r="NM1" i="69"/>
  <c r="NL1" i="69"/>
  <c r="NK1" i="69"/>
  <c r="NJ1" i="69"/>
  <c r="NI1" i="69"/>
  <c r="NH1" i="69"/>
  <c r="NG1" i="69"/>
  <c r="NF1" i="69"/>
  <c r="NE1" i="69"/>
  <c r="ND1" i="69"/>
  <c r="NC1" i="69"/>
  <c r="NB1" i="69"/>
  <c r="NA1" i="69"/>
  <c r="MZ1" i="69"/>
  <c r="MY1" i="69"/>
  <c r="MX1" i="69"/>
  <c r="MW1" i="69"/>
  <c r="MV1" i="69"/>
  <c r="MU1" i="69"/>
  <c r="MT1" i="69"/>
  <c r="MS1" i="69"/>
  <c r="MR1" i="69"/>
  <c r="MQ1" i="69"/>
  <c r="MP1" i="69"/>
  <c r="MO1" i="69"/>
  <c r="MN1" i="69"/>
  <c r="MM1" i="69"/>
  <c r="ML1" i="69"/>
  <c r="MK1" i="69"/>
  <c r="MJ1" i="69"/>
  <c r="MI1" i="69"/>
  <c r="MH1" i="69"/>
  <c r="MG1" i="69"/>
  <c r="MF1" i="69"/>
  <c r="ME1" i="69"/>
  <c r="MD1" i="69"/>
  <c r="MC1" i="69"/>
  <c r="MB1" i="69"/>
  <c r="MA1" i="69"/>
  <c r="LZ1" i="69"/>
  <c r="LY1" i="69"/>
  <c r="LX1" i="69"/>
  <c r="LW1" i="69"/>
  <c r="LV1" i="69"/>
  <c r="LU1" i="69"/>
  <c r="LT1" i="69"/>
  <c r="LS1" i="69"/>
  <c r="LR1" i="69"/>
  <c r="LQ1" i="69"/>
  <c r="LP1" i="69"/>
  <c r="LO1" i="69"/>
  <c r="LN1" i="69"/>
  <c r="LM1" i="69"/>
  <c r="LL1" i="69"/>
  <c r="LK1" i="69"/>
  <c r="LJ1" i="69"/>
  <c r="LI1" i="69"/>
  <c r="LH1" i="69"/>
  <c r="LG1" i="69"/>
  <c r="LF1" i="69"/>
  <c r="LE1" i="69"/>
  <c r="LD1" i="69"/>
  <c r="LC1" i="69"/>
  <c r="LB1" i="69"/>
  <c r="LA1" i="69"/>
  <c r="KZ1" i="69"/>
  <c r="KY1" i="69"/>
  <c r="KX1" i="69"/>
  <c r="KW1" i="69"/>
  <c r="KV1" i="69"/>
  <c r="KU1" i="69"/>
  <c r="KT1" i="69"/>
  <c r="KS1" i="69"/>
  <c r="KR1" i="69"/>
  <c r="KQ1" i="69"/>
  <c r="KP1" i="69"/>
  <c r="KO1" i="69"/>
  <c r="KN1" i="69"/>
  <c r="KM1" i="69"/>
  <c r="KL1" i="69"/>
  <c r="KK1" i="69"/>
  <c r="KJ1" i="69"/>
  <c r="KI1" i="69"/>
  <c r="KH1" i="69"/>
  <c r="KG1" i="69"/>
  <c r="KF1" i="69"/>
  <c r="KE1" i="69"/>
  <c r="KD1" i="69"/>
  <c r="KC1" i="69"/>
  <c r="KB1" i="69"/>
  <c r="KA1" i="69"/>
  <c r="JZ1" i="69"/>
  <c r="JY1" i="69"/>
  <c r="JX1" i="69"/>
  <c r="JW1" i="69"/>
  <c r="JV1" i="69"/>
  <c r="JU1" i="69"/>
  <c r="JT1" i="69"/>
  <c r="JS1" i="69"/>
  <c r="JR1" i="69"/>
  <c r="JQ1" i="69"/>
  <c r="JP1" i="69"/>
  <c r="JO1" i="69"/>
  <c r="JN1" i="69"/>
  <c r="JM1" i="69"/>
  <c r="JL1" i="69"/>
  <c r="JK1" i="69"/>
  <c r="JJ1" i="69"/>
  <c r="JI1" i="69"/>
  <c r="JH1" i="69"/>
  <c r="JG1" i="69"/>
  <c r="JF1" i="69"/>
  <c r="JE1" i="69"/>
  <c r="JD1" i="69"/>
  <c r="JC1" i="69"/>
  <c r="JB1" i="69"/>
  <c r="JA1" i="69"/>
  <c r="IZ1" i="69"/>
  <c r="IY1" i="69"/>
  <c r="IX1" i="69"/>
  <c r="IW1" i="69"/>
  <c r="IV1" i="69"/>
  <c r="IU1" i="69"/>
  <c r="IT1" i="69"/>
  <c r="IS1" i="69"/>
  <c r="IR1" i="69"/>
  <c r="IQ1" i="69"/>
  <c r="IP1" i="69"/>
  <c r="IO1" i="69"/>
  <c r="IN1" i="69"/>
  <c r="IM1" i="69"/>
  <c r="IL1" i="69"/>
  <c r="IK1" i="69"/>
  <c r="IJ1" i="69"/>
  <c r="II1" i="69"/>
  <c r="IH1" i="69"/>
  <c r="IG1" i="69"/>
  <c r="IF1" i="69"/>
  <c r="IE1" i="69"/>
  <c r="ID1" i="69"/>
  <c r="IC1" i="69"/>
  <c r="IB1" i="69"/>
  <c r="IA1" i="69"/>
  <c r="HZ1" i="69"/>
  <c r="HY1" i="69"/>
  <c r="HX1" i="69"/>
  <c r="HW1" i="69"/>
  <c r="HV1" i="69"/>
  <c r="HU1" i="69"/>
  <c r="HT1" i="69"/>
  <c r="HS1" i="69"/>
  <c r="HR1" i="69"/>
  <c r="HQ1" i="69"/>
  <c r="HP1" i="69"/>
  <c r="HO1" i="69"/>
  <c r="HN1" i="69"/>
  <c r="HM1" i="69"/>
  <c r="HL1" i="69"/>
  <c r="HK1" i="69"/>
  <c r="HJ1" i="69"/>
  <c r="HI1" i="69"/>
  <c r="HH1" i="69"/>
  <c r="HG1" i="69"/>
  <c r="HF1" i="69"/>
  <c r="HE1" i="69"/>
  <c r="HD1" i="69"/>
  <c r="HC1" i="69"/>
  <c r="HB1" i="69"/>
  <c r="HA1" i="69"/>
  <c r="GZ1" i="69"/>
  <c r="GY1" i="69"/>
  <c r="GX1" i="69"/>
  <c r="GW1" i="69"/>
  <c r="GV1" i="69"/>
  <c r="GU1" i="69"/>
  <c r="GT1" i="69"/>
  <c r="GS1" i="69"/>
  <c r="GR1" i="69"/>
  <c r="GQ1" i="69"/>
  <c r="GP1" i="69"/>
  <c r="GO1" i="69"/>
  <c r="GN1" i="69"/>
  <c r="GM1" i="69"/>
  <c r="GL1" i="69"/>
  <c r="GK1" i="69"/>
  <c r="GJ1" i="69"/>
  <c r="GI1" i="69"/>
  <c r="GH1" i="69"/>
  <c r="GG1" i="69"/>
  <c r="GF1" i="69"/>
  <c r="GE1" i="69"/>
  <c r="GD1" i="69"/>
  <c r="GC1" i="69"/>
  <c r="GB1" i="69"/>
  <c r="GA1" i="69"/>
  <c r="FZ1" i="69"/>
  <c r="FY1" i="69"/>
  <c r="FX1" i="69"/>
  <c r="FW1" i="69"/>
  <c r="FV1" i="69"/>
  <c r="FU1" i="69"/>
  <c r="FT1" i="69"/>
  <c r="FS1" i="69"/>
  <c r="FR1" i="69"/>
  <c r="FQ1" i="69"/>
  <c r="FP1" i="69"/>
  <c r="FO1" i="69"/>
  <c r="FN1" i="69"/>
  <c r="FM1" i="69"/>
  <c r="FL1" i="69"/>
  <c r="FK1" i="69"/>
  <c r="FJ1" i="69"/>
  <c r="FI1" i="69"/>
  <c r="FH1" i="69"/>
  <c r="FG1" i="69"/>
  <c r="FF1" i="69"/>
  <c r="FE1" i="69"/>
  <c r="FD1" i="69"/>
  <c r="FC1" i="69"/>
  <c r="FB1" i="69"/>
  <c r="FA1" i="69"/>
  <c r="EZ1" i="69"/>
  <c r="EY1" i="69"/>
  <c r="EX1" i="69"/>
  <c r="EW1" i="69"/>
  <c r="EV1" i="69"/>
  <c r="EU1" i="69"/>
  <c r="ET1" i="69"/>
  <c r="ES1" i="69"/>
  <c r="ER1" i="69"/>
  <c r="EQ1" i="69"/>
  <c r="EP1" i="69"/>
  <c r="EO1" i="69"/>
  <c r="EN1" i="69"/>
  <c r="EM1" i="69"/>
  <c r="EL1" i="69"/>
  <c r="EK1" i="69"/>
  <c r="EJ1" i="69"/>
  <c r="EI1" i="69"/>
  <c r="EH1" i="69"/>
  <c r="EG1" i="69"/>
  <c r="EF1" i="69"/>
  <c r="EE1" i="69"/>
  <c r="ED1" i="69"/>
  <c r="EC1" i="69"/>
  <c r="EB1" i="69"/>
  <c r="EA1" i="69"/>
  <c r="DZ1" i="69"/>
  <c r="DY1" i="69"/>
  <c r="DX1" i="69"/>
  <c r="DW1" i="69"/>
  <c r="DV1" i="69"/>
  <c r="DU1" i="69"/>
  <c r="DT1" i="69"/>
  <c r="DS1" i="69"/>
  <c r="DR1" i="69"/>
  <c r="DQ1" i="69"/>
  <c r="DP1" i="69"/>
  <c r="DO1" i="69"/>
  <c r="DN1" i="69"/>
  <c r="DM1" i="69"/>
  <c r="DL1" i="69"/>
  <c r="DK1" i="69"/>
  <c r="DJ1" i="69"/>
  <c r="DI1" i="69"/>
  <c r="DH1" i="69"/>
  <c r="DG1" i="69"/>
  <c r="DF1" i="69"/>
  <c r="DE1" i="69"/>
  <c r="DD1" i="69"/>
  <c r="DC1" i="69"/>
  <c r="DB1" i="69"/>
  <c r="DA1" i="69"/>
  <c r="CZ1" i="69"/>
  <c r="CY1" i="69"/>
  <c r="CX1" i="69"/>
  <c r="CW1" i="69"/>
  <c r="CV1" i="69"/>
  <c r="CU1" i="69"/>
  <c r="CT1" i="69"/>
  <c r="CS1" i="69"/>
  <c r="CR1" i="69"/>
  <c r="CQ1" i="69"/>
  <c r="CP1" i="69"/>
  <c r="CO1" i="69"/>
  <c r="CN1" i="69"/>
  <c r="CM1" i="69"/>
  <c r="CL1" i="69"/>
  <c r="CK1" i="69"/>
  <c r="CJ1" i="69"/>
  <c r="CI1" i="69"/>
  <c r="CH1" i="69"/>
  <c r="CG1" i="69"/>
  <c r="CF1" i="69"/>
  <c r="CE1" i="69"/>
  <c r="CD1" i="69"/>
  <c r="CC1" i="69"/>
  <c r="CB1" i="69"/>
  <c r="CA1" i="69"/>
  <c r="BZ1" i="69"/>
  <c r="BY1" i="69"/>
  <c r="BX1" i="69"/>
  <c r="BW1" i="69"/>
  <c r="BV1" i="69"/>
  <c r="BU1" i="69"/>
  <c r="BT1" i="69"/>
  <c r="BS1" i="69"/>
  <c r="BR1" i="69"/>
  <c r="BQ1" i="69"/>
  <c r="BP1" i="69"/>
  <c r="BO1" i="69"/>
  <c r="BN1" i="69"/>
  <c r="BM1" i="69"/>
  <c r="BL1" i="69"/>
  <c r="BK1" i="69"/>
  <c r="BJ1" i="69"/>
  <c r="BI1" i="69"/>
  <c r="BH1" i="69"/>
  <c r="BG1" i="69"/>
  <c r="BF1" i="69"/>
  <c r="BE1" i="69"/>
  <c r="BD1" i="69"/>
  <c r="BC1" i="69"/>
  <c r="BB1" i="69"/>
  <c r="BA1" i="69"/>
  <c r="AZ1" i="69"/>
  <c r="AY1" i="69"/>
  <c r="AX1" i="69"/>
  <c r="AW1" i="69"/>
  <c r="AV1" i="69"/>
  <c r="AU1" i="69"/>
  <c r="AT1" i="69"/>
  <c r="AS1" i="69"/>
  <c r="AR1" i="69"/>
  <c r="AQ1" i="69"/>
  <c r="AP1" i="69"/>
  <c r="AO1" i="69"/>
  <c r="AN1" i="69"/>
  <c r="AM1" i="69"/>
  <c r="AL1" i="69"/>
  <c r="AK1" i="69"/>
  <c r="AJ1" i="69"/>
  <c r="AI1" i="69"/>
  <c r="AH1" i="69"/>
  <c r="AG1" i="69"/>
  <c r="AF1" i="69"/>
  <c r="AE1" i="69"/>
  <c r="AD1" i="69"/>
  <c r="AC1" i="69"/>
  <c r="AB1" i="69"/>
  <c r="AA1" i="69"/>
  <c r="Z1" i="69"/>
  <c r="Y1" i="69"/>
  <c r="X1" i="69"/>
  <c r="W1" i="69"/>
  <c r="V1" i="69"/>
  <c r="U1" i="69"/>
  <c r="T1" i="69"/>
  <c r="S1" i="69"/>
  <c r="R1" i="69"/>
  <c r="Q1" i="69"/>
  <c r="P1" i="69"/>
  <c r="O1" i="69"/>
  <c r="N1" i="69"/>
  <c r="M1" i="69"/>
  <c r="L1" i="69"/>
  <c r="K1" i="69"/>
  <c r="J1" i="69"/>
  <c r="I1" i="69"/>
  <c r="H1" i="69"/>
  <c r="G1" i="69"/>
  <c r="F1" i="69"/>
  <c r="E1" i="69"/>
  <c r="D1" i="69"/>
  <c r="C1" i="69"/>
  <c r="B1" i="69"/>
  <c r="A1" i="69"/>
  <c r="D19" i="67" l="1"/>
  <c r="D21" i="67"/>
  <c r="D24" i="67"/>
  <c r="D23" i="67"/>
  <c r="D20" i="67"/>
  <c r="D25" i="67"/>
  <c r="D22" i="67"/>
  <c r="D22" i="66"/>
  <c r="D19" i="66"/>
  <c r="D23" i="66"/>
  <c r="D21" i="66"/>
  <c r="D24" i="66"/>
  <c r="E18" i="75" l="1"/>
  <c r="E17" i="75"/>
  <c r="E16" i="75"/>
  <c r="E15" i="75"/>
  <c r="E14" i="75"/>
  <c r="E13" i="75"/>
  <c r="E10" i="75"/>
  <c r="E9" i="75"/>
  <c r="E8" i="75"/>
  <c r="E7" i="75"/>
  <c r="E6" i="75"/>
  <c r="E5" i="75"/>
  <c r="E4" i="75"/>
  <c r="CH57" i="40" l="1"/>
  <c r="R4" i="40" l="1"/>
  <c r="CD57" i="40" l="1"/>
  <c r="AZ57" i="40"/>
  <c r="CD56" i="40"/>
  <c r="BS56" i="40"/>
  <c r="AZ56" i="40"/>
  <c r="CD55" i="40"/>
  <c r="BS55" i="40"/>
  <c r="AZ55" i="40"/>
  <c r="CD54" i="40"/>
  <c r="BS54" i="40"/>
  <c r="AZ54" i="40"/>
  <c r="CD53" i="40"/>
  <c r="BS53" i="40"/>
  <c r="AZ53" i="40"/>
  <c r="CD52" i="40"/>
  <c r="BS52" i="40"/>
  <c r="AZ52" i="40"/>
  <c r="CD51" i="40"/>
  <c r="BS51" i="40"/>
  <c r="AZ51" i="40"/>
  <c r="Q22" i="40"/>
  <c r="P22" i="40" a="1"/>
  <c r="P22" i="40" s="1"/>
  <c r="O22" i="40"/>
  <c r="N22" i="40"/>
  <c r="M22" i="40"/>
  <c r="L22" i="40"/>
  <c r="Q18" i="40"/>
  <c r="P18" i="40"/>
  <c r="O18" i="40"/>
  <c r="N18" i="40"/>
  <c r="M18" i="40"/>
  <c r="L18" i="40"/>
  <c r="R18" i="40"/>
  <c r="Q17" i="40"/>
  <c r="P17" i="40" a="1"/>
  <c r="P17" i="40" s="1"/>
  <c r="O17" i="40"/>
  <c r="R16" i="40"/>
  <c r="Q16" i="40"/>
  <c r="P16" i="40"/>
  <c r="O16" i="40"/>
  <c r="N16" i="40"/>
  <c r="M16" i="40"/>
  <c r="L16" i="40"/>
  <c r="R15" i="40"/>
  <c r="Q15" i="40"/>
  <c r="P15" i="40"/>
  <c r="O15" i="40"/>
  <c r="N15" i="40"/>
  <c r="M15" i="40"/>
  <c r="L15" i="40"/>
  <c r="R14" i="40"/>
  <c r="Q14" i="40"/>
  <c r="P14" i="40"/>
  <c r="O14" i="40"/>
  <c r="N14" i="40"/>
  <c r="M14" i="40"/>
  <c r="L14" i="40"/>
  <c r="R13" i="40"/>
  <c r="Q13" i="40"/>
  <c r="P13" i="40"/>
  <c r="O13" i="40"/>
  <c r="N13" i="40"/>
  <c r="M13" i="40"/>
  <c r="L13" i="40"/>
  <c r="R12" i="40"/>
  <c r="Q12" i="40"/>
  <c r="P12" i="40"/>
  <c r="O12" i="40"/>
  <c r="N12" i="40"/>
  <c r="M12" i="40"/>
  <c r="L12" i="40"/>
  <c r="Q11" i="40"/>
  <c r="P11" i="40" a="1"/>
  <c r="P11" i="40" s="1"/>
  <c r="O11" i="40"/>
  <c r="N11" i="40"/>
  <c r="M11" i="40"/>
  <c r="L11" i="40"/>
  <c r="R11" i="40"/>
  <c r="Q10" i="40"/>
  <c r="P10" i="40"/>
  <c r="O10" i="40"/>
  <c r="N10" i="40"/>
  <c r="M10" i="40"/>
  <c r="L10" i="40"/>
  <c r="R10" i="40"/>
  <c r="Q9" i="40"/>
  <c r="P9" i="40"/>
  <c r="O9" i="40"/>
  <c r="N9" i="40"/>
  <c r="M9" i="40"/>
  <c r="L9" i="40"/>
  <c r="R9" i="40"/>
  <c r="Q8" i="40"/>
  <c r="P8" i="40"/>
  <c r="P8" i="40" a="1"/>
  <c r="O8" i="40"/>
  <c r="N8" i="40"/>
  <c r="M8" i="40"/>
  <c r="L8" i="40"/>
  <c r="R8" i="40"/>
  <c r="Q7" i="40"/>
  <c r="P7" i="40"/>
  <c r="O7" i="40"/>
  <c r="N7" i="40"/>
  <c r="M7" i="40"/>
  <c r="L7" i="40"/>
  <c r="R7" i="40"/>
  <c r="Q6" i="40"/>
  <c r="P6" i="40"/>
  <c r="O6" i="40"/>
  <c r="N6" i="40"/>
  <c r="M6" i="40"/>
  <c r="L6" i="40"/>
  <c r="R6" i="40"/>
  <c r="Q5" i="40"/>
  <c r="P5" i="40"/>
  <c r="P5" i="40" a="1"/>
  <c r="O5" i="40"/>
  <c r="N5" i="40"/>
  <c r="M5" i="40"/>
  <c r="L5" i="40"/>
  <c r="R5" i="40"/>
  <c r="Q4" i="40"/>
  <c r="P4" i="40"/>
  <c r="O4" i="40" a="1"/>
  <c r="O4" i="40" s="1"/>
  <c r="N4" i="40"/>
  <c r="M4" i="40"/>
  <c r="L4" i="40"/>
  <c r="AT55" i="11"/>
  <c r="AG52" i="11"/>
  <c r="AG42" i="11"/>
  <c r="BA34" i="40" l="1"/>
  <c r="AE37" i="40"/>
  <c r="D54" i="32" a="1"/>
  <c r="D54" i="32" s="1"/>
  <c r="AE38" i="40"/>
  <c r="AE33" i="40"/>
  <c r="AE32" i="40"/>
  <c r="AE35" i="40"/>
  <c r="AE36" i="40"/>
  <c r="AE34" i="40"/>
  <c r="M53" i="32" a="1"/>
  <c r="M53" i="32" s="1"/>
  <c r="M47" i="32" a="1"/>
  <c r="M47" i="32" s="1"/>
  <c r="M45" i="32" a="1"/>
  <c r="M45" i="32" s="1"/>
  <c r="M54" i="32" a="1"/>
  <c r="M54" i="32" s="1"/>
  <c r="J53" i="32" a="1"/>
  <c r="J53" i="32" s="1"/>
  <c r="J54" i="32" a="1"/>
  <c r="J54" i="32" s="1"/>
  <c r="T51" i="40"/>
  <c r="CH55" i="40"/>
  <c r="I22" i="40"/>
  <c r="R22" i="40" s="1"/>
  <c r="K54" i="32" a="1"/>
  <c r="K54" i="32" s="1"/>
  <c r="K47" i="32" a="1"/>
  <c r="K47" i="32" s="1"/>
  <c r="K46" i="32" a="1"/>
  <c r="K46" i="32" s="1"/>
  <c r="K53" i="32" a="1"/>
  <c r="K53" i="32" s="1"/>
  <c r="K45" i="32" a="1"/>
  <c r="K45" i="32" s="1"/>
  <c r="T37" i="40"/>
  <c r="C54" i="32" a="1"/>
  <c r="C54" i="32" s="1"/>
  <c r="T38" i="40"/>
  <c r="T33" i="40"/>
  <c r="T32" i="40"/>
  <c r="T36" i="40"/>
  <c r="T34" i="40"/>
  <c r="T35" i="40"/>
  <c r="AP33" i="40"/>
  <c r="AP32" i="40"/>
  <c r="AP35" i="40"/>
  <c r="E53" i="32" a="1"/>
  <c r="E53" i="32" s="1"/>
  <c r="AP38" i="40"/>
  <c r="AP37" i="40"/>
  <c r="E54" i="32" a="1"/>
  <c r="E54" i="32" s="1"/>
  <c r="AP36" i="40"/>
  <c r="AP34" i="40"/>
  <c r="BA35" i="40"/>
  <c r="F53" i="32" a="1"/>
  <c r="F53" i="32" s="1"/>
  <c r="BA37" i="40"/>
  <c r="F54" i="32" a="1"/>
  <c r="F54" i="32" s="1"/>
  <c r="BA38" i="40"/>
  <c r="BA33" i="40"/>
  <c r="BA36" i="40"/>
  <c r="BA32" i="40"/>
  <c r="O53" i="32" a="1"/>
  <c r="O53" i="32" s="1"/>
  <c r="O45" i="32" a="1"/>
  <c r="O45" i="32" s="1"/>
  <c r="BW55" i="40" s="1"/>
  <c r="O46" i="32" a="1"/>
  <c r="O46" i="32" s="1"/>
  <c r="BW51" i="40" s="1"/>
  <c r="I17" i="40"/>
  <c r="R17" i="40" s="1"/>
  <c r="BW37" i="40"/>
  <c r="H54" i="32" a="1"/>
  <c r="H54" i="32" s="1"/>
  <c r="BW38" i="40"/>
  <c r="BW33" i="40"/>
  <c r="BW32" i="40"/>
  <c r="BW35" i="40"/>
  <c r="H53" i="32" a="1"/>
  <c r="H53" i="32" s="1"/>
  <c r="BW36" i="40"/>
  <c r="BW34" i="40"/>
  <c r="BL37" i="40"/>
  <c r="G54" i="32" a="1"/>
  <c r="G54" i="32" s="1"/>
  <c r="BL38" i="40"/>
  <c r="BL33" i="40"/>
  <c r="BL32" i="40"/>
  <c r="BL35" i="40"/>
  <c r="BL34" i="40"/>
  <c r="BL36" i="40"/>
  <c r="BO36" i="40" s="1"/>
  <c r="G53" i="32" a="1"/>
  <c r="G53" i="32" s="1"/>
  <c r="P54" i="32" a="1"/>
  <c r="P54" i="32" s="1"/>
  <c r="P53" i="32" a="1"/>
  <c r="P53" i="32" s="1"/>
  <c r="R54" i="32" a="1"/>
  <c r="R54" i="32" s="1"/>
  <c r="L47" i="32" a="1"/>
  <c r="L47" i="32" s="1"/>
  <c r="L46" i="32" a="1"/>
  <c r="L46" i="32" s="1"/>
  <c r="AS54" i="40"/>
  <c r="L45" i="32" a="1"/>
  <c r="L45" i="32" s="1"/>
  <c r="N53" i="32" a="1"/>
  <c r="N53" i="32" s="1"/>
  <c r="N54" i="32" a="1"/>
  <c r="N54" i="32" s="1"/>
  <c r="N47" i="32" a="1"/>
  <c r="N47" i="32" s="1"/>
  <c r="BO57" i="40" s="1"/>
  <c r="N45" i="32" a="1"/>
  <c r="N45" i="32" s="1"/>
  <c r="BO55" i="40" s="1"/>
  <c r="N46" i="32" a="1"/>
  <c r="N46" i="32" s="1"/>
  <c r="BO51" i="40" s="1"/>
  <c r="I53" i="32" a="1"/>
  <c r="I53" i="32" s="1"/>
  <c r="I54" i="32" a="1"/>
  <c r="I54" i="32" s="1"/>
  <c r="Q53" i="32" a="1"/>
  <c r="Q53" i="32" s="1"/>
  <c r="Q54" i="32" a="1"/>
  <c r="Q54" i="32" s="1"/>
  <c r="X54" i="32" l="1"/>
  <c r="K76" i="40" s="1"/>
  <c r="L76" i="40" s="1"/>
  <c r="X53" i="32"/>
  <c r="K70" i="40" s="1"/>
  <c r="L70" i="40" s="1"/>
  <c r="X46" i="32"/>
  <c r="X45" i="32"/>
  <c r="X47" i="32"/>
  <c r="W53" i="32"/>
  <c r="K69" i="40" s="1"/>
  <c r="L69" i="40" s="1"/>
  <c r="W54" i="32"/>
  <c r="K75" i="40" s="1"/>
  <c r="L75" i="40" s="1"/>
  <c r="I33" i="40"/>
  <c r="I35" i="40"/>
  <c r="I34" i="40"/>
  <c r="I37" i="40"/>
  <c r="I36" i="40"/>
  <c r="I38" i="40"/>
  <c r="L38" i="40" s="1"/>
  <c r="I32" i="40"/>
  <c r="AS57" i="40" l="1"/>
  <c r="AS55" i="40"/>
  <c r="AS51" i="40"/>
  <c r="Y54" i="32"/>
  <c r="K74" i="40" s="1"/>
  <c r="Y53" i="32"/>
  <c r="Y45" i="32"/>
  <c r="K103" i="40" s="1"/>
  <c r="L103" i="40" s="1"/>
  <c r="Y47" i="32"/>
  <c r="K105" i="40" s="1"/>
  <c r="L105" i="40" s="1"/>
  <c r="Y46" i="32"/>
  <c r="K99" i="40" s="1"/>
  <c r="L99" i="40" s="1"/>
  <c r="Y44" i="32"/>
  <c r="K102" i="40" s="1"/>
  <c r="L102" i="40" s="1"/>
  <c r="H3" i="32"/>
  <c r="I3" i="32" s="1"/>
  <c r="K68" i="40" l="1"/>
  <c r="L68" i="40" s="1"/>
  <c r="L74" i="40"/>
  <c r="D301" i="59"/>
</calcChain>
</file>

<file path=xl/comments1.xml><?xml version="1.0" encoding="utf-8"?>
<comments xmlns="http://schemas.openxmlformats.org/spreadsheetml/2006/main">
  <authors>
    <author>SENIOR GIS-IMPACT</author>
  </authors>
  <commentList>
    <comment ref="D16" authorId="0" shapeId="0">
      <text>
        <r>
          <rPr>
            <b/>
            <sz val="9"/>
            <color indexed="81"/>
            <rFont val="Tahoma"/>
            <family val="2"/>
          </rPr>
          <t>SENIOR GIS-IMPACT:</t>
        </r>
        <r>
          <rPr>
            <sz val="9"/>
            <color indexed="81"/>
            <rFont val="Tahoma"/>
            <family val="2"/>
          </rPr>
          <t xml:space="preserve">
1 Cuillere equivaut a 10g (standard)</t>
        </r>
      </text>
    </comment>
  </commentList>
</comments>
</file>

<file path=xl/sharedStrings.xml><?xml version="1.0" encoding="utf-8"?>
<sst xmlns="http://schemas.openxmlformats.org/spreadsheetml/2006/main" count="54710" uniqueCount="5055">
  <si>
    <t>Haïti - Initiative Conjointe de Suivi des Marchés (ICSM)</t>
  </si>
  <si>
    <t>Éléments</t>
  </si>
  <si>
    <t>Description</t>
  </si>
  <si>
    <t>Justification</t>
  </si>
  <si>
    <t>Haïti, qui fait partie des pays les plus vulnérables du monde et qui est le plus pauvre du continent américain, est confronté à une crise multidimensionnelle profonde. Depuis 2018, la situation sociale, politique et économique s'est considérablement dégradée avec une hausse des prix des matières premières, une fluctuation de la monnaie haïtienne par rapport au dollar américain, des troubles socio-politiques et une détérioration des conditions de sécurité, qui ont notamment conduit à une insécurité alimentaire croissante. Ajoutée à une forte exposition aux risques naturels (en particulier aux ouragans), à l'épidémie de Covid-19 et à une forte dépendance à l'aide internationale, le pays fait face à une situation complexe qui nécessite une coordination efficace et efficiente de l'aide humanitaire et de l'aide au développement.
Les transferts monétaires (TM) sont plus que jamais au cœur de la réponse aux crises, tant sur le plan humanitaire que sur celui de la protection sociale, et Haïti ne fait pas l’exception. Cette modalité permet d’offrir aux bénéficiaires un choix et une flexibilité favorable à l’autonomisation de leur développement, mais aussi de renforcer les marchés locaux et le secteur privé. Il n’existe toutefois des donnés sur le prix et la disponibilité de produits de base pour la population haïtienne pour appuyer la planification des activités de TM en Haïti dans le cadre des réponses d’urgence. Les partenaires mettant en œuvre des activités de TM sont donc confrontés à un manque d’accès aux données essentielles à la compréhension des dynamiques des prix et des marchés et à la prise de décisions opérationnelles et stratégiques.
Pour cette raison, REACH et le Groupe de Travail sur les Transferts Monétaires (GTTM) proposent la mise en place d’un système collaboratif de suivi de prix des produits clés pour les acteurs humanitaires mettant en œuvre des activités de TM. Les informations issues de ce système permettront une identification régulière de tendances dans l’évolution des prix et des disponibilités dans les marchés Haïtiens, ainsi qu’une amélioration de la compréhension du fonctionnement des marchés. Par conséquent, les acteurs humanitaires auront accès à un support d’informations facilitant la prise de décision lors de la planification de ces interventions de TM.</t>
  </si>
  <si>
    <t>Période de collecte</t>
  </si>
  <si>
    <t>Méthodologie</t>
  </si>
  <si>
    <t>Couverture géographique</t>
  </si>
  <si>
    <t>Limites</t>
  </si>
  <si>
    <t xml:space="preserve">Etant donné que l'échantillonnage ne prend pas en compte l'ensemble des commerçants/fournisseurs du pays, ces données ne peuvent pas etre considerées comme représentatives, elles sont indicatives. </t>
  </si>
  <si>
    <t>Contacts</t>
  </si>
  <si>
    <t>Feuile</t>
  </si>
  <si>
    <t>Cleaned_Data</t>
  </si>
  <si>
    <t>Base de données nettoyée comprenant les entrées collectées au niveau des commerçants / fournisseurs</t>
  </si>
  <si>
    <t>Processed Data</t>
  </si>
  <si>
    <t>Sélection des unités / variables pris en compte pour le calcul des prix médians (standardisation) des produits,  ainsi que des autres indicateurs et variables calculées</t>
  </si>
  <si>
    <t>Partenaires</t>
  </si>
  <si>
    <t>Résumé du nombre d'enquêtes et de prix collectés</t>
  </si>
  <si>
    <t>Prix_Médians</t>
  </si>
  <si>
    <t>Prix médians des produits</t>
  </si>
  <si>
    <t>Variations</t>
  </si>
  <si>
    <t>Evolution des prix et d'autres indicateurs par rapport aux collectes de données des cycles précédents</t>
  </si>
  <si>
    <t>Commerçants</t>
  </si>
  <si>
    <t>Caracteristiques principales sur les commerçants (informateurs clés)</t>
  </si>
  <si>
    <t>Eau</t>
  </si>
  <si>
    <t>Caracteristiques principales sur les cllients interrogés (informateurs clés) et les types de sources consédérées pour l'eau de boisson</t>
  </si>
  <si>
    <t>Importation</t>
  </si>
  <si>
    <t>Informations sur l'origine des produits</t>
  </si>
  <si>
    <t>Indicateurs liés à l'approvisionnement et la gestion du stock du commercant pour les produits de nourriture</t>
  </si>
  <si>
    <t>Approvissionnement_EHA</t>
  </si>
  <si>
    <t>Indicateurs liés à l'approvisionnement et la gestion du stock du commercant pour les produits EHA</t>
  </si>
  <si>
    <t>Contexte</t>
  </si>
  <si>
    <t>Approvisionnement lié au contexte socio politique dans le pays</t>
  </si>
  <si>
    <t>Référence</t>
  </si>
  <si>
    <t>Mesure de référence pour les calculs</t>
  </si>
  <si>
    <t>Kobo Survey</t>
  </si>
  <si>
    <t>Questionnaire Kobo utilisé pour l'évaluation</t>
  </si>
  <si>
    <t>Kobo Choices</t>
  </si>
  <si>
    <t>Réponses possibles proposées dans le questionnaire Kobo utilisé pour l'évaluation</t>
  </si>
  <si>
    <t>Cleaning Log</t>
  </si>
  <si>
    <t>Liste et justification des changements effectués sur les données brutes pendant la phase de nettoyage</t>
  </si>
  <si>
    <t>today</t>
  </si>
  <si>
    <t>nom_section_commune</t>
  </si>
  <si>
    <t>section_commune</t>
  </si>
  <si>
    <t>localite</t>
  </si>
  <si>
    <t>marche</t>
  </si>
  <si>
    <t>type_produit</t>
  </si>
  <si>
    <t>farine_prix</t>
  </si>
  <si>
    <t>riz_prix</t>
  </si>
  <si>
    <t>mais_prix</t>
  </si>
  <si>
    <t>sucre_prix</t>
  </si>
  <si>
    <t>haricot_noir_prix</t>
  </si>
  <si>
    <t>haricot_rouge_prix</t>
  </si>
  <si>
    <t>huile_prix</t>
  </si>
  <si>
    <t>savon_lessive_prix</t>
  </si>
  <si>
    <t>brosse_dent_prix</t>
  </si>
  <si>
    <t>papier_toilette_prix</t>
  </si>
  <si>
    <t>savon_mains_prix</t>
  </si>
  <si>
    <t>dentifrice_prix</t>
  </si>
  <si>
    <t>serv_hygieniques_prix</t>
  </si>
  <si>
    <t>chlore_grain_prix</t>
  </si>
  <si>
    <t>q7_2_prix_bassine</t>
  </si>
  <si>
    <t>q7_1_prix_charbon</t>
  </si>
  <si>
    <t>unite_autre_eau_connue</t>
  </si>
  <si>
    <t>unite_autre_eau_autre</t>
  </si>
  <si>
    <t>eau_prix</t>
  </si>
  <si>
    <t>q0_gps</t>
  </si>
  <si>
    <t>merci</t>
  </si>
  <si>
    <t>_id</t>
  </si>
  <si>
    <t>_uuid</t>
  </si>
  <si>
    <t>_submission_time</t>
  </si>
  <si>
    <t>_validation_status</t>
  </si>
  <si>
    <t>_notes</t>
  </si>
  <si>
    <t>_status</t>
  </si>
  <si>
    <t>_submitted_by</t>
  </si>
  <si>
    <t>_tags</t>
  </si>
  <si>
    <t>_index</t>
  </si>
  <si>
    <t/>
  </si>
  <si>
    <t>Concern</t>
  </si>
  <si>
    <t>CWW-01</t>
  </si>
  <si>
    <t>Ouest</t>
  </si>
  <si>
    <t>Cité Soleil</t>
  </si>
  <si>
    <t>2e Section des Varreux</t>
  </si>
  <si>
    <t>Terre-noire</t>
  </si>
  <si>
    <t>Marché de Terre Noire</t>
  </si>
  <si>
    <t>autre</t>
  </si>
  <si>
    <t>Milieu urbain</t>
  </si>
  <si>
    <t>Enquête auprès d'un client (pour l'eau de boisson et la situation sécuritaire)</t>
  </si>
  <si>
    <t>Oui</t>
  </si>
  <si>
    <t>Femme</t>
  </si>
  <si>
    <t>Oui, je vais parfois/souvent chercher l'eau</t>
  </si>
  <si>
    <t>boutique ou kiosque privé</t>
  </si>
  <si>
    <t>boutique</t>
  </si>
  <si>
    <t>boutik / kiòs priwe</t>
  </si>
  <si>
    <t>Il n'y a pas d'autres options dans ma zone</t>
  </si>
  <si>
    <t>Moins de 15 min au total</t>
  </si>
  <si>
    <t>gros bidon de 5 gallons (18,9 L)</t>
  </si>
  <si>
    <t>5gal</t>
  </si>
  <si>
    <t>NA</t>
  </si>
  <si>
    <t>Je ne sais pas, je ne souhaite pas répondre</t>
  </si>
  <si>
    <t>Non</t>
  </si>
  <si>
    <t>submitted_via_web</t>
  </si>
  <si>
    <t>icsm_haiti</t>
  </si>
  <si>
    <t>Save the Children</t>
  </si>
  <si>
    <t>ASV758</t>
  </si>
  <si>
    <t>Artibonite</t>
  </si>
  <si>
    <t>L'Estère</t>
  </si>
  <si>
    <t>nsnr</t>
  </si>
  <si>
    <t>Centre-ville de l'Estère</t>
  </si>
  <si>
    <t>Marché L'Estère</t>
  </si>
  <si>
    <t>Homme</t>
  </si>
  <si>
    <t>L'eau est de meilleure qualité</t>
  </si>
  <si>
    <t>branchement chez un voisin</t>
  </si>
  <si>
    <t>voisin</t>
  </si>
  <si>
    <t>kay yon vwazen</t>
  </si>
  <si>
    <t>C'est le moins cher</t>
  </si>
  <si>
    <t>Oui, parfois</t>
  </si>
  <si>
    <t>Autre (précisez)</t>
  </si>
  <si>
    <t>La mort du président et les troubles politiques qui ont suivi</t>
  </si>
  <si>
    <t>Les moyens de transport sont limités</t>
  </si>
  <si>
    <t>Enquête auprès d'un marchand</t>
  </si>
  <si>
    <t>Détaillant sur une table</t>
  </si>
  <si>
    <t>Charbon de bois</t>
  </si>
  <si>
    <t>En espèces (Gourde)</t>
  </si>
  <si>
    <t>Non, il n'y a pas eu de variation</t>
  </si>
  <si>
    <t>Moins de 20</t>
  </si>
  <si>
    <t>Diminution du nombre de clients Augmentation des prix Difficultés pour se réapprovisionner en marchandises</t>
  </si>
  <si>
    <t>Croix-Des-Bouquets</t>
  </si>
  <si>
    <t>1re Section des Varreux</t>
  </si>
  <si>
    <t>Produits d'hygiène et assainissement</t>
  </si>
  <si>
    <t>Oui, il y a plus de commerçants par rapport au mois passé</t>
  </si>
  <si>
    <t>Meme</t>
  </si>
  <si>
    <t>Vols ou pillages</t>
  </si>
  <si>
    <t>Les routes que j'utilise pour accéder au marché sont régulièrement bloquées</t>
  </si>
  <si>
    <t>Détaillant avec boutique</t>
  </si>
  <si>
    <t>Entre 21 et 60</t>
  </si>
  <si>
    <t>Changement du taux de change de la Gourde</t>
  </si>
  <si>
    <t>Différent</t>
  </si>
  <si>
    <t>Détaillant mobile</t>
  </si>
  <si>
    <t>Oui, il y a moins de commerçants par rapport au mois passé</t>
  </si>
  <si>
    <t>Nourriture</t>
  </si>
  <si>
    <t>source aménagée (borne fontaine, pompe, etc.)</t>
  </si>
  <si>
    <t>source</t>
  </si>
  <si>
    <t>tiyo piblik (bòn fontèn, Pi avèk ponp manyèl,...)</t>
  </si>
  <si>
    <t>petit bidon de 1 gallon (3,78 L)</t>
  </si>
  <si>
    <t>1gal</t>
  </si>
  <si>
    <t>Problèmes de transport</t>
  </si>
  <si>
    <t>Entre 15 min et 30 min au total</t>
  </si>
  <si>
    <t>Je ne me sens pas en sécurité lorsque j'accède au marché, car j'ai peur d'être pris pour cible ou d'être victime de violences.</t>
  </si>
  <si>
    <t>Nippes</t>
  </si>
  <si>
    <t>En espèces (Gourde) A crédit partiel</t>
  </si>
  <si>
    <t>Sucre</t>
  </si>
  <si>
    <t>rivière ou source non aménagée</t>
  </si>
  <si>
    <t>riv</t>
  </si>
  <si>
    <t>rivyè / sous ki pa anmenaje</t>
  </si>
  <si>
    <t>Plus d'1h au total</t>
  </si>
  <si>
    <t>Je ne sais pas / Je ne souhaite pas répondre</t>
  </si>
  <si>
    <t>Farine de blé blanche Riz Maïs (moulu) Sucre Haricot noir Haricot rouge Huile végétale</t>
  </si>
  <si>
    <t>Non, je ne vais jamais chercher de l'eau</t>
  </si>
  <si>
    <t>Autre</t>
  </si>
  <si>
    <t>Farine de blé blanche Riz Maïs (moulu) Sucre Haricot noir Huile végétale</t>
  </si>
  <si>
    <t>Entre 30 min et 1h au total</t>
  </si>
  <si>
    <t>Augmentation des prix Difficultés pour se réapprovisionner en marchandises Diminution du nombre de clients</t>
  </si>
  <si>
    <t>Grande bassine de nettoyage ou pour cuisiner</t>
  </si>
  <si>
    <t>Augmentation des prix Difficultés pour se réapprovisionner en marchandises</t>
  </si>
  <si>
    <t>GVC</t>
  </si>
  <si>
    <t>Ennery</t>
  </si>
  <si>
    <t>4e Section Puilboreau</t>
  </si>
  <si>
    <t>Puilboreau</t>
  </si>
  <si>
    <t>Marché Puilboreau</t>
  </si>
  <si>
    <t>Milieu rural</t>
  </si>
  <si>
    <t>Gonaïves</t>
  </si>
  <si>
    <t>Aucune préoccupation particulière</t>
  </si>
  <si>
    <t>A crédit partiel En espèces (Gourde)</t>
  </si>
  <si>
    <t>Non, jamais.</t>
  </si>
  <si>
    <t>Port-au-Prince</t>
  </si>
  <si>
    <t>GJ22</t>
  </si>
  <si>
    <t>Risques de vols ou pillages</t>
  </si>
  <si>
    <t>Farine de blé blanche Riz Maïs (moulu)</t>
  </si>
  <si>
    <t>Pas de commentaire</t>
  </si>
  <si>
    <t>Oui, chaque fois</t>
  </si>
  <si>
    <t>Changement du taux de change de la Gourde Article trop cher Pas assez d'argent</t>
  </si>
  <si>
    <t>Couverture</t>
  </si>
  <si>
    <t>A cause de la sècheresses</t>
  </si>
  <si>
    <t>Pas assez d'argent</t>
  </si>
  <si>
    <t>Haricot noir</t>
  </si>
  <si>
    <t>Serviettes hygiéniques</t>
  </si>
  <si>
    <t>Augmentation des prix</t>
  </si>
  <si>
    <t>Article trop cher</t>
  </si>
  <si>
    <t>Savon lessive Chlore en grain (nettoyage)</t>
  </si>
  <si>
    <t>Difficultés pour se réapprovisionner en marchandises</t>
  </si>
  <si>
    <t>Diminution du nombre de clients</t>
  </si>
  <si>
    <t>Huile végétale</t>
  </si>
  <si>
    <t>Affrontements ou violences</t>
  </si>
  <si>
    <t>CWW-02</t>
  </si>
  <si>
    <t>L'augmentation des affrontements dans le bas de Port-au-Prince</t>
  </si>
  <si>
    <t>Aucun impact sur l'accès physique au marché</t>
  </si>
  <si>
    <t>Plus de 60</t>
  </si>
  <si>
    <t>Problèmes liés au transport ou au carburant</t>
  </si>
  <si>
    <t>Tabarre</t>
  </si>
  <si>
    <t>En espèces (Gourde) En espèces (Dollar)</t>
  </si>
  <si>
    <t>Autres (précisez)</t>
  </si>
  <si>
    <t>Gallon</t>
  </si>
  <si>
    <t>gallon</t>
  </si>
  <si>
    <t>Galon</t>
  </si>
  <si>
    <t>En espèces (Gourde) Paiement mobile (téléphone)</t>
  </si>
  <si>
    <t>Produit épuisé car beaucoup de personnes ont acheté</t>
  </si>
  <si>
    <t>Risques d'être exposé à la violence</t>
  </si>
  <si>
    <t>WFP</t>
  </si>
  <si>
    <t>Nord</t>
  </si>
  <si>
    <t>Limonade</t>
  </si>
  <si>
    <t>1re Section Basse Plaine</t>
  </si>
  <si>
    <t>Marché principal de Limonade</t>
  </si>
  <si>
    <t>Cap-Haïtien</t>
  </si>
  <si>
    <t>Risques de vols ou pillages Augmentation des prix</t>
  </si>
  <si>
    <t>Augmentation des prix Diminution du nombre de clients</t>
  </si>
  <si>
    <t>Sud</t>
  </si>
  <si>
    <t>Problèmes techniques sur le réseau</t>
  </si>
  <si>
    <t>Charbon</t>
  </si>
  <si>
    <t>Croix-Rouge Neerlandaise</t>
  </si>
  <si>
    <t>CF_6822</t>
  </si>
  <si>
    <t>Sud-Est</t>
  </si>
  <si>
    <t>Cayes-Jacmel</t>
  </si>
  <si>
    <t>3e Section Haut Cap Rouge</t>
  </si>
  <si>
    <t>Cap Rouge</t>
  </si>
  <si>
    <t>Marché de Cap Rouge</t>
  </si>
  <si>
    <t>Farine de blé blanche Riz Sucre Huile végétale</t>
  </si>
  <si>
    <t>Diminution du nombre de clients Augmentation des prix</t>
  </si>
  <si>
    <t>Je ne sais pas parce qu'il s'agit d'un branchement privé</t>
  </si>
  <si>
    <t>Mwen pa konnen paske li se yon koneksyon prive</t>
  </si>
  <si>
    <t>Nourriture Charbon de bois</t>
  </si>
  <si>
    <t>Riz Haricot noir</t>
  </si>
  <si>
    <t>GOAL</t>
  </si>
  <si>
    <t>Goal enquêteur 1</t>
  </si>
  <si>
    <t>Centre-ville de Port-au-Prince / Salomon</t>
  </si>
  <si>
    <t>Marché Salomon</t>
  </si>
  <si>
    <t>Pas assez d'argent Article trop cher</t>
  </si>
  <si>
    <t>OJ_9690</t>
  </si>
  <si>
    <t>Jacmel</t>
  </si>
  <si>
    <t>1re Section Bas Cap Rouge</t>
  </si>
  <si>
    <t>Beaudoin</t>
  </si>
  <si>
    <t>Marché Beaudoin</t>
  </si>
  <si>
    <t>Riz</t>
  </si>
  <si>
    <t>Manifestations</t>
  </si>
  <si>
    <t>Changement du taux de change de la Gourde Problèmes liés au transport ou au carburant Article trop cher</t>
  </si>
  <si>
    <t>PS_6827</t>
  </si>
  <si>
    <t>Changement du taux de change de la Gourde Pas assez d'argent Article trop cher</t>
  </si>
  <si>
    <t>Grand'Anse</t>
  </si>
  <si>
    <t>Le marchand d'eau n'est pas venu à temps / Le marchand n'avait plus d'eau</t>
  </si>
  <si>
    <r>
      <t>NOMBRE D'ENQUETES</t>
    </r>
    <r>
      <rPr>
        <sz val="11"/>
        <color rgb="FFFFFF66"/>
        <rFont val="Arial Narrow"/>
        <family val="2"/>
      </rPr>
      <t xml:space="preserve"> </t>
    </r>
    <r>
      <rPr>
        <sz val="11"/>
        <color rgb="FFEE5859"/>
        <rFont val="Arial Narrow"/>
        <family val="2"/>
      </rPr>
      <t>REALISEES PAR LES PARTENAIRES</t>
    </r>
  </si>
  <si>
    <t>Étiquettes de lignes</t>
  </si>
  <si>
    <t>Données suffisantes (au moins 4 prix collectés pour le produit)</t>
  </si>
  <si>
    <t>Données insuffisantes mais permettant le calcul de la médiane</t>
  </si>
  <si>
    <t>Données insuffisantes pour le calcul de la médiane</t>
  </si>
  <si>
    <t>Total général</t>
  </si>
  <si>
    <t>Département</t>
  </si>
  <si>
    <t>Milieu</t>
  </si>
  <si>
    <t># Farine</t>
  </si>
  <si>
    <t># Sucre</t>
  </si>
  <si>
    <t># Haricot noir</t>
  </si>
  <si>
    <t># Savon lessive</t>
  </si>
  <si>
    <r>
      <t>PRIX MÉDIAN PAR PRODUIT (AU GLOBAL)</t>
    </r>
    <r>
      <rPr>
        <vertAlign val="superscript"/>
        <sz val="11"/>
        <color rgb="FFEE5859"/>
        <rFont val="Arial Narrow"/>
        <family val="2"/>
      </rPr>
      <t>1</t>
    </r>
  </si>
  <si>
    <t>COÛT GLOBAL DU PANIER</t>
  </si>
  <si>
    <t>Produit</t>
  </si>
  <si>
    <t>HTG</t>
  </si>
  <si>
    <t>Type</t>
  </si>
  <si>
    <t>Prix en Gourdes</t>
  </si>
  <si>
    <r>
      <t>Prix en dollars</t>
    </r>
    <r>
      <rPr>
        <vertAlign val="superscript"/>
        <sz val="12"/>
        <color theme="0"/>
        <rFont val="Arial Narrow"/>
        <family val="2"/>
      </rPr>
      <t>3</t>
    </r>
  </si>
  <si>
    <r>
      <rPr>
        <vertAlign val="superscript"/>
        <sz val="10"/>
        <rFont val="Arial Narrow"/>
        <family val="2"/>
      </rPr>
      <t xml:space="preserve">2 </t>
    </r>
    <r>
      <rPr>
        <sz val="10"/>
        <rFont val="Arial Narrow"/>
        <family val="2"/>
      </rPr>
      <t>Les prix de l'eau sont présentés à part en raison d'une variation importante des prix de ce produit liée à des différences dans les contenants utilisés</t>
    </r>
  </si>
  <si>
    <t>Farine de blé (1kg)</t>
  </si>
  <si>
    <r>
      <t>Panier ICSM sans eau</t>
    </r>
    <r>
      <rPr>
        <b/>
        <vertAlign val="superscript"/>
        <sz val="12"/>
        <color theme="1"/>
        <rFont val="Arial Narrow"/>
        <family val="2"/>
      </rPr>
      <t>2</t>
    </r>
  </si>
  <si>
    <r>
      <rPr>
        <vertAlign val="superscript"/>
        <sz val="10"/>
        <rFont val="Arial Narrow"/>
        <family val="2"/>
      </rPr>
      <t xml:space="preserve">2 </t>
    </r>
    <r>
      <rPr>
        <sz val="10"/>
        <rFont val="Arial Narrow"/>
        <family val="2"/>
      </rPr>
      <t>Par ailleurs, étant donné que des services de remplissage d'eau potable à bas prix/gratuits existent dans certaines localités, l'inclusion du prix du bokit fermé de 5 gallons dans le panier ICSM risquerait d'affecter la représentativité des résultats</t>
    </r>
  </si>
  <si>
    <t>Riz (1 kg)</t>
  </si>
  <si>
    <t>Panier Alimentaire ICSM</t>
  </si>
  <si>
    <t>Maïs (1kg)</t>
  </si>
  <si>
    <t>Panier EHA ICSM</t>
  </si>
  <si>
    <t>Sucre (1kg)</t>
  </si>
  <si>
    <t>Haricot noir (1kg)</t>
  </si>
  <si>
    <t>Haricot rouge(1kg)</t>
  </si>
  <si>
    <t>Huile (1 gal)</t>
  </si>
  <si>
    <r>
      <t>Eau</t>
    </r>
    <r>
      <rPr>
        <vertAlign val="superscript"/>
        <sz val="12"/>
        <color theme="1"/>
        <rFont val="Arial Narrow"/>
        <family val="2"/>
      </rPr>
      <t>2</t>
    </r>
  </si>
  <si>
    <t>Savon lessive (75g)</t>
  </si>
  <si>
    <t>Brosse à dent (1p)</t>
  </si>
  <si>
    <t>Dentifrice (85g)</t>
  </si>
  <si>
    <t>Papier toilette (1p)</t>
  </si>
  <si>
    <r>
      <t>MÉDIANE DES PRIX MOYENS DE L'EAU TRONQUÉS A 20%</t>
    </r>
    <r>
      <rPr>
        <vertAlign val="superscript"/>
        <sz val="11"/>
        <color rgb="FFEE5859"/>
        <rFont val="Arial Narrow"/>
        <family val="2"/>
      </rPr>
      <t>4</t>
    </r>
  </si>
  <si>
    <t>Serviettes hygiéniques (8p)</t>
  </si>
  <si>
    <t>Eau pour boire (5 gal)</t>
  </si>
  <si>
    <t>Chlore en grains</t>
  </si>
  <si>
    <t>Savon pour les mains (75g)</t>
  </si>
  <si>
    <t>Bokit</t>
  </si>
  <si>
    <t>Bassine</t>
  </si>
  <si>
    <t>Eponge</t>
  </si>
  <si>
    <r>
      <t>PRIX MÉDIAN PAR COMMUNE</t>
    </r>
    <r>
      <rPr>
        <vertAlign val="superscript"/>
        <sz val="11"/>
        <color rgb="FFEE5859"/>
        <rFont val="Arial Narrow"/>
        <family val="2"/>
      </rPr>
      <t>4</t>
    </r>
  </si>
  <si>
    <t>Row Labels</t>
  </si>
  <si>
    <t>COMMUNE</t>
  </si>
  <si>
    <t>MILIEU</t>
  </si>
  <si>
    <t>Farine de Blé</t>
  </si>
  <si>
    <t>Maïs</t>
  </si>
  <si>
    <t>Haricots noirs</t>
  </si>
  <si>
    <t>Haricots rouges</t>
  </si>
  <si>
    <t>Huile</t>
  </si>
  <si>
    <t>Savon lessive</t>
  </si>
  <si>
    <t>Brosse à dents</t>
  </si>
  <si>
    <t>Papier toilette</t>
  </si>
  <si>
    <t>Savon de toilette</t>
  </si>
  <si>
    <t>Dentifrice</t>
  </si>
  <si>
    <t>Serviettes Hygiéniques</t>
  </si>
  <si>
    <r>
      <rPr>
        <vertAlign val="superscript"/>
        <sz val="10"/>
        <color theme="1"/>
        <rFont val="Arial Narrow"/>
        <family val="2"/>
      </rPr>
      <t xml:space="preserve">4 </t>
    </r>
    <r>
      <rPr>
        <sz val="10"/>
        <color theme="1"/>
        <rFont val="Arial Narrow"/>
        <family val="2"/>
      </rPr>
      <t xml:space="preserve">En raison d'un manque de données, les valeurs en </t>
    </r>
    <r>
      <rPr>
        <sz val="10"/>
        <color rgb="FFEE5859"/>
        <rFont val="Arial Narrow"/>
        <family val="2"/>
      </rPr>
      <t>rouge</t>
    </r>
    <r>
      <rPr>
        <sz val="10"/>
        <color theme="1"/>
        <rFont val="Arial Narrow"/>
        <family val="2"/>
      </rPr>
      <t xml:space="preserve"> ne correspondent pas à la médiane</t>
    </r>
  </si>
  <si>
    <r>
      <rPr>
        <vertAlign val="superscript"/>
        <sz val="10"/>
        <color theme="1"/>
        <rFont val="Arial Narrow"/>
        <family val="2"/>
      </rPr>
      <t xml:space="preserve">4 </t>
    </r>
    <r>
      <rPr>
        <sz val="10"/>
        <color theme="1"/>
        <rFont val="Arial Narrow"/>
        <family val="2"/>
      </rPr>
      <t xml:space="preserve">En raison d’un manque de comparabilité des lieux d’approvisionnement et du niveau de qualité de l’eau considérés pour l’eau de boisson, la distribution des prix apparait relativement asymétrique pour ce produit : il existe des différences importantes entre les prix relevés, avec plusieurs groupes de valeurs analogues. Le profil des ménages (i.e. niveau de vulnérabilité, accès aux services de base) interrogés lors de l’enquête n’étant pas une variable connue, l’utilisation de la médiane comme valeur centrale présenterait le risque d’une sous-estimation du prix de l’eau payé par les ménages vulnérables, dont les conditions d’accès physique/financier aux branchements privés ou aux sources aménagées peuvent varier. 
</t>
    </r>
  </si>
  <si>
    <r>
      <rPr>
        <vertAlign val="superscript"/>
        <sz val="10"/>
        <color theme="1"/>
        <rFont val="Arial Narrow"/>
        <family val="2"/>
      </rPr>
      <t xml:space="preserve">4 </t>
    </r>
    <r>
      <rPr>
        <sz val="10"/>
        <color theme="1"/>
        <rFont val="Arial Narrow"/>
        <family val="2"/>
      </rPr>
      <t xml:space="preserve">Si le nombre de prix collectés est &lt;2, alors la moyenne a été rapportée </t>
    </r>
  </si>
  <si>
    <r>
      <t xml:space="preserve">Par conséquent, </t>
    </r>
    <r>
      <rPr>
        <b/>
        <sz val="10"/>
        <color theme="1"/>
        <rFont val="Arial Narrow"/>
        <family val="2"/>
      </rPr>
      <t>la moyenne tronquée à 20% (i.e. calcul de la moyenne après avoir retiré les valeurs extrêmes à hauteur de 20% des observations) a été utilisée comme valeur centrale au niveau des localités pour ce produit</t>
    </r>
    <r>
      <rPr>
        <sz val="10"/>
        <color theme="1"/>
        <rFont val="Arial Narrow"/>
        <family val="2"/>
      </rPr>
      <t xml:space="preserve">. Cette approche permet une meilleure prise en compte des valeurs éloignées de la médiane – et donc d’éviter une sous-estimation de la valeur de l’eau dans les localités ciblées – tout en limitant l’influence des valeurs extrêmes. </t>
    </r>
  </si>
  <si>
    <r>
      <rPr>
        <vertAlign val="superscript"/>
        <sz val="10"/>
        <color theme="1"/>
        <rFont val="Arial Narrow"/>
        <family val="2"/>
      </rPr>
      <t xml:space="preserve">4 </t>
    </r>
    <r>
      <rPr>
        <sz val="10"/>
        <color theme="1"/>
        <rFont val="Arial Narrow"/>
        <family val="2"/>
      </rPr>
      <t>Si le nombre de prix collectés est de 1, la valeur rapportée est la valeur brute</t>
    </r>
  </si>
  <si>
    <r>
      <t>PRIX MÉDIAN PAR DÉPARTEMENT</t>
    </r>
    <r>
      <rPr>
        <vertAlign val="superscript"/>
        <sz val="11"/>
        <color rgb="FFEE5859"/>
        <rFont val="Arial Narrow"/>
        <family val="2"/>
      </rPr>
      <t>1</t>
    </r>
  </si>
  <si>
    <t>Produits du panier réduit</t>
  </si>
  <si>
    <t>PANIERS PAR DÉPARTEMENT</t>
  </si>
  <si>
    <t>EHA</t>
  </si>
  <si>
    <t>Panier ICSM Réduit sans eau**</t>
  </si>
  <si>
    <r>
      <t xml:space="preserve">Les valeurs indiquées en </t>
    </r>
    <r>
      <rPr>
        <sz val="10"/>
        <color theme="4"/>
        <rFont val="Arial Narrow"/>
        <family val="2"/>
      </rPr>
      <t>bleu</t>
    </r>
    <r>
      <rPr>
        <sz val="10"/>
        <color theme="1"/>
        <rFont val="Arial Narrow"/>
        <family val="2"/>
      </rPr>
      <t xml:space="preserve"> ont été calculées à partir des prix médians collectés au niveau national ("médianes globales") en cas de manque de données au niveau départemental (valeurs indiquées en rouge)</t>
    </r>
  </si>
  <si>
    <t>Nord-Ouest</t>
  </si>
  <si>
    <t>Impossible de calculer pour l'Ouest</t>
  </si>
  <si>
    <t>Centre</t>
  </si>
  <si>
    <r>
      <t>PRIX MÉDIAN PAR MILIEU</t>
    </r>
    <r>
      <rPr>
        <vertAlign val="superscript"/>
        <sz val="11"/>
        <color rgb="FFEE5859"/>
        <rFont val="Arial Narrow"/>
        <family val="2"/>
      </rPr>
      <t>1</t>
    </r>
  </si>
  <si>
    <r>
      <rPr>
        <vertAlign val="superscript"/>
        <sz val="10"/>
        <color theme="1"/>
        <rFont val="Arial Narrow"/>
        <family val="2"/>
      </rPr>
      <t xml:space="preserve">1 </t>
    </r>
    <r>
      <rPr>
        <sz val="10"/>
        <color theme="1"/>
        <rFont val="Arial Narrow"/>
        <family val="2"/>
      </rPr>
      <t>Les prix médians (i) au global, (iii) par département et (ii) par milieu ont été calculés selon une approche "médiane des médianes" (aggrégation des médianes calculées au niveau des localités) pour éviter les biais liés au nombre de prix collectés, sauf pour l'eau où il s'agit d'une médiane des prix moyens tronqués à 20%</t>
    </r>
  </si>
  <si>
    <r>
      <rPr>
        <vertAlign val="superscript"/>
        <sz val="10"/>
        <color theme="1"/>
        <rFont val="Arial Narrow"/>
        <family val="2"/>
      </rPr>
      <t xml:space="preserve">1 </t>
    </r>
    <r>
      <rPr>
        <sz val="10"/>
        <color theme="1"/>
        <rFont val="Arial Narrow"/>
        <family val="2"/>
      </rPr>
      <t>Étant donné que le nombre de prix collectés était souvent insuffisant au niveau des localité pendant la collecte 3 (voir onglet "Partenaires"), des valeurs brutes/moyennes ont également été intégrées à l'analyse et sont indiquées en rouge dans le tableau "PRIX MEDIAN PAR LOCALITE".</t>
    </r>
  </si>
  <si>
    <r>
      <rPr>
        <vertAlign val="superscript"/>
        <sz val="10"/>
        <color theme="1"/>
        <rFont val="Arial Narrow"/>
        <family val="2"/>
      </rPr>
      <t>1</t>
    </r>
    <r>
      <rPr>
        <sz val="10"/>
        <color theme="1"/>
        <rFont val="Arial Narrow"/>
        <family val="2"/>
      </rPr>
      <t xml:space="preserve"> Le nombre insuffisant de prix collectés constitue une limite importante et devra être pris en compte lors de l'interprétation des résultats. </t>
    </r>
  </si>
  <si>
    <r>
      <rPr>
        <vertAlign val="superscript"/>
        <sz val="10"/>
        <color theme="1"/>
        <rFont val="Arial Narrow"/>
        <family val="2"/>
      </rPr>
      <t>1</t>
    </r>
    <r>
      <rPr>
        <sz val="10"/>
        <color theme="1"/>
        <rFont val="Arial Narrow"/>
        <family val="2"/>
      </rPr>
      <t xml:space="preserve"> Afin de permettre une interprétatin plus robuste, un minimum de 4 prix devront être collectés par produit lors des prochains cycles de collecte.</t>
    </r>
  </si>
  <si>
    <t>VARIATIONS AU GLOBAL</t>
  </si>
  <si>
    <t>Prix médians nov 20 (HTG)</t>
  </si>
  <si>
    <t>Prix médians janvier 21 (HTG)</t>
  </si>
  <si>
    <t>Prix médian février 2021 (HTG)</t>
  </si>
  <si>
    <t>Prix médian mars 2021 (HTG)</t>
  </si>
  <si>
    <t>Prix médian Avril 2021 (HTG)</t>
  </si>
  <si>
    <t>Prix médian Mai 2021 (HTG)</t>
  </si>
  <si>
    <t>Prix médian Juin 2021</t>
  </si>
  <si>
    <t>Prix médian Juillet 2021</t>
  </si>
  <si>
    <t>Variation nov-janv</t>
  </si>
  <si>
    <t>Variation jan-fev</t>
  </si>
  <si>
    <t>Variation fev-mars</t>
  </si>
  <si>
    <t>Variation mars-avril</t>
  </si>
  <si>
    <t>Variation avril-mai</t>
  </si>
  <si>
    <t>Variation mai-juin</t>
  </si>
  <si>
    <t>Variation juin-juil</t>
  </si>
  <si>
    <t>Chlore liquide</t>
  </si>
  <si>
    <t>VARIATIONS PAR DEPARTEMENT - PRODUITS ALIMENTAIRES</t>
  </si>
  <si>
    <t>VARIATIONS PAR DEPARTEMENT - PRODUITS EHA</t>
  </si>
  <si>
    <t>VARIATIONS DU PRIX DES PANIERS AU GLOBAL</t>
  </si>
  <si>
    <t>Panier</t>
  </si>
  <si>
    <t>Panier ICSM sans eau</t>
  </si>
  <si>
    <t>VARIATIONS DU PRIX DES PANIERS EN MILIEU URBAIN</t>
  </si>
  <si>
    <t>Panier ICSM sans eau - Milieu urbain</t>
  </si>
  <si>
    <t>Panier Alimentaire ICSM - Milieu urbain</t>
  </si>
  <si>
    <t>Panier EHA ICSM - Milieu urbain</t>
  </si>
  <si>
    <t>VARIATIONS DU PRIX DES PANIERS EN MILIEU RURAL</t>
  </si>
  <si>
    <t>Panier ICSM sans eau - Milieu rural</t>
  </si>
  <si>
    <t>Panier Alimentaire ICSM - Milieu rural</t>
  </si>
  <si>
    <t>Panier EHA ICSM - Milieu rural</t>
  </si>
  <si>
    <t>EVOLUTION DU % DES COMMERCANTS AYANT FAIT FACE A DES RUPTURES DE STOCK</t>
  </si>
  <si>
    <t>Type de produits</t>
  </si>
  <si>
    <t>EVOLUTION DU % DES COMMERCANTS AYANT LA CAPACITE D'AUGMENTER / RENOUVELER LEUR STOCK</t>
  </si>
  <si>
    <t>EVOLUTION DU % DES COMMERCANTS AYANT ACCES AU CREDIT</t>
  </si>
  <si>
    <t>Panier ICSM mai</t>
  </si>
  <si>
    <t>Panier ICSM juin</t>
  </si>
  <si>
    <t>Panier ICSM juil</t>
  </si>
  <si>
    <t>CARACTERISTIQUES DES COMMERÇANTS</t>
  </si>
  <si>
    <t>Sexe des commerçants enquêtés</t>
  </si>
  <si>
    <t>#</t>
  </si>
  <si>
    <t>%</t>
  </si>
  <si>
    <t>Total #</t>
  </si>
  <si>
    <t>Total %</t>
  </si>
  <si>
    <t>Étiquettes de colonnes</t>
  </si>
  <si>
    <t>(vide)</t>
  </si>
  <si>
    <t>Grand Total</t>
  </si>
  <si>
    <t>Gourdes</t>
  </si>
  <si>
    <t>Dollar</t>
  </si>
  <si>
    <t>CARACTERISTIQUES DES CLIENTS INTERROGES ET PRATIQUES CONCERNANT L'APPROVISONNEMENT EN EAU</t>
  </si>
  <si>
    <t>Sexe des clients enquêtés</t>
  </si>
  <si>
    <t>SOURCE D'APPROVISONNEMENT EN EAU DES IC</t>
  </si>
  <si>
    <t>% D'IC AYANT RAPPORTE AVOIR EU DES RUPTURES EN EAU</t>
  </si>
  <si>
    <t>Raisons citées par les IP ayant fait face à des problèmes d'approvisionnement</t>
  </si>
  <si>
    <t>Valeurs</t>
  </si>
  <si>
    <t>Catastrophe naturelle</t>
  </si>
  <si>
    <t>Proportion des clients traitant l'eau à domicile, parmi les clients ayant rapporté que l'eau n'était pas déjà traitée</t>
  </si>
  <si>
    <t>PRIX MOYEN DE L'EAU DE BOISSON (Tronqué à 20%)</t>
  </si>
  <si>
    <t>Disaggrégé par type de source considérée</t>
  </si>
  <si>
    <t>Source</t>
  </si>
  <si>
    <t>Prix moyen tronqué (HTG)</t>
  </si>
  <si>
    <t>Farine de blé</t>
  </si>
  <si>
    <t>POURCENTAGE DE PRODUITS ALIMENTAIRES IMPORTÉS RAPPORTÉ PAR LES COMMERCANTS</t>
  </si>
  <si>
    <t>POURCENTAGE DE PRODUITS EHA IMPORTÉS RAPPORTÉ PAR LES COMMERCANTS</t>
  </si>
  <si>
    <t>Haricot rouge</t>
  </si>
  <si>
    <t>Savon pour la lessive</t>
  </si>
  <si>
    <t>Brosse à dent</t>
  </si>
  <si>
    <t>Chlore en grain</t>
  </si>
  <si>
    <t>Savon pour les mains</t>
  </si>
  <si>
    <t>EST-CE QUE VOUS AVEZ EU DES RUPTURES DE STOCK DE PRODUITS DE NOURRITURE AU COURS DU DERNIER MOIS ?</t>
  </si>
  <si>
    <t>Ruptures de stock</t>
  </si>
  <si>
    <t>Taux de change</t>
  </si>
  <si>
    <t>Produits trop chers</t>
  </si>
  <si>
    <t>Stock épuisé</t>
  </si>
  <si>
    <t>Produits concernés par des rupture de stock</t>
  </si>
  <si>
    <t>% concernés</t>
  </si>
  <si>
    <t>EST-CE QUE VOTRE FOURNISSEUR PRINCIPAL DE PRODUITS ALIMENTAIRES SE TROUVE EN HAÏTI ?</t>
  </si>
  <si>
    <r>
      <t xml:space="preserve">FOURNISSEUR PRINCIPAL DE PRODUITS DE NOURRITURE SITUÉ DANS LE MÊME DÉPARTEMENT QUE LE COMMERÇANT </t>
    </r>
    <r>
      <rPr>
        <sz val="12"/>
        <color theme="1" tint="0.499984740745262"/>
        <rFont val="Arial Narrow"/>
        <family val="2"/>
      </rPr>
      <t>(Parmi ceux se trouvant en Haïti)</t>
    </r>
  </si>
  <si>
    <t>LOCALISATION DES FOURNISSEURS PRINCIPAUX SITUES HORS DU DEPARTEMENT</t>
  </si>
  <si>
    <t>* Un des commerçants concernés n'a pas donné de réponse</t>
  </si>
  <si>
    <t>LOCALISATION DES FOURNISSEURS PRINCIPAUX SITUES HORS DE LA COMMUNE</t>
  </si>
  <si>
    <t>Selon le département d'implantation / origine du commerçant</t>
  </si>
  <si>
    <t>Département du commerçant</t>
  </si>
  <si>
    <t>Commune d'approvisionnement</t>
  </si>
  <si>
    <t xml:space="preserve">AVEZ VOUS ACCÈS AU CRÉDIT POUR ACHETER DES PRODUITS DE NOURRITURE ? </t>
  </si>
  <si>
    <t>Acces au credit</t>
  </si>
  <si>
    <t>EST-CE QUE VOUS AVEZ ACTUELLEMENT LA CAPACITÉ D'AUGMENTER/RENOUVELER VOTRE STOCK EN NOURRITURE DE 20% DANS UN DELAI DE 15 JOURS EN CAS D'AUGMENTATION DE LA DEMANDE?</t>
  </si>
  <si>
    <t>ACCES AU CREDIT DES FOURNISSEURS DE PRODUITS ALIMENTAIRES</t>
  </si>
  <si>
    <t>Desaggrégé par type de milieu</t>
  </si>
  <si>
    <t>Désaggrégé par département</t>
  </si>
  <si>
    <t>EST-CE QUE VOUS AVEZ EU DES RUPTURES DE STOCK DE PRODUITS D'EHA AU COURS DU DERNIER MOIS ?</t>
  </si>
  <si>
    <t>SI OUI, POURQUOI EST-CE QU'IL Y A EU UNE RUPTURE DE STOCK DE PRODUITS D'EHA AU COURS DU DERNIER MOIS ?</t>
  </si>
  <si>
    <t>Pas assez d'argent pour se réapprovisionner</t>
  </si>
  <si>
    <t>Problème de transport</t>
  </si>
  <si>
    <t>SI OUI, VEUILLEZ INDIQUER QUELS PRODUITS ÉTAIENT CONCERNÉS PAR LES RUPTURES DE STOCK AU COURS DU DERNIER MOIS?</t>
  </si>
  <si>
    <t>Selon le nombre de commerçants vendant chaque produit</t>
  </si>
  <si>
    <t>Savon mains</t>
  </si>
  <si>
    <t>EST-CE QUE VOTRE FOURNISSEUR PRINCIPAL DE PRODUITS EHA SE TROUVE EN HAÏTI ?</t>
  </si>
  <si>
    <t>FOURNISSEUR PRINCIPAL DE PRODUITS EHA EST SITUÉ DANS LE MÊME DÉPARTEMENT QUE LE COMMERÇANT</t>
  </si>
  <si>
    <t>FOURNISSEUR PRINCIPAL DE PRODUITS EHA EST SITUÉ DANS LA MEME COMMUNE QUE LE COMMERÇANT</t>
  </si>
  <si>
    <t>* Le commerçant restant n'a pas donné de réponse</t>
  </si>
  <si>
    <t xml:space="preserve">AVEZ VOUS ACCÈS AU CRÉDIT POUR ACHETER DES PRODUITS EHA ? </t>
  </si>
  <si>
    <t>EST-CE QUE VOUS AVEZ ACTUELLEMENT LA CAPACITÉ D'AUGMENTER/RENOUVELER VOTRE STOCK EN PRODUITS EHA DE 20% DANS UN DELAI DE 15 JOURS EN CAS D'AUGMENTATION DE LA DEMANDE?</t>
  </si>
  <si>
    <t>ACCES AU CREDIT DES FOURNISSEURS DE PRODUITS EHA</t>
  </si>
  <si>
    <t>Desaggrégé par département</t>
  </si>
  <si>
    <t>EST-CE QUE VOUS AVEZ observé ou entendu parler d'incidents de sécurité  SUR LE MARCHE AU COURS DU DERNIER MOIS ?</t>
  </si>
  <si>
    <t>Incidents de sécurité les plus cités par les commerçants ayant déclaré avoir observé ou entendu parler d'incidents de sécurité sur leur marché au cours des 30 derniers jours</t>
  </si>
  <si>
    <t>Hibernation</t>
  </si>
  <si>
    <t>Préoccupations sécuritaires les plus citées par les commerçants, désagrégé par département ?</t>
  </si>
  <si>
    <t>Vols</t>
  </si>
  <si>
    <t>Clients</t>
  </si>
  <si>
    <t>Prix</t>
  </si>
  <si>
    <t>Violence</t>
  </si>
  <si>
    <t>Aucune</t>
  </si>
  <si>
    <t>*Autre</t>
  </si>
  <si>
    <t>AVEZ VOUS  certains articles sont plus difficiles à obtenir depuis les évènements récents (augmentation des affrontements, mort du président et troubles politiques accrus), désagrégé par département ;</t>
  </si>
  <si>
    <t xml:space="preserve">Pour les questions clients </t>
  </si>
  <si>
    <t xml:space="preserve">o    # et % des clients interrogés ayant déclaré que leur accès au marché a été affecté ces deux derniers mois, depuis que les violences à caractère politique / les troubles ont empiré, désagrégé par département. </t>
  </si>
  <si>
    <t>Evènement à l’origine de ces difficultés cités par les clients concernés (par un accès affecté) ;</t>
  </si>
  <si>
    <t>Affrontements</t>
  </si>
  <si>
    <t>Conséquences de ces troubles / violences à caractère politique sur l’accès physique à ce marché les plus citées par les clients concernés (par un accès affecté)</t>
  </si>
  <si>
    <t>Route</t>
  </si>
  <si>
    <t>Transport</t>
  </si>
  <si>
    <t>Aucun</t>
  </si>
  <si>
    <t>Pas de réponse</t>
  </si>
  <si>
    <t>Détaillant mobile / sur table</t>
  </si>
  <si>
    <t>Pharmacie</t>
  </si>
  <si>
    <t>Variation du nombre de commerçants dans le marché</t>
  </si>
  <si>
    <t>Aucune variation</t>
  </si>
  <si>
    <t>Moins de commerçants</t>
  </si>
  <si>
    <t>Plus de commerçants</t>
  </si>
  <si>
    <t>UNITE DE RAPPORTAGE</t>
  </si>
  <si>
    <t>Type de produit</t>
  </si>
  <si>
    <t>Unité de comparaison</t>
  </si>
  <si>
    <t>Quantité contenue dans le panier*</t>
  </si>
  <si>
    <t>Unité de rapportage</t>
  </si>
  <si>
    <t>1 Kg</t>
  </si>
  <si>
    <t>kg</t>
  </si>
  <si>
    <t>Huile vegetal</t>
  </si>
  <si>
    <t>1 Gal</t>
  </si>
  <si>
    <t>Gal</t>
  </si>
  <si>
    <t>Eau, assainissement et hygiène (EHA)</t>
  </si>
  <si>
    <t>Pièce (75g)</t>
  </si>
  <si>
    <t>Pièces</t>
  </si>
  <si>
    <t xml:space="preserve">Pièce </t>
  </si>
  <si>
    <t>Rouleaux</t>
  </si>
  <si>
    <t>Pièce (85g)</t>
  </si>
  <si>
    <t>Serviettes hygieniques</t>
  </si>
  <si>
    <t>Pack de 8</t>
  </si>
  <si>
    <t>Pack</t>
  </si>
  <si>
    <t>15 Cuillères</t>
  </si>
  <si>
    <t>Eau pour boire</t>
  </si>
  <si>
    <t>Bidon de 5 Gal (bokit)</t>
  </si>
  <si>
    <t>3 gal ou plus (15 L)</t>
  </si>
  <si>
    <t>Marmites</t>
  </si>
  <si>
    <t xml:space="preserve">*Cette quantité vise à réprésenter la consommation mensuelle d'une famille de 5 personnes sur la base du MEB en Haïti, en prenant en compte les ajustements suggérés par le groupe de travail ICSM ainsi que les MEB des autres pays </t>
  </si>
  <si>
    <t>CONVERSION DE LA MARMITE EN POIDS</t>
  </si>
  <si>
    <t>Unité de collecte</t>
  </si>
  <si>
    <t>Poids estimé d'une marmite**</t>
  </si>
  <si>
    <t>Farine blanche</t>
  </si>
  <si>
    <t>Marmite</t>
  </si>
  <si>
    <t>2 kg</t>
  </si>
  <si>
    <t>2.6 kg</t>
  </si>
  <si>
    <t>Maïs moulou</t>
  </si>
  <si>
    <t>2.3 kg</t>
  </si>
  <si>
    <t>2.9 kg</t>
  </si>
  <si>
    <t>Haricot</t>
  </si>
  <si>
    <t>2.4 kg</t>
  </si>
  <si>
    <t>**Le poids a été estimé à partir du volume de la marmite la plus citée par les commerçants lors de la première collecte (boîte de conserve du type "La Perla - Pâte de tomate de  3420g")</t>
  </si>
  <si>
    <t>Question</t>
  </si>
  <si>
    <t>Change needed?</t>
  </si>
  <si>
    <t>Dataset changes</t>
  </si>
  <si>
    <t>ID</t>
  </si>
  <si>
    <t>Follow-up</t>
  </si>
  <si>
    <t>Enumerator</t>
  </si>
  <si>
    <t>uuid</t>
  </si>
  <si>
    <t>Community</t>
  </si>
  <si>
    <t>Notes</t>
  </si>
  <si>
    <t>Old Value</t>
  </si>
  <si>
    <t>New Value</t>
  </si>
  <si>
    <t>Reason</t>
  </si>
  <si>
    <t>Modified by?</t>
  </si>
  <si>
    <t>KM</t>
  </si>
  <si>
    <t>CHECK_DURATION</t>
  </si>
  <si>
    <t>Traduction</t>
  </si>
  <si>
    <t>Durée courte compte tenu du nombre de produits : confirmez-vous que l'enquête est bien valide?</t>
  </si>
  <si>
    <t>All</t>
  </si>
  <si>
    <t>Form deleted</t>
  </si>
  <si>
    <t>manje</t>
  </si>
  <si>
    <t>Standardisation</t>
  </si>
  <si>
    <t>Correction</t>
  </si>
  <si>
    <t>lòt ( bay presizyon )</t>
  </si>
  <si>
    <t>type</t>
  </si>
  <si>
    <t>name</t>
  </si>
  <si>
    <t>label::Français</t>
  </si>
  <si>
    <t>label:Kreyol</t>
  </si>
  <si>
    <t>hint:Français</t>
  </si>
  <si>
    <t>hint:Kreyol</t>
  </si>
  <si>
    <t>constraint</t>
  </si>
  <si>
    <t>constraint_message</t>
  </si>
  <si>
    <t>relevant</t>
  </si>
  <si>
    <t>choice_filter</t>
  </si>
  <si>
    <t>appearance</t>
  </si>
  <si>
    <t>calculation</t>
  </si>
  <si>
    <t>media::image::Français</t>
  </si>
  <si>
    <t>media::image::Kreyol</t>
  </si>
  <si>
    <t>repeat_count</t>
  </si>
  <si>
    <t>$given_name</t>
  </si>
  <si>
    <t>default</t>
  </si>
  <si>
    <t>required</t>
  </si>
  <si>
    <t>Nom de la Section Communale:</t>
  </si>
  <si>
    <t>Précisez le nom de la localité / ville :</t>
  </si>
  <si>
    <t>Nom de la boutique ou du commerce</t>
  </si>
  <si>
    <t>Quel est le prix en gourdes pour 1 grosse marmite de farine de blé (blanche) ?</t>
  </si>
  <si>
    <t>Quel est le prix en gourdes pour 1 grosse marmite de riz?</t>
  </si>
  <si>
    <t>Quel est le prix en gourdes pour 1 grosse marmite de maïs (moulu) ?</t>
  </si>
  <si>
    <t>Quel est le prix en gourdes pour 1 grosse marmite de haricots noirs en gourdes?</t>
  </si>
  <si>
    <t>Quel est le prix en gourdes pour une marmite de haricots rouge ?</t>
  </si>
  <si>
    <t>Quel est le prix en gourdes pour 1 gallon d'huile ?</t>
  </si>
  <si>
    <t>Pourquoi est-ce qu'il y a eu une rupture de stock de produits de nourriture lors du dernier mois ?</t>
  </si>
  <si>
    <t>Quel est le prix le plus bas en gourdes pour 1 rouleau de papier toilette ?</t>
  </si>
  <si>
    <t>Quel est le prix le plus bas en gourdes pour 1 pièce de savon de toilette d'environ 70-80 g ?</t>
  </si>
  <si>
    <t>Quel est le prix en gourdes pour 1 sachet de 8 pièces de serviettes hygiéniques (kotex) dans votre magasin?</t>
  </si>
  <si>
    <t>Quel est le prix en gourde pour un sachet de 1 cuillère de chlore en grain (environ 11 grammes)?</t>
  </si>
  <si>
    <t>Quel est le prix le moins cher que vous avez pour 1 grand bokit fermé ou avec couvercle ? (taille : environ 5 gallons)</t>
  </si>
  <si>
    <t>Quel est le prix le moins cher que vous avez pour 1 grande bassine de cuisine / nettoyage ? (taille : environ 3 gallons ou plus)</t>
  </si>
  <si>
    <t>Quel est le prix le moins cher que vous avez pour 1 éponge de nettoyage?</t>
  </si>
  <si>
    <t>Quel est le prix le moins cher que vous avez pour 1 grosse marmite de charbon de bois?</t>
  </si>
  <si>
    <t>Précisez :</t>
  </si>
  <si>
    <t>Pouvez-vous préciser l'origine de ces difficultés</t>
  </si>
  <si>
    <t>Commentaires :</t>
  </si>
  <si>
    <t>list_name</t>
  </si>
  <si>
    <t>label::Kreyol</t>
  </si>
  <si>
    <t>filter</t>
  </si>
  <si>
    <t>JWD14</t>
  </si>
  <si>
    <t>anketè 1</t>
  </si>
  <si>
    <t>nord_JFP02</t>
  </si>
  <si>
    <t>CWW-03</t>
  </si>
  <si>
    <t>CWW-04</t>
  </si>
  <si>
    <t>Trock</t>
  </si>
  <si>
    <t>Coupon</t>
  </si>
  <si>
    <t>Cheque</t>
  </si>
  <si>
    <t>bouteille_barbancourt</t>
  </si>
  <si>
    <t>Bouteille type Barbancourt (750 ml)</t>
  </si>
  <si>
    <t>Chlore en grain (nettoyage)</t>
  </si>
  <si>
    <t>Cuillère pour manger</t>
  </si>
  <si>
    <t>Pas encore eu le temps de réapprovisinner</t>
  </si>
  <si>
    <t>Article indisponible chez les fournisseurs</t>
  </si>
  <si>
    <t>Les autres points d'eau ne sont pas fonctionnels</t>
  </si>
  <si>
    <t>Je ne sais pas</t>
  </si>
  <si>
    <t>mwen pa konnen</t>
  </si>
  <si>
    <t>Nord-Est</t>
  </si>
  <si>
    <t>Port-de-Paix</t>
  </si>
  <si>
    <t>Cavaillon</t>
  </si>
  <si>
    <t>Torbeck</t>
  </si>
  <si>
    <t>Jean Rabel</t>
  </si>
  <si>
    <t>Camp-Perrin</t>
  </si>
  <si>
    <t>Saint Jean du Sud</t>
  </si>
  <si>
    <t>1re Section Bande du Nord</t>
  </si>
  <si>
    <t>1re Section Lacoma</t>
  </si>
  <si>
    <t>HT0722-01</t>
  </si>
  <si>
    <t>1re Section Tapion</t>
  </si>
  <si>
    <t>2e Section Haut du Cap</t>
  </si>
  <si>
    <t>3e Section Martissant</t>
  </si>
  <si>
    <t>3e Section Petit Anse</t>
  </si>
  <si>
    <t>Centre-vile de Jacmel</t>
  </si>
  <si>
    <t>Centre-ville de Jean Rabel</t>
  </si>
  <si>
    <t>Centre-ville de Cap Haïtien</t>
  </si>
  <si>
    <t>Marché de Cluny</t>
  </si>
  <si>
    <t>Marché de Jean Rabel</t>
  </si>
  <si>
    <t>Serviettes hygiéniques (femmes) Savon lessive Dentifrice Déodorant</t>
  </si>
  <si>
    <t>Médicaments douleur (aspirine, …)</t>
  </si>
  <si>
    <t>Radio Lampe torche</t>
  </si>
  <si>
    <t>Tente</t>
  </si>
  <si>
    <t>Toutes les informations sont correctes</t>
  </si>
  <si>
    <t>Produits et Ustensiles d'hygiène et assainissement</t>
  </si>
  <si>
    <t>Vols ou pillages Affrontements ou violences</t>
  </si>
  <si>
    <t>Brosse à dent Dentifrice</t>
  </si>
  <si>
    <t>Changement du taux de change de la Gourde Problèmes liés au transport ou au carburant</t>
  </si>
  <si>
    <t>Changement du taux de change de la Gourde Article trop cher</t>
  </si>
  <si>
    <t>Tôle</t>
  </si>
  <si>
    <t>Radio</t>
  </si>
  <si>
    <t>Vols ou pillages Manifestations</t>
  </si>
  <si>
    <t>Riz Mais Haricot noir Huile</t>
  </si>
  <si>
    <t>Lampe torche Enveloppe en plastique (protection des documents) Radio</t>
  </si>
  <si>
    <t>Changement du taux de change de la Gourde A cause d’une catastrophe naturelle</t>
  </si>
  <si>
    <t>Lampe torche</t>
  </si>
  <si>
    <t>Mais</t>
  </si>
  <si>
    <t>Pas assez d'argent Problèmes liés au transport ou au carburant</t>
  </si>
  <si>
    <t>Serviettes hygiéniques Dentifrice</t>
  </si>
  <si>
    <t>Lampe torche Enveloppe en plastique (protection des documents) Sifflet Radio</t>
  </si>
  <si>
    <t>Problèmes liés au transport ou au carburant Article trop cher</t>
  </si>
  <si>
    <t>Article trop cher Pas assez d'argent</t>
  </si>
  <si>
    <t>Manifestations Vols ou pillages</t>
  </si>
  <si>
    <t>Machette</t>
  </si>
  <si>
    <t>Dentifrice Déodorant</t>
  </si>
  <si>
    <t>Serviettes hygiéniques (femmes)</t>
  </si>
  <si>
    <t>Farine de blé blanche Riz Huile végétale Sucre</t>
  </si>
  <si>
    <t>Risques d'être exposé à la violence Risques de vols ou pillages</t>
  </si>
  <si>
    <t>Brosse à dent Dentifrice Papier toilette Savon pour se laver</t>
  </si>
  <si>
    <t>Sucre Riz</t>
  </si>
  <si>
    <t>Farine de blé blanche Huile végétale</t>
  </si>
  <si>
    <t># Riz</t>
  </si>
  <si>
    <t># Mais</t>
  </si>
  <si>
    <t># Haricot rouge</t>
  </si>
  <si>
    <t># Huile</t>
  </si>
  <si>
    <t># Papier toilette</t>
  </si>
  <si>
    <t># Brosse à dent</t>
  </si>
  <si>
    <t># Savon mains</t>
  </si>
  <si>
    <t># Dentifrice</t>
  </si>
  <si>
    <t># Serv hygieninques</t>
  </si>
  <si>
    <t># Chlore grain</t>
  </si>
  <si>
    <t xml:space="preserve">    </t>
  </si>
  <si>
    <t xml:space="preserve"> Riz</t>
  </si>
  <si>
    <t xml:space="preserve"> Sucre</t>
  </si>
  <si>
    <t xml:space="preserve"> Haricot noir</t>
  </si>
  <si>
    <t xml:space="preserve"> Haricot rouge</t>
  </si>
  <si>
    <t xml:space="preserve"> Huile</t>
  </si>
  <si>
    <t xml:space="preserve"> Savon lessive</t>
  </si>
  <si>
    <t xml:space="preserve"> Brosse à dent</t>
  </si>
  <si>
    <t xml:space="preserve"> Papier toilette</t>
  </si>
  <si>
    <t xml:space="preserve"> Savon mains</t>
  </si>
  <si>
    <t xml:space="preserve"> Dentifrice</t>
  </si>
  <si>
    <t xml:space="preserve"> Serv hygieninques</t>
  </si>
  <si>
    <t xml:space="preserve"> Chlore grain</t>
  </si>
  <si>
    <t xml:space="preserve"> Bassine de cuisine</t>
  </si>
  <si>
    <t xml:space="preserve"> Eponge de nettoyage</t>
  </si>
  <si>
    <t>DEPARTEMENT</t>
  </si>
  <si>
    <t>ORGANISATION</t>
  </si>
  <si>
    <t>Chlore en grains (11 g)</t>
  </si>
  <si>
    <t># Eau</t>
  </si>
  <si>
    <r>
      <rPr>
        <vertAlign val="superscript"/>
        <sz val="10"/>
        <rFont val="Arial Narrow"/>
        <family val="2"/>
      </rPr>
      <t>3</t>
    </r>
    <r>
      <rPr>
        <sz val="10"/>
        <rFont val="Arial Narrow"/>
        <family val="2"/>
      </rPr>
      <t xml:space="preserve"> Sur la base du taux infoeuro de Novembre 2021</t>
    </r>
  </si>
  <si>
    <t>Prix médian Octobre 2021</t>
  </si>
  <si>
    <t>* Produits non comparables pour l'eau de boisson entre novembre 2020 et Octobre 2021</t>
  </si>
  <si>
    <t>Bokit fermé (1p)</t>
  </si>
  <si>
    <t>Bassine de cuisine (1p)</t>
  </si>
  <si>
    <t>Eponge de nettoyage (1p)</t>
  </si>
  <si>
    <t>Produits indisponibles chez les fournisseurs</t>
  </si>
  <si>
    <t>Rupture de stock</t>
  </si>
  <si>
    <t>Raison de la rupture de Stock</t>
  </si>
  <si>
    <t>Le prix est confirme par le partenaire</t>
  </si>
  <si>
    <t>le prix est confirme par le partenaire</t>
  </si>
  <si>
    <t>Valeur à l'écart : confirmez-vous qu'il s'agit du prix pour 1 marmite de mais la moins chère chez ce marchand?</t>
  </si>
  <si>
    <t>Valeur à l'écart : confirmez-vous qu'il s'agit du prix pour 1 dentifrice la moins chère chez ce marchand?</t>
  </si>
  <si>
    <t>Pwodwi e materyèl  lijèn, netwayaj</t>
  </si>
  <si>
    <t>bidon ki vo 1 galon (3,78L)</t>
  </si>
  <si>
    <t>bidon ki vo 5 galon (18,9L)</t>
  </si>
  <si>
    <t>gro boutèy Banbankou (750 mL)</t>
  </si>
  <si>
    <t>Blé</t>
  </si>
  <si>
    <t>Marteau</t>
  </si>
  <si>
    <t>Casserole</t>
  </si>
  <si>
    <t>Grande bassine</t>
  </si>
  <si>
    <t>Préservatifs</t>
  </si>
  <si>
    <t>Sifflet</t>
  </si>
  <si>
    <t>Pelles</t>
  </si>
  <si>
    <t>Râteau</t>
  </si>
  <si>
    <t>Pioche</t>
  </si>
  <si>
    <t>Hache</t>
  </si>
  <si>
    <t>Brouette</t>
  </si>
  <si>
    <t>Houe</t>
  </si>
  <si>
    <t>Sac à dos</t>
  </si>
  <si>
    <t>Plumes/Crayons</t>
  </si>
  <si>
    <t>Autres incidents*</t>
  </si>
  <si>
    <t>La mort du président</t>
  </si>
  <si>
    <t>Autres</t>
  </si>
  <si>
    <r>
      <t>Cette évaluation a été réalisée à travers des enquêtes en face-à-face auprès d'informateurs clés (IC), comprenant commercants des produits de nourriture et / ou EHA, et des clients des marchés ciblées, selon la méthode d’échantillonnage « choisi » (</t>
    </r>
    <r>
      <rPr>
        <i/>
        <sz val="10"/>
        <rFont val="Arial Narrow"/>
        <family val="2"/>
      </rPr>
      <t>purposive sampling</t>
    </r>
    <r>
      <rPr>
        <sz val="10"/>
        <rFont val="Arial Narrow"/>
        <family val="2"/>
      </rPr>
      <t xml:space="preserve">). Les IC ont été interrogés en personne dans les marchés avec pour objectif d'obtenir des informations sur le prix et la disponibilité de sept produits de nourriture, huit produits d'hygiène et assainissement, et de l'eau de boisson. 
La collecte de données a été réalisée par des partenaires du groupe de travail de Transferts Monétaires en Haïti interessés par l’initiative et en capacité de mobiliser des ressources dans la zone d’étude. Les équipes de terrain de ces organisations et institutions étaient en charge de relever quatre prix par produit/service afin de permettre le calcul de prix médians. Cette évaluation sera menée à une fréquence d'environ une fois par mois (3ème semaine et/ou 4ème semaine). </t>
    </r>
  </si>
  <si>
    <t>Heidi Lowe - heidi.lowe@impact-initiatives.org
Kendy Massena - kendy.massena@impact-initiatives.org</t>
  </si>
  <si>
    <t>Besoins prioritaires identifiés par les ménages en situation d'urgence</t>
  </si>
  <si>
    <t>Evaluation besoins</t>
  </si>
  <si>
    <t>Approvissionnement_nourritures</t>
  </si>
  <si>
    <t>ACCES AU CREDIT DES FOURNISSEURS DE PRODUITS D'HYGIENE ET D'ASSAINISSEMENT</t>
  </si>
  <si>
    <t>Proportion de clients considérant que l'eau de boisson qu'ils se procurent / achètent habituellement est déjà traitée</t>
  </si>
  <si>
    <t>Panier ICSM oct</t>
  </si>
  <si>
    <t>Nord'Est</t>
  </si>
  <si>
    <t>applicable/marchand/c_produits_food/nourriture_fournisseur/q4_4_origin_fourniseur_nourriture</t>
  </si>
  <si>
    <t>applicable/habitant/besoins/besoins_secteur_prioritaires_eha/besoins_prioritaires_eha</t>
  </si>
  <si>
    <t>applicable/habitant/besoins/besoins_secteur_prioritaires_Abris/besoins_prioritaires_abris</t>
  </si>
  <si>
    <t>applicable/habitant/besoins/besoins_secteur_prioritaires_non_aliment/besoins_prioritaires_non_ali</t>
  </si>
  <si>
    <t>applicable/habitant/besoins/besoins_secteur_prioritaires_med/besoins_prioritaires_med</t>
  </si>
  <si>
    <t>applicable/habitant/besoins/besoins_secteur_prioritaires_protec/besoins_prioritaires_protec</t>
  </si>
  <si>
    <t>applicable/habitant/besoins/besoins_secteur_prioritaires_intrant/besoins_prioritaires_intr</t>
  </si>
  <si>
    <t>applicable/habitant/besoins/besoins_secteur_prioritaires_intrant/quantite_agricol_1</t>
  </si>
  <si>
    <t>applicable/habitant/besoins/besoins_secteur_prioritaires_intrant/quantite_agricol_2</t>
  </si>
  <si>
    <t>applicable/habitant/besoins/besoins_secteur_prioritaires_intrant/quantite_agricol_2/besoins_secteur_prioritaires_intr_1</t>
  </si>
  <si>
    <t>applicable/habitant/besoins/besoins_secteur_prioritaires_intrant/quantite_agricol_2/besoins_secteur_prioritaires_intr_2</t>
  </si>
  <si>
    <t>applicable/habitant/besoins/besoins_secteur_prioritaires_intrant/quantite_agricol_2/besoins_secteur_prioritaires_intr_3</t>
  </si>
  <si>
    <t>applicable/habitant/besoins/besoins_secteur_prioritaires_intrant/quantite_agricol_2/besoins_secteur_prioritaires_intr_4</t>
  </si>
  <si>
    <t>applicable/habitant/besoins/besoins_secteur_prioritaires_intrant/quantite_agricol_2/besoins_secteur_prioritaires_intr_5</t>
  </si>
  <si>
    <t>applicable/habitant/besoins/besoins_secteur_prioritaires_intrant/quantite_agricol_2/besoins_secteur_prioritaires_intr_6</t>
  </si>
  <si>
    <t>applicable/habitant/besoins/besoins_secteur_prioritaires_intrant/quantite_agricol_2/besoins_secteur_prioritaires_intr_7</t>
  </si>
  <si>
    <t>applicable/habitant/besoins/besoins_secteur_prioritaires_intrant/quantite_agricol_2/besoins_secteur_prioritaires_intr_8</t>
  </si>
  <si>
    <t>applicable/habitant/besoins/besoins_secteur_prioritaires_intrant/quantite_agricol_2/aucun</t>
  </si>
  <si>
    <t>applicable/habitant/besoins/besoins_secteur_prioritaires_intrant/quantite_agricol_3</t>
  </si>
  <si>
    <t>applicable/habitant/besoins/besoins_secteur_prioritaires_intrant/quantite_agricol_3/besoins_secteur_prioritaires_intr_1</t>
  </si>
  <si>
    <t>applicable/habitant/besoins/besoins_secteur_prioritaires_intrant/quantite_agricol_3/besoins_secteur_prioritaires_intr_2</t>
  </si>
  <si>
    <t>applicable/habitant/besoins/besoins_secteur_prioritaires_intrant/quantite_agricol_3/besoins_secteur_prioritaires_intr_3</t>
  </si>
  <si>
    <t>applicable/habitant/besoins/besoins_secteur_prioritaires_intrant/quantite_agricol_3/besoins_secteur_prioritaires_intr_4</t>
  </si>
  <si>
    <t>applicable/habitant/besoins/besoins_secteur_prioritaires_intrant/quantite_agricol_3/besoins_secteur_prioritaires_intr_5</t>
  </si>
  <si>
    <t>applicable/habitant/besoins/besoins_secteur_prioritaires_intrant/quantite_agricol_3/besoins_secteur_prioritaires_intr_6</t>
  </si>
  <si>
    <t>applicable/habitant/besoins/besoins_secteur_prioritaires_intrant/quantite_agricol_3/besoins_secteur_prioritaires_intr_7</t>
  </si>
  <si>
    <t>applicable/habitant/besoins/besoins_secteur_prioritaires_intrant/quantite_agricol_3/besoins_secteur_prioritaires_intr_8</t>
  </si>
  <si>
    <t>applicable/habitant/besoins/besoins_secteur_prioritaires_intrant/quantite_agricol_3/aucun</t>
  </si>
  <si>
    <t>applicable/habitant/besoins/besoins_secteur_prioritaires_intrant/quantite_agricol_4</t>
  </si>
  <si>
    <t>applicable/habitant/besoins/besoins_secteur_prioritaires_intrant/quantite_agricol_4/besoins_secteur_prioritaires_intr_1</t>
  </si>
  <si>
    <t>applicable/habitant/besoins/besoins_secteur_prioritaires_intrant/quantite_agricol_4/besoins_secteur_prioritaires_intr_2</t>
  </si>
  <si>
    <t>applicable/habitant/besoins/besoins_secteur_prioritaires_intrant/quantite_agricol_4/besoins_secteur_prioritaires_intr_3</t>
  </si>
  <si>
    <t>applicable/habitant/besoins/besoins_secteur_prioritaires_intrant/quantite_agricol_4/besoins_secteur_prioritaires_intr_4</t>
  </si>
  <si>
    <t>applicable/habitant/besoins/besoins_secteur_prioritaires_intrant/quantite_agricol_4/besoins_secteur_prioritaires_intr_5</t>
  </si>
  <si>
    <t>applicable/habitant/besoins/besoins_secteur_prioritaires_intrant/quantite_agricol_4/besoins_secteur_prioritaires_intr_6</t>
  </si>
  <si>
    <t>applicable/habitant/besoins/besoins_secteur_prioritaires_intrant/quantite_agricol_4/besoins_secteur_prioritaires_intr_7</t>
  </si>
  <si>
    <t>applicable/habitant/besoins/besoins_secteur_prioritaires_intrant/quantite_agricol_4/besoins_secteur_prioritaires_intr_8</t>
  </si>
  <si>
    <t>applicable/habitant/besoins/besoins_secteur_prioritaires_intrant/quantite_agricol_4/aucun</t>
  </si>
  <si>
    <t>applicable/habitant/besoins/besoins_secteur_prioritaires_intrant/quantite_agricol_5</t>
  </si>
  <si>
    <t>applicable/habitant/besoins/besoins_secteur_prioritaires_intrant/quantite_agricol_5/besoins_secteur_prioritaires_intr_1</t>
  </si>
  <si>
    <t>applicable/habitant/besoins/besoins_secteur_prioritaires_intrant/quantite_agricol_5/besoins_secteur_prioritaires_intr_2</t>
  </si>
  <si>
    <t>applicable/habitant/besoins/besoins_secteur_prioritaires_intrant/quantite_agricol_5/besoins_secteur_prioritaires_intr_3</t>
  </si>
  <si>
    <t>applicable/habitant/besoins/besoins_secteur_prioritaires_intrant/quantite_agricol_5/besoins_secteur_prioritaires_intr_4</t>
  </si>
  <si>
    <t>applicable/habitant/besoins/besoins_secteur_prioritaires_intrant/quantite_agricol_5/besoins_secteur_prioritaires_intr_5</t>
  </si>
  <si>
    <t>applicable/habitant/besoins/besoins_secteur_prioritaires_intrant/quantite_agricol_5/besoins_secteur_prioritaires_intr_6</t>
  </si>
  <si>
    <t>applicable/habitant/besoins/besoins_secteur_prioritaires_intrant/quantite_agricol_5/besoins_secteur_prioritaires_intr_7</t>
  </si>
  <si>
    <t>applicable/habitant/besoins/besoins_secteur_prioritaires_intrant/quantite_agricol_5/besoins_secteur_prioritaires_intr_8</t>
  </si>
  <si>
    <t>applicable/habitant/besoins/besoins_secteur_prioritaires_intrant/quantite_agricol_5/aucun</t>
  </si>
  <si>
    <t>applicable/habitant/besoins/besoins_secteur_prioritaires_intrant/quantite_agricol_6</t>
  </si>
  <si>
    <t>applicable/habitant/besoins/besoins_secteur_prioritaires_intrant/quantite_agricol_6/besoins_secteur_prioritaires_intr_1</t>
  </si>
  <si>
    <t>applicable/habitant/besoins/besoins_secteur_prioritaires_intrant/quantite_agricol_6/besoins_secteur_prioritaires_intr_2</t>
  </si>
  <si>
    <t>applicable/habitant/besoins/besoins_secteur_prioritaires_intrant/quantite_agricol_6/besoins_secteur_prioritaires_intr_3</t>
  </si>
  <si>
    <t>applicable/habitant/besoins/besoins_secteur_prioritaires_intrant/quantite_agricol_6/besoins_secteur_prioritaires_intr_4</t>
  </si>
  <si>
    <t>applicable/habitant/besoins/besoins_secteur_prioritaires_intrant/quantite_agricol_6/besoins_secteur_prioritaires_intr_5</t>
  </si>
  <si>
    <t>applicable/habitant/besoins/besoins_secteur_prioritaires_intrant/quantite_agricol_6/besoins_secteur_prioritaires_intr_6</t>
  </si>
  <si>
    <t>applicable/habitant/besoins/besoins_secteur_prioritaires_intrant/quantite_agricol_6/besoins_secteur_prioritaires_intr_7</t>
  </si>
  <si>
    <t>applicable/habitant/besoins/besoins_secteur_prioritaires_intrant/quantite_agricol_6/besoins_secteur_prioritaires_intr_8</t>
  </si>
  <si>
    <t>applicable/habitant/besoins/besoins_secteur_prioritaires_intrant/quantite_agricol_6/aucun</t>
  </si>
  <si>
    <t>applicable/habitant/besoins/besoins_secteur_prioritaires_intrant/quantite_agricol_7</t>
  </si>
  <si>
    <t>applicable/habitant/besoins/besoins_secteur_prioritaires_intrant/quantite_agricol_7/besoins_secteur_prioritaires_intr_1</t>
  </si>
  <si>
    <t>applicable/habitant/besoins/besoins_secteur_prioritaires_intrant/quantite_agricol_7/besoins_secteur_prioritaires_intr_2</t>
  </si>
  <si>
    <t>applicable/habitant/besoins/besoins_secteur_prioritaires_intrant/quantite_agricol_7/besoins_secteur_prioritaires_intr_3</t>
  </si>
  <si>
    <t>applicable/habitant/besoins/besoins_secteur_prioritaires_intrant/quantite_agricol_7/besoins_secteur_prioritaires_intr_4</t>
  </si>
  <si>
    <t>applicable/habitant/besoins/besoins_secteur_prioritaires_intrant/quantite_agricol_7/besoins_secteur_prioritaires_intr_5</t>
  </si>
  <si>
    <t>applicable/habitant/besoins/besoins_secteur_prioritaires_intrant/quantite_agricol_7/besoins_secteur_prioritaires_intr_6</t>
  </si>
  <si>
    <t>applicable/habitant/besoins/besoins_secteur_prioritaires_intrant/quantite_agricol_7/besoins_secteur_prioritaires_intr_7</t>
  </si>
  <si>
    <t>applicable/habitant/besoins/besoins_secteur_prioritaires_intrant/quantite_agricol_7/besoins_secteur_prioritaires_intr_8</t>
  </si>
  <si>
    <t>applicable/habitant/besoins/besoins_secteur_prioritaires_intrant/quantite_agricol_7/aucun</t>
  </si>
  <si>
    <t>applicable/habitant/besoins/besoins_secteur_prioritaires_education/besoins_prioritaires_edu</t>
  </si>
  <si>
    <t>applicable/habitant/besoins/besoins_secteur_prioritaires_education/quantite_edu_1</t>
  </si>
  <si>
    <t>applicable/habitant/besoins/besoins_secteur_prioritaires_education/quantite_edu_2</t>
  </si>
  <si>
    <t>applicable/habitant/besoins/besoins_secteur_prioritaires_education/quantite_edu_2/besoins_secteur_prioritaires_edu_1</t>
  </si>
  <si>
    <t>applicable/habitant/besoins/besoins_secteur_prioritaires_education/quantite_edu_2/besoins_secteur_prioritaires_edu_2</t>
  </si>
  <si>
    <t>applicable/habitant/besoins/besoins_secteur_prioritaires_education/quantite_edu_2/besoins_secteur_prioritaires_edu_3</t>
  </si>
  <si>
    <t>applicable/habitant/besoins/besoins_secteur_prioritaires_education/quantite_edu_2/besoins_secteur_prioritaires_edu_4</t>
  </si>
  <si>
    <t>applicable/habitant/besoins/besoins_secteur_prioritaires_education/quantite_edu_2/besoins_secteur_prioritaires_edu_5</t>
  </si>
  <si>
    <t>applicable/habitant/besoins/besoins_secteur_prioritaires_education/quantite_edu_2/aucun</t>
  </si>
  <si>
    <t>applicable/habitant/besoins/besoins_secteur_prioritaires_education/quantite_edu_3</t>
  </si>
  <si>
    <t>applicable/habitant/besoins/besoins_secteur_prioritaires_education/quantite_edu_3/besoins_secteur_prioritaires_edu_1</t>
  </si>
  <si>
    <t>applicable/habitant/besoins/besoins_secteur_prioritaires_education/quantite_edu_3/besoins_secteur_prioritaires_edu_2</t>
  </si>
  <si>
    <t>applicable/habitant/besoins/besoins_secteur_prioritaires_education/quantite_edu_3/besoins_secteur_prioritaires_edu_3</t>
  </si>
  <si>
    <t>applicable/habitant/besoins/besoins_secteur_prioritaires_education/quantite_edu_3/besoins_secteur_prioritaires_edu_4</t>
  </si>
  <si>
    <t>applicable/habitant/besoins/besoins_secteur_prioritaires_education/quantite_edu_3/besoins_secteur_prioritaires_edu_5</t>
  </si>
  <si>
    <t>applicable/habitant/besoins/besoins_secteur_prioritaires_education/quantite_edu_3/aucun</t>
  </si>
  <si>
    <t>applicable/_q0_gps_latitude</t>
  </si>
  <si>
    <t>applicable/_q0_gps_longitude</t>
  </si>
  <si>
    <t>applicable/_q0_gps_altitude</t>
  </si>
  <si>
    <t>applicable/_q0_gps_precision</t>
  </si>
  <si>
    <t>applicable/commentaires</t>
  </si>
  <si>
    <t>2da5e54a-a4f0-40a2-a0cd-53ffa4d25337</t>
  </si>
  <si>
    <t>ACF</t>
  </si>
  <si>
    <t>Riz Farine de blé blanche Sucre Huile végétale</t>
  </si>
  <si>
    <t>Puisque nos clients n'ont pas toujours de l'argent, nous avons des difficultes pour renouveler nos stock</t>
  </si>
  <si>
    <t>41a17b7b-2f73-4c20-9345-327c0be94790</t>
  </si>
  <si>
    <t>La situation devient difficile pour nous, nous vendons moins parce que nos clients n'ont presque pas de moyen economique. Nous vendons plus a credit</t>
  </si>
  <si>
    <t>d6dcb8dd-23b1-4d4d-a8a5-65897bdf135e</t>
  </si>
  <si>
    <t>69288e6c-1dfe-457a-aa2f-a5b3d844e2c7</t>
  </si>
  <si>
    <t>5cab0d25-cc45-468b-ae49-1c4937a4cbd3</t>
  </si>
  <si>
    <t>Riz Mais</t>
  </si>
  <si>
    <t>Tôle Planche (2x4)</t>
  </si>
  <si>
    <t>32f502f1-0c04-434b-b2c0-da0ad7b9e5a7</t>
  </si>
  <si>
    <t>Serviettes hygiéniques (femmes) Dentifrice Déodorant Papier toilette</t>
  </si>
  <si>
    <t>Des antibiotiques</t>
  </si>
  <si>
    <t>Lampe torche Radio</t>
  </si>
  <si>
    <t>Paiement frais scolaire (paiement uniforme,…)</t>
  </si>
  <si>
    <t>13c173f5-f13b-4158-9393-4c8361d4fba9</t>
  </si>
  <si>
    <t>Farine de blé Riz Sucre Blé Huile</t>
  </si>
  <si>
    <t>Dentifrice Serviettes hygiéniques (femmes) Bokit Déodorant</t>
  </si>
  <si>
    <t>719ebed2-9c91-405c-b35e-de629950cfc7</t>
  </si>
  <si>
    <t>e0ac8b4f-3d44-49f6-864f-508c5805bc45</t>
  </si>
  <si>
    <t>Riz Farine de blé blanche Huile végétale Haricot noir Sucre</t>
  </si>
  <si>
    <t>64103a6d-d5a5-4e00-a91a-58f16ac946e7</t>
  </si>
  <si>
    <t>Riz Farine de blé Sucre Blé</t>
  </si>
  <si>
    <t>Dentifrice Papier toilette Déodorant Bokit Savon mains Serviettes hygiéniques (femmes) Savon lessive Chlore en grain</t>
  </si>
  <si>
    <t>2b74895c-74eb-4fe7-9b51-d25725021b6a</t>
  </si>
  <si>
    <t>Farine de blé Riz Mais Blé Sucre Haricot noir Huile</t>
  </si>
  <si>
    <t>aafbb045-b4aa-4f3b-8d28-c37be6102f48</t>
  </si>
  <si>
    <t>Le gaz n'etait pas disponible sur le marche pour qu'on puisse utiliser au traitement de l'eau</t>
  </si>
  <si>
    <t>Casserole Cuillère pour manger Assiette Cuillère de service</t>
  </si>
  <si>
    <t>Service psychologique</t>
  </si>
  <si>
    <t>Pelles Machette Houe</t>
  </si>
  <si>
    <t>Sac à dos Cahiers Plumes/Crayons</t>
  </si>
  <si>
    <t>Je ne comprends pas trop lorsqu'on me demande d'ajouter le [...]</t>
  </si>
  <si>
    <t>3a3213b8-1950-4a6f-9265-f1d38393b697</t>
  </si>
  <si>
    <t>Déodorant Papier toilette Dentifrice Chlore en grain Savon mains Savon lessive Serviettes hygiéniques (femmes)</t>
  </si>
  <si>
    <t>Casserole Cuillère pour manger Assiette Cuillère de service Éponge</t>
  </si>
  <si>
    <t>Médicaments douleur (aspirine, …) Des antibiotiques Moustiquaire Materiels de protection contre le Covid-19 (Gel hydroalchoolique, cache-nez) Service psychologique</t>
  </si>
  <si>
    <t>Houe Machette</t>
  </si>
  <si>
    <t>817c9ab2-6baf-498b-8a0d-98e8a10fa30f</t>
  </si>
  <si>
    <t>Il n'y avait pas d'essence (gaz) dans la commune</t>
  </si>
  <si>
    <t>Riz Mais Haricot noir</t>
  </si>
  <si>
    <t>Dentifrice Papier toilette Déodorant</t>
  </si>
  <si>
    <t>Assiette Casserole Poêle Cuillère pour manger Cuillère de service Éponge</t>
  </si>
  <si>
    <t>Des antibiotiques Materiels de protection contre le Covid-19 (Gel hydroalchoolique, cache-nez) Service psychologique</t>
  </si>
  <si>
    <t>8a54c69b-1bb6-48cb-91a1-92bdc8dda821</t>
  </si>
  <si>
    <t xml:space="preserve">Il n'y avait pas d'essence (gaz) pour les voitures pour qu'elles puissent apporter de l'eau </t>
  </si>
  <si>
    <t>Savon lessive Savon mains Chlore en grain Dentifrice Papier toilette Déodorant</t>
  </si>
  <si>
    <t>Casserole Godet Cuillère pour manger Assiette Cuillère de service</t>
  </si>
  <si>
    <t>Paiement frais scolaire (paiement uniforme,…) Sac à dos Plumes/Crayons Cahiers</t>
  </si>
  <si>
    <t>dd655669-faaf-47e4-be00-9f13b3967658</t>
  </si>
  <si>
    <t>Serviettes hygiéniques (femmes) Savon lessive Dentifrice Déodorant Bokit</t>
  </si>
  <si>
    <t>Casserole Poêle Godet Cuillère pour manger Assiette Cuillère de service Éponge</t>
  </si>
  <si>
    <t>Des antibiotiques Préservatifs Service psychologique</t>
  </si>
  <si>
    <t>Les gens boivent l'eau (traitee par osmose inverse) heaven chez eux</t>
  </si>
  <si>
    <t>9b3d204d-cbd7-4505-a503-16b969caadf1</t>
  </si>
  <si>
    <t>e88bf1bc-306b-4f59-966b-745ac5ea1deb</t>
  </si>
  <si>
    <t>46d11ee8-e019-4116-89d8-b2447b5718df</t>
  </si>
  <si>
    <t>1a785b35-4221-44c2-9a3c-80b707294292</t>
  </si>
  <si>
    <t>c5e26d36-6513-4fbd-a093-2d047e30d5c4</t>
  </si>
  <si>
    <t>9c043063-2bbe-4c6a-9d71-6dab9ff7ae84</t>
  </si>
  <si>
    <t>3d692e2a-a66c-489d-8cd8-131630f27722</t>
  </si>
  <si>
    <t>3eef8785-2dd7-4a94-8971-e6f2b74a504a</t>
  </si>
  <si>
    <t>2dc3e8bf-7c15-4f99-8067-7cd2102bea90</t>
  </si>
  <si>
    <t>Yo paka jwenn klorox</t>
  </si>
  <si>
    <t>Ils ont besoin de chlore</t>
  </si>
  <si>
    <t>65811ea3-d64f-4b08-a30a-1dc76f31e4e3</t>
  </si>
  <si>
    <t>3fb5b2bd-eff5-4bdf-a1b1-a15bb2ea53af</t>
  </si>
  <si>
    <t>da3140af-4f2f-439c-9156-0dba096dbfbd</t>
  </si>
  <si>
    <t>db48ef37-50a5-4c1f-8391-03052c746f8d</t>
  </si>
  <si>
    <t>07231cd4-f22a-46a6-bd0a-a68bad996e6b</t>
  </si>
  <si>
    <t>Vols ou pillages Manifestations Fermeture / Hibernation pour cause de troubles politiques</t>
  </si>
  <si>
    <t>5c9676e0-a4ca-4103-bb7b-fc522adaa1c4</t>
  </si>
  <si>
    <t>Haricot noir Sucre</t>
  </si>
  <si>
    <t>4bc05ce2-7dcb-4c85-ae0f-8e96b513fa83</t>
  </si>
  <si>
    <t>Riz Maïs (moulu) Sucre Haricot noir Huile végétale</t>
  </si>
  <si>
    <t>1d61fedf-32ea-4edc-83e0-ddb77c59184c</t>
  </si>
  <si>
    <t>Riz Maïs (moulu) Sucre</t>
  </si>
  <si>
    <t>dfdb1d24-e0f5-4717-843c-a2044aec348e</t>
  </si>
  <si>
    <t>Savon lessive Chlore en grain Dentifrice Papier toilette</t>
  </si>
  <si>
    <t>Casserole Cuillère pour manger Assiette</t>
  </si>
  <si>
    <t>Moustiquaire Materiels de protection contre le Covid-19 (Gel hydroalchoolique, cache-nez)</t>
  </si>
  <si>
    <t>Râteau Pelles Machette Pioche Hache Brouette Houe</t>
  </si>
  <si>
    <t>Cahiers Paiement frais scolaire (paiement uniforme,…) Plumes/Crayons Sac à dos</t>
  </si>
  <si>
    <t>Cahiers</t>
  </si>
  <si>
    <t>Paiement frais scolaire (paiement uniforme,…) Plumes/Crayons</t>
  </si>
  <si>
    <t>59c56028-92aa-4cd6-a90e-ed08f8b284d8</t>
  </si>
  <si>
    <t>Riz Sucre Mais Huile Haricot noir</t>
  </si>
  <si>
    <t>Savon lessive Dentifrice Papier toilette</t>
  </si>
  <si>
    <t>Assiette Cuillère pour manger</t>
  </si>
  <si>
    <t>Moustiquaire</t>
  </si>
  <si>
    <t>9f1253ac-813c-4fc0-a049-3ae2f6217dd9</t>
  </si>
  <si>
    <t>Grangou, la mizè</t>
  </si>
  <si>
    <t>Mais Riz Sucre Huile Haricot noir</t>
  </si>
  <si>
    <t>Savon mains Chlore en grain Papier toilette</t>
  </si>
  <si>
    <t>Godet Cuillère pour manger Assiette</t>
  </si>
  <si>
    <t>144dc970-3003-4c3b-b83e-a0f560127f82</t>
  </si>
  <si>
    <t>Huile végétale Riz</t>
  </si>
  <si>
    <t>Merci d'avoir ecoute ce que j'avais a te dire</t>
  </si>
  <si>
    <t>8b59fd29-f866-45f2-89a7-9a5444ec531e</t>
  </si>
  <si>
    <t>Kanyet</t>
  </si>
  <si>
    <t>Riz Sucre</t>
  </si>
  <si>
    <t>Je suis content d'avoir de tes nouvelles</t>
  </si>
  <si>
    <t>6891e756-e8bf-4f06-81f5-0f25d76511d6</t>
  </si>
  <si>
    <t>Cette marchande m'a bien acceuilli mais elle avait refuse de me donner le numero de telephone</t>
  </si>
  <si>
    <t>848ca8bf-bc9b-45d3-8687-5b6744845010</t>
  </si>
  <si>
    <t>Je suis satisfait de la reponse de la commercante</t>
  </si>
  <si>
    <t>debf4268-841f-45fd-97a9-1b55ee22208f</t>
  </si>
  <si>
    <t>Maïs (moulu) Farine de blé blanche Riz Huile végétale</t>
  </si>
  <si>
    <t>J'etais content de questionner la commercante pour sa gentilesse</t>
  </si>
  <si>
    <t>d09d9c6f-7d18-436e-90ac-c6eff629092f</t>
  </si>
  <si>
    <t>Yo te mete dife nan yon pati nan mache a. Anpil pwodwi te brile nan dife sa a.</t>
  </si>
  <si>
    <t xml:space="preserve">La commercante a repondu a toutes les questions. Par contre, elle m'a dit que son telephone est brise, elle ne peut pas le remplacer a nos jours. </t>
  </si>
  <si>
    <t>eb41847a-624b-4689-bd8c-ba467f0e37ac</t>
  </si>
  <si>
    <t>Sucre Huile Farine de blé Riz Mais Blé Haricot noir</t>
  </si>
  <si>
    <t>Savon lessive Serviettes hygiéniques (femmes) Savon mains Dentifrice Papier toilette Déodorant Bokit</t>
  </si>
  <si>
    <t>Casserole Assiette Poêle Godet Cuillère de service Éponge</t>
  </si>
  <si>
    <t>Ce client a ete tres jovial lors de la passation des questions</t>
  </si>
  <si>
    <t>846065ab-e154-4bf5-a19c-c6e9b1488c90</t>
  </si>
  <si>
    <t>Te gen grèv moun pat ka soti</t>
  </si>
  <si>
    <t>Riz Sucre Farine de blé Huile</t>
  </si>
  <si>
    <t>Serviettes hygiéniques (femmes) Savon lessive Chlore en grain Papier toilette Dentifrice Déodorant Bokit Savon mains</t>
  </si>
  <si>
    <t>Casserole Cuillère pour manger Godet Cuillère de service Grande bassine</t>
  </si>
  <si>
    <t>Moustiquaire Préservatifs Medicaments contre les maladies chroniques Materiels de protection contre le Covid-19 (Gel hydroalchoolique, cache-nez) Service psychologique</t>
  </si>
  <si>
    <t>Pelles Râteau Machette Pioche Brouette Houe</t>
  </si>
  <si>
    <t>J'etais content de parler avec cet acheteur qui venait au marche</t>
  </si>
  <si>
    <t>c08a3c36-f90d-49fb-8540-3be64ae8f68e</t>
  </si>
  <si>
    <t>Cette marchande de charbon de bois n'a pas de telephone</t>
  </si>
  <si>
    <t>72cd71e7-b606-489c-b52a-2f340624dc73</t>
  </si>
  <si>
    <t>Cette marchande de charbon de bois est une ancienne dame qui partageait les informations avec moi</t>
  </si>
  <si>
    <t>d34e5484-d149-40b6-97f0-7d1dfc43d88e</t>
  </si>
  <si>
    <t>Cette commercante vend des boissons gazeux uniquement</t>
  </si>
  <si>
    <t>d5144d77-0bac-4753-94e4-7fb4d15993f0</t>
  </si>
  <si>
    <t>Te gen dife ki te brile kek pwodwi nan mache a</t>
  </si>
  <si>
    <t>Cette commercante de produits cosmetiques etait tres contente de me parler</t>
  </si>
  <si>
    <t>67ccb436-1481-4f5d-9110-b662dc1e52c0</t>
  </si>
  <si>
    <t>Riz Blé Huile</t>
  </si>
  <si>
    <t>Materiels de protection contre le Covid-19 (Gel hydroalchoolique, cache-nez)</t>
  </si>
  <si>
    <t>Pelles Brouette Houe Râteau Machette</t>
  </si>
  <si>
    <t>Ce messieur s'appelle (Schneider Thomas). Il vient au marche et j'etais content de l'aborder</t>
  </si>
  <si>
    <t>ceca5a04-2e52-4a9d-8246-2693e6abb776</t>
  </si>
  <si>
    <t>Assiette Godet</t>
  </si>
  <si>
    <t>67217df7-8aab-4c0c-b203-03b6f6e453b4</t>
  </si>
  <si>
    <t>(Nadia) est une marchande de charbon de bois etait tres content de me parler. Elle affirme ne pas avoir de telephone</t>
  </si>
  <si>
    <t>1aba270c-8046-4f6d-a4f1-d9011ac3b64c</t>
  </si>
  <si>
    <t>Cette marchande de produits cosmetiques n'a pas de telephone et refus et de donner son nom</t>
  </si>
  <si>
    <t>99ce1f3c-db7c-4717-b898-11313bf2c5a5</t>
  </si>
  <si>
    <t>Les marchandes vendent leurs produits a meme le sol</t>
  </si>
  <si>
    <t>c0f13c7e-0463-4ec8-92ce-7503aeaa6f19</t>
  </si>
  <si>
    <t>Difficultés pour se réapprovisionner en marchandises Augmentation des prix</t>
  </si>
  <si>
    <t>Les marchandes vendent dans des conditions difficiles ...</t>
  </si>
  <si>
    <t>ce133c2e-5d30-47dd-b093-f79f3258802a</t>
  </si>
  <si>
    <t>Meme commentaire</t>
  </si>
  <si>
    <t>bb77f2c9-630d-4b96-9146-f5b0757b5007</t>
  </si>
  <si>
    <t>a4ecb1ba-422d-412d-8ace-a31ab9e7465b</t>
  </si>
  <si>
    <t>Il y a des produits qu'elle n'a pas</t>
  </si>
  <si>
    <t>b585c87f-4aa3-489b-95fc-50562045fd18</t>
  </si>
  <si>
    <t>La commercante n'a pas de probleme, elle manque certains produits</t>
  </si>
  <si>
    <t>c2892232-7fbb-4251-848e-3750f58e08e3</t>
  </si>
  <si>
    <t>Il est un detaillant... la hausse des prix des produits ont des impacts negatifs sur lui</t>
  </si>
  <si>
    <t>44b20408-e53c-4055-a217-f4c1fee92640</t>
  </si>
  <si>
    <t>Elle veut etre plus rassurante, vu l'insecurite, elle a peur de ne pas pouvoir aller acheter</t>
  </si>
  <si>
    <t>13d31413-cb51-49ed-85a7-85917faeb0b3</t>
  </si>
  <si>
    <t>Papier toilette Chlore en grain Savon lessive</t>
  </si>
  <si>
    <t>Grande bassine Cuillère pour manger</t>
  </si>
  <si>
    <t>Médicaments douleur (aspirine, …) Autres (précisez)</t>
  </si>
  <si>
    <t>Serum oral, foie de morue</t>
  </si>
  <si>
    <t>Pelles Pioche Brouette Machette</t>
  </si>
  <si>
    <t>Pelles Autres (précisez)</t>
  </si>
  <si>
    <t>Cahiers Plumes/Crayons</t>
  </si>
  <si>
    <t>d3cef1e5-e863-4ccb-8d96-43d94939984b</t>
  </si>
  <si>
    <t>Pwoblem pou gaz</t>
  </si>
  <si>
    <t>Dentifrice Déodorant Papier toilette</t>
  </si>
  <si>
    <t>Bâche Tôle Planche (2x4)</t>
  </si>
  <si>
    <t>Grande bassine Casserole Cuillère pour manger</t>
  </si>
  <si>
    <t>Medikaman pou grip</t>
  </si>
  <si>
    <t>Pelles Machette Râteau</t>
  </si>
  <si>
    <t>Autres (précisez) Pelles</t>
  </si>
  <si>
    <t>Pour les produits agricoles, il n'y a pas de chiffres a choisir, on met articles a la place</t>
  </si>
  <si>
    <t>f0f293d6-b07f-44ac-ae92-67c9278c6dca</t>
  </si>
  <si>
    <t>Pou pwoteje w kont vye maladi</t>
  </si>
  <si>
    <t>Tire ds la zone</t>
  </si>
  <si>
    <t>Savon lessive Papier toilette Dentifrice Déodorant</t>
  </si>
  <si>
    <t>Pelles Râteau Brouette</t>
  </si>
  <si>
    <t>Paiement frais scolaire (paiement uniforme,…) Cahiers</t>
  </si>
  <si>
    <t>Pour les intrants agricoles, on ne peut pas choisir des chiffres pour mettre la quantite</t>
  </si>
  <si>
    <t>fb5150aa-d0b6-44b0-93ea-7fe201db4ce7</t>
  </si>
  <si>
    <t>Pè pou kout poud sorcellerie</t>
  </si>
  <si>
    <t>Les informations sont correctes</t>
  </si>
  <si>
    <t>11bbfa74-6572-466f-9b6d-7b941eb90d9f</t>
  </si>
  <si>
    <t>Pour ce qui est dy type de commercant, c'est quelqu'on qui etale ces produits a meme le sol</t>
  </si>
  <si>
    <t>d76d839c-e397-4861-b232-afa4552c13eb</t>
  </si>
  <si>
    <t>C'est un detaillant</t>
  </si>
  <si>
    <t>6f647e04-d804-41f5-bd2f-f54fe33ed9c4</t>
  </si>
  <si>
    <t>69b12455-3315-4129-9558-08b7bfbab7ce</t>
  </si>
  <si>
    <t>Dentifrice Savon mains Déodorant</t>
  </si>
  <si>
    <t>Materiels de protection contre le Covid-19 (Gel hydroalchoolique, cache-nez) Moustiquaire</t>
  </si>
  <si>
    <t>Pelles Brouette</t>
  </si>
  <si>
    <t>bcaab689-b924-4949-9a8a-0cba46f77f02</t>
  </si>
  <si>
    <t>f6f9e227-3e75-428f-9160-4ac6e4fb524a</t>
  </si>
  <si>
    <t>f19b0ab9-5cb2-4d11-9cad-c31b0a20b210</t>
  </si>
  <si>
    <t>9a82c4f9-990e-4d3a-9b2d-fea45ceeca5d</t>
  </si>
  <si>
    <t>Farine de blé blanche Riz Maïs (moulu) Huile végétale Sucre Haricot noir</t>
  </si>
  <si>
    <t>cd6d744d-b1c8-4e95-82ae-0b75d94429e7</t>
  </si>
  <si>
    <t>Chanpim, Cap-Haïtien</t>
  </si>
  <si>
    <t>0a8a3760-c381-48d7-ba1e-99dbb943ea21</t>
  </si>
  <si>
    <t>Riz Farine de blé Mais Blé Sucre Haricot noir Haricot rouge Huile</t>
  </si>
  <si>
    <t>Savon lessive Chlore en grain Dentifrice Papier toilette Déodorant Bokit Savon mains</t>
  </si>
  <si>
    <t>Casserole Godet Cuillère pour manger Couverture Poêle Assiette</t>
  </si>
  <si>
    <t>Médicaments douleur (aspirine, …) Préservatifs Moustiquaire Des antibiotiques</t>
  </si>
  <si>
    <t>Sac à dos Cahiers Plumes/Crayons Paiement frais scolaire (paiement uniforme,…)</t>
  </si>
  <si>
    <t>3ce04a1e-a9ae-46f1-87fc-e6bb62b06e41</t>
  </si>
  <si>
    <t>Diminution du nombre de clients Augmentation des prix Autre</t>
  </si>
  <si>
    <t>Crédits</t>
  </si>
  <si>
    <t>e395c0ff-edec-4eb4-9cb5-3621e44811c5</t>
  </si>
  <si>
    <t>Cité Chauvel</t>
  </si>
  <si>
    <t>Huile Sucre Mais Riz Haricot noir</t>
  </si>
  <si>
    <t>Savon lessive Serviettes hygiéniques (femmes) Savon mains Chlore en grain Dentifrice Papier toilette Déodorant Bokit</t>
  </si>
  <si>
    <t>Paiement frais scolaire (paiement uniforme,…) Sac à dos Plumes/Crayons</t>
  </si>
  <si>
    <t>Paiement frais scolaire (paiement uniforme,…) Sac à dos</t>
  </si>
  <si>
    <t>fbea98d5-767f-42c8-ab26-c755f35c1aaa</t>
  </si>
  <si>
    <t>Fort-St Michel</t>
  </si>
  <si>
    <t>Problème carburant</t>
  </si>
  <si>
    <t>Farine de blé Riz Mais Sucre Haricot noir Haricot rouge Huile</t>
  </si>
  <si>
    <t>Serviettes hygiéniques (femmes) Savon lessive Savon mains Chlore en grain Dentifrice Papier toilette Déodorant Bokit</t>
  </si>
  <si>
    <t>Couverture Casserole Poêle Godet Cuillère pour manger Assiette Cuillère de service Éponge</t>
  </si>
  <si>
    <t>Médicaments douleur (aspirine, …) Des antibiotiques Moustiquaire Materiels de protection contre le Covid-19 (Gel hydroalchoolique, cache-nez)</t>
  </si>
  <si>
    <t>Lampe torche Enveloppe en plastique (protection des documents) Radio Sifflet</t>
  </si>
  <si>
    <t>Brouette Pelles</t>
  </si>
  <si>
    <t>Autres (précisez) Brouette</t>
  </si>
  <si>
    <t>Sac à dos Autres (précisez)</t>
  </si>
  <si>
    <t>de50ec34-3a0d-44bd-88f9-8d9ccd03869d</t>
  </si>
  <si>
    <t>Le prix d'achat ne cesse pas d'augmenter.</t>
  </si>
  <si>
    <t>2be3e192-c917-4f43-842d-5bbc1111f0f5</t>
  </si>
  <si>
    <t>39f65b7e-de46-4f51-9f6d-24fc7193e7af</t>
  </si>
  <si>
    <t>c3a44eaf-2d85-4a3e-8312-4f76dcdc996a</t>
  </si>
  <si>
    <t>dc86dbfc-4b6d-46c8-878f-71ddea09b50a</t>
  </si>
  <si>
    <t>50b1cd48-0d84-4c4e-9afd-086a57c6f23b</t>
  </si>
  <si>
    <t>94270cc7-9921-4760-a2b4-5176f02419dd</t>
  </si>
  <si>
    <t>e4f89eb5-69fd-4fd7-9168-65b9f0e30e9c</t>
  </si>
  <si>
    <t>c74bc8d6-7fb8-4617-a91e-7803152a3242</t>
  </si>
  <si>
    <t>Le probleme de l'insecurite touche tous les aspects</t>
  </si>
  <si>
    <t>6d2ec3f8-5ec0-4ea6-b1ff-532634626dc9</t>
  </si>
  <si>
    <t>b9ca70ec-f2a0-4d50-8967-1bc1b4fa5d26</t>
  </si>
  <si>
    <t>618a8400-9337-46ba-b233-540374c44044</t>
  </si>
  <si>
    <t>ed7aee94-8e57-43ec-a415-91852325b802</t>
  </si>
  <si>
    <t>f4972009-6b7b-4641-b0b5-edda8bfea020</t>
  </si>
  <si>
    <t>a9ed15d2-2185-410a-a06e-c593eba3cb06</t>
  </si>
  <si>
    <t>c1e18108-e5e9-48cb-a09f-78c8ec127056</t>
  </si>
  <si>
    <t>Cette commercante refuse de donner son nom et son numero de telephone</t>
  </si>
  <si>
    <t>85d07d1d-4181-447c-a807-f6c1605259a9</t>
  </si>
  <si>
    <t>121c8b95-68da-4988-bd9b-1661a6a20f69</t>
  </si>
  <si>
    <t>bea9f3ce-1e3e-4ad0-b6ea-13cd08fd0e32</t>
  </si>
  <si>
    <t>f6386550-3981-45d4-a87d-007527c9fd59</t>
  </si>
  <si>
    <t>Savon lessive Dentifrice Chlore en grain Bokit</t>
  </si>
  <si>
    <t>Assiette Cuillère pour manger Cuillère de service Casserole</t>
  </si>
  <si>
    <t>Jus de citron</t>
  </si>
  <si>
    <t>Pioche Pelles Râteau Brouette</t>
  </si>
  <si>
    <t>Sac à dos Paiement frais scolaire (paiement uniforme,…)</t>
  </si>
  <si>
    <t>Il faudrait une visite au niveau du point d'eau a Siko</t>
  </si>
  <si>
    <t>0397a4e1-5e13-4d08-bed9-7f316955a6f6</t>
  </si>
  <si>
    <t>Dentifrice Savon lessive</t>
  </si>
  <si>
    <t>3eb363c5-b305-4b44-95c5-f7961de2a3fb</t>
  </si>
  <si>
    <t>Papier toilette Dentifrice Déodorant Savon lessive</t>
  </si>
  <si>
    <t>Thér</t>
  </si>
  <si>
    <t>c2794768-3205-4bfe-87dd-5ee59b9c05f1</t>
  </si>
  <si>
    <t>81f3f1ac-4f5a-40e9-8748-e4a3a6738657</t>
  </si>
  <si>
    <t>ff253ef5-dcbc-4cff-a8ed-9abbf64a34e9</t>
  </si>
  <si>
    <t>Riz Sucre Haricot noir Huile Mais</t>
  </si>
  <si>
    <t>Médicaments douleur (aspirine, …) Moustiquaire Materiels de protection contre le Covid-19 (Gel hydroalchoolique, cache-nez)</t>
  </si>
  <si>
    <t>cb7fa5bf-6233-479f-a493-279446266947</t>
  </si>
  <si>
    <t>Riz Mais Blé Sucre Haricot noir Haricot rouge Huile</t>
  </si>
  <si>
    <t>Savon lessive Chlore en grain Dentifrice Papier toilette Déodorant</t>
  </si>
  <si>
    <t>Planche (2x4) Tôle</t>
  </si>
  <si>
    <t>Lampe torche Sifflet</t>
  </si>
  <si>
    <t>Machette Brouette</t>
  </si>
  <si>
    <t>Paiement frais scolaire (paiement uniforme,…) Cahiers Plumes/Crayons</t>
  </si>
  <si>
    <t>Plumes/Crayons Cahiers Paiement frais scolaire (paiement uniforme,…)</t>
  </si>
  <si>
    <t>0f89ced7-b006-4044-ab52-c6d78d9178f4</t>
  </si>
  <si>
    <t>Riz Mais Blé Sucre Haricot noir Haricot rouge Huile Farine de blé</t>
  </si>
  <si>
    <t>Savon lessive Serviettes hygiéniques (femmes) Chlore en grain Dentifrice Papier toilette Déodorant</t>
  </si>
  <si>
    <t>ac8f31a4-5612-456c-83fa-99fef34c0828</t>
  </si>
  <si>
    <t>Farine de blé Riz Mais Blé Sucre Haricot noir Haricot rouge Huile</t>
  </si>
  <si>
    <t>Savon lessive Serviettes hygiéniques (femmes) Chlore en grain Dentifrice Savon mains Déodorant</t>
  </si>
  <si>
    <t>Médicaments douleur (aspirine, …) Des antibiotiques Materiels de protection contre le Covid-19 (Gel hydroalchoolique, cache-nez)</t>
  </si>
  <si>
    <t>29f57d6c-1a64-4807-9f43-978214c77c19</t>
  </si>
  <si>
    <t>Serviettes hygiéniques (femmes) Savon lessive Savon mains Chlore en grain Dentifrice Papier toilette Déodorant</t>
  </si>
  <si>
    <t>a_intro/q01_date</t>
  </si>
  <si>
    <t>a_intro/q02_organisation</t>
  </si>
  <si>
    <t>a_intro/enqueteur</t>
  </si>
  <si>
    <t>a_intro/q04_departement</t>
  </si>
  <si>
    <t>a_intro/q05_commune</t>
  </si>
  <si>
    <t>a_intro/commune</t>
  </si>
  <si>
    <t>a_intro/sq06_section_communale</t>
  </si>
  <si>
    <t>a_intro/section_commune</t>
  </si>
  <si>
    <t>a_intro/q06_localite</t>
  </si>
  <si>
    <t>a_intro/q06_localite_autre</t>
  </si>
  <si>
    <t>a_intro/q07_marche</t>
  </si>
  <si>
    <t>a_intro/marche_conu</t>
  </si>
  <si>
    <t>a_intro/marche</t>
  </si>
  <si>
    <t>a_intro/q07_2_marche_zone</t>
  </si>
  <si>
    <t>a_intro/q00_type_enquete</t>
  </si>
  <si>
    <t>a_intro/q010_sexe</t>
  </si>
  <si>
    <t>applicable/marchand/b_magasin/q1_1_magain_type</t>
  </si>
  <si>
    <t>applicable/marchand/b_magasin/q1_4_type_payment</t>
  </si>
  <si>
    <t>applicable/marchand/b_magasin/q1_4_type_payment/gourde</t>
  </si>
  <si>
    <t>applicable/marchand/b_magasin/q1_4_type_payment/dollar</t>
  </si>
  <si>
    <t>applicable/marchand/b_magasin/q1_4_type_payment/mobile</t>
  </si>
  <si>
    <t>applicable/marchand/b_magasin/q1_4_type_payment/credite_tot</t>
  </si>
  <si>
    <t>applicable/marchand/b_magasin/q1_4_type_payment/credite_part</t>
  </si>
  <si>
    <t>applicable/marchand/b_magasin/q1_4_type_payment/trock</t>
  </si>
  <si>
    <t>applicable/marchand/b_magasin/q1_4_type_payment/coupon</t>
  </si>
  <si>
    <t>applicable/marchand/b_magasin/q1_4_type_payment/check</t>
  </si>
  <si>
    <t>applicable/marchand/b_magasin/q1_4_type_payment/autre</t>
  </si>
  <si>
    <t>applicable/marchand/b_magasin/q1_4_type_payment/nsnr</t>
  </si>
  <si>
    <t>applicable/marchand/b_magasin/q1_5_changement_commercants</t>
  </si>
  <si>
    <t>applicable/marchand/b_magasin/q1_6_clients</t>
  </si>
  <si>
    <t>applicable/marchand/c_produits_food/food_solide/food_solide_marmite/nourriture_farine_ble/q3_2_prix_bas_kg_farine_ble</t>
  </si>
  <si>
    <t>applicable/marchand/c_produits_food/food_solide/food_solide_marmite/nourriture_farine_ble/q3_3_importe_farine_ble</t>
  </si>
  <si>
    <t>applicable/marchand/c_produits_food/food_solide/food_solide_marmite/nourriture_riz/q3_2_prix_bas_marmite_riz</t>
  </si>
  <si>
    <t>applicable/marchand/c_produits_food/food_solide/food_solide_marmite/nourriture_riz/q3_3_importe_riz</t>
  </si>
  <si>
    <t>applicable/marchand/c_produits_food/food_solide/food_solide_marmite/nourriture_mais/q3_2_prix_bas_autre_mais_mais</t>
  </si>
  <si>
    <t>applicable/marchand/c_produits_food/food_solide/food_solide_marmite/nourriture_mais/q3_3_importe_mais</t>
  </si>
  <si>
    <t>applicable/marchand/c_produits_food/food_solide/food_solide_marmite/nourriture_sucre/q3_2_prix_bas_autre_sucre_sucre</t>
  </si>
  <si>
    <t>applicable/marchand/c_produits_food/food_solide/food_solide_marmite/nourriture_sucre/q3_3_importe_sucre</t>
  </si>
  <si>
    <t>applicable/marchand/c_produits_food/food_solide/food_solide_marmite/nourriture_haricot_noir/q3_2_prix_bas_autre_haricot_noir</t>
  </si>
  <si>
    <t>applicable/marchand/c_produits_food/food_solide/food_solide_marmite/nourriture_haricot_noir/q3_3_importe_haricot_noir</t>
  </si>
  <si>
    <t>applicable/marchand/c_produits_food/food_solide/food_solide_marmite/nourriture_haricot_rouge/q3_2_prix_bas_kg_haricot_rouge</t>
  </si>
  <si>
    <t>applicable/marchand/c_produits_food/food_solide/food_solide_marmite/nourriture_haricot_rouge/q3_3_importe_haricot_rouge</t>
  </si>
  <si>
    <t>applicable/marchand/c_produits_food/nourriture_huile/q3_1_unite_huile</t>
  </si>
  <si>
    <t>applicable/marchand/c_produits_food/nourriture_huile/q3_2_prix_bas_gal_huile</t>
  </si>
  <si>
    <t>applicable/marchand/c_produits_food/nourriture_huile/nourriture_huile_autreunite/note_huile_autreunite</t>
  </si>
  <si>
    <t>applicable/marchand/c_produits_food/nourriture_huile/nourriture_huile_autreunite/q3_1_2_unites_autre_huile</t>
  </si>
  <si>
    <t>applicable/marchand/c_produits_food/nourriture_huile/nourriture_huile_autreunite/nom_unite_autre_huile</t>
  </si>
  <si>
    <t>applicable/marchand/c_produits_food/nourriture_huile/nourriture_huile_autreunite/unite_autre_huile_connue</t>
  </si>
  <si>
    <t>applicable/marchand/c_produits_food/nourriture_huile/nourriture_huile_autreunite/q3_1_3_poids_unite_autre_huile</t>
  </si>
  <si>
    <t>applicable/marchand/c_produits_food/nourriture_huile/q3_2_prix_bas_autre_huile_huile</t>
  </si>
  <si>
    <t>applicable/marchand/c_produits_food/nourriture_huile/q3_3_importe_huile</t>
  </si>
  <si>
    <t>applicable/marchand/c_produits_food/q4_1_ruptures_nourriture</t>
  </si>
  <si>
    <t>applicable/marchand/c_produits_food/q4_2_raison_rupture_nourriture</t>
  </si>
  <si>
    <t>applicable/marchand/c_produits_food/q4_2_raison_rupture_nourriture/taux_echange</t>
  </si>
  <si>
    <t>applicable/marchand/c_produits_food/q4_2_raison_rupture_nourriture/probleme_transport</t>
  </si>
  <si>
    <t>applicable/marchand/c_produits_food/q4_2_raison_rupture_nourriture/catastrophe</t>
  </si>
  <si>
    <t>applicable/marchand/c_produits_food/q4_2_raison_rupture_nourriture/pas_saison</t>
  </si>
  <si>
    <t>applicable/marchand/c_produits_food/q4_2_raison_rupture_nourriture/trop_cher</t>
  </si>
  <si>
    <t>applicable/marchand/c_produits_food/q4_2_raison_rupture_nourriture/pas_assez_argent</t>
  </si>
  <si>
    <t>applicable/marchand/c_produits_food/q4_2_raison_rupture_nourriture/temps</t>
  </si>
  <si>
    <t>applicable/marchand/c_produits_food/q4_2_raison_rupture_nourriture/indisponible_f</t>
  </si>
  <si>
    <t>applicable/marchand/c_produits_food/q4_2_raison_rupture_nourriture/relation_f</t>
  </si>
  <si>
    <t>applicable/marchand/c_produits_food/q4_2_raison_rupture_nourriture/pas_voulu</t>
  </si>
  <si>
    <t>applicable/marchand/c_produits_food/q4_2_raison_rupture_nourriture/epuise_demande</t>
  </si>
  <si>
    <t>applicable/marchand/c_produits_food/q4_2_raison_rupture_nourriture/epuise_appro</t>
  </si>
  <si>
    <t>applicable/marchand/c_produits_food/q4_2_raison_rupture_nourriture/autre</t>
  </si>
  <si>
    <t>applicable/marchand/c_produits_food/q4_2_raison_rupture_nourriture/nsnr</t>
  </si>
  <si>
    <t>applicable/marchand/c_produits_food/q4_3_produits_rupture_nourriture</t>
  </si>
  <si>
    <t>applicable/marchand/c_produits_food/q4_3_produits_rupture_nourriture/farine_ble</t>
  </si>
  <si>
    <t>applicable/marchand/c_produits_food/q4_3_produits_rupture_nourriture/riz</t>
  </si>
  <si>
    <t>applicable/marchand/c_produits_food/q4_3_produits_rupture_nourriture/mais</t>
  </si>
  <si>
    <t>applicable/marchand/c_produits_food/q4_3_produits_rupture_nourriture/sucre</t>
  </si>
  <si>
    <t>applicable/marchand/c_produits_food/q4_3_produits_rupture_nourriture/haricot_noir</t>
  </si>
  <si>
    <t>applicable/marchand/c_produits_food/q4_3_produits_rupture_nourriture/haricot_rouge</t>
  </si>
  <si>
    <t>applicable/marchand/c_produits_food/q4_3_produits_rupture_nourriture/huile</t>
  </si>
  <si>
    <t>applicable/marchand/c_produits_food/q4_3_produits_rupture_nourriture/aucun</t>
  </si>
  <si>
    <t>applicable/marchand/c_produits_food/q4_4_credit_fournisseur_nourriture</t>
  </si>
  <si>
    <t>applicable/marchand/c_produits_food/q4_4_capacite_stock_nourriture</t>
  </si>
  <si>
    <t>applicable/marchand/c_produits_food/nourriture_fournisseur/q4_5_1_departement_fourniseur_nourriture</t>
  </si>
  <si>
    <t>applicable/marchand/c_produits_food/nourriture_fournisseur/meme_dep_food</t>
  </si>
  <si>
    <t>applicable/marchand/c_produits_food/nourriture_fournisseur/q4_5_2_commune_fourniseur_nourriture</t>
  </si>
  <si>
    <t>applicable/marchand/c_produits_food/nourriture_fournisseur/meme_com_food</t>
  </si>
  <si>
    <t>applicable/marchand/d_produits_eha/savon_lessive/q3_3_importe_savon_lessive</t>
  </si>
  <si>
    <t>applicable/marchand/d_produits_eha/brosse_dent/q3_3_importe_brosse_dent</t>
  </si>
  <si>
    <t>applicable/marchand/d_produits_eha/papier_toilette/q3_3_importe_papier_toilette</t>
  </si>
  <si>
    <t>applicable/marchand/d_produits_eha/savon_mains/q3_3_importe_savon_mains</t>
  </si>
  <si>
    <t>applicable/marchand/d_produits_eha/dentrifrice/q3_3_importe_dentrifrice</t>
  </si>
  <si>
    <t>applicable/marchand/d_produits_eha/serviettes_hygieniques/q3_3_importe_serviettes_hygieniques</t>
  </si>
  <si>
    <t>applicable/marchand/d_produits_eha/chlore_en_grain/q3_3_importe_chlore_grain</t>
  </si>
  <si>
    <t>applicable/marchand/d_produits_eha/eponge/q7_2_prix_eponge</t>
  </si>
  <si>
    <t>applicable/marchand/d_produits_eha/q4_1_ruptures_eha</t>
  </si>
  <si>
    <t>applicable/marchand/d_produits_eha/q4_2_raison_rupture_eha</t>
  </si>
  <si>
    <t>applicable/marchand/d_produits_eha/q4_2_raison_rupture_eha/taux_echange</t>
  </si>
  <si>
    <t>applicable/marchand/d_produits_eha/q4_2_raison_rupture_eha/probleme_transport</t>
  </si>
  <si>
    <t>applicable/marchand/d_produits_eha/q4_2_raison_rupture_eha/catastrophe</t>
  </si>
  <si>
    <t>applicable/marchand/d_produits_eha/q4_2_raison_rupture_eha/trop_cher</t>
  </si>
  <si>
    <t>applicable/marchand/d_produits_eha/q4_2_raison_rupture_eha/pas_assez_argent</t>
  </si>
  <si>
    <t>applicable/marchand/d_produits_eha/q4_2_raison_rupture_eha/stockage</t>
  </si>
  <si>
    <t>applicable/marchand/d_produits_eha/q4_2_raison_rupture_eha/indisponible_f</t>
  </si>
  <si>
    <t>applicable/marchand/d_produits_eha/q4_2_raison_rupture_eha/relation_f</t>
  </si>
  <si>
    <t>applicable/marchand/d_produits_eha/q4_2_raison_rupture_eha/pas_voulu</t>
  </si>
  <si>
    <t>applicable/marchand/d_produits_eha/q4_2_raison_rupture_eha/epuise</t>
  </si>
  <si>
    <t>applicable/marchand/d_produits_eha/q4_2_raison_rupture_eha/epuise_appro</t>
  </si>
  <si>
    <t>applicable/marchand/d_produits_eha/q4_2_raison_rupture_eha/autre</t>
  </si>
  <si>
    <t>applicable/marchand/d_produits_eha/q4_2_raison_rupture_eha/nsnr</t>
  </si>
  <si>
    <t>applicable/marchand/d_produits_eha/q4_2_1_autre_rupture_eha</t>
  </si>
  <si>
    <t>applicable/marchand/d_produits_eha/q4_3_produits_rupture_eha</t>
  </si>
  <si>
    <t>applicable/marchand/d_produits_eha/q4_3_produits_rupture_eha/savon_lessive</t>
  </si>
  <si>
    <t>applicable/marchand/d_produits_eha/q4_3_produits_rupture_eha/brosse_dent</t>
  </si>
  <si>
    <t>applicable/marchand/d_produits_eha/q4_3_produits_rupture_eha/dentrifrice</t>
  </si>
  <si>
    <t>applicable/marchand/d_produits_eha/q4_3_produits_rupture_eha/papier_toilette</t>
  </si>
  <si>
    <t>applicable/marchand/d_produits_eha/q4_3_produits_rupture_eha/serviettes_hygieniques</t>
  </si>
  <si>
    <t>applicable/marchand/d_produits_eha/q4_3_produits_rupture_eha/chlore_grain</t>
  </si>
  <si>
    <t>applicable/marchand/d_produits_eha/q4_3_produits_rupture_eha/savon_mains</t>
  </si>
  <si>
    <t>applicable/marchand/d_produits_eha/q4_3_produits_rupture_eha/bokit</t>
  </si>
  <si>
    <t>applicable/marchand/d_produits_eha/q4_3_produits_rupture_eha/bassine</t>
  </si>
  <si>
    <t>applicable/marchand/d_produits_eha/q4_3_produits_rupture_eha/eponge</t>
  </si>
  <si>
    <t>applicable/marchand/d_produits_eha/q4_3_produits_rupture_eha/aucun</t>
  </si>
  <si>
    <t>applicable/marchand/d_produits_eha/q4_4_credit_fournisseur_eha</t>
  </si>
  <si>
    <t>applicable/marchand/d_produits_eha/q4_4_capacite_stock_eha</t>
  </si>
  <si>
    <t>applicable/marchand/d_produits_eha/eha_fournisseur/q4_4_origin_fourniseur_eha</t>
  </si>
  <si>
    <t>applicable/marchand/d_produits_eha/eha_fournisseur/q4_5_1_departement_fourniseur_eha</t>
  </si>
  <si>
    <t>applicable/marchand/d_produits_eha/eha_fournisseur/meme_dep_eha</t>
  </si>
  <si>
    <t>applicable/marchand/d_produits_eha/eha_fournisseur/q4_5_2_commune_fourniseur_eha</t>
  </si>
  <si>
    <t>applicable/marchand/d_produits_eha/eha_fournisseur/meme_com_food_001</t>
  </si>
  <si>
    <t>applicable/marchand/g_produits_charbon/q4_1_ruptures_charbon</t>
  </si>
  <si>
    <t>applicable/marchand/contexte/q9_incidents</t>
  </si>
  <si>
    <t>applicable/marchand/contexte/q9_incidents_details</t>
  </si>
  <si>
    <t>applicable/marchand/contexte/q9_incidents_details/vol</t>
  </si>
  <si>
    <t>applicable/marchand/contexte/q9_incidents_details/affrontement</t>
  </si>
  <si>
    <t>applicable/marchand/contexte/q9_incidents_details/manifestations</t>
  </si>
  <si>
    <t>applicable/marchand/contexte/q9_incidents_details/hibernation</t>
  </si>
  <si>
    <t>applicable/marchand/contexte/q9_incidents_details/violence_genre</t>
  </si>
  <si>
    <t>applicable/marchand/contexte/q9_incidents_details/autre</t>
  </si>
  <si>
    <t>applicable/marchand/contexte/q9_incidents_autre</t>
  </si>
  <si>
    <t>applicable/marchand/contexte/q9_preocupations</t>
  </si>
  <si>
    <t>applicable/marchand/contexte/q9_preocupations/vols</t>
  </si>
  <si>
    <t>applicable/marchand/contexte/q9_preocupations/clients</t>
  </si>
  <si>
    <t>applicable/marchand/contexte/q9_preocupations/prix</t>
  </si>
  <si>
    <t>applicable/marchand/contexte/q9_preocupations/reappro</t>
  </si>
  <si>
    <t>applicable/marchand/contexte/q9_preocupations/violence</t>
  </si>
  <si>
    <t>applicable/marchand/contexte/q9_preocupations/aucune</t>
  </si>
  <si>
    <t>applicable/marchand/contexte/q9_preocupations/autre</t>
  </si>
  <si>
    <t>applicable/marchand/contexte/q9_preocupations/nsnr</t>
  </si>
  <si>
    <t>applicable/marchand/contexte/q9_preocupations_details</t>
  </si>
  <si>
    <t>applicable/marchand/contexte/q9_reappro</t>
  </si>
  <si>
    <t>applicable/marchand/contexte/q9_reappro_autre</t>
  </si>
  <si>
    <t>applicable/marchand/contexte/q9_reappro_details</t>
  </si>
  <si>
    <t>applicable/marchand/contexte/q9_reappro_details/nourriture</t>
  </si>
  <si>
    <t>applicable/marchand/contexte/q9_reappro_details/wash</t>
  </si>
  <si>
    <t>applicable/marchand/contexte/q9_reappro_details/charbon</t>
  </si>
  <si>
    <t>applicable/marchand/contexte/q9_reappro_details/aucun</t>
  </si>
  <si>
    <t>applicable/habitant/q05_commune_test</t>
  </si>
  <si>
    <t>applicable/habitant/q1_2_client_marche</t>
  </si>
  <si>
    <t>applicable/habitant/applicable_2/c_eau/q2_1_type_source</t>
  </si>
  <si>
    <t>applicable/habitant/applicable_2/c_eau/q2_1_type_source_autre</t>
  </si>
  <si>
    <t>applicable/habitant/applicable_2/c_eau/source_eau</t>
  </si>
  <si>
    <t>applicable/habitant/applicable_2/c_eau/nom_source_eau</t>
  </si>
  <si>
    <t>applicable/habitant/applicable_2/c_eau/source_eau_all</t>
  </si>
  <si>
    <t>applicable/habitant/applicable_2/c_eau/q2_1_type_source_derniere_fois_autre_raison</t>
  </si>
  <si>
    <t>applicable/habitant/applicable_2/c_eau/q2_1_type_source_derniere_fois_autre_raison_autre</t>
  </si>
  <si>
    <t>applicable/habitant/applicable_2/c_eau/q3_1_distance_eau</t>
  </si>
  <si>
    <t>applicable/habitant/applicable_2/c_eau/q2_3_eau_quantite_1gal</t>
  </si>
  <si>
    <t>applicable/habitant/applicable_2/c_eau/nom_unite_autre_eau_1</t>
  </si>
  <si>
    <t>applicable/habitant/applicable_2/c_eau/unite_autre_eau_connue</t>
  </si>
  <si>
    <t>applicable/habitant/applicable_2/c_eau/q_eau_autre/note_autre_unite</t>
  </si>
  <si>
    <t>applicable/habitant/applicable_2/c_eau/q_eau_autre/q2_3_eau_autre_unite</t>
  </si>
  <si>
    <t>applicable/habitant/applicable_2/c_eau/q_eau_autre/nom_unite_autre_eau_2</t>
  </si>
  <si>
    <t>applicable/habitant/applicable_2/c_eau/q_eau_autre/unite_autre_eau_autre</t>
  </si>
  <si>
    <t>applicable/habitant/applicable_2/c_eau/q_eau_autre/q2_3_eau_autre_unite_quantite</t>
  </si>
  <si>
    <t>applicable/habitant/applicable_2/c_eau/q2_4_prix_eau_connue</t>
  </si>
  <si>
    <t>applicable/habitant/applicable_2/c_eau/eau_prix_connu</t>
  </si>
  <si>
    <t>applicable/habitant/applicable_2/c_eau/q2_4_prix_eau_autre</t>
  </si>
  <si>
    <t>applicable/habitant/applicable_2/c_eau/eau_prix_unite_converti_1gal</t>
  </si>
  <si>
    <t>applicable/habitant/applicable_2/d_disponibilite/q3_1_traitement_eau</t>
  </si>
  <si>
    <t>applicable/habitant/applicable_2/d_disponibilite/q3_1_traitement_eau_non</t>
  </si>
  <si>
    <t>applicable/habitant/applicable_2/d_disponibilite/q3_1_ruptures_eau</t>
  </si>
  <si>
    <t>applicable/habitant/applicable_2/d_disponibilite/q3_3_raisons_ruptures_eau</t>
  </si>
  <si>
    <t>applicable/habitant/applicable_2/d_disponibilite/q3_3_raisons_ruptures_eau/insecu</t>
  </si>
  <si>
    <t>applicable/habitant/applicable_2/d_disponibilite/q3_3_raisons_ruptures_eau/pb_transport</t>
  </si>
  <si>
    <t>applicable/habitant/applicable_2/d_disponibilite/q3_3_raisons_ruptures_eau/catastrophe</t>
  </si>
  <si>
    <t>applicable/habitant/applicable_2/d_disponibilite/q3_3_raisons_ruptures_eau/secheresse</t>
  </si>
  <si>
    <t>applicable/habitant/applicable_2/d_disponibilite/q3_3_raisons_ruptures_eau/infrastructures</t>
  </si>
  <si>
    <t>applicable/habitant/applicable_2/d_disponibilite/q3_3_raisons_ruptures_eau/technique</t>
  </si>
  <si>
    <t>applicable/habitant/applicable_2/d_disponibilite/q3_3_raisons_ruptures_eau/politique</t>
  </si>
  <si>
    <t>applicable/habitant/applicable_2/d_disponibilite/q3_3_raisons_ruptures_eau/contamination</t>
  </si>
  <si>
    <t>applicable/habitant/applicable_2/d_disponibilite/q3_3_raisons_ruptures_eau/camion</t>
  </si>
  <si>
    <t>applicable/habitant/applicable_2/d_disponibilite/q3_3_raisons_ruptures_eau/autre</t>
  </si>
  <si>
    <t>applicable/habitant/applicable_2/d_disponibilite/q3_3_raisons_ruptures_eau/nsnr</t>
  </si>
  <si>
    <t>applicable/habitant/applicable_2/d_disponibilite/q3_3_1_autre_rupture_nourriture</t>
  </si>
  <si>
    <t>applicable/habitant/acces/q8_acces</t>
  </si>
  <si>
    <t>applicable/habitant/acces/q8_acces_details</t>
  </si>
  <si>
    <t>applicable/habitant/acces/q8_acces_details/affrontements_pap</t>
  </si>
  <si>
    <t>applicable/habitant/acces/q8_acces_details/mort_president</t>
  </si>
  <si>
    <t>applicable/habitant/acces/q8_acces_details/autre</t>
  </si>
  <si>
    <t>applicable/habitant/acces/q8_acces_details_autre</t>
  </si>
  <si>
    <t>applicable/habitant/acces/q8_acces_impact</t>
  </si>
  <si>
    <t>applicable/habitant/acces/q8_acces_impact/route</t>
  </si>
  <si>
    <t>applicable/habitant/acces/q8_acces_impact/violence</t>
  </si>
  <si>
    <t>applicable/habitant/acces/q8_acces_impact/transport</t>
  </si>
  <si>
    <t>applicable/habitant/acces/q8_acces_impact/aucun</t>
  </si>
  <si>
    <t>applicable/habitant/acces/q8_acces_impact/autre</t>
  </si>
  <si>
    <t>applicable/habitant/acces/q8_acces_impact/nsnr</t>
  </si>
  <si>
    <t>applicable/habitant/acces/q8_acces_impact_autre</t>
  </si>
  <si>
    <t>Pas encore eu le temps de réapprovisinner Article trop cher Produit épuisé car beaucoup de personnes ont acheté</t>
  </si>
  <si>
    <t>Problèmes de transport Autre (précisez)</t>
  </si>
  <si>
    <t>Problèmes de transport Le marchand d'eau n'est pas venu à temps / Le marchand n'avait plus d'eau</t>
  </si>
  <si>
    <t>Savon lessive Serviettes hygiéniques</t>
  </si>
  <si>
    <t>Savon lessive Brosse à dent Chlore en grain (nettoyage)</t>
  </si>
  <si>
    <t>Savon pour se laver Serviettes hygiéniques Papier toilette Brosse à dent</t>
  </si>
  <si>
    <t>En espèces (Gourde) A crédit partiel Cheque</t>
  </si>
  <si>
    <t>A cause d’une catastrophe naturelle Article trop cher</t>
  </si>
  <si>
    <t>Pas assez d'argent Article trop cher Problèmes liés au transport ou au carburant</t>
  </si>
  <si>
    <t>Problèmes liés au transport ou au carburant Article trop cher Pas assez d'argent Pas encore eu le temps de réapprovisinner Produit épuisé car beaucoup de temps nécessaire pour l'approvisionnement</t>
  </si>
  <si>
    <t>Chlore en grain (nettoyage) Grand bokit fermé ou avec couvercle pour stocker l'eau (environ 5 gallons) Grande bassine de nettoyage ou pour cuisiner</t>
  </si>
  <si>
    <t>MA</t>
  </si>
  <si>
    <t>1ere Section Turgeau</t>
  </si>
  <si>
    <t>Article indisponible chez les fournisseurs Article trop cher</t>
  </si>
  <si>
    <t>Problèmes de transport Le marchand d'eau n'est pas venu à temps / Le marchand n'avait plus d'eau Problèmes techniques sur le réseau</t>
  </si>
  <si>
    <t># Charbon</t>
  </si>
  <si>
    <t># Bassine</t>
  </si>
  <si>
    <t># Eponge</t>
  </si>
  <si>
    <t>Nombre de Organisation</t>
  </si>
  <si>
    <t>NOMBRE DE PRIX COLLECTÉS PAR PRODUIT PAR ZONE (minimum visé = 4 prix par produit et par marché)</t>
  </si>
  <si>
    <t>Panier ICSM sans eau**</t>
  </si>
  <si>
    <t>Certains articles n'ont pas de valeur dans le calcul du panier</t>
  </si>
  <si>
    <t>Prix médian Novembre 2021</t>
  </si>
  <si>
    <t>Variation oct-nov</t>
  </si>
  <si>
    <t>variation oct-nov</t>
  </si>
  <si>
    <t>Panier ICSM nov</t>
  </si>
  <si>
    <t>Mobile</t>
  </si>
  <si>
    <t>Credit total</t>
  </si>
  <si>
    <t>Credit partiel</t>
  </si>
  <si>
    <t>Nombre de a_intro/q00_type_enquete</t>
  </si>
  <si>
    <t>Insecurite dans la commune</t>
  </si>
  <si>
    <t>Probleme de transport</t>
  </si>
  <si>
    <t>Secheresse</t>
  </si>
  <si>
    <t>Probleme d'infrastructures</t>
  </si>
  <si>
    <t>Probleme technique sur le reseau</t>
  </si>
  <si>
    <t>Difficultes politiques</t>
  </si>
  <si>
    <t>Pas de reponse</t>
  </si>
  <si>
    <t># Source d'eau</t>
  </si>
  <si>
    <t>Pas encore eu le temps de reapprovisionner</t>
  </si>
  <si>
    <t>Stock epuise</t>
  </si>
  <si>
    <t># commercants</t>
  </si>
  <si>
    <r>
      <t xml:space="preserve">FOURNISSEUR PRINCIPAL DE PRODUITS ALIMENTAIRES SITUÉ DANS LA MEME COMMUNE QUE LE COMMERÇANT </t>
    </r>
    <r>
      <rPr>
        <sz val="12"/>
        <color theme="1" tint="0.499984740745262"/>
        <rFont val="Arial Narrow"/>
        <family val="2"/>
      </rPr>
      <t>(Parmi ceux se trouvant en Haïti)</t>
    </r>
  </si>
  <si>
    <t>Brosse a dent</t>
  </si>
  <si>
    <t>Dentrifrice</t>
  </si>
  <si>
    <t>Nombre de applicable/marchand/d_produits_eha/eha_fournisseur/meme_com_food_001</t>
  </si>
  <si>
    <t>Le vol</t>
  </si>
  <si>
    <t>Reapprovisionnement</t>
  </si>
  <si>
    <t>*Autres</t>
  </si>
  <si>
    <t xml:space="preserve">10 ème cycle de collecte </t>
  </si>
  <si>
    <t>24 Novembre - 2 Decembre 2021</t>
  </si>
  <si>
    <t xml:space="preserve">9 communes à travers 5 départements Haïtiens. 
Il convient de noter que la couverture géographique peut varier à chaque collecte selon l’intérêt et de la capacité des partenaires d’assurer une collecte régulière des prix, cependant cette évaluation intègre une différenciation entre les zones urbaines et rurales. </t>
  </si>
  <si>
    <t>applicable/habitant/Evaluation des besoins des ménages/Besoins alimentaires/Pour vous, selon vos besoins, quels sont les produits alimentaires les plus prioritaires pour votre ménage ?</t>
  </si>
  <si>
    <t>applicable/habitant/Evaluation des besoins des ménages/Besoins alimentaires/Pour vous, selon vos besoins, quels sont les produits alimentaires les plus prioritaires pour votre ménage ?/Farine de blé</t>
  </si>
  <si>
    <t>applicable/habitant/Evaluation des besoins des ménages/Besoins alimentaires/Pour vous, selon vos besoins, quels sont les produits alimentaires les plus prioritaires pour votre ménage ?/Riz</t>
  </si>
  <si>
    <t>applicable/habitant/Evaluation des besoins des ménages/Besoins alimentaires/Pour vous, selon vos besoins, quels sont les produits alimentaires les plus prioritaires pour votre ménage ?/Mais</t>
  </si>
  <si>
    <t>applicable/habitant/Evaluation des besoins des ménages/Besoins alimentaires/Pour vous, selon vos besoins, quels sont les produits alimentaires les plus prioritaires pour votre ménage ?/Blé</t>
  </si>
  <si>
    <t>applicable/habitant/Evaluation des besoins des ménages/Besoins alimentaires/Pour vous, selon vos besoins, quels sont les produits alimentaires les plus prioritaires pour votre ménage ?/Sucre</t>
  </si>
  <si>
    <t>applicable/habitant/Evaluation des besoins des ménages/Besoins alimentaires/Pour vous, selon vos besoins, quels sont les produits alimentaires les plus prioritaires pour votre ménage ?/Haricot noir</t>
  </si>
  <si>
    <t>applicable/habitant/Evaluation des besoins des ménages/Besoins alimentaires/Pour vous, selon vos besoins, quels sont les produits alimentaires les plus prioritaires pour votre ménage ?/Haricot rouge</t>
  </si>
  <si>
    <t>applicable/habitant/Evaluation des besoins des ménages/Besoins alimentaires/Pour vous, selon vos besoins, quels sont les produits alimentaires les plus prioritaires pour votre ménage ?/Huile</t>
  </si>
  <si>
    <t>applicable/habitant/Evaluation des besoins des ménages/Besoins alimentaires/Pour vous, selon vos besoins, quels sont les produits alimentaires les plus prioritaires pour votre ménage ?/Autres (précisez)</t>
  </si>
  <si>
    <t>applicable/habitant/Evaluation des besoins des ménages/Besoins alimentaires/Pour vous, selon vos besoins, quels sont les produits alimentaires les plus prioritaires pour votre ménage ?/Aucun</t>
  </si>
  <si>
    <t>applicable/habitant/Evaluation des besoins des ménages/Besoins alimentaires/Quelle quantité de farine de blé en grosse marmite serait suffisante pour votre ménage pour 1 mois ?</t>
  </si>
  <si>
    <t>applicable/habitant/Evaluation des besoins des ménages/Besoins alimentaires/Quelle quantité de riz en grosse marmite serait suffisante pour votre ménage pour 1 mois ?</t>
  </si>
  <si>
    <t>applicable/habitant/Evaluation des besoins des ménages/Besoins alimentaires/Quelle quantité maïs en grosse marmite serait suffisante pour votre ménage pour 1 mois ?</t>
  </si>
  <si>
    <t>applicable/habitant/Evaluation des besoins des ménages/Besoins alimentaires/Quelle quantité de blé en grosse marmite serait suffisante pour votre ménage pour 1 mois ?</t>
  </si>
  <si>
    <t>applicable/habitant/Evaluation des besoins des ménages/Besoins alimentaires/Quelle quantité de sucre en grosse marmite serait suffisante pour votre ménage pour 1 mois ?</t>
  </si>
  <si>
    <t>applicable/habitant/Evaluation des besoins des ménages/Besoins alimentaires/Quelle quantité d'haricot noir en grosse marmite serait suffisante pour votre ménage pour 1 mois ?</t>
  </si>
  <si>
    <t>applicable/habitant/Evaluation des besoins des ménages/Besoins alimentaires/Quelle quantité d'haricot rouge en grosse marmite serait suffisante pour votre ménage pour 1 mois ?</t>
  </si>
  <si>
    <t>applicable/habitant/Evaluation des besoins des ménages/Besoins alimentaires/Quelle quantité d'huile en gallon serait suffisante pour votre ménage pour 1 mois?</t>
  </si>
  <si>
    <t>applicable/habitant/Evaluation des besoins des ménages/Besoins d'hygiène et d'assainissement/Pour vous, selon vos besoins, quels sont les produits d'hygiène et d'assainsissement les plus prioritaires pour votre ménage ?/Serviettes hygiéniques (femmes)</t>
  </si>
  <si>
    <t>applicable/habitant/Evaluation des besoins des ménages/Besoins d'hygiène et d'assainissement/Pour vous, selon vos besoins, quels sont les produits d'hygiène et d'assainsissement les plus prioritaires pour votre ménage ?/Savon lessive</t>
  </si>
  <si>
    <t>applicable/habitant/Evaluation des besoins des ménages/Besoins d'hygiène et d'assainissement/Pour vous, selon vos besoins, quels sont les produits d'hygiène et d'assainsissement les plus prioritaires pour votre ménage ?/Savon mains</t>
  </si>
  <si>
    <t>applicable/habitant/Evaluation des besoins des ménages/Besoins d'hygiène et d'assainissement/Pour vous, selon vos besoins, quels sont les produits d'hygiène et d'assainsissement les plus prioritaires pour votre ménage ?/Chlore en grain</t>
  </si>
  <si>
    <t>applicable/habitant/Evaluation des besoins des ménages/Besoins d'hygiène et d'assainissement/Pour vous, selon vos besoins, quels sont les produits d'hygiène et d'assainsissement les plus prioritaires pour votre ménage ?/Dentifrice</t>
  </si>
  <si>
    <t>applicable/habitant/Evaluation des besoins des ménages/Besoins d'hygiène et d'assainissement/Pour vous, selon vos besoins, quels sont les produits d'hygiène et d'assainsissement les plus prioritaires pour votre ménage ?/Papier toilette</t>
  </si>
  <si>
    <t>applicable/habitant/Evaluation des besoins des ménages/Besoins d'hygiène et d'assainissement/Pour vous, selon vos besoins, quels sont les produits d'hygiène et d'assainsissement les plus prioritaires pour votre ménage ?/Déodorant</t>
  </si>
  <si>
    <t>applicable/habitant/Evaluation des besoins des ménages/Besoins d'hygiène et d'assainissement/Pour vous, selon vos besoins, quels sont les produits d'hygiène et d'assainsissement les plus prioritaires pour votre ménage ?/Bokit</t>
  </si>
  <si>
    <t>applicable/habitant/Evaluation des besoins des ménages/Besoins d'hygiène et d'assainissement/Pour vous, selon vos besoins, quels sont les produits d'hygiène et d'assainsissement les plus prioritaires pour votre ménage ?/Autres (précisez)</t>
  </si>
  <si>
    <t>applicable/habitant/Evaluation des besoins des ménages/Besoins d'hygiène et d'assainissement/Pour vous, selon vos besoins, quels sont les produits d'hygiène et d'assainsissement les plus prioritaires pour votre ménage ?/Aucun</t>
  </si>
  <si>
    <t>applicable/habitant/Evaluation des besoins des ménages/Besoins d'hygiène et d'assainissement/Combien de paquets de 8 serviettes hygiéniques serait suffisante pour votre ménage pour 1 mois ?</t>
  </si>
  <si>
    <t>applicable/habitant/Evaluation des besoins des ménages/Besoins d'hygiène et d'assainissement/Combien de savons lessive de 75g serait suffisant pour votre ménage pour 1 mois ?</t>
  </si>
  <si>
    <t>applicable/habitant/Evaluation des besoins des ménages/Besoins d'hygiène et d'assainissement/Combien de savons mains de 75g serait suffisant pour votre ménage pour 1 mois ?</t>
  </si>
  <si>
    <t>applicable/habitant/Evaluation des besoins des ménages/Besoins d'hygiène et d'assainissement/Combien de sachets de 11g de chlore en grain serait suffisant pour votre ménage pour 1 mois ?</t>
  </si>
  <si>
    <t>applicable/habitant/Evaluation des besoins des ménages/Besoins d'hygiène et d'assainissement/Combien de tubes de 85g de dentifrice serait suffisant pour votre ménage pour 1 mois ?</t>
  </si>
  <si>
    <t>applicable/habitant/Evaluation des besoins des ménages/Besoins d'hygiène et d'assainissement/Combien de rouleaux de papier toilette serait suffisant pour votre ménage pour 1 mois ?</t>
  </si>
  <si>
    <t>applicable/habitant/Evaluation des besoins des ménages/Besoins d'hygiène et d'assainissement/Quelle quantité de déodorant serait suffisante pour votre ménage pour 1 mois ?</t>
  </si>
  <si>
    <t>applicable/habitant/Evaluation des besoins des ménages/Besoins d'hygiène et d'assainissement/Combien de bokit serait suffisant pour votre ménage pour 1 mois ?</t>
  </si>
  <si>
    <t>applicable/habitant/Evaluation des besoins des ménages/Besoins en Abris/Pour vous, selon vos besoins, quels sont les produits d'abris les plus prioritaires pour votre ménage ?/Tôle</t>
  </si>
  <si>
    <t>applicable/habitant/Evaluation des besoins des ménages/Besoins en Abris/Pour vous, selon vos besoins, quels sont les produits d'abris les plus prioritaires pour votre ménage ?/Clou</t>
  </si>
  <si>
    <t>applicable/habitant/Evaluation des besoins des ménages/Besoins en Abris/Pour vous, selon vos besoins, quels sont les produits d'abris les plus prioritaires pour votre ménage ?/Bâche</t>
  </si>
  <si>
    <t>applicable/habitant/Evaluation des besoins des ménages/Besoins en Abris/Pour vous, selon vos besoins, quels sont les produits d'abris les plus prioritaires pour votre ménage ?/Planche (2x4)</t>
  </si>
  <si>
    <t>applicable/habitant/Evaluation des besoins des ménages/Besoins en Abris/Pour vous, selon vos besoins, quels sont les produits d'abris les plus prioritaires pour votre ménage ?/Planche (4x4)</t>
  </si>
  <si>
    <t>applicable/habitant/Evaluation des besoins des ménages/Besoins en Abris/Pour vous, selon vos besoins, quels sont les produits d'abris les plus prioritaires pour votre ménage ?/Marteau</t>
  </si>
  <si>
    <t>applicable/habitant/Evaluation des besoins des ménages/Besoins en Abris/Pour vous, selon vos besoins, quels sont les produits d'abris les plus prioritaires pour votre ménage ?/Tente</t>
  </si>
  <si>
    <t>applicable/habitant/Evaluation des besoins des ménages/Besoins en Abris/Pour vous, selon vos besoins, quels sont les produits d'abris les plus prioritaires pour votre ménage ?/Corde</t>
  </si>
  <si>
    <t>applicable/habitant/Evaluation des besoins des ménages/Besoins en Abris/Pour vous, selon vos besoins, quels sont les produits d'abris les plus prioritaires pour votre ménage ?/Scie pour le bois</t>
  </si>
  <si>
    <t>applicable/habitant/Evaluation des besoins des ménages/Besoins en Abris/Pour vous, selon vos besoins, quels sont les produits d'abris les plus prioritaires pour votre ménage ?/Fil d'attache</t>
  </si>
  <si>
    <t>applicable/habitant/Evaluation des besoins des ménages/Besoins en Abris/Pour vous, selon vos besoins, quels sont les produits d'abris les plus prioritaires pour votre ménage ?/Binette</t>
  </si>
  <si>
    <t>applicable/habitant/Evaluation des besoins des ménages/Besoins en Abris/Pour vous, selon vos besoins, quels sont les produits d'abris les plus prioritaires pour votre ménage ?/Autres (précisez)</t>
  </si>
  <si>
    <t>applicable/habitant/Evaluation des besoins des ménages/Besoins en Abris/Pour vous, selon vos besoins, quels sont les produits d'abris les plus prioritaires pour votre ménage ?/Aucun</t>
  </si>
  <si>
    <t>applicable/habitant/Evaluation des besoins des ménages/Besoins en Abris/Combien de tôle serait suffisante pour votre ménage ?</t>
  </si>
  <si>
    <t>applicable/habitant/Evaluation des besoins des ménages/Besoins en Abris/Combien de clous serait suffisante pour votre ménage ?</t>
  </si>
  <si>
    <t>applicable/habitant/Evaluation des besoins des ménages/Besoins en Abris/Combien de bâche serait suffisante pour votre menage ?</t>
  </si>
  <si>
    <t>applicable/habitant/Evaluation des besoins des ménages/Besoins en Abris/Combien de planche (2x4) en nombre de pièces serait suffisante pour votre menage ?</t>
  </si>
  <si>
    <t>applicable/habitant/Evaluation des besoins des ménages/Besoins en Abris/Combien de planche (4x4) en nombre de pièces serait suffisante pour votre menage ?</t>
  </si>
  <si>
    <t>applicable/habitant/Evaluation des besoins des ménages/Besoins en Abris/Combien de marteau en nombre de pièces serait suffisante pour votre menage ?</t>
  </si>
  <si>
    <t>applicable/habitant/Evaluation des besoins des ménages/Besoins en Abris/Combien de tente serait suffisante pour votre menage ?</t>
  </si>
  <si>
    <t>applicable/habitant/Evaluation des besoins des ménages/Besoins en Abris/Combien de corde serait suffisante pour votre menage ?</t>
  </si>
  <si>
    <t>applicable/habitant/Evaluation des besoins des ménages/Besoins en Abris/Combien de scie en nombre de pièces pour le bois serait suffisante pour votre menage ?</t>
  </si>
  <si>
    <t>applicable/habitant/Evaluation des besoins des ménages/Besoins en Abris/Combien de fil d'attache serait suffisante pour votre menage ?</t>
  </si>
  <si>
    <t>applicable/habitant/Evaluation des besoins des ménages/Besoins en Abris/Combien de binette en nombre de pièces serait suffisante pour votre ménage ?</t>
  </si>
  <si>
    <t>applicable/habitant/Evaluation des besoins des ménages/Besoins Articles non-alimentaires: Couverture, ustensiles de cuisine et de nettoyage et de stockage d’eau/Quels sont, selon vos besoins, les produits non-alimentaires les plus prioritaires pour votre ménage ?/Couverture</t>
  </si>
  <si>
    <t>applicable/habitant/Evaluation des besoins des ménages/Besoins Articles non-alimentaires: Couverture, ustensiles de cuisine et de nettoyage et de stockage d’eau/Quels sont, selon vos besoins, les produits non-alimentaires les plus prioritaires pour votre ménage ?/Casserole</t>
  </si>
  <si>
    <t>applicable/habitant/Evaluation des besoins des ménages/Besoins Articles non-alimentaires: Couverture, ustensiles de cuisine et de nettoyage et de stockage d’eau/Quels sont, selon vos besoins, les produits non-alimentaires les plus prioritaires pour votre ménage ?/Poêle</t>
  </si>
  <si>
    <t>applicable/habitant/Evaluation des besoins des ménages/Besoins Articles non-alimentaires: Couverture, ustensiles de cuisine et de nettoyage et de stockage d’eau/Quels sont, selon vos besoins, les produits non-alimentaires les plus prioritaires pour votre ménage ?/Godet</t>
  </si>
  <si>
    <t>applicable/habitant/Evaluation des besoins des ménages/Besoins Articles non-alimentaires: Couverture, ustensiles de cuisine et de nettoyage et de stockage d’eau/Quels sont, selon vos besoins, les produits non-alimentaires les plus prioritaires pour votre ménage ?/Cuillère pour manger</t>
  </si>
  <si>
    <t>applicable/habitant/Evaluation des besoins des ménages/Besoins Articles non-alimentaires: Couverture, ustensiles de cuisine et de nettoyage et de stockage d’eau/Quels sont, selon vos besoins, les produits non-alimentaires les plus prioritaires pour votre ménage ?/Assiette</t>
  </si>
  <si>
    <t>applicable/habitant/Evaluation des besoins des ménages/Besoins Articles non-alimentaires: Couverture, ustensiles de cuisine et de nettoyage et de stockage d’eau/Quels sont, selon vos besoins, les produits non-alimentaires les plus prioritaires pour votre ménage ?/Cuillère de service</t>
  </si>
  <si>
    <t>applicable/habitant/Evaluation des besoins des ménages/Besoins Articles non-alimentaires: Couverture, ustensiles de cuisine et de nettoyage et de stockage d’eau/Quels sont, selon vos besoins, les produits non-alimentaires les plus prioritaires pour votre ménage ?/Grande bassine</t>
  </si>
  <si>
    <t>applicable/habitant/Evaluation des besoins des ménages/Besoins Articles non-alimentaires: Couverture, ustensiles de cuisine et de nettoyage et de stockage d’eau/Quels sont, selon vos besoins, les produits non-alimentaires les plus prioritaires pour votre ménage ?/Éponge</t>
  </si>
  <si>
    <t>applicable/habitant/Evaluation des besoins des ménages/Besoins Articles non-alimentaires: Couverture, ustensiles de cuisine et de nettoyage et de stockage d’eau/Quels sont, selon vos besoins, les produits non-alimentaires les plus prioritaires pour votre ménage ?/Autres (précisez)</t>
  </si>
  <si>
    <t>applicable/habitant/Evaluation des besoins des ménages/Besoins Articles non-alimentaires: Couverture, ustensiles de cuisine et de nettoyage et de stockage d’eau/Quels sont, selon vos besoins, les produits non-alimentaires les plus prioritaires pour votre ménage ?/Aucun</t>
  </si>
  <si>
    <t>applicable/habitant/Evaluation des besoins des ménages/Besoins Articles non-alimentaires: Couverture, ustensiles de cuisine et de nettoyage et de stockage d’eau/Combien de couvertures serait suffisantes pour votre ménage ?</t>
  </si>
  <si>
    <t>applicable/habitant/Evaluation des besoins des ménages/Besoins Articles non-alimentaires: Couverture, ustensiles de cuisine et de nettoyage et de stockage d’eau/Combien de casseroles serait suffisantes pour votre menage?</t>
  </si>
  <si>
    <t>applicable/habitant/Evaluation des besoins des ménages/Besoins Articles non-alimentaires: Couverture, ustensiles de cuisine et de nettoyage et de stockage d’eau/Combien de poêles serait suffisantes pour votre menage?</t>
  </si>
  <si>
    <t>applicable/habitant/Evaluation des besoins des ménages/Besoins Articles non-alimentaires: Couverture, ustensiles de cuisine et de nettoyage et de stockage d’eau/Combien de godets serait suffisants pour votre menage?</t>
  </si>
  <si>
    <t>applicable/habitant/Evaluation des besoins des ménages/Besoins Articles non-alimentaires: Couverture, ustensiles de cuisine et de nettoyage et de stockage d’eau/Combien de cuillères pour manger serait suffisantes pour votre menage?</t>
  </si>
  <si>
    <t>applicable/habitant/Evaluation des besoins des ménages/Besoins Articles non-alimentaires: Couverture, ustensiles de cuisine et de nettoyage et de stockage d’eau/Combien d'assiettes serait suffisantes pour votre menage?</t>
  </si>
  <si>
    <t>applicable/habitant/Evaluation des besoins des ménages/Besoins Articles non-alimentaires: Couverture, ustensiles de cuisine et de nettoyage et de stockage d’eau/Combien de cuillères de service serait suffisantes pour votre menage?</t>
  </si>
  <si>
    <t>applicable/habitant/Evaluation des besoins des ménages/Besoins Articles non-alimentaires: Couverture, ustensiles de cuisine et de nettoyage et de stockage d’eau/Combien de grande bassine serait suffisantes pour votre menage?</t>
  </si>
  <si>
    <t>applicable/habitant/Evaluation des besoins des ménages/Besoins Articles non-alimentaires: Couverture, ustensiles de cuisine et de nettoyage et de stockage d’eau/Combien d'éponges serait suffisantes pour votre ménage pour un mois ?</t>
  </si>
  <si>
    <t>applicable/habitant/Evaluation des besoins des ménages/Besoins en Soins médicaux/Quels seraient, pour vous, les besoins (services/médicaments) médicaux les plus prioritaires ?/Médicaments douleur (aspirine, …)</t>
  </si>
  <si>
    <t>applicable/habitant/Evaluation des besoins des ménages/Besoins en Soins médicaux/Quels seraient, pour vous, les besoins (services/médicaments) médicaux les plus prioritaires ?/Des antibiotiques</t>
  </si>
  <si>
    <t>applicable/habitant/Evaluation des besoins des ménages/Besoins en Soins médicaux/Quels seraient, pour vous, les besoins (services/médicaments) médicaux les plus prioritaires ?/Medicaments contre les maladies chroniques</t>
  </si>
  <si>
    <t>applicable/habitant/Evaluation des besoins des ménages/Besoins en Soins médicaux/Quels seraient, pour vous, les besoins (services/médicaments) médicaux les plus prioritaires ?/Préservatifs</t>
  </si>
  <si>
    <t>applicable/habitant/Evaluation des besoins des ménages/Besoins en Soins médicaux/Quels seraient, pour vous, les besoins (services/médicaments) médicaux les plus prioritaires ?/Moustiquaire</t>
  </si>
  <si>
    <t>applicable/habitant/Evaluation des besoins des ménages/Besoins en Soins médicaux/Quels seraient, pour vous, les besoins (services/médicaments) médicaux les plus prioritaires ?/Materiels de protection contre le Covid-19 (Gel hydroalchoolique, cache-nez)</t>
  </si>
  <si>
    <t>applicable/habitant/Evaluation des besoins des ménages/Besoins en Soins médicaux/Quels seraient, pour vous, les besoins (services/médicaments) médicaux les plus prioritaires ?/Service psychologique</t>
  </si>
  <si>
    <t>applicable/habitant/Evaluation des besoins des ménages/Besoins en Soins médicaux/Quels seraient, pour vous, les besoins (services/médicaments) médicaux les plus prioritaires ?/Autres (précisez)</t>
  </si>
  <si>
    <t>applicable/habitant/Evaluation des besoins des ménages/Besoins en Soins médicaux/Quels seraient, pour vous, les besoins (services/médicaments) médicaux les plus prioritaires ?/Aucun</t>
  </si>
  <si>
    <t>applicable/habitant/Evaluation des besoins des ménages/Besoins en Soins médicaux/Veuillez spécifier autre :</t>
  </si>
  <si>
    <t>applicable/habitant/Evaluation des besoins des ménages/Besoins articles de protection/Pour vous, selon vos besoins, quels sont les articles de protection les plus prioritaires en ce moment?/Lampe torche</t>
  </si>
  <si>
    <t>applicable/habitant/Evaluation des besoins des ménages/Besoins articles de protection/Pour vous, selon vos besoins, quels sont les articles de protection les plus prioritaires en ce moment?/Enveloppe en plastique (protection des documents)</t>
  </si>
  <si>
    <t>applicable/habitant/Evaluation des besoins des ménages/Besoins articles de protection/Pour vous, selon vos besoins, quels sont les articles de protection les plus prioritaires en ce moment?/Sifflet</t>
  </si>
  <si>
    <t>applicable/habitant/Evaluation des besoins des ménages/Besoins articles de protection/Pour vous, selon vos besoins, quels sont les articles de protection les plus prioritaires en ce moment?/Radio</t>
  </si>
  <si>
    <t>applicable/habitant/Evaluation des besoins des ménages/Besoins articles de protection/Pour vous, selon vos besoins, quels sont les articles de protection les plus prioritaires en ce moment?/Autres (précisez)</t>
  </si>
  <si>
    <t>applicable/habitant/Evaluation des besoins des ménages/Besoins articles de protection/Pour vous, selon vos besoins, quels sont les articles de protection les plus prioritaires en ce moment?/Aucun</t>
  </si>
  <si>
    <t>applicable/habitant/Evaluation des besoins des ménages/Besoins articles de protection/Combien de lampes torches serait suffisantes pour votre ménage ?</t>
  </si>
  <si>
    <t>applicable/habitant/Evaluation des besoins des ménages/Besoins articles de protection/Combien d'enveloppes en plastique (protection des documents) serait suffisantes pour votre ménage ?</t>
  </si>
  <si>
    <t>applicable/habitant/Evaluation des besoins des ménages/Besoins articles de protection/Combien de sifflets serait suffisants pour votre ménage ?</t>
  </si>
  <si>
    <t>applicable/habitant/Evaluation des besoins des ménages/Besoins articles de protection/Combien de radios serait suffisantes pour votre ménage ?</t>
  </si>
  <si>
    <t>applicable/habitant/Evaluation des besoins des ménages/Besoins en Intrants/outils agricoles/pour vous, selon vos besoins, quels sont les intrants/outils agricoles les plus prioritaires pour votre ménage au cours du dernier mois ?/Pelles</t>
  </si>
  <si>
    <t>applicable/habitant/Evaluation des besoins des ménages/Besoins en Intrants/outils agricoles/pour vous, selon vos besoins, quels sont les intrants/outils agricoles les plus prioritaires pour votre ménage au cours du dernier mois ?/Râteau</t>
  </si>
  <si>
    <t>applicable/habitant/Evaluation des besoins des ménages/Besoins en Intrants/outils agricoles/pour vous, selon vos besoins, quels sont les intrants/outils agricoles les plus prioritaires pour votre ménage au cours du dernier mois ?/Machette</t>
  </si>
  <si>
    <t>applicable/habitant/Evaluation des besoins des ménages/Besoins en Intrants/outils agricoles/pour vous, selon vos besoins, quels sont les intrants/outils agricoles les plus prioritaires pour votre ménage au cours du dernier mois ?/Pioche</t>
  </si>
  <si>
    <t>applicable/habitant/Evaluation des besoins des ménages/Besoins en Intrants/outils agricoles/pour vous, selon vos besoins, quels sont les intrants/outils agricoles les plus prioritaires pour votre ménage au cours du dernier mois ?/Hache</t>
  </si>
  <si>
    <t>applicable/habitant/Evaluation des besoins des ménages/Besoins en Intrants/outils agricoles/pour vous, selon vos besoins, quels sont les intrants/outils agricoles les plus prioritaires pour votre ménage au cours du dernier mois ?/Brouette</t>
  </si>
  <si>
    <t>applicable/habitant/Evaluation des besoins des ménages/Besoins en Intrants/outils agricoles/pour vous, selon vos besoins, quels sont les intrants/outils agricoles les plus prioritaires pour votre ménage au cours du dernier mois ?/Houe</t>
  </si>
  <si>
    <t>applicable/habitant/Evaluation des besoins des ménages/Besoins en Intrants/outils agricoles/pour vous, selon vos besoins, quels sont les intrants/outils agricoles les plus prioritaires pour votre ménage au cours du dernier mois ?/Autres (précisez)</t>
  </si>
  <si>
    <t>applicable/habitant/Evaluation des besoins des ménages/Besoins en Intrants/outils agricoles/pour vous, selon vos besoins, quels sont les intrants/outils agricoles les plus prioritaires pour votre ménage au cours du dernier mois ?/Aucun</t>
  </si>
  <si>
    <t>applicable/habitant/Evaluation des besoins des ménages/Besoins en Education/Pour vous, quels étaient les matériels d'education les plus prioritaires au cours du dernier mois ?/Sac à dos</t>
  </si>
  <si>
    <t>applicable/habitant/Evaluation des besoins des ménages/Besoins en Education/Pour vous, quels étaient les matériels d'education les plus prioritaires au cours du dernier mois ?/Paiement frais scolaire (paiement uniforme,…)</t>
  </si>
  <si>
    <t>applicable/habitant/Evaluation des besoins des ménages/Besoins en Education/Pour vous, quels étaient les matériels d'education les plus prioritaires au cours du dernier mois ?/Cahiers</t>
  </si>
  <si>
    <t>applicable/habitant/Evaluation des besoins des ménages/Besoins en Education/Pour vous, quels étaient les matériels d'education les plus prioritaires au cours du dernier mois ?/Plumes/Crayons</t>
  </si>
  <si>
    <t>applicable/habitant/Evaluation des besoins des ménages/Besoins en Education/Pour vous, quels étaient les matériels d'education les plus prioritaires au cours du dernier mois ?/Autres (précisez)</t>
  </si>
  <si>
    <t>applicable/habitant/Evaluation des besoins des ménages/Besoins en Education/Pour vous, quels étaient les matériels d'education les plus prioritaires au cours du dernier mois ?/Aucun</t>
  </si>
  <si>
    <t>Déodorant</t>
  </si>
  <si>
    <t>Savons lessive</t>
  </si>
  <si>
    <t>Savons mains</t>
  </si>
  <si>
    <t>Articles d'abris identifies comme prioritaire cites par les IC (Clients)</t>
  </si>
  <si>
    <t>Clou</t>
  </si>
  <si>
    <t>Bâche</t>
  </si>
  <si>
    <t>Planche (2x4)</t>
  </si>
  <si>
    <t>Planche (4x4)</t>
  </si>
  <si>
    <t>Corde</t>
  </si>
  <si>
    <t>Scie pour le bois</t>
  </si>
  <si>
    <t>Fil d'attache</t>
  </si>
  <si>
    <t>Binette</t>
  </si>
  <si>
    <t>Clous</t>
  </si>
  <si>
    <t>% total</t>
  </si>
  <si>
    <t>Bien non alimentaires identifies comme prioritaire cites par les IC (Clients)</t>
  </si>
  <si>
    <t>Poêle</t>
  </si>
  <si>
    <t>Godet</t>
  </si>
  <si>
    <t>Assiette</t>
  </si>
  <si>
    <t>Cuillère de service</t>
  </si>
  <si>
    <t>Éponge</t>
  </si>
  <si>
    <t>Couvertures</t>
  </si>
  <si>
    <t>Casseroles</t>
  </si>
  <si>
    <t>Poêles</t>
  </si>
  <si>
    <t>Godets</t>
  </si>
  <si>
    <t>Assiettes</t>
  </si>
  <si>
    <t>Eponges</t>
  </si>
  <si>
    <t>Services medicaux identifies comme prioritaire cites par les IC (Clients)</t>
  </si>
  <si>
    <t>Medicaments contre les maladies chroniques</t>
  </si>
  <si>
    <t>Lampes torches</t>
  </si>
  <si>
    <t>Sifflets</t>
  </si>
  <si>
    <t>Radios</t>
  </si>
  <si>
    <t>Enveloppe en plastique (protection des documents)</t>
  </si>
  <si>
    <t>Enveloppes en plastique (protection des documents)</t>
  </si>
  <si>
    <t>Materiels de protection identifies comme prioritaire cites par les IC (Clients)</t>
  </si>
  <si>
    <t>Besoin en intrants agricoles identifies comme prioritaire cites par les IC (Clients)</t>
  </si>
  <si>
    <t>applicable/habitant/Evaluation des besoins des ménages/Besoins en Intrants/outils agricoles/Combien de pelles serait suffisantes pour votre ménage ?/Pelles</t>
  </si>
  <si>
    <t>applicable/habitant/Evaluation des besoins des ménages/Besoins en Intrants/outils agricoles/Combien de pelles serait suffisantes pour votre ménage ?/Râteau</t>
  </si>
  <si>
    <t>applicable/habitant/Evaluation des besoins des ménages/Besoins en Intrants/outils agricoles/Combien de pelles serait suffisantes pour votre ménage ?/Machette</t>
  </si>
  <si>
    <t>applicable/habitant/Evaluation des besoins des ménages/Besoins en Intrants/outils agricoles/Combien de pelles serait suffisantes pour votre ménage ?/Pioche</t>
  </si>
  <si>
    <t>applicable/habitant/Evaluation des besoins des ménages/Besoins en Intrants/outils agricoles/Combien de pelles serait suffisantes pour votre ménage ?/Hache</t>
  </si>
  <si>
    <t>applicable/habitant/Evaluation des besoins des ménages/Besoins en Intrants/outils agricoles/Combien de pelles serait suffisantes pour votre ménage ?/Brouette</t>
  </si>
  <si>
    <t>applicable/habitant/Evaluation des besoins des ménages/Besoins en Intrants/outils agricoles/Combien de pelles serait suffisantes pour votre ménage ?/Houe</t>
  </si>
  <si>
    <t>applicable/habitant/Evaluation des besoins des ménages/Besoins en Intrants/outils agricoles/Combien de pelles serait suffisantes pour votre ménage ?/Autres (précisez)</t>
  </si>
  <si>
    <t>applicable/habitant/Evaluation des besoins des ménages/Besoins en Intrants/outils agricoles/Combien de pelles serait suffisantes pour votre ménage ?/Aucun</t>
  </si>
  <si>
    <t>Besoin en articles d'education identifies comme prioritaire cites par les IC (Clients)</t>
  </si>
  <si>
    <t>Cuillères pour manger</t>
  </si>
  <si>
    <t>Cuillères de service</t>
  </si>
  <si>
    <t>applicable/habitant/Evaluation des besoins des ménages/Besoins en Education/Combien de sacs à dos serait suffisants pour votre ménage ?/Sac à dos</t>
  </si>
  <si>
    <t>applicable/habitant/Evaluation des besoins des ménages/Besoins en Education/Combien de sacs à dos serait suffisants pour votre ménage ?/Paiement frais scolaire (paiement uniforme,…)</t>
  </si>
  <si>
    <t>applicable/habitant/Evaluation des besoins des ménages/Besoins en Education/Combien de sacs à dos serait suffisants pour votre ménage ?/Cahiers</t>
  </si>
  <si>
    <t>applicable/habitant/Evaluation des besoins des ménages/Besoins en Education/Combien de sacs à dos serait suffisants pour votre ménage ?/Plumes/Crayons</t>
  </si>
  <si>
    <t>applicable/habitant/Evaluation des besoins des ménages/Besoins en Education/Combien de sacs à dos serait suffisants pour votre ménage ?/Autres (précisez)</t>
  </si>
  <si>
    <t>applicable/habitant/Evaluation des besoins des ménages/Besoins en Education/Combien de sacs à dos serait suffisants pour votre ménage ?/Aucun</t>
  </si>
  <si>
    <t>Quantite en moyenne produits d'abris pour un menage de 5 personnes</t>
  </si>
  <si>
    <t>Quantite en moyenne par produits alimentaires pour un menage de 5 personnes pour un mois</t>
  </si>
  <si>
    <t>Quantite en moyenne d'articles d'hygiene et d'assainissement pour un menage de 5 personnes pour un mois</t>
  </si>
  <si>
    <t>Quantite en moyenne de biens non-alimentaires pour un menage de 5 personnes</t>
  </si>
  <si>
    <t>Quantite en moyenne d'articles de protection pour un menage de 5 personnes</t>
  </si>
  <si>
    <t>Quantite en moyenne d'intrants/outils agricoles pour un menage de 5 personnes</t>
  </si>
  <si>
    <t>Commune</t>
  </si>
  <si>
    <t>start</t>
  </si>
  <si>
    <t>end</t>
  </si>
  <si>
    <t>calculate</t>
  </si>
  <si>
    <t>survey_time</t>
  </si>
  <si>
    <t>${end}-${start}</t>
  </si>
  <si>
    <t>audit</t>
  </si>
  <si>
    <t>username</t>
  </si>
  <si>
    <t>subscriberid</t>
  </si>
  <si>
    <t>begin group</t>
  </si>
  <si>
    <t>a_intro</t>
  </si>
  <si>
    <t>Introduction</t>
  </si>
  <si>
    <t>date</t>
  </si>
  <si>
    <t>q01_date</t>
  </si>
  <si>
    <t>Date d'aujourd'hui :</t>
  </si>
  <si>
    <t>Dat jodi an</t>
  </si>
  <si>
    <t>.=date(today())</t>
  </si>
  <si>
    <t>TRUE</t>
  </si>
  <si>
    <t>select_one org</t>
  </si>
  <si>
    <t>q02_organisation</t>
  </si>
  <si>
    <t>Nom de l'organisation qui collecte :</t>
  </si>
  <si>
    <r>
      <t xml:space="preserve">Non </t>
    </r>
    <r>
      <rPr>
        <sz val="11"/>
        <color indexed="63"/>
        <rFont val="Arial Narrow"/>
        <family val="2"/>
      </rPr>
      <t>òganizasyon kap mennen ankèt la</t>
    </r>
  </si>
  <si>
    <t>minimal</t>
  </si>
  <si>
    <t>text</t>
  </si>
  <si>
    <t>q02_1_organisation_autre</t>
  </si>
  <si>
    <t>Veuillez spécifier le nom du partenaire :</t>
  </si>
  <si>
    <r>
      <t>Non patn</t>
    </r>
    <r>
      <rPr>
        <sz val="11"/>
        <color indexed="63"/>
        <rFont val="Arial Narrow"/>
        <family val="2"/>
      </rPr>
      <t>è an avèk presizyon</t>
    </r>
  </si>
  <si>
    <t>selected(${q02_organisation}, 'autre')</t>
  </si>
  <si>
    <t>nom_ong</t>
  </si>
  <si>
    <t>selected-at(${q02_organisation}, position(..)-1)</t>
  </si>
  <si>
    <t>organisation_connue</t>
  </si>
  <si>
    <t>jr:choice-name(${nom_ong}, '${q02_organisation}')</t>
  </si>
  <si>
    <t>organisation</t>
  </si>
  <si>
    <t>if (${q02_organisation}='autre',${q02_1_organisation_autre},${organisation_connue})</t>
  </si>
  <si>
    <t>select_one enq</t>
  </si>
  <si>
    <t>q03_enqueteur</t>
  </si>
  <si>
    <t>Code de l'enquêteur :</t>
  </si>
  <si>
    <r>
      <t>K</t>
    </r>
    <r>
      <rPr>
        <sz val="11"/>
        <color indexed="63"/>
        <rFont val="Arial Narrow"/>
        <family val="2"/>
      </rPr>
      <t>òd anketè a</t>
    </r>
  </si>
  <si>
    <t>filter=${q02_organisation}</t>
  </si>
  <si>
    <t>q03_enqueteur_autre</t>
  </si>
  <si>
    <t>Veuillez indiquer les initiales de votre nom</t>
  </si>
  <si>
    <t>Endike pou nou, inisyal non ou</t>
  </si>
  <si>
    <t>Exemple: Pour Samson Lux, indiquer SL</t>
  </si>
  <si>
    <t>Pa egzamp: si non ou se Samson Lux, mete SL pou inisyal ou</t>
  </si>
  <si>
    <t>${q03_enqueteur}='autre'</t>
  </si>
  <si>
    <t>nom_enqueteur</t>
  </si>
  <si>
    <t>selected-at(${q03_enqueteur}, position(..)-1)</t>
  </si>
  <si>
    <t>enqueteur_connu</t>
  </si>
  <si>
    <t>jr:choice-name(${nom_enqueteur}, '${q03_enqueteur}')</t>
  </si>
  <si>
    <t>enqueteur</t>
  </si>
  <si>
    <t>if((${q03_enqueteur}="autre"), ${q03_enqueteur_autre}, ${enqueteur_connu})</t>
  </si>
  <si>
    <t>select_one dept</t>
  </si>
  <si>
    <t>q04_departement</t>
  </si>
  <si>
    <t>Nom du département :</t>
  </si>
  <si>
    <t>Non depatman an</t>
  </si>
  <si>
    <t>select_one commune</t>
  </si>
  <si>
    <t>q05_commune</t>
  </si>
  <si>
    <t>Nom de la commune :</t>
  </si>
  <si>
    <t>Non komin nan</t>
  </si>
  <si>
    <t>filter=${q04_departement}</t>
  </si>
  <si>
    <t>nom_commune</t>
  </si>
  <si>
    <t>selected-at(${q05_commune}, position(..)-1)</t>
  </si>
  <si>
    <t>commune</t>
  </si>
  <si>
    <t>jr:choice-name(${nom_commune}, '${q05_commune}')</t>
  </si>
  <si>
    <t>select_one section_communale</t>
  </si>
  <si>
    <t>sq06_section_communale</t>
  </si>
  <si>
    <t>Non seksyon kominal la</t>
  </si>
  <si>
    <t>filter=${q05_commune}</t>
  </si>
  <si>
    <t>selected-at(${sq06_section_communale}, position(..)-1)</t>
  </si>
  <si>
    <t>jr:choice-name(${nom_section_commune}, '${sq06_section_communale}')</t>
  </si>
  <si>
    <t>select_one localite</t>
  </si>
  <si>
    <t>q06_localite</t>
  </si>
  <si>
    <t>Nom de la localité:</t>
  </si>
  <si>
    <t>Non lokalite a</t>
  </si>
  <si>
    <t>q06_localite_autre</t>
  </si>
  <si>
    <t>Presize non vil/lokalite a</t>
  </si>
  <si>
    <t>selected(${q06_localite}, 'autre')</t>
  </si>
  <si>
    <t>nom_localite</t>
  </si>
  <si>
    <t>selected-at(${q06_localite}, position(..)-1)</t>
  </si>
  <si>
    <t>localite_connu</t>
  </si>
  <si>
    <t>jr:choice-name(${nom_localite}, '${q06_localite}')</t>
  </si>
  <si>
    <t>if((${q06_localite}="autre"), ${q06_localite_autre}, ${localite_connu})</t>
  </si>
  <si>
    <t>select_one marche</t>
  </si>
  <si>
    <t>q07_marche</t>
  </si>
  <si>
    <t>Nom du marché :</t>
  </si>
  <si>
    <t>Non mache a</t>
  </si>
  <si>
    <t>Même s’il s’agit d’une enquête client, il est important de renseigner dans quel marché se trouve le client au moment de l’enquête / ou autour de quel marché </t>
  </si>
  <si>
    <t>Menm ke se ta on kliyan li ta enpotan poun mete non mache kote ankèt la tap fèt la.</t>
  </si>
  <si>
    <t>q07_1_marche_autre</t>
  </si>
  <si>
    <t>Veuillez spécifier le nom du marché :</t>
  </si>
  <si>
    <t>Bay presizyon sou non mache an</t>
  </si>
  <si>
    <t>${q07_marche}='autre'</t>
  </si>
  <si>
    <t>nom_marche</t>
  </si>
  <si>
    <t>selected-at(${q07_marche}, position(..)-1)</t>
  </si>
  <si>
    <t>marche_conu</t>
  </si>
  <si>
    <t>jr:choice-name(${nom_marche}, '${q07_marche}')</t>
  </si>
  <si>
    <t>if(${q07_marche}='autre',${q07_1_marche_autre},${marche_conu})</t>
  </si>
  <si>
    <t>select_one type_zone</t>
  </si>
  <si>
    <t>q07_2_marche_zone</t>
  </si>
  <si>
    <t>Dans quelle type de milieu se trouve le marché?</t>
  </si>
  <si>
    <r>
      <t>Nan ki z</t>
    </r>
    <r>
      <rPr>
        <sz val="11"/>
        <color indexed="63"/>
        <rFont val="Arial Narrow"/>
        <family val="2"/>
      </rPr>
      <t>òn mache an ye</t>
    </r>
  </si>
  <si>
    <t>Dit nous si ce marché se trouve en milieu rural ou urbain</t>
  </si>
  <si>
    <r>
      <t>Di nou si mache an se nan vil lan ye oubyen andey</t>
    </r>
    <r>
      <rPr>
        <sz val="11"/>
        <color indexed="63"/>
        <rFont val="Arial Narrow"/>
        <family val="2"/>
      </rPr>
      <t>ò</t>
    </r>
  </si>
  <si>
    <t>select_one type_enquete</t>
  </si>
  <si>
    <t>q00_type_enquete</t>
  </si>
  <si>
    <t>Type de l'enquête:</t>
  </si>
  <si>
    <r>
      <t>Tip ank</t>
    </r>
    <r>
      <rPr>
        <sz val="11"/>
        <color indexed="63"/>
        <rFont val="Arial Narrow"/>
        <family val="2"/>
      </rPr>
      <t>èt la</t>
    </r>
  </si>
  <si>
    <t>select_one oui_non</t>
  </si>
  <si>
    <t>q08_intro</t>
  </si>
  <si>
    <t>[Enquêteur] : Bonjour, je suis enquêteur de/d' ${organisation}. Nous, avec d'autres partenaires humanitaires, menons actuellement une étude pour mieux comprendre la disponibilité et le prix de de certains produits de base sur le marché. Je souhaiterais vous poser quelques questions relatives à ces sujets. Dans ce but, nous mènerons plusieurs enquêtes sur ce marché en espérant pouvoir compter sur votre participation ! Votre participation à cette étude est entièrement volontaire et notre entretien durera environ 20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Est-ce que vous êtes d'accord de commencer ?</t>
  </si>
  <si>
    <r>
      <t>[anket</t>
    </r>
    <r>
      <rPr>
        <sz val="11"/>
        <color indexed="63"/>
        <rFont val="Arial Narrow"/>
        <family val="2"/>
      </rPr>
      <t>è] : Bonjou, mwen se anketè ${organisation}. Nou menm avèk lòt patnè ki ap travay nan imanitè, nou ap mennen kounya yon etid ki ap pèmèt nou pi byen konprann pri kèk pwodwi de baz yo sou mache an e kilè yo disponib sou mache an. Mwen ta swete pozew kèk kesyon sou sa. Toujou nan sans sa a, nou ap fè plizyè ankèt nan mache sa a e nou konte anpil sou patisipasyon-w. Patisipasyon ou nan etid sila, li volontè epi ti pale sa nou pral fè la, ap dire sèlman 20 minit. Ou lib pou w pa reponn a nenpòt kesyon ki few santi ou manke alèz, ou ka chwazi pa reponn li. Map tou profite diw ke enfòmasyon sa yo nap pran la, pa pral pran lari e nou pap pataje yo avèk okenn lòt moun. Nap trete repons ou yo tout respè sa mande epi san jijman. Tout repons konte, pa gen move repons. èske ou dakò pou w komanse avèk mwen?</t>
    </r>
  </si>
  <si>
    <t>note</t>
  </si>
  <si>
    <t>q08_1_intro_non</t>
  </si>
  <si>
    <t xml:space="preserve">[Enquêteur] : Merci de votre temps, au revoir. </t>
  </si>
  <si>
    <r>
      <t>[anket</t>
    </r>
    <r>
      <rPr>
        <sz val="11"/>
        <color indexed="63"/>
        <rFont val="Arial Narrow"/>
        <family val="2"/>
      </rPr>
      <t xml:space="preserve">è] : mèsi pou tan ou te akòde avèk mwen. Babay. </t>
    </r>
  </si>
  <si>
    <t>${q08_intro}='non'</t>
  </si>
  <si>
    <t>q09_agelegal</t>
  </si>
  <si>
    <t>Avez-vous plus de 17 ans ?</t>
  </si>
  <si>
    <t>Eske ou genyen plis ke 17 tan?</t>
  </si>
  <si>
    <t>q09_1_agelegal_non</t>
  </si>
  <si>
    <t>[Enquêteur] : Merci de votre temps, nous cherchons informateurs clés de plus de 18 ans.</t>
  </si>
  <si>
    <r>
      <t>[anket</t>
    </r>
    <r>
      <rPr>
        <sz val="11"/>
        <color indexed="63"/>
        <rFont val="Arial Narrow"/>
        <family val="2"/>
      </rPr>
      <t xml:space="preserve">è] : mèsi pou tan ou te akòde avèk mwen. Nap chache enfòmatè ki genyen 18 tan e plis. </t>
    </r>
  </si>
  <si>
    <t>${q09_agelegal}='non'</t>
  </si>
  <si>
    <t>select_one sexe</t>
  </si>
  <si>
    <t>q010_sexe</t>
  </si>
  <si>
    <t>Quel est le sexe de la personne enquêtée?</t>
  </si>
  <si>
    <r>
      <t>Ki s</t>
    </r>
    <r>
      <rPr>
        <sz val="11"/>
        <color indexed="63"/>
        <rFont val="Arial Narrow"/>
        <family val="2"/>
      </rPr>
      <t>èks moun kap reponn lan</t>
    </r>
  </si>
  <si>
    <t>end group</t>
  </si>
  <si>
    <t>applicable</t>
  </si>
  <si>
    <t xml:space="preserve">${q08_intro}='oui' and ${q09_agelegal}='oui' </t>
  </si>
  <si>
    <t>marchand</t>
  </si>
  <si>
    <t>${q00_type_enquete}='marchand'</t>
  </si>
  <si>
    <t>b_magasin</t>
  </si>
  <si>
    <t>1-Questions sur le marchand</t>
  </si>
  <si>
    <t>1- Kesyon sou machann lan</t>
  </si>
  <si>
    <t>q1_1_magasin</t>
  </si>
  <si>
    <r>
      <t>Non boutik lan oubyen kom</t>
    </r>
    <r>
      <rPr>
        <sz val="11"/>
        <color indexed="63"/>
        <rFont val="Arial Narrow"/>
        <family val="2"/>
      </rPr>
      <t>ès la</t>
    </r>
  </si>
  <si>
    <t>Si le commerce n'a pas de nom, indiquer le nom du marchand</t>
  </si>
  <si>
    <r>
      <t>Si kom</t>
    </r>
    <r>
      <rPr>
        <sz val="11"/>
        <color indexed="63"/>
        <rFont val="Arial Narrow"/>
        <family val="2"/>
      </rPr>
      <t>ès lan pa genyen non, mete non machann lan</t>
    </r>
  </si>
  <si>
    <t>q1_2_telephone</t>
  </si>
  <si>
    <t>Numéro de téléphone du magasin/marchand</t>
  </si>
  <si>
    <r>
      <t>Nimewo telef</t>
    </r>
    <r>
      <rPr>
        <sz val="11"/>
        <color indexed="63"/>
        <rFont val="Arial Narrow"/>
        <family val="2"/>
      </rPr>
      <t>òn machann lan oubyen biznis lan</t>
    </r>
  </si>
  <si>
    <t>Sera utilisé seulement si on a des informations à clarifier pendant le nettoyage de données ou dans le cas ou votre magasin devient inaccessible pour nous. Écrivez "-999" pour si l'enquêté ne peux/veux pas répondre</t>
  </si>
  <si>
    <t>lap itil nou sèlman nan ka kote nap bezwen klarifye kèk enfòmasyon oubyen si biznis lan vin pa fasil pou nou rive ladan l. ekri "-999" si moun kap reponn lan pa vle ou pa kapab reponn</t>
  </si>
  <si>
    <t>numbers</t>
  </si>
  <si>
    <t>select_one type_marchand</t>
  </si>
  <si>
    <t>q1_1_magain_type</t>
  </si>
  <si>
    <t>Quel est le type de marchand?</t>
  </si>
  <si>
    <t>Ki jan de machann ou ye?</t>
  </si>
  <si>
    <t>q1_1_magain_type_Grossiste</t>
  </si>
  <si>
    <t xml:space="preserve">Merci de votre temps, nous cherchons uniquement des marchands non grossistes cette enquête. Aurevoir. </t>
  </si>
  <si>
    <t>Mèsi pou tan ou, nap chache machann ki vann an detay. Babay</t>
  </si>
  <si>
    <t>${q1_1_magain_type}='Grossiste'</t>
  </si>
  <si>
    <t>select_multiple type_produits</t>
  </si>
  <si>
    <t>q1_3_type_produits</t>
  </si>
  <si>
    <t>Quel type de produits vendez-vous ?</t>
  </si>
  <si>
    <t>Ki kalite pwodui ou vann?</t>
  </si>
  <si>
    <t>not(selected(., 'aucun')) or count-selected(.) = 1</t>
  </si>
  <si>
    <t>nom_type_produits</t>
  </si>
  <si>
    <t>selected-at(${q1_3_type_produits}, position(..)-1)</t>
  </si>
  <si>
    <t>jr:choice-name(${nom_type_produits}, '${q1_3_type_produits}')</t>
  </si>
  <si>
    <t>select_multiple type_payment</t>
  </si>
  <si>
    <t>q1_4_type_payment</t>
  </si>
  <si>
    <t>Lequel des moyens de paiement suivants acceptez-vous dans votre commerce ?</t>
  </si>
  <si>
    <r>
      <t>Kiy</t>
    </r>
    <r>
      <rPr>
        <sz val="11"/>
        <color indexed="63"/>
        <rFont val="Arial Narrow"/>
        <family val="2"/>
      </rPr>
      <t>ès nan mwayen sa yo, ou aksepte yo peye w nan komès lan?</t>
    </r>
  </si>
  <si>
    <t>Plusieurs réponses sont possibles</t>
  </si>
  <si>
    <t>plizyè repons posib</t>
  </si>
  <si>
    <t>q1_4_1_autre_type_payment</t>
  </si>
  <si>
    <t>Veuillez préciser  quel "autre" moyen de paiement acceptez-vous :</t>
  </si>
  <si>
    <r>
      <t>Di nou "l</t>
    </r>
    <r>
      <rPr>
        <sz val="11"/>
        <color indexed="63"/>
        <rFont val="Arial Narrow"/>
        <family val="2"/>
      </rPr>
      <t>òt" fason ou aksepte yo peye w</t>
    </r>
  </si>
  <si>
    <t>selected(${q1_4_type_payment}, 'autre')</t>
  </si>
  <si>
    <t>select_one changement_commercants</t>
  </si>
  <si>
    <t>q1_5_changement_commercants</t>
  </si>
  <si>
    <t>A votre avis, est-ce qu'il y a eu un changement par rapport au nombre de commerçants dans le marché pendant le dernier mois ?</t>
  </si>
  <si>
    <r>
      <t>Daprè ou menm, èske ou w</t>
    </r>
    <r>
      <rPr>
        <sz val="11"/>
        <color indexed="63"/>
        <rFont val="Arial Narrow"/>
        <family val="2"/>
      </rPr>
      <t>è gen chanjman sou kantite machann nan mache a ${marche} pandan dènye mwa sa ?</t>
    </r>
  </si>
  <si>
    <t>select_one clients</t>
  </si>
  <si>
    <t>q1_6_clients</t>
  </si>
  <si>
    <t>Environ, combien de clients (qui achètent) avez-vous par jour dans votre magasin  ?</t>
  </si>
  <si>
    <t>èske ou genyen yon ide sou konbyen moun ki vin achte nan biznis ou an chak jou</t>
  </si>
  <si>
    <t>c_produits_food</t>
  </si>
  <si>
    <t>2-Questions sur les produits : nourriture</t>
  </si>
  <si>
    <t>2- Kesyon sou pwodui yo: Manje</t>
  </si>
  <si>
    <t>selected(${q1_3_type_produits}, 'nourriture')</t>
  </si>
  <si>
    <t>select_multiple articles_food</t>
  </si>
  <si>
    <t>q2_1_articles_disponibles</t>
  </si>
  <si>
    <t xml:space="preserve">Lequel de ces articles vendez-vous actuellement ? </t>
  </si>
  <si>
    <r>
      <t>kiy</t>
    </r>
    <r>
      <rPr>
        <sz val="11"/>
        <color indexed="63"/>
        <rFont val="Arial Narrow"/>
        <family val="2"/>
      </rPr>
      <t>ès nan pwodui sa yo ou vann nan moman sa a la?</t>
    </r>
  </si>
  <si>
    <t>food_solide</t>
  </si>
  <si>
    <t>(selected(${q2_1_articles_disponibles}, 'farine_ble')) or (selected(${q2_1_articles_disponibles}, 'riz')) or (selected (${q2_1_articles_disponibles}, 'mais')) or (selected (${q2_1_articles_disponibles}, 'sucre')) or (selected (${q2_1_articles_disponibles}, 'haricot_noir')) or (selected (${q2_1_articles_disponibles}, 'haricot_rouge'))</t>
  </si>
  <si>
    <t>select_one oui_non_marmite</t>
  </si>
  <si>
    <t>q2_2_utilisation_marmite</t>
  </si>
  <si>
    <t>Pour cette enquête, nous aurions besoin de connaître les prix en grande marmite. Vendez-vous vos produits en grande marmite?</t>
  </si>
  <si>
    <r>
      <t>Pou ank</t>
    </r>
    <r>
      <rPr>
        <sz val="11"/>
        <color indexed="63"/>
        <rFont val="Arial Narrow"/>
        <family val="2"/>
      </rPr>
      <t>èt sila, nap bezwen konnen ki pri gwo mamit lan ye. Ou vann pwodui ou pa pa mamit ?</t>
    </r>
  </si>
  <si>
    <t>food_solide_marmite</t>
  </si>
  <si>
    <t>${q2_2_utilisation_marmite}='oui_marmite'</t>
  </si>
  <si>
    <t>nourriture_farine_ble</t>
  </si>
  <si>
    <t>selected(${q2_1_articles_disponibles}, 'farine_ble')</t>
  </si>
  <si>
    <t>decimal</t>
  </si>
  <si>
    <t>q3_2_prix_bas_kg_farine_ble</t>
  </si>
  <si>
    <t>Konbyen kòb ou vann yon gro mamit farin ble ki blanch ?</t>
  </si>
  <si>
    <t xml:space="preserve">Si le marchand vend plusieurs types de farine, merci de considérer uniquement la moins chère pour relever le prix. Écrivez "-999" pour si l'enquêté ne peut/veut pas répondre. </t>
  </si>
  <si>
    <r>
      <t>si machann lan vann plizy</t>
    </r>
    <r>
      <rPr>
        <sz val="11"/>
        <color indexed="63"/>
        <rFont val="Arial Narrow"/>
        <family val="2"/>
      </rPr>
      <t>è kalite farin, konsidere sa ki vann mwen chè an. Ekri "-999" si li pa vle reponn</t>
    </r>
  </si>
  <si>
    <t>${q3_2_prix_bas_kg_farine_ble} div 2</t>
  </si>
  <si>
    <t>select_one oui_non_nsnr</t>
  </si>
  <si>
    <t>q3_3_importe_farine_ble</t>
  </si>
  <si>
    <t>Est-ce que cette farine de blé (blanche) est un produit importé?</t>
  </si>
  <si>
    <r>
      <t>Eske farin ble blanch w'ap vann nan s</t>
    </r>
    <r>
      <rPr>
        <sz val="11"/>
        <color indexed="63"/>
        <rFont val="Arial Narrow"/>
        <family val="2"/>
      </rPr>
      <t>òti nan lòt peyi?</t>
    </r>
  </si>
  <si>
    <t>nourriture_riz</t>
  </si>
  <si>
    <t>selected(${q2_1_articles_disponibles}, 'riz')</t>
  </si>
  <si>
    <t>q3_2_prix_bas_marmite_riz</t>
  </si>
  <si>
    <t>Konbyen kòb ou vann yon gro mamit diri ?</t>
  </si>
  <si>
    <t>Si le marchand vend plusieurs types de riz, merci de considérer uniquement le moins cher pour relever le prix.  Écrivez "-999" pour si l'enquêté ne peut/veut pas répondre.</t>
  </si>
  <si>
    <r>
      <t>Mete Pri Machann nan ba w lan an goud. Si l'ap vann plizy</t>
    </r>
    <r>
      <rPr>
        <sz val="11"/>
        <color indexed="63"/>
        <rFont val="Arial Narrow"/>
        <family val="2"/>
      </rPr>
      <t>è kalite diri, konsidere sa ki vann mwen chè an. Ekri "-999" si li pa vle reponn</t>
    </r>
  </si>
  <si>
    <t>${q3_2_prix_bas_marmite_riz} div 2.6</t>
  </si>
  <si>
    <t>q3_3_importe_riz</t>
  </si>
  <si>
    <t>Est-ce que ce riz est un produit importé?</t>
  </si>
  <si>
    <r>
      <t>Eske diri w'ap vann nan s</t>
    </r>
    <r>
      <rPr>
        <sz val="11"/>
        <color indexed="63"/>
        <rFont val="Arial Narrow"/>
        <family val="2"/>
      </rPr>
      <t>òti nan yon lòt peyi</t>
    </r>
  </si>
  <si>
    <t>nourriture_mais</t>
  </si>
  <si>
    <t>selected(${q2_1_articles_disponibles}, 'mais')</t>
  </si>
  <si>
    <t>q3_2_prix_bas_autre_mais_mais</t>
  </si>
  <si>
    <t>Konbyen kòb ou vann yon gro mamit mayi moulen?</t>
  </si>
  <si>
    <t xml:space="preserve">Si le marchand vend plusieurs types de maïs, merci de considérer uniquement le moins cher pour relever le prix.  Écrivez "-999" pour si l'enquêté ne peux/veux pas répondre. </t>
  </si>
  <si>
    <r>
      <t>Mete Pri Machann nan ba w lan an goud. Si machann lan vann plizy</t>
    </r>
    <r>
      <rPr>
        <sz val="11"/>
        <color indexed="63"/>
        <rFont val="Arial Narrow"/>
        <family val="2"/>
      </rPr>
      <t>è kalite mayi moulen, konsidere sa ki vann mwen chè an. Ekri "-999" si li pa vle reponn</t>
    </r>
  </si>
  <si>
    <t>${q3_2_prix_bas_autre_mais_mais} div 2.3</t>
  </si>
  <si>
    <t>q3_3_importe_mais</t>
  </si>
  <si>
    <t>Est-ce que ce maïs est un produit importé?</t>
  </si>
  <si>
    <t>Eske mayi moulen w'ap vann nan sòti nan yon lòt peyi?</t>
  </si>
  <si>
    <t>nourriture_sucre</t>
  </si>
  <si>
    <t>selected(${q2_1_articles_disponibles}, 'sucre')</t>
  </si>
  <si>
    <t>q3_2_prix_bas_autre_sucre_sucre</t>
  </si>
  <si>
    <t>Quel est le prix en gourdes pour une grosse marmite de sucre en gourdes?</t>
  </si>
  <si>
    <t>konbyen kòb ou vann ou vann yon gro mamit sik?</t>
  </si>
  <si>
    <t>Si le marchand vend plusieurs types de sucre, merci de considérer uniquement le moins cher pour relever le prix.  Écrivez "-999" pour si l'enquêté ne peux/veux pas répondre.</t>
  </si>
  <si>
    <r>
      <t>Mete Pri Machann nan ba w lan an goud. Si machann lan vann plizy</t>
    </r>
    <r>
      <rPr>
        <sz val="11"/>
        <color indexed="63"/>
        <rFont val="Arial Narrow"/>
        <family val="2"/>
      </rPr>
      <t>è kalite sik, konsidere sa ki vann mwen chè an. Ekri "-999" si li pa vle reponn</t>
    </r>
  </si>
  <si>
    <t>${q3_2_prix_bas_autre_sucre_sucre} div 2.9</t>
  </si>
  <si>
    <t>q3_3_importe_sucre</t>
  </si>
  <si>
    <t>Est-ce que ce sucre est un produit importé?</t>
  </si>
  <si>
    <t>Eske sik w'ap vann nan sòti nan lòt peyi?</t>
  </si>
  <si>
    <t>nourriture_haricot_noir</t>
  </si>
  <si>
    <t>selected(${q2_1_articles_disponibles}, 'haricot_noir')</t>
  </si>
  <si>
    <t>q3_2_prix_bas_autre_haricot_noir</t>
  </si>
  <si>
    <t>konbyen kòb ou vann yon gro mamit pwa nwa?</t>
  </si>
  <si>
    <t>Si le marchand vend plusieurs types de haricots noirs, merci de considérer uniquement le moins cher pour relever le prix.  Écrivez "-999" pour si l'enquêté ne peux/veux pas répondre.</t>
  </si>
  <si>
    <r>
      <t>Mete Pri Machann nan ba w lan an goud. Si machann lan vann plizy</t>
    </r>
    <r>
      <rPr>
        <sz val="11"/>
        <color indexed="63"/>
        <rFont val="Arial Narrow"/>
        <family val="2"/>
      </rPr>
      <t>è kalite pwa nwa, konsidere sa ki vann mwen chè an. Ekri "-999" si li pa vle reponn</t>
    </r>
  </si>
  <si>
    <t>${q3_2_prix_bas_autre_haricot_noir} div 2.4</t>
  </si>
  <si>
    <t>q3_3_importe_haricot_noir</t>
  </si>
  <si>
    <t>Est-ce que ces haricots noir sont un produit importé?</t>
  </si>
  <si>
    <t>Eske pwa nwa w'ap vann sòti nan lòt peyi?</t>
  </si>
  <si>
    <t>nourriture_haricot_rouge</t>
  </si>
  <si>
    <t>selected(${q2_1_articles_disponibles}, 'haricot_rouge')</t>
  </si>
  <si>
    <t>q3_2_prix_bas_kg_haricot_rouge</t>
  </si>
  <si>
    <t>Konbyen kòb ou vann yon gro mamit pwa wouj?</t>
  </si>
  <si>
    <t>Si le marchand vend plusieurs types de haricots rouges, merci de considérer uniquement le moins cher pour relever le prix.  Écrivez "-999" pour si l'enquêté ne peux/veux pas</t>
  </si>
  <si>
    <r>
      <t>Mete Pri Machann nan ba w lan an goud. Si machann lan vann plizy</t>
    </r>
    <r>
      <rPr>
        <sz val="11"/>
        <color indexed="63"/>
        <rFont val="Arial Narrow"/>
        <family val="2"/>
      </rPr>
      <t>è kalite pwa wouj, konsidere sa ki vann mwen chè an. Ekri "-999" si li pa vle reponn</t>
    </r>
  </si>
  <si>
    <t>${q3_2_prix_bas_kg_haricot_rouge} div 2.4</t>
  </si>
  <si>
    <t>q3_3_importe_haricot_rouge</t>
  </si>
  <si>
    <t>Est-ce que ces haricots rouge est un produit importé?</t>
  </si>
  <si>
    <t>Eske pwa wouj w'ap vann nan sòti nan lòt peyi?</t>
  </si>
  <si>
    <t>nourriture_huile</t>
  </si>
  <si>
    <t>selected(${q2_1_articles_disponibles}, 'huile')</t>
  </si>
  <si>
    <t>select_one remplissage_huille</t>
  </si>
  <si>
    <t>q3_1_remplissage_huille</t>
  </si>
  <si>
    <t xml:space="preserve">Comment est vendue l’huile la moins chère chez ce marchand ? </t>
  </si>
  <si>
    <t xml:space="preserve">Kòman machann sa vann lwil ki pi bon mache a? </t>
  </si>
  <si>
    <t>q3_1_unite_huile</t>
  </si>
  <si>
    <t>Vendez-vous cette huile en bidon de 1 gallon (environ 3,78 L) ?</t>
  </si>
  <si>
    <t>Eskew vann lwil pa galon?</t>
  </si>
  <si>
    <t>q3_2_prix_bas_gal_huile</t>
  </si>
  <si>
    <t>Konbyen kob yon ou vann yon galon lwil?</t>
  </si>
  <si>
    <t>Si il y a plusieurs types de bidons de 1 gallon d'huile, merci de ne considérer uniquement celui le moins cher pour relever le prix.  Écrivez "-999" pour si l'enquêté ne peux/veux pas répondre.</t>
  </si>
  <si>
    <r>
      <t>Mete pri an an goud. Si genyen plizy</t>
    </r>
    <r>
      <rPr>
        <sz val="11"/>
        <color indexed="63"/>
        <rFont val="Arial Narrow"/>
        <family val="2"/>
      </rPr>
      <t>è kalite galon lwil, konsidere sa ki vann mwen chè an. Ekri "-999" si li pa vle reponn</t>
    </r>
  </si>
  <si>
    <t>${q3_1_unite_huile} = 'oui'</t>
  </si>
  <si>
    <t>selected(${q3_1_unite_huile},'oui')</t>
  </si>
  <si>
    <t>nourriture_huile_autreunite</t>
  </si>
  <si>
    <t>${q3_1_unite_huile} = 'non'</t>
  </si>
  <si>
    <t>field-list</t>
  </si>
  <si>
    <t>note_huile_autreunite</t>
  </si>
  <si>
    <t>Si non, par quelle quantité vendez-vous généralement cette huile ?</t>
  </si>
  <si>
    <t>si non, pa ki kantite ou vann lwil la:</t>
  </si>
  <si>
    <t>Si il y a plusieurs types d'huile dans le magasin, merci de considérer uniquement la marque/catégorie la moins chère.</t>
  </si>
  <si>
    <r>
      <t>si genyen plizy</t>
    </r>
    <r>
      <rPr>
        <sz val="11"/>
        <color indexed="63"/>
        <rFont val="Arial Narrow"/>
        <family val="2"/>
      </rPr>
      <t>è non lwil nan biznis lan, konsidere sa ki vann mwen chè an. Ekri "-999" si li pa vle reponn</t>
    </r>
  </si>
  <si>
    <t>select_one unite_volume</t>
  </si>
  <si>
    <t>q3_1_2_unites_autre_huile</t>
  </si>
  <si>
    <t>Unité :</t>
  </si>
  <si>
    <t>inite:</t>
  </si>
  <si>
    <t>Exemple: Si par bouteille de 2 litres: Unité=litre, Nombre=2</t>
  </si>
  <si>
    <r>
      <t>Yon Egzanp, si se pa bout</t>
    </r>
    <r>
      <rPr>
        <sz val="11"/>
        <color indexed="63"/>
        <rFont val="Arial Narrow"/>
        <family val="2"/>
      </rPr>
      <t>èy de 2 Lit: Lit lan se inite an e 2 se kantite an</t>
    </r>
  </si>
  <si>
    <t>nom_unite_autre_huile</t>
  </si>
  <si>
    <t>selected-at(${q3_1_2_unites_autre_huile}, position(..)-1)</t>
  </si>
  <si>
    <t>unite_autre_huile_connue</t>
  </si>
  <si>
    <t>jr:choice-name(${nom_unite_autre_huile}, '${q3_1_2_unites_autre_huile}')</t>
  </si>
  <si>
    <t>q3_1_3_poids_unite_autre_huile</t>
  </si>
  <si>
    <t>Nombre de ${unite_autre_huile_connue}  :</t>
  </si>
  <si>
    <t>kantite ${unite_autre_huile_connue}  :</t>
  </si>
  <si>
    <t>Écrivez "-999" pour si l'enquêté ne peut/veut pas répondre.</t>
  </si>
  <si>
    <t xml:space="preserve"> Ekri "-999" si li pa vle ou pa kapab reponn</t>
  </si>
  <si>
    <t>q3_2_prix_bas_autre_huile_huile</t>
  </si>
  <si>
    <t>Quel est le prix de ${q3_1_3_poids_unite_autre_huile},  ${unite_autre_huile_connue} d'huile en gourdes?</t>
  </si>
  <si>
    <t>Ki pri ${q3_1_3_poids_unite_autre_huile},  ${unite_autre_huile_connue} lwil an goud?</t>
  </si>
  <si>
    <t>Si il y a plusieurs types d'huile différents, merci de considérer le moins cher pour relever le prix.  Écrivez "-999" pour si l'enquêté ne peux/veux pas répondre.</t>
  </si>
  <si>
    <r>
      <t>si genyen plizy</t>
    </r>
    <r>
      <rPr>
        <sz val="11"/>
        <color indexed="63"/>
        <rFont val="Arial Narrow"/>
        <family val="2"/>
      </rPr>
      <t>è kalite lwil, silvouplè konsidere sa ki vann mwen chè an. Ekri "-999" si moun w'ap ankete an ou pa kapab reponn</t>
    </r>
  </si>
  <si>
    <t>huile_prix_unite_converti_gallon</t>
  </si>
  <si>
    <t>if((selected(${q3_1_2_unites_autre_huile}, 'gallon')),(${q3_2_prix_bas_autre_huile_huile} div ${q3_1_3_poids_unite_autre_huile}),
if((selected(${q3_1_2_unites_autre_huile}, 'litre')),((${q3_2_prix_bas_autre_huile_huile} div ${q3_1_3_poids_unite_autre_huile} )*3.78),
if((selected(${q3_1_2_unites_autre_huile}, 'mililitre')),(((${q3_2_prix_bas_autre_huile_huile} div ${q3_1_3_poids_unite_autre_huile} )*1000)*3.785),
if((selected(${q3_1_2_unites_autre_huile}, 'bouteille_barbancourt')),(((${q3_2_prix_bas_autre_huile_huile} div (${q3_1_3_poids_unite_autre_huile}) div .75)) *3.785),
'NA'))))</t>
  </si>
  <si>
    <t>if((selected(${q3_1_unite_huile}, 'oui')),
(${q3_2_prix_bas_gal_huile}), (${huile_prix_unite_converti_gallon}))</t>
  </si>
  <si>
    <t>q3_3_importe_huile</t>
  </si>
  <si>
    <t>Est-ce que cette huile est un produit importé?</t>
  </si>
  <si>
    <t>eske lwil sa sòti nan lot peyi?</t>
  </si>
  <si>
    <t>q4_1_ruptures_nourriture</t>
  </si>
  <si>
    <t>Est-ce que vous avez eu des ruptures de stock de ces produits de nourriture lors du dernier mois ?</t>
  </si>
  <si>
    <t>pandan dènye mwa sa, èske sa rivew deja estòk pwodwi manjew lan konn fini?</t>
  </si>
  <si>
    <t>select_multiple raison_pasdispo_nourriture</t>
  </si>
  <si>
    <t>q4_2_raison_rupture_nourriture</t>
  </si>
  <si>
    <t>Kisa ki eksplike estòk pwodwi manjew konn fini pandan dènye mwa sa?</t>
  </si>
  <si>
    <t>Ne pas lire les réponses</t>
  </si>
  <si>
    <t>Silvouple, pa site repons yo</t>
  </si>
  <si>
    <t>${q4_1_ruptures_nourriture}='oui'</t>
  </si>
  <si>
    <t>q4_2_1_autre_rupture_nourriture</t>
  </si>
  <si>
    <t xml:space="preserve">Si autre, veuillez préciser </t>
  </si>
  <si>
    <r>
      <t>si gen l</t>
    </r>
    <r>
      <rPr>
        <sz val="11"/>
        <color indexed="63"/>
        <rFont val="Arial Narrow"/>
        <family val="2"/>
      </rPr>
      <t>òt rezon, pataje l avèk nou</t>
    </r>
  </si>
  <si>
    <t>selected(${q4_2_raison_rupture_nourriture},'autre')</t>
  </si>
  <si>
    <t>q4_3_produits_rupture_nourriture</t>
  </si>
  <si>
    <t>Veuillez indiquer lequels de ces produits ont été concernés par les ruptures de stock lors du dernier mois?</t>
  </si>
  <si>
    <r>
      <t>èske w kapab di nou kiy</t>
    </r>
    <r>
      <rPr>
        <sz val="11"/>
        <color indexed="63"/>
        <rFont val="Arial Narrow"/>
        <family val="2"/>
      </rPr>
      <t>ès nan pwodwi ou yo ki konn fini pandan denye mwa sa?</t>
    </r>
  </si>
  <si>
    <t>selected(${q2_1_articles_disponibles}, name)</t>
  </si>
  <si>
    <t>q4_4_credit_fournisseur_nourriture</t>
  </si>
  <si>
    <t>Avez vous accès au crédit pour acheter des produits de nourriture ?</t>
  </si>
  <si>
    <t>Eske w konn jwenn kredi pou ou achte pwodwi manje ou yo?</t>
  </si>
  <si>
    <t>q4_4_capacite_stock_nourriture</t>
  </si>
  <si>
    <t>Est-ce que vous avez actuellement la capacité d'augmenter/renouveler votre stock en nourriture de 20% dans les prochaines 15 jours s'il y a une augmentation dans la demande?</t>
  </si>
  <si>
    <t>Eske kounya, ou gen mwayen pou w ta ogmante estòk ou de 20% nan 15 jou kap vini la yo, si ou ta genyen plis kliyan ki vin achte?</t>
  </si>
  <si>
    <t>nourriture_fournisseur</t>
  </si>
  <si>
    <t>Fournisseur produits alimentaires</t>
  </si>
  <si>
    <t>Founisè Pwodwi alimantè</t>
  </si>
  <si>
    <t>q4_4_origin_fourniseur_nourriture</t>
  </si>
  <si>
    <t>Est-ce que votre fournisseur principal de produits alimentaires se trouve en Haïti ?</t>
  </si>
  <si>
    <t>Eske Founisè ki konn vann ou pwodwi alimantè an gwo an se Ayiti li ye?</t>
  </si>
  <si>
    <t>Founisè a se moun kotew achte dirèkteman pwodwi yo</t>
  </si>
  <si>
    <t>q4_5_1_departement_fourniseur_nourriture</t>
  </si>
  <si>
    <t>Dans quel département se trouve votre fournisseur principal de produits alimentaires?</t>
  </si>
  <si>
    <t>Nan ki depatman founisè ou konn achte pwodui alimantè an ye ?</t>
  </si>
  <si>
    <t>${q4_4_origin_fourniseur_nourriture}='oui'</t>
  </si>
  <si>
    <t>meme_dep_food</t>
  </si>
  <si>
    <t>if((${q4_5_1_departement_fourniseur_nourriture} = ${q04_departement}), ‘Meme’, ‘Différent’)</t>
  </si>
  <si>
    <t>q4_5_2_commune_fourniseur_nourriture</t>
  </si>
  <si>
    <t>Dans quelle commune se trouve votre fournisseur principal de produits alimentaires?</t>
  </si>
  <si>
    <t>Nan ki komin founisè ou konn achte pwodui alimantè an ye?</t>
  </si>
  <si>
    <t>filter=${q4_5_1_departement_fourniseur_nourriture}</t>
  </si>
  <si>
    <t>meme_com_food</t>
  </si>
  <si>
    <t>if((${q4_5_2_commune_fourniseur_nourriture}=${q05_commune}), ‘Meme’, ‘Différent’)</t>
  </si>
  <si>
    <t>d_produits_eha</t>
  </si>
  <si>
    <t>3-Questions sur les produits : Produits et Ustensiles d'hygiène, eau ou assainissement</t>
  </si>
  <si>
    <r>
      <t>3- Kesyon sou pwodwi lij</t>
    </r>
    <r>
      <rPr>
        <sz val="11"/>
        <color indexed="9"/>
        <rFont val="Arial Narrow"/>
        <family val="2"/>
      </rPr>
      <t>èn yo, Dlo avèk pou fè pou netwayaj</t>
    </r>
  </si>
  <si>
    <t>selected(${q1_3_type_produits}, 'wash')</t>
  </si>
  <si>
    <t>select_multiple articles_eha</t>
  </si>
  <si>
    <t>q2_1_articles_disponibles_eha</t>
  </si>
  <si>
    <r>
      <t>Kiy</t>
    </r>
    <r>
      <rPr>
        <sz val="11"/>
        <color indexed="63"/>
        <rFont val="Arial Narrow"/>
        <family val="2"/>
      </rPr>
      <t>ès nan pwodwi sa yo ou vann kounya?</t>
    </r>
  </si>
  <si>
    <t>savon_lessive</t>
  </si>
  <si>
    <t>selected(${q2_1_articles_disponibles_eha}, 'savon_lessive')</t>
  </si>
  <si>
    <t>q3_1_unite_savon_lessive</t>
  </si>
  <si>
    <t>Est-ce que les barres de savon lessive que vous vendez font entre 70 et 80 g ?</t>
  </si>
  <si>
    <t>Eske ba savon lave ou vann yo peze 70-80g?</t>
  </si>
  <si>
    <t>Pour référence, un savon d'environ 8 cm x 5 cm fait 75g</t>
  </si>
  <si>
    <t>Pa egzanp, yon savon ki mezire ant 8 cm x 5 cm peze 75g</t>
  </si>
  <si>
    <t>integer</t>
  </si>
  <si>
    <t>q3_2_prix_75g_savon_lessive</t>
  </si>
  <si>
    <t>Quel est le prix en gourdes pour 1 pièce de savon lessive d'environ 70-80 g ?</t>
  </si>
  <si>
    <t>Konbyen kob yon ba savon lave koute (70-80g)?</t>
  </si>
  <si>
    <t xml:space="preserve">Écrivez "-999" pour si l'enquêté ne peut/souhaite pas répondre. </t>
  </si>
  <si>
    <t>Silvouplè, mete pri an goud. Ekri "-999" pou si moun kap reponn lan pa vle oubyen pa swete reponn</t>
  </si>
  <si>
    <t>selected(${q3_1_unite_savon_lessive},'oui')</t>
  </si>
  <si>
    <t>call_savon_lessive_75g_prix</t>
  </si>
  <si>
    <t>${q3_2_prix_75g_savon_lessive}*1</t>
  </si>
  <si>
    <t>savon_autre_unite</t>
  </si>
  <si>
    <t>${q3_1_unite_savon_lessive} = 'non'</t>
  </si>
  <si>
    <t>q3_1_2_unites_autre_savon_lessive</t>
  </si>
  <si>
    <t>Si non, combien de grammes fait le savon lessive que vous vendez?</t>
  </si>
  <si>
    <r>
      <t>si non, konbyen gram savon lave ou vann yo peze? (sa ki vann mwen ch</t>
    </r>
    <r>
      <rPr>
        <sz val="11"/>
        <color indexed="63"/>
        <rFont val="Arial Narrow"/>
        <family val="2"/>
      </rPr>
      <t>è a)</t>
    </r>
  </si>
  <si>
    <t>Si vous vendez plusieurs marques, merci d'indiquer le poids de la barre de la marque la moins chère.</t>
  </si>
  <si>
    <t>Siw vann plizyè mak, endike pri mak ki vann mwen chè a</t>
  </si>
  <si>
    <t>q3_2_prix_bas_autre_savon_lessive</t>
  </si>
  <si>
    <t>Quel est le prix en gourdes pour ${q3_1_2_unites_autre_savon_lessive} grammes de savon lessive ?</t>
  </si>
  <si>
    <t>ki pri an goud pou ${q3_1_2_unites_autre_savon_lessive} gram savon lave ?</t>
  </si>
  <si>
    <t>Si vous vendez plusieurs marques, merci d'indiquer le prix pour la marque la moins chère.  Écrivez "-999" pour si l'enquêté ne peut/souhaite pas répondre.</t>
  </si>
  <si>
    <r>
      <t>Siw vann plizy</t>
    </r>
    <r>
      <rPr>
        <sz val="11"/>
        <color indexed="63"/>
        <rFont val="Arial Narrow"/>
        <family val="2"/>
      </rPr>
      <t>è mak, endike pri mak ki vann mwen chè a. Ekri "-999" pou si moun kap reponn lan pa vle oubyen pa swete reponn</t>
    </r>
  </si>
  <si>
    <t>savon_prix_standard</t>
  </si>
  <si>
    <t>(((${q3_2_prix_bas_autre_savon_lessive}) div (${q3_1_2_unites_autre_savon_lessive}))*(75))</t>
  </si>
  <si>
    <r>
      <t>if(</t>
    </r>
    <r>
      <rPr>
        <sz val="11"/>
        <color indexed="10"/>
        <rFont val="Arial Narrow"/>
        <family val="2"/>
      </rPr>
      <t>selected(${q3_1_unite_savon_lessive},‘oui’)</t>
    </r>
    <r>
      <rPr>
        <sz val="11"/>
        <color indexed="63"/>
        <rFont val="Arial Narrow"/>
        <family val="2"/>
      </rPr>
      <t xml:space="preserve">, </t>
    </r>
    <r>
      <rPr>
        <sz val="11"/>
        <color indexed="57"/>
        <rFont val="Arial Narrow"/>
        <family val="2"/>
      </rPr>
      <t>${q3_2_prix_75g_savon_lessive}*1</t>
    </r>
    <r>
      <rPr>
        <sz val="11"/>
        <color indexed="63"/>
        <rFont val="Arial Narrow"/>
        <family val="2"/>
      </rPr>
      <t xml:space="preserve">, </t>
    </r>
    <r>
      <rPr>
        <sz val="11"/>
        <color indexed="19"/>
        <rFont val="Arial Narrow"/>
        <family val="2"/>
      </rPr>
      <t>${savon_prix_standard}</t>
    </r>
    <r>
      <rPr>
        <sz val="11"/>
        <color indexed="63"/>
        <rFont val="Arial Narrow"/>
        <family val="2"/>
      </rPr>
      <t>)</t>
    </r>
  </si>
  <si>
    <t>q3_3_importe_savon_lessive</t>
  </si>
  <si>
    <t>Est-ce que le savon lessive est un produit importé?</t>
  </si>
  <si>
    <r>
      <t>èske savon lave w'ap vann nan s</t>
    </r>
    <r>
      <rPr>
        <sz val="11"/>
        <color indexed="63"/>
        <rFont val="Arial Narrow"/>
        <family val="2"/>
      </rPr>
      <t>òti nan lòt peyi?</t>
    </r>
  </si>
  <si>
    <t>brosse_dent</t>
  </si>
  <si>
    <t>selected(${q2_1_articles_disponibles_eha}, 'brosse_dent')</t>
  </si>
  <si>
    <t>Quel est le prix le plus bas en gourdes pour 1 brosse à dent ?</t>
  </si>
  <si>
    <r>
      <t>Ki pi piti pri yon moun ka peye yon bw</t>
    </r>
    <r>
      <rPr>
        <sz val="11"/>
        <color indexed="63"/>
        <rFont val="Arial Narrow"/>
        <family val="2"/>
      </rPr>
      <t>òs dan?</t>
    </r>
  </si>
  <si>
    <t>En gourdes.  Écrivez "-999" pour si l'enquêté ne peux/veux pas</t>
  </si>
  <si>
    <t>an goud. Ekri "-999" pou si moun kap reponn lan pa vle oubyen pa swete reponn</t>
  </si>
  <si>
    <t>q3_3_importe_brosse_dent</t>
  </si>
  <si>
    <t>Est-ce que cette brosse à dent est un produit importé?</t>
  </si>
  <si>
    <r>
      <t>èske bw</t>
    </r>
    <r>
      <rPr>
        <sz val="11"/>
        <color indexed="63"/>
        <rFont val="Arial Narrow"/>
        <family val="2"/>
      </rPr>
      <t>òs dan sa a sòti nan lòt peyi?</t>
    </r>
  </si>
  <si>
    <t>papier_toilette</t>
  </si>
  <si>
    <t>selected(${q2_1_articles_disponibles_eha}, 'papier_toilette')</t>
  </si>
  <si>
    <r>
      <t>Ki pi piti pri yon moun ka peye pou yon roulo papye twal</t>
    </r>
    <r>
      <rPr>
        <sz val="11"/>
        <color indexed="63"/>
        <rFont val="Arial Narrow"/>
        <family val="2"/>
      </rPr>
      <t>èt?</t>
    </r>
  </si>
  <si>
    <t xml:space="preserve">Si il y a plusieurs types de papier toilette, merci de considérer la marque la moins chère. Écrivez "-999" pour si l'enquêté ne peut/veut pas répondre. </t>
  </si>
  <si>
    <r>
      <t>an goud. Siw vann plizy</t>
    </r>
    <r>
      <rPr>
        <sz val="11"/>
        <color indexed="8"/>
        <rFont val="Arial Narrow"/>
        <family val="2"/>
      </rPr>
      <t>è kalite papye twalèt, mete pri mak ki vann mwen chè a. Ekri "-999" pou si moun kap reponn lan pa vle oubyen pa swete reponn</t>
    </r>
  </si>
  <si>
    <t>q3_3_importe_papier_toilette</t>
  </si>
  <si>
    <t>Est-ce que ce papier toilette est un produit importé?</t>
  </si>
  <si>
    <r>
      <t>Eske papye twal</t>
    </r>
    <r>
      <rPr>
        <sz val="11"/>
        <color indexed="63"/>
        <rFont val="Arial Narrow"/>
        <family val="2"/>
      </rPr>
      <t>èt sa  sòti nan lòt peyi?</t>
    </r>
  </si>
  <si>
    <t>savon_mains</t>
  </si>
  <si>
    <t>selected(${q2_1_articles_disponibles_eha}, 'savon_mains')</t>
  </si>
  <si>
    <t>q3_1_unite_savon_mains</t>
  </si>
  <si>
    <t>Est-ce que les barres de savon de toilette que vous vendez font entre 70 et 80 g ?</t>
  </si>
  <si>
    <r>
      <t>Eske savon twal</t>
    </r>
    <r>
      <rPr>
        <sz val="11"/>
        <color indexed="8"/>
        <rFont val="Arial Narrow"/>
        <family val="2"/>
      </rPr>
      <t>èt ou vann yo peze 70-80g?</t>
    </r>
  </si>
  <si>
    <t>Pa egzanp, yon savon ki ant 8 cm x 5 cm fait 75g</t>
  </si>
  <si>
    <t>q3_2_prix_75g_savon_mains</t>
  </si>
  <si>
    <r>
      <t>Konbyen kòb ou vann savon twal</t>
    </r>
    <r>
      <rPr>
        <sz val="11"/>
        <color indexed="63"/>
        <rFont val="Arial Narrow"/>
        <family val="2"/>
      </rPr>
      <t>èt ki mwen chè an?</t>
    </r>
  </si>
  <si>
    <t xml:space="preserve">Si il y a plusieurs types de savons de toilette, merci de considérer la marque la moins chère. Écrivez "-999" pour si l'enquêté ne peut/veut pas répondre. </t>
  </si>
  <si>
    <t>siw genyen plizè kalite savon twalèt, konsidere sa ki vann mwen chè a. ekri "-999" pou si moun kap reponn lan pa vle oubyen pa swete reponn</t>
  </si>
  <si>
    <t>${q3_1_unite_savon_mains} = 'oui'</t>
  </si>
  <si>
    <t>savons_mains_autre_unite</t>
  </si>
  <si>
    <t>${q3_1_unite_savon_mains} = 'non'</t>
  </si>
  <si>
    <t>q3_1_2_unites_autre_savon_toilette</t>
  </si>
  <si>
    <t>Si non, combien de grammes fait le savon de toilette que vous vendez (marque la moins chère)?</t>
  </si>
  <si>
    <r>
      <t>si non, konbyen gram savon twalèt ou vann yo peze? (sa ki vann mwen ch</t>
    </r>
    <r>
      <rPr>
        <sz val="11"/>
        <color indexed="8"/>
        <rFont val="Arial Narrow"/>
        <family val="2"/>
      </rPr>
      <t>è a)</t>
    </r>
  </si>
  <si>
    <t>q3_2_prix_bas_autre_savon_toilette</t>
  </si>
  <si>
    <t>Quel est le prix en gourdes pour ${q3_1_2_unites_autre_savon_toilette} grammes de savon de toilette ?</t>
  </si>
  <si>
    <t>ki pri an goud pou ${q3_1_2_unites_autre_savon_toilette} gram savon twalèt ?</t>
  </si>
  <si>
    <r>
      <t>Siw vann plizyè mak savon twal</t>
    </r>
    <r>
      <rPr>
        <sz val="11"/>
        <color indexed="8"/>
        <rFont val="Arial Narrow"/>
        <family val="2"/>
      </rPr>
      <t>èt, endike pri mak ki vann mwen chè a. Ekri "-999" pou si moun kap reponn lan pa vle oubyen pa swete reponn</t>
    </r>
  </si>
  <si>
    <r>
      <t>if(</t>
    </r>
    <r>
      <rPr>
        <sz val="11"/>
        <color indexed="10"/>
        <rFont val="Arial Narrow"/>
        <family val="2"/>
      </rPr>
      <t>(selected(${q3_1_unite_savon_mains}, ‘oui’))</t>
    </r>
    <r>
      <rPr>
        <sz val="11"/>
        <color indexed="63"/>
        <rFont val="Arial Narrow"/>
        <family val="2"/>
      </rPr>
      <t xml:space="preserve">, </t>
    </r>
    <r>
      <rPr>
        <sz val="11"/>
        <color indexed="50"/>
        <rFont val="Arial Narrow"/>
        <family val="2"/>
      </rPr>
      <t>(${q3_2_prix_75g_savon_mains})</t>
    </r>
    <r>
      <rPr>
        <sz val="11"/>
        <color indexed="63"/>
        <rFont val="Arial Narrow"/>
        <family val="2"/>
      </rPr>
      <t>, (
if(</t>
    </r>
    <r>
      <rPr>
        <sz val="11"/>
        <color indexed="10"/>
        <rFont val="Arial Narrow"/>
        <family val="2"/>
      </rPr>
      <t>(selected(${q3_1_unite_savon_mains}, ‘non’))</t>
    </r>
    <r>
      <rPr>
        <sz val="11"/>
        <color indexed="63"/>
        <rFont val="Arial Narrow"/>
        <family val="2"/>
      </rPr>
      <t>,</t>
    </r>
    <r>
      <rPr>
        <sz val="11"/>
        <color indexed="50"/>
        <rFont val="Arial Narrow"/>
        <family val="2"/>
      </rPr>
      <t>(( ${q3_2_prix_bas_autre_savon_toilette} div ${q3_1_2_unites_autre_savon_toilette})*(75))</t>
    </r>
    <r>
      <rPr>
        <sz val="11"/>
        <color indexed="63"/>
        <rFont val="Arial Narrow"/>
        <family val="2"/>
      </rPr>
      <t>, 'NA')))</t>
    </r>
  </si>
  <si>
    <t>q3_3_importe_savon_mains</t>
  </si>
  <si>
    <t>Est-ce que ce savon de toilette est un produit importé?</t>
  </si>
  <si>
    <r>
      <t>Eske savon twalèt sa s</t>
    </r>
    <r>
      <rPr>
        <sz val="11"/>
        <color indexed="63"/>
        <rFont val="Arial Narrow"/>
        <family val="2"/>
      </rPr>
      <t>òti nan lòt peyi?</t>
    </r>
  </si>
  <si>
    <t>dentrifrice</t>
  </si>
  <si>
    <t>selected(${q2_1_articles_disponibles_eha}, 'dentrifrice')</t>
  </si>
  <si>
    <t>q3_1_unite_dentifrice</t>
  </si>
  <si>
    <t>Est-ce que les tubes de dentifrice que vous vendez font 85g ?</t>
  </si>
  <si>
    <t>èske ou vann pat pou bwose dan ki peze 85 gram?</t>
  </si>
  <si>
    <t>Si vous vendez plusieurs types/marques de dentifrice, merci de considérer le moins cher pour répondre.</t>
  </si>
  <si>
    <t>Siw van plizye kalite pat dantifris, ba nou pri ki mwen chè a.</t>
  </si>
  <si>
    <t>q3_2_prix_85g_dentifrice</t>
  </si>
  <si>
    <t>Quel est le prix en gourdes pour 1 tube de dentrifrice d'environ 85g ?</t>
  </si>
  <si>
    <t>konbyen goud ou vann yon pat pou bwose dan ki peze 85 gram?</t>
  </si>
  <si>
    <t xml:space="preserve">Si vous vendez plusieurs types de dentifrice, merci de considérer la marque de dentifrice la moins chère.  Écrivez "-999" pour si l'enquêté ne peut/souhaite pas répondre. </t>
  </si>
  <si>
    <r>
      <t>Siw vann plizy</t>
    </r>
    <r>
      <rPr>
        <sz val="11"/>
        <color indexed="8"/>
        <rFont val="Arial Narrow"/>
        <family val="2"/>
      </rPr>
      <t>è mak pat, endike pri mak ki vann mwen chè a. Ekri "-999" pou si moun kap reponn lan pa vle oubyen pa swete reponn</t>
    </r>
  </si>
  <si>
    <t>selected(${q3_1_unite_dentifrice},'oui')</t>
  </si>
  <si>
    <t>dentifrice_autre_unite</t>
  </si>
  <si>
    <t>${q3_1_unite_dentifrice} = 'non'</t>
  </si>
  <si>
    <t>q3_1_2_unites_autre_dentifrice</t>
  </si>
  <si>
    <t>Si non, combien de grammes font le dentifrice que vous vendez ?</t>
  </si>
  <si>
    <t>Si non, konbyen gram pat ou vann yo peze?</t>
  </si>
  <si>
    <t>q3_2_prix_bas_autre_dentifrice_dentrifrice</t>
  </si>
  <si>
    <t>Quel est le prix en gourdes pour ${q3_1_2_unites_autre_dentifrice} grammes de dentrifrice ?</t>
  </si>
  <si>
    <t>Ki pri an goud pou ${q3_1_2_unites_autre_dentifrice} gram pat ?</t>
  </si>
  <si>
    <t xml:space="preserve">Si vous vendez plusieurs types de dentifrice, merci de considérer uniquement le moins cher d'entre eux.  Écrivez "-999" pour si l'enquêté ne peut/souhaite pas répondre. </t>
  </si>
  <si>
    <r>
      <t>Siw vann plizy</t>
    </r>
    <r>
      <rPr>
        <sz val="11"/>
        <color indexed="8"/>
        <rFont val="Arial Narrow"/>
        <family val="2"/>
      </rPr>
      <t>è kalite pat, endike pri mak ki vann mwen chè a. Ekri "-999" pou si moun kap reponn lan pa vle oubyen pa swete reponn</t>
    </r>
  </si>
  <si>
    <r>
      <t>if(</t>
    </r>
    <r>
      <rPr>
        <sz val="11"/>
        <color indexed="10"/>
        <rFont val="Arial Narrow"/>
        <family val="2"/>
      </rPr>
      <t>(selected(${q3_1_unite_dentifrice},'oui')),</t>
    </r>
    <r>
      <rPr>
        <sz val="11"/>
        <color indexed="57"/>
        <rFont val="Arial Narrow"/>
        <family val="2"/>
      </rPr>
      <t>${q3_2_prix_85g_dentifrice}</t>
    </r>
    <r>
      <rPr>
        <sz val="11"/>
        <color indexed="63"/>
        <rFont val="Arial Narrow"/>
        <family val="2"/>
      </rPr>
      <t>,</t>
    </r>
    <r>
      <rPr>
        <sz val="11"/>
        <color indexed="40"/>
        <rFont val="Arial Narrow"/>
        <family val="2"/>
      </rPr>
      <t>(
if(</t>
    </r>
    <r>
      <rPr>
        <sz val="11"/>
        <color indexed="10"/>
        <rFont val="Arial Narrow"/>
        <family val="2"/>
      </rPr>
      <t>(selected(${q3_1_unite_dentifrice},'non')),</t>
    </r>
    <r>
      <rPr>
        <sz val="11"/>
        <color indexed="57"/>
        <rFont val="Arial Narrow"/>
        <family val="2"/>
      </rPr>
      <t>(((${q3_2_prix_bas_autre_dentifrice_dentrifrice}) div (${q3_1_2_unites_autre_dentifrice}))*(85))</t>
    </r>
    <r>
      <rPr>
        <sz val="11"/>
        <color indexed="63"/>
        <rFont val="Arial Narrow"/>
        <family val="2"/>
      </rPr>
      <t>,'NA'</t>
    </r>
    <r>
      <rPr>
        <sz val="11"/>
        <color indexed="40"/>
        <rFont val="Arial Narrow"/>
        <family val="2"/>
      </rPr>
      <t>))</t>
    </r>
    <r>
      <rPr>
        <sz val="11"/>
        <color indexed="63"/>
        <rFont val="Arial Narrow"/>
        <family val="2"/>
      </rPr>
      <t>)</t>
    </r>
  </si>
  <si>
    <t>q3_3_importe_dentrifrice</t>
  </si>
  <si>
    <t>Est-ce que ce dentifrice est un produit importé?</t>
  </si>
  <si>
    <r>
      <t>Eske pat pou bwose dan sa s</t>
    </r>
    <r>
      <rPr>
        <sz val="11"/>
        <color indexed="63"/>
        <rFont val="Arial Narrow"/>
        <family val="2"/>
      </rPr>
      <t>òti nan lòt peyi?</t>
    </r>
  </si>
  <si>
    <t>serviettes_hygieniques</t>
  </si>
  <si>
    <t>selected(${q2_1_articles_disponibles_eha}, 'serviettes_hygieniques')</t>
  </si>
  <si>
    <t>q3_1_unite_serviettes_hygieniques</t>
  </si>
  <si>
    <t>Est-ce que vous vendez les serviettes hygiéniques (kotex) en sachet de 8 pièces ?</t>
  </si>
  <si>
    <r>
      <t>Eske ou vann s</t>
    </r>
    <r>
      <rPr>
        <sz val="11"/>
        <color indexed="63"/>
        <rFont val="Arial Narrow"/>
        <family val="2"/>
      </rPr>
      <t>èvyèt lijèn(kotèks) qui genyen 8 pyès ladan yo?</t>
    </r>
  </si>
  <si>
    <t>q3_2_prix_p8_serviettes_hygieniques</t>
  </si>
  <si>
    <r>
      <t>Konbyen kò</t>
    </r>
    <r>
      <rPr>
        <sz val="11"/>
        <color indexed="63"/>
        <rFont val="Arial Narrow"/>
        <family val="2"/>
      </rPr>
      <t>b ou vann yon pake kotèks ki genyen ladan l 8 pyès?</t>
    </r>
  </si>
  <si>
    <t xml:space="preserve">Si il y a plusieurs types, merci de considérer la marque la moins chère. Écrivez "-999" pour si l'enquêté ne peut/veut pas répondre. </t>
  </si>
  <si>
    <r>
      <t>Siw vann plizy</t>
    </r>
    <r>
      <rPr>
        <sz val="11"/>
        <color indexed="8"/>
        <rFont val="Arial Narrow"/>
        <family val="2"/>
      </rPr>
      <t>è mak pake kotèks, endike pri mak ki vann mwen chè a. Ekri "-999" pou si moun kap reponn lan pa vle oubyen pa swete reponn</t>
    </r>
  </si>
  <si>
    <t>selected(${q3_1_unite_serviettes_hygieniques},'oui')</t>
  </si>
  <si>
    <t>serviettes_autre_unite</t>
  </si>
  <si>
    <t>${q3_1_unite_serviettes_hygieniques} = 'non'</t>
  </si>
  <si>
    <t>q3_1_2_unites_autre_serviettes_hygieniques</t>
  </si>
  <si>
    <t>Si non, combien d'unités y a-t'il dans les sachets de serviettes hygiéniques (kotex) que vous vendez ?</t>
  </si>
  <si>
    <r>
      <t>Si non, konbyen (sèvyèt) py</t>
    </r>
    <r>
      <rPr>
        <sz val="11"/>
        <color indexed="63"/>
        <rFont val="Arial Narrow"/>
        <family val="2"/>
      </rPr>
      <t>ès ki konn nan pake kotèks ou konn vann yo?</t>
    </r>
  </si>
  <si>
    <t>Exemple: Si il y a 10 serviettes/pads dans un paquet, indiquer 10.</t>
  </si>
  <si>
    <r>
      <t>si se 10 sèvyèt (py</t>
    </r>
    <r>
      <rPr>
        <sz val="11"/>
        <color indexed="63"/>
        <rFont val="Arial Narrow"/>
        <family val="2"/>
      </rPr>
      <t>ès) ki nan yon pake, endike :10</t>
    </r>
  </si>
  <si>
    <t>q3_2_prix_bas_autre_serviettes_hygieniques_serviettes_hygieniques</t>
  </si>
  <si>
    <t>Quel est le prix en gourdes pour ${q3_1_2_unites_autre_serviettes_hygieniques} serviettes hygiéniques (kotex)?</t>
  </si>
  <si>
    <t>Ki pri an gourd pou ${q3_1_2_unites_autre_serviettes_hygieniques} sèvièt ijiyenik (kotèx) la ye?</t>
  </si>
  <si>
    <t xml:space="preserve">Si il y a plusieurs types, merci de considérer la marque la moins chère.  Écrivez "-999" pour si l'enquêté ne peut/veut pas répondre. </t>
  </si>
  <si>
    <t>Siw vann plizyè mak  kotèks, endike pri mak ki vann mwen chè a. Ekri "-999" pou si moun kap reponn lan pa vle oubyen pa swete reponn</t>
  </si>
  <si>
    <t>serv_hygieniques_prix_unite_standard</t>
  </si>
  <si>
    <t>((${q3_2_prix_bas_autre_serviettes_hygieniques_serviettes_hygieniques}) div (${q3_1_2_unites_autre_serviettes_hygieniques}))*(8)</t>
  </si>
  <si>
    <r>
      <t>if(</t>
    </r>
    <r>
      <rPr>
        <sz val="11"/>
        <color indexed="10"/>
        <rFont val="Arial Narrow"/>
        <family val="2"/>
      </rPr>
      <t>(selected(${q3_1_unite_serviettes_hygieniques},‘oui’))</t>
    </r>
    <r>
      <rPr>
        <sz val="11"/>
        <color indexed="63"/>
        <rFont val="Arial Narrow"/>
        <family val="2"/>
      </rPr>
      <t xml:space="preserve">, </t>
    </r>
    <r>
      <rPr>
        <sz val="11"/>
        <color indexed="57"/>
        <rFont val="Arial Narrow"/>
        <family val="2"/>
      </rPr>
      <t>(${q3_2_prix_p8_serviettes_hygieniques})</t>
    </r>
    <r>
      <rPr>
        <sz val="11"/>
        <color indexed="63"/>
        <rFont val="Arial Narrow"/>
        <family val="2"/>
      </rPr>
      <t>,</t>
    </r>
    <r>
      <rPr>
        <sz val="11"/>
        <color indexed="50"/>
        <rFont val="Arial Narrow"/>
        <family val="2"/>
      </rPr>
      <t>(${serv_hygieniques_prix_unite_standard})</t>
    </r>
    <r>
      <rPr>
        <sz val="11"/>
        <color indexed="63"/>
        <rFont val="Arial Narrow"/>
        <family val="2"/>
      </rPr>
      <t>)</t>
    </r>
  </si>
  <si>
    <t>q3_3_importe_serviettes_hygieniques</t>
  </si>
  <si>
    <t>Est-ce que ces serviettes hygiéniques (kotex) sont un produit importé?</t>
  </si>
  <si>
    <r>
      <t>Eske sèvyèt lij</t>
    </r>
    <r>
      <rPr>
        <sz val="11"/>
        <color indexed="63"/>
        <rFont val="Arial Narrow"/>
        <family val="2"/>
      </rPr>
      <t>èn sa yo (kotèks) soti nan lòt peyi?</t>
    </r>
  </si>
  <si>
    <t>chlore_en_grain</t>
  </si>
  <si>
    <t>selected(${q2_1_articles_disponibles_eha}, 'chlore_grain')</t>
  </si>
  <si>
    <t>chlore_grain_image</t>
  </si>
  <si>
    <t>q3_1_unite_chlore_grain</t>
  </si>
  <si>
    <t>Est-ce que vous vendez le chlore en grain (de nettoyage) en sachets d'1 cuillère à soupe (environ 11 grammes)?</t>
  </si>
  <si>
    <r>
      <t>Eske ou vann klor</t>
    </r>
    <r>
      <rPr>
        <sz val="11"/>
        <color indexed="63"/>
        <rFont val="Arial Narrow"/>
        <family val="2"/>
      </rPr>
      <t>òks an gren ki nan ti sachè yon (1) ti kiyè yo (ki ka peze anviwon 11 gram)?</t>
    </r>
  </si>
  <si>
    <t>image_chlore</t>
  </si>
  <si>
    <t>Cuillere_Chlore.png</t>
  </si>
  <si>
    <t>q3_2_prix_bas_lt_chlore_grain</t>
  </si>
  <si>
    <t>konbyen kòb ou vann yon ti sachè kloròks ki gen yon (1) ti kiyè ladan-l lan (11 gram anviwon) ?</t>
  </si>
  <si>
    <t xml:space="preserve">Si il y a plusieurs types de chlore en grain chez le marchand, merci de considérer uniquement la marque/catégorie la moins chère.  Écrivez "-999" pour si l'enquêté ne peuT/souhaite pas répondre. </t>
  </si>
  <si>
    <r>
      <t>Mete pri an goud. Siw vann plizyè kalite klor</t>
    </r>
    <r>
      <rPr>
        <sz val="11"/>
        <color indexed="8"/>
        <rFont val="Arial Narrow"/>
        <family val="2"/>
      </rPr>
      <t>òks an grenn, endike pri mak ki vann mwen chè a. Ekri "-999" pou si moun kap reponn lan pa vle oubyen pa swete reponn</t>
    </r>
  </si>
  <si>
    <t>${q3_1_unite_chlore_grain} = 'oui'</t>
  </si>
  <si>
    <t>wash_chlore_autreunite_grain</t>
  </si>
  <si>
    <t>${q3_1_unite_chlore_grain} = 'non'</t>
  </si>
  <si>
    <t>note_chlore_autreunite_grain</t>
  </si>
  <si>
    <t>Quelle quantité font les sachets de chlore que vous vendez ?</t>
  </si>
  <si>
    <r>
      <t>ki kantite ki nan sachè</t>
    </r>
    <r>
      <rPr>
        <sz val="11"/>
        <color indexed="63"/>
        <rFont val="Arial Narrow"/>
        <family val="2"/>
      </rPr>
      <t xml:space="preserve"> kloròks ou vann yo? </t>
    </r>
  </si>
  <si>
    <t>Si il y a plusieurs types de chlore grain chez le marchand, merci de considérer uniquement la marque/catégorie la moins chère.</t>
  </si>
  <si>
    <r>
      <t>Siw vann plizyè kalite klor</t>
    </r>
    <r>
      <rPr>
        <sz val="11"/>
        <color indexed="8"/>
        <rFont val="Arial Narrow"/>
        <family val="2"/>
      </rPr>
      <t xml:space="preserve">òks an grenn, endike mak ki vann mwen chè a. </t>
    </r>
  </si>
  <si>
    <t>select_one unite_mesure_chlore_grain</t>
  </si>
  <si>
    <t>q3_1_2_unites_autre_chlore_grain</t>
  </si>
  <si>
    <t>Exemple: si vous vendez des sachets de 10 onces, indiquez unité : once (oz) ; nombre de onces : 10</t>
  </si>
  <si>
    <t>Egzanp, si se sachè ki gen 10oz mete once (oz)  et kantite :10</t>
  </si>
  <si>
    <t>nom_unite_autre_chlore_grain</t>
  </si>
  <si>
    <t>selected-at(${q3_1_2_unites_autre_chlore_grain}, position(..)-1)</t>
  </si>
  <si>
    <t>unite_autre_chlore_grain_connue</t>
  </si>
  <si>
    <t>jr:choice-name(${nom_unite_autre_chlore_grain}, '${q3_1_2_unites_autre_chlore_grain}')</t>
  </si>
  <si>
    <t>q3_1_3_poids_unite_autre_chlore_grain</t>
  </si>
  <si>
    <t>Nombre de ${q3_1_2_unites_autre_chlore_grain} dans le sachet de chlore en grain:</t>
  </si>
  <si>
    <r>
      <t>kantite ${q3_1_2_unites_autre_chlore_grain} nan yon sachè</t>
    </r>
    <r>
      <rPr>
        <sz val="11"/>
        <color indexed="63"/>
        <rFont val="Arial Narrow"/>
        <family val="2"/>
      </rPr>
      <t xml:space="preserve"> kloròks :</t>
    </r>
  </si>
  <si>
    <t>Si il y a plusieurs types de chlore liquide chez le marchand, merci de considérer uniquement la marque/catégorie la moins chère. Écrivez "-999" pour si l'enquêté ne peut/veut pas répondre.</t>
  </si>
  <si>
    <r>
      <t>Siw vann plizyè kalite klor</t>
    </r>
    <r>
      <rPr>
        <sz val="11"/>
        <color indexed="8"/>
        <rFont val="Arial Narrow"/>
        <family val="2"/>
      </rPr>
      <t>òks an gren, di nou pri sa ki vann mwen chè a. Ekri "-999" pou si moun kap reponn lan pa vle oubyen pa swete reponn</t>
    </r>
  </si>
  <si>
    <t>q3_2_prix_bas_autre_chlore_grain</t>
  </si>
  <si>
    <t>Quel est le prix de ${q3_1_3_poids_unite_autre_chlore_grain},  ${unite_autre_chlore_grain_connue} de chlore en grain en gourdes?</t>
  </si>
  <si>
    <t>ki pri ${q3_1_3_poids_unite_autre_chlore_grain},  ${unite_autre_chlore_grain_connue} kloròks an grenn koute (goud)?</t>
  </si>
  <si>
    <t xml:space="preserve">Si il y a plusieurs types de chlore en grain chez le marchand, merci de considérer uniquement la marque/catégorie la moins chère.  Écrivez "-999" pour si l'enquêté ne peut/veut pas répondre. </t>
  </si>
  <si>
    <r>
      <t>Siw vann plizyè tip  klor</t>
    </r>
    <r>
      <rPr>
        <sz val="11"/>
        <color indexed="8"/>
        <rFont val="Arial Narrow"/>
        <family val="2"/>
      </rPr>
      <t>òks likid, endike pri mak ki vann mwen chè a. Ekri "-999" pou si moun kap reponn lan pa vle oubyen pa swete reponn</t>
    </r>
  </si>
  <si>
    <t>q3_3_importe_chlore_grain</t>
  </si>
  <si>
    <t>Est-ce que ce chlore en grain (nettoyage) est un produit importé?</t>
  </si>
  <si>
    <t>Eske kloròks an grenn sa sòti nan lòt peyi?</t>
  </si>
  <si>
    <t>chlore_grain_conversion</t>
  </si>
  <si>
    <t>if((selected(${q3_1_2_unites_autre_chlore_grain}, 'cuillere_a_soupe')), (${q3_2_prix_bas_autre_chlore_grain} div (${q3_1_3_poids_unite_autre_chlore_grain})), if((selected(${q3_1_2_unites_autre_chlore_grain}, 'once')), (((${q3_2_prix_bas_autre_chlore_grain} div (${q3_1_3_poids_unite_autre_chlore_grain})) div (28.35)) * (11)), if((selected(${q3_1_2_unites_autre_chlore_grain}, 'gramme')), ((${q3_2_prix_bas_autre_chlore_grain} div (${q3_1_3_poids_unite_autre_chlore_grain})) * (11)), ‘NA’)))</t>
  </si>
  <si>
    <t>if((selected(${q3_1_unite_chlore_grain}, ‘oui’)), ${q3_2_prix_bas_lt_chlore_grain}, 
if((selected(${q3_1_unite_chlore_grain}, ‘non’)), ${chlore_grain_conversion}, 'NA'))</t>
  </si>
  <si>
    <t>chlore_grain</t>
  </si>
  <si>
    <t>bokit</t>
  </si>
  <si>
    <t>selected(${q2_1_articles_disponibles_eha}, 'bokit')</t>
  </si>
  <si>
    <t>q7_2_prix_bokit</t>
  </si>
  <si>
    <t>Ki pi ba pri ou vann yon bokit fèmen oubyen ki gen kouvèti? (ki kapab pran 5 galon dlo)</t>
  </si>
  <si>
    <t xml:space="preserve">Prix en gourdes. Écrivez "-999" pour si l'enquêté ne peut/souhaite pas répondre. </t>
  </si>
  <si>
    <t>bassine</t>
  </si>
  <si>
    <t>selected(${q2_1_articles_disponibles_eha}, 'bassine')</t>
  </si>
  <si>
    <t>Ki pi ba pri ou vann yon gwo kivèt yo sèvi nan kwizin /pou netwaye? (ki kapab kenbe anviwon 3 galon dlo ou plis)</t>
  </si>
  <si>
    <t>eponge</t>
  </si>
  <si>
    <t>selected(${q2_1_articles_disponibles_eha}, 'eponge')</t>
  </si>
  <si>
    <t>q7_2_prix_eponge</t>
  </si>
  <si>
    <t>Ki pi ba pri ou vann yon eponj pou fè netwayaj?</t>
  </si>
  <si>
    <t>q4_1_ruptures_eha</t>
  </si>
  <si>
    <t>Est-ce que vous avez eu des ruptures de stock de ces produits EHA lors du dernier mois ?</t>
  </si>
  <si>
    <r>
      <t>Eske est</t>
    </r>
    <r>
      <rPr>
        <sz val="11"/>
        <color indexed="63"/>
        <rFont val="Arial Narrow"/>
        <family val="2"/>
      </rPr>
      <t>òk pwodi lijèn, dlo ak pwodwi pou fè netwayaj ou yo te fini pandan dènye mwa sa?</t>
    </r>
  </si>
  <si>
    <t>EHA: Hygiène, eau, assainissement (savon lessive, brosse a dents, dentifrice, savon pour se laver, papier toilette, serviettes hygiéniques, eau traitée, chlore liquide de nettoyage)</t>
  </si>
  <si>
    <r>
      <t>EHA: ij</t>
    </r>
    <r>
      <rPr>
        <sz val="11"/>
        <color indexed="63"/>
        <rFont val="Arial Narrow"/>
        <family val="2"/>
      </rPr>
      <t>èn, dlo, asenisman(savon lave, bwòs dan, pat pou bwose dan, savon twalet, kotèks, dlo trete, kloroks likid)</t>
    </r>
  </si>
  <si>
    <t>select_multiple raison_pasdispo_eha</t>
  </si>
  <si>
    <t>q4_2_raison_rupture_eha</t>
  </si>
  <si>
    <t>Pourquoi est-ce qu'il y a eu une rupture de stock de produits de EHA lors du dernier mois ?</t>
  </si>
  <si>
    <t>Poukisa pwodwi lijèn, dlo et pwodwi pou fè netwayaj ou yo te fini pandan dènye mwa sa?</t>
  </si>
  <si>
    <t>Pa site repons yo</t>
  </si>
  <si>
    <t>${q4_1_ruptures_eha}='oui'</t>
  </si>
  <si>
    <t>q4_2_1_autre_rupture_eha</t>
  </si>
  <si>
    <r>
      <t>si l</t>
    </r>
    <r>
      <rPr>
        <sz val="11"/>
        <color indexed="63"/>
        <rFont val="Arial Narrow"/>
        <family val="2"/>
      </rPr>
      <t>òt rezon, di nou plis</t>
    </r>
  </si>
  <si>
    <t>selected(${q4_2_raison_rupture_eha},'autre')</t>
  </si>
  <si>
    <t>q4_3_produits_rupture_eha</t>
  </si>
  <si>
    <t>Veuillez indiquer lequel de ces produits a été concerné par la rupture du stock lors du dernier mois?</t>
  </si>
  <si>
    <t>kiyès nan pwodwi sa yo ki te fini pandan dènye mwa sa?</t>
  </si>
  <si>
    <t>selected(${q2_1_articles_disponibles_eha}, name)</t>
  </si>
  <si>
    <t>q4_4_credit_fournisseur_eha</t>
  </si>
  <si>
    <t>Avez vous accès au crédit pour acheter des produits EHA ?</t>
  </si>
  <si>
    <t>èske ou kapab jwenn kredi pou ou achte pwodwi lijèn dlo e pwodwi pou netwayaj  sitou?</t>
  </si>
  <si>
    <t>q4_4_capacite_stock_eha</t>
  </si>
  <si>
    <t>Est-ce que vous avez actuellement la capacité de augmenter/renouveler votre stock en produits EHA de 20% dans les prochaines 15 jours s'il y a une augmentation dans la demande?</t>
  </si>
  <si>
    <t>èske kounya, ou gen mwayen pou w ta ogmante estòk ou de 20% nan 15 jou kap vini la yo, si ou ta vin genyen plis kliyan ki vin achte?</t>
  </si>
  <si>
    <t>eha_fournisseur</t>
  </si>
  <si>
    <t>Fournisseur produits d'hygiène et assainissement</t>
  </si>
  <si>
    <t xml:space="preserve">founisè Pwodwi lijèn, dlo ak pwodwi pou fè netwayaj </t>
  </si>
  <si>
    <t>q4_4_origin_fourniseur_eha</t>
  </si>
  <si>
    <t>Est-ce que votre fournisseur principal de produits EHA (grossiste) se trouve en Haïti ?</t>
  </si>
  <si>
    <t xml:space="preserve">èske moun ki konn founi w pwodwi lijèn dlo ak pwodwi pou netwayaj (founisè) twouve yo an Ayiti? </t>
  </si>
  <si>
    <t>Founise a se moun kotew achte direkteman pwodwi yo</t>
  </si>
  <si>
    <t>q4_5_1_departement_fourniseur_eha</t>
  </si>
  <si>
    <t>Dans quel département se trouve votre fournisseur principal de produits EHA?</t>
  </si>
  <si>
    <t>nan ki depatman moun ki konn founi w pwodwi lijèn dlo e pwodwi pou netwayaj yo ye?</t>
  </si>
  <si>
    <t>${q4_4_origin_fourniseur_eha}='oui'</t>
  </si>
  <si>
    <t>meme_dep_eha</t>
  </si>
  <si>
    <t>if((${q4_5_1_departement_fourniseur_eha} = ${q04_departement}), ‘Meme’, ‘Différent’)</t>
  </si>
  <si>
    <t>q4_5_2_commune_fourniseur_eha</t>
  </si>
  <si>
    <t>Dans quelle commune se trouve votre fournisseur principal de produits EHA?</t>
  </si>
  <si>
    <t>nan ki komin moun ki konn founi w pwodwi lijèn dlo ak pwodwi pou fè netwayaj yo ye?</t>
  </si>
  <si>
    <t>filter=${q4_5_1_departement_fourniseur_eha}</t>
  </si>
  <si>
    <t>if((${q4_5_2_commune_fourniseur_eha}=${q05_commune}), ‘Meme’, ‘Différent’)</t>
  </si>
  <si>
    <t>Produits et Ustensiles d'hygiène, eau ou assainissement</t>
  </si>
  <si>
    <t xml:space="preserve">Pwodwi lijèn dlo e pwodwi pou netwayaj  </t>
  </si>
  <si>
    <t>g_produits_charbon</t>
  </si>
  <si>
    <t>7-Questions sur les produits : Charbon</t>
  </si>
  <si>
    <t>7- Kesyon sou prodwi : Chabon</t>
  </si>
  <si>
    <t>selected(${q1_3_type_produits}, 'charbon')</t>
  </si>
  <si>
    <t>Ki pi ba pri ou vann 1 mamit chabon bwa ?</t>
  </si>
  <si>
    <t>Prix en gourdes. Si vous vendez plusieurs types de charbon, merci d'indiquer le prix pour le moins cher.  Écrivez "-999" pour si l'enquêté ne peut/souhaite pas répondre.</t>
  </si>
  <si>
    <r>
      <t>Mete pri an an goud. Siw vann plizy</t>
    </r>
    <r>
      <rPr>
        <sz val="11"/>
        <color indexed="63"/>
        <rFont val="Arial Narrow"/>
        <family val="2"/>
      </rPr>
      <t>è mak, endike pri mak ki vann mwen chè a. Ekri "-999" pou si moun kap reponn lan pa vle oubyen pa swete reponn</t>
    </r>
  </si>
  <si>
    <t>q4_1_ruptures_charbon</t>
  </si>
  <si>
    <t>Avez-vous fait face à des problèmes pour vous approvisionner en charbon de bois au cours du dernier mois?</t>
  </si>
  <si>
    <t>eskew te gen difikilte pou te achte (apwovizyone-w) chabon bwa pandan mwa ki sot pase an?</t>
  </si>
  <si>
    <t>contexte</t>
  </si>
  <si>
    <t>8-Contexte politique et sécuritaire récent</t>
  </si>
  <si>
    <t>8- Kontèk politik ak sekirite nan moman an</t>
  </si>
  <si>
    <t>q9_incidents</t>
  </si>
  <si>
    <t>Avez-vous observé ou entendu parler d'incidents de sécurité sur votre marché au cours des 30 derniers jours?</t>
  </si>
  <si>
    <t>Eske-w te wè oubyen ou te tande pale de zak ensekirite ki te fèt sou mache kote-w ye pandan 30 jou ki sot pase yo?</t>
  </si>
  <si>
    <t>select_multiple incidents</t>
  </si>
  <si>
    <t>q9_incidents_details</t>
  </si>
  <si>
    <t>Lesquels :</t>
  </si>
  <si>
    <t>Di kisa ki te pase?</t>
  </si>
  <si>
    <t>selected(${q9_incidents},'oui')</t>
  </si>
  <si>
    <t>q9_incidents_autre</t>
  </si>
  <si>
    <t>Ban nou yon ti detay:</t>
  </si>
  <si>
    <t>selected(${q9_incidents_details},'autre')</t>
  </si>
  <si>
    <t>select_multiple preoc</t>
  </si>
  <si>
    <t>q9_preocupations</t>
  </si>
  <si>
    <t>Actuellement, quelles sont vos préocupations sécuritaires principales lorsque vous exercez votre commerce ?</t>
  </si>
  <si>
    <t xml:space="preserve">Nan moman sa la a, ki pi gwo enkyetid ou genyen lè w'ap vann? </t>
  </si>
  <si>
    <t>Ne pas lire les répéonses</t>
  </si>
  <si>
    <t>q9_preocupations_details</t>
  </si>
  <si>
    <t>selected(${q9_preocupations},'autre')</t>
  </si>
  <si>
    <t>q9_reappro</t>
  </si>
  <si>
    <t>Depuis les évènements récents (augmentation des affrontements, mort du président et troubles politiques accrus), est-ce que certains des articles sont plus difficiles à obtenir et à réapprovisionner?</t>
  </si>
  <si>
    <t>Depi dènye evènman sa yo (plis afwontman, lanmò Prezidan ak twoub politik yo ki pa sipan ogmante, èske kèk atik oubyen pwodwi vin pi difisil pou jwenn ap pou apwovizyone-w?</t>
  </si>
  <si>
    <t>q9_reappro_autre</t>
  </si>
  <si>
    <t>selected(${q9_reappro},'autre')</t>
  </si>
  <si>
    <t>select_multiple type_produits1</t>
  </si>
  <si>
    <t>q9_reappro_details</t>
  </si>
  <si>
    <t>Quels types d'articles en particulier?</t>
  </si>
  <si>
    <t>Pou ki atik espesyalman?</t>
  </si>
  <si>
    <t xml:space="preserve">Si le type d'article ne figure pas dans la liste, passer la question. </t>
  </si>
  <si>
    <t>selected(${q9_reappro},'oui')</t>
  </si>
  <si>
    <t>selected(${q1_3_type_produits}, name)</t>
  </si>
  <si>
    <t>habitant</t>
  </si>
  <si>
    <t>selected(${q00_type_enquete},'client')</t>
  </si>
  <si>
    <t>q05_commune_test</t>
  </si>
  <si>
    <t>Est-ce que vous habitez dans la commune de ${commune} ?</t>
  </si>
  <si>
    <t>Eske ou rete nan komin ${commune} ?</t>
  </si>
  <si>
    <t>select_one oui_non_eau</t>
  </si>
  <si>
    <t>q1_2_client_marche</t>
  </si>
  <si>
    <t>Etes-vous généralement responsable de l'approvisionnement en eau du ménage?</t>
  </si>
  <si>
    <t>Jeneralman, eske se ou menm ki genyen responsabilite pou pote dlo nan fwaye an?</t>
  </si>
  <si>
    <t>${q05_commune_test}='oui'</t>
  </si>
  <si>
    <t>applicable_2</t>
  </si>
  <si>
    <t>(${q1_2_client_marche}='oui_eau' and ${q05_commune_test}='oui')</t>
  </si>
  <si>
    <t>c_eau</t>
  </si>
  <si>
    <t>Dlo</t>
  </si>
  <si>
    <t>select_one type_source</t>
  </si>
  <si>
    <t>q2_1_type_source</t>
  </si>
  <si>
    <t>Le plus souvent, d'où provient l'eau bue par votre ménage ?</t>
  </si>
  <si>
    <t>Jeneralman, ki kote dlo pou nou bwe nan menaj lan soti?</t>
  </si>
  <si>
    <t>Concerne l'eau de boisson. Si le ménage boit de l'eau de différentes provenances, merci de ne considérer que la principale.</t>
  </si>
  <si>
    <t>Pou sa ki konsène dlo pou bwè, si menaj lan Sa gen rapò ak dlo moun bwè ki soti plizyè kote, silvouplè konsidere kote li al chache dlo pi souvan</t>
  </si>
  <si>
    <t>q2_1_type_source_autre</t>
  </si>
  <si>
    <t>Précisez d'où provient l'eau bue par votre ménage:</t>
  </si>
  <si>
    <t>Bay ki kote egzateman dlo pou fwaye a brè soti.</t>
  </si>
  <si>
    <t>selected(${q2_1_type_source}, 'autre')</t>
  </si>
  <si>
    <t>source_eau</t>
  </si>
  <si>
    <t>selected-at(${q2_1_type_source}, position(..)-1)</t>
  </si>
  <si>
    <t>nom_source_eau</t>
  </si>
  <si>
    <t>jr:choice-name(${source_eau}, '${q2_1_type_source}')</t>
  </si>
  <si>
    <t>source_eau_all</t>
  </si>
  <si>
    <t>if (${q2_1_type_source}='autre', (${q2_1_type_source_autre}), (${nom_source_eau}))</t>
  </si>
  <si>
    <t>select_one raison_autre</t>
  </si>
  <si>
    <t>q2_1_type_source_derniere_fois_autre_raison</t>
  </si>
  <si>
    <t>Pourquoi choisissez-vous généralement d'acheter / de remplir l'eau à un ${source_eau_all} ?</t>
  </si>
  <si>
    <t>Pouki sa ou chwazi achte/pran dlo nan  ${source_eau_all}?</t>
  </si>
  <si>
    <t>q2_1_type_source_derniere_fois_autre_raison_autre</t>
  </si>
  <si>
    <t xml:space="preserve">Précisez pourquoi : </t>
  </si>
  <si>
    <t>di nou poukisa</t>
  </si>
  <si>
    <t>selected(${q2_1_type_source_derniere_fois_autre_raison}, 'raison_autre_autre')</t>
  </si>
  <si>
    <t>select_one temps_eau</t>
  </si>
  <si>
    <t>q3_1_distance_eau</t>
  </si>
  <si>
    <r>
      <t xml:space="preserve">En général, combien de temps vous est nécessaire </t>
    </r>
    <r>
      <rPr>
        <sz val="11"/>
        <color indexed="10"/>
        <rFont val="Arial Narrow"/>
        <family val="2"/>
      </rPr>
      <t>pour aller chercher de l'eau à ${source_eau_all} et revenir?</t>
    </r>
  </si>
  <si>
    <t>konbyen tan pou pi piti yon moun nan menaj la pran poul al chache dlo nan ${source_eau_all} ale, ret plen e vini?</t>
  </si>
  <si>
    <t>En incluant trajet aller-retour et temps d'attente</t>
  </si>
  <si>
    <t xml:space="preserve"> mete trajè ale retou a ak tan li fè a svp.</t>
  </si>
  <si>
    <t>select_one volume</t>
  </si>
  <si>
    <t>q2_3_eau_quantite_1gal</t>
  </si>
  <si>
    <t>Lorsque vous faites un achat ou remplissage d'eau à ${source_eau_all}, quelle est la taille du gallon que vous utilisez habituellement pour collecter l’eau?</t>
  </si>
  <si>
    <t>Lè wap rempli / achte dlo non ${source_eau_all}, ki kapsite galon ou itilize jeneralman pou w ka pran dlo?</t>
  </si>
  <si>
    <t xml:space="preserve">Concerne l'eau de boisson. </t>
  </si>
  <si>
    <t>Sa gen rapò ak dlo moun brè.</t>
  </si>
  <si>
    <t>nom_unite_autre_eau_1</t>
  </si>
  <si>
    <t>selected-at(${q2_3_eau_quantite_1gal}, position(..)-1)</t>
  </si>
  <si>
    <t>jr:choice-name(${nom_unite_autre_eau_1}, '${q2_3_eau_quantite_1gal}')</t>
  </si>
  <si>
    <t>q_eau_autre</t>
  </si>
  <si>
    <t>selected(${q2_3_eau_quantite_1gal}, 'autre')</t>
  </si>
  <si>
    <t>note_autre_unite</t>
  </si>
  <si>
    <t>Dans ce cas, quelle est la taille des bidons que vous remplissez/achetez pour l'eau de boisson consommée par votre ménage?</t>
  </si>
  <si>
    <t>Nan ka sa, ki gwosè bokit ou itilize pouw plen oubyen pouw achte dlo pouw sèvi nan menaj ou a?</t>
  </si>
  <si>
    <t>Par exemple, si vous remplissez ou achetez des bidons de 3 gallons, indiquer unité = gallons; nombre = 3.</t>
  </si>
  <si>
    <t>Tankou, siw ta plen ou achte bokit ou gwo galon ki mezire 3 galon. Di li konsa, unite=galon; kantite=3</t>
  </si>
  <si>
    <t>select_one unite_volume_eau</t>
  </si>
  <si>
    <t>q2_3_eau_autre_unite</t>
  </si>
  <si>
    <t>Précisez l'unité des bidons d'eau:</t>
  </si>
  <si>
    <t>Bay egzakteman inite kew mezire bokit ou bidon dlo yo.</t>
  </si>
  <si>
    <t>nom_unite_autre_eau_2</t>
  </si>
  <si>
    <t>selected-at(${q2_3_eau_autre_unite}, position(..)-1)</t>
  </si>
  <si>
    <t>jr:choice-name(${nom_unite_autre_eau_2}, '${q2_3_eau_autre_unite}')</t>
  </si>
  <si>
    <t>q2_3_eau_autre_unite_quantite</t>
  </si>
  <si>
    <t>Précisez le nombre de ${unite_autre_eau_autre} par bidon d'eau:</t>
  </si>
  <si>
    <t>Bay egzakteman kantite ${unite_autre_eau_autre} pou chak bokit ou bidon dlo yo.</t>
  </si>
  <si>
    <t>${q2_3_eau_autre_unite}!='nsnr'</t>
  </si>
  <si>
    <t>q2_4_prix_eau_connue</t>
  </si>
  <si>
    <t>Quel est le prix que vous avez payé pour un ${unite_autre_eau_connue} d'eau la dernière fois que vous êtes allés chercher de l'eau?</t>
  </si>
  <si>
    <t>Ki pri ou konn peye yon ${unite_autre_eau_connue}  yo dènyèman kew tal nan dlo a?</t>
  </si>
  <si>
    <t>Concerne l'eau qui est utilisée pour boire. Si l'eau bue par le ménage est gratuite, merci d'indiquer 0.</t>
  </si>
  <si>
    <t>Sa gen rapò ak dlo moun brè. Si dlo fwaye pou bwè li gratis ti cheri, mesi mete 0.</t>
  </si>
  <si>
    <t>selected(${q2_3_eau_quantite_1gal},'1gal') or selected(${q2_3_eau_quantite_1gal}, '5gal')</t>
  </si>
  <si>
    <t>eau_prix_connu</t>
  </si>
  <si>
    <t>if((selected(${q2_3_eau_quantite_1gal}, '1gal')), ${q2_4_prix_eau_connue},
if((selected(${q2_3_eau_quantite_1gal}, '5gal')), (${q2_4_prix_eau_connue} div 5),
'NA'))</t>
  </si>
  <si>
    <t>q2_4_prix_eau_autre</t>
  </si>
  <si>
    <t>Quel est le prix que vous avez payé pour un bidon de ${q2_3_eau_autre_unite_quantite},  ${unite_autre_eau_autre} d'eau la dernière fois que vous êtes allé chercher de l'eau?</t>
  </si>
  <si>
    <t>Ki pri ou te konn peye yon bokit ou on gwo galon ${q2_3_eau_autre_unite_quantite},  ${unite_autre_eau_autre} dlo dènyèman kew tal nan dlo a?</t>
  </si>
  <si>
    <t>Concerne l'eau qui est utilisée pour boire. Si cette eau était gratuite, merci d'indiquer 0.</t>
  </si>
  <si>
    <t>selected(${q2_3_eau_quantite_1gal}, 'autre') and ${q2_3_eau_autre_unite}!='nsnr'</t>
  </si>
  <si>
    <t>eau_prix_unite_converti_1gal</t>
  </si>
  <si>
    <t>if((selected(${q2_3_eau_autre_unite}, 'gallon')), ((${q2_4_prix_eau_autre} div ${q2_3_eau_autre_unite_quantite})),
if((selected(${q2_3_eau_autre_unite}, 'litre')), ((${q2_4_prix_eau_autre} div ${q2_3_eau_autre_unite_quantite} )*(18.925 div 5)),
if((selected(${q2_3_eau_autre_unite}, 'mililitre')), (((${q2_4_prix_eau_autre} div ${q2_3_eau_autre_unite_quantite} )*(1000))*(18.925 div 5)),
if((selected(${q2_3_eau_autre_unite}, 'bouteille_barbancourt')), (((${q2_4_prix_eau_autre} div (${q2_3_eau_autre_unite_quantite}) div (0.75))) *(18.925 div 5)),
'NA'))))</t>
  </si>
  <si>
    <t>if(${q2_3_eau_quantite_1gal}!='autre', ${eau_prix_connu},${eau_prix_unite_converti_1gal})</t>
  </si>
  <si>
    <t>d_disponibilite</t>
  </si>
  <si>
    <t>q3_1_traitement_eau</t>
  </si>
  <si>
    <t>D’après-vous, cette eau est-elle traitée ?</t>
  </si>
  <si>
    <t>Eske dlo sa trete daprè ou menm?</t>
  </si>
  <si>
    <t>select_one oui_non_traitement</t>
  </si>
  <si>
    <t>q3_1_traitement_eau_non</t>
  </si>
  <si>
    <t xml:space="preserve">Si non, traitez-vous l’eau à domicile ? </t>
  </si>
  <si>
    <t>Sinon, èske oun konn trete dlo lakay ou?</t>
  </si>
  <si>
    <t>${q3_1_traitement_eau}='non'</t>
  </si>
  <si>
    <t>q3_1_ruptures_eau</t>
  </si>
  <si>
    <t xml:space="preserve">Au cours du dernier mois, avez-vous fait face à des problèmes d'absence d'eau à votre source/fournisseur habituel (${source_eau_all})? </t>
  </si>
  <si>
    <t xml:space="preserve">Nan mwa pase yo, èskew konn wè sous dlo yo oubyen kote yo vann dlo a t gen ratman dlo (${source_eau_all})? </t>
  </si>
  <si>
    <t>C'est à dire si à un moment il n'y avait pas d'eau disponible à l'endroit où vous allez la cherche habituellement</t>
  </si>
  <si>
    <t>Sa vle di èske pandan yon moman pat gen dlo kote ou konn al chèche dlo a</t>
  </si>
  <si>
    <t>select_multiple raison_pasdispo_eau</t>
  </si>
  <si>
    <t>q3_3_raisons_ruptures_eau</t>
  </si>
  <si>
    <t>D'après vous, pourquoi est-ce qu'il y a eu ces problèmes d'absence d'eau au cours du dernier mois?</t>
  </si>
  <si>
    <t>Selon ou menm, ki sa ki koz ratman dlo sa a nan mwa pase yo?</t>
  </si>
  <si>
    <t>${q3_1_ruptures_eau}='oui'</t>
  </si>
  <si>
    <t>q3_3_1_autre_rupture_nourriture</t>
  </si>
  <si>
    <t>Si gen lòt koz wa dil</t>
  </si>
  <si>
    <t>selected(${q3_3_raisons_ruptures_eau}, 'autre')</t>
  </si>
  <si>
    <t>acces</t>
  </si>
  <si>
    <t>Contexte et sécurité</t>
  </si>
  <si>
    <t>Kontèk politik ak sekirite nan moman an</t>
  </si>
  <si>
    <t>q8_acces</t>
  </si>
  <si>
    <t xml:space="preserve">Votre accès à ce marché a-t-il été affecté ces deux derniers mois, depuis que les violences à caractère politique / les troubles ont empiré ? </t>
  </si>
  <si>
    <t xml:space="preserve">Eske w te gen difikilte pou te vin nan mache an pandan 2 mwa ki sot pase yo, depi lè vyolans ak latwoublay ki gen rasin politik yo vin pi mal? </t>
  </si>
  <si>
    <t>select_multiple evenement_politique</t>
  </si>
  <si>
    <t>q8_acces_details</t>
  </si>
  <si>
    <t>Quel évènement en particulier est à l'origine de ces difficultés?</t>
  </si>
  <si>
    <t xml:space="preserve">Ki evènman ki plis lakoz difikilte sa yo? </t>
  </si>
  <si>
    <t>Plusieurs réponses possibles</t>
  </si>
  <si>
    <t>Moun ka chwazi plizye repons</t>
  </si>
  <si>
    <t>selected(${q8_acces}, 'oui')</t>
  </si>
  <si>
    <t>q8_acces_details_autre</t>
  </si>
  <si>
    <t xml:space="preserve">Eske-w kapab di kisa ki lakoz difikilte sa yo rive? </t>
  </si>
  <si>
    <t>selected(${q8_acces}, 'oui') and selected(${q8_acces_details}, 'autre')</t>
  </si>
  <si>
    <t>select_multiple acces_marche</t>
  </si>
  <si>
    <t>q8_acces_impact</t>
  </si>
  <si>
    <t xml:space="preserve">Quel est l'impact actuel de ces troubles / violences à caractère politique sur votre accès physique à ce marché ? </t>
  </si>
  <si>
    <t>Ki enpak latwoublay oubyen vyolans ki gen rasin politik yo genyen yon vini w nan mache an?</t>
  </si>
  <si>
    <t>q8_acces_impact_autre</t>
  </si>
  <si>
    <t>Pouvez-vous préciser l'impact actuel de ces troubles ou violences sur votre accès au marché :</t>
  </si>
  <si>
    <t xml:space="preserve">Eske-w kapab di nou ki enpak latwoublay oubyen vyolans sa yo genyen sou vini w nan mache an? </t>
  </si>
  <si>
    <t>selected(${q8_acces_impact}, 'autre')</t>
  </si>
  <si>
    <t>begin_group</t>
  </si>
  <si>
    <t>besoins</t>
  </si>
  <si>
    <t>Evaluation des besoins des ménages</t>
  </si>
  <si>
    <t>Evalyasyon bezwen menaj yo idantifye</t>
  </si>
  <si>
    <t>men_taille</t>
  </si>
  <si>
    <t>Combien de personnes y a-t-il dans votre ménage ?</t>
  </si>
  <si>
    <t>Konbyen moun k'ap viv lakay ou?</t>
  </si>
  <si>
    <t>besoins_secteur_prioritaires_aliment</t>
  </si>
  <si>
    <t xml:space="preserve">Besoins alimentaires </t>
  </si>
  <si>
    <t>Bezwen manje</t>
  </si>
  <si>
    <t>select_multiple besoins_secteur_priori_ali</t>
  </si>
  <si>
    <t>besoins_alimentaires_prioritaires</t>
  </si>
  <si>
    <r>
      <t xml:space="preserve">Pour vous, selon vos besoins, quels sont les </t>
    </r>
    <r>
      <rPr>
        <sz val="11"/>
        <color indexed="56"/>
        <rFont val="Arial Narrow"/>
        <family val="2"/>
      </rPr>
      <t>produits alimentaires</t>
    </r>
    <r>
      <rPr>
        <sz val="11"/>
        <color indexed="8"/>
        <rFont val="Arial Narrow"/>
        <family val="2"/>
      </rPr>
      <t xml:space="preserve"> les plus prioritaires pour votre ménage ? </t>
    </r>
  </si>
  <si>
    <t>Daprè ou menm, ki pwodwi alimentè ki plis priyoritè pou lakay ou?</t>
  </si>
  <si>
    <t>begin repeat</t>
  </si>
  <si>
    <t>besoins_alimentaires_autre</t>
  </si>
  <si>
    <t>besoins_alimentaires_prioritaires_autre</t>
  </si>
  <si>
    <t>Veuillez spécifier:</t>
  </si>
  <si>
    <t>Tanpri bay presizyon</t>
  </si>
  <si>
    <t>selected(${besoins_alimentaires_prioritaires}, 'besoins_secteur_prioritaires_aliment_9')</t>
  </si>
  <si>
    <t>select_one unite_mesure</t>
  </si>
  <si>
    <t>quantite_aliment_9_unite</t>
  </si>
  <si>
    <t>Donner l'unité de mesure pour l'achat de ${besoins_alimentaires_prioritaires_autre}</t>
  </si>
  <si>
    <t>Bay inite yo itilize pou mezire y'ap achte ${besoins_alimentaires_prioritaires_autre} pou yon mwa pou famiy ladan l?</t>
  </si>
  <si>
    <t>Veuillez ajouter aussi l'unité, si c'est marmite, gramme ou autre unité</t>
  </si>
  <si>
    <t>Tanpri mete inite an, di si se Mamit, Gram oubyen yon lot inite</t>
  </si>
  <si>
    <t>quantite_aliment_9_qte</t>
  </si>
  <si>
    <t>Quelle est la quantité de ${quantite_aliment_9_unite} de ${besoins_alimentaires_prioritaires_autre} suffisante pour votre ménage pour 1 mois ?</t>
  </si>
  <si>
    <t>Ki kantite ${quantite_aliment_9_unite} de ${besoins_alimentaires_prioritaires_autre} ki ta kapab sifi pou lakay ou pandan yon mwa ?</t>
  </si>
  <si>
    <t>end repeat</t>
  </si>
  <si>
    <t>quantite_aliment_1</t>
  </si>
  <si>
    <t>Quelle quantité de farine de blé en grosse marmite serait suffisante pour votre ménage pour 1 mois ?</t>
  </si>
  <si>
    <t>Ki kantite Farin ki ta kapab ase pou fanmi w konsome pandan yon mwa?</t>
  </si>
  <si>
    <r>
      <rPr>
        <i/>
        <sz val="11"/>
        <color indexed="8"/>
        <rFont val="Arial Narrow"/>
        <family val="2"/>
      </rPr>
      <t>Ne pas lire les reponses</t>
    </r>
    <r>
      <rPr>
        <sz val="11"/>
        <color indexed="8"/>
        <rFont val="Arial Narrow"/>
        <family val="2"/>
      </rPr>
      <t xml:space="preserve"> et, (unité en marmite) </t>
    </r>
  </si>
  <si>
    <t>(Mete inite an mamit)</t>
  </si>
  <si>
    <t>selected(${besoins_alimentaires_prioritaires}, 'besoins_secteur_prioritaires_aliment_1')</t>
  </si>
  <si>
    <t>quantite_aliment_2</t>
  </si>
  <si>
    <t xml:space="preserve">Quelle quantité de riz en grosse marmite serait suffisante pour votre ménage pour 1 mois ? </t>
  </si>
  <si>
    <t>Ki kantite Diri ki ta kapab ase pou fanmi w konsome pandan yon mwa?</t>
  </si>
  <si>
    <t>selected(${besoins_alimentaires_prioritaires}, 'besoins_secteur_prioritaires_aliment_2')</t>
  </si>
  <si>
    <t>quantite_aliment_3</t>
  </si>
  <si>
    <r>
      <t>Quelle quantité ma</t>
    </r>
    <r>
      <rPr>
        <sz val="11"/>
        <color indexed="8"/>
        <rFont val="Arial Narrow"/>
        <family val="2"/>
      </rPr>
      <t xml:space="preserve">ïs en grosse marmite serait suffisante </t>
    </r>
    <r>
      <rPr>
        <sz val="11"/>
        <color indexed="56"/>
        <rFont val="Arial Narrow"/>
        <family val="2"/>
      </rPr>
      <t xml:space="preserve">pour votre ménage </t>
    </r>
    <r>
      <rPr>
        <sz val="11"/>
        <color indexed="8"/>
        <rFont val="Arial Narrow"/>
        <family val="2"/>
      </rPr>
      <t>pour 1 mois ?</t>
    </r>
  </si>
  <si>
    <t>Ki kantite Mayi moulen ki ta kapab ase pou fanmi w konsome pandan yon mwa?</t>
  </si>
  <si>
    <t>selected(${besoins_alimentaires_prioritaires}, 'besoins_secteur_prioritaires_aliment_3')</t>
  </si>
  <si>
    <t>quantite_aliment_4</t>
  </si>
  <si>
    <t>Quelle quantité de blé en grosse marmite serait suffisante pour votre ménage pour 1 mois ?</t>
  </si>
  <si>
    <t>Ki kantite Ble ki ta kapab ase pou fanmi w konsome pandan yon mwa?</t>
  </si>
  <si>
    <t>selected(${besoins_alimentaires_prioritaires}, 'besoins_secteur_prioritaires_aliment_4')</t>
  </si>
  <si>
    <t>quantite_aliment_5</t>
  </si>
  <si>
    <t>Quelle quantité de sucre en grosse marmite serait suffisante pour votre ménage pour 1 mois ?</t>
  </si>
  <si>
    <t>Ki kantite Sik ki ta kapab ase pou fanmi w konsome pandan yon mwa?</t>
  </si>
  <si>
    <t>selected(${besoins_alimentaires_prioritaires}, 'besoins_secteur_prioritaires_aliment_5')</t>
  </si>
  <si>
    <t>quantite_aliment_6</t>
  </si>
  <si>
    <t>Quelle quantité d'haricot noir en grosse marmite serait suffisante pour votre ménage pour 1 mois ?</t>
  </si>
  <si>
    <t>Ki kantite Pwa nwa ki ta kapab ase pou fanmi w konsome pandan yon mwa?</t>
  </si>
  <si>
    <t>selected(${besoins_alimentaires_prioritaires}, 'besoins_secteur_prioritaires_aliment_6')</t>
  </si>
  <si>
    <t>quantite_aliment_7</t>
  </si>
  <si>
    <t>Quelle quantité d'haricot rouge en grosse marmite serait suffisante pour votre ménage pour 1 mois ?</t>
  </si>
  <si>
    <t>Ki kantite Pwa wouj ki ta kapab ase pou fanmi w konsome pandan yon mwa?</t>
  </si>
  <si>
    <t>selected(${besoins_alimentaires_prioritaires}, 'besoins_secteur_prioritaires_aliment_7')</t>
  </si>
  <si>
    <t>quantite_aliment_8</t>
  </si>
  <si>
    <t>Quelle quantité d'huile en gallon serait suffisante pour votre ménage pour 1 mois?</t>
  </si>
  <si>
    <t>Ki kantite Lwil ki ta kapab ase pou fanmi w konsome pandan yon mwa?</t>
  </si>
  <si>
    <r>
      <rPr>
        <i/>
        <sz val="11"/>
        <color indexed="8"/>
        <rFont val="Arial Narrow"/>
        <family val="2"/>
      </rPr>
      <t>Ne pas lire les reponses</t>
    </r>
    <r>
      <rPr>
        <sz val="11"/>
        <color indexed="8"/>
        <rFont val="Arial Narrow"/>
        <family val="2"/>
      </rPr>
      <t xml:space="preserve"> et, (en gallon) </t>
    </r>
  </si>
  <si>
    <t>(Mete Inite an an galon)</t>
  </si>
  <si>
    <t>selected(${besoins_alimentaires_prioritaires}, 'besoins_secteur_prioritaires_aliment_8')</t>
  </si>
  <si>
    <t>end_group</t>
  </si>
  <si>
    <t>besoins_secteur_prioritaires_eha</t>
  </si>
  <si>
    <r>
      <t>Besoins d'hygi</t>
    </r>
    <r>
      <rPr>
        <sz val="11"/>
        <color indexed="8"/>
        <rFont val="Arial Narrow"/>
        <family val="2"/>
      </rPr>
      <t>ène et d'assainissement</t>
    </r>
  </si>
  <si>
    <t>Bezwen pwodwi Lijyèn ak asenisman</t>
  </si>
  <si>
    <t>select_multiple besoins_secteur_priori_eha</t>
  </si>
  <si>
    <t>besoins_prioritaires_eha</t>
  </si>
  <si>
    <r>
      <t>Pour vous, selon vos besoins, quels sont les produits d'</t>
    </r>
    <r>
      <rPr>
        <sz val="11"/>
        <color indexed="56"/>
        <rFont val="Arial Narrow"/>
        <family val="2"/>
      </rPr>
      <t>hygiène et d'assainsissement</t>
    </r>
    <r>
      <rPr>
        <sz val="11"/>
        <color indexed="8"/>
        <rFont val="Arial Narrow"/>
        <family val="2"/>
      </rPr>
      <t xml:space="preserve"> les plus prioritaires pour votre ménage ?</t>
    </r>
  </si>
  <si>
    <t>Daprè ou menm, ki pwodwi lijyèn ak asenisman ki plis priyoritè pou lakay ou?</t>
  </si>
  <si>
    <t>besoins_eha_autre</t>
  </si>
  <si>
    <t>besoins_prioritaires_eha_autre</t>
  </si>
  <si>
    <t>Veuillez spécifier autre :</t>
  </si>
  <si>
    <t>selected(${besoins_prioritaires_eha}, 'besoins_secteur_prioritaires_eha_9')</t>
  </si>
  <si>
    <t>quantite_eha_8_unite</t>
  </si>
  <si>
    <t>Donner l'unité de mesure pour  l'achat de ${besoins_prioritaires_eha_autre}</t>
  </si>
  <si>
    <t>Bay inite yo itilize pou mezire y'ap achte ${besoins_prioritaires_eha_autre} pou yon mwa pou yon menaj ki gen 5 moun ladan l?</t>
  </si>
  <si>
    <t>quantite_eha_8_qte</t>
  </si>
  <si>
    <t>Quelle est la quantité de ${quantite_eha_8_unite} de ${besoins_prioritaires_eha_autre} suffisante pour votre ménage pour 1 mois ?</t>
  </si>
  <si>
    <t xml:space="preserve">Ki kantite ${quantite_eha_8_unite} de ${besoins_prioritaires_eha_autre} ta kapab kay ou pandan yon mwa? </t>
  </si>
  <si>
    <t>quantite_eha_1</t>
  </si>
  <si>
    <t>Combien de paquets de 8 serviettes hygiéniques serait suffisante pour votre ménage pour 1 mois ?</t>
  </si>
  <si>
    <t>Ki kantite Sèvyèt ijyenik (pou fanm) ki ta kapab ase pou fanmi w sèvi pandan yon mwa?</t>
  </si>
  <si>
    <t>Paquet</t>
  </si>
  <si>
    <t>Pakè</t>
  </si>
  <si>
    <t>selected(${besoins_prioritaires_eha}, 'besoins_secteur_prioritaires_eha_1')</t>
  </si>
  <si>
    <t>quantite_eha_2</t>
  </si>
  <si>
    <t>Combien de savons lessive de 75g serait suffisant pour votre ménage pour 1 mois ?</t>
  </si>
  <si>
    <t>Ki kantite Savon lesiv (pou lave rad) ki ta kapab ase pou fanmi w sèvi pandan yon mwa?</t>
  </si>
  <si>
    <t>(unité de 75g)</t>
  </si>
  <si>
    <t>Inite ki peze 75 g</t>
  </si>
  <si>
    <t>selected(${besoins_prioritaires_eha}, 'besoins_secteur_prioritaires_eha_2')</t>
  </si>
  <si>
    <t>quantite_eha_3</t>
  </si>
  <si>
    <t>Combien de savons mains de 75g serait suffisant pour votre ménage pour 1 mois ?</t>
  </si>
  <si>
    <t>Ki kantite Savon pou benyen ki ta kapab ase pou fanmi w sèvi pandan yon mwa?</t>
  </si>
  <si>
    <t>selected(${besoins_prioritaires_eha}, 'besoins_secteur_prioritaires_eha_3')</t>
  </si>
  <si>
    <t>quantite_eha_4</t>
  </si>
  <si>
    <t>Combien de sachets de 11g de chlore en grain serait suffisant pour votre ménage pour 1 mois ?</t>
  </si>
  <si>
    <t>Ki kantite Klowòks (ti sachè) an gren ki ta kapab ase pou fanmi w sèvi pandan yon mwa?</t>
  </si>
  <si>
    <t>(unité de 11g)</t>
  </si>
  <si>
    <t>Inite ki pese 11 g</t>
  </si>
  <si>
    <t>selected(${besoins_prioritaires_eha}, 'besoins_secteur_prioritaires_eha_4')</t>
  </si>
  <si>
    <t>quantite_eha_5</t>
  </si>
  <si>
    <t>Combien de tubes de 85g de dentifrice serait suffisant pour votre ménage pour 1 mois ?</t>
  </si>
  <si>
    <t>Ki kantite Pat pou bwose dan ki ta kapab ase pou fanmi w sèvi pandan yon mwa?</t>
  </si>
  <si>
    <t>Unité 1 pièce de  85g</t>
  </si>
  <si>
    <t>Inite ki peze 85 g</t>
  </si>
  <si>
    <t>selected(${besoins_prioritaires_eha}, 'besoins_secteur_prioritaires_eha_5')</t>
  </si>
  <si>
    <t>quantite_eha_6</t>
  </si>
  <si>
    <t>Combien de rouleaux de papier toilette serait suffisant pour votre ménage pour 1 mois ?</t>
  </si>
  <si>
    <t>Ki kantite Papye twalèt ki ta kapab ase pou fanmi w sèvi pandan yon mwa?</t>
  </si>
  <si>
    <t>Rouleau</t>
  </si>
  <si>
    <t>Woulo</t>
  </si>
  <si>
    <t>selected(${besoins_prioritaires_eha}, 'besoins_secteur_prioritaires_eha_6')</t>
  </si>
  <si>
    <t>quantite_eha_7</t>
  </si>
  <si>
    <t>Quelle quantité de déodorant serait suffisante pour votre ménage pour 1 mois ?</t>
  </si>
  <si>
    <t>Ki kantite Deyodoran ki ta kapab ase pou fanmi w sèvi pandan yon mwa?</t>
  </si>
  <si>
    <t>Pièce</t>
  </si>
  <si>
    <t>Pyès</t>
  </si>
  <si>
    <t>selected(${besoins_prioritaires_eha}, 'besoins_secteur_prioritaires_eha_7')</t>
  </si>
  <si>
    <t>quantite_eha_8</t>
  </si>
  <si>
    <t>Combien de bokit serait suffisant pour votre ménage pour 1 mois ?</t>
  </si>
  <si>
    <t>Ki kantite Bokit ki ta kapab ase pou fanmi w sèvi pandan yon mwa?</t>
  </si>
  <si>
    <t>selected(${besoins_prioritaires_eha}, 'besoins_secteur_prioritaires_eha_8')</t>
  </si>
  <si>
    <t>besoins_secteur_prioritaires_Abris</t>
  </si>
  <si>
    <t>Besoins en Abris</t>
  </si>
  <si>
    <t>Bezwen abri</t>
  </si>
  <si>
    <t>select_multiple besoins_secteur_priori_abris</t>
  </si>
  <si>
    <t>besoins_prioritaires_abris</t>
  </si>
  <si>
    <t xml:space="preserve">Pour vous, selon vos besoins, quels sont les produits d'abris les plus prioritaires pour votre ménage ? </t>
  </si>
  <si>
    <t>Daprè ou menm, ki materyèl pou abri ki plis priyoritè pou lakay ou?</t>
  </si>
  <si>
    <t>besoins_abris_autre</t>
  </si>
  <si>
    <t>besoins_prioritaires_abris_autre</t>
  </si>
  <si>
    <t>selected(${besoins_prioritaires_abris}, 'besoins_secteur_prioritaires_abris_12')</t>
  </si>
  <si>
    <t>quantite_abris_8_unite</t>
  </si>
  <si>
    <t>Donner l'unité de mesure pour l'achat de ${besoins_prioritaires_abris_autre}</t>
  </si>
  <si>
    <t>Bay inite yo itilize pou mezire y'ap achte ${besoins_prioritaires_abris_autre} pou yon mwa pou yon menaj ki gen 5 moun ladan l?</t>
  </si>
  <si>
    <t>selected(${besoins_prioritaires_abris}, 'besoins_secteur_prioritaires_abris_2')</t>
  </si>
  <si>
    <t>quantite_abris_8_qte</t>
  </si>
  <si>
    <t>Quelle quantité de ${quantite_abris_8_unite} de ${besoins_prioritaires_abris_autre} serait suffisante pour votre ménage?</t>
  </si>
  <si>
    <t>Ki kantite ${quantite_abris_8_unite} de ${besoins_prioritaires_abris_autre} yon menaj ki gen 5 moun ladanl ka bezwen pou yon mwa?</t>
  </si>
  <si>
    <t>selected(${besoins_prioritaires_abris_autre}, 'besoins_secteur_prioritaires_abris_12')</t>
  </si>
  <si>
    <t>quantite_abri_1</t>
  </si>
  <si>
    <t>Combien de tôle serait suffisante pour votre ménage ?</t>
  </si>
  <si>
    <t>Ki kantite Tòl ki ta kapab sifi pou kay ou?</t>
  </si>
  <si>
    <t>selected(${besoins_prioritaires_abris}, 'besoins_secteur_prioritaires_abris_1')</t>
  </si>
  <si>
    <t>quantite_abri_2</t>
  </si>
  <si>
    <t>Combien de clous serait suffisante pour votre ménage ?</t>
  </si>
  <si>
    <t>Ki kantite Klou ki ta kapab sifi pou kay ou?</t>
  </si>
  <si>
    <t>quantite_abri_3</t>
  </si>
  <si>
    <t>Combien de bâche serait suffisante pour votre menage ?</t>
  </si>
  <si>
    <t>Ki kantite Prela ki ta kapab sifi pou kay ou?</t>
  </si>
  <si>
    <t>selected(${besoins_prioritaires_abris}, 'besoins_secteur_prioritaires_abris_3')</t>
  </si>
  <si>
    <t>quantite_abri_4</t>
  </si>
  <si>
    <t>Combien de planche (2x4) en nombre de pièces serait suffisante pour votre menage ?</t>
  </si>
  <si>
    <t>Ki kantite Planch 2x4 ki ta kapab sifi pou kay ou?</t>
  </si>
  <si>
    <t>selected(${besoins_prioritaires_abris}, 'besoins_secteur_prioritaires_abris_4')</t>
  </si>
  <si>
    <t>quantite_abri_5</t>
  </si>
  <si>
    <t>Combien de planche (4x4) en nombre de pièces serait suffisante pour votre menage ?</t>
  </si>
  <si>
    <t>Ki kantite Planch 4x4 ki ta kapab sifi pou kay ou?</t>
  </si>
  <si>
    <t>selected(${besoins_prioritaires_abris}, 'besoins_secteur_prioritaires_abris_5')</t>
  </si>
  <si>
    <t>quantite_abri_6</t>
  </si>
  <si>
    <t>Combien de marteau en nombre de pièces serait suffisante pour votre menage ?</t>
  </si>
  <si>
    <t>Ki kantite Mato ki ta kapab sifi pou kay ou?</t>
  </si>
  <si>
    <t>selected(${besoins_prioritaires_abris}, 'besoins_secteur_prioritaires_abris_6')</t>
  </si>
  <si>
    <t>quantite_abri_7</t>
  </si>
  <si>
    <t>Combien de tente serait suffisante pour votre menage ?</t>
  </si>
  <si>
    <t>Ki kantite Tente ki ta kapab sifi pou kay ou?</t>
  </si>
  <si>
    <t>selected(${besoins_prioritaires_abris}, 'besoins_secteur_prioritaires_abris_7')</t>
  </si>
  <si>
    <t>quantite_abri_8</t>
  </si>
  <si>
    <t>Combien de corde serait suffisante pour votre menage ?</t>
  </si>
  <si>
    <t>Ki kantite Kòd ki ta kapab sifi pou kay ou?</t>
  </si>
  <si>
    <t>selected(${besoins_prioritaires_abris}, 'besoins_secteur_prioritaires_abris_8')</t>
  </si>
  <si>
    <t>quantite_abri_9</t>
  </si>
  <si>
    <t>Combien de scie en nombre de pièces pour le bois serait suffisante pour votre menage ?</t>
  </si>
  <si>
    <t>Ki kantite Si yo siye bwa ki ta kapab sifi pou kay ou?</t>
  </si>
  <si>
    <t>selected(${besoins_prioritaires_abris}, 'besoins_secteur_prioritaires_abris_9')</t>
  </si>
  <si>
    <t>quantite_abri_10</t>
  </si>
  <si>
    <t>Combien de fil d'attache serait suffisante pour votre menage ?</t>
  </si>
  <si>
    <t>Ki kantite Fil aligati ki ta kapab sifi pou kay ou?</t>
  </si>
  <si>
    <t>selected(${besoins_prioritaires_abris}, 'besoins_secteur_prioritaires_abris_10')</t>
  </si>
  <si>
    <t>quantite_abri_11</t>
  </si>
  <si>
    <t>Combien de binette en nombre de pièces serait suffisante pour votre ménage ?</t>
  </si>
  <si>
    <t>Ki kantite Binèt ki ta kapab sifi pou kay ou?</t>
  </si>
  <si>
    <t>selected(${besoins_prioritaires_abris}, 'besoins_secteur_prioritaires_abris_11')</t>
  </si>
  <si>
    <t>besoins_secteur_prioritaires_non_aliment</t>
  </si>
  <si>
    <t>Besoins Articles non-alimentaires: Couverture, ustensiles de cuisine et de nettoyage et de stockage d’eau</t>
  </si>
  <si>
    <t>Bezwen ki pa manje : Dra, istansil kwizin ak netwayaj epi pou konsève dlo</t>
  </si>
  <si>
    <t>select_multiple besoins_secteur_priori_Non_ali</t>
  </si>
  <si>
    <t>besoins_prioritaires_non_ali</t>
  </si>
  <si>
    <t xml:space="preserve">Quels sont, selon vos besoins, les produits non-alimentaires les plus prioritaires pour votre ménage ? </t>
  </si>
  <si>
    <t>Daprè ou menm, ki pwodwi ki pa manje ki plis priyoritè pou lakay ou?</t>
  </si>
  <si>
    <t>besoins_bna_autre</t>
  </si>
  <si>
    <t>besoins_prioritaires_non_ali_autre</t>
  </si>
  <si>
    <t>Tanpri pote presizyon</t>
  </si>
  <si>
    <t>selected(${besoins_prioritaires_non_ali}, 'besoins_secteur_prioritaires__Non_ali_10')</t>
  </si>
  <si>
    <t>quantite_non_aliment_10_unite</t>
  </si>
  <si>
    <t>Donner l'unité de mesure pour  l'achat de ${besoins_prioritaires_non_ali_autre} par mois pour votre ménage</t>
  </si>
  <si>
    <t>Bay inite yo itilize pou mezire y'ap achte ${besoins_prioritaires_non_ali_autre} pou yon mwa pou yon menaj ki gen 5 moun ladan l?</t>
  </si>
  <si>
    <t>quantite_non_aliment_10_qte</t>
  </si>
  <si>
    <t>Quantité de ${quantite_non_aliment_10_unite} de ${besoins_prioritaires_non_ali_autre} par mois pour votre ménage</t>
  </si>
  <si>
    <t>Ki kantite ${quantite_non_aliment_10_unite} de ${besoins_prioritaires_non_ali_autre} lakay ou ka bezwen pou yon mwa?</t>
  </si>
  <si>
    <t>selected(${besoins_prioritaires_non_ali_autre}, 'besoins_secteur_prioritaires__Non_ali_10')</t>
  </si>
  <si>
    <t>quantite_non_aliment_1</t>
  </si>
  <si>
    <t xml:space="preserve">Combien de couvertures serait suffisantes pour votre ménage ? </t>
  </si>
  <si>
    <t>Ki kantite Dra ki ta kapab sifi pou sèvi lakay ou?</t>
  </si>
  <si>
    <t>selected(${besoins_prioritaires_non_ali}, 'besoins_secteur_prioritaires__Non_ali_1')</t>
  </si>
  <si>
    <t>quantite_non_aliment_2</t>
  </si>
  <si>
    <t xml:space="preserve">Combien de casseroles serait suffisantes pour votre menage? </t>
  </si>
  <si>
    <t>Ki kantite Kastwòl ki ta kapab sifi pou sèvi lakay ou?</t>
  </si>
  <si>
    <t>selected(${besoins_prioritaires_non_ali}, 'besoins_secteur_prioritaires__Non_ali_2')</t>
  </si>
  <si>
    <t>quantite_non_aliment_3</t>
  </si>
  <si>
    <t xml:space="preserve">Combien de poêles serait suffisantes pour votre menage? </t>
  </si>
  <si>
    <t>Ki kantite Pwelon ki ta kapab sifi pou sèvi lakay ou?</t>
  </si>
  <si>
    <t>selected(${besoins_prioritaires_non_ali}, 'besoins_secteur_prioritaires__Non_ali_3')</t>
  </si>
  <si>
    <t>quantite_non_aliment_4</t>
  </si>
  <si>
    <t xml:space="preserve">Combien de godets serait suffisants pour votre menage? </t>
  </si>
  <si>
    <t>Ki kantite Gode ki ta kapab sifi pou sèvi lakay ou?</t>
  </si>
  <si>
    <t>selected(${besoins_prioritaires_non_ali}, 'besoins_secteur_prioritaires__Non_ali_4')</t>
  </si>
  <si>
    <t>quantite_non_aliment_5</t>
  </si>
  <si>
    <t xml:space="preserve">Combien de cuillères pour manger serait suffisantes pour votre menage? </t>
  </si>
  <si>
    <t>Ki kantite Kiyè pou manje ki ta kapab sifi pou sèvi lakay ou?</t>
  </si>
  <si>
    <t>selected(${besoins_prioritaires_non_ali}, 'besoins_secteur_prioritaires__Non_ali_5')</t>
  </si>
  <si>
    <t>quantite_non_aliment_6</t>
  </si>
  <si>
    <t xml:space="preserve">Combien d'assiettes serait suffisantes pour votre menage? </t>
  </si>
  <si>
    <t>Ki kantite Asyèt ki ta kapab sifi pou sèvi lakay ou?</t>
  </si>
  <si>
    <t>selected(${besoins_prioritaires_non_ali}, 'besoins_secteur_prioritaires__Non_ali_6')</t>
  </si>
  <si>
    <t>quantite_non_aliment_7</t>
  </si>
  <si>
    <t xml:space="preserve">Combien de cuillères de service serait suffisantes pour votre menage? </t>
  </si>
  <si>
    <t>Ki kantite Gwo Kiyè pou fè manje ki ta kapab sifi pou sèvi lakay ou?</t>
  </si>
  <si>
    <t>selected(${besoins_prioritaires_non_ali}, 'besoins_secteur_prioritaires__Non_ali_7')</t>
  </si>
  <si>
    <t>quantite_non_aliment_8</t>
  </si>
  <si>
    <t xml:space="preserve">Combien de grande bassine serait suffisantes pour votre menage? </t>
  </si>
  <si>
    <t>Ki kantite Kivèt ki sèvi nan kizin ki ta kapab sifi pou sèvi lakay ou?</t>
  </si>
  <si>
    <t>selected(${besoins_prioritaires_non_ali}, 'besoins_secteur_prioritaires__Non_ali_8')</t>
  </si>
  <si>
    <t>quantite_non_aliment_9</t>
  </si>
  <si>
    <t xml:space="preserve">Combien d'éponges serait suffisantes pour votre ménage pour un mois ? </t>
  </si>
  <si>
    <t>Ki kantite Eponj (pou lave veso) ki ta kapab sifi pou sèvi lakay ou?</t>
  </si>
  <si>
    <t>selected(${besoins_prioritaires_non_ali}, 'besoins_secteur_prioritaires__Non_ali_9')</t>
  </si>
  <si>
    <t>besoins_secteur_prioritaires_med</t>
  </si>
  <si>
    <t>Besoins en Soins médicaux</t>
  </si>
  <si>
    <t>Bezwen Laswenyay</t>
  </si>
  <si>
    <t>select_multiple besoins_secteur_priori_med</t>
  </si>
  <si>
    <t>besoins_prioritaires_med</t>
  </si>
  <si>
    <r>
      <t>Quels seraient, pour vous, les besoins (services/m</t>
    </r>
    <r>
      <rPr>
        <sz val="11"/>
        <color indexed="8"/>
        <rFont val="Arial Narrow"/>
        <family val="2"/>
      </rPr>
      <t>édicaments) médicaux les plus prioritaires ?</t>
    </r>
  </si>
  <si>
    <t>Daprè ou menm, ki bezwen medikal (Sèvis/medikaman) ki plis ijan pou ou ak moun lakay ou nan moman sa a?</t>
  </si>
  <si>
    <t>besoins_med_autre</t>
  </si>
  <si>
    <t>selected(${besoins_prioritaires_med}, 'besoins_secteur_prioritaires_med_8')</t>
  </si>
  <si>
    <t>besoins_secteur_prioritaires_protec</t>
  </si>
  <si>
    <t>Besoins articles de protection</t>
  </si>
  <si>
    <t>Bezwen pou atik pwoteksyon</t>
  </si>
  <si>
    <t>select_multiple besoins_secteur_priori_protec</t>
  </si>
  <si>
    <t>besoins_prioritaires_protec</t>
  </si>
  <si>
    <t xml:space="preserve">Pour vous, selon vos besoins, quels sont les articles de protection les plus prioritaires en ce moment? </t>
  </si>
  <si>
    <t>Daprè ou menm, ki atik pwoteksyon ki plis priyoritè pou ou nan moman sa a?</t>
  </si>
  <si>
    <t>besoins_protection_autre</t>
  </si>
  <si>
    <t>besoins_prioritaires_protec_autre</t>
  </si>
  <si>
    <t>selected(${besoins_prioritaires_protec}, 'besoins_secteur_prioritaires_protec_5')</t>
  </si>
  <si>
    <t>quantite_protec_5_unite</t>
  </si>
  <si>
    <t>Donner l'unité de mesure pour  l'achat de ${besoins_prioritaires_protec_autre}</t>
  </si>
  <si>
    <t>Bay inite yo itilize pou mezire y'ap achte ${besoins_prioritaires_protec_autre} pou yon mwa pou yon menaj ki gen 5 moun ladan l?</t>
  </si>
  <si>
    <t>quantite_protec_5_qte</t>
  </si>
  <si>
    <t>Quantité de ${quantite_protec_5_unite} de ${besoins_prioritaires_protec_autre} pour votre ménage</t>
  </si>
  <si>
    <t>Ki kantite ${quantite_protec_5_unite} de ${besoins_prioritaires_protec_autre} lakay ou ka bezwen pou yon mwa?</t>
  </si>
  <si>
    <t>selected(${besoins_prioritaires_protec_autre}, 'besoins_secteur_prioritaires_protec_5')</t>
  </si>
  <si>
    <t>quantite_protection1</t>
  </si>
  <si>
    <t>Combien de lampes torches serait suffisantes pour votre ménage ?</t>
  </si>
  <si>
    <t>Ki kantite Flach ki ta kapab sifi pou lakay ou?</t>
  </si>
  <si>
    <t>selected(${besoins_prioritaires_protec}, 'besoins_secteur_prioritaires_protec_1')</t>
  </si>
  <si>
    <t>quantite_protection2</t>
  </si>
  <si>
    <t>Combien d'enveloppes en plastique (protection des documents) serait suffisantes pour votre ménage ?</t>
  </si>
  <si>
    <t>Ki kantite Anvlòp plastik (pou mete dokiman enpòtan) ki ta kapab sifi pou lakay ou?</t>
  </si>
  <si>
    <t>selected(${besoins_prioritaires_protec}, 'besoins_secteur_prioritaires_protec_2')</t>
  </si>
  <si>
    <t>quantite_protection3</t>
  </si>
  <si>
    <t>Combien de sifflets serait suffisants pour votre ménage ?</t>
  </si>
  <si>
    <t>Ki kantite Siflè ki ta kapab sifi pou lakay ou?</t>
  </si>
  <si>
    <t>selected(${besoins_prioritaires_protec}, 'besoins_secteur_prioritaires_protec_3')</t>
  </si>
  <si>
    <t>quantite_protection4</t>
  </si>
  <si>
    <t>Combien de radios serait suffisantes pour votre ménage ?</t>
  </si>
  <si>
    <t>Ki kantite Radyo (pou fè nouvèl) ki ta kapab sifi pou lakay ou?</t>
  </si>
  <si>
    <t>selected(${besoins_prioritaires_protec}, 'besoins_secteur_prioritaires_protec_4')</t>
  </si>
  <si>
    <t>besoins_secteur_prioritaires_intrant</t>
  </si>
  <si>
    <t>Besoins en Intrants/outils agricoles</t>
  </si>
  <si>
    <t>Bezwen Entran/zouti agrikòl</t>
  </si>
  <si>
    <t>select_multiple besoins_secteur_priori_intr</t>
  </si>
  <si>
    <t>besoins_prioritaires_intr</t>
  </si>
  <si>
    <t>pour vous, selon vos besoins, quels sont les intrants/outils agricoles les plus prioritaires pour votre ménage au cours du dernier mois ?</t>
  </si>
  <si>
    <t>Pa rapo ak bezwen w yo, ki Entran ak Zouti agrikòl ki plis priyoritè pou ou nan moman sa a?</t>
  </si>
  <si>
    <t>besoins_intr_autre</t>
  </si>
  <si>
    <t>besoins_prioritaires_intr_autre</t>
  </si>
  <si>
    <t>selected(${besoins_prioritaires_intr}, 'besoins_secteur_prioritaires_intr_8')</t>
  </si>
  <si>
    <t>quantite_intr_8_unite</t>
  </si>
  <si>
    <t>Donner l'unité de mesure pour  l'achat de ${besoins_prioritaires_intr_autre} par mois pour votre ménage</t>
  </si>
  <si>
    <t>Bay inite yo itilize pou mezire y'ap achte ${besoins_prioritaires_intr_autre} pou yon mwa pou yon menaj ki gen 5 moun ladan l?</t>
  </si>
  <si>
    <t>quantite_intr_8_qte</t>
  </si>
  <si>
    <t>Quantité de ${quantite_intr_8_unite} de ${besoins_prioritaires_intr_autre} par mois pour votre ménage</t>
  </si>
  <si>
    <t>Ki kantite ${quantite_intr_8_unite} de ${besoins_prioritaires_intr_autre} lakay ou ka bezwen pou yon mwa?</t>
  </si>
  <si>
    <t>selected(${besoins_prioritaires_intr_autre}, 'besoins_secteur_prioritaires_intr_8')</t>
  </si>
  <si>
    <t>quantite_agricol_1</t>
  </si>
  <si>
    <t>Combien de pelles serait suffisantes pour votre ménage ?</t>
  </si>
  <si>
    <t xml:space="preserve">Ki kantite Pèl ki ta kapab sifi pou lakay ou? </t>
  </si>
  <si>
    <t>selected(${besoins_prioritaires_intr}, 'besoins_secteur_prioritaires_intr_1')</t>
  </si>
  <si>
    <t>quantite_agricol_2</t>
  </si>
  <si>
    <t>Combien de râteau serait suffisants pour votre ménage ?</t>
  </si>
  <si>
    <t xml:space="preserve">Ki kantite Rato ki ta kapab sifi pou lakay ou? </t>
  </si>
  <si>
    <t>selected(${besoins_prioritaires_intr}, 'besoins_secteur_prioritaires_intr_2')</t>
  </si>
  <si>
    <t>quantite_agricol_3</t>
  </si>
  <si>
    <t>Combien de machettes serait suffisantes pour votre ménage ?</t>
  </si>
  <si>
    <t xml:space="preserve">Ki kantite Manchèt ki ta kapab sifi pou lakay ou? </t>
  </si>
  <si>
    <t>selected(${besoins_prioritaires_intr}, 'besoins_secteur_prioritaires_intr_3')</t>
  </si>
  <si>
    <t>quantite_agricol_4</t>
  </si>
  <si>
    <t>Combien de pioches serait suffisantes pour votre ménage ?</t>
  </si>
  <si>
    <t xml:space="preserve">Ki kantite Pikwa ki ta kapab sifi pou lakay ou? </t>
  </si>
  <si>
    <t>selected(${besoins_prioritaires_intr}, 'besoins_secteur_prioritaires_intr_4')</t>
  </si>
  <si>
    <t>quantite_agricol_5</t>
  </si>
  <si>
    <t>Combien de hâches serait suffisantes pour votre ménage ?</t>
  </si>
  <si>
    <t xml:space="preserve">Ki kantite Rach ki ta kapab sifi pou lakay ou? </t>
  </si>
  <si>
    <t>selected(${besoins_prioritaires_intr}, 'besoins_secteur_prioritaires_intr_5')</t>
  </si>
  <si>
    <t>quantite_agricol_6</t>
  </si>
  <si>
    <t>Combien de brouettes serait suffisantes pour votre ménage ?</t>
  </si>
  <si>
    <t xml:space="preserve">Ki kantite Bouwèt ki ta kapab sifi pou lakay ou? </t>
  </si>
  <si>
    <t>selected(${besoins_prioritaires_intr}, 'besoins_secteur_prioritaires_intr_6')</t>
  </si>
  <si>
    <t>quantite_agricol_7</t>
  </si>
  <si>
    <t>Combien de houes serait suffisantes pour votre ménage ?</t>
  </si>
  <si>
    <t xml:space="preserve">Ki kantite Wou ki ta kapab sifi pou lakay ou? </t>
  </si>
  <si>
    <t>selected(${besoins_prioritaires_intr}, 'besoins_secteur_prioritaires_intr_7')</t>
  </si>
  <si>
    <t>besoins_secteur_prioritaires_education</t>
  </si>
  <si>
    <t>Besoins en Education</t>
  </si>
  <si>
    <t>Bezwen nan domèn Ledikasyon</t>
  </si>
  <si>
    <t>select_multiple besoins_secteur_priori_edu</t>
  </si>
  <si>
    <t>besoins_prioritaires_edu</t>
  </si>
  <si>
    <t>Pour vous, quels étaient les matériels d'education les plus prioritaires au cours du dernier mois ?</t>
  </si>
  <si>
    <t>Selon bezwen w, ki materyèl Ledikasyon ki plis priyoritè?</t>
  </si>
  <si>
    <t>besoins_edu_autre</t>
  </si>
  <si>
    <t>besoins_prioritaires_edu_autre</t>
  </si>
  <si>
    <t>selected(${besoins_prioritaires_edu}, 'besoins_secteur_prioritaires_edu_5')</t>
  </si>
  <si>
    <t>quantite_edu_4_unite</t>
  </si>
  <si>
    <t>Donner l'unité de mesure pour  l'achat de ${besoins_prioritaires_edu_autre} par mois pour un ménage de 5 personnes</t>
  </si>
  <si>
    <t>Bay inite yo itilize pou mezire y'ap achte ${besoins_prioritaires_edu_autre} pou yon mwa pou yon menaj ki gen 5 moun ladan l?</t>
  </si>
  <si>
    <t>quantite_edu_4_qte</t>
  </si>
  <si>
    <t>Quantité de ${quantite_edu_4_unite} de ${besoins_prioritaires_edu_autre} par mois pour votre ménage</t>
  </si>
  <si>
    <t>Ki kantite ${quantite_edu_4_unite} de ${besoins_prioritaires_edu_autre} yon menaj ki gen 5 moun ladanl ka bezwen pou yon mwa?</t>
  </si>
  <si>
    <t>quantite_edu_1</t>
  </si>
  <si>
    <t>Combien de sacs à dos serait suffisants pour votre ménage ?</t>
  </si>
  <si>
    <t>Ki kantite Valiz ki ta kapab sifi pou lakay ou?</t>
  </si>
  <si>
    <t>selected(${besoins_prioritaires_edu}, 'besoins_secteur_prioritaires_edu_1')</t>
  </si>
  <si>
    <t>quantite_edu_2</t>
  </si>
  <si>
    <t>Combien de cahiers serait suffisants pour votre ménage ?</t>
  </si>
  <si>
    <t>Ki kantite Kaye ki ta kapab sifi pou lakay ou?</t>
  </si>
  <si>
    <t>selected(${besoins_prioritaires_edu}, 'besoins_secteur_prioritaires_edu_3')</t>
  </si>
  <si>
    <t>quantite_edu_3</t>
  </si>
  <si>
    <t>Combien de plumes/crayons serait suffisants pour votre ménage ?</t>
  </si>
  <si>
    <t>Ki kantite Plim/Kreyon ki ta kapab sifi pou lakay ou?</t>
  </si>
  <si>
    <t>selected(${besoins_prioritaires_edu}, 'besoins_secteur_prioritaires_edu_4')</t>
  </si>
  <si>
    <t>gps</t>
  </si>
  <si>
    <t>Merci d'enregistrer les coordonnées géographiques</t>
  </si>
  <si>
    <t>Mesi mete pwen geografik yo</t>
  </si>
  <si>
    <t>commentaires</t>
  </si>
  <si>
    <t>Komantè</t>
  </si>
  <si>
    <t>Merci de votre temps</t>
  </si>
  <si>
    <t>Mesi pou ti tan sa nou sot pase ansanm</t>
  </si>
  <si>
    <t>org</t>
  </si>
  <si>
    <t>acf</t>
  </si>
  <si>
    <t>acted</t>
  </si>
  <si>
    <t>ACTED</t>
  </si>
  <si>
    <t>care</t>
  </si>
  <si>
    <t>CARE</t>
  </si>
  <si>
    <t>concern</t>
  </si>
  <si>
    <t>crs</t>
  </si>
  <si>
    <t>CRS</t>
  </si>
  <si>
    <t>foka_dai_ayiti</t>
  </si>
  <si>
    <t>FOKA DAI AYITI</t>
  </si>
  <si>
    <t>gvc</t>
  </si>
  <si>
    <t>mc</t>
  </si>
  <si>
    <t>Mercy Corps</t>
  </si>
  <si>
    <t>mojdde</t>
  </si>
  <si>
    <t>MOJDDE</t>
  </si>
  <si>
    <t>save</t>
  </si>
  <si>
    <t>wfp</t>
  </si>
  <si>
    <t>crnl</t>
  </si>
  <si>
    <t>goal</t>
  </si>
  <si>
    <t>Impact_ini</t>
  </si>
  <si>
    <t>Impact Initiatives</t>
  </si>
  <si>
    <t>avsi</t>
  </si>
  <si>
    <t>AVSI</t>
  </si>
  <si>
    <t>ceci</t>
  </si>
  <si>
    <t>CECI</t>
  </si>
  <si>
    <t>world_vision</t>
  </si>
  <si>
    <t>World Vision</t>
  </si>
  <si>
    <t>diakonie_fnga</t>
  </si>
  <si>
    <t>Diakonie/FNGA</t>
  </si>
  <si>
    <t>lòt</t>
  </si>
  <si>
    <t>enq</t>
  </si>
  <si>
    <t>avsi_1</t>
  </si>
  <si>
    <t>Enquêteur 1</t>
  </si>
  <si>
    <t>Kòd anketè 1</t>
  </si>
  <si>
    <t>avsi_2</t>
  </si>
  <si>
    <t>Enquêteur 2</t>
  </si>
  <si>
    <r>
      <t>Kòd anketè 2</t>
    </r>
    <r>
      <rPr>
        <sz val="12"/>
        <color theme="1"/>
        <rFont val="Calibri"/>
        <family val="2"/>
        <scheme val="minor"/>
      </rPr>
      <t/>
    </r>
  </si>
  <si>
    <t>avsi_3</t>
  </si>
  <si>
    <t>Enquêteur 3</t>
  </si>
  <si>
    <r>
      <t>Kòd anketè 3</t>
    </r>
    <r>
      <rPr>
        <sz val="12"/>
        <color theme="1"/>
        <rFont val="Calibri"/>
        <family val="2"/>
        <scheme val="minor"/>
      </rPr>
      <t/>
    </r>
  </si>
  <si>
    <t>gvc_jwd14</t>
  </si>
  <si>
    <t>gvc_gj22</t>
  </si>
  <si>
    <t>gvc_dg34</t>
  </si>
  <si>
    <t>DG34</t>
  </si>
  <si>
    <t>gvc_ca36</t>
  </si>
  <si>
    <t>CA36</t>
  </si>
  <si>
    <t>care_1</t>
  </si>
  <si>
    <t>LFP84</t>
  </si>
  <si>
    <t>care_2</t>
  </si>
  <si>
    <t>TP52</t>
  </si>
  <si>
    <t>care_3</t>
  </si>
  <si>
    <t>RC71</t>
  </si>
  <si>
    <t>care_4</t>
  </si>
  <si>
    <t>MSA01</t>
  </si>
  <si>
    <t>impact2</t>
  </si>
  <si>
    <t>JSM80</t>
  </si>
  <si>
    <t>lot</t>
  </si>
  <si>
    <t>acf_e1</t>
  </si>
  <si>
    <t>Code enquêteur 1</t>
  </si>
  <si>
    <t>acf_e2</t>
  </si>
  <si>
    <t>Code enquêteur 2</t>
  </si>
  <si>
    <r>
      <t>anketè 2</t>
    </r>
    <r>
      <rPr>
        <sz val="12"/>
        <color theme="1"/>
        <rFont val="Calibri"/>
        <family val="2"/>
        <scheme val="minor"/>
      </rPr>
      <t/>
    </r>
  </si>
  <si>
    <t>acf_e3</t>
  </si>
  <si>
    <t>Code enquêteur 3</t>
  </si>
  <si>
    <r>
      <t>anketè 3</t>
    </r>
    <r>
      <rPr>
        <sz val="12"/>
        <color theme="1"/>
        <rFont val="Calibri"/>
        <family val="2"/>
        <scheme val="minor"/>
      </rPr>
      <t/>
    </r>
  </si>
  <si>
    <t>acf_e4</t>
  </si>
  <si>
    <t>Code enquêteur 4</t>
  </si>
  <si>
    <r>
      <t>anketè 4</t>
    </r>
    <r>
      <rPr>
        <sz val="12"/>
        <color theme="1"/>
        <rFont val="Calibri"/>
        <family val="2"/>
        <scheme val="minor"/>
      </rPr>
      <t/>
    </r>
  </si>
  <si>
    <t>acf_e5</t>
  </si>
  <si>
    <t>Code enquêteur 5</t>
  </si>
  <si>
    <r>
      <t>anketè 5</t>
    </r>
    <r>
      <rPr>
        <sz val="12"/>
        <color theme="1"/>
        <rFont val="Calibri"/>
        <family val="2"/>
        <scheme val="minor"/>
      </rPr>
      <t/>
    </r>
  </si>
  <si>
    <t>acf_e6</t>
  </si>
  <si>
    <t>Code enquêteur 6</t>
  </si>
  <si>
    <r>
      <t>anketè 6</t>
    </r>
    <r>
      <rPr>
        <sz val="12"/>
        <color theme="1"/>
        <rFont val="Calibri"/>
        <family val="2"/>
        <scheme val="minor"/>
      </rPr>
      <t/>
    </r>
  </si>
  <si>
    <t>acf_e7</t>
  </si>
  <si>
    <t>Code enquêteur 7</t>
  </si>
  <si>
    <r>
      <t>anketè 7</t>
    </r>
    <r>
      <rPr>
        <sz val="12"/>
        <color theme="1"/>
        <rFont val="Calibri"/>
        <family val="2"/>
        <scheme val="minor"/>
      </rPr>
      <t/>
    </r>
  </si>
  <si>
    <t>acf_e8</t>
  </si>
  <si>
    <t>Code enquêteur 8</t>
  </si>
  <si>
    <r>
      <t>anketè 8</t>
    </r>
    <r>
      <rPr>
        <sz val="12"/>
        <color theme="1"/>
        <rFont val="Calibri"/>
        <family val="2"/>
        <scheme val="minor"/>
      </rPr>
      <t/>
    </r>
  </si>
  <si>
    <t>ate_e1</t>
  </si>
  <si>
    <t>atepase</t>
  </si>
  <si>
    <t>ate_e2</t>
  </si>
  <si>
    <t>ate_e3</t>
  </si>
  <si>
    <t>save_mjt</t>
  </si>
  <si>
    <t>MJT480</t>
  </si>
  <si>
    <t>save_asv</t>
  </si>
  <si>
    <t>save_re</t>
  </si>
  <si>
    <t>RE020</t>
  </si>
  <si>
    <t>save_jt</t>
  </si>
  <si>
    <t>JT471</t>
  </si>
  <si>
    <t>foka_e1</t>
  </si>
  <si>
    <t>foka_e2</t>
  </si>
  <si>
    <t>foka_e3</t>
  </si>
  <si>
    <t>wfp_5720</t>
  </si>
  <si>
    <t>nord_5720</t>
  </si>
  <si>
    <t>wfp_5661</t>
  </si>
  <si>
    <t>nord_5661</t>
  </si>
  <si>
    <t>wfp_pt01</t>
  </si>
  <si>
    <t>nord_PT01</t>
  </si>
  <si>
    <t>wfp_jfp02</t>
  </si>
  <si>
    <t>wfp_8132</t>
  </si>
  <si>
    <t>sud_8132</t>
  </si>
  <si>
    <t>wfp_MT</t>
  </si>
  <si>
    <t>sud_MT</t>
  </si>
  <si>
    <t>wfp_jy</t>
  </si>
  <si>
    <t>sud_JY</t>
  </si>
  <si>
    <t>cww_01</t>
  </si>
  <si>
    <t>cww_02</t>
  </si>
  <si>
    <t>cww_03</t>
  </si>
  <si>
    <t>cww_04</t>
  </si>
  <si>
    <t>cww_05</t>
  </si>
  <si>
    <t>CWW-05</t>
  </si>
  <si>
    <t>cww_06</t>
  </si>
  <si>
    <t>CWW-06</t>
  </si>
  <si>
    <t>mojdde_PL0063</t>
  </si>
  <si>
    <t>PL0063</t>
  </si>
  <si>
    <t>mojdde_SA0099</t>
  </si>
  <si>
    <t>SA0099</t>
  </si>
  <si>
    <t>mojdde_EI3120</t>
  </si>
  <si>
    <t>EI3120</t>
  </si>
  <si>
    <t>mojdde_DF0012</t>
  </si>
  <si>
    <t>DF0012</t>
  </si>
  <si>
    <t>mc01</t>
  </si>
  <si>
    <t>MC01</t>
  </si>
  <si>
    <t>mc02</t>
  </si>
  <si>
    <t>MC02</t>
  </si>
  <si>
    <t>mc03</t>
  </si>
  <si>
    <t xml:space="preserve">MC03 </t>
  </si>
  <si>
    <t>crs_o86</t>
  </si>
  <si>
    <t>O86</t>
  </si>
  <si>
    <t>crs_746</t>
  </si>
  <si>
    <t>crs_WR</t>
  </si>
  <si>
    <t>WR</t>
  </si>
  <si>
    <t>crs_lej21</t>
  </si>
  <si>
    <t>LEJ21</t>
  </si>
  <si>
    <t>L21</t>
  </si>
  <si>
    <t>acted_bb8202</t>
  </si>
  <si>
    <t>BB8202</t>
  </si>
  <si>
    <t>acted_pl82</t>
  </si>
  <si>
    <t>PL82</t>
  </si>
  <si>
    <t>acted_nd1985</t>
  </si>
  <si>
    <t>ND1985</t>
  </si>
  <si>
    <t>undp_2727</t>
  </si>
  <si>
    <t>undp</t>
  </si>
  <si>
    <t>crnl_oj</t>
  </si>
  <si>
    <t>crnl_ps</t>
  </si>
  <si>
    <t>crnl_cf</t>
  </si>
  <si>
    <t>crnl_ef</t>
  </si>
  <si>
    <t>EF_9527</t>
  </si>
  <si>
    <t>goal_1</t>
  </si>
  <si>
    <t>goal_2</t>
  </si>
  <si>
    <t>Goal enquêteur 2</t>
  </si>
  <si>
    <t>goal_3</t>
  </si>
  <si>
    <t>Goal enquêteur 3</t>
  </si>
  <si>
    <t>ceci_enqueteur_1</t>
  </si>
  <si>
    <r>
      <t>Ceci enqu</t>
    </r>
    <r>
      <rPr>
        <sz val="11"/>
        <color indexed="56"/>
        <rFont val="Arial Narrow"/>
        <family val="2"/>
      </rPr>
      <t>êteur 1</t>
    </r>
  </si>
  <si>
    <t>ceci_enqueteur_2</t>
  </si>
  <si>
    <r>
      <t>Ceci enqu</t>
    </r>
    <r>
      <rPr>
        <sz val="11"/>
        <color indexed="56"/>
        <rFont val="Arial Narrow"/>
        <family val="2"/>
      </rPr>
      <t>êteur 2</t>
    </r>
    <r>
      <rPr>
        <sz val="12"/>
        <color indexed="8"/>
        <rFont val="Calibri"/>
        <family val="2"/>
      </rPr>
      <t/>
    </r>
  </si>
  <si>
    <t>ceci_enqueteur_3</t>
  </si>
  <si>
    <r>
      <t>Ceci enqu</t>
    </r>
    <r>
      <rPr>
        <sz val="11"/>
        <color indexed="56"/>
        <rFont val="Arial Narrow"/>
        <family val="2"/>
      </rPr>
      <t>êteur 3</t>
    </r>
    <r>
      <rPr>
        <sz val="12"/>
        <color indexed="8"/>
        <rFont val="Calibri"/>
        <family val="2"/>
      </rPr>
      <t/>
    </r>
  </si>
  <si>
    <t>ceci_enqueteur_4</t>
  </si>
  <si>
    <r>
      <t>Ceci enqu</t>
    </r>
    <r>
      <rPr>
        <sz val="11"/>
        <color indexed="56"/>
        <rFont val="Arial Narrow"/>
        <family val="2"/>
      </rPr>
      <t>êteur 4</t>
    </r>
    <r>
      <rPr>
        <sz val="12"/>
        <color indexed="8"/>
        <rFont val="Calibri"/>
        <family val="2"/>
      </rPr>
      <t/>
    </r>
  </si>
  <si>
    <t>ceci_enqueteur_5</t>
  </si>
  <si>
    <r>
      <t>Ceci enqu</t>
    </r>
    <r>
      <rPr>
        <sz val="11"/>
        <color indexed="56"/>
        <rFont val="Arial Narrow"/>
        <family val="2"/>
      </rPr>
      <t>êteur 5</t>
    </r>
    <r>
      <rPr>
        <sz val="12"/>
        <color indexed="8"/>
        <rFont val="Calibri"/>
        <family val="2"/>
      </rPr>
      <t/>
    </r>
  </si>
  <si>
    <t>ceci_enqueteur_6</t>
  </si>
  <si>
    <r>
      <t>Ceci enqu</t>
    </r>
    <r>
      <rPr>
        <sz val="11"/>
        <color indexed="56"/>
        <rFont val="Arial Narrow"/>
        <family val="2"/>
      </rPr>
      <t>êteur 6</t>
    </r>
    <r>
      <rPr>
        <sz val="12"/>
        <color indexed="8"/>
        <rFont val="Calibri"/>
        <family val="2"/>
      </rPr>
      <t/>
    </r>
  </si>
  <si>
    <t>Lòt</t>
  </si>
  <si>
    <t>world_vision_enqueteur1</t>
  </si>
  <si>
    <t>World Vision enqueteur 1</t>
  </si>
  <si>
    <t>world_vision_enqueteur2</t>
  </si>
  <si>
    <t>World Vision enqueteur 2</t>
  </si>
  <si>
    <t>world_vision_enqueteur3</t>
  </si>
  <si>
    <t>World Vision enqueteur 3</t>
  </si>
  <si>
    <t>world_vision_enqueteur4</t>
  </si>
  <si>
    <t>World Vision enqueteur 4</t>
  </si>
  <si>
    <t>world_vision_enqueteur5</t>
  </si>
  <si>
    <t>World Vision enqueteur 5</t>
  </si>
  <si>
    <t>world_vision_enqueteur6</t>
  </si>
  <si>
    <t>World Vision enqueteur 6</t>
  </si>
  <si>
    <t>world_vision_enqueteur7</t>
  </si>
  <si>
    <t>World Vision enqueteur 7</t>
  </si>
  <si>
    <t>world_vision_enqueteur8</t>
  </si>
  <si>
    <t>World Vision enqueteur 8</t>
  </si>
  <si>
    <t>diakonie_enqueteur1</t>
  </si>
  <si>
    <t>Diakonie enqueteur 1</t>
  </si>
  <si>
    <t>diakonie_enqueteur2</t>
  </si>
  <si>
    <t>Diakonie enqueteur 2</t>
  </si>
  <si>
    <t>diakonie_enqueteur3</t>
  </si>
  <si>
    <t>Diakonie enqueteur 3</t>
  </si>
  <si>
    <t>diakonie_enqueteur4</t>
  </si>
  <si>
    <t>Diakonie enqueteur 4</t>
  </si>
  <si>
    <t>diakonie_enqueteur5</t>
  </si>
  <si>
    <t>Diakonie enqueteur 5</t>
  </si>
  <si>
    <t>sexe</t>
  </si>
  <si>
    <t>femme</t>
  </si>
  <si>
    <t>Fanm</t>
  </si>
  <si>
    <t>homme</t>
  </si>
  <si>
    <t>Gason</t>
  </si>
  <si>
    <t>type_localite</t>
  </si>
  <si>
    <t>urbaine</t>
  </si>
  <si>
    <t>Urbain</t>
  </si>
  <si>
    <t>vil</t>
  </si>
  <si>
    <t>rurale</t>
  </si>
  <si>
    <t>Rural</t>
  </si>
  <si>
    <t>andeyò</t>
  </si>
  <si>
    <t>mwen pa konnen, mwen pa swete reponn</t>
  </si>
  <si>
    <t>type_enquete</t>
  </si>
  <si>
    <t>ankèt bò kote machann yo</t>
  </si>
  <si>
    <t>client</t>
  </si>
  <si>
    <t>ankèt bò kote achtè yo</t>
  </si>
  <si>
    <t>type_produits</t>
  </si>
  <si>
    <t>nourriture</t>
  </si>
  <si>
    <t xml:space="preserve">Nourriture </t>
  </si>
  <si>
    <t>wash</t>
  </si>
  <si>
    <t>charbon</t>
  </si>
  <si>
    <t>Chabon bwa</t>
  </si>
  <si>
    <t>aucun</t>
  </si>
  <si>
    <t>anyen</t>
  </si>
  <si>
    <t>type_produits1</t>
  </si>
  <si>
    <t>pwodwi lijèn, netwayaj</t>
  </si>
  <si>
    <t>type_payment</t>
  </si>
  <si>
    <t>gourde</t>
  </si>
  <si>
    <t>lajan kach goud</t>
  </si>
  <si>
    <t>dollar</t>
  </si>
  <si>
    <t>En espèces (Dollar)</t>
  </si>
  <si>
    <t>lajan kach dolameriken</t>
  </si>
  <si>
    <t>mobile</t>
  </si>
  <si>
    <t>Paiement mobile (téléphone)</t>
  </si>
  <si>
    <t>peye pa telefòn</t>
  </si>
  <si>
    <t>credite_tot</t>
  </si>
  <si>
    <t>À crédit total</t>
  </si>
  <si>
    <t>tout se kredi</t>
  </si>
  <si>
    <t>credite_part</t>
  </si>
  <si>
    <t>A crédit partiel</t>
  </si>
  <si>
    <t>yon pati se kredi</t>
  </si>
  <si>
    <t>trock</t>
  </si>
  <si>
    <t>echanj</t>
  </si>
  <si>
    <t>coupon</t>
  </si>
  <si>
    <t>koupon</t>
  </si>
  <si>
    <t>check</t>
  </si>
  <si>
    <t xml:space="preserve">lòt epi bay presizyon </t>
  </si>
  <si>
    <t>mwen pa konnen / mwen pa swete reponn</t>
  </si>
  <si>
    <t>type_marchand</t>
  </si>
  <si>
    <t>boutik ki vann an detay</t>
  </si>
  <si>
    <t>table</t>
  </si>
  <si>
    <t>tab ki vann an detay</t>
  </si>
  <si>
    <t>machann pwomennen ki vann an detay</t>
  </si>
  <si>
    <t>changement_commercants</t>
  </si>
  <si>
    <t>non</t>
  </si>
  <si>
    <t>non, pat genyen varyasyon</t>
  </si>
  <si>
    <t>plus</t>
  </si>
  <si>
    <t>wi, vin genyen plus machann ke mwa pase an</t>
  </si>
  <si>
    <t>mois</t>
  </si>
  <si>
    <t>wi, vin genyen mwens machann ke mwa pase an</t>
  </si>
  <si>
    <t>clients</t>
  </si>
  <si>
    <t>pi piti ke 20</t>
  </si>
  <si>
    <t>21_60</t>
  </si>
  <si>
    <t>ant 21 e 60</t>
  </si>
  <si>
    <t>plus ke 60</t>
  </si>
  <si>
    <t>articles_food</t>
  </si>
  <si>
    <t>farine_ble</t>
  </si>
  <si>
    <t>Farine de blé blanche</t>
  </si>
  <si>
    <t>farin ble ki blanch</t>
  </si>
  <si>
    <t>riz</t>
  </si>
  <si>
    <t xml:space="preserve">Riz </t>
  </si>
  <si>
    <t>diri</t>
  </si>
  <si>
    <t>mais</t>
  </si>
  <si>
    <t>Maïs (moulu)</t>
  </si>
  <si>
    <t>mayi moulen</t>
  </si>
  <si>
    <t>sucre</t>
  </si>
  <si>
    <t>sik</t>
  </si>
  <si>
    <t>haricot_noir</t>
  </si>
  <si>
    <t>pwa nwa</t>
  </si>
  <si>
    <t>haricot_rouge</t>
  </si>
  <si>
    <t>pwa rouj</t>
  </si>
  <si>
    <t>huile</t>
  </si>
  <si>
    <t>lwil vejetal</t>
  </si>
  <si>
    <t xml:space="preserve"> kg_marmite</t>
  </si>
  <si>
    <t>Kilogramme (kg)</t>
  </si>
  <si>
    <t>kilogram</t>
  </si>
  <si>
    <t>marmite</t>
  </si>
  <si>
    <t>Mamit</t>
  </si>
  <si>
    <t>unite_poids</t>
  </si>
  <si>
    <r>
      <t>Kilogrammes (kg)</t>
    </r>
    <r>
      <rPr>
        <sz val="12"/>
        <color indexed="8"/>
        <rFont val="Arial Narrow"/>
        <family val="2"/>
      </rPr>
      <t xml:space="preserve"> </t>
    </r>
  </si>
  <si>
    <t>g</t>
  </si>
  <si>
    <t>Grammes (g)</t>
  </si>
  <si>
    <t>Gram</t>
  </si>
  <si>
    <t>lb</t>
  </si>
  <si>
    <t>Livres (lb)</t>
  </si>
  <si>
    <t>Liv</t>
  </si>
  <si>
    <t>oz</t>
  </si>
  <si>
    <t>Onces (oz)</t>
  </si>
  <si>
    <t>Ons</t>
  </si>
  <si>
    <t>unite_volume</t>
  </si>
  <si>
    <t>litre</t>
  </si>
  <si>
    <t>Litre</t>
  </si>
  <si>
    <t>Lit</t>
  </si>
  <si>
    <t>mililitre</t>
  </si>
  <si>
    <t>Mililitre</t>
  </si>
  <si>
    <t>mililit</t>
  </si>
  <si>
    <t>unite_mesure_chlore_grain</t>
  </si>
  <si>
    <t>once</t>
  </si>
  <si>
    <t>cuillere_a_soupe</t>
  </si>
  <si>
    <t>Cuillère à soupe (environ 11 grammes)</t>
  </si>
  <si>
    <t>Kiyè a soup(anviwon 11gram)</t>
  </si>
  <si>
    <t>gramme</t>
  </si>
  <si>
    <t>oui_non_marmite</t>
  </si>
  <si>
    <t>oui_marmite</t>
  </si>
  <si>
    <t>Oui je connais le prix de mes produits en grosse marmite</t>
  </si>
  <si>
    <t>wi mwen konnen pri pwodwi mwen yo an gro mamit</t>
  </si>
  <si>
    <t>non_marmite</t>
  </si>
  <si>
    <t>remplissage_huille</t>
  </si>
  <si>
    <t>remplissage_drum</t>
  </si>
  <si>
    <t>Remplissage à partir de drum </t>
  </si>
  <si>
    <t>Ranplisay fèt ak doum</t>
  </si>
  <si>
    <t>remplissage_bidon_bouteil_ferme</t>
  </si>
  <si>
    <t>Bidon/Bouteille fermée.</t>
  </si>
  <si>
    <t>Tout kachte nan boutèy/bidon</t>
  </si>
  <si>
    <t>articles_eha</t>
  </si>
  <si>
    <t>Savon lave</t>
  </si>
  <si>
    <t>Bròs dan</t>
  </si>
  <si>
    <t>Pat pou brose dan</t>
  </si>
  <si>
    <t>papye twalèt</t>
  </si>
  <si>
    <t>sèvyèt pou lijèn ( kotèks)</t>
  </si>
  <si>
    <t>Gren kloròks</t>
  </si>
  <si>
    <r>
      <t>Savon pour se laver</t>
    </r>
    <r>
      <rPr>
        <sz val="10"/>
        <color indexed="63"/>
        <rFont val="Arial Narrow"/>
        <family val="2"/>
      </rPr>
      <t xml:space="preserve"> </t>
    </r>
  </si>
  <si>
    <t>Savon benyen</t>
  </si>
  <si>
    <t>Grand bokit fermé ou avec couvercle pour stocker l'eau (environ 5 gallons)</t>
  </si>
  <si>
    <t>bokit fèmen oubyen ki gen kouvèti (ki kapab pran 5 galon dlo)</t>
  </si>
  <si>
    <t>gwo kivèt yo sèvi nan kwizin /pou netwaye</t>
  </si>
  <si>
    <t>Eponge pour la vaisselle</t>
  </si>
  <si>
    <t>eponj pou fè netwayaj</t>
  </si>
  <si>
    <t>taille_casserole</t>
  </si>
  <si>
    <t>grande</t>
  </si>
  <si>
    <t>Grande avec couvercle (environ 2 à 3 gallons)</t>
  </si>
  <si>
    <t>chodyè gwo (ki kapab pran 2 ak 3 galon, dlo pa egzanp)</t>
  </si>
  <si>
    <t>moyenne</t>
  </si>
  <si>
    <t>Moyenne avec couvercle (environ 1 à 2 gallons)</t>
  </si>
  <si>
    <t>chodyè mwayen (ki kapab pran 1 ak 2 galon, dlo pa egzanp)</t>
  </si>
  <si>
    <t>deux</t>
  </si>
  <si>
    <t>Des casseroles grandes et des casseroles moyennes avec couvercle</t>
  </si>
  <si>
    <t>chodyè gwo ak chodyè mwayen</t>
  </si>
  <si>
    <t>raison_pasdispo_nourriture</t>
  </si>
  <si>
    <t>taux_echange</t>
  </si>
  <si>
    <t>Chanjman ki genyen nan to chanj goud lan</t>
  </si>
  <si>
    <t>probleme_transport</t>
  </si>
  <si>
    <t>Problèmes liés au transport ou au carburant </t>
  </si>
  <si>
    <t>Pwoblèm pou transpotel</t>
  </si>
  <si>
    <t>catastrophe</t>
  </si>
  <si>
    <t>A cause d’une catastrophe naturelle</t>
  </si>
  <si>
    <t>a koz yon katastròf natitrèl</t>
  </si>
  <si>
    <t>pas_saison</t>
  </si>
  <si>
    <t>Ce n'est pas un article de saison</t>
  </si>
  <si>
    <t>se pa yon pwodwi ki genyen pa sezon</t>
  </si>
  <si>
    <t>trop_cher</t>
  </si>
  <si>
    <t xml:space="preserve">Article trop cher </t>
  </si>
  <si>
    <t>pwodwi trò chè</t>
  </si>
  <si>
    <t>pas_assez_argent</t>
  </si>
  <si>
    <t>pa gen ase kob</t>
  </si>
  <si>
    <t>temps</t>
  </si>
  <si>
    <t>poko al achte</t>
  </si>
  <si>
    <t>indisponible_f</t>
  </si>
  <si>
    <t>pwodwi ki pa disponib kote nou konn jwenn li an</t>
  </si>
  <si>
    <t>relation_f</t>
  </si>
  <si>
    <t xml:space="preserve">Mauvaise relation avec les fournisseurs </t>
  </si>
  <si>
    <t xml:space="preserve">move ralasyon avèk moun yo ki konn fe nou jwenn </t>
  </si>
  <si>
    <t>pas_voulu</t>
  </si>
  <si>
    <t xml:space="preserve">Je n'ai pas souhaité faire un réapprovisionnement </t>
  </si>
  <si>
    <t>mwen pa swete repran pwodwi ankò</t>
  </si>
  <si>
    <t>epuise_demande</t>
  </si>
  <si>
    <t>Pwidi an fini akoz anpil moun achte</t>
  </si>
  <si>
    <t>epuise_appro</t>
  </si>
  <si>
    <t>Produit épuisé car beaucoup de temps nécessaire pour l'approvisionnement</t>
  </si>
  <si>
    <t>prodwi yo te fini   paske yo te pran anpil tan ki nesesè pou rezève estok la</t>
  </si>
  <si>
    <t>lòt (bay presizyon an)</t>
  </si>
  <si>
    <t>raison_pasdispo_eha</t>
  </si>
  <si>
    <t>Akoz yon katastròf natitrèl</t>
  </si>
  <si>
    <t>stockage</t>
  </si>
  <si>
    <t>Problème de stockage</t>
  </si>
  <si>
    <t>pwoblèm pou estoke l</t>
  </si>
  <si>
    <t>epuise</t>
  </si>
  <si>
    <t>evenement_politique</t>
  </si>
  <si>
    <t>affrontements_pap</t>
  </si>
  <si>
    <t>mort_president</t>
  </si>
  <si>
    <t>Autre (préciser)</t>
  </si>
  <si>
    <t>acces_marche</t>
  </si>
  <si>
    <t>route</t>
  </si>
  <si>
    <t xml:space="preserve">wout yo souvan bloke pou yo ale nan mache a </t>
  </si>
  <si>
    <t>violence</t>
  </si>
  <si>
    <t xml:space="preserve">Mwen pa santi mwen an sekirite lè mwen antre nan mache a paske mwen pè pou yo pa vize mwen oswa viktim vyolans. </t>
  </si>
  <si>
    <t>transport</t>
  </si>
  <si>
    <t xml:space="preserve">pa anpil transpò </t>
  </si>
  <si>
    <t>Pa gen enpak sou aksè mache</t>
  </si>
  <si>
    <t>incidents</t>
  </si>
  <si>
    <t>vol</t>
  </si>
  <si>
    <t>affrontement</t>
  </si>
  <si>
    <t>manifestations</t>
  </si>
  <si>
    <t>hibernation</t>
  </si>
  <si>
    <t>Fermeture / Hibernation pour cause de troubles politiques</t>
  </si>
  <si>
    <t>violence_genre</t>
  </si>
  <si>
    <t>Violences à l'envers des femmes ou filles</t>
  </si>
  <si>
    <t>preoc</t>
  </si>
  <si>
    <t>vols</t>
  </si>
  <si>
    <t>prix</t>
  </si>
  <si>
    <t>reappro</t>
  </si>
  <si>
    <t>aucune</t>
  </si>
  <si>
    <t>periode_prix_up</t>
  </si>
  <si>
    <t>perm</t>
  </si>
  <si>
    <r>
      <rPr>
        <sz val="7"/>
        <color indexed="8"/>
        <rFont val="Arial Narrow"/>
        <family val="2"/>
      </rPr>
      <t xml:space="preserve"> </t>
    </r>
    <r>
      <rPr>
        <sz val="10"/>
        <color indexed="8"/>
        <rFont val="Arial Narrow"/>
        <family val="2"/>
      </rPr>
      <t>A peu près en permanence depuis le mois d’août</t>
    </r>
  </si>
  <si>
    <t>a peprè li te la depi mwa daout</t>
  </si>
  <si>
    <t>sep_dec</t>
  </si>
  <si>
    <t>De septembre 2020 à décembre 2020</t>
  </si>
  <si>
    <t>ant septanm 2020 pou rive desanm 2020</t>
  </si>
  <si>
    <t>jan_now</t>
  </si>
  <si>
    <t>Depuis janvier 2021</t>
  </si>
  <si>
    <t>depi janvye 2021</t>
  </si>
  <si>
    <t>autre_mois</t>
  </si>
  <si>
    <r>
      <t>Autres (sélectionnez le mois)</t>
    </r>
    <r>
      <rPr>
        <sz val="8"/>
        <color indexed="8"/>
        <rFont val="Arial Narrow"/>
        <family val="2"/>
      </rPr>
      <t>  </t>
    </r>
  </si>
  <si>
    <t>lòt (bay mwa a)</t>
  </si>
  <si>
    <t>evol</t>
  </si>
  <si>
    <t>augmentation</t>
  </si>
  <si>
    <t>Les prix ont augmenté chez mon fournisseur</t>
  </si>
  <si>
    <t>pri yo ogmante kay founisè m nan</t>
  </si>
  <si>
    <t>pas_varie</t>
  </si>
  <si>
    <t>Je n’ai pas remarqué de variations</t>
  </si>
  <si>
    <t>mwen pa we chanjman yo</t>
  </si>
  <si>
    <t>diminution</t>
  </si>
  <si>
    <r>
      <rPr>
        <sz val="7"/>
        <color indexed="8"/>
        <rFont val="Arial Narrow"/>
        <family val="2"/>
      </rPr>
      <t xml:space="preserve"> </t>
    </r>
    <r>
      <rPr>
        <sz val="10"/>
        <color indexed="8"/>
        <rFont val="Arial Narrow"/>
        <family val="2"/>
      </rPr>
      <t>Les prix ont diminué chez mon fournisseur</t>
    </r>
  </si>
  <si>
    <t>pri yo diminye kay founisè m nan</t>
  </si>
  <si>
    <t>depend</t>
  </si>
  <si>
    <t>Les prix de certains produits ont diminué et d’autre ont augmenté</t>
  </si>
  <si>
    <t xml:space="preserve">kèk nan pwodwi yo diminye epi lot y ogmante </t>
  </si>
  <si>
    <t>adapt_up</t>
  </si>
  <si>
    <t>J’ai appliqué la même augmentation</t>
  </si>
  <si>
    <t>mw fè menm ogmantasyon an</t>
  </si>
  <si>
    <t>augm_leger</t>
  </si>
  <si>
    <t>J’ai légèrement augmenté mes prix, mais pas autant que le fournisseur</t>
  </si>
  <si>
    <t>Mwen fè on ti ogmantasyon tou piti men pa menm jan founisèm nan fèl la.</t>
  </si>
  <si>
    <t>idem</t>
  </si>
  <si>
    <t>Je n’ai pas modifié mes prix</t>
  </si>
  <si>
    <t>Mwen pa chanje pri m yo</t>
  </si>
  <si>
    <t>Mwen pa konnen, mwen pa swete reponn</t>
  </si>
  <si>
    <t>adapt_down</t>
  </si>
  <si>
    <t>J’ai appliqué la même diminution</t>
  </si>
  <si>
    <t>Mwen fè menm rediksyon an</t>
  </si>
  <si>
    <t>dim_leger</t>
  </si>
  <si>
    <t>J’ai légèrement diminué mes prix, mais pas autant que le fournisseur</t>
  </si>
  <si>
    <t>Mwen fè on ti diminisyon tou piti men pa menm jan founisèm nan fèl la.</t>
  </si>
  <si>
    <t>evol_raison</t>
  </si>
  <si>
    <t>gourde_up</t>
  </si>
  <si>
    <t>Augmentation de la valeur de la gourde par rapport au dollar américain</t>
  </si>
  <si>
    <t>Ogmantasyon goud la sou dola ameriken an</t>
  </si>
  <si>
    <t>covid</t>
  </si>
  <si>
    <t>Crise sanitaire du COVID-19</t>
  </si>
  <si>
    <t>Pwoblèm la sante sou  Kowona a</t>
  </si>
  <si>
    <t>dollar_up</t>
  </si>
  <si>
    <t>Reprise de valeur du dollar américain par rapport à la gourde</t>
  </si>
  <si>
    <t>Dola ameriken an retounen pran valèl sou goud la</t>
  </si>
  <si>
    <t>importations</t>
  </si>
  <si>
    <t>Augmentation du nombre d'importations</t>
  </si>
  <si>
    <t>Ogmantasyon sou kantite enpotasyon ki fèt</t>
  </si>
  <si>
    <t>carburant</t>
  </si>
  <si>
    <t>Augmentation du prix du carburant</t>
  </si>
  <si>
    <t>Ogmantasyon  ki fèt sou gaz la</t>
  </si>
  <si>
    <t>troubles</t>
  </si>
  <si>
    <t>Troubles socio-politiques / insécurité</t>
  </si>
  <si>
    <t>Pwoblèm sosyal ak politik e ensekirite</t>
  </si>
  <si>
    <t>production_down</t>
  </si>
  <si>
    <t>Diminution de la production / rareté des produits</t>
  </si>
  <si>
    <t>Redwiksyon ki fèt nan pwodwiksyon/ratman nan pwodwi yo</t>
  </si>
  <si>
    <t>oui_non_nsnr</t>
  </si>
  <si>
    <t>oui</t>
  </si>
  <si>
    <t>wi</t>
  </si>
  <si>
    <t>oui_non_traitement</t>
  </si>
  <si>
    <t>oui_chaque_fois</t>
  </si>
  <si>
    <t>wi, chak fwa</t>
  </si>
  <si>
    <t>oui_parfois</t>
  </si>
  <si>
    <t>Wi pafwa</t>
  </si>
  <si>
    <t>non_jamais</t>
  </si>
  <si>
    <t xml:space="preserve">Non, jamais. </t>
  </si>
  <si>
    <t>non, Jamè</t>
  </si>
  <si>
    <t>unite_food</t>
  </si>
  <si>
    <t>1 Kilogramme (kg)</t>
  </si>
  <si>
    <t>lt</t>
  </si>
  <si>
    <t>1 Litre (lt)</t>
  </si>
  <si>
    <t>1 Gallon</t>
  </si>
  <si>
    <t>piece</t>
  </si>
  <si>
    <t>1 Pièce</t>
  </si>
  <si>
    <t>yon pyès</t>
  </si>
  <si>
    <t>oui_non</t>
  </si>
  <si>
    <t>article_wash</t>
  </si>
  <si>
    <t>Savon lessive (1 barre)</t>
  </si>
  <si>
    <t>Savon lave ( yon ba)</t>
  </si>
  <si>
    <t>brosse à dent (1 pièce)</t>
  </si>
  <si>
    <t>Bròs dan ( yon pyes)</t>
  </si>
  <si>
    <t>chlore</t>
  </si>
  <si>
    <t>Chlore liquide (nettoyage) (1 lt)</t>
  </si>
  <si>
    <t>Dlo kloròks ( pou netwaye) yon Lit</t>
  </si>
  <si>
    <t>type_source</t>
  </si>
  <si>
    <t>kiosque</t>
  </si>
  <si>
    <t>kiosque public (DINEPA)</t>
  </si>
  <si>
    <t>kiòs piblik (DINEPA)</t>
  </si>
  <si>
    <r>
      <t>rivy</t>
    </r>
    <r>
      <rPr>
        <sz val="11"/>
        <color indexed="8"/>
        <rFont val="Arial Narrow"/>
        <family val="2"/>
      </rPr>
      <t>è / sous ki pa anmenaje</t>
    </r>
  </si>
  <si>
    <t>branchement</t>
  </si>
  <si>
    <t>branchement privé individuel</t>
  </si>
  <si>
    <t>tiyo lakay mwen</t>
  </si>
  <si>
    <r>
      <t>l</t>
    </r>
    <r>
      <rPr>
        <sz val="11"/>
        <color indexed="8"/>
        <rFont val="Arial Narrow"/>
        <family val="2"/>
      </rPr>
      <t>òt</t>
    </r>
  </si>
  <si>
    <t>type_source_derniere_fois</t>
  </si>
  <si>
    <t>kiosque_source_amenage</t>
  </si>
  <si>
    <t>kiosque/source aménagée</t>
  </si>
  <si>
    <t>kiòs/sous amenaje</t>
  </si>
  <si>
    <t>raison_autre</t>
  </si>
  <si>
    <t>raison_autre_moins_cher</t>
  </si>
  <si>
    <t>se sak mwen chè a</t>
  </si>
  <si>
    <t>raison_autre_bonne_qualite</t>
  </si>
  <si>
    <t>Dlo a bon kalite</t>
  </si>
  <si>
    <t>raison_autre_source_loin</t>
  </si>
  <si>
    <t>pa gen lot posiblite nan zon nan</t>
  </si>
  <si>
    <t>raison_autre_non_fonctionnale</t>
  </si>
  <si>
    <t>C'est le plus près / pratique pour moi</t>
  </si>
  <si>
    <t>se sak pi chè a/partikel pou mwen</t>
  </si>
  <si>
    <t>raison_autre_pres</t>
  </si>
  <si>
    <r>
      <t>l</t>
    </r>
    <r>
      <rPr>
        <sz val="11"/>
        <color indexed="8"/>
        <rFont val="Arial Narrow"/>
        <family val="2"/>
      </rPr>
      <t>òt sous dlo yo pa fonksyonel</t>
    </r>
  </si>
  <si>
    <t>raison_autre_autre</t>
  </si>
  <si>
    <t>temps_eau</t>
  </si>
  <si>
    <t>moins_15min</t>
  </si>
  <si>
    <t>Mwens ke 15minit an tou</t>
  </si>
  <si>
    <t>15_30min</t>
  </si>
  <si>
    <t>ant 15 minit a 30 minit an tou</t>
  </si>
  <si>
    <t>30_60min</t>
  </si>
  <si>
    <t>ant 30 minit a 1ed tan an tou</t>
  </si>
  <si>
    <t>plus_60min</t>
  </si>
  <si>
    <t>plis ke 1ed tan an tou</t>
  </si>
  <si>
    <t>volume</t>
  </si>
  <si>
    <t xml:space="preserve"> bidon ki vo 1 galon (3,78L)</t>
  </si>
  <si>
    <t xml:space="preserve"> bidon ki vo 5 galon (18,9L)</t>
  </si>
  <si>
    <r>
      <t>l</t>
    </r>
    <r>
      <rPr>
        <sz val="11"/>
        <color indexed="8"/>
        <rFont val="Arial Narrow"/>
        <family val="2"/>
      </rPr>
      <t>òt ( bay presizyon )</t>
    </r>
  </si>
  <si>
    <t>jnsp</t>
  </si>
  <si>
    <t>unite_volume_eau</t>
  </si>
  <si>
    <t>Mililit</t>
  </si>
  <si>
    <t>oui_non_eau</t>
  </si>
  <si>
    <t>oui_eau</t>
  </si>
  <si>
    <t>wi, pafwa oubyen souvan mwen konn al chache dlo</t>
  </si>
  <si>
    <t>non_eau</t>
  </si>
  <si>
    <t>non, mwen pa janm ale chache dlo</t>
  </si>
  <si>
    <t>raison_pasdispo_eau</t>
  </si>
  <si>
    <t>insecu</t>
  </si>
  <si>
    <t>Insécurités dans la commune</t>
  </si>
  <si>
    <t>Komin lan gen ensekirite</t>
  </si>
  <si>
    <t>pb_transport</t>
  </si>
  <si>
    <t xml:space="preserve">Problèmes de transport </t>
  </si>
  <si>
    <r>
      <t>Pwobl</t>
    </r>
    <r>
      <rPr>
        <sz val="11"/>
        <color indexed="8"/>
        <rFont val="Arial Narrow"/>
        <family val="2"/>
      </rPr>
      <t>èm transpò</t>
    </r>
  </si>
  <si>
    <t>Akoz yon katastrof natirel</t>
  </si>
  <si>
    <t>secheresse</t>
  </si>
  <si>
    <r>
      <t>Akoz sechr</t>
    </r>
    <r>
      <rPr>
        <sz val="11"/>
        <color indexed="8"/>
        <rFont val="Arial Narrow"/>
        <family val="2"/>
      </rPr>
      <t>ès</t>
    </r>
  </si>
  <si>
    <t>infrastructures</t>
  </si>
  <si>
    <t>Infrastructures endomagées</t>
  </si>
  <si>
    <t>Enfrastrikti yo domaje</t>
  </si>
  <si>
    <t>technique</t>
  </si>
  <si>
    <t>Pwoblèm teknik ki genyen sou rezo a</t>
  </si>
  <si>
    <t>politique</t>
  </si>
  <si>
    <t>Problèmes de gestion (comité)</t>
  </si>
  <si>
    <r>
      <t>pwobl</t>
    </r>
    <r>
      <rPr>
        <sz val="11"/>
        <color indexed="8"/>
        <rFont val="Arial Narrow"/>
        <family val="2"/>
      </rPr>
      <t>èm pou jere l (komite)</t>
    </r>
  </si>
  <si>
    <t>contamination</t>
  </si>
  <si>
    <t>Eau contaminée</t>
  </si>
  <si>
    <t>Dlo kontamine</t>
  </si>
  <si>
    <t>camion</t>
  </si>
  <si>
    <t>Machin yo konn pa vin atan / Machin kap bay dloa</t>
  </si>
  <si>
    <t>perception</t>
  </si>
  <si>
    <t>Non, je ne pense pas qu'il va avoir une variation dans les prix</t>
  </si>
  <si>
    <t>non, mwen pa panse ke pri yo ap varye</t>
  </si>
  <si>
    <t>monte</t>
  </si>
  <si>
    <t>Oui, les prix vont monter</t>
  </si>
  <si>
    <t>wi, pri yo ap monte</t>
  </si>
  <si>
    <t>descendu</t>
  </si>
  <si>
    <t>Oui, les prix vont baisser</t>
  </si>
  <si>
    <t>wi, pri yo ap desann</t>
  </si>
  <si>
    <t>insecu_ville</t>
  </si>
  <si>
    <t>Insécurité en ville</t>
  </si>
  <si>
    <t>ensekite nan vil</t>
  </si>
  <si>
    <t>insecu_route</t>
  </si>
  <si>
    <t xml:space="preserve">Insécurité sur les routes </t>
  </si>
  <si>
    <t>ensekirite nan wout yo</t>
  </si>
  <si>
    <t>mauvais_routes</t>
  </si>
  <si>
    <t>Mauvais état des routes</t>
  </si>
  <si>
    <t>wout yo nan move eta</t>
  </si>
  <si>
    <t>route_ferme</t>
  </si>
  <si>
    <t>La route a été fermée</t>
  </si>
  <si>
    <r>
      <t>wout lan t f</t>
    </r>
    <r>
      <rPr>
        <sz val="11"/>
        <color indexed="8"/>
        <rFont val="Arial Narrow"/>
        <family val="2"/>
      </rPr>
      <t>èmen</t>
    </r>
  </si>
  <si>
    <t>port_ferme</t>
  </si>
  <si>
    <t>Le port a été fermé</t>
  </si>
  <si>
    <r>
      <t>p</t>
    </r>
    <r>
      <rPr>
        <sz val="11"/>
        <color indexed="8"/>
        <rFont val="Arial Narrow"/>
        <family val="2"/>
      </rPr>
      <t>ò an te fèmen</t>
    </r>
  </si>
  <si>
    <t>pas_transport</t>
  </si>
  <si>
    <t xml:space="preserve">Absence de moyen de transport </t>
  </si>
  <si>
    <r>
      <t>pa genyen mwayen pou transp</t>
    </r>
    <r>
      <rPr>
        <sz val="11"/>
        <color indexed="8"/>
        <rFont val="Arial Narrow"/>
        <family val="2"/>
      </rPr>
      <t>ò</t>
    </r>
  </si>
  <si>
    <r>
      <t>a koz yon katastr</t>
    </r>
    <r>
      <rPr>
        <sz val="11"/>
        <color indexed="8"/>
        <rFont val="Arial Narrow"/>
        <family val="2"/>
      </rPr>
      <t>òf natitrèl</t>
    </r>
  </si>
  <si>
    <r>
      <t>pwodwi tr</t>
    </r>
    <r>
      <rPr>
        <sz val="11"/>
        <color indexed="8"/>
        <rFont val="Arial Narrow"/>
        <family val="2"/>
      </rPr>
      <t>ò chè</t>
    </r>
  </si>
  <si>
    <r>
      <t>mwen pa swete repran pwodwi ank</t>
    </r>
    <r>
      <rPr>
        <sz val="11"/>
        <color indexed="8"/>
        <rFont val="Arial Narrow"/>
        <family val="2"/>
      </rPr>
      <t>ò</t>
    </r>
  </si>
  <si>
    <r>
      <t>pwobl</t>
    </r>
    <r>
      <rPr>
        <sz val="11"/>
        <color indexed="8"/>
        <rFont val="Arial Narrow"/>
        <family val="2"/>
      </rPr>
      <t>èm pou estoke l</t>
    </r>
  </si>
  <si>
    <r>
      <t>move ralasyon av</t>
    </r>
    <r>
      <rPr>
        <sz val="11"/>
        <color indexed="8"/>
        <rFont val="Arial Narrow"/>
        <family val="2"/>
      </rPr>
      <t xml:space="preserve">èk moun yo ki konn fe nou jwenn </t>
    </r>
  </si>
  <si>
    <r>
      <t>l</t>
    </r>
    <r>
      <rPr>
        <sz val="11"/>
        <color indexed="8"/>
        <rFont val="Arial Narrow"/>
        <family val="2"/>
      </rPr>
      <t>òt (bay presizyon an)</t>
    </r>
  </si>
  <si>
    <t>essence</t>
  </si>
  <si>
    <t>Le prix de l’essence est descendu</t>
  </si>
  <si>
    <t>Pri gaz lan desann</t>
  </si>
  <si>
    <t>securite_transport</t>
  </si>
  <si>
    <t>La sécurité sur les transports s’est améliorée</t>
  </si>
  <si>
    <r>
      <t>sekirite sou transp</t>
    </r>
    <r>
      <rPr>
        <sz val="11"/>
        <color indexed="8"/>
        <rFont val="Arial Narrow"/>
        <family val="2"/>
      </rPr>
      <t>ò vin pi bon</t>
    </r>
  </si>
  <si>
    <t>securite_route</t>
  </si>
  <si>
    <t>La sécurité dans la ville s’est améliorée</t>
  </si>
  <si>
    <t>sekirite nan vil yo vinn pi bon</t>
  </si>
  <si>
    <t>Les importations ont augmenté</t>
  </si>
  <si>
    <r>
      <t>vin genyen plus pwodwi ki s</t>
    </r>
    <r>
      <rPr>
        <sz val="11"/>
        <color indexed="8"/>
        <rFont val="Arial Narrow"/>
        <family val="2"/>
      </rPr>
      <t>òti aletraje</t>
    </r>
  </si>
  <si>
    <t>J’ai plus de capacité de stockage</t>
  </si>
  <si>
    <r>
      <t>mwen pa genyen kapasite pou mwen estoke ank</t>
    </r>
    <r>
      <rPr>
        <sz val="11"/>
        <color indexed="8"/>
        <rFont val="Arial Narrow"/>
        <family val="2"/>
      </rPr>
      <t>ò</t>
    </r>
  </si>
  <si>
    <t>autre_fournis</t>
  </si>
  <si>
    <t>J’ai changé de fournisseurs</t>
  </si>
  <si>
    <r>
      <t>mwen achte nan men l</t>
    </r>
    <r>
      <rPr>
        <sz val="11"/>
        <color indexed="8"/>
        <rFont val="Arial Narrow"/>
        <family val="2"/>
      </rPr>
      <t>òt moun</t>
    </r>
  </si>
  <si>
    <t>dept</t>
  </si>
  <si>
    <t>HT01</t>
  </si>
  <si>
    <t>HT07</t>
  </si>
  <si>
    <t>HT02</t>
  </si>
  <si>
    <t>HT10</t>
  </si>
  <si>
    <t>HT06</t>
  </si>
  <si>
    <t>HT08</t>
  </si>
  <si>
    <t>HT03</t>
  </si>
  <si>
    <t>HT05</t>
  </si>
  <si>
    <t>HT09</t>
  </si>
  <si>
    <t>HT04</t>
  </si>
  <si>
    <t>HT0131</t>
  </si>
  <si>
    <t>HT0122</t>
  </si>
  <si>
    <t>Petit-Goâve</t>
  </si>
  <si>
    <t>HT0121</t>
  </si>
  <si>
    <t>Léogâne</t>
  </si>
  <si>
    <t>HT0731</t>
  </si>
  <si>
    <t>Aquin</t>
  </si>
  <si>
    <t>HT0211</t>
  </si>
  <si>
    <t>HT0113</t>
  </si>
  <si>
    <t>Carrefour</t>
  </si>
  <si>
    <t>HT1013</t>
  </si>
  <si>
    <t>Fonds des Nègres</t>
  </si>
  <si>
    <t>HT0641</t>
  </si>
  <si>
    <t>Cerca La Source</t>
  </si>
  <si>
    <t>HT0814</t>
  </si>
  <si>
    <t>Moron</t>
  </si>
  <si>
    <t>HT0812</t>
  </si>
  <si>
    <t>Abricots</t>
  </si>
  <si>
    <t>HT0343</t>
  </si>
  <si>
    <t>Ranquitte</t>
  </si>
  <si>
    <t>HT1024</t>
  </si>
  <si>
    <t>Arnaud</t>
  </si>
  <si>
    <t>HT1021</t>
  </si>
  <si>
    <t>Anse-à-Veau</t>
  </si>
  <si>
    <t>HT0231</t>
  </si>
  <si>
    <t>Belle Anse</t>
  </si>
  <si>
    <t>HT0372</t>
  </si>
  <si>
    <t>Pilate</t>
  </si>
  <si>
    <t>HT0311</t>
  </si>
  <si>
    <t>HT0721</t>
  </si>
  <si>
    <t>Port-Salut</t>
  </si>
  <si>
    <t>HT0822</t>
  </si>
  <si>
    <t>Dame Marie</t>
  </si>
  <si>
    <t>HT0542</t>
  </si>
  <si>
    <t>Petite Rivière de l'Artibonite</t>
  </si>
  <si>
    <t>HT0922</t>
  </si>
  <si>
    <t>Anse-à-Foleur</t>
  </si>
  <si>
    <t>HT0412</t>
  </si>
  <si>
    <t>Ferrier</t>
  </si>
  <si>
    <t>HT0312</t>
  </si>
  <si>
    <t>Quartier Morin</t>
  </si>
  <si>
    <t>HT0313</t>
  </si>
  <si>
    <t>HT0811</t>
  </si>
  <si>
    <t>Jérémie</t>
  </si>
  <si>
    <t>HT0911</t>
  </si>
  <si>
    <t>HT0743</t>
  </si>
  <si>
    <t>Roche à Bâteau</t>
  </si>
  <si>
    <t>HT0833</t>
  </si>
  <si>
    <t>Beaumont</t>
  </si>
  <si>
    <t>HT0834</t>
  </si>
  <si>
    <t>Pestel</t>
  </si>
  <si>
    <t>HT0753</t>
  </si>
  <si>
    <t>Tiburon</t>
  </si>
  <si>
    <t>HT0733</t>
  </si>
  <si>
    <t>HT0442</t>
  </si>
  <si>
    <t>Carice</t>
  </si>
  <si>
    <t>HT0341</t>
  </si>
  <si>
    <t>Saint-Raphaël</t>
  </si>
  <si>
    <t>HT0332</t>
  </si>
  <si>
    <t>Bahon</t>
  </si>
  <si>
    <t>HT0234</t>
  </si>
  <si>
    <t>Anse-à-Pître</t>
  </si>
  <si>
    <t>HT0521</t>
  </si>
  <si>
    <t>Gros Morne</t>
  </si>
  <si>
    <t>HT0141</t>
  </si>
  <si>
    <t>Arcahaie</t>
  </si>
  <si>
    <t>HT0142</t>
  </si>
  <si>
    <t>Cabaret</t>
  </si>
  <si>
    <t>HT0711</t>
  </si>
  <si>
    <t>Les Cayes</t>
  </si>
  <si>
    <t>HT0712</t>
  </si>
  <si>
    <t>HT0221</t>
  </si>
  <si>
    <t>Bainet</t>
  </si>
  <si>
    <t>HT0342</t>
  </si>
  <si>
    <t>Dondon</t>
  </si>
  <si>
    <t>HT0613</t>
  </si>
  <si>
    <t>Thomonde</t>
  </si>
  <si>
    <t>HT0321</t>
  </si>
  <si>
    <t>Acul du Nord</t>
  </si>
  <si>
    <t>HT0622</t>
  </si>
  <si>
    <t>Saut d'Eau</t>
  </si>
  <si>
    <t>HT0422</t>
  </si>
  <si>
    <t>Capotille</t>
  </si>
  <si>
    <t>HT0832</t>
  </si>
  <si>
    <t>Roseaux</t>
  </si>
  <si>
    <t>HT1011</t>
  </si>
  <si>
    <t>Miragoâne</t>
  </si>
  <si>
    <t>HT0434</t>
  </si>
  <si>
    <t>Caracol</t>
  </si>
  <si>
    <t>HT0914</t>
  </si>
  <si>
    <t>Chamsolme</t>
  </si>
  <si>
    <t>HT0932</t>
  </si>
  <si>
    <t>Baie de Henne</t>
  </si>
  <si>
    <t>HT0232</t>
  </si>
  <si>
    <t>Grand Gosier</t>
  </si>
  <si>
    <t>HT0741</t>
  </si>
  <si>
    <t>Côteaux</t>
  </si>
  <si>
    <t>HT0212</t>
  </si>
  <si>
    <t>Marigot</t>
  </si>
  <si>
    <t>HT0552</t>
  </si>
  <si>
    <t>Marmelade</t>
  </si>
  <si>
    <t>HT0931</t>
  </si>
  <si>
    <t>Môle Saint Nicolas</t>
  </si>
  <si>
    <t>HT0544</t>
  </si>
  <si>
    <t>Desdunes</t>
  </si>
  <si>
    <t>HT0352</t>
  </si>
  <si>
    <t>Port-Margot</t>
  </si>
  <si>
    <t>HT0345</t>
  </si>
  <si>
    <t>La Victoire</t>
  </si>
  <si>
    <t>HT0633</t>
  </si>
  <si>
    <t>Savanette</t>
  </si>
  <si>
    <t>HT0815</t>
  </si>
  <si>
    <t>Chambellan</t>
  </si>
  <si>
    <t>HT0531</t>
  </si>
  <si>
    <t>Saint-Marc</t>
  </si>
  <si>
    <t>HT0117</t>
  </si>
  <si>
    <t>HT0813</t>
  </si>
  <si>
    <t>Bonbon</t>
  </si>
  <si>
    <t>HT0522</t>
  </si>
  <si>
    <t>Terre Neuve</t>
  </si>
  <si>
    <t>HT0411</t>
  </si>
  <si>
    <t>Fort-Liberté</t>
  </si>
  <si>
    <t>HT0831</t>
  </si>
  <si>
    <t>Corail</t>
  </si>
  <si>
    <t>HT0433</t>
  </si>
  <si>
    <t>Terrier Rouge</t>
  </si>
  <si>
    <t>HT1012</t>
  </si>
  <si>
    <t>Petite Rivière de Nippes</t>
  </si>
  <si>
    <t>HT0135</t>
  </si>
  <si>
    <t>Fonds-Verrettes</t>
  </si>
  <si>
    <t>HT0713</t>
  </si>
  <si>
    <t>Chantal</t>
  </si>
  <si>
    <t>HT0432</t>
  </si>
  <si>
    <t>Sainte Suzanne</t>
  </si>
  <si>
    <t>HT0133</t>
  </si>
  <si>
    <t>Ganthier</t>
  </si>
  <si>
    <t>HT0431</t>
  </si>
  <si>
    <t>Trou du Nord</t>
  </si>
  <si>
    <t>HT0362</t>
  </si>
  <si>
    <t>Bas Limbé</t>
  </si>
  <si>
    <t>HT0621</t>
  </si>
  <si>
    <t>Mirebalais</t>
  </si>
  <si>
    <t>HT1031</t>
  </si>
  <si>
    <t>Baradères</t>
  </si>
  <si>
    <t>HT0371</t>
  </si>
  <si>
    <t>Plaisance</t>
  </si>
  <si>
    <t>HT1032</t>
  </si>
  <si>
    <t>Grand-Boucan</t>
  </si>
  <si>
    <t>HT0732</t>
  </si>
  <si>
    <t>Saint Louis du Sud</t>
  </si>
  <si>
    <t>HT0331</t>
  </si>
  <si>
    <t>Grande Riviere Du Nord</t>
  </si>
  <si>
    <t>HT0132</t>
  </si>
  <si>
    <t>Thomazeau</t>
  </si>
  <si>
    <t>HT0821</t>
  </si>
  <si>
    <t>Anse d'Hainault</t>
  </si>
  <si>
    <t>HT0222</t>
  </si>
  <si>
    <t>Côtes de Fer</t>
  </si>
  <si>
    <t>HT0413</t>
  </si>
  <si>
    <t>Perches</t>
  </si>
  <si>
    <t>HT0361</t>
  </si>
  <si>
    <t>Limbé</t>
  </si>
  <si>
    <t>HT0421</t>
  </si>
  <si>
    <t>Ouanaminthe</t>
  </si>
  <si>
    <t>HT0716</t>
  </si>
  <si>
    <t>Île à Vache</t>
  </si>
  <si>
    <t>HT0611</t>
  </si>
  <si>
    <t>Hinche</t>
  </si>
  <si>
    <t>HT0523</t>
  </si>
  <si>
    <t>Anse Rouge</t>
  </si>
  <si>
    <t>HT1023</t>
  </si>
  <si>
    <t>L'Asile</t>
  </si>
  <si>
    <t>HT0513</t>
  </si>
  <si>
    <t>HT0913</t>
  </si>
  <si>
    <t>Bassin Bleu</t>
  </si>
  <si>
    <t>HT0152</t>
  </si>
  <si>
    <t>Pointe à Raquette</t>
  </si>
  <si>
    <t>HT0214</t>
  </si>
  <si>
    <t>La Vallée</t>
  </si>
  <si>
    <t>HT0934</t>
  </si>
  <si>
    <t>HT0723</t>
  </si>
  <si>
    <t>Arniquet</t>
  </si>
  <si>
    <t>HT0714</t>
  </si>
  <si>
    <t>HT0532</t>
  </si>
  <si>
    <t>Verrettes</t>
  </si>
  <si>
    <t>HT0715</t>
  </si>
  <si>
    <t>Maniche</t>
  </si>
  <si>
    <t>HT0351</t>
  </si>
  <si>
    <t>Borgne</t>
  </si>
  <si>
    <t>HT0533</t>
  </si>
  <si>
    <t>La Chapelle</t>
  </si>
  <si>
    <t>HT0823</t>
  </si>
  <si>
    <t>Les Irois</t>
  </si>
  <si>
    <t>HT0642</t>
  </si>
  <si>
    <t>Thomassique</t>
  </si>
  <si>
    <t>HT0114</t>
  </si>
  <si>
    <t>Pétion-Ville</t>
  </si>
  <si>
    <t>HT0116</t>
  </si>
  <si>
    <t>Gressier</t>
  </si>
  <si>
    <t>HT0322</t>
  </si>
  <si>
    <t>Plaine du Nord</t>
  </si>
  <si>
    <t>HT0115</t>
  </si>
  <si>
    <t>Kenscoff</t>
  </si>
  <si>
    <t>HT0151</t>
  </si>
  <si>
    <t>Anse à Galets</t>
  </si>
  <si>
    <t>HT0742</t>
  </si>
  <si>
    <t>Port-à-Piment</t>
  </si>
  <si>
    <t>HT0323</t>
  </si>
  <si>
    <t>Milot</t>
  </si>
  <si>
    <t>HT0631</t>
  </si>
  <si>
    <t>Lascahobas</t>
  </si>
  <si>
    <t>HT0623</t>
  </si>
  <si>
    <t>Boucan Carré</t>
  </si>
  <si>
    <t>HT0134</t>
  </si>
  <si>
    <t>Cornillon / Grand Bois</t>
  </si>
  <si>
    <t>HT1025</t>
  </si>
  <si>
    <t>Plaisance du Sud</t>
  </si>
  <si>
    <t>HT0551</t>
  </si>
  <si>
    <t>Saint-Michel de l'Attalaye</t>
  </si>
  <si>
    <t>HT0933</t>
  </si>
  <si>
    <t>Bombardopolis</t>
  </si>
  <si>
    <t>HT0912</t>
  </si>
  <si>
    <t>La Tortue</t>
  </si>
  <si>
    <t>HT0511</t>
  </si>
  <si>
    <t>HT0543</t>
  </si>
  <si>
    <t>Grande Saline</t>
  </si>
  <si>
    <t>HT0751</t>
  </si>
  <si>
    <t>Chardonnières</t>
  </si>
  <si>
    <t>HT0614</t>
  </si>
  <si>
    <t>Cerca Carvajal</t>
  </si>
  <si>
    <t>HT0213</t>
  </si>
  <si>
    <t>HT1022</t>
  </si>
  <si>
    <t>Petit Trou de Nippes</t>
  </si>
  <si>
    <t>HT0632</t>
  </si>
  <si>
    <t>Belladère</t>
  </si>
  <si>
    <t>HT0921</t>
  </si>
  <si>
    <t>Saint-Louis du Nord</t>
  </si>
  <si>
    <t>HT1014</t>
  </si>
  <si>
    <t>Paillant</t>
  </si>
  <si>
    <t>HT0443</t>
  </si>
  <si>
    <t>Mombin Crochu</t>
  </si>
  <si>
    <t>HT0512</t>
  </si>
  <si>
    <t>HT0612</t>
  </si>
  <si>
    <t>Maïssade</t>
  </si>
  <si>
    <t>HT0423</t>
  </si>
  <si>
    <t>Mont-Organisé</t>
  </si>
  <si>
    <t>HT0344</t>
  </si>
  <si>
    <t>Pignon</t>
  </si>
  <si>
    <t>HT0112</t>
  </si>
  <si>
    <t>Delmas</t>
  </si>
  <si>
    <t>HT0722</t>
  </si>
  <si>
    <t>HT0123</t>
  </si>
  <si>
    <t>Grand-Goâve</t>
  </si>
  <si>
    <t>HT0233</t>
  </si>
  <si>
    <t>Thiotte</t>
  </si>
  <si>
    <t>HT0441</t>
  </si>
  <si>
    <t>Vallières</t>
  </si>
  <si>
    <t>HT0111</t>
  </si>
  <si>
    <t>HT0752</t>
  </si>
  <si>
    <t>Les Anglais</t>
  </si>
  <si>
    <t>HT0541</t>
  </si>
  <si>
    <t>Dessalines</t>
  </si>
  <si>
    <t>HT0118</t>
  </si>
  <si>
    <t>section_communale</t>
  </si>
  <si>
    <t>HT0131-10</t>
  </si>
  <si>
    <t>10e Section des Orangers</t>
  </si>
  <si>
    <t>HT0122-10</t>
  </si>
  <si>
    <t>10e Section des Palmes</t>
  </si>
  <si>
    <t>HT0121-10</t>
  </si>
  <si>
    <t>10e Section Fond d'Oie</t>
  </si>
  <si>
    <t>HT0731-10</t>
  </si>
  <si>
    <t>10e Section Guirand</t>
  </si>
  <si>
    <t>HT0211-10</t>
  </si>
  <si>
    <t>10e Section La Vanneau</t>
  </si>
  <si>
    <t>HT0113-10</t>
  </si>
  <si>
    <t>10e Section Thor</t>
  </si>
  <si>
    <t>HT0121-11</t>
  </si>
  <si>
    <t>11e Section Gros Morne</t>
  </si>
  <si>
    <t>HT0211-11</t>
  </si>
  <si>
    <t>11e Section La Montagne</t>
  </si>
  <si>
    <t>HT0122-11</t>
  </si>
  <si>
    <t>11e Section Ravine Sèche</t>
  </si>
  <si>
    <t>HT0113-11</t>
  </si>
  <si>
    <t>11e Section Rivière Froide</t>
  </si>
  <si>
    <t>HT0121-12</t>
  </si>
  <si>
    <t>12e Section Cormiers</t>
  </si>
  <si>
    <t>HT0122-12</t>
  </si>
  <si>
    <t>12e Section des Fourques</t>
  </si>
  <si>
    <t>HT0113-12</t>
  </si>
  <si>
    <t>12e Section Malanga</t>
  </si>
  <si>
    <t>HT0113-13</t>
  </si>
  <si>
    <t>13e Section Corail Thor</t>
  </si>
  <si>
    <t>HT0121-13</t>
  </si>
  <si>
    <t>13e Section Petit Harpon</t>
  </si>
  <si>
    <t>HT1013-01</t>
  </si>
  <si>
    <t>1er Section Bouzi</t>
  </si>
  <si>
    <t>HT0641-01</t>
  </si>
  <si>
    <t>1re Section Acaj ou Brûle No 1</t>
  </si>
  <si>
    <t>HT0814-01</t>
  </si>
  <si>
    <t>1re Section Anote ou 1re Tapion</t>
  </si>
  <si>
    <t>HT0812-01</t>
  </si>
  <si>
    <t>1re Section Anse du Clerc</t>
  </si>
  <si>
    <t>HT0343-01</t>
  </si>
  <si>
    <t>1re Section Bac à Soude</t>
  </si>
  <si>
    <t>HT1024-01</t>
  </si>
  <si>
    <t>1re Section Baconnois-Barreau</t>
  </si>
  <si>
    <t>HT1021-01</t>
  </si>
  <si>
    <t>1re Section Baconnois-Grand-Fond</t>
  </si>
  <si>
    <t>HT0231-01</t>
  </si>
  <si>
    <t>1re Section Bais d'Orange</t>
  </si>
  <si>
    <t>HT0372-01</t>
  </si>
  <si>
    <t>1re Section Ballon</t>
  </si>
  <si>
    <t>HT0311-01</t>
  </si>
  <si>
    <t>HT0721-01</t>
  </si>
  <si>
    <t>1re Section Barbois</t>
  </si>
  <si>
    <t>HT0822-01</t>
  </si>
  <si>
    <t>1re Section Bariadelle</t>
  </si>
  <si>
    <t>HT0211-01</t>
  </si>
  <si>
    <t>HT0542-01</t>
  </si>
  <si>
    <t>1re Section Bas Coursin I</t>
  </si>
  <si>
    <t>HT0922-01</t>
  </si>
  <si>
    <t>1re Section Bas de Sainte Anne</t>
  </si>
  <si>
    <t>HT0412-01</t>
  </si>
  <si>
    <t>1re Section Bas Maribahoux</t>
  </si>
  <si>
    <t>HT0312-01</t>
  </si>
  <si>
    <t>HT0313-01</t>
  </si>
  <si>
    <t>HT0811-01</t>
  </si>
  <si>
    <t>1re Section Basse Voldrogue</t>
  </si>
  <si>
    <t>HT0911-01</t>
  </si>
  <si>
    <t>1re Section Baudin</t>
  </si>
  <si>
    <t>HT0743-01</t>
  </si>
  <si>
    <t>1re Section Beaulieu</t>
  </si>
  <si>
    <t>HT0833-01</t>
  </si>
  <si>
    <t>1re Section Beaumont</t>
  </si>
  <si>
    <t>HT0834-01</t>
  </si>
  <si>
    <t>1re Section Bernagousse</t>
  </si>
  <si>
    <t>HT0122-01</t>
  </si>
  <si>
    <t>1re Section Bino</t>
  </si>
  <si>
    <t>HT0753-01</t>
  </si>
  <si>
    <t>1re Section Blactote</t>
  </si>
  <si>
    <t>HT0733-01</t>
  </si>
  <si>
    <t>1re Section Boileau</t>
  </si>
  <si>
    <t>HT0442-01</t>
  </si>
  <si>
    <t>1re Section Bois Camelle</t>
  </si>
  <si>
    <t>HT0341-01</t>
  </si>
  <si>
    <t>1re Section Bois Neuf</t>
  </si>
  <si>
    <t>HT0332-01</t>
  </si>
  <si>
    <t>1re Section Bois Pin</t>
  </si>
  <si>
    <t>HT0234-01</t>
  </si>
  <si>
    <t>1re Section Boucan Guillaume</t>
  </si>
  <si>
    <t>HT0521-01</t>
  </si>
  <si>
    <t>1re Section Boucan Richard</t>
  </si>
  <si>
    <t>HT0141-01</t>
  </si>
  <si>
    <t>1re Section Boucassin</t>
  </si>
  <si>
    <t>HT0142-01</t>
  </si>
  <si>
    <t>HT0711-01</t>
  </si>
  <si>
    <t>1re Section Bourdet</t>
  </si>
  <si>
    <t>HT0712-01</t>
  </si>
  <si>
    <t>1re Section Boury</t>
  </si>
  <si>
    <t>HT0221-01</t>
  </si>
  <si>
    <t>1re Section Bresilienne</t>
  </si>
  <si>
    <t>HT0342-01</t>
  </si>
  <si>
    <t>1re Section Brostage</t>
  </si>
  <si>
    <t>HT0613-01</t>
  </si>
  <si>
    <t>1re Section Cabral</t>
  </si>
  <si>
    <t>HT0321-01</t>
  </si>
  <si>
    <t>1re Section Camp-Louise</t>
  </si>
  <si>
    <t>HT0622-01</t>
  </si>
  <si>
    <t>1re Section Canot ou Rivière Canot</t>
  </si>
  <si>
    <t>HT0422-01</t>
  </si>
  <si>
    <t>1re Section Capotille</t>
  </si>
  <si>
    <t>HT0832-01</t>
  </si>
  <si>
    <t>1re Section Carrefour Charles ou Jacqui</t>
  </si>
  <si>
    <t>HT1011-01</t>
  </si>
  <si>
    <t>1re Section Chalon</t>
  </si>
  <si>
    <t>HT0434-01</t>
  </si>
  <si>
    <t>1re Section Champin</t>
  </si>
  <si>
    <t>HT0914-01</t>
  </si>
  <si>
    <t>1re Section Chansolme</t>
  </si>
  <si>
    <t>HT0932-01</t>
  </si>
  <si>
    <t>1re Section Citerne Remy</t>
  </si>
  <si>
    <t>HT0232-01</t>
  </si>
  <si>
    <t>1re Section Colline des Chênes ou Bodarie</t>
  </si>
  <si>
    <t>HT0741-01</t>
  </si>
  <si>
    <t>1re Section Conde</t>
  </si>
  <si>
    <t>HT0212-01</t>
  </si>
  <si>
    <t>1re Section Corail Soult</t>
  </si>
  <si>
    <t>HT0552-01</t>
  </si>
  <si>
    <t>1re Section Crête à Pins</t>
  </si>
  <si>
    <t>HT0931-01</t>
  </si>
  <si>
    <t>1re Section de Cotes de Fer</t>
  </si>
  <si>
    <t>HT0544-01</t>
  </si>
  <si>
    <t>1re Section de Desdunes</t>
  </si>
  <si>
    <t>HT0352-01</t>
  </si>
  <si>
    <t>1re Section de Grande Plaine</t>
  </si>
  <si>
    <t>HT0345-01</t>
  </si>
  <si>
    <t>1re Section de la Victoire</t>
  </si>
  <si>
    <t>HT0633-01</t>
  </si>
  <si>
    <t>1re Section de Savanette (Colombier)</t>
  </si>
  <si>
    <t>HT0815-01</t>
  </si>
  <si>
    <t>1re Section Dejean</t>
  </si>
  <si>
    <t>HT0531-01</t>
  </si>
  <si>
    <t>1re Section Deluge</t>
  </si>
  <si>
    <t>HT0117-02</t>
  </si>
  <si>
    <t>HT0131-01</t>
  </si>
  <si>
    <t>HT0813-01</t>
  </si>
  <si>
    <t>1re Section Desormeau ou Bonbon</t>
  </si>
  <si>
    <t>HT0121-01</t>
  </si>
  <si>
    <t>1re Section Dessources</t>
  </si>
  <si>
    <t>HT0522-01</t>
  </si>
  <si>
    <t>1re Section Doland</t>
  </si>
  <si>
    <t>HT0411-01</t>
  </si>
  <si>
    <t>1re Section Dumas</t>
  </si>
  <si>
    <t>HT0831-01</t>
  </si>
  <si>
    <t>1re Section Duquillon</t>
  </si>
  <si>
    <t>HT0433-01</t>
  </si>
  <si>
    <t>1re Section Fond Blanc</t>
  </si>
  <si>
    <t>HT1012-01</t>
  </si>
  <si>
    <t>1re Section Fond des Lianes</t>
  </si>
  <si>
    <t>HT0135-01</t>
  </si>
  <si>
    <t>1re Section Fonds-Verrettes</t>
  </si>
  <si>
    <t>HT0713-01</t>
  </si>
  <si>
    <t>1re Section Fonds Palmiste</t>
  </si>
  <si>
    <t>HT0432-01</t>
  </si>
  <si>
    <t>1re Section Foulon</t>
  </si>
  <si>
    <t>HT0133-01</t>
  </si>
  <si>
    <t>1re Section Galette Chambon</t>
  </si>
  <si>
    <t>HT0431-01</t>
  </si>
  <si>
    <t>1re Section Garcin</t>
  </si>
  <si>
    <t>HT0362-01</t>
  </si>
  <si>
    <t>1re Section Garde Champètre (Bas Limbe)</t>
  </si>
  <si>
    <t>HT0621-01</t>
  </si>
  <si>
    <t>1re Section Gascogne</t>
  </si>
  <si>
    <t>HT1031-01</t>
  </si>
  <si>
    <t>1re Section Gerin ou Mouton</t>
  </si>
  <si>
    <t>HT0371-01</t>
  </si>
  <si>
    <t>1re Section Gobert ou Colline Gobert</t>
  </si>
  <si>
    <t>HT1032-01</t>
  </si>
  <si>
    <t>1re Section Grand-Boucan</t>
  </si>
  <si>
    <t>HT0732-01</t>
  </si>
  <si>
    <t>1re Section Grand Fonds</t>
  </si>
  <si>
    <t>HT0331-01</t>
  </si>
  <si>
    <t>1re Section Grand Gilles</t>
  </si>
  <si>
    <t>HT0132-01</t>
  </si>
  <si>
    <t>1re Section Grande Plaine</t>
  </si>
  <si>
    <t>HT0821-01</t>
  </si>
  <si>
    <t>1re Section Grandoit</t>
  </si>
  <si>
    <t>HT0222-01</t>
  </si>
  <si>
    <t>1re Section Gris Gris</t>
  </si>
  <si>
    <t>HT0413-01</t>
  </si>
  <si>
    <t>1re Section Haut des Perches</t>
  </si>
  <si>
    <t>HT0361-01</t>
  </si>
  <si>
    <t>1re Section Haut Limbe ou Acul Jeannot</t>
  </si>
  <si>
    <t>HT0421-01</t>
  </si>
  <si>
    <t>1re Section Haut Maribahoux</t>
  </si>
  <si>
    <t>HT0716-01</t>
  </si>
  <si>
    <t>1re Section Île à Vache</t>
  </si>
  <si>
    <t>HT0611-01</t>
  </si>
  <si>
    <t>1re Section Juanaria</t>
  </si>
  <si>
    <t>HT0523-01</t>
  </si>
  <si>
    <t>1re Section l'Arbre</t>
  </si>
  <si>
    <t>HT1023-03</t>
  </si>
  <si>
    <t>1re Section l'Asile ou Nan Paul</t>
  </si>
  <si>
    <t>HT0513-01</t>
  </si>
  <si>
    <t>1re Section La Croix Perisse</t>
  </si>
  <si>
    <t>HT0913-01</t>
  </si>
  <si>
    <t>1re Section La Plate</t>
  </si>
  <si>
    <t>HT0152-02</t>
  </si>
  <si>
    <t>1re Section la Source</t>
  </si>
  <si>
    <t>HT0214-01</t>
  </si>
  <si>
    <t>1re Section La Vallee de Jacmel ou Muzac</t>
  </si>
  <si>
    <t>HT0934-01</t>
  </si>
  <si>
    <t>HT0723-01</t>
  </si>
  <si>
    <t>1re Section Lazarre</t>
  </si>
  <si>
    <t>HT0714-01</t>
  </si>
  <si>
    <t>1re Section Levy Mersan</t>
  </si>
  <si>
    <t>HT0532-01</t>
  </si>
  <si>
    <t>1re Section Liancourt</t>
  </si>
  <si>
    <t>HT0731-01</t>
  </si>
  <si>
    <t>1re Section Macéan</t>
  </si>
  <si>
    <t>HT0715-01</t>
  </si>
  <si>
    <t>1re Section Maniche</t>
  </si>
  <si>
    <t>HT0351-01</t>
  </si>
  <si>
    <t>1re Section Margot</t>
  </si>
  <si>
    <t>HT0533-01</t>
  </si>
  <si>
    <t>1re Section Martineau</t>
  </si>
  <si>
    <t>HT0823-01</t>
  </si>
  <si>
    <t>1re Section Matador (Jorgue)</t>
  </si>
  <si>
    <t>HT0642-01</t>
  </si>
  <si>
    <t>1re Section Matelgate</t>
  </si>
  <si>
    <t>HT0114-01</t>
  </si>
  <si>
    <t>1re Section Montagne Noire</t>
  </si>
  <si>
    <t>HT0116-01</t>
  </si>
  <si>
    <t>1re Section Morne à Bateau</t>
  </si>
  <si>
    <t>HT0113-01</t>
  </si>
  <si>
    <t>1re Section Morne Chandelle</t>
  </si>
  <si>
    <t>HT0322-01</t>
  </si>
  <si>
    <t>1re Section Morne Rouge</t>
  </si>
  <si>
    <t>HT0115-01</t>
  </si>
  <si>
    <t>1re Section Nouvelle Touraine</t>
  </si>
  <si>
    <t>HT0151-01</t>
  </si>
  <si>
    <t>1re Section Palma</t>
  </si>
  <si>
    <t>HT0742-01</t>
  </si>
  <si>
    <t>1re Section Paricot</t>
  </si>
  <si>
    <t>HT0323-01</t>
  </si>
  <si>
    <t>1re Section Perches-de-Bonnet</t>
  </si>
  <si>
    <t>HT0631-01</t>
  </si>
  <si>
    <t>1re Section Petit Fond</t>
  </si>
  <si>
    <t>HT0623-01</t>
  </si>
  <si>
    <t>1re Section Petite Montagne</t>
  </si>
  <si>
    <t>HT0134-01</t>
  </si>
  <si>
    <t>1re Section Plaine Céleste</t>
  </si>
  <si>
    <t>HT1025-01</t>
  </si>
  <si>
    <t>1re Section Plaisance du Sud (ou ti François)</t>
  </si>
  <si>
    <t>HT0551-01</t>
  </si>
  <si>
    <t>1re Section Platana</t>
  </si>
  <si>
    <t>HT0933-01</t>
  </si>
  <si>
    <t>1re Section Plate Forme</t>
  </si>
  <si>
    <t>HT0912-01</t>
  </si>
  <si>
    <t>1re Section Pointe des Oiseaux</t>
  </si>
  <si>
    <t>HT0511-01</t>
  </si>
  <si>
    <t>1re Section Pont Tamarin</t>
  </si>
  <si>
    <t>HT0543-01</t>
  </si>
  <si>
    <t>1re Section Poteneau</t>
  </si>
  <si>
    <t>HT0751-01</t>
  </si>
  <si>
    <t>1re Section Randel</t>
  </si>
  <si>
    <t>HT0614-01</t>
  </si>
  <si>
    <t>1re Section Rang</t>
  </si>
  <si>
    <t>HT0213-01</t>
  </si>
  <si>
    <t>1re Section Ravine Normande</t>
  </si>
  <si>
    <t>HT1022-01</t>
  </si>
  <si>
    <t>1re Section Raymond</t>
  </si>
  <si>
    <t>HT0632-01</t>
  </si>
  <si>
    <t>1re Section Renthe Mathe</t>
  </si>
  <si>
    <t>HT0921-01</t>
  </si>
  <si>
    <t>1re Section Rivière des Nègres</t>
  </si>
  <si>
    <t>HT1014-01</t>
  </si>
  <si>
    <t>1re Section Salagnac</t>
  </si>
  <si>
    <t>HT0443-01</t>
  </si>
  <si>
    <t>1re Section Sans Souci</t>
  </si>
  <si>
    <t>HT0512-01</t>
  </si>
  <si>
    <t>1re Section Savane Carree</t>
  </si>
  <si>
    <t>HT0612-01</t>
  </si>
  <si>
    <t>1re Section Savane Grande</t>
  </si>
  <si>
    <t>HT0423-01</t>
  </si>
  <si>
    <t>1re Section Savanette</t>
  </si>
  <si>
    <t>HT0344-01</t>
  </si>
  <si>
    <t>1re Section Savannette</t>
  </si>
  <si>
    <t>HT0112-01</t>
  </si>
  <si>
    <t>1re Section St Martin</t>
  </si>
  <si>
    <t>HT0123-01</t>
  </si>
  <si>
    <t>1re Section Tête-à-Boeuf</t>
  </si>
  <si>
    <t>HT0233-01</t>
  </si>
  <si>
    <t>1re Section Thiotte</t>
  </si>
  <si>
    <t>HT0441-01</t>
  </si>
  <si>
    <t>1re Section Trois Palmistes</t>
  </si>
  <si>
    <t>HT0111-01</t>
  </si>
  <si>
    <t>1re Section Turgeau</t>
  </si>
  <si>
    <t>HT0752-01</t>
  </si>
  <si>
    <t>1re Section Verone</t>
  </si>
  <si>
    <t>HT0541-01</t>
  </si>
  <si>
    <t>1re Section Villars</t>
  </si>
  <si>
    <t>HT0641-02</t>
  </si>
  <si>
    <t>2e Section Acaj ou Brûle No 1</t>
  </si>
  <si>
    <t>HT0421-02</t>
  </si>
  <si>
    <t>2e Section Acul des Pins</t>
  </si>
  <si>
    <t>HT0723-02</t>
  </si>
  <si>
    <t>2e Section Anse à Drick</t>
  </si>
  <si>
    <t>HT1025-02</t>
  </si>
  <si>
    <t>2e Section Anse aux Pins</t>
  </si>
  <si>
    <t>HT0114-02</t>
  </si>
  <si>
    <t>2e Section Aux Cadets</t>
  </si>
  <si>
    <t>HT0732-02</t>
  </si>
  <si>
    <t>2e Section Baie Dumesle</t>
  </si>
  <si>
    <t>HT0332-02</t>
  </si>
  <si>
    <t>2e Section Bailly ou Bailla</t>
  </si>
  <si>
    <t>HT0742-02</t>
  </si>
  <si>
    <t>2e Section Balais</t>
  </si>
  <si>
    <t>HT0133-02</t>
  </si>
  <si>
    <t>2e Section Balan</t>
  </si>
  <si>
    <t>HT0812-02</t>
  </si>
  <si>
    <t>2e Section Balisiers</t>
  </si>
  <si>
    <t>HT1024-02</t>
  </si>
  <si>
    <t>2e Section Baquet</t>
  </si>
  <si>
    <t>HT0542-02</t>
  </si>
  <si>
    <t>2e Section Bas Coursin II</t>
  </si>
  <si>
    <t>HT0321-02</t>
  </si>
  <si>
    <t>2e Section Bas de l'Acul (Basse Plaine)</t>
  </si>
  <si>
    <t>HT0413-02</t>
  </si>
  <si>
    <t>2e Section Bas des Perches</t>
  </si>
  <si>
    <t>HT0352-02</t>
  </si>
  <si>
    <t>2e Section Bas Petit Borgne</t>
  </si>
  <si>
    <t>HT0322-02</t>
  </si>
  <si>
    <t>2e Section Basse Plaine</t>
  </si>
  <si>
    <t>HT0511-02</t>
  </si>
  <si>
    <t>2e Section Bassin</t>
  </si>
  <si>
    <t>HT0342-02</t>
  </si>
  <si>
    <t>2e Section Bassin Caïman</t>
  </si>
  <si>
    <t>HT0552-02</t>
  </si>
  <si>
    <t>2e Section Bassin ou Billier</t>
  </si>
  <si>
    <t>HT0372-02</t>
  </si>
  <si>
    <t>2e Section Baudin</t>
  </si>
  <si>
    <t>HT0411-02</t>
  </si>
  <si>
    <t>2e Section Bayaha</t>
  </si>
  <si>
    <t>HT0823-02</t>
  </si>
  <si>
    <t>2e Section Belair</t>
  </si>
  <si>
    <t>HT0532-02</t>
  </si>
  <si>
    <t>2e Section Belanger</t>
  </si>
  <si>
    <t>HT1011-02</t>
  </si>
  <si>
    <t>2e Section Belle Rivière</t>
  </si>
  <si>
    <t>HT0731-02</t>
  </si>
  <si>
    <t>2e Section Bellevue</t>
  </si>
  <si>
    <t>HT0712-02</t>
  </si>
  <si>
    <t>2e Section Berault</t>
  </si>
  <si>
    <t>HT1014-02</t>
  </si>
  <si>
    <t>2e Section Bezin II</t>
  </si>
  <si>
    <t>HT0432-02</t>
  </si>
  <si>
    <t>2e Section Bois Blanc</t>
  </si>
  <si>
    <t>HT0234-02</t>
  </si>
  <si>
    <t>2e Section Bois d'Orme</t>
  </si>
  <si>
    <t>HT0313-02</t>
  </si>
  <si>
    <t>2e Section Bois de Lance</t>
  </si>
  <si>
    <t>HT0343-02</t>
  </si>
  <si>
    <t>HT0443-02</t>
  </si>
  <si>
    <t>2e Section Bois Laurence</t>
  </si>
  <si>
    <t>HT0522-02</t>
  </si>
  <si>
    <t>2e Section Bois Neuf</t>
  </si>
  <si>
    <t>HT0531-02</t>
  </si>
  <si>
    <t>HT0423-02</t>
  </si>
  <si>
    <t>2e Section Bois Poux</t>
  </si>
  <si>
    <t>HT0115-02</t>
  </si>
  <si>
    <t>2e Section Bongars</t>
  </si>
  <si>
    <t>HT0323-02</t>
  </si>
  <si>
    <t>2e Section Bonnet à l'Evêque</t>
  </si>
  <si>
    <t>HT0533-02</t>
  </si>
  <si>
    <t>2e Section Bossous</t>
  </si>
  <si>
    <t>HT0815-02</t>
  </si>
  <si>
    <t>2e Section Boucan</t>
  </si>
  <si>
    <t>HT0623-02</t>
  </si>
  <si>
    <t>2e Section Boucan Carre</t>
  </si>
  <si>
    <t>HT0351-02</t>
  </si>
  <si>
    <t>2e Section Boucan Michel</t>
  </si>
  <si>
    <t>HT0142-02</t>
  </si>
  <si>
    <t>2e Section Boucassin</t>
  </si>
  <si>
    <t>HT0821-02</t>
  </si>
  <si>
    <t>2e Section Boudon</t>
  </si>
  <si>
    <t>HT0551-02</t>
  </si>
  <si>
    <t>2e Section Camathe</t>
  </si>
  <si>
    <t>HT0913-02</t>
  </si>
  <si>
    <t>2e Section Carreau Datty</t>
  </si>
  <si>
    <t>HT0361-02</t>
  </si>
  <si>
    <t>2e Section Chabotte</t>
  </si>
  <si>
    <t>HT0371-02</t>
  </si>
  <si>
    <t>2e Section Champagne</t>
  </si>
  <si>
    <t>HT0714-02</t>
  </si>
  <si>
    <t>2e Section Champlois</t>
  </si>
  <si>
    <t>HT1023-02</t>
  </si>
  <si>
    <t>2e Section Changeux (Quartier de Changeux)</t>
  </si>
  <si>
    <t>HT0833-02</t>
  </si>
  <si>
    <t>2e Section Chardonnette</t>
  </si>
  <si>
    <t>HT1012-02</t>
  </si>
  <si>
    <t>2e Section Cholette</t>
  </si>
  <si>
    <t>HT0822-02</t>
  </si>
  <si>
    <t>2e Section Dallier</t>
  </si>
  <si>
    <t>HT0722-02</t>
  </si>
  <si>
    <t>2e Section Debouchette</t>
  </si>
  <si>
    <t>HT0751-02</t>
  </si>
  <si>
    <t>2e Section Dejoie</t>
  </si>
  <si>
    <t>HT0122-02</t>
  </si>
  <si>
    <t>2e Section Delatre</t>
  </si>
  <si>
    <t>HT0921-02</t>
  </si>
  <si>
    <t>2e Section Derourvay</t>
  </si>
  <si>
    <t>HT0933-02</t>
  </si>
  <si>
    <t>2e Section des Forges</t>
  </si>
  <si>
    <t>HT0117-01</t>
  </si>
  <si>
    <t>HT0131-02</t>
  </si>
  <si>
    <t>HT0741-02</t>
  </si>
  <si>
    <t>2e Section Despas</t>
  </si>
  <si>
    <t>HT0715-02</t>
  </si>
  <si>
    <t>2e Section Dory</t>
  </si>
  <si>
    <t>HT0932-02</t>
  </si>
  <si>
    <t>2e Section Dos d'Ane</t>
  </si>
  <si>
    <t>HT0721-02</t>
  </si>
  <si>
    <t>2e Section Dumont</t>
  </si>
  <si>
    <t>HT1032-02</t>
  </si>
  <si>
    <t>2e Section Eaux Basses</t>
  </si>
  <si>
    <t>HT0441-02</t>
  </si>
  <si>
    <t>2e Section Ecrevisse ou Grosse Roche</t>
  </si>
  <si>
    <t>HT0752-02</t>
  </si>
  <si>
    <t>2e Section Edelin</t>
  </si>
  <si>
    <t>HT0834-02</t>
  </si>
  <si>
    <t>2e Section Espère</t>
  </si>
  <si>
    <t>HT1013-02</t>
  </si>
  <si>
    <t>2e Section Fond-des-Nègres ou Morne Brice</t>
  </si>
  <si>
    <t>HT0832-02</t>
  </si>
  <si>
    <t>2e Section Fond Cochon ou Lopineau</t>
  </si>
  <si>
    <t>HT0831-02</t>
  </si>
  <si>
    <t>2e Section Fond d'Icaque</t>
  </si>
  <si>
    <t>HT0211-02</t>
  </si>
  <si>
    <t>2e Section Fond Melon (Selles)</t>
  </si>
  <si>
    <t>HT0213-04</t>
  </si>
  <si>
    <t>2e Section Fond Melon Michineau</t>
  </si>
  <si>
    <t>HT0141-02</t>
  </si>
  <si>
    <t>2e Section Fonds Baptiste</t>
  </si>
  <si>
    <t>HT0711-02</t>
  </si>
  <si>
    <t>2e Section Fonfrède</t>
  </si>
  <si>
    <t>HT0541-02</t>
  </si>
  <si>
    <t>2e Section Fosse Naboth ou Duvallon</t>
  </si>
  <si>
    <t>HT0213-02</t>
  </si>
  <si>
    <t>2e Section Gaillard</t>
  </si>
  <si>
    <t>HT0434-02</t>
  </si>
  <si>
    <t>2e Section Glaudine ou ""Jacquesil""</t>
  </si>
  <si>
    <t>HT0433-02</t>
  </si>
  <si>
    <t>2e Section Grand Bassin</t>
  </si>
  <si>
    <t>HT0152-03</t>
  </si>
  <si>
    <t>2e Section Grand Vide</t>
  </si>
  <si>
    <t>HT1021-02</t>
  </si>
  <si>
    <t>2e Section Grande-Rivière-Joly</t>
  </si>
  <si>
    <t>HT0132-02</t>
  </si>
  <si>
    <t>2e Section Grande Plaine</t>
  </si>
  <si>
    <t>HT0212-02</t>
  </si>
  <si>
    <t>2e Section Grande Rivière Fesles</t>
  </si>
  <si>
    <t>HT0934-02</t>
  </si>
  <si>
    <t>2e Section Guinaudee</t>
  </si>
  <si>
    <t>HT0311-02</t>
  </si>
  <si>
    <t>HT0811-02</t>
  </si>
  <si>
    <t>2e Section Haute Voldrogue</t>
  </si>
  <si>
    <t>HT0631-02</t>
  </si>
  <si>
    <t>2e Section Juampas</t>
  </si>
  <si>
    <t>HT0344-02</t>
  </si>
  <si>
    <t>2e Section la Belle Mère</t>
  </si>
  <si>
    <t>HT0633-02</t>
  </si>
  <si>
    <t>2e Section la Haye</t>
  </si>
  <si>
    <t>HT0911-02</t>
  </si>
  <si>
    <t>2e Section la Pointe</t>
  </si>
  <si>
    <t>HT0622-02</t>
  </si>
  <si>
    <t>2e Section la Selle</t>
  </si>
  <si>
    <t>HT0214-02</t>
  </si>
  <si>
    <t>2e Section La Vallee de Bainet ou Ternier</t>
  </si>
  <si>
    <t>HT0222-02</t>
  </si>
  <si>
    <t>2e Section Labiche</t>
  </si>
  <si>
    <t>HT0422-02</t>
  </si>
  <si>
    <t>2e Section Lamine</t>
  </si>
  <si>
    <t>HT0642-02</t>
  </si>
  <si>
    <t>2e Section Lociane</t>
  </si>
  <si>
    <t>HT0231-02</t>
  </si>
  <si>
    <t>2e Section Mabriole</t>
  </si>
  <si>
    <t>HT0931-02</t>
  </si>
  <si>
    <t>2e Section Mare-Rouge</t>
  </si>
  <si>
    <t>HT0912-02</t>
  </si>
  <si>
    <t>2e Section Mare Rouge</t>
  </si>
  <si>
    <t>HT0611-02</t>
  </si>
  <si>
    <t>2e Section Marmont</t>
  </si>
  <si>
    <t>HT0733-02</t>
  </si>
  <si>
    <t>2e Section Martineau</t>
  </si>
  <si>
    <t>HT0341-02</t>
  </si>
  <si>
    <t>2e Section Mathurin</t>
  </si>
  <si>
    <t>HT0922-02</t>
  </si>
  <si>
    <t>2e Section Mayance</t>
  </si>
  <si>
    <t>HT0713-02</t>
  </si>
  <si>
    <t>2e Section Melonière</t>
  </si>
  <si>
    <t>HT0116-02</t>
  </si>
  <si>
    <t>2e Section Morne Chandelle</t>
  </si>
  <si>
    <t>HT0111-02</t>
  </si>
  <si>
    <t>2e Section Morne l'Hopital</t>
  </si>
  <si>
    <t>HT0312-02</t>
  </si>
  <si>
    <t>2e Section Morne Pele</t>
  </si>
  <si>
    <t>HT0753-02</t>
  </si>
  <si>
    <t>2e Section Nan Sevre</t>
  </si>
  <si>
    <t>HT0612-02</t>
  </si>
  <si>
    <t>2e Section Narang</t>
  </si>
  <si>
    <t>HT0512-02</t>
  </si>
  <si>
    <t>2e Section Passe-Reine ou Bas d'Ennery</t>
  </si>
  <si>
    <t>HT0362-02</t>
  </si>
  <si>
    <t>2e Section Petit Howars (la Fange)</t>
  </si>
  <si>
    <t>HT0513-02</t>
  </si>
  <si>
    <t>2e Section Petite Desdunes</t>
  </si>
  <si>
    <t>HT0121-02</t>
  </si>
  <si>
    <t>2e Section Petite Rivière</t>
  </si>
  <si>
    <t>HT0151-02</t>
  </si>
  <si>
    <t>2e Section Petite Source</t>
  </si>
  <si>
    <t>HT0134-02</t>
  </si>
  <si>
    <t>2e Section Plaine Céleste</t>
  </si>
  <si>
    <t>HT0113-02</t>
  </si>
  <si>
    <t>2e Section Platon Dufrene</t>
  </si>
  <si>
    <t>HT0233-02</t>
  </si>
  <si>
    <t>2e Section Pot de Chambre</t>
  </si>
  <si>
    <t>HT0743-02</t>
  </si>
  <si>
    <t>2e Section Renaudin</t>
  </si>
  <si>
    <t>HT0521-02</t>
  </si>
  <si>
    <t>2e Section Rivière Mancelle</t>
  </si>
  <si>
    <t>HT0442-02</t>
  </si>
  <si>
    <t>2e Section Rose Bonite</t>
  </si>
  <si>
    <t>HT0431-02</t>
  </si>
  <si>
    <t>2e Section Roucou</t>
  </si>
  <si>
    <t>HT0632-02</t>
  </si>
  <si>
    <t>2e Section Roye-Sec</t>
  </si>
  <si>
    <t>HT0621-02</t>
  </si>
  <si>
    <t>2e Section Sarazin</t>
  </si>
  <si>
    <t>HT0331-02</t>
  </si>
  <si>
    <t>2e Section Solon</t>
  </si>
  <si>
    <t>HT0523-02</t>
  </si>
  <si>
    <t>2e Section Sources Chaudes</t>
  </si>
  <si>
    <t>HT0814-02</t>
  </si>
  <si>
    <t>HT0123-02</t>
  </si>
  <si>
    <t>2e Section Tête-à-Boeuf</t>
  </si>
  <si>
    <t>HT1031-02</t>
  </si>
  <si>
    <t>2e Section Tête d'Eau</t>
  </si>
  <si>
    <t>HT1022-02</t>
  </si>
  <si>
    <t>2e Section Tiby</t>
  </si>
  <si>
    <t>HT0613-02</t>
  </si>
  <si>
    <t>2e Section Tierra Muscady</t>
  </si>
  <si>
    <t>HT0221-02</t>
  </si>
  <si>
    <t>2e Section Trou Mahot</t>
  </si>
  <si>
    <t>HT0914-02</t>
  </si>
  <si>
    <t>2e Source Beauvoir</t>
  </si>
  <si>
    <t>HT0611-03</t>
  </si>
  <si>
    <t>3e Section Aguahedionde (Rive Droite)</t>
  </si>
  <si>
    <t>HT1024-03</t>
  </si>
  <si>
    <t>3e Section Arnaud (Morcou)</t>
  </si>
  <si>
    <t>HT0911-03</t>
  </si>
  <si>
    <t>3e Section Aubert</t>
  </si>
  <si>
    <t>HT0613-03</t>
  </si>
  <si>
    <t>3e Section Baille Tourrible</t>
  </si>
  <si>
    <t>HT0551-03</t>
  </si>
  <si>
    <t>3e Section Bas de Sault</t>
  </si>
  <si>
    <t>HT0743-03</t>
  </si>
  <si>
    <t>3e Section Beauclos</t>
  </si>
  <si>
    <t>HT0118-03</t>
  </si>
  <si>
    <t>3e Section Bellevue</t>
  </si>
  <si>
    <t>HT0751-03</t>
  </si>
  <si>
    <t>3e Section Bony</t>
  </si>
  <si>
    <t>HT0134-03</t>
  </si>
  <si>
    <t>3e Section Boucan Bois Pin</t>
  </si>
  <si>
    <t>HT0341-03</t>
  </si>
  <si>
    <t>3e Section Bouyaha</t>
  </si>
  <si>
    <t>HT0222-03</t>
  </si>
  <si>
    <t>3e Section Bras Gauche</t>
  </si>
  <si>
    <t>HT0731-03</t>
  </si>
  <si>
    <t>3e Section Brodequin</t>
  </si>
  <si>
    <t>HT0231-03</t>
  </si>
  <si>
    <t>3e Section Callumette</t>
  </si>
  <si>
    <t>HT0361-03</t>
  </si>
  <si>
    <t>3e Section Camp Coq</t>
  </si>
  <si>
    <t>HT0331-03</t>
  </si>
  <si>
    <t>3e Section Caracol</t>
  </si>
  <si>
    <t>HT0713-03</t>
  </si>
  <si>
    <t>3e Section Carrefour Canon</t>
  </si>
  <si>
    <t>HT0831-03</t>
  </si>
  <si>
    <t>3e Section Champy (Nan Campêche)</t>
  </si>
  <si>
    <t>HT0512-03</t>
  </si>
  <si>
    <t>3e Section Chemin Neuf</t>
  </si>
  <si>
    <t>HT0211-03</t>
  </si>
  <si>
    <t>3e Section Cochon Gras</t>
  </si>
  <si>
    <t>HT0441-03</t>
  </si>
  <si>
    <t>3e Section Corosse</t>
  </si>
  <si>
    <t>HT0752-03</t>
  </si>
  <si>
    <t>3e Section Cosse</t>
  </si>
  <si>
    <t>HT0432-03</t>
  </si>
  <si>
    <t>3e Section Cotelette</t>
  </si>
  <si>
    <t>HT0922-03</t>
  </si>
  <si>
    <t>3e Section Cotes de Fer</t>
  </si>
  <si>
    <t>HT0622-03</t>
  </si>
  <si>
    <t>3e Section Coupe Mardi Gras</t>
  </si>
  <si>
    <t>HT0343-03</t>
  </si>
  <si>
    <t>3e Section Cracaraille</t>
  </si>
  <si>
    <t>HT0723-03</t>
  </si>
  <si>
    <t>3e Section d'Arniquet</t>
  </si>
  <si>
    <t>HT0931-03</t>
  </si>
  <si>
    <t>3e Section Dame</t>
  </si>
  <si>
    <t>HT0812-03</t>
  </si>
  <si>
    <t>3e Section Danglise</t>
  </si>
  <si>
    <t>HT0352-03</t>
  </si>
  <si>
    <t>3e Section de Corail</t>
  </si>
  <si>
    <t>HT0623-03</t>
  </si>
  <si>
    <t>3e Section des Bayes</t>
  </si>
  <si>
    <t>HT0921-03</t>
  </si>
  <si>
    <t>3e Section des Granges</t>
  </si>
  <si>
    <t>HT0141-03</t>
  </si>
  <si>
    <t>3e Section des Vases</t>
  </si>
  <si>
    <t>HT0822-03</t>
  </si>
  <si>
    <t>3e Section Desormeau</t>
  </si>
  <si>
    <t>HT1011-03</t>
  </si>
  <si>
    <t>3e Section Dessources</t>
  </si>
  <si>
    <t>HT0114-03</t>
  </si>
  <si>
    <t>3e Section Etang du Jonc</t>
  </si>
  <si>
    <t>HT0133-03</t>
  </si>
  <si>
    <t>3e Section Fond Parisien</t>
  </si>
  <si>
    <t>HT1031-03</t>
  </si>
  <si>
    <t>3e Section Fond Tortue</t>
  </si>
  <si>
    <t>HT0823-03</t>
  </si>
  <si>
    <t>3e Section Garcasse</t>
  </si>
  <si>
    <t>HT0323-03</t>
  </si>
  <si>
    <t>3e Section Genipailler</t>
  </si>
  <si>
    <t>HT0531-03</t>
  </si>
  <si>
    <t>3e Section Goyavier</t>
  </si>
  <si>
    <t>HT0322-03</t>
  </si>
  <si>
    <t>3e Section Grand Boucan</t>
  </si>
  <si>
    <t>HT0621-03</t>
  </si>
  <si>
    <t>HT0832-03</t>
  </si>
  <si>
    <t>3e Section Grand Vincent</t>
  </si>
  <si>
    <t>HT0121-03</t>
  </si>
  <si>
    <t>3e Section Grande Rivère</t>
  </si>
  <si>
    <t>HT0151-03</t>
  </si>
  <si>
    <t>3e Section Grande Source</t>
  </si>
  <si>
    <t>HT0732-03</t>
  </si>
  <si>
    <t>3e Section Grenodière</t>
  </si>
  <si>
    <t>HT0733-03</t>
  </si>
  <si>
    <t>3e Section Gros Marin</t>
  </si>
  <si>
    <t>HT0532-03</t>
  </si>
  <si>
    <t>3e Section Guillaume Moge (Quartier de Desarmes)</t>
  </si>
  <si>
    <t>HT0612-03</t>
  </si>
  <si>
    <t>3e Section Hatty</t>
  </si>
  <si>
    <t>HT0213-03</t>
  </si>
  <si>
    <t>HT0913-03</t>
  </si>
  <si>
    <t>3e Section Haut des Moustiques</t>
  </si>
  <si>
    <t>HT0371-03</t>
  </si>
  <si>
    <t>3e Section Haut Martineau</t>
  </si>
  <si>
    <t>HT0811-03</t>
  </si>
  <si>
    <t>3e Section Haute Guinaudee</t>
  </si>
  <si>
    <t>HT0821-03</t>
  </si>
  <si>
    <t>3e Section Îlet à Pierre Joseph</t>
  </si>
  <si>
    <t>HT0834-03</t>
  </si>
  <si>
    <t>3e Section Jean Bellune</t>
  </si>
  <si>
    <t>HT0814-03</t>
  </si>
  <si>
    <t>3e Section l'Assise ou Chameau</t>
  </si>
  <si>
    <t>HT0221-03</t>
  </si>
  <si>
    <t>3e Section La Vallee de Bainet</t>
  </si>
  <si>
    <t>HT0542-03</t>
  </si>
  <si>
    <t>3e Section Labady</t>
  </si>
  <si>
    <t>HT0711-03</t>
  </si>
  <si>
    <t>3e Section Laborde</t>
  </si>
  <si>
    <t>HT0522-03</t>
  </si>
  <si>
    <t>3e Section Lagon</t>
  </si>
  <si>
    <t>HT0641-03</t>
  </si>
  <si>
    <t>3e Section Lamielle</t>
  </si>
  <si>
    <t>HT1022-03</t>
  </si>
  <si>
    <t>3e Section Liève ou Vigny</t>
  </si>
  <si>
    <t>HT0753-03</t>
  </si>
  <si>
    <t>3e Section Loby</t>
  </si>
  <si>
    <t>HT0411-03</t>
  </si>
  <si>
    <t>3e Section Loiseau</t>
  </si>
  <si>
    <t>HT0212-03</t>
  </si>
  <si>
    <t>3e Section Macary</t>
  </si>
  <si>
    <t>HT0111-03</t>
  </si>
  <si>
    <t>HT0342-03</t>
  </si>
  <si>
    <t>3e Section Matador</t>
  </si>
  <si>
    <t>HT0715-03</t>
  </si>
  <si>
    <t>3e Section Melon</t>
  </si>
  <si>
    <t>HT0332-03</t>
  </si>
  <si>
    <t>3e Section Montagne Noire</t>
  </si>
  <si>
    <t>HT0214-03</t>
  </si>
  <si>
    <t>3e Section Morne à Brûler</t>
  </si>
  <si>
    <t>HT0321-03</t>
  </si>
  <si>
    <t>3e Section Mornet</t>
  </si>
  <si>
    <t>HT0833-03</t>
  </si>
  <si>
    <t>3e Section Mouline</t>
  </si>
  <si>
    <t>HT0123-03</t>
  </si>
  <si>
    <t>3e Section Moussambe</t>
  </si>
  <si>
    <t>HT0541-03</t>
  </si>
  <si>
    <t>3e Section Oge</t>
  </si>
  <si>
    <t>HT1013-03</t>
  </si>
  <si>
    <t>3e Section Pemerle</t>
  </si>
  <si>
    <t>HT0311-03</t>
  </si>
  <si>
    <t>HT0131-03</t>
  </si>
  <si>
    <t>3e Section Petit Bois</t>
  </si>
  <si>
    <t>HT0116-03</t>
  </si>
  <si>
    <t>3e Section Petit Boucan</t>
  </si>
  <si>
    <t>HT0351-03</t>
  </si>
  <si>
    <t>3e Section Petit Bourgde Borgne</t>
  </si>
  <si>
    <t>HT0933-03</t>
  </si>
  <si>
    <t>3e Section Plaine d'Orange</t>
  </si>
  <si>
    <t>HT0552-03</t>
  </si>
  <si>
    <t>3e Section Platon</t>
  </si>
  <si>
    <t>HT0511-03</t>
  </si>
  <si>
    <t>3e Section Pte Rivière de Bayonnais</t>
  </si>
  <si>
    <t>HT0741-03</t>
  </si>
  <si>
    <t>3e Section Quentin</t>
  </si>
  <si>
    <t>HT0372-03</t>
  </si>
  <si>
    <t>3e Section Ravine Trompette</t>
  </si>
  <si>
    <t>HT0932-03</t>
  </si>
  <si>
    <t>3e Section Reserve ou Ti Paradis</t>
  </si>
  <si>
    <t>HT0632-03</t>
  </si>
  <si>
    <t>3e Section Riaribes</t>
  </si>
  <si>
    <t>HT0521-03</t>
  </si>
  <si>
    <t>3e Section Rivière Blanche</t>
  </si>
  <si>
    <t>HT0431-03</t>
  </si>
  <si>
    <t>3e Section Roche Plate</t>
  </si>
  <si>
    <t>HT0313-03</t>
  </si>
  <si>
    <t>3e Section Roucou</t>
  </si>
  <si>
    <t>HT1021-03</t>
  </si>
  <si>
    <t>3e Section Saut du Baril</t>
  </si>
  <si>
    <t>HT0421-03</t>
  </si>
  <si>
    <t>3e Section Savane Longue</t>
  </si>
  <si>
    <t>HT1012-03</t>
  </si>
  <si>
    <t>3e Section Silègue</t>
  </si>
  <si>
    <t>HT0712-03</t>
  </si>
  <si>
    <t>3e Section Solon</t>
  </si>
  <si>
    <t>HT0115-03</t>
  </si>
  <si>
    <t>3e Section Sourcailles</t>
  </si>
  <si>
    <t>HT0142-03</t>
  </si>
  <si>
    <t>3e Section Source Matelas</t>
  </si>
  <si>
    <t>HT0113-03</t>
  </si>
  <si>
    <t>3e Section Taïfer</t>
  </si>
  <si>
    <t>HT0714-03</t>
  </si>
  <si>
    <t>3e Section Tibi Davezac</t>
  </si>
  <si>
    <t>HT1023-04</t>
  </si>
  <si>
    <t>3e Section Tournade (Quartier de Changeux)</t>
  </si>
  <si>
    <t>HT0722-03</t>
  </si>
  <si>
    <t>3e Section Trichet</t>
  </si>
  <si>
    <t>HT0122-03</t>
  </si>
  <si>
    <t>3e Section Trou Chouchou</t>
  </si>
  <si>
    <t>HT0132-03</t>
  </si>
  <si>
    <t>3e Section Trou d'Eau</t>
  </si>
  <si>
    <t>HT0152-04</t>
  </si>
  <si>
    <t>3e Section Trou Louis</t>
  </si>
  <si>
    <t>HT1025-03</t>
  </si>
  <si>
    <t>3e Section Vassal Labiche</t>
  </si>
  <si>
    <t>HT0934-03</t>
  </si>
  <si>
    <t>3e Section Vieille Hatte</t>
  </si>
  <si>
    <t>HT0611-04</t>
  </si>
  <si>
    <t>4e Section Aguahedionde (Rive Gauche)</t>
  </si>
  <si>
    <t>HT0222-04</t>
  </si>
  <si>
    <t>4e Section Amazone</t>
  </si>
  <si>
    <t>HT0811-04</t>
  </si>
  <si>
    <t>4e Section Basse Guinaudee</t>
  </si>
  <si>
    <t>HT0322-04</t>
  </si>
  <si>
    <t>4e Section Bassin Diamant</t>
  </si>
  <si>
    <t>HT0115-04</t>
  </si>
  <si>
    <t>4e Section Belle Fontaine</t>
  </si>
  <si>
    <t>HT0118-04</t>
  </si>
  <si>
    <t>4e Section Bellevue</t>
  </si>
  <si>
    <t>HT0114-04</t>
  </si>
  <si>
    <t>4e Section Bellevue la Montagne</t>
  </si>
  <si>
    <t>HT1012-04</t>
  </si>
  <si>
    <t>4e Section Bezin</t>
  </si>
  <si>
    <t>HT0134-04</t>
  </si>
  <si>
    <t>4e Section Boucan Bois Pin</t>
  </si>
  <si>
    <t>HT1013-04</t>
  </si>
  <si>
    <t>4e Section Cocoyers-Ducheine</t>
  </si>
  <si>
    <t>HT0231-04</t>
  </si>
  <si>
    <t>4e Section Corail Lamothe</t>
  </si>
  <si>
    <t>HT0621-04</t>
  </si>
  <si>
    <t>4e Section Crête Brûlee</t>
  </si>
  <si>
    <t>HT0753-04</t>
  </si>
  <si>
    <t>4e Section Dalmette</t>
  </si>
  <si>
    <t>HT0132-04</t>
  </si>
  <si>
    <t>4e Section des Crochus</t>
  </si>
  <si>
    <t>HT0532-04</t>
  </si>
  <si>
    <t>4e Section Desarmes (Quartier de Desarmes)</t>
  </si>
  <si>
    <t>HT0731-04</t>
  </si>
  <si>
    <t>4e Section Flamands</t>
  </si>
  <si>
    <t>HT0122-04</t>
  </si>
  <si>
    <t>4e Section Fond Arabie</t>
  </si>
  <si>
    <t>HT0121-04</t>
  </si>
  <si>
    <t>4e Section Fond de Boudin</t>
  </si>
  <si>
    <t>HT0212-04</t>
  </si>
  <si>
    <t>4e Section Fond Jean Noël</t>
  </si>
  <si>
    <t>HT0142-04</t>
  </si>
  <si>
    <t>4e Section Fonds des Blancs (Casale)</t>
  </si>
  <si>
    <t>HT0331-04</t>
  </si>
  <si>
    <t>4e Section Gambade</t>
  </si>
  <si>
    <t>HT0151-04</t>
  </si>
  <si>
    <t>4e Section Grand Lagon</t>
  </si>
  <si>
    <t>HT0321-04</t>
  </si>
  <si>
    <t>4e Section Grande Ravine</t>
  </si>
  <si>
    <t>HT0221-04</t>
  </si>
  <si>
    <t>4e Section Haut Grandou</t>
  </si>
  <si>
    <t>HT0411-04</t>
  </si>
  <si>
    <t>4e Section Haut Madeleine</t>
  </si>
  <si>
    <t>HT0352-04</t>
  </si>
  <si>
    <t>4e Section Haut Petit Borgne</t>
  </si>
  <si>
    <t>HT0372-04</t>
  </si>
  <si>
    <t>4e Section Joly</t>
  </si>
  <si>
    <t>HT0521-04</t>
  </si>
  <si>
    <t>4e Section l'Acul</t>
  </si>
  <si>
    <t>HT0932-04</t>
  </si>
  <si>
    <t>4e Section l'Estère Dere</t>
  </si>
  <si>
    <t>HT0211-04</t>
  </si>
  <si>
    <t>4e Section La Gosseline</t>
  </si>
  <si>
    <t>HT0934-04</t>
  </si>
  <si>
    <t>4e Section la Montagne</t>
  </si>
  <si>
    <t>HT1031-04</t>
  </si>
  <si>
    <t>4e Section la Plaine</t>
  </si>
  <si>
    <t>HT0812-04</t>
  </si>
  <si>
    <t>4e Section la Seringue</t>
  </si>
  <si>
    <t>HT0342-04</t>
  </si>
  <si>
    <t>4e Section Laguille</t>
  </si>
  <si>
    <t>HT0551-04</t>
  </si>
  <si>
    <t>4e Section Lalomas</t>
  </si>
  <si>
    <t>HT0531-04</t>
  </si>
  <si>
    <t>4e Section Lalouère</t>
  </si>
  <si>
    <t>HT0711-04</t>
  </si>
  <si>
    <t>4e Section Laurent</t>
  </si>
  <si>
    <t>HT0832-04</t>
  </si>
  <si>
    <t>4e Section les Gommiers</t>
  </si>
  <si>
    <t>HT0911-04</t>
  </si>
  <si>
    <t>4e Section Mahotière</t>
  </si>
  <si>
    <t>HT0821-04</t>
  </si>
  <si>
    <t>4e Section Mandou</t>
  </si>
  <si>
    <t>HT0371-04</t>
  </si>
  <si>
    <t>4e Section Mapou</t>
  </si>
  <si>
    <t>HT0733-04</t>
  </si>
  <si>
    <t>4e Section Mare Henri</t>
  </si>
  <si>
    <t>HT0133-05</t>
  </si>
  <si>
    <t>4e Section Mare Roseaux</t>
  </si>
  <si>
    <t>HT0622-04</t>
  </si>
  <si>
    <t>4e Section Montagne Terrible</t>
  </si>
  <si>
    <t>HT0141-04</t>
  </si>
  <si>
    <t>4e Section Montrouis</t>
  </si>
  <si>
    <t>HT0712-04</t>
  </si>
  <si>
    <t>4e Section Moreau</t>
  </si>
  <si>
    <t>HT1023-01</t>
  </si>
  <si>
    <t>4e Section Morisseau</t>
  </si>
  <si>
    <t>HT0123-04</t>
  </si>
  <si>
    <t>4e Section Moussambe</t>
  </si>
  <si>
    <t>HT0131-04</t>
  </si>
  <si>
    <t>4e Section Petit Bois</t>
  </si>
  <si>
    <t>HT0822-04</t>
  </si>
  <si>
    <t>4e Section Petite Rivière</t>
  </si>
  <si>
    <t>HT0152-05</t>
  </si>
  <si>
    <t>4e Section Pointe à Raquette</t>
  </si>
  <si>
    <t>HT0541-04</t>
  </si>
  <si>
    <t>4e Section Poste Pierrot</t>
  </si>
  <si>
    <t>HT0511-04</t>
  </si>
  <si>
    <t>4e Section Poteaux</t>
  </si>
  <si>
    <t>HT0113-04</t>
  </si>
  <si>
    <t>4e Section Procy</t>
  </si>
  <si>
    <t>HT0512-04</t>
  </si>
  <si>
    <t>HT0921-04</t>
  </si>
  <si>
    <t>4e Section Rivière de Barre</t>
  </si>
  <si>
    <t>HT0341-04</t>
  </si>
  <si>
    <t>4e Section San-Yago</t>
  </si>
  <si>
    <t>HT0432-04</t>
  </si>
  <si>
    <t>4e Section Sarazin</t>
  </si>
  <si>
    <t>HT0542-04</t>
  </si>
  <si>
    <t>4e Section Savane à Roche</t>
  </si>
  <si>
    <t>HT0421-04</t>
  </si>
  <si>
    <t>4e Section Savane au Lait</t>
  </si>
  <si>
    <t>HT0361-04</t>
  </si>
  <si>
    <t>4e Section Soufrière</t>
  </si>
  <si>
    <t>HT1011-04</t>
  </si>
  <si>
    <t>4e Section St-Michel</t>
  </si>
  <si>
    <t>HT0834-04</t>
  </si>
  <si>
    <t>4e Section Tozia</t>
  </si>
  <si>
    <t>HT0351-04</t>
  </si>
  <si>
    <t>4e Section Trou d'Enfer</t>
  </si>
  <si>
    <t>HT0732-04</t>
  </si>
  <si>
    <t>4e Section Zanglais</t>
  </si>
  <si>
    <t>HT0822-05</t>
  </si>
  <si>
    <t>5e Section Baliverne</t>
  </si>
  <si>
    <t>HT0221-05</t>
  </si>
  <si>
    <t>5e Section Bas de Grandou</t>
  </si>
  <si>
    <t>HT0911-05</t>
  </si>
  <si>
    <t>5e Section Bas des Moustiques</t>
  </si>
  <si>
    <t>HT0352-05</t>
  </si>
  <si>
    <t>5e Section Bas Quartier</t>
  </si>
  <si>
    <t>HT0532-05</t>
  </si>
  <si>
    <t>5e Section Bastien</t>
  </si>
  <si>
    <t>HT0231-05</t>
  </si>
  <si>
    <t>5e Section Bel Air</t>
  </si>
  <si>
    <t>HT0114-05</t>
  </si>
  <si>
    <t>5e Section Bellevue Chardonnière</t>
  </si>
  <si>
    <t>HT0531-05</t>
  </si>
  <si>
    <t>5e Section Bocozelle</t>
  </si>
  <si>
    <t>HT0921-05</t>
  </si>
  <si>
    <t>5e Section Bonneau</t>
  </si>
  <si>
    <t>HT0222-05</t>
  </si>
  <si>
    <t>5e Section Boucan Belier</t>
  </si>
  <si>
    <t>HT0351-05</t>
  </si>
  <si>
    <t>5e Section Champagne</t>
  </si>
  <si>
    <t>HT0321-05</t>
  </si>
  <si>
    <t>5e Section Coupe à David</t>
  </si>
  <si>
    <t>HT0113-05</t>
  </si>
  <si>
    <t>5e Section Coupeau</t>
  </si>
  <si>
    <t>HT0141-05</t>
  </si>
  <si>
    <t>5e Section Delices</t>
  </si>
  <si>
    <t>HT0934-05</t>
  </si>
  <si>
    <t>5e Section Dessources</t>
  </si>
  <si>
    <t>HT0372-05</t>
  </si>
  <si>
    <t>5e Section Dubourg</t>
  </si>
  <si>
    <t>HT0834-05</t>
  </si>
  <si>
    <t>5e Section Duchity</t>
  </si>
  <si>
    <t>HT0541-05</t>
  </si>
  <si>
    <t>5e Section Fiefe ou Petit Cahos</t>
  </si>
  <si>
    <t>HT0134-05</t>
  </si>
  <si>
    <t>5e Section Génipailler</t>
  </si>
  <si>
    <t>HT0421-05</t>
  </si>
  <si>
    <t>5e Section Gens de Nantes</t>
  </si>
  <si>
    <t>HT0115-05</t>
  </si>
  <si>
    <t>5e Section Grand Fond</t>
  </si>
  <si>
    <t>HT0123-05</t>
  </si>
  <si>
    <t>5e Section Grande Colline</t>
  </si>
  <si>
    <t>HT0152-01</t>
  </si>
  <si>
    <t>5e Section Gros Mangle</t>
  </si>
  <si>
    <t>HT0342-05</t>
  </si>
  <si>
    <t>5e Section Haut du Trou</t>
  </si>
  <si>
    <t>HT0331-05</t>
  </si>
  <si>
    <t>5e Section Jolitrou</t>
  </si>
  <si>
    <t>HT0551-05</t>
  </si>
  <si>
    <t>5e Section l'Ermite</t>
  </si>
  <si>
    <t>HT0371-05</t>
  </si>
  <si>
    <t>5e Section la Trouble</t>
  </si>
  <si>
    <t>HT0511-05</t>
  </si>
  <si>
    <t>5e Section Labranle</t>
  </si>
  <si>
    <t>HT0733-05</t>
  </si>
  <si>
    <t>5e Section Laroque</t>
  </si>
  <si>
    <t>HT0211-05</t>
  </si>
  <si>
    <t>5e Section Marbial</t>
  </si>
  <si>
    <t>HT0731-05</t>
  </si>
  <si>
    <t>5e Section Mare à Coiffe</t>
  </si>
  <si>
    <t>HT0711-05</t>
  </si>
  <si>
    <t>5e Section Mercy</t>
  </si>
  <si>
    <t>HT0432-05</t>
  </si>
  <si>
    <t>5e Section Moka Neuf</t>
  </si>
  <si>
    <t>HT0121-05</t>
  </si>
  <si>
    <t>5e Section Palmiste à Vin</t>
  </si>
  <si>
    <t>HT0133-04</t>
  </si>
  <si>
    <t>5e Section Pays Pourri</t>
  </si>
  <si>
    <t>HT0521-05</t>
  </si>
  <si>
    <t>5e Section Pendu</t>
  </si>
  <si>
    <t>HT0542-05</t>
  </si>
  <si>
    <t>5e Section Perodin</t>
  </si>
  <si>
    <t>HT0131-05</t>
  </si>
  <si>
    <t>5e Section Petit Bois</t>
  </si>
  <si>
    <t>HT0151-05</t>
  </si>
  <si>
    <t>5e Section Picmy</t>
  </si>
  <si>
    <t>HT0811-05</t>
  </si>
  <si>
    <t>5e Section Ravine à Charles</t>
  </si>
  <si>
    <t>HT0361-05</t>
  </si>
  <si>
    <t>5e Section Ravine Desroches</t>
  </si>
  <si>
    <t>HT1031-05</t>
  </si>
  <si>
    <t>5e Section Rivière Salee</t>
  </si>
  <si>
    <t>HT0212-05</t>
  </si>
  <si>
    <t>5e Section Savane Dubois</t>
  </si>
  <si>
    <t>HT0732-05</t>
  </si>
  <si>
    <t>5e Section Sucrerie Henri</t>
  </si>
  <si>
    <t>HT0122-05</t>
  </si>
  <si>
    <t>5e Section Trou Canari</t>
  </si>
  <si>
    <t>HT0221-06</t>
  </si>
  <si>
    <t>6e Section Bas de Lacroix</t>
  </si>
  <si>
    <t>HT0131-06</t>
  </si>
  <si>
    <t>6e Section Belle Fontaine</t>
  </si>
  <si>
    <t>HT0711-06</t>
  </si>
  <si>
    <t>6e Section Boulmier</t>
  </si>
  <si>
    <t>HT0113-06</t>
  </si>
  <si>
    <t>6e Section Bouvier</t>
  </si>
  <si>
    <t>HT0352-06</t>
  </si>
  <si>
    <t>6e Section Bras Gauche</t>
  </si>
  <si>
    <t>HT0531-06</t>
  </si>
  <si>
    <t>6e Section Charrette</t>
  </si>
  <si>
    <t>HT0331-06</t>
  </si>
  <si>
    <t>6e Section Cormiers</t>
  </si>
  <si>
    <t>HT0432-06</t>
  </si>
  <si>
    <t>6e Section Fond Bleu</t>
  </si>
  <si>
    <t>HT0123-06</t>
  </si>
  <si>
    <t>6e Section Grande Colline</t>
  </si>
  <si>
    <t>HT0934-06</t>
  </si>
  <si>
    <t>6e Section Grande Source</t>
  </si>
  <si>
    <t>HT0811-06</t>
  </si>
  <si>
    <t>6e Section Îles Blanches</t>
  </si>
  <si>
    <t>HT0361-06</t>
  </si>
  <si>
    <t>6e Section Ilot-à-Corne</t>
  </si>
  <si>
    <t>HT0222-06</t>
  </si>
  <si>
    <t>6e Section Jamais Vu</t>
  </si>
  <si>
    <t>HT0731-06</t>
  </si>
  <si>
    <t>6e Section La Colline</t>
  </si>
  <si>
    <t>HT0911-06</t>
  </si>
  <si>
    <t>6e Section la Corne</t>
  </si>
  <si>
    <t>HT0541-06</t>
  </si>
  <si>
    <t>6e Section la Croix ou Grand Cahos</t>
  </si>
  <si>
    <t>HT0371-06</t>
  </si>
  <si>
    <t>6e Section la Ville</t>
  </si>
  <si>
    <t>HT0551-06</t>
  </si>
  <si>
    <t>6e Section Lacedras</t>
  </si>
  <si>
    <t>HT0921-06</t>
  </si>
  <si>
    <t>6e Section Lafague (Chamoise)</t>
  </si>
  <si>
    <t>HT0834-06</t>
  </si>
  <si>
    <t>6e Section Les Îles Cayemittes</t>
  </si>
  <si>
    <t>HT0141-06</t>
  </si>
  <si>
    <t>6e Section Matheux</t>
  </si>
  <si>
    <t>HT0542-06</t>
  </si>
  <si>
    <t>6e Section Medor</t>
  </si>
  <si>
    <t>HT0351-06</t>
  </si>
  <si>
    <t>6e Section Molas</t>
  </si>
  <si>
    <t>HT0211-06</t>
  </si>
  <si>
    <t>6e Section Montagne La Voûte</t>
  </si>
  <si>
    <t>HT0121-06</t>
  </si>
  <si>
    <t>6e Section Orangers</t>
  </si>
  <si>
    <t>HT0151-06</t>
  </si>
  <si>
    <t>6e Section Petite Anse</t>
  </si>
  <si>
    <t>HT0231-06</t>
  </si>
  <si>
    <t>6e Section Pichon</t>
  </si>
  <si>
    <t>HT0372-06</t>
  </si>
  <si>
    <t>6e Section Piment</t>
  </si>
  <si>
    <t>HT0521-06</t>
  </si>
  <si>
    <t>6e Section Savane Carree</t>
  </si>
  <si>
    <t>HT0732-06</t>
  </si>
  <si>
    <t>6e Section Solon</t>
  </si>
  <si>
    <t>HT0321-06</t>
  </si>
  <si>
    <t>6e Section Soufrière</t>
  </si>
  <si>
    <t>HT0532-06</t>
  </si>
  <si>
    <t>6e Section Terre Natte</t>
  </si>
  <si>
    <t>HT0122-06</t>
  </si>
  <si>
    <t>6e Section Trou Canari</t>
  </si>
  <si>
    <t>HT0371-07</t>
  </si>
  <si>
    <t>7e Section Bassin</t>
  </si>
  <si>
    <t>HT0131-07</t>
  </si>
  <si>
    <t>7e Section Belle Fontaine</t>
  </si>
  <si>
    <t>HT0221-07</t>
  </si>
  <si>
    <t>7e Section Bras Gauche</t>
  </si>
  <si>
    <t>HT0732-07</t>
  </si>
  <si>
    <t>7e Section Cherette</t>
  </si>
  <si>
    <t>HT0351-07</t>
  </si>
  <si>
    <t>7e Section Cote de Feret Fond Lagrange</t>
  </si>
  <si>
    <t>HT0122-07</t>
  </si>
  <si>
    <t>7e Section des Platons</t>
  </si>
  <si>
    <t>HT0934-07</t>
  </si>
  <si>
    <t>7e Section Diondion</t>
  </si>
  <si>
    <t>HT0731-07</t>
  </si>
  <si>
    <t>7e Section Frangipane</t>
  </si>
  <si>
    <t>HT0123-07</t>
  </si>
  <si>
    <t>7e Section Gerard</t>
  </si>
  <si>
    <t>HT0211-07</t>
  </si>
  <si>
    <t>7e Section Grande Rivière de Jacmel</t>
  </si>
  <si>
    <t>HT0113-07</t>
  </si>
  <si>
    <t>7e Section Lavalle</t>
  </si>
  <si>
    <t>HT0231-07</t>
  </si>
  <si>
    <t>7e Section Mapou</t>
  </si>
  <si>
    <t>HT0811-07</t>
  </si>
  <si>
    <t>7e Section Marfranc ou Grande Rivière</t>
  </si>
  <si>
    <t>HT0551-07</t>
  </si>
  <si>
    <t>7e Section Marmont</t>
  </si>
  <si>
    <t>HT0521-07</t>
  </si>
  <si>
    <t>7e Section Moulin</t>
  </si>
  <si>
    <t>HT0121-07</t>
  </si>
  <si>
    <t>7e Section Parques</t>
  </si>
  <si>
    <t>HT0372-07</t>
  </si>
  <si>
    <t>7e Section Rivière Laporte</t>
  </si>
  <si>
    <t>HT0211-08</t>
  </si>
  <si>
    <t>8e Section Bas Coq Chante</t>
  </si>
  <si>
    <t>HT0121-08</t>
  </si>
  <si>
    <t>8e Section Beausejour</t>
  </si>
  <si>
    <t>HT0131-08</t>
  </si>
  <si>
    <t>8e Section Belle Fontaine</t>
  </si>
  <si>
    <t>HT0113-08</t>
  </si>
  <si>
    <t>8e Section Berly</t>
  </si>
  <si>
    <t>HT0731-08</t>
  </si>
  <si>
    <t>8e Section Colline à Mongons</t>
  </si>
  <si>
    <t>HT0732-08</t>
  </si>
  <si>
    <t>8e Section Corail-Henri</t>
  </si>
  <si>
    <t>HT0122-08</t>
  </si>
  <si>
    <t>8e Section des Platons</t>
  </si>
  <si>
    <t>HT0811-08</t>
  </si>
  <si>
    <t>8e Section Fond Rouge Dahere</t>
  </si>
  <si>
    <t>HT0371-08</t>
  </si>
  <si>
    <t>8e Section Grande Rivière</t>
  </si>
  <si>
    <t>HT0551-08</t>
  </si>
  <si>
    <t>8e Section l'Attalaye</t>
  </si>
  <si>
    <t>HT0372-08</t>
  </si>
  <si>
    <t>8e Section Margot</t>
  </si>
  <si>
    <t>HT0221-08</t>
  </si>
  <si>
    <t>8e Section Oranger</t>
  </si>
  <si>
    <t>HT0521-08</t>
  </si>
  <si>
    <t>8e Section Ravine Gros Morne</t>
  </si>
  <si>
    <t>HT0221-09</t>
  </si>
  <si>
    <t>9e Section Bas des Gris Gris</t>
  </si>
  <si>
    <t>HT0113-09</t>
  </si>
  <si>
    <t>9e Section Bizoton</t>
  </si>
  <si>
    <t>HT0121-09</t>
  </si>
  <si>
    <t>9e Section Citronniers</t>
  </si>
  <si>
    <t>HT0131-09</t>
  </si>
  <si>
    <t>9e Section des Crochus</t>
  </si>
  <si>
    <t>HT0122-09</t>
  </si>
  <si>
    <t>9e Section des Palmes</t>
  </si>
  <si>
    <t>HT0731-09</t>
  </si>
  <si>
    <t>9e Section Fond des Blancs</t>
  </si>
  <si>
    <t>HT0811-09</t>
  </si>
  <si>
    <t>9e Section Fond Rouge Torbeck</t>
  </si>
  <si>
    <t>HT0211-09</t>
  </si>
  <si>
    <t>9e Section Haut Coq Chante</t>
  </si>
  <si>
    <t>HT0613-04</t>
  </si>
  <si>
    <t>La Hoye</t>
  </si>
  <si>
    <t>type_zone</t>
  </si>
  <si>
    <t>rural</t>
  </si>
  <si>
    <t>urbain</t>
  </si>
  <si>
    <t>enn_1</t>
  </si>
  <si>
    <t>pap_1</t>
  </si>
  <si>
    <t>cayjac_1</t>
  </si>
  <si>
    <t>petit_trou_1</t>
  </si>
  <si>
    <t>Centre-ville de Petit Trou / Ste Thérèse</t>
  </si>
  <si>
    <t>petit_trou_2</t>
  </si>
  <si>
    <t>Ka Raymond</t>
  </si>
  <si>
    <t>beaumont_1</t>
  </si>
  <si>
    <t>Centre-ville de Beaumont / Cassanette</t>
  </si>
  <si>
    <t>chambellan</t>
  </si>
  <si>
    <t>Centre-ville de Chambellan / Dejean</t>
  </si>
  <si>
    <t>ainse</t>
  </si>
  <si>
    <t>Centre-ville d'Anse-d'Hainault</t>
  </si>
  <si>
    <t xml:space="preserve">Irois </t>
  </si>
  <si>
    <t>Centre-ville des Irois</t>
  </si>
  <si>
    <t>cayes_1</t>
  </si>
  <si>
    <t>Brefaite</t>
  </si>
  <si>
    <t>adh_1</t>
  </si>
  <si>
    <t>Gaillard</t>
  </si>
  <si>
    <t>bel_1</t>
  </si>
  <si>
    <t>Centre-ville de Belladère</t>
  </si>
  <si>
    <t>gon_1</t>
  </si>
  <si>
    <t>Centre-ville de Gonaïves</t>
  </si>
  <si>
    <t>gon_2</t>
  </si>
  <si>
    <t>Trou-Sable</t>
  </si>
  <si>
    <t>gon_3</t>
  </si>
  <si>
    <t>Chatelain</t>
  </si>
  <si>
    <t>hin_1</t>
  </si>
  <si>
    <t>Centre-ville de Hinche</t>
  </si>
  <si>
    <t>hin_2</t>
  </si>
  <si>
    <t>Bois-Verna</t>
  </si>
  <si>
    <t>jac_1</t>
  </si>
  <si>
    <t>jac_2</t>
  </si>
  <si>
    <t>mari_1</t>
  </si>
  <si>
    <t>Pérédo</t>
  </si>
  <si>
    <t>tib_1</t>
  </si>
  <si>
    <t>Sevré</t>
  </si>
  <si>
    <t>jer_1</t>
  </si>
  <si>
    <t>Centre-ville de Jérémie</t>
  </si>
  <si>
    <t>mir_1</t>
  </si>
  <si>
    <t>Nan pilòn</t>
  </si>
  <si>
    <t>mir_2</t>
  </si>
  <si>
    <t>Bas lédier</t>
  </si>
  <si>
    <t>mir_3</t>
  </si>
  <si>
    <t>Pilone</t>
  </si>
  <si>
    <t>msn_1</t>
  </si>
  <si>
    <t>Morne calvaire</t>
  </si>
  <si>
    <t>msn_2</t>
  </si>
  <si>
    <t>Centre-ville de Môle Saint Nicolas</t>
  </si>
  <si>
    <t>msn_3</t>
  </si>
  <si>
    <t>Marre rouge buvoir</t>
  </si>
  <si>
    <t>ros_1</t>
  </si>
  <si>
    <t>Centre-ville de Roseaux</t>
  </si>
  <si>
    <t>ros_2</t>
  </si>
  <si>
    <t>Gommiers</t>
  </si>
  <si>
    <t>sldn_1</t>
  </si>
  <si>
    <t>Centre-ville de Saint-Louis du Nord</t>
  </si>
  <si>
    <t>sldn_2</t>
  </si>
  <si>
    <t>Cité devilnord</t>
  </si>
  <si>
    <t>sldn_3</t>
  </si>
  <si>
    <t>Degrange</t>
  </si>
  <si>
    <t>sldn_4</t>
  </si>
  <si>
    <t>Vertus 1</t>
  </si>
  <si>
    <t>sldn_5</t>
  </si>
  <si>
    <t>Vertus 2</t>
  </si>
  <si>
    <t>sldn_6</t>
  </si>
  <si>
    <t>Steniot Vincent</t>
  </si>
  <si>
    <t>ter_1</t>
  </si>
  <si>
    <t>Centre Bourg</t>
  </si>
  <si>
    <t>ter_2</t>
  </si>
  <si>
    <t xml:space="preserve">Bois d'homme </t>
  </si>
  <si>
    <t>ter_3</t>
  </si>
  <si>
    <t>Fort St jean</t>
  </si>
  <si>
    <t>cham_1</t>
  </si>
  <si>
    <t>port_1</t>
  </si>
  <si>
    <t>mir_4</t>
  </si>
  <si>
    <t>Centre-ville de Mirebalais</t>
  </si>
  <si>
    <t>bai_1</t>
  </si>
  <si>
    <t>Camagnol</t>
  </si>
  <si>
    <t>bai_2</t>
  </si>
  <si>
    <t>Nan Ga</t>
  </si>
  <si>
    <t>bai_3</t>
  </si>
  <si>
    <t>Blockauss</t>
  </si>
  <si>
    <t>cit_1</t>
  </si>
  <si>
    <t>bar_1</t>
  </si>
  <si>
    <t>Silègue</t>
  </si>
  <si>
    <t>bar_2</t>
  </si>
  <si>
    <t>Centre-ville de Petite Rivière de Nippes</t>
  </si>
  <si>
    <t>bar_3</t>
  </si>
  <si>
    <t>Rivière Salée</t>
  </si>
  <si>
    <t>mira_1</t>
  </si>
  <si>
    <t>Dessources</t>
  </si>
  <si>
    <t>mira_2</t>
  </si>
  <si>
    <t>Centre-ville de Miragoane</t>
  </si>
  <si>
    <t>Miragoane</t>
  </si>
  <si>
    <t>croix_1</t>
  </si>
  <si>
    <t>Dargout</t>
  </si>
  <si>
    <t>croix_2</t>
  </si>
  <si>
    <t>Bon repos</t>
  </si>
  <si>
    <t>portpi_1</t>
  </si>
  <si>
    <t>Port-à-piment</t>
  </si>
  <si>
    <t>est_1</t>
  </si>
  <si>
    <t>leo_1</t>
  </si>
  <si>
    <t>Dufort</t>
  </si>
  <si>
    <t>lim_1</t>
  </si>
  <si>
    <t>cayes_2</t>
  </si>
  <si>
    <t>Centre-ville des Cayes</t>
  </si>
  <si>
    <t>passe_catabois</t>
  </si>
  <si>
    <t>Passe Catabois</t>
  </si>
  <si>
    <t>jean_rabel</t>
  </si>
  <si>
    <t>anserouge_sources_chaudes</t>
  </si>
  <si>
    <t>Sources Chaudes</t>
  </si>
  <si>
    <t>terre_neuve_1</t>
  </si>
  <si>
    <t>Lagon</t>
  </si>
  <si>
    <t>terre_neuve_2</t>
  </si>
  <si>
    <t>Centre-ville de Terre Neuve</t>
  </si>
  <si>
    <t>Centre-ville</t>
  </si>
  <si>
    <t>cap_centre_ville</t>
  </si>
  <si>
    <t xml:space="preserve">cap_Bel_Air </t>
  </si>
  <si>
    <t xml:space="preserve">Bel-Air </t>
  </si>
  <si>
    <t>beau_abondance</t>
  </si>
  <si>
    <t>Abondance</t>
  </si>
  <si>
    <t>mira_3</t>
  </si>
  <si>
    <t>Saint Michel</t>
  </si>
  <si>
    <t>salomon</t>
  </si>
  <si>
    <t>croixdb_1</t>
  </si>
  <si>
    <t>Marché Séradot</t>
  </si>
  <si>
    <t>cayjac</t>
  </si>
  <si>
    <t>lest_1</t>
  </si>
  <si>
    <t>Marché communal de Miragoane</t>
  </si>
  <si>
    <t>Marché du centre-ville de Petit Trou des Nippes / Ste Thérèse</t>
  </si>
  <si>
    <t>les_irois</t>
  </si>
  <si>
    <t>Marché Centre Ville des Irois</t>
  </si>
  <si>
    <t>Marché communal des Irois</t>
  </si>
  <si>
    <t>ainse-dainault</t>
  </si>
  <si>
    <t>Marché communal d'Anse-d'Hainault</t>
  </si>
  <si>
    <t>petite_pivière_de_nippes_1</t>
  </si>
  <si>
    <t>Marché Anba Veritab</t>
  </si>
  <si>
    <t>Anba Veritab</t>
  </si>
  <si>
    <t>petite_pivière_de_nippes _2</t>
  </si>
  <si>
    <t>Marché du centre-ville</t>
  </si>
  <si>
    <t>poteaux</t>
  </si>
  <si>
    <t>Marché Poteaux</t>
  </si>
  <si>
    <t>takiwo</t>
  </si>
  <si>
    <t>Marché Tikawo</t>
  </si>
  <si>
    <t>mirebalais</t>
  </si>
  <si>
    <t>Marché communal de Mirebalais</t>
  </si>
  <si>
    <t>lascahabos</t>
  </si>
  <si>
    <t>Marché de Lascahobas</t>
  </si>
  <si>
    <t>jeremie</t>
  </si>
  <si>
    <t xml:space="preserve">Marché de Leon   </t>
  </si>
  <si>
    <t>baraderes1</t>
  </si>
  <si>
    <t>Marché Du Centre-Ville Barradères</t>
  </si>
  <si>
    <t>baraderes2</t>
  </si>
  <si>
    <t>Marché Fontôtu</t>
  </si>
  <si>
    <t>baraderes3</t>
  </si>
  <si>
    <t>Marché Kaloran</t>
  </si>
  <si>
    <t>baraderes4</t>
  </si>
  <si>
    <t>Maché Rivière Salée</t>
  </si>
  <si>
    <t>baraderes5</t>
  </si>
  <si>
    <t xml:space="preserve">Marché Tèt Dlo </t>
  </si>
  <si>
    <t>cap-haitien</t>
  </si>
  <si>
    <t>erla_jean_f</t>
  </si>
  <si>
    <t>Marché Erla Jean Francois</t>
  </si>
  <si>
    <t>terre_noir</t>
  </si>
  <si>
    <t xml:space="preserve">Marché de Terre Noire </t>
  </si>
  <si>
    <t>dargout</t>
  </si>
  <si>
    <t xml:space="preserve">Marché Dargout </t>
  </si>
  <si>
    <t>lescayes</t>
  </si>
  <si>
    <t>Marché communal des Cayes</t>
  </si>
  <si>
    <t>port-piment</t>
  </si>
  <si>
    <t>Marché de Port-à-Piment</t>
  </si>
  <si>
    <t>marigot</t>
  </si>
  <si>
    <t>Marché de Savane Dubois</t>
  </si>
  <si>
    <t>bainet_1</t>
  </si>
  <si>
    <t xml:space="preserve">Marché Kampanyol   </t>
  </si>
  <si>
    <t xml:space="preserve">Marché Kampanyol  </t>
  </si>
  <si>
    <t>bainet_2</t>
  </si>
  <si>
    <t>Marché Blokhauss</t>
  </si>
  <si>
    <t>dufort</t>
  </si>
  <si>
    <t>Marché Dufort</t>
  </si>
  <si>
    <t>mir_st_michel</t>
  </si>
  <si>
    <t>Marché de St Michel</t>
  </si>
  <si>
    <t>Marché Passe Catabois</t>
  </si>
  <si>
    <t>sources_chaudes</t>
  </si>
  <si>
    <t>Marché Sources Chaudes</t>
  </si>
  <si>
    <t>Marché communal de Chambellan</t>
  </si>
  <si>
    <t>beaumont</t>
  </si>
  <si>
    <t>Marché communal de Beaumont</t>
  </si>
  <si>
    <t>Marché de Lagon</t>
  </si>
  <si>
    <t>besoins_secteur_priori_ali</t>
  </si>
  <si>
    <t>besoins_secteur_prioritaires_aliment_1</t>
  </si>
  <si>
    <t>besoins_secteur_prioritaires_aliment_2</t>
  </si>
  <si>
    <t>besoins_secteur_prioritaires_aliment_3</t>
  </si>
  <si>
    <t>besoins_secteur_prioritaires_aliment_4</t>
  </si>
  <si>
    <t>besoins_secteur_prioritaires_aliment_5</t>
  </si>
  <si>
    <t>besoins_secteur_prioritaires_aliment_6</t>
  </si>
  <si>
    <t>besoins_secteur_prioritaires_aliment_7</t>
  </si>
  <si>
    <t>besoins_secteur_prioritaires_aliment_8</t>
  </si>
  <si>
    <t>besoins_secteur_prioritaires_aliment_9</t>
  </si>
  <si>
    <t>besoins_secteur_priori_eha</t>
  </si>
  <si>
    <t>besoins_secteur_prioritaires_eha_1</t>
  </si>
  <si>
    <t>besoins_secteur_prioritaires_eha_2</t>
  </si>
  <si>
    <t>besoins_secteur_prioritaires_eha_3</t>
  </si>
  <si>
    <t>besoins_secteur_prioritaires_eha_4</t>
  </si>
  <si>
    <t>besoins_secteur_prioritaires_eha_5</t>
  </si>
  <si>
    <t>besoins_secteur_prioritaires_eha_6</t>
  </si>
  <si>
    <t>besoins_secteur_prioritaires_eha_7</t>
  </si>
  <si>
    <t>besoins_secteur_prioritaires_eha_8</t>
  </si>
  <si>
    <t>besoins_secteur_prioritaires_eha_9</t>
  </si>
  <si>
    <t>besoins_secteur_priori_abris</t>
  </si>
  <si>
    <t>besoins_secteur_prioritaires_abris_1</t>
  </si>
  <si>
    <t>besoins_secteur_prioritaires_abris_2</t>
  </si>
  <si>
    <t>besoins_secteur_prioritaires_abris_3</t>
  </si>
  <si>
    <t>besoins_secteur_prioritaires_abris_4</t>
  </si>
  <si>
    <t>Planche</t>
  </si>
  <si>
    <t>besoins_secteur_prioritaires_abris_5</t>
  </si>
  <si>
    <t>besoins_secteur_prioritaires_abris_6</t>
  </si>
  <si>
    <t>besoins_secteur_prioritaires_abris_7</t>
  </si>
  <si>
    <t>besoins_secteur_prioritaires_abris_8</t>
  </si>
  <si>
    <t xml:space="preserve">Corde </t>
  </si>
  <si>
    <t>besoins_secteur_prioritaires_abris_9</t>
  </si>
  <si>
    <t>besoins_secteur_prioritaires_abris_10</t>
  </si>
  <si>
    <t>besoins_secteur_prioritaires_abris_11</t>
  </si>
  <si>
    <t>besoins_secteur_prioritaires_abris_12</t>
  </si>
  <si>
    <t>besoins_secteur_priori_Non_ali</t>
  </si>
  <si>
    <t>besoins_secteur_prioritaires__Non_ali_1</t>
  </si>
  <si>
    <t>besoins_secteur_prioritaires__Non_ali_2</t>
  </si>
  <si>
    <t>besoins_secteur_prioritaires__Non_ali_3</t>
  </si>
  <si>
    <t>besoins_secteur_prioritaires__Non_ali_4</t>
  </si>
  <si>
    <t>besoins_secteur_prioritaires__Non_ali_5</t>
  </si>
  <si>
    <t>besoins_secteur_prioritaires__Non_ali_6</t>
  </si>
  <si>
    <t>besoins_secteur_prioritaires__Non_ali_7</t>
  </si>
  <si>
    <t>besoins_secteur_prioritaires__Non_ali_8</t>
  </si>
  <si>
    <t>besoins_secteur_prioritaires__Non_ali_9</t>
  </si>
  <si>
    <t>besoins_secteur_prioritaires__Non_ali_10</t>
  </si>
  <si>
    <t>besoins_secteur_priori_med</t>
  </si>
  <si>
    <t>besoins_secteur_prioritaires_med_1</t>
  </si>
  <si>
    <t>besoins_secteur_prioritaires_med_2</t>
  </si>
  <si>
    <t>besoins_secteur_prioritaires_med_3</t>
  </si>
  <si>
    <t>besoins_secteur_prioritaires_med_4</t>
  </si>
  <si>
    <t>besoins_secteur_prioritaires_med_5</t>
  </si>
  <si>
    <t>besoins_secteur_prioritaires_med_6</t>
  </si>
  <si>
    <t>besoins_secteur_prioritaires_med_7</t>
  </si>
  <si>
    <t>besoins_secteur_prioritaires_med_8</t>
  </si>
  <si>
    <t>besoins_secteur_priori_protec</t>
  </si>
  <si>
    <t>besoins_secteur_prioritaires_protec_1</t>
  </si>
  <si>
    <t>besoins_secteur_prioritaires_protec_2</t>
  </si>
  <si>
    <t>besoins_secteur_prioritaires_protec_3</t>
  </si>
  <si>
    <t>besoins_secteur_prioritaires_protec_4</t>
  </si>
  <si>
    <t>besoins_secteur_prioritaires_protec_5</t>
  </si>
  <si>
    <t>besoins_secteur_priori_intr</t>
  </si>
  <si>
    <t>besoins_secteur_prioritaires_intr_1</t>
  </si>
  <si>
    <t>besoins_secteur_prioritaires_intr_2</t>
  </si>
  <si>
    <t>besoins_secteur_prioritaires_intr_3</t>
  </si>
  <si>
    <t>besoins_secteur_prioritaires_intr_4</t>
  </si>
  <si>
    <t>besoins_secteur_prioritaires_intr_5</t>
  </si>
  <si>
    <t>besoins_secteur_prioritaires_intr_6</t>
  </si>
  <si>
    <t>besoins_secteur_prioritaires_intr_7</t>
  </si>
  <si>
    <t>besoins_secteur_prioritaires_intr_8</t>
  </si>
  <si>
    <t>besoins_secteur_priori_edu</t>
  </si>
  <si>
    <t>besoins_secteur_prioritaires_edu_1</t>
  </si>
  <si>
    <t>besoins_secteur_prioritaires_edu_2</t>
  </si>
  <si>
    <t>Paiement frais scolaire</t>
  </si>
  <si>
    <t>besoins_secteur_prioritaires_edu_3</t>
  </si>
  <si>
    <t>Cahier</t>
  </si>
  <si>
    <t>besoins_secteur_prioritaires_edu_4</t>
  </si>
  <si>
    <t>besoins_secteur_prioritaires_edu_5</t>
  </si>
  <si>
    <t>unite_mesure</t>
  </si>
  <si>
    <t>Gramme</t>
  </si>
  <si>
    <t>paquet</t>
  </si>
  <si>
    <t>Lot</t>
  </si>
  <si>
    <t>Littre</t>
  </si>
  <si>
    <t>pieces</t>
  </si>
  <si>
    <t xml:space="preserve"> Pièces</t>
  </si>
  <si>
    <t>rouleaux</t>
  </si>
  <si>
    <t>na</t>
  </si>
  <si>
    <t>N/A</t>
  </si>
  <si>
    <t>GVC,JWD14</t>
  </si>
  <si>
    <t>Artibonite,Ennery</t>
  </si>
  <si>
    <t>l'heure est validee par le partenaire</t>
  </si>
  <si>
    <t>Save the Children,ASV758</t>
  </si>
  <si>
    <t>Artibonite,L'Estère</t>
  </si>
  <si>
    <t>Croix-Rouge Neerlandaise,PS_6827</t>
  </si>
  <si>
    <t>Sud-Est,Jacmel</t>
  </si>
  <si>
    <t>C'est valide</t>
  </si>
  <si>
    <t>Croix-Rouge Neerlandaise,CF_6822</t>
  </si>
  <si>
    <t>a2fc3b32-c157-4592-9d3a-8d26de4884ed</t>
  </si>
  <si>
    <t>f597ee0b-2538-4804-8b71-8a5fbfe95a7a</t>
  </si>
  <si>
    <t>Croix-Rouge Neerlandaise,OJ_9690</t>
  </si>
  <si>
    <t>Sud-Est,Cayes-Jacmel</t>
  </si>
  <si>
    <t>Concern,CWW-01</t>
  </si>
  <si>
    <t>Ouest,Cité Soleil</t>
  </si>
  <si>
    <t>l'heure est confirmee par le partenaire</t>
  </si>
  <si>
    <t>Concern,CWW-02</t>
  </si>
  <si>
    <t>WFP,nord_JFP02</t>
  </si>
  <si>
    <t>Nord,Limonade</t>
  </si>
  <si>
    <t>GOAL,Goal enquêteur 1</t>
  </si>
  <si>
    <t>Ouest,Port-au-Prince</t>
  </si>
  <si>
    <t>la duree de l'enquete est validee par le partenaire. Parmi les personnes interviewéees, certaines ont préféré de lister rapidement les listes des produits qu'elles ont, les prix de ces produits, ainsi que les différents problèmes qu'elles font face. Elles agissent généralement ainsi, parcequ'elles veulent etre sures de ne pas etre enregistrees par un appareil audio. Dans de tels cas, on note les informations founies rapidement sur un papier et les saisir ensuite dans le materiel electronique.</t>
  </si>
  <si>
    <t>Durée longue : confirmez-vous que l'enquête est bien valide?</t>
  </si>
  <si>
    <t>WFP,Autre</t>
  </si>
  <si>
    <t>Nord,Cap-Haïtien</t>
  </si>
  <si>
    <t>ACF,anketè 1</t>
  </si>
  <si>
    <t>Nord-Ouest,Jean Rabel</t>
  </si>
  <si>
    <t>l'heure est validee par le partenaire. Il y avait de forte pluie lors de la collecte, le formulaire a ete enregistre en entrant au bureau</t>
  </si>
  <si>
    <t>Valeur à l'écart : confirmez-vous qu'il s'agit du prix pour 1 marmite de riz la moins chère chez ce marchand?</t>
  </si>
  <si>
    <t>C'est valide. C'est le prix le mois cher trouve chez cette commercante. Elle ne vend que des produits locaux</t>
  </si>
  <si>
    <t>C'est confirme par le partenaire</t>
  </si>
  <si>
    <t>Valeur à l'écart : confirmez-vous qu'il s'agit du prix pour 1 marmite de sucre la moins chère chez ce marchand?</t>
  </si>
  <si>
    <t>Valeur à l'écart : confirmez-vous qu'il s'agit du prix pour 1 gallon huile la moins chère chez ce marchand?</t>
  </si>
  <si>
    <t>Pouvez-vous nous dire le prix pour ce brosse à dent la moins chère chez ce marchand?</t>
  </si>
  <si>
    <t>Valeur à l'écart : confirmez-vous qu'il s'agit du prix pour 1 rouleau de papier hyegiénique la moins chère chez ce marchand?</t>
  </si>
  <si>
    <t>Valeur à l'écart : confirmez-vous qu'il s'agit du prix pour 1 savon mains de 85g la moins chère chez ce marchand?</t>
  </si>
  <si>
    <t>Concern,CWW-03</t>
  </si>
  <si>
    <t>Valeur à l'écart : confirmez-vous qu'il s'agit du prix pour 1 serviètte hygiénique la moins chère chez ce marchand?</t>
  </si>
  <si>
    <t>Valeur à l'écart : confirmez-vous qu'il s'agit du prix pour 1 cuillère de chlore en grain la moins chère chez ce marchand?</t>
  </si>
  <si>
    <t>C'est bien le prix le moins cher de l'unite disponible sur le marche</t>
  </si>
  <si>
    <t>GVC,GJ22</t>
  </si>
  <si>
    <t>Le prix ect confirme ar le artdegrmoins chère</t>
  </si>
  <si>
    <t>Concern,CWW-04</t>
  </si>
  <si>
    <t>f56d5311-76bf-4d73-a636-d55b3f11f26d</t>
  </si>
  <si>
    <t>applicable/marchand/b_magasin/type_produit</t>
  </si>
  <si>
    <t>Gaz la pat disponible sou mache a pou yo te trete dloa</t>
  </si>
  <si>
    <t>Pat gen gaz nan komin nan</t>
  </si>
  <si>
    <t>Pat gen gaz pou machin yo vin vann dlo</t>
  </si>
  <si>
    <t>applicable/habitant/besoins/men_taille</t>
  </si>
  <si>
    <t>Pourriez-vous nous confirmer qu'il s'agit du nombre de personnes vivant dans le menage en question ou qu'il s'agit d'une erreur?</t>
  </si>
  <si>
    <t>applicable/habitant/besoins/besoins_secteur_prioritaires_aliment/quantite_aliment_2</t>
  </si>
  <si>
    <t>Pourriez-vous confirmez que cette valeur est exacte ou qu'il s'agit d'une erreur?</t>
  </si>
  <si>
    <t>applicable/habitant/besoins/besoins_secteur_prioritaires_aliment/quantite_aliment_6</t>
  </si>
  <si>
    <t>POurriez-vous confirmer cette valeur ou qu'il s'agit d'une erreur?</t>
  </si>
  <si>
    <t>applicable/habitant/besoins/besoins_secteur_prioritaires_eha/quantite_eha_4</t>
  </si>
  <si>
    <t>Pourriez-vous confirmer cette valeuer ou qu'il s'agit d'une erreur?</t>
  </si>
  <si>
    <t>applicable/habitant/besoins/besoins_secteur_prioritaires_non_aliment/quantite_non_aliment_2</t>
  </si>
  <si>
    <t>applicable/habitant/besoins/besoins_secteur_prioritaires_non_aliment/quantite_non_aliment_5</t>
  </si>
  <si>
    <t>applicable/habitant/besoins/besoins_secteur_prioritaires_non_aliment/quantite_non_aliment_6</t>
  </si>
  <si>
    <t>applicable/habitant/besoins/besoins_secteur_prioritaires_non_aliment/quantite_non_aliment_7</t>
  </si>
  <si>
    <t>Pwiske moun ki achete yo pafwa yo pa gen mwayen pou peye nou atan sa konn ti pwoblem lè poun retounen achte</t>
  </si>
  <si>
    <t>Bagay. Yo difisil anpil manke vant paske mwayen ekonomik kliyan yo feb nou vann plis kredi</t>
  </si>
  <si>
    <t>Mwen manke konprann lè yo mande pouw ajoute null la</t>
  </si>
  <si>
    <t>Dlo blue heaven moun sa yo bwè lakay yo</t>
  </si>
  <si>
    <t>Yo bezwen klorox</t>
  </si>
  <si>
    <t>Merci pou tet ou te tande samdi w yo</t>
  </si>
  <si>
    <t>Nou kontan tandew</t>
  </si>
  <si>
    <t>Machann saa te byen akeyi m sof ke li pè bay numewo telefon li</t>
  </si>
  <si>
    <t>Mwen satisfè de repons machann nan</t>
  </si>
  <si>
    <t>M te kontan kesyone machann lan pou jantiyes li</t>
  </si>
  <si>
    <t>Machann nan te reponn a tout kesyon yo sof ke li dim telefon li kraze li poko ranplase l se sak fel pa bay nimewo l</t>
  </si>
  <si>
    <t>Achtè sa a ki se yon dam te jovial pandan lap reponn kesyon yo</t>
  </si>
  <si>
    <t xml:space="preserve"> M te kontan pale ak achtè sa aki se dam ki te vinn achte nan mache a</t>
  </si>
  <si>
    <t>Machann chabon sa a dim li pa gen telefon</t>
  </si>
  <si>
    <t>Machann chabon sa a se yon vyèy dam ki te kontan pateje enfomasyon yo avem</t>
  </si>
  <si>
    <t>Machann sa a se bwason gazez li vann selman</t>
  </si>
  <si>
    <t>Machann sa kap vann pwodwi kosmetik te kontan reponn ak tout kesyon m te poze l</t>
  </si>
  <si>
    <t>Mesye sa a rele Schneider Thomas. Se yn moun vinn achte nan mache a. Mte kontan pale avel pou  bòn kondwit li lem te abòdel</t>
  </si>
  <si>
    <t>Nadia ki se yon machann chabon te kontan pale avem. Li dil pa gen telefon</t>
  </si>
  <si>
    <t>Machann pwodwi kosmetik sa a dil pa gen telefon el pa vle bqy non l</t>
  </si>
  <si>
    <t>Machann yO se preske até yo vann prpdwi yo</t>
  </si>
  <si>
    <t>Se nan k0ndisyon difisil machann yo ap vann paske se a té maj0rite vann</t>
  </si>
  <si>
    <t>Menm komanté</t>
  </si>
  <si>
    <t>Menm kómanté</t>
  </si>
  <si>
    <t>Il s'agissait d'une erreur</t>
  </si>
  <si>
    <t xml:space="preserve">Vande a pa gen problem li manke kek prodwi 
</t>
  </si>
  <si>
    <t>Li se yon detayan....donk pri prodwi yo monte sa fel mal.</t>
  </si>
  <si>
    <t>Li vle gen plus konfyans, epi vu jan ensekirite a ye a,li pè pou yon jou li pa ka al achte anko.</t>
  </si>
  <si>
    <t>Tout info yo korek</t>
  </si>
  <si>
    <t>Pou kantite prodwi agrikol yo pa gen chif poum chwazi c atik nou mete</t>
  </si>
  <si>
    <t>Pou intran agrikol yo nan kantite a pa genyen chif</t>
  </si>
  <si>
    <t>Info yo kòrèk</t>
  </si>
  <si>
    <t>Pou kesyon kijan de machann ou ye a c yon machann chita kp vann atè</t>
  </si>
  <si>
    <t>C yon machann kap vann an detay lakay li</t>
  </si>
  <si>
    <t>valeurnon-disponible</t>
  </si>
  <si>
    <t>valeur non-disponible</t>
  </si>
  <si>
    <t>Moun lan pa vle bay non l ak # Telf li.</t>
  </si>
  <si>
    <t>Fòk ta gen yon vizit nan dlo a ki nan zòn Siko.</t>
  </si>
  <si>
    <t>Produit non-disponible chez cette commercante</t>
  </si>
  <si>
    <t>Produit non disponible chez cette commercante</t>
  </si>
  <si>
    <t>donnees non-disponibles</t>
  </si>
  <si>
    <t>applicable/habitant/besoins/besoins_secteur_prioritaires_aliment/quantite_aliment_3</t>
  </si>
  <si>
    <t>Information non-consenti a continuer</t>
  </si>
  <si>
    <t>Informateur cle ayant moins de 18 ans</t>
  </si>
  <si>
    <t xml:space="preserve"> Chlore en grain</t>
  </si>
  <si>
    <t>% enquete Clients</t>
  </si>
  <si>
    <t>Produits alimentaires identifies comme prioritaire cites par les IC (Clients)</t>
  </si>
  <si>
    <t>Produits d'hygiene et d'assainissement identifies comme prioritaire cites par les IC (Clients)</t>
  </si>
  <si>
    <t xml:space="preserve">Produits plus difficiles à obtenir cités par les commerçants ayant déclaré avoir plus de mal à s’approvisionner. </t>
  </si>
  <si>
    <t>Type de commerce, désaggrégé par sexe</t>
  </si>
  <si>
    <t>Types de paiement acceptés</t>
  </si>
  <si>
    <t>Evolution du nombre de commerçants dans le marché, selon les commerçants, désaggrégé par départements</t>
  </si>
  <si>
    <t>Nombre de clients par jour, désaggégé par le sexe du commerçant</t>
  </si>
  <si>
    <t>Evolution du nombre de clients dans le marché, selon les commerçants</t>
  </si>
  <si>
    <t>PROPORTION DE MENAGE AYANT CONSIDERE QUE L'EAU PROCUREE EST DEJA TRAITEE</t>
  </si>
  <si>
    <t>Moyenne de applicable/habitant/besoins/men_taille</t>
  </si>
  <si>
    <t>Farine de blé (kg)</t>
  </si>
  <si>
    <t>Riz (kg)</t>
  </si>
  <si>
    <t>Maïs (kg)</t>
  </si>
  <si>
    <t>Blé (kg)</t>
  </si>
  <si>
    <t>Sucre (kg)</t>
  </si>
  <si>
    <t>Haricot noir (kg)</t>
  </si>
  <si>
    <t>Haricot rouge (kg)</t>
  </si>
  <si>
    <t>Huile (gal.)</t>
  </si>
  <si>
    <t xml:space="preserve">                                                                                     </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</si>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</sst>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HTG]\ #,##0.00"/>
    <numFmt numFmtId="165" formatCode="0.0"/>
    <numFmt numFmtId="166" formatCode="#,##0.00\ [$HTG]"/>
    <numFmt numFmtId="167" formatCode="#,##0\ [$HTG]"/>
    <numFmt numFmtId="168" formatCode="#,##0\ [$USD]"/>
    <numFmt numFmtId="169" formatCode="[$HTG]\ #,##0"/>
    <numFmt numFmtId="170" formatCode="0.00000"/>
    <numFmt numFmtId="171" formatCode="[h]:mm:ss;@"/>
  </numFmts>
  <fonts count="85">
    <font>
      <sz val="12"/>
      <color theme="1"/>
      <name val="Calibri"/>
      <family val="2"/>
      <scheme val="minor"/>
    </font>
    <font>
      <sz val="10"/>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rgb="FF000000"/>
      <name val="Calibri"/>
      <family val="2"/>
      <charset val="1"/>
    </font>
    <font>
      <b/>
      <sz val="18"/>
      <color rgb="FF000000"/>
      <name val="Arial Narrow"/>
      <family val="2"/>
      <charset val="1"/>
    </font>
    <font>
      <sz val="11"/>
      <color rgb="FF58585A"/>
      <name val="Arial Narrow"/>
      <family val="2"/>
    </font>
    <font>
      <b/>
      <sz val="11"/>
      <color rgb="FFFFFFFF"/>
      <name val="Arial Narrow"/>
      <family val="2"/>
      <charset val="1"/>
    </font>
    <font>
      <b/>
      <sz val="10"/>
      <color rgb="FFFFFFFF"/>
      <name val="Arial Narrow"/>
      <family val="2"/>
      <charset val="1"/>
    </font>
    <font>
      <sz val="11"/>
      <color rgb="FFEE5859"/>
      <name val="Arial Narrow"/>
      <family val="2"/>
    </font>
    <font>
      <sz val="12"/>
      <color theme="1"/>
      <name val="Arial Narrow"/>
      <family val="2"/>
    </font>
    <font>
      <b/>
      <sz val="12"/>
      <color theme="1"/>
      <name val="Arial Narrow"/>
      <family val="2"/>
    </font>
    <font>
      <sz val="12"/>
      <color theme="0"/>
      <name val="Arial Narrow"/>
      <family val="2"/>
    </font>
    <font>
      <sz val="12"/>
      <color rgb="FFEE5859"/>
      <name val="Arial Narrow"/>
      <family val="2"/>
    </font>
    <font>
      <b/>
      <sz val="12"/>
      <color theme="0"/>
      <name val="Arial Narrow"/>
      <family val="2"/>
    </font>
    <font>
      <sz val="8"/>
      <name val="Calibri"/>
      <family val="2"/>
      <scheme val="minor"/>
    </font>
    <font>
      <sz val="9"/>
      <color theme="1"/>
      <name val="Arial Narrow"/>
      <family val="2"/>
    </font>
    <font>
      <sz val="10"/>
      <color theme="1"/>
      <name val="Arial Narrow"/>
      <family val="2"/>
    </font>
    <font>
      <sz val="10"/>
      <color rgb="FFEE5859"/>
      <name val="Arial Narrow"/>
      <family val="2"/>
    </font>
    <font>
      <sz val="10"/>
      <color theme="4"/>
      <name val="Arial Narrow"/>
      <family val="2"/>
    </font>
    <font>
      <sz val="11"/>
      <color theme="1"/>
      <name val="Arial Narrow"/>
      <family val="2"/>
    </font>
    <font>
      <b/>
      <sz val="11"/>
      <color theme="0"/>
      <name val="Arial Narrow"/>
      <family val="2"/>
    </font>
    <font>
      <sz val="11"/>
      <color theme="2" tint="-0.749992370372631"/>
      <name val="Arial Narrow"/>
      <family val="2"/>
    </font>
    <font>
      <sz val="12"/>
      <color rgb="FF0070C0"/>
      <name val="Arial Narrow"/>
      <family val="2"/>
    </font>
    <font>
      <sz val="11"/>
      <color theme="1" tint="0.249977111117893"/>
      <name val="Arial Narrow"/>
      <family val="2"/>
    </font>
    <font>
      <sz val="11"/>
      <color theme="0"/>
      <name val="Arial Narrow"/>
      <family val="2"/>
    </font>
    <font>
      <vertAlign val="superscript"/>
      <sz val="11"/>
      <color rgb="FFEE5859"/>
      <name val="Arial Narrow"/>
      <family val="2"/>
    </font>
    <font>
      <b/>
      <vertAlign val="superscript"/>
      <sz val="12"/>
      <color theme="1"/>
      <name val="Arial Narrow"/>
      <family val="2"/>
    </font>
    <font>
      <vertAlign val="superscript"/>
      <sz val="10"/>
      <color theme="1"/>
      <name val="Arial Narrow"/>
      <family val="2"/>
    </font>
    <font>
      <vertAlign val="superscript"/>
      <sz val="12"/>
      <color theme="1"/>
      <name val="Arial Narrow"/>
      <family val="2"/>
    </font>
    <font>
      <b/>
      <sz val="10"/>
      <color theme="1"/>
      <name val="Arial Narrow"/>
      <family val="2"/>
    </font>
    <font>
      <sz val="12"/>
      <color rgb="FFFFFFFF"/>
      <name val="Arial Narrow"/>
      <family val="2"/>
    </font>
    <font>
      <sz val="12"/>
      <color rgb="FF000000"/>
      <name val="Arial Narrow"/>
      <family val="2"/>
    </font>
    <font>
      <sz val="12"/>
      <name val="Arial Narrow"/>
      <family val="2"/>
    </font>
    <font>
      <vertAlign val="superscript"/>
      <sz val="12"/>
      <color theme="0"/>
      <name val="Arial Narrow"/>
      <family val="2"/>
    </font>
    <font>
      <sz val="11"/>
      <name val="Arial Narrow"/>
      <family val="2"/>
    </font>
    <font>
      <sz val="12"/>
      <name val="Calibri"/>
      <family val="2"/>
      <scheme val="minor"/>
    </font>
    <font>
      <sz val="12"/>
      <color theme="1" tint="0.499984740745262"/>
      <name val="Arial Narrow"/>
      <family val="2"/>
    </font>
    <font>
      <sz val="12"/>
      <color theme="1"/>
      <name val="Calibri"/>
      <family val="2"/>
    </font>
    <font>
      <b/>
      <sz val="12"/>
      <color rgb="FF000000"/>
      <name val="Arial Narrow"/>
      <family val="2"/>
    </font>
    <font>
      <sz val="11"/>
      <color theme="2" tint="-0.499984740745262"/>
      <name val="Arial Narrow"/>
      <family val="2"/>
    </font>
    <font>
      <sz val="12"/>
      <color rgb="FFFF0000"/>
      <name val="Arial Narrow"/>
      <family val="2"/>
    </font>
    <font>
      <sz val="11"/>
      <color theme="1" tint="0.34998626667073579"/>
      <name val="Arial Narrow"/>
      <family val="2"/>
    </font>
    <font>
      <b/>
      <sz val="11"/>
      <color theme="0"/>
      <name val="Calibri"/>
      <family val="2"/>
      <scheme val="minor"/>
    </font>
    <font>
      <sz val="12"/>
      <color rgb="FF00B0F0"/>
      <name val="Arial Narrow"/>
      <family val="2"/>
    </font>
    <font>
      <sz val="12"/>
      <color rgb="FFFF0000"/>
      <name val="Calibri"/>
      <family val="2"/>
      <scheme val="minor"/>
    </font>
    <font>
      <sz val="11"/>
      <color rgb="FFFFFF66"/>
      <name val="Arial Narrow"/>
      <family val="2"/>
    </font>
    <font>
      <sz val="11"/>
      <color theme="1" tint="4.9989318521683403E-2"/>
      <name val="Arial Narrow"/>
      <family val="2"/>
    </font>
    <font>
      <sz val="11"/>
      <color rgb="FF002060"/>
      <name val="Arial Narrow"/>
      <family val="2"/>
    </font>
    <font>
      <sz val="12"/>
      <color rgb="FF002060"/>
      <name val="Arial Narrow"/>
      <family val="2"/>
    </font>
    <font>
      <sz val="11"/>
      <color rgb="FF585859"/>
      <name val="Arial Narrow"/>
      <family val="2"/>
    </font>
    <font>
      <sz val="10"/>
      <name val="Arial Narrow"/>
      <family val="2"/>
    </font>
    <font>
      <vertAlign val="superscript"/>
      <sz val="10"/>
      <name val="Arial Narrow"/>
      <family val="2"/>
    </font>
    <font>
      <sz val="9"/>
      <color indexed="81"/>
      <name val="Tahoma"/>
      <family val="2"/>
    </font>
    <font>
      <b/>
      <sz val="9"/>
      <color indexed="81"/>
      <name val="Tahoma"/>
      <family val="2"/>
    </font>
    <font>
      <sz val="12"/>
      <color rgb="FFC00000"/>
      <name val="Arial Narrow"/>
      <family val="2"/>
    </font>
    <font>
      <b/>
      <sz val="12"/>
      <color theme="1"/>
      <name val="Calibri"/>
      <family val="2"/>
      <scheme val="minor"/>
    </font>
    <font>
      <sz val="12"/>
      <color rgb="FFEE5859"/>
      <name val="Calibri"/>
      <family val="2"/>
      <scheme val="minor"/>
    </font>
    <font>
      <i/>
      <sz val="10"/>
      <name val="Arial Narrow"/>
      <family val="2"/>
    </font>
    <font>
      <sz val="12"/>
      <color theme="0" tint="-4.9989318521683403E-2"/>
      <name val="Calibri"/>
      <family val="2"/>
      <scheme val="minor"/>
    </font>
    <font>
      <sz val="12"/>
      <color theme="0"/>
      <name val="Calibri"/>
      <family val="2"/>
      <scheme val="minor"/>
    </font>
    <font>
      <sz val="12"/>
      <color theme="1"/>
      <name val="Arial Narrow"/>
      <family val="2"/>
    </font>
    <font>
      <sz val="12"/>
      <color theme="0"/>
      <name val="Arial Narrow"/>
      <family val="2"/>
    </font>
    <font>
      <sz val="11"/>
      <color indexed="63"/>
      <name val="Arial Narrow"/>
      <family val="2"/>
    </font>
    <font>
      <sz val="11"/>
      <color rgb="FFFF0000"/>
      <name val="Arial Narrow"/>
      <family val="2"/>
    </font>
    <font>
      <sz val="11"/>
      <color indexed="9"/>
      <name val="Arial Narrow"/>
      <family val="2"/>
    </font>
    <font>
      <sz val="11"/>
      <color indexed="10"/>
      <name val="Arial Narrow"/>
      <family val="2"/>
    </font>
    <font>
      <sz val="11"/>
      <color indexed="57"/>
      <name val="Arial Narrow"/>
      <family val="2"/>
    </font>
    <font>
      <sz val="11"/>
      <color indexed="19"/>
      <name val="Arial Narrow"/>
      <family val="2"/>
    </font>
    <font>
      <sz val="11"/>
      <color indexed="8"/>
      <name val="Arial Narrow"/>
      <family val="2"/>
    </font>
    <font>
      <sz val="11"/>
      <color indexed="50"/>
      <name val="Arial Narrow"/>
      <family val="2"/>
    </font>
    <font>
      <sz val="11"/>
      <color indexed="40"/>
      <name val="Arial Narrow"/>
      <family val="2"/>
    </font>
    <font>
      <sz val="11"/>
      <color indexed="56"/>
      <name val="Arial Narrow"/>
      <family val="2"/>
    </font>
    <font>
      <i/>
      <sz val="11"/>
      <color indexed="8"/>
      <name val="Arial Narrow"/>
      <family val="2"/>
    </font>
    <font>
      <sz val="12"/>
      <color indexed="8"/>
      <name val="Calibri"/>
      <family val="2"/>
    </font>
    <font>
      <sz val="12"/>
      <color indexed="8"/>
      <name val="Arial Narrow"/>
      <family val="2"/>
    </font>
    <font>
      <sz val="10"/>
      <color indexed="63"/>
      <name val="Arial Narrow"/>
      <family val="2"/>
    </font>
    <font>
      <sz val="7"/>
      <color indexed="8"/>
      <name val="Arial Narrow"/>
      <family val="2"/>
    </font>
    <font>
      <sz val="10"/>
      <color indexed="8"/>
      <name val="Arial Narrow"/>
      <family val="2"/>
    </font>
    <font>
      <sz val="8"/>
      <color indexed="8"/>
      <name val="Arial Narrow"/>
      <family val="2"/>
    </font>
    <font>
      <sz val="11"/>
      <color rgb="FF0000FF"/>
      <name val="Arial Narrow"/>
      <family val="2"/>
    </font>
  </fonts>
  <fills count="54">
    <fill>
      <patternFill patternType="none"/>
    </fill>
    <fill>
      <patternFill patternType="gray125"/>
    </fill>
    <fill>
      <patternFill patternType="solid">
        <fgColor rgb="FFEE5859"/>
        <bgColor indexed="64"/>
      </patternFill>
    </fill>
    <fill>
      <patternFill patternType="solid">
        <fgColor theme="0" tint="-0.499984740745262"/>
        <bgColor indexed="64"/>
      </patternFill>
    </fill>
    <fill>
      <patternFill patternType="solid">
        <fgColor theme="0"/>
        <bgColor indexed="64"/>
      </patternFill>
    </fill>
    <fill>
      <patternFill patternType="solid">
        <fgColor rgb="FFEE5859"/>
        <bgColor rgb="FFEE5859"/>
      </patternFill>
    </fill>
    <fill>
      <patternFill patternType="solid">
        <fgColor rgb="FFA6A6A6"/>
        <bgColor rgb="FFA5A5A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2" tint="-9.9978637043366805E-2"/>
        <bgColor indexed="64"/>
      </patternFill>
    </fill>
    <fill>
      <patternFill patternType="solid">
        <fgColor rgb="FF808080"/>
        <bgColor rgb="FF000000"/>
      </patternFill>
    </fill>
    <fill>
      <patternFill patternType="solid">
        <fgColor rgb="FFE7E6E6"/>
        <bgColor rgb="FF000000"/>
      </patternFill>
    </fill>
    <fill>
      <patternFill patternType="solid">
        <fgColor theme="0" tint="-0.249977111117893"/>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4" tint="-0.499984740745262"/>
        <bgColor indexed="64"/>
      </patternFill>
    </fill>
    <fill>
      <patternFill patternType="solid">
        <fgColor rgb="FFA5C9A1"/>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bgColor indexed="64"/>
      </patternFill>
    </fill>
    <fill>
      <patternFill patternType="solid">
        <fgColor theme="7"/>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7030A0"/>
        <bgColor indexed="64"/>
      </patternFill>
    </fill>
    <fill>
      <patternFill patternType="solid">
        <fgColor rgb="FFFF7E79"/>
        <bgColor indexed="64"/>
      </patternFill>
    </fill>
    <fill>
      <patternFill patternType="solid">
        <fgColor rgb="FF0070C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1"/>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rgb="FF00B05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2" tint="-0.749992370372631"/>
        <bgColor indexed="64"/>
      </patternFill>
    </fill>
    <fill>
      <patternFill patternType="solid">
        <fgColor theme="2" tint="-0.249977111117893"/>
        <bgColor indexed="64"/>
      </patternFill>
    </fill>
  </fills>
  <borders count="22">
    <border>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medium">
        <color indexed="64"/>
      </right>
      <top style="medium">
        <color indexed="64"/>
      </top>
      <bottom/>
      <diagonal/>
    </border>
    <border>
      <left/>
      <right/>
      <top style="medium">
        <color indexed="64"/>
      </top>
      <bottom/>
      <diagonal/>
    </border>
    <border>
      <left style="medium">
        <color auto="1"/>
      </left>
      <right/>
      <top style="medium">
        <color auto="1"/>
      </top>
      <bottom/>
      <diagonal/>
    </border>
    <border>
      <left style="medium">
        <color auto="1"/>
      </left>
      <right style="thin">
        <color theme="0"/>
      </right>
      <top/>
      <bottom/>
      <diagonal/>
    </border>
    <border>
      <left/>
      <right/>
      <top/>
      <bottom style="medium">
        <color rgb="FFFFFFFF"/>
      </bottom>
      <diagonal/>
    </border>
    <border>
      <left style="medium">
        <color auto="1"/>
      </left>
      <right style="thin">
        <color theme="0"/>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medium">
        <color indexed="64"/>
      </right>
      <top/>
      <bottom style="medium">
        <color indexed="64"/>
      </bottom>
      <diagonal/>
    </border>
    <border>
      <left/>
      <right/>
      <top/>
      <bottom style="thin">
        <color indexed="64"/>
      </bottom>
      <diagonal/>
    </border>
  </borders>
  <cellStyleXfs count="10">
    <xf numFmtId="0" fontId="0" fillId="0" borderId="0"/>
    <xf numFmtId="9" fontId="7" fillId="0" borderId="0" applyFont="0" applyFill="0" applyBorder="0" applyAlignment="0" applyProtection="0"/>
    <xf numFmtId="0" fontId="8" fillId="0" borderId="0"/>
    <xf numFmtId="9"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7" fillId="0" borderId="0"/>
  </cellStyleXfs>
  <cellXfs count="397">
    <xf numFmtId="0" fontId="0" fillId="0" borderId="0" xfId="0"/>
    <xf numFmtId="0" fontId="0" fillId="0" borderId="0" xfId="0" applyAlignment="1">
      <alignment horizontal="left"/>
    </xf>
    <xf numFmtId="0" fontId="0" fillId="4" borderId="0" xfId="0" applyFill="1"/>
    <xf numFmtId="0" fontId="9" fillId="4" borderId="0" xfId="2" applyFont="1" applyFill="1" applyAlignment="1">
      <alignment horizontal="left" vertical="top" wrapText="1"/>
    </xf>
    <xf numFmtId="0" fontId="11" fillId="5" borderId="13" xfId="2" applyFont="1" applyFill="1" applyBorder="1" applyAlignment="1">
      <alignment vertical="top" wrapText="1"/>
    </xf>
    <xf numFmtId="0" fontId="11" fillId="5" borderId="14" xfId="2" applyFont="1" applyFill="1" applyBorder="1" applyAlignment="1">
      <alignment horizontal="left" vertical="top" wrapText="1"/>
    </xf>
    <xf numFmtId="0" fontId="12" fillId="6" borderId="15" xfId="2" applyFont="1" applyFill="1" applyBorder="1" applyAlignment="1">
      <alignment vertical="top" wrapText="1"/>
    </xf>
    <xf numFmtId="0" fontId="11" fillId="5" borderId="0" xfId="2" applyFont="1" applyFill="1" applyAlignment="1">
      <alignment horizontal="left" vertical="top" wrapText="1"/>
    </xf>
    <xf numFmtId="0" fontId="12" fillId="6" borderId="17" xfId="2" applyFont="1" applyFill="1" applyBorder="1" applyAlignment="1">
      <alignment vertical="top" wrapText="1"/>
    </xf>
    <xf numFmtId="0" fontId="13" fillId="0" borderId="0" xfId="0" applyFont="1"/>
    <xf numFmtId="0" fontId="14" fillId="0" borderId="0" xfId="0" applyFont="1"/>
    <xf numFmtId="0" fontId="15" fillId="0" borderId="0" xfId="0" applyFont="1"/>
    <xf numFmtId="0" fontId="14" fillId="0" borderId="0" xfId="0" applyNumberFormat="1" applyFont="1"/>
    <xf numFmtId="0" fontId="14" fillId="0" borderId="0" xfId="0" applyFont="1" applyAlignment="1">
      <alignment horizontal="left"/>
    </xf>
    <xf numFmtId="1" fontId="14" fillId="0" borderId="0" xfId="0" applyNumberFormat="1" applyFont="1"/>
    <xf numFmtId="0" fontId="16" fillId="3" borderId="0" xfId="0" applyFont="1" applyFill="1"/>
    <xf numFmtId="1" fontId="17" fillId="0" borderId="0" xfId="0" applyNumberFormat="1" applyFont="1"/>
    <xf numFmtId="0" fontId="17" fillId="0" borderId="0" xfId="0" applyFont="1"/>
    <xf numFmtId="0" fontId="14" fillId="0" borderId="0" xfId="0" applyFont="1" applyAlignment="1">
      <alignment horizontal="right"/>
    </xf>
    <xf numFmtId="9" fontId="14" fillId="0" borderId="0" xfId="0" applyNumberFormat="1" applyFont="1"/>
    <xf numFmtId="0" fontId="20" fillId="0" borderId="0" xfId="0" applyFont="1"/>
    <xf numFmtId="0" fontId="20" fillId="0" borderId="0" xfId="0" applyFont="1" applyAlignment="1">
      <alignment horizontal="left"/>
    </xf>
    <xf numFmtId="164" fontId="14" fillId="0" borderId="0" xfId="0" applyNumberFormat="1" applyFont="1"/>
    <xf numFmtId="0" fontId="21" fillId="0" borderId="0" xfId="0" applyFont="1"/>
    <xf numFmtId="165" fontId="14" fillId="0" borderId="0" xfId="0" applyNumberFormat="1" applyFont="1"/>
    <xf numFmtId="9" fontId="0" fillId="0" borderId="0" xfId="0" applyNumberFormat="1"/>
    <xf numFmtId="9" fontId="0" fillId="0" borderId="0" xfId="1" applyFont="1"/>
    <xf numFmtId="9" fontId="24" fillId="0" borderId="0" xfId="3" applyFont="1"/>
    <xf numFmtId="9" fontId="0" fillId="0" borderId="0" xfId="1" applyFont="1" applyFill="1"/>
    <xf numFmtId="0" fontId="18" fillId="3" borderId="0" xfId="0" applyFont="1" applyFill="1"/>
    <xf numFmtId="0" fontId="18" fillId="3" borderId="18" xfId="0" applyFont="1" applyFill="1" applyBorder="1"/>
    <xf numFmtId="0" fontId="0" fillId="0" borderId="0" xfId="0" applyFill="1"/>
    <xf numFmtId="9" fontId="14" fillId="0" borderId="0" xfId="1" applyFont="1"/>
    <xf numFmtId="0" fontId="14" fillId="0" borderId="0" xfId="0" applyFont="1" applyFill="1"/>
    <xf numFmtId="0" fontId="26" fillId="0" borderId="0" xfId="0" applyFont="1"/>
    <xf numFmtId="0" fontId="0" fillId="0" borderId="0" xfId="0" pivotButton="1"/>
    <xf numFmtId="2" fontId="14" fillId="0" borderId="0" xfId="0" applyNumberFormat="1" applyFont="1"/>
    <xf numFmtId="0" fontId="13" fillId="0" borderId="0" xfId="0" applyFont="1" applyFill="1"/>
    <xf numFmtId="1" fontId="17" fillId="0" borderId="0" xfId="0" applyNumberFormat="1" applyFont="1" applyFill="1"/>
    <xf numFmtId="1" fontId="14" fillId="0" borderId="0" xfId="0" applyNumberFormat="1" applyFont="1" applyFill="1"/>
    <xf numFmtId="2" fontId="14" fillId="0" borderId="0" xfId="0" applyNumberFormat="1" applyFont="1" applyFill="1"/>
    <xf numFmtId="165" fontId="36" fillId="0" borderId="0" xfId="0" applyNumberFormat="1" applyFont="1" applyFill="1" applyBorder="1"/>
    <xf numFmtId="0" fontId="16" fillId="0" borderId="0" xfId="0" applyFont="1" applyFill="1"/>
    <xf numFmtId="17" fontId="16" fillId="3" borderId="0" xfId="0" applyNumberFormat="1" applyFont="1" applyFill="1"/>
    <xf numFmtId="0" fontId="14" fillId="9" borderId="0" xfId="0" applyFont="1" applyFill="1"/>
    <xf numFmtId="1" fontId="14" fillId="9" borderId="0" xfId="0" applyNumberFormat="1" applyFont="1" applyFill="1"/>
    <xf numFmtId="1" fontId="36" fillId="0" borderId="0" xfId="0" applyNumberFormat="1" applyFont="1" applyFill="1" applyBorder="1"/>
    <xf numFmtId="17" fontId="14" fillId="0" borderId="0" xfId="0" applyNumberFormat="1" applyFont="1"/>
    <xf numFmtId="166" fontId="15" fillId="0" borderId="0" xfId="0" applyNumberFormat="1" applyFont="1" applyFill="1"/>
    <xf numFmtId="166" fontId="14" fillId="0" borderId="0" xfId="0" applyNumberFormat="1" applyFont="1" applyFill="1"/>
    <xf numFmtId="166" fontId="0" fillId="0" borderId="0" xfId="0" applyNumberFormat="1" applyFill="1"/>
    <xf numFmtId="9" fontId="14" fillId="0" borderId="0" xfId="1" applyFont="1" applyFill="1"/>
    <xf numFmtId="0" fontId="0" fillId="0" borderId="19" xfId="0" applyBorder="1" applyAlignment="1">
      <alignment horizontal="left"/>
    </xf>
    <xf numFmtId="167" fontId="15" fillId="0" borderId="0" xfId="0" applyNumberFormat="1" applyFont="1" applyFill="1"/>
    <xf numFmtId="165" fontId="14" fillId="0" borderId="0" xfId="0" applyNumberFormat="1" applyFont="1" applyFill="1"/>
    <xf numFmtId="0" fontId="14" fillId="0" borderId="0" xfId="0" applyNumberFormat="1" applyFont="1" applyFill="1"/>
    <xf numFmtId="0" fontId="21" fillId="0" borderId="0" xfId="0" applyFont="1" applyAlignment="1"/>
    <xf numFmtId="0" fontId="21" fillId="0" borderId="0" xfId="0" applyFont="1" applyFill="1"/>
    <xf numFmtId="0" fontId="39" fillId="0" borderId="0" xfId="0" applyFont="1"/>
    <xf numFmtId="164" fontId="14" fillId="0" borderId="0" xfId="0" applyNumberFormat="1" applyFont="1" applyFill="1"/>
    <xf numFmtId="164" fontId="37" fillId="0" borderId="0" xfId="0" applyNumberFormat="1" applyFont="1"/>
    <xf numFmtId="17" fontId="16" fillId="3" borderId="0" xfId="0" applyNumberFormat="1" applyFont="1" applyFill="1" applyAlignment="1">
      <alignment horizontal="left" indent="1"/>
    </xf>
    <xf numFmtId="0" fontId="40" fillId="0" borderId="0" xfId="0" applyFont="1" applyFill="1"/>
    <xf numFmtId="0" fontId="37" fillId="0" borderId="0" xfId="0" applyFont="1" applyFill="1"/>
    <xf numFmtId="1" fontId="37" fillId="0" borderId="0" xfId="0" applyNumberFormat="1" applyFont="1" applyFill="1"/>
    <xf numFmtId="2" fontId="37" fillId="0" borderId="0" xfId="0" applyNumberFormat="1" applyFont="1" applyFill="1"/>
    <xf numFmtId="1" fontId="14" fillId="10" borderId="0" xfId="0" applyNumberFormat="1" applyFont="1" applyFill="1"/>
    <xf numFmtId="1" fontId="17" fillId="10" borderId="0" xfId="0" applyNumberFormat="1" applyFont="1" applyFill="1"/>
    <xf numFmtId="9" fontId="0" fillId="0" borderId="0" xfId="0" applyNumberFormat="1" applyFill="1"/>
    <xf numFmtId="9" fontId="14" fillId="0" borderId="0" xfId="0" applyNumberFormat="1" applyFont="1" applyFill="1"/>
    <xf numFmtId="164" fontId="27" fillId="0" borderId="0" xfId="0" applyNumberFormat="1" applyFont="1" applyFill="1"/>
    <xf numFmtId="0" fontId="18" fillId="0" borderId="0" xfId="0" applyFont="1" applyFill="1"/>
    <xf numFmtId="0" fontId="0" fillId="0" borderId="0" xfId="0" applyFill="1" applyBorder="1" applyAlignment="1">
      <alignment horizontal="left"/>
    </xf>
    <xf numFmtId="0" fontId="15" fillId="0" borderId="0" xfId="0" applyFont="1" applyFill="1"/>
    <xf numFmtId="0" fontId="18" fillId="0" borderId="18" xfId="0" applyFont="1" applyFill="1" applyBorder="1"/>
    <xf numFmtId="0" fontId="14" fillId="0" borderId="0" xfId="0" applyFont="1" applyFill="1" applyAlignment="1">
      <alignment horizontal="left"/>
    </xf>
    <xf numFmtId="0" fontId="18" fillId="0" borderId="19" xfId="0" applyFont="1" applyFill="1" applyBorder="1" applyAlignment="1">
      <alignment horizontal="left"/>
    </xf>
    <xf numFmtId="0" fontId="18" fillId="0" borderId="19" xfId="0" applyNumberFormat="1" applyFont="1" applyFill="1" applyBorder="1"/>
    <xf numFmtId="9" fontId="18" fillId="0" borderId="19" xfId="0" applyNumberFormat="1" applyFont="1" applyFill="1" applyBorder="1" applyAlignment="1"/>
    <xf numFmtId="0" fontId="41" fillId="0" borderId="0" xfId="0" applyFont="1"/>
    <xf numFmtId="0" fontId="10" fillId="0" borderId="0" xfId="0" applyFont="1" applyFill="1" applyAlignment="1">
      <alignment horizontal="justify" vertical="center"/>
    </xf>
    <xf numFmtId="17" fontId="10" fillId="0" borderId="0" xfId="0" applyNumberFormat="1" applyFont="1" applyFill="1" applyAlignment="1">
      <alignment horizontal="justify" vertical="center"/>
    </xf>
    <xf numFmtId="0" fontId="14" fillId="10" borderId="0" xfId="0" applyFont="1" applyFill="1"/>
    <xf numFmtId="164" fontId="27" fillId="10" borderId="0" xfId="0" applyNumberFormat="1" applyFont="1" applyFill="1"/>
    <xf numFmtId="17" fontId="16" fillId="0" borderId="0" xfId="0" applyNumberFormat="1" applyFont="1" applyFill="1" applyAlignment="1">
      <alignment horizontal="left" indent="1"/>
    </xf>
    <xf numFmtId="17" fontId="16" fillId="0" borderId="0" xfId="0" applyNumberFormat="1" applyFont="1" applyFill="1"/>
    <xf numFmtId="0" fontId="36" fillId="0" borderId="0" xfId="0" applyFont="1" applyFill="1" applyBorder="1"/>
    <xf numFmtId="17" fontId="35" fillId="11" borderId="0" xfId="0" applyNumberFormat="1" applyFont="1" applyFill="1" applyBorder="1"/>
    <xf numFmtId="1" fontId="36" fillId="12" borderId="0" xfId="0" applyNumberFormat="1" applyFont="1" applyFill="1" applyBorder="1"/>
    <xf numFmtId="0" fontId="36" fillId="12" borderId="0" xfId="0" applyFont="1" applyFill="1" applyBorder="1"/>
    <xf numFmtId="0" fontId="42" fillId="0" borderId="0" xfId="0" applyFont="1" applyFill="1" applyBorder="1"/>
    <xf numFmtId="165" fontId="36" fillId="0" borderId="0" xfId="1" applyNumberFormat="1" applyFont="1" applyFill="1" applyBorder="1"/>
    <xf numFmtId="167" fontId="43" fillId="0" borderId="0" xfId="0" applyNumberFormat="1" applyFont="1" applyFill="1" applyBorder="1"/>
    <xf numFmtId="166" fontId="36" fillId="0" borderId="0" xfId="0" applyNumberFormat="1" applyFont="1" applyFill="1" applyBorder="1"/>
    <xf numFmtId="166" fontId="43" fillId="0" borderId="0" xfId="0" applyNumberFormat="1" applyFont="1" applyFill="1" applyBorder="1"/>
    <xf numFmtId="9" fontId="36" fillId="0" borderId="0" xfId="0" applyNumberFormat="1" applyFont="1" applyFill="1" applyBorder="1"/>
    <xf numFmtId="0" fontId="14" fillId="4" borderId="0" xfId="0" applyFont="1" applyFill="1"/>
    <xf numFmtId="9" fontId="18" fillId="0" borderId="0" xfId="0" applyNumberFormat="1" applyFont="1" applyFill="1"/>
    <xf numFmtId="0" fontId="18" fillId="0" borderId="0" xfId="0" applyNumberFormat="1" applyFont="1" applyFill="1"/>
    <xf numFmtId="0" fontId="18" fillId="0" borderId="0" xfId="0" applyFont="1" applyFill="1" applyAlignment="1"/>
    <xf numFmtId="0" fontId="25" fillId="0" borderId="0" xfId="0" applyFont="1" applyFill="1"/>
    <xf numFmtId="0" fontId="0" fillId="0" borderId="0" xfId="0" applyNumberFormat="1"/>
    <xf numFmtId="1" fontId="14" fillId="0" borderId="0" xfId="1" applyNumberFormat="1" applyFont="1" applyFill="1"/>
    <xf numFmtId="9" fontId="14" fillId="0" borderId="0" xfId="1" applyNumberFormat="1" applyFont="1" applyAlignment="1">
      <alignment horizontal="left"/>
    </xf>
    <xf numFmtId="9" fontId="14" fillId="0" borderId="0" xfId="0" applyNumberFormat="1" applyFont="1" applyAlignment="1">
      <alignment horizontal="left"/>
    </xf>
    <xf numFmtId="0" fontId="45" fillId="0" borderId="0" xfId="0" applyFont="1"/>
    <xf numFmtId="9" fontId="0" fillId="0" borderId="0" xfId="1" applyNumberFormat="1" applyFont="1"/>
    <xf numFmtId="0" fontId="0" fillId="25" borderId="0" xfId="0" applyFill="1"/>
    <xf numFmtId="9" fontId="14" fillId="25" borderId="0" xfId="1" applyFont="1" applyFill="1"/>
    <xf numFmtId="1" fontId="14" fillId="25" borderId="0" xfId="0" applyNumberFormat="1" applyFont="1" applyFill="1"/>
    <xf numFmtId="0" fontId="14" fillId="25" borderId="0" xfId="0" applyFont="1" applyFill="1"/>
    <xf numFmtId="1" fontId="14" fillId="0" borderId="0" xfId="0" applyNumberFormat="1" applyFont="1" applyAlignment="1">
      <alignment horizontal="right"/>
    </xf>
    <xf numFmtId="1" fontId="17" fillId="0" borderId="0" xfId="0" applyNumberFormat="1" applyFont="1" applyFill="1" applyAlignment="1">
      <alignment horizontal="right"/>
    </xf>
    <xf numFmtId="9" fontId="14" fillId="4" borderId="0" xfId="1" applyFont="1" applyFill="1"/>
    <xf numFmtId="164" fontId="48" fillId="0" borderId="0" xfId="0" applyNumberFormat="1" applyFont="1"/>
    <xf numFmtId="164" fontId="37" fillId="0" borderId="0" xfId="0" applyNumberFormat="1" applyFont="1" applyFill="1"/>
    <xf numFmtId="0" fontId="49" fillId="0" borderId="0" xfId="0" applyFont="1" applyAlignment="1">
      <alignment horizontal="left"/>
    </xf>
    <xf numFmtId="0" fontId="49" fillId="0" borderId="0" xfId="0" applyFont="1"/>
    <xf numFmtId="10" fontId="0" fillId="0" borderId="0" xfId="0" applyNumberFormat="1"/>
    <xf numFmtId="1" fontId="45" fillId="0" borderId="0" xfId="0" applyNumberFormat="1" applyFont="1" applyAlignment="1">
      <alignment horizontal="left"/>
    </xf>
    <xf numFmtId="0" fontId="14" fillId="26" borderId="0" xfId="0" applyFont="1" applyFill="1"/>
    <xf numFmtId="0" fontId="14" fillId="27" borderId="0" xfId="0" applyFont="1" applyFill="1"/>
    <xf numFmtId="0" fontId="14" fillId="2" borderId="0" xfId="0" applyFont="1" applyFill="1"/>
    <xf numFmtId="0" fontId="0" fillId="0" borderId="0" xfId="0" applyFont="1"/>
    <xf numFmtId="0" fontId="24" fillId="0" borderId="0" xfId="0" applyFont="1"/>
    <xf numFmtId="0" fontId="46" fillId="0" borderId="0" xfId="0" applyFont="1"/>
    <xf numFmtId="0" fontId="28" fillId="0" borderId="0" xfId="0" applyFont="1"/>
    <xf numFmtId="0" fontId="28" fillId="35" borderId="0" xfId="0" applyFont="1" applyFill="1"/>
    <xf numFmtId="0" fontId="28" fillId="35" borderId="0" xfId="0" applyFont="1" applyFill="1" applyAlignment="1">
      <alignment horizontal="left"/>
    </xf>
    <xf numFmtId="0" fontId="28" fillId="4" borderId="0" xfId="0" applyFont="1" applyFill="1"/>
    <xf numFmtId="0" fontId="28" fillId="4" borderId="0" xfId="0" applyFont="1" applyFill="1" applyAlignment="1">
      <alignment horizontal="left"/>
    </xf>
    <xf numFmtId="0" fontId="29" fillId="34" borderId="0" xfId="0" applyFont="1" applyFill="1"/>
    <xf numFmtId="0" fontId="29" fillId="34" borderId="0" xfId="0" applyFont="1" applyFill="1" applyAlignment="1">
      <alignment horizontal="left"/>
    </xf>
    <xf numFmtId="0" fontId="28" fillId="0" borderId="0" xfId="0" applyFont="1" applyFill="1"/>
    <xf numFmtId="0" fontId="28" fillId="0" borderId="0" xfId="0" applyFont="1" applyFill="1" applyAlignment="1">
      <alignment horizontal="left"/>
    </xf>
    <xf numFmtId="0" fontId="14" fillId="35" borderId="0" xfId="0" applyFont="1" applyFill="1"/>
    <xf numFmtId="0" fontId="39" fillId="35" borderId="0" xfId="0" applyFont="1" applyFill="1"/>
    <xf numFmtId="0" fontId="29" fillId="36" borderId="0" xfId="0" applyFont="1" applyFill="1"/>
    <xf numFmtId="0" fontId="29" fillId="36" borderId="0" xfId="0" applyFont="1" applyFill="1" applyAlignment="1">
      <alignment horizontal="left"/>
    </xf>
    <xf numFmtId="0" fontId="29" fillId="0" borderId="0" xfId="0" applyFont="1" applyFill="1"/>
    <xf numFmtId="0" fontId="29" fillId="0" borderId="0" xfId="0" applyFont="1" applyFill="1" applyAlignment="1">
      <alignment horizontal="left"/>
    </xf>
    <xf numFmtId="0" fontId="10" fillId="4" borderId="0" xfId="0" applyFont="1" applyFill="1"/>
    <xf numFmtId="0" fontId="10" fillId="4" borderId="0" xfId="0" applyFont="1" applyFill="1" applyAlignment="1">
      <alignment horizontal="left"/>
    </xf>
    <xf numFmtId="0" fontId="10" fillId="0" borderId="0" xfId="0" applyFont="1" applyFill="1"/>
    <xf numFmtId="0" fontId="10" fillId="0" borderId="0" xfId="0" applyFont="1" applyFill="1" applyAlignment="1">
      <alignment horizontal="left"/>
    </xf>
    <xf numFmtId="0" fontId="29" fillId="37" borderId="0" xfId="0" applyFont="1" applyFill="1"/>
    <xf numFmtId="0" fontId="29" fillId="37" borderId="0" xfId="0" applyFont="1" applyFill="1" applyAlignment="1">
      <alignment horizontal="left"/>
    </xf>
    <xf numFmtId="0" fontId="39" fillId="4" borderId="0" xfId="0" applyFont="1" applyFill="1"/>
    <xf numFmtId="0" fontId="28" fillId="24" borderId="0" xfId="0" applyFont="1" applyFill="1"/>
    <xf numFmtId="0" fontId="28" fillId="24" borderId="0" xfId="0" applyFont="1" applyFill="1" applyAlignment="1">
      <alignment horizontal="left"/>
    </xf>
    <xf numFmtId="0" fontId="28" fillId="31" borderId="0" xfId="0" applyFont="1" applyFill="1"/>
    <xf numFmtId="0" fontId="28" fillId="31" borderId="0" xfId="0" applyFont="1" applyFill="1" applyAlignment="1">
      <alignment horizontal="left"/>
    </xf>
    <xf numFmtId="0" fontId="28" fillId="0" borderId="0" xfId="0" applyFont="1" applyAlignment="1">
      <alignment horizontal="left"/>
    </xf>
    <xf numFmtId="0" fontId="28" fillId="33" borderId="0" xfId="0" applyFont="1" applyFill="1"/>
    <xf numFmtId="0" fontId="29" fillId="13" borderId="0" xfId="0" applyFont="1" applyFill="1"/>
    <xf numFmtId="0" fontId="29" fillId="13" borderId="0" xfId="0" applyFont="1" applyFill="1" applyAlignment="1">
      <alignment horizontal="left"/>
    </xf>
    <xf numFmtId="0" fontId="28" fillId="35" borderId="0" xfId="0" applyFont="1" applyFill="1" applyAlignment="1">
      <alignment wrapText="1"/>
    </xf>
    <xf numFmtId="0" fontId="29" fillId="38" borderId="0" xfId="0" applyFont="1" applyFill="1"/>
    <xf numFmtId="0" fontId="29" fillId="38" borderId="0" xfId="0" applyFont="1" applyFill="1" applyAlignment="1">
      <alignment horizontal="left"/>
    </xf>
    <xf numFmtId="0" fontId="29" fillId="3" borderId="0" xfId="0" applyFont="1" applyFill="1"/>
    <xf numFmtId="0" fontId="29" fillId="3" borderId="0" xfId="0" applyFont="1" applyFill="1" applyAlignment="1">
      <alignment horizontal="left"/>
    </xf>
    <xf numFmtId="0" fontId="14" fillId="3" borderId="0" xfId="0" applyFont="1" applyFill="1"/>
    <xf numFmtId="0" fontId="28" fillId="28" borderId="0" xfId="0" applyFont="1" applyFill="1"/>
    <xf numFmtId="0" fontId="29" fillId="28" borderId="0" xfId="0" applyFont="1" applyFill="1"/>
    <xf numFmtId="0" fontId="29" fillId="28" borderId="0" xfId="0" applyFont="1" applyFill="1" applyAlignment="1">
      <alignment horizontal="left"/>
    </xf>
    <xf numFmtId="0" fontId="14" fillId="28" borderId="0" xfId="0" applyFont="1" applyFill="1"/>
    <xf numFmtId="0" fontId="28" fillId="28" borderId="0" xfId="0" applyFont="1" applyFill="1" applyAlignment="1">
      <alignment horizontal="left"/>
    </xf>
    <xf numFmtId="0" fontId="28" fillId="23" borderId="0" xfId="0" applyFont="1" applyFill="1"/>
    <xf numFmtId="0" fontId="39" fillId="0" borderId="0" xfId="0" applyFont="1" applyFill="1"/>
    <xf numFmtId="0" fontId="39" fillId="13" borderId="0" xfId="0" applyFont="1" applyFill="1"/>
    <xf numFmtId="0" fontId="29" fillId="32" borderId="0" xfId="0" applyFont="1" applyFill="1"/>
    <xf numFmtId="0" fontId="51" fillId="30" borderId="0" xfId="0" applyFont="1" applyFill="1"/>
    <xf numFmtId="0" fontId="39" fillId="30" borderId="0" xfId="0" applyFont="1" applyFill="1"/>
    <xf numFmtId="0" fontId="29" fillId="30" borderId="0" xfId="0" applyFont="1" applyFill="1"/>
    <xf numFmtId="0" fontId="51" fillId="0" borderId="0" xfId="0" applyFont="1" applyFill="1"/>
    <xf numFmtId="0" fontId="39" fillId="23" borderId="0" xfId="0" applyFont="1" applyFill="1"/>
    <xf numFmtId="0" fontId="52" fillId="23" borderId="0" xfId="0" applyFont="1" applyFill="1"/>
    <xf numFmtId="0" fontId="51" fillId="0" borderId="0" xfId="0" applyFont="1" applyFill="1" applyAlignment="1">
      <alignment horizontal="left"/>
    </xf>
    <xf numFmtId="0" fontId="10" fillId="35" borderId="0" xfId="0" applyFont="1" applyFill="1"/>
    <xf numFmtId="0" fontId="10" fillId="35" borderId="0" xfId="0" applyFont="1" applyFill="1" applyAlignment="1">
      <alignment horizontal="left"/>
    </xf>
    <xf numFmtId="0" fontId="28" fillId="29" borderId="0" xfId="0" applyFont="1" applyFill="1"/>
    <xf numFmtId="0" fontId="14" fillId="29" borderId="0" xfId="0" applyFont="1" applyFill="1"/>
    <xf numFmtId="0" fontId="52" fillId="0" borderId="0" xfId="0" applyFont="1" applyFill="1"/>
    <xf numFmtId="0" fontId="46" fillId="0" borderId="0" xfId="0" applyFont="1" applyFill="1"/>
    <xf numFmtId="0" fontId="44" fillId="0" borderId="0" xfId="0" applyFont="1" applyFill="1"/>
    <xf numFmtId="0" fontId="46" fillId="0" borderId="0" xfId="0" applyFont="1" applyFill="1" applyAlignment="1">
      <alignment horizontal="left"/>
    </xf>
    <xf numFmtId="0" fontId="44" fillId="0" borderId="0" xfId="0" applyFont="1" applyFill="1" applyAlignment="1">
      <alignment horizontal="left"/>
    </xf>
    <xf numFmtId="0" fontId="54" fillId="0" borderId="0" xfId="0" applyFont="1" applyFill="1" applyBorder="1" applyAlignment="1">
      <alignment horizontal="left" vertical="center" wrapText="1"/>
    </xf>
    <xf numFmtId="0" fontId="10" fillId="0" borderId="0" xfId="0" applyFont="1" applyFill="1" applyAlignment="1">
      <alignment vertical="center"/>
    </xf>
    <xf numFmtId="0" fontId="24" fillId="0" borderId="0" xfId="0" applyFont="1" applyFill="1"/>
    <xf numFmtId="0" fontId="10" fillId="0" borderId="0" xfId="0" applyNumberFormat="1" applyFont="1" applyFill="1" applyAlignment="1">
      <alignment vertical="center"/>
    </xf>
    <xf numFmtId="0" fontId="54" fillId="0" borderId="0" xfId="0" applyFont="1"/>
    <xf numFmtId="0" fontId="15" fillId="0" borderId="0" xfId="0" applyNumberFormat="1" applyFont="1" applyFill="1" applyBorder="1"/>
    <xf numFmtId="0" fontId="53" fillId="0" borderId="0" xfId="0" applyFont="1" applyFill="1"/>
    <xf numFmtId="0" fontId="16" fillId="0" borderId="0" xfId="0" applyFont="1"/>
    <xf numFmtId="0" fontId="14" fillId="8" borderId="0" xfId="0" applyFont="1" applyFill="1"/>
    <xf numFmtId="1" fontId="14" fillId="35" borderId="0" xfId="0" applyNumberFormat="1" applyFont="1" applyFill="1"/>
    <xf numFmtId="1" fontId="14" fillId="8" borderId="0" xfId="0" applyNumberFormat="1" applyFont="1" applyFill="1"/>
    <xf numFmtId="0" fontId="55" fillId="0" borderId="0" xfId="0" applyFont="1" applyFill="1"/>
    <xf numFmtId="164" fontId="37" fillId="23" borderId="0" xfId="0" applyNumberFormat="1" applyFont="1" applyFill="1"/>
    <xf numFmtId="164" fontId="27" fillId="23" borderId="0" xfId="0" applyNumberFormat="1" applyFont="1" applyFill="1"/>
    <xf numFmtId="1" fontId="14" fillId="3" borderId="0" xfId="0" applyNumberFormat="1" applyFont="1" applyFill="1"/>
    <xf numFmtId="167" fontId="14" fillId="0" borderId="0" xfId="0" applyNumberFormat="1" applyFont="1" applyFill="1"/>
    <xf numFmtId="9" fontId="18" fillId="3" borderId="0" xfId="0" applyNumberFormat="1" applyFont="1" applyFill="1"/>
    <xf numFmtId="0" fontId="61" fillId="0" borderId="0" xfId="0" applyFont="1" applyAlignment="1">
      <alignment horizontal="left"/>
    </xf>
    <xf numFmtId="0" fontId="14" fillId="40" borderId="0" xfId="0" applyFont="1" applyFill="1"/>
    <xf numFmtId="0" fontId="14" fillId="40" borderId="0" xfId="0" applyFont="1" applyFill="1" applyAlignment="1">
      <alignment horizontal="right"/>
    </xf>
    <xf numFmtId="0" fontId="37" fillId="40" borderId="0" xfId="0" applyFont="1" applyFill="1"/>
    <xf numFmtId="9" fontId="18" fillId="0" borderId="0" xfId="0" applyNumberFormat="1" applyFont="1" applyFill="1" applyBorder="1"/>
    <xf numFmtId="0" fontId="17" fillId="0" borderId="0" xfId="0" applyFont="1" applyAlignment="1">
      <alignment horizontal="left"/>
    </xf>
    <xf numFmtId="0" fontId="14" fillId="0" borderId="0" xfId="1" applyNumberFormat="1" applyFont="1" applyFill="1"/>
    <xf numFmtId="9" fontId="45" fillId="0" borderId="0" xfId="0" applyNumberFormat="1" applyFont="1" applyFill="1"/>
    <xf numFmtId="9" fontId="45" fillId="0" borderId="0" xfId="1" applyFont="1" applyFill="1"/>
    <xf numFmtId="0" fontId="18" fillId="3" borderId="0" xfId="0" pivotButton="1" applyFont="1" applyFill="1"/>
    <xf numFmtId="0" fontId="60" fillId="0" borderId="0" xfId="0" applyFont="1" applyAlignment="1">
      <alignment horizontal="left"/>
    </xf>
    <xf numFmtId="0" fontId="60" fillId="0" borderId="0" xfId="0" applyFont="1" applyBorder="1" applyAlignment="1">
      <alignment horizontal="left"/>
    </xf>
    <xf numFmtId="0" fontId="16" fillId="3" borderId="18" xfId="0" applyFont="1" applyFill="1" applyBorder="1"/>
    <xf numFmtId="1" fontId="37" fillId="0" borderId="0" xfId="0" applyNumberFormat="1" applyFont="1" applyFill="1" applyAlignment="1">
      <alignment horizontal="right"/>
    </xf>
    <xf numFmtId="168" fontId="15" fillId="0" borderId="0" xfId="0" applyNumberFormat="1" applyFont="1" applyFill="1"/>
    <xf numFmtId="0" fontId="14" fillId="35" borderId="0" xfId="0" applyFont="1" applyFill="1" applyAlignment="1">
      <alignment horizontal="right"/>
    </xf>
    <xf numFmtId="0" fontId="14" fillId="8" borderId="0" xfId="0" applyFont="1" applyFill="1" applyAlignment="1">
      <alignment horizontal="right"/>
    </xf>
    <xf numFmtId="0" fontId="61" fillId="0" borderId="0" xfId="0" applyFont="1"/>
    <xf numFmtId="1" fontId="14" fillId="28" borderId="0" xfId="0" applyNumberFormat="1" applyFont="1" applyFill="1"/>
    <xf numFmtId="9" fontId="14" fillId="28" borderId="0" xfId="1" applyFont="1" applyFill="1"/>
    <xf numFmtId="9" fontId="14" fillId="28" borderId="0" xfId="1" applyNumberFormat="1" applyFont="1" applyFill="1"/>
    <xf numFmtId="1" fontId="45" fillId="0" borderId="0" xfId="0" applyNumberFormat="1" applyFont="1" applyAlignment="1">
      <alignment horizontal="right"/>
    </xf>
    <xf numFmtId="0" fontId="45" fillId="0" borderId="0" xfId="0" applyFont="1" applyAlignment="1">
      <alignment horizontal="left"/>
    </xf>
    <xf numFmtId="0" fontId="0" fillId="0" borderId="0" xfId="0" applyFont="1" applyProtection="1"/>
    <xf numFmtId="0" fontId="47" fillId="2" borderId="3" xfId="0" applyFont="1" applyFill="1" applyBorder="1" applyAlignment="1" applyProtection="1">
      <alignment horizontal="left"/>
    </xf>
    <xf numFmtId="0" fontId="47" fillId="2" borderId="5" xfId="0" applyFont="1" applyFill="1" applyBorder="1" applyAlignment="1" applyProtection="1">
      <alignment wrapText="1"/>
    </xf>
    <xf numFmtId="0" fontId="47" fillId="2" borderId="6" xfId="0" applyFont="1" applyFill="1" applyBorder="1" applyAlignment="1" applyProtection="1">
      <alignment wrapText="1"/>
    </xf>
    <xf numFmtId="0" fontId="47" fillId="2" borderId="7" xfId="0" applyFont="1" applyFill="1" applyBorder="1" applyAlignment="1" applyProtection="1">
      <alignment wrapText="1"/>
    </xf>
    <xf numFmtId="0" fontId="47" fillId="2" borderId="8" xfId="0" applyFont="1" applyFill="1" applyBorder="1" applyAlignment="1" applyProtection="1">
      <alignment wrapText="1"/>
    </xf>
    <xf numFmtId="0" fontId="47" fillId="2" borderId="9" xfId="0" applyFont="1" applyFill="1" applyBorder="1" applyAlignment="1" applyProtection="1">
      <alignment horizontal="left"/>
    </xf>
    <xf numFmtId="0" fontId="47" fillId="2" borderId="10" xfId="0" applyFont="1" applyFill="1" applyBorder="1" applyAlignment="1" applyProtection="1">
      <alignment wrapText="1"/>
    </xf>
    <xf numFmtId="0" fontId="47" fillId="2" borderId="11" xfId="0" applyFont="1" applyFill="1" applyBorder="1" applyAlignment="1" applyProtection="1">
      <alignment wrapText="1"/>
    </xf>
    <xf numFmtId="0" fontId="55" fillId="6" borderId="16" xfId="2" applyFont="1" applyFill="1" applyBorder="1" applyAlignment="1">
      <alignment vertical="top" wrapText="1"/>
    </xf>
    <xf numFmtId="0" fontId="55" fillId="6" borderId="17" xfId="2" applyFont="1" applyFill="1" applyBorder="1" applyAlignment="1">
      <alignment vertical="top" wrapText="1"/>
    </xf>
    <xf numFmtId="0" fontId="55" fillId="6" borderId="16" xfId="2" applyFont="1" applyFill="1" applyBorder="1" applyAlignment="1">
      <alignment vertical="center" wrapText="1"/>
    </xf>
    <xf numFmtId="1" fontId="0" fillId="0" borderId="0" xfId="0" applyNumberFormat="1"/>
    <xf numFmtId="0" fontId="0" fillId="7" borderId="0" xfId="0" applyFill="1"/>
    <xf numFmtId="0" fontId="0" fillId="7" borderId="0" xfId="0" applyFill="1" applyAlignment="1">
      <alignment horizontal="left"/>
    </xf>
    <xf numFmtId="0" fontId="0" fillId="7" borderId="0" xfId="0" applyNumberFormat="1" applyFill="1"/>
    <xf numFmtId="0" fontId="0" fillId="3" borderId="0" xfId="0" applyFill="1"/>
    <xf numFmtId="0" fontId="15" fillId="3" borderId="18" xfId="0" applyFont="1" applyFill="1" applyBorder="1"/>
    <xf numFmtId="0" fontId="0" fillId="3" borderId="0" xfId="0" applyFill="1" applyAlignment="1">
      <alignment horizontal="left"/>
    </xf>
    <xf numFmtId="0" fontId="0" fillId="3" borderId="0" xfId="0" applyNumberFormat="1" applyFill="1"/>
    <xf numFmtId="9" fontId="0" fillId="3" borderId="0" xfId="0" applyNumberFormat="1" applyFill="1"/>
    <xf numFmtId="0" fontId="63" fillId="45" borderId="0" xfId="0" applyFont="1" applyFill="1" applyAlignment="1">
      <alignment horizontal="left"/>
    </xf>
    <xf numFmtId="0" fontId="63" fillId="45" borderId="0" xfId="0" applyNumberFormat="1" applyFont="1" applyFill="1"/>
    <xf numFmtId="9" fontId="63" fillId="45" borderId="0" xfId="0" applyNumberFormat="1" applyFont="1" applyFill="1"/>
    <xf numFmtId="10" fontId="0" fillId="3" borderId="0" xfId="0" applyNumberFormat="1" applyFill="1"/>
    <xf numFmtId="0" fontId="0" fillId="8" borderId="0" xfId="0" applyFill="1"/>
    <xf numFmtId="0" fontId="64" fillId="3" borderId="0" xfId="0" applyFont="1" applyFill="1" applyAlignment="1">
      <alignment horizontal="left"/>
    </xf>
    <xf numFmtId="0" fontId="64" fillId="3" borderId="0" xfId="0" applyNumberFormat="1" applyFont="1" applyFill="1"/>
    <xf numFmtId="0" fontId="64" fillId="3" borderId="0" xfId="0" applyFont="1" applyFill="1"/>
    <xf numFmtId="9" fontId="64" fillId="3" borderId="0" xfId="0" applyNumberFormat="1" applyFont="1" applyFill="1"/>
    <xf numFmtId="0" fontId="14" fillId="3" borderId="0" xfId="0" applyFont="1" applyFill="1" applyAlignment="1">
      <alignment horizontal="left"/>
    </xf>
    <xf numFmtId="0" fontId="14" fillId="3" borderId="0" xfId="0" applyNumberFormat="1" applyFont="1" applyFill="1"/>
    <xf numFmtId="10" fontId="14" fillId="3" borderId="0" xfId="0" applyNumberFormat="1" applyFont="1" applyFill="1"/>
    <xf numFmtId="0" fontId="40" fillId="0" borderId="0" xfId="0" applyFont="1" applyFill="1" applyAlignment="1">
      <alignment vertical="top" wrapText="1"/>
    </xf>
    <xf numFmtId="0" fontId="0" fillId="0" borderId="0" xfId="0" applyNumberFormat="1" applyFill="1"/>
    <xf numFmtId="0" fontId="0" fillId="0" borderId="0" xfId="0" applyFill="1" applyAlignment="1">
      <alignment horizontal="left"/>
    </xf>
    <xf numFmtId="0" fontId="49" fillId="0" borderId="0" xfId="0" applyNumberFormat="1" applyFont="1" applyFill="1"/>
    <xf numFmtId="0" fontId="14" fillId="0" borderId="0" xfId="0" applyFont="1" applyFill="1" applyBorder="1"/>
    <xf numFmtId="0" fontId="60" fillId="0" borderId="0" xfId="0" applyFont="1" applyFill="1" applyBorder="1"/>
    <xf numFmtId="0" fontId="0" fillId="0" borderId="0" xfId="0" applyNumberFormat="1" applyFill="1" applyBorder="1"/>
    <xf numFmtId="9" fontId="14" fillId="0" borderId="0" xfId="1" applyNumberFormat="1" applyFont="1" applyFill="1"/>
    <xf numFmtId="0" fontId="0" fillId="28" borderId="0" xfId="0" applyFill="1"/>
    <xf numFmtId="0" fontId="0" fillId="0" borderId="0" xfId="0" applyAlignment="1"/>
    <xf numFmtId="9" fontId="14" fillId="4" borderId="0" xfId="1" applyNumberFormat="1" applyFont="1" applyFill="1"/>
    <xf numFmtId="9" fontId="0" fillId="0" borderId="0" xfId="1" applyNumberFormat="1" applyFont="1" applyFill="1"/>
    <xf numFmtId="14" fontId="0" fillId="0" borderId="0" xfId="0" applyNumberFormat="1"/>
    <xf numFmtId="0" fontId="0" fillId="42" borderId="0" xfId="0" applyFill="1"/>
    <xf numFmtId="0" fontId="0" fillId="30" borderId="0" xfId="0" applyFill="1"/>
    <xf numFmtId="0" fontId="0" fillId="33" borderId="0" xfId="0" applyFill="1"/>
    <xf numFmtId="0" fontId="0" fillId="46" borderId="0" xfId="0" applyFill="1"/>
    <xf numFmtId="0" fontId="0" fillId="40" borderId="0" xfId="0" applyFill="1"/>
    <xf numFmtId="0" fontId="0" fillId="47" borderId="0" xfId="0" applyFill="1"/>
    <xf numFmtId="0" fontId="0" fillId="17" borderId="0" xfId="0" applyFill="1"/>
    <xf numFmtId="0" fontId="0" fillId="18" borderId="0" xfId="0" applyFill="1"/>
    <xf numFmtId="0" fontId="0" fillId="43" borderId="0" xfId="0" applyFill="1"/>
    <xf numFmtId="0" fontId="0" fillId="48" borderId="0" xfId="0" applyFill="1"/>
    <xf numFmtId="0" fontId="0" fillId="41" borderId="0" xfId="0" applyFill="1"/>
    <xf numFmtId="0" fontId="0" fillId="34" borderId="0" xfId="0" applyFill="1"/>
    <xf numFmtId="169" fontId="14" fillId="0" borderId="0" xfId="0" applyNumberFormat="1" applyFont="1" applyFill="1" applyAlignment="1"/>
    <xf numFmtId="164" fontId="17" fillId="0" borderId="0" xfId="0" applyNumberFormat="1" applyFont="1" applyFill="1"/>
    <xf numFmtId="1" fontId="0" fillId="25" borderId="0" xfId="0" applyNumberFormat="1" applyFill="1"/>
    <xf numFmtId="165" fontId="36" fillId="25" borderId="0" xfId="0" applyNumberFormat="1" applyFont="1" applyFill="1" applyBorder="1"/>
    <xf numFmtId="1" fontId="37" fillId="0" borderId="0" xfId="1" applyNumberFormat="1" applyFont="1" applyFill="1"/>
    <xf numFmtId="1" fontId="14" fillId="0" borderId="0" xfId="0" applyNumberFormat="1" applyFont="1" applyFill="1" applyAlignment="1">
      <alignment horizontal="right"/>
    </xf>
    <xf numFmtId="9" fontId="59" fillId="0" borderId="0" xfId="1" applyFont="1" applyFill="1"/>
    <xf numFmtId="1" fontId="17" fillId="0" borderId="0" xfId="1" applyNumberFormat="1" applyFont="1" applyFill="1"/>
    <xf numFmtId="1" fontId="14" fillId="9" borderId="0" xfId="0" applyNumberFormat="1" applyFont="1" applyFill="1" applyAlignment="1">
      <alignment horizontal="left"/>
    </xf>
    <xf numFmtId="1" fontId="14" fillId="0" borderId="0" xfId="0" applyNumberFormat="1" applyFont="1" applyAlignment="1">
      <alignment horizontal="left"/>
    </xf>
    <xf numFmtId="1" fontId="45" fillId="0" borderId="0" xfId="0" applyNumberFormat="1" applyFont="1" applyFill="1"/>
    <xf numFmtId="0" fontId="16" fillId="0" borderId="0" xfId="0" applyFont="1" applyFill="1" applyAlignment="1"/>
    <xf numFmtId="0" fontId="0" fillId="33" borderId="0" xfId="0" applyFill="1" applyAlignment="1">
      <alignment wrapText="1"/>
    </xf>
    <xf numFmtId="0" fontId="0" fillId="44" borderId="0" xfId="0" applyFill="1" applyAlignment="1">
      <alignment wrapText="1"/>
    </xf>
    <xf numFmtId="9" fontId="14" fillId="3" borderId="0" xfId="0" applyNumberFormat="1" applyFont="1" applyFill="1"/>
    <xf numFmtId="0" fontId="65" fillId="0" borderId="0" xfId="0" applyFont="1" applyAlignment="1">
      <alignment horizontal="left"/>
    </xf>
    <xf numFmtId="0" fontId="65" fillId="0" borderId="0" xfId="0" applyFont="1"/>
    <xf numFmtId="0" fontId="65" fillId="0" borderId="0" xfId="0" applyNumberFormat="1" applyFont="1"/>
    <xf numFmtId="9" fontId="65" fillId="0" borderId="0" xfId="0" applyNumberFormat="1" applyFont="1"/>
    <xf numFmtId="0" fontId="65" fillId="3" borderId="0" xfId="0" applyFont="1" applyFill="1" applyAlignment="1">
      <alignment horizontal="left"/>
    </xf>
    <xf numFmtId="0" fontId="65" fillId="3" borderId="0" xfId="0" applyNumberFormat="1" applyFont="1" applyFill="1"/>
    <xf numFmtId="10" fontId="65" fillId="3" borderId="0" xfId="0" applyNumberFormat="1" applyFont="1" applyFill="1"/>
    <xf numFmtId="0" fontId="0" fillId="49" borderId="0" xfId="0" applyFill="1" applyAlignment="1">
      <alignment horizontal="center"/>
    </xf>
    <xf numFmtId="0" fontId="0" fillId="0" borderId="0" xfId="0" applyAlignment="1">
      <alignment horizontal="center"/>
    </xf>
    <xf numFmtId="0" fontId="66" fillId="3" borderId="0" xfId="0" applyFont="1" applyFill="1"/>
    <xf numFmtId="0" fontId="66" fillId="3" borderId="0" xfId="0" applyNumberFormat="1" applyFont="1" applyFill="1"/>
    <xf numFmtId="9" fontId="65" fillId="3" borderId="0" xfId="0" applyNumberFormat="1" applyFont="1" applyFill="1"/>
    <xf numFmtId="0" fontId="0" fillId="49" borderId="0" xfId="0" applyFill="1"/>
    <xf numFmtId="0" fontId="0" fillId="35" borderId="0" xfId="0" applyFill="1"/>
    <xf numFmtId="0" fontId="0" fillId="13" borderId="0" xfId="0" applyFill="1"/>
    <xf numFmtId="0" fontId="0" fillId="50" borderId="0" xfId="0" applyFill="1"/>
    <xf numFmtId="0" fontId="0" fillId="51" borderId="0" xfId="0" applyFill="1"/>
    <xf numFmtId="0" fontId="0" fillId="15" borderId="0" xfId="0" applyFill="1"/>
    <xf numFmtId="0" fontId="0" fillId="31" borderId="0" xfId="0" applyFill="1"/>
    <xf numFmtId="0" fontId="0" fillId="39" borderId="0" xfId="0" applyFill="1"/>
    <xf numFmtId="170" fontId="0" fillId="0" borderId="0" xfId="0" applyNumberFormat="1"/>
    <xf numFmtId="0" fontId="47" fillId="2" borderId="2" xfId="0" applyFont="1" applyFill="1" applyBorder="1" applyAlignment="1" applyProtection="1">
      <alignment horizontal="left" wrapText="1"/>
    </xf>
    <xf numFmtId="0" fontId="0" fillId="0" borderId="0" xfId="0" applyNumberFormat="1" applyAlignment="1">
      <alignment horizontal="right"/>
    </xf>
    <xf numFmtId="0" fontId="0" fillId="2" borderId="0" xfId="0" applyNumberFormat="1" applyFill="1"/>
    <xf numFmtId="0" fontId="0" fillId="27" borderId="0" xfId="0" applyNumberFormat="1" applyFill="1"/>
    <xf numFmtId="0" fontId="0" fillId="26" borderId="0" xfId="0" applyNumberFormat="1" applyFill="1"/>
    <xf numFmtId="0" fontId="25" fillId="52" borderId="0" xfId="0" applyFont="1" applyFill="1"/>
    <xf numFmtId="0" fontId="25" fillId="52" borderId="0" xfId="0" applyFont="1" applyFill="1" applyAlignment="1">
      <alignment horizontal="left"/>
    </xf>
    <xf numFmtId="0" fontId="24" fillId="35" borderId="0" xfId="0" applyFont="1" applyFill="1"/>
    <xf numFmtId="0" fontId="68" fillId="4" borderId="0" xfId="0" applyFont="1" applyFill="1"/>
    <xf numFmtId="0" fontId="24" fillId="4" borderId="0" xfId="0" applyFont="1" applyFill="1"/>
    <xf numFmtId="0" fontId="24" fillId="4" borderId="0" xfId="0" applyFont="1" applyFill="1" applyAlignment="1">
      <alignment horizontal="left"/>
    </xf>
    <xf numFmtId="0" fontId="24" fillId="13" borderId="0" xfId="0" applyFont="1" applyFill="1"/>
    <xf numFmtId="0" fontId="24" fillId="38" borderId="0" xfId="0" applyFont="1" applyFill="1"/>
    <xf numFmtId="0" fontId="24" fillId="3" borderId="0" xfId="0" applyFont="1" applyFill="1"/>
    <xf numFmtId="0" fontId="24" fillId="28" borderId="0" xfId="0" applyFont="1" applyFill="1"/>
    <xf numFmtId="0" fontId="24" fillId="0" borderId="0" xfId="0" applyFont="1" applyAlignment="1">
      <alignment horizontal="left"/>
    </xf>
    <xf numFmtId="0" fontId="24" fillId="32" borderId="0" xfId="0" applyFont="1" applyFill="1"/>
    <xf numFmtId="0" fontId="24" fillId="30" borderId="0" xfId="0" applyFont="1" applyFill="1"/>
    <xf numFmtId="0" fontId="29" fillId="23" borderId="0" xfId="0" applyFont="1" applyFill="1"/>
    <xf numFmtId="0" fontId="24" fillId="29" borderId="0" xfId="0" applyFont="1" applyFill="1"/>
    <xf numFmtId="0" fontId="24" fillId="23" borderId="0" xfId="0" applyFont="1" applyFill="1"/>
    <xf numFmtId="0" fontId="24" fillId="49" borderId="0" xfId="0" applyFont="1" applyFill="1"/>
    <xf numFmtId="0" fontId="24" fillId="51" borderId="0" xfId="0" applyFont="1" applyFill="1"/>
    <xf numFmtId="0" fontId="39" fillId="51" borderId="0" xfId="0" applyFont="1" applyFill="1"/>
    <xf numFmtId="0" fontId="24" fillId="9" borderId="0" xfId="0" applyFont="1" applyFill="1"/>
    <xf numFmtId="0" fontId="24" fillId="9" borderId="0" xfId="0" applyFont="1" applyFill="1" applyAlignment="1">
      <alignment horizontal="left"/>
    </xf>
    <xf numFmtId="0" fontId="24" fillId="51" borderId="0" xfId="0" applyFont="1" applyFill="1" applyAlignment="1">
      <alignment horizontal="left"/>
    </xf>
    <xf numFmtId="0" fontId="0" fillId="9" borderId="0" xfId="0" applyFill="1"/>
    <xf numFmtId="0" fontId="24" fillId="0" borderId="0" xfId="0" applyFont="1" applyAlignment="1">
      <alignment horizontal="left" vertical="center"/>
    </xf>
    <xf numFmtId="0" fontId="24" fillId="0" borderId="0" xfId="0" applyFont="1" applyFill="1" applyAlignment="1">
      <alignment horizontal="left" vertical="center"/>
    </xf>
    <xf numFmtId="0" fontId="24" fillId="0" borderId="0" xfId="0" applyFont="1" applyFill="1" applyBorder="1" applyAlignment="1">
      <alignment horizontal="left"/>
    </xf>
    <xf numFmtId="0" fontId="24" fillId="0" borderId="0" xfId="0" applyFont="1" applyFill="1" applyBorder="1" applyAlignment="1">
      <alignment horizontal="center"/>
    </xf>
    <xf numFmtId="0" fontId="53" fillId="0" borderId="0" xfId="0" applyFont="1"/>
    <xf numFmtId="0" fontId="52" fillId="0" borderId="0" xfId="0" applyFont="1"/>
    <xf numFmtId="0" fontId="68" fillId="0" borderId="0" xfId="0" applyFont="1" applyFill="1"/>
    <xf numFmtId="0" fontId="45" fillId="0" borderId="0" xfId="0" applyFont="1" applyFill="1"/>
    <xf numFmtId="0" fontId="44" fillId="23" borderId="0" xfId="0" applyFont="1" applyFill="1"/>
    <xf numFmtId="0" fontId="52" fillId="0" borderId="0" xfId="0" applyFont="1" applyFill="1" applyAlignment="1">
      <alignment vertical="center"/>
    </xf>
    <xf numFmtId="0" fontId="10" fillId="23" borderId="0" xfId="0" applyFont="1" applyFill="1" applyAlignment="1">
      <alignment vertical="center"/>
    </xf>
    <xf numFmtId="0" fontId="84" fillId="0" borderId="0" xfId="0" applyFont="1" applyFill="1"/>
    <xf numFmtId="0" fontId="54" fillId="0" borderId="0" xfId="0" applyFont="1" applyFill="1"/>
    <xf numFmtId="0" fontId="29" fillId="2" borderId="21" xfId="0" applyFont="1" applyFill="1" applyBorder="1" applyAlignment="1">
      <alignment horizontal="center"/>
    </xf>
    <xf numFmtId="171" fontId="0" fillId="0" borderId="0" xfId="0" applyNumberFormat="1" applyFont="1"/>
    <xf numFmtId="0" fontId="0" fillId="0" borderId="0" xfId="0" applyFont="1" applyFill="1"/>
    <xf numFmtId="171" fontId="0" fillId="0" borderId="0" xfId="0" applyNumberFormat="1" applyFont="1" applyFill="1"/>
    <xf numFmtId="0" fontId="0" fillId="0" borderId="0" xfId="0" applyFont="1" applyAlignment="1">
      <alignment wrapText="1"/>
    </xf>
    <xf numFmtId="0" fontId="64" fillId="45" borderId="0" xfId="0" applyFont="1" applyFill="1"/>
    <xf numFmtId="0" fontId="0" fillId="10" borderId="0" xfId="0" applyFill="1" applyAlignment="1">
      <alignment horizontal="left"/>
    </xf>
    <xf numFmtId="0" fontId="0" fillId="10" borderId="0" xfId="0" applyNumberFormat="1" applyFill="1"/>
    <xf numFmtId="9" fontId="0" fillId="10" borderId="0" xfId="0" applyNumberFormat="1" applyFill="1"/>
    <xf numFmtId="0" fontId="0" fillId="53" borderId="0" xfId="0" applyFill="1"/>
    <xf numFmtId="9" fontId="0" fillId="53" borderId="0" xfId="1" applyFont="1" applyFill="1"/>
    <xf numFmtId="9" fontId="14" fillId="4" borderId="0" xfId="1" applyNumberFormat="1" applyFont="1" applyFill="1" applyAlignment="1">
      <alignment horizontal="right"/>
    </xf>
    <xf numFmtId="164" fontId="0" fillId="0" borderId="0" xfId="0" applyNumberFormat="1" applyFill="1"/>
    <xf numFmtId="1" fontId="0" fillId="35" borderId="0" xfId="0" applyNumberFormat="1" applyFill="1"/>
    <xf numFmtId="0" fontId="0" fillId="0" borderId="0" xfId="0" applyAlignment="1">
      <alignment horizontal="center" vertical="center"/>
    </xf>
    <xf numFmtId="0" fontId="0" fillId="23" borderId="0" xfId="0" applyFill="1"/>
    <xf numFmtId="165" fontId="0" fillId="0" borderId="0" xfId="0" applyNumberFormat="1" applyFill="1"/>
    <xf numFmtId="0" fontId="9" fillId="4" borderId="9" xfId="2" applyFont="1" applyFill="1" applyBorder="1" applyAlignment="1">
      <alignment horizontal="left" vertical="top" wrapText="1"/>
    </xf>
    <xf numFmtId="0" fontId="9" fillId="4" borderId="12" xfId="2" applyFont="1" applyFill="1" applyBorder="1" applyAlignment="1">
      <alignment horizontal="left" vertical="top" wrapText="1"/>
    </xf>
    <xf numFmtId="0" fontId="16" fillId="17" borderId="0" xfId="0" applyFont="1" applyFill="1" applyAlignment="1">
      <alignment horizontal="center"/>
    </xf>
    <xf numFmtId="0" fontId="16" fillId="14" borderId="0" xfId="0" applyFont="1" applyFill="1" applyAlignment="1">
      <alignment horizontal="center"/>
    </xf>
    <xf numFmtId="0" fontId="16" fillId="21" borderId="0" xfId="0" applyFont="1" applyFill="1" applyAlignment="1">
      <alignment horizontal="center"/>
    </xf>
    <xf numFmtId="0" fontId="16" fillId="3" borderId="0" xfId="0" applyFont="1" applyFill="1" applyAlignment="1">
      <alignment horizontal="center"/>
    </xf>
    <xf numFmtId="0" fontId="16" fillId="19" borderId="0" xfId="0" applyFont="1" applyFill="1" applyAlignment="1">
      <alignment horizontal="center"/>
    </xf>
    <xf numFmtId="0" fontId="16" fillId="22" borderId="0" xfId="0" applyFont="1" applyFill="1" applyAlignment="1">
      <alignment horizontal="center"/>
    </xf>
    <xf numFmtId="0" fontId="16" fillId="10" borderId="0" xfId="0" applyFont="1" applyFill="1" applyAlignment="1">
      <alignment horizontal="center"/>
    </xf>
    <xf numFmtId="0" fontId="16" fillId="15" borderId="0" xfId="0" applyFont="1" applyFill="1" applyAlignment="1">
      <alignment horizontal="center"/>
    </xf>
    <xf numFmtId="0" fontId="16" fillId="20" borderId="0" xfId="0" applyFont="1" applyFill="1" applyAlignment="1">
      <alignment horizontal="center"/>
    </xf>
    <xf numFmtId="0" fontId="16" fillId="16" borderId="0" xfId="0" applyFont="1" applyFill="1" applyAlignment="1">
      <alignment horizontal="center"/>
    </xf>
    <xf numFmtId="0" fontId="16" fillId="18" borderId="0" xfId="0" applyFont="1" applyFill="1" applyAlignment="1">
      <alignment horizontal="center"/>
    </xf>
    <xf numFmtId="0" fontId="47" fillId="2" borderId="1" xfId="0" applyFont="1" applyFill="1" applyBorder="1" applyAlignment="1" applyProtection="1">
      <alignment horizontal="left"/>
    </xf>
    <xf numFmtId="0" fontId="47" fillId="2" borderId="20" xfId="0" applyFont="1" applyFill="1" applyBorder="1" applyAlignment="1" applyProtection="1">
      <alignment horizontal="left"/>
    </xf>
    <xf numFmtId="0" fontId="47" fillId="2" borderId="2" xfId="0" applyFont="1" applyFill="1" applyBorder="1" applyAlignment="1" applyProtection="1">
      <alignment horizontal="left"/>
    </xf>
    <xf numFmtId="0" fontId="47" fillId="2" borderId="2" xfId="0" applyFont="1" applyFill="1" applyBorder="1" applyAlignment="1" applyProtection="1">
      <alignment horizontal="left" wrapText="1"/>
    </xf>
    <xf numFmtId="0" fontId="47" fillId="2" borderId="4" xfId="0" applyFont="1" applyFill="1" applyBorder="1" applyAlignment="1" applyProtection="1">
      <alignment horizontal="left" wrapText="1"/>
    </xf>
  </cellXfs>
  <cellStyles count="10">
    <cellStyle name="Normal" xfId="0" builtinId="0"/>
    <cellStyle name="Normal 2" xfId="4"/>
    <cellStyle name="Normal 2 2" xfId="9"/>
    <cellStyle name="Normal 3" xfId="2"/>
    <cellStyle name="Normal 4" xfId="5"/>
    <cellStyle name="Normal 5" xfId="6"/>
    <cellStyle name="Normal 7" xfId="7"/>
    <cellStyle name="Normal 8" xfId="8"/>
    <cellStyle name="Percent 2" xfId="3"/>
    <cellStyle name="Pourcentage" xfId="1" builtinId="5"/>
  </cellStyles>
  <dxfs count="1992">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 formatCode="0"/>
    </dxf>
    <dxf>
      <numFmt numFmtId="165" formatCode="0.0"/>
    </dxf>
    <dxf>
      <numFmt numFmtId="2" formatCode="0.00"/>
    </dxf>
    <dxf>
      <numFmt numFmtId="1" formatCode="0"/>
    </dxf>
    <dxf>
      <numFmt numFmtId="1" formatCode="0"/>
    </dxf>
    <dxf>
      <numFmt numFmtId="165" formatCode="0.0"/>
    </dxf>
    <dxf>
      <numFmt numFmtId="1" formatCode="0"/>
    </dxf>
    <dxf>
      <numFmt numFmtId="1" formatCode="0"/>
    </dxf>
    <dxf>
      <numFmt numFmtId="165" formatCode="0.0"/>
    </dxf>
    <dxf>
      <numFmt numFmtId="2" formatCode="0.00"/>
    </dxf>
    <dxf>
      <numFmt numFmtId="173" formatCode="0.000"/>
    </dxf>
    <dxf>
      <numFmt numFmtId="174" formatCode="0.0000"/>
    </dxf>
    <dxf>
      <numFmt numFmtId="170" formatCode="0.00000"/>
    </dxf>
    <dxf>
      <numFmt numFmtId="175" formatCode="0.000000"/>
    </dxf>
    <dxf>
      <numFmt numFmtId="176" formatCode="0.0000000"/>
    </dxf>
    <dxf>
      <numFmt numFmtId="177" formatCode="0.00000000"/>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alignment horizontal="right" readingOrder="0"/>
    </dxf>
    <dxf>
      <font>
        <color theme="0"/>
      </font>
    </dxf>
    <dxf>
      <font>
        <color theme="0"/>
      </font>
    </dxf>
    <dxf>
      <fill>
        <patternFill patternType="solid">
          <bgColor theme="0" tint="-0.499984740745262"/>
        </patternFill>
      </fill>
    </dxf>
    <dxf>
      <fill>
        <patternFill patternType="solid">
          <bgColor theme="0" tint="-0.499984740745262"/>
        </patternFill>
      </fill>
    </dxf>
    <dxf>
      <alignment horizontal="right" readingOrder="0"/>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alignment horizontal="right" readingOrder="0"/>
    </dxf>
    <dxf>
      <font>
        <color theme="0"/>
      </font>
    </dxf>
    <dxf>
      <font>
        <color theme="0"/>
      </font>
    </dxf>
    <dxf>
      <fill>
        <patternFill patternType="solid">
          <bgColor theme="0" tint="-0.499984740745262"/>
        </patternFill>
      </fill>
    </dxf>
    <dxf>
      <fill>
        <patternFill patternType="solid">
          <bgColor theme="0" tint="-0.499984740745262"/>
        </patternFill>
      </fill>
    </dxf>
    <dxf>
      <alignment horizontal="right" readingOrder="0"/>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 formatCode="0"/>
    </dxf>
    <dxf>
      <numFmt numFmtId="165" formatCode="0.0"/>
    </dxf>
    <dxf>
      <numFmt numFmtId="2" formatCode="0.00"/>
    </dxf>
    <dxf>
      <numFmt numFmtId="173" formatCode="0.000"/>
    </dxf>
    <dxf>
      <numFmt numFmtId="174" formatCode="0.0000"/>
    </dxf>
    <dxf>
      <numFmt numFmtId="170" formatCode="0.00000"/>
    </dxf>
    <dxf>
      <numFmt numFmtId="175" formatCode="0.000000"/>
    </dxf>
    <dxf>
      <numFmt numFmtId="176" formatCode="0.0000000"/>
    </dxf>
    <dxf>
      <numFmt numFmtId="177" formatCode="0.00000000"/>
    </dxf>
    <dxf>
      <numFmt numFmtId="1" formatCode="0"/>
    </dxf>
    <dxf>
      <numFmt numFmtId="1" formatCode="0"/>
    </dxf>
    <dxf>
      <numFmt numFmtId="165" formatCode="0.0"/>
    </dxf>
    <dxf>
      <numFmt numFmtId="2" formatCode="0.00"/>
    </dxf>
    <dxf>
      <numFmt numFmtId="173" formatCode="0.000"/>
    </dxf>
    <dxf>
      <numFmt numFmtId="174" formatCode="0.0000"/>
    </dxf>
    <dxf>
      <numFmt numFmtId="170" formatCode="0.00000"/>
    </dxf>
    <dxf>
      <numFmt numFmtId="175" formatCode="0.000000"/>
    </dxf>
    <dxf>
      <numFmt numFmtId="176" formatCode="0.0000000"/>
    </dxf>
    <dxf>
      <numFmt numFmtId="1" formatCode="0"/>
    </dxf>
    <dxf>
      <numFmt numFmtId="165" formatCode="0.0"/>
    </dxf>
    <dxf>
      <numFmt numFmtId="2" formatCode="0.00"/>
    </dxf>
    <dxf>
      <numFmt numFmtId="173" formatCode="0.000"/>
    </dxf>
    <dxf>
      <numFmt numFmtId="174" formatCode="0.0000"/>
    </dxf>
    <dxf>
      <numFmt numFmtId="170" formatCode="0.00000"/>
    </dxf>
    <dxf>
      <numFmt numFmtId="175" formatCode="0.000000"/>
    </dxf>
    <dxf>
      <numFmt numFmtId="176" formatCode="0.0000000"/>
    </dxf>
    <dxf>
      <numFmt numFmtId="1" formatCode="0"/>
    </dxf>
    <dxf>
      <numFmt numFmtId="1" formatCode="0"/>
    </dxf>
    <dxf>
      <numFmt numFmtId="165" formatCode="0.0"/>
    </dxf>
    <dxf>
      <numFmt numFmtId="2" formatCode="0.00"/>
    </dxf>
    <dxf>
      <numFmt numFmtId="173" formatCode="0.000"/>
    </dxf>
    <dxf>
      <numFmt numFmtId="174" formatCode="0.0000"/>
    </dxf>
    <dxf>
      <numFmt numFmtId="170" formatCode="0.00000"/>
    </dxf>
    <dxf>
      <numFmt numFmtId="175" formatCode="0.000000"/>
    </dxf>
    <dxf>
      <numFmt numFmtId="176" formatCode="0.0000000"/>
    </dxf>
    <dxf>
      <numFmt numFmtId="177" formatCode="0.00000000"/>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ill>
        <patternFill>
          <bgColor auto="1"/>
        </patternFill>
      </fill>
    </dxf>
    <dxf>
      <fill>
        <patternFill>
          <bgColor auto="1"/>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65" formatCode="0.0"/>
    </dxf>
    <dxf>
      <numFmt numFmtId="1" formatCode="0"/>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alignment horizontal="right" readingOrder="0"/>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 formatCode="0"/>
    </dxf>
    <dxf>
      <numFmt numFmtId="165" formatCode="0.0"/>
    </dxf>
    <dxf>
      <numFmt numFmtId="2" formatCode="0.00"/>
    </dxf>
    <dxf>
      <numFmt numFmtId="173" formatCode="0.000"/>
    </dxf>
    <dxf>
      <numFmt numFmtId="174" formatCode="0.0000"/>
    </dxf>
    <dxf>
      <numFmt numFmtId="170" formatCode="0.00000"/>
    </dxf>
    <dxf>
      <numFmt numFmtId="175" formatCode="0.000000"/>
    </dxf>
    <dxf>
      <numFmt numFmtId="176" formatCode="0.0000000"/>
    </dxf>
    <dxf>
      <numFmt numFmtId="177" formatCode="0.00000000"/>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alignment horizontal="right" readingOrder="0"/>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72" formatCode="0.0%"/>
    </dxf>
    <dxf>
      <numFmt numFmtId="172" formatCode="0.0%"/>
    </dxf>
    <dxf>
      <numFmt numFmtId="172" formatCode="0.0%"/>
    </dxf>
    <dxf>
      <numFmt numFmtId="172" formatCode="0.0%"/>
    </dxf>
    <dxf>
      <numFmt numFmtId="172" formatCode="0.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ill>
        <patternFill>
          <bgColor theme="0" tint="-0.499984740745262"/>
        </patternFill>
      </fill>
    </dxf>
    <dxf>
      <fill>
        <patternFill>
          <bgColor theme="0" tint="-0.499984740745262"/>
        </patternFill>
      </fill>
    </dxf>
    <dxf>
      <font>
        <color theme="0"/>
      </font>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72" formatCode="0.0%"/>
    </dxf>
    <dxf>
      <numFmt numFmtId="172" formatCode="0.0%"/>
    </dxf>
    <dxf>
      <numFmt numFmtId="172" formatCode="0.0%"/>
    </dxf>
    <dxf>
      <numFmt numFmtId="172" formatCode="0.0%"/>
    </dxf>
    <dxf>
      <numFmt numFmtId="172" formatCode="0.0%"/>
    </dxf>
    <dxf>
      <numFmt numFmtId="172" formatCode="0.0%"/>
    </dxf>
    <dxf>
      <numFmt numFmtId="13" formatCode="0%"/>
    </dxf>
    <dxf>
      <numFmt numFmtId="13" formatCode="0%"/>
    </dxf>
    <dxf>
      <numFmt numFmtId="13" formatCode="0%"/>
    </dxf>
    <dxf>
      <numFmt numFmtId="13" formatCode="0%"/>
    </dxf>
    <dxf>
      <numFmt numFmtId="13" formatCode="0%"/>
    </dxf>
    <dxf>
      <numFmt numFmtId="13" formatCode="0%"/>
    </dxf>
    <dxf>
      <numFmt numFmtId="172" formatCode="0.0%"/>
    </dxf>
    <dxf>
      <numFmt numFmtId="172" formatCode="0.0%"/>
    </dxf>
    <dxf>
      <numFmt numFmtId="172" formatCode="0.0%"/>
    </dxf>
    <dxf>
      <numFmt numFmtId="172" formatCode="0.0%"/>
    </dxf>
    <dxf>
      <numFmt numFmtId="172" formatCode="0.0%"/>
    </dxf>
    <dxf>
      <numFmt numFmtId="172" formatCode="0.0%"/>
    </dxf>
    <dxf>
      <numFmt numFmtId="14" formatCode="0.00%"/>
    </dxf>
    <dxf>
      <fill>
        <patternFill patternType="solid">
          <bgColor theme="0" tint="-0.499984740745262"/>
        </patternFill>
      </fill>
    </dxf>
    <dxf>
      <font>
        <color theme="0"/>
      </font>
    </dxf>
    <dxf>
      <font>
        <color theme="0"/>
      </font>
    </dxf>
    <dxf>
      <fill>
        <patternFill patternType="solid">
          <bgColor theme="0" tint="-0.499984740745262"/>
        </patternFill>
      </fill>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72" formatCode="0.0%"/>
    </dxf>
    <dxf>
      <numFmt numFmtId="172" formatCode="0.0%"/>
    </dxf>
    <dxf>
      <numFmt numFmtId="172" formatCode="0.0%"/>
    </dxf>
    <dxf>
      <numFmt numFmtId="172" formatCode="0.0%"/>
    </dxf>
    <dxf>
      <numFmt numFmtId="172" formatCode="0.0%"/>
    </dxf>
    <dxf>
      <numFmt numFmtId="172" formatCode="0.0%"/>
    </dxf>
    <dxf>
      <numFmt numFmtId="14" formatCode="0.00%"/>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ill>
        <patternFill>
          <bgColor theme="0" tint="-0.499984740745262"/>
        </patternFill>
      </fill>
    </dxf>
    <dxf>
      <fill>
        <patternFill>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3" formatCode="0%"/>
    </dxf>
    <dxf>
      <numFmt numFmtId="13" formatCode="0%"/>
    </dxf>
    <dxf>
      <numFmt numFmtId="172" formatCode="0.0%"/>
    </dxf>
    <dxf>
      <numFmt numFmtId="172" formatCode="0.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3" formatCode="0%"/>
    </dxf>
    <dxf>
      <numFmt numFmtId="13" formatCode="0%"/>
    </dxf>
    <dxf>
      <numFmt numFmtId="13" formatCode="0%"/>
    </dxf>
    <dxf>
      <numFmt numFmtId="13" formatCode="0%"/>
    </dxf>
    <dxf>
      <numFmt numFmtId="172" formatCode="0.0%"/>
    </dxf>
    <dxf>
      <numFmt numFmtId="172" formatCode="0.0%"/>
    </dxf>
    <dxf>
      <numFmt numFmtId="172" formatCode="0.0%"/>
    </dxf>
    <dxf>
      <numFmt numFmtId="172" formatCode="0.0%"/>
    </dxf>
    <dxf>
      <numFmt numFmtId="172" formatCode="0.0%"/>
    </dxf>
    <dxf>
      <numFmt numFmtId="14" formatCode="0.00%"/>
    </dxf>
    <dxf>
      <numFmt numFmtId="14" formatCode="0.00%"/>
    </dxf>
    <dxf>
      <numFmt numFmtId="14" formatCode="0.00%"/>
    </dxf>
    <dxf>
      <numFmt numFmtId="14" formatCode="0.00%"/>
    </dxf>
    <dxf>
      <numFmt numFmtId="14" formatCode="0.00%"/>
    </dxf>
    <dxf>
      <numFmt numFmtId="178" formatCode="0.000%"/>
    </dxf>
    <dxf>
      <numFmt numFmtId="178" formatCode="0.000%"/>
    </dxf>
    <dxf>
      <numFmt numFmtId="178" formatCode="0.000%"/>
    </dxf>
    <dxf>
      <numFmt numFmtId="178" formatCode="0.000%"/>
    </dxf>
    <dxf>
      <numFmt numFmtId="178" formatCode="0.000%"/>
    </dxf>
    <dxf>
      <numFmt numFmtId="14" formatCode="0.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bgColor theme="0" tint="-0.499984740745262"/>
        </patternFill>
      </fill>
    </dxf>
    <dxf>
      <fill>
        <patternFill>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ill>
        <patternFill patternType="solid">
          <bgColor theme="0" tint="-0.499984740745262"/>
        </patternFill>
      </fill>
    </dxf>
    <dxf>
      <fill>
        <patternFill patternType="solid">
          <bgColor theme="0" tint="-0.499984740745262"/>
        </patternFill>
      </fill>
    </dxf>
    <dxf>
      <font>
        <color theme="0"/>
      </font>
    </dxf>
    <dxf>
      <font>
        <color theme="0"/>
      </font>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ill>
        <patternFill>
          <bgColor theme="0" tint="-0.499984740745262"/>
        </patternFill>
      </fill>
    </dxf>
    <dxf>
      <fill>
        <patternFill>
          <bgColor theme="0" tint="-0.499984740745262"/>
        </patternFill>
      </fill>
    </dxf>
    <dxf>
      <font>
        <color theme="0"/>
      </font>
    </dxf>
    <dxf>
      <font>
        <color theme="0"/>
      </font>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13" formatCode="0%"/>
    </dxf>
    <dxf>
      <numFmt numFmtId="172" formatCode="0.0%"/>
    </dxf>
    <dxf>
      <numFmt numFmtId="13" formatCode="0%"/>
    </dxf>
    <dxf>
      <numFmt numFmtId="172" formatCode="0.0%"/>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72" formatCode="0.0%"/>
    </dxf>
    <dxf>
      <numFmt numFmtId="13" formatCode="0%"/>
    </dxf>
    <dxf>
      <numFmt numFmtId="172" formatCode="0.0%"/>
    </dxf>
    <dxf>
      <numFmt numFmtId="13" formatCode="0%"/>
    </dxf>
    <dxf>
      <numFmt numFmtId="172" formatCode="0.0%"/>
    </dxf>
    <dxf>
      <numFmt numFmtId="13" formatCode="0%"/>
    </dxf>
    <dxf>
      <numFmt numFmtId="172" formatCode="0.0%"/>
    </dxf>
    <dxf>
      <numFmt numFmtId="13" formatCode="0%"/>
    </dxf>
    <dxf>
      <numFmt numFmtId="172" formatCode="0.0%"/>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name val="Arial Narrow"/>
        <scheme val="none"/>
      </font>
    </dxf>
    <dxf>
      <font>
        <name val="Arial Narrow"/>
        <scheme val="none"/>
      </font>
    </dxf>
    <dxf>
      <font>
        <name val="Arial Narrow"/>
        <scheme val="none"/>
      </font>
    </dxf>
    <dxf>
      <numFmt numFmtId="13" formatCode="0%"/>
    </dxf>
    <dxf>
      <numFmt numFmtId="172" formatCode="0.0%"/>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ont>
        <color theme="0"/>
      </font>
    </dxf>
    <dxf>
      <font>
        <color theme="0"/>
      </font>
    </dxf>
    <dxf>
      <fill>
        <patternFill patternType="solid">
          <bgColor theme="0" tint="-0.499984740745262"/>
        </patternFill>
      </fill>
    </dxf>
    <dxf>
      <fill>
        <patternFill patternType="solid">
          <bgColor theme="0" tint="-0.499984740745262"/>
        </patternFill>
      </fill>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fill>
        <patternFill>
          <bgColor auto="1"/>
        </patternFill>
      </fill>
    </dxf>
    <dxf>
      <fill>
        <patternFill>
          <bgColor auto="1"/>
        </patternFill>
      </fill>
    </dxf>
    <dxf>
      <numFmt numFmtId="13" formatCode="0%"/>
    </dxf>
    <dxf>
      <numFmt numFmtId="172" formatCode="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fill>
        <patternFill>
          <bgColor auto="1"/>
        </patternFill>
      </fill>
    </dxf>
    <dxf>
      <fill>
        <patternFill>
          <bgColor auto="1"/>
        </patternFill>
      </fill>
    </dxf>
    <dxf>
      <numFmt numFmtId="13" formatCode="0%"/>
    </dxf>
    <dxf>
      <numFmt numFmtId="172" formatCode="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3" formatCode="0%"/>
    </dxf>
    <dxf>
      <numFmt numFmtId="172" formatCode="0.0%"/>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ont>
        <color theme="0"/>
      </font>
    </dxf>
    <dxf>
      <font>
        <color theme="0"/>
      </font>
    </dxf>
    <dxf>
      <fill>
        <patternFill patternType="solid">
          <bgColor theme="0" tint="-0.499984740745262"/>
        </patternFill>
      </fill>
    </dxf>
    <dxf>
      <fill>
        <patternFill patternType="solid">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72" formatCode="0.0%"/>
    </dxf>
    <dxf>
      <numFmt numFmtId="13" formatCode="0%"/>
    </dxf>
    <dxf>
      <numFmt numFmtId="172" formatCode="0.0%"/>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2" formatCode="0.0%"/>
    </dxf>
    <dxf>
      <fill>
        <patternFill patternType="solid">
          <bgColor theme="0" tint="-0.499984740745262"/>
        </patternFill>
      </fill>
    </dxf>
    <dxf>
      <fill>
        <patternFill patternType="solid">
          <bgColor theme="0" tint="-0.499984740745262"/>
        </patternFill>
      </fill>
    </dxf>
    <dxf>
      <numFmt numFmtId="14" formatCode="0.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numFmt numFmtId="13" formatCode="0%"/>
    </dxf>
    <dxf>
      <numFmt numFmtId="172" formatCode="0.0%"/>
    </dxf>
    <dxf>
      <fill>
        <patternFill patternType="solid">
          <bgColor theme="0" tint="-0.499984740745262"/>
        </patternFill>
      </fill>
    </dxf>
    <dxf>
      <fill>
        <patternFill patternType="solid">
          <bgColor theme="0" tint="-0.499984740745262"/>
        </patternFill>
      </fill>
    </dxf>
    <dxf>
      <numFmt numFmtId="14" formatCode="0.00%"/>
    </dxf>
    <dxf>
      <fill>
        <patternFill patternType="solid">
          <bgColor theme="0" tint="-0.499984740745262"/>
        </patternFill>
      </fill>
    </dxf>
    <dxf>
      <fill>
        <patternFill patternType="solid">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solid">
          <bgColor theme="2" tint="-9.9978637043366805E-2"/>
        </patternFill>
      </fill>
    </dxf>
    <dxf>
      <fill>
        <patternFill patternType="solid">
          <bgColor theme="2" tint="-9.9978637043366805E-2"/>
        </patternFill>
      </fill>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3" formatCode="0%"/>
    </dxf>
    <dxf>
      <numFmt numFmtId="172" formatCode="0.0%"/>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72" formatCode="0.0%"/>
    </dxf>
    <dxf>
      <numFmt numFmtId="13" formatCode="0%"/>
    </dxf>
    <dxf>
      <numFmt numFmtId="172" formatCode="0.0%"/>
    </dxf>
    <dxf>
      <numFmt numFmtId="13" formatCode="0%"/>
    </dxf>
    <dxf>
      <numFmt numFmtId="172" formatCode="0.0%"/>
    </dxf>
    <dxf>
      <numFmt numFmtId="14" formatCode="0.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2" formatCode="0.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72" formatCode="0.0%"/>
    </dxf>
    <dxf>
      <numFmt numFmtId="13" formatCode="0%"/>
    </dxf>
    <dxf>
      <numFmt numFmtId="172" formatCode="0.0%"/>
    </dxf>
    <dxf>
      <numFmt numFmtId="13" formatCode="0%"/>
    </dxf>
    <dxf>
      <numFmt numFmtId="172" formatCode="0.0%"/>
    </dxf>
    <dxf>
      <numFmt numFmtId="13" formatCode="0%"/>
    </dxf>
    <dxf>
      <numFmt numFmtId="172" formatCode="0.0%"/>
    </dxf>
    <dxf>
      <numFmt numFmtId="13" formatCode="0%"/>
    </dxf>
    <dxf>
      <numFmt numFmtId="172" formatCode="0.0%"/>
    </dxf>
    <dxf>
      <numFmt numFmtId="13" formatCode="0%"/>
    </dxf>
    <dxf>
      <numFmt numFmtId="172" formatCode="0.0%"/>
    </dxf>
    <dxf>
      <numFmt numFmtId="14" formatCode="0.00%"/>
    </dxf>
    <dxf>
      <font>
        <color theme="0" tint="-4.9989318521683403E-2"/>
      </font>
    </dxf>
    <dxf>
      <font>
        <color theme="0" tint="-4.9989318521683403E-2"/>
      </font>
    </dxf>
    <dxf>
      <fill>
        <patternFill patternType="solid">
          <bgColor theme="1"/>
        </patternFill>
      </fill>
    </dxf>
    <dxf>
      <fill>
        <patternFill patternType="solid">
          <bgColor theme="1"/>
        </patternFill>
      </fill>
    </dxf>
    <dxf>
      <fill>
        <patternFill patternType="solid">
          <bgColor theme="0" tint="-0.499984740745262"/>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ill>
        <patternFill>
          <bgColor theme="0" tint="-0.499984740745262"/>
        </patternFill>
      </fill>
    </dxf>
    <dxf>
      <fill>
        <patternFill>
          <bgColor theme="0" tint="-0.499984740745262"/>
        </patternFill>
      </fill>
    </dxf>
    <dxf>
      <fill>
        <patternFill patternType="solid">
          <bgColor theme="0" tint="-0.499984740745262"/>
        </patternFill>
      </fill>
    </dxf>
    <dxf>
      <fill>
        <patternFill patternType="solid">
          <bgColor theme="6" tint="0.59999389629810485"/>
        </patternFill>
      </fill>
    </dxf>
    <dxf>
      <fill>
        <patternFill patternType="solid">
          <bgColor theme="6" tint="0.59999389629810485"/>
        </patternFill>
      </fill>
    </dxf>
    <dxf>
      <fill>
        <patternFill>
          <bgColor theme="0" tint="-0.499984740745262"/>
        </patternFill>
      </fill>
    </dxf>
    <dxf>
      <fill>
        <patternFill>
          <bgColor theme="0" tint="-0.499984740745262"/>
        </patternFill>
      </fill>
    </dxf>
    <dxf>
      <fill>
        <patternFill patternType="solid">
          <bgColor theme="0" tint="-0.499984740745262"/>
        </patternFill>
      </fill>
    </dxf>
    <dxf>
      <fill>
        <patternFill patternType="solid">
          <bgColor theme="6" tint="0.59999389629810485"/>
        </patternFill>
      </fill>
    </dxf>
    <dxf>
      <fill>
        <patternFill patternType="solid">
          <bgColor theme="6" tint="0.59999389629810485"/>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bgColor theme="7"/>
        </patternFill>
      </fill>
    </dxf>
    <dxf>
      <fill>
        <patternFill>
          <bgColor rgb="FFFFC000"/>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solid">
          <bgColor theme="0" tint="-0.499984740745262"/>
        </patternFill>
      </fill>
    </dxf>
    <dxf>
      <fill>
        <patternFill patternType="solid">
          <bgColor theme="6" tint="0.59999389629810485"/>
        </patternFill>
      </fill>
    </dxf>
    <dxf>
      <fill>
        <patternFill patternType="solid">
          <bgColor theme="6" tint="0.59999389629810485"/>
        </patternFill>
      </fill>
    </dxf>
    <dxf>
      <fill>
        <patternFill patternType="solid">
          <bgColor theme="0" tint="-0.499984740745262"/>
        </patternFill>
      </fill>
    </dxf>
    <dxf>
      <fill>
        <patternFill patternType="solid">
          <bgColor theme="6" tint="0.59999389629810485"/>
        </patternFill>
      </fill>
    </dxf>
    <dxf>
      <fill>
        <patternFill patternType="solid">
          <bgColor theme="6" tint="0.59999389629810485"/>
        </patternFill>
      </fill>
    </dxf>
    <dxf>
      <fill>
        <patternFill patternType="solid">
          <bgColor theme="0" tint="-0.499984740745262"/>
        </patternFill>
      </fill>
    </dxf>
    <dxf>
      <fill>
        <patternFill patternType="solid">
          <bgColor theme="0" tint="-0.499984740745262"/>
        </patternFill>
      </fill>
    </dxf>
  </dxfs>
  <tableStyles count="0" defaultTableStyle="TableStyleMedium2" defaultPivotStyle="PivotStyleLight16"/>
  <colors>
    <mruColors>
      <color rgb="FFEE5859"/>
      <color rgb="FF8EFA00"/>
      <color rgb="FFF7ABAC"/>
      <color rgb="FF00B590"/>
      <color rgb="FFA5C9A1"/>
      <color rgb="FFFFF698"/>
      <color rgb="FF008F00"/>
      <color rgb="FF0090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6.xml"/><Relationship Id="rId117" Type="http://schemas.openxmlformats.org/officeDocument/2006/relationships/pivotCacheDefinition" Target="pivotCache/pivotCacheDefinition97.xml"/><Relationship Id="rId21" Type="http://schemas.openxmlformats.org/officeDocument/2006/relationships/pivotCacheDefinition" Target="pivotCache/pivotCacheDefinition1.xml"/><Relationship Id="rId42" Type="http://schemas.openxmlformats.org/officeDocument/2006/relationships/pivotCacheDefinition" Target="pivotCache/pivotCacheDefinition22.xml"/><Relationship Id="rId47" Type="http://schemas.openxmlformats.org/officeDocument/2006/relationships/pivotCacheDefinition" Target="pivotCache/pivotCacheDefinition27.xml"/><Relationship Id="rId63" Type="http://schemas.openxmlformats.org/officeDocument/2006/relationships/pivotCacheDefinition" Target="pivotCache/pivotCacheDefinition43.xml"/><Relationship Id="rId68" Type="http://schemas.openxmlformats.org/officeDocument/2006/relationships/pivotCacheDefinition" Target="pivotCache/pivotCacheDefinition48.xml"/><Relationship Id="rId84" Type="http://schemas.openxmlformats.org/officeDocument/2006/relationships/pivotCacheDefinition" Target="pivotCache/pivotCacheDefinition64.xml"/><Relationship Id="rId89" Type="http://schemas.openxmlformats.org/officeDocument/2006/relationships/pivotCacheDefinition" Target="pivotCache/pivotCacheDefinition69.xml"/><Relationship Id="rId112" Type="http://schemas.openxmlformats.org/officeDocument/2006/relationships/pivotCacheDefinition" Target="pivotCache/pivotCacheDefinition92.xml"/><Relationship Id="rId16" Type="http://schemas.openxmlformats.org/officeDocument/2006/relationships/worksheet" Target="worksheets/sheet16.xml"/><Relationship Id="rId107" Type="http://schemas.openxmlformats.org/officeDocument/2006/relationships/pivotCacheDefinition" Target="pivotCache/pivotCacheDefinition87.xml"/><Relationship Id="rId11" Type="http://schemas.openxmlformats.org/officeDocument/2006/relationships/worksheet" Target="worksheets/sheet11.xml"/><Relationship Id="rId32" Type="http://schemas.openxmlformats.org/officeDocument/2006/relationships/pivotCacheDefinition" Target="pivotCache/pivotCacheDefinition12.xml"/><Relationship Id="rId37" Type="http://schemas.openxmlformats.org/officeDocument/2006/relationships/pivotCacheDefinition" Target="pivotCache/pivotCacheDefinition17.xml"/><Relationship Id="rId53" Type="http://schemas.openxmlformats.org/officeDocument/2006/relationships/pivotCacheDefinition" Target="pivotCache/pivotCacheDefinition33.xml"/><Relationship Id="rId58" Type="http://schemas.openxmlformats.org/officeDocument/2006/relationships/pivotCacheDefinition" Target="pivotCache/pivotCacheDefinition38.xml"/><Relationship Id="rId74" Type="http://schemas.openxmlformats.org/officeDocument/2006/relationships/pivotCacheDefinition" Target="pivotCache/pivotCacheDefinition54.xml"/><Relationship Id="rId79" Type="http://schemas.openxmlformats.org/officeDocument/2006/relationships/pivotCacheDefinition" Target="pivotCache/pivotCacheDefinition59.xml"/><Relationship Id="rId102" Type="http://schemas.openxmlformats.org/officeDocument/2006/relationships/pivotCacheDefinition" Target="pivotCache/pivotCacheDefinition82.xml"/><Relationship Id="rId123" Type="http://schemas.openxmlformats.org/officeDocument/2006/relationships/pivotCacheDefinition" Target="pivotCache/pivotCacheDefinition10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pivotCacheDefinition" Target="pivotCache/pivotCacheDefinition70.xml"/><Relationship Id="rId95" Type="http://schemas.openxmlformats.org/officeDocument/2006/relationships/pivotCacheDefinition" Target="pivotCache/pivotCacheDefinition75.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openxmlformats.org/officeDocument/2006/relationships/pivotCacheDefinition" Target="pivotCache/pivotCacheDefinition10.xml"/><Relationship Id="rId35" Type="http://schemas.openxmlformats.org/officeDocument/2006/relationships/pivotCacheDefinition" Target="pivotCache/pivotCacheDefinition15.xml"/><Relationship Id="rId43" Type="http://schemas.openxmlformats.org/officeDocument/2006/relationships/pivotCacheDefinition" Target="pivotCache/pivotCacheDefinition23.xml"/><Relationship Id="rId48" Type="http://schemas.openxmlformats.org/officeDocument/2006/relationships/pivotCacheDefinition" Target="pivotCache/pivotCacheDefinition28.xml"/><Relationship Id="rId56" Type="http://schemas.openxmlformats.org/officeDocument/2006/relationships/pivotCacheDefinition" Target="pivotCache/pivotCacheDefinition36.xml"/><Relationship Id="rId64" Type="http://schemas.openxmlformats.org/officeDocument/2006/relationships/pivotCacheDefinition" Target="pivotCache/pivotCacheDefinition44.xml"/><Relationship Id="rId69" Type="http://schemas.openxmlformats.org/officeDocument/2006/relationships/pivotCacheDefinition" Target="pivotCache/pivotCacheDefinition49.xml"/><Relationship Id="rId77" Type="http://schemas.openxmlformats.org/officeDocument/2006/relationships/pivotCacheDefinition" Target="pivotCache/pivotCacheDefinition57.xml"/><Relationship Id="rId100" Type="http://schemas.openxmlformats.org/officeDocument/2006/relationships/pivotCacheDefinition" Target="pivotCache/pivotCacheDefinition80.xml"/><Relationship Id="rId105" Type="http://schemas.openxmlformats.org/officeDocument/2006/relationships/pivotCacheDefinition" Target="pivotCache/pivotCacheDefinition85.xml"/><Relationship Id="rId113" Type="http://schemas.openxmlformats.org/officeDocument/2006/relationships/pivotCacheDefinition" Target="pivotCache/pivotCacheDefinition93.xml"/><Relationship Id="rId118" Type="http://schemas.openxmlformats.org/officeDocument/2006/relationships/pivotCacheDefinition" Target="pivotCache/pivotCacheDefinition9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pivotCacheDefinition" Target="pivotCache/pivotCacheDefinition31.xml"/><Relationship Id="rId72" Type="http://schemas.openxmlformats.org/officeDocument/2006/relationships/pivotCacheDefinition" Target="pivotCache/pivotCacheDefinition52.xml"/><Relationship Id="rId80" Type="http://schemas.openxmlformats.org/officeDocument/2006/relationships/pivotCacheDefinition" Target="pivotCache/pivotCacheDefinition60.xml"/><Relationship Id="rId85" Type="http://schemas.openxmlformats.org/officeDocument/2006/relationships/pivotCacheDefinition" Target="pivotCache/pivotCacheDefinition65.xml"/><Relationship Id="rId93" Type="http://schemas.openxmlformats.org/officeDocument/2006/relationships/pivotCacheDefinition" Target="pivotCache/pivotCacheDefinition73.xml"/><Relationship Id="rId98" Type="http://schemas.openxmlformats.org/officeDocument/2006/relationships/pivotCacheDefinition" Target="pivotCache/pivotCacheDefinition78.xml"/><Relationship Id="rId121" Type="http://schemas.openxmlformats.org/officeDocument/2006/relationships/pivotCacheDefinition" Target="pivotCache/pivotCacheDefinition10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openxmlformats.org/officeDocument/2006/relationships/pivotCacheDefinition" Target="pivotCache/pivotCacheDefinition13.xml"/><Relationship Id="rId38" Type="http://schemas.openxmlformats.org/officeDocument/2006/relationships/pivotCacheDefinition" Target="pivotCache/pivotCacheDefinition18.xml"/><Relationship Id="rId46" Type="http://schemas.openxmlformats.org/officeDocument/2006/relationships/pivotCacheDefinition" Target="pivotCache/pivotCacheDefinition26.xml"/><Relationship Id="rId59" Type="http://schemas.openxmlformats.org/officeDocument/2006/relationships/pivotCacheDefinition" Target="pivotCache/pivotCacheDefinition39.xml"/><Relationship Id="rId67" Type="http://schemas.openxmlformats.org/officeDocument/2006/relationships/pivotCacheDefinition" Target="pivotCache/pivotCacheDefinition47.xml"/><Relationship Id="rId103" Type="http://schemas.openxmlformats.org/officeDocument/2006/relationships/pivotCacheDefinition" Target="pivotCache/pivotCacheDefinition83.xml"/><Relationship Id="rId108" Type="http://schemas.openxmlformats.org/officeDocument/2006/relationships/pivotCacheDefinition" Target="pivotCache/pivotCacheDefinition88.xml"/><Relationship Id="rId116" Type="http://schemas.openxmlformats.org/officeDocument/2006/relationships/pivotCacheDefinition" Target="pivotCache/pivotCacheDefinition96.xml"/><Relationship Id="rId124" Type="http://schemas.openxmlformats.org/officeDocument/2006/relationships/pivotCacheDefinition" Target="pivotCache/pivotCacheDefinition104.xml"/><Relationship Id="rId20" Type="http://schemas.openxmlformats.org/officeDocument/2006/relationships/externalLink" Target="externalLinks/externalLink2.xml"/><Relationship Id="rId41" Type="http://schemas.openxmlformats.org/officeDocument/2006/relationships/pivotCacheDefinition" Target="pivotCache/pivotCacheDefinition21.xml"/><Relationship Id="rId54" Type="http://schemas.openxmlformats.org/officeDocument/2006/relationships/pivotCacheDefinition" Target="pivotCache/pivotCacheDefinition34.xml"/><Relationship Id="rId62" Type="http://schemas.openxmlformats.org/officeDocument/2006/relationships/pivotCacheDefinition" Target="pivotCache/pivotCacheDefinition42.xml"/><Relationship Id="rId70" Type="http://schemas.openxmlformats.org/officeDocument/2006/relationships/pivotCacheDefinition" Target="pivotCache/pivotCacheDefinition50.xml"/><Relationship Id="rId75" Type="http://schemas.openxmlformats.org/officeDocument/2006/relationships/pivotCacheDefinition" Target="pivotCache/pivotCacheDefinition55.xml"/><Relationship Id="rId83" Type="http://schemas.openxmlformats.org/officeDocument/2006/relationships/pivotCacheDefinition" Target="pivotCache/pivotCacheDefinition63.xml"/><Relationship Id="rId88" Type="http://schemas.openxmlformats.org/officeDocument/2006/relationships/pivotCacheDefinition" Target="pivotCache/pivotCacheDefinition68.xml"/><Relationship Id="rId91" Type="http://schemas.openxmlformats.org/officeDocument/2006/relationships/pivotCacheDefinition" Target="pivotCache/pivotCacheDefinition71.xml"/><Relationship Id="rId96" Type="http://schemas.openxmlformats.org/officeDocument/2006/relationships/pivotCacheDefinition" Target="pivotCache/pivotCacheDefinition76.xml"/><Relationship Id="rId111" Type="http://schemas.openxmlformats.org/officeDocument/2006/relationships/pivotCacheDefinition" Target="pivotCache/pivotCacheDefinition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pivotCacheDefinition" Target="pivotCache/pivotCacheDefinition8.xml"/><Relationship Id="rId36" Type="http://schemas.openxmlformats.org/officeDocument/2006/relationships/pivotCacheDefinition" Target="pivotCache/pivotCacheDefinition16.xml"/><Relationship Id="rId49" Type="http://schemas.openxmlformats.org/officeDocument/2006/relationships/pivotCacheDefinition" Target="pivotCache/pivotCacheDefinition29.xml"/><Relationship Id="rId57" Type="http://schemas.openxmlformats.org/officeDocument/2006/relationships/pivotCacheDefinition" Target="pivotCache/pivotCacheDefinition37.xml"/><Relationship Id="rId106" Type="http://schemas.openxmlformats.org/officeDocument/2006/relationships/pivotCacheDefinition" Target="pivotCache/pivotCacheDefinition86.xml"/><Relationship Id="rId114" Type="http://schemas.openxmlformats.org/officeDocument/2006/relationships/pivotCacheDefinition" Target="pivotCache/pivotCacheDefinition94.xml"/><Relationship Id="rId119" Type="http://schemas.openxmlformats.org/officeDocument/2006/relationships/pivotCacheDefinition" Target="pivotCache/pivotCacheDefinition9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pivotCacheDefinition" Target="pivotCache/pivotCacheDefinition11.xml"/><Relationship Id="rId44" Type="http://schemas.openxmlformats.org/officeDocument/2006/relationships/pivotCacheDefinition" Target="pivotCache/pivotCacheDefinition24.xml"/><Relationship Id="rId52" Type="http://schemas.openxmlformats.org/officeDocument/2006/relationships/pivotCacheDefinition" Target="pivotCache/pivotCacheDefinition32.xml"/><Relationship Id="rId60" Type="http://schemas.openxmlformats.org/officeDocument/2006/relationships/pivotCacheDefinition" Target="pivotCache/pivotCacheDefinition40.xml"/><Relationship Id="rId65" Type="http://schemas.openxmlformats.org/officeDocument/2006/relationships/pivotCacheDefinition" Target="pivotCache/pivotCacheDefinition45.xml"/><Relationship Id="rId73" Type="http://schemas.openxmlformats.org/officeDocument/2006/relationships/pivotCacheDefinition" Target="pivotCache/pivotCacheDefinition53.xml"/><Relationship Id="rId78" Type="http://schemas.openxmlformats.org/officeDocument/2006/relationships/pivotCacheDefinition" Target="pivotCache/pivotCacheDefinition58.xml"/><Relationship Id="rId81" Type="http://schemas.openxmlformats.org/officeDocument/2006/relationships/pivotCacheDefinition" Target="pivotCache/pivotCacheDefinition61.xml"/><Relationship Id="rId86" Type="http://schemas.openxmlformats.org/officeDocument/2006/relationships/pivotCacheDefinition" Target="pivotCache/pivotCacheDefinition66.xml"/><Relationship Id="rId94" Type="http://schemas.openxmlformats.org/officeDocument/2006/relationships/pivotCacheDefinition" Target="pivotCache/pivotCacheDefinition74.xml"/><Relationship Id="rId99" Type="http://schemas.openxmlformats.org/officeDocument/2006/relationships/pivotCacheDefinition" Target="pivotCache/pivotCacheDefinition79.xml"/><Relationship Id="rId101" Type="http://schemas.openxmlformats.org/officeDocument/2006/relationships/pivotCacheDefinition" Target="pivotCache/pivotCacheDefinition81.xml"/><Relationship Id="rId122" Type="http://schemas.openxmlformats.org/officeDocument/2006/relationships/pivotCacheDefinition" Target="pivotCache/pivotCacheDefinition10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9.xml"/><Relationship Id="rId109" Type="http://schemas.openxmlformats.org/officeDocument/2006/relationships/pivotCacheDefinition" Target="pivotCache/pivotCacheDefinition89.xml"/><Relationship Id="rId34" Type="http://schemas.openxmlformats.org/officeDocument/2006/relationships/pivotCacheDefinition" Target="pivotCache/pivotCacheDefinition14.xml"/><Relationship Id="rId50" Type="http://schemas.openxmlformats.org/officeDocument/2006/relationships/pivotCacheDefinition" Target="pivotCache/pivotCacheDefinition30.xml"/><Relationship Id="rId55" Type="http://schemas.openxmlformats.org/officeDocument/2006/relationships/pivotCacheDefinition" Target="pivotCache/pivotCacheDefinition35.xml"/><Relationship Id="rId76" Type="http://schemas.openxmlformats.org/officeDocument/2006/relationships/pivotCacheDefinition" Target="pivotCache/pivotCacheDefinition56.xml"/><Relationship Id="rId97" Type="http://schemas.openxmlformats.org/officeDocument/2006/relationships/pivotCacheDefinition" Target="pivotCache/pivotCacheDefinition77.xml"/><Relationship Id="rId104" Type="http://schemas.openxmlformats.org/officeDocument/2006/relationships/pivotCacheDefinition" Target="pivotCache/pivotCacheDefinition84.xml"/><Relationship Id="rId120" Type="http://schemas.openxmlformats.org/officeDocument/2006/relationships/pivotCacheDefinition" Target="pivotCache/pivotCacheDefinition10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pivotCacheDefinition" Target="pivotCache/pivotCacheDefinition51.xml"/><Relationship Id="rId92" Type="http://schemas.openxmlformats.org/officeDocument/2006/relationships/pivotCacheDefinition" Target="pivotCache/pivotCacheDefinition72.xml"/><Relationship Id="rId2" Type="http://schemas.openxmlformats.org/officeDocument/2006/relationships/worksheet" Target="worksheets/sheet2.xml"/><Relationship Id="rId29" Type="http://schemas.openxmlformats.org/officeDocument/2006/relationships/pivotCacheDefinition" Target="pivotCache/pivotCacheDefinition9.xml"/><Relationship Id="rId24" Type="http://schemas.openxmlformats.org/officeDocument/2006/relationships/pivotCacheDefinition" Target="pivotCache/pivotCacheDefinition4.xml"/><Relationship Id="rId40" Type="http://schemas.openxmlformats.org/officeDocument/2006/relationships/pivotCacheDefinition" Target="pivotCache/pivotCacheDefinition20.xml"/><Relationship Id="rId45" Type="http://schemas.openxmlformats.org/officeDocument/2006/relationships/pivotCacheDefinition" Target="pivotCache/pivotCacheDefinition25.xml"/><Relationship Id="rId66" Type="http://schemas.openxmlformats.org/officeDocument/2006/relationships/pivotCacheDefinition" Target="pivotCache/pivotCacheDefinition46.xml"/><Relationship Id="rId87" Type="http://schemas.openxmlformats.org/officeDocument/2006/relationships/pivotCacheDefinition" Target="pivotCache/pivotCacheDefinition67.xml"/><Relationship Id="rId110" Type="http://schemas.openxmlformats.org/officeDocument/2006/relationships/pivotCacheDefinition" Target="pivotCache/pivotCacheDefinition90.xml"/><Relationship Id="rId115" Type="http://schemas.openxmlformats.org/officeDocument/2006/relationships/pivotCacheDefinition" Target="pivotCache/pivotCacheDefinition95.xml"/><Relationship Id="rId61" Type="http://schemas.openxmlformats.org/officeDocument/2006/relationships/pivotCacheDefinition" Target="pivotCache/pivotCacheDefinition41.xml"/><Relationship Id="rId82" Type="http://schemas.openxmlformats.org/officeDocument/2006/relationships/pivotCacheDefinition" Target="pivotCache/pivotCacheDefinition6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1898039499953E-2"/>
          <c:y val="0.17171296296296296"/>
          <c:w val="0.72108843845612514"/>
          <c:h val="0.61498432487605714"/>
        </c:manualLayout>
      </c:layout>
      <c:lineChart>
        <c:grouping val="standard"/>
        <c:varyColors val="0"/>
        <c:ser>
          <c:idx val="0"/>
          <c:order val="0"/>
          <c:tx>
            <c:v>Prix panier ICSM</c:v>
          </c:tx>
          <c:marker>
            <c:symbol val="none"/>
          </c:marker>
          <c:cat>
            <c:numRef>
              <c:f>Variations!$C$60:$I$60</c:f>
              <c:numCache>
                <c:formatCode>mmm\-yy</c:formatCode>
                <c:ptCount val="7"/>
                <c:pt idx="0">
                  <c:v>44197</c:v>
                </c:pt>
                <c:pt idx="1">
                  <c:v>44228</c:v>
                </c:pt>
                <c:pt idx="2">
                  <c:v>44256</c:v>
                </c:pt>
                <c:pt idx="3">
                  <c:v>44287</c:v>
                </c:pt>
                <c:pt idx="4">
                  <c:v>44317</c:v>
                </c:pt>
                <c:pt idx="5">
                  <c:v>44348</c:v>
                </c:pt>
                <c:pt idx="6">
                  <c:v>44378</c:v>
                </c:pt>
              </c:numCache>
            </c:numRef>
          </c:cat>
          <c:val>
            <c:numRef>
              <c:f>[2]Variations!$B$123:$H$123</c:f>
              <c:numCache>
                <c:formatCode>General</c:formatCode>
                <c:ptCount val="7"/>
                <c:pt idx="0">
                  <c:v>12528.4447985362</c:v>
                </c:pt>
                <c:pt idx="1">
                  <c:v>12642.945594343801</c:v>
                </c:pt>
                <c:pt idx="2">
                  <c:v>13050.012830123396</c:v>
                </c:pt>
                <c:pt idx="3">
                  <c:v>12375.168620645012</c:v>
                </c:pt>
                <c:pt idx="4">
                  <c:v>13164.381751432</c:v>
                </c:pt>
                <c:pt idx="5">
                  <c:v>13629.584006073876</c:v>
                </c:pt>
                <c:pt idx="6">
                  <c:v>13986.540695998141</c:v>
                </c:pt>
              </c:numCache>
            </c:numRef>
          </c:val>
          <c:smooth val="0"/>
          <c:extLst>
            <c:ext xmlns:c16="http://schemas.microsoft.com/office/drawing/2014/chart" uri="{C3380CC4-5D6E-409C-BE32-E72D297353CC}">
              <c16:uniqueId val="{00000000-8AAB-4B06-B0AB-A59D43356FFB}"/>
            </c:ext>
          </c:extLst>
        </c:ser>
        <c:dLbls>
          <c:showLegendKey val="0"/>
          <c:showVal val="0"/>
          <c:showCatName val="0"/>
          <c:showSerName val="0"/>
          <c:showPercent val="0"/>
          <c:showBubbleSize val="0"/>
        </c:dLbls>
        <c:smooth val="0"/>
        <c:axId val="-662731248"/>
        <c:axId val="-662733424"/>
      </c:lineChart>
      <c:dateAx>
        <c:axId val="-662731248"/>
        <c:scaling>
          <c:orientation val="minMax"/>
        </c:scaling>
        <c:delete val="0"/>
        <c:axPos val="b"/>
        <c:numFmt formatCode="mmm\-yy" sourceLinked="1"/>
        <c:majorTickMark val="none"/>
        <c:minorTickMark val="none"/>
        <c:tickLblPos val="nextTo"/>
        <c:txPr>
          <a:bodyPr rot="-60000000" vert="horz"/>
          <a:lstStyle/>
          <a:p>
            <a:pPr>
              <a:defRPr/>
            </a:pPr>
            <a:endParaRPr lang="en-US"/>
          </a:p>
        </c:txPr>
        <c:crossAx val="-662733424"/>
        <c:crosses val="autoZero"/>
        <c:auto val="1"/>
        <c:lblOffset val="100"/>
        <c:baseTimeUnit val="months"/>
      </c:dateAx>
      <c:valAx>
        <c:axId val="-662733424"/>
        <c:scaling>
          <c:orientation val="minMax"/>
        </c:scaling>
        <c:delete val="1"/>
        <c:axPos val="l"/>
        <c:title>
          <c:tx>
            <c:rich>
              <a:bodyPr rot="-5400000" vert="horz"/>
              <a:lstStyle/>
              <a:p>
                <a:pPr>
                  <a:defRPr/>
                </a:pPr>
                <a:r>
                  <a:rPr lang="en-US"/>
                  <a:t>HTG</a:t>
                </a:r>
              </a:p>
            </c:rich>
          </c:tx>
          <c:layout/>
          <c:overlay val="0"/>
        </c:title>
        <c:numFmt formatCode="General" sourceLinked="1"/>
        <c:majorTickMark val="none"/>
        <c:minorTickMark val="none"/>
        <c:tickLblPos val="nextTo"/>
        <c:crossAx val="-662731248"/>
        <c:crosses val="autoZero"/>
        <c:crossBetween val="between"/>
      </c:valAx>
    </c:plotArea>
    <c:legend>
      <c:legendPos val="r"/>
      <c:layout>
        <c:manualLayout>
          <c:xMode val="edge"/>
          <c:yMode val="edge"/>
          <c:x val="0.8344455984315261"/>
          <c:y val="0.35026162694172175"/>
          <c:w val="0.15538994818263041"/>
          <c:h val="0.3489108956005616"/>
        </c:manualLayout>
      </c:layout>
      <c:overlay val="0"/>
      <c:txPr>
        <a:bodyPr rot="0" vert="horz"/>
        <a:lstStyle/>
        <a:p>
          <a:pPr>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1898039499953E-2"/>
          <c:y val="0.17171296296296296"/>
          <c:w val="0.72108843845612514"/>
          <c:h val="0.61498432487605714"/>
        </c:manualLayout>
      </c:layout>
      <c:lineChart>
        <c:grouping val="standard"/>
        <c:varyColors val="0"/>
        <c:ser>
          <c:idx val="0"/>
          <c:order val="0"/>
          <c:tx>
            <c:strRef>
              <c:f>Variations!$A$64</c:f>
              <c:strCache>
                <c:ptCount val="1"/>
                <c:pt idx="0">
                  <c:v>Eau</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Variations!$B$60:$I$60</c:f>
              <c:numCache>
                <c:formatCode>mmm\-yy</c:formatCode>
                <c:ptCount val="8"/>
                <c:pt idx="0">
                  <c:v>44136</c:v>
                </c:pt>
                <c:pt idx="1">
                  <c:v>44197</c:v>
                </c:pt>
                <c:pt idx="2">
                  <c:v>44228</c:v>
                </c:pt>
                <c:pt idx="3">
                  <c:v>44256</c:v>
                </c:pt>
                <c:pt idx="4">
                  <c:v>44287</c:v>
                </c:pt>
                <c:pt idx="5">
                  <c:v>44317</c:v>
                </c:pt>
                <c:pt idx="6">
                  <c:v>44348</c:v>
                </c:pt>
                <c:pt idx="7">
                  <c:v>44378</c:v>
                </c:pt>
              </c:numCache>
            </c:numRef>
          </c:cat>
          <c:val>
            <c:numRef>
              <c:f>Variations!$B$64:$I$64</c:f>
              <c:numCache>
                <c:formatCode>#,##0.00\ [$HTG]</c:formatCode>
                <c:ptCount val="8"/>
                <c:pt idx="0">
                  <c:v>18492.1875</c:v>
                </c:pt>
                <c:pt idx="1">
                  <c:v>4333.333333333333</c:v>
                </c:pt>
                <c:pt idx="2">
                  <c:v>3937.5</c:v>
                </c:pt>
                <c:pt idx="3">
                  <c:v>4500</c:v>
                </c:pt>
                <c:pt idx="4">
                  <c:v>4125</c:v>
                </c:pt>
                <c:pt idx="5" formatCode="#,##0\ [$HTG]">
                  <c:v>4406.25</c:v>
                </c:pt>
                <c:pt idx="6" formatCode="#,##0\ [$HTG]">
                  <c:v>5062.5</c:v>
                </c:pt>
                <c:pt idx="7" formatCode="#,##0\ [$HTG]">
                  <c:v>5100</c:v>
                </c:pt>
              </c:numCache>
            </c:numRef>
          </c:val>
          <c:smooth val="0"/>
          <c:extLst xmlns:c15="http://schemas.microsoft.com/office/drawing/2012/chart">
            <c:ext xmlns:c16="http://schemas.microsoft.com/office/drawing/2014/chart" uri="{C3380CC4-5D6E-409C-BE32-E72D297353CC}">
              <c16:uniqueId val="{00000002-CAD9-43E0-A18D-FC4218401C31}"/>
            </c:ext>
          </c:extLst>
        </c:ser>
        <c:ser>
          <c:idx val="1"/>
          <c:order val="1"/>
          <c:tx>
            <c:strRef>
              <c:f>Variations!$A$62</c:f>
              <c:strCache>
                <c:ptCount val="1"/>
                <c:pt idx="0">
                  <c:v>Panier Alimentaire ICSM</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Variations!$B$60:$I$60</c:f>
              <c:numCache>
                <c:formatCode>mmm\-yy</c:formatCode>
                <c:ptCount val="8"/>
                <c:pt idx="0">
                  <c:v>44136</c:v>
                </c:pt>
                <c:pt idx="1">
                  <c:v>44197</c:v>
                </c:pt>
                <c:pt idx="2">
                  <c:v>44228</c:v>
                </c:pt>
                <c:pt idx="3">
                  <c:v>44256</c:v>
                </c:pt>
                <c:pt idx="4">
                  <c:v>44287</c:v>
                </c:pt>
                <c:pt idx="5">
                  <c:v>44317</c:v>
                </c:pt>
                <c:pt idx="6">
                  <c:v>44348</c:v>
                </c:pt>
                <c:pt idx="7">
                  <c:v>44378</c:v>
                </c:pt>
              </c:numCache>
            </c:numRef>
          </c:cat>
          <c:val>
            <c:numRef>
              <c:f>Variations!$B$62:$I$62</c:f>
              <c:numCache>
                <c:formatCode>#,##0.00\ [$HTG]</c:formatCode>
                <c:ptCount val="8"/>
                <c:pt idx="0">
                  <c:v>10693.448948602621</c:v>
                </c:pt>
                <c:pt idx="1">
                  <c:v>10861.695594343801</c:v>
                </c:pt>
                <c:pt idx="2">
                  <c:v>11107.512830123396</c:v>
                </c:pt>
                <c:pt idx="3">
                  <c:v>10675.168620645012</c:v>
                </c:pt>
                <c:pt idx="4">
                  <c:v>11483.131751431963</c:v>
                </c:pt>
                <c:pt idx="5" formatCode="#,##0\ [$HTG]">
                  <c:v>11831.66733940721</c:v>
                </c:pt>
                <c:pt idx="6" formatCode="#,##0\ [$HTG]">
                  <c:v>12082.790695998141</c:v>
                </c:pt>
                <c:pt idx="7" formatCode="#,##0\ [$HTG]">
                  <c:v>13320.79825471878</c:v>
                </c:pt>
              </c:numCache>
            </c:numRef>
          </c:val>
          <c:smooth val="0"/>
          <c:extLst>
            <c:ext xmlns:c16="http://schemas.microsoft.com/office/drawing/2014/chart" uri="{C3380CC4-5D6E-409C-BE32-E72D297353CC}">
              <c16:uniqueId val="{00000000-CAD9-43E0-A18D-FC4218401C31}"/>
            </c:ext>
          </c:extLst>
        </c:ser>
        <c:ser>
          <c:idx val="2"/>
          <c:order val="2"/>
          <c:tx>
            <c:strRef>
              <c:f>Variations!$A$63</c:f>
              <c:strCache>
                <c:ptCount val="1"/>
                <c:pt idx="0">
                  <c:v>Panier EHA ICSM</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Variations!$B$60:$I$60</c:f>
              <c:numCache>
                <c:formatCode>mmm\-yy</c:formatCode>
                <c:ptCount val="8"/>
                <c:pt idx="0">
                  <c:v>44136</c:v>
                </c:pt>
                <c:pt idx="1">
                  <c:v>44197</c:v>
                </c:pt>
                <c:pt idx="2">
                  <c:v>44228</c:v>
                </c:pt>
                <c:pt idx="3">
                  <c:v>44256</c:v>
                </c:pt>
                <c:pt idx="4">
                  <c:v>44287</c:v>
                </c:pt>
                <c:pt idx="5">
                  <c:v>44317</c:v>
                </c:pt>
                <c:pt idx="6">
                  <c:v>44348</c:v>
                </c:pt>
                <c:pt idx="7">
                  <c:v>44378</c:v>
                </c:pt>
              </c:numCache>
            </c:numRef>
          </c:cat>
          <c:val>
            <c:numRef>
              <c:f>Variations!$B$63:$I$63</c:f>
              <c:numCache>
                <c:formatCode>#,##0.00\ [$HTG]</c:formatCode>
                <c:ptCount val="8"/>
                <c:pt idx="0">
                  <c:v>1834.9958499335989</c:v>
                </c:pt>
                <c:pt idx="1">
                  <c:v>1781.25</c:v>
                </c:pt>
                <c:pt idx="2">
                  <c:v>1942.5</c:v>
                </c:pt>
                <c:pt idx="3">
                  <c:v>1700</c:v>
                </c:pt>
                <c:pt idx="4">
                  <c:v>1681.25</c:v>
                </c:pt>
                <c:pt idx="5" formatCode="#,##0\ [$HTG]">
                  <c:v>1797.9166666666665</c:v>
                </c:pt>
                <c:pt idx="6" formatCode="#,##0\ [$HTG]">
                  <c:v>1903.75</c:v>
                </c:pt>
                <c:pt idx="7" formatCode="#,##0\ [$HTG]">
                  <c:v>1810.75</c:v>
                </c:pt>
              </c:numCache>
            </c:numRef>
          </c:val>
          <c:smooth val="0"/>
          <c:extLst>
            <c:ext xmlns:c16="http://schemas.microsoft.com/office/drawing/2014/chart" uri="{C3380CC4-5D6E-409C-BE32-E72D297353CC}">
              <c16:uniqueId val="{00000001-CAD9-43E0-A18D-FC4218401C31}"/>
            </c:ext>
          </c:extLst>
        </c:ser>
        <c:dLbls>
          <c:dLblPos val="t"/>
          <c:showLegendKey val="0"/>
          <c:showVal val="1"/>
          <c:showCatName val="0"/>
          <c:showSerName val="0"/>
          <c:showPercent val="0"/>
          <c:showBubbleSize val="0"/>
        </c:dLbls>
        <c:smooth val="0"/>
        <c:axId val="-662732880"/>
        <c:axId val="-662732336"/>
        <c:extLst/>
      </c:lineChart>
      <c:dateAx>
        <c:axId val="-662732880"/>
        <c:scaling>
          <c:orientation val="minMax"/>
        </c:scaling>
        <c:delete val="0"/>
        <c:axPos val="b"/>
        <c:numFmt formatCode="mmm\-yy" sourceLinked="1"/>
        <c:majorTickMark val="none"/>
        <c:minorTickMark val="none"/>
        <c:tickLblPos val="nextTo"/>
        <c:txPr>
          <a:bodyPr rot="-60000000" vert="horz"/>
          <a:lstStyle/>
          <a:p>
            <a:pPr>
              <a:defRPr/>
            </a:pPr>
            <a:endParaRPr lang="en-US"/>
          </a:p>
        </c:txPr>
        <c:crossAx val="-662732336"/>
        <c:crosses val="autoZero"/>
        <c:auto val="1"/>
        <c:lblOffset val="100"/>
        <c:baseTimeUnit val="months"/>
      </c:dateAx>
      <c:valAx>
        <c:axId val="-662732336"/>
        <c:scaling>
          <c:orientation val="minMax"/>
        </c:scaling>
        <c:delete val="1"/>
        <c:axPos val="l"/>
        <c:numFmt formatCode="#,##0.00\ [$HTG]" sourceLinked="1"/>
        <c:majorTickMark val="none"/>
        <c:minorTickMark val="none"/>
        <c:tickLblPos val="nextTo"/>
        <c:crossAx val="-662732880"/>
        <c:crosses val="autoZero"/>
        <c:crossBetween val="between"/>
      </c:valAx>
    </c:plotArea>
    <c:legend>
      <c:legendPos val="r"/>
      <c:legendEntry>
        <c:idx val="1"/>
        <c:txPr>
          <a:bodyPr rot="0" vert="horz"/>
          <a:lstStyle/>
          <a:p>
            <a:pPr>
              <a:defRPr/>
            </a:pPr>
            <a:endParaRPr lang="en-US"/>
          </a:p>
        </c:txPr>
      </c:legendEntry>
      <c:layout>
        <c:manualLayout>
          <c:xMode val="edge"/>
          <c:yMode val="edge"/>
          <c:x val="0.80357030603962798"/>
          <c:y val="0.33736872293877884"/>
          <c:w val="0.14468470010555587"/>
          <c:h val="0.16152331652503399"/>
        </c:manualLayout>
      </c:layout>
      <c:overlay val="0"/>
      <c:txPr>
        <a:bodyPr rot="0" vert="horz"/>
        <a:lstStyle/>
        <a:p>
          <a:pPr>
            <a:defRPr/>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latin typeface="Arial Narrow" panose="020B0606020202030204" pitchFamily="34" charset="0"/>
              </a:rPr>
              <a:t>Profil</a:t>
            </a:r>
            <a:r>
              <a:rPr lang="en-US" sz="1200" baseline="0">
                <a:latin typeface="Arial Narrow" panose="020B0606020202030204" pitchFamily="34" charset="0"/>
              </a:rPr>
              <a:t> des commerçants enquêtés, désaggrégé par sexe</a:t>
            </a:r>
            <a:endParaRPr lang="en-US" sz="1200">
              <a:latin typeface="Arial Narrow" panose="020B0606020202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 1'!$B$10</c:f>
              <c:strCache>
                <c:ptCount val="1"/>
                <c:pt idx="0">
                  <c:v>Détaillant mobile / sur table</c:v>
                </c:pt>
              </c:strCache>
            </c:strRef>
          </c:tx>
          <c:spPr>
            <a:solidFill>
              <a:schemeClr val="accent1"/>
            </a:solidFill>
            <a:ln>
              <a:noFill/>
            </a:ln>
            <a:effectLst/>
          </c:spPr>
          <c:invertIfNegative val="0"/>
          <c:cat>
            <c:strRef>
              <c:f>'Graph 1'!$C$9:$D$9</c:f>
              <c:strCache>
                <c:ptCount val="2"/>
                <c:pt idx="0">
                  <c:v>Femme</c:v>
                </c:pt>
                <c:pt idx="1">
                  <c:v>Homme</c:v>
                </c:pt>
              </c:strCache>
            </c:strRef>
          </c:cat>
          <c:val>
            <c:numRef>
              <c:f>'Graph 1'!$C$10:$D$10</c:f>
              <c:numCache>
                <c:formatCode>0%</c:formatCode>
                <c:ptCount val="2"/>
                <c:pt idx="0">
                  <c:v>0.56999999999999995</c:v>
                </c:pt>
                <c:pt idx="1">
                  <c:v>0.14000000000000001</c:v>
                </c:pt>
              </c:numCache>
            </c:numRef>
          </c:val>
          <c:extLst>
            <c:ext xmlns:c16="http://schemas.microsoft.com/office/drawing/2014/chart" uri="{C3380CC4-5D6E-409C-BE32-E72D297353CC}">
              <c16:uniqueId val="{00000000-681E-410B-9F02-5091713E6FA4}"/>
            </c:ext>
          </c:extLst>
        </c:ser>
        <c:ser>
          <c:idx val="1"/>
          <c:order val="1"/>
          <c:tx>
            <c:strRef>
              <c:f>'Graph 1'!$B$11</c:f>
              <c:strCache>
                <c:ptCount val="1"/>
                <c:pt idx="0">
                  <c:v>Détaillant avec boutique</c:v>
                </c:pt>
              </c:strCache>
            </c:strRef>
          </c:tx>
          <c:spPr>
            <a:solidFill>
              <a:schemeClr val="accent2"/>
            </a:solidFill>
            <a:ln>
              <a:noFill/>
            </a:ln>
            <a:effectLst/>
          </c:spPr>
          <c:invertIfNegative val="0"/>
          <c:cat>
            <c:strRef>
              <c:f>'Graph 1'!$C$9:$D$9</c:f>
              <c:strCache>
                <c:ptCount val="2"/>
                <c:pt idx="0">
                  <c:v>Femme</c:v>
                </c:pt>
                <c:pt idx="1">
                  <c:v>Homme</c:v>
                </c:pt>
              </c:strCache>
            </c:strRef>
          </c:cat>
          <c:val>
            <c:numRef>
              <c:f>'Graph 1'!$C$11:$D$11</c:f>
              <c:numCache>
                <c:formatCode>0%</c:formatCode>
                <c:ptCount val="2"/>
                <c:pt idx="0">
                  <c:v>0.12</c:v>
                </c:pt>
                <c:pt idx="1">
                  <c:v>7.0000000000000007E-2</c:v>
                </c:pt>
              </c:numCache>
            </c:numRef>
          </c:val>
          <c:extLst>
            <c:ext xmlns:c16="http://schemas.microsoft.com/office/drawing/2014/chart" uri="{C3380CC4-5D6E-409C-BE32-E72D297353CC}">
              <c16:uniqueId val="{00000001-681E-410B-9F02-5091713E6FA4}"/>
            </c:ext>
          </c:extLst>
        </c:ser>
        <c:ser>
          <c:idx val="2"/>
          <c:order val="2"/>
          <c:tx>
            <c:strRef>
              <c:f>'Graph 1'!$B$12</c:f>
              <c:strCache>
                <c:ptCount val="1"/>
                <c:pt idx="0">
                  <c:v>Pharmacie</c:v>
                </c:pt>
              </c:strCache>
            </c:strRef>
          </c:tx>
          <c:spPr>
            <a:solidFill>
              <a:schemeClr val="accent3"/>
            </a:solidFill>
            <a:ln>
              <a:noFill/>
            </a:ln>
            <a:effectLst/>
          </c:spPr>
          <c:invertIfNegative val="0"/>
          <c:cat>
            <c:strRef>
              <c:f>'Graph 1'!$C$9:$D$9</c:f>
              <c:strCache>
                <c:ptCount val="2"/>
                <c:pt idx="0">
                  <c:v>Femme</c:v>
                </c:pt>
                <c:pt idx="1">
                  <c:v>Homme</c:v>
                </c:pt>
              </c:strCache>
            </c:strRef>
          </c:cat>
          <c:val>
            <c:numRef>
              <c:f>'Graph 1'!$C$12:$D$12</c:f>
              <c:numCache>
                <c:formatCode>0%</c:formatCode>
                <c:ptCount val="2"/>
                <c:pt idx="0">
                  <c:v>0.03</c:v>
                </c:pt>
                <c:pt idx="1">
                  <c:v>0</c:v>
                </c:pt>
              </c:numCache>
            </c:numRef>
          </c:val>
          <c:extLst>
            <c:ext xmlns:c16="http://schemas.microsoft.com/office/drawing/2014/chart" uri="{C3380CC4-5D6E-409C-BE32-E72D297353CC}">
              <c16:uniqueId val="{00000002-681E-410B-9F02-5091713E6FA4}"/>
            </c:ext>
          </c:extLst>
        </c:ser>
        <c:dLbls>
          <c:showLegendKey val="0"/>
          <c:showVal val="0"/>
          <c:showCatName val="0"/>
          <c:showSerName val="0"/>
          <c:showPercent val="0"/>
          <c:showBubbleSize val="0"/>
        </c:dLbls>
        <c:gapWidth val="150"/>
        <c:overlap val="100"/>
        <c:axId val="-662728528"/>
        <c:axId val="-662731792"/>
      </c:barChart>
      <c:catAx>
        <c:axId val="-66272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31792"/>
        <c:crosses val="autoZero"/>
        <c:auto val="1"/>
        <c:lblAlgn val="ctr"/>
        <c:lblOffset val="100"/>
        <c:noMultiLvlLbl val="0"/>
      </c:catAx>
      <c:valAx>
        <c:axId val="-662731792"/>
        <c:scaling>
          <c:orientation val="minMax"/>
        </c:scaling>
        <c:delete val="1"/>
        <c:axPos val="l"/>
        <c:numFmt formatCode="0%" sourceLinked="1"/>
        <c:majorTickMark val="none"/>
        <c:minorTickMark val="none"/>
        <c:tickLblPos val="nextTo"/>
        <c:crossAx val="-662728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96178595148838"/>
          <c:y val="0.22707366268531859"/>
          <c:w val="0.68903821404851162"/>
          <c:h val="0.77292633731468141"/>
        </c:manualLayout>
      </c:layout>
      <c:barChart>
        <c:barDir val="bar"/>
        <c:grouping val="clustered"/>
        <c:varyColors val="0"/>
        <c:ser>
          <c:idx val="0"/>
          <c:order val="0"/>
          <c:tx>
            <c:strRef>
              <c:f>'Graph 1'!$C$15</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 1'!$B$16:$B$19</c:f>
              <c:strCache>
                <c:ptCount val="4"/>
                <c:pt idx="0">
                  <c:v>Pas de réponse</c:v>
                </c:pt>
                <c:pt idx="1">
                  <c:v>Aucune variation</c:v>
                </c:pt>
                <c:pt idx="2">
                  <c:v>Moins de commerçants</c:v>
                </c:pt>
                <c:pt idx="3">
                  <c:v>Plus de commerçants</c:v>
                </c:pt>
              </c:strCache>
            </c:strRef>
          </c:cat>
          <c:val>
            <c:numRef>
              <c:f>'Graph 1'!$C$16:$C$19</c:f>
              <c:numCache>
                <c:formatCode>0%</c:formatCode>
                <c:ptCount val="4"/>
                <c:pt idx="0">
                  <c:v>0.19</c:v>
                </c:pt>
                <c:pt idx="1">
                  <c:v>0.33</c:v>
                </c:pt>
                <c:pt idx="2">
                  <c:v>0.27</c:v>
                </c:pt>
                <c:pt idx="3">
                  <c:v>0.2</c:v>
                </c:pt>
              </c:numCache>
            </c:numRef>
          </c:val>
          <c:extLst>
            <c:ext xmlns:c16="http://schemas.microsoft.com/office/drawing/2014/chart" uri="{C3380CC4-5D6E-409C-BE32-E72D297353CC}">
              <c16:uniqueId val="{00000000-FE18-4CB9-AE24-107EA2D12DC9}"/>
            </c:ext>
          </c:extLst>
        </c:ser>
        <c:dLbls>
          <c:dLblPos val="outEnd"/>
          <c:showLegendKey val="0"/>
          <c:showVal val="1"/>
          <c:showCatName val="0"/>
          <c:showSerName val="0"/>
          <c:showPercent val="0"/>
          <c:showBubbleSize val="0"/>
        </c:dLbls>
        <c:gapWidth val="182"/>
        <c:axId val="-662727440"/>
        <c:axId val="-662727984"/>
      </c:barChart>
      <c:catAx>
        <c:axId val="-662727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7984"/>
        <c:crosses val="autoZero"/>
        <c:auto val="1"/>
        <c:lblAlgn val="ctr"/>
        <c:lblOffset val="100"/>
        <c:noMultiLvlLbl val="0"/>
      </c:catAx>
      <c:valAx>
        <c:axId val="-662727984"/>
        <c:scaling>
          <c:orientation val="minMax"/>
        </c:scaling>
        <c:delete val="1"/>
        <c:axPos val="b"/>
        <c:numFmt formatCode="0%" sourceLinked="1"/>
        <c:majorTickMark val="none"/>
        <c:minorTickMark val="none"/>
        <c:tickLblPos val="nextTo"/>
        <c:crossAx val="-662727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Taille des commerces enquêtés, désaggrégé par sexe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 1'!$C$2</c:f>
              <c:strCache>
                <c:ptCount val="1"/>
                <c:pt idx="0">
                  <c:v>Femme</c:v>
                </c:pt>
              </c:strCache>
            </c:strRef>
          </c:tx>
          <c:spPr>
            <a:solidFill>
              <a:schemeClr val="accent1"/>
            </a:solidFill>
            <a:ln>
              <a:noFill/>
            </a:ln>
            <a:effectLst/>
          </c:spPr>
          <c:invertIfNegative val="0"/>
          <c:cat>
            <c:strRef>
              <c:f>'Graph 1'!$B$3:$B$6</c:f>
              <c:strCache>
                <c:ptCount val="4"/>
                <c:pt idx="0">
                  <c:v>Moins de 20</c:v>
                </c:pt>
                <c:pt idx="1">
                  <c:v>Entre 21 et 60</c:v>
                </c:pt>
                <c:pt idx="2">
                  <c:v>Plus de 60</c:v>
                </c:pt>
                <c:pt idx="3">
                  <c:v>Pas de réponse</c:v>
                </c:pt>
              </c:strCache>
            </c:strRef>
          </c:cat>
          <c:val>
            <c:numRef>
              <c:f>'Graph 1'!$C$3:$C$6</c:f>
              <c:numCache>
                <c:formatCode>0%</c:formatCode>
                <c:ptCount val="4"/>
                <c:pt idx="0">
                  <c:v>0.47906976744186047</c:v>
                </c:pt>
                <c:pt idx="1">
                  <c:v>0.19534883720930232</c:v>
                </c:pt>
                <c:pt idx="2">
                  <c:v>9.3023255813953487E-3</c:v>
                </c:pt>
                <c:pt idx="3">
                  <c:v>0.10232558139534884</c:v>
                </c:pt>
              </c:numCache>
            </c:numRef>
          </c:val>
          <c:extLst>
            <c:ext xmlns:c16="http://schemas.microsoft.com/office/drawing/2014/chart" uri="{C3380CC4-5D6E-409C-BE32-E72D297353CC}">
              <c16:uniqueId val="{00000000-020A-4CB7-9514-BDEAD9F11481}"/>
            </c:ext>
          </c:extLst>
        </c:ser>
        <c:ser>
          <c:idx val="1"/>
          <c:order val="1"/>
          <c:tx>
            <c:strRef>
              <c:f>'Graph 1'!$D$2</c:f>
              <c:strCache>
                <c:ptCount val="1"/>
                <c:pt idx="0">
                  <c:v>Homme</c:v>
                </c:pt>
              </c:strCache>
            </c:strRef>
          </c:tx>
          <c:spPr>
            <a:solidFill>
              <a:schemeClr val="accent2"/>
            </a:solidFill>
            <a:ln>
              <a:noFill/>
            </a:ln>
            <a:effectLst/>
          </c:spPr>
          <c:invertIfNegative val="0"/>
          <c:cat>
            <c:strRef>
              <c:f>'Graph 1'!$B$3:$B$6</c:f>
              <c:strCache>
                <c:ptCount val="4"/>
                <c:pt idx="0">
                  <c:v>Moins de 20</c:v>
                </c:pt>
                <c:pt idx="1">
                  <c:v>Entre 21 et 60</c:v>
                </c:pt>
                <c:pt idx="2">
                  <c:v>Plus de 60</c:v>
                </c:pt>
                <c:pt idx="3">
                  <c:v>Pas de réponse</c:v>
                </c:pt>
              </c:strCache>
            </c:strRef>
          </c:cat>
          <c:val>
            <c:numRef>
              <c:f>'Graph 1'!$D$3:$D$6</c:f>
              <c:numCache>
                <c:formatCode>0%</c:formatCode>
                <c:ptCount val="4"/>
                <c:pt idx="0">
                  <c:v>5.5813953488372092E-2</c:v>
                </c:pt>
                <c:pt idx="1">
                  <c:v>8.8372093023255813E-2</c:v>
                </c:pt>
                <c:pt idx="2">
                  <c:v>0</c:v>
                </c:pt>
                <c:pt idx="3">
                  <c:v>6.9767441860465115E-2</c:v>
                </c:pt>
              </c:numCache>
            </c:numRef>
          </c:val>
          <c:extLst>
            <c:ext xmlns:c16="http://schemas.microsoft.com/office/drawing/2014/chart" uri="{C3380CC4-5D6E-409C-BE32-E72D297353CC}">
              <c16:uniqueId val="{00000001-020A-4CB7-9514-BDEAD9F11481}"/>
            </c:ext>
          </c:extLst>
        </c:ser>
        <c:dLbls>
          <c:showLegendKey val="0"/>
          <c:showVal val="0"/>
          <c:showCatName val="0"/>
          <c:showSerName val="0"/>
          <c:showPercent val="0"/>
          <c:showBubbleSize val="0"/>
        </c:dLbls>
        <c:gapWidth val="150"/>
        <c:overlap val="100"/>
        <c:axId val="-662726896"/>
        <c:axId val="-662725808"/>
      </c:barChart>
      <c:catAx>
        <c:axId val="-66272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5808"/>
        <c:crosses val="autoZero"/>
        <c:auto val="1"/>
        <c:lblAlgn val="ctr"/>
        <c:lblOffset val="100"/>
        <c:noMultiLvlLbl val="0"/>
      </c:catAx>
      <c:valAx>
        <c:axId val="-6627258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68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14</xdr:col>
      <xdr:colOff>340964</xdr:colOff>
      <xdr:row>64</xdr:row>
      <xdr:rowOff>185670</xdr:rowOff>
    </xdr:from>
    <xdr:to>
      <xdr:col>23</xdr:col>
      <xdr:colOff>636535</xdr:colOff>
      <xdr:row>77</xdr:row>
      <xdr:rowOff>188683</xdr:rowOff>
    </xdr:to>
    <xdr:graphicFrame macro="">
      <xdr:nvGraphicFramePr>
        <xdr:cNvPr id="4" name="Chart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389119</xdr:colOff>
      <xdr:row>63</xdr:row>
      <xdr:rowOff>87661</xdr:rowOff>
    </xdr:from>
    <xdr:to>
      <xdr:col>40</xdr:col>
      <xdr:colOff>369052</xdr:colOff>
      <xdr:row>76</xdr:row>
      <xdr:rowOff>99087</xdr:rowOff>
    </xdr:to>
    <xdr:graphicFrame macro="">
      <xdr:nvGraphicFramePr>
        <xdr:cNvPr id="6" name="Chart 4">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1</xdr:row>
      <xdr:rowOff>1</xdr:rowOff>
    </xdr:from>
    <xdr:to>
      <xdr:col>18</xdr:col>
      <xdr:colOff>571500</xdr:colOff>
      <xdr:row>14</xdr:row>
      <xdr:rowOff>25401</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1</xdr:row>
      <xdr:rowOff>0</xdr:rowOff>
    </xdr:from>
    <xdr:to>
      <xdr:col>26</xdr:col>
      <xdr:colOff>624869</xdr:colOff>
      <xdr:row>15</xdr:row>
      <xdr:rowOff>6935</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980807</xdr:colOff>
      <xdr:row>1</xdr:row>
      <xdr:rowOff>28460</xdr:rowOff>
    </xdr:from>
    <xdr:to>
      <xdr:col>11</xdr:col>
      <xdr:colOff>503410</xdr:colOff>
      <xdr:row>14</xdr:row>
      <xdr:rowOff>185757</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NIOR%20GIS-IMPACT/Dropbox/REACH_HTI/2_Research_Management/2020_41EFZU66_CRS/HTI2002_ICSM/2_Data/2_Data_cleaning/R10/HTI2001_R10_Quicksheet_Date_Cleaning_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ENIOR%20GIS-IMPACT/Dropbox/REACH_HTI/2_Research_Management/2020_41EFZU66_CRS/HTI2002_ICSM/2_Data/3_Analysis/R8/REACH_HTI_ICSM_R8_Dataset_Analysis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Data Checking"/>
      <sheetName val="Clean Data"/>
      <sheetName val="Cleaning Log"/>
      <sheetName val="Deletions"/>
      <sheetName val="Kobo survey"/>
      <sheetName val="Kobo choices"/>
    </sheetNames>
    <sheetDataSet>
      <sheetData sheetId="0" refreshError="1"/>
      <sheetData sheetId="1" refreshError="1">
        <row r="1">
          <cell r="D1" t="str">
            <v>start</v>
          </cell>
          <cell r="E1" t="str">
            <v>end</v>
          </cell>
          <cell r="F1" t="str">
            <v>today</v>
          </cell>
          <cell r="H1" t="str">
            <v>audit</v>
          </cell>
          <cell r="I1" t="str">
            <v>username</v>
          </cell>
          <cell r="J1" t="str">
            <v>subscriberid</v>
          </cell>
          <cell r="K1" t="str">
            <v>survey_time</v>
          </cell>
          <cell r="L1" t="str">
            <v>a_intro/q01_date</v>
          </cell>
          <cell r="M1" t="str">
            <v>a_intro/q02_organisation</v>
          </cell>
          <cell r="N1" t="str">
            <v>a_intro/q02_1_organisation_autre</v>
          </cell>
          <cell r="O1" t="str">
            <v>a_intro/nom_ong</v>
          </cell>
          <cell r="P1" t="str">
            <v>a_intro/organisation_connue</v>
          </cell>
          <cell r="Q1" t="str">
            <v>a_intro/organisation</v>
          </cell>
          <cell r="R1" t="str">
            <v>a_intro/q03_enqueteur</v>
          </cell>
          <cell r="S1" t="str">
            <v>a_intro/q03_enqueteur_autre</v>
          </cell>
          <cell r="T1" t="str">
            <v>a_intro/nom_enqueteur</v>
          </cell>
          <cell r="U1" t="str">
            <v>a_intro/enqueteur_connu</v>
          </cell>
          <cell r="V1" t="str">
            <v>a_intro/enqueteur</v>
          </cell>
          <cell r="W1" t="str">
            <v>a_intro/q04_departement</v>
          </cell>
          <cell r="X1" t="str">
            <v>a_intro/q05_commune</v>
          </cell>
          <cell r="Y1" t="str">
            <v>a_intro/nom_commune</v>
          </cell>
          <cell r="Z1" t="str">
            <v>a_intro/commune</v>
          </cell>
          <cell r="AA1" t="str">
            <v>a_intro/sq06_section_communale</v>
          </cell>
          <cell r="AB1" t="str">
            <v>a_intro/nom_section_commune</v>
          </cell>
          <cell r="AC1" t="str">
            <v>a_intro/section_commune</v>
          </cell>
          <cell r="AD1" t="str">
            <v>a_intro/q06_localite</v>
          </cell>
          <cell r="AE1" t="str">
            <v>a_intro/q06_localite_autre</v>
          </cell>
          <cell r="AF1" t="str">
            <v>a_intro/nom_localite</v>
          </cell>
          <cell r="AG1" t="str">
            <v>a_intro/localite_connu</v>
          </cell>
          <cell r="AH1" t="str">
            <v>a_intro/localite</v>
          </cell>
          <cell r="AI1" t="str">
            <v>a_intro/q07_marche</v>
          </cell>
          <cell r="AJ1" t="str">
            <v>a_intro/q07_1_marche_autre</v>
          </cell>
          <cell r="AK1" t="str">
            <v>a_intro/nom_marche</v>
          </cell>
          <cell r="AL1" t="str">
            <v>a_intro/marche_conu</v>
          </cell>
          <cell r="AM1" t="str">
            <v>a_intro/marche</v>
          </cell>
          <cell r="AN1" t="str">
            <v>a_intro/q07_2_marche_zone</v>
          </cell>
          <cell r="AO1" t="str">
            <v>a_intro/q00_type_enquete</v>
          </cell>
          <cell r="AP1" t="str">
            <v>a_intro/q08_intro</v>
          </cell>
          <cell r="AQ1" t="str">
            <v>a_intro/q08_1_intro_non</v>
          </cell>
          <cell r="AR1" t="str">
            <v>a_intro/q09_agelegal</v>
          </cell>
          <cell r="AS1" t="str">
            <v>a_intro/q09_1_agelegal_non</v>
          </cell>
          <cell r="AT1" t="str">
            <v>a_intro/q010_sexe</v>
          </cell>
          <cell r="AU1" t="str">
            <v>applicable/marchand/b_magasin/q1_1_magasin</v>
          </cell>
          <cell r="AV1" t="str">
            <v>applicable/marchand/b_magasin/q1_2_telephone</v>
          </cell>
          <cell r="AW1" t="str">
            <v>applicable/marchand/b_magasin/q1_1_magain_type</v>
          </cell>
          <cell r="AX1" t="str">
            <v>applicable/marchand/b_magasin/q1_1_magain_type_Grossiste</v>
          </cell>
          <cell r="AY1" t="str">
            <v>applicable/marchand/b_magasin/q1_3_type_produits</v>
          </cell>
          <cell r="AZ1" t="str">
            <v>applicable/marchand/b_magasin/q1_3_type_produits/nourriture</v>
          </cell>
          <cell r="BA1" t="str">
            <v>applicable/marchand/b_magasin/q1_3_type_produits/wash</v>
          </cell>
          <cell r="BB1" t="str">
            <v>applicable/marchand/b_magasin/q1_3_type_produits/charbon</v>
          </cell>
          <cell r="BC1" t="str">
            <v>applicable/marchand/b_magasin/q1_3_type_produits/aucun</v>
          </cell>
          <cell r="BD1" t="str">
            <v>applicable/marchand/b_magasin/nom_type_produits</v>
          </cell>
          <cell r="BE1" t="str">
            <v>applicable/marchand/b_magasin/type_produit</v>
          </cell>
          <cell r="BF1" t="str">
            <v>applicable/marchand/b_magasin/q1_4_type_payment</v>
          </cell>
          <cell r="BG1" t="str">
            <v>applicable/marchand/b_magasin/q1_4_type_payment/gourde</v>
          </cell>
          <cell r="BH1" t="str">
            <v>applicable/marchand/b_magasin/q1_4_type_payment/dollar</v>
          </cell>
          <cell r="BI1" t="str">
            <v>applicable/marchand/b_magasin/q1_4_type_payment/mobile</v>
          </cell>
          <cell r="BJ1" t="str">
            <v>applicable/marchand/b_magasin/q1_4_type_payment/credite_tot</v>
          </cell>
          <cell r="BK1" t="str">
            <v>applicable/marchand/b_magasin/q1_4_type_payment/credite_part</v>
          </cell>
          <cell r="BL1" t="str">
            <v>applicable/marchand/b_magasin/q1_4_type_payment/trock</v>
          </cell>
          <cell r="BM1" t="str">
            <v>applicable/marchand/b_magasin/q1_4_type_payment/coupon</v>
          </cell>
          <cell r="BN1" t="str">
            <v>applicable/marchand/b_magasin/q1_4_type_payment/check</v>
          </cell>
          <cell r="BO1" t="str">
            <v>applicable/marchand/b_magasin/q1_4_type_payment/autre</v>
          </cell>
          <cell r="BP1" t="str">
            <v>applicable/marchand/b_magasin/q1_4_type_payment/nsnr</v>
          </cell>
          <cell r="BQ1" t="str">
            <v>applicable/marchand/b_magasin/q1_4_1_autre_type_payment</v>
          </cell>
          <cell r="BR1" t="str">
            <v>applicable/marchand/b_magasin/q1_5_changement_commercants</v>
          </cell>
          <cell r="BS1" t="str">
            <v>applicable/marchand/b_magasin/q1_6_clients</v>
          </cell>
          <cell r="BT1" t="str">
            <v>applicable/marchand/c_produits_food/q2_1_articles_disponibles</v>
          </cell>
          <cell r="BU1" t="str">
            <v>applicable/marchand/c_produits_food/q2_1_articles_disponibles/farine_ble</v>
          </cell>
          <cell r="BV1" t="str">
            <v>applicable/marchand/c_produits_food/q2_1_articles_disponibles/riz</v>
          </cell>
          <cell r="BW1" t="str">
            <v>applicable/marchand/c_produits_food/q2_1_articles_disponibles/mais</v>
          </cell>
          <cell r="BX1" t="str">
            <v>applicable/marchand/c_produits_food/q2_1_articles_disponibles/sucre</v>
          </cell>
          <cell r="BY1" t="str">
            <v>applicable/marchand/c_produits_food/q2_1_articles_disponibles/haricot_noir</v>
          </cell>
          <cell r="BZ1" t="str">
            <v>applicable/marchand/c_produits_food/q2_1_articles_disponibles/haricot_rouge</v>
          </cell>
          <cell r="CA1" t="str">
            <v>applicable/marchand/c_produits_food/q2_1_articles_disponibles/huile</v>
          </cell>
          <cell r="CB1" t="str">
            <v>applicable/marchand/c_produits_food/q2_1_articles_disponibles/aucun</v>
          </cell>
          <cell r="CC1" t="str">
            <v>applicable/marchand/c_produits_food/food_solide/q2_2_utilisation_marmite</v>
          </cell>
          <cell r="CD1" t="str">
            <v>applicable/marchand/c_produits_food/food_solide/food_solide_marmite/nourriture_farine_ble/q3_2_prix_bas_kg_farine_ble</v>
          </cell>
          <cell r="CE1" t="str">
            <v>farine_prix</v>
          </cell>
          <cell r="CF1" t="str">
            <v>applicable/marchand/c_produits_food/food_solide/food_solide_marmite/nourriture_farine_ble/q3_3_importe_farine_ble</v>
          </cell>
          <cell r="CG1" t="str">
            <v>applicable/marchand/c_produits_food/food_solide/food_solide_marmite/nourriture_riz/q3_2_prix_bas_marmite_riz</v>
          </cell>
          <cell r="CH1" t="str">
            <v>riz_prix</v>
          </cell>
          <cell r="CI1" t="str">
            <v>applicable/marchand/c_produits_food/food_solide/food_solide_marmite/nourriture_riz/q3_3_importe_riz</v>
          </cell>
          <cell r="CJ1" t="str">
            <v>applicable/marchand/c_produits_food/food_solide/food_solide_marmite/nourriture_mais/q3_2_prix_bas_autre_mais_mais</v>
          </cell>
          <cell r="CK1" t="str">
            <v>mais_prix</v>
          </cell>
          <cell r="CL1" t="str">
            <v>applicable/marchand/c_produits_food/food_solide/food_solide_marmite/nourriture_mais/q3_3_importe_mais</v>
          </cell>
          <cell r="CM1" t="str">
            <v>applicable/marchand/c_produits_food/food_solide/food_solide_marmite/nourriture_sucre/q3_2_prix_bas_autre_sucre_sucre</v>
          </cell>
          <cell r="CN1" t="str">
            <v>sucre_prix</v>
          </cell>
          <cell r="CO1" t="str">
            <v>applicable/marchand/c_produits_food/food_solide/food_solide_marmite/nourriture_sucre/q3_3_importe_sucre</v>
          </cell>
          <cell r="CP1" t="str">
            <v>applicable/marchand/c_produits_food/food_solide/food_solide_marmite/nourriture_haricot_noir/q3_2_prix_bas_autre_haricot_noir</v>
          </cell>
          <cell r="CQ1" t="str">
            <v>haricot_noir_prix</v>
          </cell>
          <cell r="CR1" t="str">
            <v>applicable/marchand/c_produits_food/food_solide/food_solide_marmite/nourriture_haricot_noir/q3_3_importe_haricot_noir</v>
          </cell>
          <cell r="CS1" t="str">
            <v>applicable/marchand/c_produits_food/food_solide/food_solide_marmite/nourriture_haricot_rouge/q3_2_prix_bas_kg_haricot_rouge</v>
          </cell>
          <cell r="CT1" t="str">
            <v>haricot_rouge_prix</v>
          </cell>
          <cell r="CU1" t="str">
            <v>applicable/marchand/c_produits_food/food_solide/food_solide_marmite/nourriture_haricot_rouge/q3_3_importe_haricot_rouge</v>
          </cell>
          <cell r="CV1" t="str">
            <v>applicable/marchand/c_produits_food/nourriture_huile/q3_1_remplissage_huille</v>
          </cell>
          <cell r="CW1" t="str">
            <v>applicable/marchand/c_produits_food/nourriture_huile/q3_1_unite_huile</v>
          </cell>
          <cell r="CX1" t="str">
            <v>applicable/marchand/c_produits_food/nourriture_huile/q3_2_prix_bas_gal_huile</v>
          </cell>
          <cell r="CY1" t="str">
            <v>applicable/marchand/c_produits_food/nourriture_huile/nourriture_huile_autreunite/note_huile_autreunite</v>
          </cell>
          <cell r="CZ1" t="str">
            <v>applicable/marchand/c_produits_food/nourriture_huile/nourriture_huile_autreunite/q3_1_2_unites_autre_huile</v>
          </cell>
          <cell r="DA1" t="str">
            <v>applicable/marchand/c_produits_food/nourriture_huile/nourriture_huile_autreunite/nom_unite_autre_huile</v>
          </cell>
          <cell r="DB1" t="str">
            <v>applicable/marchand/c_produits_food/nourriture_huile/nourriture_huile_autreunite/unite_autre_huile_connue</v>
          </cell>
          <cell r="DC1" t="str">
            <v>applicable/marchand/c_produits_food/nourriture_huile/nourriture_huile_autreunite/q3_1_3_poids_unite_autre_huile</v>
          </cell>
          <cell r="DD1" t="str">
            <v>applicable/marchand/c_produits_food/nourriture_huile/q3_2_prix_bas_autre_huile_huile</v>
          </cell>
          <cell r="DE1" t="str">
            <v>applicable/marchand/c_produits_food/nourriture_huile/huile_prix_unite_converti_gallon</v>
          </cell>
          <cell r="DF1" t="str">
            <v>huile_prix</v>
          </cell>
          <cell r="DG1" t="str">
            <v>applicable/marchand/c_produits_food/nourriture_huile/q3_3_importe_huile</v>
          </cell>
          <cell r="DH1" t="str">
            <v>applicable/marchand/c_produits_food/q4_1_ruptures_nourriture</v>
          </cell>
          <cell r="DI1" t="str">
            <v>applicable/marchand/c_produits_food/q4_2_raison_rupture_nourriture</v>
          </cell>
          <cell r="DJ1" t="str">
            <v>applicable/marchand/c_produits_food/q4_2_raison_rupture_nourriture/taux_echange</v>
          </cell>
          <cell r="DK1" t="str">
            <v>applicable/marchand/c_produits_food/q4_2_raison_rupture_nourriture/probleme_transport</v>
          </cell>
          <cell r="DL1" t="str">
            <v>applicable/marchand/c_produits_food/q4_2_raison_rupture_nourriture/catastrophe</v>
          </cell>
          <cell r="DM1" t="str">
            <v>applicable/marchand/c_produits_food/q4_2_raison_rupture_nourriture/pas_saison</v>
          </cell>
          <cell r="DN1" t="str">
            <v>applicable/marchand/c_produits_food/q4_2_raison_rupture_nourriture/trop_cher</v>
          </cell>
          <cell r="DO1" t="str">
            <v>applicable/marchand/c_produits_food/q4_2_raison_rupture_nourriture/pas_assez_argent</v>
          </cell>
          <cell r="DP1" t="str">
            <v>applicable/marchand/c_produits_food/q4_2_raison_rupture_nourriture/temps</v>
          </cell>
          <cell r="DQ1" t="str">
            <v>applicable/marchand/c_produits_food/q4_2_raison_rupture_nourriture/indisponible_f</v>
          </cell>
          <cell r="DR1" t="str">
            <v>applicable/marchand/c_produits_food/q4_2_raison_rupture_nourriture/relation_f</v>
          </cell>
          <cell r="DS1" t="str">
            <v>applicable/marchand/c_produits_food/q4_2_raison_rupture_nourriture/pas_voulu</v>
          </cell>
          <cell r="DT1" t="str">
            <v>applicable/marchand/c_produits_food/q4_2_raison_rupture_nourriture/epuise_demande</v>
          </cell>
          <cell r="DU1" t="str">
            <v>applicable/marchand/c_produits_food/q4_2_raison_rupture_nourriture/epuise_appro</v>
          </cell>
          <cell r="DV1" t="str">
            <v>applicable/marchand/c_produits_food/q4_2_raison_rupture_nourriture/autre</v>
          </cell>
          <cell r="DW1" t="str">
            <v>applicable/marchand/c_produits_food/q4_2_raison_rupture_nourriture/nsnr</v>
          </cell>
          <cell r="DX1" t="str">
            <v>applicable/marchand/c_produits_food/q4_2_1_autre_rupture_nourriture</v>
          </cell>
          <cell r="DY1" t="str">
            <v>applicable/marchand/c_produits_food/q4_3_produits_rupture_nourriture</v>
          </cell>
          <cell r="DZ1" t="str">
            <v>applicable/marchand/c_produits_food/q4_3_produits_rupture_nourriture/farine_ble</v>
          </cell>
          <cell r="EA1" t="str">
            <v>applicable/marchand/c_produits_food/q4_3_produits_rupture_nourriture/riz</v>
          </cell>
          <cell r="EB1" t="str">
            <v>applicable/marchand/c_produits_food/q4_3_produits_rupture_nourriture/mais</v>
          </cell>
          <cell r="EC1" t="str">
            <v>applicable/marchand/c_produits_food/q4_3_produits_rupture_nourriture/sucre</v>
          </cell>
          <cell r="ED1" t="str">
            <v>applicable/marchand/c_produits_food/q4_3_produits_rupture_nourriture/haricot_noir</v>
          </cell>
          <cell r="EE1" t="str">
            <v>applicable/marchand/c_produits_food/q4_3_produits_rupture_nourriture/haricot_rouge</v>
          </cell>
          <cell r="EF1" t="str">
            <v>applicable/marchand/c_produits_food/q4_3_produits_rupture_nourriture/huile</v>
          </cell>
          <cell r="EG1" t="str">
            <v>applicable/marchand/c_produits_food/q4_3_produits_rupture_nourriture/aucun</v>
          </cell>
          <cell r="EH1" t="str">
            <v>applicable/marchand/c_produits_food/q4_4_credit_fournisseur_nourriture</v>
          </cell>
          <cell r="EI1" t="str">
            <v>applicable/marchand/c_produits_food/q4_4_capacite_stock_nourriture</v>
          </cell>
          <cell r="EJ1" t="str">
            <v>applicable/marchand/c_produits_food/nourriture_fournisseur/q4_4_origin_fourniseur_nourriture</v>
          </cell>
          <cell r="EK1" t="str">
            <v>applicable/marchand/c_produits_food/nourriture_fournisseur/q4_5_1_departement_fourniseur_nourriture</v>
          </cell>
          <cell r="EL1" t="str">
            <v>applicable/marchand/c_produits_food/nourriture_fournisseur/meme_dep_food</v>
          </cell>
          <cell r="EM1" t="str">
            <v>applicable/marchand/c_produits_food/nourriture_fournisseur/q4_5_2_commune_fourniseur_nourriture</v>
          </cell>
          <cell r="EN1" t="str">
            <v>applicable/marchand/c_produits_food/nourriture_fournisseur/meme_com_food</v>
          </cell>
          <cell r="EO1" t="str">
            <v>applicable/marchand/d_produits_eha/q2_1_articles_disponibles_eha</v>
          </cell>
          <cell r="EP1" t="str">
            <v>applicable/marchand/d_produits_eha/q2_1_articles_disponibles_eha/savon_lessive</v>
          </cell>
          <cell r="EQ1" t="str">
            <v>applicable/marchand/d_produits_eha/q2_1_articles_disponibles_eha/brosse_dent</v>
          </cell>
          <cell r="ER1" t="str">
            <v>applicable/marchand/d_produits_eha/q2_1_articles_disponibles_eha/dentrifrice</v>
          </cell>
          <cell r="ES1" t="str">
            <v>applicable/marchand/d_produits_eha/q2_1_articles_disponibles_eha/papier_toilette</v>
          </cell>
          <cell r="ET1" t="str">
            <v>applicable/marchand/d_produits_eha/q2_1_articles_disponibles_eha/serviettes_hygieniques</v>
          </cell>
          <cell r="EU1" t="str">
            <v>applicable/marchand/d_produits_eha/q2_1_articles_disponibles_eha/chlore_grain</v>
          </cell>
          <cell r="EV1" t="str">
            <v>applicable/marchand/d_produits_eha/q2_1_articles_disponibles_eha/savon_mains</v>
          </cell>
          <cell r="EW1" t="str">
            <v>applicable/marchand/d_produits_eha/q2_1_articles_disponibles_eha/bokit</v>
          </cell>
          <cell r="EX1" t="str">
            <v>applicable/marchand/d_produits_eha/q2_1_articles_disponibles_eha/bassine</v>
          </cell>
          <cell r="EY1" t="str">
            <v>applicable/marchand/d_produits_eha/q2_1_articles_disponibles_eha/eponge</v>
          </cell>
          <cell r="EZ1" t="str">
            <v>applicable/marchand/d_produits_eha/q2_1_articles_disponibles_eha/aucun</v>
          </cell>
          <cell r="FA1" t="str">
            <v>applicable/marchand/d_produits_eha/savon_lessive/q3_1_unite_savon_lessive</v>
          </cell>
          <cell r="FB1" t="str">
            <v>applicable/marchand/d_produits_eha/savon_lessive/q3_2_prix_75g_savon_lessive</v>
          </cell>
          <cell r="FC1" t="str">
            <v>applicable/marchand/d_produits_eha/savon_lessive/call_savon_lessive_75g_prix</v>
          </cell>
          <cell r="FD1" t="str">
            <v>applicable/marchand/d_produits_eha/savon_lessive/savon_autre_unite/q3_1_2_unites_autre_savon_lessive</v>
          </cell>
          <cell r="FE1" t="str">
            <v>applicable/marchand/d_produits_eha/savon_lessive/savon_autre_unite/q3_2_prix_bas_autre_savon_lessive</v>
          </cell>
          <cell r="FF1" t="str">
            <v>applicable/marchand/d_produits_eha/savon_lessive/savon_autre_unite/savon_prix_standard</v>
          </cell>
          <cell r="FG1" t="str">
            <v>savon_lessive_prix</v>
          </cell>
          <cell r="FH1" t="str">
            <v>applicable/marchand/d_produits_eha/savon_lessive/q3_3_importe_savon_lessive</v>
          </cell>
          <cell r="FI1" t="str">
            <v>brosse_dent_prix</v>
          </cell>
          <cell r="FJ1" t="str">
            <v>applicable/marchand/d_produits_eha/brosse_dent/q3_3_importe_brosse_dent</v>
          </cell>
          <cell r="FK1" t="str">
            <v>papier_toilette_prix</v>
          </cell>
          <cell r="FL1" t="str">
            <v>applicable/marchand/d_produits_eha/papier_toilette/q3_3_importe_papier_toilette</v>
          </cell>
          <cell r="FM1" t="str">
            <v>applicable/marchand/d_produits_eha/savon_mains/q3_1_unite_savon_mains</v>
          </cell>
          <cell r="FN1" t="str">
            <v>applicable/marchand/d_produits_eha/savon_mains/q3_2_prix_75g_savon_mains</v>
          </cell>
          <cell r="FO1" t="str">
            <v>applicable/marchand/d_produits_eha/savon_mains/savons_mains_autre_unite/q3_1_2_unites_autre_savon_toilette</v>
          </cell>
          <cell r="FP1" t="str">
            <v>applicable/marchand/d_produits_eha/savon_mains/savons_mains_autre_unite/q3_2_prix_bas_autre_savon_toilette</v>
          </cell>
          <cell r="FQ1" t="str">
            <v>savon_mains_prix</v>
          </cell>
          <cell r="FR1" t="str">
            <v>applicable/marchand/d_produits_eha/savon_mains/q3_3_importe_savon_mains</v>
          </cell>
          <cell r="FS1" t="str">
            <v>applicable/marchand/d_produits_eha/dentrifrice/q3_1_unite_dentifrice</v>
          </cell>
          <cell r="FT1" t="str">
            <v>applicable/marchand/d_produits_eha/dentrifrice/q3_2_prix_85g_dentifrice</v>
          </cell>
          <cell r="FU1" t="str">
            <v>applicable/marchand/d_produits_eha/dentrifrice/dentifrice_autre_unite/q3_1_2_unites_autre_dentifrice</v>
          </cell>
          <cell r="FV1" t="str">
            <v>applicable/marchand/d_produits_eha/dentrifrice/dentifrice_autre_unite/q3_2_prix_bas_autre_dentifrice_dentrifrice</v>
          </cell>
          <cell r="FW1" t="str">
            <v>dentifrice_prix</v>
          </cell>
          <cell r="FX1" t="str">
            <v>applicable/marchand/d_produits_eha/dentrifrice/q3_3_importe_dentrifrice</v>
          </cell>
          <cell r="FY1" t="str">
            <v>applicable/marchand/d_produits_eha/serviettes_hygieniques/q3_1_unite_serviettes_hygieniques</v>
          </cell>
          <cell r="FZ1" t="str">
            <v>applicable/marchand/d_produits_eha/serviettes_hygieniques/q3_2_prix_p8_serviettes_hygieniques</v>
          </cell>
          <cell r="GA1" t="str">
            <v>applicable/marchand/d_produits_eha/serviettes_hygieniques/serviettes_autre_unite/q3_1_2_unites_autre_serviettes_hygieniques</v>
          </cell>
          <cell r="GB1" t="str">
            <v>applicable/marchand/d_produits_eha/serviettes_hygieniques/serviettes_autre_unite/q3_2_prix_bas_autre_serviettes_hygieniques_serviettes_hygieniques</v>
          </cell>
          <cell r="GC1" t="str">
            <v>applicable/marchand/d_produits_eha/serviettes_hygieniques/serviettes_autre_unite/serv_hygieniques_prix_unite_standard</v>
          </cell>
          <cell r="GD1" t="str">
            <v>serv_hygieniques_prix</v>
          </cell>
          <cell r="GE1" t="str">
            <v>applicable/marchand/d_produits_eha/serviettes_hygieniques/q3_3_importe_serviettes_hygieniques</v>
          </cell>
          <cell r="GF1" t="str">
            <v>applicable/marchand/d_produits_eha/chlore_en_grain/chlore_grain_image/q3_1_unite_chlore_grain</v>
          </cell>
          <cell r="GG1" t="str">
            <v>applicable/marchand/d_produits_eha/chlore_en_grain/chlore_grain_image/image_chlore</v>
          </cell>
          <cell r="GH1" t="str">
            <v>applicable/marchand/d_produits_eha/chlore_en_grain/q3_2_prix_bas_lt_chlore_grain</v>
          </cell>
          <cell r="GI1" t="str">
            <v>applicable/marchand/d_produits_eha/chlore_en_grain/wash_chlore_autreunite_grain/note_chlore_autreunite_grain</v>
          </cell>
          <cell r="GJ1" t="str">
            <v>applicable/marchand/d_produits_eha/chlore_en_grain/wash_chlore_autreunite_grain/q3_1_2_unites_autre_chlore_grain</v>
          </cell>
          <cell r="GK1" t="str">
            <v>applicable/marchand/d_produits_eha/chlore_en_grain/wash_chlore_autreunite_grain/nom_unite_autre_chlore_grain</v>
          </cell>
          <cell r="GL1" t="str">
            <v>applicable/marchand/d_produits_eha/chlore_en_grain/wash_chlore_autreunite_grain/unite_autre_chlore_grain_connue</v>
          </cell>
          <cell r="GM1" t="str">
            <v>applicable/marchand/d_produits_eha/chlore_en_grain/wash_chlore_autreunite_grain/q3_1_3_poids_unite_autre_chlore_grain</v>
          </cell>
          <cell r="GN1" t="str">
            <v>applicable/marchand/d_produits_eha/chlore_en_grain/q3_2_prix_bas_autre_chlore_grain</v>
          </cell>
          <cell r="GO1" t="str">
            <v>applicable/marchand/d_produits_eha/chlore_en_grain/q3_3_importe_chlore_grain</v>
          </cell>
          <cell r="GP1" t="str">
            <v>applicable/marchand/d_produits_eha/chlore_en_grain/chlore_grain_conversion</v>
          </cell>
          <cell r="GQ1" t="str">
            <v>chlore_grain_prix</v>
          </cell>
          <cell r="GR1" t="str">
            <v>applicable/marchand/d_produits_eha/bokit/q7_2_prix_bokit</v>
          </cell>
          <cell r="GS1" t="str">
            <v>q7_2_prix_bassine</v>
          </cell>
          <cell r="GT1" t="str">
            <v>applicable/marchand/d_produits_eha/eponge/q7_2_prix_eponge</v>
          </cell>
          <cell r="GU1" t="str">
            <v>applicable/marchand/d_produits_eha/q4_1_ruptures_eha</v>
          </cell>
          <cell r="GV1" t="str">
            <v>applicable/marchand/d_produits_eha/q4_2_raison_rupture_eha</v>
          </cell>
          <cell r="GW1" t="str">
            <v>applicable/marchand/d_produits_eha/q4_2_raison_rupture_eha/taux_echange</v>
          </cell>
          <cell r="GX1" t="str">
            <v>applicable/marchand/d_produits_eha/q4_2_raison_rupture_eha/probleme_transport</v>
          </cell>
          <cell r="GY1" t="str">
            <v>applicable/marchand/d_produits_eha/q4_2_raison_rupture_eha/catastrophe</v>
          </cell>
          <cell r="GZ1" t="str">
            <v>applicable/marchand/d_produits_eha/q4_2_raison_rupture_eha/trop_cher</v>
          </cell>
          <cell r="HA1" t="str">
            <v>applicable/marchand/d_produits_eha/q4_2_raison_rupture_eha/pas_assez_argent</v>
          </cell>
          <cell r="HB1" t="str">
            <v>applicable/marchand/d_produits_eha/q4_2_raison_rupture_eha/stockage</v>
          </cell>
          <cell r="HC1" t="str">
            <v>applicable/marchand/d_produits_eha/q4_2_raison_rupture_eha/indisponible_f</v>
          </cell>
          <cell r="HD1" t="str">
            <v>applicable/marchand/d_produits_eha/q4_2_raison_rupture_eha/relation_f</v>
          </cell>
          <cell r="HE1" t="str">
            <v>applicable/marchand/d_produits_eha/q4_2_raison_rupture_eha/pas_voulu</v>
          </cell>
          <cell r="HF1" t="str">
            <v>applicable/marchand/d_produits_eha/q4_2_raison_rupture_eha/epuise</v>
          </cell>
          <cell r="HG1" t="str">
            <v>applicable/marchand/d_produits_eha/q4_2_raison_rupture_eha/epuise_appro</v>
          </cell>
          <cell r="HH1" t="str">
            <v>applicable/marchand/d_produits_eha/q4_2_raison_rupture_eha/autre</v>
          </cell>
          <cell r="HI1" t="str">
            <v>applicable/marchand/d_produits_eha/q4_2_raison_rupture_eha/nsnr</v>
          </cell>
          <cell r="HJ1" t="str">
            <v>applicable/marchand/d_produits_eha/q4_2_1_autre_rupture_eha</v>
          </cell>
          <cell r="HK1" t="str">
            <v>applicable/marchand/d_produits_eha/q4_3_produits_rupture_eha</v>
          </cell>
          <cell r="HL1" t="str">
            <v>applicable/marchand/d_produits_eha/q4_3_produits_rupture_eha/savon_lessive</v>
          </cell>
          <cell r="HM1" t="str">
            <v>applicable/marchand/d_produits_eha/q4_3_produits_rupture_eha/brosse_dent</v>
          </cell>
          <cell r="HN1" t="str">
            <v>applicable/marchand/d_produits_eha/q4_3_produits_rupture_eha/dentrifrice</v>
          </cell>
          <cell r="HO1" t="str">
            <v>applicable/marchand/d_produits_eha/q4_3_produits_rupture_eha/papier_toilette</v>
          </cell>
          <cell r="HP1" t="str">
            <v>applicable/marchand/d_produits_eha/q4_3_produits_rupture_eha/serviettes_hygieniques</v>
          </cell>
          <cell r="HQ1" t="str">
            <v>applicable/marchand/d_produits_eha/q4_3_produits_rupture_eha/chlore_grain</v>
          </cell>
          <cell r="HR1" t="str">
            <v>applicable/marchand/d_produits_eha/q4_3_produits_rupture_eha/savon_mains</v>
          </cell>
          <cell r="HS1" t="str">
            <v>applicable/marchand/d_produits_eha/q4_3_produits_rupture_eha/bokit</v>
          </cell>
          <cell r="HT1" t="str">
            <v>applicable/marchand/d_produits_eha/q4_3_produits_rupture_eha/bassine</v>
          </cell>
          <cell r="HU1" t="str">
            <v>applicable/marchand/d_produits_eha/q4_3_produits_rupture_eha/eponge</v>
          </cell>
          <cell r="HV1" t="str">
            <v>applicable/marchand/d_produits_eha/q4_3_produits_rupture_eha/aucun</v>
          </cell>
          <cell r="HW1" t="str">
            <v>applicable/marchand/d_produits_eha/q4_4_credit_fournisseur_eha</v>
          </cell>
          <cell r="HX1" t="str">
            <v>applicable/marchand/d_produits_eha/q4_4_capacite_stock_eha</v>
          </cell>
          <cell r="HY1" t="str">
            <v>applicable/marchand/d_produits_eha/eha_fournisseur/q4_4_origin_fourniseur_eha</v>
          </cell>
          <cell r="HZ1" t="str">
            <v>applicable/marchand/d_produits_eha/eha_fournisseur/q4_5_1_departement_fourniseur_eha</v>
          </cell>
          <cell r="IA1" t="str">
            <v>applicable/marchand/d_produits_eha/eha_fournisseur/meme_dep_eha</v>
          </cell>
          <cell r="IB1" t="str">
            <v>applicable/marchand/d_produits_eha/eha_fournisseur/q4_5_2_commune_fourniseur_eha</v>
          </cell>
          <cell r="IC1" t="str">
            <v>applicable/marchand/d_produits_eha/eha_fournisseur/meme_com_food_001</v>
          </cell>
          <cell r="ID1" t="str">
            <v>q7_1_prix_charbon</v>
          </cell>
          <cell r="IE1" t="str">
            <v>applicable/marchand/g_produits_charbon/q4_1_ruptures_charbon</v>
          </cell>
          <cell r="IF1" t="str">
            <v>applicable/marchand/contexte/q9_incidents</v>
          </cell>
          <cell r="IG1" t="str">
            <v>applicable/marchand/contexte/q9_incidents_details</v>
          </cell>
          <cell r="IH1" t="str">
            <v>applicable/marchand/contexte/q9_incidents_details/vol</v>
          </cell>
          <cell r="II1" t="str">
            <v>applicable/marchand/contexte/q9_incidents_details/affrontement</v>
          </cell>
          <cell r="IJ1" t="str">
            <v>applicable/marchand/contexte/q9_incidents_details/manifestations</v>
          </cell>
          <cell r="IK1" t="str">
            <v>applicable/marchand/contexte/q9_incidents_details/hibernation</v>
          </cell>
          <cell r="IL1" t="str">
            <v>applicable/marchand/contexte/q9_incidents_details/violence_genre</v>
          </cell>
          <cell r="IM1" t="str">
            <v>applicable/marchand/contexte/q9_incidents_details/autre</v>
          </cell>
          <cell r="IN1" t="str">
            <v>applicable/marchand/contexte/q9_incidents_autre</v>
          </cell>
          <cell r="IO1" t="str">
            <v>applicable/marchand/contexte/q9_preocupations</v>
          </cell>
          <cell r="IP1" t="str">
            <v>applicable/marchand/contexte/q9_preocupations/vols</v>
          </cell>
          <cell r="IQ1" t="str">
            <v>applicable/marchand/contexte/q9_preocupations/clients</v>
          </cell>
          <cell r="IR1" t="str">
            <v>applicable/marchand/contexte/q9_preocupations/prix</v>
          </cell>
          <cell r="IS1" t="str">
            <v>applicable/marchand/contexte/q9_preocupations/reappro</v>
          </cell>
          <cell r="IT1" t="str">
            <v>applicable/marchand/contexte/q9_preocupations/violence</v>
          </cell>
          <cell r="IU1" t="str">
            <v>applicable/marchand/contexte/q9_preocupations/aucune</v>
          </cell>
          <cell r="IV1" t="str">
            <v>applicable/marchand/contexte/q9_preocupations/autre</v>
          </cell>
          <cell r="IW1" t="str">
            <v>applicable/marchand/contexte/q9_preocupations/nsnr</v>
          </cell>
          <cell r="IX1" t="str">
            <v>applicable/marchand/contexte/q9_preocupations_details</v>
          </cell>
          <cell r="IY1" t="str">
            <v>applicable/marchand/contexte/q9_reappro</v>
          </cell>
          <cell r="IZ1" t="str">
            <v>applicable/marchand/contexte/q9_reappro_autre</v>
          </cell>
          <cell r="JA1" t="str">
            <v>applicable/marchand/contexte/q9_reappro_details</v>
          </cell>
          <cell r="JB1" t="str">
            <v>applicable/marchand/contexte/q9_reappro_details/nourriture</v>
          </cell>
          <cell r="JC1" t="str">
            <v>applicable/marchand/contexte/q9_reappro_details/wash</v>
          </cell>
          <cell r="JD1" t="str">
            <v>applicable/marchand/contexte/q9_reappro_details/charbon</v>
          </cell>
          <cell r="JE1" t="str">
            <v>applicable/marchand/contexte/q9_reappro_details/aucun</v>
          </cell>
          <cell r="JF1" t="str">
            <v>applicable/habitant/q05_commune_test</v>
          </cell>
          <cell r="JG1" t="str">
            <v>applicable/habitant/q1_2_client_marche</v>
          </cell>
          <cell r="JH1" t="str">
            <v>applicable/habitant/applicable_2/c_eau/q2_1_type_source</v>
          </cell>
          <cell r="JI1" t="str">
            <v>applicable/habitant/applicable_2/c_eau/q2_1_type_source_autre</v>
          </cell>
          <cell r="JJ1" t="str">
            <v>applicable/habitant/applicable_2/c_eau/source_eau</v>
          </cell>
          <cell r="JK1" t="str">
            <v>applicable/habitant/applicable_2/c_eau/nom_source_eau</v>
          </cell>
          <cell r="JL1" t="str">
            <v>applicable/habitant/applicable_2/c_eau/source_eau_all</v>
          </cell>
          <cell r="JM1" t="str">
            <v>applicable/habitant/applicable_2/c_eau/q2_1_type_source_derniere_fois_autre_raison</v>
          </cell>
          <cell r="JN1" t="str">
            <v>applicable/habitant/applicable_2/c_eau/q2_1_type_source_derniere_fois_autre_raison_autre</v>
          </cell>
          <cell r="JO1" t="str">
            <v>applicable/habitant/applicable_2/c_eau/q3_1_distance_eau</v>
          </cell>
          <cell r="JP1" t="str">
            <v>applicable/habitant/applicable_2/c_eau/q2_3_eau_quantite_1gal</v>
          </cell>
          <cell r="JQ1" t="str">
            <v>applicable/habitant/applicable_2/c_eau/nom_unite_autre_eau_1</v>
          </cell>
          <cell r="JR1" t="str">
            <v>applicable/habitant/applicable_2/c_eau/unite_autre_eau_connue</v>
          </cell>
          <cell r="JS1" t="str">
            <v>applicable/habitant/applicable_2/c_eau/q_eau_autre/note_autre_unite</v>
          </cell>
          <cell r="JT1" t="str">
            <v>applicable/habitant/applicable_2/c_eau/q_eau_autre/q2_3_eau_autre_unite</v>
          </cell>
          <cell r="JU1" t="str">
            <v>applicable/habitant/applicable_2/c_eau/q_eau_autre/nom_unite_autre_eau_2</v>
          </cell>
          <cell r="JV1" t="str">
            <v>applicable/habitant/applicable_2/c_eau/q_eau_autre/unite_autre_eau_autre</v>
          </cell>
          <cell r="JW1" t="str">
            <v>applicable/habitant/applicable_2/c_eau/q_eau_autre/q2_3_eau_autre_unite_quantite</v>
          </cell>
          <cell r="JX1" t="str">
            <v>applicable/habitant/applicable_2/c_eau/q2_4_prix_eau_connue</v>
          </cell>
          <cell r="JY1" t="str">
            <v>applicable/habitant/applicable_2/c_eau/eau_prix_connu</v>
          </cell>
          <cell r="JZ1" t="str">
            <v>applicable/habitant/applicable_2/c_eau/q2_4_prix_eau_autre</v>
          </cell>
          <cell r="KA1" t="str">
            <v>applicable/habitant/applicable_2/c_eau/eau_prix_unite_converti_1gal</v>
          </cell>
          <cell r="KB1" t="str">
            <v>eau_prix</v>
          </cell>
          <cell r="KC1" t="str">
            <v>applicable/habitant/applicable_2/d_disponibilite/q3_1_traitement_eau</v>
          </cell>
          <cell r="KD1" t="str">
            <v>applicable/habitant/applicable_2/d_disponibilite/q3_1_traitement_eau_non</v>
          </cell>
          <cell r="KE1" t="str">
            <v>applicable/habitant/applicable_2/d_disponibilite/q3_1_ruptures_eau</v>
          </cell>
          <cell r="KF1" t="str">
            <v>applicable/habitant/applicable_2/d_disponibilite/q3_3_raisons_ruptures_eau</v>
          </cell>
          <cell r="KG1" t="str">
            <v>applicable/habitant/applicable_2/d_disponibilite/q3_3_raisons_ruptures_eau/insecu</v>
          </cell>
          <cell r="KH1" t="str">
            <v>applicable/habitant/applicable_2/d_disponibilite/q3_3_raisons_ruptures_eau/pb_transport</v>
          </cell>
          <cell r="KI1" t="str">
            <v>applicable/habitant/applicable_2/d_disponibilite/q3_3_raisons_ruptures_eau/catastrophe</v>
          </cell>
          <cell r="KJ1" t="str">
            <v>applicable/habitant/applicable_2/d_disponibilite/q3_3_raisons_ruptures_eau/secheresse</v>
          </cell>
          <cell r="KK1" t="str">
            <v>applicable/habitant/applicable_2/d_disponibilite/q3_3_raisons_ruptures_eau/infrastructures</v>
          </cell>
          <cell r="KL1" t="str">
            <v>applicable/habitant/applicable_2/d_disponibilite/q3_3_raisons_ruptures_eau/technique</v>
          </cell>
          <cell r="KM1" t="str">
            <v>applicable/habitant/applicable_2/d_disponibilite/q3_3_raisons_ruptures_eau/politique</v>
          </cell>
          <cell r="KN1" t="str">
            <v>applicable/habitant/applicable_2/d_disponibilite/q3_3_raisons_ruptures_eau/contamination</v>
          </cell>
          <cell r="KO1" t="str">
            <v>applicable/habitant/applicable_2/d_disponibilite/q3_3_raisons_ruptures_eau/camion</v>
          </cell>
          <cell r="KP1" t="str">
            <v>applicable/habitant/applicable_2/d_disponibilite/q3_3_raisons_ruptures_eau/autre</v>
          </cell>
          <cell r="KQ1" t="str">
            <v>applicable/habitant/applicable_2/d_disponibilite/q3_3_raisons_ruptures_eau/nsnr</v>
          </cell>
          <cell r="KR1" t="str">
            <v>applicable/habitant/applicable_2/d_disponibilite/q3_3_1_autre_rupture_nourriture</v>
          </cell>
          <cell r="KS1" t="str">
            <v>applicable/habitant/acces/q8_acces</v>
          </cell>
          <cell r="KT1" t="str">
            <v>applicable/habitant/acces/q8_acces_details</v>
          </cell>
          <cell r="KU1" t="str">
            <v>applicable/habitant/acces/q8_acces_details/affrontements_pap</v>
          </cell>
          <cell r="KV1" t="str">
            <v>applicable/habitant/acces/q8_acces_details/mort_president</v>
          </cell>
          <cell r="KW1" t="str">
            <v>applicable/habitant/acces/q8_acces_details/autre</v>
          </cell>
          <cell r="KX1" t="str">
            <v>applicable/habitant/acces/q8_acces_details_autre</v>
          </cell>
          <cell r="KY1" t="str">
            <v>applicable/habitant/acces/q8_acces_impact</v>
          </cell>
          <cell r="KZ1" t="str">
            <v>applicable/habitant/acces/q8_acces_impact/route</v>
          </cell>
          <cell r="LA1" t="str">
            <v>applicable/habitant/acces/q8_acces_impact/violence</v>
          </cell>
          <cell r="LB1" t="str">
            <v>applicable/habitant/acces/q8_acces_impact/transport</v>
          </cell>
          <cell r="LC1" t="str">
            <v>applicable/habitant/acces/q8_acces_impact/aucun</v>
          </cell>
          <cell r="LD1" t="str">
            <v>applicable/habitant/acces/q8_acces_impact/autre</v>
          </cell>
          <cell r="LE1" t="str">
            <v>applicable/habitant/acces/q8_acces_impact/nsnr</v>
          </cell>
          <cell r="LF1" t="str">
            <v>applicable/habitant/acces/q8_acces_impact_autre</v>
          </cell>
          <cell r="LG1" t="str">
            <v>applicable/habitant/besoins/men_taille</v>
          </cell>
          <cell r="LH1" t="str">
            <v>applicable/habitant/besoins/besoins_secteur_prioritaires_aliment/besoins_alimentaires_prioritaires</v>
          </cell>
          <cell r="LI1" t="str">
            <v>applicable/habitant/besoins/besoins_secteur_prioritaires_aliment/besoins_alimentaires_prioritaires/besoins_secteur_prioritaires_aliment_1</v>
          </cell>
          <cell r="LJ1" t="str">
            <v>applicable/habitant/besoins/besoins_secteur_prioritaires_aliment/besoins_alimentaires_prioritaires/besoins_secteur_prioritaires_aliment_2</v>
          </cell>
          <cell r="LK1" t="str">
            <v>applicable/habitant/besoins/besoins_secteur_prioritaires_aliment/besoins_alimentaires_prioritaires/besoins_secteur_prioritaires_aliment_3</v>
          </cell>
          <cell r="LL1" t="str">
            <v>applicable/habitant/besoins/besoins_secteur_prioritaires_aliment/besoins_alimentaires_prioritaires/besoins_secteur_prioritaires_aliment_4</v>
          </cell>
          <cell r="LM1" t="str">
            <v>applicable/habitant/besoins/besoins_secteur_prioritaires_aliment/besoins_alimentaires_prioritaires/besoins_secteur_prioritaires_aliment_5</v>
          </cell>
          <cell r="LN1" t="str">
            <v>applicable/habitant/besoins/besoins_secteur_prioritaires_aliment/besoins_alimentaires_prioritaires/besoins_secteur_prioritaires_aliment_6</v>
          </cell>
          <cell r="LO1" t="str">
            <v>applicable/habitant/besoins/besoins_secteur_prioritaires_aliment/besoins_alimentaires_prioritaires/besoins_secteur_prioritaires_aliment_7</v>
          </cell>
          <cell r="LP1" t="str">
            <v>applicable/habitant/besoins/besoins_secteur_prioritaires_aliment/besoins_alimentaires_prioritaires/besoins_secteur_prioritaires_aliment_8</v>
          </cell>
          <cell r="LQ1" t="str">
            <v>applicable/habitant/besoins/besoins_secteur_prioritaires_aliment/besoins_alimentaires_prioritaires/besoins_secteur_prioritaires_aliment_9</v>
          </cell>
          <cell r="LR1" t="str">
            <v>applicable/habitant/besoins/besoins_secteur_prioritaires_aliment/besoins_alimentaires_prioritaires/aucun</v>
          </cell>
          <cell r="LS1" t="str">
            <v>applicable/habitant/besoins/besoins_secteur_prioritaires_aliment/quantite_aliment_1</v>
          </cell>
          <cell r="LT1" t="str">
            <v>applicable/habitant/besoins/besoins_secteur_prioritaires_aliment/quantite_aliment_2</v>
          </cell>
          <cell r="LU1" t="str">
            <v>applicable/habitant/besoins/besoins_secteur_prioritaires_aliment/quantite_aliment_3</v>
          </cell>
          <cell r="LV1" t="str">
            <v>applicable/habitant/besoins/besoins_secteur_prioritaires_aliment/quantite_aliment_4</v>
          </cell>
          <cell r="LW1" t="str">
            <v>applicable/habitant/besoins/besoins_secteur_prioritaires_aliment/quantite_aliment_5</v>
          </cell>
          <cell r="LX1" t="str">
            <v>applicable/habitant/besoins/besoins_secteur_prioritaires_aliment/quantite_aliment_6</v>
          </cell>
          <cell r="LY1" t="str">
            <v>applicable/habitant/besoins/besoins_secteur_prioritaires_aliment/quantite_aliment_7</v>
          </cell>
          <cell r="LZ1" t="str">
            <v>applicable/habitant/besoins/besoins_secteur_prioritaires_aliment/quantite_aliment_8</v>
          </cell>
          <cell r="MA1" t="str">
            <v>applicable/habitant/besoins/besoins_secteur_prioritaires_eha/besoins_prioritaires_eha</v>
          </cell>
          <cell r="MB1" t="str">
            <v>applicable/habitant/besoins/besoins_secteur_prioritaires_eha/besoins_prioritaires_eha/besoins_secteur_prioritaires_eha_1</v>
          </cell>
          <cell r="MC1" t="str">
            <v>applicable/habitant/besoins/besoins_secteur_prioritaires_eha/besoins_prioritaires_eha/besoins_secteur_prioritaires_eha_2</v>
          </cell>
          <cell r="MD1" t="str">
            <v>applicable/habitant/besoins/besoins_secteur_prioritaires_eha/besoins_prioritaires_eha/besoins_secteur_prioritaires_eha_3</v>
          </cell>
          <cell r="ME1" t="str">
            <v>applicable/habitant/besoins/besoins_secteur_prioritaires_eha/besoins_prioritaires_eha/besoins_secteur_prioritaires_eha_4</v>
          </cell>
          <cell r="MF1" t="str">
            <v>applicable/habitant/besoins/besoins_secteur_prioritaires_eha/besoins_prioritaires_eha/besoins_secteur_prioritaires_eha_5</v>
          </cell>
          <cell r="MG1" t="str">
            <v>applicable/habitant/besoins/besoins_secteur_prioritaires_eha/besoins_prioritaires_eha/besoins_secteur_prioritaires_eha_6</v>
          </cell>
          <cell r="MH1" t="str">
            <v>applicable/habitant/besoins/besoins_secteur_prioritaires_eha/besoins_prioritaires_eha/besoins_secteur_prioritaires_eha_7</v>
          </cell>
          <cell r="MI1" t="str">
            <v>applicable/habitant/besoins/besoins_secteur_prioritaires_eha/besoins_prioritaires_eha/besoins_secteur_prioritaires_eha_8</v>
          </cell>
          <cell r="MJ1" t="str">
            <v>applicable/habitant/besoins/besoins_secteur_prioritaires_eha/besoins_prioritaires_eha/besoins_secteur_prioritaires_eha_9</v>
          </cell>
          <cell r="MK1" t="str">
            <v>applicable/habitant/besoins/besoins_secteur_prioritaires_eha/besoins_prioritaires_eha/aucun</v>
          </cell>
          <cell r="ML1" t="str">
            <v>applicable/habitant/besoins/besoins_secteur_prioritaires_eha/quantite_eha_1</v>
          </cell>
          <cell r="MM1" t="str">
            <v>applicable/habitant/besoins/besoins_secteur_prioritaires_eha/quantite_eha_2</v>
          </cell>
          <cell r="MN1" t="str">
            <v>applicable/habitant/besoins/besoins_secteur_prioritaires_eha/quantite_eha_3</v>
          </cell>
          <cell r="MO1" t="str">
            <v>applicable/habitant/besoins/besoins_secteur_prioritaires_eha/quantite_eha_4</v>
          </cell>
          <cell r="MP1" t="str">
            <v>applicable/habitant/besoins/besoins_secteur_prioritaires_eha/quantite_eha_5</v>
          </cell>
          <cell r="MQ1" t="str">
            <v>applicable/habitant/besoins/besoins_secteur_prioritaires_eha/quantite_eha_6</v>
          </cell>
          <cell r="MR1" t="str">
            <v>applicable/habitant/besoins/besoins_secteur_prioritaires_eha/quantite_eha_7</v>
          </cell>
          <cell r="MS1" t="str">
            <v>applicable/habitant/besoins/besoins_secteur_prioritaires_eha/quantite_eha_8</v>
          </cell>
          <cell r="MT1" t="str">
            <v>applicable/habitant/besoins/besoins_secteur_prioritaires_Abris/besoins_prioritaires_abris</v>
          </cell>
          <cell r="MU1" t="str">
            <v>applicable/habitant/besoins/besoins_secteur_prioritaires_Abris/besoins_prioritaires_abris/besoins_secteur_prioritaires_abris_1</v>
          </cell>
          <cell r="MV1" t="str">
            <v>applicable/habitant/besoins/besoins_secteur_prioritaires_Abris/besoins_prioritaires_abris/besoins_secteur_prioritaires_abris_2</v>
          </cell>
          <cell r="MW1" t="str">
            <v>applicable/habitant/besoins/besoins_secteur_prioritaires_Abris/besoins_prioritaires_abris/besoins_secteur_prioritaires_abris_3</v>
          </cell>
          <cell r="MX1" t="str">
            <v>applicable/habitant/besoins/besoins_secteur_prioritaires_Abris/besoins_prioritaires_abris/besoins_secteur_prioritaires_abris_4</v>
          </cell>
          <cell r="MY1" t="str">
            <v>applicable/habitant/besoins/besoins_secteur_prioritaires_Abris/besoins_prioritaires_abris/besoins_secteur_prioritaires_abris_5</v>
          </cell>
          <cell r="MZ1" t="str">
            <v>applicable/habitant/besoins/besoins_secteur_prioritaires_Abris/besoins_prioritaires_abris/besoins_secteur_prioritaires_abris_6</v>
          </cell>
          <cell r="NA1" t="str">
            <v>applicable/habitant/besoins/besoins_secteur_prioritaires_Abris/besoins_prioritaires_abris/besoins_secteur_prioritaires_abris_7</v>
          </cell>
          <cell r="NB1" t="str">
            <v>applicable/habitant/besoins/besoins_secteur_prioritaires_Abris/besoins_prioritaires_abris/besoins_secteur_prioritaires_abris_8</v>
          </cell>
          <cell r="NC1" t="str">
            <v>applicable/habitant/besoins/besoins_secteur_prioritaires_Abris/besoins_prioritaires_abris/besoins_secteur_prioritaires_abris_9</v>
          </cell>
          <cell r="ND1" t="str">
            <v>applicable/habitant/besoins/besoins_secteur_prioritaires_Abris/besoins_prioritaires_abris/besoins_secteur_prioritaires_abris_10</v>
          </cell>
          <cell r="NE1" t="str">
            <v>applicable/habitant/besoins/besoins_secteur_prioritaires_Abris/besoins_prioritaires_abris/besoins_secteur_prioritaires_abris_11</v>
          </cell>
          <cell r="NF1" t="str">
            <v>applicable/habitant/besoins/besoins_secteur_prioritaires_Abris/besoins_prioritaires_abris/besoins_secteur_prioritaires_abris_12</v>
          </cell>
          <cell r="NG1" t="str">
            <v>applicable/habitant/besoins/besoins_secteur_prioritaires_Abris/besoins_prioritaires_abris/aucun</v>
          </cell>
          <cell r="NH1" t="str">
            <v>applicable/habitant/besoins/besoins_secteur_prioritaires_Abris/quantite_abri_1</v>
          </cell>
          <cell r="NI1" t="str">
            <v>applicable/habitant/besoins/besoins_secteur_prioritaires_Abris/quantite_abri_2</v>
          </cell>
          <cell r="NJ1" t="str">
            <v>applicable/habitant/besoins/besoins_secteur_prioritaires_Abris/quantite_abri_3</v>
          </cell>
          <cell r="NK1" t="str">
            <v>applicable/habitant/besoins/besoins_secteur_prioritaires_Abris/quantite_abri_4</v>
          </cell>
          <cell r="NL1" t="str">
            <v>applicable/habitant/besoins/besoins_secteur_prioritaires_Abris/quantite_abri_5</v>
          </cell>
          <cell r="NM1" t="str">
            <v>applicable/habitant/besoins/besoins_secteur_prioritaires_Abris/quantite_abri_6</v>
          </cell>
          <cell r="NN1" t="str">
            <v>applicable/habitant/besoins/besoins_secteur_prioritaires_Abris/quantite_abri_7</v>
          </cell>
          <cell r="NO1" t="str">
            <v>applicable/habitant/besoins/besoins_secteur_prioritaires_Abris/quantite_abri_8</v>
          </cell>
          <cell r="NP1" t="str">
            <v>applicable/habitant/besoins/besoins_secteur_prioritaires_Abris/quantite_abri_9</v>
          </cell>
          <cell r="NQ1" t="str">
            <v>applicable/habitant/besoins/besoins_secteur_prioritaires_Abris/quantite_abri_10</v>
          </cell>
          <cell r="NR1" t="str">
            <v>applicable/habitant/besoins/besoins_secteur_prioritaires_Abris/quantite_abri_11</v>
          </cell>
          <cell r="NS1" t="str">
            <v>applicable/habitant/besoins/besoins_secteur_prioritaires_non_aliment/besoins_prioritaires_non_ali</v>
          </cell>
          <cell r="NT1" t="str">
            <v>applicable/habitant/besoins/besoins_secteur_prioritaires_non_aliment/besoins_prioritaires_non_ali/besoins_secteur_prioritaires__Non_ali_1</v>
          </cell>
          <cell r="NU1" t="str">
            <v>applicable/habitant/besoins/besoins_secteur_prioritaires_non_aliment/besoins_prioritaires_non_ali/besoins_secteur_prioritaires__Non_ali_2</v>
          </cell>
          <cell r="NV1" t="str">
            <v>applicable/habitant/besoins/besoins_secteur_prioritaires_non_aliment/besoins_prioritaires_non_ali/besoins_secteur_prioritaires__Non_ali_3</v>
          </cell>
          <cell r="NW1" t="str">
            <v>applicable/habitant/besoins/besoins_secteur_prioritaires_non_aliment/besoins_prioritaires_non_ali/besoins_secteur_prioritaires__Non_ali_4</v>
          </cell>
          <cell r="NX1" t="str">
            <v>applicable/habitant/besoins/besoins_secteur_prioritaires_non_aliment/besoins_prioritaires_non_ali/besoins_secteur_prioritaires__Non_ali_5</v>
          </cell>
          <cell r="NY1" t="str">
            <v>applicable/habitant/besoins/besoins_secteur_prioritaires_non_aliment/besoins_prioritaires_non_ali/besoins_secteur_prioritaires__Non_ali_6</v>
          </cell>
          <cell r="NZ1" t="str">
            <v>applicable/habitant/besoins/besoins_secteur_prioritaires_non_aliment/besoins_prioritaires_non_ali/besoins_secteur_prioritaires__Non_ali_7</v>
          </cell>
          <cell r="OA1" t="str">
            <v>applicable/habitant/besoins/besoins_secteur_prioritaires_non_aliment/besoins_prioritaires_non_ali/besoins_secteur_prioritaires__Non_ali_8</v>
          </cell>
          <cell r="OB1" t="str">
            <v>applicable/habitant/besoins/besoins_secteur_prioritaires_non_aliment/besoins_prioritaires_non_ali/besoins_secteur_prioritaires__Non_ali_9</v>
          </cell>
          <cell r="OC1" t="str">
            <v>applicable/habitant/besoins/besoins_secteur_prioritaires_non_aliment/besoins_prioritaires_non_ali/besoins_secteur_prioritaires__Non_ali_10</v>
          </cell>
          <cell r="OD1" t="str">
            <v>applicable/habitant/besoins/besoins_secteur_prioritaires_non_aliment/besoins_prioritaires_non_ali/aucun</v>
          </cell>
          <cell r="OE1" t="str">
            <v>applicable/habitant/besoins/besoins_secteur_prioritaires_non_aliment/quantite_non_aliment_1</v>
          </cell>
          <cell r="OF1" t="str">
            <v>applicable/habitant/besoins/besoins_secteur_prioritaires_non_aliment/quantite_non_aliment_2</v>
          </cell>
          <cell r="OG1" t="str">
            <v>applicable/habitant/besoins/besoins_secteur_prioritaires_non_aliment/quantite_non_aliment_3</v>
          </cell>
          <cell r="OH1" t="str">
            <v>applicable/habitant/besoins/besoins_secteur_prioritaires_non_aliment/quantite_non_aliment_4</v>
          </cell>
          <cell r="OI1" t="str">
            <v>applicable/habitant/besoins/besoins_secteur_prioritaires_non_aliment/quantite_non_aliment_5</v>
          </cell>
          <cell r="OJ1" t="str">
            <v>applicable/habitant/besoins/besoins_secteur_prioritaires_non_aliment/quantite_non_aliment_6</v>
          </cell>
          <cell r="OK1" t="str">
            <v>applicable/habitant/besoins/besoins_secteur_prioritaires_non_aliment/quantite_non_aliment_7</v>
          </cell>
          <cell r="OL1" t="str">
            <v>applicable/habitant/besoins/besoins_secteur_prioritaires_non_aliment/quantite_non_aliment_8</v>
          </cell>
          <cell r="OM1" t="str">
            <v>applicable/habitant/besoins/besoins_secteur_prioritaires_non_aliment/quantite_non_aliment_9</v>
          </cell>
          <cell r="ON1" t="str">
            <v>applicable/habitant/besoins/besoins_secteur_prioritaires_med/besoins_prioritaires_med</v>
          </cell>
          <cell r="OO1" t="str">
            <v>applicable/habitant/besoins/besoins_secteur_prioritaires_med/besoins_prioritaires_med/besoins_secteur_prioritaires_med_1</v>
          </cell>
          <cell r="OP1" t="str">
            <v>applicable/habitant/besoins/besoins_secteur_prioritaires_med/besoins_prioritaires_med/besoins_secteur_prioritaires_med_2</v>
          </cell>
          <cell r="OQ1" t="str">
            <v>applicable/habitant/besoins/besoins_secteur_prioritaires_med/besoins_prioritaires_med/besoins_secteur_prioritaires_med_3</v>
          </cell>
          <cell r="OR1" t="str">
            <v>applicable/habitant/besoins/besoins_secteur_prioritaires_med/besoins_prioritaires_med/besoins_secteur_prioritaires_med_4</v>
          </cell>
          <cell r="OS1" t="str">
            <v>applicable/habitant/besoins/besoins_secteur_prioritaires_med/besoins_prioritaires_med/besoins_secteur_prioritaires_med_5</v>
          </cell>
          <cell r="OT1" t="str">
            <v>applicable/habitant/besoins/besoins_secteur_prioritaires_med/besoins_prioritaires_med/besoins_secteur_prioritaires_med_6</v>
          </cell>
          <cell r="OU1" t="str">
            <v>applicable/habitant/besoins/besoins_secteur_prioritaires_med/besoins_prioritaires_med/besoins_secteur_prioritaires_med_7</v>
          </cell>
          <cell r="OV1" t="str">
            <v>applicable/habitant/besoins/besoins_secteur_prioritaires_med/besoins_prioritaires_med/besoins_secteur_prioritaires_med_8</v>
          </cell>
          <cell r="OW1" t="str">
            <v>applicable/habitant/besoins/besoins_secteur_prioritaires_med/besoins_prioritaires_med/aucun</v>
          </cell>
          <cell r="OX1" t="str">
            <v>applicable/habitant/besoins/besoins_secteur_prioritaires_med/besoins_med_autre</v>
          </cell>
          <cell r="OY1" t="str">
            <v>applicable/habitant/besoins/besoins_secteur_prioritaires_protec/besoins_prioritaires_protec</v>
          </cell>
          <cell r="OZ1" t="str">
            <v>applicable/habitant/besoins/besoins_secteur_prioritaires_protec/besoins_prioritaires_protec/besoins_secteur_prioritaires_protec_1</v>
          </cell>
          <cell r="PA1" t="str">
            <v>applicable/habitant/besoins/besoins_secteur_prioritaires_protec/besoins_prioritaires_protec/besoins_secteur_prioritaires_protec_2</v>
          </cell>
          <cell r="PB1" t="str">
            <v>applicable/habitant/besoins/besoins_secteur_prioritaires_protec/besoins_prioritaires_protec/besoins_secteur_prioritaires_protec_3</v>
          </cell>
          <cell r="PC1" t="str">
            <v>applicable/habitant/besoins/besoins_secteur_prioritaires_protec/besoins_prioritaires_protec/besoins_secteur_prioritaires_protec_4</v>
          </cell>
          <cell r="PD1" t="str">
            <v>applicable/habitant/besoins/besoins_secteur_prioritaires_protec/besoins_prioritaires_protec/besoins_secteur_prioritaires_protec_5</v>
          </cell>
          <cell r="PE1" t="str">
            <v>applicable/habitant/besoins/besoins_secteur_prioritaires_protec/besoins_prioritaires_protec/aucun</v>
          </cell>
          <cell r="PF1" t="str">
            <v>applicable/habitant/besoins/besoins_secteur_prioritaires_protec/quantite_protection1</v>
          </cell>
          <cell r="PG1" t="str">
            <v>applicable/habitant/besoins/besoins_secteur_prioritaires_protec/quantite_protection2</v>
          </cell>
          <cell r="PH1" t="str">
            <v>applicable/habitant/besoins/besoins_secteur_prioritaires_protec/quantite_protection3</v>
          </cell>
          <cell r="PI1" t="str">
            <v>applicable/habitant/besoins/besoins_secteur_prioritaires_protec/quantite_protection4</v>
          </cell>
          <cell r="PJ1" t="str">
            <v>applicable/habitant/besoins/besoins_secteur_prioritaires_intrant/besoins_prioritaires_intr</v>
          </cell>
          <cell r="PK1" t="str">
            <v>applicable/habitant/besoins/besoins_secteur_prioritaires_intrant/besoins_prioritaires_intr/besoins_secteur_prioritaires_intr_1</v>
          </cell>
          <cell r="PL1" t="str">
            <v>applicable/habitant/besoins/besoins_secteur_prioritaires_intrant/besoins_prioritaires_intr/besoins_secteur_prioritaires_intr_2</v>
          </cell>
          <cell r="PM1" t="str">
            <v>applicable/habitant/besoins/besoins_secteur_prioritaires_intrant/besoins_prioritaires_intr/besoins_secteur_prioritaires_intr_3</v>
          </cell>
          <cell r="PN1" t="str">
            <v>applicable/habitant/besoins/besoins_secteur_prioritaires_intrant/besoins_prioritaires_intr/besoins_secteur_prioritaires_intr_4</v>
          </cell>
          <cell r="PO1" t="str">
            <v>applicable/habitant/besoins/besoins_secteur_prioritaires_intrant/besoins_prioritaires_intr/besoins_secteur_prioritaires_intr_5</v>
          </cell>
          <cell r="PP1" t="str">
            <v>applicable/habitant/besoins/besoins_secteur_prioritaires_intrant/besoins_prioritaires_intr/besoins_secteur_prioritaires_intr_6</v>
          </cell>
          <cell r="PQ1" t="str">
            <v>applicable/habitant/besoins/besoins_secteur_prioritaires_intrant/besoins_prioritaires_intr/besoins_secteur_prioritaires_intr_7</v>
          </cell>
          <cell r="PR1" t="str">
            <v>applicable/habitant/besoins/besoins_secteur_prioritaires_intrant/besoins_prioritaires_intr/besoins_secteur_prioritaires_intr_8</v>
          </cell>
          <cell r="PS1" t="str">
            <v>applicable/habitant/besoins/besoins_secteur_prioritaires_intrant/besoins_prioritaires_intr/aucun</v>
          </cell>
          <cell r="PT1" t="str">
            <v>applicable/habitant/besoins/besoins_secteur_prioritaires_intrant/quantite_agricol_1</v>
          </cell>
          <cell r="PU1" t="str">
            <v>applicable/habitant/besoins/besoins_secteur_prioritaires_intrant/quantite_agricol_1/besoins_secteur_prioritaires_intr_1</v>
          </cell>
          <cell r="PV1" t="str">
            <v>applicable/habitant/besoins/besoins_secteur_prioritaires_intrant/quantite_agricol_1/besoins_secteur_prioritaires_intr_2</v>
          </cell>
          <cell r="PW1" t="str">
            <v>applicable/habitant/besoins/besoins_secteur_prioritaires_intrant/quantite_agricol_1/besoins_secteur_prioritaires_intr_3</v>
          </cell>
          <cell r="PX1" t="str">
            <v>applicable/habitant/besoins/besoins_secteur_prioritaires_intrant/quantite_agricol_1/besoins_secteur_prioritaires_intr_4</v>
          </cell>
          <cell r="PY1" t="str">
            <v>applicable/habitant/besoins/besoins_secteur_prioritaires_intrant/quantite_agricol_1/besoins_secteur_prioritaires_intr_5</v>
          </cell>
          <cell r="PZ1" t="str">
            <v>applicable/habitant/besoins/besoins_secteur_prioritaires_intrant/quantite_agricol_1/besoins_secteur_prioritaires_intr_6</v>
          </cell>
          <cell r="QA1" t="str">
            <v>applicable/habitant/besoins/besoins_secteur_prioritaires_intrant/quantite_agricol_1/besoins_secteur_prioritaires_intr_7</v>
          </cell>
          <cell r="QB1" t="str">
            <v>applicable/habitant/besoins/besoins_secteur_prioritaires_intrant/quantite_agricol_1/besoins_secteur_prioritaires_intr_8</v>
          </cell>
          <cell r="QC1" t="str">
            <v>applicable/habitant/besoins/besoins_secteur_prioritaires_intrant/quantite_agricol_1/aucun</v>
          </cell>
          <cell r="QD1" t="str">
            <v>applicable/habitant/besoins/besoins_secteur_prioritaires_intrant/quantite_agricol_2</v>
          </cell>
          <cell r="QE1" t="str">
            <v>applicable/habitant/besoins/besoins_secteur_prioritaires_intrant/quantite_agricol_2/besoins_secteur_prioritaires_intr_1</v>
          </cell>
          <cell r="QF1" t="str">
            <v>applicable/habitant/besoins/besoins_secteur_prioritaires_intrant/quantite_agricol_2/besoins_secteur_prioritaires_intr_2</v>
          </cell>
          <cell r="QG1" t="str">
            <v>applicable/habitant/besoins/besoins_secteur_prioritaires_intrant/quantite_agricol_2/besoins_secteur_prioritaires_intr_3</v>
          </cell>
          <cell r="QH1" t="str">
            <v>applicable/habitant/besoins/besoins_secteur_prioritaires_intrant/quantite_agricol_2/besoins_secteur_prioritaires_intr_4</v>
          </cell>
          <cell r="QI1" t="str">
            <v>applicable/habitant/besoins/besoins_secteur_prioritaires_intrant/quantite_agricol_2/besoins_secteur_prioritaires_intr_5</v>
          </cell>
          <cell r="QJ1" t="str">
            <v>applicable/habitant/besoins/besoins_secteur_prioritaires_intrant/quantite_agricol_2/besoins_secteur_prioritaires_intr_6</v>
          </cell>
          <cell r="QK1" t="str">
            <v>applicable/habitant/besoins/besoins_secteur_prioritaires_intrant/quantite_agricol_2/besoins_secteur_prioritaires_intr_7</v>
          </cell>
          <cell r="QL1" t="str">
            <v>applicable/habitant/besoins/besoins_secteur_prioritaires_intrant/quantite_agricol_2/besoins_secteur_prioritaires_intr_8</v>
          </cell>
          <cell r="QM1" t="str">
            <v>applicable/habitant/besoins/besoins_secteur_prioritaires_intrant/quantite_agricol_2/aucun</v>
          </cell>
          <cell r="QN1" t="str">
            <v>applicable/habitant/besoins/besoins_secteur_prioritaires_intrant/quantite_agricol_3</v>
          </cell>
          <cell r="QO1" t="str">
            <v>applicable/habitant/besoins/besoins_secteur_prioritaires_intrant/quantite_agricol_3/besoins_secteur_prioritaires_intr_1</v>
          </cell>
          <cell r="QP1" t="str">
            <v>applicable/habitant/besoins/besoins_secteur_prioritaires_intrant/quantite_agricol_3/besoins_secteur_prioritaires_intr_2</v>
          </cell>
          <cell r="QQ1" t="str">
            <v>applicable/habitant/besoins/besoins_secteur_prioritaires_intrant/quantite_agricol_3/besoins_secteur_prioritaires_intr_3</v>
          </cell>
          <cell r="QR1" t="str">
            <v>applicable/habitant/besoins/besoins_secteur_prioritaires_intrant/quantite_agricol_3/besoins_secteur_prioritaires_intr_4</v>
          </cell>
          <cell r="QS1" t="str">
            <v>applicable/habitant/besoins/besoins_secteur_prioritaires_intrant/quantite_agricol_3/besoins_secteur_prioritaires_intr_5</v>
          </cell>
          <cell r="QT1" t="str">
            <v>applicable/habitant/besoins/besoins_secteur_prioritaires_intrant/quantite_agricol_3/besoins_secteur_prioritaires_intr_6</v>
          </cell>
          <cell r="QU1" t="str">
            <v>applicable/habitant/besoins/besoins_secteur_prioritaires_intrant/quantite_agricol_3/besoins_secteur_prioritaires_intr_7</v>
          </cell>
          <cell r="QV1" t="str">
            <v>applicable/habitant/besoins/besoins_secteur_prioritaires_intrant/quantite_agricol_3/besoins_secteur_prioritaires_intr_8</v>
          </cell>
          <cell r="QW1" t="str">
            <v>applicable/habitant/besoins/besoins_secteur_prioritaires_intrant/quantite_agricol_3/aucun</v>
          </cell>
          <cell r="QX1" t="str">
            <v>applicable/habitant/besoins/besoins_secteur_prioritaires_intrant/quantite_agricol_4</v>
          </cell>
          <cell r="QY1" t="str">
            <v>applicable/habitant/besoins/besoins_secteur_prioritaires_intrant/quantite_agricol_4/besoins_secteur_prioritaires_intr_1</v>
          </cell>
          <cell r="QZ1" t="str">
            <v>applicable/habitant/besoins/besoins_secteur_prioritaires_intrant/quantite_agricol_4/besoins_secteur_prioritaires_intr_2</v>
          </cell>
          <cell r="RA1" t="str">
            <v>applicable/habitant/besoins/besoins_secteur_prioritaires_intrant/quantite_agricol_4/besoins_secteur_prioritaires_intr_3</v>
          </cell>
          <cell r="RB1" t="str">
            <v>applicable/habitant/besoins/besoins_secteur_prioritaires_intrant/quantite_agricol_4/besoins_secteur_prioritaires_intr_4</v>
          </cell>
          <cell r="RC1" t="str">
            <v>applicable/habitant/besoins/besoins_secteur_prioritaires_intrant/quantite_agricol_4/besoins_secteur_prioritaires_intr_5</v>
          </cell>
          <cell r="RD1" t="str">
            <v>applicable/habitant/besoins/besoins_secteur_prioritaires_intrant/quantite_agricol_4/besoins_secteur_prioritaires_intr_6</v>
          </cell>
          <cell r="RE1" t="str">
            <v>applicable/habitant/besoins/besoins_secteur_prioritaires_intrant/quantite_agricol_4/besoins_secteur_prioritaires_intr_7</v>
          </cell>
          <cell r="RF1" t="str">
            <v>applicable/habitant/besoins/besoins_secteur_prioritaires_intrant/quantite_agricol_4/besoins_secteur_prioritaires_intr_8</v>
          </cell>
          <cell r="RG1" t="str">
            <v>applicable/habitant/besoins/besoins_secteur_prioritaires_intrant/quantite_agricol_4/aucun</v>
          </cell>
          <cell r="RH1" t="str">
            <v>applicable/habitant/besoins/besoins_secteur_prioritaires_intrant/quantite_agricol_5</v>
          </cell>
          <cell r="RI1" t="str">
            <v>applicable/habitant/besoins/besoins_secteur_prioritaires_intrant/quantite_agricol_5/besoins_secteur_prioritaires_intr_1</v>
          </cell>
          <cell r="RJ1" t="str">
            <v>applicable/habitant/besoins/besoins_secteur_prioritaires_intrant/quantite_agricol_5/besoins_secteur_prioritaires_intr_2</v>
          </cell>
          <cell r="RK1" t="str">
            <v>applicable/habitant/besoins/besoins_secteur_prioritaires_intrant/quantite_agricol_5/besoins_secteur_prioritaires_intr_3</v>
          </cell>
          <cell r="RL1" t="str">
            <v>applicable/habitant/besoins/besoins_secteur_prioritaires_intrant/quantite_agricol_5/besoins_secteur_prioritaires_intr_4</v>
          </cell>
          <cell r="RM1" t="str">
            <v>applicable/habitant/besoins/besoins_secteur_prioritaires_intrant/quantite_agricol_5/besoins_secteur_prioritaires_intr_5</v>
          </cell>
          <cell r="RN1" t="str">
            <v>applicable/habitant/besoins/besoins_secteur_prioritaires_intrant/quantite_agricol_5/besoins_secteur_prioritaires_intr_6</v>
          </cell>
          <cell r="RO1" t="str">
            <v>applicable/habitant/besoins/besoins_secteur_prioritaires_intrant/quantite_agricol_5/besoins_secteur_prioritaires_intr_7</v>
          </cell>
          <cell r="RP1" t="str">
            <v>applicable/habitant/besoins/besoins_secteur_prioritaires_intrant/quantite_agricol_5/besoins_secteur_prioritaires_intr_8</v>
          </cell>
          <cell r="RQ1" t="str">
            <v>applicable/habitant/besoins/besoins_secteur_prioritaires_intrant/quantite_agricol_5/aucun</v>
          </cell>
          <cell r="RR1" t="str">
            <v>applicable/habitant/besoins/besoins_secteur_prioritaires_intrant/quantite_agricol_6</v>
          </cell>
          <cell r="RS1" t="str">
            <v>applicable/habitant/besoins/besoins_secteur_prioritaires_intrant/quantite_agricol_6/besoins_secteur_prioritaires_intr_1</v>
          </cell>
          <cell r="RT1" t="str">
            <v>applicable/habitant/besoins/besoins_secteur_prioritaires_intrant/quantite_agricol_6/besoins_secteur_prioritaires_intr_2</v>
          </cell>
          <cell r="RU1" t="str">
            <v>applicable/habitant/besoins/besoins_secteur_prioritaires_intrant/quantite_agricol_6/besoins_secteur_prioritaires_intr_3</v>
          </cell>
          <cell r="RV1" t="str">
            <v>applicable/habitant/besoins/besoins_secteur_prioritaires_intrant/quantite_agricol_6/besoins_secteur_prioritaires_intr_4</v>
          </cell>
          <cell r="RW1" t="str">
            <v>applicable/habitant/besoins/besoins_secteur_prioritaires_intrant/quantite_agricol_6/besoins_secteur_prioritaires_intr_5</v>
          </cell>
          <cell r="RX1" t="str">
            <v>applicable/habitant/besoins/besoins_secteur_prioritaires_intrant/quantite_agricol_6/besoins_secteur_prioritaires_intr_6</v>
          </cell>
          <cell r="RY1" t="str">
            <v>applicable/habitant/besoins/besoins_secteur_prioritaires_intrant/quantite_agricol_6/besoins_secteur_prioritaires_intr_7</v>
          </cell>
          <cell r="RZ1" t="str">
            <v>applicable/habitant/besoins/besoins_secteur_prioritaires_intrant/quantite_agricol_6/besoins_secteur_prioritaires_intr_8</v>
          </cell>
          <cell r="SA1" t="str">
            <v>applicable/habitant/besoins/besoins_secteur_prioritaires_intrant/quantite_agricol_6/aucun</v>
          </cell>
          <cell r="SB1" t="str">
            <v>applicable/habitant/besoins/besoins_secteur_prioritaires_intrant/quantite_agricol_7</v>
          </cell>
          <cell r="SC1" t="str">
            <v>applicable/habitant/besoins/besoins_secteur_prioritaires_intrant/quantite_agricol_7/besoins_secteur_prioritaires_intr_1</v>
          </cell>
          <cell r="SD1" t="str">
            <v>applicable/habitant/besoins/besoins_secteur_prioritaires_intrant/quantite_agricol_7/besoins_secteur_prioritaires_intr_2</v>
          </cell>
          <cell r="SE1" t="str">
            <v>applicable/habitant/besoins/besoins_secteur_prioritaires_intrant/quantite_agricol_7/besoins_secteur_prioritaires_intr_3</v>
          </cell>
          <cell r="SF1" t="str">
            <v>applicable/habitant/besoins/besoins_secteur_prioritaires_intrant/quantite_agricol_7/besoins_secteur_prioritaires_intr_4</v>
          </cell>
          <cell r="SG1" t="str">
            <v>applicable/habitant/besoins/besoins_secteur_prioritaires_intrant/quantite_agricol_7/besoins_secteur_prioritaires_intr_5</v>
          </cell>
          <cell r="SH1" t="str">
            <v>applicable/habitant/besoins/besoins_secteur_prioritaires_intrant/quantite_agricol_7/besoins_secteur_prioritaires_intr_6</v>
          </cell>
          <cell r="SI1" t="str">
            <v>applicable/habitant/besoins/besoins_secteur_prioritaires_intrant/quantite_agricol_7/besoins_secteur_prioritaires_intr_7</v>
          </cell>
          <cell r="SJ1" t="str">
            <v>applicable/habitant/besoins/besoins_secteur_prioritaires_intrant/quantite_agricol_7/besoins_secteur_prioritaires_intr_8</v>
          </cell>
          <cell r="SK1" t="str">
            <v>applicable/habitant/besoins/besoins_secteur_prioritaires_intrant/quantite_agricol_7/aucun</v>
          </cell>
          <cell r="SL1" t="str">
            <v>applicable/habitant/besoins/besoins_secteur_prioritaires_education/besoins_prioritaires_edu</v>
          </cell>
          <cell r="SM1" t="str">
            <v>applicable/habitant/besoins/besoins_secteur_prioritaires_education/besoins_prioritaires_edu/besoins_secteur_prioritaires_edu_1</v>
          </cell>
          <cell r="SN1" t="str">
            <v>applicable/habitant/besoins/besoins_secteur_prioritaires_education/besoins_prioritaires_edu/besoins_secteur_prioritaires_edu_2</v>
          </cell>
          <cell r="SO1" t="str">
            <v>applicable/habitant/besoins/besoins_secteur_prioritaires_education/besoins_prioritaires_edu/besoins_secteur_prioritaires_edu_3</v>
          </cell>
          <cell r="SP1" t="str">
            <v>applicable/habitant/besoins/besoins_secteur_prioritaires_education/besoins_prioritaires_edu/besoins_secteur_prioritaires_edu_4</v>
          </cell>
          <cell r="SQ1" t="str">
            <v>applicable/habitant/besoins/besoins_secteur_prioritaires_education/besoins_prioritaires_edu/besoins_secteur_prioritaires_edu_5</v>
          </cell>
          <cell r="SR1" t="str">
            <v>applicable/habitant/besoins/besoins_secteur_prioritaires_education/besoins_prioritaires_edu/aucun</v>
          </cell>
          <cell r="SS1" t="str">
            <v>applicable/habitant/besoins/besoins_secteur_prioritaires_education/quantite_edu_1</v>
          </cell>
          <cell r="ST1" t="str">
            <v>applicable/habitant/besoins/besoins_secteur_prioritaires_education/quantite_edu_1/besoins_secteur_prioritaires_edu_1</v>
          </cell>
          <cell r="SU1" t="str">
            <v>applicable/habitant/besoins/besoins_secteur_prioritaires_education/quantite_edu_1/besoins_secteur_prioritaires_edu_2</v>
          </cell>
          <cell r="SV1" t="str">
            <v>applicable/habitant/besoins/besoins_secteur_prioritaires_education/quantite_edu_1/besoins_secteur_prioritaires_edu_3</v>
          </cell>
          <cell r="SW1" t="str">
            <v>applicable/habitant/besoins/besoins_secteur_prioritaires_education/quantite_edu_1/besoins_secteur_prioritaires_edu_4</v>
          </cell>
          <cell r="SX1" t="str">
            <v>applicable/habitant/besoins/besoins_secteur_prioritaires_education/quantite_edu_1/besoins_secteur_prioritaires_edu_5</v>
          </cell>
          <cell r="SY1" t="str">
            <v>applicable/habitant/besoins/besoins_secteur_prioritaires_education/quantite_edu_1/aucun</v>
          </cell>
          <cell r="SZ1" t="str">
            <v>applicable/habitant/besoins/besoins_secteur_prioritaires_education/quantite_edu_2</v>
          </cell>
          <cell r="TA1" t="str">
            <v>applicable/habitant/besoins/besoins_secteur_prioritaires_education/quantite_edu_2/besoins_secteur_prioritaires_edu_1</v>
          </cell>
          <cell r="TB1" t="str">
            <v>applicable/habitant/besoins/besoins_secteur_prioritaires_education/quantite_edu_2/besoins_secteur_prioritaires_edu_2</v>
          </cell>
          <cell r="TC1" t="str">
            <v>applicable/habitant/besoins/besoins_secteur_prioritaires_education/quantite_edu_2/besoins_secteur_prioritaires_edu_3</v>
          </cell>
          <cell r="TD1" t="str">
            <v>applicable/habitant/besoins/besoins_secteur_prioritaires_education/quantite_edu_2/besoins_secteur_prioritaires_edu_4</v>
          </cell>
          <cell r="TE1" t="str">
            <v>applicable/habitant/besoins/besoins_secteur_prioritaires_education/quantite_edu_2/besoins_secteur_prioritaires_edu_5</v>
          </cell>
          <cell r="TF1" t="str">
            <v>applicable/habitant/besoins/besoins_secteur_prioritaires_education/quantite_edu_2/aucun</v>
          </cell>
          <cell r="TG1" t="str">
            <v>applicable/habitant/besoins/besoins_secteur_prioritaires_education/quantite_edu_3</v>
          </cell>
          <cell r="TH1" t="str">
            <v>applicable/habitant/besoins/besoins_secteur_prioritaires_education/quantite_edu_3/besoins_secteur_prioritaires_edu_1</v>
          </cell>
          <cell r="TI1" t="str">
            <v>applicable/habitant/besoins/besoins_secteur_prioritaires_education/quantite_edu_3/besoins_secteur_prioritaires_edu_2</v>
          </cell>
          <cell r="TJ1" t="str">
            <v>applicable/habitant/besoins/besoins_secteur_prioritaires_education/quantite_edu_3/besoins_secteur_prioritaires_edu_3</v>
          </cell>
          <cell r="TK1" t="str">
            <v>applicable/habitant/besoins/besoins_secteur_prioritaires_education/quantite_edu_3/besoins_secteur_prioritaires_edu_4</v>
          </cell>
          <cell r="TL1" t="str">
            <v>applicable/habitant/besoins/besoins_secteur_prioritaires_education/quantite_edu_3/besoins_secteur_prioritaires_edu_5</v>
          </cell>
          <cell r="TM1" t="str">
            <v>applicable/habitant/besoins/besoins_secteur_prioritaires_education/quantite_edu_3/aucun</v>
          </cell>
          <cell r="TN1" t="str">
            <v>q0_gps</v>
          </cell>
          <cell r="TO1" t="str">
            <v>applicable/_q0_gps_latitude</v>
          </cell>
          <cell r="TP1" t="str">
            <v>applicable/_q0_gps_longitude</v>
          </cell>
          <cell r="TQ1" t="str">
            <v>applicable/_q0_gps_altitude</v>
          </cell>
          <cell r="TR1" t="str">
            <v>applicable/_q0_gps_precision</v>
          </cell>
          <cell r="TS1" t="str">
            <v>applicable/commentaires</v>
          </cell>
          <cell r="TT1" t="str">
            <v>merci</v>
          </cell>
          <cell r="TU1" t="str">
            <v>_id</v>
          </cell>
          <cell r="TV1" t="str">
            <v>_uuid</v>
          </cell>
          <cell r="TW1" t="str">
            <v>_submission_time</v>
          </cell>
          <cell r="TX1" t="str">
            <v>_validation_status</v>
          </cell>
          <cell r="TY1" t="str">
            <v>_notes</v>
          </cell>
          <cell r="TZ1" t="str">
            <v>_status</v>
          </cell>
          <cell r="UA1" t="str">
            <v>_submitted_by</v>
          </cell>
          <cell r="UB1" t="str">
            <v>_tags</v>
          </cell>
          <cell r="UC1" t="str">
            <v>_index</v>
          </cell>
          <cell r="UD1" t="str">
            <v/>
          </cell>
        </row>
        <row r="2">
          <cell r="D2">
            <v>44524.533562893521</v>
          </cell>
          <cell r="E2">
            <v>44524.634022118058</v>
          </cell>
          <cell r="F2">
            <v>44524</v>
          </cell>
          <cell r="H2" t="str">
            <v>audit.csv</v>
          </cell>
          <cell r="I2" t="str">
            <v>icsm_haiti</v>
          </cell>
          <cell r="J2" t="str">
            <v/>
          </cell>
          <cell r="K2" t="str">
            <v/>
          </cell>
          <cell r="L2">
            <v>44524</v>
          </cell>
          <cell r="M2" t="str">
            <v>ACF</v>
          </cell>
          <cell r="N2" t="str">
            <v/>
          </cell>
          <cell r="O2" t="str">
            <v>acf</v>
          </cell>
          <cell r="P2" t="str">
            <v>ACF</v>
          </cell>
          <cell r="Q2" t="str">
            <v>ACF</v>
          </cell>
          <cell r="R2" t="str">
            <v>Code enquêteur 1</v>
          </cell>
          <cell r="S2" t="str">
            <v/>
          </cell>
          <cell r="T2" t="str">
            <v>acf_e1</v>
          </cell>
          <cell r="U2" t="str">
            <v>anketè 1</v>
          </cell>
          <cell r="V2" t="str">
            <v>anketè 1</v>
          </cell>
          <cell r="W2" t="str">
            <v>Nord-Ouest</v>
          </cell>
          <cell r="X2" t="str">
            <v>Jean Rabel</v>
          </cell>
          <cell r="Y2" t="str">
            <v>HT0934</v>
          </cell>
          <cell r="Z2" t="str">
            <v>Jean Rabel</v>
          </cell>
          <cell r="AA2" t="str">
            <v>1re Section Lacoma</v>
          </cell>
          <cell r="AB2" t="str">
            <v>HT0934-01</v>
          </cell>
          <cell r="AC2" t="str">
            <v>1re Section Lacoma</v>
          </cell>
          <cell r="AD2" t="str">
            <v>Centre-ville de Jean Rabel</v>
          </cell>
          <cell r="AE2" t="str">
            <v/>
          </cell>
          <cell r="AF2" t="str">
            <v>jean_rabel</v>
          </cell>
          <cell r="AG2" t="str">
            <v>Centre-ville de Jean Rabel</v>
          </cell>
          <cell r="AH2" t="str">
            <v>Centre-ville de Jean Rabel</v>
          </cell>
          <cell r="AI2" t="str">
            <v>Marché de Jean Rabel</v>
          </cell>
          <cell r="AJ2" t="str">
            <v/>
          </cell>
          <cell r="AK2" t="str">
            <v>jean_rabel</v>
          </cell>
          <cell r="AL2" t="str">
            <v>Marché de Jean Rabel</v>
          </cell>
          <cell r="AM2" t="str">
            <v>Marché de Jean Rabel</v>
          </cell>
          <cell r="AN2" t="str">
            <v>Milieu rural</v>
          </cell>
          <cell r="AO2" t="str">
            <v>Enquête auprès d'un marchand</v>
          </cell>
          <cell r="AP2" t="str">
            <v>Oui</v>
          </cell>
          <cell r="AQ2" t="str">
            <v/>
          </cell>
          <cell r="AR2" t="str">
            <v>Oui</v>
          </cell>
          <cell r="AS2" t="str">
            <v/>
          </cell>
          <cell r="AT2" t="str">
            <v>Femme</v>
          </cell>
          <cell r="AU2">
            <v>44524</v>
          </cell>
          <cell r="AV2">
            <v>44524</v>
          </cell>
          <cell r="AW2" t="str">
            <v>Détaillant sur une table</v>
          </cell>
          <cell r="AX2" t="str">
            <v/>
          </cell>
          <cell r="AY2" t="str">
            <v>Nourriture</v>
          </cell>
          <cell r="AZ2">
            <v>1</v>
          </cell>
          <cell r="BA2">
            <v>0</v>
          </cell>
          <cell r="BB2">
            <v>0</v>
          </cell>
          <cell r="BC2">
            <v>0</v>
          </cell>
          <cell r="BD2" t="str">
            <v>nourriture</v>
          </cell>
          <cell r="BE2" t="str">
            <v>Nourriture</v>
          </cell>
          <cell r="BF2" t="str">
            <v>En espèces (Gourde) A crédit partiel</v>
          </cell>
          <cell r="BG2">
            <v>1</v>
          </cell>
          <cell r="BH2">
            <v>0</v>
          </cell>
          <cell r="BI2">
            <v>0</v>
          </cell>
          <cell r="BJ2">
            <v>0</v>
          </cell>
          <cell r="BK2">
            <v>1</v>
          </cell>
          <cell r="BL2">
            <v>0</v>
          </cell>
          <cell r="BM2">
            <v>0</v>
          </cell>
          <cell r="BN2">
            <v>0</v>
          </cell>
          <cell r="BO2">
            <v>0</v>
          </cell>
          <cell r="BP2">
            <v>0</v>
          </cell>
          <cell r="BQ2" t="str">
            <v/>
          </cell>
          <cell r="BR2" t="str">
            <v>Oui, il y a moins de commerçants par rapport au mois passé</v>
          </cell>
          <cell r="BS2" t="str">
            <v>Je ne sais pas / Je ne souhaite pas répondre</v>
          </cell>
          <cell r="BT2" t="str">
            <v>Farine de blé blanche Riz Maïs (moulu) Sucre Haricot noir Huile végétale</v>
          </cell>
          <cell r="BU2">
            <v>1</v>
          </cell>
          <cell r="BV2">
            <v>1</v>
          </cell>
          <cell r="BW2">
            <v>1</v>
          </cell>
          <cell r="BX2">
            <v>1</v>
          </cell>
          <cell r="BY2">
            <v>1</v>
          </cell>
          <cell r="BZ2">
            <v>0</v>
          </cell>
          <cell r="CA2">
            <v>1</v>
          </cell>
          <cell r="CB2">
            <v>0</v>
          </cell>
          <cell r="CC2" t="str">
            <v>Oui je connais le prix de mes produits en grosse marmite</v>
          </cell>
          <cell r="CD2">
            <v>350</v>
          </cell>
          <cell r="CE2">
            <v>175</v>
          </cell>
          <cell r="CF2" t="str">
            <v>Non</v>
          </cell>
          <cell r="CG2">
            <v>350</v>
          </cell>
          <cell r="CH2">
            <v>134.61538461538399</v>
          </cell>
          <cell r="CI2" t="str">
            <v>Oui</v>
          </cell>
          <cell r="CJ2">
            <v>225</v>
          </cell>
          <cell r="CK2">
            <v>97.826086956521706</v>
          </cell>
          <cell r="CL2" t="str">
            <v>Oui</v>
          </cell>
          <cell r="CM2">
            <v>350</v>
          </cell>
          <cell r="CN2">
            <v>120.689655172413</v>
          </cell>
          <cell r="CO2" t="str">
            <v>Oui</v>
          </cell>
          <cell r="CP2">
            <v>700</v>
          </cell>
          <cell r="CQ2">
            <v>291.666666666666</v>
          </cell>
          <cell r="CR2" t="str">
            <v>Oui</v>
          </cell>
          <cell r="CS2" t="str">
            <v/>
          </cell>
          <cell r="CT2" t="str">
            <v/>
          </cell>
          <cell r="CU2" t="str">
            <v/>
          </cell>
          <cell r="CV2" t="str">
            <v>Remplissage à partir de drum</v>
          </cell>
          <cell r="CW2" t="str">
            <v>Oui</v>
          </cell>
          <cell r="CX2">
            <v>1100</v>
          </cell>
          <cell r="CY2" t="str">
            <v/>
          </cell>
          <cell r="CZ2" t="str">
            <v/>
          </cell>
          <cell r="DA2" t="str">
            <v/>
          </cell>
          <cell r="DB2" t="str">
            <v/>
          </cell>
          <cell r="DC2" t="str">
            <v/>
          </cell>
          <cell r="DD2" t="str">
            <v/>
          </cell>
          <cell r="DE2" t="str">
            <v>NA</v>
          </cell>
          <cell r="DF2">
            <v>1100</v>
          </cell>
          <cell r="DG2" t="str">
            <v>Oui</v>
          </cell>
          <cell r="DH2" t="str">
            <v>Oui</v>
          </cell>
          <cell r="DI2" t="str">
            <v>Pas encore eu le temps de réapprovisinner Article trop cher Produit épuisé car beaucoup de personnes ont acheté</v>
          </cell>
          <cell r="DJ2">
            <v>0</v>
          </cell>
          <cell r="DK2">
            <v>0</v>
          </cell>
          <cell r="DL2">
            <v>0</v>
          </cell>
          <cell r="DM2">
            <v>0</v>
          </cell>
          <cell r="DN2">
            <v>1</v>
          </cell>
          <cell r="DO2">
            <v>0</v>
          </cell>
          <cell r="DP2">
            <v>1</v>
          </cell>
          <cell r="DQ2">
            <v>0</v>
          </cell>
          <cell r="DR2">
            <v>0</v>
          </cell>
          <cell r="DS2">
            <v>0</v>
          </cell>
          <cell r="DT2">
            <v>1</v>
          </cell>
          <cell r="DU2">
            <v>0</v>
          </cell>
          <cell r="DV2">
            <v>0</v>
          </cell>
          <cell r="DW2">
            <v>0</v>
          </cell>
          <cell r="DX2" t="str">
            <v/>
          </cell>
          <cell r="DY2" t="str">
            <v>Riz Farine de blé blanche Sucre Huile végétale</v>
          </cell>
          <cell r="DZ2">
            <v>1</v>
          </cell>
          <cell r="EA2">
            <v>1</v>
          </cell>
          <cell r="EB2">
            <v>0</v>
          </cell>
          <cell r="EC2">
            <v>1</v>
          </cell>
          <cell r="ED2">
            <v>0</v>
          </cell>
          <cell r="EE2">
            <v>0</v>
          </cell>
          <cell r="EF2">
            <v>1</v>
          </cell>
          <cell r="EG2">
            <v>0</v>
          </cell>
          <cell r="EH2" t="str">
            <v>Oui</v>
          </cell>
          <cell r="EI2" t="str">
            <v>Oui</v>
          </cell>
          <cell r="EJ2" t="str">
            <v>Oui</v>
          </cell>
          <cell r="EK2" t="str">
            <v>Nord-Ouest</v>
          </cell>
          <cell r="EL2" t="str">
            <v>Meme</v>
          </cell>
          <cell r="EM2" t="str">
            <v>Port-de-Paix</v>
          </cell>
          <cell r="EN2" t="str">
            <v>Différent</v>
          </cell>
          <cell r="EO2" t="str">
            <v/>
          </cell>
          <cell r="EP2" t="str">
            <v/>
          </cell>
          <cell r="EQ2" t="str">
            <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cell r="FE2" t="str">
            <v/>
          </cell>
          <cell r="FF2" t="str">
            <v/>
          </cell>
          <cell r="FG2" t="str">
            <v/>
          </cell>
          <cell r="FH2" t="str">
            <v/>
          </cell>
          <cell r="FI2" t="str">
            <v/>
          </cell>
          <cell r="FJ2" t="str">
            <v/>
          </cell>
          <cell r="FK2" t="str">
            <v/>
          </cell>
          <cell r="FL2" t="str">
            <v/>
          </cell>
          <cell r="FM2" t="str">
            <v/>
          </cell>
          <cell r="FN2" t="str">
            <v/>
          </cell>
          <cell r="FO2" t="str">
            <v/>
          </cell>
          <cell r="FP2" t="str">
            <v/>
          </cell>
          <cell r="FQ2" t="str">
            <v/>
          </cell>
          <cell r="FR2" t="str">
            <v/>
          </cell>
          <cell r="FS2" t="str">
            <v/>
          </cell>
          <cell r="FT2" t="str">
            <v/>
          </cell>
          <cell r="FU2" t="str">
            <v/>
          </cell>
          <cell r="FV2" t="str">
            <v/>
          </cell>
          <cell r="FW2" t="str">
            <v/>
          </cell>
          <cell r="FX2" t="str">
            <v/>
          </cell>
          <cell r="FY2" t="str">
            <v/>
          </cell>
          <cell r="FZ2" t="str">
            <v/>
          </cell>
          <cell r="GA2" t="str">
            <v/>
          </cell>
          <cell r="GB2" t="str">
            <v/>
          </cell>
          <cell r="GC2" t="str">
            <v/>
          </cell>
          <cell r="GD2" t="str">
            <v/>
          </cell>
          <cell r="GE2" t="str">
            <v/>
          </cell>
          <cell r="GF2" t="str">
            <v/>
          </cell>
          <cell r="GG2" t="str">
            <v/>
          </cell>
          <cell r="GH2" t="str">
            <v/>
          </cell>
          <cell r="GI2" t="str">
            <v/>
          </cell>
          <cell r="GJ2" t="str">
            <v/>
          </cell>
          <cell r="GK2" t="str">
            <v/>
          </cell>
          <cell r="GL2" t="str">
            <v/>
          </cell>
          <cell r="GM2" t="str">
            <v/>
          </cell>
          <cell r="GN2" t="str">
            <v/>
          </cell>
          <cell r="GO2" t="str">
            <v/>
          </cell>
          <cell r="GP2" t="str">
            <v/>
          </cell>
          <cell r="GQ2" t="str">
            <v/>
          </cell>
          <cell r="GR2" t="str">
            <v/>
          </cell>
          <cell r="GS2" t="str">
            <v/>
          </cell>
          <cell r="GT2" t="str">
            <v/>
          </cell>
          <cell r="GU2" t="str">
            <v/>
          </cell>
          <cell r="GV2" t="str">
            <v/>
          </cell>
          <cell r="GW2" t="str">
            <v/>
          </cell>
          <cell r="GX2" t="str">
            <v/>
          </cell>
          <cell r="GY2" t="str">
            <v/>
          </cell>
          <cell r="GZ2" t="str">
            <v/>
          </cell>
          <cell r="HA2" t="str">
            <v/>
          </cell>
          <cell r="HB2" t="str">
            <v/>
          </cell>
          <cell r="HC2" t="str">
            <v/>
          </cell>
          <cell r="HD2" t="str">
            <v/>
          </cell>
          <cell r="HE2" t="str">
            <v/>
          </cell>
          <cell r="HF2" t="str">
            <v/>
          </cell>
          <cell r="HG2" t="str">
            <v/>
          </cell>
          <cell r="HH2" t="str">
            <v/>
          </cell>
          <cell r="HI2" t="str">
            <v/>
          </cell>
          <cell r="HJ2" t="str">
            <v/>
          </cell>
          <cell r="HK2" t="str">
            <v/>
          </cell>
          <cell r="HL2" t="str">
            <v/>
          </cell>
          <cell r="HM2" t="str">
            <v/>
          </cell>
          <cell r="HN2" t="str">
            <v/>
          </cell>
          <cell r="HO2" t="str">
            <v/>
          </cell>
          <cell r="HP2" t="str">
            <v/>
          </cell>
          <cell r="HQ2" t="str">
            <v/>
          </cell>
          <cell r="HR2" t="str">
            <v/>
          </cell>
          <cell r="HS2" t="str">
            <v/>
          </cell>
          <cell r="HT2" t="str">
            <v/>
          </cell>
          <cell r="HU2" t="str">
            <v/>
          </cell>
          <cell r="HV2" t="str">
            <v/>
          </cell>
          <cell r="HW2" t="str">
            <v/>
          </cell>
          <cell r="HX2" t="str">
            <v/>
          </cell>
          <cell r="HY2" t="str">
            <v/>
          </cell>
          <cell r="HZ2" t="str">
            <v/>
          </cell>
          <cell r="IA2" t="str">
            <v/>
          </cell>
          <cell r="IB2" t="str">
            <v/>
          </cell>
          <cell r="IC2" t="str">
            <v/>
          </cell>
          <cell r="ID2" t="str">
            <v/>
          </cell>
          <cell r="IE2" t="str">
            <v/>
          </cell>
          <cell r="IF2" t="str">
            <v>Non</v>
          </cell>
          <cell r="IG2" t="str">
            <v/>
          </cell>
          <cell r="IH2" t="str">
            <v/>
          </cell>
          <cell r="II2" t="str">
            <v/>
          </cell>
          <cell r="IJ2" t="str">
            <v/>
          </cell>
          <cell r="IK2" t="str">
            <v/>
          </cell>
          <cell r="IL2" t="str">
            <v/>
          </cell>
          <cell r="IM2" t="str">
            <v/>
          </cell>
          <cell r="IN2" t="str">
            <v/>
          </cell>
          <cell r="IO2" t="str">
            <v>Augmentation des prix</v>
          </cell>
          <cell r="IP2">
            <v>0</v>
          </cell>
          <cell r="IQ2">
            <v>0</v>
          </cell>
          <cell r="IR2">
            <v>1</v>
          </cell>
          <cell r="IS2">
            <v>0</v>
          </cell>
          <cell r="IT2">
            <v>0</v>
          </cell>
          <cell r="IU2">
            <v>0</v>
          </cell>
          <cell r="IV2">
            <v>0</v>
          </cell>
          <cell r="IW2">
            <v>0</v>
          </cell>
          <cell r="IX2" t="str">
            <v/>
          </cell>
          <cell r="IY2" t="str">
            <v>Oui</v>
          </cell>
          <cell r="IZ2" t="str">
            <v/>
          </cell>
          <cell r="JA2" t="str">
            <v/>
          </cell>
          <cell r="JB2" t="str">
            <v/>
          </cell>
          <cell r="JC2" t="str">
            <v/>
          </cell>
          <cell r="JD2" t="str">
            <v/>
          </cell>
          <cell r="JE2" t="str">
            <v/>
          </cell>
          <cell r="JF2" t="str">
            <v/>
          </cell>
          <cell r="JG2" t="str">
            <v/>
          </cell>
          <cell r="JH2" t="str">
            <v/>
          </cell>
          <cell r="JI2" t="str">
            <v/>
          </cell>
          <cell r="JJ2" t="str">
            <v/>
          </cell>
          <cell r="JK2" t="str">
            <v/>
          </cell>
          <cell r="JL2" t="str">
            <v/>
          </cell>
          <cell r="JM2" t="str">
            <v/>
          </cell>
          <cell r="JN2" t="str">
            <v/>
          </cell>
          <cell r="JO2" t="str">
            <v/>
          </cell>
          <cell r="JP2" t="str">
            <v/>
          </cell>
          <cell r="JQ2" t="str">
            <v/>
          </cell>
          <cell r="JR2" t="str">
            <v/>
          </cell>
          <cell r="JS2" t="str">
            <v/>
          </cell>
          <cell r="JT2" t="str">
            <v/>
          </cell>
          <cell r="JU2" t="str">
            <v/>
          </cell>
          <cell r="JV2" t="str">
            <v/>
          </cell>
          <cell r="JW2" t="str">
            <v/>
          </cell>
          <cell r="JX2" t="str">
            <v/>
          </cell>
          <cell r="JY2" t="str">
            <v/>
          </cell>
          <cell r="JZ2" t="str">
            <v/>
          </cell>
          <cell r="KA2" t="str">
            <v/>
          </cell>
          <cell r="KB2" t="str">
            <v/>
          </cell>
          <cell r="KC2" t="str">
            <v/>
          </cell>
          <cell r="KD2" t="str">
            <v/>
          </cell>
          <cell r="KE2" t="str">
            <v/>
          </cell>
          <cell r="KF2" t="str">
            <v/>
          </cell>
          <cell r="KG2" t="str">
            <v/>
          </cell>
          <cell r="KH2" t="str">
            <v/>
          </cell>
          <cell r="KI2" t="str">
            <v/>
          </cell>
          <cell r="KJ2" t="str">
            <v/>
          </cell>
          <cell r="KK2" t="str">
            <v/>
          </cell>
          <cell r="KL2" t="str">
            <v/>
          </cell>
          <cell r="KM2" t="str">
            <v/>
          </cell>
          <cell r="KN2" t="str">
            <v/>
          </cell>
          <cell r="KO2" t="str">
            <v/>
          </cell>
          <cell r="KP2" t="str">
            <v/>
          </cell>
          <cell r="KQ2" t="str">
            <v/>
          </cell>
          <cell r="KR2" t="str">
            <v/>
          </cell>
          <cell r="KS2" t="str">
            <v/>
          </cell>
          <cell r="KT2" t="str">
            <v/>
          </cell>
          <cell r="KU2" t="str">
            <v/>
          </cell>
          <cell r="KV2" t="str">
            <v/>
          </cell>
          <cell r="KW2" t="str">
            <v/>
          </cell>
          <cell r="KX2" t="str">
            <v/>
          </cell>
          <cell r="KY2" t="str">
            <v/>
          </cell>
          <cell r="KZ2" t="str">
            <v/>
          </cell>
          <cell r="LA2" t="str">
            <v/>
          </cell>
          <cell r="LB2" t="str">
            <v/>
          </cell>
          <cell r="LC2" t="str">
            <v/>
          </cell>
          <cell r="LD2" t="str">
            <v/>
          </cell>
          <cell r="LE2" t="str">
            <v/>
          </cell>
          <cell r="LF2" t="str">
            <v/>
          </cell>
          <cell r="LG2" t="str">
            <v/>
          </cell>
          <cell r="LH2" t="str">
            <v/>
          </cell>
          <cell r="LI2" t="str">
            <v/>
          </cell>
          <cell r="LJ2" t="str">
            <v/>
          </cell>
          <cell r="LK2" t="str">
            <v/>
          </cell>
          <cell r="LL2" t="str">
            <v/>
          </cell>
          <cell r="LM2" t="str">
            <v/>
          </cell>
          <cell r="LN2" t="str">
            <v/>
          </cell>
          <cell r="LO2" t="str">
            <v/>
          </cell>
          <cell r="LP2" t="str">
            <v/>
          </cell>
          <cell r="LQ2" t="str">
            <v/>
          </cell>
          <cell r="LR2" t="str">
            <v/>
          </cell>
          <cell r="LS2" t="str">
            <v/>
          </cell>
          <cell r="LT2" t="str">
            <v/>
          </cell>
          <cell r="LU2" t="str">
            <v/>
          </cell>
          <cell r="LV2" t="str">
            <v/>
          </cell>
          <cell r="LW2" t="str">
            <v/>
          </cell>
          <cell r="LX2" t="str">
            <v/>
          </cell>
          <cell r="LY2" t="str">
            <v/>
          </cell>
          <cell r="LZ2" t="str">
            <v/>
          </cell>
          <cell r="MA2" t="str">
            <v/>
          </cell>
          <cell r="MB2" t="str">
            <v/>
          </cell>
          <cell r="MC2" t="str">
            <v/>
          </cell>
          <cell r="MD2" t="str">
            <v/>
          </cell>
          <cell r="ME2" t="str">
            <v/>
          </cell>
          <cell r="MF2" t="str">
            <v/>
          </cell>
          <cell r="MG2" t="str">
            <v/>
          </cell>
          <cell r="MH2" t="str">
            <v/>
          </cell>
          <cell r="MI2" t="str">
            <v/>
          </cell>
          <cell r="MJ2" t="str">
            <v/>
          </cell>
          <cell r="MK2" t="str">
            <v/>
          </cell>
          <cell r="ML2" t="str">
            <v/>
          </cell>
          <cell r="MM2" t="str">
            <v/>
          </cell>
          <cell r="MN2" t="str">
            <v/>
          </cell>
          <cell r="MO2" t="str">
            <v/>
          </cell>
          <cell r="MP2" t="str">
            <v/>
          </cell>
          <cell r="MQ2" t="str">
            <v/>
          </cell>
          <cell r="MR2" t="str">
            <v/>
          </cell>
          <cell r="MS2" t="str">
            <v/>
          </cell>
          <cell r="MT2" t="str">
            <v/>
          </cell>
          <cell r="MU2" t="str">
            <v/>
          </cell>
          <cell r="MV2" t="str">
            <v/>
          </cell>
          <cell r="MW2" t="str">
            <v/>
          </cell>
          <cell r="MX2" t="str">
            <v/>
          </cell>
          <cell r="MY2" t="str">
            <v/>
          </cell>
          <cell r="MZ2" t="str">
            <v/>
          </cell>
          <cell r="NA2" t="str">
            <v/>
          </cell>
          <cell r="NB2" t="str">
            <v/>
          </cell>
          <cell r="NC2" t="str">
            <v/>
          </cell>
          <cell r="ND2" t="str">
            <v/>
          </cell>
          <cell r="NE2" t="str">
            <v/>
          </cell>
          <cell r="NF2" t="str">
            <v/>
          </cell>
          <cell r="NG2" t="str">
            <v/>
          </cell>
          <cell r="NH2" t="str">
            <v/>
          </cell>
          <cell r="NI2" t="str">
            <v/>
          </cell>
          <cell r="NJ2" t="str">
            <v/>
          </cell>
          <cell r="NK2" t="str">
            <v/>
          </cell>
          <cell r="NL2" t="str">
            <v/>
          </cell>
          <cell r="NM2" t="str">
            <v/>
          </cell>
          <cell r="NN2" t="str">
            <v/>
          </cell>
          <cell r="NO2" t="str">
            <v/>
          </cell>
          <cell r="NP2" t="str">
            <v/>
          </cell>
          <cell r="NQ2" t="str">
            <v/>
          </cell>
          <cell r="NR2" t="str">
            <v/>
          </cell>
          <cell r="NS2" t="str">
            <v/>
          </cell>
          <cell r="NT2" t="str">
            <v/>
          </cell>
          <cell r="NU2" t="str">
            <v/>
          </cell>
          <cell r="NV2" t="str">
            <v/>
          </cell>
          <cell r="NW2" t="str">
            <v/>
          </cell>
          <cell r="NX2" t="str">
            <v/>
          </cell>
          <cell r="NY2" t="str">
            <v/>
          </cell>
          <cell r="NZ2" t="str">
            <v/>
          </cell>
          <cell r="OA2" t="str">
            <v/>
          </cell>
          <cell r="OB2" t="str">
            <v/>
          </cell>
          <cell r="OC2" t="str">
            <v/>
          </cell>
          <cell r="OD2" t="str">
            <v/>
          </cell>
          <cell r="OE2" t="str">
            <v/>
          </cell>
          <cell r="OF2" t="str">
            <v/>
          </cell>
          <cell r="OG2" t="str">
            <v/>
          </cell>
          <cell r="OH2" t="str">
            <v/>
          </cell>
          <cell r="OI2" t="str">
            <v/>
          </cell>
          <cell r="OJ2" t="str">
            <v/>
          </cell>
          <cell r="OK2" t="str">
            <v/>
          </cell>
          <cell r="OL2" t="str">
            <v/>
          </cell>
          <cell r="OM2" t="str">
            <v/>
          </cell>
          <cell r="ON2" t="str">
            <v/>
          </cell>
          <cell r="OO2" t="str">
            <v/>
          </cell>
          <cell r="OP2" t="str">
            <v/>
          </cell>
          <cell r="OQ2" t="str">
            <v/>
          </cell>
          <cell r="OR2" t="str">
            <v/>
          </cell>
          <cell r="OS2" t="str">
            <v/>
          </cell>
          <cell r="OT2" t="str">
            <v/>
          </cell>
          <cell r="OU2" t="str">
            <v/>
          </cell>
          <cell r="OV2" t="str">
            <v/>
          </cell>
          <cell r="OW2" t="str">
            <v/>
          </cell>
          <cell r="OX2" t="str">
            <v/>
          </cell>
          <cell r="OY2" t="str">
            <v/>
          </cell>
          <cell r="OZ2" t="str">
            <v/>
          </cell>
          <cell r="PA2" t="str">
            <v/>
          </cell>
          <cell r="PB2" t="str">
            <v/>
          </cell>
          <cell r="PC2" t="str">
            <v/>
          </cell>
          <cell r="PD2" t="str">
            <v/>
          </cell>
          <cell r="PE2" t="str">
            <v/>
          </cell>
          <cell r="PF2" t="str">
            <v/>
          </cell>
          <cell r="PG2" t="str">
            <v/>
          </cell>
          <cell r="PH2" t="str">
            <v/>
          </cell>
          <cell r="PI2" t="str">
            <v/>
          </cell>
          <cell r="PJ2" t="str">
            <v/>
          </cell>
          <cell r="PK2" t="str">
            <v/>
          </cell>
          <cell r="PL2" t="str">
            <v/>
          </cell>
          <cell r="PM2" t="str">
            <v/>
          </cell>
          <cell r="PN2" t="str">
            <v/>
          </cell>
          <cell r="PO2" t="str">
            <v/>
          </cell>
          <cell r="PP2" t="str">
            <v/>
          </cell>
          <cell r="PQ2" t="str">
            <v/>
          </cell>
          <cell r="PR2" t="str">
            <v/>
          </cell>
          <cell r="PS2" t="str">
            <v/>
          </cell>
          <cell r="PT2" t="str">
            <v/>
          </cell>
          <cell r="PU2" t="str">
            <v/>
          </cell>
          <cell r="PV2" t="str">
            <v/>
          </cell>
          <cell r="PW2" t="str">
            <v/>
          </cell>
          <cell r="PX2" t="str">
            <v/>
          </cell>
          <cell r="PY2" t="str">
            <v/>
          </cell>
          <cell r="PZ2" t="str">
            <v/>
          </cell>
          <cell r="QA2" t="str">
            <v/>
          </cell>
          <cell r="QB2" t="str">
            <v/>
          </cell>
          <cell r="QC2" t="str">
            <v/>
          </cell>
          <cell r="QD2" t="str">
            <v/>
          </cell>
          <cell r="QE2" t="str">
            <v/>
          </cell>
          <cell r="QF2" t="str">
            <v/>
          </cell>
          <cell r="QG2" t="str">
            <v/>
          </cell>
          <cell r="QH2" t="str">
            <v/>
          </cell>
          <cell r="QI2" t="str">
            <v/>
          </cell>
          <cell r="QJ2" t="str">
            <v/>
          </cell>
          <cell r="QK2" t="str">
            <v/>
          </cell>
          <cell r="QL2" t="str">
            <v/>
          </cell>
          <cell r="QM2" t="str">
            <v/>
          </cell>
          <cell r="QN2" t="str">
            <v/>
          </cell>
          <cell r="QO2" t="str">
            <v/>
          </cell>
          <cell r="QP2" t="str">
            <v/>
          </cell>
          <cell r="QQ2" t="str">
            <v/>
          </cell>
          <cell r="QR2" t="str">
            <v/>
          </cell>
          <cell r="QS2" t="str">
            <v/>
          </cell>
          <cell r="QT2" t="str">
            <v/>
          </cell>
          <cell r="QU2" t="str">
            <v/>
          </cell>
          <cell r="QV2" t="str">
            <v/>
          </cell>
          <cell r="QW2" t="str">
            <v/>
          </cell>
          <cell r="QX2" t="str">
            <v/>
          </cell>
          <cell r="QY2" t="str">
            <v/>
          </cell>
          <cell r="QZ2" t="str">
            <v/>
          </cell>
          <cell r="RA2" t="str">
            <v/>
          </cell>
          <cell r="RB2" t="str">
            <v/>
          </cell>
          <cell r="RC2" t="str">
            <v/>
          </cell>
          <cell r="RD2" t="str">
            <v/>
          </cell>
          <cell r="RE2" t="str">
            <v/>
          </cell>
          <cell r="RF2" t="str">
            <v/>
          </cell>
          <cell r="RG2" t="str">
            <v/>
          </cell>
          <cell r="RH2" t="str">
            <v/>
          </cell>
          <cell r="RI2" t="str">
            <v/>
          </cell>
          <cell r="RJ2" t="str">
            <v/>
          </cell>
          <cell r="RK2" t="str">
            <v/>
          </cell>
          <cell r="RL2" t="str">
            <v/>
          </cell>
          <cell r="RM2" t="str">
            <v/>
          </cell>
          <cell r="RN2" t="str">
            <v/>
          </cell>
          <cell r="RO2" t="str">
            <v/>
          </cell>
          <cell r="RP2" t="str">
            <v/>
          </cell>
          <cell r="RQ2" t="str">
            <v/>
          </cell>
          <cell r="RR2" t="str">
            <v/>
          </cell>
          <cell r="RS2" t="str">
            <v/>
          </cell>
          <cell r="RT2" t="str">
            <v/>
          </cell>
          <cell r="RU2" t="str">
            <v/>
          </cell>
          <cell r="RV2" t="str">
            <v/>
          </cell>
          <cell r="RW2" t="str">
            <v/>
          </cell>
          <cell r="RX2" t="str">
            <v/>
          </cell>
          <cell r="RY2" t="str">
            <v/>
          </cell>
          <cell r="RZ2" t="str">
            <v/>
          </cell>
          <cell r="SA2" t="str">
            <v/>
          </cell>
          <cell r="SB2" t="str">
            <v/>
          </cell>
          <cell r="SC2" t="str">
            <v/>
          </cell>
          <cell r="SD2" t="str">
            <v/>
          </cell>
          <cell r="SE2" t="str">
            <v/>
          </cell>
          <cell r="SF2" t="str">
            <v/>
          </cell>
          <cell r="SG2" t="str">
            <v/>
          </cell>
          <cell r="SH2" t="str">
            <v/>
          </cell>
          <cell r="SI2" t="str">
            <v/>
          </cell>
          <cell r="SJ2" t="str">
            <v/>
          </cell>
          <cell r="SK2" t="str">
            <v/>
          </cell>
          <cell r="SL2" t="str">
            <v/>
          </cell>
          <cell r="SM2" t="str">
            <v/>
          </cell>
          <cell r="SN2" t="str">
            <v/>
          </cell>
          <cell r="SO2" t="str">
            <v/>
          </cell>
          <cell r="SP2" t="str">
            <v/>
          </cell>
          <cell r="SQ2" t="str">
            <v/>
          </cell>
          <cell r="SR2" t="str">
            <v/>
          </cell>
          <cell r="SS2" t="str">
            <v/>
          </cell>
          <cell r="ST2" t="str">
            <v/>
          </cell>
          <cell r="SU2" t="str">
            <v/>
          </cell>
          <cell r="SV2" t="str">
            <v/>
          </cell>
          <cell r="SW2" t="str">
            <v/>
          </cell>
          <cell r="SX2" t="str">
            <v/>
          </cell>
          <cell r="SY2" t="str">
            <v/>
          </cell>
          <cell r="SZ2" t="str">
            <v/>
          </cell>
          <cell r="TA2" t="str">
            <v/>
          </cell>
          <cell r="TB2" t="str">
            <v/>
          </cell>
          <cell r="TC2" t="str">
            <v/>
          </cell>
          <cell r="TD2" t="str">
            <v/>
          </cell>
          <cell r="TE2" t="str">
            <v/>
          </cell>
          <cell r="TF2" t="str">
            <v/>
          </cell>
          <cell r="TG2" t="str">
            <v/>
          </cell>
          <cell r="TH2" t="str">
            <v/>
          </cell>
          <cell r="TI2" t="str">
            <v/>
          </cell>
          <cell r="TJ2" t="str">
            <v/>
          </cell>
          <cell r="TK2" t="str">
            <v/>
          </cell>
          <cell r="TL2" t="str">
            <v/>
          </cell>
          <cell r="TM2" t="str">
            <v/>
          </cell>
          <cell r="TN2">
            <v>0</v>
          </cell>
          <cell r="TO2">
            <v>0</v>
          </cell>
          <cell r="TP2">
            <v>0</v>
          </cell>
          <cell r="TQ2">
            <v>0</v>
          </cell>
          <cell r="TR2">
            <v>0</v>
          </cell>
          <cell r="TS2" t="str">
            <v>Puisque nos clients n'ont pas toujours de l'argent, nous avons des difficultes pour renouveler nos stock</v>
          </cell>
          <cell r="TT2" t="str">
            <v/>
          </cell>
          <cell r="TU2">
            <v>235527886</v>
          </cell>
          <cell r="TV2" t="str">
            <v>2da5e54a-a4f0-40a2-a0cd-53ffa4d25337</v>
          </cell>
          <cell r="TW2">
            <v>44524.875856481478</v>
          </cell>
          <cell r="TX2" t="str">
            <v/>
          </cell>
          <cell r="TY2" t="str">
            <v/>
          </cell>
          <cell r="TZ2" t="str">
            <v>submitted_via_web</v>
          </cell>
          <cell r="UA2" t="str">
            <v>icsm_haiti</v>
          </cell>
          <cell r="UB2" t="str">
            <v/>
          </cell>
          <cell r="UC2">
            <v>1</v>
          </cell>
          <cell r="UD2" t="str">
            <v/>
          </cell>
        </row>
        <row r="3">
          <cell r="D3">
            <v>44524.634673368048</v>
          </cell>
          <cell r="E3">
            <v>44524.645119131943</v>
          </cell>
          <cell r="F3">
            <v>44524</v>
          </cell>
          <cell r="H3" t="str">
            <v>audit.csv</v>
          </cell>
          <cell r="I3" t="str">
            <v>icsm_haiti</v>
          </cell>
          <cell r="J3" t="str">
            <v/>
          </cell>
          <cell r="K3" t="str">
            <v/>
          </cell>
          <cell r="L3">
            <v>44524</v>
          </cell>
          <cell r="M3" t="str">
            <v>ACF</v>
          </cell>
          <cell r="N3" t="str">
            <v/>
          </cell>
          <cell r="O3" t="str">
            <v>acf</v>
          </cell>
          <cell r="P3" t="str">
            <v>ACF</v>
          </cell>
          <cell r="Q3" t="str">
            <v>ACF</v>
          </cell>
          <cell r="R3" t="str">
            <v>Code enquêteur 1</v>
          </cell>
          <cell r="S3" t="str">
            <v/>
          </cell>
          <cell r="T3" t="str">
            <v>acf_e1</v>
          </cell>
          <cell r="U3" t="str">
            <v>anketè 1</v>
          </cell>
          <cell r="V3" t="str">
            <v>anketè 1</v>
          </cell>
          <cell r="W3" t="str">
            <v>Nord-Ouest</v>
          </cell>
          <cell r="X3" t="str">
            <v>Jean Rabel</v>
          </cell>
          <cell r="Y3" t="str">
            <v>HT0934</v>
          </cell>
          <cell r="Z3" t="str">
            <v>Jean Rabel</v>
          </cell>
          <cell r="AA3" t="str">
            <v>1re Section Lacoma</v>
          </cell>
          <cell r="AB3" t="str">
            <v>HT0934-01</v>
          </cell>
          <cell r="AC3" t="str">
            <v>1re Section Lacoma</v>
          </cell>
          <cell r="AD3" t="str">
            <v>Centre-ville de Jean Rabel</v>
          </cell>
          <cell r="AE3" t="str">
            <v/>
          </cell>
          <cell r="AF3" t="str">
            <v>jean_rabel</v>
          </cell>
          <cell r="AG3" t="str">
            <v>Centre-ville de Jean Rabel</v>
          </cell>
          <cell r="AH3" t="str">
            <v>Centre-ville de Jean Rabel</v>
          </cell>
          <cell r="AI3" t="str">
            <v>Marché de Jean Rabel</v>
          </cell>
          <cell r="AJ3" t="str">
            <v/>
          </cell>
          <cell r="AK3" t="str">
            <v>jean_rabel</v>
          </cell>
          <cell r="AL3" t="str">
            <v>Marché de Jean Rabel</v>
          </cell>
          <cell r="AM3" t="str">
            <v>Marché de Jean Rabel</v>
          </cell>
          <cell r="AN3" t="str">
            <v>Milieu rural</v>
          </cell>
          <cell r="AO3" t="str">
            <v>Enquête auprès d'un marchand</v>
          </cell>
          <cell r="AP3" t="str">
            <v>Oui</v>
          </cell>
          <cell r="AQ3" t="str">
            <v/>
          </cell>
          <cell r="AR3" t="str">
            <v>Oui</v>
          </cell>
          <cell r="AS3" t="str">
            <v/>
          </cell>
          <cell r="AT3" t="str">
            <v>Femme</v>
          </cell>
          <cell r="AU3">
            <v>44524</v>
          </cell>
          <cell r="AV3">
            <v>44524</v>
          </cell>
          <cell r="AW3" t="str">
            <v>Détaillant sur une table</v>
          </cell>
          <cell r="AX3" t="str">
            <v/>
          </cell>
          <cell r="AY3" t="str">
            <v>Nourriture Charbon de bois</v>
          </cell>
          <cell r="AZ3">
            <v>1</v>
          </cell>
          <cell r="BA3">
            <v>0</v>
          </cell>
          <cell r="BB3">
            <v>1</v>
          </cell>
          <cell r="BC3">
            <v>0</v>
          </cell>
          <cell r="BD3" t="str">
            <v>nourriture</v>
          </cell>
          <cell r="BE3" t="str">
            <v>Nourriture</v>
          </cell>
          <cell r="BF3" t="str">
            <v>En espèces (Gourde) A crédit partiel</v>
          </cell>
          <cell r="BG3">
            <v>1</v>
          </cell>
          <cell r="BH3">
            <v>0</v>
          </cell>
          <cell r="BI3">
            <v>0</v>
          </cell>
          <cell r="BJ3">
            <v>0</v>
          </cell>
          <cell r="BK3">
            <v>1</v>
          </cell>
          <cell r="BL3">
            <v>0</v>
          </cell>
          <cell r="BM3">
            <v>0</v>
          </cell>
          <cell r="BN3">
            <v>0</v>
          </cell>
          <cell r="BO3">
            <v>0</v>
          </cell>
          <cell r="BP3">
            <v>0</v>
          </cell>
          <cell r="BQ3" t="str">
            <v/>
          </cell>
          <cell r="BR3" t="str">
            <v>Je ne sais pas / Je ne souhaite pas répondre</v>
          </cell>
          <cell r="BS3" t="str">
            <v>Entre 21 et 60</v>
          </cell>
          <cell r="BT3" t="str">
            <v>Farine de blé blanche Riz Maïs (moulu) Sucre Haricot noir Huile végétale</v>
          </cell>
          <cell r="BU3">
            <v>1</v>
          </cell>
          <cell r="BV3">
            <v>1</v>
          </cell>
          <cell r="BW3">
            <v>1</v>
          </cell>
          <cell r="BX3">
            <v>1</v>
          </cell>
          <cell r="BY3">
            <v>1</v>
          </cell>
          <cell r="BZ3">
            <v>0</v>
          </cell>
          <cell r="CA3">
            <v>1</v>
          </cell>
          <cell r="CB3">
            <v>0</v>
          </cell>
          <cell r="CC3" t="str">
            <v>Oui je connais le prix de mes produits en grosse marmite</v>
          </cell>
          <cell r="CD3">
            <v>225</v>
          </cell>
          <cell r="CE3">
            <v>112.5</v>
          </cell>
          <cell r="CF3" t="str">
            <v>Non</v>
          </cell>
          <cell r="CG3">
            <v>350</v>
          </cell>
          <cell r="CH3">
            <v>134.61538461538399</v>
          </cell>
          <cell r="CI3" t="str">
            <v>Oui</v>
          </cell>
          <cell r="CJ3">
            <v>225</v>
          </cell>
          <cell r="CK3">
            <v>97.826086956521706</v>
          </cell>
          <cell r="CL3" t="str">
            <v>Oui</v>
          </cell>
          <cell r="CM3">
            <v>350</v>
          </cell>
          <cell r="CN3">
            <v>120.689655172413</v>
          </cell>
          <cell r="CO3" t="str">
            <v>Oui</v>
          </cell>
          <cell r="CP3">
            <v>700</v>
          </cell>
          <cell r="CQ3">
            <v>291.666666666666</v>
          </cell>
          <cell r="CR3" t="str">
            <v>Oui</v>
          </cell>
          <cell r="CS3" t="str">
            <v/>
          </cell>
          <cell r="CT3" t="str">
            <v/>
          </cell>
          <cell r="CU3" t="str">
            <v/>
          </cell>
          <cell r="CV3" t="str">
            <v>Remplissage à partir de drum</v>
          </cell>
          <cell r="CW3" t="str">
            <v>Non</v>
          </cell>
          <cell r="CX3" t="str">
            <v/>
          </cell>
          <cell r="CY3" t="str">
            <v/>
          </cell>
          <cell r="CZ3" t="str">
            <v>Bouteille type Barbancourt (750 ml)</v>
          </cell>
          <cell r="DA3" t="str">
            <v>bouteille_barbancourt</v>
          </cell>
          <cell r="DB3" t="str">
            <v>gro boutèy Banbankou (750 mL)</v>
          </cell>
          <cell r="DC3">
            <v>291.66650390625</v>
          </cell>
          <cell r="DD3">
            <v>225</v>
          </cell>
          <cell r="DE3">
            <v>1.1366366366366301</v>
          </cell>
          <cell r="DF3">
            <v>1050</v>
          </cell>
          <cell r="DG3" t="str">
            <v>Oui</v>
          </cell>
          <cell r="DH3" t="str">
            <v>Oui</v>
          </cell>
          <cell r="DI3" t="str">
            <v>Problèmes liés au transport ou au carburant Article trop cher</v>
          </cell>
          <cell r="DJ3">
            <v>0</v>
          </cell>
          <cell r="DK3">
            <v>1</v>
          </cell>
          <cell r="DL3">
            <v>0</v>
          </cell>
          <cell r="DM3">
            <v>0</v>
          </cell>
          <cell r="DN3">
            <v>1</v>
          </cell>
          <cell r="DO3">
            <v>0</v>
          </cell>
          <cell r="DP3">
            <v>0</v>
          </cell>
          <cell r="DQ3">
            <v>0</v>
          </cell>
          <cell r="DR3">
            <v>0</v>
          </cell>
          <cell r="DS3">
            <v>0</v>
          </cell>
          <cell r="DT3">
            <v>0</v>
          </cell>
          <cell r="DU3">
            <v>0</v>
          </cell>
          <cell r="DV3">
            <v>0</v>
          </cell>
          <cell r="DW3">
            <v>0</v>
          </cell>
          <cell r="DX3" t="str">
            <v/>
          </cell>
          <cell r="DY3" t="str">
            <v>Farine de blé blanche Riz Huile végétale Sucre</v>
          </cell>
          <cell r="DZ3">
            <v>1</v>
          </cell>
          <cell r="EA3">
            <v>1</v>
          </cell>
          <cell r="EB3">
            <v>0</v>
          </cell>
          <cell r="EC3">
            <v>1</v>
          </cell>
          <cell r="ED3">
            <v>0</v>
          </cell>
          <cell r="EE3">
            <v>0</v>
          </cell>
          <cell r="EF3">
            <v>1</v>
          </cell>
          <cell r="EG3">
            <v>0</v>
          </cell>
          <cell r="EH3" t="str">
            <v>Oui</v>
          </cell>
          <cell r="EI3" t="str">
            <v>Non</v>
          </cell>
          <cell r="EJ3" t="str">
            <v>Oui</v>
          </cell>
          <cell r="EK3" t="str">
            <v>Nord-Ouest</v>
          </cell>
          <cell r="EL3" t="str">
            <v>Meme</v>
          </cell>
          <cell r="EM3" t="str">
            <v>Port-de-Paix</v>
          </cell>
          <cell r="EN3" t="str">
            <v>Différent</v>
          </cell>
          <cell r="EO3" t="str">
            <v/>
          </cell>
          <cell r="EP3" t="str">
            <v/>
          </cell>
          <cell r="EQ3" t="str">
            <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
          </cell>
          <cell r="FI3" t="str">
            <v/>
          </cell>
          <cell r="FJ3" t="str">
            <v/>
          </cell>
          <cell r="FK3" t="str">
            <v/>
          </cell>
          <cell r="FL3" t="str">
            <v/>
          </cell>
          <cell r="FM3" t="str">
            <v/>
          </cell>
          <cell r="FN3" t="str">
            <v/>
          </cell>
          <cell r="FO3" t="str">
            <v/>
          </cell>
          <cell r="FP3" t="str">
            <v/>
          </cell>
          <cell r="FQ3" t="str">
            <v/>
          </cell>
          <cell r="FR3" t="str">
            <v/>
          </cell>
          <cell r="FS3" t="str">
            <v/>
          </cell>
          <cell r="FT3" t="str">
            <v/>
          </cell>
          <cell r="FU3" t="str">
            <v/>
          </cell>
          <cell r="FV3" t="str">
            <v/>
          </cell>
          <cell r="FW3" t="str">
            <v/>
          </cell>
          <cell r="FX3" t="str">
            <v/>
          </cell>
          <cell r="FY3" t="str">
            <v/>
          </cell>
          <cell r="FZ3" t="str">
            <v/>
          </cell>
          <cell r="GA3" t="str">
            <v/>
          </cell>
          <cell r="GB3" t="str">
            <v/>
          </cell>
          <cell r="GC3" t="str">
            <v/>
          </cell>
          <cell r="GD3" t="str">
            <v/>
          </cell>
          <cell r="GE3" t="str">
            <v/>
          </cell>
          <cell r="GF3" t="str">
            <v/>
          </cell>
          <cell r="GG3" t="str">
            <v/>
          </cell>
          <cell r="GH3" t="str">
            <v/>
          </cell>
          <cell r="GI3" t="str">
            <v/>
          </cell>
          <cell r="GJ3" t="str">
            <v/>
          </cell>
          <cell r="GK3" t="str">
            <v/>
          </cell>
          <cell r="GL3" t="str">
            <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
          </cell>
          <cell r="HC3" t="str">
            <v/>
          </cell>
          <cell r="HD3" t="str">
            <v/>
          </cell>
          <cell r="HE3" t="str">
            <v/>
          </cell>
          <cell r="HF3" t="str">
            <v/>
          </cell>
          <cell r="HG3" t="str">
            <v/>
          </cell>
          <cell r="HH3" t="str">
            <v/>
          </cell>
          <cell r="HI3" t="str">
            <v/>
          </cell>
          <cell r="HJ3" t="str">
            <v/>
          </cell>
          <cell r="HK3" t="str">
            <v/>
          </cell>
          <cell r="HL3" t="str">
            <v/>
          </cell>
          <cell r="HM3" t="str">
            <v/>
          </cell>
          <cell r="HN3" t="str">
            <v/>
          </cell>
          <cell r="HO3" t="str">
            <v/>
          </cell>
          <cell r="HP3" t="str">
            <v/>
          </cell>
          <cell r="HQ3" t="str">
            <v/>
          </cell>
          <cell r="HR3" t="str">
            <v/>
          </cell>
          <cell r="HS3" t="str">
            <v/>
          </cell>
          <cell r="HT3" t="str">
            <v/>
          </cell>
          <cell r="HU3" t="str">
            <v/>
          </cell>
          <cell r="HV3" t="str">
            <v/>
          </cell>
          <cell r="HW3" t="str">
            <v/>
          </cell>
          <cell r="HX3" t="str">
            <v/>
          </cell>
          <cell r="HY3" t="str">
            <v/>
          </cell>
          <cell r="HZ3" t="str">
            <v/>
          </cell>
          <cell r="IA3" t="str">
            <v/>
          </cell>
          <cell r="IB3" t="str">
            <v/>
          </cell>
          <cell r="IC3" t="str">
            <v/>
          </cell>
          <cell r="ID3">
            <v>50</v>
          </cell>
          <cell r="IE3" t="str">
            <v>Oui</v>
          </cell>
          <cell r="IF3" t="str">
            <v>Non</v>
          </cell>
          <cell r="IG3" t="str">
            <v/>
          </cell>
          <cell r="IH3" t="str">
            <v/>
          </cell>
          <cell r="II3" t="str">
            <v/>
          </cell>
          <cell r="IJ3" t="str">
            <v/>
          </cell>
          <cell r="IK3" t="str">
            <v/>
          </cell>
          <cell r="IL3" t="str">
            <v/>
          </cell>
          <cell r="IM3" t="str">
            <v/>
          </cell>
          <cell r="IN3" t="str">
            <v/>
          </cell>
          <cell r="IO3" t="str">
            <v>Augmentation des prix Diminution du nombre de clients</v>
          </cell>
          <cell r="IP3">
            <v>0</v>
          </cell>
          <cell r="IQ3">
            <v>1</v>
          </cell>
          <cell r="IR3">
            <v>1</v>
          </cell>
          <cell r="IS3">
            <v>0</v>
          </cell>
          <cell r="IT3">
            <v>0</v>
          </cell>
          <cell r="IU3">
            <v>0</v>
          </cell>
          <cell r="IV3">
            <v>0</v>
          </cell>
          <cell r="IW3">
            <v>0</v>
          </cell>
          <cell r="IX3" t="str">
            <v/>
          </cell>
          <cell r="IY3" t="str">
            <v>Oui</v>
          </cell>
          <cell r="IZ3" t="str">
            <v/>
          </cell>
          <cell r="JA3" t="str">
            <v>Nourriture Charbon de bois</v>
          </cell>
          <cell r="JB3">
            <v>1</v>
          </cell>
          <cell r="JC3">
            <v>0</v>
          </cell>
          <cell r="JD3">
            <v>1</v>
          </cell>
          <cell r="JE3">
            <v>0</v>
          </cell>
          <cell r="JF3" t="str">
            <v/>
          </cell>
          <cell r="JG3" t="str">
            <v/>
          </cell>
          <cell r="JH3" t="str">
            <v/>
          </cell>
          <cell r="JI3" t="str">
            <v/>
          </cell>
          <cell r="JJ3" t="str">
            <v/>
          </cell>
          <cell r="JK3" t="str">
            <v/>
          </cell>
          <cell r="JL3" t="str">
            <v/>
          </cell>
          <cell r="JM3" t="str">
            <v/>
          </cell>
          <cell r="JN3" t="str">
            <v/>
          </cell>
          <cell r="JO3" t="str">
            <v/>
          </cell>
          <cell r="JP3" t="str">
            <v/>
          </cell>
          <cell r="JQ3" t="str">
            <v/>
          </cell>
          <cell r="JR3" t="str">
            <v/>
          </cell>
          <cell r="JS3" t="str">
            <v/>
          </cell>
          <cell r="JT3" t="str">
            <v/>
          </cell>
          <cell r="JU3" t="str">
            <v/>
          </cell>
          <cell r="JV3" t="str">
            <v/>
          </cell>
          <cell r="JW3" t="str">
            <v/>
          </cell>
          <cell r="JX3" t="str">
            <v/>
          </cell>
          <cell r="JY3" t="str">
            <v/>
          </cell>
          <cell r="JZ3" t="str">
            <v/>
          </cell>
          <cell r="KA3" t="str">
            <v/>
          </cell>
          <cell r="KB3" t="str">
            <v/>
          </cell>
          <cell r="KC3" t="str">
            <v/>
          </cell>
          <cell r="KD3" t="str">
            <v/>
          </cell>
          <cell r="KE3" t="str">
            <v/>
          </cell>
          <cell r="KF3" t="str">
            <v/>
          </cell>
          <cell r="KG3" t="str">
            <v/>
          </cell>
          <cell r="KH3" t="str">
            <v/>
          </cell>
          <cell r="KI3" t="str">
            <v/>
          </cell>
          <cell r="KJ3" t="str">
            <v/>
          </cell>
          <cell r="KK3" t="str">
            <v/>
          </cell>
          <cell r="KL3" t="str">
            <v/>
          </cell>
          <cell r="KM3" t="str">
            <v/>
          </cell>
          <cell r="KN3" t="str">
            <v/>
          </cell>
          <cell r="KO3" t="str">
            <v/>
          </cell>
          <cell r="KP3" t="str">
            <v/>
          </cell>
          <cell r="KQ3" t="str">
            <v/>
          </cell>
          <cell r="KR3" t="str">
            <v/>
          </cell>
          <cell r="KS3" t="str">
            <v/>
          </cell>
          <cell r="KT3" t="str">
            <v/>
          </cell>
          <cell r="KU3" t="str">
            <v/>
          </cell>
          <cell r="KV3" t="str">
            <v/>
          </cell>
          <cell r="KW3" t="str">
            <v/>
          </cell>
          <cell r="KX3" t="str">
            <v/>
          </cell>
          <cell r="KY3" t="str">
            <v/>
          </cell>
          <cell r="KZ3" t="str">
            <v/>
          </cell>
          <cell r="LA3" t="str">
            <v/>
          </cell>
          <cell r="LB3" t="str">
            <v/>
          </cell>
          <cell r="LC3" t="str">
            <v/>
          </cell>
          <cell r="LD3" t="str">
            <v/>
          </cell>
          <cell r="LE3" t="str">
            <v/>
          </cell>
          <cell r="LF3" t="str">
            <v/>
          </cell>
          <cell r="LG3" t="str">
            <v/>
          </cell>
          <cell r="LH3" t="str">
            <v/>
          </cell>
          <cell r="LI3" t="str">
            <v/>
          </cell>
          <cell r="LJ3" t="str">
            <v/>
          </cell>
          <cell r="LK3" t="str">
            <v/>
          </cell>
          <cell r="LL3" t="str">
            <v/>
          </cell>
          <cell r="LM3" t="str">
            <v/>
          </cell>
          <cell r="LN3" t="str">
            <v/>
          </cell>
          <cell r="LO3" t="str">
            <v/>
          </cell>
          <cell r="LP3" t="str">
            <v/>
          </cell>
          <cell r="LQ3" t="str">
            <v/>
          </cell>
          <cell r="LR3" t="str">
            <v/>
          </cell>
          <cell r="LS3" t="str">
            <v/>
          </cell>
          <cell r="LT3" t="str">
            <v/>
          </cell>
          <cell r="LU3" t="str">
            <v/>
          </cell>
          <cell r="LV3" t="str">
            <v/>
          </cell>
          <cell r="LW3" t="str">
            <v/>
          </cell>
          <cell r="LX3" t="str">
            <v/>
          </cell>
          <cell r="LY3" t="str">
            <v/>
          </cell>
          <cell r="LZ3" t="str">
            <v/>
          </cell>
          <cell r="MA3" t="str">
            <v/>
          </cell>
          <cell r="MB3" t="str">
            <v/>
          </cell>
          <cell r="MC3" t="str">
            <v/>
          </cell>
          <cell r="MD3" t="str">
            <v/>
          </cell>
          <cell r="ME3" t="str">
            <v/>
          </cell>
          <cell r="MF3" t="str">
            <v/>
          </cell>
          <cell r="MG3" t="str">
            <v/>
          </cell>
          <cell r="MH3" t="str">
            <v/>
          </cell>
          <cell r="MI3" t="str">
            <v/>
          </cell>
          <cell r="MJ3" t="str">
            <v/>
          </cell>
          <cell r="MK3" t="str">
            <v/>
          </cell>
          <cell r="ML3" t="str">
            <v/>
          </cell>
          <cell r="MM3" t="str">
            <v/>
          </cell>
          <cell r="MN3" t="str">
            <v/>
          </cell>
          <cell r="MO3" t="str">
            <v/>
          </cell>
          <cell r="MP3" t="str">
            <v/>
          </cell>
          <cell r="MQ3" t="str">
            <v/>
          </cell>
          <cell r="MR3" t="str">
            <v/>
          </cell>
          <cell r="MS3" t="str">
            <v/>
          </cell>
          <cell r="MT3" t="str">
            <v/>
          </cell>
          <cell r="MU3" t="str">
            <v/>
          </cell>
          <cell r="MV3" t="str">
            <v/>
          </cell>
          <cell r="MW3" t="str">
            <v/>
          </cell>
          <cell r="MX3" t="str">
            <v/>
          </cell>
          <cell r="MY3" t="str">
            <v/>
          </cell>
          <cell r="MZ3" t="str">
            <v/>
          </cell>
          <cell r="NA3" t="str">
            <v/>
          </cell>
          <cell r="NB3" t="str">
            <v/>
          </cell>
          <cell r="NC3" t="str">
            <v/>
          </cell>
          <cell r="ND3" t="str">
            <v/>
          </cell>
          <cell r="NE3" t="str">
            <v/>
          </cell>
          <cell r="NF3" t="str">
            <v/>
          </cell>
          <cell r="NG3" t="str">
            <v/>
          </cell>
          <cell r="NH3" t="str">
            <v/>
          </cell>
          <cell r="NI3" t="str">
            <v/>
          </cell>
          <cell r="NJ3" t="str">
            <v/>
          </cell>
          <cell r="NK3" t="str">
            <v/>
          </cell>
          <cell r="NL3" t="str">
            <v/>
          </cell>
          <cell r="NM3" t="str">
            <v/>
          </cell>
          <cell r="NN3" t="str">
            <v/>
          </cell>
          <cell r="NO3" t="str">
            <v/>
          </cell>
          <cell r="NP3" t="str">
            <v/>
          </cell>
          <cell r="NQ3" t="str">
            <v/>
          </cell>
          <cell r="NR3" t="str">
            <v/>
          </cell>
          <cell r="NS3" t="str">
            <v/>
          </cell>
          <cell r="NT3" t="str">
            <v/>
          </cell>
          <cell r="NU3" t="str">
            <v/>
          </cell>
          <cell r="NV3" t="str">
            <v/>
          </cell>
          <cell r="NW3" t="str">
            <v/>
          </cell>
          <cell r="NX3" t="str">
            <v/>
          </cell>
          <cell r="NY3" t="str">
            <v/>
          </cell>
          <cell r="NZ3" t="str">
            <v/>
          </cell>
          <cell r="OA3" t="str">
            <v/>
          </cell>
          <cell r="OB3" t="str">
            <v/>
          </cell>
          <cell r="OC3" t="str">
            <v/>
          </cell>
          <cell r="OD3" t="str">
            <v/>
          </cell>
          <cell r="OE3" t="str">
            <v/>
          </cell>
          <cell r="OF3" t="str">
            <v/>
          </cell>
          <cell r="OG3" t="str">
            <v/>
          </cell>
          <cell r="OH3" t="str">
            <v/>
          </cell>
          <cell r="OI3" t="str">
            <v/>
          </cell>
          <cell r="OJ3" t="str">
            <v/>
          </cell>
          <cell r="OK3" t="str">
            <v/>
          </cell>
          <cell r="OL3" t="str">
            <v/>
          </cell>
          <cell r="OM3" t="str">
            <v/>
          </cell>
          <cell r="ON3" t="str">
            <v/>
          </cell>
          <cell r="OO3" t="str">
            <v/>
          </cell>
          <cell r="OP3" t="str">
            <v/>
          </cell>
          <cell r="OQ3" t="str">
            <v/>
          </cell>
          <cell r="OR3" t="str">
            <v/>
          </cell>
          <cell r="OS3" t="str">
            <v/>
          </cell>
          <cell r="OT3" t="str">
            <v/>
          </cell>
          <cell r="OU3" t="str">
            <v/>
          </cell>
          <cell r="OV3" t="str">
            <v/>
          </cell>
          <cell r="OW3" t="str">
            <v/>
          </cell>
          <cell r="OX3" t="str">
            <v/>
          </cell>
          <cell r="OY3" t="str">
            <v/>
          </cell>
          <cell r="OZ3" t="str">
            <v/>
          </cell>
          <cell r="PA3" t="str">
            <v/>
          </cell>
          <cell r="PB3" t="str">
            <v/>
          </cell>
          <cell r="PC3" t="str">
            <v/>
          </cell>
          <cell r="PD3" t="str">
            <v/>
          </cell>
          <cell r="PE3" t="str">
            <v/>
          </cell>
          <cell r="PF3" t="str">
            <v/>
          </cell>
          <cell r="PG3" t="str">
            <v/>
          </cell>
          <cell r="PH3" t="str">
            <v/>
          </cell>
          <cell r="PI3" t="str">
            <v/>
          </cell>
          <cell r="PJ3" t="str">
            <v/>
          </cell>
          <cell r="PK3" t="str">
            <v/>
          </cell>
          <cell r="PL3" t="str">
            <v/>
          </cell>
          <cell r="PM3" t="str">
            <v/>
          </cell>
          <cell r="PN3" t="str">
            <v/>
          </cell>
          <cell r="PO3" t="str">
            <v/>
          </cell>
          <cell r="PP3" t="str">
            <v/>
          </cell>
          <cell r="PQ3" t="str">
            <v/>
          </cell>
          <cell r="PR3" t="str">
            <v/>
          </cell>
          <cell r="PS3" t="str">
            <v/>
          </cell>
          <cell r="PT3" t="str">
            <v/>
          </cell>
          <cell r="PU3" t="str">
            <v/>
          </cell>
          <cell r="PV3" t="str">
            <v/>
          </cell>
          <cell r="PW3" t="str">
            <v/>
          </cell>
          <cell r="PX3" t="str">
            <v/>
          </cell>
          <cell r="PY3" t="str">
            <v/>
          </cell>
          <cell r="PZ3" t="str">
            <v/>
          </cell>
          <cell r="QA3" t="str">
            <v/>
          </cell>
          <cell r="QB3" t="str">
            <v/>
          </cell>
          <cell r="QC3" t="str">
            <v/>
          </cell>
          <cell r="QD3" t="str">
            <v/>
          </cell>
          <cell r="QE3" t="str">
            <v/>
          </cell>
          <cell r="QF3" t="str">
            <v/>
          </cell>
          <cell r="QG3" t="str">
            <v/>
          </cell>
          <cell r="QH3" t="str">
            <v/>
          </cell>
          <cell r="QI3" t="str">
            <v/>
          </cell>
          <cell r="QJ3" t="str">
            <v/>
          </cell>
          <cell r="QK3" t="str">
            <v/>
          </cell>
          <cell r="QL3" t="str">
            <v/>
          </cell>
          <cell r="QM3" t="str">
            <v/>
          </cell>
          <cell r="QN3" t="str">
            <v/>
          </cell>
          <cell r="QO3" t="str">
            <v/>
          </cell>
          <cell r="QP3" t="str">
            <v/>
          </cell>
          <cell r="QQ3" t="str">
            <v/>
          </cell>
          <cell r="QR3" t="str">
            <v/>
          </cell>
          <cell r="QS3" t="str">
            <v/>
          </cell>
          <cell r="QT3" t="str">
            <v/>
          </cell>
          <cell r="QU3" t="str">
            <v/>
          </cell>
          <cell r="QV3" t="str">
            <v/>
          </cell>
          <cell r="QW3" t="str">
            <v/>
          </cell>
          <cell r="QX3" t="str">
            <v/>
          </cell>
          <cell r="QY3" t="str">
            <v/>
          </cell>
          <cell r="QZ3" t="str">
            <v/>
          </cell>
          <cell r="RA3" t="str">
            <v/>
          </cell>
          <cell r="RB3" t="str">
            <v/>
          </cell>
          <cell r="RC3" t="str">
            <v/>
          </cell>
          <cell r="RD3" t="str">
            <v/>
          </cell>
          <cell r="RE3" t="str">
            <v/>
          </cell>
          <cell r="RF3" t="str">
            <v/>
          </cell>
          <cell r="RG3" t="str">
            <v/>
          </cell>
          <cell r="RH3" t="str">
            <v/>
          </cell>
          <cell r="RI3" t="str">
            <v/>
          </cell>
          <cell r="RJ3" t="str">
            <v/>
          </cell>
          <cell r="RK3" t="str">
            <v/>
          </cell>
          <cell r="RL3" t="str">
            <v/>
          </cell>
          <cell r="RM3" t="str">
            <v/>
          </cell>
          <cell r="RN3" t="str">
            <v/>
          </cell>
          <cell r="RO3" t="str">
            <v/>
          </cell>
          <cell r="RP3" t="str">
            <v/>
          </cell>
          <cell r="RQ3" t="str">
            <v/>
          </cell>
          <cell r="RR3" t="str">
            <v/>
          </cell>
          <cell r="RS3" t="str">
            <v/>
          </cell>
          <cell r="RT3" t="str">
            <v/>
          </cell>
          <cell r="RU3" t="str">
            <v/>
          </cell>
          <cell r="RV3" t="str">
            <v/>
          </cell>
          <cell r="RW3" t="str">
            <v/>
          </cell>
          <cell r="RX3" t="str">
            <v/>
          </cell>
          <cell r="RY3" t="str">
            <v/>
          </cell>
          <cell r="RZ3" t="str">
            <v/>
          </cell>
          <cell r="SA3" t="str">
            <v/>
          </cell>
          <cell r="SB3" t="str">
            <v/>
          </cell>
          <cell r="SC3" t="str">
            <v/>
          </cell>
          <cell r="SD3" t="str">
            <v/>
          </cell>
          <cell r="SE3" t="str">
            <v/>
          </cell>
          <cell r="SF3" t="str">
            <v/>
          </cell>
          <cell r="SG3" t="str">
            <v/>
          </cell>
          <cell r="SH3" t="str">
            <v/>
          </cell>
          <cell r="SI3" t="str">
            <v/>
          </cell>
          <cell r="SJ3" t="str">
            <v/>
          </cell>
          <cell r="SK3" t="str">
            <v/>
          </cell>
          <cell r="SL3" t="str">
            <v/>
          </cell>
          <cell r="SM3" t="str">
            <v/>
          </cell>
          <cell r="SN3" t="str">
            <v/>
          </cell>
          <cell r="SO3" t="str">
            <v/>
          </cell>
          <cell r="SP3" t="str">
            <v/>
          </cell>
          <cell r="SQ3" t="str">
            <v/>
          </cell>
          <cell r="SR3" t="str">
            <v/>
          </cell>
          <cell r="SS3" t="str">
            <v/>
          </cell>
          <cell r="ST3" t="str">
            <v/>
          </cell>
          <cell r="SU3" t="str">
            <v/>
          </cell>
          <cell r="SV3" t="str">
            <v/>
          </cell>
          <cell r="SW3" t="str">
            <v/>
          </cell>
          <cell r="SX3" t="str">
            <v/>
          </cell>
          <cell r="SY3" t="str">
            <v/>
          </cell>
          <cell r="SZ3" t="str">
            <v/>
          </cell>
          <cell r="TA3" t="str">
            <v/>
          </cell>
          <cell r="TB3" t="str">
            <v/>
          </cell>
          <cell r="TC3" t="str">
            <v/>
          </cell>
          <cell r="TD3" t="str">
            <v/>
          </cell>
          <cell r="TE3" t="str">
            <v/>
          </cell>
          <cell r="TF3" t="str">
            <v/>
          </cell>
          <cell r="TG3" t="str">
            <v/>
          </cell>
          <cell r="TH3" t="str">
            <v/>
          </cell>
          <cell r="TI3" t="str">
            <v/>
          </cell>
          <cell r="TJ3" t="str">
            <v/>
          </cell>
          <cell r="TK3" t="str">
            <v/>
          </cell>
          <cell r="TL3" t="str">
            <v/>
          </cell>
          <cell r="TM3" t="str">
            <v/>
          </cell>
          <cell r="TN3">
            <v>0</v>
          </cell>
          <cell r="TO3">
            <v>0</v>
          </cell>
          <cell r="TP3">
            <v>0</v>
          </cell>
          <cell r="TQ3">
            <v>0</v>
          </cell>
          <cell r="TR3">
            <v>0</v>
          </cell>
          <cell r="TS3" t="str">
            <v>La situation devient difficile pour nous, nous vendons moins parce que nos clients n'ont presque pas de moyen economique. Nous vendons plus a credit</v>
          </cell>
          <cell r="TT3" t="str">
            <v/>
          </cell>
          <cell r="TU3">
            <v>235527893</v>
          </cell>
          <cell r="TV3" t="str">
            <v>41a17b7b-2f73-4c20-9345-327c0be94790</v>
          </cell>
          <cell r="TW3">
            <v>44524.875879629632</v>
          </cell>
          <cell r="TX3" t="str">
            <v/>
          </cell>
          <cell r="TY3" t="str">
            <v/>
          </cell>
          <cell r="TZ3" t="str">
            <v>submitted_via_web</v>
          </cell>
          <cell r="UA3" t="str">
            <v>icsm_haiti</v>
          </cell>
          <cell r="UB3" t="str">
            <v/>
          </cell>
          <cell r="UC3">
            <v>2</v>
          </cell>
          <cell r="UD3" t="str">
            <v/>
          </cell>
        </row>
        <row r="4">
          <cell r="D4">
            <v>44525.522674444437</v>
          </cell>
          <cell r="E4">
            <v>44525.535722789347</v>
          </cell>
          <cell r="F4">
            <v>44525</v>
          </cell>
          <cell r="H4" t="str">
            <v>audit.csv</v>
          </cell>
          <cell r="I4" t="str">
            <v>icsm_haiti</v>
          </cell>
          <cell r="J4" t="str">
            <v/>
          </cell>
          <cell r="K4" t="str">
            <v/>
          </cell>
          <cell r="L4">
            <v>44525</v>
          </cell>
          <cell r="M4" t="str">
            <v>GVC</v>
          </cell>
          <cell r="N4" t="str">
            <v/>
          </cell>
          <cell r="O4" t="str">
            <v>gvc</v>
          </cell>
          <cell r="P4" t="str">
            <v>GVC</v>
          </cell>
          <cell r="Q4" t="str">
            <v>GVC</v>
          </cell>
          <cell r="R4" t="str">
            <v>JWD14</v>
          </cell>
          <cell r="S4" t="str">
            <v/>
          </cell>
          <cell r="T4" t="str">
            <v>gvc_jwd14</v>
          </cell>
          <cell r="U4" t="str">
            <v>JWD14</v>
          </cell>
          <cell r="V4" t="str">
            <v>JWD14</v>
          </cell>
          <cell r="W4" t="str">
            <v>Artibonite</v>
          </cell>
          <cell r="X4" t="str">
            <v>Ennery</v>
          </cell>
          <cell r="Y4" t="str">
            <v>HT0512</v>
          </cell>
          <cell r="Z4" t="str">
            <v>Ennery</v>
          </cell>
          <cell r="AA4" t="str">
            <v>4e Section Puilboreau</v>
          </cell>
          <cell r="AB4" t="str">
            <v>HT0512-04</v>
          </cell>
          <cell r="AC4" t="str">
            <v>4e Section Puilboreau</v>
          </cell>
          <cell r="AD4" t="str">
            <v>Puilboreau</v>
          </cell>
          <cell r="AE4" t="str">
            <v/>
          </cell>
          <cell r="AF4" t="str">
            <v>enn_1</v>
          </cell>
          <cell r="AG4" t="str">
            <v>Puilboreau</v>
          </cell>
          <cell r="AH4" t="str">
            <v>Puilboreau</v>
          </cell>
          <cell r="AI4" t="str">
            <v>Marché Puilboreau</v>
          </cell>
          <cell r="AJ4" t="str">
            <v/>
          </cell>
          <cell r="AK4" t="str">
            <v>Ennery</v>
          </cell>
          <cell r="AL4" t="str">
            <v>Marché Puilboreau</v>
          </cell>
          <cell r="AM4" t="str">
            <v>Marché Puilboreau</v>
          </cell>
          <cell r="AN4" t="str">
            <v>Milieu rural</v>
          </cell>
          <cell r="AO4" t="str">
            <v>Enquête auprès d'un marchand</v>
          </cell>
          <cell r="AP4" t="str">
            <v>Oui</v>
          </cell>
          <cell r="AQ4" t="str">
            <v/>
          </cell>
          <cell r="AR4" t="str">
            <v>Oui</v>
          </cell>
          <cell r="AS4" t="str">
            <v/>
          </cell>
          <cell r="AT4" t="str">
            <v>Femme</v>
          </cell>
          <cell r="AU4">
            <v>44525</v>
          </cell>
          <cell r="AV4">
            <v>44525</v>
          </cell>
          <cell r="AW4" t="str">
            <v>Détaillant sur une table</v>
          </cell>
          <cell r="AX4" t="str">
            <v/>
          </cell>
          <cell r="AY4" t="str">
            <v>Nourriture Produits et Ustensiles d'hygiène et assainissement</v>
          </cell>
          <cell r="AZ4">
            <v>1</v>
          </cell>
          <cell r="BA4">
            <v>1</v>
          </cell>
          <cell r="BB4">
            <v>0</v>
          </cell>
          <cell r="BC4">
            <v>0</v>
          </cell>
          <cell r="BD4" t="str">
            <v>nourriture</v>
          </cell>
          <cell r="BE4" t="str">
            <v>Nourriture</v>
          </cell>
          <cell r="BF4" t="str">
            <v>En espèces (Gourde)</v>
          </cell>
          <cell r="BG4">
            <v>1</v>
          </cell>
          <cell r="BH4">
            <v>0</v>
          </cell>
          <cell r="BI4">
            <v>0</v>
          </cell>
          <cell r="BJ4">
            <v>0</v>
          </cell>
          <cell r="BK4">
            <v>0</v>
          </cell>
          <cell r="BL4">
            <v>0</v>
          </cell>
          <cell r="BM4">
            <v>0</v>
          </cell>
          <cell r="BN4">
            <v>0</v>
          </cell>
          <cell r="BO4">
            <v>0</v>
          </cell>
          <cell r="BP4">
            <v>0</v>
          </cell>
          <cell r="BQ4" t="str">
            <v/>
          </cell>
          <cell r="BR4" t="str">
            <v>Non, il n'y a pas eu de variation</v>
          </cell>
          <cell r="BS4" t="str">
            <v>Entre 21 et 60</v>
          </cell>
          <cell r="BT4" t="str">
            <v>Farine de blé blanche Riz Maïs (moulu) Sucre Haricot noir Haricot rouge Huile végétale</v>
          </cell>
          <cell r="BU4">
            <v>1</v>
          </cell>
          <cell r="BV4">
            <v>1</v>
          </cell>
          <cell r="BW4">
            <v>1</v>
          </cell>
          <cell r="BX4">
            <v>1</v>
          </cell>
          <cell r="BY4">
            <v>1</v>
          </cell>
          <cell r="BZ4">
            <v>1</v>
          </cell>
          <cell r="CA4">
            <v>1</v>
          </cell>
          <cell r="CB4">
            <v>0</v>
          </cell>
          <cell r="CC4" t="str">
            <v>Oui je connais le prix de mes produits en grosse marmite</v>
          </cell>
          <cell r="CD4">
            <v>300</v>
          </cell>
          <cell r="CE4">
            <v>150</v>
          </cell>
          <cell r="CF4" t="str">
            <v>Oui</v>
          </cell>
          <cell r="CG4">
            <v>400</v>
          </cell>
          <cell r="CH4">
            <v>153.84615384615299</v>
          </cell>
          <cell r="CI4" t="str">
            <v>Oui</v>
          </cell>
          <cell r="CJ4">
            <v>360</v>
          </cell>
          <cell r="CK4">
            <v>156.52173913043401</v>
          </cell>
          <cell r="CL4" t="str">
            <v>Oui</v>
          </cell>
          <cell r="CM4">
            <v>360</v>
          </cell>
          <cell r="CN4">
            <v>124.13793103448199</v>
          </cell>
          <cell r="CO4" t="str">
            <v>Oui</v>
          </cell>
          <cell r="CP4">
            <v>600</v>
          </cell>
          <cell r="CQ4">
            <v>250</v>
          </cell>
          <cell r="CR4" t="str">
            <v>Non</v>
          </cell>
          <cell r="CS4">
            <v>600</v>
          </cell>
          <cell r="CT4">
            <v>250</v>
          </cell>
          <cell r="CU4" t="str">
            <v>Non</v>
          </cell>
          <cell r="CV4" t="str">
            <v>Remplissage à partir de drum</v>
          </cell>
          <cell r="CW4" t="str">
            <v>Oui</v>
          </cell>
          <cell r="CX4">
            <v>1200</v>
          </cell>
          <cell r="CY4" t="str">
            <v/>
          </cell>
          <cell r="CZ4" t="str">
            <v/>
          </cell>
          <cell r="DA4" t="str">
            <v/>
          </cell>
          <cell r="DB4" t="str">
            <v/>
          </cell>
          <cell r="DC4" t="str">
            <v/>
          </cell>
          <cell r="DD4" t="str">
            <v/>
          </cell>
          <cell r="DE4" t="str">
            <v>NA</v>
          </cell>
          <cell r="DF4">
            <v>1200</v>
          </cell>
          <cell r="DG4" t="str">
            <v>Non</v>
          </cell>
          <cell r="DH4" t="str">
            <v>Non</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Oui</v>
          </cell>
          <cell r="EI4" t="str">
            <v>Oui</v>
          </cell>
          <cell r="EJ4" t="str">
            <v>Oui</v>
          </cell>
          <cell r="EK4" t="str">
            <v>Artibonite</v>
          </cell>
          <cell r="EL4" t="str">
            <v>Meme</v>
          </cell>
          <cell r="EM4" t="str">
            <v>L'Estère</v>
          </cell>
          <cell r="EN4" t="str">
            <v>Différent</v>
          </cell>
          <cell r="EO4" t="str">
            <v>Savon lessive Brosse à dent Dentifrice Papier toilette Serviettes hygiéniques Grande bassine de nettoyage ou pour cuisiner Chlore en grain (nettoyage) Savon pour se laver</v>
          </cell>
          <cell r="EP4">
            <v>1</v>
          </cell>
          <cell r="EQ4">
            <v>1</v>
          </cell>
          <cell r="ER4">
            <v>1</v>
          </cell>
          <cell r="ES4">
            <v>1</v>
          </cell>
          <cell r="ET4">
            <v>1</v>
          </cell>
          <cell r="EU4">
            <v>1</v>
          </cell>
          <cell r="EV4">
            <v>1</v>
          </cell>
          <cell r="EW4">
            <v>0</v>
          </cell>
          <cell r="EX4">
            <v>1</v>
          </cell>
          <cell r="EY4">
            <v>0</v>
          </cell>
          <cell r="EZ4">
            <v>0</v>
          </cell>
          <cell r="FA4" t="str">
            <v>Oui</v>
          </cell>
          <cell r="FB4">
            <v>30</v>
          </cell>
          <cell r="FC4">
            <v>30</v>
          </cell>
          <cell r="FD4" t="str">
            <v/>
          </cell>
          <cell r="FE4" t="str">
            <v/>
          </cell>
          <cell r="FF4" t="str">
            <v/>
          </cell>
          <cell r="FG4">
            <v>30</v>
          </cell>
          <cell r="FH4" t="str">
            <v>Non</v>
          </cell>
          <cell r="FI4">
            <v>25</v>
          </cell>
          <cell r="FJ4" t="str">
            <v>Non</v>
          </cell>
          <cell r="FK4">
            <v>40</v>
          </cell>
          <cell r="FL4" t="str">
            <v>Oui</v>
          </cell>
          <cell r="FM4" t="str">
            <v>Oui</v>
          </cell>
          <cell r="FN4">
            <v>15</v>
          </cell>
          <cell r="FO4" t="str">
            <v/>
          </cell>
          <cell r="FP4" t="str">
            <v/>
          </cell>
          <cell r="FQ4">
            <v>15</v>
          </cell>
          <cell r="FR4" t="str">
            <v>Non</v>
          </cell>
          <cell r="FS4" t="str">
            <v>Oui</v>
          </cell>
          <cell r="FT4">
            <v>75</v>
          </cell>
          <cell r="FU4" t="str">
            <v/>
          </cell>
          <cell r="FV4" t="str">
            <v/>
          </cell>
          <cell r="FW4">
            <v>75</v>
          </cell>
          <cell r="FX4" t="str">
            <v>Non</v>
          </cell>
          <cell r="FY4" t="str">
            <v>Oui</v>
          </cell>
          <cell r="FZ4">
            <v>50</v>
          </cell>
          <cell r="GA4" t="str">
            <v/>
          </cell>
          <cell r="GB4" t="str">
            <v/>
          </cell>
          <cell r="GC4" t="str">
            <v/>
          </cell>
          <cell r="GD4">
            <v>50</v>
          </cell>
          <cell r="GE4" t="str">
            <v>Non</v>
          </cell>
          <cell r="GF4" t="str">
            <v>Oui</v>
          </cell>
          <cell r="GG4" t="str">
            <v/>
          </cell>
          <cell r="GH4">
            <v>25</v>
          </cell>
          <cell r="GI4" t="str">
            <v/>
          </cell>
          <cell r="GJ4" t="str">
            <v/>
          </cell>
          <cell r="GK4" t="str">
            <v/>
          </cell>
          <cell r="GL4" t="str">
            <v/>
          </cell>
          <cell r="GM4" t="str">
            <v/>
          </cell>
          <cell r="GN4" t="str">
            <v/>
          </cell>
          <cell r="GO4" t="str">
            <v>Oui</v>
          </cell>
          <cell r="GP4" t="str">
            <v>NA</v>
          </cell>
          <cell r="GQ4">
            <v>25</v>
          </cell>
          <cell r="GR4" t="str">
            <v/>
          </cell>
          <cell r="GS4">
            <v>200</v>
          </cell>
          <cell r="GT4" t="str">
            <v/>
          </cell>
          <cell r="GU4" t="str">
            <v>Non</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Non</v>
          </cell>
          <cell r="HX4" t="str">
            <v>Oui</v>
          </cell>
          <cell r="HY4" t="str">
            <v>Oui</v>
          </cell>
          <cell r="HZ4" t="str">
            <v>Artibonite</v>
          </cell>
          <cell r="IA4" t="str">
            <v>Meme</v>
          </cell>
          <cell r="IB4" t="str">
            <v>L'Estère</v>
          </cell>
          <cell r="IC4" t="str">
            <v>Différent</v>
          </cell>
          <cell r="ID4" t="str">
            <v/>
          </cell>
          <cell r="IE4" t="str">
            <v/>
          </cell>
          <cell r="IF4" t="str">
            <v>Non</v>
          </cell>
          <cell r="IG4" t="str">
            <v/>
          </cell>
          <cell r="IH4" t="str">
            <v/>
          </cell>
          <cell r="II4" t="str">
            <v/>
          </cell>
          <cell r="IJ4" t="str">
            <v/>
          </cell>
          <cell r="IK4" t="str">
            <v/>
          </cell>
          <cell r="IL4" t="str">
            <v/>
          </cell>
          <cell r="IM4" t="str">
            <v/>
          </cell>
          <cell r="IN4" t="str">
            <v/>
          </cell>
          <cell r="IO4" t="str">
            <v>Risques de vols ou pillages</v>
          </cell>
          <cell r="IP4">
            <v>1</v>
          </cell>
          <cell r="IQ4">
            <v>0</v>
          </cell>
          <cell r="IR4">
            <v>0</v>
          </cell>
          <cell r="IS4">
            <v>0</v>
          </cell>
          <cell r="IT4">
            <v>0</v>
          </cell>
          <cell r="IU4">
            <v>0</v>
          </cell>
          <cell r="IV4">
            <v>0</v>
          </cell>
          <cell r="IW4">
            <v>0</v>
          </cell>
          <cell r="IX4" t="str">
            <v/>
          </cell>
          <cell r="IY4" t="str">
            <v>Non</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cell r="JX4" t="str">
            <v/>
          </cell>
          <cell r="JY4" t="str">
            <v/>
          </cell>
          <cell r="JZ4" t="str">
            <v/>
          </cell>
          <cell r="KA4" t="str">
            <v/>
          </cell>
          <cell r="KB4" t="str">
            <v/>
          </cell>
          <cell r="KC4" t="str">
            <v/>
          </cell>
          <cell r="KD4" t="str">
            <v/>
          </cell>
          <cell r="KE4" t="str">
            <v/>
          </cell>
          <cell r="KF4" t="str">
            <v/>
          </cell>
          <cell r="KG4" t="str">
            <v/>
          </cell>
          <cell r="KH4" t="str">
            <v/>
          </cell>
          <cell r="KI4" t="str">
            <v/>
          </cell>
          <cell r="KJ4" t="str">
            <v/>
          </cell>
          <cell r="KK4" t="str">
            <v/>
          </cell>
          <cell r="KL4" t="str">
            <v/>
          </cell>
          <cell r="KM4" t="str">
            <v/>
          </cell>
          <cell r="KN4" t="str">
            <v/>
          </cell>
          <cell r="KO4" t="str">
            <v/>
          </cell>
          <cell r="KP4" t="str">
            <v/>
          </cell>
          <cell r="KQ4" t="str">
            <v/>
          </cell>
          <cell r="KR4" t="str">
            <v/>
          </cell>
          <cell r="KS4" t="str">
            <v/>
          </cell>
          <cell r="KT4" t="str">
            <v/>
          </cell>
          <cell r="KU4" t="str">
            <v/>
          </cell>
          <cell r="KV4" t="str">
            <v/>
          </cell>
          <cell r="KW4" t="str">
            <v/>
          </cell>
          <cell r="KX4" t="str">
            <v/>
          </cell>
          <cell r="KY4" t="str">
            <v/>
          </cell>
          <cell r="KZ4" t="str">
            <v/>
          </cell>
          <cell r="LA4" t="str">
            <v/>
          </cell>
          <cell r="LB4" t="str">
            <v/>
          </cell>
          <cell r="LC4" t="str">
            <v/>
          </cell>
          <cell r="LD4" t="str">
            <v/>
          </cell>
          <cell r="LE4" t="str">
            <v/>
          </cell>
          <cell r="LF4" t="str">
            <v/>
          </cell>
          <cell r="LG4" t="str">
            <v/>
          </cell>
          <cell r="LH4" t="str">
            <v/>
          </cell>
          <cell r="LI4" t="str">
            <v/>
          </cell>
          <cell r="LJ4" t="str">
            <v/>
          </cell>
          <cell r="LK4" t="str">
            <v/>
          </cell>
          <cell r="LL4" t="str">
            <v/>
          </cell>
          <cell r="LM4" t="str">
            <v/>
          </cell>
          <cell r="LN4" t="str">
            <v/>
          </cell>
          <cell r="LO4" t="str">
            <v/>
          </cell>
          <cell r="LP4" t="str">
            <v/>
          </cell>
          <cell r="LQ4" t="str">
            <v/>
          </cell>
          <cell r="LR4" t="str">
            <v/>
          </cell>
          <cell r="LS4" t="str">
            <v/>
          </cell>
          <cell r="LT4" t="str">
            <v/>
          </cell>
          <cell r="LU4" t="str">
            <v/>
          </cell>
          <cell r="LV4" t="str">
            <v/>
          </cell>
          <cell r="LW4" t="str">
            <v/>
          </cell>
          <cell r="LX4" t="str">
            <v/>
          </cell>
          <cell r="LY4" t="str">
            <v/>
          </cell>
          <cell r="LZ4" t="str">
            <v/>
          </cell>
          <cell r="MA4" t="str">
            <v/>
          </cell>
          <cell r="MB4" t="str">
            <v/>
          </cell>
          <cell r="MC4" t="str">
            <v/>
          </cell>
          <cell r="MD4" t="str">
            <v/>
          </cell>
          <cell r="ME4" t="str">
            <v/>
          </cell>
          <cell r="MF4" t="str">
            <v/>
          </cell>
          <cell r="MG4" t="str">
            <v/>
          </cell>
          <cell r="MH4" t="str">
            <v/>
          </cell>
          <cell r="MI4" t="str">
            <v/>
          </cell>
          <cell r="MJ4" t="str">
            <v/>
          </cell>
          <cell r="MK4" t="str">
            <v/>
          </cell>
          <cell r="ML4" t="str">
            <v/>
          </cell>
          <cell r="MM4" t="str">
            <v/>
          </cell>
          <cell r="MN4" t="str">
            <v/>
          </cell>
          <cell r="MO4" t="str">
            <v/>
          </cell>
          <cell r="MP4" t="str">
            <v/>
          </cell>
          <cell r="MQ4" t="str">
            <v/>
          </cell>
          <cell r="MR4" t="str">
            <v/>
          </cell>
          <cell r="MS4" t="str">
            <v/>
          </cell>
          <cell r="MT4" t="str">
            <v/>
          </cell>
          <cell r="MU4" t="str">
            <v/>
          </cell>
          <cell r="MV4" t="str">
            <v/>
          </cell>
          <cell r="MW4" t="str">
            <v/>
          </cell>
          <cell r="MX4" t="str">
            <v/>
          </cell>
          <cell r="MY4" t="str">
            <v/>
          </cell>
          <cell r="MZ4" t="str">
            <v/>
          </cell>
          <cell r="NA4" t="str">
            <v/>
          </cell>
          <cell r="NB4" t="str">
            <v/>
          </cell>
          <cell r="NC4" t="str">
            <v/>
          </cell>
          <cell r="ND4" t="str">
            <v/>
          </cell>
          <cell r="NE4" t="str">
            <v/>
          </cell>
          <cell r="NF4" t="str">
            <v/>
          </cell>
          <cell r="NG4" t="str">
            <v/>
          </cell>
          <cell r="NH4" t="str">
            <v/>
          </cell>
          <cell r="NI4" t="str">
            <v/>
          </cell>
          <cell r="NJ4" t="str">
            <v/>
          </cell>
          <cell r="NK4" t="str">
            <v/>
          </cell>
          <cell r="NL4" t="str">
            <v/>
          </cell>
          <cell r="NM4" t="str">
            <v/>
          </cell>
          <cell r="NN4" t="str">
            <v/>
          </cell>
          <cell r="NO4" t="str">
            <v/>
          </cell>
          <cell r="NP4" t="str">
            <v/>
          </cell>
          <cell r="NQ4" t="str">
            <v/>
          </cell>
          <cell r="NR4" t="str">
            <v/>
          </cell>
          <cell r="NS4" t="str">
            <v/>
          </cell>
          <cell r="NT4" t="str">
            <v/>
          </cell>
          <cell r="NU4" t="str">
            <v/>
          </cell>
          <cell r="NV4" t="str">
            <v/>
          </cell>
          <cell r="NW4" t="str">
            <v/>
          </cell>
          <cell r="NX4" t="str">
            <v/>
          </cell>
          <cell r="NY4" t="str">
            <v/>
          </cell>
          <cell r="NZ4" t="str">
            <v/>
          </cell>
          <cell r="OA4" t="str">
            <v/>
          </cell>
          <cell r="OB4" t="str">
            <v/>
          </cell>
          <cell r="OC4" t="str">
            <v/>
          </cell>
          <cell r="OD4" t="str">
            <v/>
          </cell>
          <cell r="OE4" t="str">
            <v/>
          </cell>
          <cell r="OF4" t="str">
            <v/>
          </cell>
          <cell r="OG4" t="str">
            <v/>
          </cell>
          <cell r="OH4" t="str">
            <v/>
          </cell>
          <cell r="OI4" t="str">
            <v/>
          </cell>
          <cell r="OJ4" t="str">
            <v/>
          </cell>
          <cell r="OK4" t="str">
            <v/>
          </cell>
          <cell r="OL4" t="str">
            <v/>
          </cell>
          <cell r="OM4" t="str">
            <v/>
          </cell>
          <cell r="ON4" t="str">
            <v/>
          </cell>
          <cell r="OO4" t="str">
            <v/>
          </cell>
          <cell r="OP4" t="str">
            <v/>
          </cell>
          <cell r="OQ4" t="str">
            <v/>
          </cell>
          <cell r="OR4" t="str">
            <v/>
          </cell>
          <cell r="OS4" t="str">
            <v/>
          </cell>
          <cell r="OT4" t="str">
            <v/>
          </cell>
          <cell r="OU4" t="str">
            <v/>
          </cell>
          <cell r="OV4" t="str">
            <v/>
          </cell>
          <cell r="OW4" t="str">
            <v/>
          </cell>
          <cell r="OX4" t="str">
            <v/>
          </cell>
          <cell r="OY4" t="str">
            <v/>
          </cell>
          <cell r="OZ4" t="str">
            <v/>
          </cell>
          <cell r="PA4" t="str">
            <v/>
          </cell>
          <cell r="PB4" t="str">
            <v/>
          </cell>
          <cell r="PC4" t="str">
            <v/>
          </cell>
          <cell r="PD4" t="str">
            <v/>
          </cell>
          <cell r="PE4" t="str">
            <v/>
          </cell>
          <cell r="PF4" t="str">
            <v/>
          </cell>
          <cell r="PG4" t="str">
            <v/>
          </cell>
          <cell r="PH4" t="str">
            <v/>
          </cell>
          <cell r="PI4" t="str">
            <v/>
          </cell>
          <cell r="PJ4" t="str">
            <v/>
          </cell>
          <cell r="PK4" t="str">
            <v/>
          </cell>
          <cell r="PL4" t="str">
            <v/>
          </cell>
          <cell r="PM4" t="str">
            <v/>
          </cell>
          <cell r="PN4" t="str">
            <v/>
          </cell>
          <cell r="PO4" t="str">
            <v/>
          </cell>
          <cell r="PP4" t="str">
            <v/>
          </cell>
          <cell r="PQ4" t="str">
            <v/>
          </cell>
          <cell r="PR4" t="str">
            <v/>
          </cell>
          <cell r="PS4" t="str">
            <v/>
          </cell>
          <cell r="PT4" t="str">
            <v/>
          </cell>
          <cell r="PU4" t="str">
            <v/>
          </cell>
          <cell r="PV4" t="str">
            <v/>
          </cell>
          <cell r="PW4" t="str">
            <v/>
          </cell>
          <cell r="PX4" t="str">
            <v/>
          </cell>
          <cell r="PY4" t="str">
            <v/>
          </cell>
          <cell r="PZ4" t="str">
            <v/>
          </cell>
          <cell r="QA4" t="str">
            <v/>
          </cell>
          <cell r="QB4" t="str">
            <v/>
          </cell>
          <cell r="QC4" t="str">
            <v/>
          </cell>
          <cell r="QD4" t="str">
            <v/>
          </cell>
          <cell r="QE4" t="str">
            <v/>
          </cell>
          <cell r="QF4" t="str">
            <v/>
          </cell>
          <cell r="QG4" t="str">
            <v/>
          </cell>
          <cell r="QH4" t="str">
            <v/>
          </cell>
          <cell r="QI4" t="str">
            <v/>
          </cell>
          <cell r="QJ4" t="str">
            <v/>
          </cell>
          <cell r="QK4" t="str">
            <v/>
          </cell>
          <cell r="QL4" t="str">
            <v/>
          </cell>
          <cell r="QM4" t="str">
            <v/>
          </cell>
          <cell r="QN4" t="str">
            <v/>
          </cell>
          <cell r="QO4" t="str">
            <v/>
          </cell>
          <cell r="QP4" t="str">
            <v/>
          </cell>
          <cell r="QQ4" t="str">
            <v/>
          </cell>
          <cell r="QR4" t="str">
            <v/>
          </cell>
          <cell r="QS4" t="str">
            <v/>
          </cell>
          <cell r="QT4" t="str">
            <v/>
          </cell>
          <cell r="QU4" t="str">
            <v/>
          </cell>
          <cell r="QV4" t="str">
            <v/>
          </cell>
          <cell r="QW4" t="str">
            <v/>
          </cell>
          <cell r="QX4" t="str">
            <v/>
          </cell>
          <cell r="QY4" t="str">
            <v/>
          </cell>
          <cell r="QZ4" t="str">
            <v/>
          </cell>
          <cell r="RA4" t="str">
            <v/>
          </cell>
          <cell r="RB4" t="str">
            <v/>
          </cell>
          <cell r="RC4" t="str">
            <v/>
          </cell>
          <cell r="RD4" t="str">
            <v/>
          </cell>
          <cell r="RE4" t="str">
            <v/>
          </cell>
          <cell r="RF4" t="str">
            <v/>
          </cell>
          <cell r="RG4" t="str">
            <v/>
          </cell>
          <cell r="RH4" t="str">
            <v/>
          </cell>
          <cell r="RI4" t="str">
            <v/>
          </cell>
          <cell r="RJ4" t="str">
            <v/>
          </cell>
          <cell r="RK4" t="str">
            <v/>
          </cell>
          <cell r="RL4" t="str">
            <v/>
          </cell>
          <cell r="RM4" t="str">
            <v/>
          </cell>
          <cell r="RN4" t="str">
            <v/>
          </cell>
          <cell r="RO4" t="str">
            <v/>
          </cell>
          <cell r="RP4" t="str">
            <v/>
          </cell>
          <cell r="RQ4" t="str">
            <v/>
          </cell>
          <cell r="RR4" t="str">
            <v/>
          </cell>
          <cell r="RS4" t="str">
            <v/>
          </cell>
          <cell r="RT4" t="str">
            <v/>
          </cell>
          <cell r="RU4" t="str">
            <v/>
          </cell>
          <cell r="RV4" t="str">
            <v/>
          </cell>
          <cell r="RW4" t="str">
            <v/>
          </cell>
          <cell r="RX4" t="str">
            <v/>
          </cell>
          <cell r="RY4" t="str">
            <v/>
          </cell>
          <cell r="RZ4" t="str">
            <v/>
          </cell>
          <cell r="SA4" t="str">
            <v/>
          </cell>
          <cell r="SB4" t="str">
            <v/>
          </cell>
          <cell r="SC4" t="str">
            <v/>
          </cell>
          <cell r="SD4" t="str">
            <v/>
          </cell>
          <cell r="SE4" t="str">
            <v/>
          </cell>
          <cell r="SF4" t="str">
            <v/>
          </cell>
          <cell r="SG4" t="str">
            <v/>
          </cell>
          <cell r="SH4" t="str">
            <v/>
          </cell>
          <cell r="SI4" t="str">
            <v/>
          </cell>
          <cell r="SJ4" t="str">
            <v/>
          </cell>
          <cell r="SK4" t="str">
            <v/>
          </cell>
          <cell r="SL4" t="str">
            <v/>
          </cell>
          <cell r="SM4" t="str">
            <v/>
          </cell>
          <cell r="SN4" t="str">
            <v/>
          </cell>
          <cell r="SO4" t="str">
            <v/>
          </cell>
          <cell r="SP4" t="str">
            <v/>
          </cell>
          <cell r="SQ4" t="str">
            <v/>
          </cell>
          <cell r="SR4" t="str">
            <v/>
          </cell>
          <cell r="SS4" t="str">
            <v/>
          </cell>
          <cell r="ST4" t="str">
            <v/>
          </cell>
          <cell r="SU4" t="str">
            <v/>
          </cell>
          <cell r="SV4" t="str">
            <v/>
          </cell>
          <cell r="SW4" t="str">
            <v/>
          </cell>
          <cell r="SX4" t="str">
            <v/>
          </cell>
          <cell r="SY4" t="str">
            <v/>
          </cell>
          <cell r="SZ4" t="str">
            <v/>
          </cell>
          <cell r="TA4" t="str">
            <v/>
          </cell>
          <cell r="TB4" t="str">
            <v/>
          </cell>
          <cell r="TC4" t="str">
            <v/>
          </cell>
          <cell r="TD4" t="str">
            <v/>
          </cell>
          <cell r="TE4" t="str">
            <v/>
          </cell>
          <cell r="TF4" t="str">
            <v/>
          </cell>
          <cell r="TG4" t="str">
            <v/>
          </cell>
          <cell r="TH4" t="str">
            <v/>
          </cell>
          <cell r="TI4" t="str">
            <v/>
          </cell>
          <cell r="TJ4" t="str">
            <v/>
          </cell>
          <cell r="TK4" t="str">
            <v/>
          </cell>
          <cell r="TL4" t="str">
            <v/>
          </cell>
          <cell r="TM4" t="str">
            <v/>
          </cell>
          <cell r="TN4">
            <v>0</v>
          </cell>
          <cell r="TO4">
            <v>0</v>
          </cell>
          <cell r="TP4">
            <v>0</v>
          </cell>
          <cell r="TQ4">
            <v>0</v>
          </cell>
          <cell r="TR4">
            <v>0</v>
          </cell>
          <cell r="TS4" t="str">
            <v/>
          </cell>
          <cell r="TT4" t="str">
            <v/>
          </cell>
          <cell r="TU4">
            <v>235906667</v>
          </cell>
          <cell r="TV4" t="str">
            <v>d6dcb8dd-23b1-4d4d-a8a5-65897bdf135e</v>
          </cell>
          <cell r="TW4">
            <v>44525.897361111107</v>
          </cell>
          <cell r="TX4" t="str">
            <v/>
          </cell>
          <cell r="TY4" t="str">
            <v/>
          </cell>
          <cell r="TZ4" t="str">
            <v>submitted_via_web</v>
          </cell>
          <cell r="UA4" t="str">
            <v>icsm_haiti</v>
          </cell>
          <cell r="UB4" t="str">
            <v/>
          </cell>
          <cell r="UC4">
            <v>3</v>
          </cell>
          <cell r="UD4" t="str">
            <v/>
          </cell>
        </row>
        <row r="5">
          <cell r="D5">
            <v>44525.536873657409</v>
          </cell>
          <cell r="E5">
            <v>44525.544753020833</v>
          </cell>
          <cell r="F5">
            <v>44525</v>
          </cell>
          <cell r="H5" t="str">
            <v>audit.csv</v>
          </cell>
          <cell r="I5" t="str">
            <v>icsm_haiti</v>
          </cell>
          <cell r="J5" t="str">
            <v/>
          </cell>
          <cell r="K5" t="str">
            <v/>
          </cell>
          <cell r="L5">
            <v>44525</v>
          </cell>
          <cell r="M5" t="str">
            <v>GVC</v>
          </cell>
          <cell r="N5" t="str">
            <v/>
          </cell>
          <cell r="O5" t="str">
            <v>gvc</v>
          </cell>
          <cell r="P5" t="str">
            <v>GVC</v>
          </cell>
          <cell r="Q5" t="str">
            <v>GVC</v>
          </cell>
          <cell r="R5" t="str">
            <v>JWD14</v>
          </cell>
          <cell r="S5" t="str">
            <v/>
          </cell>
          <cell r="T5" t="str">
            <v>gvc_jwd14</v>
          </cell>
          <cell r="U5" t="str">
            <v>JWD14</v>
          </cell>
          <cell r="V5" t="str">
            <v>JWD14</v>
          </cell>
          <cell r="W5" t="str">
            <v>Artibonite</v>
          </cell>
          <cell r="X5" t="str">
            <v>Ennery</v>
          </cell>
          <cell r="Y5" t="str">
            <v>HT0512</v>
          </cell>
          <cell r="Z5" t="str">
            <v>Ennery</v>
          </cell>
          <cell r="AA5" t="str">
            <v>4e Section Puilboreau</v>
          </cell>
          <cell r="AB5" t="str">
            <v>HT0512-04</v>
          </cell>
          <cell r="AC5" t="str">
            <v>4e Section Puilboreau</v>
          </cell>
          <cell r="AD5" t="str">
            <v>Puilboreau</v>
          </cell>
          <cell r="AE5" t="str">
            <v/>
          </cell>
          <cell r="AF5" t="str">
            <v>enn_1</v>
          </cell>
          <cell r="AG5" t="str">
            <v>Puilboreau</v>
          </cell>
          <cell r="AH5" t="str">
            <v>Puilboreau</v>
          </cell>
          <cell r="AI5" t="str">
            <v>Marché Puilboreau</v>
          </cell>
          <cell r="AJ5" t="str">
            <v/>
          </cell>
          <cell r="AK5" t="str">
            <v>Ennery</v>
          </cell>
          <cell r="AL5" t="str">
            <v>Marché Puilboreau</v>
          </cell>
          <cell r="AM5" t="str">
            <v>Marché Puilboreau</v>
          </cell>
          <cell r="AN5" t="str">
            <v>Milieu rural</v>
          </cell>
          <cell r="AO5" t="str">
            <v>Enquête auprès d'un marchand</v>
          </cell>
          <cell r="AP5" t="str">
            <v>Oui</v>
          </cell>
          <cell r="AQ5" t="str">
            <v/>
          </cell>
          <cell r="AR5" t="str">
            <v>Oui</v>
          </cell>
          <cell r="AS5" t="str">
            <v/>
          </cell>
          <cell r="AT5" t="str">
            <v>Femme</v>
          </cell>
          <cell r="AU5">
            <v>44525</v>
          </cell>
          <cell r="AV5">
            <v>44525</v>
          </cell>
          <cell r="AW5" t="str">
            <v>Détaillant sur une table</v>
          </cell>
          <cell r="AX5" t="str">
            <v/>
          </cell>
          <cell r="AY5" t="str">
            <v>Nourriture Produits et Ustensiles d'hygiène et assainissement</v>
          </cell>
          <cell r="AZ5">
            <v>1</v>
          </cell>
          <cell r="BA5">
            <v>1</v>
          </cell>
          <cell r="BB5">
            <v>0</v>
          </cell>
          <cell r="BC5">
            <v>0</v>
          </cell>
          <cell r="BD5" t="str">
            <v>nourriture</v>
          </cell>
          <cell r="BE5" t="str">
            <v>Nourriture</v>
          </cell>
          <cell r="BF5" t="str">
            <v>En espèces (Gourde)</v>
          </cell>
          <cell r="BG5">
            <v>1</v>
          </cell>
          <cell r="BH5">
            <v>0</v>
          </cell>
          <cell r="BI5">
            <v>0</v>
          </cell>
          <cell r="BJ5">
            <v>0</v>
          </cell>
          <cell r="BK5">
            <v>0</v>
          </cell>
          <cell r="BL5">
            <v>0</v>
          </cell>
          <cell r="BM5">
            <v>0</v>
          </cell>
          <cell r="BN5">
            <v>0</v>
          </cell>
          <cell r="BO5">
            <v>0</v>
          </cell>
          <cell r="BP5">
            <v>0</v>
          </cell>
          <cell r="BQ5" t="str">
            <v/>
          </cell>
          <cell r="BR5" t="str">
            <v>Non, il n'y a pas eu de variation</v>
          </cell>
          <cell r="BS5" t="str">
            <v>Entre 21 et 60</v>
          </cell>
          <cell r="BT5" t="str">
            <v>Farine de blé blanche Riz Maïs (moulu) Sucre Haricot noir Huile végétale</v>
          </cell>
          <cell r="BU5">
            <v>1</v>
          </cell>
          <cell r="BV5">
            <v>1</v>
          </cell>
          <cell r="BW5">
            <v>1</v>
          </cell>
          <cell r="BX5">
            <v>1</v>
          </cell>
          <cell r="BY5">
            <v>1</v>
          </cell>
          <cell r="BZ5">
            <v>0</v>
          </cell>
          <cell r="CA5">
            <v>1</v>
          </cell>
          <cell r="CB5">
            <v>0</v>
          </cell>
          <cell r="CC5" t="str">
            <v>Oui je connais le prix de mes produits en grosse marmite</v>
          </cell>
          <cell r="CD5">
            <v>225</v>
          </cell>
          <cell r="CE5">
            <v>112.5</v>
          </cell>
          <cell r="CF5" t="str">
            <v>Oui</v>
          </cell>
          <cell r="CG5">
            <v>350</v>
          </cell>
          <cell r="CH5">
            <v>134.61538461538399</v>
          </cell>
          <cell r="CI5" t="str">
            <v>Non</v>
          </cell>
          <cell r="CJ5">
            <v>250</v>
          </cell>
          <cell r="CK5">
            <v>108.695652173913</v>
          </cell>
          <cell r="CL5" t="str">
            <v>Oui</v>
          </cell>
          <cell r="CM5">
            <v>350</v>
          </cell>
          <cell r="CN5">
            <v>120.689655172413</v>
          </cell>
          <cell r="CO5" t="str">
            <v>Oui</v>
          </cell>
          <cell r="CP5">
            <v>600</v>
          </cell>
          <cell r="CQ5">
            <v>250</v>
          </cell>
          <cell r="CR5" t="str">
            <v>Non</v>
          </cell>
          <cell r="CS5" t="str">
            <v/>
          </cell>
          <cell r="CT5" t="str">
            <v/>
          </cell>
          <cell r="CU5" t="str">
            <v/>
          </cell>
          <cell r="CV5" t="str">
            <v>Remplissage à partir de drum</v>
          </cell>
          <cell r="CW5" t="str">
            <v>Oui</v>
          </cell>
          <cell r="CX5">
            <v>1000</v>
          </cell>
          <cell r="CY5" t="str">
            <v/>
          </cell>
          <cell r="CZ5" t="str">
            <v/>
          </cell>
          <cell r="DA5" t="str">
            <v/>
          </cell>
          <cell r="DB5" t="str">
            <v/>
          </cell>
          <cell r="DC5" t="str">
            <v/>
          </cell>
          <cell r="DD5" t="str">
            <v/>
          </cell>
          <cell r="DE5" t="str">
            <v>NA</v>
          </cell>
          <cell r="DF5">
            <v>1000</v>
          </cell>
          <cell r="DG5" t="str">
            <v>Oui</v>
          </cell>
          <cell r="DH5" t="str">
            <v>Non</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Non</v>
          </cell>
          <cell r="EI5" t="str">
            <v>Oui</v>
          </cell>
          <cell r="EJ5" t="str">
            <v>Oui</v>
          </cell>
          <cell r="EK5" t="str">
            <v>Artibonite</v>
          </cell>
          <cell r="EL5" t="str">
            <v>Meme</v>
          </cell>
          <cell r="EM5" t="str">
            <v>L'Estère</v>
          </cell>
          <cell r="EN5" t="str">
            <v>Différent</v>
          </cell>
          <cell r="EO5" t="str">
            <v>Savon lessive Brosse à dent Dentifrice Savon pour se laver Papier toilette</v>
          </cell>
          <cell r="EP5">
            <v>1</v>
          </cell>
          <cell r="EQ5">
            <v>1</v>
          </cell>
          <cell r="ER5">
            <v>1</v>
          </cell>
          <cell r="ES5">
            <v>1</v>
          </cell>
          <cell r="ET5">
            <v>0</v>
          </cell>
          <cell r="EU5">
            <v>0</v>
          </cell>
          <cell r="EV5">
            <v>1</v>
          </cell>
          <cell r="EW5">
            <v>0</v>
          </cell>
          <cell r="EX5">
            <v>0</v>
          </cell>
          <cell r="EY5">
            <v>0</v>
          </cell>
          <cell r="EZ5">
            <v>0</v>
          </cell>
          <cell r="FA5" t="str">
            <v>Oui</v>
          </cell>
          <cell r="FB5">
            <v>30</v>
          </cell>
          <cell r="FC5">
            <v>30</v>
          </cell>
          <cell r="FD5" t="str">
            <v/>
          </cell>
          <cell r="FE5" t="str">
            <v/>
          </cell>
          <cell r="FF5" t="str">
            <v/>
          </cell>
          <cell r="FG5">
            <v>30</v>
          </cell>
          <cell r="FH5" t="str">
            <v>Oui</v>
          </cell>
          <cell r="FI5">
            <v>25</v>
          </cell>
          <cell r="FJ5" t="str">
            <v>Non</v>
          </cell>
          <cell r="FK5">
            <v>45</v>
          </cell>
          <cell r="FL5" t="str">
            <v>Oui</v>
          </cell>
          <cell r="FM5" t="str">
            <v>Oui</v>
          </cell>
          <cell r="FN5">
            <v>15</v>
          </cell>
          <cell r="FO5" t="str">
            <v/>
          </cell>
          <cell r="FP5" t="str">
            <v/>
          </cell>
          <cell r="FQ5">
            <v>15</v>
          </cell>
          <cell r="FR5" t="str">
            <v>Oui</v>
          </cell>
          <cell r="FS5" t="str">
            <v>Oui</v>
          </cell>
          <cell r="FT5">
            <v>75</v>
          </cell>
          <cell r="FU5" t="str">
            <v/>
          </cell>
          <cell r="FV5" t="str">
            <v/>
          </cell>
          <cell r="FW5">
            <v>75</v>
          </cell>
          <cell r="FX5" t="str">
            <v>Non</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Non</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Non</v>
          </cell>
          <cell r="HX5" t="str">
            <v>Oui</v>
          </cell>
          <cell r="HY5" t="str">
            <v>Oui</v>
          </cell>
          <cell r="HZ5" t="str">
            <v>Artibonite</v>
          </cell>
          <cell r="IA5" t="str">
            <v>Meme</v>
          </cell>
          <cell r="IB5" t="str">
            <v>L'Estère</v>
          </cell>
          <cell r="IC5" t="str">
            <v>Différent</v>
          </cell>
          <cell r="ID5" t="str">
            <v/>
          </cell>
          <cell r="IE5" t="str">
            <v/>
          </cell>
          <cell r="IF5" t="str">
            <v>Non</v>
          </cell>
          <cell r="IG5" t="str">
            <v/>
          </cell>
          <cell r="IH5" t="str">
            <v/>
          </cell>
          <cell r="II5" t="str">
            <v/>
          </cell>
          <cell r="IJ5" t="str">
            <v/>
          </cell>
          <cell r="IK5" t="str">
            <v/>
          </cell>
          <cell r="IL5" t="str">
            <v/>
          </cell>
          <cell r="IM5" t="str">
            <v/>
          </cell>
          <cell r="IN5" t="str">
            <v/>
          </cell>
          <cell r="IO5" t="str">
            <v>Risques de vols ou pillages</v>
          </cell>
          <cell r="IP5">
            <v>1</v>
          </cell>
          <cell r="IQ5">
            <v>0</v>
          </cell>
          <cell r="IR5">
            <v>0</v>
          </cell>
          <cell r="IS5">
            <v>0</v>
          </cell>
          <cell r="IT5">
            <v>0</v>
          </cell>
          <cell r="IU5">
            <v>0</v>
          </cell>
          <cell r="IV5">
            <v>0</v>
          </cell>
          <cell r="IW5">
            <v>0</v>
          </cell>
          <cell r="IX5" t="str">
            <v/>
          </cell>
          <cell r="IY5" t="str">
            <v>Non</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cell r="JX5" t="str">
            <v/>
          </cell>
          <cell r="JY5" t="str">
            <v/>
          </cell>
          <cell r="JZ5" t="str">
            <v/>
          </cell>
          <cell r="KA5" t="str">
            <v/>
          </cell>
          <cell r="KB5" t="str">
            <v/>
          </cell>
          <cell r="KC5" t="str">
            <v/>
          </cell>
          <cell r="KD5" t="str">
            <v/>
          </cell>
          <cell r="KE5" t="str">
            <v/>
          </cell>
          <cell r="KF5" t="str">
            <v/>
          </cell>
          <cell r="KG5" t="str">
            <v/>
          </cell>
          <cell r="KH5" t="str">
            <v/>
          </cell>
          <cell r="KI5" t="str">
            <v/>
          </cell>
          <cell r="KJ5" t="str">
            <v/>
          </cell>
          <cell r="KK5" t="str">
            <v/>
          </cell>
          <cell r="KL5" t="str">
            <v/>
          </cell>
          <cell r="KM5" t="str">
            <v/>
          </cell>
          <cell r="KN5" t="str">
            <v/>
          </cell>
          <cell r="KO5" t="str">
            <v/>
          </cell>
          <cell r="KP5" t="str">
            <v/>
          </cell>
          <cell r="KQ5" t="str">
            <v/>
          </cell>
          <cell r="KR5" t="str">
            <v/>
          </cell>
          <cell r="KS5" t="str">
            <v/>
          </cell>
          <cell r="KT5" t="str">
            <v/>
          </cell>
          <cell r="KU5" t="str">
            <v/>
          </cell>
          <cell r="KV5" t="str">
            <v/>
          </cell>
          <cell r="KW5" t="str">
            <v/>
          </cell>
          <cell r="KX5" t="str">
            <v/>
          </cell>
          <cell r="KY5" t="str">
            <v/>
          </cell>
          <cell r="KZ5" t="str">
            <v/>
          </cell>
          <cell r="LA5" t="str">
            <v/>
          </cell>
          <cell r="LB5" t="str">
            <v/>
          </cell>
          <cell r="LC5" t="str">
            <v/>
          </cell>
          <cell r="LD5" t="str">
            <v/>
          </cell>
          <cell r="LE5" t="str">
            <v/>
          </cell>
          <cell r="LF5" t="str">
            <v/>
          </cell>
          <cell r="LG5" t="str">
            <v/>
          </cell>
          <cell r="LH5" t="str">
            <v/>
          </cell>
          <cell r="LI5" t="str">
            <v/>
          </cell>
          <cell r="LJ5" t="str">
            <v/>
          </cell>
          <cell r="LK5" t="str">
            <v/>
          </cell>
          <cell r="LL5" t="str">
            <v/>
          </cell>
          <cell r="LM5" t="str">
            <v/>
          </cell>
          <cell r="LN5" t="str">
            <v/>
          </cell>
          <cell r="LO5" t="str">
            <v/>
          </cell>
          <cell r="LP5" t="str">
            <v/>
          </cell>
          <cell r="LQ5" t="str">
            <v/>
          </cell>
          <cell r="LR5" t="str">
            <v/>
          </cell>
          <cell r="LS5" t="str">
            <v/>
          </cell>
          <cell r="LT5" t="str">
            <v/>
          </cell>
          <cell r="LU5" t="str">
            <v/>
          </cell>
          <cell r="LV5" t="str">
            <v/>
          </cell>
          <cell r="LW5" t="str">
            <v/>
          </cell>
          <cell r="LX5" t="str">
            <v/>
          </cell>
          <cell r="LY5" t="str">
            <v/>
          </cell>
          <cell r="LZ5" t="str">
            <v/>
          </cell>
          <cell r="MA5" t="str">
            <v/>
          </cell>
          <cell r="MB5" t="str">
            <v/>
          </cell>
          <cell r="MC5" t="str">
            <v/>
          </cell>
          <cell r="MD5" t="str">
            <v/>
          </cell>
          <cell r="ME5" t="str">
            <v/>
          </cell>
          <cell r="MF5" t="str">
            <v/>
          </cell>
          <cell r="MG5" t="str">
            <v/>
          </cell>
          <cell r="MH5" t="str">
            <v/>
          </cell>
          <cell r="MI5" t="str">
            <v/>
          </cell>
          <cell r="MJ5" t="str">
            <v/>
          </cell>
          <cell r="MK5" t="str">
            <v/>
          </cell>
          <cell r="ML5" t="str">
            <v/>
          </cell>
          <cell r="MM5" t="str">
            <v/>
          </cell>
          <cell r="MN5" t="str">
            <v/>
          </cell>
          <cell r="MO5" t="str">
            <v/>
          </cell>
          <cell r="MP5" t="str">
            <v/>
          </cell>
          <cell r="MQ5" t="str">
            <v/>
          </cell>
          <cell r="MR5" t="str">
            <v/>
          </cell>
          <cell r="MS5" t="str">
            <v/>
          </cell>
          <cell r="MT5" t="str">
            <v/>
          </cell>
          <cell r="MU5" t="str">
            <v/>
          </cell>
          <cell r="MV5" t="str">
            <v/>
          </cell>
          <cell r="MW5" t="str">
            <v/>
          </cell>
          <cell r="MX5" t="str">
            <v/>
          </cell>
          <cell r="MY5" t="str">
            <v/>
          </cell>
          <cell r="MZ5" t="str">
            <v/>
          </cell>
          <cell r="NA5" t="str">
            <v/>
          </cell>
          <cell r="NB5" t="str">
            <v/>
          </cell>
          <cell r="NC5" t="str">
            <v/>
          </cell>
          <cell r="ND5" t="str">
            <v/>
          </cell>
          <cell r="NE5" t="str">
            <v/>
          </cell>
          <cell r="NF5" t="str">
            <v/>
          </cell>
          <cell r="NG5" t="str">
            <v/>
          </cell>
          <cell r="NH5" t="str">
            <v/>
          </cell>
          <cell r="NI5" t="str">
            <v/>
          </cell>
          <cell r="NJ5" t="str">
            <v/>
          </cell>
          <cell r="NK5" t="str">
            <v/>
          </cell>
          <cell r="NL5" t="str">
            <v/>
          </cell>
          <cell r="NM5" t="str">
            <v/>
          </cell>
          <cell r="NN5" t="str">
            <v/>
          </cell>
          <cell r="NO5" t="str">
            <v/>
          </cell>
          <cell r="NP5" t="str">
            <v/>
          </cell>
          <cell r="NQ5" t="str">
            <v/>
          </cell>
          <cell r="NR5" t="str">
            <v/>
          </cell>
          <cell r="NS5" t="str">
            <v/>
          </cell>
          <cell r="NT5" t="str">
            <v/>
          </cell>
          <cell r="NU5" t="str">
            <v/>
          </cell>
          <cell r="NV5" t="str">
            <v/>
          </cell>
          <cell r="NW5" t="str">
            <v/>
          </cell>
          <cell r="NX5" t="str">
            <v/>
          </cell>
          <cell r="NY5" t="str">
            <v/>
          </cell>
          <cell r="NZ5" t="str">
            <v/>
          </cell>
          <cell r="OA5" t="str">
            <v/>
          </cell>
          <cell r="OB5" t="str">
            <v/>
          </cell>
          <cell r="OC5" t="str">
            <v/>
          </cell>
          <cell r="OD5" t="str">
            <v/>
          </cell>
          <cell r="OE5" t="str">
            <v/>
          </cell>
          <cell r="OF5" t="str">
            <v/>
          </cell>
          <cell r="OG5" t="str">
            <v/>
          </cell>
          <cell r="OH5" t="str">
            <v/>
          </cell>
          <cell r="OI5" t="str">
            <v/>
          </cell>
          <cell r="OJ5" t="str">
            <v/>
          </cell>
          <cell r="OK5" t="str">
            <v/>
          </cell>
          <cell r="OL5" t="str">
            <v/>
          </cell>
          <cell r="OM5" t="str">
            <v/>
          </cell>
          <cell r="ON5" t="str">
            <v/>
          </cell>
          <cell r="OO5" t="str">
            <v/>
          </cell>
          <cell r="OP5" t="str">
            <v/>
          </cell>
          <cell r="OQ5" t="str">
            <v/>
          </cell>
          <cell r="OR5" t="str">
            <v/>
          </cell>
          <cell r="OS5" t="str">
            <v/>
          </cell>
          <cell r="OT5" t="str">
            <v/>
          </cell>
          <cell r="OU5" t="str">
            <v/>
          </cell>
          <cell r="OV5" t="str">
            <v/>
          </cell>
          <cell r="OW5" t="str">
            <v/>
          </cell>
          <cell r="OX5" t="str">
            <v/>
          </cell>
          <cell r="OY5" t="str">
            <v/>
          </cell>
          <cell r="OZ5" t="str">
            <v/>
          </cell>
          <cell r="PA5" t="str">
            <v/>
          </cell>
          <cell r="PB5" t="str">
            <v/>
          </cell>
          <cell r="PC5" t="str">
            <v/>
          </cell>
          <cell r="PD5" t="str">
            <v/>
          </cell>
          <cell r="PE5" t="str">
            <v/>
          </cell>
          <cell r="PF5" t="str">
            <v/>
          </cell>
          <cell r="PG5" t="str">
            <v/>
          </cell>
          <cell r="PH5" t="str">
            <v/>
          </cell>
          <cell r="PI5" t="str">
            <v/>
          </cell>
          <cell r="PJ5" t="str">
            <v/>
          </cell>
          <cell r="PK5" t="str">
            <v/>
          </cell>
          <cell r="PL5" t="str">
            <v/>
          </cell>
          <cell r="PM5" t="str">
            <v/>
          </cell>
          <cell r="PN5" t="str">
            <v/>
          </cell>
          <cell r="PO5" t="str">
            <v/>
          </cell>
          <cell r="PP5" t="str">
            <v/>
          </cell>
          <cell r="PQ5" t="str">
            <v/>
          </cell>
          <cell r="PR5" t="str">
            <v/>
          </cell>
          <cell r="PS5" t="str">
            <v/>
          </cell>
          <cell r="PT5" t="str">
            <v/>
          </cell>
          <cell r="PU5" t="str">
            <v/>
          </cell>
          <cell r="PV5" t="str">
            <v/>
          </cell>
          <cell r="PW5" t="str">
            <v/>
          </cell>
          <cell r="PX5" t="str">
            <v/>
          </cell>
          <cell r="PY5" t="str">
            <v/>
          </cell>
          <cell r="PZ5" t="str">
            <v/>
          </cell>
          <cell r="QA5" t="str">
            <v/>
          </cell>
          <cell r="QB5" t="str">
            <v/>
          </cell>
          <cell r="QC5" t="str">
            <v/>
          </cell>
          <cell r="QD5" t="str">
            <v/>
          </cell>
          <cell r="QE5" t="str">
            <v/>
          </cell>
          <cell r="QF5" t="str">
            <v/>
          </cell>
          <cell r="QG5" t="str">
            <v/>
          </cell>
          <cell r="QH5" t="str">
            <v/>
          </cell>
          <cell r="QI5" t="str">
            <v/>
          </cell>
          <cell r="QJ5" t="str">
            <v/>
          </cell>
          <cell r="QK5" t="str">
            <v/>
          </cell>
          <cell r="QL5" t="str">
            <v/>
          </cell>
          <cell r="QM5" t="str">
            <v/>
          </cell>
          <cell r="QN5" t="str">
            <v/>
          </cell>
          <cell r="QO5" t="str">
            <v/>
          </cell>
          <cell r="QP5" t="str">
            <v/>
          </cell>
          <cell r="QQ5" t="str">
            <v/>
          </cell>
          <cell r="QR5" t="str">
            <v/>
          </cell>
          <cell r="QS5" t="str">
            <v/>
          </cell>
          <cell r="QT5" t="str">
            <v/>
          </cell>
          <cell r="QU5" t="str">
            <v/>
          </cell>
          <cell r="QV5" t="str">
            <v/>
          </cell>
          <cell r="QW5" t="str">
            <v/>
          </cell>
          <cell r="QX5" t="str">
            <v/>
          </cell>
          <cell r="QY5" t="str">
            <v/>
          </cell>
          <cell r="QZ5" t="str">
            <v/>
          </cell>
          <cell r="RA5" t="str">
            <v/>
          </cell>
          <cell r="RB5" t="str">
            <v/>
          </cell>
          <cell r="RC5" t="str">
            <v/>
          </cell>
          <cell r="RD5" t="str">
            <v/>
          </cell>
          <cell r="RE5" t="str">
            <v/>
          </cell>
          <cell r="RF5" t="str">
            <v/>
          </cell>
          <cell r="RG5" t="str">
            <v/>
          </cell>
          <cell r="RH5" t="str">
            <v/>
          </cell>
          <cell r="RI5" t="str">
            <v/>
          </cell>
          <cell r="RJ5" t="str">
            <v/>
          </cell>
          <cell r="RK5" t="str">
            <v/>
          </cell>
          <cell r="RL5" t="str">
            <v/>
          </cell>
          <cell r="RM5" t="str">
            <v/>
          </cell>
          <cell r="RN5" t="str">
            <v/>
          </cell>
          <cell r="RO5" t="str">
            <v/>
          </cell>
          <cell r="RP5" t="str">
            <v/>
          </cell>
          <cell r="RQ5" t="str">
            <v/>
          </cell>
          <cell r="RR5" t="str">
            <v/>
          </cell>
          <cell r="RS5" t="str">
            <v/>
          </cell>
          <cell r="RT5" t="str">
            <v/>
          </cell>
          <cell r="RU5" t="str">
            <v/>
          </cell>
          <cell r="RV5" t="str">
            <v/>
          </cell>
          <cell r="RW5" t="str">
            <v/>
          </cell>
          <cell r="RX5" t="str">
            <v/>
          </cell>
          <cell r="RY5" t="str">
            <v/>
          </cell>
          <cell r="RZ5" t="str">
            <v/>
          </cell>
          <cell r="SA5" t="str">
            <v/>
          </cell>
          <cell r="SB5" t="str">
            <v/>
          </cell>
          <cell r="SC5" t="str">
            <v/>
          </cell>
          <cell r="SD5" t="str">
            <v/>
          </cell>
          <cell r="SE5" t="str">
            <v/>
          </cell>
          <cell r="SF5" t="str">
            <v/>
          </cell>
          <cell r="SG5" t="str">
            <v/>
          </cell>
          <cell r="SH5" t="str">
            <v/>
          </cell>
          <cell r="SI5" t="str">
            <v/>
          </cell>
          <cell r="SJ5" t="str">
            <v/>
          </cell>
          <cell r="SK5" t="str">
            <v/>
          </cell>
          <cell r="SL5" t="str">
            <v/>
          </cell>
          <cell r="SM5" t="str">
            <v/>
          </cell>
          <cell r="SN5" t="str">
            <v/>
          </cell>
          <cell r="SO5" t="str">
            <v/>
          </cell>
          <cell r="SP5" t="str">
            <v/>
          </cell>
          <cell r="SQ5" t="str">
            <v/>
          </cell>
          <cell r="SR5" t="str">
            <v/>
          </cell>
          <cell r="SS5" t="str">
            <v/>
          </cell>
          <cell r="ST5" t="str">
            <v/>
          </cell>
          <cell r="SU5" t="str">
            <v/>
          </cell>
          <cell r="SV5" t="str">
            <v/>
          </cell>
          <cell r="SW5" t="str">
            <v/>
          </cell>
          <cell r="SX5" t="str">
            <v/>
          </cell>
          <cell r="SY5" t="str">
            <v/>
          </cell>
          <cell r="SZ5" t="str">
            <v/>
          </cell>
          <cell r="TA5" t="str">
            <v/>
          </cell>
          <cell r="TB5" t="str">
            <v/>
          </cell>
          <cell r="TC5" t="str">
            <v/>
          </cell>
          <cell r="TD5" t="str">
            <v/>
          </cell>
          <cell r="TE5" t="str">
            <v/>
          </cell>
          <cell r="TF5" t="str">
            <v/>
          </cell>
          <cell r="TG5" t="str">
            <v/>
          </cell>
          <cell r="TH5" t="str">
            <v/>
          </cell>
          <cell r="TI5" t="str">
            <v/>
          </cell>
          <cell r="TJ5" t="str">
            <v/>
          </cell>
          <cell r="TK5" t="str">
            <v/>
          </cell>
          <cell r="TL5" t="str">
            <v/>
          </cell>
          <cell r="TM5" t="str">
            <v/>
          </cell>
          <cell r="TN5">
            <v>0</v>
          </cell>
          <cell r="TO5">
            <v>0</v>
          </cell>
          <cell r="TP5">
            <v>0</v>
          </cell>
          <cell r="TQ5">
            <v>0</v>
          </cell>
          <cell r="TR5">
            <v>0</v>
          </cell>
          <cell r="TS5" t="str">
            <v/>
          </cell>
          <cell r="TT5" t="str">
            <v/>
          </cell>
          <cell r="TU5">
            <v>235906671</v>
          </cell>
          <cell r="TV5" t="str">
            <v>69288e6c-1dfe-457a-aa2f-a5b3d844e2c7</v>
          </cell>
          <cell r="TW5">
            <v>44525.897372685176</v>
          </cell>
          <cell r="TX5" t="str">
            <v/>
          </cell>
          <cell r="TY5" t="str">
            <v/>
          </cell>
          <cell r="TZ5" t="str">
            <v>submitted_via_web</v>
          </cell>
          <cell r="UA5" t="str">
            <v>icsm_haiti</v>
          </cell>
          <cell r="UB5" t="str">
            <v/>
          </cell>
          <cell r="UC5">
            <v>4</v>
          </cell>
          <cell r="UD5" t="str">
            <v/>
          </cell>
        </row>
        <row r="6">
          <cell r="D6">
            <v>44525.545545000001</v>
          </cell>
          <cell r="E6">
            <v>44525.553978784723</v>
          </cell>
          <cell r="F6">
            <v>44525</v>
          </cell>
          <cell r="H6" t="str">
            <v>audit.csv</v>
          </cell>
          <cell r="I6" t="str">
            <v>icsm_haiti</v>
          </cell>
          <cell r="J6" t="str">
            <v/>
          </cell>
          <cell r="K6" t="str">
            <v/>
          </cell>
          <cell r="L6">
            <v>44525</v>
          </cell>
          <cell r="M6" t="str">
            <v>GVC</v>
          </cell>
          <cell r="N6" t="str">
            <v/>
          </cell>
          <cell r="O6" t="str">
            <v>gvc</v>
          </cell>
          <cell r="P6" t="str">
            <v>GVC</v>
          </cell>
          <cell r="Q6" t="str">
            <v>GVC</v>
          </cell>
          <cell r="R6" t="str">
            <v>JWD14</v>
          </cell>
          <cell r="S6" t="str">
            <v/>
          </cell>
          <cell r="T6" t="str">
            <v>gvc_jwd14</v>
          </cell>
          <cell r="U6" t="str">
            <v>JWD14</v>
          </cell>
          <cell r="V6" t="str">
            <v>JWD14</v>
          </cell>
          <cell r="W6" t="str">
            <v>Artibonite</v>
          </cell>
          <cell r="X6" t="str">
            <v>Ennery</v>
          </cell>
          <cell r="Y6" t="str">
            <v>HT0512</v>
          </cell>
          <cell r="Z6" t="str">
            <v>Ennery</v>
          </cell>
          <cell r="AA6" t="str">
            <v>4e Section Puilboreau</v>
          </cell>
          <cell r="AB6" t="str">
            <v>HT0512-04</v>
          </cell>
          <cell r="AC6" t="str">
            <v>4e Section Puilboreau</v>
          </cell>
          <cell r="AD6" t="str">
            <v>Puilboreau</v>
          </cell>
          <cell r="AE6" t="str">
            <v/>
          </cell>
          <cell r="AF6" t="str">
            <v>enn_1</v>
          </cell>
          <cell r="AG6" t="str">
            <v>Puilboreau</v>
          </cell>
          <cell r="AH6" t="str">
            <v>Puilboreau</v>
          </cell>
          <cell r="AI6" t="str">
            <v>Marché Puilboreau</v>
          </cell>
          <cell r="AJ6" t="str">
            <v/>
          </cell>
          <cell r="AK6" t="str">
            <v>Ennery</v>
          </cell>
          <cell r="AL6" t="str">
            <v>Marché Puilboreau</v>
          </cell>
          <cell r="AM6" t="str">
            <v>Marché Puilboreau</v>
          </cell>
          <cell r="AN6" t="str">
            <v>Milieu rural</v>
          </cell>
          <cell r="AO6" t="str">
            <v>Enquête auprès d'un client (pour l'eau de boisson et la situation sécuritaire)</v>
          </cell>
          <cell r="AP6" t="str">
            <v>Oui</v>
          </cell>
          <cell r="AQ6" t="str">
            <v/>
          </cell>
          <cell r="AR6" t="str">
            <v>Oui</v>
          </cell>
          <cell r="AS6" t="str">
            <v/>
          </cell>
          <cell r="AT6" t="str">
            <v>Femme</v>
          </cell>
          <cell r="AU6">
            <v>44525</v>
          </cell>
          <cell r="AV6">
            <v>44525</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Oui</v>
          </cell>
          <cell r="JG6" t="str">
            <v>Oui, je vais parfois/souvent chercher l'eau</v>
          </cell>
          <cell r="JH6" t="str">
            <v>rivière ou source non aménagée</v>
          </cell>
          <cell r="JI6" t="str">
            <v/>
          </cell>
          <cell r="JJ6" t="str">
            <v>riv</v>
          </cell>
          <cell r="JK6" t="str">
            <v>rivyè / sous ki pa anmenaje</v>
          </cell>
          <cell r="JL6" t="str">
            <v>rivyè / sous ki pa anmenaje</v>
          </cell>
          <cell r="JM6" t="str">
            <v>Il n'y a pas d'autres options dans ma zone</v>
          </cell>
          <cell r="JN6" t="str">
            <v/>
          </cell>
          <cell r="JO6" t="str">
            <v>Plus d'1h au total</v>
          </cell>
          <cell r="JP6" t="str">
            <v>gros bidon de 5 gallons (18,9 L)</v>
          </cell>
          <cell r="JQ6" t="str">
            <v>5gal</v>
          </cell>
          <cell r="JR6" t="str">
            <v>bidon ki vo 5 galon (18,9L)</v>
          </cell>
          <cell r="JS6" t="str">
            <v/>
          </cell>
          <cell r="JT6" t="str">
            <v/>
          </cell>
          <cell r="JU6" t="str">
            <v/>
          </cell>
          <cell r="JV6" t="str">
            <v/>
          </cell>
          <cell r="JW6" t="str">
            <v/>
          </cell>
          <cell r="JX6">
            <v>0</v>
          </cell>
          <cell r="JY6">
            <v>0</v>
          </cell>
          <cell r="JZ6" t="str">
            <v/>
          </cell>
          <cell r="KA6" t="str">
            <v>NA</v>
          </cell>
          <cell r="KB6">
            <v>0</v>
          </cell>
          <cell r="KC6" t="str">
            <v>Non</v>
          </cell>
          <cell r="KD6" t="str">
            <v>Oui, chaque fois</v>
          </cell>
          <cell r="KE6" t="str">
            <v>Non</v>
          </cell>
          <cell r="KF6" t="str">
            <v/>
          </cell>
          <cell r="KG6" t="str">
            <v/>
          </cell>
          <cell r="KH6" t="str">
            <v/>
          </cell>
          <cell r="KI6" t="str">
            <v/>
          </cell>
          <cell r="KJ6" t="str">
            <v/>
          </cell>
          <cell r="KK6" t="str">
            <v/>
          </cell>
          <cell r="KL6" t="str">
            <v/>
          </cell>
          <cell r="KM6" t="str">
            <v/>
          </cell>
          <cell r="KN6" t="str">
            <v/>
          </cell>
          <cell r="KO6" t="str">
            <v/>
          </cell>
          <cell r="KP6" t="str">
            <v/>
          </cell>
          <cell r="KQ6" t="str">
            <v/>
          </cell>
          <cell r="KR6" t="str">
            <v/>
          </cell>
          <cell r="KS6" t="str">
            <v>Non</v>
          </cell>
          <cell r="KT6" t="str">
            <v/>
          </cell>
          <cell r="KU6" t="str">
            <v/>
          </cell>
          <cell r="KV6" t="str">
            <v/>
          </cell>
          <cell r="KW6" t="str">
            <v/>
          </cell>
          <cell r="KX6" t="str">
            <v/>
          </cell>
          <cell r="KY6" t="str">
            <v/>
          </cell>
          <cell r="KZ6" t="str">
            <v/>
          </cell>
          <cell r="LA6" t="str">
            <v/>
          </cell>
          <cell r="LB6" t="str">
            <v/>
          </cell>
          <cell r="LC6" t="str">
            <v/>
          </cell>
          <cell r="LD6" t="str">
            <v/>
          </cell>
          <cell r="LE6" t="str">
            <v/>
          </cell>
          <cell r="LF6" t="str">
            <v/>
          </cell>
          <cell r="LG6">
            <v>19</v>
          </cell>
          <cell r="LH6" t="str">
            <v>Riz Mais</v>
          </cell>
          <cell r="LI6">
            <v>0</v>
          </cell>
          <cell r="LJ6">
            <v>1</v>
          </cell>
          <cell r="LK6">
            <v>1</v>
          </cell>
          <cell r="LL6">
            <v>0</v>
          </cell>
          <cell r="LM6">
            <v>0</v>
          </cell>
          <cell r="LN6">
            <v>0</v>
          </cell>
          <cell r="LO6">
            <v>0</v>
          </cell>
          <cell r="LP6">
            <v>0</v>
          </cell>
          <cell r="LQ6">
            <v>0</v>
          </cell>
          <cell r="LR6">
            <v>0</v>
          </cell>
          <cell r="LS6" t="str">
            <v/>
          </cell>
          <cell r="LT6">
            <v>12</v>
          </cell>
          <cell r="LU6">
            <v>5</v>
          </cell>
          <cell r="LV6" t="str">
            <v/>
          </cell>
          <cell r="LW6" t="str">
            <v/>
          </cell>
          <cell r="LX6" t="str">
            <v/>
          </cell>
          <cell r="LY6" t="str">
            <v/>
          </cell>
          <cell r="LZ6" t="str">
            <v/>
          </cell>
          <cell r="MA6" t="str">
            <v>Serviettes hygiéniques (femmes) Savon lessive Dentifrice Déodorant</v>
          </cell>
          <cell r="MB6">
            <v>1</v>
          </cell>
          <cell r="MC6">
            <v>1</v>
          </cell>
          <cell r="MD6">
            <v>0</v>
          </cell>
          <cell r="ME6">
            <v>0</v>
          </cell>
          <cell r="MF6">
            <v>1</v>
          </cell>
          <cell r="MG6">
            <v>0</v>
          </cell>
          <cell r="MH6">
            <v>1</v>
          </cell>
          <cell r="MI6">
            <v>0</v>
          </cell>
          <cell r="MJ6">
            <v>0</v>
          </cell>
          <cell r="MK6">
            <v>0</v>
          </cell>
          <cell r="ML6">
            <v>4</v>
          </cell>
          <cell r="MM6">
            <v>15</v>
          </cell>
          <cell r="MN6" t="str">
            <v/>
          </cell>
          <cell r="MO6" t="str">
            <v/>
          </cell>
          <cell r="MP6">
            <v>1</v>
          </cell>
          <cell r="MQ6" t="str">
            <v/>
          </cell>
          <cell r="MR6">
            <v>1</v>
          </cell>
          <cell r="MS6" t="str">
            <v/>
          </cell>
          <cell r="MT6" t="str">
            <v>Tôle Planche (2x4)</v>
          </cell>
          <cell r="MU6">
            <v>1</v>
          </cell>
          <cell r="MV6">
            <v>0</v>
          </cell>
          <cell r="MW6">
            <v>0</v>
          </cell>
          <cell r="MX6">
            <v>1</v>
          </cell>
          <cell r="MY6">
            <v>0</v>
          </cell>
          <cell r="MZ6">
            <v>0</v>
          </cell>
          <cell r="NA6">
            <v>0</v>
          </cell>
          <cell r="NB6">
            <v>0</v>
          </cell>
          <cell r="NC6">
            <v>0</v>
          </cell>
          <cell r="ND6">
            <v>0</v>
          </cell>
          <cell r="NE6">
            <v>0</v>
          </cell>
          <cell r="NF6">
            <v>0</v>
          </cell>
          <cell r="NG6">
            <v>0</v>
          </cell>
          <cell r="NH6">
            <v>35</v>
          </cell>
          <cell r="NI6" t="str">
            <v/>
          </cell>
          <cell r="NJ6" t="str">
            <v/>
          </cell>
          <cell r="NK6">
            <v>24</v>
          </cell>
          <cell r="NL6" t="str">
            <v/>
          </cell>
          <cell r="NM6" t="str">
            <v/>
          </cell>
          <cell r="NN6" t="str">
            <v/>
          </cell>
          <cell r="NO6" t="str">
            <v/>
          </cell>
          <cell r="NP6" t="str">
            <v/>
          </cell>
          <cell r="NQ6" t="str">
            <v/>
          </cell>
          <cell r="NR6" t="str">
            <v/>
          </cell>
          <cell r="NS6" t="str">
            <v>Grande bassine</v>
          </cell>
          <cell r="NT6">
            <v>0</v>
          </cell>
          <cell r="NU6">
            <v>0</v>
          </cell>
          <cell r="NV6">
            <v>0</v>
          </cell>
          <cell r="NW6">
            <v>0</v>
          </cell>
          <cell r="NX6">
            <v>0</v>
          </cell>
          <cell r="NY6">
            <v>0</v>
          </cell>
          <cell r="NZ6">
            <v>0</v>
          </cell>
          <cell r="OA6">
            <v>1</v>
          </cell>
          <cell r="OB6">
            <v>0</v>
          </cell>
          <cell r="OC6">
            <v>0</v>
          </cell>
          <cell r="OD6">
            <v>0</v>
          </cell>
          <cell r="OE6" t="str">
            <v/>
          </cell>
          <cell r="OF6" t="str">
            <v/>
          </cell>
          <cell r="OG6" t="str">
            <v/>
          </cell>
          <cell r="OH6" t="str">
            <v/>
          </cell>
          <cell r="OI6" t="str">
            <v/>
          </cell>
          <cell r="OJ6" t="str">
            <v/>
          </cell>
          <cell r="OK6" t="str">
            <v/>
          </cell>
          <cell r="OL6">
            <v>3</v>
          </cell>
          <cell r="OM6" t="str">
            <v/>
          </cell>
          <cell r="ON6" t="str">
            <v>Médicaments douleur (aspirine, …)</v>
          </cell>
          <cell r="OO6">
            <v>1</v>
          </cell>
          <cell r="OP6">
            <v>0</v>
          </cell>
          <cell r="OQ6">
            <v>0</v>
          </cell>
          <cell r="OR6">
            <v>0</v>
          </cell>
          <cell r="OS6">
            <v>0</v>
          </cell>
          <cell r="OT6">
            <v>0</v>
          </cell>
          <cell r="OU6">
            <v>0</v>
          </cell>
          <cell r="OV6">
            <v>0</v>
          </cell>
          <cell r="OW6">
            <v>0</v>
          </cell>
          <cell r="OX6" t="str">
            <v/>
          </cell>
          <cell r="OY6" t="str">
            <v>Radio Lampe torche</v>
          </cell>
          <cell r="OZ6">
            <v>1</v>
          </cell>
          <cell r="PA6">
            <v>0</v>
          </cell>
          <cell r="PB6">
            <v>0</v>
          </cell>
          <cell r="PC6">
            <v>1</v>
          </cell>
          <cell r="PD6">
            <v>0</v>
          </cell>
          <cell r="PE6">
            <v>0</v>
          </cell>
          <cell r="PF6">
            <v>3</v>
          </cell>
          <cell r="PG6" t="str">
            <v/>
          </cell>
          <cell r="PH6" t="str">
            <v/>
          </cell>
          <cell r="PI6">
            <v>1</v>
          </cell>
          <cell r="PJ6" t="str">
            <v>Hache</v>
          </cell>
          <cell r="PK6">
            <v>0</v>
          </cell>
          <cell r="PL6">
            <v>0</v>
          </cell>
          <cell r="PM6">
            <v>0</v>
          </cell>
          <cell r="PN6">
            <v>0</v>
          </cell>
          <cell r="PO6">
            <v>1</v>
          </cell>
          <cell r="PP6">
            <v>0</v>
          </cell>
          <cell r="PQ6">
            <v>0</v>
          </cell>
          <cell r="PR6">
            <v>0</v>
          </cell>
          <cell r="PS6">
            <v>0</v>
          </cell>
          <cell r="PT6" t="str">
            <v/>
          </cell>
          <cell r="PU6" t="str">
            <v/>
          </cell>
          <cell r="PV6" t="str">
            <v/>
          </cell>
          <cell r="PW6" t="str">
            <v/>
          </cell>
          <cell r="PX6" t="str">
            <v/>
          </cell>
          <cell r="PY6" t="str">
            <v/>
          </cell>
          <cell r="PZ6" t="str">
            <v/>
          </cell>
          <cell r="QA6" t="str">
            <v/>
          </cell>
          <cell r="QB6" t="str">
            <v/>
          </cell>
          <cell r="QC6" t="str">
            <v/>
          </cell>
          <cell r="QD6" t="str">
            <v/>
          </cell>
          <cell r="QE6" t="str">
            <v/>
          </cell>
          <cell r="QF6" t="str">
            <v/>
          </cell>
          <cell r="QG6" t="str">
            <v/>
          </cell>
          <cell r="QH6" t="str">
            <v/>
          </cell>
          <cell r="QI6" t="str">
            <v/>
          </cell>
          <cell r="QJ6" t="str">
            <v/>
          </cell>
          <cell r="QK6" t="str">
            <v/>
          </cell>
          <cell r="QL6" t="str">
            <v/>
          </cell>
          <cell r="QM6" t="str">
            <v/>
          </cell>
          <cell r="QN6" t="str">
            <v/>
          </cell>
          <cell r="QO6" t="str">
            <v/>
          </cell>
          <cell r="QP6" t="str">
            <v/>
          </cell>
          <cell r="QQ6" t="str">
            <v/>
          </cell>
          <cell r="QR6" t="str">
            <v/>
          </cell>
          <cell r="QS6" t="str">
            <v/>
          </cell>
          <cell r="QT6" t="str">
            <v/>
          </cell>
          <cell r="QU6" t="str">
            <v/>
          </cell>
          <cell r="QV6" t="str">
            <v/>
          </cell>
          <cell r="QW6" t="str">
            <v/>
          </cell>
          <cell r="QX6" t="str">
            <v/>
          </cell>
          <cell r="QY6" t="str">
            <v/>
          </cell>
          <cell r="QZ6" t="str">
            <v/>
          </cell>
          <cell r="RA6" t="str">
            <v/>
          </cell>
          <cell r="RB6" t="str">
            <v/>
          </cell>
          <cell r="RC6" t="str">
            <v/>
          </cell>
          <cell r="RD6" t="str">
            <v/>
          </cell>
          <cell r="RE6" t="str">
            <v/>
          </cell>
          <cell r="RF6" t="str">
            <v/>
          </cell>
          <cell r="RG6" t="str">
            <v/>
          </cell>
          <cell r="RH6" t="str">
            <v>Hache</v>
          </cell>
          <cell r="RI6">
            <v>0</v>
          </cell>
          <cell r="RJ6">
            <v>0</v>
          </cell>
          <cell r="RK6">
            <v>0</v>
          </cell>
          <cell r="RL6">
            <v>0</v>
          </cell>
          <cell r="RM6">
            <v>1</v>
          </cell>
          <cell r="RN6">
            <v>0</v>
          </cell>
          <cell r="RO6">
            <v>0</v>
          </cell>
          <cell r="RP6">
            <v>0</v>
          </cell>
          <cell r="RQ6">
            <v>0</v>
          </cell>
          <cell r="RR6" t="str">
            <v/>
          </cell>
          <cell r="RS6" t="str">
            <v/>
          </cell>
          <cell r="RT6" t="str">
            <v/>
          </cell>
          <cell r="RU6" t="str">
            <v/>
          </cell>
          <cell r="RV6" t="str">
            <v/>
          </cell>
          <cell r="RW6" t="str">
            <v/>
          </cell>
          <cell r="RX6" t="str">
            <v/>
          </cell>
          <cell r="RY6" t="str">
            <v/>
          </cell>
          <cell r="RZ6" t="str">
            <v/>
          </cell>
          <cell r="SA6" t="str">
            <v/>
          </cell>
          <cell r="SB6" t="str">
            <v/>
          </cell>
          <cell r="SC6" t="str">
            <v/>
          </cell>
          <cell r="SD6" t="str">
            <v/>
          </cell>
          <cell r="SE6" t="str">
            <v/>
          </cell>
          <cell r="SF6" t="str">
            <v/>
          </cell>
          <cell r="SG6" t="str">
            <v/>
          </cell>
          <cell r="SH6" t="str">
            <v/>
          </cell>
          <cell r="SI6" t="str">
            <v/>
          </cell>
          <cell r="SJ6" t="str">
            <v/>
          </cell>
          <cell r="SK6" t="str">
            <v/>
          </cell>
          <cell r="SL6" t="str">
            <v>Sac à dos</v>
          </cell>
          <cell r="SM6">
            <v>1</v>
          </cell>
          <cell r="SN6">
            <v>0</v>
          </cell>
          <cell r="SO6">
            <v>0</v>
          </cell>
          <cell r="SP6">
            <v>0</v>
          </cell>
          <cell r="SQ6">
            <v>0</v>
          </cell>
          <cell r="SR6">
            <v>0</v>
          </cell>
          <cell r="SS6" t="str">
            <v>Sac à dos</v>
          </cell>
          <cell r="ST6">
            <v>1</v>
          </cell>
          <cell r="SU6">
            <v>0</v>
          </cell>
          <cell r="SV6">
            <v>0</v>
          </cell>
          <cell r="SW6">
            <v>0</v>
          </cell>
          <cell r="SX6">
            <v>0</v>
          </cell>
          <cell r="SY6">
            <v>0</v>
          </cell>
          <cell r="SZ6" t="str">
            <v/>
          </cell>
          <cell r="TA6" t="str">
            <v/>
          </cell>
          <cell r="TB6" t="str">
            <v/>
          </cell>
          <cell r="TC6" t="str">
            <v/>
          </cell>
          <cell r="TD6" t="str">
            <v/>
          </cell>
          <cell r="TE6" t="str">
            <v/>
          </cell>
          <cell r="TF6" t="str">
            <v/>
          </cell>
          <cell r="TG6" t="str">
            <v/>
          </cell>
          <cell r="TH6" t="str">
            <v/>
          </cell>
          <cell r="TI6" t="str">
            <v/>
          </cell>
          <cell r="TJ6" t="str">
            <v/>
          </cell>
          <cell r="TK6" t="str">
            <v/>
          </cell>
          <cell r="TL6" t="str">
            <v/>
          </cell>
          <cell r="TM6" t="str">
            <v/>
          </cell>
          <cell r="TN6">
            <v>0</v>
          </cell>
          <cell r="TO6">
            <v>0</v>
          </cell>
          <cell r="TP6">
            <v>0</v>
          </cell>
          <cell r="TQ6">
            <v>0</v>
          </cell>
          <cell r="TR6">
            <v>0</v>
          </cell>
          <cell r="TS6" t="str">
            <v/>
          </cell>
          <cell r="TT6" t="str">
            <v/>
          </cell>
          <cell r="TU6">
            <v>235906673</v>
          </cell>
          <cell r="TV6" t="str">
            <v>5cab0d25-cc45-468b-ae49-1c4937a4cbd3</v>
          </cell>
          <cell r="TW6">
            <v>44525.89739583333</v>
          </cell>
          <cell r="TX6" t="str">
            <v/>
          </cell>
          <cell r="TY6" t="str">
            <v/>
          </cell>
          <cell r="TZ6" t="str">
            <v>submitted_via_web</v>
          </cell>
          <cell r="UA6" t="str">
            <v>icsm_haiti</v>
          </cell>
          <cell r="UB6" t="str">
            <v/>
          </cell>
          <cell r="UC6">
            <v>5</v>
          </cell>
          <cell r="UD6" t="str">
            <v/>
          </cell>
        </row>
        <row r="7">
          <cell r="D7">
            <v>44525.554788587957</v>
          </cell>
          <cell r="E7">
            <v>44525.560051875</v>
          </cell>
          <cell r="F7">
            <v>44525</v>
          </cell>
          <cell r="H7" t="str">
            <v>audit.csv</v>
          </cell>
          <cell r="I7" t="str">
            <v>icsm_haiti</v>
          </cell>
          <cell r="J7" t="str">
            <v/>
          </cell>
          <cell r="K7" t="str">
            <v/>
          </cell>
          <cell r="L7">
            <v>44525</v>
          </cell>
          <cell r="M7" t="str">
            <v>GVC</v>
          </cell>
          <cell r="N7" t="str">
            <v/>
          </cell>
          <cell r="O7" t="str">
            <v>gvc</v>
          </cell>
          <cell r="P7" t="str">
            <v>GVC</v>
          </cell>
          <cell r="Q7" t="str">
            <v>GVC</v>
          </cell>
          <cell r="R7" t="str">
            <v>JWD14</v>
          </cell>
          <cell r="S7" t="str">
            <v/>
          </cell>
          <cell r="T7" t="str">
            <v>gvc_jwd14</v>
          </cell>
          <cell r="U7" t="str">
            <v>JWD14</v>
          </cell>
          <cell r="V7" t="str">
            <v>JWD14</v>
          </cell>
          <cell r="W7" t="str">
            <v>Artibonite</v>
          </cell>
          <cell r="X7" t="str">
            <v>Ennery</v>
          </cell>
          <cell r="Y7" t="str">
            <v>HT0512</v>
          </cell>
          <cell r="Z7" t="str">
            <v>Ennery</v>
          </cell>
          <cell r="AA7" t="str">
            <v>4e Section Puilboreau</v>
          </cell>
          <cell r="AB7" t="str">
            <v>HT0512-04</v>
          </cell>
          <cell r="AC7" t="str">
            <v>4e Section Puilboreau</v>
          </cell>
          <cell r="AD7" t="str">
            <v>Puilboreau</v>
          </cell>
          <cell r="AE7" t="str">
            <v/>
          </cell>
          <cell r="AF7" t="str">
            <v>enn_1</v>
          </cell>
          <cell r="AG7" t="str">
            <v>Puilboreau</v>
          </cell>
          <cell r="AH7" t="str">
            <v>Puilboreau</v>
          </cell>
          <cell r="AI7" t="str">
            <v>Marché Puilboreau</v>
          </cell>
          <cell r="AJ7" t="str">
            <v/>
          </cell>
          <cell r="AK7" t="str">
            <v>Ennery</v>
          </cell>
          <cell r="AL7" t="str">
            <v>Marché Puilboreau</v>
          </cell>
          <cell r="AM7" t="str">
            <v>Marché Puilboreau</v>
          </cell>
          <cell r="AN7" t="str">
            <v>Milieu rural</v>
          </cell>
          <cell r="AO7" t="str">
            <v>Enquête auprès d'un client (pour l'eau de boisson et la situation sécuritaire)</v>
          </cell>
          <cell r="AP7" t="str">
            <v>Oui</v>
          </cell>
          <cell r="AQ7" t="str">
            <v/>
          </cell>
          <cell r="AR7" t="str">
            <v>Oui</v>
          </cell>
          <cell r="AS7" t="str">
            <v/>
          </cell>
          <cell r="AT7" t="str">
            <v>Femme</v>
          </cell>
          <cell r="AU7">
            <v>44525</v>
          </cell>
          <cell r="AV7">
            <v>44525</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Oui</v>
          </cell>
          <cell r="JG7" t="str">
            <v>Oui, je vais parfois/souvent chercher l'eau</v>
          </cell>
          <cell r="JH7" t="str">
            <v>rivière ou source non aménagée</v>
          </cell>
          <cell r="JI7" t="str">
            <v/>
          </cell>
          <cell r="JJ7" t="str">
            <v>riv</v>
          </cell>
          <cell r="JK7" t="str">
            <v>rivyè / sous ki pa anmenaje</v>
          </cell>
          <cell r="JL7" t="str">
            <v>rivyè / sous ki pa anmenaje</v>
          </cell>
          <cell r="JM7" t="str">
            <v>Il n'y a pas d'autres options dans ma zone</v>
          </cell>
          <cell r="JN7" t="str">
            <v/>
          </cell>
          <cell r="JO7" t="str">
            <v>Plus d'1h au total</v>
          </cell>
          <cell r="JP7" t="str">
            <v>gros bidon de 5 gallons (18,9 L)</v>
          </cell>
          <cell r="JQ7" t="str">
            <v>5gal</v>
          </cell>
          <cell r="JR7" t="str">
            <v>bidon ki vo 5 galon (18,9L)</v>
          </cell>
          <cell r="JS7" t="str">
            <v/>
          </cell>
          <cell r="JT7" t="str">
            <v/>
          </cell>
          <cell r="JU7" t="str">
            <v/>
          </cell>
          <cell r="JV7" t="str">
            <v/>
          </cell>
          <cell r="JW7" t="str">
            <v/>
          </cell>
          <cell r="JX7">
            <v>0</v>
          </cell>
          <cell r="JY7">
            <v>0</v>
          </cell>
          <cell r="JZ7" t="str">
            <v/>
          </cell>
          <cell r="KA7" t="str">
            <v>NA</v>
          </cell>
          <cell r="KB7">
            <v>0</v>
          </cell>
          <cell r="KC7" t="str">
            <v>Non</v>
          </cell>
          <cell r="KD7" t="str">
            <v>Oui, parfois</v>
          </cell>
          <cell r="KE7" t="str">
            <v>Non</v>
          </cell>
          <cell r="KF7" t="str">
            <v/>
          </cell>
          <cell r="KG7" t="str">
            <v/>
          </cell>
          <cell r="KH7" t="str">
            <v/>
          </cell>
          <cell r="KI7" t="str">
            <v/>
          </cell>
          <cell r="KJ7" t="str">
            <v/>
          </cell>
          <cell r="KK7" t="str">
            <v/>
          </cell>
          <cell r="KL7" t="str">
            <v/>
          </cell>
          <cell r="KM7" t="str">
            <v/>
          </cell>
          <cell r="KN7" t="str">
            <v/>
          </cell>
          <cell r="KO7" t="str">
            <v/>
          </cell>
          <cell r="KP7" t="str">
            <v/>
          </cell>
          <cell r="KQ7" t="str">
            <v/>
          </cell>
          <cell r="KR7" t="str">
            <v/>
          </cell>
          <cell r="KS7" t="str">
            <v>Non</v>
          </cell>
          <cell r="KT7" t="str">
            <v/>
          </cell>
          <cell r="KU7" t="str">
            <v/>
          </cell>
          <cell r="KV7" t="str">
            <v/>
          </cell>
          <cell r="KW7" t="str">
            <v/>
          </cell>
          <cell r="KX7" t="str">
            <v/>
          </cell>
          <cell r="KY7" t="str">
            <v/>
          </cell>
          <cell r="KZ7" t="str">
            <v/>
          </cell>
          <cell r="LA7" t="str">
            <v/>
          </cell>
          <cell r="LB7" t="str">
            <v/>
          </cell>
          <cell r="LC7" t="str">
            <v/>
          </cell>
          <cell r="LD7" t="str">
            <v/>
          </cell>
          <cell r="LE7" t="str">
            <v/>
          </cell>
          <cell r="LF7" t="str">
            <v/>
          </cell>
          <cell r="LG7">
            <v>5</v>
          </cell>
          <cell r="LH7" t="str">
            <v>Riz</v>
          </cell>
          <cell r="LI7">
            <v>0</v>
          </cell>
          <cell r="LJ7">
            <v>1</v>
          </cell>
          <cell r="LK7">
            <v>0</v>
          </cell>
          <cell r="LL7">
            <v>0</v>
          </cell>
          <cell r="LM7">
            <v>0</v>
          </cell>
          <cell r="LN7">
            <v>0</v>
          </cell>
          <cell r="LO7">
            <v>0</v>
          </cell>
          <cell r="LP7">
            <v>0</v>
          </cell>
          <cell r="LQ7">
            <v>0</v>
          </cell>
          <cell r="LR7">
            <v>0</v>
          </cell>
          <cell r="LS7" t="str">
            <v/>
          </cell>
          <cell r="LT7">
            <v>8</v>
          </cell>
          <cell r="LU7" t="str">
            <v/>
          </cell>
          <cell r="LV7" t="str">
            <v/>
          </cell>
          <cell r="LW7" t="str">
            <v/>
          </cell>
          <cell r="LX7" t="str">
            <v/>
          </cell>
          <cell r="LY7" t="str">
            <v/>
          </cell>
          <cell r="LZ7" t="str">
            <v/>
          </cell>
          <cell r="MA7" t="str">
            <v>Serviettes hygiéniques (femmes) Dentifrice Déodorant Papier toilette</v>
          </cell>
          <cell r="MB7">
            <v>1</v>
          </cell>
          <cell r="MC7">
            <v>0</v>
          </cell>
          <cell r="MD7">
            <v>0</v>
          </cell>
          <cell r="ME7">
            <v>0</v>
          </cell>
          <cell r="MF7">
            <v>1</v>
          </cell>
          <cell r="MG7">
            <v>1</v>
          </cell>
          <cell r="MH7">
            <v>1</v>
          </cell>
          <cell r="MI7">
            <v>0</v>
          </cell>
          <cell r="MJ7">
            <v>0</v>
          </cell>
          <cell r="MK7">
            <v>0</v>
          </cell>
          <cell r="ML7">
            <v>1</v>
          </cell>
          <cell r="MM7" t="str">
            <v/>
          </cell>
          <cell r="MN7" t="str">
            <v/>
          </cell>
          <cell r="MO7" t="str">
            <v/>
          </cell>
          <cell r="MP7">
            <v>1</v>
          </cell>
          <cell r="MQ7">
            <v>6</v>
          </cell>
          <cell r="MR7">
            <v>1</v>
          </cell>
          <cell r="MS7" t="str">
            <v/>
          </cell>
          <cell r="MT7" t="str">
            <v>Tôle</v>
          </cell>
          <cell r="MU7">
            <v>1</v>
          </cell>
          <cell r="MV7">
            <v>0</v>
          </cell>
          <cell r="MW7">
            <v>0</v>
          </cell>
          <cell r="MX7">
            <v>0</v>
          </cell>
          <cell r="MY7">
            <v>0</v>
          </cell>
          <cell r="MZ7">
            <v>0</v>
          </cell>
          <cell r="NA7">
            <v>0</v>
          </cell>
          <cell r="NB7">
            <v>0</v>
          </cell>
          <cell r="NC7">
            <v>0</v>
          </cell>
          <cell r="ND7">
            <v>0</v>
          </cell>
          <cell r="NE7">
            <v>0</v>
          </cell>
          <cell r="NF7">
            <v>0</v>
          </cell>
          <cell r="NG7">
            <v>0</v>
          </cell>
          <cell r="NH7">
            <v>20</v>
          </cell>
          <cell r="NI7" t="str">
            <v/>
          </cell>
          <cell r="NJ7" t="str">
            <v/>
          </cell>
          <cell r="NK7" t="str">
            <v/>
          </cell>
          <cell r="NL7" t="str">
            <v/>
          </cell>
          <cell r="NM7" t="str">
            <v/>
          </cell>
          <cell r="NN7" t="str">
            <v/>
          </cell>
          <cell r="NO7" t="str">
            <v/>
          </cell>
          <cell r="NP7" t="str">
            <v/>
          </cell>
          <cell r="NQ7" t="str">
            <v/>
          </cell>
          <cell r="NR7" t="str">
            <v/>
          </cell>
          <cell r="NS7" t="str">
            <v>Aucun</v>
          </cell>
          <cell r="NT7">
            <v>0</v>
          </cell>
          <cell r="NU7">
            <v>0</v>
          </cell>
          <cell r="NV7">
            <v>0</v>
          </cell>
          <cell r="NW7">
            <v>0</v>
          </cell>
          <cell r="NX7">
            <v>0</v>
          </cell>
          <cell r="NY7">
            <v>0</v>
          </cell>
          <cell r="NZ7">
            <v>0</v>
          </cell>
          <cell r="OA7">
            <v>0</v>
          </cell>
          <cell r="OB7">
            <v>0</v>
          </cell>
          <cell r="OC7">
            <v>0</v>
          </cell>
          <cell r="OD7">
            <v>1</v>
          </cell>
          <cell r="OE7" t="str">
            <v/>
          </cell>
          <cell r="OF7" t="str">
            <v/>
          </cell>
          <cell r="OG7" t="str">
            <v/>
          </cell>
          <cell r="OH7" t="str">
            <v/>
          </cell>
          <cell r="OI7" t="str">
            <v/>
          </cell>
          <cell r="OJ7" t="str">
            <v/>
          </cell>
          <cell r="OK7" t="str">
            <v/>
          </cell>
          <cell r="OL7" t="str">
            <v/>
          </cell>
          <cell r="OM7" t="str">
            <v/>
          </cell>
          <cell r="ON7" t="str">
            <v>Des antibiotiques</v>
          </cell>
          <cell r="OO7">
            <v>0</v>
          </cell>
          <cell r="OP7">
            <v>1</v>
          </cell>
          <cell r="OQ7">
            <v>0</v>
          </cell>
          <cell r="OR7">
            <v>0</v>
          </cell>
          <cell r="OS7">
            <v>0</v>
          </cell>
          <cell r="OT7">
            <v>0</v>
          </cell>
          <cell r="OU7">
            <v>0</v>
          </cell>
          <cell r="OV7">
            <v>0</v>
          </cell>
          <cell r="OW7">
            <v>0</v>
          </cell>
          <cell r="OX7" t="str">
            <v/>
          </cell>
          <cell r="OY7" t="str">
            <v>Lampe torche Radio</v>
          </cell>
          <cell r="OZ7">
            <v>1</v>
          </cell>
          <cell r="PA7">
            <v>0</v>
          </cell>
          <cell r="PB7">
            <v>0</v>
          </cell>
          <cell r="PC7">
            <v>1</v>
          </cell>
          <cell r="PD7">
            <v>0</v>
          </cell>
          <cell r="PE7">
            <v>0</v>
          </cell>
          <cell r="PF7">
            <v>2</v>
          </cell>
          <cell r="PG7" t="str">
            <v/>
          </cell>
          <cell r="PH7" t="str">
            <v/>
          </cell>
          <cell r="PI7">
            <v>1</v>
          </cell>
          <cell r="PJ7" t="str">
            <v>Aucun</v>
          </cell>
          <cell r="PK7">
            <v>0</v>
          </cell>
          <cell r="PL7">
            <v>0</v>
          </cell>
          <cell r="PM7">
            <v>0</v>
          </cell>
          <cell r="PN7">
            <v>0</v>
          </cell>
          <cell r="PO7">
            <v>0</v>
          </cell>
          <cell r="PP7">
            <v>0</v>
          </cell>
          <cell r="PQ7">
            <v>0</v>
          </cell>
          <cell r="PR7">
            <v>0</v>
          </cell>
          <cell r="PS7">
            <v>1</v>
          </cell>
          <cell r="PT7" t="str">
            <v/>
          </cell>
          <cell r="PU7" t="str">
            <v/>
          </cell>
          <cell r="PV7" t="str">
            <v/>
          </cell>
          <cell r="PW7" t="str">
            <v/>
          </cell>
          <cell r="PX7" t="str">
            <v/>
          </cell>
          <cell r="PY7" t="str">
            <v/>
          </cell>
          <cell r="PZ7" t="str">
            <v/>
          </cell>
          <cell r="QA7" t="str">
            <v/>
          </cell>
          <cell r="QB7" t="str">
            <v/>
          </cell>
          <cell r="QC7" t="str">
            <v/>
          </cell>
          <cell r="QD7" t="str">
            <v/>
          </cell>
          <cell r="QE7" t="str">
            <v/>
          </cell>
          <cell r="QF7" t="str">
            <v/>
          </cell>
          <cell r="QG7" t="str">
            <v/>
          </cell>
          <cell r="QH7" t="str">
            <v/>
          </cell>
          <cell r="QI7" t="str">
            <v/>
          </cell>
          <cell r="QJ7" t="str">
            <v/>
          </cell>
          <cell r="QK7" t="str">
            <v/>
          </cell>
          <cell r="QL7" t="str">
            <v/>
          </cell>
          <cell r="QM7" t="str">
            <v/>
          </cell>
          <cell r="QN7" t="str">
            <v/>
          </cell>
          <cell r="QO7" t="str">
            <v/>
          </cell>
          <cell r="QP7" t="str">
            <v/>
          </cell>
          <cell r="QQ7" t="str">
            <v/>
          </cell>
          <cell r="QR7" t="str">
            <v/>
          </cell>
          <cell r="QS7" t="str">
            <v/>
          </cell>
          <cell r="QT7" t="str">
            <v/>
          </cell>
          <cell r="QU7" t="str">
            <v/>
          </cell>
          <cell r="QV7" t="str">
            <v/>
          </cell>
          <cell r="QW7" t="str">
            <v/>
          </cell>
          <cell r="QX7" t="str">
            <v/>
          </cell>
          <cell r="QY7" t="str">
            <v/>
          </cell>
          <cell r="QZ7" t="str">
            <v/>
          </cell>
          <cell r="RA7" t="str">
            <v/>
          </cell>
          <cell r="RB7" t="str">
            <v/>
          </cell>
          <cell r="RC7" t="str">
            <v/>
          </cell>
          <cell r="RD7" t="str">
            <v/>
          </cell>
          <cell r="RE7" t="str">
            <v/>
          </cell>
          <cell r="RF7" t="str">
            <v/>
          </cell>
          <cell r="RG7" t="str">
            <v/>
          </cell>
          <cell r="RH7" t="str">
            <v/>
          </cell>
          <cell r="RI7" t="str">
            <v/>
          </cell>
          <cell r="RJ7" t="str">
            <v/>
          </cell>
          <cell r="RK7" t="str">
            <v/>
          </cell>
          <cell r="RL7" t="str">
            <v/>
          </cell>
          <cell r="RM7" t="str">
            <v/>
          </cell>
          <cell r="RN7" t="str">
            <v/>
          </cell>
          <cell r="RO7" t="str">
            <v/>
          </cell>
          <cell r="RP7" t="str">
            <v/>
          </cell>
          <cell r="RQ7" t="str">
            <v/>
          </cell>
          <cell r="RR7" t="str">
            <v/>
          </cell>
          <cell r="RS7" t="str">
            <v/>
          </cell>
          <cell r="RT7" t="str">
            <v/>
          </cell>
          <cell r="RU7" t="str">
            <v/>
          </cell>
          <cell r="RV7" t="str">
            <v/>
          </cell>
          <cell r="RW7" t="str">
            <v/>
          </cell>
          <cell r="RX7" t="str">
            <v/>
          </cell>
          <cell r="RY7" t="str">
            <v/>
          </cell>
          <cell r="RZ7" t="str">
            <v/>
          </cell>
          <cell r="SA7" t="str">
            <v/>
          </cell>
          <cell r="SB7" t="str">
            <v/>
          </cell>
          <cell r="SC7" t="str">
            <v/>
          </cell>
          <cell r="SD7" t="str">
            <v/>
          </cell>
          <cell r="SE7" t="str">
            <v/>
          </cell>
          <cell r="SF7" t="str">
            <v/>
          </cell>
          <cell r="SG7" t="str">
            <v/>
          </cell>
          <cell r="SH7" t="str">
            <v/>
          </cell>
          <cell r="SI7" t="str">
            <v/>
          </cell>
          <cell r="SJ7" t="str">
            <v/>
          </cell>
          <cell r="SK7" t="str">
            <v/>
          </cell>
          <cell r="SL7" t="str">
            <v>Paiement frais scolaire (paiement uniforme,…)</v>
          </cell>
          <cell r="SM7">
            <v>0</v>
          </cell>
          <cell r="SN7">
            <v>1</v>
          </cell>
          <cell r="SO7">
            <v>0</v>
          </cell>
          <cell r="SP7">
            <v>0</v>
          </cell>
          <cell r="SQ7">
            <v>0</v>
          </cell>
          <cell r="SR7">
            <v>0</v>
          </cell>
          <cell r="SS7" t="str">
            <v/>
          </cell>
          <cell r="ST7" t="str">
            <v/>
          </cell>
          <cell r="SU7" t="str">
            <v/>
          </cell>
          <cell r="SV7" t="str">
            <v/>
          </cell>
          <cell r="SW7" t="str">
            <v/>
          </cell>
          <cell r="SX7" t="str">
            <v/>
          </cell>
          <cell r="SY7" t="str">
            <v/>
          </cell>
          <cell r="SZ7" t="str">
            <v/>
          </cell>
          <cell r="TA7" t="str">
            <v/>
          </cell>
          <cell r="TB7" t="str">
            <v/>
          </cell>
          <cell r="TC7" t="str">
            <v/>
          </cell>
          <cell r="TD7" t="str">
            <v/>
          </cell>
          <cell r="TE7" t="str">
            <v/>
          </cell>
          <cell r="TF7" t="str">
            <v/>
          </cell>
          <cell r="TG7" t="str">
            <v/>
          </cell>
          <cell r="TH7" t="str">
            <v/>
          </cell>
          <cell r="TI7" t="str">
            <v/>
          </cell>
          <cell r="TJ7" t="str">
            <v/>
          </cell>
          <cell r="TK7" t="str">
            <v/>
          </cell>
          <cell r="TL7" t="str">
            <v/>
          </cell>
          <cell r="TM7" t="str">
            <v/>
          </cell>
          <cell r="TN7">
            <v>0</v>
          </cell>
          <cell r="TO7">
            <v>0</v>
          </cell>
          <cell r="TP7">
            <v>0</v>
          </cell>
          <cell r="TQ7">
            <v>0</v>
          </cell>
          <cell r="TR7">
            <v>0</v>
          </cell>
          <cell r="TS7" t="str">
            <v/>
          </cell>
          <cell r="TT7" t="str">
            <v/>
          </cell>
          <cell r="TU7">
            <v>235906675</v>
          </cell>
          <cell r="TV7" t="str">
            <v>32f502f1-0c04-434b-b2c0-da0ad7b9e5a7</v>
          </cell>
          <cell r="TW7">
            <v>44525.897407407407</v>
          </cell>
          <cell r="TX7" t="str">
            <v/>
          </cell>
          <cell r="TY7" t="str">
            <v/>
          </cell>
          <cell r="TZ7" t="str">
            <v>submitted_via_web</v>
          </cell>
          <cell r="UA7" t="str">
            <v>icsm_haiti</v>
          </cell>
          <cell r="UB7" t="str">
            <v/>
          </cell>
          <cell r="UC7">
            <v>6</v>
          </cell>
          <cell r="UD7" t="str">
            <v/>
          </cell>
        </row>
        <row r="8">
          <cell r="D8">
            <v>44525.560226307869</v>
          </cell>
          <cell r="E8">
            <v>44525.565499328703</v>
          </cell>
          <cell r="F8">
            <v>44525</v>
          </cell>
          <cell r="H8" t="str">
            <v>audit.csv</v>
          </cell>
          <cell r="I8" t="str">
            <v>icsm_haiti</v>
          </cell>
          <cell r="J8" t="str">
            <v/>
          </cell>
          <cell r="K8" t="str">
            <v/>
          </cell>
          <cell r="L8">
            <v>44525</v>
          </cell>
          <cell r="M8" t="str">
            <v>GVC</v>
          </cell>
          <cell r="N8" t="str">
            <v/>
          </cell>
          <cell r="O8" t="str">
            <v>gvc</v>
          </cell>
          <cell r="P8" t="str">
            <v>GVC</v>
          </cell>
          <cell r="Q8" t="str">
            <v>GVC</v>
          </cell>
          <cell r="R8" t="str">
            <v>JWD14</v>
          </cell>
          <cell r="S8" t="str">
            <v/>
          </cell>
          <cell r="T8" t="str">
            <v>gvc_jwd14</v>
          </cell>
          <cell r="U8" t="str">
            <v>JWD14</v>
          </cell>
          <cell r="V8" t="str">
            <v>JWD14</v>
          </cell>
          <cell r="W8" t="str">
            <v>Artibonite</v>
          </cell>
          <cell r="X8" t="str">
            <v>Ennery</v>
          </cell>
          <cell r="Y8" t="str">
            <v>HT0512</v>
          </cell>
          <cell r="Z8" t="str">
            <v>Ennery</v>
          </cell>
          <cell r="AA8" t="str">
            <v>4e Section Puilboreau</v>
          </cell>
          <cell r="AB8" t="str">
            <v>HT0512-04</v>
          </cell>
          <cell r="AC8" t="str">
            <v>4e Section Puilboreau</v>
          </cell>
          <cell r="AD8" t="str">
            <v>Puilboreau</v>
          </cell>
          <cell r="AE8" t="str">
            <v/>
          </cell>
          <cell r="AF8" t="str">
            <v>enn_1</v>
          </cell>
          <cell r="AG8" t="str">
            <v>Puilboreau</v>
          </cell>
          <cell r="AH8" t="str">
            <v>Puilboreau</v>
          </cell>
          <cell r="AI8" t="str">
            <v>Marché Puilboreau</v>
          </cell>
          <cell r="AJ8" t="str">
            <v/>
          </cell>
          <cell r="AK8" t="str">
            <v>Ennery</v>
          </cell>
          <cell r="AL8" t="str">
            <v>Marché Puilboreau</v>
          </cell>
          <cell r="AM8" t="str">
            <v>Marché Puilboreau</v>
          </cell>
          <cell r="AN8" t="str">
            <v>Milieu rural</v>
          </cell>
          <cell r="AO8" t="str">
            <v>Enquête auprès d'un client (pour l'eau de boisson et la situation sécuritaire)</v>
          </cell>
          <cell r="AP8" t="str">
            <v>Oui</v>
          </cell>
          <cell r="AQ8" t="str">
            <v/>
          </cell>
          <cell r="AR8" t="str">
            <v>Oui</v>
          </cell>
          <cell r="AS8" t="str">
            <v/>
          </cell>
          <cell r="AT8" t="str">
            <v>Homme</v>
          </cell>
          <cell r="AU8">
            <v>44525</v>
          </cell>
          <cell r="AV8">
            <v>44525</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Oui</v>
          </cell>
          <cell r="JG8" t="str">
            <v>Oui, je vais parfois/souvent chercher l'eau</v>
          </cell>
          <cell r="JH8" t="str">
            <v>rivière ou source non aménagée</v>
          </cell>
          <cell r="JI8" t="str">
            <v/>
          </cell>
          <cell r="JJ8" t="str">
            <v>riv</v>
          </cell>
          <cell r="JK8" t="str">
            <v>rivyè / sous ki pa anmenaje</v>
          </cell>
          <cell r="JL8" t="str">
            <v>rivyè / sous ki pa anmenaje</v>
          </cell>
          <cell r="JM8" t="str">
            <v>Il n'y a pas d'autres options dans ma zone</v>
          </cell>
          <cell r="JN8" t="str">
            <v/>
          </cell>
          <cell r="JO8" t="str">
            <v>Plus d'1h au total</v>
          </cell>
          <cell r="JP8" t="str">
            <v>gros bidon de 5 gallons (18,9 L)</v>
          </cell>
          <cell r="JQ8" t="str">
            <v>5gal</v>
          </cell>
          <cell r="JR8" t="str">
            <v>bidon ki vo 5 galon (18,9L)</v>
          </cell>
          <cell r="JS8" t="str">
            <v/>
          </cell>
          <cell r="JT8" t="str">
            <v/>
          </cell>
          <cell r="JU8" t="str">
            <v/>
          </cell>
          <cell r="JV8" t="str">
            <v/>
          </cell>
          <cell r="JW8" t="str">
            <v/>
          </cell>
          <cell r="JX8">
            <v>0</v>
          </cell>
          <cell r="JY8">
            <v>0</v>
          </cell>
          <cell r="JZ8" t="str">
            <v/>
          </cell>
          <cell r="KA8" t="str">
            <v>NA</v>
          </cell>
          <cell r="KB8">
            <v>0</v>
          </cell>
          <cell r="KC8" t="str">
            <v>Non</v>
          </cell>
          <cell r="KD8" t="str">
            <v>Non, jamais.</v>
          </cell>
          <cell r="KE8" t="str">
            <v>Non</v>
          </cell>
          <cell r="KF8" t="str">
            <v/>
          </cell>
          <cell r="KG8" t="str">
            <v/>
          </cell>
          <cell r="KH8" t="str">
            <v/>
          </cell>
          <cell r="KI8" t="str">
            <v/>
          </cell>
          <cell r="KJ8" t="str">
            <v/>
          </cell>
          <cell r="KK8" t="str">
            <v/>
          </cell>
          <cell r="KL8" t="str">
            <v/>
          </cell>
          <cell r="KM8" t="str">
            <v/>
          </cell>
          <cell r="KN8" t="str">
            <v/>
          </cell>
          <cell r="KO8" t="str">
            <v/>
          </cell>
          <cell r="KP8" t="str">
            <v/>
          </cell>
          <cell r="KQ8" t="str">
            <v/>
          </cell>
          <cell r="KR8" t="str">
            <v/>
          </cell>
          <cell r="KS8" t="str">
            <v>Non</v>
          </cell>
          <cell r="KT8" t="str">
            <v/>
          </cell>
          <cell r="KU8" t="str">
            <v/>
          </cell>
          <cell r="KV8" t="str">
            <v/>
          </cell>
          <cell r="KW8" t="str">
            <v/>
          </cell>
          <cell r="KX8" t="str">
            <v/>
          </cell>
          <cell r="KY8" t="str">
            <v/>
          </cell>
          <cell r="KZ8" t="str">
            <v/>
          </cell>
          <cell r="LA8" t="str">
            <v/>
          </cell>
          <cell r="LB8" t="str">
            <v/>
          </cell>
          <cell r="LC8" t="str">
            <v/>
          </cell>
          <cell r="LD8" t="str">
            <v/>
          </cell>
          <cell r="LE8" t="str">
            <v/>
          </cell>
          <cell r="LF8" t="str">
            <v/>
          </cell>
          <cell r="LG8">
            <v>6</v>
          </cell>
          <cell r="LH8" t="str">
            <v>Farine de blé Riz Sucre Blé Huile</v>
          </cell>
          <cell r="LI8">
            <v>1</v>
          </cell>
          <cell r="LJ8">
            <v>1</v>
          </cell>
          <cell r="LK8">
            <v>0</v>
          </cell>
          <cell r="LL8">
            <v>1</v>
          </cell>
          <cell r="LM8">
            <v>1</v>
          </cell>
          <cell r="LN8">
            <v>0</v>
          </cell>
          <cell r="LO8">
            <v>0</v>
          </cell>
          <cell r="LP8">
            <v>1</v>
          </cell>
          <cell r="LQ8">
            <v>0</v>
          </cell>
          <cell r="LR8">
            <v>0</v>
          </cell>
          <cell r="LS8">
            <v>5</v>
          </cell>
          <cell r="LT8">
            <v>8</v>
          </cell>
          <cell r="LU8" t="str">
            <v/>
          </cell>
          <cell r="LV8">
            <v>3</v>
          </cell>
          <cell r="LW8">
            <v>4</v>
          </cell>
          <cell r="LX8" t="str">
            <v/>
          </cell>
          <cell r="LY8" t="str">
            <v/>
          </cell>
          <cell r="LZ8">
            <v>1</v>
          </cell>
          <cell r="MA8" t="str">
            <v>Dentifrice Serviettes hygiéniques (femmes) Bokit Déodorant</v>
          </cell>
          <cell r="MB8">
            <v>1</v>
          </cell>
          <cell r="MC8">
            <v>0</v>
          </cell>
          <cell r="MD8">
            <v>0</v>
          </cell>
          <cell r="ME8">
            <v>0</v>
          </cell>
          <cell r="MF8">
            <v>1</v>
          </cell>
          <cell r="MG8">
            <v>0</v>
          </cell>
          <cell r="MH8">
            <v>1</v>
          </cell>
          <cell r="MI8">
            <v>1</v>
          </cell>
          <cell r="MJ8">
            <v>0</v>
          </cell>
          <cell r="MK8">
            <v>0</v>
          </cell>
          <cell r="ML8">
            <v>2</v>
          </cell>
          <cell r="MM8" t="str">
            <v/>
          </cell>
          <cell r="MN8" t="str">
            <v/>
          </cell>
          <cell r="MO8" t="str">
            <v/>
          </cell>
          <cell r="MP8">
            <v>1</v>
          </cell>
          <cell r="MQ8" t="str">
            <v/>
          </cell>
          <cell r="MR8">
            <v>1</v>
          </cell>
          <cell r="MS8">
            <v>2</v>
          </cell>
          <cell r="MT8" t="str">
            <v>Tôle</v>
          </cell>
          <cell r="MU8">
            <v>1</v>
          </cell>
          <cell r="MV8">
            <v>0</v>
          </cell>
          <cell r="MW8">
            <v>0</v>
          </cell>
          <cell r="MX8">
            <v>0</v>
          </cell>
          <cell r="MY8">
            <v>0</v>
          </cell>
          <cell r="MZ8">
            <v>0</v>
          </cell>
          <cell r="NA8">
            <v>0</v>
          </cell>
          <cell r="NB8">
            <v>0</v>
          </cell>
          <cell r="NC8">
            <v>0</v>
          </cell>
          <cell r="ND8">
            <v>0</v>
          </cell>
          <cell r="NE8">
            <v>0</v>
          </cell>
          <cell r="NF8">
            <v>0</v>
          </cell>
          <cell r="NG8">
            <v>0</v>
          </cell>
          <cell r="NH8">
            <v>40</v>
          </cell>
          <cell r="NI8" t="str">
            <v/>
          </cell>
          <cell r="NJ8" t="str">
            <v/>
          </cell>
          <cell r="NK8" t="str">
            <v/>
          </cell>
          <cell r="NL8" t="str">
            <v/>
          </cell>
          <cell r="NM8" t="str">
            <v/>
          </cell>
          <cell r="NN8" t="str">
            <v/>
          </cell>
          <cell r="NO8" t="str">
            <v/>
          </cell>
          <cell r="NP8" t="str">
            <v/>
          </cell>
          <cell r="NQ8" t="str">
            <v/>
          </cell>
          <cell r="NR8" t="str">
            <v/>
          </cell>
          <cell r="NS8" t="str">
            <v>Aucun</v>
          </cell>
          <cell r="NT8">
            <v>0</v>
          </cell>
          <cell r="NU8">
            <v>0</v>
          </cell>
          <cell r="NV8">
            <v>0</v>
          </cell>
          <cell r="NW8">
            <v>0</v>
          </cell>
          <cell r="NX8">
            <v>0</v>
          </cell>
          <cell r="NY8">
            <v>0</v>
          </cell>
          <cell r="NZ8">
            <v>0</v>
          </cell>
          <cell r="OA8">
            <v>0</v>
          </cell>
          <cell r="OB8">
            <v>0</v>
          </cell>
          <cell r="OC8">
            <v>0</v>
          </cell>
          <cell r="OD8">
            <v>1</v>
          </cell>
          <cell r="OE8" t="str">
            <v/>
          </cell>
          <cell r="OF8" t="str">
            <v/>
          </cell>
          <cell r="OG8" t="str">
            <v/>
          </cell>
          <cell r="OH8" t="str">
            <v/>
          </cell>
          <cell r="OI8" t="str">
            <v/>
          </cell>
          <cell r="OJ8" t="str">
            <v/>
          </cell>
          <cell r="OK8" t="str">
            <v/>
          </cell>
          <cell r="OL8" t="str">
            <v/>
          </cell>
          <cell r="OM8" t="str">
            <v/>
          </cell>
          <cell r="ON8" t="str">
            <v>Des antibiotiques</v>
          </cell>
          <cell r="OO8">
            <v>0</v>
          </cell>
          <cell r="OP8">
            <v>1</v>
          </cell>
          <cell r="OQ8">
            <v>0</v>
          </cell>
          <cell r="OR8">
            <v>0</v>
          </cell>
          <cell r="OS8">
            <v>0</v>
          </cell>
          <cell r="OT8">
            <v>0</v>
          </cell>
          <cell r="OU8">
            <v>0</v>
          </cell>
          <cell r="OV8">
            <v>0</v>
          </cell>
          <cell r="OW8">
            <v>0</v>
          </cell>
          <cell r="OX8" t="str">
            <v/>
          </cell>
          <cell r="OY8" t="str">
            <v>Lampe torche Radio</v>
          </cell>
          <cell r="OZ8">
            <v>1</v>
          </cell>
          <cell r="PA8">
            <v>0</v>
          </cell>
          <cell r="PB8">
            <v>0</v>
          </cell>
          <cell r="PC8">
            <v>1</v>
          </cell>
          <cell r="PD8">
            <v>0</v>
          </cell>
          <cell r="PE8">
            <v>0</v>
          </cell>
          <cell r="PF8">
            <v>2</v>
          </cell>
          <cell r="PG8" t="str">
            <v/>
          </cell>
          <cell r="PH8" t="str">
            <v/>
          </cell>
          <cell r="PI8">
            <v>1</v>
          </cell>
          <cell r="PJ8" t="str">
            <v>Aucun</v>
          </cell>
          <cell r="PK8">
            <v>0</v>
          </cell>
          <cell r="PL8">
            <v>0</v>
          </cell>
          <cell r="PM8">
            <v>0</v>
          </cell>
          <cell r="PN8">
            <v>0</v>
          </cell>
          <cell r="PO8">
            <v>0</v>
          </cell>
          <cell r="PP8">
            <v>0</v>
          </cell>
          <cell r="PQ8">
            <v>0</v>
          </cell>
          <cell r="PR8">
            <v>0</v>
          </cell>
          <cell r="PS8">
            <v>1</v>
          </cell>
          <cell r="PT8" t="str">
            <v/>
          </cell>
          <cell r="PU8" t="str">
            <v/>
          </cell>
          <cell r="PV8" t="str">
            <v/>
          </cell>
          <cell r="PW8" t="str">
            <v/>
          </cell>
          <cell r="PX8" t="str">
            <v/>
          </cell>
          <cell r="PY8" t="str">
            <v/>
          </cell>
          <cell r="PZ8" t="str">
            <v/>
          </cell>
          <cell r="QA8" t="str">
            <v/>
          </cell>
          <cell r="QB8" t="str">
            <v/>
          </cell>
          <cell r="QC8" t="str">
            <v/>
          </cell>
          <cell r="QD8" t="str">
            <v/>
          </cell>
          <cell r="QE8" t="str">
            <v/>
          </cell>
          <cell r="QF8" t="str">
            <v/>
          </cell>
          <cell r="QG8" t="str">
            <v/>
          </cell>
          <cell r="QH8" t="str">
            <v/>
          </cell>
          <cell r="QI8" t="str">
            <v/>
          </cell>
          <cell r="QJ8" t="str">
            <v/>
          </cell>
          <cell r="QK8" t="str">
            <v/>
          </cell>
          <cell r="QL8" t="str">
            <v/>
          </cell>
          <cell r="QM8" t="str">
            <v/>
          </cell>
          <cell r="QN8" t="str">
            <v/>
          </cell>
          <cell r="QO8" t="str">
            <v/>
          </cell>
          <cell r="QP8" t="str">
            <v/>
          </cell>
          <cell r="QQ8" t="str">
            <v/>
          </cell>
          <cell r="QR8" t="str">
            <v/>
          </cell>
          <cell r="QS8" t="str">
            <v/>
          </cell>
          <cell r="QT8" t="str">
            <v/>
          </cell>
          <cell r="QU8" t="str">
            <v/>
          </cell>
          <cell r="QV8" t="str">
            <v/>
          </cell>
          <cell r="QW8" t="str">
            <v/>
          </cell>
          <cell r="QX8" t="str">
            <v/>
          </cell>
          <cell r="QY8" t="str">
            <v/>
          </cell>
          <cell r="QZ8" t="str">
            <v/>
          </cell>
          <cell r="RA8" t="str">
            <v/>
          </cell>
          <cell r="RB8" t="str">
            <v/>
          </cell>
          <cell r="RC8" t="str">
            <v/>
          </cell>
          <cell r="RD8" t="str">
            <v/>
          </cell>
          <cell r="RE8" t="str">
            <v/>
          </cell>
          <cell r="RF8" t="str">
            <v/>
          </cell>
          <cell r="RG8" t="str">
            <v/>
          </cell>
          <cell r="RH8" t="str">
            <v/>
          </cell>
          <cell r="RI8" t="str">
            <v/>
          </cell>
          <cell r="RJ8" t="str">
            <v/>
          </cell>
          <cell r="RK8" t="str">
            <v/>
          </cell>
          <cell r="RL8" t="str">
            <v/>
          </cell>
          <cell r="RM8" t="str">
            <v/>
          </cell>
          <cell r="RN8" t="str">
            <v/>
          </cell>
          <cell r="RO8" t="str">
            <v/>
          </cell>
          <cell r="RP8" t="str">
            <v/>
          </cell>
          <cell r="RQ8" t="str">
            <v/>
          </cell>
          <cell r="RR8" t="str">
            <v/>
          </cell>
          <cell r="RS8" t="str">
            <v/>
          </cell>
          <cell r="RT8" t="str">
            <v/>
          </cell>
          <cell r="RU8" t="str">
            <v/>
          </cell>
          <cell r="RV8" t="str">
            <v/>
          </cell>
          <cell r="RW8" t="str">
            <v/>
          </cell>
          <cell r="RX8" t="str">
            <v/>
          </cell>
          <cell r="RY8" t="str">
            <v/>
          </cell>
          <cell r="RZ8" t="str">
            <v/>
          </cell>
          <cell r="SA8" t="str">
            <v/>
          </cell>
          <cell r="SB8" t="str">
            <v/>
          </cell>
          <cell r="SC8" t="str">
            <v/>
          </cell>
          <cell r="SD8" t="str">
            <v/>
          </cell>
          <cell r="SE8" t="str">
            <v/>
          </cell>
          <cell r="SF8" t="str">
            <v/>
          </cell>
          <cell r="SG8" t="str">
            <v/>
          </cell>
          <cell r="SH8" t="str">
            <v/>
          </cell>
          <cell r="SI8" t="str">
            <v/>
          </cell>
          <cell r="SJ8" t="str">
            <v/>
          </cell>
          <cell r="SK8" t="str">
            <v/>
          </cell>
          <cell r="SL8" t="str">
            <v>Paiement frais scolaire (paiement uniforme,…)</v>
          </cell>
          <cell r="SM8">
            <v>0</v>
          </cell>
          <cell r="SN8">
            <v>1</v>
          </cell>
          <cell r="SO8">
            <v>0</v>
          </cell>
          <cell r="SP8">
            <v>0</v>
          </cell>
          <cell r="SQ8">
            <v>0</v>
          </cell>
          <cell r="SR8">
            <v>0</v>
          </cell>
          <cell r="SS8" t="str">
            <v/>
          </cell>
          <cell r="ST8" t="str">
            <v/>
          </cell>
          <cell r="SU8" t="str">
            <v/>
          </cell>
          <cell r="SV8" t="str">
            <v/>
          </cell>
          <cell r="SW8" t="str">
            <v/>
          </cell>
          <cell r="SX8" t="str">
            <v/>
          </cell>
          <cell r="SY8" t="str">
            <v/>
          </cell>
          <cell r="SZ8" t="str">
            <v/>
          </cell>
          <cell r="TA8" t="str">
            <v/>
          </cell>
          <cell r="TB8" t="str">
            <v/>
          </cell>
          <cell r="TC8" t="str">
            <v/>
          </cell>
          <cell r="TD8" t="str">
            <v/>
          </cell>
          <cell r="TE8" t="str">
            <v/>
          </cell>
          <cell r="TF8" t="str">
            <v/>
          </cell>
          <cell r="TG8" t="str">
            <v/>
          </cell>
          <cell r="TH8" t="str">
            <v/>
          </cell>
          <cell r="TI8" t="str">
            <v/>
          </cell>
          <cell r="TJ8" t="str">
            <v/>
          </cell>
          <cell r="TK8" t="str">
            <v/>
          </cell>
          <cell r="TL8" t="str">
            <v/>
          </cell>
          <cell r="TM8" t="str">
            <v/>
          </cell>
          <cell r="TN8">
            <v>0</v>
          </cell>
          <cell r="TO8">
            <v>0</v>
          </cell>
          <cell r="TP8">
            <v>0</v>
          </cell>
          <cell r="TQ8">
            <v>0</v>
          </cell>
          <cell r="TR8">
            <v>0</v>
          </cell>
          <cell r="TS8" t="str">
            <v/>
          </cell>
          <cell r="TT8" t="str">
            <v/>
          </cell>
          <cell r="TU8">
            <v>235906678</v>
          </cell>
          <cell r="TV8" t="str">
            <v>13c173f5-f13b-4158-9393-4c8361d4fba9</v>
          </cell>
          <cell r="TW8">
            <v>44525.897418981483</v>
          </cell>
          <cell r="TX8" t="str">
            <v/>
          </cell>
          <cell r="TY8" t="str">
            <v/>
          </cell>
          <cell r="TZ8" t="str">
            <v>submitted_via_web</v>
          </cell>
          <cell r="UA8" t="str">
            <v>icsm_haiti</v>
          </cell>
          <cell r="UB8" t="str">
            <v/>
          </cell>
          <cell r="UC8">
            <v>7</v>
          </cell>
          <cell r="UD8" t="str">
            <v/>
          </cell>
        </row>
        <row r="9">
          <cell r="D9">
            <v>44525.523072025462</v>
          </cell>
          <cell r="E9">
            <v>44525.533481539351</v>
          </cell>
          <cell r="F9">
            <v>44525</v>
          </cell>
          <cell r="H9" t="str">
            <v>audit.csv</v>
          </cell>
          <cell r="I9" t="str">
            <v>icsm_haiti</v>
          </cell>
          <cell r="J9" t="str">
            <v/>
          </cell>
          <cell r="K9" t="str">
            <v/>
          </cell>
          <cell r="L9">
            <v>44525</v>
          </cell>
          <cell r="M9" t="str">
            <v>GVC</v>
          </cell>
          <cell r="N9" t="str">
            <v/>
          </cell>
          <cell r="O9" t="str">
            <v>gvc</v>
          </cell>
          <cell r="P9" t="str">
            <v>GVC</v>
          </cell>
          <cell r="Q9" t="str">
            <v>GVC</v>
          </cell>
          <cell r="R9" t="str">
            <v>GJ22</v>
          </cell>
          <cell r="S9" t="str">
            <v/>
          </cell>
          <cell r="T9" t="str">
            <v>gvc_gj22</v>
          </cell>
          <cell r="U9" t="str">
            <v>GJ22</v>
          </cell>
          <cell r="V9" t="str">
            <v>GJ22</v>
          </cell>
          <cell r="W9" t="str">
            <v>Artibonite</v>
          </cell>
          <cell r="X9" t="str">
            <v>Ennery</v>
          </cell>
          <cell r="Y9" t="str">
            <v>HT0512</v>
          </cell>
          <cell r="Z9" t="str">
            <v>Ennery</v>
          </cell>
          <cell r="AA9" t="str">
            <v>4e Section Puilboreau</v>
          </cell>
          <cell r="AB9" t="str">
            <v>HT0512-04</v>
          </cell>
          <cell r="AC9" t="str">
            <v>4e Section Puilboreau</v>
          </cell>
          <cell r="AD9" t="str">
            <v>Puilboreau</v>
          </cell>
          <cell r="AE9" t="str">
            <v/>
          </cell>
          <cell r="AF9" t="str">
            <v>enn_1</v>
          </cell>
          <cell r="AG9" t="str">
            <v>Puilboreau</v>
          </cell>
          <cell r="AH9" t="str">
            <v>Puilboreau</v>
          </cell>
          <cell r="AI9" t="str">
            <v>Marché Puilboreau</v>
          </cell>
          <cell r="AJ9" t="str">
            <v/>
          </cell>
          <cell r="AK9" t="str">
            <v>Ennery</v>
          </cell>
          <cell r="AL9" t="str">
            <v>Marché Puilboreau</v>
          </cell>
          <cell r="AM9" t="str">
            <v>Marché Puilboreau</v>
          </cell>
          <cell r="AN9" t="str">
            <v>Milieu rural</v>
          </cell>
          <cell r="AO9" t="str">
            <v>Enquête auprès d'un marchand</v>
          </cell>
          <cell r="AP9" t="str">
            <v>Oui</v>
          </cell>
          <cell r="AQ9" t="str">
            <v/>
          </cell>
          <cell r="AR9" t="str">
            <v>Oui</v>
          </cell>
          <cell r="AS9" t="str">
            <v/>
          </cell>
          <cell r="AT9" t="str">
            <v>Femme</v>
          </cell>
          <cell r="AU9">
            <v>44525</v>
          </cell>
          <cell r="AV9">
            <v>44525</v>
          </cell>
          <cell r="AW9" t="str">
            <v>Détaillant avec boutique</v>
          </cell>
          <cell r="AX9" t="str">
            <v/>
          </cell>
          <cell r="AY9" t="str">
            <v>Nourriture Produits et Ustensiles d'hygiène et assainissement Charbon de bois</v>
          </cell>
          <cell r="AZ9">
            <v>1</v>
          </cell>
          <cell r="BA9">
            <v>1</v>
          </cell>
          <cell r="BB9">
            <v>1</v>
          </cell>
          <cell r="BC9">
            <v>0</v>
          </cell>
          <cell r="BD9" t="str">
            <v>nourriture</v>
          </cell>
          <cell r="BE9" t="str">
            <v>Nourriture</v>
          </cell>
          <cell r="BF9" t="str">
            <v>En espèces (Gourde)</v>
          </cell>
          <cell r="BG9">
            <v>1</v>
          </cell>
          <cell r="BH9">
            <v>0</v>
          </cell>
          <cell r="BI9">
            <v>0</v>
          </cell>
          <cell r="BJ9">
            <v>0</v>
          </cell>
          <cell r="BK9">
            <v>0</v>
          </cell>
          <cell r="BL9">
            <v>0</v>
          </cell>
          <cell r="BM9">
            <v>0</v>
          </cell>
          <cell r="BN9">
            <v>0</v>
          </cell>
          <cell r="BO9">
            <v>0</v>
          </cell>
          <cell r="BP9">
            <v>0</v>
          </cell>
          <cell r="BQ9" t="str">
            <v/>
          </cell>
          <cell r="BR9" t="str">
            <v>Oui, il y a plus de commerçants par rapport au mois passé</v>
          </cell>
          <cell r="BS9" t="str">
            <v>Entre 21 et 60</v>
          </cell>
          <cell r="BT9" t="str">
            <v>Farine de blé blanche Riz Maïs (moulu) Sucre Haricot noir Huile végétale</v>
          </cell>
          <cell r="BU9">
            <v>1</v>
          </cell>
          <cell r="BV9">
            <v>1</v>
          </cell>
          <cell r="BW9">
            <v>1</v>
          </cell>
          <cell r="BX9">
            <v>1</v>
          </cell>
          <cell r="BY9">
            <v>1</v>
          </cell>
          <cell r="BZ9">
            <v>0</v>
          </cell>
          <cell r="CA9">
            <v>1</v>
          </cell>
          <cell r="CB9">
            <v>0</v>
          </cell>
          <cell r="CC9" t="str">
            <v>Oui je connais le prix de mes produits en grosse marmite</v>
          </cell>
          <cell r="CD9">
            <v>250</v>
          </cell>
          <cell r="CE9">
            <v>125</v>
          </cell>
          <cell r="CF9" t="str">
            <v>Oui</v>
          </cell>
          <cell r="CG9">
            <v>325</v>
          </cell>
          <cell r="CH9">
            <v>125</v>
          </cell>
          <cell r="CI9" t="str">
            <v>Oui</v>
          </cell>
          <cell r="CJ9">
            <v>200</v>
          </cell>
          <cell r="CK9">
            <v>86.956521739130395</v>
          </cell>
          <cell r="CL9" t="str">
            <v>Non</v>
          </cell>
          <cell r="CM9">
            <v>375</v>
          </cell>
          <cell r="CN9">
            <v>129.31034482758599</v>
          </cell>
          <cell r="CO9" t="str">
            <v>Oui</v>
          </cell>
          <cell r="CP9">
            <v>600</v>
          </cell>
          <cell r="CQ9">
            <v>250</v>
          </cell>
          <cell r="CR9" t="str">
            <v>Non</v>
          </cell>
          <cell r="CS9" t="str">
            <v/>
          </cell>
          <cell r="CT9" t="str">
            <v/>
          </cell>
          <cell r="CU9" t="str">
            <v/>
          </cell>
          <cell r="CV9" t="str">
            <v>Remplissage à partir de drum</v>
          </cell>
          <cell r="CW9" t="str">
            <v>Oui</v>
          </cell>
          <cell r="CX9">
            <v>1050</v>
          </cell>
          <cell r="CY9" t="str">
            <v/>
          </cell>
          <cell r="CZ9" t="str">
            <v/>
          </cell>
          <cell r="DA9" t="str">
            <v/>
          </cell>
          <cell r="DB9" t="str">
            <v/>
          </cell>
          <cell r="DC9" t="str">
            <v/>
          </cell>
          <cell r="DD9" t="str">
            <v/>
          </cell>
          <cell r="DE9" t="str">
            <v>NA</v>
          </cell>
          <cell r="DF9">
            <v>1050</v>
          </cell>
          <cell r="DG9" t="str">
            <v>Oui</v>
          </cell>
          <cell r="DH9" t="str">
            <v>Oui</v>
          </cell>
          <cell r="DI9" t="str">
            <v>Changement du taux de change de la Gourde Problèmes liés au transport ou au carburant</v>
          </cell>
          <cell r="DJ9">
            <v>1</v>
          </cell>
          <cell r="DK9">
            <v>1</v>
          </cell>
          <cell r="DL9">
            <v>0</v>
          </cell>
          <cell r="DM9">
            <v>0</v>
          </cell>
          <cell r="DN9">
            <v>0</v>
          </cell>
          <cell r="DO9">
            <v>0</v>
          </cell>
          <cell r="DP9">
            <v>0</v>
          </cell>
          <cell r="DQ9">
            <v>0</v>
          </cell>
          <cell r="DR9">
            <v>0</v>
          </cell>
          <cell r="DS9">
            <v>0</v>
          </cell>
          <cell r="DT9">
            <v>0</v>
          </cell>
          <cell r="DU9">
            <v>0</v>
          </cell>
          <cell r="DV9">
            <v>0</v>
          </cell>
          <cell r="DW9">
            <v>0</v>
          </cell>
          <cell r="DX9" t="str">
            <v/>
          </cell>
          <cell r="DY9" t="str">
            <v>Farine de blé blanche Riz Sucre Huile végétale</v>
          </cell>
          <cell r="DZ9">
            <v>1</v>
          </cell>
          <cell r="EA9">
            <v>1</v>
          </cell>
          <cell r="EB9">
            <v>0</v>
          </cell>
          <cell r="EC9">
            <v>1</v>
          </cell>
          <cell r="ED9">
            <v>0</v>
          </cell>
          <cell r="EE9">
            <v>0</v>
          </cell>
          <cell r="EF9">
            <v>1</v>
          </cell>
          <cell r="EG9">
            <v>0</v>
          </cell>
          <cell r="EH9" t="str">
            <v>Oui</v>
          </cell>
          <cell r="EI9" t="str">
            <v>Non</v>
          </cell>
          <cell r="EJ9" t="str">
            <v>Oui</v>
          </cell>
          <cell r="EK9" t="str">
            <v>Artibonite</v>
          </cell>
          <cell r="EL9" t="str">
            <v>Meme</v>
          </cell>
          <cell r="EM9" t="str">
            <v>Gonaïves</v>
          </cell>
          <cell r="EN9" t="str">
            <v>Différent</v>
          </cell>
          <cell r="EO9" t="str">
            <v>Savon lessive</v>
          </cell>
          <cell r="EP9">
            <v>1</v>
          </cell>
          <cell r="EQ9">
            <v>0</v>
          </cell>
          <cell r="ER9">
            <v>0</v>
          </cell>
          <cell r="ES9">
            <v>0</v>
          </cell>
          <cell r="ET9">
            <v>0</v>
          </cell>
          <cell r="EU9">
            <v>0</v>
          </cell>
          <cell r="EV9">
            <v>0</v>
          </cell>
          <cell r="EW9">
            <v>0</v>
          </cell>
          <cell r="EX9">
            <v>0</v>
          </cell>
          <cell r="EY9">
            <v>0</v>
          </cell>
          <cell r="EZ9">
            <v>0</v>
          </cell>
          <cell r="FA9" t="str">
            <v>Oui</v>
          </cell>
          <cell r="FB9">
            <v>35</v>
          </cell>
          <cell r="FC9">
            <v>35</v>
          </cell>
          <cell r="FD9" t="str">
            <v/>
          </cell>
          <cell r="FE9" t="str">
            <v/>
          </cell>
          <cell r="FF9" t="str">
            <v/>
          </cell>
          <cell r="FG9">
            <v>35</v>
          </cell>
          <cell r="FH9" t="str">
            <v>Oui</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Oui</v>
          </cell>
          <cell r="GV9" t="str">
            <v>Changement du taux de change de la Gourde Problèmes liés au transport ou au carburant</v>
          </cell>
          <cell r="GW9">
            <v>1</v>
          </cell>
          <cell r="GX9">
            <v>1</v>
          </cell>
          <cell r="GY9">
            <v>0</v>
          </cell>
          <cell r="GZ9">
            <v>0</v>
          </cell>
          <cell r="HA9">
            <v>0</v>
          </cell>
          <cell r="HB9">
            <v>0</v>
          </cell>
          <cell r="HC9">
            <v>0</v>
          </cell>
          <cell r="HD9">
            <v>0</v>
          </cell>
          <cell r="HE9">
            <v>0</v>
          </cell>
          <cell r="HF9">
            <v>0</v>
          </cell>
          <cell r="HG9">
            <v>0</v>
          </cell>
          <cell r="HH9">
            <v>0</v>
          </cell>
          <cell r="HI9">
            <v>0</v>
          </cell>
          <cell r="HJ9" t="str">
            <v/>
          </cell>
          <cell r="HK9" t="str">
            <v>Savon lessive</v>
          </cell>
          <cell r="HL9">
            <v>1</v>
          </cell>
          <cell r="HM9">
            <v>0</v>
          </cell>
          <cell r="HN9">
            <v>0</v>
          </cell>
          <cell r="HO9">
            <v>0</v>
          </cell>
          <cell r="HP9">
            <v>0</v>
          </cell>
          <cell r="HQ9">
            <v>0</v>
          </cell>
          <cell r="HR9">
            <v>0</v>
          </cell>
          <cell r="HS9">
            <v>0</v>
          </cell>
          <cell r="HT9">
            <v>0</v>
          </cell>
          <cell r="HU9">
            <v>0</v>
          </cell>
          <cell r="HV9">
            <v>0</v>
          </cell>
          <cell r="HW9" t="str">
            <v>Non</v>
          </cell>
          <cell r="HX9" t="str">
            <v>Oui</v>
          </cell>
          <cell r="HY9" t="str">
            <v>Oui</v>
          </cell>
          <cell r="HZ9" t="str">
            <v>Artibonite</v>
          </cell>
          <cell r="IA9" t="str">
            <v>Meme</v>
          </cell>
          <cell r="IB9" t="str">
            <v>Gonaïves</v>
          </cell>
          <cell r="IC9" t="str">
            <v>Différent</v>
          </cell>
          <cell r="ID9">
            <v>100</v>
          </cell>
          <cell r="IE9" t="str">
            <v>Oui</v>
          </cell>
          <cell r="IF9" t="str">
            <v>Oui</v>
          </cell>
          <cell r="IG9" t="str">
            <v>Vols ou pillages</v>
          </cell>
          <cell r="IH9">
            <v>1</v>
          </cell>
          <cell r="II9">
            <v>0</v>
          </cell>
          <cell r="IJ9">
            <v>0</v>
          </cell>
          <cell r="IK9">
            <v>0</v>
          </cell>
          <cell r="IL9">
            <v>0</v>
          </cell>
          <cell r="IM9">
            <v>0</v>
          </cell>
          <cell r="IN9" t="str">
            <v/>
          </cell>
          <cell r="IO9" t="str">
            <v>Risques de vols ou pillages</v>
          </cell>
          <cell r="IP9">
            <v>1</v>
          </cell>
          <cell r="IQ9">
            <v>0</v>
          </cell>
          <cell r="IR9">
            <v>0</v>
          </cell>
          <cell r="IS9">
            <v>0</v>
          </cell>
          <cell r="IT9">
            <v>0</v>
          </cell>
          <cell r="IU9">
            <v>0</v>
          </cell>
          <cell r="IV9">
            <v>0</v>
          </cell>
          <cell r="IW9">
            <v>0</v>
          </cell>
          <cell r="IX9" t="str">
            <v/>
          </cell>
          <cell r="IY9" t="str">
            <v>Oui</v>
          </cell>
          <cell r="IZ9" t="str">
            <v/>
          </cell>
          <cell r="JA9" t="str">
            <v>Nourriture</v>
          </cell>
          <cell r="JB9">
            <v>1</v>
          </cell>
          <cell r="JC9">
            <v>0</v>
          </cell>
          <cell r="JD9">
            <v>0</v>
          </cell>
          <cell r="JE9">
            <v>0</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cell r="JX9" t="str">
            <v/>
          </cell>
          <cell r="JY9" t="str">
            <v/>
          </cell>
          <cell r="JZ9" t="str">
            <v/>
          </cell>
          <cell r="KA9" t="str">
            <v/>
          </cell>
          <cell r="KB9" t="str">
            <v/>
          </cell>
          <cell r="KC9" t="str">
            <v/>
          </cell>
          <cell r="KD9" t="str">
            <v/>
          </cell>
          <cell r="KE9" t="str">
            <v/>
          </cell>
          <cell r="KF9" t="str">
            <v/>
          </cell>
          <cell r="KG9" t="str">
            <v/>
          </cell>
          <cell r="KH9" t="str">
            <v/>
          </cell>
          <cell r="KI9" t="str">
            <v/>
          </cell>
          <cell r="KJ9" t="str">
            <v/>
          </cell>
          <cell r="KK9" t="str">
            <v/>
          </cell>
          <cell r="KL9" t="str">
            <v/>
          </cell>
          <cell r="KM9" t="str">
            <v/>
          </cell>
          <cell r="KN9" t="str">
            <v/>
          </cell>
          <cell r="KO9" t="str">
            <v/>
          </cell>
          <cell r="KP9" t="str">
            <v/>
          </cell>
          <cell r="KQ9" t="str">
            <v/>
          </cell>
          <cell r="KR9" t="str">
            <v/>
          </cell>
          <cell r="KS9" t="str">
            <v/>
          </cell>
          <cell r="KT9" t="str">
            <v/>
          </cell>
          <cell r="KU9" t="str">
            <v/>
          </cell>
          <cell r="KV9" t="str">
            <v/>
          </cell>
          <cell r="KW9" t="str">
            <v/>
          </cell>
          <cell r="KX9" t="str">
            <v/>
          </cell>
          <cell r="KY9" t="str">
            <v/>
          </cell>
          <cell r="KZ9" t="str">
            <v/>
          </cell>
          <cell r="LA9" t="str">
            <v/>
          </cell>
          <cell r="LB9" t="str">
            <v/>
          </cell>
          <cell r="LC9" t="str">
            <v/>
          </cell>
          <cell r="LD9" t="str">
            <v/>
          </cell>
          <cell r="LE9" t="str">
            <v/>
          </cell>
          <cell r="LF9" t="str">
            <v/>
          </cell>
          <cell r="LG9" t="str">
            <v/>
          </cell>
          <cell r="LH9" t="str">
            <v/>
          </cell>
          <cell r="LI9" t="str">
            <v/>
          </cell>
          <cell r="LJ9" t="str">
            <v/>
          </cell>
          <cell r="LK9" t="str">
            <v/>
          </cell>
          <cell r="LL9" t="str">
            <v/>
          </cell>
          <cell r="LM9" t="str">
            <v/>
          </cell>
          <cell r="LN9" t="str">
            <v/>
          </cell>
          <cell r="LO9" t="str">
            <v/>
          </cell>
          <cell r="LP9" t="str">
            <v/>
          </cell>
          <cell r="LQ9" t="str">
            <v/>
          </cell>
          <cell r="LR9" t="str">
            <v/>
          </cell>
          <cell r="LS9" t="str">
            <v/>
          </cell>
          <cell r="LT9" t="str">
            <v/>
          </cell>
          <cell r="LU9" t="str">
            <v/>
          </cell>
          <cell r="LV9" t="str">
            <v/>
          </cell>
          <cell r="LW9" t="str">
            <v/>
          </cell>
          <cell r="LX9" t="str">
            <v/>
          </cell>
          <cell r="LY9" t="str">
            <v/>
          </cell>
          <cell r="LZ9" t="str">
            <v/>
          </cell>
          <cell r="MA9" t="str">
            <v/>
          </cell>
          <cell r="MB9" t="str">
            <v/>
          </cell>
          <cell r="MC9" t="str">
            <v/>
          </cell>
          <cell r="MD9" t="str">
            <v/>
          </cell>
          <cell r="ME9" t="str">
            <v/>
          </cell>
          <cell r="MF9" t="str">
            <v/>
          </cell>
          <cell r="MG9" t="str">
            <v/>
          </cell>
          <cell r="MH9" t="str">
            <v/>
          </cell>
          <cell r="MI9" t="str">
            <v/>
          </cell>
          <cell r="MJ9" t="str">
            <v/>
          </cell>
          <cell r="MK9" t="str">
            <v/>
          </cell>
          <cell r="ML9" t="str">
            <v/>
          </cell>
          <cell r="MM9" t="str">
            <v/>
          </cell>
          <cell r="MN9" t="str">
            <v/>
          </cell>
          <cell r="MO9" t="str">
            <v/>
          </cell>
          <cell r="MP9" t="str">
            <v/>
          </cell>
          <cell r="MQ9" t="str">
            <v/>
          </cell>
          <cell r="MR9" t="str">
            <v/>
          </cell>
          <cell r="MS9" t="str">
            <v/>
          </cell>
          <cell r="MT9" t="str">
            <v/>
          </cell>
          <cell r="MU9" t="str">
            <v/>
          </cell>
          <cell r="MV9" t="str">
            <v/>
          </cell>
          <cell r="MW9" t="str">
            <v/>
          </cell>
          <cell r="MX9" t="str">
            <v/>
          </cell>
          <cell r="MY9" t="str">
            <v/>
          </cell>
          <cell r="MZ9" t="str">
            <v/>
          </cell>
          <cell r="NA9" t="str">
            <v/>
          </cell>
          <cell r="NB9" t="str">
            <v/>
          </cell>
          <cell r="NC9" t="str">
            <v/>
          </cell>
          <cell r="ND9" t="str">
            <v/>
          </cell>
          <cell r="NE9" t="str">
            <v/>
          </cell>
          <cell r="NF9" t="str">
            <v/>
          </cell>
          <cell r="NG9" t="str">
            <v/>
          </cell>
          <cell r="NH9" t="str">
            <v/>
          </cell>
          <cell r="NI9" t="str">
            <v/>
          </cell>
          <cell r="NJ9" t="str">
            <v/>
          </cell>
          <cell r="NK9" t="str">
            <v/>
          </cell>
          <cell r="NL9" t="str">
            <v/>
          </cell>
          <cell r="NM9" t="str">
            <v/>
          </cell>
          <cell r="NN9" t="str">
            <v/>
          </cell>
          <cell r="NO9" t="str">
            <v/>
          </cell>
          <cell r="NP9" t="str">
            <v/>
          </cell>
          <cell r="NQ9" t="str">
            <v/>
          </cell>
          <cell r="NR9" t="str">
            <v/>
          </cell>
          <cell r="NS9" t="str">
            <v/>
          </cell>
          <cell r="NT9" t="str">
            <v/>
          </cell>
          <cell r="NU9" t="str">
            <v/>
          </cell>
          <cell r="NV9" t="str">
            <v/>
          </cell>
          <cell r="NW9" t="str">
            <v/>
          </cell>
          <cell r="NX9" t="str">
            <v/>
          </cell>
          <cell r="NY9" t="str">
            <v/>
          </cell>
          <cell r="NZ9" t="str">
            <v/>
          </cell>
          <cell r="OA9" t="str">
            <v/>
          </cell>
          <cell r="OB9" t="str">
            <v/>
          </cell>
          <cell r="OC9" t="str">
            <v/>
          </cell>
          <cell r="OD9" t="str">
            <v/>
          </cell>
          <cell r="OE9" t="str">
            <v/>
          </cell>
          <cell r="OF9" t="str">
            <v/>
          </cell>
          <cell r="OG9" t="str">
            <v/>
          </cell>
          <cell r="OH9" t="str">
            <v/>
          </cell>
          <cell r="OI9" t="str">
            <v/>
          </cell>
          <cell r="OJ9" t="str">
            <v/>
          </cell>
          <cell r="OK9" t="str">
            <v/>
          </cell>
          <cell r="OL9" t="str">
            <v/>
          </cell>
          <cell r="OM9" t="str">
            <v/>
          </cell>
          <cell r="ON9" t="str">
            <v/>
          </cell>
          <cell r="OO9" t="str">
            <v/>
          </cell>
          <cell r="OP9" t="str">
            <v/>
          </cell>
          <cell r="OQ9" t="str">
            <v/>
          </cell>
          <cell r="OR9" t="str">
            <v/>
          </cell>
          <cell r="OS9" t="str">
            <v/>
          </cell>
          <cell r="OT9" t="str">
            <v/>
          </cell>
          <cell r="OU9" t="str">
            <v/>
          </cell>
          <cell r="OV9" t="str">
            <v/>
          </cell>
          <cell r="OW9" t="str">
            <v/>
          </cell>
          <cell r="OX9" t="str">
            <v/>
          </cell>
          <cell r="OY9" t="str">
            <v/>
          </cell>
          <cell r="OZ9" t="str">
            <v/>
          </cell>
          <cell r="PA9" t="str">
            <v/>
          </cell>
          <cell r="PB9" t="str">
            <v/>
          </cell>
          <cell r="PC9" t="str">
            <v/>
          </cell>
          <cell r="PD9" t="str">
            <v/>
          </cell>
          <cell r="PE9" t="str">
            <v/>
          </cell>
          <cell r="PF9" t="str">
            <v/>
          </cell>
          <cell r="PG9" t="str">
            <v/>
          </cell>
          <cell r="PH9" t="str">
            <v/>
          </cell>
          <cell r="PI9" t="str">
            <v/>
          </cell>
          <cell r="PJ9" t="str">
            <v/>
          </cell>
          <cell r="PK9" t="str">
            <v/>
          </cell>
          <cell r="PL9" t="str">
            <v/>
          </cell>
          <cell r="PM9" t="str">
            <v/>
          </cell>
          <cell r="PN9" t="str">
            <v/>
          </cell>
          <cell r="PO9" t="str">
            <v/>
          </cell>
          <cell r="PP9" t="str">
            <v/>
          </cell>
          <cell r="PQ9" t="str">
            <v/>
          </cell>
          <cell r="PR9" t="str">
            <v/>
          </cell>
          <cell r="PS9" t="str">
            <v/>
          </cell>
          <cell r="PT9" t="str">
            <v/>
          </cell>
          <cell r="PU9" t="str">
            <v/>
          </cell>
          <cell r="PV9" t="str">
            <v/>
          </cell>
          <cell r="PW9" t="str">
            <v/>
          </cell>
          <cell r="PX9" t="str">
            <v/>
          </cell>
          <cell r="PY9" t="str">
            <v/>
          </cell>
          <cell r="PZ9" t="str">
            <v/>
          </cell>
          <cell r="QA9" t="str">
            <v/>
          </cell>
          <cell r="QB9" t="str">
            <v/>
          </cell>
          <cell r="QC9" t="str">
            <v/>
          </cell>
          <cell r="QD9" t="str">
            <v/>
          </cell>
          <cell r="QE9" t="str">
            <v/>
          </cell>
          <cell r="QF9" t="str">
            <v/>
          </cell>
          <cell r="QG9" t="str">
            <v/>
          </cell>
          <cell r="QH9" t="str">
            <v/>
          </cell>
          <cell r="QI9" t="str">
            <v/>
          </cell>
          <cell r="QJ9" t="str">
            <v/>
          </cell>
          <cell r="QK9" t="str">
            <v/>
          </cell>
          <cell r="QL9" t="str">
            <v/>
          </cell>
          <cell r="QM9" t="str">
            <v/>
          </cell>
          <cell r="QN9" t="str">
            <v/>
          </cell>
          <cell r="QO9" t="str">
            <v/>
          </cell>
          <cell r="QP9" t="str">
            <v/>
          </cell>
          <cell r="QQ9" t="str">
            <v/>
          </cell>
          <cell r="QR9" t="str">
            <v/>
          </cell>
          <cell r="QS9" t="str">
            <v/>
          </cell>
          <cell r="QT9" t="str">
            <v/>
          </cell>
          <cell r="QU9" t="str">
            <v/>
          </cell>
          <cell r="QV9" t="str">
            <v/>
          </cell>
          <cell r="QW9" t="str">
            <v/>
          </cell>
          <cell r="QX9" t="str">
            <v/>
          </cell>
          <cell r="QY9" t="str">
            <v/>
          </cell>
          <cell r="QZ9" t="str">
            <v/>
          </cell>
          <cell r="RA9" t="str">
            <v/>
          </cell>
          <cell r="RB9" t="str">
            <v/>
          </cell>
          <cell r="RC9" t="str">
            <v/>
          </cell>
          <cell r="RD9" t="str">
            <v/>
          </cell>
          <cell r="RE9" t="str">
            <v/>
          </cell>
          <cell r="RF9" t="str">
            <v/>
          </cell>
          <cell r="RG9" t="str">
            <v/>
          </cell>
          <cell r="RH9" t="str">
            <v/>
          </cell>
          <cell r="RI9" t="str">
            <v/>
          </cell>
          <cell r="RJ9" t="str">
            <v/>
          </cell>
          <cell r="RK9" t="str">
            <v/>
          </cell>
          <cell r="RL9" t="str">
            <v/>
          </cell>
          <cell r="RM9" t="str">
            <v/>
          </cell>
          <cell r="RN9" t="str">
            <v/>
          </cell>
          <cell r="RO9" t="str">
            <v/>
          </cell>
          <cell r="RP9" t="str">
            <v/>
          </cell>
          <cell r="RQ9" t="str">
            <v/>
          </cell>
          <cell r="RR9" t="str">
            <v/>
          </cell>
          <cell r="RS9" t="str">
            <v/>
          </cell>
          <cell r="RT9" t="str">
            <v/>
          </cell>
          <cell r="RU9" t="str">
            <v/>
          </cell>
          <cell r="RV9" t="str">
            <v/>
          </cell>
          <cell r="RW9" t="str">
            <v/>
          </cell>
          <cell r="RX9" t="str">
            <v/>
          </cell>
          <cell r="RY9" t="str">
            <v/>
          </cell>
          <cell r="RZ9" t="str">
            <v/>
          </cell>
          <cell r="SA9" t="str">
            <v/>
          </cell>
          <cell r="SB9" t="str">
            <v/>
          </cell>
          <cell r="SC9" t="str">
            <v/>
          </cell>
          <cell r="SD9" t="str">
            <v/>
          </cell>
          <cell r="SE9" t="str">
            <v/>
          </cell>
          <cell r="SF9" t="str">
            <v/>
          </cell>
          <cell r="SG9" t="str">
            <v/>
          </cell>
          <cell r="SH9" t="str">
            <v/>
          </cell>
          <cell r="SI9" t="str">
            <v/>
          </cell>
          <cell r="SJ9" t="str">
            <v/>
          </cell>
          <cell r="SK9" t="str">
            <v/>
          </cell>
          <cell r="SL9" t="str">
            <v/>
          </cell>
          <cell r="SM9" t="str">
            <v/>
          </cell>
          <cell r="SN9" t="str">
            <v/>
          </cell>
          <cell r="SO9" t="str">
            <v/>
          </cell>
          <cell r="SP9" t="str">
            <v/>
          </cell>
          <cell r="SQ9" t="str">
            <v/>
          </cell>
          <cell r="SR9" t="str">
            <v/>
          </cell>
          <cell r="SS9" t="str">
            <v/>
          </cell>
          <cell r="ST9" t="str">
            <v/>
          </cell>
          <cell r="SU9" t="str">
            <v/>
          </cell>
          <cell r="SV9" t="str">
            <v/>
          </cell>
          <cell r="SW9" t="str">
            <v/>
          </cell>
          <cell r="SX9" t="str">
            <v/>
          </cell>
          <cell r="SY9" t="str">
            <v/>
          </cell>
          <cell r="SZ9" t="str">
            <v/>
          </cell>
          <cell r="TA9" t="str">
            <v/>
          </cell>
          <cell r="TB9" t="str">
            <v/>
          </cell>
          <cell r="TC9" t="str">
            <v/>
          </cell>
          <cell r="TD9" t="str">
            <v/>
          </cell>
          <cell r="TE9" t="str">
            <v/>
          </cell>
          <cell r="TF9" t="str">
            <v/>
          </cell>
          <cell r="TG9" t="str">
            <v/>
          </cell>
          <cell r="TH9" t="str">
            <v/>
          </cell>
          <cell r="TI9" t="str">
            <v/>
          </cell>
          <cell r="TJ9" t="str">
            <v/>
          </cell>
          <cell r="TK9" t="str">
            <v/>
          </cell>
          <cell r="TL9" t="str">
            <v/>
          </cell>
          <cell r="TM9" t="str">
            <v/>
          </cell>
          <cell r="TN9">
            <v>0</v>
          </cell>
          <cell r="TO9">
            <v>0</v>
          </cell>
          <cell r="TP9">
            <v>0</v>
          </cell>
          <cell r="TQ9">
            <v>0</v>
          </cell>
          <cell r="TR9">
            <v>0</v>
          </cell>
          <cell r="TS9" t="str">
            <v>Pas de commentaire</v>
          </cell>
          <cell r="TT9" t="str">
            <v/>
          </cell>
          <cell r="TU9">
            <v>235914534</v>
          </cell>
          <cell r="TV9" t="str">
            <v>719ebed2-9c91-405c-b35e-de629950cfc7</v>
          </cell>
          <cell r="TW9">
            <v>44525.943460648137</v>
          </cell>
          <cell r="TX9" t="str">
            <v/>
          </cell>
          <cell r="TY9" t="str">
            <v/>
          </cell>
          <cell r="TZ9" t="str">
            <v>submitted_via_web</v>
          </cell>
          <cell r="UA9" t="str">
            <v>icsm_haiti</v>
          </cell>
          <cell r="UB9" t="str">
            <v/>
          </cell>
          <cell r="UC9">
            <v>8</v>
          </cell>
          <cell r="UD9" t="str">
            <v/>
          </cell>
        </row>
        <row r="10">
          <cell r="D10">
            <v>44525.53669158565</v>
          </cell>
          <cell r="E10">
            <v>44525.548232870373</v>
          </cell>
          <cell r="F10">
            <v>44525</v>
          </cell>
          <cell r="H10" t="str">
            <v>audit.csv</v>
          </cell>
          <cell r="I10" t="str">
            <v>icsm_haiti</v>
          </cell>
          <cell r="J10" t="str">
            <v/>
          </cell>
          <cell r="K10" t="str">
            <v/>
          </cell>
          <cell r="L10">
            <v>44525</v>
          </cell>
          <cell r="M10" t="str">
            <v>GVC</v>
          </cell>
          <cell r="N10" t="str">
            <v/>
          </cell>
          <cell r="O10" t="str">
            <v>gvc</v>
          </cell>
          <cell r="P10" t="str">
            <v>GVC</v>
          </cell>
          <cell r="Q10" t="str">
            <v>GVC</v>
          </cell>
          <cell r="R10" t="str">
            <v>GJ22</v>
          </cell>
          <cell r="S10" t="str">
            <v/>
          </cell>
          <cell r="T10" t="str">
            <v>gvc_gj22</v>
          </cell>
          <cell r="U10" t="str">
            <v>GJ22</v>
          </cell>
          <cell r="V10" t="str">
            <v>GJ22</v>
          </cell>
          <cell r="W10" t="str">
            <v>Artibonite</v>
          </cell>
          <cell r="X10" t="str">
            <v>Ennery</v>
          </cell>
          <cell r="Y10" t="str">
            <v>HT0512</v>
          </cell>
          <cell r="Z10" t="str">
            <v>Ennery</v>
          </cell>
          <cell r="AA10" t="str">
            <v>4e Section Puilboreau</v>
          </cell>
          <cell r="AB10" t="str">
            <v>HT0512-04</v>
          </cell>
          <cell r="AC10" t="str">
            <v>4e Section Puilboreau</v>
          </cell>
          <cell r="AD10" t="str">
            <v>Puilboreau</v>
          </cell>
          <cell r="AE10" t="str">
            <v/>
          </cell>
          <cell r="AF10" t="str">
            <v>enn_1</v>
          </cell>
          <cell r="AG10" t="str">
            <v>Puilboreau</v>
          </cell>
          <cell r="AH10" t="str">
            <v>Puilboreau</v>
          </cell>
          <cell r="AI10" t="str">
            <v>Marché Puilboreau</v>
          </cell>
          <cell r="AJ10" t="str">
            <v/>
          </cell>
          <cell r="AK10" t="str">
            <v>Ennery</v>
          </cell>
          <cell r="AL10" t="str">
            <v>Marché Puilboreau</v>
          </cell>
          <cell r="AM10" t="str">
            <v>Marché Puilboreau</v>
          </cell>
          <cell r="AN10" t="str">
            <v>Milieu rural</v>
          </cell>
          <cell r="AO10" t="str">
            <v>Enquête auprès d'un marchand</v>
          </cell>
          <cell r="AP10" t="str">
            <v>Oui</v>
          </cell>
          <cell r="AQ10" t="str">
            <v/>
          </cell>
          <cell r="AR10" t="str">
            <v>Oui</v>
          </cell>
          <cell r="AS10" t="str">
            <v/>
          </cell>
          <cell r="AT10" t="str">
            <v>Femme</v>
          </cell>
          <cell r="AU10">
            <v>44525</v>
          </cell>
          <cell r="AV10">
            <v>44525</v>
          </cell>
          <cell r="AW10" t="str">
            <v>Détaillant avec boutique</v>
          </cell>
          <cell r="AX10" t="str">
            <v/>
          </cell>
          <cell r="AY10" t="str">
            <v>Nourriture Produits et Ustensiles d'hygiène et assainissement</v>
          </cell>
          <cell r="AZ10">
            <v>1</v>
          </cell>
          <cell r="BA10">
            <v>1</v>
          </cell>
          <cell r="BB10">
            <v>0</v>
          </cell>
          <cell r="BC10">
            <v>0</v>
          </cell>
          <cell r="BD10" t="str">
            <v>nourriture</v>
          </cell>
          <cell r="BE10" t="str">
            <v>Nourriture</v>
          </cell>
          <cell r="BF10" t="str">
            <v>En espèces (Gourde)</v>
          </cell>
          <cell r="BG10">
            <v>1</v>
          </cell>
          <cell r="BH10">
            <v>0</v>
          </cell>
          <cell r="BI10">
            <v>0</v>
          </cell>
          <cell r="BJ10">
            <v>0</v>
          </cell>
          <cell r="BK10">
            <v>0</v>
          </cell>
          <cell r="BL10">
            <v>0</v>
          </cell>
          <cell r="BM10">
            <v>0</v>
          </cell>
          <cell r="BN10">
            <v>0</v>
          </cell>
          <cell r="BO10">
            <v>0</v>
          </cell>
          <cell r="BP10">
            <v>0</v>
          </cell>
          <cell r="BQ10" t="str">
            <v/>
          </cell>
          <cell r="BR10" t="str">
            <v>Oui, il y a plus de commerçants par rapport au mois passé</v>
          </cell>
          <cell r="BS10" t="str">
            <v>Moins de 20</v>
          </cell>
          <cell r="BT10" t="str">
            <v>Farine de blé blanche Riz Maïs (moulu) Sucre Haricot noir Huile végétale</v>
          </cell>
          <cell r="BU10">
            <v>1</v>
          </cell>
          <cell r="BV10">
            <v>1</v>
          </cell>
          <cell r="BW10">
            <v>1</v>
          </cell>
          <cell r="BX10">
            <v>1</v>
          </cell>
          <cell r="BY10">
            <v>1</v>
          </cell>
          <cell r="BZ10">
            <v>0</v>
          </cell>
          <cell r="CA10">
            <v>1</v>
          </cell>
          <cell r="CB10">
            <v>0</v>
          </cell>
          <cell r="CC10" t="str">
            <v>Oui je connais le prix de mes produits en grosse marmite</v>
          </cell>
          <cell r="CD10">
            <v>200</v>
          </cell>
          <cell r="CE10">
            <v>100</v>
          </cell>
          <cell r="CF10" t="str">
            <v>Oui</v>
          </cell>
          <cell r="CG10">
            <v>250</v>
          </cell>
          <cell r="CH10">
            <v>96.153846153846104</v>
          </cell>
          <cell r="CI10" t="str">
            <v>Oui</v>
          </cell>
          <cell r="CJ10">
            <v>225</v>
          </cell>
          <cell r="CK10">
            <v>97.826086956521706</v>
          </cell>
          <cell r="CL10" t="str">
            <v>Non</v>
          </cell>
          <cell r="CM10">
            <v>350</v>
          </cell>
          <cell r="CN10">
            <v>120.689655172413</v>
          </cell>
          <cell r="CO10" t="str">
            <v>Oui</v>
          </cell>
          <cell r="CP10">
            <v>550</v>
          </cell>
          <cell r="CQ10">
            <v>229.166666666666</v>
          </cell>
          <cell r="CR10" t="str">
            <v>Non</v>
          </cell>
          <cell r="CS10" t="str">
            <v/>
          </cell>
          <cell r="CT10" t="str">
            <v/>
          </cell>
          <cell r="CU10" t="str">
            <v/>
          </cell>
          <cell r="CV10" t="str">
            <v>Remplissage à partir de drum</v>
          </cell>
          <cell r="CW10" t="str">
            <v>Oui</v>
          </cell>
          <cell r="CX10">
            <v>1000</v>
          </cell>
          <cell r="CY10" t="str">
            <v/>
          </cell>
          <cell r="CZ10" t="str">
            <v/>
          </cell>
          <cell r="DA10" t="str">
            <v/>
          </cell>
          <cell r="DB10" t="str">
            <v/>
          </cell>
          <cell r="DC10" t="str">
            <v/>
          </cell>
          <cell r="DD10" t="str">
            <v/>
          </cell>
          <cell r="DE10" t="str">
            <v>NA</v>
          </cell>
          <cell r="DF10">
            <v>1000</v>
          </cell>
          <cell r="DG10" t="str">
            <v>Oui</v>
          </cell>
          <cell r="DH10" t="str">
            <v>Oui</v>
          </cell>
          <cell r="DI10" t="str">
            <v>Changement du taux de change de la Gourde Problèmes liés au transport ou au carburant Article trop cher</v>
          </cell>
          <cell r="DJ10">
            <v>1</v>
          </cell>
          <cell r="DK10">
            <v>1</v>
          </cell>
          <cell r="DL10">
            <v>0</v>
          </cell>
          <cell r="DM10">
            <v>0</v>
          </cell>
          <cell r="DN10">
            <v>1</v>
          </cell>
          <cell r="DO10">
            <v>0</v>
          </cell>
          <cell r="DP10">
            <v>0</v>
          </cell>
          <cell r="DQ10">
            <v>0</v>
          </cell>
          <cell r="DR10">
            <v>0</v>
          </cell>
          <cell r="DS10">
            <v>0</v>
          </cell>
          <cell r="DT10">
            <v>0</v>
          </cell>
          <cell r="DU10">
            <v>0</v>
          </cell>
          <cell r="DV10">
            <v>0</v>
          </cell>
          <cell r="DW10">
            <v>0</v>
          </cell>
          <cell r="DX10" t="str">
            <v/>
          </cell>
          <cell r="DY10" t="str">
            <v>Riz Farine de blé blanche Huile végétale Haricot noir Sucre</v>
          </cell>
          <cell r="DZ10">
            <v>1</v>
          </cell>
          <cell r="EA10">
            <v>1</v>
          </cell>
          <cell r="EB10">
            <v>0</v>
          </cell>
          <cell r="EC10">
            <v>1</v>
          </cell>
          <cell r="ED10">
            <v>1</v>
          </cell>
          <cell r="EE10">
            <v>0</v>
          </cell>
          <cell r="EF10">
            <v>1</v>
          </cell>
          <cell r="EG10">
            <v>0</v>
          </cell>
          <cell r="EH10" t="str">
            <v>Non</v>
          </cell>
          <cell r="EI10" t="str">
            <v>Non</v>
          </cell>
          <cell r="EJ10" t="str">
            <v>Oui</v>
          </cell>
          <cell r="EK10" t="str">
            <v>Artibonite</v>
          </cell>
          <cell r="EL10" t="str">
            <v>Meme</v>
          </cell>
          <cell r="EM10" t="str">
            <v>Gonaïves</v>
          </cell>
          <cell r="EN10" t="str">
            <v>Différent</v>
          </cell>
          <cell r="EO10" t="str">
            <v>Savon lessive Papier toilette Brosse à dent Serviettes hygiéniques Chlore en grain (nettoyage) Savon pour se laver</v>
          </cell>
          <cell r="EP10">
            <v>1</v>
          </cell>
          <cell r="EQ10">
            <v>1</v>
          </cell>
          <cell r="ER10">
            <v>0</v>
          </cell>
          <cell r="ES10">
            <v>1</v>
          </cell>
          <cell r="ET10">
            <v>1</v>
          </cell>
          <cell r="EU10">
            <v>1</v>
          </cell>
          <cell r="EV10">
            <v>1</v>
          </cell>
          <cell r="EW10">
            <v>0</v>
          </cell>
          <cell r="EX10">
            <v>0</v>
          </cell>
          <cell r="EY10">
            <v>0</v>
          </cell>
          <cell r="EZ10">
            <v>0</v>
          </cell>
          <cell r="FA10" t="str">
            <v>Oui</v>
          </cell>
          <cell r="FB10">
            <v>30</v>
          </cell>
          <cell r="FC10">
            <v>30</v>
          </cell>
          <cell r="FD10" t="str">
            <v/>
          </cell>
          <cell r="FE10" t="str">
            <v/>
          </cell>
          <cell r="FF10" t="str">
            <v/>
          </cell>
          <cell r="FG10">
            <v>30</v>
          </cell>
          <cell r="FH10" t="str">
            <v>Oui</v>
          </cell>
          <cell r="FI10">
            <v>25</v>
          </cell>
          <cell r="FJ10" t="str">
            <v>Oui</v>
          </cell>
          <cell r="FK10">
            <v>30</v>
          </cell>
          <cell r="FL10" t="str">
            <v>Oui</v>
          </cell>
          <cell r="FM10" t="str">
            <v>Oui</v>
          </cell>
          <cell r="FN10">
            <v>15</v>
          </cell>
          <cell r="FO10" t="str">
            <v/>
          </cell>
          <cell r="FP10" t="str">
            <v/>
          </cell>
          <cell r="FQ10">
            <v>15</v>
          </cell>
          <cell r="FR10" t="str">
            <v>Oui</v>
          </cell>
          <cell r="FS10" t="str">
            <v/>
          </cell>
          <cell r="FT10" t="str">
            <v/>
          </cell>
          <cell r="FU10" t="str">
            <v/>
          </cell>
          <cell r="FV10" t="str">
            <v/>
          </cell>
          <cell r="FW10" t="str">
            <v/>
          </cell>
          <cell r="FX10" t="str">
            <v/>
          </cell>
          <cell r="FY10" t="str">
            <v>Oui</v>
          </cell>
          <cell r="FZ10">
            <v>50</v>
          </cell>
          <cell r="GA10" t="str">
            <v/>
          </cell>
          <cell r="GB10" t="str">
            <v/>
          </cell>
          <cell r="GC10" t="str">
            <v/>
          </cell>
          <cell r="GD10">
            <v>50</v>
          </cell>
          <cell r="GE10" t="str">
            <v>Oui</v>
          </cell>
          <cell r="GF10" t="str">
            <v>Oui</v>
          </cell>
          <cell r="GG10" t="str">
            <v/>
          </cell>
          <cell r="GH10">
            <v>25</v>
          </cell>
          <cell r="GI10" t="str">
            <v/>
          </cell>
          <cell r="GJ10" t="str">
            <v/>
          </cell>
          <cell r="GK10" t="str">
            <v/>
          </cell>
          <cell r="GL10" t="str">
            <v/>
          </cell>
          <cell r="GM10" t="str">
            <v/>
          </cell>
          <cell r="GN10" t="str">
            <v/>
          </cell>
          <cell r="GO10" t="str">
            <v>Oui</v>
          </cell>
          <cell r="GP10" t="str">
            <v>NA</v>
          </cell>
          <cell r="GQ10">
            <v>25</v>
          </cell>
          <cell r="GR10" t="str">
            <v/>
          </cell>
          <cell r="GS10" t="str">
            <v/>
          </cell>
          <cell r="GT10" t="str">
            <v/>
          </cell>
          <cell r="GU10" t="str">
            <v>Oui</v>
          </cell>
          <cell r="GV10" t="str">
            <v>Changement du taux de change de la Gourde A cause d’une catastrophe naturelle</v>
          </cell>
          <cell r="GW10">
            <v>1</v>
          </cell>
          <cell r="GX10">
            <v>0</v>
          </cell>
          <cell r="GY10">
            <v>1</v>
          </cell>
          <cell r="GZ10">
            <v>0</v>
          </cell>
          <cell r="HA10">
            <v>0</v>
          </cell>
          <cell r="HB10">
            <v>0</v>
          </cell>
          <cell r="HC10">
            <v>0</v>
          </cell>
          <cell r="HD10">
            <v>0</v>
          </cell>
          <cell r="HE10">
            <v>0</v>
          </cell>
          <cell r="HF10">
            <v>0</v>
          </cell>
          <cell r="HG10">
            <v>0</v>
          </cell>
          <cell r="HH10">
            <v>0</v>
          </cell>
          <cell r="HI10">
            <v>0</v>
          </cell>
          <cell r="HJ10" t="str">
            <v/>
          </cell>
          <cell r="HK10" t="str">
            <v>Savon lessive Chlore en grain (nettoyage)</v>
          </cell>
          <cell r="HL10">
            <v>1</v>
          </cell>
          <cell r="HM10">
            <v>0</v>
          </cell>
          <cell r="HN10">
            <v>0</v>
          </cell>
          <cell r="HO10">
            <v>0</v>
          </cell>
          <cell r="HP10">
            <v>0</v>
          </cell>
          <cell r="HQ10">
            <v>1</v>
          </cell>
          <cell r="HR10">
            <v>0</v>
          </cell>
          <cell r="HS10">
            <v>0</v>
          </cell>
          <cell r="HT10">
            <v>0</v>
          </cell>
          <cell r="HU10">
            <v>0</v>
          </cell>
          <cell r="HV10">
            <v>0</v>
          </cell>
          <cell r="HW10" t="str">
            <v>Non</v>
          </cell>
          <cell r="HX10" t="str">
            <v>Non</v>
          </cell>
          <cell r="HY10" t="str">
            <v>Oui</v>
          </cell>
          <cell r="HZ10" t="str">
            <v>Artibonite</v>
          </cell>
          <cell r="IA10" t="str">
            <v>Meme</v>
          </cell>
          <cell r="IB10" t="str">
            <v>Gonaïves</v>
          </cell>
          <cell r="IC10" t="str">
            <v>Différent</v>
          </cell>
          <cell r="ID10" t="str">
            <v/>
          </cell>
          <cell r="IE10" t="str">
            <v/>
          </cell>
          <cell r="IF10" t="str">
            <v>Oui</v>
          </cell>
          <cell r="IG10" t="str">
            <v>Vols ou pillages</v>
          </cell>
          <cell r="IH10">
            <v>1</v>
          </cell>
          <cell r="II10">
            <v>0</v>
          </cell>
          <cell r="IJ10">
            <v>0</v>
          </cell>
          <cell r="IK10">
            <v>0</v>
          </cell>
          <cell r="IL10">
            <v>0</v>
          </cell>
          <cell r="IM10">
            <v>0</v>
          </cell>
          <cell r="IN10" t="str">
            <v/>
          </cell>
          <cell r="IO10" t="str">
            <v>Risques de vols ou pillages</v>
          </cell>
          <cell r="IP10">
            <v>1</v>
          </cell>
          <cell r="IQ10">
            <v>0</v>
          </cell>
          <cell r="IR10">
            <v>0</v>
          </cell>
          <cell r="IS10">
            <v>0</v>
          </cell>
          <cell r="IT10">
            <v>0</v>
          </cell>
          <cell r="IU10">
            <v>0</v>
          </cell>
          <cell r="IV10">
            <v>0</v>
          </cell>
          <cell r="IW10">
            <v>0</v>
          </cell>
          <cell r="IX10" t="str">
            <v/>
          </cell>
          <cell r="IY10" t="str">
            <v>Oui</v>
          </cell>
          <cell r="IZ10" t="str">
            <v/>
          </cell>
          <cell r="JA10" t="str">
            <v>Nourriture</v>
          </cell>
          <cell r="JB10">
            <v>1</v>
          </cell>
          <cell r="JC10">
            <v>0</v>
          </cell>
          <cell r="JD10">
            <v>0</v>
          </cell>
          <cell r="JE10">
            <v>0</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cell r="JX10" t="str">
            <v/>
          </cell>
          <cell r="JY10" t="str">
            <v/>
          </cell>
          <cell r="JZ10" t="str">
            <v/>
          </cell>
          <cell r="KA10" t="str">
            <v/>
          </cell>
          <cell r="KB10" t="str">
            <v/>
          </cell>
          <cell r="KC10" t="str">
            <v/>
          </cell>
          <cell r="KD10" t="str">
            <v/>
          </cell>
          <cell r="KE10" t="str">
            <v/>
          </cell>
          <cell r="KF10" t="str">
            <v/>
          </cell>
          <cell r="KG10" t="str">
            <v/>
          </cell>
          <cell r="KH10" t="str">
            <v/>
          </cell>
          <cell r="KI10" t="str">
            <v/>
          </cell>
          <cell r="KJ10" t="str">
            <v/>
          </cell>
          <cell r="KK10" t="str">
            <v/>
          </cell>
          <cell r="KL10" t="str">
            <v/>
          </cell>
          <cell r="KM10" t="str">
            <v/>
          </cell>
          <cell r="KN10" t="str">
            <v/>
          </cell>
          <cell r="KO10" t="str">
            <v/>
          </cell>
          <cell r="KP10" t="str">
            <v/>
          </cell>
          <cell r="KQ10" t="str">
            <v/>
          </cell>
          <cell r="KR10" t="str">
            <v/>
          </cell>
          <cell r="KS10" t="str">
            <v/>
          </cell>
          <cell r="KT10" t="str">
            <v/>
          </cell>
          <cell r="KU10" t="str">
            <v/>
          </cell>
          <cell r="KV10" t="str">
            <v/>
          </cell>
          <cell r="KW10" t="str">
            <v/>
          </cell>
          <cell r="KX10" t="str">
            <v/>
          </cell>
          <cell r="KY10" t="str">
            <v/>
          </cell>
          <cell r="KZ10" t="str">
            <v/>
          </cell>
          <cell r="LA10" t="str">
            <v/>
          </cell>
          <cell r="LB10" t="str">
            <v/>
          </cell>
          <cell r="LC10" t="str">
            <v/>
          </cell>
          <cell r="LD10" t="str">
            <v/>
          </cell>
          <cell r="LE10" t="str">
            <v/>
          </cell>
          <cell r="LF10" t="str">
            <v/>
          </cell>
          <cell r="LG10" t="str">
            <v/>
          </cell>
          <cell r="LH10" t="str">
            <v/>
          </cell>
          <cell r="LI10" t="str">
            <v/>
          </cell>
          <cell r="LJ10" t="str">
            <v/>
          </cell>
          <cell r="LK10" t="str">
            <v/>
          </cell>
          <cell r="LL10" t="str">
            <v/>
          </cell>
          <cell r="LM10" t="str">
            <v/>
          </cell>
          <cell r="LN10" t="str">
            <v/>
          </cell>
          <cell r="LO10" t="str">
            <v/>
          </cell>
          <cell r="LP10" t="str">
            <v/>
          </cell>
          <cell r="LQ10" t="str">
            <v/>
          </cell>
          <cell r="LR10" t="str">
            <v/>
          </cell>
          <cell r="LS10" t="str">
            <v/>
          </cell>
          <cell r="LT10" t="str">
            <v/>
          </cell>
          <cell r="LU10" t="str">
            <v/>
          </cell>
          <cell r="LV10" t="str">
            <v/>
          </cell>
          <cell r="LW10" t="str">
            <v/>
          </cell>
          <cell r="LX10" t="str">
            <v/>
          </cell>
          <cell r="LY10" t="str">
            <v/>
          </cell>
          <cell r="LZ10" t="str">
            <v/>
          </cell>
          <cell r="MA10" t="str">
            <v/>
          </cell>
          <cell r="MB10" t="str">
            <v/>
          </cell>
          <cell r="MC10" t="str">
            <v/>
          </cell>
          <cell r="MD10" t="str">
            <v/>
          </cell>
          <cell r="ME10" t="str">
            <v/>
          </cell>
          <cell r="MF10" t="str">
            <v/>
          </cell>
          <cell r="MG10" t="str">
            <v/>
          </cell>
          <cell r="MH10" t="str">
            <v/>
          </cell>
          <cell r="MI10" t="str">
            <v/>
          </cell>
          <cell r="MJ10" t="str">
            <v/>
          </cell>
          <cell r="MK10" t="str">
            <v/>
          </cell>
          <cell r="ML10" t="str">
            <v/>
          </cell>
          <cell r="MM10" t="str">
            <v/>
          </cell>
          <cell r="MN10" t="str">
            <v/>
          </cell>
          <cell r="MO10" t="str">
            <v/>
          </cell>
          <cell r="MP10" t="str">
            <v/>
          </cell>
          <cell r="MQ10" t="str">
            <v/>
          </cell>
          <cell r="MR10" t="str">
            <v/>
          </cell>
          <cell r="MS10" t="str">
            <v/>
          </cell>
          <cell r="MT10" t="str">
            <v/>
          </cell>
          <cell r="MU10" t="str">
            <v/>
          </cell>
          <cell r="MV10" t="str">
            <v/>
          </cell>
          <cell r="MW10" t="str">
            <v/>
          </cell>
          <cell r="MX10" t="str">
            <v/>
          </cell>
          <cell r="MY10" t="str">
            <v/>
          </cell>
          <cell r="MZ10" t="str">
            <v/>
          </cell>
          <cell r="NA10" t="str">
            <v/>
          </cell>
          <cell r="NB10" t="str">
            <v/>
          </cell>
          <cell r="NC10" t="str">
            <v/>
          </cell>
          <cell r="ND10" t="str">
            <v/>
          </cell>
          <cell r="NE10" t="str">
            <v/>
          </cell>
          <cell r="NF10" t="str">
            <v/>
          </cell>
          <cell r="NG10" t="str">
            <v/>
          </cell>
          <cell r="NH10" t="str">
            <v/>
          </cell>
          <cell r="NI10" t="str">
            <v/>
          </cell>
          <cell r="NJ10" t="str">
            <v/>
          </cell>
          <cell r="NK10" t="str">
            <v/>
          </cell>
          <cell r="NL10" t="str">
            <v/>
          </cell>
          <cell r="NM10" t="str">
            <v/>
          </cell>
          <cell r="NN10" t="str">
            <v/>
          </cell>
          <cell r="NO10" t="str">
            <v/>
          </cell>
          <cell r="NP10" t="str">
            <v/>
          </cell>
          <cell r="NQ10" t="str">
            <v/>
          </cell>
          <cell r="NR10" t="str">
            <v/>
          </cell>
          <cell r="NS10" t="str">
            <v/>
          </cell>
          <cell r="NT10" t="str">
            <v/>
          </cell>
          <cell r="NU10" t="str">
            <v/>
          </cell>
          <cell r="NV10" t="str">
            <v/>
          </cell>
          <cell r="NW10" t="str">
            <v/>
          </cell>
          <cell r="NX10" t="str">
            <v/>
          </cell>
          <cell r="NY10" t="str">
            <v/>
          </cell>
          <cell r="NZ10" t="str">
            <v/>
          </cell>
          <cell r="OA10" t="str">
            <v/>
          </cell>
          <cell r="OB10" t="str">
            <v/>
          </cell>
          <cell r="OC10" t="str">
            <v/>
          </cell>
          <cell r="OD10" t="str">
            <v/>
          </cell>
          <cell r="OE10" t="str">
            <v/>
          </cell>
          <cell r="OF10" t="str">
            <v/>
          </cell>
          <cell r="OG10" t="str">
            <v/>
          </cell>
          <cell r="OH10" t="str">
            <v/>
          </cell>
          <cell r="OI10" t="str">
            <v/>
          </cell>
          <cell r="OJ10" t="str">
            <v/>
          </cell>
          <cell r="OK10" t="str">
            <v/>
          </cell>
          <cell r="OL10" t="str">
            <v/>
          </cell>
          <cell r="OM10" t="str">
            <v/>
          </cell>
          <cell r="ON10" t="str">
            <v/>
          </cell>
          <cell r="OO10" t="str">
            <v/>
          </cell>
          <cell r="OP10" t="str">
            <v/>
          </cell>
          <cell r="OQ10" t="str">
            <v/>
          </cell>
          <cell r="OR10" t="str">
            <v/>
          </cell>
          <cell r="OS10" t="str">
            <v/>
          </cell>
          <cell r="OT10" t="str">
            <v/>
          </cell>
          <cell r="OU10" t="str">
            <v/>
          </cell>
          <cell r="OV10" t="str">
            <v/>
          </cell>
          <cell r="OW10" t="str">
            <v/>
          </cell>
          <cell r="OX10" t="str">
            <v/>
          </cell>
          <cell r="OY10" t="str">
            <v/>
          </cell>
          <cell r="OZ10" t="str">
            <v/>
          </cell>
          <cell r="PA10" t="str">
            <v/>
          </cell>
          <cell r="PB10" t="str">
            <v/>
          </cell>
          <cell r="PC10" t="str">
            <v/>
          </cell>
          <cell r="PD10" t="str">
            <v/>
          </cell>
          <cell r="PE10" t="str">
            <v/>
          </cell>
          <cell r="PF10" t="str">
            <v/>
          </cell>
          <cell r="PG10" t="str">
            <v/>
          </cell>
          <cell r="PH10" t="str">
            <v/>
          </cell>
          <cell r="PI10" t="str">
            <v/>
          </cell>
          <cell r="PJ10" t="str">
            <v/>
          </cell>
          <cell r="PK10" t="str">
            <v/>
          </cell>
          <cell r="PL10" t="str">
            <v/>
          </cell>
          <cell r="PM10" t="str">
            <v/>
          </cell>
          <cell r="PN10" t="str">
            <v/>
          </cell>
          <cell r="PO10" t="str">
            <v/>
          </cell>
          <cell r="PP10" t="str">
            <v/>
          </cell>
          <cell r="PQ10" t="str">
            <v/>
          </cell>
          <cell r="PR10" t="str">
            <v/>
          </cell>
          <cell r="PS10" t="str">
            <v/>
          </cell>
          <cell r="PT10" t="str">
            <v/>
          </cell>
          <cell r="PU10" t="str">
            <v/>
          </cell>
          <cell r="PV10" t="str">
            <v/>
          </cell>
          <cell r="PW10" t="str">
            <v/>
          </cell>
          <cell r="PX10" t="str">
            <v/>
          </cell>
          <cell r="PY10" t="str">
            <v/>
          </cell>
          <cell r="PZ10" t="str">
            <v/>
          </cell>
          <cell r="QA10" t="str">
            <v/>
          </cell>
          <cell r="QB10" t="str">
            <v/>
          </cell>
          <cell r="QC10" t="str">
            <v/>
          </cell>
          <cell r="QD10" t="str">
            <v/>
          </cell>
          <cell r="QE10" t="str">
            <v/>
          </cell>
          <cell r="QF10" t="str">
            <v/>
          </cell>
          <cell r="QG10" t="str">
            <v/>
          </cell>
          <cell r="QH10" t="str">
            <v/>
          </cell>
          <cell r="QI10" t="str">
            <v/>
          </cell>
          <cell r="QJ10" t="str">
            <v/>
          </cell>
          <cell r="QK10" t="str">
            <v/>
          </cell>
          <cell r="QL10" t="str">
            <v/>
          </cell>
          <cell r="QM10" t="str">
            <v/>
          </cell>
          <cell r="QN10" t="str">
            <v/>
          </cell>
          <cell r="QO10" t="str">
            <v/>
          </cell>
          <cell r="QP10" t="str">
            <v/>
          </cell>
          <cell r="QQ10" t="str">
            <v/>
          </cell>
          <cell r="QR10" t="str">
            <v/>
          </cell>
          <cell r="QS10" t="str">
            <v/>
          </cell>
          <cell r="QT10" t="str">
            <v/>
          </cell>
          <cell r="QU10" t="str">
            <v/>
          </cell>
          <cell r="QV10" t="str">
            <v/>
          </cell>
          <cell r="QW10" t="str">
            <v/>
          </cell>
          <cell r="QX10" t="str">
            <v/>
          </cell>
          <cell r="QY10" t="str">
            <v/>
          </cell>
          <cell r="QZ10" t="str">
            <v/>
          </cell>
          <cell r="RA10" t="str">
            <v/>
          </cell>
          <cell r="RB10" t="str">
            <v/>
          </cell>
          <cell r="RC10" t="str">
            <v/>
          </cell>
          <cell r="RD10" t="str">
            <v/>
          </cell>
          <cell r="RE10" t="str">
            <v/>
          </cell>
          <cell r="RF10" t="str">
            <v/>
          </cell>
          <cell r="RG10" t="str">
            <v/>
          </cell>
          <cell r="RH10" t="str">
            <v/>
          </cell>
          <cell r="RI10" t="str">
            <v/>
          </cell>
          <cell r="RJ10" t="str">
            <v/>
          </cell>
          <cell r="RK10" t="str">
            <v/>
          </cell>
          <cell r="RL10" t="str">
            <v/>
          </cell>
          <cell r="RM10" t="str">
            <v/>
          </cell>
          <cell r="RN10" t="str">
            <v/>
          </cell>
          <cell r="RO10" t="str">
            <v/>
          </cell>
          <cell r="RP10" t="str">
            <v/>
          </cell>
          <cell r="RQ10" t="str">
            <v/>
          </cell>
          <cell r="RR10" t="str">
            <v/>
          </cell>
          <cell r="RS10" t="str">
            <v/>
          </cell>
          <cell r="RT10" t="str">
            <v/>
          </cell>
          <cell r="RU10" t="str">
            <v/>
          </cell>
          <cell r="RV10" t="str">
            <v/>
          </cell>
          <cell r="RW10" t="str">
            <v/>
          </cell>
          <cell r="RX10" t="str">
            <v/>
          </cell>
          <cell r="RY10" t="str">
            <v/>
          </cell>
          <cell r="RZ10" t="str">
            <v/>
          </cell>
          <cell r="SA10" t="str">
            <v/>
          </cell>
          <cell r="SB10" t="str">
            <v/>
          </cell>
          <cell r="SC10" t="str">
            <v/>
          </cell>
          <cell r="SD10" t="str">
            <v/>
          </cell>
          <cell r="SE10" t="str">
            <v/>
          </cell>
          <cell r="SF10" t="str">
            <v/>
          </cell>
          <cell r="SG10" t="str">
            <v/>
          </cell>
          <cell r="SH10" t="str">
            <v/>
          </cell>
          <cell r="SI10" t="str">
            <v/>
          </cell>
          <cell r="SJ10" t="str">
            <v/>
          </cell>
          <cell r="SK10" t="str">
            <v/>
          </cell>
          <cell r="SL10" t="str">
            <v/>
          </cell>
          <cell r="SM10" t="str">
            <v/>
          </cell>
          <cell r="SN10" t="str">
            <v/>
          </cell>
          <cell r="SO10" t="str">
            <v/>
          </cell>
          <cell r="SP10" t="str">
            <v/>
          </cell>
          <cell r="SQ10" t="str">
            <v/>
          </cell>
          <cell r="SR10" t="str">
            <v/>
          </cell>
          <cell r="SS10" t="str">
            <v/>
          </cell>
          <cell r="ST10" t="str">
            <v/>
          </cell>
          <cell r="SU10" t="str">
            <v/>
          </cell>
          <cell r="SV10" t="str">
            <v/>
          </cell>
          <cell r="SW10" t="str">
            <v/>
          </cell>
          <cell r="SX10" t="str">
            <v/>
          </cell>
          <cell r="SY10" t="str">
            <v/>
          </cell>
          <cell r="SZ10" t="str">
            <v/>
          </cell>
          <cell r="TA10" t="str">
            <v/>
          </cell>
          <cell r="TB10" t="str">
            <v/>
          </cell>
          <cell r="TC10" t="str">
            <v/>
          </cell>
          <cell r="TD10" t="str">
            <v/>
          </cell>
          <cell r="TE10" t="str">
            <v/>
          </cell>
          <cell r="TF10" t="str">
            <v/>
          </cell>
          <cell r="TG10" t="str">
            <v/>
          </cell>
          <cell r="TH10" t="str">
            <v/>
          </cell>
          <cell r="TI10" t="str">
            <v/>
          </cell>
          <cell r="TJ10" t="str">
            <v/>
          </cell>
          <cell r="TK10" t="str">
            <v/>
          </cell>
          <cell r="TL10" t="str">
            <v/>
          </cell>
          <cell r="TM10" t="str">
            <v/>
          </cell>
          <cell r="TN10">
            <v>0</v>
          </cell>
          <cell r="TO10">
            <v>0</v>
          </cell>
          <cell r="TP10">
            <v>0</v>
          </cell>
          <cell r="TQ10">
            <v>0</v>
          </cell>
          <cell r="TR10">
            <v>0</v>
          </cell>
          <cell r="TS10" t="str">
            <v>Pas de commentaire</v>
          </cell>
          <cell r="TT10" t="str">
            <v/>
          </cell>
          <cell r="TU10">
            <v>235914538</v>
          </cell>
          <cell r="TV10" t="str">
            <v>e0ac8b4f-3d44-49f6-864f-508c5805bc45</v>
          </cell>
          <cell r="TW10">
            <v>44525.943483796298</v>
          </cell>
          <cell r="TX10" t="str">
            <v/>
          </cell>
          <cell r="TY10" t="str">
            <v/>
          </cell>
          <cell r="TZ10" t="str">
            <v>submitted_via_web</v>
          </cell>
          <cell r="UA10" t="str">
            <v>icsm_haiti</v>
          </cell>
          <cell r="UB10" t="str">
            <v/>
          </cell>
          <cell r="UC10">
            <v>9</v>
          </cell>
          <cell r="UD10" t="str">
            <v/>
          </cell>
        </row>
        <row r="11">
          <cell r="D11">
            <v>44525.552913506937</v>
          </cell>
          <cell r="E11">
            <v>44525.562396180547</v>
          </cell>
          <cell r="F11">
            <v>44525</v>
          </cell>
          <cell r="H11" t="str">
            <v>audit.csv</v>
          </cell>
          <cell r="I11" t="str">
            <v>icsm_haiti</v>
          </cell>
          <cell r="J11" t="str">
            <v/>
          </cell>
          <cell r="K11" t="str">
            <v/>
          </cell>
          <cell r="L11">
            <v>44525</v>
          </cell>
          <cell r="M11" t="str">
            <v>GVC</v>
          </cell>
          <cell r="N11" t="str">
            <v/>
          </cell>
          <cell r="O11" t="str">
            <v>gvc</v>
          </cell>
          <cell r="P11" t="str">
            <v>GVC</v>
          </cell>
          <cell r="Q11" t="str">
            <v>GVC</v>
          </cell>
          <cell r="R11" t="str">
            <v>GJ22</v>
          </cell>
          <cell r="S11" t="str">
            <v/>
          </cell>
          <cell r="T11" t="str">
            <v>gvc_gj22</v>
          </cell>
          <cell r="U11" t="str">
            <v>GJ22</v>
          </cell>
          <cell r="V11" t="str">
            <v>GJ22</v>
          </cell>
          <cell r="W11" t="str">
            <v>Artibonite</v>
          </cell>
          <cell r="X11" t="str">
            <v>Ennery</v>
          </cell>
          <cell r="Y11" t="str">
            <v>HT0512</v>
          </cell>
          <cell r="Z11" t="str">
            <v>Ennery</v>
          </cell>
          <cell r="AA11" t="str">
            <v>4e Section Puilboreau</v>
          </cell>
          <cell r="AB11" t="str">
            <v>HT0512-04</v>
          </cell>
          <cell r="AC11" t="str">
            <v>4e Section Puilboreau</v>
          </cell>
          <cell r="AD11" t="str">
            <v>Puilboreau</v>
          </cell>
          <cell r="AE11" t="str">
            <v/>
          </cell>
          <cell r="AF11" t="str">
            <v>enn_1</v>
          </cell>
          <cell r="AG11" t="str">
            <v>Puilboreau</v>
          </cell>
          <cell r="AH11" t="str">
            <v>Puilboreau</v>
          </cell>
          <cell r="AI11" t="str">
            <v>Marché Puilboreau</v>
          </cell>
          <cell r="AJ11" t="str">
            <v/>
          </cell>
          <cell r="AK11" t="str">
            <v>Ennery</v>
          </cell>
          <cell r="AL11" t="str">
            <v>Marché Puilboreau</v>
          </cell>
          <cell r="AM11" t="str">
            <v>Marché Puilboreau</v>
          </cell>
          <cell r="AN11" t="str">
            <v>Milieu rural</v>
          </cell>
          <cell r="AO11" t="str">
            <v>Enquête auprès d'un client (pour l'eau de boisson et la situation sécuritaire)</v>
          </cell>
          <cell r="AP11" t="str">
            <v>Oui</v>
          </cell>
          <cell r="AQ11" t="str">
            <v/>
          </cell>
          <cell r="AR11" t="str">
            <v>Oui</v>
          </cell>
          <cell r="AS11" t="str">
            <v/>
          </cell>
          <cell r="AT11" t="str">
            <v>Femme</v>
          </cell>
          <cell r="AU11">
            <v>44525</v>
          </cell>
          <cell r="AV11">
            <v>44525</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
          </cell>
          <cell r="GD11" t="str">
            <v/>
          </cell>
          <cell r="GE11" t="str">
            <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
          </cell>
          <cell r="HB11" t="str">
            <v/>
          </cell>
          <cell r="HC11" t="str">
            <v/>
          </cell>
          <cell r="HD11" t="str">
            <v/>
          </cell>
          <cell r="HE11" t="str">
            <v/>
          </cell>
          <cell r="HF11" t="str">
            <v/>
          </cell>
          <cell r="HG11" t="str">
            <v/>
          </cell>
          <cell r="HH11" t="str">
            <v/>
          </cell>
          <cell r="HI11" t="str">
            <v/>
          </cell>
          <cell r="HJ11" t="str">
            <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t="str">
            <v/>
          </cell>
          <cell r="HY11" t="str">
            <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t="str">
            <v/>
          </cell>
          <cell r="IN11" t="str">
            <v/>
          </cell>
          <cell r="IO11" t="str">
            <v/>
          </cell>
          <cell r="IP11" t="str">
            <v/>
          </cell>
          <cell r="IQ11" t="str">
            <v/>
          </cell>
          <cell r="IR11" t="str">
            <v/>
          </cell>
          <cell r="IS11" t="str">
            <v/>
          </cell>
          <cell r="IT11" t="str">
            <v/>
          </cell>
          <cell r="IU11" t="str">
            <v/>
          </cell>
          <cell r="IV11" t="str">
            <v/>
          </cell>
          <cell r="IW11" t="str">
            <v/>
          </cell>
          <cell r="IX11" t="str">
            <v/>
          </cell>
          <cell r="IY11" t="str">
            <v/>
          </cell>
          <cell r="IZ11" t="str">
            <v/>
          </cell>
          <cell r="JA11" t="str">
            <v/>
          </cell>
          <cell r="JB11" t="str">
            <v/>
          </cell>
          <cell r="JC11" t="str">
            <v/>
          </cell>
          <cell r="JD11" t="str">
            <v/>
          </cell>
          <cell r="JE11" t="str">
            <v/>
          </cell>
          <cell r="JF11" t="str">
            <v>Oui</v>
          </cell>
          <cell r="JG11" t="str">
            <v>Non, je ne vais jamais chercher de l'eau</v>
          </cell>
          <cell r="JH11" t="str">
            <v/>
          </cell>
          <cell r="JI11" t="str">
            <v/>
          </cell>
          <cell r="JJ11" t="str">
            <v/>
          </cell>
          <cell r="JK11" t="str">
            <v/>
          </cell>
          <cell r="JL11" t="str">
            <v/>
          </cell>
          <cell r="JM11" t="str">
            <v/>
          </cell>
          <cell r="JN11" t="str">
            <v/>
          </cell>
          <cell r="JO11" t="str">
            <v/>
          </cell>
          <cell r="JP11" t="str">
            <v/>
          </cell>
          <cell r="JQ11" t="str">
            <v/>
          </cell>
          <cell r="JR11" t="str">
            <v/>
          </cell>
          <cell r="JS11" t="str">
            <v/>
          </cell>
          <cell r="JT11" t="str">
            <v/>
          </cell>
          <cell r="JU11" t="str">
            <v/>
          </cell>
          <cell r="JV11" t="str">
            <v/>
          </cell>
          <cell r="JW11" t="str">
            <v/>
          </cell>
          <cell r="JX11" t="str">
            <v/>
          </cell>
          <cell r="JY11" t="str">
            <v/>
          </cell>
          <cell r="JZ11" t="str">
            <v/>
          </cell>
          <cell r="KA11" t="str">
            <v/>
          </cell>
          <cell r="KB11" t="str">
            <v/>
          </cell>
          <cell r="KC11" t="str">
            <v/>
          </cell>
          <cell r="KD11" t="str">
            <v/>
          </cell>
          <cell r="KE11" t="str">
            <v/>
          </cell>
          <cell r="KF11" t="str">
            <v/>
          </cell>
          <cell r="KG11" t="str">
            <v/>
          </cell>
          <cell r="KH11" t="str">
            <v/>
          </cell>
          <cell r="KI11" t="str">
            <v/>
          </cell>
          <cell r="KJ11" t="str">
            <v/>
          </cell>
          <cell r="KK11" t="str">
            <v/>
          </cell>
          <cell r="KL11" t="str">
            <v/>
          </cell>
          <cell r="KM11" t="str">
            <v/>
          </cell>
          <cell r="KN11" t="str">
            <v/>
          </cell>
          <cell r="KO11" t="str">
            <v/>
          </cell>
          <cell r="KP11" t="str">
            <v/>
          </cell>
          <cell r="KQ11" t="str">
            <v/>
          </cell>
          <cell r="KR11" t="str">
            <v/>
          </cell>
          <cell r="KS11" t="str">
            <v>Oui</v>
          </cell>
          <cell r="KT11" t="str">
            <v>L'augmentation des affrontements dans le bas de Port-au-Prince</v>
          </cell>
          <cell r="KU11">
            <v>1</v>
          </cell>
          <cell r="KV11">
            <v>0</v>
          </cell>
          <cell r="KW11">
            <v>0</v>
          </cell>
          <cell r="KX11" t="str">
            <v/>
          </cell>
          <cell r="KY11" t="str">
            <v>Les routes que j'utilise pour accéder au marché sont régulièrement bloquées</v>
          </cell>
          <cell r="KZ11">
            <v>1</v>
          </cell>
          <cell r="LA11">
            <v>0</v>
          </cell>
          <cell r="LB11">
            <v>0</v>
          </cell>
          <cell r="LC11">
            <v>0</v>
          </cell>
          <cell r="LD11">
            <v>0</v>
          </cell>
          <cell r="LE11">
            <v>0</v>
          </cell>
          <cell r="LF11" t="str">
            <v/>
          </cell>
          <cell r="LG11">
            <v>7</v>
          </cell>
          <cell r="LH11" t="str">
            <v>Riz Farine de blé Sucre Blé</v>
          </cell>
          <cell r="LI11">
            <v>1</v>
          </cell>
          <cell r="LJ11">
            <v>1</v>
          </cell>
          <cell r="LK11">
            <v>0</v>
          </cell>
          <cell r="LL11">
            <v>1</v>
          </cell>
          <cell r="LM11">
            <v>1</v>
          </cell>
          <cell r="LN11">
            <v>0</v>
          </cell>
          <cell r="LO11">
            <v>0</v>
          </cell>
          <cell r="LP11">
            <v>0</v>
          </cell>
          <cell r="LQ11">
            <v>0</v>
          </cell>
          <cell r="LR11">
            <v>0</v>
          </cell>
          <cell r="LS11">
            <v>3</v>
          </cell>
          <cell r="LT11">
            <v>8</v>
          </cell>
          <cell r="LU11" t="str">
            <v/>
          </cell>
          <cell r="LV11">
            <v>2</v>
          </cell>
          <cell r="LW11">
            <v>3</v>
          </cell>
          <cell r="LX11" t="str">
            <v/>
          </cell>
          <cell r="LY11" t="str">
            <v/>
          </cell>
          <cell r="LZ11" t="str">
            <v/>
          </cell>
          <cell r="MA11" t="str">
            <v>Dentifrice Papier toilette Déodorant Bokit Savon mains Serviettes hygiéniques (femmes) Savon lessive Chlore en grain</v>
          </cell>
          <cell r="MB11">
            <v>1</v>
          </cell>
          <cell r="MC11">
            <v>1</v>
          </cell>
          <cell r="MD11">
            <v>1</v>
          </cell>
          <cell r="ME11">
            <v>1</v>
          </cell>
          <cell r="MF11">
            <v>1</v>
          </cell>
          <cell r="MG11">
            <v>1</v>
          </cell>
          <cell r="MH11">
            <v>1</v>
          </cell>
          <cell r="MI11">
            <v>1</v>
          </cell>
          <cell r="MJ11">
            <v>0</v>
          </cell>
          <cell r="MK11">
            <v>0</v>
          </cell>
          <cell r="ML11">
            <v>3</v>
          </cell>
          <cell r="MM11">
            <v>10</v>
          </cell>
          <cell r="MN11">
            <v>6</v>
          </cell>
          <cell r="MO11">
            <v>3</v>
          </cell>
          <cell r="MP11">
            <v>2</v>
          </cell>
          <cell r="MQ11">
            <v>5</v>
          </cell>
          <cell r="MR11">
            <v>3</v>
          </cell>
          <cell r="MS11">
            <v>1</v>
          </cell>
          <cell r="MT11" t="str">
            <v>Aucun</v>
          </cell>
          <cell r="MU11">
            <v>0</v>
          </cell>
          <cell r="MV11">
            <v>0</v>
          </cell>
          <cell r="MW11">
            <v>0</v>
          </cell>
          <cell r="MX11">
            <v>0</v>
          </cell>
          <cell r="MY11">
            <v>0</v>
          </cell>
          <cell r="MZ11">
            <v>0</v>
          </cell>
          <cell r="NA11">
            <v>0</v>
          </cell>
          <cell r="NB11">
            <v>0</v>
          </cell>
          <cell r="NC11">
            <v>0</v>
          </cell>
          <cell r="ND11">
            <v>0</v>
          </cell>
          <cell r="NE11">
            <v>0</v>
          </cell>
          <cell r="NF11">
            <v>0</v>
          </cell>
          <cell r="NG11">
            <v>1</v>
          </cell>
          <cell r="NH11" t="str">
            <v/>
          </cell>
          <cell r="NI11" t="str">
            <v/>
          </cell>
          <cell r="NJ11" t="str">
            <v/>
          </cell>
          <cell r="NK11" t="str">
            <v/>
          </cell>
          <cell r="NL11" t="str">
            <v/>
          </cell>
          <cell r="NM11" t="str">
            <v/>
          </cell>
          <cell r="NN11" t="str">
            <v/>
          </cell>
          <cell r="NO11" t="str">
            <v/>
          </cell>
          <cell r="NP11" t="str">
            <v/>
          </cell>
          <cell r="NQ11" t="str">
            <v/>
          </cell>
          <cell r="NR11" t="str">
            <v/>
          </cell>
          <cell r="NS11" t="str">
            <v>Aucun</v>
          </cell>
          <cell r="NT11">
            <v>0</v>
          </cell>
          <cell r="NU11">
            <v>0</v>
          </cell>
          <cell r="NV11">
            <v>0</v>
          </cell>
          <cell r="NW11">
            <v>0</v>
          </cell>
          <cell r="NX11">
            <v>0</v>
          </cell>
          <cell r="NY11">
            <v>0</v>
          </cell>
          <cell r="NZ11">
            <v>0</v>
          </cell>
          <cell r="OA11">
            <v>0</v>
          </cell>
          <cell r="OB11">
            <v>0</v>
          </cell>
          <cell r="OC11">
            <v>0</v>
          </cell>
          <cell r="OD11">
            <v>1</v>
          </cell>
          <cell r="OE11" t="str">
            <v/>
          </cell>
          <cell r="OF11" t="str">
            <v/>
          </cell>
          <cell r="OG11" t="str">
            <v/>
          </cell>
          <cell r="OH11" t="str">
            <v/>
          </cell>
          <cell r="OI11" t="str">
            <v/>
          </cell>
          <cell r="OJ11" t="str">
            <v/>
          </cell>
          <cell r="OK11" t="str">
            <v/>
          </cell>
          <cell r="OL11" t="str">
            <v/>
          </cell>
          <cell r="OM11" t="str">
            <v/>
          </cell>
          <cell r="ON11" t="str">
            <v>Aucun</v>
          </cell>
          <cell r="OO11">
            <v>0</v>
          </cell>
          <cell r="OP11">
            <v>0</v>
          </cell>
          <cell r="OQ11">
            <v>0</v>
          </cell>
          <cell r="OR11">
            <v>0</v>
          </cell>
          <cell r="OS11">
            <v>0</v>
          </cell>
          <cell r="OT11">
            <v>0</v>
          </cell>
          <cell r="OU11">
            <v>0</v>
          </cell>
          <cell r="OV11">
            <v>0</v>
          </cell>
          <cell r="OW11">
            <v>1</v>
          </cell>
          <cell r="OX11" t="str">
            <v/>
          </cell>
          <cell r="OY11" t="str">
            <v>Aucun</v>
          </cell>
          <cell r="OZ11">
            <v>0</v>
          </cell>
          <cell r="PA11">
            <v>0</v>
          </cell>
          <cell r="PB11">
            <v>0</v>
          </cell>
          <cell r="PC11">
            <v>0</v>
          </cell>
          <cell r="PD11">
            <v>0</v>
          </cell>
          <cell r="PE11">
            <v>1</v>
          </cell>
          <cell r="PF11" t="str">
            <v/>
          </cell>
          <cell r="PG11" t="str">
            <v/>
          </cell>
          <cell r="PH11" t="str">
            <v/>
          </cell>
          <cell r="PI11" t="str">
            <v/>
          </cell>
          <cell r="PJ11" t="str">
            <v>Aucun</v>
          </cell>
          <cell r="PK11">
            <v>0</v>
          </cell>
          <cell r="PL11">
            <v>0</v>
          </cell>
          <cell r="PM11">
            <v>0</v>
          </cell>
          <cell r="PN11">
            <v>0</v>
          </cell>
          <cell r="PO11">
            <v>0</v>
          </cell>
          <cell r="PP11">
            <v>0</v>
          </cell>
          <cell r="PQ11">
            <v>0</v>
          </cell>
          <cell r="PR11">
            <v>0</v>
          </cell>
          <cell r="PS11">
            <v>1</v>
          </cell>
          <cell r="PT11" t="str">
            <v/>
          </cell>
          <cell r="PU11" t="str">
            <v/>
          </cell>
          <cell r="PV11" t="str">
            <v/>
          </cell>
          <cell r="PW11" t="str">
            <v/>
          </cell>
          <cell r="PX11" t="str">
            <v/>
          </cell>
          <cell r="PY11" t="str">
            <v/>
          </cell>
          <cell r="PZ11" t="str">
            <v/>
          </cell>
          <cell r="QA11" t="str">
            <v/>
          </cell>
          <cell r="QB11" t="str">
            <v/>
          </cell>
          <cell r="QC11" t="str">
            <v/>
          </cell>
          <cell r="QD11" t="str">
            <v/>
          </cell>
          <cell r="QE11" t="str">
            <v/>
          </cell>
          <cell r="QF11" t="str">
            <v/>
          </cell>
          <cell r="QG11" t="str">
            <v/>
          </cell>
          <cell r="QH11" t="str">
            <v/>
          </cell>
          <cell r="QI11" t="str">
            <v/>
          </cell>
          <cell r="QJ11" t="str">
            <v/>
          </cell>
          <cell r="QK11" t="str">
            <v/>
          </cell>
          <cell r="QL11" t="str">
            <v/>
          </cell>
          <cell r="QM11" t="str">
            <v/>
          </cell>
          <cell r="QN11" t="str">
            <v/>
          </cell>
          <cell r="QO11" t="str">
            <v/>
          </cell>
          <cell r="QP11" t="str">
            <v/>
          </cell>
          <cell r="QQ11" t="str">
            <v/>
          </cell>
          <cell r="QR11" t="str">
            <v/>
          </cell>
          <cell r="QS11" t="str">
            <v/>
          </cell>
          <cell r="QT11" t="str">
            <v/>
          </cell>
          <cell r="QU11" t="str">
            <v/>
          </cell>
          <cell r="QV11" t="str">
            <v/>
          </cell>
          <cell r="QW11" t="str">
            <v/>
          </cell>
          <cell r="QX11" t="str">
            <v/>
          </cell>
          <cell r="QY11" t="str">
            <v/>
          </cell>
          <cell r="QZ11" t="str">
            <v/>
          </cell>
          <cell r="RA11" t="str">
            <v/>
          </cell>
          <cell r="RB11" t="str">
            <v/>
          </cell>
          <cell r="RC11" t="str">
            <v/>
          </cell>
          <cell r="RD11" t="str">
            <v/>
          </cell>
          <cell r="RE11" t="str">
            <v/>
          </cell>
          <cell r="RF11" t="str">
            <v/>
          </cell>
          <cell r="RG11" t="str">
            <v/>
          </cell>
          <cell r="RH11" t="str">
            <v/>
          </cell>
          <cell r="RI11" t="str">
            <v/>
          </cell>
          <cell r="RJ11" t="str">
            <v/>
          </cell>
          <cell r="RK11" t="str">
            <v/>
          </cell>
          <cell r="RL11" t="str">
            <v/>
          </cell>
          <cell r="RM11" t="str">
            <v/>
          </cell>
          <cell r="RN11" t="str">
            <v/>
          </cell>
          <cell r="RO11" t="str">
            <v/>
          </cell>
          <cell r="RP11" t="str">
            <v/>
          </cell>
          <cell r="RQ11" t="str">
            <v/>
          </cell>
          <cell r="RR11" t="str">
            <v/>
          </cell>
          <cell r="RS11" t="str">
            <v/>
          </cell>
          <cell r="RT11" t="str">
            <v/>
          </cell>
          <cell r="RU11" t="str">
            <v/>
          </cell>
          <cell r="RV11" t="str">
            <v/>
          </cell>
          <cell r="RW11" t="str">
            <v/>
          </cell>
          <cell r="RX11" t="str">
            <v/>
          </cell>
          <cell r="RY11" t="str">
            <v/>
          </cell>
          <cell r="RZ11" t="str">
            <v/>
          </cell>
          <cell r="SA11" t="str">
            <v/>
          </cell>
          <cell r="SB11" t="str">
            <v/>
          </cell>
          <cell r="SC11" t="str">
            <v/>
          </cell>
          <cell r="SD11" t="str">
            <v/>
          </cell>
          <cell r="SE11" t="str">
            <v/>
          </cell>
          <cell r="SF11" t="str">
            <v/>
          </cell>
          <cell r="SG11" t="str">
            <v/>
          </cell>
          <cell r="SH11" t="str">
            <v/>
          </cell>
          <cell r="SI11" t="str">
            <v/>
          </cell>
          <cell r="SJ11" t="str">
            <v/>
          </cell>
          <cell r="SK11" t="str">
            <v/>
          </cell>
          <cell r="SL11" t="str">
            <v>Aucun</v>
          </cell>
          <cell r="SM11">
            <v>0</v>
          </cell>
          <cell r="SN11">
            <v>0</v>
          </cell>
          <cell r="SO11">
            <v>0</v>
          </cell>
          <cell r="SP11">
            <v>0</v>
          </cell>
          <cell r="SQ11">
            <v>0</v>
          </cell>
          <cell r="SR11">
            <v>1</v>
          </cell>
          <cell r="SS11" t="str">
            <v/>
          </cell>
          <cell r="ST11" t="str">
            <v/>
          </cell>
          <cell r="SU11" t="str">
            <v/>
          </cell>
          <cell r="SV11" t="str">
            <v/>
          </cell>
          <cell r="SW11" t="str">
            <v/>
          </cell>
          <cell r="SX11" t="str">
            <v/>
          </cell>
          <cell r="SY11" t="str">
            <v/>
          </cell>
          <cell r="SZ11" t="str">
            <v/>
          </cell>
          <cell r="TA11" t="str">
            <v/>
          </cell>
          <cell r="TB11" t="str">
            <v/>
          </cell>
          <cell r="TC11" t="str">
            <v/>
          </cell>
          <cell r="TD11" t="str">
            <v/>
          </cell>
          <cell r="TE11" t="str">
            <v/>
          </cell>
          <cell r="TF11" t="str">
            <v/>
          </cell>
          <cell r="TG11" t="str">
            <v/>
          </cell>
          <cell r="TH11" t="str">
            <v/>
          </cell>
          <cell r="TI11" t="str">
            <v/>
          </cell>
          <cell r="TJ11" t="str">
            <v/>
          </cell>
          <cell r="TK11" t="str">
            <v/>
          </cell>
          <cell r="TL11" t="str">
            <v/>
          </cell>
          <cell r="TM11" t="str">
            <v/>
          </cell>
          <cell r="TN11">
            <v>1</v>
          </cell>
          <cell r="TO11">
            <v>1</v>
          </cell>
          <cell r="TP11">
            <v>1</v>
          </cell>
          <cell r="TQ11">
            <v>1</v>
          </cell>
          <cell r="TR11">
            <v>1</v>
          </cell>
          <cell r="TS11" t="str">
            <v>Pas de commentaire</v>
          </cell>
          <cell r="TT11" t="str">
            <v/>
          </cell>
          <cell r="TU11">
            <v>235914541</v>
          </cell>
          <cell r="TV11" t="str">
            <v>64103a6d-d5a5-4e00-a91a-58f16ac946e7</v>
          </cell>
          <cell r="TW11">
            <v>44525.943506944437</v>
          </cell>
          <cell r="TX11" t="str">
            <v/>
          </cell>
          <cell r="TY11" t="str">
            <v/>
          </cell>
          <cell r="TZ11" t="str">
            <v>submitted_via_web</v>
          </cell>
          <cell r="UA11" t="str">
            <v>icsm_haiti</v>
          </cell>
          <cell r="UB11" t="str">
            <v/>
          </cell>
          <cell r="UC11">
            <v>10</v>
          </cell>
          <cell r="UD11" t="str">
            <v/>
          </cell>
        </row>
        <row r="12">
          <cell r="D12">
            <v>44525.567769664347</v>
          </cell>
          <cell r="E12">
            <v>44525.575613229157</v>
          </cell>
          <cell r="F12">
            <v>44525</v>
          </cell>
          <cell r="H12" t="str">
            <v>audit.csv</v>
          </cell>
          <cell r="I12" t="str">
            <v>icsm_haiti</v>
          </cell>
          <cell r="J12" t="str">
            <v/>
          </cell>
          <cell r="K12" t="str">
            <v/>
          </cell>
          <cell r="L12">
            <v>44525</v>
          </cell>
          <cell r="M12" t="str">
            <v>GVC</v>
          </cell>
          <cell r="N12" t="str">
            <v/>
          </cell>
          <cell r="O12" t="str">
            <v>gvc</v>
          </cell>
          <cell r="P12" t="str">
            <v>GVC</v>
          </cell>
          <cell r="Q12" t="str">
            <v>GVC</v>
          </cell>
          <cell r="R12" t="str">
            <v>GJ22</v>
          </cell>
          <cell r="S12" t="str">
            <v/>
          </cell>
          <cell r="T12" t="str">
            <v>gvc_gj22</v>
          </cell>
          <cell r="U12" t="str">
            <v>GJ22</v>
          </cell>
          <cell r="V12" t="str">
            <v>GJ22</v>
          </cell>
          <cell r="W12" t="str">
            <v>Artibonite</v>
          </cell>
          <cell r="X12" t="str">
            <v>Ennery</v>
          </cell>
          <cell r="Y12" t="str">
            <v>HT0512</v>
          </cell>
          <cell r="Z12" t="str">
            <v>Ennery</v>
          </cell>
          <cell r="AA12" t="str">
            <v>4e Section Puilboreau</v>
          </cell>
          <cell r="AB12" t="str">
            <v>HT0512-04</v>
          </cell>
          <cell r="AC12" t="str">
            <v>4e Section Puilboreau</v>
          </cell>
          <cell r="AD12" t="str">
            <v>Puilboreau</v>
          </cell>
          <cell r="AE12" t="str">
            <v/>
          </cell>
          <cell r="AF12" t="str">
            <v>enn_1</v>
          </cell>
          <cell r="AG12" t="str">
            <v>Puilboreau</v>
          </cell>
          <cell r="AH12" t="str">
            <v>Puilboreau</v>
          </cell>
          <cell r="AI12" t="str">
            <v>Marché Puilboreau</v>
          </cell>
          <cell r="AJ12" t="str">
            <v/>
          </cell>
          <cell r="AK12" t="str">
            <v>Ennery</v>
          </cell>
          <cell r="AL12" t="str">
            <v>Marché Puilboreau</v>
          </cell>
          <cell r="AM12" t="str">
            <v>Marché Puilboreau</v>
          </cell>
          <cell r="AN12" t="str">
            <v>Milieu rural</v>
          </cell>
          <cell r="AO12" t="str">
            <v>Enquête auprès d'un client (pour l'eau de boisson et la situation sécuritaire)</v>
          </cell>
          <cell r="AP12" t="str">
            <v>Oui</v>
          </cell>
          <cell r="AQ12" t="str">
            <v/>
          </cell>
          <cell r="AR12" t="str">
            <v>Oui</v>
          </cell>
          <cell r="AS12" t="str">
            <v/>
          </cell>
          <cell r="AT12" t="str">
            <v>Homme</v>
          </cell>
          <cell r="AU12">
            <v>44525</v>
          </cell>
          <cell r="AV12">
            <v>44525</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Oui</v>
          </cell>
          <cell r="JG12" t="str">
            <v>Oui, je vais parfois/souvent chercher l'eau</v>
          </cell>
          <cell r="JH12" t="str">
            <v>source aménagée (borne fontaine, pompe, etc.)</v>
          </cell>
          <cell r="JI12" t="str">
            <v/>
          </cell>
          <cell r="JJ12" t="str">
            <v>source</v>
          </cell>
          <cell r="JK12" t="str">
            <v>tiyo piblik (bòn fontèn, Pi avèk ponp manyèl,...)</v>
          </cell>
          <cell r="JL12" t="str">
            <v>tiyo piblik (bòn fontèn, Pi avèk ponp manyèl,...)</v>
          </cell>
          <cell r="JM12" t="str">
            <v>Il n'y a pas d'autres options dans ma zone</v>
          </cell>
          <cell r="JN12" t="str">
            <v/>
          </cell>
          <cell r="JO12" t="str">
            <v>Moins de 15 min au total</v>
          </cell>
          <cell r="JP12" t="str">
            <v>petit bidon de 1 gallon (3,78 L)</v>
          </cell>
          <cell r="JQ12" t="str">
            <v>1gal</v>
          </cell>
          <cell r="JR12" t="str">
            <v>bidon ki vo 1 galon (3,78L)</v>
          </cell>
          <cell r="JS12" t="str">
            <v/>
          </cell>
          <cell r="JT12" t="str">
            <v/>
          </cell>
          <cell r="JU12" t="str">
            <v/>
          </cell>
          <cell r="JV12" t="str">
            <v/>
          </cell>
          <cell r="JW12" t="str">
            <v/>
          </cell>
          <cell r="JX12">
            <v>0</v>
          </cell>
          <cell r="JY12">
            <v>0</v>
          </cell>
          <cell r="JZ12" t="str">
            <v/>
          </cell>
          <cell r="KA12" t="str">
            <v>NA</v>
          </cell>
          <cell r="KB12">
            <v>0</v>
          </cell>
          <cell r="KC12" t="str">
            <v>Non</v>
          </cell>
          <cell r="KD12" t="str">
            <v>Oui, parfois</v>
          </cell>
          <cell r="KE12" t="str">
            <v>Oui</v>
          </cell>
          <cell r="KF12" t="str">
            <v>A cause de la sècheresses</v>
          </cell>
          <cell r="KG12">
            <v>0</v>
          </cell>
          <cell r="KH12">
            <v>0</v>
          </cell>
          <cell r="KI12">
            <v>0</v>
          </cell>
          <cell r="KJ12">
            <v>1</v>
          </cell>
          <cell r="KK12">
            <v>0</v>
          </cell>
          <cell r="KL12">
            <v>0</v>
          </cell>
          <cell r="KM12">
            <v>0</v>
          </cell>
          <cell r="KN12">
            <v>0</v>
          </cell>
          <cell r="KO12">
            <v>0</v>
          </cell>
          <cell r="KP12">
            <v>0</v>
          </cell>
          <cell r="KQ12">
            <v>0</v>
          </cell>
          <cell r="KR12" t="str">
            <v/>
          </cell>
          <cell r="KS12" t="str">
            <v>Oui</v>
          </cell>
          <cell r="KT12" t="str">
            <v>L'augmentation des affrontements dans le bas de Port-au-Prince</v>
          </cell>
          <cell r="KU12">
            <v>1</v>
          </cell>
          <cell r="KV12">
            <v>0</v>
          </cell>
          <cell r="KW12">
            <v>0</v>
          </cell>
          <cell r="KX12" t="str">
            <v/>
          </cell>
          <cell r="KY12" t="str">
            <v>Les moyens de transport sont limités</v>
          </cell>
          <cell r="KZ12">
            <v>0</v>
          </cell>
          <cell r="LA12">
            <v>0</v>
          </cell>
          <cell r="LB12">
            <v>1</v>
          </cell>
          <cell r="LC12">
            <v>0</v>
          </cell>
          <cell r="LD12">
            <v>0</v>
          </cell>
          <cell r="LE12">
            <v>0</v>
          </cell>
          <cell r="LF12" t="str">
            <v/>
          </cell>
          <cell r="LG12">
            <v>8</v>
          </cell>
          <cell r="LH12" t="str">
            <v>Farine de blé Riz Mais Blé Sucre Haricot noir Huile</v>
          </cell>
          <cell r="LI12">
            <v>1</v>
          </cell>
          <cell r="LJ12">
            <v>1</v>
          </cell>
          <cell r="LK12">
            <v>1</v>
          </cell>
          <cell r="LL12">
            <v>1</v>
          </cell>
          <cell r="LM12">
            <v>1</v>
          </cell>
          <cell r="LN12">
            <v>1</v>
          </cell>
          <cell r="LO12">
            <v>0</v>
          </cell>
          <cell r="LP12">
            <v>1</v>
          </cell>
          <cell r="LQ12">
            <v>0</v>
          </cell>
          <cell r="LR12">
            <v>0</v>
          </cell>
          <cell r="LS12">
            <v>3</v>
          </cell>
          <cell r="LT12">
            <v>10</v>
          </cell>
          <cell r="LU12">
            <v>3</v>
          </cell>
          <cell r="LV12">
            <v>2</v>
          </cell>
          <cell r="LW12">
            <v>3</v>
          </cell>
          <cell r="LX12">
            <v>3.5</v>
          </cell>
          <cell r="LY12" t="str">
            <v/>
          </cell>
          <cell r="LZ12">
            <v>2</v>
          </cell>
          <cell r="MA12" t="str">
            <v>Serviettes hygiéniques (femmes)</v>
          </cell>
          <cell r="MB12">
            <v>1</v>
          </cell>
          <cell r="MC12">
            <v>0</v>
          </cell>
          <cell r="MD12">
            <v>0</v>
          </cell>
          <cell r="ME12">
            <v>0</v>
          </cell>
          <cell r="MF12">
            <v>0</v>
          </cell>
          <cell r="MG12">
            <v>0</v>
          </cell>
          <cell r="MH12">
            <v>0</v>
          </cell>
          <cell r="MI12">
            <v>0</v>
          </cell>
          <cell r="MJ12">
            <v>0</v>
          </cell>
          <cell r="MK12">
            <v>0</v>
          </cell>
          <cell r="ML12">
            <v>3</v>
          </cell>
          <cell r="MM12" t="str">
            <v/>
          </cell>
          <cell r="MN12" t="str">
            <v/>
          </cell>
          <cell r="MO12" t="str">
            <v/>
          </cell>
          <cell r="MP12" t="str">
            <v/>
          </cell>
          <cell r="MQ12" t="str">
            <v/>
          </cell>
          <cell r="MR12" t="str">
            <v/>
          </cell>
          <cell r="MS12" t="str">
            <v/>
          </cell>
          <cell r="MT12" t="str">
            <v>Aucun</v>
          </cell>
          <cell r="MU12">
            <v>0</v>
          </cell>
          <cell r="MV12">
            <v>0</v>
          </cell>
          <cell r="MW12">
            <v>0</v>
          </cell>
          <cell r="MX12">
            <v>0</v>
          </cell>
          <cell r="MY12">
            <v>0</v>
          </cell>
          <cell r="MZ12">
            <v>0</v>
          </cell>
          <cell r="NA12">
            <v>0</v>
          </cell>
          <cell r="NB12">
            <v>0</v>
          </cell>
          <cell r="NC12">
            <v>0</v>
          </cell>
          <cell r="ND12">
            <v>0</v>
          </cell>
          <cell r="NE12">
            <v>0</v>
          </cell>
          <cell r="NF12">
            <v>0</v>
          </cell>
          <cell r="NG12">
            <v>1</v>
          </cell>
          <cell r="NH12" t="str">
            <v/>
          </cell>
          <cell r="NI12" t="str">
            <v/>
          </cell>
          <cell r="NJ12" t="str">
            <v/>
          </cell>
          <cell r="NK12" t="str">
            <v/>
          </cell>
          <cell r="NL12" t="str">
            <v/>
          </cell>
          <cell r="NM12" t="str">
            <v/>
          </cell>
          <cell r="NN12" t="str">
            <v/>
          </cell>
          <cell r="NO12" t="str">
            <v/>
          </cell>
          <cell r="NP12" t="str">
            <v/>
          </cell>
          <cell r="NQ12" t="str">
            <v/>
          </cell>
          <cell r="NR12" t="str">
            <v/>
          </cell>
          <cell r="NS12" t="str">
            <v>Aucun</v>
          </cell>
          <cell r="NT12">
            <v>0</v>
          </cell>
          <cell r="NU12">
            <v>0</v>
          </cell>
          <cell r="NV12">
            <v>0</v>
          </cell>
          <cell r="NW12">
            <v>0</v>
          </cell>
          <cell r="NX12">
            <v>0</v>
          </cell>
          <cell r="NY12">
            <v>0</v>
          </cell>
          <cell r="NZ12">
            <v>0</v>
          </cell>
          <cell r="OA12">
            <v>0</v>
          </cell>
          <cell r="OB12">
            <v>0</v>
          </cell>
          <cell r="OC12">
            <v>0</v>
          </cell>
          <cell r="OD12">
            <v>1</v>
          </cell>
          <cell r="OE12" t="str">
            <v/>
          </cell>
          <cell r="OF12" t="str">
            <v/>
          </cell>
          <cell r="OG12" t="str">
            <v/>
          </cell>
          <cell r="OH12" t="str">
            <v/>
          </cell>
          <cell r="OI12" t="str">
            <v/>
          </cell>
          <cell r="OJ12" t="str">
            <v/>
          </cell>
          <cell r="OK12" t="str">
            <v/>
          </cell>
          <cell r="OL12" t="str">
            <v/>
          </cell>
          <cell r="OM12" t="str">
            <v/>
          </cell>
          <cell r="ON12" t="str">
            <v>Préservatifs</v>
          </cell>
          <cell r="OO12">
            <v>0</v>
          </cell>
          <cell r="OP12">
            <v>0</v>
          </cell>
          <cell r="OQ12">
            <v>0</v>
          </cell>
          <cell r="OR12">
            <v>1</v>
          </cell>
          <cell r="OS12">
            <v>0</v>
          </cell>
          <cell r="OT12">
            <v>0</v>
          </cell>
          <cell r="OU12">
            <v>0</v>
          </cell>
          <cell r="OV12">
            <v>0</v>
          </cell>
          <cell r="OW12">
            <v>0</v>
          </cell>
          <cell r="OX12" t="str">
            <v/>
          </cell>
          <cell r="OY12" t="str">
            <v>Radio</v>
          </cell>
          <cell r="OZ12">
            <v>0</v>
          </cell>
          <cell r="PA12">
            <v>0</v>
          </cell>
          <cell r="PB12">
            <v>0</v>
          </cell>
          <cell r="PC12">
            <v>1</v>
          </cell>
          <cell r="PD12">
            <v>0</v>
          </cell>
          <cell r="PE12">
            <v>0</v>
          </cell>
          <cell r="PF12" t="str">
            <v/>
          </cell>
          <cell r="PG12" t="str">
            <v/>
          </cell>
          <cell r="PH12" t="str">
            <v/>
          </cell>
          <cell r="PI12">
            <v>1</v>
          </cell>
          <cell r="PJ12" t="str">
            <v>Machette</v>
          </cell>
          <cell r="PK12">
            <v>0</v>
          </cell>
          <cell r="PL12">
            <v>0</v>
          </cell>
          <cell r="PM12">
            <v>1</v>
          </cell>
          <cell r="PN12">
            <v>0</v>
          </cell>
          <cell r="PO12">
            <v>0</v>
          </cell>
          <cell r="PP12">
            <v>0</v>
          </cell>
          <cell r="PQ12">
            <v>0</v>
          </cell>
          <cell r="PR12">
            <v>0</v>
          </cell>
          <cell r="PS12">
            <v>0</v>
          </cell>
          <cell r="PT12" t="str">
            <v/>
          </cell>
          <cell r="PU12" t="str">
            <v/>
          </cell>
          <cell r="PV12" t="str">
            <v/>
          </cell>
          <cell r="PW12" t="str">
            <v/>
          </cell>
          <cell r="PX12" t="str">
            <v/>
          </cell>
          <cell r="PY12" t="str">
            <v/>
          </cell>
          <cell r="PZ12" t="str">
            <v/>
          </cell>
          <cell r="QA12" t="str">
            <v/>
          </cell>
          <cell r="QB12" t="str">
            <v/>
          </cell>
          <cell r="QC12" t="str">
            <v/>
          </cell>
          <cell r="QD12" t="str">
            <v/>
          </cell>
          <cell r="QE12" t="str">
            <v/>
          </cell>
          <cell r="QF12" t="str">
            <v/>
          </cell>
          <cell r="QG12" t="str">
            <v/>
          </cell>
          <cell r="QH12" t="str">
            <v/>
          </cell>
          <cell r="QI12" t="str">
            <v/>
          </cell>
          <cell r="QJ12" t="str">
            <v/>
          </cell>
          <cell r="QK12" t="str">
            <v/>
          </cell>
          <cell r="QL12" t="str">
            <v/>
          </cell>
          <cell r="QM12" t="str">
            <v/>
          </cell>
          <cell r="QN12" t="str">
            <v>Machette</v>
          </cell>
          <cell r="QO12">
            <v>0</v>
          </cell>
          <cell r="QP12">
            <v>0</v>
          </cell>
          <cell r="QQ12">
            <v>1</v>
          </cell>
          <cell r="QR12">
            <v>0</v>
          </cell>
          <cell r="QS12">
            <v>0</v>
          </cell>
          <cell r="QT12">
            <v>0</v>
          </cell>
          <cell r="QU12">
            <v>0</v>
          </cell>
          <cell r="QV12">
            <v>0</v>
          </cell>
          <cell r="QW12">
            <v>0</v>
          </cell>
          <cell r="QX12" t="str">
            <v/>
          </cell>
          <cell r="QY12" t="str">
            <v/>
          </cell>
          <cell r="QZ12" t="str">
            <v/>
          </cell>
          <cell r="RA12" t="str">
            <v/>
          </cell>
          <cell r="RB12" t="str">
            <v/>
          </cell>
          <cell r="RC12" t="str">
            <v/>
          </cell>
          <cell r="RD12" t="str">
            <v/>
          </cell>
          <cell r="RE12" t="str">
            <v/>
          </cell>
          <cell r="RF12" t="str">
            <v/>
          </cell>
          <cell r="RG12" t="str">
            <v/>
          </cell>
          <cell r="RH12" t="str">
            <v/>
          </cell>
          <cell r="RI12" t="str">
            <v/>
          </cell>
          <cell r="RJ12" t="str">
            <v/>
          </cell>
          <cell r="RK12" t="str">
            <v/>
          </cell>
          <cell r="RL12" t="str">
            <v/>
          </cell>
          <cell r="RM12" t="str">
            <v/>
          </cell>
          <cell r="RN12" t="str">
            <v/>
          </cell>
          <cell r="RO12" t="str">
            <v/>
          </cell>
          <cell r="RP12" t="str">
            <v/>
          </cell>
          <cell r="RQ12" t="str">
            <v/>
          </cell>
          <cell r="RR12" t="str">
            <v/>
          </cell>
          <cell r="RS12" t="str">
            <v/>
          </cell>
          <cell r="RT12" t="str">
            <v/>
          </cell>
          <cell r="RU12" t="str">
            <v/>
          </cell>
          <cell r="RV12" t="str">
            <v/>
          </cell>
          <cell r="RW12" t="str">
            <v/>
          </cell>
          <cell r="RX12" t="str">
            <v/>
          </cell>
          <cell r="RY12" t="str">
            <v/>
          </cell>
          <cell r="RZ12" t="str">
            <v/>
          </cell>
          <cell r="SA12" t="str">
            <v/>
          </cell>
          <cell r="SB12" t="str">
            <v/>
          </cell>
          <cell r="SC12" t="str">
            <v/>
          </cell>
          <cell r="SD12" t="str">
            <v/>
          </cell>
          <cell r="SE12" t="str">
            <v/>
          </cell>
          <cell r="SF12" t="str">
            <v/>
          </cell>
          <cell r="SG12" t="str">
            <v/>
          </cell>
          <cell r="SH12" t="str">
            <v/>
          </cell>
          <cell r="SI12" t="str">
            <v/>
          </cell>
          <cell r="SJ12" t="str">
            <v/>
          </cell>
          <cell r="SK12" t="str">
            <v/>
          </cell>
          <cell r="SL12" t="str">
            <v>Aucun</v>
          </cell>
          <cell r="SM12">
            <v>0</v>
          </cell>
          <cell r="SN12">
            <v>0</v>
          </cell>
          <cell r="SO12">
            <v>0</v>
          </cell>
          <cell r="SP12">
            <v>0</v>
          </cell>
          <cell r="SQ12">
            <v>0</v>
          </cell>
          <cell r="SR12">
            <v>1</v>
          </cell>
          <cell r="SS12" t="str">
            <v/>
          </cell>
          <cell r="ST12" t="str">
            <v/>
          </cell>
          <cell r="SU12" t="str">
            <v/>
          </cell>
          <cell r="SV12" t="str">
            <v/>
          </cell>
          <cell r="SW12" t="str">
            <v/>
          </cell>
          <cell r="SX12" t="str">
            <v/>
          </cell>
          <cell r="SY12" t="str">
            <v/>
          </cell>
          <cell r="SZ12" t="str">
            <v/>
          </cell>
          <cell r="TA12" t="str">
            <v/>
          </cell>
          <cell r="TB12" t="str">
            <v/>
          </cell>
          <cell r="TC12" t="str">
            <v/>
          </cell>
          <cell r="TD12" t="str">
            <v/>
          </cell>
          <cell r="TE12" t="str">
            <v/>
          </cell>
          <cell r="TF12" t="str">
            <v/>
          </cell>
          <cell r="TG12" t="str">
            <v/>
          </cell>
          <cell r="TH12" t="str">
            <v/>
          </cell>
          <cell r="TI12" t="str">
            <v/>
          </cell>
          <cell r="TJ12" t="str">
            <v/>
          </cell>
          <cell r="TK12" t="str">
            <v/>
          </cell>
          <cell r="TL12" t="str">
            <v/>
          </cell>
          <cell r="TM12" t="str">
            <v/>
          </cell>
          <cell r="TN12">
            <v>1</v>
          </cell>
          <cell r="TO12">
            <v>1</v>
          </cell>
          <cell r="TP12">
            <v>1</v>
          </cell>
          <cell r="TQ12">
            <v>1</v>
          </cell>
          <cell r="TR12">
            <v>1</v>
          </cell>
          <cell r="TS12" t="str">
            <v>Pas de commentaire</v>
          </cell>
          <cell r="TT12" t="str">
            <v/>
          </cell>
          <cell r="TU12">
            <v>235914545</v>
          </cell>
          <cell r="TV12" t="str">
            <v>2b74895c-74eb-4fe7-9b51-d25725021b6a</v>
          </cell>
          <cell r="TW12">
            <v>44525.943530092591</v>
          </cell>
          <cell r="TX12" t="str">
            <v/>
          </cell>
          <cell r="TY12" t="str">
            <v/>
          </cell>
          <cell r="TZ12" t="str">
            <v>submitted_via_web</v>
          </cell>
          <cell r="UA12" t="str">
            <v>icsm_haiti</v>
          </cell>
          <cell r="UB12" t="str">
            <v/>
          </cell>
          <cell r="UC12">
            <v>11</v>
          </cell>
          <cell r="UD12" t="str">
            <v/>
          </cell>
        </row>
        <row r="13">
          <cell r="D13">
            <v>44530.379874745369</v>
          </cell>
          <cell r="E13">
            <v>44530.400564340278</v>
          </cell>
          <cell r="F13">
            <v>44530</v>
          </cell>
          <cell r="H13" t="str">
            <v>audit.csv</v>
          </cell>
          <cell r="I13" t="str">
            <v>icsm_haiti</v>
          </cell>
          <cell r="J13" t="str">
            <v/>
          </cell>
          <cell r="K13" t="str">
            <v/>
          </cell>
          <cell r="L13">
            <v>44530</v>
          </cell>
          <cell r="M13" t="str">
            <v>Save the Children</v>
          </cell>
          <cell r="N13" t="str">
            <v/>
          </cell>
          <cell r="O13" t="str">
            <v>save</v>
          </cell>
          <cell r="P13" t="str">
            <v>Save the Children</v>
          </cell>
          <cell r="Q13" t="str">
            <v>Save the Children</v>
          </cell>
          <cell r="R13" t="str">
            <v>ASV758</v>
          </cell>
          <cell r="S13" t="str">
            <v/>
          </cell>
          <cell r="T13" t="str">
            <v>save_asv</v>
          </cell>
          <cell r="U13" t="str">
            <v>ASV758</v>
          </cell>
          <cell r="V13" t="str">
            <v>ASV758</v>
          </cell>
          <cell r="W13" t="str">
            <v>Artibonite</v>
          </cell>
          <cell r="X13" t="str">
            <v>L'Estère</v>
          </cell>
          <cell r="Y13" t="str">
            <v>HT0513</v>
          </cell>
          <cell r="Z13" t="str">
            <v>L'Estère</v>
          </cell>
          <cell r="AA13" t="str">
            <v>Je ne sais pas, je ne souhaite pas répondre</v>
          </cell>
          <cell r="AB13" t="str">
            <v>nsnr</v>
          </cell>
          <cell r="AC13" t="str">
            <v>Je ne sais pas, je ne souhaite pas répondre</v>
          </cell>
          <cell r="AD13" t="str">
            <v>Centre-ville de l'Estère</v>
          </cell>
          <cell r="AE13" t="str">
            <v/>
          </cell>
          <cell r="AF13" t="str">
            <v>est_1</v>
          </cell>
          <cell r="AG13" t="str">
            <v>Centre-ville de l'Estère</v>
          </cell>
          <cell r="AH13" t="str">
            <v>Centre-ville de l'Estère</v>
          </cell>
          <cell r="AI13" t="str">
            <v>Marché L'Estère</v>
          </cell>
          <cell r="AJ13" t="str">
            <v/>
          </cell>
          <cell r="AK13" t="str">
            <v>lest_1</v>
          </cell>
          <cell r="AL13" t="str">
            <v>Marché L'Estère</v>
          </cell>
          <cell r="AM13" t="str">
            <v>Marché L'Estère</v>
          </cell>
          <cell r="AN13" t="str">
            <v>Milieu urbain</v>
          </cell>
          <cell r="AO13" t="str">
            <v>Enquête auprès d'un client (pour l'eau de boisson et la situation sécuritaire)</v>
          </cell>
          <cell r="AP13" t="str">
            <v>Oui</v>
          </cell>
          <cell r="AQ13" t="str">
            <v/>
          </cell>
          <cell r="AR13" t="str">
            <v>Oui</v>
          </cell>
          <cell r="AS13" t="str">
            <v/>
          </cell>
          <cell r="AT13" t="str">
            <v>Homme</v>
          </cell>
          <cell r="AU13">
            <v>44530</v>
          </cell>
          <cell r="AV13">
            <v>44530</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Oui</v>
          </cell>
          <cell r="JG13" t="str">
            <v>Oui, je vais parfois/souvent chercher l'eau</v>
          </cell>
          <cell r="JH13" t="str">
            <v>boutique ou kiosque privé</v>
          </cell>
          <cell r="JI13" t="str">
            <v/>
          </cell>
          <cell r="JJ13" t="str">
            <v>boutique</v>
          </cell>
          <cell r="JK13" t="str">
            <v>boutik / kiòs priwe</v>
          </cell>
          <cell r="JL13" t="str">
            <v>boutik / kiòs priwe</v>
          </cell>
          <cell r="JM13" t="str">
            <v>L'eau est de meilleure qualité</v>
          </cell>
          <cell r="JN13" t="str">
            <v/>
          </cell>
          <cell r="JO13" t="str">
            <v>Entre 15 min et 30 min au total</v>
          </cell>
          <cell r="JP13" t="str">
            <v>gros bidon de 5 gallons (18,9 L)</v>
          </cell>
          <cell r="JQ13" t="str">
            <v>5gal</v>
          </cell>
          <cell r="JR13" t="str">
            <v>bidon ki vo 5 galon (18,9L)</v>
          </cell>
          <cell r="JS13" t="str">
            <v/>
          </cell>
          <cell r="JT13" t="str">
            <v/>
          </cell>
          <cell r="JU13" t="str">
            <v/>
          </cell>
          <cell r="JV13" t="str">
            <v/>
          </cell>
          <cell r="JW13" t="str">
            <v/>
          </cell>
          <cell r="JX13">
            <v>50</v>
          </cell>
          <cell r="JY13">
            <v>10</v>
          </cell>
          <cell r="JZ13" t="str">
            <v/>
          </cell>
          <cell r="KA13" t="str">
            <v>NA</v>
          </cell>
          <cell r="KB13">
            <v>10</v>
          </cell>
          <cell r="KC13" t="str">
            <v>Oui</v>
          </cell>
          <cell r="KD13" t="str">
            <v/>
          </cell>
          <cell r="KE13" t="str">
            <v>Oui</v>
          </cell>
          <cell r="KF13" t="str">
            <v>Problèmes de transport Autre (précisez)</v>
          </cell>
          <cell r="KG13">
            <v>0</v>
          </cell>
          <cell r="KH13">
            <v>1</v>
          </cell>
          <cell r="KI13">
            <v>0</v>
          </cell>
          <cell r="KJ13">
            <v>0</v>
          </cell>
          <cell r="KK13">
            <v>0</v>
          </cell>
          <cell r="KL13">
            <v>0</v>
          </cell>
          <cell r="KM13">
            <v>0</v>
          </cell>
          <cell r="KN13">
            <v>0</v>
          </cell>
          <cell r="KO13">
            <v>0</v>
          </cell>
          <cell r="KP13">
            <v>1</v>
          </cell>
          <cell r="KQ13">
            <v>0</v>
          </cell>
          <cell r="KR13" t="str">
            <v>Le gaz n'etait pas disponible sur le marche pour qu'on puisse utiliser au traitement de l'eau</v>
          </cell>
          <cell r="KS13" t="str">
            <v>Non</v>
          </cell>
          <cell r="KT13" t="str">
            <v/>
          </cell>
          <cell r="KU13" t="str">
            <v/>
          </cell>
          <cell r="KV13" t="str">
            <v/>
          </cell>
          <cell r="KW13" t="str">
            <v/>
          </cell>
          <cell r="KX13" t="str">
            <v/>
          </cell>
          <cell r="KY13" t="str">
            <v/>
          </cell>
          <cell r="KZ13" t="str">
            <v/>
          </cell>
          <cell r="LA13" t="str">
            <v/>
          </cell>
          <cell r="LB13" t="str">
            <v/>
          </cell>
          <cell r="LC13" t="str">
            <v/>
          </cell>
          <cell r="LD13" t="str">
            <v/>
          </cell>
          <cell r="LE13" t="str">
            <v/>
          </cell>
          <cell r="LF13" t="str">
            <v/>
          </cell>
          <cell r="LG13">
            <v>2</v>
          </cell>
          <cell r="LH13" t="str">
            <v>Riz Haricot noir</v>
          </cell>
          <cell r="LI13">
            <v>0</v>
          </cell>
          <cell r="LJ13">
            <v>1</v>
          </cell>
          <cell r="LK13">
            <v>0</v>
          </cell>
          <cell r="LL13">
            <v>0</v>
          </cell>
          <cell r="LM13">
            <v>0</v>
          </cell>
          <cell r="LN13">
            <v>1</v>
          </cell>
          <cell r="LO13">
            <v>0</v>
          </cell>
          <cell r="LP13">
            <v>0</v>
          </cell>
          <cell r="LQ13">
            <v>0</v>
          </cell>
          <cell r="LR13">
            <v>0</v>
          </cell>
          <cell r="LS13" t="str">
            <v/>
          </cell>
          <cell r="LT13">
            <v>5</v>
          </cell>
          <cell r="LU13" t="str">
            <v/>
          </cell>
          <cell r="LV13" t="str">
            <v/>
          </cell>
          <cell r="LW13" t="str">
            <v/>
          </cell>
          <cell r="LX13">
            <v>3</v>
          </cell>
          <cell r="LY13" t="str">
            <v/>
          </cell>
          <cell r="LZ13" t="str">
            <v/>
          </cell>
          <cell r="MA13" t="str">
            <v>Dentifrice Déodorant</v>
          </cell>
          <cell r="MB13">
            <v>0</v>
          </cell>
          <cell r="MC13">
            <v>0</v>
          </cell>
          <cell r="MD13">
            <v>0</v>
          </cell>
          <cell r="ME13">
            <v>0</v>
          </cell>
          <cell r="MF13">
            <v>1</v>
          </cell>
          <cell r="MG13">
            <v>0</v>
          </cell>
          <cell r="MH13">
            <v>1</v>
          </cell>
          <cell r="MI13">
            <v>0</v>
          </cell>
          <cell r="MJ13">
            <v>0</v>
          </cell>
          <cell r="MK13">
            <v>0</v>
          </cell>
          <cell r="ML13" t="str">
            <v/>
          </cell>
          <cell r="MM13" t="str">
            <v/>
          </cell>
          <cell r="MN13" t="str">
            <v/>
          </cell>
          <cell r="MO13" t="str">
            <v/>
          </cell>
          <cell r="MP13">
            <v>0.5</v>
          </cell>
          <cell r="MQ13" t="str">
            <v/>
          </cell>
          <cell r="MR13">
            <v>1</v>
          </cell>
          <cell r="MS13" t="str">
            <v/>
          </cell>
          <cell r="MT13" t="str">
            <v>Tôle</v>
          </cell>
          <cell r="MU13">
            <v>1</v>
          </cell>
          <cell r="MV13">
            <v>0</v>
          </cell>
          <cell r="MW13">
            <v>0</v>
          </cell>
          <cell r="MX13">
            <v>0</v>
          </cell>
          <cell r="MY13">
            <v>0</v>
          </cell>
          <cell r="MZ13">
            <v>0</v>
          </cell>
          <cell r="NA13">
            <v>0</v>
          </cell>
          <cell r="NB13">
            <v>0</v>
          </cell>
          <cell r="NC13">
            <v>0</v>
          </cell>
          <cell r="ND13">
            <v>0</v>
          </cell>
          <cell r="NE13">
            <v>0</v>
          </cell>
          <cell r="NF13">
            <v>0</v>
          </cell>
          <cell r="NG13">
            <v>0</v>
          </cell>
          <cell r="NH13">
            <v>32</v>
          </cell>
          <cell r="NI13" t="str">
            <v/>
          </cell>
          <cell r="NJ13" t="str">
            <v/>
          </cell>
          <cell r="NK13" t="str">
            <v/>
          </cell>
          <cell r="NL13" t="str">
            <v/>
          </cell>
          <cell r="NM13" t="str">
            <v/>
          </cell>
          <cell r="NN13" t="str">
            <v/>
          </cell>
          <cell r="NO13" t="str">
            <v/>
          </cell>
          <cell r="NP13" t="str">
            <v/>
          </cell>
          <cell r="NQ13" t="str">
            <v/>
          </cell>
          <cell r="NR13" t="str">
            <v/>
          </cell>
          <cell r="NS13" t="str">
            <v>Casserole Cuillère pour manger Assiette Cuillère de service</v>
          </cell>
          <cell r="NT13">
            <v>0</v>
          </cell>
          <cell r="NU13">
            <v>1</v>
          </cell>
          <cell r="NV13">
            <v>0</v>
          </cell>
          <cell r="NW13">
            <v>0</v>
          </cell>
          <cell r="NX13">
            <v>1</v>
          </cell>
          <cell r="NY13">
            <v>1</v>
          </cell>
          <cell r="NZ13">
            <v>1</v>
          </cell>
          <cell r="OA13">
            <v>0</v>
          </cell>
          <cell r="OB13">
            <v>0</v>
          </cell>
          <cell r="OC13">
            <v>0</v>
          </cell>
          <cell r="OD13">
            <v>0</v>
          </cell>
          <cell r="OE13" t="str">
            <v/>
          </cell>
          <cell r="OF13">
            <v>1</v>
          </cell>
          <cell r="OG13" t="str">
            <v/>
          </cell>
          <cell r="OH13" t="str">
            <v/>
          </cell>
          <cell r="OI13">
            <v>2</v>
          </cell>
          <cell r="OJ13">
            <v>2</v>
          </cell>
          <cell r="OK13">
            <v>2</v>
          </cell>
          <cell r="OL13" t="str">
            <v/>
          </cell>
          <cell r="OM13" t="str">
            <v/>
          </cell>
          <cell r="ON13" t="str">
            <v>Service psychologique</v>
          </cell>
          <cell r="OO13">
            <v>0</v>
          </cell>
          <cell r="OP13">
            <v>0</v>
          </cell>
          <cell r="OQ13">
            <v>0</v>
          </cell>
          <cell r="OR13">
            <v>0</v>
          </cell>
          <cell r="OS13">
            <v>0</v>
          </cell>
          <cell r="OT13">
            <v>0</v>
          </cell>
          <cell r="OU13">
            <v>1</v>
          </cell>
          <cell r="OV13">
            <v>0</v>
          </cell>
          <cell r="OW13">
            <v>0</v>
          </cell>
          <cell r="OX13" t="str">
            <v/>
          </cell>
          <cell r="OY13" t="str">
            <v>Radio</v>
          </cell>
          <cell r="OZ13">
            <v>0</v>
          </cell>
          <cell r="PA13">
            <v>0</v>
          </cell>
          <cell r="PB13">
            <v>0</v>
          </cell>
          <cell r="PC13">
            <v>1</v>
          </cell>
          <cell r="PD13">
            <v>0</v>
          </cell>
          <cell r="PE13">
            <v>0</v>
          </cell>
          <cell r="PF13" t="str">
            <v/>
          </cell>
          <cell r="PG13" t="str">
            <v/>
          </cell>
          <cell r="PH13" t="str">
            <v/>
          </cell>
          <cell r="PI13">
            <v>1</v>
          </cell>
          <cell r="PJ13" t="str">
            <v>Pelles Machette Houe</v>
          </cell>
          <cell r="PK13">
            <v>1</v>
          </cell>
          <cell r="PL13">
            <v>0</v>
          </cell>
          <cell r="PM13">
            <v>1</v>
          </cell>
          <cell r="PN13">
            <v>0</v>
          </cell>
          <cell r="PO13">
            <v>0</v>
          </cell>
          <cell r="PP13">
            <v>0</v>
          </cell>
          <cell r="PQ13">
            <v>1</v>
          </cell>
          <cell r="PR13">
            <v>0</v>
          </cell>
          <cell r="PS13">
            <v>0</v>
          </cell>
          <cell r="PT13" t="str">
            <v>Pelles Machette Houe</v>
          </cell>
          <cell r="PU13">
            <v>1</v>
          </cell>
          <cell r="PV13">
            <v>0</v>
          </cell>
          <cell r="PW13">
            <v>1</v>
          </cell>
          <cell r="PX13">
            <v>0</v>
          </cell>
          <cell r="PY13">
            <v>0</v>
          </cell>
          <cell r="PZ13">
            <v>0</v>
          </cell>
          <cell r="QA13">
            <v>1</v>
          </cell>
          <cell r="QB13">
            <v>0</v>
          </cell>
          <cell r="QC13">
            <v>0</v>
          </cell>
          <cell r="QD13" t="str">
            <v/>
          </cell>
          <cell r="QE13" t="str">
            <v/>
          </cell>
          <cell r="QF13" t="str">
            <v/>
          </cell>
          <cell r="QG13" t="str">
            <v/>
          </cell>
          <cell r="QH13" t="str">
            <v/>
          </cell>
          <cell r="QI13" t="str">
            <v/>
          </cell>
          <cell r="QJ13" t="str">
            <v/>
          </cell>
          <cell r="QK13" t="str">
            <v/>
          </cell>
          <cell r="QL13" t="str">
            <v/>
          </cell>
          <cell r="QM13" t="str">
            <v/>
          </cell>
          <cell r="QN13" t="str">
            <v>Pelles</v>
          </cell>
          <cell r="QO13">
            <v>1</v>
          </cell>
          <cell r="QP13">
            <v>0</v>
          </cell>
          <cell r="QQ13">
            <v>0</v>
          </cell>
          <cell r="QR13">
            <v>0</v>
          </cell>
          <cell r="QS13">
            <v>0</v>
          </cell>
          <cell r="QT13">
            <v>0</v>
          </cell>
          <cell r="QU13">
            <v>0</v>
          </cell>
          <cell r="QV13">
            <v>0</v>
          </cell>
          <cell r="QW13">
            <v>0</v>
          </cell>
          <cell r="QX13" t="str">
            <v/>
          </cell>
          <cell r="QY13" t="str">
            <v/>
          </cell>
          <cell r="QZ13" t="str">
            <v/>
          </cell>
          <cell r="RA13" t="str">
            <v/>
          </cell>
          <cell r="RB13" t="str">
            <v/>
          </cell>
          <cell r="RC13" t="str">
            <v/>
          </cell>
          <cell r="RD13" t="str">
            <v/>
          </cell>
          <cell r="RE13" t="str">
            <v/>
          </cell>
          <cell r="RF13" t="str">
            <v/>
          </cell>
          <cell r="RG13" t="str">
            <v/>
          </cell>
          <cell r="RH13" t="str">
            <v/>
          </cell>
          <cell r="RI13" t="str">
            <v/>
          </cell>
          <cell r="RJ13" t="str">
            <v/>
          </cell>
          <cell r="RK13" t="str">
            <v/>
          </cell>
          <cell r="RL13" t="str">
            <v/>
          </cell>
          <cell r="RM13" t="str">
            <v/>
          </cell>
          <cell r="RN13" t="str">
            <v/>
          </cell>
          <cell r="RO13" t="str">
            <v/>
          </cell>
          <cell r="RP13" t="str">
            <v/>
          </cell>
          <cell r="RQ13" t="str">
            <v/>
          </cell>
          <cell r="RR13" t="str">
            <v/>
          </cell>
          <cell r="RS13" t="str">
            <v/>
          </cell>
          <cell r="RT13" t="str">
            <v/>
          </cell>
          <cell r="RU13" t="str">
            <v/>
          </cell>
          <cell r="RV13" t="str">
            <v/>
          </cell>
          <cell r="RW13" t="str">
            <v/>
          </cell>
          <cell r="RX13" t="str">
            <v/>
          </cell>
          <cell r="RY13" t="str">
            <v/>
          </cell>
          <cell r="RZ13" t="str">
            <v/>
          </cell>
          <cell r="SA13" t="str">
            <v/>
          </cell>
          <cell r="SB13" t="str">
            <v>Pelles</v>
          </cell>
          <cell r="SC13">
            <v>1</v>
          </cell>
          <cell r="SD13">
            <v>0</v>
          </cell>
          <cell r="SE13">
            <v>0</v>
          </cell>
          <cell r="SF13">
            <v>0</v>
          </cell>
          <cell r="SG13">
            <v>0</v>
          </cell>
          <cell r="SH13">
            <v>0</v>
          </cell>
          <cell r="SI13">
            <v>0</v>
          </cell>
          <cell r="SJ13">
            <v>0</v>
          </cell>
          <cell r="SK13">
            <v>0</v>
          </cell>
          <cell r="SL13" t="str">
            <v>Sac à dos Cahiers Plumes/Crayons</v>
          </cell>
          <cell r="SM13">
            <v>1</v>
          </cell>
          <cell r="SN13">
            <v>0</v>
          </cell>
          <cell r="SO13">
            <v>1</v>
          </cell>
          <cell r="SP13">
            <v>1</v>
          </cell>
          <cell r="SQ13">
            <v>0</v>
          </cell>
          <cell r="SR13">
            <v>0</v>
          </cell>
          <cell r="SS13" t="str">
            <v>Sac à dos</v>
          </cell>
          <cell r="ST13">
            <v>1</v>
          </cell>
          <cell r="SU13">
            <v>0</v>
          </cell>
          <cell r="SV13">
            <v>0</v>
          </cell>
          <cell r="SW13">
            <v>0</v>
          </cell>
          <cell r="SX13">
            <v>0</v>
          </cell>
          <cell r="SY13">
            <v>0</v>
          </cell>
          <cell r="SZ13" t="str">
            <v>Sac à dos</v>
          </cell>
          <cell r="TA13">
            <v>1</v>
          </cell>
          <cell r="TB13">
            <v>0</v>
          </cell>
          <cell r="TC13">
            <v>0</v>
          </cell>
          <cell r="TD13">
            <v>0</v>
          </cell>
          <cell r="TE13">
            <v>0</v>
          </cell>
          <cell r="TF13">
            <v>0</v>
          </cell>
          <cell r="TG13" t="str">
            <v>Sac à dos</v>
          </cell>
          <cell r="TH13">
            <v>1</v>
          </cell>
          <cell r="TI13">
            <v>0</v>
          </cell>
          <cell r="TJ13">
            <v>0</v>
          </cell>
          <cell r="TK13">
            <v>0</v>
          </cell>
          <cell r="TL13">
            <v>0</v>
          </cell>
          <cell r="TM13">
            <v>0</v>
          </cell>
          <cell r="TN13">
            <v>0</v>
          </cell>
          <cell r="TO13">
            <v>0</v>
          </cell>
          <cell r="TP13">
            <v>0</v>
          </cell>
          <cell r="TQ13">
            <v>0</v>
          </cell>
          <cell r="TR13">
            <v>0</v>
          </cell>
          <cell r="TS13" t="str">
            <v>Je ne comprends pas trop lorsqu'on me demande d'ajouter le [...]</v>
          </cell>
          <cell r="TT13" t="str">
            <v/>
          </cell>
          <cell r="TU13">
            <v>237400359</v>
          </cell>
          <cell r="TV13" t="str">
            <v>aafbb045-b4aa-4f3b-8d28-c37be6102f48</v>
          </cell>
          <cell r="TW13">
            <v>44530.661932870367</v>
          </cell>
          <cell r="TX13" t="str">
            <v/>
          </cell>
          <cell r="TY13" t="str">
            <v/>
          </cell>
          <cell r="TZ13" t="str">
            <v>submitted_via_web</v>
          </cell>
          <cell r="UA13" t="str">
            <v>icsm_haiti</v>
          </cell>
          <cell r="UB13" t="str">
            <v/>
          </cell>
          <cell r="UC13">
            <v>12</v>
          </cell>
          <cell r="UD13" t="str">
            <v/>
          </cell>
        </row>
        <row r="14">
          <cell r="D14">
            <v>44530.401065092592</v>
          </cell>
          <cell r="E14">
            <v>44530.407930451387</v>
          </cell>
          <cell r="F14">
            <v>44530</v>
          </cell>
          <cell r="H14" t="str">
            <v>audit.csv</v>
          </cell>
          <cell r="I14" t="str">
            <v>icsm_haiti</v>
          </cell>
          <cell r="J14" t="str">
            <v/>
          </cell>
          <cell r="K14" t="str">
            <v/>
          </cell>
          <cell r="L14">
            <v>44530</v>
          </cell>
          <cell r="M14" t="str">
            <v>Save the Children</v>
          </cell>
          <cell r="N14" t="str">
            <v/>
          </cell>
          <cell r="O14" t="str">
            <v>save</v>
          </cell>
          <cell r="P14" t="str">
            <v>Save the Children</v>
          </cell>
          <cell r="Q14" t="str">
            <v>Save the Children</v>
          </cell>
          <cell r="R14" t="str">
            <v>ASV758</v>
          </cell>
          <cell r="S14" t="str">
            <v/>
          </cell>
          <cell r="T14" t="str">
            <v>save_asv</v>
          </cell>
          <cell r="U14" t="str">
            <v>ASV758</v>
          </cell>
          <cell r="V14" t="str">
            <v>ASV758</v>
          </cell>
          <cell r="W14" t="str">
            <v>Artibonite</v>
          </cell>
          <cell r="X14" t="str">
            <v>L'Estère</v>
          </cell>
          <cell r="Y14" t="str">
            <v>HT0513</v>
          </cell>
          <cell r="Z14" t="str">
            <v>L'Estère</v>
          </cell>
          <cell r="AA14" t="str">
            <v>Je ne sais pas, je ne souhaite pas répondre</v>
          </cell>
          <cell r="AB14" t="str">
            <v>nsnr</v>
          </cell>
          <cell r="AC14" t="str">
            <v>Je ne sais pas, je ne souhaite pas répondre</v>
          </cell>
          <cell r="AD14" t="str">
            <v>Centre-ville de l'Estère</v>
          </cell>
          <cell r="AE14" t="str">
            <v/>
          </cell>
          <cell r="AF14" t="str">
            <v>est_1</v>
          </cell>
          <cell r="AG14" t="str">
            <v>Centre-ville de l'Estère</v>
          </cell>
          <cell r="AH14" t="str">
            <v>Centre-ville de l'Estère</v>
          </cell>
          <cell r="AI14" t="str">
            <v>Marché L'Estère</v>
          </cell>
          <cell r="AJ14" t="str">
            <v/>
          </cell>
          <cell r="AK14" t="str">
            <v>lest_1</v>
          </cell>
          <cell r="AL14" t="str">
            <v>Marché L'Estère</v>
          </cell>
          <cell r="AM14" t="str">
            <v>Marché L'Estère</v>
          </cell>
          <cell r="AN14" t="str">
            <v>Milieu urbain</v>
          </cell>
          <cell r="AO14" t="str">
            <v>Enquête auprès d'un client (pour l'eau de boisson et la situation sécuritaire)</v>
          </cell>
          <cell r="AP14" t="str">
            <v>Oui</v>
          </cell>
          <cell r="AQ14" t="str">
            <v/>
          </cell>
          <cell r="AR14" t="str">
            <v>Oui</v>
          </cell>
          <cell r="AS14" t="str">
            <v/>
          </cell>
          <cell r="AT14" t="str">
            <v>Homme</v>
          </cell>
          <cell r="AU14">
            <v>44530</v>
          </cell>
          <cell r="AV14">
            <v>44530</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Oui</v>
          </cell>
          <cell r="JG14" t="str">
            <v>Oui, je vais parfois/souvent chercher l'eau</v>
          </cell>
          <cell r="JH14" t="str">
            <v>boutique ou kiosque privé</v>
          </cell>
          <cell r="JI14" t="str">
            <v/>
          </cell>
          <cell r="JJ14" t="str">
            <v>boutique</v>
          </cell>
          <cell r="JK14" t="str">
            <v>boutik / kiòs priwe</v>
          </cell>
          <cell r="JL14" t="str">
            <v>boutik / kiòs priwe</v>
          </cell>
          <cell r="JM14" t="str">
            <v>L'eau est de meilleure qualité</v>
          </cell>
          <cell r="JN14" t="str">
            <v/>
          </cell>
          <cell r="JO14" t="str">
            <v>Moins de 15 min au total</v>
          </cell>
          <cell r="JP14" t="str">
            <v>gros bidon de 5 gallons (18,9 L)</v>
          </cell>
          <cell r="JQ14" t="str">
            <v>5gal</v>
          </cell>
          <cell r="JR14" t="str">
            <v>bidon ki vo 5 galon (18,9L)</v>
          </cell>
          <cell r="JS14" t="str">
            <v/>
          </cell>
          <cell r="JT14" t="str">
            <v/>
          </cell>
          <cell r="JU14" t="str">
            <v/>
          </cell>
          <cell r="JV14" t="str">
            <v/>
          </cell>
          <cell r="JW14" t="str">
            <v/>
          </cell>
          <cell r="JX14">
            <v>125</v>
          </cell>
          <cell r="JY14">
            <v>25</v>
          </cell>
          <cell r="JZ14" t="str">
            <v/>
          </cell>
          <cell r="KA14" t="str">
            <v>NA</v>
          </cell>
          <cell r="KB14">
            <v>25</v>
          </cell>
          <cell r="KC14" t="str">
            <v>Oui</v>
          </cell>
          <cell r="KD14" t="str">
            <v/>
          </cell>
          <cell r="KE14" t="str">
            <v>Oui</v>
          </cell>
          <cell r="KF14" t="str">
            <v>Problèmes de transport Le marchand d'eau n'est pas venu à temps / Le marchand n'avait plus d'eau</v>
          </cell>
          <cell r="KG14">
            <v>0</v>
          </cell>
          <cell r="KH14">
            <v>1</v>
          </cell>
          <cell r="KI14">
            <v>0</v>
          </cell>
          <cell r="KJ14">
            <v>0</v>
          </cell>
          <cell r="KK14">
            <v>0</v>
          </cell>
          <cell r="KL14">
            <v>0</v>
          </cell>
          <cell r="KM14">
            <v>0</v>
          </cell>
          <cell r="KN14">
            <v>0</v>
          </cell>
          <cell r="KO14">
            <v>1</v>
          </cell>
          <cell r="KP14">
            <v>0</v>
          </cell>
          <cell r="KQ14">
            <v>0</v>
          </cell>
          <cell r="KR14" t="str">
            <v/>
          </cell>
          <cell r="KS14" t="str">
            <v>Non</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v>3</v>
          </cell>
          <cell r="LH14" t="str">
            <v>Riz</v>
          </cell>
          <cell r="LI14">
            <v>0</v>
          </cell>
          <cell r="LJ14">
            <v>1</v>
          </cell>
          <cell r="LK14">
            <v>0</v>
          </cell>
          <cell r="LL14">
            <v>0</v>
          </cell>
          <cell r="LM14">
            <v>0</v>
          </cell>
          <cell r="LN14">
            <v>0</v>
          </cell>
          <cell r="LO14">
            <v>0</v>
          </cell>
          <cell r="LP14">
            <v>0</v>
          </cell>
          <cell r="LQ14">
            <v>0</v>
          </cell>
          <cell r="LR14">
            <v>0</v>
          </cell>
          <cell r="LS14" t="str">
            <v/>
          </cell>
          <cell r="LT14">
            <v>10</v>
          </cell>
          <cell r="LU14" t="str">
            <v/>
          </cell>
          <cell r="LV14" t="str">
            <v/>
          </cell>
          <cell r="LW14" t="str">
            <v/>
          </cell>
          <cell r="LX14" t="str">
            <v/>
          </cell>
          <cell r="LY14" t="str">
            <v/>
          </cell>
          <cell r="LZ14" t="str">
            <v/>
          </cell>
          <cell r="MA14" t="str">
            <v>Déodorant Papier toilette Dentifrice Chlore en grain Savon mains Savon lessive Serviettes hygiéniques (femmes)</v>
          </cell>
          <cell r="MB14">
            <v>1</v>
          </cell>
          <cell r="MC14">
            <v>1</v>
          </cell>
          <cell r="MD14">
            <v>1</v>
          </cell>
          <cell r="ME14">
            <v>1</v>
          </cell>
          <cell r="MF14">
            <v>1</v>
          </cell>
          <cell r="MG14">
            <v>1</v>
          </cell>
          <cell r="MH14">
            <v>1</v>
          </cell>
          <cell r="MI14">
            <v>0</v>
          </cell>
          <cell r="MJ14">
            <v>0</v>
          </cell>
          <cell r="MK14">
            <v>0</v>
          </cell>
          <cell r="ML14">
            <v>2</v>
          </cell>
          <cell r="MM14">
            <v>5</v>
          </cell>
          <cell r="MN14">
            <v>4</v>
          </cell>
          <cell r="MO14">
            <v>1</v>
          </cell>
          <cell r="MP14">
            <v>0.75</v>
          </cell>
          <cell r="MQ14">
            <v>4</v>
          </cell>
          <cell r="MR14">
            <v>1</v>
          </cell>
          <cell r="MS14" t="str">
            <v/>
          </cell>
          <cell r="MT14" t="str">
            <v>Marteau</v>
          </cell>
          <cell r="MU14">
            <v>0</v>
          </cell>
          <cell r="MV14">
            <v>0</v>
          </cell>
          <cell r="MW14">
            <v>0</v>
          </cell>
          <cell r="MX14">
            <v>0</v>
          </cell>
          <cell r="MY14">
            <v>0</v>
          </cell>
          <cell r="MZ14">
            <v>1</v>
          </cell>
          <cell r="NA14">
            <v>0</v>
          </cell>
          <cell r="NB14">
            <v>0</v>
          </cell>
          <cell r="NC14">
            <v>0</v>
          </cell>
          <cell r="ND14">
            <v>0</v>
          </cell>
          <cell r="NE14">
            <v>0</v>
          </cell>
          <cell r="NF14">
            <v>0</v>
          </cell>
          <cell r="NG14">
            <v>0</v>
          </cell>
          <cell r="NH14" t="str">
            <v/>
          </cell>
          <cell r="NI14" t="str">
            <v/>
          </cell>
          <cell r="NJ14" t="str">
            <v/>
          </cell>
          <cell r="NK14" t="str">
            <v/>
          </cell>
          <cell r="NL14" t="str">
            <v/>
          </cell>
          <cell r="NM14">
            <v>1</v>
          </cell>
          <cell r="NN14" t="str">
            <v/>
          </cell>
          <cell r="NO14" t="str">
            <v/>
          </cell>
          <cell r="NP14" t="str">
            <v/>
          </cell>
          <cell r="NQ14" t="str">
            <v/>
          </cell>
          <cell r="NR14" t="str">
            <v/>
          </cell>
          <cell r="NS14" t="str">
            <v>Casserole Cuillère pour manger Assiette Cuillère de service Éponge</v>
          </cell>
          <cell r="NT14">
            <v>0</v>
          </cell>
          <cell r="NU14">
            <v>1</v>
          </cell>
          <cell r="NV14">
            <v>0</v>
          </cell>
          <cell r="NW14">
            <v>0</v>
          </cell>
          <cell r="NX14">
            <v>1</v>
          </cell>
          <cell r="NY14">
            <v>1</v>
          </cell>
          <cell r="NZ14">
            <v>1</v>
          </cell>
          <cell r="OA14">
            <v>0</v>
          </cell>
          <cell r="OB14">
            <v>1</v>
          </cell>
          <cell r="OC14">
            <v>0</v>
          </cell>
          <cell r="OD14">
            <v>0</v>
          </cell>
          <cell r="OE14" t="str">
            <v/>
          </cell>
          <cell r="OF14">
            <v>3</v>
          </cell>
          <cell r="OG14" t="str">
            <v/>
          </cell>
          <cell r="OH14" t="str">
            <v/>
          </cell>
          <cell r="OI14">
            <v>3</v>
          </cell>
          <cell r="OJ14">
            <v>3</v>
          </cell>
          <cell r="OK14">
            <v>3</v>
          </cell>
          <cell r="OL14" t="str">
            <v/>
          </cell>
          <cell r="OM14">
            <v>2</v>
          </cell>
          <cell r="ON14" t="str">
            <v>Médicaments douleur (aspirine, …) Des antibiotiques Moustiquaire Materiels de protection contre le Covid-19 (Gel hydroalchoolique, cache-nez) Service psychologique</v>
          </cell>
          <cell r="OO14">
            <v>1</v>
          </cell>
          <cell r="OP14">
            <v>1</v>
          </cell>
          <cell r="OQ14">
            <v>0</v>
          </cell>
          <cell r="OR14">
            <v>0</v>
          </cell>
          <cell r="OS14">
            <v>1</v>
          </cell>
          <cell r="OT14">
            <v>1</v>
          </cell>
          <cell r="OU14">
            <v>1</v>
          </cell>
          <cell r="OV14">
            <v>0</v>
          </cell>
          <cell r="OW14">
            <v>0</v>
          </cell>
          <cell r="OX14" t="str">
            <v/>
          </cell>
          <cell r="OY14" t="str">
            <v>Lampe torche Enveloppe en plastique (protection des documents) Sifflet Radio</v>
          </cell>
          <cell r="OZ14">
            <v>1</v>
          </cell>
          <cell r="PA14">
            <v>1</v>
          </cell>
          <cell r="PB14">
            <v>1</v>
          </cell>
          <cell r="PC14">
            <v>1</v>
          </cell>
          <cell r="PD14">
            <v>0</v>
          </cell>
          <cell r="PE14">
            <v>0</v>
          </cell>
          <cell r="PF14">
            <v>1</v>
          </cell>
          <cell r="PG14">
            <v>2</v>
          </cell>
          <cell r="PH14">
            <v>1</v>
          </cell>
          <cell r="PI14">
            <v>1</v>
          </cell>
          <cell r="PJ14" t="str">
            <v>Houe Machette</v>
          </cell>
          <cell r="PK14">
            <v>0</v>
          </cell>
          <cell r="PL14">
            <v>0</v>
          </cell>
          <cell r="PM14">
            <v>1</v>
          </cell>
          <cell r="PN14">
            <v>0</v>
          </cell>
          <cell r="PO14">
            <v>0</v>
          </cell>
          <cell r="PP14">
            <v>0</v>
          </cell>
          <cell r="PQ14">
            <v>1</v>
          </cell>
          <cell r="PR14">
            <v>0</v>
          </cell>
          <cell r="PS14">
            <v>0</v>
          </cell>
          <cell r="PT14" t="str">
            <v/>
          </cell>
          <cell r="PU14" t="str">
            <v/>
          </cell>
          <cell r="PV14" t="str">
            <v/>
          </cell>
          <cell r="PW14" t="str">
            <v/>
          </cell>
          <cell r="PX14" t="str">
            <v/>
          </cell>
          <cell r="PY14" t="str">
            <v/>
          </cell>
          <cell r="PZ14" t="str">
            <v/>
          </cell>
          <cell r="QA14" t="str">
            <v/>
          </cell>
          <cell r="QB14" t="str">
            <v/>
          </cell>
          <cell r="QC14" t="str">
            <v/>
          </cell>
          <cell r="QD14" t="str">
            <v/>
          </cell>
          <cell r="QE14" t="str">
            <v/>
          </cell>
          <cell r="QF14" t="str">
            <v/>
          </cell>
          <cell r="QG14" t="str">
            <v/>
          </cell>
          <cell r="QH14" t="str">
            <v/>
          </cell>
          <cell r="QI14" t="str">
            <v/>
          </cell>
          <cell r="QJ14" t="str">
            <v/>
          </cell>
          <cell r="QK14" t="str">
            <v/>
          </cell>
          <cell r="QL14" t="str">
            <v/>
          </cell>
          <cell r="QM14" t="str">
            <v/>
          </cell>
          <cell r="QN14" t="str">
            <v>Machette</v>
          </cell>
          <cell r="QO14">
            <v>0</v>
          </cell>
          <cell r="QP14">
            <v>0</v>
          </cell>
          <cell r="QQ14">
            <v>1</v>
          </cell>
          <cell r="QR14">
            <v>0</v>
          </cell>
          <cell r="QS14">
            <v>0</v>
          </cell>
          <cell r="QT14">
            <v>0</v>
          </cell>
          <cell r="QU14">
            <v>0</v>
          </cell>
          <cell r="QV14">
            <v>0</v>
          </cell>
          <cell r="QW14">
            <v>0</v>
          </cell>
          <cell r="QX14" t="str">
            <v/>
          </cell>
          <cell r="QY14" t="str">
            <v/>
          </cell>
          <cell r="QZ14" t="str">
            <v/>
          </cell>
          <cell r="RA14" t="str">
            <v/>
          </cell>
          <cell r="RB14" t="str">
            <v/>
          </cell>
          <cell r="RC14" t="str">
            <v/>
          </cell>
          <cell r="RD14" t="str">
            <v/>
          </cell>
          <cell r="RE14" t="str">
            <v/>
          </cell>
          <cell r="RF14" t="str">
            <v/>
          </cell>
          <cell r="RG14" t="str">
            <v/>
          </cell>
          <cell r="RH14" t="str">
            <v/>
          </cell>
          <cell r="RI14" t="str">
            <v/>
          </cell>
          <cell r="RJ14" t="str">
            <v/>
          </cell>
          <cell r="RK14" t="str">
            <v/>
          </cell>
          <cell r="RL14" t="str">
            <v/>
          </cell>
          <cell r="RM14" t="str">
            <v/>
          </cell>
          <cell r="RN14" t="str">
            <v/>
          </cell>
          <cell r="RO14" t="str">
            <v/>
          </cell>
          <cell r="RP14" t="str">
            <v/>
          </cell>
          <cell r="RQ14" t="str">
            <v/>
          </cell>
          <cell r="RR14" t="str">
            <v/>
          </cell>
          <cell r="RS14" t="str">
            <v/>
          </cell>
          <cell r="RT14" t="str">
            <v/>
          </cell>
          <cell r="RU14" t="str">
            <v/>
          </cell>
          <cell r="RV14" t="str">
            <v/>
          </cell>
          <cell r="RW14" t="str">
            <v/>
          </cell>
          <cell r="RX14" t="str">
            <v/>
          </cell>
          <cell r="RY14" t="str">
            <v/>
          </cell>
          <cell r="RZ14" t="str">
            <v/>
          </cell>
          <cell r="SA14" t="str">
            <v/>
          </cell>
          <cell r="SB14" t="str">
            <v>Machette</v>
          </cell>
          <cell r="SC14">
            <v>0</v>
          </cell>
          <cell r="SD14">
            <v>0</v>
          </cell>
          <cell r="SE14">
            <v>1</v>
          </cell>
          <cell r="SF14">
            <v>0</v>
          </cell>
          <cell r="SG14">
            <v>0</v>
          </cell>
          <cell r="SH14">
            <v>0</v>
          </cell>
          <cell r="SI14">
            <v>0</v>
          </cell>
          <cell r="SJ14">
            <v>0</v>
          </cell>
          <cell r="SK14">
            <v>0</v>
          </cell>
          <cell r="SL14" t="str">
            <v>Paiement frais scolaire (paiement uniforme,…)</v>
          </cell>
          <cell r="SM14">
            <v>0</v>
          </cell>
          <cell r="SN14">
            <v>1</v>
          </cell>
          <cell r="SO14">
            <v>0</v>
          </cell>
          <cell r="SP14">
            <v>0</v>
          </cell>
          <cell r="SQ14">
            <v>0</v>
          </cell>
          <cell r="SR14">
            <v>0</v>
          </cell>
          <cell r="SS14" t="str">
            <v/>
          </cell>
          <cell r="ST14" t="str">
            <v/>
          </cell>
          <cell r="SU14" t="str">
            <v/>
          </cell>
          <cell r="SV14" t="str">
            <v/>
          </cell>
          <cell r="SW14" t="str">
            <v/>
          </cell>
          <cell r="SX14" t="str">
            <v/>
          </cell>
          <cell r="SY14" t="str">
            <v/>
          </cell>
          <cell r="SZ14" t="str">
            <v/>
          </cell>
          <cell r="TA14" t="str">
            <v/>
          </cell>
          <cell r="TB14" t="str">
            <v/>
          </cell>
          <cell r="TC14" t="str">
            <v/>
          </cell>
          <cell r="TD14" t="str">
            <v/>
          </cell>
          <cell r="TE14" t="str">
            <v/>
          </cell>
          <cell r="TF14" t="str">
            <v/>
          </cell>
          <cell r="TG14" t="str">
            <v/>
          </cell>
          <cell r="TH14" t="str">
            <v/>
          </cell>
          <cell r="TI14" t="str">
            <v/>
          </cell>
          <cell r="TJ14" t="str">
            <v/>
          </cell>
          <cell r="TK14" t="str">
            <v/>
          </cell>
          <cell r="TL14" t="str">
            <v/>
          </cell>
          <cell r="TM14" t="str">
            <v/>
          </cell>
          <cell r="TN14">
            <v>0</v>
          </cell>
          <cell r="TO14">
            <v>0</v>
          </cell>
          <cell r="TP14">
            <v>0</v>
          </cell>
          <cell r="TQ14">
            <v>0</v>
          </cell>
          <cell r="TR14">
            <v>0</v>
          </cell>
          <cell r="TS14" t="str">
            <v/>
          </cell>
          <cell r="TT14" t="str">
            <v/>
          </cell>
          <cell r="TU14">
            <v>237400372</v>
          </cell>
          <cell r="TV14" t="str">
            <v>3a3213b8-1950-4a6f-9265-f1d38393b697</v>
          </cell>
          <cell r="TW14">
            <v>44530.661944444437</v>
          </cell>
          <cell r="TX14" t="str">
            <v/>
          </cell>
          <cell r="TY14" t="str">
            <v/>
          </cell>
          <cell r="TZ14" t="str">
            <v>submitted_via_web</v>
          </cell>
          <cell r="UA14" t="str">
            <v>icsm_haiti</v>
          </cell>
          <cell r="UB14" t="str">
            <v/>
          </cell>
          <cell r="UC14">
            <v>13</v>
          </cell>
          <cell r="UD14" t="str">
            <v/>
          </cell>
        </row>
        <row r="15">
          <cell r="D15">
            <v>44530.408495902782</v>
          </cell>
          <cell r="E15">
            <v>44530.415686412038</v>
          </cell>
          <cell r="F15">
            <v>44530</v>
          </cell>
          <cell r="H15" t="str">
            <v>audit.csv</v>
          </cell>
          <cell r="I15" t="str">
            <v>icsm_haiti</v>
          </cell>
          <cell r="J15" t="str">
            <v/>
          </cell>
          <cell r="K15" t="str">
            <v/>
          </cell>
          <cell r="L15">
            <v>44530</v>
          </cell>
          <cell r="M15" t="str">
            <v>Save the Children</v>
          </cell>
          <cell r="N15" t="str">
            <v/>
          </cell>
          <cell r="O15" t="str">
            <v>save</v>
          </cell>
          <cell r="P15" t="str">
            <v>Save the Children</v>
          </cell>
          <cell r="Q15" t="str">
            <v>Save the Children</v>
          </cell>
          <cell r="R15" t="str">
            <v>ASV758</v>
          </cell>
          <cell r="S15" t="str">
            <v/>
          </cell>
          <cell r="T15" t="str">
            <v>save_asv</v>
          </cell>
          <cell r="U15" t="str">
            <v>ASV758</v>
          </cell>
          <cell r="V15" t="str">
            <v>ASV758</v>
          </cell>
          <cell r="W15" t="str">
            <v>Artibonite</v>
          </cell>
          <cell r="X15" t="str">
            <v>L'Estère</v>
          </cell>
          <cell r="Y15" t="str">
            <v>HT0513</v>
          </cell>
          <cell r="Z15" t="str">
            <v>L'Estère</v>
          </cell>
          <cell r="AA15" t="str">
            <v>Je ne sais pas, je ne souhaite pas répondre</v>
          </cell>
          <cell r="AB15" t="str">
            <v>nsnr</v>
          </cell>
          <cell r="AC15" t="str">
            <v>Je ne sais pas, je ne souhaite pas répondre</v>
          </cell>
          <cell r="AD15" t="str">
            <v>Centre-ville de l'Estère</v>
          </cell>
          <cell r="AE15" t="str">
            <v/>
          </cell>
          <cell r="AF15" t="str">
            <v>est_1</v>
          </cell>
          <cell r="AG15" t="str">
            <v>Centre-ville de l'Estère</v>
          </cell>
          <cell r="AH15" t="str">
            <v>Centre-ville de l'Estère</v>
          </cell>
          <cell r="AI15" t="str">
            <v>Marché L'Estère</v>
          </cell>
          <cell r="AJ15" t="str">
            <v/>
          </cell>
          <cell r="AK15" t="str">
            <v>lest_1</v>
          </cell>
          <cell r="AL15" t="str">
            <v>Marché L'Estère</v>
          </cell>
          <cell r="AM15" t="str">
            <v>Marché L'Estère</v>
          </cell>
          <cell r="AN15" t="str">
            <v>Milieu urbain</v>
          </cell>
          <cell r="AO15" t="str">
            <v>Enquête auprès d'un client (pour l'eau de boisson et la situation sécuritaire)</v>
          </cell>
          <cell r="AP15" t="str">
            <v>Oui</v>
          </cell>
          <cell r="AQ15" t="str">
            <v/>
          </cell>
          <cell r="AR15" t="str">
            <v>Oui</v>
          </cell>
          <cell r="AS15" t="str">
            <v/>
          </cell>
          <cell r="AT15" t="str">
            <v>Homme</v>
          </cell>
          <cell r="AU15">
            <v>44530</v>
          </cell>
          <cell r="AV15">
            <v>44530</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
          </cell>
          <cell r="GG15" t="str">
            <v/>
          </cell>
          <cell r="GH15" t="str">
            <v/>
          </cell>
          <cell r="GI15" t="str">
            <v/>
          </cell>
          <cell r="GJ15" t="str">
            <v/>
          </cell>
          <cell r="GK15" t="str">
            <v/>
          </cell>
          <cell r="GL15" t="str">
            <v/>
          </cell>
          <cell r="GM15" t="str">
            <v/>
          </cell>
          <cell r="GN15" t="str">
            <v/>
          </cell>
          <cell r="GO15" t="str">
            <v/>
          </cell>
          <cell r="GP15" t="str">
            <v/>
          </cell>
          <cell r="GQ15" t="str">
            <v/>
          </cell>
          <cell r="GR15" t="str">
            <v/>
          </cell>
          <cell r="GS15" t="str">
            <v/>
          </cell>
          <cell r="GT15" t="str">
            <v/>
          </cell>
          <cell r="GU15" t="str">
            <v/>
          </cell>
          <cell r="GV15" t="str">
            <v/>
          </cell>
          <cell r="GW15" t="str">
            <v/>
          </cell>
          <cell r="GX15" t="str">
            <v/>
          </cell>
          <cell r="GY15" t="str">
            <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Oui</v>
          </cell>
          <cell r="JG15" t="str">
            <v>Oui, je vais parfois/souvent chercher l'eau</v>
          </cell>
          <cell r="JH15" t="str">
            <v>boutique ou kiosque privé</v>
          </cell>
          <cell r="JI15" t="str">
            <v/>
          </cell>
          <cell r="JJ15" t="str">
            <v>boutique</v>
          </cell>
          <cell r="JK15" t="str">
            <v>boutik / kiòs priwe</v>
          </cell>
          <cell r="JL15" t="str">
            <v>boutik / kiòs priwe</v>
          </cell>
          <cell r="JM15" t="str">
            <v>L'eau est de meilleure qualité</v>
          </cell>
          <cell r="JN15" t="str">
            <v/>
          </cell>
          <cell r="JO15" t="str">
            <v>Moins de 15 min au total</v>
          </cell>
          <cell r="JP15" t="str">
            <v>gros bidon de 5 gallons (18,9 L)</v>
          </cell>
          <cell r="JQ15" t="str">
            <v>5gal</v>
          </cell>
          <cell r="JR15" t="str">
            <v>bidon ki vo 5 galon (18,9L)</v>
          </cell>
          <cell r="JS15" t="str">
            <v/>
          </cell>
          <cell r="JT15" t="str">
            <v/>
          </cell>
          <cell r="JU15" t="str">
            <v/>
          </cell>
          <cell r="JV15" t="str">
            <v/>
          </cell>
          <cell r="JW15" t="str">
            <v/>
          </cell>
          <cell r="JX15">
            <v>60</v>
          </cell>
          <cell r="JY15">
            <v>12</v>
          </cell>
          <cell r="JZ15" t="str">
            <v/>
          </cell>
          <cell r="KA15" t="str">
            <v>NA</v>
          </cell>
          <cell r="KB15">
            <v>12</v>
          </cell>
          <cell r="KC15" t="str">
            <v>Oui</v>
          </cell>
          <cell r="KD15" t="str">
            <v/>
          </cell>
          <cell r="KE15" t="str">
            <v>Oui</v>
          </cell>
          <cell r="KF15" t="str">
            <v>Problèmes de transport Autre (précisez)</v>
          </cell>
          <cell r="KG15">
            <v>0</v>
          </cell>
          <cell r="KH15">
            <v>1</v>
          </cell>
          <cell r="KI15">
            <v>0</v>
          </cell>
          <cell r="KJ15">
            <v>0</v>
          </cell>
          <cell r="KK15">
            <v>0</v>
          </cell>
          <cell r="KL15">
            <v>0</v>
          </cell>
          <cell r="KM15">
            <v>0</v>
          </cell>
          <cell r="KN15">
            <v>0</v>
          </cell>
          <cell r="KO15">
            <v>0</v>
          </cell>
          <cell r="KP15">
            <v>1</v>
          </cell>
          <cell r="KQ15">
            <v>0</v>
          </cell>
          <cell r="KR15" t="str">
            <v>Il n'y avait pas d'essence (gaz) dans la commune</v>
          </cell>
          <cell r="KS15" t="str">
            <v>Non</v>
          </cell>
          <cell r="KT15" t="str">
            <v/>
          </cell>
          <cell r="KU15" t="str">
            <v/>
          </cell>
          <cell r="KV15" t="str">
            <v/>
          </cell>
          <cell r="KW15" t="str">
            <v/>
          </cell>
          <cell r="KX15" t="str">
            <v/>
          </cell>
          <cell r="KY15" t="str">
            <v/>
          </cell>
          <cell r="KZ15" t="str">
            <v/>
          </cell>
          <cell r="LA15" t="str">
            <v/>
          </cell>
          <cell r="LB15" t="str">
            <v/>
          </cell>
          <cell r="LC15" t="str">
            <v/>
          </cell>
          <cell r="LD15" t="str">
            <v/>
          </cell>
          <cell r="LE15" t="str">
            <v/>
          </cell>
          <cell r="LF15" t="str">
            <v/>
          </cell>
          <cell r="LG15">
            <v>6</v>
          </cell>
          <cell r="LH15" t="str">
            <v>Riz Mais Haricot noir</v>
          </cell>
          <cell r="LI15">
            <v>0</v>
          </cell>
          <cell r="LJ15">
            <v>1</v>
          </cell>
          <cell r="LK15">
            <v>1</v>
          </cell>
          <cell r="LL15">
            <v>0</v>
          </cell>
          <cell r="LM15">
            <v>0</v>
          </cell>
          <cell r="LN15">
            <v>1</v>
          </cell>
          <cell r="LO15">
            <v>0</v>
          </cell>
          <cell r="LP15">
            <v>0</v>
          </cell>
          <cell r="LQ15">
            <v>0</v>
          </cell>
          <cell r="LR15">
            <v>0</v>
          </cell>
          <cell r="LS15" t="str">
            <v/>
          </cell>
          <cell r="LT15">
            <v>15</v>
          </cell>
          <cell r="LU15">
            <v>10</v>
          </cell>
          <cell r="LV15" t="str">
            <v/>
          </cell>
          <cell r="LW15" t="str">
            <v/>
          </cell>
          <cell r="LX15">
            <v>20</v>
          </cell>
          <cell r="LY15" t="str">
            <v/>
          </cell>
          <cell r="LZ15" t="str">
            <v/>
          </cell>
          <cell r="MA15" t="str">
            <v>Dentifrice Papier toilette Déodorant</v>
          </cell>
          <cell r="MB15">
            <v>0</v>
          </cell>
          <cell r="MC15">
            <v>0</v>
          </cell>
          <cell r="MD15">
            <v>0</v>
          </cell>
          <cell r="ME15">
            <v>0</v>
          </cell>
          <cell r="MF15">
            <v>1</v>
          </cell>
          <cell r="MG15">
            <v>1</v>
          </cell>
          <cell r="MH15">
            <v>1</v>
          </cell>
          <cell r="MI15">
            <v>0</v>
          </cell>
          <cell r="MJ15">
            <v>0</v>
          </cell>
          <cell r="MK15">
            <v>0</v>
          </cell>
          <cell r="ML15" t="str">
            <v/>
          </cell>
          <cell r="MM15" t="str">
            <v/>
          </cell>
          <cell r="MN15" t="str">
            <v/>
          </cell>
          <cell r="MO15" t="str">
            <v/>
          </cell>
          <cell r="MP15">
            <v>1</v>
          </cell>
          <cell r="MQ15">
            <v>6</v>
          </cell>
          <cell r="MR15">
            <v>1</v>
          </cell>
          <cell r="MS15" t="str">
            <v/>
          </cell>
          <cell r="MT15" t="str">
            <v>Aucun</v>
          </cell>
          <cell r="MU15">
            <v>0</v>
          </cell>
          <cell r="MV15">
            <v>0</v>
          </cell>
          <cell r="MW15">
            <v>0</v>
          </cell>
          <cell r="MX15">
            <v>0</v>
          </cell>
          <cell r="MY15">
            <v>0</v>
          </cell>
          <cell r="MZ15">
            <v>0</v>
          </cell>
          <cell r="NA15">
            <v>0</v>
          </cell>
          <cell r="NB15">
            <v>0</v>
          </cell>
          <cell r="NC15">
            <v>0</v>
          </cell>
          <cell r="ND15">
            <v>0</v>
          </cell>
          <cell r="NE15">
            <v>0</v>
          </cell>
          <cell r="NF15">
            <v>0</v>
          </cell>
          <cell r="NG15">
            <v>1</v>
          </cell>
          <cell r="NH15" t="str">
            <v/>
          </cell>
          <cell r="NI15" t="str">
            <v/>
          </cell>
          <cell r="NJ15" t="str">
            <v/>
          </cell>
          <cell r="NK15" t="str">
            <v/>
          </cell>
          <cell r="NL15" t="str">
            <v/>
          </cell>
          <cell r="NM15" t="str">
            <v/>
          </cell>
          <cell r="NN15" t="str">
            <v/>
          </cell>
          <cell r="NO15" t="str">
            <v/>
          </cell>
          <cell r="NP15" t="str">
            <v/>
          </cell>
          <cell r="NQ15" t="str">
            <v/>
          </cell>
          <cell r="NR15" t="str">
            <v/>
          </cell>
          <cell r="NS15" t="str">
            <v>Assiette Casserole Poêle Cuillère pour manger Cuillère de service Éponge</v>
          </cell>
          <cell r="NT15">
            <v>0</v>
          </cell>
          <cell r="NU15">
            <v>1</v>
          </cell>
          <cell r="NV15">
            <v>1</v>
          </cell>
          <cell r="NW15">
            <v>0</v>
          </cell>
          <cell r="NX15">
            <v>1</v>
          </cell>
          <cell r="NY15">
            <v>1</v>
          </cell>
          <cell r="NZ15">
            <v>1</v>
          </cell>
          <cell r="OA15">
            <v>0</v>
          </cell>
          <cell r="OB15">
            <v>1</v>
          </cell>
          <cell r="OC15">
            <v>0</v>
          </cell>
          <cell r="OD15">
            <v>0</v>
          </cell>
          <cell r="OE15" t="str">
            <v/>
          </cell>
          <cell r="OF15">
            <v>3</v>
          </cell>
          <cell r="OG15">
            <v>1</v>
          </cell>
          <cell r="OH15" t="str">
            <v/>
          </cell>
          <cell r="OI15">
            <v>12</v>
          </cell>
          <cell r="OJ15">
            <v>6</v>
          </cell>
          <cell r="OK15">
            <v>6</v>
          </cell>
          <cell r="OL15" t="str">
            <v/>
          </cell>
          <cell r="OM15">
            <v>2</v>
          </cell>
          <cell r="ON15" t="str">
            <v>Des antibiotiques Materiels de protection contre le Covid-19 (Gel hydroalchoolique, cache-nez) Service psychologique</v>
          </cell>
          <cell r="OO15">
            <v>0</v>
          </cell>
          <cell r="OP15">
            <v>1</v>
          </cell>
          <cell r="OQ15">
            <v>0</v>
          </cell>
          <cell r="OR15">
            <v>0</v>
          </cell>
          <cell r="OS15">
            <v>0</v>
          </cell>
          <cell r="OT15">
            <v>1</v>
          </cell>
          <cell r="OU15">
            <v>1</v>
          </cell>
          <cell r="OV15">
            <v>0</v>
          </cell>
          <cell r="OW15">
            <v>0</v>
          </cell>
          <cell r="OX15" t="str">
            <v/>
          </cell>
          <cell r="OY15" t="str">
            <v>Lampe torche Radio</v>
          </cell>
          <cell r="OZ15">
            <v>1</v>
          </cell>
          <cell r="PA15">
            <v>0</v>
          </cell>
          <cell r="PB15">
            <v>0</v>
          </cell>
          <cell r="PC15">
            <v>1</v>
          </cell>
          <cell r="PD15">
            <v>0</v>
          </cell>
          <cell r="PE15">
            <v>0</v>
          </cell>
          <cell r="PF15">
            <v>1</v>
          </cell>
          <cell r="PG15" t="str">
            <v/>
          </cell>
          <cell r="PH15" t="str">
            <v/>
          </cell>
          <cell r="PI15">
            <v>1</v>
          </cell>
          <cell r="PJ15" t="str">
            <v>Pelles</v>
          </cell>
          <cell r="PK15">
            <v>1</v>
          </cell>
          <cell r="PL15">
            <v>0</v>
          </cell>
          <cell r="PM15">
            <v>0</v>
          </cell>
          <cell r="PN15">
            <v>0</v>
          </cell>
          <cell r="PO15">
            <v>0</v>
          </cell>
          <cell r="PP15">
            <v>0</v>
          </cell>
          <cell r="PQ15">
            <v>0</v>
          </cell>
          <cell r="PR15">
            <v>0</v>
          </cell>
          <cell r="PS15">
            <v>0</v>
          </cell>
          <cell r="PT15" t="str">
            <v>Pelles</v>
          </cell>
          <cell r="PU15">
            <v>1</v>
          </cell>
          <cell r="PV15">
            <v>0</v>
          </cell>
          <cell r="PW15">
            <v>0</v>
          </cell>
          <cell r="PX15">
            <v>0</v>
          </cell>
          <cell r="PY15">
            <v>0</v>
          </cell>
          <cell r="PZ15">
            <v>0</v>
          </cell>
          <cell r="QA15">
            <v>0</v>
          </cell>
          <cell r="QB15">
            <v>0</v>
          </cell>
          <cell r="QC15">
            <v>0</v>
          </cell>
          <cell r="QD15" t="str">
            <v/>
          </cell>
          <cell r="QE15" t="str">
            <v/>
          </cell>
          <cell r="QF15" t="str">
            <v/>
          </cell>
          <cell r="QG15" t="str">
            <v/>
          </cell>
          <cell r="QH15" t="str">
            <v/>
          </cell>
          <cell r="QI15" t="str">
            <v/>
          </cell>
          <cell r="QJ15" t="str">
            <v/>
          </cell>
          <cell r="QK15" t="str">
            <v/>
          </cell>
          <cell r="QL15" t="str">
            <v/>
          </cell>
          <cell r="QM15" t="str">
            <v/>
          </cell>
          <cell r="QN15" t="str">
            <v/>
          </cell>
          <cell r="QO15" t="str">
            <v/>
          </cell>
          <cell r="QP15" t="str">
            <v/>
          </cell>
          <cell r="QQ15" t="str">
            <v/>
          </cell>
          <cell r="QR15" t="str">
            <v/>
          </cell>
          <cell r="QS15" t="str">
            <v/>
          </cell>
          <cell r="QT15" t="str">
            <v/>
          </cell>
          <cell r="QU15" t="str">
            <v/>
          </cell>
          <cell r="QV15" t="str">
            <v/>
          </cell>
          <cell r="QW15" t="str">
            <v/>
          </cell>
          <cell r="QX15" t="str">
            <v/>
          </cell>
          <cell r="QY15" t="str">
            <v/>
          </cell>
          <cell r="QZ15" t="str">
            <v/>
          </cell>
          <cell r="RA15" t="str">
            <v/>
          </cell>
          <cell r="RB15" t="str">
            <v/>
          </cell>
          <cell r="RC15" t="str">
            <v/>
          </cell>
          <cell r="RD15" t="str">
            <v/>
          </cell>
          <cell r="RE15" t="str">
            <v/>
          </cell>
          <cell r="RF15" t="str">
            <v/>
          </cell>
          <cell r="RG15" t="str">
            <v/>
          </cell>
          <cell r="RH15" t="str">
            <v/>
          </cell>
          <cell r="RI15" t="str">
            <v/>
          </cell>
          <cell r="RJ15" t="str">
            <v/>
          </cell>
          <cell r="RK15" t="str">
            <v/>
          </cell>
          <cell r="RL15" t="str">
            <v/>
          </cell>
          <cell r="RM15" t="str">
            <v/>
          </cell>
          <cell r="RN15" t="str">
            <v/>
          </cell>
          <cell r="RO15" t="str">
            <v/>
          </cell>
          <cell r="RP15" t="str">
            <v/>
          </cell>
          <cell r="RQ15" t="str">
            <v/>
          </cell>
          <cell r="RR15" t="str">
            <v/>
          </cell>
          <cell r="RS15" t="str">
            <v/>
          </cell>
          <cell r="RT15" t="str">
            <v/>
          </cell>
          <cell r="RU15" t="str">
            <v/>
          </cell>
          <cell r="RV15" t="str">
            <v/>
          </cell>
          <cell r="RW15" t="str">
            <v/>
          </cell>
          <cell r="RX15" t="str">
            <v/>
          </cell>
          <cell r="RY15" t="str">
            <v/>
          </cell>
          <cell r="RZ15" t="str">
            <v/>
          </cell>
          <cell r="SA15" t="str">
            <v/>
          </cell>
          <cell r="SB15" t="str">
            <v/>
          </cell>
          <cell r="SC15" t="str">
            <v/>
          </cell>
          <cell r="SD15" t="str">
            <v/>
          </cell>
          <cell r="SE15" t="str">
            <v/>
          </cell>
          <cell r="SF15" t="str">
            <v/>
          </cell>
          <cell r="SG15" t="str">
            <v/>
          </cell>
          <cell r="SH15" t="str">
            <v/>
          </cell>
          <cell r="SI15" t="str">
            <v/>
          </cell>
          <cell r="SJ15" t="str">
            <v/>
          </cell>
          <cell r="SK15" t="str">
            <v/>
          </cell>
          <cell r="SL15" t="str">
            <v>Paiement frais scolaire (paiement uniforme,…)</v>
          </cell>
          <cell r="SM15">
            <v>0</v>
          </cell>
          <cell r="SN15">
            <v>1</v>
          </cell>
          <cell r="SO15">
            <v>0</v>
          </cell>
          <cell r="SP15">
            <v>0</v>
          </cell>
          <cell r="SQ15">
            <v>0</v>
          </cell>
          <cell r="SR15">
            <v>0</v>
          </cell>
          <cell r="SS15" t="str">
            <v/>
          </cell>
          <cell r="ST15" t="str">
            <v/>
          </cell>
          <cell r="SU15" t="str">
            <v/>
          </cell>
          <cell r="SV15" t="str">
            <v/>
          </cell>
          <cell r="SW15" t="str">
            <v/>
          </cell>
          <cell r="SX15" t="str">
            <v/>
          </cell>
          <cell r="SY15" t="str">
            <v/>
          </cell>
          <cell r="SZ15" t="str">
            <v/>
          </cell>
          <cell r="TA15" t="str">
            <v/>
          </cell>
          <cell r="TB15" t="str">
            <v/>
          </cell>
          <cell r="TC15" t="str">
            <v/>
          </cell>
          <cell r="TD15" t="str">
            <v/>
          </cell>
          <cell r="TE15" t="str">
            <v/>
          </cell>
          <cell r="TF15" t="str">
            <v/>
          </cell>
          <cell r="TG15" t="str">
            <v/>
          </cell>
          <cell r="TH15" t="str">
            <v/>
          </cell>
          <cell r="TI15" t="str">
            <v/>
          </cell>
          <cell r="TJ15" t="str">
            <v/>
          </cell>
          <cell r="TK15" t="str">
            <v/>
          </cell>
          <cell r="TL15" t="str">
            <v/>
          </cell>
          <cell r="TM15" t="str">
            <v/>
          </cell>
          <cell r="TN15">
            <v>0</v>
          </cell>
          <cell r="TO15">
            <v>0</v>
          </cell>
          <cell r="TP15">
            <v>0</v>
          </cell>
          <cell r="TQ15">
            <v>0</v>
          </cell>
          <cell r="TR15">
            <v>0</v>
          </cell>
          <cell r="TS15" t="str">
            <v/>
          </cell>
          <cell r="TT15" t="str">
            <v/>
          </cell>
          <cell r="TU15">
            <v>237400382</v>
          </cell>
          <cell r="TV15" t="str">
            <v>817c9ab2-6baf-498b-8a0d-98e8a10fa30f</v>
          </cell>
          <cell r="TW15">
            <v>44530.66196759259</v>
          </cell>
          <cell r="TX15" t="str">
            <v/>
          </cell>
          <cell r="TY15" t="str">
            <v/>
          </cell>
          <cell r="TZ15" t="str">
            <v>submitted_via_web</v>
          </cell>
          <cell r="UA15" t="str">
            <v>icsm_haiti</v>
          </cell>
          <cell r="UB15" t="str">
            <v/>
          </cell>
          <cell r="UC15">
            <v>14</v>
          </cell>
          <cell r="UD15" t="str">
            <v/>
          </cell>
        </row>
        <row r="16">
          <cell r="D16">
            <v>44530.418106145837</v>
          </cell>
          <cell r="E16">
            <v>44530.426876851852</v>
          </cell>
          <cell r="F16">
            <v>44530</v>
          </cell>
          <cell r="H16" t="str">
            <v>audit.csv</v>
          </cell>
          <cell r="I16" t="str">
            <v>icsm_haiti</v>
          </cell>
          <cell r="J16" t="str">
            <v/>
          </cell>
          <cell r="K16" t="str">
            <v/>
          </cell>
          <cell r="L16">
            <v>44530</v>
          </cell>
          <cell r="M16" t="str">
            <v>Save the Children</v>
          </cell>
          <cell r="N16" t="str">
            <v/>
          </cell>
          <cell r="O16" t="str">
            <v>save</v>
          </cell>
          <cell r="P16" t="str">
            <v>Save the Children</v>
          </cell>
          <cell r="Q16" t="str">
            <v>Save the Children</v>
          </cell>
          <cell r="R16" t="str">
            <v>ASV758</v>
          </cell>
          <cell r="S16" t="str">
            <v/>
          </cell>
          <cell r="T16" t="str">
            <v>save_asv</v>
          </cell>
          <cell r="U16" t="str">
            <v>ASV758</v>
          </cell>
          <cell r="V16" t="str">
            <v>ASV758</v>
          </cell>
          <cell r="W16" t="str">
            <v>Artibonite</v>
          </cell>
          <cell r="X16" t="str">
            <v>L'Estère</v>
          </cell>
          <cell r="Y16" t="str">
            <v>HT0513</v>
          </cell>
          <cell r="Z16" t="str">
            <v>L'Estère</v>
          </cell>
          <cell r="AA16" t="str">
            <v>Je ne sais pas, je ne souhaite pas répondre</v>
          </cell>
          <cell r="AB16" t="str">
            <v>nsnr</v>
          </cell>
          <cell r="AC16" t="str">
            <v>Je ne sais pas, je ne souhaite pas répondre</v>
          </cell>
          <cell r="AD16" t="str">
            <v>Centre-ville de l'Estère</v>
          </cell>
          <cell r="AE16" t="str">
            <v/>
          </cell>
          <cell r="AF16" t="str">
            <v>est_1</v>
          </cell>
          <cell r="AG16" t="str">
            <v>Centre-ville de l'Estère</v>
          </cell>
          <cell r="AH16" t="str">
            <v>Centre-ville de l'Estère</v>
          </cell>
          <cell r="AI16" t="str">
            <v>Marché L'Estère</v>
          </cell>
          <cell r="AJ16" t="str">
            <v/>
          </cell>
          <cell r="AK16" t="str">
            <v>lest_1</v>
          </cell>
          <cell r="AL16" t="str">
            <v>Marché L'Estère</v>
          </cell>
          <cell r="AM16" t="str">
            <v>Marché L'Estère</v>
          </cell>
          <cell r="AN16" t="str">
            <v>Milieu urbain</v>
          </cell>
          <cell r="AO16" t="str">
            <v>Enquête auprès d'un client (pour l'eau de boisson et la situation sécuritaire)</v>
          </cell>
          <cell r="AP16" t="str">
            <v>Oui</v>
          </cell>
          <cell r="AQ16" t="str">
            <v/>
          </cell>
          <cell r="AR16" t="str">
            <v>Oui</v>
          </cell>
          <cell r="AS16" t="str">
            <v/>
          </cell>
          <cell r="AT16" t="str">
            <v>Femme</v>
          </cell>
          <cell r="AU16">
            <v>44530</v>
          </cell>
          <cell r="AV16">
            <v>44530</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Oui</v>
          </cell>
          <cell r="JG16" t="str">
            <v>Oui, je vais parfois/souvent chercher l'eau</v>
          </cell>
          <cell r="JH16" t="str">
            <v>boutique ou kiosque privé</v>
          </cell>
          <cell r="JI16" t="str">
            <v/>
          </cell>
          <cell r="JJ16" t="str">
            <v>boutique</v>
          </cell>
          <cell r="JK16" t="str">
            <v>boutik / kiòs priwe</v>
          </cell>
          <cell r="JL16" t="str">
            <v>boutik / kiòs priwe</v>
          </cell>
          <cell r="JM16" t="str">
            <v>L'eau est de meilleure qualité</v>
          </cell>
          <cell r="JN16" t="str">
            <v/>
          </cell>
          <cell r="JO16" t="str">
            <v>Moins de 15 min au total</v>
          </cell>
          <cell r="JP16" t="str">
            <v>gros bidon de 5 gallons (18,9 L)</v>
          </cell>
          <cell r="JQ16" t="str">
            <v>5gal</v>
          </cell>
          <cell r="JR16" t="str">
            <v>bidon ki vo 5 galon (18,9L)</v>
          </cell>
          <cell r="JS16" t="str">
            <v/>
          </cell>
          <cell r="JT16" t="str">
            <v/>
          </cell>
          <cell r="JU16" t="str">
            <v/>
          </cell>
          <cell r="JV16" t="str">
            <v/>
          </cell>
          <cell r="JW16" t="str">
            <v/>
          </cell>
          <cell r="JX16">
            <v>75</v>
          </cell>
          <cell r="JY16">
            <v>15</v>
          </cell>
          <cell r="JZ16" t="str">
            <v/>
          </cell>
          <cell r="KA16" t="str">
            <v>NA</v>
          </cell>
          <cell r="KB16">
            <v>15</v>
          </cell>
          <cell r="KC16" t="str">
            <v>Oui</v>
          </cell>
          <cell r="KD16" t="str">
            <v/>
          </cell>
          <cell r="KE16" t="str">
            <v>Oui</v>
          </cell>
          <cell r="KF16" t="str">
            <v>Autre (précisez)</v>
          </cell>
          <cell r="KG16">
            <v>0</v>
          </cell>
          <cell r="KH16">
            <v>0</v>
          </cell>
          <cell r="KI16">
            <v>0</v>
          </cell>
          <cell r="KJ16">
            <v>0</v>
          </cell>
          <cell r="KK16">
            <v>0</v>
          </cell>
          <cell r="KL16">
            <v>0</v>
          </cell>
          <cell r="KM16">
            <v>0</v>
          </cell>
          <cell r="KN16">
            <v>0</v>
          </cell>
          <cell r="KO16">
            <v>0</v>
          </cell>
          <cell r="KP16">
            <v>1</v>
          </cell>
          <cell r="KQ16">
            <v>0</v>
          </cell>
          <cell r="KR16" t="str">
            <v xml:space="preserve">Il n'y avait pas d'essence (gaz) pour les voitures pour qu'elles puissent apporter de l'eau </v>
          </cell>
          <cell r="KS16" t="str">
            <v>Non</v>
          </cell>
          <cell r="KT16" t="str">
            <v/>
          </cell>
          <cell r="KU16" t="str">
            <v/>
          </cell>
          <cell r="KV16" t="str">
            <v/>
          </cell>
          <cell r="KW16" t="str">
            <v/>
          </cell>
          <cell r="KX16" t="str">
            <v/>
          </cell>
          <cell r="KY16" t="str">
            <v/>
          </cell>
          <cell r="KZ16" t="str">
            <v/>
          </cell>
          <cell r="LA16" t="str">
            <v/>
          </cell>
          <cell r="LB16" t="str">
            <v/>
          </cell>
          <cell r="LC16" t="str">
            <v/>
          </cell>
          <cell r="LD16" t="str">
            <v/>
          </cell>
          <cell r="LE16" t="str">
            <v/>
          </cell>
          <cell r="LF16" t="str">
            <v/>
          </cell>
          <cell r="LG16">
            <v>5</v>
          </cell>
          <cell r="LH16" t="str">
            <v>Riz Mais</v>
          </cell>
          <cell r="LI16">
            <v>0</v>
          </cell>
          <cell r="LJ16">
            <v>1</v>
          </cell>
          <cell r="LK16">
            <v>1</v>
          </cell>
          <cell r="LL16">
            <v>0</v>
          </cell>
          <cell r="LM16">
            <v>0</v>
          </cell>
          <cell r="LN16">
            <v>0</v>
          </cell>
          <cell r="LO16">
            <v>0</v>
          </cell>
          <cell r="LP16">
            <v>0</v>
          </cell>
          <cell r="LQ16">
            <v>0</v>
          </cell>
          <cell r="LR16">
            <v>0</v>
          </cell>
          <cell r="LS16" t="str">
            <v/>
          </cell>
          <cell r="LT16">
            <v>24</v>
          </cell>
          <cell r="LU16">
            <v>10</v>
          </cell>
          <cell r="LV16" t="str">
            <v/>
          </cell>
          <cell r="LW16" t="str">
            <v/>
          </cell>
          <cell r="LX16" t="str">
            <v/>
          </cell>
          <cell r="LY16" t="str">
            <v/>
          </cell>
          <cell r="LZ16" t="str">
            <v/>
          </cell>
          <cell r="MA16" t="str">
            <v>Savon lessive Savon mains Chlore en grain Dentifrice Papier toilette Déodorant</v>
          </cell>
          <cell r="MB16">
            <v>0</v>
          </cell>
          <cell r="MC16">
            <v>1</v>
          </cell>
          <cell r="MD16">
            <v>1</v>
          </cell>
          <cell r="ME16">
            <v>1</v>
          </cell>
          <cell r="MF16">
            <v>1</v>
          </cell>
          <cell r="MG16">
            <v>1</v>
          </cell>
          <cell r="MH16">
            <v>1</v>
          </cell>
          <cell r="MI16">
            <v>0</v>
          </cell>
          <cell r="MJ16">
            <v>0</v>
          </cell>
          <cell r="MK16">
            <v>0</v>
          </cell>
          <cell r="ML16" t="str">
            <v/>
          </cell>
          <cell r="MM16">
            <v>10</v>
          </cell>
          <cell r="MN16">
            <v>5</v>
          </cell>
          <cell r="MO16">
            <v>2</v>
          </cell>
          <cell r="MP16">
            <v>5</v>
          </cell>
          <cell r="MQ16">
            <v>10</v>
          </cell>
          <cell r="MR16">
            <v>1</v>
          </cell>
          <cell r="MS16" t="str">
            <v/>
          </cell>
          <cell r="MT16" t="str">
            <v>Aucun</v>
          </cell>
          <cell r="MU16">
            <v>0</v>
          </cell>
          <cell r="MV16">
            <v>0</v>
          </cell>
          <cell r="MW16">
            <v>0</v>
          </cell>
          <cell r="MX16">
            <v>0</v>
          </cell>
          <cell r="MY16">
            <v>0</v>
          </cell>
          <cell r="MZ16">
            <v>0</v>
          </cell>
          <cell r="NA16">
            <v>0</v>
          </cell>
          <cell r="NB16">
            <v>0</v>
          </cell>
          <cell r="NC16">
            <v>0</v>
          </cell>
          <cell r="ND16">
            <v>0</v>
          </cell>
          <cell r="NE16">
            <v>0</v>
          </cell>
          <cell r="NF16">
            <v>0</v>
          </cell>
          <cell r="NG16">
            <v>1</v>
          </cell>
          <cell r="NH16" t="str">
            <v/>
          </cell>
          <cell r="NI16" t="str">
            <v/>
          </cell>
          <cell r="NJ16" t="str">
            <v/>
          </cell>
          <cell r="NK16" t="str">
            <v/>
          </cell>
          <cell r="NL16" t="str">
            <v/>
          </cell>
          <cell r="NM16" t="str">
            <v/>
          </cell>
          <cell r="NN16" t="str">
            <v/>
          </cell>
          <cell r="NO16" t="str">
            <v/>
          </cell>
          <cell r="NP16" t="str">
            <v/>
          </cell>
          <cell r="NQ16" t="str">
            <v/>
          </cell>
          <cell r="NR16" t="str">
            <v/>
          </cell>
          <cell r="NS16" t="str">
            <v>Casserole Godet Cuillère pour manger Assiette Cuillère de service</v>
          </cell>
          <cell r="NT16">
            <v>0</v>
          </cell>
          <cell r="NU16">
            <v>1</v>
          </cell>
          <cell r="NV16">
            <v>0</v>
          </cell>
          <cell r="NW16">
            <v>1</v>
          </cell>
          <cell r="NX16">
            <v>1</v>
          </cell>
          <cell r="NY16">
            <v>1</v>
          </cell>
          <cell r="NZ16">
            <v>1</v>
          </cell>
          <cell r="OA16">
            <v>0</v>
          </cell>
          <cell r="OB16">
            <v>0</v>
          </cell>
          <cell r="OC16">
            <v>0</v>
          </cell>
          <cell r="OD16">
            <v>0</v>
          </cell>
          <cell r="OE16" t="str">
            <v/>
          </cell>
          <cell r="OF16">
            <v>3</v>
          </cell>
          <cell r="OG16" t="str">
            <v/>
          </cell>
          <cell r="OH16">
            <v>10</v>
          </cell>
          <cell r="OI16">
            <v>6</v>
          </cell>
          <cell r="OJ16">
            <v>5</v>
          </cell>
          <cell r="OK16">
            <v>3</v>
          </cell>
          <cell r="OL16" t="str">
            <v/>
          </cell>
          <cell r="OM16" t="str">
            <v/>
          </cell>
          <cell r="ON16" t="str">
            <v>Médicaments douleur (aspirine, …) Des antibiotiques Moustiquaire Materiels de protection contre le Covid-19 (Gel hydroalchoolique, cache-nez) Service psychologique</v>
          </cell>
          <cell r="OO16">
            <v>1</v>
          </cell>
          <cell r="OP16">
            <v>1</v>
          </cell>
          <cell r="OQ16">
            <v>0</v>
          </cell>
          <cell r="OR16">
            <v>0</v>
          </cell>
          <cell r="OS16">
            <v>1</v>
          </cell>
          <cell r="OT16">
            <v>1</v>
          </cell>
          <cell r="OU16">
            <v>1</v>
          </cell>
          <cell r="OV16">
            <v>0</v>
          </cell>
          <cell r="OW16">
            <v>0</v>
          </cell>
          <cell r="OX16" t="str">
            <v/>
          </cell>
          <cell r="OY16" t="str">
            <v>Lampe torche Radio</v>
          </cell>
          <cell r="OZ16">
            <v>1</v>
          </cell>
          <cell r="PA16">
            <v>0</v>
          </cell>
          <cell r="PB16">
            <v>0</v>
          </cell>
          <cell r="PC16">
            <v>1</v>
          </cell>
          <cell r="PD16">
            <v>0</v>
          </cell>
          <cell r="PE16">
            <v>0</v>
          </cell>
          <cell r="PF16">
            <v>1</v>
          </cell>
          <cell r="PG16" t="str">
            <v/>
          </cell>
          <cell r="PH16" t="str">
            <v/>
          </cell>
          <cell r="PI16">
            <v>1</v>
          </cell>
          <cell r="PJ16" t="str">
            <v>Aucun</v>
          </cell>
          <cell r="PK16">
            <v>0</v>
          </cell>
          <cell r="PL16">
            <v>0</v>
          </cell>
          <cell r="PM16">
            <v>0</v>
          </cell>
          <cell r="PN16">
            <v>0</v>
          </cell>
          <cell r="PO16">
            <v>0</v>
          </cell>
          <cell r="PP16">
            <v>0</v>
          </cell>
          <cell r="PQ16">
            <v>0</v>
          </cell>
          <cell r="PR16">
            <v>0</v>
          </cell>
          <cell r="PS16">
            <v>1</v>
          </cell>
          <cell r="PT16" t="str">
            <v/>
          </cell>
          <cell r="PU16" t="str">
            <v/>
          </cell>
          <cell r="PV16" t="str">
            <v/>
          </cell>
          <cell r="PW16" t="str">
            <v/>
          </cell>
          <cell r="PX16" t="str">
            <v/>
          </cell>
          <cell r="PY16" t="str">
            <v/>
          </cell>
          <cell r="PZ16" t="str">
            <v/>
          </cell>
          <cell r="QA16" t="str">
            <v/>
          </cell>
          <cell r="QB16" t="str">
            <v/>
          </cell>
          <cell r="QC16" t="str">
            <v/>
          </cell>
          <cell r="QD16" t="str">
            <v/>
          </cell>
          <cell r="QE16" t="str">
            <v/>
          </cell>
          <cell r="QF16" t="str">
            <v/>
          </cell>
          <cell r="QG16" t="str">
            <v/>
          </cell>
          <cell r="QH16" t="str">
            <v/>
          </cell>
          <cell r="QI16" t="str">
            <v/>
          </cell>
          <cell r="QJ16" t="str">
            <v/>
          </cell>
          <cell r="QK16" t="str">
            <v/>
          </cell>
          <cell r="QL16" t="str">
            <v/>
          </cell>
          <cell r="QM16" t="str">
            <v/>
          </cell>
          <cell r="QN16" t="str">
            <v/>
          </cell>
          <cell r="QO16" t="str">
            <v/>
          </cell>
          <cell r="QP16" t="str">
            <v/>
          </cell>
          <cell r="QQ16" t="str">
            <v/>
          </cell>
          <cell r="QR16" t="str">
            <v/>
          </cell>
          <cell r="QS16" t="str">
            <v/>
          </cell>
          <cell r="QT16" t="str">
            <v/>
          </cell>
          <cell r="QU16" t="str">
            <v/>
          </cell>
          <cell r="QV16" t="str">
            <v/>
          </cell>
          <cell r="QW16" t="str">
            <v/>
          </cell>
          <cell r="QX16" t="str">
            <v/>
          </cell>
          <cell r="QY16" t="str">
            <v/>
          </cell>
          <cell r="QZ16" t="str">
            <v/>
          </cell>
          <cell r="RA16" t="str">
            <v/>
          </cell>
          <cell r="RB16" t="str">
            <v/>
          </cell>
          <cell r="RC16" t="str">
            <v/>
          </cell>
          <cell r="RD16" t="str">
            <v/>
          </cell>
          <cell r="RE16" t="str">
            <v/>
          </cell>
          <cell r="RF16" t="str">
            <v/>
          </cell>
          <cell r="RG16" t="str">
            <v/>
          </cell>
          <cell r="RH16" t="str">
            <v/>
          </cell>
          <cell r="RI16" t="str">
            <v/>
          </cell>
          <cell r="RJ16" t="str">
            <v/>
          </cell>
          <cell r="RK16" t="str">
            <v/>
          </cell>
          <cell r="RL16" t="str">
            <v/>
          </cell>
          <cell r="RM16" t="str">
            <v/>
          </cell>
          <cell r="RN16" t="str">
            <v/>
          </cell>
          <cell r="RO16" t="str">
            <v/>
          </cell>
          <cell r="RP16" t="str">
            <v/>
          </cell>
          <cell r="RQ16" t="str">
            <v/>
          </cell>
          <cell r="RR16" t="str">
            <v/>
          </cell>
          <cell r="RS16" t="str">
            <v/>
          </cell>
          <cell r="RT16" t="str">
            <v/>
          </cell>
          <cell r="RU16" t="str">
            <v/>
          </cell>
          <cell r="RV16" t="str">
            <v/>
          </cell>
          <cell r="RW16" t="str">
            <v/>
          </cell>
          <cell r="RX16" t="str">
            <v/>
          </cell>
          <cell r="RY16" t="str">
            <v/>
          </cell>
          <cell r="RZ16" t="str">
            <v/>
          </cell>
          <cell r="SA16" t="str">
            <v/>
          </cell>
          <cell r="SB16" t="str">
            <v/>
          </cell>
          <cell r="SC16" t="str">
            <v/>
          </cell>
          <cell r="SD16" t="str">
            <v/>
          </cell>
          <cell r="SE16" t="str">
            <v/>
          </cell>
          <cell r="SF16" t="str">
            <v/>
          </cell>
          <cell r="SG16" t="str">
            <v/>
          </cell>
          <cell r="SH16" t="str">
            <v/>
          </cell>
          <cell r="SI16" t="str">
            <v/>
          </cell>
          <cell r="SJ16" t="str">
            <v/>
          </cell>
          <cell r="SK16" t="str">
            <v/>
          </cell>
          <cell r="SL16" t="str">
            <v>Paiement frais scolaire (paiement uniforme,…) Sac à dos Plumes/Crayons Cahiers</v>
          </cell>
          <cell r="SM16">
            <v>1</v>
          </cell>
          <cell r="SN16">
            <v>1</v>
          </cell>
          <cell r="SO16">
            <v>1</v>
          </cell>
          <cell r="SP16">
            <v>1</v>
          </cell>
          <cell r="SQ16">
            <v>0</v>
          </cell>
          <cell r="SR16">
            <v>0</v>
          </cell>
          <cell r="SS16" t="str">
            <v>Sac à dos</v>
          </cell>
          <cell r="ST16">
            <v>1</v>
          </cell>
          <cell r="SU16">
            <v>0</v>
          </cell>
          <cell r="SV16">
            <v>0</v>
          </cell>
          <cell r="SW16">
            <v>0</v>
          </cell>
          <cell r="SX16">
            <v>0</v>
          </cell>
          <cell r="SY16">
            <v>0</v>
          </cell>
          <cell r="SZ16" t="str">
            <v>Sac à dos</v>
          </cell>
          <cell r="TA16">
            <v>1</v>
          </cell>
          <cell r="TB16">
            <v>0</v>
          </cell>
          <cell r="TC16">
            <v>0</v>
          </cell>
          <cell r="TD16">
            <v>0</v>
          </cell>
          <cell r="TE16">
            <v>0</v>
          </cell>
          <cell r="TF16">
            <v>0</v>
          </cell>
          <cell r="TG16" t="str">
            <v>Sac à dos</v>
          </cell>
          <cell r="TH16">
            <v>1</v>
          </cell>
          <cell r="TI16">
            <v>0</v>
          </cell>
          <cell r="TJ16">
            <v>0</v>
          </cell>
          <cell r="TK16">
            <v>0</v>
          </cell>
          <cell r="TL16">
            <v>0</v>
          </cell>
          <cell r="TM16">
            <v>0</v>
          </cell>
          <cell r="TN16">
            <v>0</v>
          </cell>
          <cell r="TO16">
            <v>0</v>
          </cell>
          <cell r="TP16">
            <v>0</v>
          </cell>
          <cell r="TQ16">
            <v>0</v>
          </cell>
          <cell r="TR16">
            <v>0</v>
          </cell>
          <cell r="TS16" t="str">
            <v/>
          </cell>
          <cell r="TT16" t="str">
            <v/>
          </cell>
          <cell r="TU16">
            <v>237400389</v>
          </cell>
          <cell r="TV16" t="str">
            <v>8a54c69b-1bb6-48cb-91a1-92bdc8dda821</v>
          </cell>
          <cell r="TW16">
            <v>44530.661979166667</v>
          </cell>
          <cell r="TX16" t="str">
            <v/>
          </cell>
          <cell r="TY16" t="str">
            <v/>
          </cell>
          <cell r="TZ16" t="str">
            <v>submitted_via_web</v>
          </cell>
          <cell r="UA16" t="str">
            <v>icsm_haiti</v>
          </cell>
          <cell r="UB16" t="str">
            <v/>
          </cell>
          <cell r="UC16">
            <v>15</v>
          </cell>
          <cell r="UD16" t="str">
            <v/>
          </cell>
        </row>
        <row r="17">
          <cell r="D17">
            <v>44530.450203078697</v>
          </cell>
          <cell r="E17">
            <v>44530.453466423613</v>
          </cell>
          <cell r="F17">
            <v>44530</v>
          </cell>
          <cell r="H17" t="str">
            <v>audit.csv</v>
          </cell>
          <cell r="I17" t="str">
            <v>icsm_haiti</v>
          </cell>
          <cell r="J17" t="str">
            <v/>
          </cell>
          <cell r="K17" t="str">
            <v/>
          </cell>
          <cell r="L17">
            <v>44530</v>
          </cell>
          <cell r="M17" t="str">
            <v>Save the Children</v>
          </cell>
          <cell r="N17" t="str">
            <v/>
          </cell>
          <cell r="O17" t="str">
            <v>save</v>
          </cell>
          <cell r="P17" t="str">
            <v>Save the Children</v>
          </cell>
          <cell r="Q17" t="str">
            <v>Save the Children</v>
          </cell>
          <cell r="R17" t="str">
            <v>ASV758</v>
          </cell>
          <cell r="S17" t="str">
            <v/>
          </cell>
          <cell r="T17" t="str">
            <v>save_asv</v>
          </cell>
          <cell r="U17" t="str">
            <v>ASV758</v>
          </cell>
          <cell r="V17" t="str">
            <v>ASV758</v>
          </cell>
          <cell r="W17" t="str">
            <v>Artibonite</v>
          </cell>
          <cell r="X17" t="str">
            <v>L'Estère</v>
          </cell>
          <cell r="Y17" t="str">
            <v>HT0513</v>
          </cell>
          <cell r="Z17" t="str">
            <v>L'Estère</v>
          </cell>
          <cell r="AA17" t="str">
            <v>Je ne sais pas, je ne souhaite pas répondre</v>
          </cell>
          <cell r="AB17" t="str">
            <v>nsnr</v>
          </cell>
          <cell r="AC17" t="str">
            <v>Je ne sais pas, je ne souhaite pas répondre</v>
          </cell>
          <cell r="AD17" t="str">
            <v>Centre-ville de l'Estère</v>
          </cell>
          <cell r="AE17" t="str">
            <v/>
          </cell>
          <cell r="AF17" t="str">
            <v>est_1</v>
          </cell>
          <cell r="AG17" t="str">
            <v>Centre-ville de l'Estère</v>
          </cell>
          <cell r="AH17" t="str">
            <v>Centre-ville de l'Estère</v>
          </cell>
          <cell r="AI17" t="str">
            <v>Marché L'Estère</v>
          </cell>
          <cell r="AJ17" t="str">
            <v/>
          </cell>
          <cell r="AK17" t="str">
            <v>lest_1</v>
          </cell>
          <cell r="AL17" t="str">
            <v>Marché L'Estère</v>
          </cell>
          <cell r="AM17" t="str">
            <v>Marché L'Estère</v>
          </cell>
          <cell r="AN17" t="str">
            <v>Milieu urbain</v>
          </cell>
          <cell r="AO17" t="str">
            <v>Enquête auprès d'un client (pour l'eau de boisson et la situation sécuritaire)</v>
          </cell>
          <cell r="AP17" t="str">
            <v>Oui</v>
          </cell>
          <cell r="AQ17" t="str">
            <v/>
          </cell>
          <cell r="AR17" t="str">
            <v>Oui</v>
          </cell>
          <cell r="AS17" t="str">
            <v/>
          </cell>
          <cell r="AT17" t="str">
            <v>Femme</v>
          </cell>
          <cell r="AU17">
            <v>44530</v>
          </cell>
          <cell r="AV17">
            <v>44530</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Oui</v>
          </cell>
          <cell r="JG17" t="str">
            <v>Oui, je vais parfois/souvent chercher l'eau</v>
          </cell>
          <cell r="JH17" t="str">
            <v>boutique ou kiosque privé</v>
          </cell>
          <cell r="JI17" t="str">
            <v/>
          </cell>
          <cell r="JJ17" t="str">
            <v>boutique</v>
          </cell>
          <cell r="JK17" t="str">
            <v>boutik / kiòs priwe</v>
          </cell>
          <cell r="JL17" t="str">
            <v>boutik / kiòs priwe</v>
          </cell>
          <cell r="JM17" t="str">
            <v>L'eau est de meilleure qualité</v>
          </cell>
          <cell r="JN17" t="str">
            <v/>
          </cell>
          <cell r="JO17" t="str">
            <v>Moins de 15 min au total</v>
          </cell>
          <cell r="JP17" t="str">
            <v>gros bidon de 5 gallons (18,9 L)</v>
          </cell>
          <cell r="JQ17" t="str">
            <v>5gal</v>
          </cell>
          <cell r="JR17" t="str">
            <v>bidon ki vo 5 galon (18,9L)</v>
          </cell>
          <cell r="JS17" t="str">
            <v/>
          </cell>
          <cell r="JT17" t="str">
            <v/>
          </cell>
          <cell r="JU17" t="str">
            <v/>
          </cell>
          <cell r="JV17" t="str">
            <v/>
          </cell>
          <cell r="JW17" t="str">
            <v/>
          </cell>
          <cell r="JX17">
            <v>125</v>
          </cell>
          <cell r="JY17">
            <v>25</v>
          </cell>
          <cell r="JZ17" t="str">
            <v/>
          </cell>
          <cell r="KA17" t="str">
            <v>NA</v>
          </cell>
          <cell r="KB17">
            <v>25</v>
          </cell>
          <cell r="KC17" t="str">
            <v>Oui</v>
          </cell>
          <cell r="KD17" t="str">
            <v/>
          </cell>
          <cell r="KE17" t="str">
            <v>Oui</v>
          </cell>
          <cell r="KF17" t="str">
            <v>Problèmes de transport</v>
          </cell>
          <cell r="KG17">
            <v>0</v>
          </cell>
          <cell r="KH17">
            <v>1</v>
          </cell>
          <cell r="KI17">
            <v>0</v>
          </cell>
          <cell r="KJ17">
            <v>0</v>
          </cell>
          <cell r="KK17">
            <v>0</v>
          </cell>
          <cell r="KL17">
            <v>0</v>
          </cell>
          <cell r="KM17">
            <v>0</v>
          </cell>
          <cell r="KN17">
            <v>0</v>
          </cell>
          <cell r="KO17">
            <v>0</v>
          </cell>
          <cell r="KP17">
            <v>0</v>
          </cell>
          <cell r="KQ17">
            <v>0</v>
          </cell>
          <cell r="KR17" t="str">
            <v/>
          </cell>
          <cell r="KS17" t="str">
            <v>Non</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v>3</v>
          </cell>
          <cell r="LH17" t="str">
            <v>Riz</v>
          </cell>
          <cell r="LI17">
            <v>0</v>
          </cell>
          <cell r="LJ17">
            <v>1</v>
          </cell>
          <cell r="LK17">
            <v>0</v>
          </cell>
          <cell r="LL17">
            <v>0</v>
          </cell>
          <cell r="LM17">
            <v>0</v>
          </cell>
          <cell r="LN17">
            <v>0</v>
          </cell>
          <cell r="LO17">
            <v>0</v>
          </cell>
          <cell r="LP17">
            <v>0</v>
          </cell>
          <cell r="LQ17">
            <v>0</v>
          </cell>
          <cell r="LR17">
            <v>0</v>
          </cell>
          <cell r="LS17" t="str">
            <v/>
          </cell>
          <cell r="LT17">
            <v>5</v>
          </cell>
          <cell r="LU17" t="str">
            <v/>
          </cell>
          <cell r="LV17" t="str">
            <v/>
          </cell>
          <cell r="LW17" t="str">
            <v/>
          </cell>
          <cell r="LX17" t="str">
            <v/>
          </cell>
          <cell r="LY17" t="str">
            <v/>
          </cell>
          <cell r="LZ17" t="str">
            <v/>
          </cell>
          <cell r="MA17" t="str">
            <v>Serviettes hygiéniques (femmes) Savon lessive Dentifrice Déodorant Bokit</v>
          </cell>
          <cell r="MB17">
            <v>1</v>
          </cell>
          <cell r="MC17">
            <v>1</v>
          </cell>
          <cell r="MD17">
            <v>0</v>
          </cell>
          <cell r="ME17">
            <v>0</v>
          </cell>
          <cell r="MF17">
            <v>1</v>
          </cell>
          <cell r="MG17">
            <v>0</v>
          </cell>
          <cell r="MH17">
            <v>1</v>
          </cell>
          <cell r="MI17">
            <v>1</v>
          </cell>
          <cell r="MJ17">
            <v>0</v>
          </cell>
          <cell r="MK17">
            <v>0</v>
          </cell>
          <cell r="ML17">
            <v>4</v>
          </cell>
          <cell r="MM17">
            <v>8</v>
          </cell>
          <cell r="MN17" t="str">
            <v/>
          </cell>
          <cell r="MO17" t="str">
            <v/>
          </cell>
          <cell r="MP17">
            <v>0.5</v>
          </cell>
          <cell r="MQ17" t="str">
            <v/>
          </cell>
          <cell r="MR17">
            <v>1</v>
          </cell>
          <cell r="MS17">
            <v>2</v>
          </cell>
          <cell r="MT17" t="str">
            <v>Aucun</v>
          </cell>
          <cell r="MU17">
            <v>0</v>
          </cell>
          <cell r="MV17">
            <v>0</v>
          </cell>
          <cell r="MW17">
            <v>0</v>
          </cell>
          <cell r="MX17">
            <v>0</v>
          </cell>
          <cell r="MY17">
            <v>0</v>
          </cell>
          <cell r="MZ17">
            <v>0</v>
          </cell>
          <cell r="NA17">
            <v>0</v>
          </cell>
          <cell r="NB17">
            <v>0</v>
          </cell>
          <cell r="NC17">
            <v>0</v>
          </cell>
          <cell r="ND17">
            <v>0</v>
          </cell>
          <cell r="NE17">
            <v>0</v>
          </cell>
          <cell r="NF17">
            <v>0</v>
          </cell>
          <cell r="NG17">
            <v>1</v>
          </cell>
          <cell r="NH17" t="str">
            <v/>
          </cell>
          <cell r="NI17" t="str">
            <v/>
          </cell>
          <cell r="NJ17" t="str">
            <v/>
          </cell>
          <cell r="NK17" t="str">
            <v/>
          </cell>
          <cell r="NL17" t="str">
            <v/>
          </cell>
          <cell r="NM17" t="str">
            <v/>
          </cell>
          <cell r="NN17" t="str">
            <v/>
          </cell>
          <cell r="NO17" t="str">
            <v/>
          </cell>
          <cell r="NP17" t="str">
            <v/>
          </cell>
          <cell r="NQ17" t="str">
            <v/>
          </cell>
          <cell r="NR17" t="str">
            <v/>
          </cell>
          <cell r="NS17" t="str">
            <v>Casserole Poêle Godet Cuillère pour manger Assiette Cuillère de service Éponge</v>
          </cell>
          <cell r="NT17">
            <v>0</v>
          </cell>
          <cell r="NU17">
            <v>1</v>
          </cell>
          <cell r="NV17">
            <v>1</v>
          </cell>
          <cell r="NW17">
            <v>1</v>
          </cell>
          <cell r="NX17">
            <v>1</v>
          </cell>
          <cell r="NY17">
            <v>1</v>
          </cell>
          <cell r="NZ17">
            <v>1</v>
          </cell>
          <cell r="OA17">
            <v>0</v>
          </cell>
          <cell r="OB17">
            <v>1</v>
          </cell>
          <cell r="OC17">
            <v>0</v>
          </cell>
          <cell r="OD17">
            <v>0</v>
          </cell>
          <cell r="OE17" t="str">
            <v/>
          </cell>
          <cell r="OF17">
            <v>3</v>
          </cell>
          <cell r="OG17">
            <v>1</v>
          </cell>
          <cell r="OH17">
            <v>2</v>
          </cell>
          <cell r="OI17">
            <v>2</v>
          </cell>
          <cell r="OJ17">
            <v>2</v>
          </cell>
          <cell r="OK17">
            <v>2</v>
          </cell>
          <cell r="OL17" t="str">
            <v/>
          </cell>
          <cell r="OM17">
            <v>1</v>
          </cell>
          <cell r="ON17" t="str">
            <v>Des antibiotiques Préservatifs Service psychologique</v>
          </cell>
          <cell r="OO17">
            <v>0</v>
          </cell>
          <cell r="OP17">
            <v>1</v>
          </cell>
          <cell r="OQ17">
            <v>0</v>
          </cell>
          <cell r="OR17">
            <v>1</v>
          </cell>
          <cell r="OS17">
            <v>0</v>
          </cell>
          <cell r="OT17">
            <v>0</v>
          </cell>
          <cell r="OU17">
            <v>1</v>
          </cell>
          <cell r="OV17">
            <v>0</v>
          </cell>
          <cell r="OW17">
            <v>0</v>
          </cell>
          <cell r="OX17" t="str">
            <v/>
          </cell>
          <cell r="OY17" t="str">
            <v>Lampe torche Enveloppe en plastique (protection des documents) Radio</v>
          </cell>
          <cell r="OZ17">
            <v>1</v>
          </cell>
          <cell r="PA17">
            <v>1</v>
          </cell>
          <cell r="PB17">
            <v>0</v>
          </cell>
          <cell r="PC17">
            <v>1</v>
          </cell>
          <cell r="PD17">
            <v>0</v>
          </cell>
          <cell r="PE17">
            <v>0</v>
          </cell>
          <cell r="PF17">
            <v>1</v>
          </cell>
          <cell r="PG17">
            <v>2</v>
          </cell>
          <cell r="PH17" t="str">
            <v/>
          </cell>
          <cell r="PI17">
            <v>1</v>
          </cell>
          <cell r="PJ17" t="str">
            <v>Aucun</v>
          </cell>
          <cell r="PK17">
            <v>0</v>
          </cell>
          <cell r="PL17">
            <v>0</v>
          </cell>
          <cell r="PM17">
            <v>0</v>
          </cell>
          <cell r="PN17">
            <v>0</v>
          </cell>
          <cell r="PO17">
            <v>0</v>
          </cell>
          <cell r="PP17">
            <v>0</v>
          </cell>
          <cell r="PQ17">
            <v>0</v>
          </cell>
          <cell r="PR17">
            <v>0</v>
          </cell>
          <cell r="PS17">
            <v>1</v>
          </cell>
          <cell r="PT17" t="str">
            <v/>
          </cell>
          <cell r="PU17" t="str">
            <v/>
          </cell>
          <cell r="PV17" t="str">
            <v/>
          </cell>
          <cell r="PW17" t="str">
            <v/>
          </cell>
          <cell r="PX17" t="str">
            <v/>
          </cell>
          <cell r="PY17" t="str">
            <v/>
          </cell>
          <cell r="PZ17" t="str">
            <v/>
          </cell>
          <cell r="QA17" t="str">
            <v/>
          </cell>
          <cell r="QB17" t="str">
            <v/>
          </cell>
          <cell r="QC17" t="str">
            <v/>
          </cell>
          <cell r="QD17" t="str">
            <v/>
          </cell>
          <cell r="QE17" t="str">
            <v/>
          </cell>
          <cell r="QF17" t="str">
            <v/>
          </cell>
          <cell r="QG17" t="str">
            <v/>
          </cell>
          <cell r="QH17" t="str">
            <v/>
          </cell>
          <cell r="QI17" t="str">
            <v/>
          </cell>
          <cell r="QJ17" t="str">
            <v/>
          </cell>
          <cell r="QK17" t="str">
            <v/>
          </cell>
          <cell r="QL17" t="str">
            <v/>
          </cell>
          <cell r="QM17" t="str">
            <v/>
          </cell>
          <cell r="QN17" t="str">
            <v/>
          </cell>
          <cell r="QO17" t="str">
            <v/>
          </cell>
          <cell r="QP17" t="str">
            <v/>
          </cell>
          <cell r="QQ17" t="str">
            <v/>
          </cell>
          <cell r="QR17" t="str">
            <v/>
          </cell>
          <cell r="QS17" t="str">
            <v/>
          </cell>
          <cell r="QT17" t="str">
            <v/>
          </cell>
          <cell r="QU17" t="str">
            <v/>
          </cell>
          <cell r="QV17" t="str">
            <v/>
          </cell>
          <cell r="QW17" t="str">
            <v/>
          </cell>
          <cell r="QX17" t="str">
            <v/>
          </cell>
          <cell r="QY17" t="str">
            <v/>
          </cell>
          <cell r="QZ17" t="str">
            <v/>
          </cell>
          <cell r="RA17" t="str">
            <v/>
          </cell>
          <cell r="RB17" t="str">
            <v/>
          </cell>
          <cell r="RC17" t="str">
            <v/>
          </cell>
          <cell r="RD17" t="str">
            <v/>
          </cell>
          <cell r="RE17" t="str">
            <v/>
          </cell>
          <cell r="RF17" t="str">
            <v/>
          </cell>
          <cell r="RG17" t="str">
            <v/>
          </cell>
          <cell r="RH17" t="str">
            <v/>
          </cell>
          <cell r="RI17" t="str">
            <v/>
          </cell>
          <cell r="RJ17" t="str">
            <v/>
          </cell>
          <cell r="RK17" t="str">
            <v/>
          </cell>
          <cell r="RL17" t="str">
            <v/>
          </cell>
          <cell r="RM17" t="str">
            <v/>
          </cell>
          <cell r="RN17" t="str">
            <v/>
          </cell>
          <cell r="RO17" t="str">
            <v/>
          </cell>
          <cell r="RP17" t="str">
            <v/>
          </cell>
          <cell r="RQ17" t="str">
            <v/>
          </cell>
          <cell r="RR17" t="str">
            <v/>
          </cell>
          <cell r="RS17" t="str">
            <v/>
          </cell>
          <cell r="RT17" t="str">
            <v/>
          </cell>
          <cell r="RU17" t="str">
            <v/>
          </cell>
          <cell r="RV17" t="str">
            <v/>
          </cell>
          <cell r="RW17" t="str">
            <v/>
          </cell>
          <cell r="RX17" t="str">
            <v/>
          </cell>
          <cell r="RY17" t="str">
            <v/>
          </cell>
          <cell r="RZ17" t="str">
            <v/>
          </cell>
          <cell r="SA17" t="str">
            <v/>
          </cell>
          <cell r="SB17" t="str">
            <v/>
          </cell>
          <cell r="SC17" t="str">
            <v/>
          </cell>
          <cell r="SD17" t="str">
            <v/>
          </cell>
          <cell r="SE17" t="str">
            <v/>
          </cell>
          <cell r="SF17" t="str">
            <v/>
          </cell>
          <cell r="SG17" t="str">
            <v/>
          </cell>
          <cell r="SH17" t="str">
            <v/>
          </cell>
          <cell r="SI17" t="str">
            <v/>
          </cell>
          <cell r="SJ17" t="str">
            <v/>
          </cell>
          <cell r="SK17" t="str">
            <v/>
          </cell>
          <cell r="SL17" t="str">
            <v>Paiement frais scolaire (paiement uniforme,…)</v>
          </cell>
          <cell r="SM17">
            <v>0</v>
          </cell>
          <cell r="SN17">
            <v>1</v>
          </cell>
          <cell r="SO17">
            <v>0</v>
          </cell>
          <cell r="SP17">
            <v>0</v>
          </cell>
          <cell r="SQ17">
            <v>0</v>
          </cell>
          <cell r="SR17">
            <v>0</v>
          </cell>
          <cell r="SS17" t="str">
            <v/>
          </cell>
          <cell r="ST17" t="str">
            <v/>
          </cell>
          <cell r="SU17" t="str">
            <v/>
          </cell>
          <cell r="SV17" t="str">
            <v/>
          </cell>
          <cell r="SW17" t="str">
            <v/>
          </cell>
          <cell r="SX17" t="str">
            <v/>
          </cell>
          <cell r="SY17" t="str">
            <v/>
          </cell>
          <cell r="SZ17" t="str">
            <v/>
          </cell>
          <cell r="TA17" t="str">
            <v/>
          </cell>
          <cell r="TB17" t="str">
            <v/>
          </cell>
          <cell r="TC17" t="str">
            <v/>
          </cell>
          <cell r="TD17" t="str">
            <v/>
          </cell>
          <cell r="TE17" t="str">
            <v/>
          </cell>
          <cell r="TF17" t="str">
            <v/>
          </cell>
          <cell r="TG17" t="str">
            <v/>
          </cell>
          <cell r="TH17" t="str">
            <v/>
          </cell>
          <cell r="TI17" t="str">
            <v/>
          </cell>
          <cell r="TJ17" t="str">
            <v/>
          </cell>
          <cell r="TK17" t="str">
            <v/>
          </cell>
          <cell r="TL17" t="str">
            <v/>
          </cell>
          <cell r="TM17" t="str">
            <v/>
          </cell>
          <cell r="TN17">
            <v>0</v>
          </cell>
          <cell r="TO17">
            <v>0</v>
          </cell>
          <cell r="TP17">
            <v>0</v>
          </cell>
          <cell r="TQ17">
            <v>0</v>
          </cell>
          <cell r="TR17">
            <v>0</v>
          </cell>
          <cell r="TS17" t="str">
            <v>Les gens boivent l'eau (traitee par osmose inverse) heaven chez eux</v>
          </cell>
          <cell r="TT17" t="str">
            <v/>
          </cell>
          <cell r="TU17">
            <v>237400403</v>
          </cell>
          <cell r="TV17" t="str">
            <v>dd655669-faaf-47e4-be00-9f13b3967658</v>
          </cell>
          <cell r="TW17">
            <v>44530.662002314813</v>
          </cell>
          <cell r="TX17" t="str">
            <v/>
          </cell>
          <cell r="TY17" t="str">
            <v/>
          </cell>
          <cell r="TZ17" t="str">
            <v>submitted_via_web</v>
          </cell>
          <cell r="UA17" t="str">
            <v>icsm_haiti</v>
          </cell>
          <cell r="UB17" t="str">
            <v/>
          </cell>
          <cell r="UC17">
            <v>16</v>
          </cell>
          <cell r="UD17" t="str">
            <v/>
          </cell>
        </row>
        <row r="18">
          <cell r="D18">
            <v>44530.384199155087</v>
          </cell>
          <cell r="E18">
            <v>44530.394302870372</v>
          </cell>
          <cell r="F18">
            <v>44530</v>
          </cell>
          <cell r="H18" t="str">
            <v>audit.csv</v>
          </cell>
          <cell r="I18" t="str">
            <v>icsm_haiti</v>
          </cell>
          <cell r="J18" t="str">
            <v>372032330787357</v>
          </cell>
          <cell r="K18" t="str">
            <v/>
          </cell>
          <cell r="L18">
            <v>44530</v>
          </cell>
          <cell r="M18" t="str">
            <v>Save the Children</v>
          </cell>
          <cell r="N18" t="str">
            <v/>
          </cell>
          <cell r="O18" t="str">
            <v>save</v>
          </cell>
          <cell r="P18" t="str">
            <v>Save the Children</v>
          </cell>
          <cell r="Q18" t="str">
            <v>Save the Children</v>
          </cell>
          <cell r="R18" t="str">
            <v>ASV758</v>
          </cell>
          <cell r="S18" t="str">
            <v/>
          </cell>
          <cell r="T18" t="str">
            <v>save_asv</v>
          </cell>
          <cell r="U18" t="str">
            <v>ASV758</v>
          </cell>
          <cell r="V18" t="str">
            <v>ASV758</v>
          </cell>
          <cell r="W18" t="str">
            <v>Artibonite</v>
          </cell>
          <cell r="X18" t="str">
            <v>L'Estère</v>
          </cell>
          <cell r="Y18" t="str">
            <v>HT0513</v>
          </cell>
          <cell r="Z18" t="str">
            <v>L'Estère</v>
          </cell>
          <cell r="AA18" t="str">
            <v>Je ne sais pas, je ne souhaite pas répondre</v>
          </cell>
          <cell r="AB18" t="str">
            <v>nsnr</v>
          </cell>
          <cell r="AC18" t="str">
            <v>Je ne sais pas, je ne souhaite pas répondre</v>
          </cell>
          <cell r="AD18" t="str">
            <v>Centre-ville de l'Estère</v>
          </cell>
          <cell r="AE18" t="str">
            <v/>
          </cell>
          <cell r="AF18" t="str">
            <v>est_1</v>
          </cell>
          <cell r="AG18" t="str">
            <v>Centre-ville de l'Estère</v>
          </cell>
          <cell r="AH18" t="str">
            <v>Centre-ville de l'Estère</v>
          </cell>
          <cell r="AI18" t="str">
            <v>Marché L'Estère</v>
          </cell>
          <cell r="AJ18" t="str">
            <v/>
          </cell>
          <cell r="AK18" t="str">
            <v>lest_1</v>
          </cell>
          <cell r="AL18" t="str">
            <v>Marché L'Estère</v>
          </cell>
          <cell r="AM18" t="str">
            <v>Marché L'Estère</v>
          </cell>
          <cell r="AN18" t="str">
            <v>Milieu urbain</v>
          </cell>
          <cell r="AO18" t="str">
            <v>Enquête auprès d'un marchand</v>
          </cell>
          <cell r="AP18" t="str">
            <v>Oui</v>
          </cell>
          <cell r="AQ18" t="str">
            <v/>
          </cell>
          <cell r="AR18" t="str">
            <v>Oui</v>
          </cell>
          <cell r="AS18" t="str">
            <v/>
          </cell>
          <cell r="AT18" t="str">
            <v>Femme</v>
          </cell>
          <cell r="AU18">
            <v>44530</v>
          </cell>
          <cell r="AV18">
            <v>44530</v>
          </cell>
          <cell r="AW18" t="str">
            <v>Détaillant sur une table</v>
          </cell>
          <cell r="AX18" t="str">
            <v/>
          </cell>
          <cell r="AY18" t="str">
            <v>Nourriture Produits et Ustensiles d'hygiène et assainissement</v>
          </cell>
          <cell r="AZ18">
            <v>1</v>
          </cell>
          <cell r="BA18">
            <v>1</v>
          </cell>
          <cell r="BB18">
            <v>0</v>
          </cell>
          <cell r="BC18">
            <v>0</v>
          </cell>
          <cell r="BD18" t="str">
            <v>nourriture</v>
          </cell>
          <cell r="BE18" t="str">
            <v>Nourriture</v>
          </cell>
          <cell r="BF18" t="str">
            <v>En espèces (Gourde)</v>
          </cell>
          <cell r="BG18">
            <v>1</v>
          </cell>
          <cell r="BH18">
            <v>0</v>
          </cell>
          <cell r="BI18">
            <v>0</v>
          </cell>
          <cell r="BJ18">
            <v>0</v>
          </cell>
          <cell r="BK18">
            <v>0</v>
          </cell>
          <cell r="BL18">
            <v>0</v>
          </cell>
          <cell r="BM18">
            <v>0</v>
          </cell>
          <cell r="BN18">
            <v>0</v>
          </cell>
          <cell r="BO18">
            <v>0</v>
          </cell>
          <cell r="BP18">
            <v>0</v>
          </cell>
          <cell r="BQ18" t="str">
            <v/>
          </cell>
          <cell r="BR18" t="str">
            <v>Oui, il y a moins de commerçants par rapport au mois passé</v>
          </cell>
          <cell r="BS18" t="str">
            <v>Moins de 20</v>
          </cell>
          <cell r="BT18" t="str">
            <v>Farine de blé blanche Riz Maïs (moulu) Sucre Haricot noir Huile végétale</v>
          </cell>
          <cell r="BU18">
            <v>1</v>
          </cell>
          <cell r="BV18">
            <v>1</v>
          </cell>
          <cell r="BW18">
            <v>1</v>
          </cell>
          <cell r="BX18">
            <v>1</v>
          </cell>
          <cell r="BY18">
            <v>1</v>
          </cell>
          <cell r="BZ18">
            <v>0</v>
          </cell>
          <cell r="CA18">
            <v>1</v>
          </cell>
          <cell r="CB18">
            <v>0</v>
          </cell>
          <cell r="CC18" t="str">
            <v>Oui je connais le prix de mes produits en grosse marmite</v>
          </cell>
          <cell r="CD18">
            <v>200</v>
          </cell>
          <cell r="CE18">
            <v>100</v>
          </cell>
          <cell r="CF18" t="str">
            <v>Oui</v>
          </cell>
          <cell r="CG18">
            <v>250</v>
          </cell>
          <cell r="CH18">
            <v>96.153846153846104</v>
          </cell>
          <cell r="CI18" t="str">
            <v>Oui</v>
          </cell>
          <cell r="CJ18">
            <v>200</v>
          </cell>
          <cell r="CK18">
            <v>86.956521739130395</v>
          </cell>
          <cell r="CL18" t="str">
            <v>Oui</v>
          </cell>
          <cell r="CM18">
            <v>400</v>
          </cell>
          <cell r="CN18">
            <v>137.93103448275801</v>
          </cell>
          <cell r="CO18" t="str">
            <v>Oui</v>
          </cell>
          <cell r="CP18">
            <v>350</v>
          </cell>
          <cell r="CQ18">
            <v>145.833333333333</v>
          </cell>
          <cell r="CR18" t="str">
            <v>Oui</v>
          </cell>
          <cell r="CS18" t="str">
            <v/>
          </cell>
          <cell r="CT18" t="str">
            <v/>
          </cell>
          <cell r="CU18" t="str">
            <v/>
          </cell>
          <cell r="CV18" t="str">
            <v>Bidon/Bouteille fermée.</v>
          </cell>
          <cell r="CW18" t="str">
            <v>Oui</v>
          </cell>
          <cell r="CX18">
            <v>1000</v>
          </cell>
          <cell r="CY18" t="str">
            <v/>
          </cell>
          <cell r="CZ18" t="str">
            <v/>
          </cell>
          <cell r="DA18" t="str">
            <v/>
          </cell>
          <cell r="DB18" t="str">
            <v/>
          </cell>
          <cell r="DC18" t="str">
            <v/>
          </cell>
          <cell r="DD18" t="str">
            <v/>
          </cell>
          <cell r="DE18" t="str">
            <v>NA</v>
          </cell>
          <cell r="DF18">
            <v>1000</v>
          </cell>
          <cell r="DG18" t="str">
            <v>Oui</v>
          </cell>
          <cell r="DH18" t="str">
            <v>Oui</v>
          </cell>
          <cell r="DI18" t="str">
            <v>Pas assez d'argent</v>
          </cell>
          <cell r="DJ18">
            <v>0</v>
          </cell>
          <cell r="DK18">
            <v>0</v>
          </cell>
          <cell r="DL18">
            <v>0</v>
          </cell>
          <cell r="DM18">
            <v>0</v>
          </cell>
          <cell r="DN18">
            <v>0</v>
          </cell>
          <cell r="DO18">
            <v>1</v>
          </cell>
          <cell r="DP18">
            <v>0</v>
          </cell>
          <cell r="DQ18">
            <v>0</v>
          </cell>
          <cell r="DR18">
            <v>0</v>
          </cell>
          <cell r="DS18">
            <v>0</v>
          </cell>
          <cell r="DT18">
            <v>0</v>
          </cell>
          <cell r="DU18">
            <v>0</v>
          </cell>
          <cell r="DV18">
            <v>0</v>
          </cell>
          <cell r="DW18">
            <v>0</v>
          </cell>
          <cell r="DX18" t="str">
            <v/>
          </cell>
          <cell r="DY18" t="str">
            <v>Farine de blé blanche Huile végétale</v>
          </cell>
          <cell r="DZ18">
            <v>1</v>
          </cell>
          <cell r="EA18">
            <v>0</v>
          </cell>
          <cell r="EB18">
            <v>0</v>
          </cell>
          <cell r="EC18">
            <v>0</v>
          </cell>
          <cell r="ED18">
            <v>0</v>
          </cell>
          <cell r="EE18">
            <v>0</v>
          </cell>
          <cell r="EF18">
            <v>1</v>
          </cell>
          <cell r="EG18">
            <v>0</v>
          </cell>
          <cell r="EH18" t="str">
            <v>Oui</v>
          </cell>
          <cell r="EI18" t="str">
            <v>Non</v>
          </cell>
          <cell r="EJ18" t="str">
            <v>Oui</v>
          </cell>
          <cell r="EK18" t="str">
            <v>Ouest</v>
          </cell>
          <cell r="EL18" t="str">
            <v>Différent</v>
          </cell>
          <cell r="EM18" t="str">
            <v>Cité Soleil</v>
          </cell>
          <cell r="EN18" t="str">
            <v>Différent</v>
          </cell>
          <cell r="EO18" t="str">
            <v>Savon lessive Brosse à dent Dentifrice Papier toilette Serviettes hygiéniques Chlore en grain (nettoyage) Savon pour se laver</v>
          </cell>
          <cell r="EP18">
            <v>1</v>
          </cell>
          <cell r="EQ18">
            <v>1</v>
          </cell>
          <cell r="ER18">
            <v>1</v>
          </cell>
          <cell r="ES18">
            <v>1</v>
          </cell>
          <cell r="ET18">
            <v>1</v>
          </cell>
          <cell r="EU18">
            <v>1</v>
          </cell>
          <cell r="EV18">
            <v>1</v>
          </cell>
          <cell r="EW18">
            <v>0</v>
          </cell>
          <cell r="EX18">
            <v>0</v>
          </cell>
          <cell r="EY18">
            <v>0</v>
          </cell>
          <cell r="EZ18">
            <v>0</v>
          </cell>
          <cell r="FA18" t="str">
            <v>Oui</v>
          </cell>
          <cell r="FB18">
            <v>30</v>
          </cell>
          <cell r="FC18">
            <v>30</v>
          </cell>
          <cell r="FD18" t="str">
            <v/>
          </cell>
          <cell r="FE18" t="str">
            <v/>
          </cell>
          <cell r="FF18" t="str">
            <v/>
          </cell>
          <cell r="FG18">
            <v>30</v>
          </cell>
          <cell r="FH18" t="str">
            <v>Oui</v>
          </cell>
          <cell r="FI18">
            <v>20</v>
          </cell>
          <cell r="FJ18" t="str">
            <v>Oui</v>
          </cell>
          <cell r="FK18">
            <v>25</v>
          </cell>
          <cell r="FL18" t="str">
            <v>Oui</v>
          </cell>
          <cell r="FM18" t="str">
            <v>Oui</v>
          </cell>
          <cell r="FN18">
            <v>20</v>
          </cell>
          <cell r="FO18" t="str">
            <v/>
          </cell>
          <cell r="FP18" t="str">
            <v/>
          </cell>
          <cell r="FQ18">
            <v>20</v>
          </cell>
          <cell r="FR18" t="str">
            <v>Non</v>
          </cell>
          <cell r="FS18" t="str">
            <v>Oui</v>
          </cell>
          <cell r="FT18">
            <v>100</v>
          </cell>
          <cell r="FU18" t="str">
            <v/>
          </cell>
          <cell r="FV18" t="str">
            <v/>
          </cell>
          <cell r="FW18">
            <v>100</v>
          </cell>
          <cell r="FX18" t="str">
            <v>Oui</v>
          </cell>
          <cell r="FY18" t="str">
            <v>Oui</v>
          </cell>
          <cell r="FZ18">
            <v>100</v>
          </cell>
          <cell r="GA18" t="str">
            <v/>
          </cell>
          <cell r="GB18" t="str">
            <v/>
          </cell>
          <cell r="GC18" t="str">
            <v/>
          </cell>
          <cell r="GD18">
            <v>100</v>
          </cell>
          <cell r="GE18" t="str">
            <v>Oui</v>
          </cell>
          <cell r="GF18" t="str">
            <v>Oui</v>
          </cell>
          <cell r="GG18" t="str">
            <v/>
          </cell>
          <cell r="GH18">
            <v>5</v>
          </cell>
          <cell r="GI18" t="str">
            <v/>
          </cell>
          <cell r="GJ18" t="str">
            <v/>
          </cell>
          <cell r="GK18" t="str">
            <v/>
          </cell>
          <cell r="GL18" t="str">
            <v/>
          </cell>
          <cell r="GM18" t="str">
            <v/>
          </cell>
          <cell r="GN18" t="str">
            <v/>
          </cell>
          <cell r="GO18" t="str">
            <v>Oui</v>
          </cell>
          <cell r="GP18" t="str">
            <v>NA</v>
          </cell>
          <cell r="GQ18">
            <v>5</v>
          </cell>
          <cell r="GR18" t="str">
            <v/>
          </cell>
          <cell r="GS18" t="str">
            <v/>
          </cell>
          <cell r="GT18" t="str">
            <v/>
          </cell>
          <cell r="GU18" t="str">
            <v>Oui</v>
          </cell>
          <cell r="GV18" t="str">
            <v>Pas assez d'argent</v>
          </cell>
          <cell r="GW18">
            <v>0</v>
          </cell>
          <cell r="GX18">
            <v>0</v>
          </cell>
          <cell r="GY18">
            <v>0</v>
          </cell>
          <cell r="GZ18">
            <v>0</v>
          </cell>
          <cell r="HA18">
            <v>1</v>
          </cell>
          <cell r="HB18">
            <v>0</v>
          </cell>
          <cell r="HC18">
            <v>0</v>
          </cell>
          <cell r="HD18">
            <v>0</v>
          </cell>
          <cell r="HE18">
            <v>0</v>
          </cell>
          <cell r="HF18">
            <v>0</v>
          </cell>
          <cell r="HG18">
            <v>0</v>
          </cell>
          <cell r="HH18">
            <v>0</v>
          </cell>
          <cell r="HI18">
            <v>0</v>
          </cell>
          <cell r="HJ18" t="str">
            <v/>
          </cell>
          <cell r="HK18" t="str">
            <v>Savon lessive Serviettes hygiéniques</v>
          </cell>
          <cell r="HL18">
            <v>1</v>
          </cell>
          <cell r="HM18">
            <v>0</v>
          </cell>
          <cell r="HN18">
            <v>0</v>
          </cell>
          <cell r="HO18">
            <v>0</v>
          </cell>
          <cell r="HP18">
            <v>1</v>
          </cell>
          <cell r="HQ18">
            <v>0</v>
          </cell>
          <cell r="HR18">
            <v>0</v>
          </cell>
          <cell r="HS18">
            <v>0</v>
          </cell>
          <cell r="HT18">
            <v>0</v>
          </cell>
          <cell r="HU18">
            <v>0</v>
          </cell>
          <cell r="HV18">
            <v>0</v>
          </cell>
          <cell r="HW18" t="str">
            <v>Oui</v>
          </cell>
          <cell r="HX18" t="str">
            <v>Non</v>
          </cell>
          <cell r="HY18" t="str">
            <v>Oui</v>
          </cell>
          <cell r="HZ18" t="str">
            <v>Ouest</v>
          </cell>
          <cell r="IA18" t="str">
            <v>Différent</v>
          </cell>
          <cell r="IB18" t="str">
            <v>Cité Soleil</v>
          </cell>
          <cell r="IC18" t="str">
            <v>Différent</v>
          </cell>
          <cell r="ID18" t="str">
            <v/>
          </cell>
          <cell r="IE18" t="str">
            <v/>
          </cell>
          <cell r="IF18" t="str">
            <v>Oui</v>
          </cell>
          <cell r="IG18" t="str">
            <v>Affrontements ou violences</v>
          </cell>
          <cell r="IH18">
            <v>0</v>
          </cell>
          <cell r="II18">
            <v>1</v>
          </cell>
          <cell r="IJ18">
            <v>0</v>
          </cell>
          <cell r="IK18">
            <v>0</v>
          </cell>
          <cell r="IL18">
            <v>0</v>
          </cell>
          <cell r="IM18">
            <v>0</v>
          </cell>
          <cell r="IN18" t="str">
            <v/>
          </cell>
          <cell r="IO18" t="str">
            <v>Risques de vols ou pillages</v>
          </cell>
          <cell r="IP18">
            <v>1</v>
          </cell>
          <cell r="IQ18">
            <v>0</v>
          </cell>
          <cell r="IR18">
            <v>0</v>
          </cell>
          <cell r="IS18">
            <v>0</v>
          </cell>
          <cell r="IT18">
            <v>0</v>
          </cell>
          <cell r="IU18">
            <v>0</v>
          </cell>
          <cell r="IV18">
            <v>0</v>
          </cell>
          <cell r="IW18">
            <v>0</v>
          </cell>
          <cell r="IX18" t="str">
            <v/>
          </cell>
          <cell r="IY18" t="str">
            <v>Oui</v>
          </cell>
          <cell r="IZ18" t="str">
            <v/>
          </cell>
          <cell r="JA18" t="str">
            <v>Nourriture</v>
          </cell>
          <cell r="JB18">
            <v>1</v>
          </cell>
          <cell r="JC18">
            <v>0</v>
          </cell>
          <cell r="JD18">
            <v>0</v>
          </cell>
          <cell r="JE18">
            <v>0</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cell r="MA18" t="str">
            <v/>
          </cell>
          <cell r="MB18" t="str">
            <v/>
          </cell>
          <cell r="MC18" t="str">
            <v/>
          </cell>
          <cell r="MD18" t="str">
            <v/>
          </cell>
          <cell r="ME18" t="str">
            <v/>
          </cell>
          <cell r="MF18" t="str">
            <v/>
          </cell>
          <cell r="MG18" t="str">
            <v/>
          </cell>
          <cell r="MH18" t="str">
            <v/>
          </cell>
          <cell r="MI18" t="str">
            <v/>
          </cell>
          <cell r="MJ18" t="str">
            <v/>
          </cell>
          <cell r="MK18" t="str">
            <v/>
          </cell>
          <cell r="ML18" t="str">
            <v/>
          </cell>
          <cell r="MM18" t="str">
            <v/>
          </cell>
          <cell r="MN18" t="str">
            <v/>
          </cell>
          <cell r="MO18" t="str">
            <v/>
          </cell>
          <cell r="MP18" t="str">
            <v/>
          </cell>
          <cell r="MQ18" t="str">
            <v/>
          </cell>
          <cell r="MR18" t="str">
            <v/>
          </cell>
          <cell r="MS18" t="str">
            <v/>
          </cell>
          <cell r="MT18" t="str">
            <v/>
          </cell>
          <cell r="MU18" t="str">
            <v/>
          </cell>
          <cell r="MV18" t="str">
            <v/>
          </cell>
          <cell r="MW18" t="str">
            <v/>
          </cell>
          <cell r="MX18" t="str">
            <v/>
          </cell>
          <cell r="MY18" t="str">
            <v/>
          </cell>
          <cell r="MZ18" t="str">
            <v/>
          </cell>
          <cell r="NA18" t="str">
            <v/>
          </cell>
          <cell r="NB18" t="str">
            <v/>
          </cell>
          <cell r="NC18" t="str">
            <v/>
          </cell>
          <cell r="ND18" t="str">
            <v/>
          </cell>
          <cell r="NE18" t="str">
            <v/>
          </cell>
          <cell r="NF18" t="str">
            <v/>
          </cell>
          <cell r="NG18" t="str">
            <v/>
          </cell>
          <cell r="NH18" t="str">
            <v/>
          </cell>
          <cell r="NI18" t="str">
            <v/>
          </cell>
          <cell r="NJ18" t="str">
            <v/>
          </cell>
          <cell r="NK18" t="str">
            <v/>
          </cell>
          <cell r="NL18" t="str">
            <v/>
          </cell>
          <cell r="NM18" t="str">
            <v/>
          </cell>
          <cell r="NN18" t="str">
            <v/>
          </cell>
          <cell r="NO18" t="str">
            <v/>
          </cell>
          <cell r="NP18" t="str">
            <v/>
          </cell>
          <cell r="NQ18" t="str">
            <v/>
          </cell>
          <cell r="NR18" t="str">
            <v/>
          </cell>
          <cell r="NS18" t="str">
            <v/>
          </cell>
          <cell r="NT18" t="str">
            <v/>
          </cell>
          <cell r="NU18" t="str">
            <v/>
          </cell>
          <cell r="NV18" t="str">
            <v/>
          </cell>
          <cell r="NW18" t="str">
            <v/>
          </cell>
          <cell r="NX18" t="str">
            <v/>
          </cell>
          <cell r="NY18" t="str">
            <v/>
          </cell>
          <cell r="NZ18" t="str">
            <v/>
          </cell>
          <cell r="OA18" t="str">
            <v/>
          </cell>
          <cell r="OB18" t="str">
            <v/>
          </cell>
          <cell r="OC18" t="str">
            <v/>
          </cell>
          <cell r="OD18" t="str">
            <v/>
          </cell>
          <cell r="OE18" t="str">
            <v/>
          </cell>
          <cell r="OF18" t="str">
            <v/>
          </cell>
          <cell r="OG18" t="str">
            <v/>
          </cell>
          <cell r="OH18" t="str">
            <v/>
          </cell>
          <cell r="OI18" t="str">
            <v/>
          </cell>
          <cell r="OJ18" t="str">
            <v/>
          </cell>
          <cell r="OK18" t="str">
            <v/>
          </cell>
          <cell r="OL18" t="str">
            <v/>
          </cell>
          <cell r="OM18" t="str">
            <v/>
          </cell>
          <cell r="ON18" t="str">
            <v/>
          </cell>
          <cell r="OO18" t="str">
            <v/>
          </cell>
          <cell r="OP18" t="str">
            <v/>
          </cell>
          <cell r="OQ18" t="str">
            <v/>
          </cell>
          <cell r="OR18" t="str">
            <v/>
          </cell>
          <cell r="OS18" t="str">
            <v/>
          </cell>
          <cell r="OT18" t="str">
            <v/>
          </cell>
          <cell r="OU18" t="str">
            <v/>
          </cell>
          <cell r="OV18" t="str">
            <v/>
          </cell>
          <cell r="OW18" t="str">
            <v/>
          </cell>
          <cell r="OX18" t="str">
            <v/>
          </cell>
          <cell r="OY18" t="str">
            <v/>
          </cell>
          <cell r="OZ18" t="str">
            <v/>
          </cell>
          <cell r="PA18" t="str">
            <v/>
          </cell>
          <cell r="PB18" t="str">
            <v/>
          </cell>
          <cell r="PC18" t="str">
            <v/>
          </cell>
          <cell r="PD18" t="str">
            <v/>
          </cell>
          <cell r="PE18" t="str">
            <v/>
          </cell>
          <cell r="PF18" t="str">
            <v/>
          </cell>
          <cell r="PG18" t="str">
            <v/>
          </cell>
          <cell r="PH18" t="str">
            <v/>
          </cell>
          <cell r="PI18" t="str">
            <v/>
          </cell>
          <cell r="PJ18" t="str">
            <v/>
          </cell>
          <cell r="PK18" t="str">
            <v/>
          </cell>
          <cell r="PL18" t="str">
            <v/>
          </cell>
          <cell r="PM18" t="str">
            <v/>
          </cell>
          <cell r="PN18" t="str">
            <v/>
          </cell>
          <cell r="PO18" t="str">
            <v/>
          </cell>
          <cell r="PP18" t="str">
            <v/>
          </cell>
          <cell r="PQ18" t="str">
            <v/>
          </cell>
          <cell r="PR18" t="str">
            <v/>
          </cell>
          <cell r="PS18" t="str">
            <v/>
          </cell>
          <cell r="PT18" t="str">
            <v/>
          </cell>
          <cell r="PU18" t="str">
            <v/>
          </cell>
          <cell r="PV18" t="str">
            <v/>
          </cell>
          <cell r="PW18" t="str">
            <v/>
          </cell>
          <cell r="PX18" t="str">
            <v/>
          </cell>
          <cell r="PY18" t="str">
            <v/>
          </cell>
          <cell r="PZ18" t="str">
            <v/>
          </cell>
          <cell r="QA18" t="str">
            <v/>
          </cell>
          <cell r="QB18" t="str">
            <v/>
          </cell>
          <cell r="QC18" t="str">
            <v/>
          </cell>
          <cell r="QD18" t="str">
            <v/>
          </cell>
          <cell r="QE18" t="str">
            <v/>
          </cell>
          <cell r="QF18" t="str">
            <v/>
          </cell>
          <cell r="QG18" t="str">
            <v/>
          </cell>
          <cell r="QH18" t="str">
            <v/>
          </cell>
          <cell r="QI18" t="str">
            <v/>
          </cell>
          <cell r="QJ18" t="str">
            <v/>
          </cell>
          <cell r="QK18" t="str">
            <v/>
          </cell>
          <cell r="QL18" t="str">
            <v/>
          </cell>
          <cell r="QM18" t="str">
            <v/>
          </cell>
          <cell r="QN18" t="str">
            <v/>
          </cell>
          <cell r="QO18" t="str">
            <v/>
          </cell>
          <cell r="QP18" t="str">
            <v/>
          </cell>
          <cell r="QQ18" t="str">
            <v/>
          </cell>
          <cell r="QR18" t="str">
            <v/>
          </cell>
          <cell r="QS18" t="str">
            <v/>
          </cell>
          <cell r="QT18" t="str">
            <v/>
          </cell>
          <cell r="QU18" t="str">
            <v/>
          </cell>
          <cell r="QV18" t="str">
            <v/>
          </cell>
          <cell r="QW18" t="str">
            <v/>
          </cell>
          <cell r="QX18" t="str">
            <v/>
          </cell>
          <cell r="QY18" t="str">
            <v/>
          </cell>
          <cell r="QZ18" t="str">
            <v/>
          </cell>
          <cell r="RA18" t="str">
            <v/>
          </cell>
          <cell r="RB18" t="str">
            <v/>
          </cell>
          <cell r="RC18" t="str">
            <v/>
          </cell>
          <cell r="RD18" t="str">
            <v/>
          </cell>
          <cell r="RE18" t="str">
            <v/>
          </cell>
          <cell r="RF18" t="str">
            <v/>
          </cell>
          <cell r="RG18" t="str">
            <v/>
          </cell>
          <cell r="RH18" t="str">
            <v/>
          </cell>
          <cell r="RI18" t="str">
            <v/>
          </cell>
          <cell r="RJ18" t="str">
            <v/>
          </cell>
          <cell r="RK18" t="str">
            <v/>
          </cell>
          <cell r="RL18" t="str">
            <v/>
          </cell>
          <cell r="RM18" t="str">
            <v/>
          </cell>
          <cell r="RN18" t="str">
            <v/>
          </cell>
          <cell r="RO18" t="str">
            <v/>
          </cell>
          <cell r="RP18" t="str">
            <v/>
          </cell>
          <cell r="RQ18" t="str">
            <v/>
          </cell>
          <cell r="RR18" t="str">
            <v/>
          </cell>
          <cell r="RS18" t="str">
            <v/>
          </cell>
          <cell r="RT18" t="str">
            <v/>
          </cell>
          <cell r="RU18" t="str">
            <v/>
          </cell>
          <cell r="RV18" t="str">
            <v/>
          </cell>
          <cell r="RW18" t="str">
            <v/>
          </cell>
          <cell r="RX18" t="str">
            <v/>
          </cell>
          <cell r="RY18" t="str">
            <v/>
          </cell>
          <cell r="RZ18" t="str">
            <v/>
          </cell>
          <cell r="SA18" t="str">
            <v/>
          </cell>
          <cell r="SB18" t="str">
            <v/>
          </cell>
          <cell r="SC18" t="str">
            <v/>
          </cell>
          <cell r="SD18" t="str">
            <v/>
          </cell>
          <cell r="SE18" t="str">
            <v/>
          </cell>
          <cell r="SF18" t="str">
            <v/>
          </cell>
          <cell r="SG18" t="str">
            <v/>
          </cell>
          <cell r="SH18" t="str">
            <v/>
          </cell>
          <cell r="SI18" t="str">
            <v/>
          </cell>
          <cell r="SJ18" t="str">
            <v/>
          </cell>
          <cell r="SK18" t="str">
            <v/>
          </cell>
          <cell r="SL18" t="str">
            <v/>
          </cell>
          <cell r="SM18" t="str">
            <v/>
          </cell>
          <cell r="SN18" t="str">
            <v/>
          </cell>
          <cell r="SO18" t="str">
            <v/>
          </cell>
          <cell r="SP18" t="str">
            <v/>
          </cell>
          <cell r="SQ18" t="str">
            <v/>
          </cell>
          <cell r="SR18" t="str">
            <v/>
          </cell>
          <cell r="SS18" t="str">
            <v/>
          </cell>
          <cell r="ST18" t="str">
            <v/>
          </cell>
          <cell r="SU18" t="str">
            <v/>
          </cell>
          <cell r="SV18" t="str">
            <v/>
          </cell>
          <cell r="SW18" t="str">
            <v/>
          </cell>
          <cell r="SX18" t="str">
            <v/>
          </cell>
          <cell r="SY18" t="str">
            <v/>
          </cell>
          <cell r="SZ18" t="str">
            <v/>
          </cell>
          <cell r="TA18" t="str">
            <v/>
          </cell>
          <cell r="TB18" t="str">
            <v/>
          </cell>
          <cell r="TC18" t="str">
            <v/>
          </cell>
          <cell r="TD18" t="str">
            <v/>
          </cell>
          <cell r="TE18" t="str">
            <v/>
          </cell>
          <cell r="TF18" t="str">
            <v/>
          </cell>
          <cell r="TG18" t="str">
            <v/>
          </cell>
          <cell r="TH18" t="str">
            <v/>
          </cell>
          <cell r="TI18" t="str">
            <v/>
          </cell>
          <cell r="TJ18" t="str">
            <v/>
          </cell>
          <cell r="TK18" t="str">
            <v/>
          </cell>
          <cell r="TL18" t="str">
            <v/>
          </cell>
          <cell r="TM18" t="str">
            <v/>
          </cell>
          <cell r="TN18">
            <v>0</v>
          </cell>
          <cell r="TO18">
            <v>0</v>
          </cell>
          <cell r="TP18">
            <v>0</v>
          </cell>
          <cell r="TQ18">
            <v>0</v>
          </cell>
          <cell r="TR18">
            <v>0</v>
          </cell>
          <cell r="TS18" t="str">
            <v/>
          </cell>
          <cell r="TT18" t="str">
            <v/>
          </cell>
          <cell r="TU18">
            <v>237409987</v>
          </cell>
          <cell r="TV18" t="str">
            <v>9b3d204d-cbd7-4505-a503-16b969caadf1</v>
          </cell>
          <cell r="TW18">
            <v>44530.680011574077</v>
          </cell>
          <cell r="TX18" t="str">
            <v/>
          </cell>
          <cell r="TY18" t="str">
            <v/>
          </cell>
          <cell r="TZ18" t="str">
            <v>submitted_via_web</v>
          </cell>
          <cell r="UA18" t="str">
            <v>icsm_haiti</v>
          </cell>
          <cell r="UB18" t="str">
            <v/>
          </cell>
          <cell r="UC18">
            <v>17</v>
          </cell>
          <cell r="UD18" t="str">
            <v/>
          </cell>
        </row>
        <row r="19">
          <cell r="D19">
            <v>44530.394675659722</v>
          </cell>
          <cell r="E19">
            <v>44530.40161847222</v>
          </cell>
          <cell r="F19">
            <v>44530</v>
          </cell>
          <cell r="H19" t="str">
            <v>audit.csv</v>
          </cell>
          <cell r="I19" t="str">
            <v>icsm_haiti</v>
          </cell>
          <cell r="J19" t="str">
            <v>372032330787357</v>
          </cell>
          <cell r="K19" t="str">
            <v/>
          </cell>
          <cell r="L19">
            <v>44530</v>
          </cell>
          <cell r="M19" t="str">
            <v>Save the Children</v>
          </cell>
          <cell r="N19" t="str">
            <v/>
          </cell>
          <cell r="O19" t="str">
            <v>save</v>
          </cell>
          <cell r="P19" t="str">
            <v>Save the Children</v>
          </cell>
          <cell r="Q19" t="str">
            <v>Save the Children</v>
          </cell>
          <cell r="R19" t="str">
            <v>ASV758</v>
          </cell>
          <cell r="S19" t="str">
            <v/>
          </cell>
          <cell r="T19" t="str">
            <v>save_asv</v>
          </cell>
          <cell r="U19" t="str">
            <v>ASV758</v>
          </cell>
          <cell r="V19" t="str">
            <v>ASV758</v>
          </cell>
          <cell r="W19" t="str">
            <v>Artibonite</v>
          </cell>
          <cell r="X19" t="str">
            <v>L'Estère</v>
          </cell>
          <cell r="Y19" t="str">
            <v>HT0513</v>
          </cell>
          <cell r="Z19" t="str">
            <v>L'Estère</v>
          </cell>
          <cell r="AA19" t="str">
            <v>Je ne sais pas, je ne souhaite pas répondre</v>
          </cell>
          <cell r="AB19" t="str">
            <v>nsnr</v>
          </cell>
          <cell r="AC19" t="str">
            <v>Je ne sais pas, je ne souhaite pas répondre</v>
          </cell>
          <cell r="AD19" t="str">
            <v>Centre-ville de l'Estère</v>
          </cell>
          <cell r="AE19" t="str">
            <v/>
          </cell>
          <cell r="AF19" t="str">
            <v>est_1</v>
          </cell>
          <cell r="AG19" t="str">
            <v>Centre-ville de l'Estère</v>
          </cell>
          <cell r="AH19" t="str">
            <v>Centre-ville de l'Estère</v>
          </cell>
          <cell r="AI19" t="str">
            <v>Marché L'Estère</v>
          </cell>
          <cell r="AJ19" t="str">
            <v/>
          </cell>
          <cell r="AK19" t="str">
            <v>lest_1</v>
          </cell>
          <cell r="AL19" t="str">
            <v>Marché L'Estère</v>
          </cell>
          <cell r="AM19" t="str">
            <v>Marché L'Estère</v>
          </cell>
          <cell r="AN19" t="str">
            <v>Milieu urbain</v>
          </cell>
          <cell r="AO19" t="str">
            <v>Enquête auprès d'un marchand</v>
          </cell>
          <cell r="AP19" t="str">
            <v>Oui</v>
          </cell>
          <cell r="AQ19" t="str">
            <v/>
          </cell>
          <cell r="AR19" t="str">
            <v>Oui</v>
          </cell>
          <cell r="AS19" t="str">
            <v/>
          </cell>
          <cell r="AT19" t="str">
            <v>Femme</v>
          </cell>
          <cell r="AU19">
            <v>44530</v>
          </cell>
          <cell r="AV19">
            <v>44530</v>
          </cell>
          <cell r="AW19" t="str">
            <v>Détaillant sur une table</v>
          </cell>
          <cell r="AX19" t="str">
            <v/>
          </cell>
          <cell r="AY19" t="str">
            <v>Nourriture</v>
          </cell>
          <cell r="AZ19">
            <v>1</v>
          </cell>
          <cell r="BA19">
            <v>0</v>
          </cell>
          <cell r="BB19">
            <v>0</v>
          </cell>
          <cell r="BC19">
            <v>0</v>
          </cell>
          <cell r="BD19" t="str">
            <v>nourriture</v>
          </cell>
          <cell r="BE19" t="str">
            <v>Nourriture</v>
          </cell>
          <cell r="BF19" t="str">
            <v>En espèces (Gourde)</v>
          </cell>
          <cell r="BG19">
            <v>1</v>
          </cell>
          <cell r="BH19">
            <v>0</v>
          </cell>
          <cell r="BI19">
            <v>0</v>
          </cell>
          <cell r="BJ19">
            <v>0</v>
          </cell>
          <cell r="BK19">
            <v>0</v>
          </cell>
          <cell r="BL19">
            <v>0</v>
          </cell>
          <cell r="BM19">
            <v>0</v>
          </cell>
          <cell r="BN19">
            <v>0</v>
          </cell>
          <cell r="BO19">
            <v>0</v>
          </cell>
          <cell r="BP19">
            <v>0</v>
          </cell>
          <cell r="BQ19" t="str">
            <v/>
          </cell>
          <cell r="BR19" t="str">
            <v>Oui, il y a plus de commerçants par rapport au mois passé</v>
          </cell>
          <cell r="BS19" t="str">
            <v>Moins de 20</v>
          </cell>
          <cell r="BT19" t="str">
            <v>Farine de blé blanche Riz Maïs (moulu) Sucre Haricot noir Huile végétale</v>
          </cell>
          <cell r="BU19">
            <v>1</v>
          </cell>
          <cell r="BV19">
            <v>1</v>
          </cell>
          <cell r="BW19">
            <v>1</v>
          </cell>
          <cell r="BX19">
            <v>1</v>
          </cell>
          <cell r="BY19">
            <v>1</v>
          </cell>
          <cell r="BZ19">
            <v>0</v>
          </cell>
          <cell r="CA19">
            <v>1</v>
          </cell>
          <cell r="CB19">
            <v>0</v>
          </cell>
          <cell r="CC19" t="str">
            <v>Oui je connais le prix de mes produits en grosse marmite</v>
          </cell>
          <cell r="CD19">
            <v>200</v>
          </cell>
          <cell r="CE19">
            <v>100</v>
          </cell>
          <cell r="CF19" t="str">
            <v>Oui</v>
          </cell>
          <cell r="CG19">
            <v>350</v>
          </cell>
          <cell r="CH19">
            <v>134.61538461538399</v>
          </cell>
          <cell r="CI19" t="str">
            <v>Oui</v>
          </cell>
          <cell r="CJ19">
            <v>200</v>
          </cell>
          <cell r="CK19">
            <v>86.956521739130395</v>
          </cell>
          <cell r="CL19" t="str">
            <v>Oui</v>
          </cell>
          <cell r="CM19">
            <v>400</v>
          </cell>
          <cell r="CN19">
            <v>137.93103448275801</v>
          </cell>
          <cell r="CO19" t="str">
            <v>Oui</v>
          </cell>
          <cell r="CP19">
            <v>500</v>
          </cell>
          <cell r="CQ19">
            <v>208.333333333333</v>
          </cell>
          <cell r="CR19" t="str">
            <v>Oui</v>
          </cell>
          <cell r="CS19" t="str">
            <v/>
          </cell>
          <cell r="CT19" t="str">
            <v/>
          </cell>
          <cell r="CU19" t="str">
            <v/>
          </cell>
          <cell r="CV19" t="str">
            <v>Bidon/Bouteille fermée.</v>
          </cell>
          <cell r="CW19" t="str">
            <v>Oui</v>
          </cell>
          <cell r="CX19">
            <v>1000</v>
          </cell>
          <cell r="CY19" t="str">
            <v/>
          </cell>
          <cell r="CZ19" t="str">
            <v/>
          </cell>
          <cell r="DA19" t="str">
            <v/>
          </cell>
          <cell r="DB19" t="str">
            <v/>
          </cell>
          <cell r="DC19" t="str">
            <v/>
          </cell>
          <cell r="DD19" t="str">
            <v/>
          </cell>
          <cell r="DE19" t="str">
            <v>NA</v>
          </cell>
          <cell r="DF19">
            <v>1000</v>
          </cell>
          <cell r="DG19" t="str">
            <v>Oui</v>
          </cell>
          <cell r="DH19" t="str">
            <v>Oui</v>
          </cell>
          <cell r="DI19" t="str">
            <v>Article indisponible chez les fournisseurs</v>
          </cell>
          <cell r="DJ19">
            <v>0</v>
          </cell>
          <cell r="DK19">
            <v>0</v>
          </cell>
          <cell r="DL19">
            <v>0</v>
          </cell>
          <cell r="DM19">
            <v>0</v>
          </cell>
          <cell r="DN19">
            <v>0</v>
          </cell>
          <cell r="DO19">
            <v>0</v>
          </cell>
          <cell r="DP19">
            <v>0</v>
          </cell>
          <cell r="DQ19">
            <v>1</v>
          </cell>
          <cell r="DR19">
            <v>0</v>
          </cell>
          <cell r="DS19">
            <v>0</v>
          </cell>
          <cell r="DT19">
            <v>0</v>
          </cell>
          <cell r="DU19">
            <v>0</v>
          </cell>
          <cell r="DV19">
            <v>0</v>
          </cell>
          <cell r="DW19">
            <v>0</v>
          </cell>
          <cell r="DX19" t="str">
            <v/>
          </cell>
          <cell r="DY19" t="str">
            <v>Farine de blé blanche Riz Maïs (moulu)</v>
          </cell>
          <cell r="DZ19">
            <v>1</v>
          </cell>
          <cell r="EA19">
            <v>1</v>
          </cell>
          <cell r="EB19">
            <v>1</v>
          </cell>
          <cell r="EC19">
            <v>0</v>
          </cell>
          <cell r="ED19">
            <v>0</v>
          </cell>
          <cell r="EE19">
            <v>0</v>
          </cell>
          <cell r="EF19">
            <v>0</v>
          </cell>
          <cell r="EG19">
            <v>0</v>
          </cell>
          <cell r="EH19" t="str">
            <v>Oui</v>
          </cell>
          <cell r="EI19" t="str">
            <v>Oui</v>
          </cell>
          <cell r="EJ19" t="str">
            <v>Oui</v>
          </cell>
          <cell r="EK19" t="str">
            <v>Ouest</v>
          </cell>
          <cell r="EL19" t="str">
            <v>Différent</v>
          </cell>
          <cell r="EM19" t="str">
            <v>Port-au-Prince</v>
          </cell>
          <cell r="EN19" t="str">
            <v>Différent</v>
          </cell>
          <cell r="EO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t="str">
            <v/>
          </cell>
          <cell r="GC19" t="str">
            <v/>
          </cell>
          <cell r="GD19" t="str">
            <v/>
          </cell>
          <cell r="GE19" t="str">
            <v/>
          </cell>
          <cell r="GF19" t="str">
            <v/>
          </cell>
          <cell r="GG19" t="str">
            <v/>
          </cell>
          <cell r="GH19" t="str">
            <v/>
          </cell>
          <cell r="GI19" t="str">
            <v/>
          </cell>
          <cell r="GJ19" t="str">
            <v/>
          </cell>
          <cell r="GK19" t="str">
            <v/>
          </cell>
          <cell r="GL19" t="str">
            <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Oui</v>
          </cell>
          <cell r="IG19" t="str">
            <v>Vols ou pillages Affrontements ou violences</v>
          </cell>
          <cell r="IH19">
            <v>1</v>
          </cell>
          <cell r="II19">
            <v>1</v>
          </cell>
          <cell r="IJ19">
            <v>0</v>
          </cell>
          <cell r="IK19">
            <v>0</v>
          </cell>
          <cell r="IL19">
            <v>0</v>
          </cell>
          <cell r="IM19">
            <v>0</v>
          </cell>
          <cell r="IN19" t="str">
            <v/>
          </cell>
          <cell r="IO19" t="str">
            <v>Risques de vols ou pillages</v>
          </cell>
          <cell r="IP19">
            <v>1</v>
          </cell>
          <cell r="IQ19">
            <v>0</v>
          </cell>
          <cell r="IR19">
            <v>0</v>
          </cell>
          <cell r="IS19">
            <v>0</v>
          </cell>
          <cell r="IT19">
            <v>0</v>
          </cell>
          <cell r="IU19">
            <v>0</v>
          </cell>
          <cell r="IV19">
            <v>0</v>
          </cell>
          <cell r="IW19">
            <v>0</v>
          </cell>
          <cell r="IX19" t="str">
            <v/>
          </cell>
          <cell r="IY19" t="str">
            <v>Oui</v>
          </cell>
          <cell r="IZ19" t="str">
            <v/>
          </cell>
          <cell r="JA19" t="str">
            <v>Nourriture</v>
          </cell>
          <cell r="JB19">
            <v>1</v>
          </cell>
          <cell r="JC19">
            <v>0</v>
          </cell>
          <cell r="JD19">
            <v>0</v>
          </cell>
          <cell r="JE19">
            <v>0</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cell r="MA19" t="str">
            <v/>
          </cell>
          <cell r="MB19" t="str">
            <v/>
          </cell>
          <cell r="MC19" t="str">
            <v/>
          </cell>
          <cell r="MD19" t="str">
            <v/>
          </cell>
          <cell r="ME19" t="str">
            <v/>
          </cell>
          <cell r="MF19" t="str">
            <v/>
          </cell>
          <cell r="MG19" t="str">
            <v/>
          </cell>
          <cell r="MH19" t="str">
            <v/>
          </cell>
          <cell r="MI19" t="str">
            <v/>
          </cell>
          <cell r="MJ19" t="str">
            <v/>
          </cell>
          <cell r="MK19" t="str">
            <v/>
          </cell>
          <cell r="ML19" t="str">
            <v/>
          </cell>
          <cell r="MM19" t="str">
            <v/>
          </cell>
          <cell r="MN19" t="str">
            <v/>
          </cell>
          <cell r="MO19" t="str">
            <v/>
          </cell>
          <cell r="MP19" t="str">
            <v/>
          </cell>
          <cell r="MQ19" t="str">
            <v/>
          </cell>
          <cell r="MR19" t="str">
            <v/>
          </cell>
          <cell r="MS19" t="str">
            <v/>
          </cell>
          <cell r="MT19" t="str">
            <v/>
          </cell>
          <cell r="MU19" t="str">
            <v/>
          </cell>
          <cell r="MV19" t="str">
            <v/>
          </cell>
          <cell r="MW19" t="str">
            <v/>
          </cell>
          <cell r="MX19" t="str">
            <v/>
          </cell>
          <cell r="MY19" t="str">
            <v/>
          </cell>
          <cell r="MZ19" t="str">
            <v/>
          </cell>
          <cell r="NA19" t="str">
            <v/>
          </cell>
          <cell r="NB19" t="str">
            <v/>
          </cell>
          <cell r="NC19" t="str">
            <v/>
          </cell>
          <cell r="ND19" t="str">
            <v/>
          </cell>
          <cell r="NE19" t="str">
            <v/>
          </cell>
          <cell r="NF19" t="str">
            <v/>
          </cell>
          <cell r="NG19" t="str">
            <v/>
          </cell>
          <cell r="NH19" t="str">
            <v/>
          </cell>
          <cell r="NI19" t="str">
            <v/>
          </cell>
          <cell r="NJ19" t="str">
            <v/>
          </cell>
          <cell r="NK19" t="str">
            <v/>
          </cell>
          <cell r="NL19" t="str">
            <v/>
          </cell>
          <cell r="NM19" t="str">
            <v/>
          </cell>
          <cell r="NN19" t="str">
            <v/>
          </cell>
          <cell r="NO19" t="str">
            <v/>
          </cell>
          <cell r="NP19" t="str">
            <v/>
          </cell>
          <cell r="NQ19" t="str">
            <v/>
          </cell>
          <cell r="NR19" t="str">
            <v/>
          </cell>
          <cell r="NS19" t="str">
            <v/>
          </cell>
          <cell r="NT19" t="str">
            <v/>
          </cell>
          <cell r="NU19" t="str">
            <v/>
          </cell>
          <cell r="NV19" t="str">
            <v/>
          </cell>
          <cell r="NW19" t="str">
            <v/>
          </cell>
          <cell r="NX19" t="str">
            <v/>
          </cell>
          <cell r="NY19" t="str">
            <v/>
          </cell>
          <cell r="NZ19" t="str">
            <v/>
          </cell>
          <cell r="OA19" t="str">
            <v/>
          </cell>
          <cell r="OB19" t="str">
            <v/>
          </cell>
          <cell r="OC19" t="str">
            <v/>
          </cell>
          <cell r="OD19" t="str">
            <v/>
          </cell>
          <cell r="OE19" t="str">
            <v/>
          </cell>
          <cell r="OF19" t="str">
            <v/>
          </cell>
          <cell r="OG19" t="str">
            <v/>
          </cell>
          <cell r="OH19" t="str">
            <v/>
          </cell>
          <cell r="OI19" t="str">
            <v/>
          </cell>
          <cell r="OJ19" t="str">
            <v/>
          </cell>
          <cell r="OK19" t="str">
            <v/>
          </cell>
          <cell r="OL19" t="str">
            <v/>
          </cell>
          <cell r="OM19" t="str">
            <v/>
          </cell>
          <cell r="ON19" t="str">
            <v/>
          </cell>
          <cell r="OO19" t="str">
            <v/>
          </cell>
          <cell r="OP19" t="str">
            <v/>
          </cell>
          <cell r="OQ19" t="str">
            <v/>
          </cell>
          <cell r="OR19" t="str">
            <v/>
          </cell>
          <cell r="OS19" t="str">
            <v/>
          </cell>
          <cell r="OT19" t="str">
            <v/>
          </cell>
          <cell r="OU19" t="str">
            <v/>
          </cell>
          <cell r="OV19" t="str">
            <v/>
          </cell>
          <cell r="OW19" t="str">
            <v/>
          </cell>
          <cell r="OX19" t="str">
            <v/>
          </cell>
          <cell r="OY19" t="str">
            <v/>
          </cell>
          <cell r="OZ19" t="str">
            <v/>
          </cell>
          <cell r="PA19" t="str">
            <v/>
          </cell>
          <cell r="PB19" t="str">
            <v/>
          </cell>
          <cell r="PC19" t="str">
            <v/>
          </cell>
          <cell r="PD19" t="str">
            <v/>
          </cell>
          <cell r="PE19" t="str">
            <v/>
          </cell>
          <cell r="PF19" t="str">
            <v/>
          </cell>
          <cell r="PG19" t="str">
            <v/>
          </cell>
          <cell r="PH19" t="str">
            <v/>
          </cell>
          <cell r="PI19" t="str">
            <v/>
          </cell>
          <cell r="PJ19" t="str">
            <v/>
          </cell>
          <cell r="PK19" t="str">
            <v/>
          </cell>
          <cell r="PL19" t="str">
            <v/>
          </cell>
          <cell r="PM19" t="str">
            <v/>
          </cell>
          <cell r="PN19" t="str">
            <v/>
          </cell>
          <cell r="PO19" t="str">
            <v/>
          </cell>
          <cell r="PP19" t="str">
            <v/>
          </cell>
          <cell r="PQ19" t="str">
            <v/>
          </cell>
          <cell r="PR19" t="str">
            <v/>
          </cell>
          <cell r="PS19" t="str">
            <v/>
          </cell>
          <cell r="PT19" t="str">
            <v/>
          </cell>
          <cell r="PU19" t="str">
            <v/>
          </cell>
          <cell r="PV19" t="str">
            <v/>
          </cell>
          <cell r="PW19" t="str">
            <v/>
          </cell>
          <cell r="PX19" t="str">
            <v/>
          </cell>
          <cell r="PY19" t="str">
            <v/>
          </cell>
          <cell r="PZ19" t="str">
            <v/>
          </cell>
          <cell r="QA19" t="str">
            <v/>
          </cell>
          <cell r="QB19" t="str">
            <v/>
          </cell>
          <cell r="QC19" t="str">
            <v/>
          </cell>
          <cell r="QD19" t="str">
            <v/>
          </cell>
          <cell r="QE19" t="str">
            <v/>
          </cell>
          <cell r="QF19" t="str">
            <v/>
          </cell>
          <cell r="QG19" t="str">
            <v/>
          </cell>
          <cell r="QH19" t="str">
            <v/>
          </cell>
          <cell r="QI19" t="str">
            <v/>
          </cell>
          <cell r="QJ19" t="str">
            <v/>
          </cell>
          <cell r="QK19" t="str">
            <v/>
          </cell>
          <cell r="QL19" t="str">
            <v/>
          </cell>
          <cell r="QM19" t="str">
            <v/>
          </cell>
          <cell r="QN19" t="str">
            <v/>
          </cell>
          <cell r="QO19" t="str">
            <v/>
          </cell>
          <cell r="QP19" t="str">
            <v/>
          </cell>
          <cell r="QQ19" t="str">
            <v/>
          </cell>
          <cell r="QR19" t="str">
            <v/>
          </cell>
          <cell r="QS19" t="str">
            <v/>
          </cell>
          <cell r="QT19" t="str">
            <v/>
          </cell>
          <cell r="QU19" t="str">
            <v/>
          </cell>
          <cell r="QV19" t="str">
            <v/>
          </cell>
          <cell r="QW19" t="str">
            <v/>
          </cell>
          <cell r="QX19" t="str">
            <v/>
          </cell>
          <cell r="QY19" t="str">
            <v/>
          </cell>
          <cell r="QZ19" t="str">
            <v/>
          </cell>
          <cell r="RA19" t="str">
            <v/>
          </cell>
          <cell r="RB19" t="str">
            <v/>
          </cell>
          <cell r="RC19" t="str">
            <v/>
          </cell>
          <cell r="RD19" t="str">
            <v/>
          </cell>
          <cell r="RE19" t="str">
            <v/>
          </cell>
          <cell r="RF19" t="str">
            <v/>
          </cell>
          <cell r="RG19" t="str">
            <v/>
          </cell>
          <cell r="RH19" t="str">
            <v/>
          </cell>
          <cell r="RI19" t="str">
            <v/>
          </cell>
          <cell r="RJ19" t="str">
            <v/>
          </cell>
          <cell r="RK19" t="str">
            <v/>
          </cell>
          <cell r="RL19" t="str">
            <v/>
          </cell>
          <cell r="RM19" t="str">
            <v/>
          </cell>
          <cell r="RN19" t="str">
            <v/>
          </cell>
          <cell r="RO19" t="str">
            <v/>
          </cell>
          <cell r="RP19" t="str">
            <v/>
          </cell>
          <cell r="RQ19" t="str">
            <v/>
          </cell>
          <cell r="RR19" t="str">
            <v/>
          </cell>
          <cell r="RS19" t="str">
            <v/>
          </cell>
          <cell r="RT19" t="str">
            <v/>
          </cell>
          <cell r="RU19" t="str">
            <v/>
          </cell>
          <cell r="RV19" t="str">
            <v/>
          </cell>
          <cell r="RW19" t="str">
            <v/>
          </cell>
          <cell r="RX19" t="str">
            <v/>
          </cell>
          <cell r="RY19" t="str">
            <v/>
          </cell>
          <cell r="RZ19" t="str">
            <v/>
          </cell>
          <cell r="SA19" t="str">
            <v/>
          </cell>
          <cell r="SB19" t="str">
            <v/>
          </cell>
          <cell r="SC19" t="str">
            <v/>
          </cell>
          <cell r="SD19" t="str">
            <v/>
          </cell>
          <cell r="SE19" t="str">
            <v/>
          </cell>
          <cell r="SF19" t="str">
            <v/>
          </cell>
          <cell r="SG19" t="str">
            <v/>
          </cell>
          <cell r="SH19" t="str">
            <v/>
          </cell>
          <cell r="SI19" t="str">
            <v/>
          </cell>
          <cell r="SJ19" t="str">
            <v/>
          </cell>
          <cell r="SK19" t="str">
            <v/>
          </cell>
          <cell r="SL19" t="str">
            <v/>
          </cell>
          <cell r="SM19" t="str">
            <v/>
          </cell>
          <cell r="SN19" t="str">
            <v/>
          </cell>
          <cell r="SO19" t="str">
            <v/>
          </cell>
          <cell r="SP19" t="str">
            <v/>
          </cell>
          <cell r="SQ19" t="str">
            <v/>
          </cell>
          <cell r="SR19" t="str">
            <v/>
          </cell>
          <cell r="SS19" t="str">
            <v/>
          </cell>
          <cell r="ST19" t="str">
            <v/>
          </cell>
          <cell r="SU19" t="str">
            <v/>
          </cell>
          <cell r="SV19" t="str">
            <v/>
          </cell>
          <cell r="SW19" t="str">
            <v/>
          </cell>
          <cell r="SX19" t="str">
            <v/>
          </cell>
          <cell r="SY19" t="str">
            <v/>
          </cell>
          <cell r="SZ19" t="str">
            <v/>
          </cell>
          <cell r="TA19" t="str">
            <v/>
          </cell>
          <cell r="TB19" t="str">
            <v/>
          </cell>
          <cell r="TC19" t="str">
            <v/>
          </cell>
          <cell r="TD19" t="str">
            <v/>
          </cell>
          <cell r="TE19" t="str">
            <v/>
          </cell>
          <cell r="TF19" t="str">
            <v/>
          </cell>
          <cell r="TG19" t="str">
            <v/>
          </cell>
          <cell r="TH19" t="str">
            <v/>
          </cell>
          <cell r="TI19" t="str">
            <v/>
          </cell>
          <cell r="TJ19" t="str">
            <v/>
          </cell>
          <cell r="TK19" t="str">
            <v/>
          </cell>
          <cell r="TL19" t="str">
            <v/>
          </cell>
          <cell r="TM19" t="str">
            <v/>
          </cell>
          <cell r="TN19">
            <v>0</v>
          </cell>
          <cell r="TO19">
            <v>0</v>
          </cell>
          <cell r="TP19">
            <v>0</v>
          </cell>
          <cell r="TQ19">
            <v>0</v>
          </cell>
          <cell r="TR19">
            <v>0</v>
          </cell>
          <cell r="TS19" t="str">
            <v/>
          </cell>
          <cell r="TT19" t="str">
            <v/>
          </cell>
          <cell r="TU19">
            <v>237410236</v>
          </cell>
          <cell r="TV19" t="str">
            <v>e88bf1bc-306b-4f59-966b-745ac5ea1deb</v>
          </cell>
          <cell r="TW19">
            <v>44530.680636574078</v>
          </cell>
          <cell r="TX19" t="str">
            <v/>
          </cell>
          <cell r="TY19" t="str">
            <v/>
          </cell>
          <cell r="TZ19" t="str">
            <v>submitted_via_web</v>
          </cell>
          <cell r="UA19" t="str">
            <v>icsm_haiti</v>
          </cell>
          <cell r="UB19" t="str">
            <v/>
          </cell>
          <cell r="UC19">
            <v>18</v>
          </cell>
          <cell r="UD19" t="str">
            <v/>
          </cell>
        </row>
        <row r="20">
          <cell r="D20">
            <v>44530.402163969913</v>
          </cell>
          <cell r="E20">
            <v>44530.410708750002</v>
          </cell>
          <cell r="F20">
            <v>44530</v>
          </cell>
          <cell r="H20" t="str">
            <v>audit.csv</v>
          </cell>
          <cell r="I20" t="str">
            <v>icsm_haiti</v>
          </cell>
          <cell r="J20" t="str">
            <v>372032330787357</v>
          </cell>
          <cell r="K20" t="str">
            <v/>
          </cell>
          <cell r="L20">
            <v>44530</v>
          </cell>
          <cell r="M20" t="str">
            <v>Save the Children</v>
          </cell>
          <cell r="N20" t="str">
            <v/>
          </cell>
          <cell r="O20" t="str">
            <v>save</v>
          </cell>
          <cell r="P20" t="str">
            <v>Save the Children</v>
          </cell>
          <cell r="Q20" t="str">
            <v>Save the Children</v>
          </cell>
          <cell r="R20" t="str">
            <v>ASV758</v>
          </cell>
          <cell r="S20" t="str">
            <v/>
          </cell>
          <cell r="T20" t="str">
            <v>save_asv</v>
          </cell>
          <cell r="U20" t="str">
            <v>ASV758</v>
          </cell>
          <cell r="V20" t="str">
            <v>ASV758</v>
          </cell>
          <cell r="W20" t="str">
            <v>Artibonite</v>
          </cell>
          <cell r="X20" t="str">
            <v>L'Estère</v>
          </cell>
          <cell r="Y20" t="str">
            <v>HT0513</v>
          </cell>
          <cell r="Z20" t="str">
            <v>L'Estère</v>
          </cell>
          <cell r="AA20" t="str">
            <v>Je ne sais pas, je ne souhaite pas répondre</v>
          </cell>
          <cell r="AB20" t="str">
            <v>nsnr</v>
          </cell>
          <cell r="AC20" t="str">
            <v>Je ne sais pas, je ne souhaite pas répondre</v>
          </cell>
          <cell r="AD20" t="str">
            <v>Centre-ville de l'Estère</v>
          </cell>
          <cell r="AE20" t="str">
            <v/>
          </cell>
          <cell r="AF20" t="str">
            <v>est_1</v>
          </cell>
          <cell r="AG20" t="str">
            <v>Centre-ville de l'Estère</v>
          </cell>
          <cell r="AH20" t="str">
            <v>Centre-ville de l'Estère</v>
          </cell>
          <cell r="AI20" t="str">
            <v>Marché L'Estère</v>
          </cell>
          <cell r="AJ20" t="str">
            <v/>
          </cell>
          <cell r="AK20" t="str">
            <v>lest_1</v>
          </cell>
          <cell r="AL20" t="str">
            <v>Marché L'Estère</v>
          </cell>
          <cell r="AM20" t="str">
            <v>Marché L'Estère</v>
          </cell>
          <cell r="AN20" t="str">
            <v>Milieu urbain</v>
          </cell>
          <cell r="AO20" t="str">
            <v>Enquête auprès d'un marchand</v>
          </cell>
          <cell r="AP20" t="str">
            <v>Oui</v>
          </cell>
          <cell r="AQ20" t="str">
            <v/>
          </cell>
          <cell r="AR20" t="str">
            <v>Oui</v>
          </cell>
          <cell r="AS20" t="str">
            <v/>
          </cell>
          <cell r="AT20" t="str">
            <v>Femme</v>
          </cell>
          <cell r="AU20">
            <v>44530</v>
          </cell>
          <cell r="AV20">
            <v>44530</v>
          </cell>
          <cell r="AW20" t="str">
            <v>Détaillant mobile</v>
          </cell>
          <cell r="AX20" t="str">
            <v/>
          </cell>
          <cell r="AY20" t="str">
            <v>Produits et Ustensiles d'hygiène et assainissement</v>
          </cell>
          <cell r="AZ20">
            <v>0</v>
          </cell>
          <cell r="BA20">
            <v>1</v>
          </cell>
          <cell r="BB20">
            <v>0</v>
          </cell>
          <cell r="BC20">
            <v>0</v>
          </cell>
          <cell r="BD20" t="str">
            <v>wash</v>
          </cell>
          <cell r="BE20" t="str">
            <v>Produits et Ustensiles d'hygiène et assainissement</v>
          </cell>
          <cell r="BF20" t="str">
            <v>En espèces (Gourde)</v>
          </cell>
          <cell r="BG20">
            <v>1</v>
          </cell>
          <cell r="BH20">
            <v>0</v>
          </cell>
          <cell r="BI20">
            <v>0</v>
          </cell>
          <cell r="BJ20">
            <v>0</v>
          </cell>
          <cell r="BK20">
            <v>0</v>
          </cell>
          <cell r="BL20">
            <v>0</v>
          </cell>
          <cell r="BM20">
            <v>0</v>
          </cell>
          <cell r="BN20">
            <v>0</v>
          </cell>
          <cell r="BO20">
            <v>0</v>
          </cell>
          <cell r="BP20">
            <v>0</v>
          </cell>
          <cell r="BQ20" t="str">
            <v/>
          </cell>
          <cell r="BR20" t="str">
            <v>Oui, il y a plus de commerçants par rapport au mois passé</v>
          </cell>
          <cell r="BS20" t="str">
            <v>Moins de 20</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Savon lessive Brosse à dent Dentifrice Papier toilette Serviettes hygiéniques Chlore en grain (nettoyage) Savon pour se laver</v>
          </cell>
          <cell r="EP20">
            <v>1</v>
          </cell>
          <cell r="EQ20">
            <v>1</v>
          </cell>
          <cell r="ER20">
            <v>1</v>
          </cell>
          <cell r="ES20">
            <v>1</v>
          </cell>
          <cell r="ET20">
            <v>1</v>
          </cell>
          <cell r="EU20">
            <v>1</v>
          </cell>
          <cell r="EV20">
            <v>1</v>
          </cell>
          <cell r="EW20">
            <v>0</v>
          </cell>
          <cell r="EX20">
            <v>0</v>
          </cell>
          <cell r="EY20">
            <v>0</v>
          </cell>
          <cell r="EZ20">
            <v>0</v>
          </cell>
          <cell r="FA20" t="str">
            <v>Oui</v>
          </cell>
          <cell r="FB20">
            <v>30</v>
          </cell>
          <cell r="FC20">
            <v>30</v>
          </cell>
          <cell r="FD20" t="str">
            <v/>
          </cell>
          <cell r="FE20" t="str">
            <v/>
          </cell>
          <cell r="FF20" t="str">
            <v/>
          </cell>
          <cell r="FG20">
            <v>30</v>
          </cell>
          <cell r="FH20" t="str">
            <v>Oui</v>
          </cell>
          <cell r="FI20">
            <v>25</v>
          </cell>
          <cell r="FJ20" t="str">
            <v>Oui</v>
          </cell>
          <cell r="FK20">
            <v>50</v>
          </cell>
          <cell r="FL20" t="str">
            <v>Oui</v>
          </cell>
          <cell r="FM20" t="str">
            <v>Oui</v>
          </cell>
          <cell r="FN20">
            <v>20</v>
          </cell>
          <cell r="FO20" t="str">
            <v/>
          </cell>
          <cell r="FP20" t="str">
            <v/>
          </cell>
          <cell r="FQ20">
            <v>20</v>
          </cell>
          <cell r="FR20" t="str">
            <v>Non</v>
          </cell>
          <cell r="FS20" t="str">
            <v>Oui</v>
          </cell>
          <cell r="FT20">
            <v>100</v>
          </cell>
          <cell r="FU20" t="str">
            <v/>
          </cell>
          <cell r="FV20" t="str">
            <v/>
          </cell>
          <cell r="FW20">
            <v>100</v>
          </cell>
          <cell r="FX20" t="str">
            <v>Oui</v>
          </cell>
          <cell r="FY20" t="str">
            <v>Oui</v>
          </cell>
          <cell r="FZ20">
            <v>100</v>
          </cell>
          <cell r="GA20" t="str">
            <v/>
          </cell>
          <cell r="GB20" t="str">
            <v/>
          </cell>
          <cell r="GC20" t="str">
            <v/>
          </cell>
          <cell r="GD20">
            <v>100</v>
          </cell>
          <cell r="GE20" t="str">
            <v>Oui</v>
          </cell>
          <cell r="GF20" t="str">
            <v>Oui</v>
          </cell>
          <cell r="GG20" t="str">
            <v/>
          </cell>
          <cell r="GH20">
            <v>5</v>
          </cell>
          <cell r="GI20" t="str">
            <v/>
          </cell>
          <cell r="GJ20" t="str">
            <v/>
          </cell>
          <cell r="GK20" t="str">
            <v/>
          </cell>
          <cell r="GL20" t="str">
            <v/>
          </cell>
          <cell r="GM20" t="str">
            <v/>
          </cell>
          <cell r="GN20" t="str">
            <v/>
          </cell>
          <cell r="GO20" t="str">
            <v>Oui</v>
          </cell>
          <cell r="GP20" t="str">
            <v>NA</v>
          </cell>
          <cell r="GQ20">
            <v>5</v>
          </cell>
          <cell r="GR20" t="str">
            <v/>
          </cell>
          <cell r="GS20" t="str">
            <v/>
          </cell>
          <cell r="GT20" t="str">
            <v/>
          </cell>
          <cell r="GU20" t="str">
            <v>Oui</v>
          </cell>
          <cell r="GV20" t="str">
            <v>Article trop cher</v>
          </cell>
          <cell r="GW20">
            <v>0</v>
          </cell>
          <cell r="GX20">
            <v>0</v>
          </cell>
          <cell r="GY20">
            <v>0</v>
          </cell>
          <cell r="GZ20">
            <v>1</v>
          </cell>
          <cell r="HA20">
            <v>0</v>
          </cell>
          <cell r="HB20">
            <v>0</v>
          </cell>
          <cell r="HC20">
            <v>0</v>
          </cell>
          <cell r="HD20">
            <v>0</v>
          </cell>
          <cell r="HE20">
            <v>0</v>
          </cell>
          <cell r="HF20">
            <v>0</v>
          </cell>
          <cell r="HG20">
            <v>0</v>
          </cell>
          <cell r="HH20">
            <v>0</v>
          </cell>
          <cell r="HI20">
            <v>0</v>
          </cell>
          <cell r="HJ20" t="str">
            <v/>
          </cell>
          <cell r="HK20" t="str">
            <v>Brosse à dent Dentifrice</v>
          </cell>
          <cell r="HL20">
            <v>0</v>
          </cell>
          <cell r="HM20">
            <v>1</v>
          </cell>
          <cell r="HN20">
            <v>1</v>
          </cell>
          <cell r="HO20">
            <v>0</v>
          </cell>
          <cell r="HP20">
            <v>0</v>
          </cell>
          <cell r="HQ20">
            <v>0</v>
          </cell>
          <cell r="HR20">
            <v>0</v>
          </cell>
          <cell r="HS20">
            <v>0</v>
          </cell>
          <cell r="HT20">
            <v>0</v>
          </cell>
          <cell r="HU20">
            <v>0</v>
          </cell>
          <cell r="HV20">
            <v>0</v>
          </cell>
          <cell r="HW20" t="str">
            <v>Non</v>
          </cell>
          <cell r="HX20" t="str">
            <v>Non</v>
          </cell>
          <cell r="HY20" t="str">
            <v>Oui</v>
          </cell>
          <cell r="HZ20" t="str">
            <v>Artibonite</v>
          </cell>
          <cell r="IA20" t="str">
            <v>Meme</v>
          </cell>
          <cell r="IB20" t="str">
            <v>L'Estère</v>
          </cell>
          <cell r="IC20" t="str">
            <v>Meme</v>
          </cell>
          <cell r="ID20" t="str">
            <v/>
          </cell>
          <cell r="IE20" t="str">
            <v/>
          </cell>
          <cell r="IF20" t="str">
            <v>Oui</v>
          </cell>
          <cell r="IG20" t="str">
            <v>Affrontements ou violences</v>
          </cell>
          <cell r="IH20">
            <v>0</v>
          </cell>
          <cell r="II20">
            <v>1</v>
          </cell>
          <cell r="IJ20">
            <v>0</v>
          </cell>
          <cell r="IK20">
            <v>0</v>
          </cell>
          <cell r="IL20">
            <v>0</v>
          </cell>
          <cell r="IM20">
            <v>0</v>
          </cell>
          <cell r="IN20" t="str">
            <v/>
          </cell>
          <cell r="IO20" t="str">
            <v>Risques de vols ou pillages</v>
          </cell>
          <cell r="IP20">
            <v>1</v>
          </cell>
          <cell r="IQ20">
            <v>0</v>
          </cell>
          <cell r="IR20">
            <v>0</v>
          </cell>
          <cell r="IS20">
            <v>0</v>
          </cell>
          <cell r="IT20">
            <v>0</v>
          </cell>
          <cell r="IU20">
            <v>0</v>
          </cell>
          <cell r="IV20">
            <v>0</v>
          </cell>
          <cell r="IW20">
            <v>0</v>
          </cell>
          <cell r="IX20" t="str">
            <v/>
          </cell>
          <cell r="IY20" t="str">
            <v>Oui</v>
          </cell>
          <cell r="IZ20" t="str">
            <v/>
          </cell>
          <cell r="JA20" t="str">
            <v>Produits d'hygiène et assainissement</v>
          </cell>
          <cell r="JB20">
            <v>0</v>
          </cell>
          <cell r="JC20">
            <v>1</v>
          </cell>
          <cell r="JD20">
            <v>0</v>
          </cell>
          <cell r="JE20">
            <v>0</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cell r="MA20" t="str">
            <v/>
          </cell>
          <cell r="MB20" t="str">
            <v/>
          </cell>
          <cell r="MC20" t="str">
            <v/>
          </cell>
          <cell r="MD20" t="str">
            <v/>
          </cell>
          <cell r="ME20" t="str">
            <v/>
          </cell>
          <cell r="MF20" t="str">
            <v/>
          </cell>
          <cell r="MG20" t="str">
            <v/>
          </cell>
          <cell r="MH20" t="str">
            <v/>
          </cell>
          <cell r="MI20" t="str">
            <v/>
          </cell>
          <cell r="MJ20" t="str">
            <v/>
          </cell>
          <cell r="MK20" t="str">
            <v/>
          </cell>
          <cell r="ML20" t="str">
            <v/>
          </cell>
          <cell r="MM20" t="str">
            <v/>
          </cell>
          <cell r="MN20" t="str">
            <v/>
          </cell>
          <cell r="MO20" t="str">
            <v/>
          </cell>
          <cell r="MP20" t="str">
            <v/>
          </cell>
          <cell r="MQ20" t="str">
            <v/>
          </cell>
          <cell r="MR20" t="str">
            <v/>
          </cell>
          <cell r="MS20" t="str">
            <v/>
          </cell>
          <cell r="MT20" t="str">
            <v/>
          </cell>
          <cell r="MU20" t="str">
            <v/>
          </cell>
          <cell r="MV20" t="str">
            <v/>
          </cell>
          <cell r="MW20" t="str">
            <v/>
          </cell>
          <cell r="MX20" t="str">
            <v/>
          </cell>
          <cell r="MY20" t="str">
            <v/>
          </cell>
          <cell r="MZ20" t="str">
            <v/>
          </cell>
          <cell r="NA20" t="str">
            <v/>
          </cell>
          <cell r="NB20" t="str">
            <v/>
          </cell>
          <cell r="NC20" t="str">
            <v/>
          </cell>
          <cell r="ND20" t="str">
            <v/>
          </cell>
          <cell r="NE20" t="str">
            <v/>
          </cell>
          <cell r="NF20" t="str">
            <v/>
          </cell>
          <cell r="NG20" t="str">
            <v/>
          </cell>
          <cell r="NH20" t="str">
            <v/>
          </cell>
          <cell r="NI20" t="str">
            <v/>
          </cell>
          <cell r="NJ20" t="str">
            <v/>
          </cell>
          <cell r="NK20" t="str">
            <v/>
          </cell>
          <cell r="NL20" t="str">
            <v/>
          </cell>
          <cell r="NM20" t="str">
            <v/>
          </cell>
          <cell r="NN20" t="str">
            <v/>
          </cell>
          <cell r="NO20" t="str">
            <v/>
          </cell>
          <cell r="NP20" t="str">
            <v/>
          </cell>
          <cell r="NQ20" t="str">
            <v/>
          </cell>
          <cell r="NR20" t="str">
            <v/>
          </cell>
          <cell r="NS20" t="str">
            <v/>
          </cell>
          <cell r="NT20" t="str">
            <v/>
          </cell>
          <cell r="NU20" t="str">
            <v/>
          </cell>
          <cell r="NV20" t="str">
            <v/>
          </cell>
          <cell r="NW20" t="str">
            <v/>
          </cell>
          <cell r="NX20" t="str">
            <v/>
          </cell>
          <cell r="NY20" t="str">
            <v/>
          </cell>
          <cell r="NZ20" t="str">
            <v/>
          </cell>
          <cell r="OA20" t="str">
            <v/>
          </cell>
          <cell r="OB20" t="str">
            <v/>
          </cell>
          <cell r="OC20" t="str">
            <v/>
          </cell>
          <cell r="OD20" t="str">
            <v/>
          </cell>
          <cell r="OE20" t="str">
            <v/>
          </cell>
          <cell r="OF20" t="str">
            <v/>
          </cell>
          <cell r="OG20" t="str">
            <v/>
          </cell>
          <cell r="OH20" t="str">
            <v/>
          </cell>
          <cell r="OI20" t="str">
            <v/>
          </cell>
          <cell r="OJ20" t="str">
            <v/>
          </cell>
          <cell r="OK20" t="str">
            <v/>
          </cell>
          <cell r="OL20" t="str">
            <v/>
          </cell>
          <cell r="OM20" t="str">
            <v/>
          </cell>
          <cell r="ON20" t="str">
            <v/>
          </cell>
          <cell r="OO20" t="str">
            <v/>
          </cell>
          <cell r="OP20" t="str">
            <v/>
          </cell>
          <cell r="OQ20" t="str">
            <v/>
          </cell>
          <cell r="OR20" t="str">
            <v/>
          </cell>
          <cell r="OS20" t="str">
            <v/>
          </cell>
          <cell r="OT20" t="str">
            <v/>
          </cell>
          <cell r="OU20" t="str">
            <v/>
          </cell>
          <cell r="OV20" t="str">
            <v/>
          </cell>
          <cell r="OW20" t="str">
            <v/>
          </cell>
          <cell r="OX20" t="str">
            <v/>
          </cell>
          <cell r="OY20" t="str">
            <v/>
          </cell>
          <cell r="OZ20" t="str">
            <v/>
          </cell>
          <cell r="PA20" t="str">
            <v/>
          </cell>
          <cell r="PB20" t="str">
            <v/>
          </cell>
          <cell r="PC20" t="str">
            <v/>
          </cell>
          <cell r="PD20" t="str">
            <v/>
          </cell>
          <cell r="PE20" t="str">
            <v/>
          </cell>
          <cell r="PF20" t="str">
            <v/>
          </cell>
          <cell r="PG20" t="str">
            <v/>
          </cell>
          <cell r="PH20" t="str">
            <v/>
          </cell>
          <cell r="PI20" t="str">
            <v/>
          </cell>
          <cell r="PJ20" t="str">
            <v/>
          </cell>
          <cell r="PK20" t="str">
            <v/>
          </cell>
          <cell r="PL20" t="str">
            <v/>
          </cell>
          <cell r="PM20" t="str">
            <v/>
          </cell>
          <cell r="PN20" t="str">
            <v/>
          </cell>
          <cell r="PO20" t="str">
            <v/>
          </cell>
          <cell r="PP20" t="str">
            <v/>
          </cell>
          <cell r="PQ20" t="str">
            <v/>
          </cell>
          <cell r="PR20" t="str">
            <v/>
          </cell>
          <cell r="PS20" t="str">
            <v/>
          </cell>
          <cell r="PT20" t="str">
            <v/>
          </cell>
          <cell r="PU20" t="str">
            <v/>
          </cell>
          <cell r="PV20" t="str">
            <v/>
          </cell>
          <cell r="PW20" t="str">
            <v/>
          </cell>
          <cell r="PX20" t="str">
            <v/>
          </cell>
          <cell r="PY20" t="str">
            <v/>
          </cell>
          <cell r="PZ20" t="str">
            <v/>
          </cell>
          <cell r="QA20" t="str">
            <v/>
          </cell>
          <cell r="QB20" t="str">
            <v/>
          </cell>
          <cell r="QC20" t="str">
            <v/>
          </cell>
          <cell r="QD20" t="str">
            <v/>
          </cell>
          <cell r="QE20" t="str">
            <v/>
          </cell>
          <cell r="QF20" t="str">
            <v/>
          </cell>
          <cell r="QG20" t="str">
            <v/>
          </cell>
          <cell r="QH20" t="str">
            <v/>
          </cell>
          <cell r="QI20" t="str">
            <v/>
          </cell>
          <cell r="QJ20" t="str">
            <v/>
          </cell>
          <cell r="QK20" t="str">
            <v/>
          </cell>
          <cell r="QL20" t="str">
            <v/>
          </cell>
          <cell r="QM20" t="str">
            <v/>
          </cell>
          <cell r="QN20" t="str">
            <v/>
          </cell>
          <cell r="QO20" t="str">
            <v/>
          </cell>
          <cell r="QP20" t="str">
            <v/>
          </cell>
          <cell r="QQ20" t="str">
            <v/>
          </cell>
          <cell r="QR20" t="str">
            <v/>
          </cell>
          <cell r="QS20" t="str">
            <v/>
          </cell>
          <cell r="QT20" t="str">
            <v/>
          </cell>
          <cell r="QU20" t="str">
            <v/>
          </cell>
          <cell r="QV20" t="str">
            <v/>
          </cell>
          <cell r="QW20" t="str">
            <v/>
          </cell>
          <cell r="QX20" t="str">
            <v/>
          </cell>
          <cell r="QY20" t="str">
            <v/>
          </cell>
          <cell r="QZ20" t="str">
            <v/>
          </cell>
          <cell r="RA20" t="str">
            <v/>
          </cell>
          <cell r="RB20" t="str">
            <v/>
          </cell>
          <cell r="RC20" t="str">
            <v/>
          </cell>
          <cell r="RD20" t="str">
            <v/>
          </cell>
          <cell r="RE20" t="str">
            <v/>
          </cell>
          <cell r="RF20" t="str">
            <v/>
          </cell>
          <cell r="RG20" t="str">
            <v/>
          </cell>
          <cell r="RH20" t="str">
            <v/>
          </cell>
          <cell r="RI20" t="str">
            <v/>
          </cell>
          <cell r="RJ20" t="str">
            <v/>
          </cell>
          <cell r="RK20" t="str">
            <v/>
          </cell>
          <cell r="RL20" t="str">
            <v/>
          </cell>
          <cell r="RM20" t="str">
            <v/>
          </cell>
          <cell r="RN20" t="str">
            <v/>
          </cell>
          <cell r="RO20" t="str">
            <v/>
          </cell>
          <cell r="RP20" t="str">
            <v/>
          </cell>
          <cell r="RQ20" t="str">
            <v/>
          </cell>
          <cell r="RR20" t="str">
            <v/>
          </cell>
          <cell r="RS20" t="str">
            <v/>
          </cell>
          <cell r="RT20" t="str">
            <v/>
          </cell>
          <cell r="RU20" t="str">
            <v/>
          </cell>
          <cell r="RV20" t="str">
            <v/>
          </cell>
          <cell r="RW20" t="str">
            <v/>
          </cell>
          <cell r="RX20" t="str">
            <v/>
          </cell>
          <cell r="RY20" t="str">
            <v/>
          </cell>
          <cell r="RZ20" t="str">
            <v/>
          </cell>
          <cell r="SA20" t="str">
            <v/>
          </cell>
          <cell r="SB20" t="str">
            <v/>
          </cell>
          <cell r="SC20" t="str">
            <v/>
          </cell>
          <cell r="SD20" t="str">
            <v/>
          </cell>
          <cell r="SE20" t="str">
            <v/>
          </cell>
          <cell r="SF20" t="str">
            <v/>
          </cell>
          <cell r="SG20" t="str">
            <v/>
          </cell>
          <cell r="SH20" t="str">
            <v/>
          </cell>
          <cell r="SI20" t="str">
            <v/>
          </cell>
          <cell r="SJ20" t="str">
            <v/>
          </cell>
          <cell r="SK20" t="str">
            <v/>
          </cell>
          <cell r="SL20" t="str">
            <v/>
          </cell>
          <cell r="SM20" t="str">
            <v/>
          </cell>
          <cell r="SN20" t="str">
            <v/>
          </cell>
          <cell r="SO20" t="str">
            <v/>
          </cell>
          <cell r="SP20" t="str">
            <v/>
          </cell>
          <cell r="SQ20" t="str">
            <v/>
          </cell>
          <cell r="SR20" t="str">
            <v/>
          </cell>
          <cell r="SS20" t="str">
            <v/>
          </cell>
          <cell r="ST20" t="str">
            <v/>
          </cell>
          <cell r="SU20" t="str">
            <v/>
          </cell>
          <cell r="SV20" t="str">
            <v/>
          </cell>
          <cell r="SW20" t="str">
            <v/>
          </cell>
          <cell r="SX20" t="str">
            <v/>
          </cell>
          <cell r="SY20" t="str">
            <v/>
          </cell>
          <cell r="SZ20" t="str">
            <v/>
          </cell>
          <cell r="TA20" t="str">
            <v/>
          </cell>
          <cell r="TB20" t="str">
            <v/>
          </cell>
          <cell r="TC20" t="str">
            <v/>
          </cell>
          <cell r="TD20" t="str">
            <v/>
          </cell>
          <cell r="TE20" t="str">
            <v/>
          </cell>
          <cell r="TF20" t="str">
            <v/>
          </cell>
          <cell r="TG20" t="str">
            <v/>
          </cell>
          <cell r="TH20" t="str">
            <v/>
          </cell>
          <cell r="TI20" t="str">
            <v/>
          </cell>
          <cell r="TJ20" t="str">
            <v/>
          </cell>
          <cell r="TK20" t="str">
            <v/>
          </cell>
          <cell r="TL20" t="str">
            <v/>
          </cell>
          <cell r="TM20" t="str">
            <v/>
          </cell>
          <cell r="TN20">
            <v>0</v>
          </cell>
          <cell r="TO20">
            <v>0</v>
          </cell>
          <cell r="TP20">
            <v>0</v>
          </cell>
          <cell r="TQ20">
            <v>0</v>
          </cell>
          <cell r="TR20">
            <v>0</v>
          </cell>
          <cell r="TS20" t="str">
            <v/>
          </cell>
          <cell r="TT20" t="str">
            <v/>
          </cell>
          <cell r="TU20">
            <v>237410269</v>
          </cell>
          <cell r="TV20" t="str">
            <v>46d11ee8-e019-4116-89d8-b2447b5718df</v>
          </cell>
          <cell r="TW20">
            <v>44530.680706018517</v>
          </cell>
          <cell r="TX20" t="str">
            <v/>
          </cell>
          <cell r="TY20" t="str">
            <v/>
          </cell>
          <cell r="TZ20" t="str">
            <v>submitted_via_web</v>
          </cell>
          <cell r="UA20" t="str">
            <v>icsm_haiti</v>
          </cell>
          <cell r="UB20" t="str">
            <v/>
          </cell>
          <cell r="UC20">
            <v>19</v>
          </cell>
          <cell r="UD20" t="str">
            <v/>
          </cell>
        </row>
        <row r="21">
          <cell r="D21">
            <v>44530.411256643521</v>
          </cell>
          <cell r="E21">
            <v>44530.420990289349</v>
          </cell>
          <cell r="F21">
            <v>44530</v>
          </cell>
          <cell r="H21" t="str">
            <v>audit.csv</v>
          </cell>
          <cell r="I21" t="str">
            <v>icsm_haiti</v>
          </cell>
          <cell r="J21" t="str">
            <v>372032330787357</v>
          </cell>
          <cell r="K21" t="str">
            <v/>
          </cell>
          <cell r="L21">
            <v>44530</v>
          </cell>
          <cell r="M21" t="str">
            <v>Save the Children</v>
          </cell>
          <cell r="N21" t="str">
            <v/>
          </cell>
          <cell r="O21" t="str">
            <v>save</v>
          </cell>
          <cell r="P21" t="str">
            <v>Save the Children</v>
          </cell>
          <cell r="Q21" t="str">
            <v>Save the Children</v>
          </cell>
          <cell r="R21" t="str">
            <v>ASV758</v>
          </cell>
          <cell r="S21" t="str">
            <v/>
          </cell>
          <cell r="T21" t="str">
            <v>save_asv</v>
          </cell>
          <cell r="U21" t="str">
            <v>ASV758</v>
          </cell>
          <cell r="V21" t="str">
            <v>ASV758</v>
          </cell>
          <cell r="W21" t="str">
            <v>Artibonite</v>
          </cell>
          <cell r="X21" t="str">
            <v>L'Estère</v>
          </cell>
          <cell r="Y21" t="str">
            <v>HT0513</v>
          </cell>
          <cell r="Z21" t="str">
            <v>L'Estère</v>
          </cell>
          <cell r="AA21" t="str">
            <v>Je ne sais pas, je ne souhaite pas répondre</v>
          </cell>
          <cell r="AB21" t="str">
            <v>nsnr</v>
          </cell>
          <cell r="AC21" t="str">
            <v>Je ne sais pas, je ne souhaite pas répondre</v>
          </cell>
          <cell r="AD21" t="str">
            <v>Centre-ville de l'Estère</v>
          </cell>
          <cell r="AE21" t="str">
            <v/>
          </cell>
          <cell r="AF21" t="str">
            <v>est_1</v>
          </cell>
          <cell r="AG21" t="str">
            <v>Centre-ville de l'Estère</v>
          </cell>
          <cell r="AH21" t="str">
            <v>Centre-ville de l'Estère</v>
          </cell>
          <cell r="AI21" t="str">
            <v>Marché L'Estère</v>
          </cell>
          <cell r="AJ21" t="str">
            <v/>
          </cell>
          <cell r="AK21" t="str">
            <v>lest_1</v>
          </cell>
          <cell r="AL21" t="str">
            <v>Marché L'Estère</v>
          </cell>
          <cell r="AM21" t="str">
            <v>Marché L'Estère</v>
          </cell>
          <cell r="AN21" t="str">
            <v>Milieu urbain</v>
          </cell>
          <cell r="AO21" t="str">
            <v>Enquête auprès d'un marchand</v>
          </cell>
          <cell r="AP21" t="str">
            <v>Oui</v>
          </cell>
          <cell r="AQ21" t="str">
            <v/>
          </cell>
          <cell r="AR21" t="str">
            <v>Oui</v>
          </cell>
          <cell r="AS21" t="str">
            <v/>
          </cell>
          <cell r="AT21" t="str">
            <v>Femme</v>
          </cell>
          <cell r="AU21">
            <v>44530</v>
          </cell>
          <cell r="AV21">
            <v>44530</v>
          </cell>
          <cell r="AW21" t="str">
            <v>Détaillant sur une table</v>
          </cell>
          <cell r="AX21" t="str">
            <v/>
          </cell>
          <cell r="AY21" t="str">
            <v>Nourriture</v>
          </cell>
          <cell r="AZ21">
            <v>1</v>
          </cell>
          <cell r="BA21">
            <v>0</v>
          </cell>
          <cell r="BB21">
            <v>0</v>
          </cell>
          <cell r="BC21">
            <v>0</v>
          </cell>
          <cell r="BD21" t="str">
            <v>nourriture</v>
          </cell>
          <cell r="BE21" t="str">
            <v>Nourriture</v>
          </cell>
          <cell r="BF21" t="str">
            <v>En espèces (Gourde)</v>
          </cell>
          <cell r="BG21">
            <v>1</v>
          </cell>
          <cell r="BH21">
            <v>0</v>
          </cell>
          <cell r="BI21">
            <v>0</v>
          </cell>
          <cell r="BJ21">
            <v>0</v>
          </cell>
          <cell r="BK21">
            <v>0</v>
          </cell>
          <cell r="BL21">
            <v>0</v>
          </cell>
          <cell r="BM21">
            <v>0</v>
          </cell>
          <cell r="BN21">
            <v>0</v>
          </cell>
          <cell r="BO21">
            <v>0</v>
          </cell>
          <cell r="BP21">
            <v>0</v>
          </cell>
          <cell r="BQ21" t="str">
            <v/>
          </cell>
          <cell r="BR21" t="str">
            <v>Je ne sais pas / Je ne souhaite pas répondre</v>
          </cell>
          <cell r="BS21" t="str">
            <v>Entre 21 et 60</v>
          </cell>
          <cell r="BT21" t="str">
            <v>Farine de blé blanche Riz Maïs (moulu) Sucre Haricot noir Huile végétale</v>
          </cell>
          <cell r="BU21">
            <v>1</v>
          </cell>
          <cell r="BV21">
            <v>1</v>
          </cell>
          <cell r="BW21">
            <v>1</v>
          </cell>
          <cell r="BX21">
            <v>1</v>
          </cell>
          <cell r="BY21">
            <v>1</v>
          </cell>
          <cell r="BZ21">
            <v>0</v>
          </cell>
          <cell r="CA21">
            <v>1</v>
          </cell>
          <cell r="CB21">
            <v>0</v>
          </cell>
          <cell r="CC21" t="str">
            <v>Oui je connais le prix de mes produits en grosse marmite</v>
          </cell>
          <cell r="CD21">
            <v>200</v>
          </cell>
          <cell r="CE21">
            <v>100</v>
          </cell>
          <cell r="CF21" t="str">
            <v>Oui</v>
          </cell>
          <cell r="CG21">
            <v>350</v>
          </cell>
          <cell r="CH21">
            <v>134.61538461538399</v>
          </cell>
          <cell r="CI21" t="str">
            <v>Oui</v>
          </cell>
          <cell r="CJ21">
            <v>200</v>
          </cell>
          <cell r="CK21">
            <v>86.956521739130395</v>
          </cell>
          <cell r="CL21" t="str">
            <v>Oui</v>
          </cell>
          <cell r="CM21">
            <v>400</v>
          </cell>
          <cell r="CN21">
            <v>137.93103448275801</v>
          </cell>
          <cell r="CO21" t="str">
            <v>Oui</v>
          </cell>
          <cell r="CP21">
            <v>500</v>
          </cell>
          <cell r="CQ21">
            <v>208.333333333333</v>
          </cell>
          <cell r="CR21" t="str">
            <v>Oui</v>
          </cell>
          <cell r="CS21" t="str">
            <v/>
          </cell>
          <cell r="CT21" t="str">
            <v/>
          </cell>
          <cell r="CU21" t="str">
            <v/>
          </cell>
          <cell r="CV21" t="str">
            <v>Bidon/Bouteille fermée.</v>
          </cell>
          <cell r="CW21" t="str">
            <v>Oui</v>
          </cell>
          <cell r="CX21">
            <v>1000</v>
          </cell>
          <cell r="CY21" t="str">
            <v/>
          </cell>
          <cell r="CZ21" t="str">
            <v/>
          </cell>
          <cell r="DA21" t="str">
            <v/>
          </cell>
          <cell r="DB21" t="str">
            <v/>
          </cell>
          <cell r="DC21" t="str">
            <v/>
          </cell>
          <cell r="DD21" t="str">
            <v/>
          </cell>
          <cell r="DE21" t="str">
            <v>NA</v>
          </cell>
          <cell r="DF21">
            <v>1000</v>
          </cell>
          <cell r="DG21" t="str">
            <v>Oui</v>
          </cell>
          <cell r="DH21" t="str">
            <v>Oui</v>
          </cell>
          <cell r="DI21" t="str">
            <v>Article trop cher</v>
          </cell>
          <cell r="DJ21">
            <v>0</v>
          </cell>
          <cell r="DK21">
            <v>0</v>
          </cell>
          <cell r="DL21">
            <v>0</v>
          </cell>
          <cell r="DM21">
            <v>0</v>
          </cell>
          <cell r="DN21">
            <v>1</v>
          </cell>
          <cell r="DO21">
            <v>0</v>
          </cell>
          <cell r="DP21">
            <v>0</v>
          </cell>
          <cell r="DQ21">
            <v>0</v>
          </cell>
          <cell r="DR21">
            <v>0</v>
          </cell>
          <cell r="DS21">
            <v>0</v>
          </cell>
          <cell r="DT21">
            <v>0</v>
          </cell>
          <cell r="DU21">
            <v>0</v>
          </cell>
          <cell r="DV21">
            <v>0</v>
          </cell>
          <cell r="DW21">
            <v>0</v>
          </cell>
          <cell r="DX21" t="str">
            <v/>
          </cell>
          <cell r="DY21" t="str">
            <v>Riz</v>
          </cell>
          <cell r="DZ21">
            <v>0</v>
          </cell>
          <cell r="EA21">
            <v>1</v>
          </cell>
          <cell r="EB21">
            <v>0</v>
          </cell>
          <cell r="EC21">
            <v>0</v>
          </cell>
          <cell r="ED21">
            <v>0</v>
          </cell>
          <cell r="EE21">
            <v>0</v>
          </cell>
          <cell r="EF21">
            <v>0</v>
          </cell>
          <cell r="EG21">
            <v>0</v>
          </cell>
          <cell r="EH21" t="str">
            <v>Oui</v>
          </cell>
          <cell r="EI21" t="str">
            <v>Non</v>
          </cell>
          <cell r="EJ21" t="str">
            <v>Oui</v>
          </cell>
          <cell r="EK21" t="str">
            <v>Ouest</v>
          </cell>
          <cell r="EL21" t="str">
            <v>Différent</v>
          </cell>
          <cell r="EM21" t="str">
            <v>Port-au-Prince</v>
          </cell>
          <cell r="EN21" t="str">
            <v>Différent</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Oui</v>
          </cell>
          <cell r="IG21" t="str">
            <v>Affrontements ou violences</v>
          </cell>
          <cell r="IH21">
            <v>0</v>
          </cell>
          <cell r="II21">
            <v>1</v>
          </cell>
          <cell r="IJ21">
            <v>0</v>
          </cell>
          <cell r="IK21">
            <v>0</v>
          </cell>
          <cell r="IL21">
            <v>0</v>
          </cell>
          <cell r="IM21">
            <v>0</v>
          </cell>
          <cell r="IN21" t="str">
            <v/>
          </cell>
          <cell r="IO21" t="str">
            <v>Risques de vols ou pillages</v>
          </cell>
          <cell r="IP21">
            <v>1</v>
          </cell>
          <cell r="IQ21">
            <v>0</v>
          </cell>
          <cell r="IR21">
            <v>0</v>
          </cell>
          <cell r="IS21">
            <v>0</v>
          </cell>
          <cell r="IT21">
            <v>0</v>
          </cell>
          <cell r="IU21">
            <v>0</v>
          </cell>
          <cell r="IV21">
            <v>0</v>
          </cell>
          <cell r="IW21">
            <v>0</v>
          </cell>
          <cell r="IX21" t="str">
            <v/>
          </cell>
          <cell r="IY21" t="str">
            <v>Oui</v>
          </cell>
          <cell r="IZ21" t="str">
            <v/>
          </cell>
          <cell r="JA21" t="str">
            <v>Nourriture</v>
          </cell>
          <cell r="JB21">
            <v>1</v>
          </cell>
          <cell r="JC21">
            <v>0</v>
          </cell>
          <cell r="JD21">
            <v>0</v>
          </cell>
          <cell r="JE21">
            <v>0</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cell r="MA21" t="str">
            <v/>
          </cell>
          <cell r="MB21" t="str">
            <v/>
          </cell>
          <cell r="MC21" t="str">
            <v/>
          </cell>
          <cell r="MD21" t="str">
            <v/>
          </cell>
          <cell r="ME21" t="str">
            <v/>
          </cell>
          <cell r="MF21" t="str">
            <v/>
          </cell>
          <cell r="MG21" t="str">
            <v/>
          </cell>
          <cell r="MH21" t="str">
            <v/>
          </cell>
          <cell r="MI21" t="str">
            <v/>
          </cell>
          <cell r="MJ21" t="str">
            <v/>
          </cell>
          <cell r="MK21" t="str">
            <v/>
          </cell>
          <cell r="ML21" t="str">
            <v/>
          </cell>
          <cell r="MM21" t="str">
            <v/>
          </cell>
          <cell r="MN21" t="str">
            <v/>
          </cell>
          <cell r="MO21" t="str">
            <v/>
          </cell>
          <cell r="MP21" t="str">
            <v/>
          </cell>
          <cell r="MQ21" t="str">
            <v/>
          </cell>
          <cell r="MR21" t="str">
            <v/>
          </cell>
          <cell r="MS21" t="str">
            <v/>
          </cell>
          <cell r="MT21" t="str">
            <v/>
          </cell>
          <cell r="MU21" t="str">
            <v/>
          </cell>
          <cell r="MV21" t="str">
            <v/>
          </cell>
          <cell r="MW21" t="str">
            <v/>
          </cell>
          <cell r="MX21" t="str">
            <v/>
          </cell>
          <cell r="MY21" t="str">
            <v/>
          </cell>
          <cell r="MZ21" t="str">
            <v/>
          </cell>
          <cell r="NA21" t="str">
            <v/>
          </cell>
          <cell r="NB21" t="str">
            <v/>
          </cell>
          <cell r="NC21" t="str">
            <v/>
          </cell>
          <cell r="ND21" t="str">
            <v/>
          </cell>
          <cell r="NE21" t="str">
            <v/>
          </cell>
          <cell r="NF21" t="str">
            <v/>
          </cell>
          <cell r="NG21" t="str">
            <v/>
          </cell>
          <cell r="NH21" t="str">
            <v/>
          </cell>
          <cell r="NI21" t="str">
            <v/>
          </cell>
          <cell r="NJ21" t="str">
            <v/>
          </cell>
          <cell r="NK21" t="str">
            <v/>
          </cell>
          <cell r="NL21" t="str">
            <v/>
          </cell>
          <cell r="NM21" t="str">
            <v/>
          </cell>
          <cell r="NN21" t="str">
            <v/>
          </cell>
          <cell r="NO21" t="str">
            <v/>
          </cell>
          <cell r="NP21" t="str">
            <v/>
          </cell>
          <cell r="NQ21" t="str">
            <v/>
          </cell>
          <cell r="NR21" t="str">
            <v/>
          </cell>
          <cell r="NS21" t="str">
            <v/>
          </cell>
          <cell r="NT21" t="str">
            <v/>
          </cell>
          <cell r="NU21" t="str">
            <v/>
          </cell>
          <cell r="NV21" t="str">
            <v/>
          </cell>
          <cell r="NW21" t="str">
            <v/>
          </cell>
          <cell r="NX21" t="str">
            <v/>
          </cell>
          <cell r="NY21" t="str">
            <v/>
          </cell>
          <cell r="NZ21" t="str">
            <v/>
          </cell>
          <cell r="OA21" t="str">
            <v/>
          </cell>
          <cell r="OB21" t="str">
            <v/>
          </cell>
          <cell r="OC21" t="str">
            <v/>
          </cell>
          <cell r="OD21" t="str">
            <v/>
          </cell>
          <cell r="OE21" t="str">
            <v/>
          </cell>
          <cell r="OF21" t="str">
            <v/>
          </cell>
          <cell r="OG21" t="str">
            <v/>
          </cell>
          <cell r="OH21" t="str">
            <v/>
          </cell>
          <cell r="OI21" t="str">
            <v/>
          </cell>
          <cell r="OJ21" t="str">
            <v/>
          </cell>
          <cell r="OK21" t="str">
            <v/>
          </cell>
          <cell r="OL21" t="str">
            <v/>
          </cell>
          <cell r="OM21" t="str">
            <v/>
          </cell>
          <cell r="ON21" t="str">
            <v/>
          </cell>
          <cell r="OO21" t="str">
            <v/>
          </cell>
          <cell r="OP21" t="str">
            <v/>
          </cell>
          <cell r="OQ21" t="str">
            <v/>
          </cell>
          <cell r="OR21" t="str">
            <v/>
          </cell>
          <cell r="OS21" t="str">
            <v/>
          </cell>
          <cell r="OT21" t="str">
            <v/>
          </cell>
          <cell r="OU21" t="str">
            <v/>
          </cell>
          <cell r="OV21" t="str">
            <v/>
          </cell>
          <cell r="OW21" t="str">
            <v/>
          </cell>
          <cell r="OX21" t="str">
            <v/>
          </cell>
          <cell r="OY21" t="str">
            <v/>
          </cell>
          <cell r="OZ21" t="str">
            <v/>
          </cell>
          <cell r="PA21" t="str">
            <v/>
          </cell>
          <cell r="PB21" t="str">
            <v/>
          </cell>
          <cell r="PC21" t="str">
            <v/>
          </cell>
          <cell r="PD21" t="str">
            <v/>
          </cell>
          <cell r="PE21" t="str">
            <v/>
          </cell>
          <cell r="PF21" t="str">
            <v/>
          </cell>
          <cell r="PG21" t="str">
            <v/>
          </cell>
          <cell r="PH21" t="str">
            <v/>
          </cell>
          <cell r="PI21" t="str">
            <v/>
          </cell>
          <cell r="PJ21" t="str">
            <v/>
          </cell>
          <cell r="PK21" t="str">
            <v/>
          </cell>
          <cell r="PL21" t="str">
            <v/>
          </cell>
          <cell r="PM21" t="str">
            <v/>
          </cell>
          <cell r="PN21" t="str">
            <v/>
          </cell>
          <cell r="PO21" t="str">
            <v/>
          </cell>
          <cell r="PP21" t="str">
            <v/>
          </cell>
          <cell r="PQ21" t="str">
            <v/>
          </cell>
          <cell r="PR21" t="str">
            <v/>
          </cell>
          <cell r="PS21" t="str">
            <v/>
          </cell>
          <cell r="PT21" t="str">
            <v/>
          </cell>
          <cell r="PU21" t="str">
            <v/>
          </cell>
          <cell r="PV21" t="str">
            <v/>
          </cell>
          <cell r="PW21" t="str">
            <v/>
          </cell>
          <cell r="PX21" t="str">
            <v/>
          </cell>
          <cell r="PY21" t="str">
            <v/>
          </cell>
          <cell r="PZ21" t="str">
            <v/>
          </cell>
          <cell r="QA21" t="str">
            <v/>
          </cell>
          <cell r="QB21" t="str">
            <v/>
          </cell>
          <cell r="QC21" t="str">
            <v/>
          </cell>
          <cell r="QD21" t="str">
            <v/>
          </cell>
          <cell r="QE21" t="str">
            <v/>
          </cell>
          <cell r="QF21" t="str">
            <v/>
          </cell>
          <cell r="QG21" t="str">
            <v/>
          </cell>
          <cell r="QH21" t="str">
            <v/>
          </cell>
          <cell r="QI21" t="str">
            <v/>
          </cell>
          <cell r="QJ21" t="str">
            <v/>
          </cell>
          <cell r="QK21" t="str">
            <v/>
          </cell>
          <cell r="QL21" t="str">
            <v/>
          </cell>
          <cell r="QM21" t="str">
            <v/>
          </cell>
          <cell r="QN21" t="str">
            <v/>
          </cell>
          <cell r="QO21" t="str">
            <v/>
          </cell>
          <cell r="QP21" t="str">
            <v/>
          </cell>
          <cell r="QQ21" t="str">
            <v/>
          </cell>
          <cell r="QR21" t="str">
            <v/>
          </cell>
          <cell r="QS21" t="str">
            <v/>
          </cell>
          <cell r="QT21" t="str">
            <v/>
          </cell>
          <cell r="QU21" t="str">
            <v/>
          </cell>
          <cell r="QV21" t="str">
            <v/>
          </cell>
          <cell r="QW21" t="str">
            <v/>
          </cell>
          <cell r="QX21" t="str">
            <v/>
          </cell>
          <cell r="QY21" t="str">
            <v/>
          </cell>
          <cell r="QZ21" t="str">
            <v/>
          </cell>
          <cell r="RA21" t="str">
            <v/>
          </cell>
          <cell r="RB21" t="str">
            <v/>
          </cell>
          <cell r="RC21" t="str">
            <v/>
          </cell>
          <cell r="RD21" t="str">
            <v/>
          </cell>
          <cell r="RE21" t="str">
            <v/>
          </cell>
          <cell r="RF21" t="str">
            <v/>
          </cell>
          <cell r="RG21" t="str">
            <v/>
          </cell>
          <cell r="RH21" t="str">
            <v/>
          </cell>
          <cell r="RI21" t="str">
            <v/>
          </cell>
          <cell r="RJ21" t="str">
            <v/>
          </cell>
          <cell r="RK21" t="str">
            <v/>
          </cell>
          <cell r="RL21" t="str">
            <v/>
          </cell>
          <cell r="RM21" t="str">
            <v/>
          </cell>
          <cell r="RN21" t="str">
            <v/>
          </cell>
          <cell r="RO21" t="str">
            <v/>
          </cell>
          <cell r="RP21" t="str">
            <v/>
          </cell>
          <cell r="RQ21" t="str">
            <v/>
          </cell>
          <cell r="RR21" t="str">
            <v/>
          </cell>
          <cell r="RS21" t="str">
            <v/>
          </cell>
          <cell r="RT21" t="str">
            <v/>
          </cell>
          <cell r="RU21" t="str">
            <v/>
          </cell>
          <cell r="RV21" t="str">
            <v/>
          </cell>
          <cell r="RW21" t="str">
            <v/>
          </cell>
          <cell r="RX21" t="str">
            <v/>
          </cell>
          <cell r="RY21" t="str">
            <v/>
          </cell>
          <cell r="RZ21" t="str">
            <v/>
          </cell>
          <cell r="SA21" t="str">
            <v/>
          </cell>
          <cell r="SB21" t="str">
            <v/>
          </cell>
          <cell r="SC21" t="str">
            <v/>
          </cell>
          <cell r="SD21" t="str">
            <v/>
          </cell>
          <cell r="SE21" t="str">
            <v/>
          </cell>
          <cell r="SF21" t="str">
            <v/>
          </cell>
          <cell r="SG21" t="str">
            <v/>
          </cell>
          <cell r="SH21" t="str">
            <v/>
          </cell>
          <cell r="SI21" t="str">
            <v/>
          </cell>
          <cell r="SJ21" t="str">
            <v/>
          </cell>
          <cell r="SK21" t="str">
            <v/>
          </cell>
          <cell r="SL21" t="str">
            <v/>
          </cell>
          <cell r="SM21" t="str">
            <v/>
          </cell>
          <cell r="SN21" t="str">
            <v/>
          </cell>
          <cell r="SO21" t="str">
            <v/>
          </cell>
          <cell r="SP21" t="str">
            <v/>
          </cell>
          <cell r="SQ21" t="str">
            <v/>
          </cell>
          <cell r="SR21" t="str">
            <v/>
          </cell>
          <cell r="SS21" t="str">
            <v/>
          </cell>
          <cell r="ST21" t="str">
            <v/>
          </cell>
          <cell r="SU21" t="str">
            <v/>
          </cell>
          <cell r="SV21" t="str">
            <v/>
          </cell>
          <cell r="SW21" t="str">
            <v/>
          </cell>
          <cell r="SX21" t="str">
            <v/>
          </cell>
          <cell r="SY21" t="str">
            <v/>
          </cell>
          <cell r="SZ21" t="str">
            <v/>
          </cell>
          <cell r="TA21" t="str">
            <v/>
          </cell>
          <cell r="TB21" t="str">
            <v/>
          </cell>
          <cell r="TC21" t="str">
            <v/>
          </cell>
          <cell r="TD21" t="str">
            <v/>
          </cell>
          <cell r="TE21" t="str">
            <v/>
          </cell>
          <cell r="TF21" t="str">
            <v/>
          </cell>
          <cell r="TG21" t="str">
            <v/>
          </cell>
          <cell r="TH21" t="str">
            <v/>
          </cell>
          <cell r="TI21" t="str">
            <v/>
          </cell>
          <cell r="TJ21" t="str">
            <v/>
          </cell>
          <cell r="TK21" t="str">
            <v/>
          </cell>
          <cell r="TL21" t="str">
            <v/>
          </cell>
          <cell r="TM21" t="str">
            <v/>
          </cell>
          <cell r="TN21">
            <v>0</v>
          </cell>
          <cell r="TO21">
            <v>0</v>
          </cell>
          <cell r="TP21">
            <v>0</v>
          </cell>
          <cell r="TQ21">
            <v>0</v>
          </cell>
          <cell r="TR21">
            <v>0</v>
          </cell>
          <cell r="TS21" t="str">
            <v/>
          </cell>
          <cell r="TT21" t="str">
            <v/>
          </cell>
          <cell r="TU21">
            <v>237410299</v>
          </cell>
          <cell r="TV21" t="str">
            <v>1a785b35-4221-44c2-9a3c-80b707294292</v>
          </cell>
          <cell r="TW21">
            <v>44530.680798611109</v>
          </cell>
          <cell r="TX21" t="str">
            <v/>
          </cell>
          <cell r="TY21" t="str">
            <v/>
          </cell>
          <cell r="TZ21" t="str">
            <v>submitted_via_web</v>
          </cell>
          <cell r="UA21" t="str">
            <v>icsm_haiti</v>
          </cell>
          <cell r="UB21" t="str">
            <v/>
          </cell>
          <cell r="UC21">
            <v>20</v>
          </cell>
          <cell r="UD21" t="str">
            <v/>
          </cell>
        </row>
        <row r="22">
          <cell r="D22">
            <v>44530.421085057867</v>
          </cell>
          <cell r="E22">
            <v>44530.430086354158</v>
          </cell>
          <cell r="F22">
            <v>44530</v>
          </cell>
          <cell r="H22" t="str">
            <v>audit.csv</v>
          </cell>
          <cell r="I22" t="str">
            <v>icsm_haiti</v>
          </cell>
          <cell r="J22" t="str">
            <v>372032330787357</v>
          </cell>
          <cell r="K22" t="str">
            <v/>
          </cell>
          <cell r="L22">
            <v>44530</v>
          </cell>
          <cell r="M22" t="str">
            <v>Save the Children</v>
          </cell>
          <cell r="N22" t="str">
            <v/>
          </cell>
          <cell r="O22" t="str">
            <v>save</v>
          </cell>
          <cell r="P22" t="str">
            <v>Save the Children</v>
          </cell>
          <cell r="Q22" t="str">
            <v>Save the Children</v>
          </cell>
          <cell r="R22" t="str">
            <v>ASV758</v>
          </cell>
          <cell r="S22" t="str">
            <v/>
          </cell>
          <cell r="T22" t="str">
            <v>save_asv</v>
          </cell>
          <cell r="U22" t="str">
            <v>ASV758</v>
          </cell>
          <cell r="V22" t="str">
            <v>ASV758</v>
          </cell>
          <cell r="W22" t="str">
            <v>Artibonite</v>
          </cell>
          <cell r="X22" t="str">
            <v>L'Estère</v>
          </cell>
          <cell r="Y22" t="str">
            <v>HT0513</v>
          </cell>
          <cell r="Z22" t="str">
            <v>L'Estère</v>
          </cell>
          <cell r="AA22" t="str">
            <v>Je ne sais pas, je ne souhaite pas répondre</v>
          </cell>
          <cell r="AB22" t="str">
            <v>nsnr</v>
          </cell>
          <cell r="AC22" t="str">
            <v>Je ne sais pas, je ne souhaite pas répondre</v>
          </cell>
          <cell r="AD22" t="str">
            <v>Centre-ville de l'Estère</v>
          </cell>
          <cell r="AE22" t="str">
            <v/>
          </cell>
          <cell r="AF22" t="str">
            <v>est_1</v>
          </cell>
          <cell r="AG22" t="str">
            <v>Centre-ville de l'Estère</v>
          </cell>
          <cell r="AH22" t="str">
            <v>Centre-ville de l'Estère</v>
          </cell>
          <cell r="AI22" t="str">
            <v>Marché L'Estère</v>
          </cell>
          <cell r="AJ22" t="str">
            <v/>
          </cell>
          <cell r="AK22" t="str">
            <v>lest_1</v>
          </cell>
          <cell r="AL22" t="str">
            <v>Marché L'Estère</v>
          </cell>
          <cell r="AM22" t="str">
            <v>Marché L'Estère</v>
          </cell>
          <cell r="AN22" t="str">
            <v>Milieu urbain</v>
          </cell>
          <cell r="AO22" t="str">
            <v>Enquête auprès d'un marchand</v>
          </cell>
          <cell r="AP22" t="str">
            <v>Oui</v>
          </cell>
          <cell r="AQ22" t="str">
            <v/>
          </cell>
          <cell r="AR22" t="str">
            <v>Oui</v>
          </cell>
          <cell r="AS22" t="str">
            <v/>
          </cell>
          <cell r="AT22" t="str">
            <v>Femme</v>
          </cell>
          <cell r="AU22">
            <v>44530</v>
          </cell>
          <cell r="AV22">
            <v>44530</v>
          </cell>
          <cell r="AW22" t="str">
            <v>Détaillant sur une table</v>
          </cell>
          <cell r="AX22" t="str">
            <v/>
          </cell>
          <cell r="AY22" t="str">
            <v>Nourriture</v>
          </cell>
          <cell r="AZ22">
            <v>1</v>
          </cell>
          <cell r="BA22">
            <v>0</v>
          </cell>
          <cell r="BB22">
            <v>0</v>
          </cell>
          <cell r="BC22">
            <v>0</v>
          </cell>
          <cell r="BD22" t="str">
            <v>nourriture</v>
          </cell>
          <cell r="BE22" t="str">
            <v>Nourriture</v>
          </cell>
          <cell r="BF22" t="str">
            <v>En espèces (Gourde)</v>
          </cell>
          <cell r="BG22">
            <v>1</v>
          </cell>
          <cell r="BH22">
            <v>0</v>
          </cell>
          <cell r="BI22">
            <v>0</v>
          </cell>
          <cell r="BJ22">
            <v>0</v>
          </cell>
          <cell r="BK22">
            <v>0</v>
          </cell>
          <cell r="BL22">
            <v>0</v>
          </cell>
          <cell r="BM22">
            <v>0</v>
          </cell>
          <cell r="BN22">
            <v>0</v>
          </cell>
          <cell r="BO22">
            <v>0</v>
          </cell>
          <cell r="BP22">
            <v>0</v>
          </cell>
          <cell r="BQ22" t="str">
            <v/>
          </cell>
          <cell r="BR22" t="str">
            <v>Je ne sais pas / Je ne souhaite pas répondre</v>
          </cell>
          <cell r="BS22" t="str">
            <v>Moins de 20</v>
          </cell>
          <cell r="BT22" t="str">
            <v>Farine de blé blanche Riz Maïs (moulu) Sucre Haricot noir Huile végétale</v>
          </cell>
          <cell r="BU22">
            <v>1</v>
          </cell>
          <cell r="BV22">
            <v>1</v>
          </cell>
          <cell r="BW22">
            <v>1</v>
          </cell>
          <cell r="BX22">
            <v>1</v>
          </cell>
          <cell r="BY22">
            <v>1</v>
          </cell>
          <cell r="BZ22">
            <v>0</v>
          </cell>
          <cell r="CA22">
            <v>1</v>
          </cell>
          <cell r="CB22">
            <v>0</v>
          </cell>
          <cell r="CC22" t="str">
            <v>Oui je connais le prix de mes produits en grosse marmite</v>
          </cell>
          <cell r="CD22">
            <v>200</v>
          </cell>
          <cell r="CE22">
            <v>100</v>
          </cell>
          <cell r="CF22" t="str">
            <v>Oui</v>
          </cell>
          <cell r="CG22">
            <v>250</v>
          </cell>
          <cell r="CH22">
            <v>96.153846153846104</v>
          </cell>
          <cell r="CI22" t="str">
            <v>Oui</v>
          </cell>
          <cell r="CJ22">
            <v>200</v>
          </cell>
          <cell r="CK22">
            <v>86.956521739130395</v>
          </cell>
          <cell r="CL22" t="str">
            <v>Oui</v>
          </cell>
          <cell r="CM22">
            <v>400</v>
          </cell>
          <cell r="CN22">
            <v>137.93103448275801</v>
          </cell>
          <cell r="CO22" t="str">
            <v>Oui</v>
          </cell>
          <cell r="CP22">
            <v>500</v>
          </cell>
          <cell r="CQ22">
            <v>208.333333333333</v>
          </cell>
          <cell r="CR22" t="str">
            <v>Oui</v>
          </cell>
          <cell r="CS22" t="str">
            <v/>
          </cell>
          <cell r="CT22" t="str">
            <v/>
          </cell>
          <cell r="CU22" t="str">
            <v/>
          </cell>
          <cell r="CV22" t="str">
            <v>Remplissage à partir de drum</v>
          </cell>
          <cell r="CW22" t="str">
            <v>Oui</v>
          </cell>
          <cell r="CX22">
            <v>450</v>
          </cell>
          <cell r="CY22" t="str">
            <v/>
          </cell>
          <cell r="CZ22" t="str">
            <v/>
          </cell>
          <cell r="DA22" t="str">
            <v/>
          </cell>
          <cell r="DB22" t="str">
            <v/>
          </cell>
          <cell r="DC22" t="str">
            <v/>
          </cell>
          <cell r="DD22" t="str">
            <v/>
          </cell>
          <cell r="DE22" t="str">
            <v>NA</v>
          </cell>
          <cell r="DF22">
            <v>450</v>
          </cell>
          <cell r="DG22" t="str">
            <v>Oui</v>
          </cell>
          <cell r="DH22" t="str">
            <v>Oui</v>
          </cell>
          <cell r="DI22" t="str">
            <v>Changement du taux de change de la Gourde</v>
          </cell>
          <cell r="DJ22">
            <v>1</v>
          </cell>
          <cell r="DK22">
            <v>0</v>
          </cell>
          <cell r="DL22">
            <v>0</v>
          </cell>
          <cell r="DM22">
            <v>0</v>
          </cell>
          <cell r="DN22">
            <v>0</v>
          </cell>
          <cell r="DO22">
            <v>0</v>
          </cell>
          <cell r="DP22">
            <v>0</v>
          </cell>
          <cell r="DQ22">
            <v>0</v>
          </cell>
          <cell r="DR22">
            <v>0</v>
          </cell>
          <cell r="DS22">
            <v>0</v>
          </cell>
          <cell r="DT22">
            <v>0</v>
          </cell>
          <cell r="DU22">
            <v>0</v>
          </cell>
          <cell r="DV22">
            <v>0</v>
          </cell>
          <cell r="DW22">
            <v>0</v>
          </cell>
          <cell r="DX22" t="str">
            <v/>
          </cell>
          <cell r="DY22" t="str">
            <v>Riz</v>
          </cell>
          <cell r="DZ22">
            <v>0</v>
          </cell>
          <cell r="EA22">
            <v>1</v>
          </cell>
          <cell r="EB22">
            <v>0</v>
          </cell>
          <cell r="EC22">
            <v>0</v>
          </cell>
          <cell r="ED22">
            <v>0</v>
          </cell>
          <cell r="EE22">
            <v>0</v>
          </cell>
          <cell r="EF22">
            <v>0</v>
          </cell>
          <cell r="EG22">
            <v>0</v>
          </cell>
          <cell r="EH22" t="str">
            <v>Non</v>
          </cell>
          <cell r="EI22" t="str">
            <v>Non</v>
          </cell>
          <cell r="EJ22" t="str">
            <v>Oui</v>
          </cell>
          <cell r="EK22" t="str">
            <v>Artibonite</v>
          </cell>
          <cell r="EL22" t="str">
            <v>Meme</v>
          </cell>
          <cell r="EM22" t="str">
            <v>Gonaïves</v>
          </cell>
          <cell r="EN22" t="str">
            <v>Différent</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Oui</v>
          </cell>
          <cell r="IG22" t="str">
            <v>Affrontements ou violences</v>
          </cell>
          <cell r="IH22">
            <v>0</v>
          </cell>
          <cell r="II22">
            <v>1</v>
          </cell>
          <cell r="IJ22">
            <v>0</v>
          </cell>
          <cell r="IK22">
            <v>0</v>
          </cell>
          <cell r="IL22">
            <v>0</v>
          </cell>
          <cell r="IM22">
            <v>0</v>
          </cell>
          <cell r="IN22" t="str">
            <v/>
          </cell>
          <cell r="IO22" t="str">
            <v>Risques de vols ou pillages</v>
          </cell>
          <cell r="IP22">
            <v>1</v>
          </cell>
          <cell r="IQ22">
            <v>0</v>
          </cell>
          <cell r="IR22">
            <v>0</v>
          </cell>
          <cell r="IS22">
            <v>0</v>
          </cell>
          <cell r="IT22">
            <v>0</v>
          </cell>
          <cell r="IU22">
            <v>0</v>
          </cell>
          <cell r="IV22">
            <v>0</v>
          </cell>
          <cell r="IW22">
            <v>0</v>
          </cell>
          <cell r="IX22" t="str">
            <v/>
          </cell>
          <cell r="IY22" t="str">
            <v>Oui</v>
          </cell>
          <cell r="IZ22" t="str">
            <v/>
          </cell>
          <cell r="JA22" t="str">
            <v>Nourriture</v>
          </cell>
          <cell r="JB22">
            <v>1</v>
          </cell>
          <cell r="JC22">
            <v>0</v>
          </cell>
          <cell r="JD22">
            <v>0</v>
          </cell>
          <cell r="JE22">
            <v>0</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cell r="MA22" t="str">
            <v/>
          </cell>
          <cell r="MB22" t="str">
            <v/>
          </cell>
          <cell r="MC22" t="str">
            <v/>
          </cell>
          <cell r="MD22" t="str">
            <v/>
          </cell>
          <cell r="ME22" t="str">
            <v/>
          </cell>
          <cell r="MF22" t="str">
            <v/>
          </cell>
          <cell r="MG22" t="str">
            <v/>
          </cell>
          <cell r="MH22" t="str">
            <v/>
          </cell>
          <cell r="MI22" t="str">
            <v/>
          </cell>
          <cell r="MJ22" t="str">
            <v/>
          </cell>
          <cell r="MK22" t="str">
            <v/>
          </cell>
          <cell r="ML22" t="str">
            <v/>
          </cell>
          <cell r="MM22" t="str">
            <v/>
          </cell>
          <cell r="MN22" t="str">
            <v/>
          </cell>
          <cell r="MO22" t="str">
            <v/>
          </cell>
          <cell r="MP22" t="str">
            <v/>
          </cell>
          <cell r="MQ22" t="str">
            <v/>
          </cell>
          <cell r="MR22" t="str">
            <v/>
          </cell>
          <cell r="MS22" t="str">
            <v/>
          </cell>
          <cell r="MT22" t="str">
            <v/>
          </cell>
          <cell r="MU22" t="str">
            <v/>
          </cell>
          <cell r="MV22" t="str">
            <v/>
          </cell>
          <cell r="MW22" t="str">
            <v/>
          </cell>
          <cell r="MX22" t="str">
            <v/>
          </cell>
          <cell r="MY22" t="str">
            <v/>
          </cell>
          <cell r="MZ22" t="str">
            <v/>
          </cell>
          <cell r="NA22" t="str">
            <v/>
          </cell>
          <cell r="NB22" t="str">
            <v/>
          </cell>
          <cell r="NC22" t="str">
            <v/>
          </cell>
          <cell r="ND22" t="str">
            <v/>
          </cell>
          <cell r="NE22" t="str">
            <v/>
          </cell>
          <cell r="NF22" t="str">
            <v/>
          </cell>
          <cell r="NG22" t="str">
            <v/>
          </cell>
          <cell r="NH22" t="str">
            <v/>
          </cell>
          <cell r="NI22" t="str">
            <v/>
          </cell>
          <cell r="NJ22" t="str">
            <v/>
          </cell>
          <cell r="NK22" t="str">
            <v/>
          </cell>
          <cell r="NL22" t="str">
            <v/>
          </cell>
          <cell r="NM22" t="str">
            <v/>
          </cell>
          <cell r="NN22" t="str">
            <v/>
          </cell>
          <cell r="NO22" t="str">
            <v/>
          </cell>
          <cell r="NP22" t="str">
            <v/>
          </cell>
          <cell r="NQ22" t="str">
            <v/>
          </cell>
          <cell r="NR22" t="str">
            <v/>
          </cell>
          <cell r="NS22" t="str">
            <v/>
          </cell>
          <cell r="NT22" t="str">
            <v/>
          </cell>
          <cell r="NU22" t="str">
            <v/>
          </cell>
          <cell r="NV22" t="str">
            <v/>
          </cell>
          <cell r="NW22" t="str">
            <v/>
          </cell>
          <cell r="NX22" t="str">
            <v/>
          </cell>
          <cell r="NY22" t="str">
            <v/>
          </cell>
          <cell r="NZ22" t="str">
            <v/>
          </cell>
          <cell r="OA22" t="str">
            <v/>
          </cell>
          <cell r="OB22" t="str">
            <v/>
          </cell>
          <cell r="OC22" t="str">
            <v/>
          </cell>
          <cell r="OD22" t="str">
            <v/>
          </cell>
          <cell r="OE22" t="str">
            <v/>
          </cell>
          <cell r="OF22" t="str">
            <v/>
          </cell>
          <cell r="OG22" t="str">
            <v/>
          </cell>
          <cell r="OH22" t="str">
            <v/>
          </cell>
          <cell r="OI22" t="str">
            <v/>
          </cell>
          <cell r="OJ22" t="str">
            <v/>
          </cell>
          <cell r="OK22" t="str">
            <v/>
          </cell>
          <cell r="OL22" t="str">
            <v/>
          </cell>
          <cell r="OM22" t="str">
            <v/>
          </cell>
          <cell r="ON22" t="str">
            <v/>
          </cell>
          <cell r="OO22" t="str">
            <v/>
          </cell>
          <cell r="OP22" t="str">
            <v/>
          </cell>
          <cell r="OQ22" t="str">
            <v/>
          </cell>
          <cell r="OR22" t="str">
            <v/>
          </cell>
          <cell r="OS22" t="str">
            <v/>
          </cell>
          <cell r="OT22" t="str">
            <v/>
          </cell>
          <cell r="OU22" t="str">
            <v/>
          </cell>
          <cell r="OV22" t="str">
            <v/>
          </cell>
          <cell r="OW22" t="str">
            <v/>
          </cell>
          <cell r="OX22" t="str">
            <v/>
          </cell>
          <cell r="OY22" t="str">
            <v/>
          </cell>
          <cell r="OZ22" t="str">
            <v/>
          </cell>
          <cell r="PA22" t="str">
            <v/>
          </cell>
          <cell r="PB22" t="str">
            <v/>
          </cell>
          <cell r="PC22" t="str">
            <v/>
          </cell>
          <cell r="PD22" t="str">
            <v/>
          </cell>
          <cell r="PE22" t="str">
            <v/>
          </cell>
          <cell r="PF22" t="str">
            <v/>
          </cell>
          <cell r="PG22" t="str">
            <v/>
          </cell>
          <cell r="PH22" t="str">
            <v/>
          </cell>
          <cell r="PI22" t="str">
            <v/>
          </cell>
          <cell r="PJ22" t="str">
            <v/>
          </cell>
          <cell r="PK22" t="str">
            <v/>
          </cell>
          <cell r="PL22" t="str">
            <v/>
          </cell>
          <cell r="PM22" t="str">
            <v/>
          </cell>
          <cell r="PN22" t="str">
            <v/>
          </cell>
          <cell r="PO22" t="str">
            <v/>
          </cell>
          <cell r="PP22" t="str">
            <v/>
          </cell>
          <cell r="PQ22" t="str">
            <v/>
          </cell>
          <cell r="PR22" t="str">
            <v/>
          </cell>
          <cell r="PS22" t="str">
            <v/>
          </cell>
          <cell r="PT22" t="str">
            <v/>
          </cell>
          <cell r="PU22" t="str">
            <v/>
          </cell>
          <cell r="PV22" t="str">
            <v/>
          </cell>
          <cell r="PW22" t="str">
            <v/>
          </cell>
          <cell r="PX22" t="str">
            <v/>
          </cell>
          <cell r="PY22" t="str">
            <v/>
          </cell>
          <cell r="PZ22" t="str">
            <v/>
          </cell>
          <cell r="QA22" t="str">
            <v/>
          </cell>
          <cell r="QB22" t="str">
            <v/>
          </cell>
          <cell r="QC22" t="str">
            <v/>
          </cell>
          <cell r="QD22" t="str">
            <v/>
          </cell>
          <cell r="QE22" t="str">
            <v/>
          </cell>
          <cell r="QF22" t="str">
            <v/>
          </cell>
          <cell r="QG22" t="str">
            <v/>
          </cell>
          <cell r="QH22" t="str">
            <v/>
          </cell>
          <cell r="QI22" t="str">
            <v/>
          </cell>
          <cell r="QJ22" t="str">
            <v/>
          </cell>
          <cell r="QK22" t="str">
            <v/>
          </cell>
          <cell r="QL22" t="str">
            <v/>
          </cell>
          <cell r="QM22" t="str">
            <v/>
          </cell>
          <cell r="QN22" t="str">
            <v/>
          </cell>
          <cell r="QO22" t="str">
            <v/>
          </cell>
          <cell r="QP22" t="str">
            <v/>
          </cell>
          <cell r="QQ22" t="str">
            <v/>
          </cell>
          <cell r="QR22" t="str">
            <v/>
          </cell>
          <cell r="QS22" t="str">
            <v/>
          </cell>
          <cell r="QT22" t="str">
            <v/>
          </cell>
          <cell r="QU22" t="str">
            <v/>
          </cell>
          <cell r="QV22" t="str">
            <v/>
          </cell>
          <cell r="QW22" t="str">
            <v/>
          </cell>
          <cell r="QX22" t="str">
            <v/>
          </cell>
          <cell r="QY22" t="str">
            <v/>
          </cell>
          <cell r="QZ22" t="str">
            <v/>
          </cell>
          <cell r="RA22" t="str">
            <v/>
          </cell>
          <cell r="RB22" t="str">
            <v/>
          </cell>
          <cell r="RC22" t="str">
            <v/>
          </cell>
          <cell r="RD22" t="str">
            <v/>
          </cell>
          <cell r="RE22" t="str">
            <v/>
          </cell>
          <cell r="RF22" t="str">
            <v/>
          </cell>
          <cell r="RG22" t="str">
            <v/>
          </cell>
          <cell r="RH22" t="str">
            <v/>
          </cell>
          <cell r="RI22" t="str">
            <v/>
          </cell>
          <cell r="RJ22" t="str">
            <v/>
          </cell>
          <cell r="RK22" t="str">
            <v/>
          </cell>
          <cell r="RL22" t="str">
            <v/>
          </cell>
          <cell r="RM22" t="str">
            <v/>
          </cell>
          <cell r="RN22" t="str">
            <v/>
          </cell>
          <cell r="RO22" t="str">
            <v/>
          </cell>
          <cell r="RP22" t="str">
            <v/>
          </cell>
          <cell r="RQ22" t="str">
            <v/>
          </cell>
          <cell r="RR22" t="str">
            <v/>
          </cell>
          <cell r="RS22" t="str">
            <v/>
          </cell>
          <cell r="RT22" t="str">
            <v/>
          </cell>
          <cell r="RU22" t="str">
            <v/>
          </cell>
          <cell r="RV22" t="str">
            <v/>
          </cell>
          <cell r="RW22" t="str">
            <v/>
          </cell>
          <cell r="RX22" t="str">
            <v/>
          </cell>
          <cell r="RY22" t="str">
            <v/>
          </cell>
          <cell r="RZ22" t="str">
            <v/>
          </cell>
          <cell r="SA22" t="str">
            <v/>
          </cell>
          <cell r="SB22" t="str">
            <v/>
          </cell>
          <cell r="SC22" t="str">
            <v/>
          </cell>
          <cell r="SD22" t="str">
            <v/>
          </cell>
          <cell r="SE22" t="str">
            <v/>
          </cell>
          <cell r="SF22" t="str">
            <v/>
          </cell>
          <cell r="SG22" t="str">
            <v/>
          </cell>
          <cell r="SH22" t="str">
            <v/>
          </cell>
          <cell r="SI22" t="str">
            <v/>
          </cell>
          <cell r="SJ22" t="str">
            <v/>
          </cell>
          <cell r="SK22" t="str">
            <v/>
          </cell>
          <cell r="SL22" t="str">
            <v/>
          </cell>
          <cell r="SM22" t="str">
            <v/>
          </cell>
          <cell r="SN22" t="str">
            <v/>
          </cell>
          <cell r="SO22" t="str">
            <v/>
          </cell>
          <cell r="SP22" t="str">
            <v/>
          </cell>
          <cell r="SQ22" t="str">
            <v/>
          </cell>
          <cell r="SR22" t="str">
            <v/>
          </cell>
          <cell r="SS22" t="str">
            <v/>
          </cell>
          <cell r="ST22" t="str">
            <v/>
          </cell>
          <cell r="SU22" t="str">
            <v/>
          </cell>
          <cell r="SV22" t="str">
            <v/>
          </cell>
          <cell r="SW22" t="str">
            <v/>
          </cell>
          <cell r="SX22" t="str">
            <v/>
          </cell>
          <cell r="SY22" t="str">
            <v/>
          </cell>
          <cell r="SZ22" t="str">
            <v/>
          </cell>
          <cell r="TA22" t="str">
            <v/>
          </cell>
          <cell r="TB22" t="str">
            <v/>
          </cell>
          <cell r="TC22" t="str">
            <v/>
          </cell>
          <cell r="TD22" t="str">
            <v/>
          </cell>
          <cell r="TE22" t="str">
            <v/>
          </cell>
          <cell r="TF22" t="str">
            <v/>
          </cell>
          <cell r="TG22" t="str">
            <v/>
          </cell>
          <cell r="TH22" t="str">
            <v/>
          </cell>
          <cell r="TI22" t="str">
            <v/>
          </cell>
          <cell r="TJ22" t="str">
            <v/>
          </cell>
          <cell r="TK22" t="str">
            <v/>
          </cell>
          <cell r="TL22" t="str">
            <v/>
          </cell>
          <cell r="TM22" t="str">
            <v/>
          </cell>
          <cell r="TN22">
            <v>0</v>
          </cell>
          <cell r="TO22">
            <v>0</v>
          </cell>
          <cell r="TP22">
            <v>0</v>
          </cell>
          <cell r="TQ22">
            <v>0</v>
          </cell>
          <cell r="TR22">
            <v>0</v>
          </cell>
          <cell r="TS22" t="str">
            <v/>
          </cell>
          <cell r="TT22" t="str">
            <v/>
          </cell>
          <cell r="TU22">
            <v>237410327</v>
          </cell>
          <cell r="TV22" t="str">
            <v>c5e26d36-6513-4fbd-a093-2d047e30d5c4</v>
          </cell>
          <cell r="TW22">
            <v>44530.680925925917</v>
          </cell>
          <cell r="TX22" t="str">
            <v/>
          </cell>
          <cell r="TY22" t="str">
            <v/>
          </cell>
          <cell r="TZ22" t="str">
            <v>submitted_via_web</v>
          </cell>
          <cell r="UA22" t="str">
            <v>icsm_haiti</v>
          </cell>
          <cell r="UB22" t="str">
            <v/>
          </cell>
          <cell r="UC22">
            <v>21</v>
          </cell>
          <cell r="UD22" t="str">
            <v/>
          </cell>
        </row>
        <row r="23">
          <cell r="D23">
            <v>44530.430343402782</v>
          </cell>
          <cell r="E23">
            <v>44530.440863622687</v>
          </cell>
          <cell r="F23">
            <v>44530</v>
          </cell>
          <cell r="H23" t="str">
            <v>audit.csv</v>
          </cell>
          <cell r="I23" t="str">
            <v>icsm_haiti</v>
          </cell>
          <cell r="J23" t="str">
            <v>372032330787357</v>
          </cell>
          <cell r="K23" t="str">
            <v/>
          </cell>
          <cell r="L23">
            <v>44530</v>
          </cell>
          <cell r="M23" t="str">
            <v>Save the Children</v>
          </cell>
          <cell r="N23" t="str">
            <v/>
          </cell>
          <cell r="O23" t="str">
            <v>save</v>
          </cell>
          <cell r="P23" t="str">
            <v>Save the Children</v>
          </cell>
          <cell r="Q23" t="str">
            <v>Save the Children</v>
          </cell>
          <cell r="R23" t="str">
            <v>ASV758</v>
          </cell>
          <cell r="S23" t="str">
            <v/>
          </cell>
          <cell r="T23" t="str">
            <v>save_asv</v>
          </cell>
          <cell r="U23" t="str">
            <v>ASV758</v>
          </cell>
          <cell r="V23" t="str">
            <v>ASV758</v>
          </cell>
          <cell r="W23" t="str">
            <v>Artibonite</v>
          </cell>
          <cell r="X23" t="str">
            <v>L'Estère</v>
          </cell>
          <cell r="Y23" t="str">
            <v>HT0513</v>
          </cell>
          <cell r="Z23" t="str">
            <v>L'Estère</v>
          </cell>
          <cell r="AA23" t="str">
            <v>Je ne sais pas, je ne souhaite pas répondre</v>
          </cell>
          <cell r="AB23" t="str">
            <v>nsnr</v>
          </cell>
          <cell r="AC23" t="str">
            <v>Je ne sais pas, je ne souhaite pas répondre</v>
          </cell>
          <cell r="AD23" t="str">
            <v>Centre-ville de l'Estère</v>
          </cell>
          <cell r="AE23" t="str">
            <v/>
          </cell>
          <cell r="AF23" t="str">
            <v>est_1</v>
          </cell>
          <cell r="AG23" t="str">
            <v>Centre-ville de l'Estère</v>
          </cell>
          <cell r="AH23" t="str">
            <v>Centre-ville de l'Estère</v>
          </cell>
          <cell r="AI23" t="str">
            <v>Marché L'Estère</v>
          </cell>
          <cell r="AJ23" t="str">
            <v/>
          </cell>
          <cell r="AK23" t="str">
            <v>lest_1</v>
          </cell>
          <cell r="AL23" t="str">
            <v>Marché L'Estère</v>
          </cell>
          <cell r="AM23" t="str">
            <v>Marché L'Estère</v>
          </cell>
          <cell r="AN23" t="str">
            <v>Milieu urbain</v>
          </cell>
          <cell r="AO23" t="str">
            <v>Enquête auprès d'un marchand</v>
          </cell>
          <cell r="AP23" t="str">
            <v>Oui</v>
          </cell>
          <cell r="AQ23" t="str">
            <v/>
          </cell>
          <cell r="AR23" t="str">
            <v>Oui</v>
          </cell>
          <cell r="AS23" t="str">
            <v/>
          </cell>
          <cell r="AT23" t="str">
            <v>Homme</v>
          </cell>
          <cell r="AU23">
            <v>44530</v>
          </cell>
          <cell r="AV23">
            <v>44530</v>
          </cell>
          <cell r="AW23" t="str">
            <v>Détaillant sur une table</v>
          </cell>
          <cell r="AX23" t="str">
            <v/>
          </cell>
          <cell r="AY23" t="str">
            <v>Produits et Ustensiles d'hygiène et assainissement</v>
          </cell>
          <cell r="AZ23">
            <v>0</v>
          </cell>
          <cell r="BA23">
            <v>1</v>
          </cell>
          <cell r="BB23">
            <v>0</v>
          </cell>
          <cell r="BC23">
            <v>0</v>
          </cell>
          <cell r="BD23" t="str">
            <v>wash</v>
          </cell>
          <cell r="BE23" t="str">
            <v>Produits et Ustensiles d'hygiène et assainissement</v>
          </cell>
          <cell r="BF23" t="str">
            <v>En espèces (Gourde)</v>
          </cell>
          <cell r="BG23">
            <v>1</v>
          </cell>
          <cell r="BH23">
            <v>0</v>
          </cell>
          <cell r="BI23">
            <v>0</v>
          </cell>
          <cell r="BJ23">
            <v>0</v>
          </cell>
          <cell r="BK23">
            <v>0</v>
          </cell>
          <cell r="BL23">
            <v>0</v>
          </cell>
          <cell r="BM23">
            <v>0</v>
          </cell>
          <cell r="BN23">
            <v>0</v>
          </cell>
          <cell r="BO23">
            <v>0</v>
          </cell>
          <cell r="BP23">
            <v>0</v>
          </cell>
          <cell r="BQ23" t="str">
            <v/>
          </cell>
          <cell r="BR23" t="str">
            <v>Oui, il y a plus de commerçants par rapport au mois passé</v>
          </cell>
          <cell r="BS23" t="str">
            <v>Moins de 20</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Savon lessive Brosse à dent Dentifrice Papier toilette Serviettes hygiéniques Chlore en grain (nettoyage) Savon pour se laver</v>
          </cell>
          <cell r="EP23">
            <v>1</v>
          </cell>
          <cell r="EQ23">
            <v>1</v>
          </cell>
          <cell r="ER23">
            <v>1</v>
          </cell>
          <cell r="ES23">
            <v>1</v>
          </cell>
          <cell r="ET23">
            <v>1</v>
          </cell>
          <cell r="EU23">
            <v>1</v>
          </cell>
          <cell r="EV23">
            <v>1</v>
          </cell>
          <cell r="EW23">
            <v>0</v>
          </cell>
          <cell r="EX23">
            <v>0</v>
          </cell>
          <cell r="EY23">
            <v>0</v>
          </cell>
          <cell r="EZ23">
            <v>0</v>
          </cell>
          <cell r="FA23" t="str">
            <v>Oui</v>
          </cell>
          <cell r="FB23">
            <v>30</v>
          </cell>
          <cell r="FC23">
            <v>30</v>
          </cell>
          <cell r="FD23" t="str">
            <v/>
          </cell>
          <cell r="FE23" t="str">
            <v/>
          </cell>
          <cell r="FF23" t="str">
            <v/>
          </cell>
          <cell r="FG23">
            <v>30</v>
          </cell>
          <cell r="FH23" t="str">
            <v>Oui</v>
          </cell>
          <cell r="FI23">
            <v>25</v>
          </cell>
          <cell r="FJ23" t="str">
            <v>Oui</v>
          </cell>
          <cell r="FK23">
            <v>50</v>
          </cell>
          <cell r="FL23" t="str">
            <v>Oui</v>
          </cell>
          <cell r="FM23" t="str">
            <v>Oui</v>
          </cell>
          <cell r="FN23">
            <v>25</v>
          </cell>
          <cell r="FO23" t="str">
            <v/>
          </cell>
          <cell r="FP23" t="str">
            <v/>
          </cell>
          <cell r="FQ23">
            <v>25</v>
          </cell>
          <cell r="FR23" t="str">
            <v>Oui</v>
          </cell>
          <cell r="FS23" t="str">
            <v>Oui</v>
          </cell>
          <cell r="FT23">
            <v>100</v>
          </cell>
          <cell r="FU23" t="str">
            <v/>
          </cell>
          <cell r="FV23" t="str">
            <v/>
          </cell>
          <cell r="FW23">
            <v>100</v>
          </cell>
          <cell r="FX23" t="str">
            <v>Oui</v>
          </cell>
          <cell r="FY23" t="str">
            <v>Oui</v>
          </cell>
          <cell r="FZ23">
            <v>125</v>
          </cell>
          <cell r="GA23" t="str">
            <v/>
          </cell>
          <cell r="GB23" t="str">
            <v/>
          </cell>
          <cell r="GC23" t="str">
            <v/>
          </cell>
          <cell r="GD23">
            <v>125</v>
          </cell>
          <cell r="GE23" t="str">
            <v>Oui</v>
          </cell>
          <cell r="GF23" t="str">
            <v>Oui</v>
          </cell>
          <cell r="GG23" t="str">
            <v/>
          </cell>
          <cell r="GH23">
            <v>5</v>
          </cell>
          <cell r="GI23" t="str">
            <v/>
          </cell>
          <cell r="GJ23" t="str">
            <v/>
          </cell>
          <cell r="GK23" t="str">
            <v/>
          </cell>
          <cell r="GL23" t="str">
            <v/>
          </cell>
          <cell r="GM23" t="str">
            <v/>
          </cell>
          <cell r="GN23" t="str">
            <v/>
          </cell>
          <cell r="GO23" t="str">
            <v>Oui</v>
          </cell>
          <cell r="GP23" t="str">
            <v>NA</v>
          </cell>
          <cell r="GQ23">
            <v>5</v>
          </cell>
          <cell r="GR23" t="str">
            <v/>
          </cell>
          <cell r="GS23" t="str">
            <v/>
          </cell>
          <cell r="GT23" t="str">
            <v/>
          </cell>
          <cell r="GU23" t="str">
            <v>Oui</v>
          </cell>
          <cell r="GV23" t="str">
            <v>Article trop cher</v>
          </cell>
          <cell r="GW23">
            <v>0</v>
          </cell>
          <cell r="GX23">
            <v>0</v>
          </cell>
          <cell r="GY23">
            <v>0</v>
          </cell>
          <cell r="GZ23">
            <v>1</v>
          </cell>
          <cell r="HA23">
            <v>0</v>
          </cell>
          <cell r="HB23">
            <v>0</v>
          </cell>
          <cell r="HC23">
            <v>0</v>
          </cell>
          <cell r="HD23">
            <v>0</v>
          </cell>
          <cell r="HE23">
            <v>0</v>
          </cell>
          <cell r="HF23">
            <v>0</v>
          </cell>
          <cell r="HG23">
            <v>0</v>
          </cell>
          <cell r="HH23">
            <v>0</v>
          </cell>
          <cell r="HI23">
            <v>0</v>
          </cell>
          <cell r="HJ23" t="str">
            <v/>
          </cell>
          <cell r="HK23" t="str">
            <v>Savon lessive Brosse à dent Chlore en grain (nettoyage)</v>
          </cell>
          <cell r="HL23">
            <v>1</v>
          </cell>
          <cell r="HM23">
            <v>1</v>
          </cell>
          <cell r="HN23">
            <v>0</v>
          </cell>
          <cell r="HO23">
            <v>0</v>
          </cell>
          <cell r="HP23">
            <v>0</v>
          </cell>
          <cell r="HQ23">
            <v>1</v>
          </cell>
          <cell r="HR23">
            <v>0</v>
          </cell>
          <cell r="HS23">
            <v>0</v>
          </cell>
          <cell r="HT23">
            <v>0</v>
          </cell>
          <cell r="HU23">
            <v>0</v>
          </cell>
          <cell r="HV23">
            <v>0</v>
          </cell>
          <cell r="HW23" t="str">
            <v>Non</v>
          </cell>
          <cell r="HX23" t="str">
            <v>Non</v>
          </cell>
          <cell r="HY23" t="str">
            <v>Oui</v>
          </cell>
          <cell r="HZ23" t="str">
            <v>Artibonite</v>
          </cell>
          <cell r="IA23" t="str">
            <v>Meme</v>
          </cell>
          <cell r="IB23" t="str">
            <v>L'Estère</v>
          </cell>
          <cell r="IC23" t="str">
            <v>Meme</v>
          </cell>
          <cell r="ID23" t="str">
            <v/>
          </cell>
          <cell r="IE23" t="str">
            <v/>
          </cell>
          <cell r="IF23" t="str">
            <v>Oui</v>
          </cell>
          <cell r="IG23" t="str">
            <v>Vols ou pillages</v>
          </cell>
          <cell r="IH23">
            <v>1</v>
          </cell>
          <cell r="II23">
            <v>0</v>
          </cell>
          <cell r="IJ23">
            <v>0</v>
          </cell>
          <cell r="IK23">
            <v>0</v>
          </cell>
          <cell r="IL23">
            <v>0</v>
          </cell>
          <cell r="IM23">
            <v>0</v>
          </cell>
          <cell r="IN23" t="str">
            <v/>
          </cell>
          <cell r="IO23" t="str">
            <v>Risques de vols ou pillages</v>
          </cell>
          <cell r="IP23">
            <v>1</v>
          </cell>
          <cell r="IQ23">
            <v>0</v>
          </cell>
          <cell r="IR23">
            <v>0</v>
          </cell>
          <cell r="IS23">
            <v>0</v>
          </cell>
          <cell r="IT23">
            <v>0</v>
          </cell>
          <cell r="IU23">
            <v>0</v>
          </cell>
          <cell r="IV23">
            <v>0</v>
          </cell>
          <cell r="IW23">
            <v>0</v>
          </cell>
          <cell r="IX23" t="str">
            <v/>
          </cell>
          <cell r="IY23" t="str">
            <v>Oui</v>
          </cell>
          <cell r="IZ23" t="str">
            <v/>
          </cell>
          <cell r="JA23" t="str">
            <v>Produits d'hygiène et assainissement</v>
          </cell>
          <cell r="JB23">
            <v>0</v>
          </cell>
          <cell r="JC23">
            <v>1</v>
          </cell>
          <cell r="JD23">
            <v>0</v>
          </cell>
          <cell r="JE23">
            <v>0</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cell r="MA23" t="str">
            <v/>
          </cell>
          <cell r="MB23" t="str">
            <v/>
          </cell>
          <cell r="MC23" t="str">
            <v/>
          </cell>
          <cell r="MD23" t="str">
            <v/>
          </cell>
          <cell r="ME23" t="str">
            <v/>
          </cell>
          <cell r="MF23" t="str">
            <v/>
          </cell>
          <cell r="MG23" t="str">
            <v/>
          </cell>
          <cell r="MH23" t="str">
            <v/>
          </cell>
          <cell r="MI23" t="str">
            <v/>
          </cell>
          <cell r="MJ23" t="str">
            <v/>
          </cell>
          <cell r="MK23" t="str">
            <v/>
          </cell>
          <cell r="ML23" t="str">
            <v/>
          </cell>
          <cell r="MM23" t="str">
            <v/>
          </cell>
          <cell r="MN23" t="str">
            <v/>
          </cell>
          <cell r="MO23" t="str">
            <v/>
          </cell>
          <cell r="MP23" t="str">
            <v/>
          </cell>
          <cell r="MQ23" t="str">
            <v/>
          </cell>
          <cell r="MR23" t="str">
            <v/>
          </cell>
          <cell r="MS23" t="str">
            <v/>
          </cell>
          <cell r="MT23" t="str">
            <v/>
          </cell>
          <cell r="MU23" t="str">
            <v/>
          </cell>
          <cell r="MV23" t="str">
            <v/>
          </cell>
          <cell r="MW23" t="str">
            <v/>
          </cell>
          <cell r="MX23" t="str">
            <v/>
          </cell>
          <cell r="MY23" t="str">
            <v/>
          </cell>
          <cell r="MZ23" t="str">
            <v/>
          </cell>
          <cell r="NA23" t="str">
            <v/>
          </cell>
          <cell r="NB23" t="str">
            <v/>
          </cell>
          <cell r="NC23" t="str">
            <v/>
          </cell>
          <cell r="ND23" t="str">
            <v/>
          </cell>
          <cell r="NE23" t="str">
            <v/>
          </cell>
          <cell r="NF23" t="str">
            <v/>
          </cell>
          <cell r="NG23" t="str">
            <v/>
          </cell>
          <cell r="NH23" t="str">
            <v/>
          </cell>
          <cell r="NI23" t="str">
            <v/>
          </cell>
          <cell r="NJ23" t="str">
            <v/>
          </cell>
          <cell r="NK23" t="str">
            <v/>
          </cell>
          <cell r="NL23" t="str">
            <v/>
          </cell>
          <cell r="NM23" t="str">
            <v/>
          </cell>
          <cell r="NN23" t="str">
            <v/>
          </cell>
          <cell r="NO23" t="str">
            <v/>
          </cell>
          <cell r="NP23" t="str">
            <v/>
          </cell>
          <cell r="NQ23" t="str">
            <v/>
          </cell>
          <cell r="NR23" t="str">
            <v/>
          </cell>
          <cell r="NS23" t="str">
            <v/>
          </cell>
          <cell r="NT23" t="str">
            <v/>
          </cell>
          <cell r="NU23" t="str">
            <v/>
          </cell>
          <cell r="NV23" t="str">
            <v/>
          </cell>
          <cell r="NW23" t="str">
            <v/>
          </cell>
          <cell r="NX23" t="str">
            <v/>
          </cell>
          <cell r="NY23" t="str">
            <v/>
          </cell>
          <cell r="NZ23" t="str">
            <v/>
          </cell>
          <cell r="OA23" t="str">
            <v/>
          </cell>
          <cell r="OB23" t="str">
            <v/>
          </cell>
          <cell r="OC23" t="str">
            <v/>
          </cell>
          <cell r="OD23" t="str">
            <v/>
          </cell>
          <cell r="OE23" t="str">
            <v/>
          </cell>
          <cell r="OF23" t="str">
            <v/>
          </cell>
          <cell r="OG23" t="str">
            <v/>
          </cell>
          <cell r="OH23" t="str">
            <v/>
          </cell>
          <cell r="OI23" t="str">
            <v/>
          </cell>
          <cell r="OJ23" t="str">
            <v/>
          </cell>
          <cell r="OK23" t="str">
            <v/>
          </cell>
          <cell r="OL23" t="str">
            <v/>
          </cell>
          <cell r="OM23" t="str">
            <v/>
          </cell>
          <cell r="ON23" t="str">
            <v/>
          </cell>
          <cell r="OO23" t="str">
            <v/>
          </cell>
          <cell r="OP23" t="str">
            <v/>
          </cell>
          <cell r="OQ23" t="str">
            <v/>
          </cell>
          <cell r="OR23" t="str">
            <v/>
          </cell>
          <cell r="OS23" t="str">
            <v/>
          </cell>
          <cell r="OT23" t="str">
            <v/>
          </cell>
          <cell r="OU23" t="str">
            <v/>
          </cell>
          <cell r="OV23" t="str">
            <v/>
          </cell>
          <cell r="OW23" t="str">
            <v/>
          </cell>
          <cell r="OX23" t="str">
            <v/>
          </cell>
          <cell r="OY23" t="str">
            <v/>
          </cell>
          <cell r="OZ23" t="str">
            <v/>
          </cell>
          <cell r="PA23" t="str">
            <v/>
          </cell>
          <cell r="PB23" t="str">
            <v/>
          </cell>
          <cell r="PC23" t="str">
            <v/>
          </cell>
          <cell r="PD23" t="str">
            <v/>
          </cell>
          <cell r="PE23" t="str">
            <v/>
          </cell>
          <cell r="PF23" t="str">
            <v/>
          </cell>
          <cell r="PG23" t="str">
            <v/>
          </cell>
          <cell r="PH23" t="str">
            <v/>
          </cell>
          <cell r="PI23" t="str">
            <v/>
          </cell>
          <cell r="PJ23" t="str">
            <v/>
          </cell>
          <cell r="PK23" t="str">
            <v/>
          </cell>
          <cell r="PL23" t="str">
            <v/>
          </cell>
          <cell r="PM23" t="str">
            <v/>
          </cell>
          <cell r="PN23" t="str">
            <v/>
          </cell>
          <cell r="PO23" t="str">
            <v/>
          </cell>
          <cell r="PP23" t="str">
            <v/>
          </cell>
          <cell r="PQ23" t="str">
            <v/>
          </cell>
          <cell r="PR23" t="str">
            <v/>
          </cell>
          <cell r="PS23" t="str">
            <v/>
          </cell>
          <cell r="PT23" t="str">
            <v/>
          </cell>
          <cell r="PU23" t="str">
            <v/>
          </cell>
          <cell r="PV23" t="str">
            <v/>
          </cell>
          <cell r="PW23" t="str">
            <v/>
          </cell>
          <cell r="PX23" t="str">
            <v/>
          </cell>
          <cell r="PY23" t="str">
            <v/>
          </cell>
          <cell r="PZ23" t="str">
            <v/>
          </cell>
          <cell r="QA23" t="str">
            <v/>
          </cell>
          <cell r="QB23" t="str">
            <v/>
          </cell>
          <cell r="QC23" t="str">
            <v/>
          </cell>
          <cell r="QD23" t="str">
            <v/>
          </cell>
          <cell r="QE23" t="str">
            <v/>
          </cell>
          <cell r="QF23" t="str">
            <v/>
          </cell>
          <cell r="QG23" t="str">
            <v/>
          </cell>
          <cell r="QH23" t="str">
            <v/>
          </cell>
          <cell r="QI23" t="str">
            <v/>
          </cell>
          <cell r="QJ23" t="str">
            <v/>
          </cell>
          <cell r="QK23" t="str">
            <v/>
          </cell>
          <cell r="QL23" t="str">
            <v/>
          </cell>
          <cell r="QM23" t="str">
            <v/>
          </cell>
          <cell r="QN23" t="str">
            <v/>
          </cell>
          <cell r="QO23" t="str">
            <v/>
          </cell>
          <cell r="QP23" t="str">
            <v/>
          </cell>
          <cell r="QQ23" t="str">
            <v/>
          </cell>
          <cell r="QR23" t="str">
            <v/>
          </cell>
          <cell r="QS23" t="str">
            <v/>
          </cell>
          <cell r="QT23" t="str">
            <v/>
          </cell>
          <cell r="QU23" t="str">
            <v/>
          </cell>
          <cell r="QV23" t="str">
            <v/>
          </cell>
          <cell r="QW23" t="str">
            <v/>
          </cell>
          <cell r="QX23" t="str">
            <v/>
          </cell>
          <cell r="QY23" t="str">
            <v/>
          </cell>
          <cell r="QZ23" t="str">
            <v/>
          </cell>
          <cell r="RA23" t="str">
            <v/>
          </cell>
          <cell r="RB23" t="str">
            <v/>
          </cell>
          <cell r="RC23" t="str">
            <v/>
          </cell>
          <cell r="RD23" t="str">
            <v/>
          </cell>
          <cell r="RE23" t="str">
            <v/>
          </cell>
          <cell r="RF23" t="str">
            <v/>
          </cell>
          <cell r="RG23" t="str">
            <v/>
          </cell>
          <cell r="RH23" t="str">
            <v/>
          </cell>
          <cell r="RI23" t="str">
            <v/>
          </cell>
          <cell r="RJ23" t="str">
            <v/>
          </cell>
          <cell r="RK23" t="str">
            <v/>
          </cell>
          <cell r="RL23" t="str">
            <v/>
          </cell>
          <cell r="RM23" t="str">
            <v/>
          </cell>
          <cell r="RN23" t="str">
            <v/>
          </cell>
          <cell r="RO23" t="str">
            <v/>
          </cell>
          <cell r="RP23" t="str">
            <v/>
          </cell>
          <cell r="RQ23" t="str">
            <v/>
          </cell>
          <cell r="RR23" t="str">
            <v/>
          </cell>
          <cell r="RS23" t="str">
            <v/>
          </cell>
          <cell r="RT23" t="str">
            <v/>
          </cell>
          <cell r="RU23" t="str">
            <v/>
          </cell>
          <cell r="RV23" t="str">
            <v/>
          </cell>
          <cell r="RW23" t="str">
            <v/>
          </cell>
          <cell r="RX23" t="str">
            <v/>
          </cell>
          <cell r="RY23" t="str">
            <v/>
          </cell>
          <cell r="RZ23" t="str">
            <v/>
          </cell>
          <cell r="SA23" t="str">
            <v/>
          </cell>
          <cell r="SB23" t="str">
            <v/>
          </cell>
          <cell r="SC23" t="str">
            <v/>
          </cell>
          <cell r="SD23" t="str">
            <v/>
          </cell>
          <cell r="SE23" t="str">
            <v/>
          </cell>
          <cell r="SF23" t="str">
            <v/>
          </cell>
          <cell r="SG23" t="str">
            <v/>
          </cell>
          <cell r="SH23" t="str">
            <v/>
          </cell>
          <cell r="SI23" t="str">
            <v/>
          </cell>
          <cell r="SJ23" t="str">
            <v/>
          </cell>
          <cell r="SK23" t="str">
            <v/>
          </cell>
          <cell r="SL23" t="str">
            <v/>
          </cell>
          <cell r="SM23" t="str">
            <v/>
          </cell>
          <cell r="SN23" t="str">
            <v/>
          </cell>
          <cell r="SO23" t="str">
            <v/>
          </cell>
          <cell r="SP23" t="str">
            <v/>
          </cell>
          <cell r="SQ23" t="str">
            <v/>
          </cell>
          <cell r="SR23" t="str">
            <v/>
          </cell>
          <cell r="SS23" t="str">
            <v/>
          </cell>
          <cell r="ST23" t="str">
            <v/>
          </cell>
          <cell r="SU23" t="str">
            <v/>
          </cell>
          <cell r="SV23" t="str">
            <v/>
          </cell>
          <cell r="SW23" t="str">
            <v/>
          </cell>
          <cell r="SX23" t="str">
            <v/>
          </cell>
          <cell r="SY23" t="str">
            <v/>
          </cell>
          <cell r="SZ23" t="str">
            <v/>
          </cell>
          <cell r="TA23" t="str">
            <v/>
          </cell>
          <cell r="TB23" t="str">
            <v/>
          </cell>
          <cell r="TC23" t="str">
            <v/>
          </cell>
          <cell r="TD23" t="str">
            <v/>
          </cell>
          <cell r="TE23" t="str">
            <v/>
          </cell>
          <cell r="TF23" t="str">
            <v/>
          </cell>
          <cell r="TG23" t="str">
            <v/>
          </cell>
          <cell r="TH23" t="str">
            <v/>
          </cell>
          <cell r="TI23" t="str">
            <v/>
          </cell>
          <cell r="TJ23" t="str">
            <v/>
          </cell>
          <cell r="TK23" t="str">
            <v/>
          </cell>
          <cell r="TL23" t="str">
            <v/>
          </cell>
          <cell r="TM23" t="str">
            <v/>
          </cell>
          <cell r="TN23">
            <v>0</v>
          </cell>
          <cell r="TO23">
            <v>0</v>
          </cell>
          <cell r="TP23">
            <v>0</v>
          </cell>
          <cell r="TQ23">
            <v>0</v>
          </cell>
          <cell r="TR23">
            <v>0</v>
          </cell>
          <cell r="TS23" t="str">
            <v/>
          </cell>
          <cell r="TT23" t="str">
            <v/>
          </cell>
          <cell r="TU23">
            <v>237410398</v>
          </cell>
          <cell r="TV23" t="str">
            <v>9c043063-2bbe-4c6a-9d71-6dab9ff7ae84</v>
          </cell>
          <cell r="TW23">
            <v>44530.681111111109</v>
          </cell>
          <cell r="TX23" t="str">
            <v/>
          </cell>
          <cell r="TY23" t="str">
            <v/>
          </cell>
          <cell r="TZ23" t="str">
            <v>submitted_via_web</v>
          </cell>
          <cell r="UA23" t="str">
            <v>icsm_haiti</v>
          </cell>
          <cell r="UB23" t="str">
            <v/>
          </cell>
          <cell r="UC23">
            <v>22</v>
          </cell>
          <cell r="UD23" t="str">
            <v/>
          </cell>
        </row>
        <row r="24">
          <cell r="D24">
            <v>44530.441612615738</v>
          </cell>
          <cell r="E24">
            <v>44530.451431979163</v>
          </cell>
          <cell r="F24">
            <v>44530</v>
          </cell>
          <cell r="H24" t="str">
            <v>audit.csv</v>
          </cell>
          <cell r="I24" t="str">
            <v>icsm_haiti</v>
          </cell>
          <cell r="J24" t="str">
            <v>372032330787357</v>
          </cell>
          <cell r="K24" t="str">
            <v/>
          </cell>
          <cell r="L24">
            <v>44530</v>
          </cell>
          <cell r="M24" t="str">
            <v>Save the Children</v>
          </cell>
          <cell r="N24" t="str">
            <v/>
          </cell>
          <cell r="O24" t="str">
            <v>save</v>
          </cell>
          <cell r="P24" t="str">
            <v>Save the Children</v>
          </cell>
          <cell r="Q24" t="str">
            <v>Save the Children</v>
          </cell>
          <cell r="R24" t="str">
            <v>ASV758</v>
          </cell>
          <cell r="S24" t="str">
            <v/>
          </cell>
          <cell r="T24" t="str">
            <v>save_asv</v>
          </cell>
          <cell r="U24" t="str">
            <v>ASV758</v>
          </cell>
          <cell r="V24" t="str">
            <v>ASV758</v>
          </cell>
          <cell r="W24" t="str">
            <v>Artibonite</v>
          </cell>
          <cell r="X24" t="str">
            <v>L'Estère</v>
          </cell>
          <cell r="Y24" t="str">
            <v>HT0513</v>
          </cell>
          <cell r="Z24" t="str">
            <v>L'Estère</v>
          </cell>
          <cell r="AA24" t="str">
            <v>Je ne sais pas, je ne souhaite pas répondre</v>
          </cell>
          <cell r="AB24" t="str">
            <v>nsnr</v>
          </cell>
          <cell r="AC24" t="str">
            <v>Je ne sais pas, je ne souhaite pas répondre</v>
          </cell>
          <cell r="AD24" t="str">
            <v>Centre-ville de l'Estère</v>
          </cell>
          <cell r="AE24" t="str">
            <v/>
          </cell>
          <cell r="AF24" t="str">
            <v>est_1</v>
          </cell>
          <cell r="AG24" t="str">
            <v>Centre-ville de l'Estère</v>
          </cell>
          <cell r="AH24" t="str">
            <v>Centre-ville de l'Estère</v>
          </cell>
          <cell r="AI24" t="str">
            <v>Marché L'Estère</v>
          </cell>
          <cell r="AJ24" t="str">
            <v/>
          </cell>
          <cell r="AK24" t="str">
            <v>lest_1</v>
          </cell>
          <cell r="AL24" t="str">
            <v>Marché L'Estère</v>
          </cell>
          <cell r="AM24" t="str">
            <v>Marché L'Estère</v>
          </cell>
          <cell r="AN24" t="str">
            <v>Milieu urbain</v>
          </cell>
          <cell r="AO24" t="str">
            <v>Enquête auprès d'un marchand</v>
          </cell>
          <cell r="AP24" t="str">
            <v>Oui</v>
          </cell>
          <cell r="AQ24" t="str">
            <v/>
          </cell>
          <cell r="AR24" t="str">
            <v>Oui</v>
          </cell>
          <cell r="AS24" t="str">
            <v/>
          </cell>
          <cell r="AT24" t="str">
            <v>Femme</v>
          </cell>
          <cell r="AU24">
            <v>44530</v>
          </cell>
          <cell r="AV24">
            <v>44530</v>
          </cell>
          <cell r="AW24" t="str">
            <v>Détaillant mobile</v>
          </cell>
          <cell r="AX24" t="str">
            <v/>
          </cell>
          <cell r="AY24" t="str">
            <v>Produits et Ustensiles d'hygiène et assainissement</v>
          </cell>
          <cell r="AZ24">
            <v>0</v>
          </cell>
          <cell r="BA24">
            <v>1</v>
          </cell>
          <cell r="BB24">
            <v>0</v>
          </cell>
          <cell r="BC24">
            <v>0</v>
          </cell>
          <cell r="BD24" t="str">
            <v>wash</v>
          </cell>
          <cell r="BE24" t="str">
            <v>Produits et Ustensiles d'hygiène et assainissement</v>
          </cell>
          <cell r="BF24" t="str">
            <v>En espèces (Gourde)</v>
          </cell>
          <cell r="BG24">
            <v>1</v>
          </cell>
          <cell r="BH24">
            <v>0</v>
          </cell>
          <cell r="BI24">
            <v>0</v>
          </cell>
          <cell r="BJ24">
            <v>0</v>
          </cell>
          <cell r="BK24">
            <v>0</v>
          </cell>
          <cell r="BL24">
            <v>0</v>
          </cell>
          <cell r="BM24">
            <v>0</v>
          </cell>
          <cell r="BN24">
            <v>0</v>
          </cell>
          <cell r="BO24">
            <v>0</v>
          </cell>
          <cell r="BP24">
            <v>0</v>
          </cell>
          <cell r="BQ24" t="str">
            <v/>
          </cell>
          <cell r="BR24" t="str">
            <v>Oui, il y a moins de commerçants par rapport au mois passé</v>
          </cell>
          <cell r="BS24" t="str">
            <v>Moins de 20</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Savon lessive Brosse à dent Dentifrice Papier toilette Serviettes hygiéniques Chlore en grain (nettoyage) Savon pour se laver</v>
          </cell>
          <cell r="EP24">
            <v>1</v>
          </cell>
          <cell r="EQ24">
            <v>1</v>
          </cell>
          <cell r="ER24">
            <v>1</v>
          </cell>
          <cell r="ES24">
            <v>1</v>
          </cell>
          <cell r="ET24">
            <v>1</v>
          </cell>
          <cell r="EU24">
            <v>1</v>
          </cell>
          <cell r="EV24">
            <v>1</v>
          </cell>
          <cell r="EW24">
            <v>0</v>
          </cell>
          <cell r="EX24">
            <v>0</v>
          </cell>
          <cell r="EY24">
            <v>0</v>
          </cell>
          <cell r="EZ24">
            <v>0</v>
          </cell>
          <cell r="FA24" t="str">
            <v>Oui</v>
          </cell>
          <cell r="FB24">
            <v>30</v>
          </cell>
          <cell r="FC24">
            <v>30</v>
          </cell>
          <cell r="FD24" t="str">
            <v/>
          </cell>
          <cell r="FE24" t="str">
            <v/>
          </cell>
          <cell r="FF24" t="str">
            <v/>
          </cell>
          <cell r="FG24">
            <v>30</v>
          </cell>
          <cell r="FH24" t="str">
            <v>Oui</v>
          </cell>
          <cell r="FI24">
            <v>25</v>
          </cell>
          <cell r="FJ24" t="str">
            <v>Oui</v>
          </cell>
          <cell r="FK24">
            <v>25</v>
          </cell>
          <cell r="FL24" t="str">
            <v>Oui</v>
          </cell>
          <cell r="FM24" t="str">
            <v>Oui</v>
          </cell>
          <cell r="FN24">
            <v>15</v>
          </cell>
          <cell r="FO24" t="str">
            <v/>
          </cell>
          <cell r="FP24" t="str">
            <v/>
          </cell>
          <cell r="FQ24">
            <v>15</v>
          </cell>
          <cell r="FR24" t="str">
            <v>Oui</v>
          </cell>
          <cell r="FS24" t="str">
            <v>Oui</v>
          </cell>
          <cell r="FT24">
            <v>100</v>
          </cell>
          <cell r="FU24" t="str">
            <v/>
          </cell>
          <cell r="FV24" t="str">
            <v/>
          </cell>
          <cell r="FW24">
            <v>100</v>
          </cell>
          <cell r="FX24" t="str">
            <v>Oui</v>
          </cell>
          <cell r="FY24" t="str">
            <v>Oui</v>
          </cell>
          <cell r="FZ24">
            <v>100</v>
          </cell>
          <cell r="GA24" t="str">
            <v/>
          </cell>
          <cell r="GB24" t="str">
            <v/>
          </cell>
          <cell r="GC24" t="str">
            <v/>
          </cell>
          <cell r="GD24">
            <v>100</v>
          </cell>
          <cell r="GE24" t="str">
            <v>Oui</v>
          </cell>
          <cell r="GF24" t="str">
            <v>Oui</v>
          </cell>
          <cell r="GG24" t="str">
            <v/>
          </cell>
          <cell r="GH24">
            <v>5</v>
          </cell>
          <cell r="GI24" t="str">
            <v/>
          </cell>
          <cell r="GJ24" t="str">
            <v/>
          </cell>
          <cell r="GK24" t="str">
            <v/>
          </cell>
          <cell r="GL24" t="str">
            <v/>
          </cell>
          <cell r="GM24" t="str">
            <v/>
          </cell>
          <cell r="GN24" t="str">
            <v/>
          </cell>
          <cell r="GO24" t="str">
            <v>Oui</v>
          </cell>
          <cell r="GP24" t="str">
            <v>NA</v>
          </cell>
          <cell r="GQ24">
            <v>5</v>
          </cell>
          <cell r="GR24" t="str">
            <v/>
          </cell>
          <cell r="GS24" t="str">
            <v/>
          </cell>
          <cell r="GT24" t="str">
            <v/>
          </cell>
          <cell r="GU24" t="str">
            <v>Oui</v>
          </cell>
          <cell r="GV24" t="str">
            <v>Pas assez d'argent</v>
          </cell>
          <cell r="GW24">
            <v>0</v>
          </cell>
          <cell r="GX24">
            <v>0</v>
          </cell>
          <cell r="GY24">
            <v>0</v>
          </cell>
          <cell r="GZ24">
            <v>0</v>
          </cell>
          <cell r="HA24">
            <v>1</v>
          </cell>
          <cell r="HB24">
            <v>0</v>
          </cell>
          <cell r="HC24">
            <v>0</v>
          </cell>
          <cell r="HD24">
            <v>0</v>
          </cell>
          <cell r="HE24">
            <v>0</v>
          </cell>
          <cell r="HF24">
            <v>0</v>
          </cell>
          <cell r="HG24">
            <v>0</v>
          </cell>
          <cell r="HH24">
            <v>0</v>
          </cell>
          <cell r="HI24">
            <v>0</v>
          </cell>
          <cell r="HJ24" t="str">
            <v/>
          </cell>
          <cell r="HK24" t="str">
            <v>Chlore en grain (nettoyage)</v>
          </cell>
          <cell r="HL24">
            <v>0</v>
          </cell>
          <cell r="HM24">
            <v>0</v>
          </cell>
          <cell r="HN24">
            <v>0</v>
          </cell>
          <cell r="HO24">
            <v>0</v>
          </cell>
          <cell r="HP24">
            <v>0</v>
          </cell>
          <cell r="HQ24">
            <v>1</v>
          </cell>
          <cell r="HR24">
            <v>0</v>
          </cell>
          <cell r="HS24">
            <v>0</v>
          </cell>
          <cell r="HT24">
            <v>0</v>
          </cell>
          <cell r="HU24">
            <v>0</v>
          </cell>
          <cell r="HV24">
            <v>0</v>
          </cell>
          <cell r="HW24" t="str">
            <v>Non</v>
          </cell>
          <cell r="HX24" t="str">
            <v>Non</v>
          </cell>
          <cell r="HY24" t="str">
            <v>Oui</v>
          </cell>
          <cell r="HZ24" t="str">
            <v>Artibonite</v>
          </cell>
          <cell r="IA24" t="str">
            <v>Meme</v>
          </cell>
          <cell r="IB24" t="str">
            <v>L'Estère</v>
          </cell>
          <cell r="IC24" t="str">
            <v>Meme</v>
          </cell>
          <cell r="ID24" t="str">
            <v/>
          </cell>
          <cell r="IE24" t="str">
            <v/>
          </cell>
          <cell r="IF24" t="str">
            <v>Oui</v>
          </cell>
          <cell r="IG24" t="str">
            <v>Affrontements ou violences</v>
          </cell>
          <cell r="IH24">
            <v>0</v>
          </cell>
          <cell r="II24">
            <v>1</v>
          </cell>
          <cell r="IJ24">
            <v>0</v>
          </cell>
          <cell r="IK24">
            <v>0</v>
          </cell>
          <cell r="IL24">
            <v>0</v>
          </cell>
          <cell r="IM24">
            <v>0</v>
          </cell>
          <cell r="IN24" t="str">
            <v/>
          </cell>
          <cell r="IO24" t="str">
            <v>Risques de vols ou pillages</v>
          </cell>
          <cell r="IP24">
            <v>1</v>
          </cell>
          <cell r="IQ24">
            <v>0</v>
          </cell>
          <cell r="IR24">
            <v>0</v>
          </cell>
          <cell r="IS24">
            <v>0</v>
          </cell>
          <cell r="IT24">
            <v>0</v>
          </cell>
          <cell r="IU24">
            <v>0</v>
          </cell>
          <cell r="IV24">
            <v>0</v>
          </cell>
          <cell r="IW24">
            <v>0</v>
          </cell>
          <cell r="IX24" t="str">
            <v/>
          </cell>
          <cell r="IY24" t="str">
            <v>Oui</v>
          </cell>
          <cell r="IZ24" t="str">
            <v/>
          </cell>
          <cell r="JA24" t="str">
            <v>Produits d'hygiène et assainissement</v>
          </cell>
          <cell r="JB24">
            <v>0</v>
          </cell>
          <cell r="JC24">
            <v>1</v>
          </cell>
          <cell r="JD24">
            <v>0</v>
          </cell>
          <cell r="JE24">
            <v>0</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cell r="MA24" t="str">
            <v/>
          </cell>
          <cell r="MB24" t="str">
            <v/>
          </cell>
          <cell r="MC24" t="str">
            <v/>
          </cell>
          <cell r="MD24" t="str">
            <v/>
          </cell>
          <cell r="ME24" t="str">
            <v/>
          </cell>
          <cell r="MF24" t="str">
            <v/>
          </cell>
          <cell r="MG24" t="str">
            <v/>
          </cell>
          <cell r="MH24" t="str">
            <v/>
          </cell>
          <cell r="MI24" t="str">
            <v/>
          </cell>
          <cell r="MJ24" t="str">
            <v/>
          </cell>
          <cell r="MK24" t="str">
            <v/>
          </cell>
          <cell r="ML24" t="str">
            <v/>
          </cell>
          <cell r="MM24" t="str">
            <v/>
          </cell>
          <cell r="MN24" t="str">
            <v/>
          </cell>
          <cell r="MO24" t="str">
            <v/>
          </cell>
          <cell r="MP24" t="str">
            <v/>
          </cell>
          <cell r="MQ24" t="str">
            <v/>
          </cell>
          <cell r="MR24" t="str">
            <v/>
          </cell>
          <cell r="MS24" t="str">
            <v/>
          </cell>
          <cell r="MT24" t="str">
            <v/>
          </cell>
          <cell r="MU24" t="str">
            <v/>
          </cell>
          <cell r="MV24" t="str">
            <v/>
          </cell>
          <cell r="MW24" t="str">
            <v/>
          </cell>
          <cell r="MX24" t="str">
            <v/>
          </cell>
          <cell r="MY24" t="str">
            <v/>
          </cell>
          <cell r="MZ24" t="str">
            <v/>
          </cell>
          <cell r="NA24" t="str">
            <v/>
          </cell>
          <cell r="NB24" t="str">
            <v/>
          </cell>
          <cell r="NC24" t="str">
            <v/>
          </cell>
          <cell r="ND24" t="str">
            <v/>
          </cell>
          <cell r="NE24" t="str">
            <v/>
          </cell>
          <cell r="NF24" t="str">
            <v/>
          </cell>
          <cell r="NG24" t="str">
            <v/>
          </cell>
          <cell r="NH24" t="str">
            <v/>
          </cell>
          <cell r="NI24" t="str">
            <v/>
          </cell>
          <cell r="NJ24" t="str">
            <v/>
          </cell>
          <cell r="NK24" t="str">
            <v/>
          </cell>
          <cell r="NL24" t="str">
            <v/>
          </cell>
          <cell r="NM24" t="str">
            <v/>
          </cell>
          <cell r="NN24" t="str">
            <v/>
          </cell>
          <cell r="NO24" t="str">
            <v/>
          </cell>
          <cell r="NP24" t="str">
            <v/>
          </cell>
          <cell r="NQ24" t="str">
            <v/>
          </cell>
          <cell r="NR24" t="str">
            <v/>
          </cell>
          <cell r="NS24" t="str">
            <v/>
          </cell>
          <cell r="NT24" t="str">
            <v/>
          </cell>
          <cell r="NU24" t="str">
            <v/>
          </cell>
          <cell r="NV24" t="str">
            <v/>
          </cell>
          <cell r="NW24" t="str">
            <v/>
          </cell>
          <cell r="NX24" t="str">
            <v/>
          </cell>
          <cell r="NY24" t="str">
            <v/>
          </cell>
          <cell r="NZ24" t="str">
            <v/>
          </cell>
          <cell r="OA24" t="str">
            <v/>
          </cell>
          <cell r="OB24" t="str">
            <v/>
          </cell>
          <cell r="OC24" t="str">
            <v/>
          </cell>
          <cell r="OD24" t="str">
            <v/>
          </cell>
          <cell r="OE24" t="str">
            <v/>
          </cell>
          <cell r="OF24" t="str">
            <v/>
          </cell>
          <cell r="OG24" t="str">
            <v/>
          </cell>
          <cell r="OH24" t="str">
            <v/>
          </cell>
          <cell r="OI24" t="str">
            <v/>
          </cell>
          <cell r="OJ24" t="str">
            <v/>
          </cell>
          <cell r="OK24" t="str">
            <v/>
          </cell>
          <cell r="OL24" t="str">
            <v/>
          </cell>
          <cell r="OM24" t="str">
            <v/>
          </cell>
          <cell r="ON24" t="str">
            <v/>
          </cell>
          <cell r="OO24" t="str">
            <v/>
          </cell>
          <cell r="OP24" t="str">
            <v/>
          </cell>
          <cell r="OQ24" t="str">
            <v/>
          </cell>
          <cell r="OR24" t="str">
            <v/>
          </cell>
          <cell r="OS24" t="str">
            <v/>
          </cell>
          <cell r="OT24" t="str">
            <v/>
          </cell>
          <cell r="OU24" t="str">
            <v/>
          </cell>
          <cell r="OV24" t="str">
            <v/>
          </cell>
          <cell r="OW24" t="str">
            <v/>
          </cell>
          <cell r="OX24" t="str">
            <v/>
          </cell>
          <cell r="OY24" t="str">
            <v/>
          </cell>
          <cell r="OZ24" t="str">
            <v/>
          </cell>
          <cell r="PA24" t="str">
            <v/>
          </cell>
          <cell r="PB24" t="str">
            <v/>
          </cell>
          <cell r="PC24" t="str">
            <v/>
          </cell>
          <cell r="PD24" t="str">
            <v/>
          </cell>
          <cell r="PE24" t="str">
            <v/>
          </cell>
          <cell r="PF24" t="str">
            <v/>
          </cell>
          <cell r="PG24" t="str">
            <v/>
          </cell>
          <cell r="PH24" t="str">
            <v/>
          </cell>
          <cell r="PI24" t="str">
            <v/>
          </cell>
          <cell r="PJ24" t="str">
            <v/>
          </cell>
          <cell r="PK24" t="str">
            <v/>
          </cell>
          <cell r="PL24" t="str">
            <v/>
          </cell>
          <cell r="PM24" t="str">
            <v/>
          </cell>
          <cell r="PN24" t="str">
            <v/>
          </cell>
          <cell r="PO24" t="str">
            <v/>
          </cell>
          <cell r="PP24" t="str">
            <v/>
          </cell>
          <cell r="PQ24" t="str">
            <v/>
          </cell>
          <cell r="PR24" t="str">
            <v/>
          </cell>
          <cell r="PS24" t="str">
            <v/>
          </cell>
          <cell r="PT24" t="str">
            <v/>
          </cell>
          <cell r="PU24" t="str">
            <v/>
          </cell>
          <cell r="PV24" t="str">
            <v/>
          </cell>
          <cell r="PW24" t="str">
            <v/>
          </cell>
          <cell r="PX24" t="str">
            <v/>
          </cell>
          <cell r="PY24" t="str">
            <v/>
          </cell>
          <cell r="PZ24" t="str">
            <v/>
          </cell>
          <cell r="QA24" t="str">
            <v/>
          </cell>
          <cell r="QB24" t="str">
            <v/>
          </cell>
          <cell r="QC24" t="str">
            <v/>
          </cell>
          <cell r="QD24" t="str">
            <v/>
          </cell>
          <cell r="QE24" t="str">
            <v/>
          </cell>
          <cell r="QF24" t="str">
            <v/>
          </cell>
          <cell r="QG24" t="str">
            <v/>
          </cell>
          <cell r="QH24" t="str">
            <v/>
          </cell>
          <cell r="QI24" t="str">
            <v/>
          </cell>
          <cell r="QJ24" t="str">
            <v/>
          </cell>
          <cell r="QK24" t="str">
            <v/>
          </cell>
          <cell r="QL24" t="str">
            <v/>
          </cell>
          <cell r="QM24" t="str">
            <v/>
          </cell>
          <cell r="QN24" t="str">
            <v/>
          </cell>
          <cell r="QO24" t="str">
            <v/>
          </cell>
          <cell r="QP24" t="str">
            <v/>
          </cell>
          <cell r="QQ24" t="str">
            <v/>
          </cell>
          <cell r="QR24" t="str">
            <v/>
          </cell>
          <cell r="QS24" t="str">
            <v/>
          </cell>
          <cell r="QT24" t="str">
            <v/>
          </cell>
          <cell r="QU24" t="str">
            <v/>
          </cell>
          <cell r="QV24" t="str">
            <v/>
          </cell>
          <cell r="QW24" t="str">
            <v/>
          </cell>
          <cell r="QX24" t="str">
            <v/>
          </cell>
          <cell r="QY24" t="str">
            <v/>
          </cell>
          <cell r="QZ24" t="str">
            <v/>
          </cell>
          <cell r="RA24" t="str">
            <v/>
          </cell>
          <cell r="RB24" t="str">
            <v/>
          </cell>
          <cell r="RC24" t="str">
            <v/>
          </cell>
          <cell r="RD24" t="str">
            <v/>
          </cell>
          <cell r="RE24" t="str">
            <v/>
          </cell>
          <cell r="RF24" t="str">
            <v/>
          </cell>
          <cell r="RG24" t="str">
            <v/>
          </cell>
          <cell r="RH24" t="str">
            <v/>
          </cell>
          <cell r="RI24" t="str">
            <v/>
          </cell>
          <cell r="RJ24" t="str">
            <v/>
          </cell>
          <cell r="RK24" t="str">
            <v/>
          </cell>
          <cell r="RL24" t="str">
            <v/>
          </cell>
          <cell r="RM24" t="str">
            <v/>
          </cell>
          <cell r="RN24" t="str">
            <v/>
          </cell>
          <cell r="RO24" t="str">
            <v/>
          </cell>
          <cell r="RP24" t="str">
            <v/>
          </cell>
          <cell r="RQ24" t="str">
            <v/>
          </cell>
          <cell r="RR24" t="str">
            <v/>
          </cell>
          <cell r="RS24" t="str">
            <v/>
          </cell>
          <cell r="RT24" t="str">
            <v/>
          </cell>
          <cell r="RU24" t="str">
            <v/>
          </cell>
          <cell r="RV24" t="str">
            <v/>
          </cell>
          <cell r="RW24" t="str">
            <v/>
          </cell>
          <cell r="RX24" t="str">
            <v/>
          </cell>
          <cell r="RY24" t="str">
            <v/>
          </cell>
          <cell r="RZ24" t="str">
            <v/>
          </cell>
          <cell r="SA24" t="str">
            <v/>
          </cell>
          <cell r="SB24" t="str">
            <v/>
          </cell>
          <cell r="SC24" t="str">
            <v/>
          </cell>
          <cell r="SD24" t="str">
            <v/>
          </cell>
          <cell r="SE24" t="str">
            <v/>
          </cell>
          <cell r="SF24" t="str">
            <v/>
          </cell>
          <cell r="SG24" t="str">
            <v/>
          </cell>
          <cell r="SH24" t="str">
            <v/>
          </cell>
          <cell r="SI24" t="str">
            <v/>
          </cell>
          <cell r="SJ24" t="str">
            <v/>
          </cell>
          <cell r="SK24" t="str">
            <v/>
          </cell>
          <cell r="SL24" t="str">
            <v/>
          </cell>
          <cell r="SM24" t="str">
            <v/>
          </cell>
          <cell r="SN24" t="str">
            <v/>
          </cell>
          <cell r="SO24" t="str">
            <v/>
          </cell>
          <cell r="SP24" t="str">
            <v/>
          </cell>
          <cell r="SQ24" t="str">
            <v/>
          </cell>
          <cell r="SR24" t="str">
            <v/>
          </cell>
          <cell r="SS24" t="str">
            <v/>
          </cell>
          <cell r="ST24" t="str">
            <v/>
          </cell>
          <cell r="SU24" t="str">
            <v/>
          </cell>
          <cell r="SV24" t="str">
            <v/>
          </cell>
          <cell r="SW24" t="str">
            <v/>
          </cell>
          <cell r="SX24" t="str">
            <v/>
          </cell>
          <cell r="SY24" t="str">
            <v/>
          </cell>
          <cell r="SZ24" t="str">
            <v/>
          </cell>
          <cell r="TA24" t="str">
            <v/>
          </cell>
          <cell r="TB24" t="str">
            <v/>
          </cell>
          <cell r="TC24" t="str">
            <v/>
          </cell>
          <cell r="TD24" t="str">
            <v/>
          </cell>
          <cell r="TE24" t="str">
            <v/>
          </cell>
          <cell r="TF24" t="str">
            <v/>
          </cell>
          <cell r="TG24" t="str">
            <v/>
          </cell>
          <cell r="TH24" t="str">
            <v/>
          </cell>
          <cell r="TI24" t="str">
            <v/>
          </cell>
          <cell r="TJ24" t="str">
            <v/>
          </cell>
          <cell r="TK24" t="str">
            <v/>
          </cell>
          <cell r="TL24" t="str">
            <v/>
          </cell>
          <cell r="TM24" t="str">
            <v/>
          </cell>
          <cell r="TN24">
            <v>0</v>
          </cell>
          <cell r="TO24">
            <v>0</v>
          </cell>
          <cell r="TP24">
            <v>0</v>
          </cell>
          <cell r="TQ24">
            <v>0</v>
          </cell>
          <cell r="TR24">
            <v>0</v>
          </cell>
          <cell r="TS24" t="str">
            <v/>
          </cell>
          <cell r="TT24" t="str">
            <v/>
          </cell>
          <cell r="TU24">
            <v>237410482</v>
          </cell>
          <cell r="TV24" t="str">
            <v>3d692e2a-a66c-489d-8cd8-131630f27722</v>
          </cell>
          <cell r="TW24">
            <v>44530.681296296287</v>
          </cell>
          <cell r="TX24" t="str">
            <v/>
          </cell>
          <cell r="TY24" t="str">
            <v/>
          </cell>
          <cell r="TZ24" t="str">
            <v>submitted_via_web</v>
          </cell>
          <cell r="UA24" t="str">
            <v>icsm_haiti</v>
          </cell>
          <cell r="UB24" t="str">
            <v/>
          </cell>
          <cell r="UC24">
            <v>23</v>
          </cell>
          <cell r="UD24" t="str">
            <v/>
          </cell>
        </row>
        <row r="25">
          <cell r="D25">
            <v>44526.687098263887</v>
          </cell>
          <cell r="E25">
            <v>44526.693174282409</v>
          </cell>
          <cell r="F25">
            <v>44526</v>
          </cell>
          <cell r="H25" t="str">
            <v>audit.csv</v>
          </cell>
          <cell r="I25" t="str">
            <v>icsm_haiti</v>
          </cell>
          <cell r="J25" t="str">
            <v/>
          </cell>
          <cell r="K25" t="str">
            <v/>
          </cell>
          <cell r="L25">
            <v>44526</v>
          </cell>
          <cell r="M25" t="str">
            <v>Croix-Rouge Neerlandaise</v>
          </cell>
          <cell r="N25" t="str">
            <v/>
          </cell>
          <cell r="O25" t="str">
            <v>crnl</v>
          </cell>
          <cell r="P25" t="str">
            <v>Croix-Rouge Neerlandaise</v>
          </cell>
          <cell r="Q25" t="str">
            <v>Croix-Rouge Neerlandaise</v>
          </cell>
          <cell r="R25" t="str">
            <v>PS_6827</v>
          </cell>
          <cell r="S25" t="str">
            <v/>
          </cell>
          <cell r="T25" t="str">
            <v>crnl_ps</v>
          </cell>
          <cell r="U25" t="str">
            <v>PS_6827</v>
          </cell>
          <cell r="V25" t="str">
            <v>PS_6827</v>
          </cell>
          <cell r="W25" t="str">
            <v>Sud-Est</v>
          </cell>
          <cell r="X25" t="str">
            <v>Jacmel</v>
          </cell>
          <cell r="Y25" t="str">
            <v>HT0211</v>
          </cell>
          <cell r="Z25" t="str">
            <v>Jacmel</v>
          </cell>
          <cell r="AA25" t="str">
            <v>1re Section Bas Cap Rouge</v>
          </cell>
          <cell r="AB25" t="str">
            <v>HT0211-01</v>
          </cell>
          <cell r="AC25" t="str">
            <v>1re Section Bas Cap Rouge</v>
          </cell>
          <cell r="AD25" t="str">
            <v>Beaudoin</v>
          </cell>
          <cell r="AE25" t="str">
            <v/>
          </cell>
          <cell r="AF25" t="str">
            <v>jac_1</v>
          </cell>
          <cell r="AG25" t="str">
            <v>Beaudoin</v>
          </cell>
          <cell r="AH25" t="str">
            <v>Beaudoin</v>
          </cell>
          <cell r="AI25" t="str">
            <v>Marché Beaudoin</v>
          </cell>
          <cell r="AJ25" t="str">
            <v/>
          </cell>
          <cell r="AK25" t="str">
            <v>jac_1</v>
          </cell>
          <cell r="AL25" t="str">
            <v>Marché Beaudoin</v>
          </cell>
          <cell r="AM25" t="str">
            <v>Marché Beaudoin</v>
          </cell>
          <cell r="AN25" t="str">
            <v>Milieu urbain</v>
          </cell>
          <cell r="AO25" t="str">
            <v>Enquête auprès d'un marchand</v>
          </cell>
          <cell r="AP25" t="str">
            <v>Oui</v>
          </cell>
          <cell r="AQ25" t="str">
            <v/>
          </cell>
          <cell r="AR25" t="str">
            <v>Oui</v>
          </cell>
          <cell r="AS25" t="str">
            <v/>
          </cell>
          <cell r="AT25" t="str">
            <v>Femme</v>
          </cell>
          <cell r="AU25">
            <v>44526</v>
          </cell>
          <cell r="AV25">
            <v>44526</v>
          </cell>
          <cell r="AW25" t="str">
            <v>Détaillant avec boutique</v>
          </cell>
          <cell r="AX25" t="str">
            <v/>
          </cell>
          <cell r="AY25" t="str">
            <v>Produits et Ustensiles d'hygiène et assainissement</v>
          </cell>
          <cell r="AZ25">
            <v>0</v>
          </cell>
          <cell r="BA25">
            <v>1</v>
          </cell>
          <cell r="BB25">
            <v>0</v>
          </cell>
          <cell r="BC25">
            <v>0</v>
          </cell>
          <cell r="BD25" t="str">
            <v>wash</v>
          </cell>
          <cell r="BE25" t="str">
            <v>Produits et Ustensiles d'hygiène et assainissement</v>
          </cell>
          <cell r="BF25" t="str">
            <v>En espèces (Gourde)</v>
          </cell>
          <cell r="BG25">
            <v>1</v>
          </cell>
          <cell r="BH25">
            <v>0</v>
          </cell>
          <cell r="BI25">
            <v>0</v>
          </cell>
          <cell r="BJ25">
            <v>0</v>
          </cell>
          <cell r="BK25">
            <v>0</v>
          </cell>
          <cell r="BL25">
            <v>0</v>
          </cell>
          <cell r="BM25">
            <v>0</v>
          </cell>
          <cell r="BN25">
            <v>0</v>
          </cell>
          <cell r="BO25">
            <v>0</v>
          </cell>
          <cell r="BP25">
            <v>0</v>
          </cell>
          <cell r="BQ25" t="str">
            <v/>
          </cell>
          <cell r="BR25" t="str">
            <v>Oui, il y a plus de commerçants par rapport au mois passé</v>
          </cell>
          <cell r="BS25" t="str">
            <v>Entre 21 et 60</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Brosse à dent Papier toilette Serviettes hygiéniques Savon pour se laver</v>
          </cell>
          <cell r="EP25">
            <v>0</v>
          </cell>
          <cell r="EQ25">
            <v>1</v>
          </cell>
          <cell r="ER25">
            <v>0</v>
          </cell>
          <cell r="ES25">
            <v>1</v>
          </cell>
          <cell r="ET25">
            <v>1</v>
          </cell>
          <cell r="EU25">
            <v>0</v>
          </cell>
          <cell r="EV25">
            <v>1</v>
          </cell>
          <cell r="EW25">
            <v>0</v>
          </cell>
          <cell r="EX25">
            <v>0</v>
          </cell>
          <cell r="EY25">
            <v>0</v>
          </cell>
          <cell r="EZ25">
            <v>0</v>
          </cell>
          <cell r="FA25" t="str">
            <v/>
          </cell>
          <cell r="FB25" t="str">
            <v/>
          </cell>
          <cell r="FC25" t="str">
            <v/>
          </cell>
          <cell r="FD25" t="str">
            <v/>
          </cell>
          <cell r="FE25" t="str">
            <v/>
          </cell>
          <cell r="FF25" t="str">
            <v/>
          </cell>
          <cell r="FG25" t="str">
            <v/>
          </cell>
          <cell r="FH25" t="str">
            <v/>
          </cell>
          <cell r="FI25">
            <v>50</v>
          </cell>
          <cell r="FJ25" t="str">
            <v>Oui</v>
          </cell>
          <cell r="FK25">
            <v>25</v>
          </cell>
          <cell r="FL25" t="str">
            <v>Oui</v>
          </cell>
          <cell r="FM25" t="str">
            <v>Oui</v>
          </cell>
          <cell r="FN25">
            <v>50</v>
          </cell>
          <cell r="FO25" t="str">
            <v/>
          </cell>
          <cell r="FP25" t="str">
            <v/>
          </cell>
          <cell r="FQ25">
            <v>50</v>
          </cell>
          <cell r="FR25" t="str">
            <v>Oui</v>
          </cell>
          <cell r="FS25" t="str">
            <v/>
          </cell>
          <cell r="FT25" t="str">
            <v/>
          </cell>
          <cell r="FU25" t="str">
            <v/>
          </cell>
          <cell r="FV25" t="str">
            <v/>
          </cell>
          <cell r="FW25" t="str">
            <v/>
          </cell>
          <cell r="FX25" t="str">
            <v/>
          </cell>
          <cell r="FY25" t="str">
            <v>Oui</v>
          </cell>
          <cell r="FZ25">
            <v>80</v>
          </cell>
          <cell r="GA25" t="str">
            <v/>
          </cell>
          <cell r="GB25" t="str">
            <v/>
          </cell>
          <cell r="GC25" t="str">
            <v/>
          </cell>
          <cell r="GD25">
            <v>80</v>
          </cell>
          <cell r="GE25" t="str">
            <v>Oui</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Oui</v>
          </cell>
          <cell r="GV25" t="str">
            <v>Article trop cher</v>
          </cell>
          <cell r="GW25">
            <v>0</v>
          </cell>
          <cell r="GX25">
            <v>0</v>
          </cell>
          <cell r="GY25">
            <v>0</v>
          </cell>
          <cell r="GZ25">
            <v>1</v>
          </cell>
          <cell r="HA25">
            <v>0</v>
          </cell>
          <cell r="HB25">
            <v>0</v>
          </cell>
          <cell r="HC25">
            <v>0</v>
          </cell>
          <cell r="HD25">
            <v>0</v>
          </cell>
          <cell r="HE25">
            <v>0</v>
          </cell>
          <cell r="HF25">
            <v>0</v>
          </cell>
          <cell r="HG25">
            <v>0</v>
          </cell>
          <cell r="HH25">
            <v>0</v>
          </cell>
          <cell r="HI25">
            <v>0</v>
          </cell>
          <cell r="HJ25" t="str">
            <v/>
          </cell>
          <cell r="HK25" t="str">
            <v>Savon pour se laver Serviettes hygiéniques Papier toilette Brosse à dent</v>
          </cell>
          <cell r="HL25">
            <v>0</v>
          </cell>
          <cell r="HM25">
            <v>1</v>
          </cell>
          <cell r="HN25">
            <v>0</v>
          </cell>
          <cell r="HO25">
            <v>1</v>
          </cell>
          <cell r="HP25">
            <v>1</v>
          </cell>
          <cell r="HQ25">
            <v>0</v>
          </cell>
          <cell r="HR25">
            <v>1</v>
          </cell>
          <cell r="HS25">
            <v>0</v>
          </cell>
          <cell r="HT25">
            <v>0</v>
          </cell>
          <cell r="HU25">
            <v>0</v>
          </cell>
          <cell r="HV25">
            <v>0</v>
          </cell>
          <cell r="HW25" t="str">
            <v>Oui</v>
          </cell>
          <cell r="HX25" t="str">
            <v>Non</v>
          </cell>
          <cell r="HY25" t="str">
            <v>Oui</v>
          </cell>
          <cell r="HZ25" t="str">
            <v>Ouest</v>
          </cell>
          <cell r="IA25" t="str">
            <v>Différent</v>
          </cell>
          <cell r="IB25" t="str">
            <v>Port-au-Prince</v>
          </cell>
          <cell r="IC25" t="str">
            <v>Différent</v>
          </cell>
          <cell r="ID25" t="str">
            <v/>
          </cell>
          <cell r="IE25" t="str">
            <v/>
          </cell>
          <cell r="IF25" t="str">
            <v>Oui</v>
          </cell>
          <cell r="IG25" t="str">
            <v>Manifestations</v>
          </cell>
          <cell r="IH25">
            <v>0</v>
          </cell>
          <cell r="II25">
            <v>0</v>
          </cell>
          <cell r="IJ25">
            <v>1</v>
          </cell>
          <cell r="IK25">
            <v>0</v>
          </cell>
          <cell r="IL25">
            <v>0</v>
          </cell>
          <cell r="IM25">
            <v>0</v>
          </cell>
          <cell r="IN25" t="str">
            <v/>
          </cell>
          <cell r="IO25" t="str">
            <v>Augmentation des prix</v>
          </cell>
          <cell r="IP25">
            <v>0</v>
          </cell>
          <cell r="IQ25">
            <v>0</v>
          </cell>
          <cell r="IR25">
            <v>1</v>
          </cell>
          <cell r="IS25">
            <v>0</v>
          </cell>
          <cell r="IT25">
            <v>0</v>
          </cell>
          <cell r="IU25">
            <v>0</v>
          </cell>
          <cell r="IV25">
            <v>0</v>
          </cell>
          <cell r="IW25">
            <v>0</v>
          </cell>
          <cell r="IX25" t="str">
            <v/>
          </cell>
          <cell r="IY25" t="str">
            <v>Oui</v>
          </cell>
          <cell r="IZ25" t="str">
            <v/>
          </cell>
          <cell r="JA25" t="str">
            <v>Produits d'hygiène et assainissement</v>
          </cell>
          <cell r="JB25">
            <v>0</v>
          </cell>
          <cell r="JC25">
            <v>1</v>
          </cell>
          <cell r="JD25">
            <v>0</v>
          </cell>
          <cell r="JE25">
            <v>0</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cell r="MA25" t="str">
            <v/>
          </cell>
          <cell r="MB25" t="str">
            <v/>
          </cell>
          <cell r="MC25" t="str">
            <v/>
          </cell>
          <cell r="MD25" t="str">
            <v/>
          </cell>
          <cell r="ME25" t="str">
            <v/>
          </cell>
          <cell r="MF25" t="str">
            <v/>
          </cell>
          <cell r="MG25" t="str">
            <v/>
          </cell>
          <cell r="MH25" t="str">
            <v/>
          </cell>
          <cell r="MI25" t="str">
            <v/>
          </cell>
          <cell r="MJ25" t="str">
            <v/>
          </cell>
          <cell r="MK25" t="str">
            <v/>
          </cell>
          <cell r="ML25" t="str">
            <v/>
          </cell>
          <cell r="MM25" t="str">
            <v/>
          </cell>
          <cell r="MN25" t="str">
            <v/>
          </cell>
          <cell r="MO25" t="str">
            <v/>
          </cell>
          <cell r="MP25" t="str">
            <v/>
          </cell>
          <cell r="MQ25" t="str">
            <v/>
          </cell>
          <cell r="MR25" t="str">
            <v/>
          </cell>
          <cell r="MS25" t="str">
            <v/>
          </cell>
          <cell r="MT25" t="str">
            <v/>
          </cell>
          <cell r="MU25" t="str">
            <v/>
          </cell>
          <cell r="MV25" t="str">
            <v/>
          </cell>
          <cell r="MW25" t="str">
            <v/>
          </cell>
          <cell r="MX25" t="str">
            <v/>
          </cell>
          <cell r="MY25" t="str">
            <v/>
          </cell>
          <cell r="MZ25" t="str">
            <v/>
          </cell>
          <cell r="NA25" t="str">
            <v/>
          </cell>
          <cell r="NB25" t="str">
            <v/>
          </cell>
          <cell r="NC25" t="str">
            <v/>
          </cell>
          <cell r="ND25" t="str">
            <v/>
          </cell>
          <cell r="NE25" t="str">
            <v/>
          </cell>
          <cell r="NF25" t="str">
            <v/>
          </cell>
          <cell r="NG25" t="str">
            <v/>
          </cell>
          <cell r="NH25" t="str">
            <v/>
          </cell>
          <cell r="NI25" t="str">
            <v/>
          </cell>
          <cell r="NJ25" t="str">
            <v/>
          </cell>
          <cell r="NK25" t="str">
            <v/>
          </cell>
          <cell r="NL25" t="str">
            <v/>
          </cell>
          <cell r="NM25" t="str">
            <v/>
          </cell>
          <cell r="NN25" t="str">
            <v/>
          </cell>
          <cell r="NO25" t="str">
            <v/>
          </cell>
          <cell r="NP25" t="str">
            <v/>
          </cell>
          <cell r="NQ25" t="str">
            <v/>
          </cell>
          <cell r="NR25" t="str">
            <v/>
          </cell>
          <cell r="NS25" t="str">
            <v/>
          </cell>
          <cell r="NT25" t="str">
            <v/>
          </cell>
          <cell r="NU25" t="str">
            <v/>
          </cell>
          <cell r="NV25" t="str">
            <v/>
          </cell>
          <cell r="NW25" t="str">
            <v/>
          </cell>
          <cell r="NX25" t="str">
            <v/>
          </cell>
          <cell r="NY25" t="str">
            <v/>
          </cell>
          <cell r="NZ25" t="str">
            <v/>
          </cell>
          <cell r="OA25" t="str">
            <v/>
          </cell>
          <cell r="OB25" t="str">
            <v/>
          </cell>
          <cell r="OC25" t="str">
            <v/>
          </cell>
          <cell r="OD25" t="str">
            <v/>
          </cell>
          <cell r="OE25" t="str">
            <v/>
          </cell>
          <cell r="OF25" t="str">
            <v/>
          </cell>
          <cell r="OG25" t="str">
            <v/>
          </cell>
          <cell r="OH25" t="str">
            <v/>
          </cell>
          <cell r="OI25" t="str">
            <v/>
          </cell>
          <cell r="OJ25" t="str">
            <v/>
          </cell>
          <cell r="OK25" t="str">
            <v/>
          </cell>
          <cell r="OL25" t="str">
            <v/>
          </cell>
          <cell r="OM25" t="str">
            <v/>
          </cell>
          <cell r="ON25" t="str">
            <v/>
          </cell>
          <cell r="OO25" t="str">
            <v/>
          </cell>
          <cell r="OP25" t="str">
            <v/>
          </cell>
          <cell r="OQ25" t="str">
            <v/>
          </cell>
          <cell r="OR25" t="str">
            <v/>
          </cell>
          <cell r="OS25" t="str">
            <v/>
          </cell>
          <cell r="OT25" t="str">
            <v/>
          </cell>
          <cell r="OU25" t="str">
            <v/>
          </cell>
          <cell r="OV25" t="str">
            <v/>
          </cell>
          <cell r="OW25" t="str">
            <v/>
          </cell>
          <cell r="OX25" t="str">
            <v/>
          </cell>
          <cell r="OY25" t="str">
            <v/>
          </cell>
          <cell r="OZ25" t="str">
            <v/>
          </cell>
          <cell r="PA25" t="str">
            <v/>
          </cell>
          <cell r="PB25" t="str">
            <v/>
          </cell>
          <cell r="PC25" t="str">
            <v/>
          </cell>
          <cell r="PD25" t="str">
            <v/>
          </cell>
          <cell r="PE25" t="str">
            <v/>
          </cell>
          <cell r="PF25" t="str">
            <v/>
          </cell>
          <cell r="PG25" t="str">
            <v/>
          </cell>
          <cell r="PH25" t="str">
            <v/>
          </cell>
          <cell r="PI25" t="str">
            <v/>
          </cell>
          <cell r="PJ25" t="str">
            <v/>
          </cell>
          <cell r="PK25" t="str">
            <v/>
          </cell>
          <cell r="PL25" t="str">
            <v/>
          </cell>
          <cell r="PM25" t="str">
            <v/>
          </cell>
          <cell r="PN25" t="str">
            <v/>
          </cell>
          <cell r="PO25" t="str">
            <v/>
          </cell>
          <cell r="PP25" t="str">
            <v/>
          </cell>
          <cell r="PQ25" t="str">
            <v/>
          </cell>
          <cell r="PR25" t="str">
            <v/>
          </cell>
          <cell r="PS25" t="str">
            <v/>
          </cell>
          <cell r="PT25" t="str">
            <v/>
          </cell>
          <cell r="PU25" t="str">
            <v/>
          </cell>
          <cell r="PV25" t="str">
            <v/>
          </cell>
          <cell r="PW25" t="str">
            <v/>
          </cell>
          <cell r="PX25" t="str">
            <v/>
          </cell>
          <cell r="PY25" t="str">
            <v/>
          </cell>
          <cell r="PZ25" t="str">
            <v/>
          </cell>
          <cell r="QA25" t="str">
            <v/>
          </cell>
          <cell r="QB25" t="str">
            <v/>
          </cell>
          <cell r="QC25" t="str">
            <v/>
          </cell>
          <cell r="QD25" t="str">
            <v/>
          </cell>
          <cell r="QE25" t="str">
            <v/>
          </cell>
          <cell r="QF25" t="str">
            <v/>
          </cell>
          <cell r="QG25" t="str">
            <v/>
          </cell>
          <cell r="QH25" t="str">
            <v/>
          </cell>
          <cell r="QI25" t="str">
            <v/>
          </cell>
          <cell r="QJ25" t="str">
            <v/>
          </cell>
          <cell r="QK25" t="str">
            <v/>
          </cell>
          <cell r="QL25" t="str">
            <v/>
          </cell>
          <cell r="QM25" t="str">
            <v/>
          </cell>
          <cell r="QN25" t="str">
            <v/>
          </cell>
          <cell r="QO25" t="str">
            <v/>
          </cell>
          <cell r="QP25" t="str">
            <v/>
          </cell>
          <cell r="QQ25" t="str">
            <v/>
          </cell>
          <cell r="QR25" t="str">
            <v/>
          </cell>
          <cell r="QS25" t="str">
            <v/>
          </cell>
          <cell r="QT25" t="str">
            <v/>
          </cell>
          <cell r="QU25" t="str">
            <v/>
          </cell>
          <cell r="QV25" t="str">
            <v/>
          </cell>
          <cell r="QW25" t="str">
            <v/>
          </cell>
          <cell r="QX25" t="str">
            <v/>
          </cell>
          <cell r="QY25" t="str">
            <v/>
          </cell>
          <cell r="QZ25" t="str">
            <v/>
          </cell>
          <cell r="RA25" t="str">
            <v/>
          </cell>
          <cell r="RB25" t="str">
            <v/>
          </cell>
          <cell r="RC25" t="str">
            <v/>
          </cell>
          <cell r="RD25" t="str">
            <v/>
          </cell>
          <cell r="RE25" t="str">
            <v/>
          </cell>
          <cell r="RF25" t="str">
            <v/>
          </cell>
          <cell r="RG25" t="str">
            <v/>
          </cell>
          <cell r="RH25" t="str">
            <v/>
          </cell>
          <cell r="RI25" t="str">
            <v/>
          </cell>
          <cell r="RJ25" t="str">
            <v/>
          </cell>
          <cell r="RK25" t="str">
            <v/>
          </cell>
          <cell r="RL25" t="str">
            <v/>
          </cell>
          <cell r="RM25" t="str">
            <v/>
          </cell>
          <cell r="RN25" t="str">
            <v/>
          </cell>
          <cell r="RO25" t="str">
            <v/>
          </cell>
          <cell r="RP25" t="str">
            <v/>
          </cell>
          <cell r="RQ25" t="str">
            <v/>
          </cell>
          <cell r="RR25" t="str">
            <v/>
          </cell>
          <cell r="RS25" t="str">
            <v/>
          </cell>
          <cell r="RT25" t="str">
            <v/>
          </cell>
          <cell r="RU25" t="str">
            <v/>
          </cell>
          <cell r="RV25" t="str">
            <v/>
          </cell>
          <cell r="RW25" t="str">
            <v/>
          </cell>
          <cell r="RX25" t="str">
            <v/>
          </cell>
          <cell r="RY25" t="str">
            <v/>
          </cell>
          <cell r="RZ25" t="str">
            <v/>
          </cell>
          <cell r="SA25" t="str">
            <v/>
          </cell>
          <cell r="SB25" t="str">
            <v/>
          </cell>
          <cell r="SC25" t="str">
            <v/>
          </cell>
          <cell r="SD25" t="str">
            <v/>
          </cell>
          <cell r="SE25" t="str">
            <v/>
          </cell>
          <cell r="SF25" t="str">
            <v/>
          </cell>
          <cell r="SG25" t="str">
            <v/>
          </cell>
          <cell r="SH25" t="str">
            <v/>
          </cell>
          <cell r="SI25" t="str">
            <v/>
          </cell>
          <cell r="SJ25" t="str">
            <v/>
          </cell>
          <cell r="SK25" t="str">
            <v/>
          </cell>
          <cell r="SL25" t="str">
            <v/>
          </cell>
          <cell r="SM25" t="str">
            <v/>
          </cell>
          <cell r="SN25" t="str">
            <v/>
          </cell>
          <cell r="SO25" t="str">
            <v/>
          </cell>
          <cell r="SP25" t="str">
            <v/>
          </cell>
          <cell r="SQ25" t="str">
            <v/>
          </cell>
          <cell r="SR25" t="str">
            <v/>
          </cell>
          <cell r="SS25" t="str">
            <v/>
          </cell>
          <cell r="ST25" t="str">
            <v/>
          </cell>
          <cell r="SU25" t="str">
            <v/>
          </cell>
          <cell r="SV25" t="str">
            <v/>
          </cell>
          <cell r="SW25" t="str">
            <v/>
          </cell>
          <cell r="SX25" t="str">
            <v/>
          </cell>
          <cell r="SY25" t="str">
            <v/>
          </cell>
          <cell r="SZ25" t="str">
            <v/>
          </cell>
          <cell r="TA25" t="str">
            <v/>
          </cell>
          <cell r="TB25" t="str">
            <v/>
          </cell>
          <cell r="TC25" t="str">
            <v/>
          </cell>
          <cell r="TD25" t="str">
            <v/>
          </cell>
          <cell r="TE25" t="str">
            <v/>
          </cell>
          <cell r="TF25" t="str">
            <v/>
          </cell>
          <cell r="TG25" t="str">
            <v/>
          </cell>
          <cell r="TH25" t="str">
            <v/>
          </cell>
          <cell r="TI25" t="str">
            <v/>
          </cell>
          <cell r="TJ25" t="str">
            <v/>
          </cell>
          <cell r="TK25" t="str">
            <v/>
          </cell>
          <cell r="TL25" t="str">
            <v/>
          </cell>
          <cell r="TM25" t="str">
            <v/>
          </cell>
          <cell r="TN25">
            <v>0</v>
          </cell>
          <cell r="TO25">
            <v>0</v>
          </cell>
          <cell r="TP25">
            <v>0</v>
          </cell>
          <cell r="TQ25">
            <v>0</v>
          </cell>
          <cell r="TR25">
            <v>0</v>
          </cell>
          <cell r="TS25" t="str">
            <v/>
          </cell>
          <cell r="TT25" t="str">
            <v/>
          </cell>
          <cell r="TU25">
            <v>237463550</v>
          </cell>
          <cell r="TV25" t="str">
            <v>3eef8785-2dd7-4a94-8971-e6f2b74a504a</v>
          </cell>
          <cell r="TW25">
            <v>44530.798854166656</v>
          </cell>
          <cell r="TX25" t="str">
            <v/>
          </cell>
          <cell r="TY25" t="str">
            <v/>
          </cell>
          <cell r="TZ25" t="str">
            <v>submitted_via_web</v>
          </cell>
          <cell r="UA25" t="str">
            <v>icsm_haiti</v>
          </cell>
          <cell r="UB25" t="str">
            <v/>
          </cell>
          <cell r="UC25">
            <v>24</v>
          </cell>
          <cell r="UD25" t="str">
            <v/>
          </cell>
        </row>
        <row r="26">
          <cell r="D26">
            <v>44526.694800439807</v>
          </cell>
          <cell r="E26">
            <v>44526.698965405092</v>
          </cell>
          <cell r="F26">
            <v>44526</v>
          </cell>
          <cell r="H26" t="str">
            <v>audit.csv</v>
          </cell>
          <cell r="I26" t="str">
            <v>icsm_haiti</v>
          </cell>
          <cell r="J26" t="str">
            <v/>
          </cell>
          <cell r="K26" t="str">
            <v/>
          </cell>
          <cell r="L26">
            <v>44526</v>
          </cell>
          <cell r="M26" t="str">
            <v>Croix-Rouge Neerlandaise</v>
          </cell>
          <cell r="N26" t="str">
            <v/>
          </cell>
          <cell r="O26" t="str">
            <v>crnl</v>
          </cell>
          <cell r="P26" t="str">
            <v>Croix-Rouge Neerlandaise</v>
          </cell>
          <cell r="Q26" t="str">
            <v>Croix-Rouge Neerlandaise</v>
          </cell>
          <cell r="R26" t="str">
            <v>PS_6827</v>
          </cell>
          <cell r="S26" t="str">
            <v/>
          </cell>
          <cell r="T26" t="str">
            <v>crnl_ps</v>
          </cell>
          <cell r="U26" t="str">
            <v>PS_6827</v>
          </cell>
          <cell r="V26" t="str">
            <v>PS_6827</v>
          </cell>
          <cell r="W26" t="str">
            <v>Sud-Est</v>
          </cell>
          <cell r="X26" t="str">
            <v>Jacmel</v>
          </cell>
          <cell r="Y26" t="str">
            <v>HT0211</v>
          </cell>
          <cell r="Z26" t="str">
            <v>Jacmel</v>
          </cell>
          <cell r="AA26" t="str">
            <v>1re Section Bas Cap Rouge</v>
          </cell>
          <cell r="AB26" t="str">
            <v>HT0211-01</v>
          </cell>
          <cell r="AC26" t="str">
            <v>1re Section Bas Cap Rouge</v>
          </cell>
          <cell r="AD26" t="str">
            <v>Beaudoin</v>
          </cell>
          <cell r="AE26" t="str">
            <v/>
          </cell>
          <cell r="AF26" t="str">
            <v>jac_1</v>
          </cell>
          <cell r="AG26" t="str">
            <v>Beaudoin</v>
          </cell>
          <cell r="AH26" t="str">
            <v>Beaudoin</v>
          </cell>
          <cell r="AI26" t="str">
            <v>Marché Beaudoin</v>
          </cell>
          <cell r="AJ26" t="str">
            <v/>
          </cell>
          <cell r="AK26" t="str">
            <v>jac_1</v>
          </cell>
          <cell r="AL26" t="str">
            <v>Marché Beaudoin</v>
          </cell>
          <cell r="AM26" t="str">
            <v>Marché Beaudoin</v>
          </cell>
          <cell r="AN26" t="str">
            <v>Milieu urbain</v>
          </cell>
          <cell r="AO26" t="str">
            <v>Enquête auprès d'un marchand</v>
          </cell>
          <cell r="AP26" t="str">
            <v>Oui</v>
          </cell>
          <cell r="AQ26" t="str">
            <v/>
          </cell>
          <cell r="AR26" t="str">
            <v>Oui</v>
          </cell>
          <cell r="AS26" t="str">
            <v/>
          </cell>
          <cell r="AT26" t="str">
            <v>Homme</v>
          </cell>
          <cell r="AU26">
            <v>44526</v>
          </cell>
          <cell r="AV26">
            <v>44526</v>
          </cell>
          <cell r="AW26" t="str">
            <v>Détaillant avec boutique</v>
          </cell>
          <cell r="AX26" t="str">
            <v/>
          </cell>
          <cell r="AY26" t="str">
            <v>Produits et Ustensiles d'hygiène et assainissement</v>
          </cell>
          <cell r="AZ26">
            <v>0</v>
          </cell>
          <cell r="BA26">
            <v>1</v>
          </cell>
          <cell r="BB26">
            <v>0</v>
          </cell>
          <cell r="BC26">
            <v>0</v>
          </cell>
          <cell r="BD26" t="str">
            <v>wash</v>
          </cell>
          <cell r="BE26" t="str">
            <v>Produits et Ustensiles d'hygiène et assainissement</v>
          </cell>
          <cell r="BF26" t="str">
            <v>En espèces (Gourde)</v>
          </cell>
          <cell r="BG26">
            <v>1</v>
          </cell>
          <cell r="BH26">
            <v>0</v>
          </cell>
          <cell r="BI26">
            <v>0</v>
          </cell>
          <cell r="BJ26">
            <v>0</v>
          </cell>
          <cell r="BK26">
            <v>0</v>
          </cell>
          <cell r="BL26">
            <v>0</v>
          </cell>
          <cell r="BM26">
            <v>0</v>
          </cell>
          <cell r="BN26">
            <v>0</v>
          </cell>
          <cell r="BO26">
            <v>0</v>
          </cell>
          <cell r="BP26">
            <v>0</v>
          </cell>
          <cell r="BQ26" t="str">
            <v/>
          </cell>
          <cell r="BR26" t="str">
            <v>Non, il n'y a pas eu de variation</v>
          </cell>
          <cell r="BS26" t="str">
            <v>Entre 21 et 60</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Savon lessive Chlore en grain (nettoyage) Papier toilette</v>
          </cell>
          <cell r="EP26">
            <v>1</v>
          </cell>
          <cell r="EQ26">
            <v>0</v>
          </cell>
          <cell r="ER26">
            <v>0</v>
          </cell>
          <cell r="ES26">
            <v>1</v>
          </cell>
          <cell r="ET26">
            <v>0</v>
          </cell>
          <cell r="EU26">
            <v>1</v>
          </cell>
          <cell r="EV26">
            <v>0</v>
          </cell>
          <cell r="EW26">
            <v>0</v>
          </cell>
          <cell r="EX26">
            <v>0</v>
          </cell>
          <cell r="EY26">
            <v>0</v>
          </cell>
          <cell r="EZ26">
            <v>0</v>
          </cell>
          <cell r="FA26" t="str">
            <v>Oui</v>
          </cell>
          <cell r="FB26">
            <v>40</v>
          </cell>
          <cell r="FC26">
            <v>40</v>
          </cell>
          <cell r="FD26" t="str">
            <v/>
          </cell>
          <cell r="FE26" t="str">
            <v/>
          </cell>
          <cell r="FF26" t="str">
            <v/>
          </cell>
          <cell r="FG26">
            <v>40</v>
          </cell>
          <cell r="FH26" t="str">
            <v>Oui</v>
          </cell>
          <cell r="FI26" t="str">
            <v/>
          </cell>
          <cell r="FJ26" t="str">
            <v/>
          </cell>
          <cell r="FK26">
            <v>50</v>
          </cell>
          <cell r="FL26" t="str">
            <v>Oui</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Oui</v>
          </cell>
          <cell r="GG26" t="str">
            <v/>
          </cell>
          <cell r="GH26">
            <v>50</v>
          </cell>
          <cell r="GI26" t="str">
            <v/>
          </cell>
          <cell r="GJ26" t="str">
            <v/>
          </cell>
          <cell r="GK26" t="str">
            <v/>
          </cell>
          <cell r="GL26" t="str">
            <v/>
          </cell>
          <cell r="GM26" t="str">
            <v/>
          </cell>
          <cell r="GN26" t="str">
            <v/>
          </cell>
          <cell r="GO26" t="str">
            <v>Oui</v>
          </cell>
          <cell r="GP26" t="str">
            <v>NA</v>
          </cell>
          <cell r="GQ26">
            <v>50</v>
          </cell>
          <cell r="GR26" t="str">
            <v/>
          </cell>
          <cell r="GS26" t="str">
            <v/>
          </cell>
          <cell r="GT26" t="str">
            <v/>
          </cell>
          <cell r="GU26" t="str">
            <v>Oui</v>
          </cell>
          <cell r="GV26" t="str">
            <v>Autre (précisez)</v>
          </cell>
          <cell r="GW26">
            <v>0</v>
          </cell>
          <cell r="GX26">
            <v>0</v>
          </cell>
          <cell r="GY26">
            <v>0</v>
          </cell>
          <cell r="GZ26">
            <v>0</v>
          </cell>
          <cell r="HA26">
            <v>0</v>
          </cell>
          <cell r="HB26">
            <v>0</v>
          </cell>
          <cell r="HC26">
            <v>0</v>
          </cell>
          <cell r="HD26">
            <v>0</v>
          </cell>
          <cell r="HE26">
            <v>0</v>
          </cell>
          <cell r="HF26">
            <v>0</v>
          </cell>
          <cell r="HG26">
            <v>0</v>
          </cell>
          <cell r="HH26">
            <v>1</v>
          </cell>
          <cell r="HI26">
            <v>0</v>
          </cell>
          <cell r="HJ26" t="str">
            <v>Yo paka jwenn klorox</v>
          </cell>
          <cell r="HK26" t="str">
            <v>Chlore en grain (nettoyage)</v>
          </cell>
          <cell r="HL26">
            <v>0</v>
          </cell>
          <cell r="HM26">
            <v>0</v>
          </cell>
          <cell r="HN26">
            <v>0</v>
          </cell>
          <cell r="HO26">
            <v>0</v>
          </cell>
          <cell r="HP26">
            <v>0</v>
          </cell>
          <cell r="HQ26">
            <v>1</v>
          </cell>
          <cell r="HR26">
            <v>0</v>
          </cell>
          <cell r="HS26">
            <v>0</v>
          </cell>
          <cell r="HT26">
            <v>0</v>
          </cell>
          <cell r="HU26">
            <v>0</v>
          </cell>
          <cell r="HV26">
            <v>0</v>
          </cell>
          <cell r="HW26" t="str">
            <v>Oui</v>
          </cell>
          <cell r="HX26" t="str">
            <v>Oui</v>
          </cell>
          <cell r="HY26" t="str">
            <v>Oui</v>
          </cell>
          <cell r="HZ26" t="str">
            <v>Ouest</v>
          </cell>
          <cell r="IA26" t="str">
            <v>Différent</v>
          </cell>
          <cell r="IB26" t="str">
            <v>Port-au-Prince</v>
          </cell>
          <cell r="IC26" t="str">
            <v>Différent</v>
          </cell>
          <cell r="ID26" t="str">
            <v/>
          </cell>
          <cell r="IE26" t="str">
            <v/>
          </cell>
          <cell r="IF26" t="str">
            <v>Oui</v>
          </cell>
          <cell r="IG26" t="str">
            <v>Manifestations</v>
          </cell>
          <cell r="IH26">
            <v>0</v>
          </cell>
          <cell r="II26">
            <v>0</v>
          </cell>
          <cell r="IJ26">
            <v>1</v>
          </cell>
          <cell r="IK26">
            <v>0</v>
          </cell>
          <cell r="IL26">
            <v>0</v>
          </cell>
          <cell r="IM26">
            <v>0</v>
          </cell>
          <cell r="IN26" t="str">
            <v/>
          </cell>
          <cell r="IO26" t="str">
            <v>Augmentation des prix</v>
          </cell>
          <cell r="IP26">
            <v>0</v>
          </cell>
          <cell r="IQ26">
            <v>0</v>
          </cell>
          <cell r="IR26">
            <v>1</v>
          </cell>
          <cell r="IS26">
            <v>0</v>
          </cell>
          <cell r="IT26">
            <v>0</v>
          </cell>
          <cell r="IU26">
            <v>0</v>
          </cell>
          <cell r="IV26">
            <v>0</v>
          </cell>
          <cell r="IW26">
            <v>0</v>
          </cell>
          <cell r="IX26" t="str">
            <v/>
          </cell>
          <cell r="IY26" t="str">
            <v>Oui</v>
          </cell>
          <cell r="IZ26" t="str">
            <v/>
          </cell>
          <cell r="JA26" t="str">
            <v>Produits d'hygiène et assainissement</v>
          </cell>
          <cell r="JB26">
            <v>0</v>
          </cell>
          <cell r="JC26">
            <v>1</v>
          </cell>
          <cell r="JD26">
            <v>0</v>
          </cell>
          <cell r="JE26">
            <v>0</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cell r="MA26" t="str">
            <v/>
          </cell>
          <cell r="MB26" t="str">
            <v/>
          </cell>
          <cell r="MC26" t="str">
            <v/>
          </cell>
          <cell r="MD26" t="str">
            <v/>
          </cell>
          <cell r="ME26" t="str">
            <v/>
          </cell>
          <cell r="MF26" t="str">
            <v/>
          </cell>
          <cell r="MG26" t="str">
            <v/>
          </cell>
          <cell r="MH26" t="str">
            <v/>
          </cell>
          <cell r="MI26" t="str">
            <v/>
          </cell>
          <cell r="MJ26" t="str">
            <v/>
          </cell>
          <cell r="MK26" t="str">
            <v/>
          </cell>
          <cell r="ML26" t="str">
            <v/>
          </cell>
          <cell r="MM26" t="str">
            <v/>
          </cell>
          <cell r="MN26" t="str">
            <v/>
          </cell>
          <cell r="MO26" t="str">
            <v/>
          </cell>
          <cell r="MP26" t="str">
            <v/>
          </cell>
          <cell r="MQ26" t="str">
            <v/>
          </cell>
          <cell r="MR26" t="str">
            <v/>
          </cell>
          <cell r="MS26" t="str">
            <v/>
          </cell>
          <cell r="MT26" t="str">
            <v/>
          </cell>
          <cell r="MU26" t="str">
            <v/>
          </cell>
          <cell r="MV26" t="str">
            <v/>
          </cell>
          <cell r="MW26" t="str">
            <v/>
          </cell>
          <cell r="MX26" t="str">
            <v/>
          </cell>
          <cell r="MY26" t="str">
            <v/>
          </cell>
          <cell r="MZ26" t="str">
            <v/>
          </cell>
          <cell r="NA26" t="str">
            <v/>
          </cell>
          <cell r="NB26" t="str">
            <v/>
          </cell>
          <cell r="NC26" t="str">
            <v/>
          </cell>
          <cell r="ND26" t="str">
            <v/>
          </cell>
          <cell r="NE26" t="str">
            <v/>
          </cell>
          <cell r="NF26" t="str">
            <v/>
          </cell>
          <cell r="NG26" t="str">
            <v/>
          </cell>
          <cell r="NH26" t="str">
            <v/>
          </cell>
          <cell r="NI26" t="str">
            <v/>
          </cell>
          <cell r="NJ26" t="str">
            <v/>
          </cell>
          <cell r="NK26" t="str">
            <v/>
          </cell>
          <cell r="NL26" t="str">
            <v/>
          </cell>
          <cell r="NM26" t="str">
            <v/>
          </cell>
          <cell r="NN26" t="str">
            <v/>
          </cell>
          <cell r="NO26" t="str">
            <v/>
          </cell>
          <cell r="NP26" t="str">
            <v/>
          </cell>
          <cell r="NQ26" t="str">
            <v/>
          </cell>
          <cell r="NR26" t="str">
            <v/>
          </cell>
          <cell r="NS26" t="str">
            <v/>
          </cell>
          <cell r="NT26" t="str">
            <v/>
          </cell>
          <cell r="NU26" t="str">
            <v/>
          </cell>
          <cell r="NV26" t="str">
            <v/>
          </cell>
          <cell r="NW26" t="str">
            <v/>
          </cell>
          <cell r="NX26" t="str">
            <v/>
          </cell>
          <cell r="NY26" t="str">
            <v/>
          </cell>
          <cell r="NZ26" t="str">
            <v/>
          </cell>
          <cell r="OA26" t="str">
            <v/>
          </cell>
          <cell r="OB26" t="str">
            <v/>
          </cell>
          <cell r="OC26" t="str">
            <v/>
          </cell>
          <cell r="OD26" t="str">
            <v/>
          </cell>
          <cell r="OE26" t="str">
            <v/>
          </cell>
          <cell r="OF26" t="str">
            <v/>
          </cell>
          <cell r="OG26" t="str">
            <v/>
          </cell>
          <cell r="OH26" t="str">
            <v/>
          </cell>
          <cell r="OI26" t="str">
            <v/>
          </cell>
          <cell r="OJ26" t="str">
            <v/>
          </cell>
          <cell r="OK26" t="str">
            <v/>
          </cell>
          <cell r="OL26" t="str">
            <v/>
          </cell>
          <cell r="OM26" t="str">
            <v/>
          </cell>
          <cell r="ON26" t="str">
            <v/>
          </cell>
          <cell r="OO26" t="str">
            <v/>
          </cell>
          <cell r="OP26" t="str">
            <v/>
          </cell>
          <cell r="OQ26" t="str">
            <v/>
          </cell>
          <cell r="OR26" t="str">
            <v/>
          </cell>
          <cell r="OS26" t="str">
            <v/>
          </cell>
          <cell r="OT26" t="str">
            <v/>
          </cell>
          <cell r="OU26" t="str">
            <v/>
          </cell>
          <cell r="OV26" t="str">
            <v/>
          </cell>
          <cell r="OW26" t="str">
            <v/>
          </cell>
          <cell r="OX26" t="str">
            <v/>
          </cell>
          <cell r="OY26" t="str">
            <v/>
          </cell>
          <cell r="OZ26" t="str">
            <v/>
          </cell>
          <cell r="PA26" t="str">
            <v/>
          </cell>
          <cell r="PB26" t="str">
            <v/>
          </cell>
          <cell r="PC26" t="str">
            <v/>
          </cell>
          <cell r="PD26" t="str">
            <v/>
          </cell>
          <cell r="PE26" t="str">
            <v/>
          </cell>
          <cell r="PF26" t="str">
            <v/>
          </cell>
          <cell r="PG26" t="str">
            <v/>
          </cell>
          <cell r="PH26" t="str">
            <v/>
          </cell>
          <cell r="PI26" t="str">
            <v/>
          </cell>
          <cell r="PJ26" t="str">
            <v/>
          </cell>
          <cell r="PK26" t="str">
            <v/>
          </cell>
          <cell r="PL26" t="str">
            <v/>
          </cell>
          <cell r="PM26" t="str">
            <v/>
          </cell>
          <cell r="PN26" t="str">
            <v/>
          </cell>
          <cell r="PO26" t="str">
            <v/>
          </cell>
          <cell r="PP26" t="str">
            <v/>
          </cell>
          <cell r="PQ26" t="str">
            <v/>
          </cell>
          <cell r="PR26" t="str">
            <v/>
          </cell>
          <cell r="PS26" t="str">
            <v/>
          </cell>
          <cell r="PT26" t="str">
            <v/>
          </cell>
          <cell r="PU26" t="str">
            <v/>
          </cell>
          <cell r="PV26" t="str">
            <v/>
          </cell>
          <cell r="PW26" t="str">
            <v/>
          </cell>
          <cell r="PX26" t="str">
            <v/>
          </cell>
          <cell r="PY26" t="str">
            <v/>
          </cell>
          <cell r="PZ26" t="str">
            <v/>
          </cell>
          <cell r="QA26" t="str">
            <v/>
          </cell>
          <cell r="QB26" t="str">
            <v/>
          </cell>
          <cell r="QC26" t="str">
            <v/>
          </cell>
          <cell r="QD26" t="str">
            <v/>
          </cell>
          <cell r="QE26" t="str">
            <v/>
          </cell>
          <cell r="QF26" t="str">
            <v/>
          </cell>
          <cell r="QG26" t="str">
            <v/>
          </cell>
          <cell r="QH26" t="str">
            <v/>
          </cell>
          <cell r="QI26" t="str">
            <v/>
          </cell>
          <cell r="QJ26" t="str">
            <v/>
          </cell>
          <cell r="QK26" t="str">
            <v/>
          </cell>
          <cell r="QL26" t="str">
            <v/>
          </cell>
          <cell r="QM26" t="str">
            <v/>
          </cell>
          <cell r="QN26" t="str">
            <v/>
          </cell>
          <cell r="QO26" t="str">
            <v/>
          </cell>
          <cell r="QP26" t="str">
            <v/>
          </cell>
          <cell r="QQ26" t="str">
            <v/>
          </cell>
          <cell r="QR26" t="str">
            <v/>
          </cell>
          <cell r="QS26" t="str">
            <v/>
          </cell>
          <cell r="QT26" t="str">
            <v/>
          </cell>
          <cell r="QU26" t="str">
            <v/>
          </cell>
          <cell r="QV26" t="str">
            <v/>
          </cell>
          <cell r="QW26" t="str">
            <v/>
          </cell>
          <cell r="QX26" t="str">
            <v/>
          </cell>
          <cell r="QY26" t="str">
            <v/>
          </cell>
          <cell r="QZ26" t="str">
            <v/>
          </cell>
          <cell r="RA26" t="str">
            <v/>
          </cell>
          <cell r="RB26" t="str">
            <v/>
          </cell>
          <cell r="RC26" t="str">
            <v/>
          </cell>
          <cell r="RD26" t="str">
            <v/>
          </cell>
          <cell r="RE26" t="str">
            <v/>
          </cell>
          <cell r="RF26" t="str">
            <v/>
          </cell>
          <cell r="RG26" t="str">
            <v/>
          </cell>
          <cell r="RH26" t="str">
            <v/>
          </cell>
          <cell r="RI26" t="str">
            <v/>
          </cell>
          <cell r="RJ26" t="str">
            <v/>
          </cell>
          <cell r="RK26" t="str">
            <v/>
          </cell>
          <cell r="RL26" t="str">
            <v/>
          </cell>
          <cell r="RM26" t="str">
            <v/>
          </cell>
          <cell r="RN26" t="str">
            <v/>
          </cell>
          <cell r="RO26" t="str">
            <v/>
          </cell>
          <cell r="RP26" t="str">
            <v/>
          </cell>
          <cell r="RQ26" t="str">
            <v/>
          </cell>
          <cell r="RR26" t="str">
            <v/>
          </cell>
          <cell r="RS26" t="str">
            <v/>
          </cell>
          <cell r="RT26" t="str">
            <v/>
          </cell>
          <cell r="RU26" t="str">
            <v/>
          </cell>
          <cell r="RV26" t="str">
            <v/>
          </cell>
          <cell r="RW26" t="str">
            <v/>
          </cell>
          <cell r="RX26" t="str">
            <v/>
          </cell>
          <cell r="RY26" t="str">
            <v/>
          </cell>
          <cell r="RZ26" t="str">
            <v/>
          </cell>
          <cell r="SA26" t="str">
            <v/>
          </cell>
          <cell r="SB26" t="str">
            <v/>
          </cell>
          <cell r="SC26" t="str">
            <v/>
          </cell>
          <cell r="SD26" t="str">
            <v/>
          </cell>
          <cell r="SE26" t="str">
            <v/>
          </cell>
          <cell r="SF26" t="str">
            <v/>
          </cell>
          <cell r="SG26" t="str">
            <v/>
          </cell>
          <cell r="SH26" t="str">
            <v/>
          </cell>
          <cell r="SI26" t="str">
            <v/>
          </cell>
          <cell r="SJ26" t="str">
            <v/>
          </cell>
          <cell r="SK26" t="str">
            <v/>
          </cell>
          <cell r="SL26" t="str">
            <v/>
          </cell>
          <cell r="SM26" t="str">
            <v/>
          </cell>
          <cell r="SN26" t="str">
            <v/>
          </cell>
          <cell r="SO26" t="str">
            <v/>
          </cell>
          <cell r="SP26" t="str">
            <v/>
          </cell>
          <cell r="SQ26" t="str">
            <v/>
          </cell>
          <cell r="SR26" t="str">
            <v/>
          </cell>
          <cell r="SS26" t="str">
            <v/>
          </cell>
          <cell r="ST26" t="str">
            <v/>
          </cell>
          <cell r="SU26" t="str">
            <v/>
          </cell>
          <cell r="SV26" t="str">
            <v/>
          </cell>
          <cell r="SW26" t="str">
            <v/>
          </cell>
          <cell r="SX26" t="str">
            <v/>
          </cell>
          <cell r="SY26" t="str">
            <v/>
          </cell>
          <cell r="SZ26" t="str">
            <v/>
          </cell>
          <cell r="TA26" t="str">
            <v/>
          </cell>
          <cell r="TB26" t="str">
            <v/>
          </cell>
          <cell r="TC26" t="str">
            <v/>
          </cell>
          <cell r="TD26" t="str">
            <v/>
          </cell>
          <cell r="TE26" t="str">
            <v/>
          </cell>
          <cell r="TF26" t="str">
            <v/>
          </cell>
          <cell r="TG26" t="str">
            <v/>
          </cell>
          <cell r="TH26" t="str">
            <v/>
          </cell>
          <cell r="TI26" t="str">
            <v/>
          </cell>
          <cell r="TJ26" t="str">
            <v/>
          </cell>
          <cell r="TK26" t="str">
            <v/>
          </cell>
          <cell r="TL26" t="str">
            <v/>
          </cell>
          <cell r="TM26" t="str">
            <v/>
          </cell>
          <cell r="TN26">
            <v>0</v>
          </cell>
          <cell r="TO26">
            <v>0</v>
          </cell>
          <cell r="TP26">
            <v>0</v>
          </cell>
          <cell r="TQ26">
            <v>0</v>
          </cell>
          <cell r="TR26">
            <v>0</v>
          </cell>
          <cell r="TS26" t="str">
            <v>Ils ont besoin de chlore</v>
          </cell>
          <cell r="TT26" t="str">
            <v/>
          </cell>
          <cell r="TU26">
            <v>237463555</v>
          </cell>
          <cell r="TV26" t="str">
            <v>2dc3e8bf-7c15-4f99-8067-7cd2102bea90</v>
          </cell>
          <cell r="TW26">
            <v>44530.79886574074</v>
          </cell>
          <cell r="TX26" t="str">
            <v/>
          </cell>
          <cell r="TY26" t="str">
            <v/>
          </cell>
          <cell r="TZ26" t="str">
            <v>submitted_via_web</v>
          </cell>
          <cell r="UA26" t="str">
            <v>icsm_haiti</v>
          </cell>
          <cell r="UB26" t="str">
            <v/>
          </cell>
          <cell r="UC26">
            <v>25</v>
          </cell>
          <cell r="UD26" t="str">
            <v/>
          </cell>
        </row>
        <row r="27">
          <cell r="D27">
            <v>44526.700162337962</v>
          </cell>
          <cell r="E27">
            <v>44526.703968148147</v>
          </cell>
          <cell r="F27">
            <v>44526</v>
          </cell>
          <cell r="H27" t="str">
            <v>audit.csv</v>
          </cell>
          <cell r="I27" t="str">
            <v>icsm_haiti</v>
          </cell>
          <cell r="J27" t="str">
            <v/>
          </cell>
          <cell r="K27" t="str">
            <v/>
          </cell>
          <cell r="L27">
            <v>44526</v>
          </cell>
          <cell r="M27" t="str">
            <v>Croix-Rouge Neerlandaise</v>
          </cell>
          <cell r="N27" t="str">
            <v/>
          </cell>
          <cell r="O27" t="str">
            <v>crnl</v>
          </cell>
          <cell r="P27" t="str">
            <v>Croix-Rouge Neerlandaise</v>
          </cell>
          <cell r="Q27" t="str">
            <v>Croix-Rouge Neerlandaise</v>
          </cell>
          <cell r="R27" t="str">
            <v>PS_6827</v>
          </cell>
          <cell r="S27" t="str">
            <v/>
          </cell>
          <cell r="T27" t="str">
            <v>crnl_ps</v>
          </cell>
          <cell r="U27" t="str">
            <v>PS_6827</v>
          </cell>
          <cell r="V27" t="str">
            <v>PS_6827</v>
          </cell>
          <cell r="W27" t="str">
            <v>Sud-Est</v>
          </cell>
          <cell r="X27" t="str">
            <v>Jacmel</v>
          </cell>
          <cell r="Y27" t="str">
            <v>HT0211</v>
          </cell>
          <cell r="Z27" t="str">
            <v>Jacmel</v>
          </cell>
          <cell r="AA27" t="str">
            <v>1re Section Bas Cap Rouge</v>
          </cell>
          <cell r="AB27" t="str">
            <v>HT0211-01</v>
          </cell>
          <cell r="AC27" t="str">
            <v>1re Section Bas Cap Rouge</v>
          </cell>
          <cell r="AD27" t="str">
            <v>Beaudoin</v>
          </cell>
          <cell r="AE27" t="str">
            <v/>
          </cell>
          <cell r="AF27" t="str">
            <v>jac_1</v>
          </cell>
          <cell r="AG27" t="str">
            <v>Beaudoin</v>
          </cell>
          <cell r="AH27" t="str">
            <v>Beaudoin</v>
          </cell>
          <cell r="AI27" t="str">
            <v>Marché Beaudoin</v>
          </cell>
          <cell r="AJ27" t="str">
            <v/>
          </cell>
          <cell r="AK27" t="str">
            <v>jac_1</v>
          </cell>
          <cell r="AL27" t="str">
            <v>Marché Beaudoin</v>
          </cell>
          <cell r="AM27" t="str">
            <v>Marché Beaudoin</v>
          </cell>
          <cell r="AN27" t="str">
            <v>Milieu urbain</v>
          </cell>
          <cell r="AO27" t="str">
            <v>Enquête auprès d'un marchand</v>
          </cell>
          <cell r="AP27" t="str">
            <v>Oui</v>
          </cell>
          <cell r="AQ27" t="str">
            <v/>
          </cell>
          <cell r="AR27" t="str">
            <v>Oui</v>
          </cell>
          <cell r="AS27" t="str">
            <v/>
          </cell>
          <cell r="AT27" t="str">
            <v>Femme</v>
          </cell>
          <cell r="AU27">
            <v>44526</v>
          </cell>
          <cell r="AV27">
            <v>44526</v>
          </cell>
          <cell r="AW27" t="str">
            <v>Détaillant avec boutique</v>
          </cell>
          <cell r="AX27" t="str">
            <v/>
          </cell>
          <cell r="AY27" t="str">
            <v>Produits et Ustensiles d'hygiène et assainissement</v>
          </cell>
          <cell r="AZ27">
            <v>0</v>
          </cell>
          <cell r="BA27">
            <v>1</v>
          </cell>
          <cell r="BB27">
            <v>0</v>
          </cell>
          <cell r="BC27">
            <v>0</v>
          </cell>
          <cell r="BD27" t="str">
            <v>wash</v>
          </cell>
          <cell r="BE27" t="str">
            <v>Produits et Ustensiles d'hygiène et assainissement</v>
          </cell>
          <cell r="BF27" t="str">
            <v>En espèces (Gourde)</v>
          </cell>
          <cell r="BG27">
            <v>1</v>
          </cell>
          <cell r="BH27">
            <v>0</v>
          </cell>
          <cell r="BI27">
            <v>0</v>
          </cell>
          <cell r="BJ27">
            <v>0</v>
          </cell>
          <cell r="BK27">
            <v>0</v>
          </cell>
          <cell r="BL27">
            <v>0</v>
          </cell>
          <cell r="BM27">
            <v>0</v>
          </cell>
          <cell r="BN27">
            <v>0</v>
          </cell>
          <cell r="BO27">
            <v>0</v>
          </cell>
          <cell r="BP27">
            <v>0</v>
          </cell>
          <cell r="BQ27" t="str">
            <v/>
          </cell>
          <cell r="BR27" t="str">
            <v>Non, il n'y a pas eu de variation</v>
          </cell>
          <cell r="BS27" t="str">
            <v>Moins de 20</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Brosse à dent Dentifrice Papier toilette Savon pour se laver</v>
          </cell>
          <cell r="EP27">
            <v>0</v>
          </cell>
          <cell r="EQ27">
            <v>1</v>
          </cell>
          <cell r="ER27">
            <v>1</v>
          </cell>
          <cell r="ES27">
            <v>1</v>
          </cell>
          <cell r="ET27">
            <v>0</v>
          </cell>
          <cell r="EU27">
            <v>0</v>
          </cell>
          <cell r="EV27">
            <v>1</v>
          </cell>
          <cell r="EW27">
            <v>0</v>
          </cell>
          <cell r="EX27">
            <v>0</v>
          </cell>
          <cell r="EY27">
            <v>0</v>
          </cell>
          <cell r="EZ27">
            <v>0</v>
          </cell>
          <cell r="FA27" t="str">
            <v/>
          </cell>
          <cell r="FB27" t="str">
            <v/>
          </cell>
          <cell r="FC27" t="str">
            <v/>
          </cell>
          <cell r="FD27" t="str">
            <v/>
          </cell>
          <cell r="FE27" t="str">
            <v/>
          </cell>
          <cell r="FF27" t="str">
            <v/>
          </cell>
          <cell r="FG27" t="str">
            <v/>
          </cell>
          <cell r="FH27" t="str">
            <v/>
          </cell>
          <cell r="FI27">
            <v>25</v>
          </cell>
          <cell r="FJ27" t="str">
            <v>Oui</v>
          </cell>
          <cell r="FK27">
            <v>50</v>
          </cell>
          <cell r="FL27" t="str">
            <v>Oui</v>
          </cell>
          <cell r="FM27" t="str">
            <v>Oui</v>
          </cell>
          <cell r="FN27">
            <v>50</v>
          </cell>
          <cell r="FO27" t="str">
            <v/>
          </cell>
          <cell r="FP27" t="str">
            <v/>
          </cell>
          <cell r="FQ27">
            <v>50</v>
          </cell>
          <cell r="FR27" t="str">
            <v>Oui</v>
          </cell>
          <cell r="FS27" t="str">
            <v>Oui</v>
          </cell>
          <cell r="FT27">
            <v>125</v>
          </cell>
          <cell r="FU27" t="str">
            <v/>
          </cell>
          <cell r="FV27" t="str">
            <v/>
          </cell>
          <cell r="FW27">
            <v>125</v>
          </cell>
          <cell r="FX27" t="str">
            <v>Oui</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Oui</v>
          </cell>
          <cell r="GV27" t="str">
            <v>Pas assez d'argent</v>
          </cell>
          <cell r="GW27">
            <v>0</v>
          </cell>
          <cell r="GX27">
            <v>0</v>
          </cell>
          <cell r="GY27">
            <v>0</v>
          </cell>
          <cell r="GZ27">
            <v>0</v>
          </cell>
          <cell r="HA27">
            <v>1</v>
          </cell>
          <cell r="HB27">
            <v>0</v>
          </cell>
          <cell r="HC27">
            <v>0</v>
          </cell>
          <cell r="HD27">
            <v>0</v>
          </cell>
          <cell r="HE27">
            <v>0</v>
          </cell>
          <cell r="HF27">
            <v>0</v>
          </cell>
          <cell r="HG27">
            <v>0</v>
          </cell>
          <cell r="HH27">
            <v>0</v>
          </cell>
          <cell r="HI27">
            <v>0</v>
          </cell>
          <cell r="HJ27" t="str">
            <v/>
          </cell>
          <cell r="HK27" t="str">
            <v>Brosse à dent Dentifrice Papier toilette Savon pour se laver</v>
          </cell>
          <cell r="HL27">
            <v>0</v>
          </cell>
          <cell r="HM27">
            <v>1</v>
          </cell>
          <cell r="HN27">
            <v>1</v>
          </cell>
          <cell r="HO27">
            <v>1</v>
          </cell>
          <cell r="HP27">
            <v>0</v>
          </cell>
          <cell r="HQ27">
            <v>0</v>
          </cell>
          <cell r="HR27">
            <v>1</v>
          </cell>
          <cell r="HS27">
            <v>0</v>
          </cell>
          <cell r="HT27">
            <v>0</v>
          </cell>
          <cell r="HU27">
            <v>0</v>
          </cell>
          <cell r="HV27">
            <v>0</v>
          </cell>
          <cell r="HW27" t="str">
            <v>Non</v>
          </cell>
          <cell r="HX27" t="str">
            <v>Non</v>
          </cell>
          <cell r="HY27" t="str">
            <v>Oui</v>
          </cell>
          <cell r="HZ27" t="str">
            <v>Ouest</v>
          </cell>
          <cell r="IA27" t="str">
            <v>Différent</v>
          </cell>
          <cell r="IB27" t="str">
            <v>Port-au-Prince</v>
          </cell>
          <cell r="IC27" t="str">
            <v>Différent</v>
          </cell>
          <cell r="ID27" t="str">
            <v/>
          </cell>
          <cell r="IE27" t="str">
            <v/>
          </cell>
          <cell r="IF27" t="str">
            <v>Oui</v>
          </cell>
          <cell r="IG27" t="str">
            <v>Vols ou pillages Manifestations</v>
          </cell>
          <cell r="IH27">
            <v>1</v>
          </cell>
          <cell r="II27">
            <v>0</v>
          </cell>
          <cell r="IJ27">
            <v>1</v>
          </cell>
          <cell r="IK27">
            <v>0</v>
          </cell>
          <cell r="IL27">
            <v>0</v>
          </cell>
          <cell r="IM27">
            <v>0</v>
          </cell>
          <cell r="IN27" t="str">
            <v/>
          </cell>
          <cell r="IO27" t="str">
            <v>Augmentation des prix Difficultés pour se réapprovisionner en marchandises</v>
          </cell>
          <cell r="IP27">
            <v>0</v>
          </cell>
          <cell r="IQ27">
            <v>0</v>
          </cell>
          <cell r="IR27">
            <v>1</v>
          </cell>
          <cell r="IS27">
            <v>1</v>
          </cell>
          <cell r="IT27">
            <v>0</v>
          </cell>
          <cell r="IU27">
            <v>0</v>
          </cell>
          <cell r="IV27">
            <v>0</v>
          </cell>
          <cell r="IW27">
            <v>0</v>
          </cell>
          <cell r="IX27" t="str">
            <v/>
          </cell>
          <cell r="IY27" t="str">
            <v>Oui</v>
          </cell>
          <cell r="IZ27" t="str">
            <v/>
          </cell>
          <cell r="JA27" t="str">
            <v>Produits d'hygiène et assainissement</v>
          </cell>
          <cell r="JB27">
            <v>0</v>
          </cell>
          <cell r="JC27">
            <v>1</v>
          </cell>
          <cell r="JD27">
            <v>0</v>
          </cell>
          <cell r="JE27">
            <v>0</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cell r="MA27" t="str">
            <v/>
          </cell>
          <cell r="MB27" t="str">
            <v/>
          </cell>
          <cell r="MC27" t="str">
            <v/>
          </cell>
          <cell r="MD27" t="str">
            <v/>
          </cell>
          <cell r="ME27" t="str">
            <v/>
          </cell>
          <cell r="MF27" t="str">
            <v/>
          </cell>
          <cell r="MG27" t="str">
            <v/>
          </cell>
          <cell r="MH27" t="str">
            <v/>
          </cell>
          <cell r="MI27" t="str">
            <v/>
          </cell>
          <cell r="MJ27" t="str">
            <v/>
          </cell>
          <cell r="MK27" t="str">
            <v/>
          </cell>
          <cell r="ML27" t="str">
            <v/>
          </cell>
          <cell r="MM27" t="str">
            <v/>
          </cell>
          <cell r="MN27" t="str">
            <v/>
          </cell>
          <cell r="MO27" t="str">
            <v/>
          </cell>
          <cell r="MP27" t="str">
            <v/>
          </cell>
          <cell r="MQ27" t="str">
            <v/>
          </cell>
          <cell r="MR27" t="str">
            <v/>
          </cell>
          <cell r="MS27" t="str">
            <v/>
          </cell>
          <cell r="MT27" t="str">
            <v/>
          </cell>
          <cell r="MU27" t="str">
            <v/>
          </cell>
          <cell r="MV27" t="str">
            <v/>
          </cell>
          <cell r="MW27" t="str">
            <v/>
          </cell>
          <cell r="MX27" t="str">
            <v/>
          </cell>
          <cell r="MY27" t="str">
            <v/>
          </cell>
          <cell r="MZ27" t="str">
            <v/>
          </cell>
          <cell r="NA27" t="str">
            <v/>
          </cell>
          <cell r="NB27" t="str">
            <v/>
          </cell>
          <cell r="NC27" t="str">
            <v/>
          </cell>
          <cell r="ND27" t="str">
            <v/>
          </cell>
          <cell r="NE27" t="str">
            <v/>
          </cell>
          <cell r="NF27" t="str">
            <v/>
          </cell>
          <cell r="NG27" t="str">
            <v/>
          </cell>
          <cell r="NH27" t="str">
            <v/>
          </cell>
          <cell r="NI27" t="str">
            <v/>
          </cell>
          <cell r="NJ27" t="str">
            <v/>
          </cell>
          <cell r="NK27" t="str">
            <v/>
          </cell>
          <cell r="NL27" t="str">
            <v/>
          </cell>
          <cell r="NM27" t="str">
            <v/>
          </cell>
          <cell r="NN27" t="str">
            <v/>
          </cell>
          <cell r="NO27" t="str">
            <v/>
          </cell>
          <cell r="NP27" t="str">
            <v/>
          </cell>
          <cell r="NQ27" t="str">
            <v/>
          </cell>
          <cell r="NR27" t="str">
            <v/>
          </cell>
          <cell r="NS27" t="str">
            <v/>
          </cell>
          <cell r="NT27" t="str">
            <v/>
          </cell>
          <cell r="NU27" t="str">
            <v/>
          </cell>
          <cell r="NV27" t="str">
            <v/>
          </cell>
          <cell r="NW27" t="str">
            <v/>
          </cell>
          <cell r="NX27" t="str">
            <v/>
          </cell>
          <cell r="NY27" t="str">
            <v/>
          </cell>
          <cell r="NZ27" t="str">
            <v/>
          </cell>
          <cell r="OA27" t="str">
            <v/>
          </cell>
          <cell r="OB27" t="str">
            <v/>
          </cell>
          <cell r="OC27" t="str">
            <v/>
          </cell>
          <cell r="OD27" t="str">
            <v/>
          </cell>
          <cell r="OE27" t="str">
            <v/>
          </cell>
          <cell r="OF27" t="str">
            <v/>
          </cell>
          <cell r="OG27" t="str">
            <v/>
          </cell>
          <cell r="OH27" t="str">
            <v/>
          </cell>
          <cell r="OI27" t="str">
            <v/>
          </cell>
          <cell r="OJ27" t="str">
            <v/>
          </cell>
          <cell r="OK27" t="str">
            <v/>
          </cell>
          <cell r="OL27" t="str">
            <v/>
          </cell>
          <cell r="OM27" t="str">
            <v/>
          </cell>
          <cell r="ON27" t="str">
            <v/>
          </cell>
          <cell r="OO27" t="str">
            <v/>
          </cell>
          <cell r="OP27" t="str">
            <v/>
          </cell>
          <cell r="OQ27" t="str">
            <v/>
          </cell>
          <cell r="OR27" t="str">
            <v/>
          </cell>
          <cell r="OS27" t="str">
            <v/>
          </cell>
          <cell r="OT27" t="str">
            <v/>
          </cell>
          <cell r="OU27" t="str">
            <v/>
          </cell>
          <cell r="OV27" t="str">
            <v/>
          </cell>
          <cell r="OW27" t="str">
            <v/>
          </cell>
          <cell r="OX27" t="str">
            <v/>
          </cell>
          <cell r="OY27" t="str">
            <v/>
          </cell>
          <cell r="OZ27" t="str">
            <v/>
          </cell>
          <cell r="PA27" t="str">
            <v/>
          </cell>
          <cell r="PB27" t="str">
            <v/>
          </cell>
          <cell r="PC27" t="str">
            <v/>
          </cell>
          <cell r="PD27" t="str">
            <v/>
          </cell>
          <cell r="PE27" t="str">
            <v/>
          </cell>
          <cell r="PF27" t="str">
            <v/>
          </cell>
          <cell r="PG27" t="str">
            <v/>
          </cell>
          <cell r="PH27" t="str">
            <v/>
          </cell>
          <cell r="PI27" t="str">
            <v/>
          </cell>
          <cell r="PJ27" t="str">
            <v/>
          </cell>
          <cell r="PK27" t="str">
            <v/>
          </cell>
          <cell r="PL27" t="str">
            <v/>
          </cell>
          <cell r="PM27" t="str">
            <v/>
          </cell>
          <cell r="PN27" t="str">
            <v/>
          </cell>
          <cell r="PO27" t="str">
            <v/>
          </cell>
          <cell r="PP27" t="str">
            <v/>
          </cell>
          <cell r="PQ27" t="str">
            <v/>
          </cell>
          <cell r="PR27" t="str">
            <v/>
          </cell>
          <cell r="PS27" t="str">
            <v/>
          </cell>
          <cell r="PT27" t="str">
            <v/>
          </cell>
          <cell r="PU27" t="str">
            <v/>
          </cell>
          <cell r="PV27" t="str">
            <v/>
          </cell>
          <cell r="PW27" t="str">
            <v/>
          </cell>
          <cell r="PX27" t="str">
            <v/>
          </cell>
          <cell r="PY27" t="str">
            <v/>
          </cell>
          <cell r="PZ27" t="str">
            <v/>
          </cell>
          <cell r="QA27" t="str">
            <v/>
          </cell>
          <cell r="QB27" t="str">
            <v/>
          </cell>
          <cell r="QC27" t="str">
            <v/>
          </cell>
          <cell r="QD27" t="str">
            <v/>
          </cell>
          <cell r="QE27" t="str">
            <v/>
          </cell>
          <cell r="QF27" t="str">
            <v/>
          </cell>
          <cell r="QG27" t="str">
            <v/>
          </cell>
          <cell r="QH27" t="str">
            <v/>
          </cell>
          <cell r="QI27" t="str">
            <v/>
          </cell>
          <cell r="QJ27" t="str">
            <v/>
          </cell>
          <cell r="QK27" t="str">
            <v/>
          </cell>
          <cell r="QL27" t="str">
            <v/>
          </cell>
          <cell r="QM27" t="str">
            <v/>
          </cell>
          <cell r="QN27" t="str">
            <v/>
          </cell>
          <cell r="QO27" t="str">
            <v/>
          </cell>
          <cell r="QP27" t="str">
            <v/>
          </cell>
          <cell r="QQ27" t="str">
            <v/>
          </cell>
          <cell r="QR27" t="str">
            <v/>
          </cell>
          <cell r="QS27" t="str">
            <v/>
          </cell>
          <cell r="QT27" t="str">
            <v/>
          </cell>
          <cell r="QU27" t="str">
            <v/>
          </cell>
          <cell r="QV27" t="str">
            <v/>
          </cell>
          <cell r="QW27" t="str">
            <v/>
          </cell>
          <cell r="QX27" t="str">
            <v/>
          </cell>
          <cell r="QY27" t="str">
            <v/>
          </cell>
          <cell r="QZ27" t="str">
            <v/>
          </cell>
          <cell r="RA27" t="str">
            <v/>
          </cell>
          <cell r="RB27" t="str">
            <v/>
          </cell>
          <cell r="RC27" t="str">
            <v/>
          </cell>
          <cell r="RD27" t="str">
            <v/>
          </cell>
          <cell r="RE27" t="str">
            <v/>
          </cell>
          <cell r="RF27" t="str">
            <v/>
          </cell>
          <cell r="RG27" t="str">
            <v/>
          </cell>
          <cell r="RH27" t="str">
            <v/>
          </cell>
          <cell r="RI27" t="str">
            <v/>
          </cell>
          <cell r="RJ27" t="str">
            <v/>
          </cell>
          <cell r="RK27" t="str">
            <v/>
          </cell>
          <cell r="RL27" t="str">
            <v/>
          </cell>
          <cell r="RM27" t="str">
            <v/>
          </cell>
          <cell r="RN27" t="str">
            <v/>
          </cell>
          <cell r="RO27" t="str">
            <v/>
          </cell>
          <cell r="RP27" t="str">
            <v/>
          </cell>
          <cell r="RQ27" t="str">
            <v/>
          </cell>
          <cell r="RR27" t="str">
            <v/>
          </cell>
          <cell r="RS27" t="str">
            <v/>
          </cell>
          <cell r="RT27" t="str">
            <v/>
          </cell>
          <cell r="RU27" t="str">
            <v/>
          </cell>
          <cell r="RV27" t="str">
            <v/>
          </cell>
          <cell r="RW27" t="str">
            <v/>
          </cell>
          <cell r="RX27" t="str">
            <v/>
          </cell>
          <cell r="RY27" t="str">
            <v/>
          </cell>
          <cell r="RZ27" t="str">
            <v/>
          </cell>
          <cell r="SA27" t="str">
            <v/>
          </cell>
          <cell r="SB27" t="str">
            <v/>
          </cell>
          <cell r="SC27" t="str">
            <v/>
          </cell>
          <cell r="SD27" t="str">
            <v/>
          </cell>
          <cell r="SE27" t="str">
            <v/>
          </cell>
          <cell r="SF27" t="str">
            <v/>
          </cell>
          <cell r="SG27" t="str">
            <v/>
          </cell>
          <cell r="SH27" t="str">
            <v/>
          </cell>
          <cell r="SI27" t="str">
            <v/>
          </cell>
          <cell r="SJ27" t="str">
            <v/>
          </cell>
          <cell r="SK27" t="str">
            <v/>
          </cell>
          <cell r="SL27" t="str">
            <v/>
          </cell>
          <cell r="SM27" t="str">
            <v/>
          </cell>
          <cell r="SN27" t="str">
            <v/>
          </cell>
          <cell r="SO27" t="str">
            <v/>
          </cell>
          <cell r="SP27" t="str">
            <v/>
          </cell>
          <cell r="SQ27" t="str">
            <v/>
          </cell>
          <cell r="SR27" t="str">
            <v/>
          </cell>
          <cell r="SS27" t="str">
            <v/>
          </cell>
          <cell r="ST27" t="str">
            <v/>
          </cell>
          <cell r="SU27" t="str">
            <v/>
          </cell>
          <cell r="SV27" t="str">
            <v/>
          </cell>
          <cell r="SW27" t="str">
            <v/>
          </cell>
          <cell r="SX27" t="str">
            <v/>
          </cell>
          <cell r="SY27" t="str">
            <v/>
          </cell>
          <cell r="SZ27" t="str">
            <v/>
          </cell>
          <cell r="TA27" t="str">
            <v/>
          </cell>
          <cell r="TB27" t="str">
            <v/>
          </cell>
          <cell r="TC27" t="str">
            <v/>
          </cell>
          <cell r="TD27" t="str">
            <v/>
          </cell>
          <cell r="TE27" t="str">
            <v/>
          </cell>
          <cell r="TF27" t="str">
            <v/>
          </cell>
          <cell r="TG27" t="str">
            <v/>
          </cell>
          <cell r="TH27" t="str">
            <v/>
          </cell>
          <cell r="TI27" t="str">
            <v/>
          </cell>
          <cell r="TJ27" t="str">
            <v/>
          </cell>
          <cell r="TK27" t="str">
            <v/>
          </cell>
          <cell r="TL27" t="str">
            <v/>
          </cell>
          <cell r="TM27" t="str">
            <v/>
          </cell>
          <cell r="TN27">
            <v>0</v>
          </cell>
          <cell r="TO27">
            <v>0</v>
          </cell>
          <cell r="TP27">
            <v>0</v>
          </cell>
          <cell r="TQ27">
            <v>0</v>
          </cell>
          <cell r="TR27">
            <v>0</v>
          </cell>
          <cell r="TS27" t="str">
            <v/>
          </cell>
          <cell r="TT27" t="str">
            <v/>
          </cell>
          <cell r="TU27">
            <v>237463559</v>
          </cell>
          <cell r="TV27" t="str">
            <v>65811ea3-d64f-4b08-a30a-1dc76f31e4e3</v>
          </cell>
          <cell r="TW27">
            <v>44530.798877314817</v>
          </cell>
          <cell r="TX27" t="str">
            <v/>
          </cell>
          <cell r="TY27" t="str">
            <v/>
          </cell>
          <cell r="TZ27" t="str">
            <v>submitted_via_web</v>
          </cell>
          <cell r="UA27" t="str">
            <v>icsm_haiti</v>
          </cell>
          <cell r="UB27" t="str">
            <v/>
          </cell>
          <cell r="UC27">
            <v>26</v>
          </cell>
          <cell r="UD27" t="str">
            <v/>
          </cell>
        </row>
        <row r="28">
          <cell r="D28">
            <v>44526.706794641213</v>
          </cell>
          <cell r="E28">
            <v>44526.70918377315</v>
          </cell>
          <cell r="F28">
            <v>44526</v>
          </cell>
          <cell r="H28" t="str">
            <v>audit.csv</v>
          </cell>
          <cell r="I28" t="str">
            <v>icsm_haiti</v>
          </cell>
          <cell r="J28" t="str">
            <v/>
          </cell>
          <cell r="K28" t="str">
            <v/>
          </cell>
          <cell r="L28">
            <v>44526</v>
          </cell>
          <cell r="M28" t="str">
            <v>Croix-Rouge Neerlandaise</v>
          </cell>
          <cell r="N28" t="str">
            <v/>
          </cell>
          <cell r="O28" t="str">
            <v>crnl</v>
          </cell>
          <cell r="P28" t="str">
            <v>Croix-Rouge Neerlandaise</v>
          </cell>
          <cell r="Q28" t="str">
            <v>Croix-Rouge Neerlandaise</v>
          </cell>
          <cell r="R28" t="str">
            <v>PS_6827</v>
          </cell>
          <cell r="S28" t="str">
            <v/>
          </cell>
          <cell r="T28" t="str">
            <v>crnl_ps</v>
          </cell>
          <cell r="U28" t="str">
            <v>PS_6827</v>
          </cell>
          <cell r="V28" t="str">
            <v>PS_6827</v>
          </cell>
          <cell r="W28" t="str">
            <v>Sud-Est</v>
          </cell>
          <cell r="X28" t="str">
            <v>Jacmel</v>
          </cell>
          <cell r="Y28" t="str">
            <v>HT0211</v>
          </cell>
          <cell r="Z28" t="str">
            <v>Jacmel</v>
          </cell>
          <cell r="AA28" t="str">
            <v>1re Section Bas Cap Rouge</v>
          </cell>
          <cell r="AB28" t="str">
            <v>HT0211-01</v>
          </cell>
          <cell r="AC28" t="str">
            <v>1re Section Bas Cap Rouge</v>
          </cell>
          <cell r="AD28" t="str">
            <v>Beaudoin</v>
          </cell>
          <cell r="AE28" t="str">
            <v/>
          </cell>
          <cell r="AF28" t="str">
            <v>jac_1</v>
          </cell>
          <cell r="AG28" t="str">
            <v>Beaudoin</v>
          </cell>
          <cell r="AH28" t="str">
            <v>Beaudoin</v>
          </cell>
          <cell r="AI28" t="str">
            <v>Marché Beaudoin</v>
          </cell>
          <cell r="AJ28" t="str">
            <v/>
          </cell>
          <cell r="AK28" t="str">
            <v>jac_1</v>
          </cell>
          <cell r="AL28" t="str">
            <v>Marché Beaudoin</v>
          </cell>
          <cell r="AM28" t="str">
            <v>Marché Beaudoin</v>
          </cell>
          <cell r="AN28" t="str">
            <v>Milieu urbain</v>
          </cell>
          <cell r="AO28" t="str">
            <v>Enquête auprès d'un marchand</v>
          </cell>
          <cell r="AP28" t="str">
            <v>Oui</v>
          </cell>
          <cell r="AQ28" t="str">
            <v/>
          </cell>
          <cell r="AR28" t="str">
            <v>Oui</v>
          </cell>
          <cell r="AS28" t="str">
            <v/>
          </cell>
          <cell r="AT28" t="str">
            <v>Femme</v>
          </cell>
          <cell r="AU28">
            <v>44526</v>
          </cell>
          <cell r="AV28">
            <v>44526</v>
          </cell>
          <cell r="AW28" t="str">
            <v>Détaillant sur une table</v>
          </cell>
          <cell r="AX28" t="str">
            <v/>
          </cell>
          <cell r="AY28" t="str">
            <v>Charbon de bois</v>
          </cell>
          <cell r="AZ28">
            <v>0</v>
          </cell>
          <cell r="BA28">
            <v>0</v>
          </cell>
          <cell r="BB28">
            <v>1</v>
          </cell>
          <cell r="BC28">
            <v>0</v>
          </cell>
          <cell r="BD28" t="str">
            <v>charbon</v>
          </cell>
          <cell r="BE28" t="str">
            <v>Charbon de bois</v>
          </cell>
          <cell r="BF28" t="str">
            <v>En espèces (Gourde)</v>
          </cell>
          <cell r="BG28">
            <v>1</v>
          </cell>
          <cell r="BH28">
            <v>0</v>
          </cell>
          <cell r="BI28">
            <v>0</v>
          </cell>
          <cell r="BJ28">
            <v>0</v>
          </cell>
          <cell r="BK28">
            <v>0</v>
          </cell>
          <cell r="BL28">
            <v>0</v>
          </cell>
          <cell r="BM28">
            <v>0</v>
          </cell>
          <cell r="BN28">
            <v>0</v>
          </cell>
          <cell r="BO28">
            <v>0</v>
          </cell>
          <cell r="BP28">
            <v>0</v>
          </cell>
          <cell r="BQ28" t="str">
            <v/>
          </cell>
          <cell r="BR28" t="str">
            <v>Non, il n'y a pas eu de variation</v>
          </cell>
          <cell r="BS28" t="str">
            <v>Moins de 20</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v>75</v>
          </cell>
          <cell r="IE28" t="str">
            <v>Oui</v>
          </cell>
          <cell r="IF28" t="str">
            <v>Oui</v>
          </cell>
          <cell r="IG28" t="str">
            <v>Manifestations</v>
          </cell>
          <cell r="IH28">
            <v>0</v>
          </cell>
          <cell r="II28">
            <v>0</v>
          </cell>
          <cell r="IJ28">
            <v>1</v>
          </cell>
          <cell r="IK28">
            <v>0</v>
          </cell>
          <cell r="IL28">
            <v>0</v>
          </cell>
          <cell r="IM28">
            <v>0</v>
          </cell>
          <cell r="IN28" t="str">
            <v/>
          </cell>
          <cell r="IO28" t="str">
            <v>Augmentation des prix</v>
          </cell>
          <cell r="IP28">
            <v>0</v>
          </cell>
          <cell r="IQ28">
            <v>0</v>
          </cell>
          <cell r="IR28">
            <v>1</v>
          </cell>
          <cell r="IS28">
            <v>0</v>
          </cell>
          <cell r="IT28">
            <v>0</v>
          </cell>
          <cell r="IU28">
            <v>0</v>
          </cell>
          <cell r="IV28">
            <v>0</v>
          </cell>
          <cell r="IW28">
            <v>0</v>
          </cell>
          <cell r="IX28" t="str">
            <v/>
          </cell>
          <cell r="IY28" t="str">
            <v>Oui</v>
          </cell>
          <cell r="IZ28" t="str">
            <v/>
          </cell>
          <cell r="JA28" t="str">
            <v>Charbon de bois</v>
          </cell>
          <cell r="JB28">
            <v>0</v>
          </cell>
          <cell r="JC28">
            <v>0</v>
          </cell>
          <cell r="JD28">
            <v>1</v>
          </cell>
          <cell r="JE28">
            <v>0</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cell r="MA28" t="str">
            <v/>
          </cell>
          <cell r="MB28" t="str">
            <v/>
          </cell>
          <cell r="MC28" t="str">
            <v/>
          </cell>
          <cell r="MD28" t="str">
            <v/>
          </cell>
          <cell r="ME28" t="str">
            <v/>
          </cell>
          <cell r="MF28" t="str">
            <v/>
          </cell>
          <cell r="MG28" t="str">
            <v/>
          </cell>
          <cell r="MH28" t="str">
            <v/>
          </cell>
          <cell r="MI28" t="str">
            <v/>
          </cell>
          <cell r="MJ28" t="str">
            <v/>
          </cell>
          <cell r="MK28" t="str">
            <v/>
          </cell>
          <cell r="ML28" t="str">
            <v/>
          </cell>
          <cell r="MM28" t="str">
            <v/>
          </cell>
          <cell r="MN28" t="str">
            <v/>
          </cell>
          <cell r="MO28" t="str">
            <v/>
          </cell>
          <cell r="MP28" t="str">
            <v/>
          </cell>
          <cell r="MQ28" t="str">
            <v/>
          </cell>
          <cell r="MR28" t="str">
            <v/>
          </cell>
          <cell r="MS28" t="str">
            <v/>
          </cell>
          <cell r="MT28" t="str">
            <v/>
          </cell>
          <cell r="MU28" t="str">
            <v/>
          </cell>
          <cell r="MV28" t="str">
            <v/>
          </cell>
          <cell r="MW28" t="str">
            <v/>
          </cell>
          <cell r="MX28" t="str">
            <v/>
          </cell>
          <cell r="MY28" t="str">
            <v/>
          </cell>
          <cell r="MZ28" t="str">
            <v/>
          </cell>
          <cell r="NA28" t="str">
            <v/>
          </cell>
          <cell r="NB28" t="str">
            <v/>
          </cell>
          <cell r="NC28" t="str">
            <v/>
          </cell>
          <cell r="ND28" t="str">
            <v/>
          </cell>
          <cell r="NE28" t="str">
            <v/>
          </cell>
          <cell r="NF28" t="str">
            <v/>
          </cell>
          <cell r="NG28" t="str">
            <v/>
          </cell>
          <cell r="NH28" t="str">
            <v/>
          </cell>
          <cell r="NI28" t="str">
            <v/>
          </cell>
          <cell r="NJ28" t="str">
            <v/>
          </cell>
          <cell r="NK28" t="str">
            <v/>
          </cell>
          <cell r="NL28" t="str">
            <v/>
          </cell>
          <cell r="NM28" t="str">
            <v/>
          </cell>
          <cell r="NN28" t="str">
            <v/>
          </cell>
          <cell r="NO28" t="str">
            <v/>
          </cell>
          <cell r="NP28" t="str">
            <v/>
          </cell>
          <cell r="NQ28" t="str">
            <v/>
          </cell>
          <cell r="NR28" t="str">
            <v/>
          </cell>
          <cell r="NS28" t="str">
            <v/>
          </cell>
          <cell r="NT28" t="str">
            <v/>
          </cell>
          <cell r="NU28" t="str">
            <v/>
          </cell>
          <cell r="NV28" t="str">
            <v/>
          </cell>
          <cell r="NW28" t="str">
            <v/>
          </cell>
          <cell r="NX28" t="str">
            <v/>
          </cell>
          <cell r="NY28" t="str">
            <v/>
          </cell>
          <cell r="NZ28" t="str">
            <v/>
          </cell>
          <cell r="OA28" t="str">
            <v/>
          </cell>
          <cell r="OB28" t="str">
            <v/>
          </cell>
          <cell r="OC28" t="str">
            <v/>
          </cell>
          <cell r="OD28" t="str">
            <v/>
          </cell>
          <cell r="OE28" t="str">
            <v/>
          </cell>
          <cell r="OF28" t="str">
            <v/>
          </cell>
          <cell r="OG28" t="str">
            <v/>
          </cell>
          <cell r="OH28" t="str">
            <v/>
          </cell>
          <cell r="OI28" t="str">
            <v/>
          </cell>
          <cell r="OJ28" t="str">
            <v/>
          </cell>
          <cell r="OK28" t="str">
            <v/>
          </cell>
          <cell r="OL28" t="str">
            <v/>
          </cell>
          <cell r="OM28" t="str">
            <v/>
          </cell>
          <cell r="ON28" t="str">
            <v/>
          </cell>
          <cell r="OO28" t="str">
            <v/>
          </cell>
          <cell r="OP28" t="str">
            <v/>
          </cell>
          <cell r="OQ28" t="str">
            <v/>
          </cell>
          <cell r="OR28" t="str">
            <v/>
          </cell>
          <cell r="OS28" t="str">
            <v/>
          </cell>
          <cell r="OT28" t="str">
            <v/>
          </cell>
          <cell r="OU28" t="str">
            <v/>
          </cell>
          <cell r="OV28" t="str">
            <v/>
          </cell>
          <cell r="OW28" t="str">
            <v/>
          </cell>
          <cell r="OX28" t="str">
            <v/>
          </cell>
          <cell r="OY28" t="str">
            <v/>
          </cell>
          <cell r="OZ28" t="str">
            <v/>
          </cell>
          <cell r="PA28" t="str">
            <v/>
          </cell>
          <cell r="PB28" t="str">
            <v/>
          </cell>
          <cell r="PC28" t="str">
            <v/>
          </cell>
          <cell r="PD28" t="str">
            <v/>
          </cell>
          <cell r="PE28" t="str">
            <v/>
          </cell>
          <cell r="PF28" t="str">
            <v/>
          </cell>
          <cell r="PG28" t="str">
            <v/>
          </cell>
          <cell r="PH28" t="str">
            <v/>
          </cell>
          <cell r="PI28" t="str">
            <v/>
          </cell>
          <cell r="PJ28" t="str">
            <v/>
          </cell>
          <cell r="PK28" t="str">
            <v/>
          </cell>
          <cell r="PL28" t="str">
            <v/>
          </cell>
          <cell r="PM28" t="str">
            <v/>
          </cell>
          <cell r="PN28" t="str">
            <v/>
          </cell>
          <cell r="PO28" t="str">
            <v/>
          </cell>
          <cell r="PP28" t="str">
            <v/>
          </cell>
          <cell r="PQ28" t="str">
            <v/>
          </cell>
          <cell r="PR28" t="str">
            <v/>
          </cell>
          <cell r="PS28" t="str">
            <v/>
          </cell>
          <cell r="PT28" t="str">
            <v/>
          </cell>
          <cell r="PU28" t="str">
            <v/>
          </cell>
          <cell r="PV28" t="str">
            <v/>
          </cell>
          <cell r="PW28" t="str">
            <v/>
          </cell>
          <cell r="PX28" t="str">
            <v/>
          </cell>
          <cell r="PY28" t="str">
            <v/>
          </cell>
          <cell r="PZ28" t="str">
            <v/>
          </cell>
          <cell r="QA28" t="str">
            <v/>
          </cell>
          <cell r="QB28" t="str">
            <v/>
          </cell>
          <cell r="QC28" t="str">
            <v/>
          </cell>
          <cell r="QD28" t="str">
            <v/>
          </cell>
          <cell r="QE28" t="str">
            <v/>
          </cell>
          <cell r="QF28" t="str">
            <v/>
          </cell>
          <cell r="QG28" t="str">
            <v/>
          </cell>
          <cell r="QH28" t="str">
            <v/>
          </cell>
          <cell r="QI28" t="str">
            <v/>
          </cell>
          <cell r="QJ28" t="str">
            <v/>
          </cell>
          <cell r="QK28" t="str">
            <v/>
          </cell>
          <cell r="QL28" t="str">
            <v/>
          </cell>
          <cell r="QM28" t="str">
            <v/>
          </cell>
          <cell r="QN28" t="str">
            <v/>
          </cell>
          <cell r="QO28" t="str">
            <v/>
          </cell>
          <cell r="QP28" t="str">
            <v/>
          </cell>
          <cell r="QQ28" t="str">
            <v/>
          </cell>
          <cell r="QR28" t="str">
            <v/>
          </cell>
          <cell r="QS28" t="str">
            <v/>
          </cell>
          <cell r="QT28" t="str">
            <v/>
          </cell>
          <cell r="QU28" t="str">
            <v/>
          </cell>
          <cell r="QV28" t="str">
            <v/>
          </cell>
          <cell r="QW28" t="str">
            <v/>
          </cell>
          <cell r="QX28" t="str">
            <v/>
          </cell>
          <cell r="QY28" t="str">
            <v/>
          </cell>
          <cell r="QZ28" t="str">
            <v/>
          </cell>
          <cell r="RA28" t="str">
            <v/>
          </cell>
          <cell r="RB28" t="str">
            <v/>
          </cell>
          <cell r="RC28" t="str">
            <v/>
          </cell>
          <cell r="RD28" t="str">
            <v/>
          </cell>
          <cell r="RE28" t="str">
            <v/>
          </cell>
          <cell r="RF28" t="str">
            <v/>
          </cell>
          <cell r="RG28" t="str">
            <v/>
          </cell>
          <cell r="RH28" t="str">
            <v/>
          </cell>
          <cell r="RI28" t="str">
            <v/>
          </cell>
          <cell r="RJ28" t="str">
            <v/>
          </cell>
          <cell r="RK28" t="str">
            <v/>
          </cell>
          <cell r="RL28" t="str">
            <v/>
          </cell>
          <cell r="RM28" t="str">
            <v/>
          </cell>
          <cell r="RN28" t="str">
            <v/>
          </cell>
          <cell r="RO28" t="str">
            <v/>
          </cell>
          <cell r="RP28" t="str">
            <v/>
          </cell>
          <cell r="RQ28" t="str">
            <v/>
          </cell>
          <cell r="RR28" t="str">
            <v/>
          </cell>
          <cell r="RS28" t="str">
            <v/>
          </cell>
          <cell r="RT28" t="str">
            <v/>
          </cell>
          <cell r="RU28" t="str">
            <v/>
          </cell>
          <cell r="RV28" t="str">
            <v/>
          </cell>
          <cell r="RW28" t="str">
            <v/>
          </cell>
          <cell r="RX28" t="str">
            <v/>
          </cell>
          <cell r="RY28" t="str">
            <v/>
          </cell>
          <cell r="RZ28" t="str">
            <v/>
          </cell>
          <cell r="SA28" t="str">
            <v/>
          </cell>
          <cell r="SB28" t="str">
            <v/>
          </cell>
          <cell r="SC28" t="str">
            <v/>
          </cell>
          <cell r="SD28" t="str">
            <v/>
          </cell>
          <cell r="SE28" t="str">
            <v/>
          </cell>
          <cell r="SF28" t="str">
            <v/>
          </cell>
          <cell r="SG28" t="str">
            <v/>
          </cell>
          <cell r="SH28" t="str">
            <v/>
          </cell>
          <cell r="SI28" t="str">
            <v/>
          </cell>
          <cell r="SJ28" t="str">
            <v/>
          </cell>
          <cell r="SK28" t="str">
            <v/>
          </cell>
          <cell r="SL28" t="str">
            <v/>
          </cell>
          <cell r="SM28" t="str">
            <v/>
          </cell>
          <cell r="SN28" t="str">
            <v/>
          </cell>
          <cell r="SO28" t="str">
            <v/>
          </cell>
          <cell r="SP28" t="str">
            <v/>
          </cell>
          <cell r="SQ28" t="str">
            <v/>
          </cell>
          <cell r="SR28" t="str">
            <v/>
          </cell>
          <cell r="SS28" t="str">
            <v/>
          </cell>
          <cell r="ST28" t="str">
            <v/>
          </cell>
          <cell r="SU28" t="str">
            <v/>
          </cell>
          <cell r="SV28" t="str">
            <v/>
          </cell>
          <cell r="SW28" t="str">
            <v/>
          </cell>
          <cell r="SX28" t="str">
            <v/>
          </cell>
          <cell r="SY28" t="str">
            <v/>
          </cell>
          <cell r="SZ28" t="str">
            <v/>
          </cell>
          <cell r="TA28" t="str">
            <v/>
          </cell>
          <cell r="TB28" t="str">
            <v/>
          </cell>
          <cell r="TC28" t="str">
            <v/>
          </cell>
          <cell r="TD28" t="str">
            <v/>
          </cell>
          <cell r="TE28" t="str">
            <v/>
          </cell>
          <cell r="TF28" t="str">
            <v/>
          </cell>
          <cell r="TG28" t="str">
            <v/>
          </cell>
          <cell r="TH28" t="str">
            <v/>
          </cell>
          <cell r="TI28" t="str">
            <v/>
          </cell>
          <cell r="TJ28" t="str">
            <v/>
          </cell>
          <cell r="TK28" t="str">
            <v/>
          </cell>
          <cell r="TL28" t="str">
            <v/>
          </cell>
          <cell r="TM28" t="str">
            <v/>
          </cell>
          <cell r="TN28">
            <v>0</v>
          </cell>
          <cell r="TO28">
            <v>0</v>
          </cell>
          <cell r="TP28">
            <v>0</v>
          </cell>
          <cell r="TQ28">
            <v>0</v>
          </cell>
          <cell r="TR28">
            <v>0</v>
          </cell>
          <cell r="TS28" t="str">
            <v/>
          </cell>
          <cell r="TT28" t="str">
            <v/>
          </cell>
          <cell r="TU28">
            <v>237463567</v>
          </cell>
          <cell r="TV28" t="str">
            <v>3fb5b2bd-eff5-4bdf-a1b1-a15bb2ea53af</v>
          </cell>
          <cell r="TW28">
            <v>44530.798900462964</v>
          </cell>
          <cell r="TX28" t="str">
            <v/>
          </cell>
          <cell r="TY28" t="str">
            <v/>
          </cell>
          <cell r="TZ28" t="str">
            <v>submitted_via_web</v>
          </cell>
          <cell r="UA28" t="str">
            <v>icsm_haiti</v>
          </cell>
          <cell r="UB28" t="str">
            <v/>
          </cell>
          <cell r="UC28">
            <v>27</v>
          </cell>
          <cell r="UD28" t="str">
            <v/>
          </cell>
        </row>
        <row r="29">
          <cell r="D29">
            <v>44526.709914120373</v>
          </cell>
          <cell r="E29">
            <v>44526.714346562498</v>
          </cell>
          <cell r="F29">
            <v>44526</v>
          </cell>
          <cell r="H29" t="str">
            <v>audit.csv</v>
          </cell>
          <cell r="I29" t="str">
            <v>icsm_haiti</v>
          </cell>
          <cell r="J29" t="str">
            <v/>
          </cell>
          <cell r="K29" t="str">
            <v/>
          </cell>
          <cell r="L29">
            <v>44526</v>
          </cell>
          <cell r="M29" t="str">
            <v>Croix-Rouge Neerlandaise</v>
          </cell>
          <cell r="N29" t="str">
            <v/>
          </cell>
          <cell r="O29" t="str">
            <v>crnl</v>
          </cell>
          <cell r="P29" t="str">
            <v>Croix-Rouge Neerlandaise</v>
          </cell>
          <cell r="Q29" t="str">
            <v>Croix-Rouge Neerlandaise</v>
          </cell>
          <cell r="R29" t="str">
            <v>PS_6827</v>
          </cell>
          <cell r="S29" t="str">
            <v/>
          </cell>
          <cell r="T29" t="str">
            <v>crnl_ps</v>
          </cell>
          <cell r="U29" t="str">
            <v>PS_6827</v>
          </cell>
          <cell r="V29" t="str">
            <v>PS_6827</v>
          </cell>
          <cell r="W29" t="str">
            <v>Sud-Est</v>
          </cell>
          <cell r="X29" t="str">
            <v>Jacmel</v>
          </cell>
          <cell r="Y29" t="str">
            <v>HT0211</v>
          </cell>
          <cell r="Z29" t="str">
            <v>Jacmel</v>
          </cell>
          <cell r="AA29" t="str">
            <v>1re Section Bas Cap Rouge</v>
          </cell>
          <cell r="AB29" t="str">
            <v>HT0211-01</v>
          </cell>
          <cell r="AC29" t="str">
            <v>1re Section Bas Cap Rouge</v>
          </cell>
          <cell r="AD29" t="str">
            <v>Beaudoin</v>
          </cell>
          <cell r="AE29" t="str">
            <v/>
          </cell>
          <cell r="AF29" t="str">
            <v>jac_1</v>
          </cell>
          <cell r="AG29" t="str">
            <v>Beaudoin</v>
          </cell>
          <cell r="AH29" t="str">
            <v>Beaudoin</v>
          </cell>
          <cell r="AI29" t="str">
            <v>Marché Beaudoin</v>
          </cell>
          <cell r="AJ29" t="str">
            <v/>
          </cell>
          <cell r="AK29" t="str">
            <v>jac_1</v>
          </cell>
          <cell r="AL29" t="str">
            <v>Marché Beaudoin</v>
          </cell>
          <cell r="AM29" t="str">
            <v>Marché Beaudoin</v>
          </cell>
          <cell r="AN29" t="str">
            <v>Milieu urbain</v>
          </cell>
          <cell r="AO29" t="str">
            <v>Enquête auprès d'un marchand</v>
          </cell>
          <cell r="AP29" t="str">
            <v>Oui</v>
          </cell>
          <cell r="AQ29" t="str">
            <v/>
          </cell>
          <cell r="AR29" t="str">
            <v>Oui</v>
          </cell>
          <cell r="AS29" t="str">
            <v/>
          </cell>
          <cell r="AT29" t="str">
            <v>Femme</v>
          </cell>
          <cell r="AU29">
            <v>44526</v>
          </cell>
          <cell r="AV29">
            <v>44526</v>
          </cell>
          <cell r="AW29" t="str">
            <v>Détaillant avec boutique</v>
          </cell>
          <cell r="AX29" t="str">
            <v/>
          </cell>
          <cell r="AY29" t="str">
            <v>Charbon de bois</v>
          </cell>
          <cell r="AZ29">
            <v>0</v>
          </cell>
          <cell r="BA29">
            <v>0</v>
          </cell>
          <cell r="BB29">
            <v>1</v>
          </cell>
          <cell r="BC29">
            <v>0</v>
          </cell>
          <cell r="BD29" t="str">
            <v>charbon</v>
          </cell>
          <cell r="BE29" t="str">
            <v>Charbon de bois</v>
          </cell>
          <cell r="BF29" t="str">
            <v>En espèces (Gourde)</v>
          </cell>
          <cell r="BG29">
            <v>1</v>
          </cell>
          <cell r="BH29">
            <v>0</v>
          </cell>
          <cell r="BI29">
            <v>0</v>
          </cell>
          <cell r="BJ29">
            <v>0</v>
          </cell>
          <cell r="BK29">
            <v>0</v>
          </cell>
          <cell r="BL29">
            <v>0</v>
          </cell>
          <cell r="BM29">
            <v>0</v>
          </cell>
          <cell r="BN29">
            <v>0</v>
          </cell>
          <cell r="BO29">
            <v>0</v>
          </cell>
          <cell r="BP29">
            <v>0</v>
          </cell>
          <cell r="BQ29" t="str">
            <v/>
          </cell>
          <cell r="BR29" t="str">
            <v>Je ne sais pas / Je ne souhaite pas répondre</v>
          </cell>
          <cell r="BS29" t="str">
            <v>Entre 21 et 60</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v>75</v>
          </cell>
          <cell r="IE29" t="str">
            <v>Non</v>
          </cell>
          <cell r="IF29" t="str">
            <v>Oui</v>
          </cell>
          <cell r="IG29" t="str">
            <v>Manifestations Vols ou pillages</v>
          </cell>
          <cell r="IH29">
            <v>1</v>
          </cell>
          <cell r="II29">
            <v>0</v>
          </cell>
          <cell r="IJ29">
            <v>1</v>
          </cell>
          <cell r="IK29">
            <v>0</v>
          </cell>
          <cell r="IL29">
            <v>0</v>
          </cell>
          <cell r="IM29">
            <v>0</v>
          </cell>
          <cell r="IN29" t="str">
            <v/>
          </cell>
          <cell r="IO29" t="str">
            <v>Augmentation des prix</v>
          </cell>
          <cell r="IP29">
            <v>0</v>
          </cell>
          <cell r="IQ29">
            <v>0</v>
          </cell>
          <cell r="IR29">
            <v>1</v>
          </cell>
          <cell r="IS29">
            <v>0</v>
          </cell>
          <cell r="IT29">
            <v>0</v>
          </cell>
          <cell r="IU29">
            <v>0</v>
          </cell>
          <cell r="IV29">
            <v>0</v>
          </cell>
          <cell r="IW29">
            <v>0</v>
          </cell>
          <cell r="IX29" t="str">
            <v/>
          </cell>
          <cell r="IY29" t="str">
            <v>Oui</v>
          </cell>
          <cell r="IZ29" t="str">
            <v/>
          </cell>
          <cell r="JA29" t="str">
            <v>Charbon de bois</v>
          </cell>
          <cell r="JB29">
            <v>0</v>
          </cell>
          <cell r="JC29">
            <v>0</v>
          </cell>
          <cell r="JD29">
            <v>1</v>
          </cell>
          <cell r="JE29">
            <v>0</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cell r="MA29" t="str">
            <v/>
          </cell>
          <cell r="MB29" t="str">
            <v/>
          </cell>
          <cell r="MC29" t="str">
            <v/>
          </cell>
          <cell r="MD29" t="str">
            <v/>
          </cell>
          <cell r="ME29" t="str">
            <v/>
          </cell>
          <cell r="MF29" t="str">
            <v/>
          </cell>
          <cell r="MG29" t="str">
            <v/>
          </cell>
          <cell r="MH29" t="str">
            <v/>
          </cell>
          <cell r="MI29" t="str">
            <v/>
          </cell>
          <cell r="MJ29" t="str">
            <v/>
          </cell>
          <cell r="MK29" t="str">
            <v/>
          </cell>
          <cell r="ML29" t="str">
            <v/>
          </cell>
          <cell r="MM29" t="str">
            <v/>
          </cell>
          <cell r="MN29" t="str">
            <v/>
          </cell>
          <cell r="MO29" t="str">
            <v/>
          </cell>
          <cell r="MP29" t="str">
            <v/>
          </cell>
          <cell r="MQ29" t="str">
            <v/>
          </cell>
          <cell r="MR29" t="str">
            <v/>
          </cell>
          <cell r="MS29" t="str">
            <v/>
          </cell>
          <cell r="MT29" t="str">
            <v/>
          </cell>
          <cell r="MU29" t="str">
            <v/>
          </cell>
          <cell r="MV29" t="str">
            <v/>
          </cell>
          <cell r="MW29" t="str">
            <v/>
          </cell>
          <cell r="MX29" t="str">
            <v/>
          </cell>
          <cell r="MY29" t="str">
            <v/>
          </cell>
          <cell r="MZ29" t="str">
            <v/>
          </cell>
          <cell r="NA29" t="str">
            <v/>
          </cell>
          <cell r="NB29" t="str">
            <v/>
          </cell>
          <cell r="NC29" t="str">
            <v/>
          </cell>
          <cell r="ND29" t="str">
            <v/>
          </cell>
          <cell r="NE29" t="str">
            <v/>
          </cell>
          <cell r="NF29" t="str">
            <v/>
          </cell>
          <cell r="NG29" t="str">
            <v/>
          </cell>
          <cell r="NH29" t="str">
            <v/>
          </cell>
          <cell r="NI29" t="str">
            <v/>
          </cell>
          <cell r="NJ29" t="str">
            <v/>
          </cell>
          <cell r="NK29" t="str">
            <v/>
          </cell>
          <cell r="NL29" t="str">
            <v/>
          </cell>
          <cell r="NM29" t="str">
            <v/>
          </cell>
          <cell r="NN29" t="str">
            <v/>
          </cell>
          <cell r="NO29" t="str">
            <v/>
          </cell>
          <cell r="NP29" t="str">
            <v/>
          </cell>
          <cell r="NQ29" t="str">
            <v/>
          </cell>
          <cell r="NR29" t="str">
            <v/>
          </cell>
          <cell r="NS29" t="str">
            <v/>
          </cell>
          <cell r="NT29" t="str">
            <v/>
          </cell>
          <cell r="NU29" t="str">
            <v/>
          </cell>
          <cell r="NV29" t="str">
            <v/>
          </cell>
          <cell r="NW29" t="str">
            <v/>
          </cell>
          <cell r="NX29" t="str">
            <v/>
          </cell>
          <cell r="NY29" t="str">
            <v/>
          </cell>
          <cell r="NZ29" t="str">
            <v/>
          </cell>
          <cell r="OA29" t="str">
            <v/>
          </cell>
          <cell r="OB29" t="str">
            <v/>
          </cell>
          <cell r="OC29" t="str">
            <v/>
          </cell>
          <cell r="OD29" t="str">
            <v/>
          </cell>
          <cell r="OE29" t="str">
            <v/>
          </cell>
          <cell r="OF29" t="str">
            <v/>
          </cell>
          <cell r="OG29" t="str">
            <v/>
          </cell>
          <cell r="OH29" t="str">
            <v/>
          </cell>
          <cell r="OI29" t="str">
            <v/>
          </cell>
          <cell r="OJ29" t="str">
            <v/>
          </cell>
          <cell r="OK29" t="str">
            <v/>
          </cell>
          <cell r="OL29" t="str">
            <v/>
          </cell>
          <cell r="OM29" t="str">
            <v/>
          </cell>
          <cell r="ON29" t="str">
            <v/>
          </cell>
          <cell r="OO29" t="str">
            <v/>
          </cell>
          <cell r="OP29" t="str">
            <v/>
          </cell>
          <cell r="OQ29" t="str">
            <v/>
          </cell>
          <cell r="OR29" t="str">
            <v/>
          </cell>
          <cell r="OS29" t="str">
            <v/>
          </cell>
          <cell r="OT29" t="str">
            <v/>
          </cell>
          <cell r="OU29" t="str">
            <v/>
          </cell>
          <cell r="OV29" t="str">
            <v/>
          </cell>
          <cell r="OW29" t="str">
            <v/>
          </cell>
          <cell r="OX29" t="str">
            <v/>
          </cell>
          <cell r="OY29" t="str">
            <v/>
          </cell>
          <cell r="OZ29" t="str">
            <v/>
          </cell>
          <cell r="PA29" t="str">
            <v/>
          </cell>
          <cell r="PB29" t="str">
            <v/>
          </cell>
          <cell r="PC29" t="str">
            <v/>
          </cell>
          <cell r="PD29" t="str">
            <v/>
          </cell>
          <cell r="PE29" t="str">
            <v/>
          </cell>
          <cell r="PF29" t="str">
            <v/>
          </cell>
          <cell r="PG29" t="str">
            <v/>
          </cell>
          <cell r="PH29" t="str">
            <v/>
          </cell>
          <cell r="PI29" t="str">
            <v/>
          </cell>
          <cell r="PJ29" t="str">
            <v/>
          </cell>
          <cell r="PK29" t="str">
            <v/>
          </cell>
          <cell r="PL29" t="str">
            <v/>
          </cell>
          <cell r="PM29" t="str">
            <v/>
          </cell>
          <cell r="PN29" t="str">
            <v/>
          </cell>
          <cell r="PO29" t="str">
            <v/>
          </cell>
          <cell r="PP29" t="str">
            <v/>
          </cell>
          <cell r="PQ29" t="str">
            <v/>
          </cell>
          <cell r="PR29" t="str">
            <v/>
          </cell>
          <cell r="PS29" t="str">
            <v/>
          </cell>
          <cell r="PT29" t="str">
            <v/>
          </cell>
          <cell r="PU29" t="str">
            <v/>
          </cell>
          <cell r="PV29" t="str">
            <v/>
          </cell>
          <cell r="PW29" t="str">
            <v/>
          </cell>
          <cell r="PX29" t="str">
            <v/>
          </cell>
          <cell r="PY29" t="str">
            <v/>
          </cell>
          <cell r="PZ29" t="str">
            <v/>
          </cell>
          <cell r="QA29" t="str">
            <v/>
          </cell>
          <cell r="QB29" t="str">
            <v/>
          </cell>
          <cell r="QC29" t="str">
            <v/>
          </cell>
          <cell r="QD29" t="str">
            <v/>
          </cell>
          <cell r="QE29" t="str">
            <v/>
          </cell>
          <cell r="QF29" t="str">
            <v/>
          </cell>
          <cell r="QG29" t="str">
            <v/>
          </cell>
          <cell r="QH29" t="str">
            <v/>
          </cell>
          <cell r="QI29" t="str">
            <v/>
          </cell>
          <cell r="QJ29" t="str">
            <v/>
          </cell>
          <cell r="QK29" t="str">
            <v/>
          </cell>
          <cell r="QL29" t="str">
            <v/>
          </cell>
          <cell r="QM29" t="str">
            <v/>
          </cell>
          <cell r="QN29" t="str">
            <v/>
          </cell>
          <cell r="QO29" t="str">
            <v/>
          </cell>
          <cell r="QP29" t="str">
            <v/>
          </cell>
          <cell r="QQ29" t="str">
            <v/>
          </cell>
          <cell r="QR29" t="str">
            <v/>
          </cell>
          <cell r="QS29" t="str">
            <v/>
          </cell>
          <cell r="QT29" t="str">
            <v/>
          </cell>
          <cell r="QU29" t="str">
            <v/>
          </cell>
          <cell r="QV29" t="str">
            <v/>
          </cell>
          <cell r="QW29" t="str">
            <v/>
          </cell>
          <cell r="QX29" t="str">
            <v/>
          </cell>
          <cell r="QY29" t="str">
            <v/>
          </cell>
          <cell r="QZ29" t="str">
            <v/>
          </cell>
          <cell r="RA29" t="str">
            <v/>
          </cell>
          <cell r="RB29" t="str">
            <v/>
          </cell>
          <cell r="RC29" t="str">
            <v/>
          </cell>
          <cell r="RD29" t="str">
            <v/>
          </cell>
          <cell r="RE29" t="str">
            <v/>
          </cell>
          <cell r="RF29" t="str">
            <v/>
          </cell>
          <cell r="RG29" t="str">
            <v/>
          </cell>
          <cell r="RH29" t="str">
            <v/>
          </cell>
          <cell r="RI29" t="str">
            <v/>
          </cell>
          <cell r="RJ29" t="str">
            <v/>
          </cell>
          <cell r="RK29" t="str">
            <v/>
          </cell>
          <cell r="RL29" t="str">
            <v/>
          </cell>
          <cell r="RM29" t="str">
            <v/>
          </cell>
          <cell r="RN29" t="str">
            <v/>
          </cell>
          <cell r="RO29" t="str">
            <v/>
          </cell>
          <cell r="RP29" t="str">
            <v/>
          </cell>
          <cell r="RQ29" t="str">
            <v/>
          </cell>
          <cell r="RR29" t="str">
            <v/>
          </cell>
          <cell r="RS29" t="str">
            <v/>
          </cell>
          <cell r="RT29" t="str">
            <v/>
          </cell>
          <cell r="RU29" t="str">
            <v/>
          </cell>
          <cell r="RV29" t="str">
            <v/>
          </cell>
          <cell r="RW29" t="str">
            <v/>
          </cell>
          <cell r="RX29" t="str">
            <v/>
          </cell>
          <cell r="RY29" t="str">
            <v/>
          </cell>
          <cell r="RZ29" t="str">
            <v/>
          </cell>
          <cell r="SA29" t="str">
            <v/>
          </cell>
          <cell r="SB29" t="str">
            <v/>
          </cell>
          <cell r="SC29" t="str">
            <v/>
          </cell>
          <cell r="SD29" t="str">
            <v/>
          </cell>
          <cell r="SE29" t="str">
            <v/>
          </cell>
          <cell r="SF29" t="str">
            <v/>
          </cell>
          <cell r="SG29" t="str">
            <v/>
          </cell>
          <cell r="SH29" t="str">
            <v/>
          </cell>
          <cell r="SI29" t="str">
            <v/>
          </cell>
          <cell r="SJ29" t="str">
            <v/>
          </cell>
          <cell r="SK29" t="str">
            <v/>
          </cell>
          <cell r="SL29" t="str">
            <v/>
          </cell>
          <cell r="SM29" t="str">
            <v/>
          </cell>
          <cell r="SN29" t="str">
            <v/>
          </cell>
          <cell r="SO29" t="str">
            <v/>
          </cell>
          <cell r="SP29" t="str">
            <v/>
          </cell>
          <cell r="SQ29" t="str">
            <v/>
          </cell>
          <cell r="SR29" t="str">
            <v/>
          </cell>
          <cell r="SS29" t="str">
            <v/>
          </cell>
          <cell r="ST29" t="str">
            <v/>
          </cell>
          <cell r="SU29" t="str">
            <v/>
          </cell>
          <cell r="SV29" t="str">
            <v/>
          </cell>
          <cell r="SW29" t="str">
            <v/>
          </cell>
          <cell r="SX29" t="str">
            <v/>
          </cell>
          <cell r="SY29" t="str">
            <v/>
          </cell>
          <cell r="SZ29" t="str">
            <v/>
          </cell>
          <cell r="TA29" t="str">
            <v/>
          </cell>
          <cell r="TB29" t="str">
            <v/>
          </cell>
          <cell r="TC29" t="str">
            <v/>
          </cell>
          <cell r="TD29" t="str">
            <v/>
          </cell>
          <cell r="TE29" t="str">
            <v/>
          </cell>
          <cell r="TF29" t="str">
            <v/>
          </cell>
          <cell r="TG29" t="str">
            <v/>
          </cell>
          <cell r="TH29" t="str">
            <v/>
          </cell>
          <cell r="TI29" t="str">
            <v/>
          </cell>
          <cell r="TJ29" t="str">
            <v/>
          </cell>
          <cell r="TK29" t="str">
            <v/>
          </cell>
          <cell r="TL29" t="str">
            <v/>
          </cell>
          <cell r="TM29" t="str">
            <v/>
          </cell>
          <cell r="TN29">
            <v>0</v>
          </cell>
          <cell r="TO29">
            <v>0</v>
          </cell>
          <cell r="TP29">
            <v>0</v>
          </cell>
          <cell r="TQ29">
            <v>0</v>
          </cell>
          <cell r="TR29">
            <v>0</v>
          </cell>
          <cell r="TS29" t="str">
            <v/>
          </cell>
          <cell r="TT29" t="str">
            <v/>
          </cell>
          <cell r="TU29">
            <v>237463573</v>
          </cell>
          <cell r="TV29" t="str">
            <v>da3140af-4f2f-439c-9156-0dba096dbfbd</v>
          </cell>
          <cell r="TW29">
            <v>44530.79891203704</v>
          </cell>
          <cell r="TX29" t="str">
            <v/>
          </cell>
          <cell r="TY29" t="str">
            <v/>
          </cell>
          <cell r="TZ29" t="str">
            <v>submitted_via_web</v>
          </cell>
          <cell r="UA29" t="str">
            <v>icsm_haiti</v>
          </cell>
          <cell r="UB29" t="str">
            <v/>
          </cell>
          <cell r="UC29">
            <v>28</v>
          </cell>
          <cell r="UD29" t="str">
            <v/>
          </cell>
        </row>
        <row r="30">
          <cell r="D30">
            <v>44526.714492523148</v>
          </cell>
          <cell r="E30">
            <v>44526.717032511573</v>
          </cell>
          <cell r="F30">
            <v>44526</v>
          </cell>
          <cell r="H30" t="str">
            <v>audit.csv</v>
          </cell>
          <cell r="I30" t="str">
            <v>icsm_haiti</v>
          </cell>
          <cell r="J30" t="str">
            <v/>
          </cell>
          <cell r="K30" t="str">
            <v/>
          </cell>
          <cell r="L30">
            <v>44526</v>
          </cell>
          <cell r="M30" t="str">
            <v>Croix-Rouge Neerlandaise</v>
          </cell>
          <cell r="N30" t="str">
            <v/>
          </cell>
          <cell r="O30" t="str">
            <v>crnl</v>
          </cell>
          <cell r="P30" t="str">
            <v>Croix-Rouge Neerlandaise</v>
          </cell>
          <cell r="Q30" t="str">
            <v>Croix-Rouge Neerlandaise</v>
          </cell>
          <cell r="R30" t="str">
            <v>PS_6827</v>
          </cell>
          <cell r="S30" t="str">
            <v/>
          </cell>
          <cell r="T30" t="str">
            <v>crnl_ps</v>
          </cell>
          <cell r="U30" t="str">
            <v>PS_6827</v>
          </cell>
          <cell r="V30" t="str">
            <v>PS_6827</v>
          </cell>
          <cell r="W30" t="str">
            <v>Sud-Est</v>
          </cell>
          <cell r="X30" t="str">
            <v>Jacmel</v>
          </cell>
          <cell r="Y30" t="str">
            <v>HT0211</v>
          </cell>
          <cell r="Z30" t="str">
            <v>Jacmel</v>
          </cell>
          <cell r="AA30" t="str">
            <v>1re Section Bas Cap Rouge</v>
          </cell>
          <cell r="AB30" t="str">
            <v>HT0211-01</v>
          </cell>
          <cell r="AC30" t="str">
            <v>1re Section Bas Cap Rouge</v>
          </cell>
          <cell r="AD30" t="str">
            <v>Beaudoin</v>
          </cell>
          <cell r="AE30" t="str">
            <v/>
          </cell>
          <cell r="AF30" t="str">
            <v>jac_1</v>
          </cell>
          <cell r="AG30" t="str">
            <v>Beaudoin</v>
          </cell>
          <cell r="AH30" t="str">
            <v>Beaudoin</v>
          </cell>
          <cell r="AI30" t="str">
            <v>Marché Beaudoin</v>
          </cell>
          <cell r="AJ30" t="str">
            <v/>
          </cell>
          <cell r="AK30" t="str">
            <v>jac_1</v>
          </cell>
          <cell r="AL30" t="str">
            <v>Marché Beaudoin</v>
          </cell>
          <cell r="AM30" t="str">
            <v>Marché Beaudoin</v>
          </cell>
          <cell r="AN30" t="str">
            <v>Milieu urbain</v>
          </cell>
          <cell r="AO30" t="str">
            <v>Enquête auprès d'un marchand</v>
          </cell>
          <cell r="AP30" t="str">
            <v>Oui</v>
          </cell>
          <cell r="AQ30" t="str">
            <v/>
          </cell>
          <cell r="AR30" t="str">
            <v>Oui</v>
          </cell>
          <cell r="AS30" t="str">
            <v/>
          </cell>
          <cell r="AT30" t="str">
            <v>Homme</v>
          </cell>
          <cell r="AU30">
            <v>44526</v>
          </cell>
          <cell r="AV30">
            <v>44526</v>
          </cell>
          <cell r="AW30" t="str">
            <v>Détaillant sur une table</v>
          </cell>
          <cell r="AX30" t="str">
            <v/>
          </cell>
          <cell r="AY30" t="str">
            <v>Charbon de bois</v>
          </cell>
          <cell r="AZ30">
            <v>0</v>
          </cell>
          <cell r="BA30">
            <v>0</v>
          </cell>
          <cell r="BB30">
            <v>1</v>
          </cell>
          <cell r="BC30">
            <v>0</v>
          </cell>
          <cell r="BD30" t="str">
            <v>charbon</v>
          </cell>
          <cell r="BE30" t="str">
            <v>Charbon de bois</v>
          </cell>
          <cell r="BF30" t="str">
            <v>En espèces (Gourde) A crédit partiel</v>
          </cell>
          <cell r="BG30">
            <v>1</v>
          </cell>
          <cell r="BH30">
            <v>0</v>
          </cell>
          <cell r="BI30">
            <v>0</v>
          </cell>
          <cell r="BJ30">
            <v>0</v>
          </cell>
          <cell r="BK30">
            <v>1</v>
          </cell>
          <cell r="BL30">
            <v>0</v>
          </cell>
          <cell r="BM30">
            <v>0</v>
          </cell>
          <cell r="BN30">
            <v>0</v>
          </cell>
          <cell r="BO30">
            <v>0</v>
          </cell>
          <cell r="BP30">
            <v>0</v>
          </cell>
          <cell r="BQ30" t="str">
            <v/>
          </cell>
          <cell r="BR30" t="str">
            <v>Oui, il y a plus de commerçants par rapport au mois passé</v>
          </cell>
          <cell r="BS30" t="str">
            <v>Moins de 20</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v>75</v>
          </cell>
          <cell r="IE30" t="str">
            <v>Oui</v>
          </cell>
          <cell r="IF30" t="str">
            <v>Oui</v>
          </cell>
          <cell r="IG30" t="str">
            <v>Manifestations Vols ou pillages</v>
          </cell>
          <cell r="IH30">
            <v>1</v>
          </cell>
          <cell r="II30">
            <v>0</v>
          </cell>
          <cell r="IJ30">
            <v>1</v>
          </cell>
          <cell r="IK30">
            <v>0</v>
          </cell>
          <cell r="IL30">
            <v>0</v>
          </cell>
          <cell r="IM30">
            <v>0</v>
          </cell>
          <cell r="IN30" t="str">
            <v/>
          </cell>
          <cell r="IO30" t="str">
            <v>Augmentation des prix</v>
          </cell>
          <cell r="IP30">
            <v>0</v>
          </cell>
          <cell r="IQ30">
            <v>0</v>
          </cell>
          <cell r="IR30">
            <v>1</v>
          </cell>
          <cell r="IS30">
            <v>0</v>
          </cell>
          <cell r="IT30">
            <v>0</v>
          </cell>
          <cell r="IU30">
            <v>0</v>
          </cell>
          <cell r="IV30">
            <v>0</v>
          </cell>
          <cell r="IW30">
            <v>0</v>
          </cell>
          <cell r="IX30" t="str">
            <v/>
          </cell>
          <cell r="IY30" t="str">
            <v>Oui</v>
          </cell>
          <cell r="IZ30" t="str">
            <v/>
          </cell>
          <cell r="JA30" t="str">
            <v>Charbon de bois</v>
          </cell>
          <cell r="JB30">
            <v>0</v>
          </cell>
          <cell r="JC30">
            <v>0</v>
          </cell>
          <cell r="JD30">
            <v>1</v>
          </cell>
          <cell r="JE30">
            <v>0</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cell r="JX30" t="str">
            <v/>
          </cell>
          <cell r="JY30" t="str">
            <v/>
          </cell>
          <cell r="JZ30" t="str">
            <v/>
          </cell>
          <cell r="KA30" t="str">
            <v/>
          </cell>
          <cell r="KB30" t="str">
            <v/>
          </cell>
          <cell r="KC30" t="str">
            <v/>
          </cell>
          <cell r="KD30" t="str">
            <v/>
          </cell>
          <cell r="KE30" t="str">
            <v/>
          </cell>
          <cell r="KF30" t="str">
            <v/>
          </cell>
          <cell r="KG30" t="str">
            <v/>
          </cell>
          <cell r="KH30" t="str">
            <v/>
          </cell>
          <cell r="KI30" t="str">
            <v/>
          </cell>
          <cell r="KJ30" t="str">
            <v/>
          </cell>
          <cell r="KK30" t="str">
            <v/>
          </cell>
          <cell r="KL30" t="str">
            <v/>
          </cell>
          <cell r="KM30" t="str">
            <v/>
          </cell>
          <cell r="KN30" t="str">
            <v/>
          </cell>
          <cell r="KO30" t="str">
            <v/>
          </cell>
          <cell r="KP30" t="str">
            <v/>
          </cell>
          <cell r="KQ30" t="str">
            <v/>
          </cell>
          <cell r="KR30" t="str">
            <v/>
          </cell>
          <cell r="KS30" t="str">
            <v/>
          </cell>
          <cell r="KT30" t="str">
            <v/>
          </cell>
          <cell r="KU30" t="str">
            <v/>
          </cell>
          <cell r="KV30" t="str">
            <v/>
          </cell>
          <cell r="KW30" t="str">
            <v/>
          </cell>
          <cell r="KX30" t="str">
            <v/>
          </cell>
          <cell r="KY30" t="str">
            <v/>
          </cell>
          <cell r="KZ30" t="str">
            <v/>
          </cell>
          <cell r="LA30" t="str">
            <v/>
          </cell>
          <cell r="LB30" t="str">
            <v/>
          </cell>
          <cell r="LC30" t="str">
            <v/>
          </cell>
          <cell r="LD30" t="str">
            <v/>
          </cell>
          <cell r="LE30" t="str">
            <v/>
          </cell>
          <cell r="LF30" t="str">
            <v/>
          </cell>
          <cell r="LG30" t="str">
            <v/>
          </cell>
          <cell r="LH30" t="str">
            <v/>
          </cell>
          <cell r="LI30" t="str">
            <v/>
          </cell>
          <cell r="LJ30" t="str">
            <v/>
          </cell>
          <cell r="LK30" t="str">
            <v/>
          </cell>
          <cell r="LL30" t="str">
            <v/>
          </cell>
          <cell r="LM30" t="str">
            <v/>
          </cell>
          <cell r="LN30" t="str">
            <v/>
          </cell>
          <cell r="LO30" t="str">
            <v/>
          </cell>
          <cell r="LP30" t="str">
            <v/>
          </cell>
          <cell r="LQ30" t="str">
            <v/>
          </cell>
          <cell r="LR30" t="str">
            <v/>
          </cell>
          <cell r="LS30" t="str">
            <v/>
          </cell>
          <cell r="LT30" t="str">
            <v/>
          </cell>
          <cell r="LU30" t="str">
            <v/>
          </cell>
          <cell r="LV30" t="str">
            <v/>
          </cell>
          <cell r="LW30" t="str">
            <v/>
          </cell>
          <cell r="LX30" t="str">
            <v/>
          </cell>
          <cell r="LY30" t="str">
            <v/>
          </cell>
          <cell r="LZ30" t="str">
            <v/>
          </cell>
          <cell r="MA30" t="str">
            <v/>
          </cell>
          <cell r="MB30" t="str">
            <v/>
          </cell>
          <cell r="MC30" t="str">
            <v/>
          </cell>
          <cell r="MD30" t="str">
            <v/>
          </cell>
          <cell r="ME30" t="str">
            <v/>
          </cell>
          <cell r="MF30" t="str">
            <v/>
          </cell>
          <cell r="MG30" t="str">
            <v/>
          </cell>
          <cell r="MH30" t="str">
            <v/>
          </cell>
          <cell r="MI30" t="str">
            <v/>
          </cell>
          <cell r="MJ30" t="str">
            <v/>
          </cell>
          <cell r="MK30" t="str">
            <v/>
          </cell>
          <cell r="ML30" t="str">
            <v/>
          </cell>
          <cell r="MM30" t="str">
            <v/>
          </cell>
          <cell r="MN30" t="str">
            <v/>
          </cell>
          <cell r="MO30" t="str">
            <v/>
          </cell>
          <cell r="MP30" t="str">
            <v/>
          </cell>
          <cell r="MQ30" t="str">
            <v/>
          </cell>
          <cell r="MR30" t="str">
            <v/>
          </cell>
          <cell r="MS30" t="str">
            <v/>
          </cell>
          <cell r="MT30" t="str">
            <v/>
          </cell>
          <cell r="MU30" t="str">
            <v/>
          </cell>
          <cell r="MV30" t="str">
            <v/>
          </cell>
          <cell r="MW30" t="str">
            <v/>
          </cell>
          <cell r="MX30" t="str">
            <v/>
          </cell>
          <cell r="MY30" t="str">
            <v/>
          </cell>
          <cell r="MZ30" t="str">
            <v/>
          </cell>
          <cell r="NA30" t="str">
            <v/>
          </cell>
          <cell r="NB30" t="str">
            <v/>
          </cell>
          <cell r="NC30" t="str">
            <v/>
          </cell>
          <cell r="ND30" t="str">
            <v/>
          </cell>
          <cell r="NE30" t="str">
            <v/>
          </cell>
          <cell r="NF30" t="str">
            <v/>
          </cell>
          <cell r="NG30" t="str">
            <v/>
          </cell>
          <cell r="NH30" t="str">
            <v/>
          </cell>
          <cell r="NI30" t="str">
            <v/>
          </cell>
          <cell r="NJ30" t="str">
            <v/>
          </cell>
          <cell r="NK30" t="str">
            <v/>
          </cell>
          <cell r="NL30" t="str">
            <v/>
          </cell>
          <cell r="NM30" t="str">
            <v/>
          </cell>
          <cell r="NN30" t="str">
            <v/>
          </cell>
          <cell r="NO30" t="str">
            <v/>
          </cell>
          <cell r="NP30" t="str">
            <v/>
          </cell>
          <cell r="NQ30" t="str">
            <v/>
          </cell>
          <cell r="NR30" t="str">
            <v/>
          </cell>
          <cell r="NS30" t="str">
            <v/>
          </cell>
          <cell r="NT30" t="str">
            <v/>
          </cell>
          <cell r="NU30" t="str">
            <v/>
          </cell>
          <cell r="NV30" t="str">
            <v/>
          </cell>
          <cell r="NW30" t="str">
            <v/>
          </cell>
          <cell r="NX30" t="str">
            <v/>
          </cell>
          <cell r="NY30" t="str">
            <v/>
          </cell>
          <cell r="NZ30" t="str">
            <v/>
          </cell>
          <cell r="OA30" t="str">
            <v/>
          </cell>
          <cell r="OB30" t="str">
            <v/>
          </cell>
          <cell r="OC30" t="str">
            <v/>
          </cell>
          <cell r="OD30" t="str">
            <v/>
          </cell>
          <cell r="OE30" t="str">
            <v/>
          </cell>
          <cell r="OF30" t="str">
            <v/>
          </cell>
          <cell r="OG30" t="str">
            <v/>
          </cell>
          <cell r="OH30" t="str">
            <v/>
          </cell>
          <cell r="OI30" t="str">
            <v/>
          </cell>
          <cell r="OJ30" t="str">
            <v/>
          </cell>
          <cell r="OK30" t="str">
            <v/>
          </cell>
          <cell r="OL30" t="str">
            <v/>
          </cell>
          <cell r="OM30" t="str">
            <v/>
          </cell>
          <cell r="ON30" t="str">
            <v/>
          </cell>
          <cell r="OO30" t="str">
            <v/>
          </cell>
          <cell r="OP30" t="str">
            <v/>
          </cell>
          <cell r="OQ30" t="str">
            <v/>
          </cell>
          <cell r="OR30" t="str">
            <v/>
          </cell>
          <cell r="OS30" t="str">
            <v/>
          </cell>
          <cell r="OT30" t="str">
            <v/>
          </cell>
          <cell r="OU30" t="str">
            <v/>
          </cell>
          <cell r="OV30" t="str">
            <v/>
          </cell>
          <cell r="OW30" t="str">
            <v/>
          </cell>
          <cell r="OX30" t="str">
            <v/>
          </cell>
          <cell r="OY30" t="str">
            <v/>
          </cell>
          <cell r="OZ30" t="str">
            <v/>
          </cell>
          <cell r="PA30" t="str">
            <v/>
          </cell>
          <cell r="PB30" t="str">
            <v/>
          </cell>
          <cell r="PC30" t="str">
            <v/>
          </cell>
          <cell r="PD30" t="str">
            <v/>
          </cell>
          <cell r="PE30" t="str">
            <v/>
          </cell>
          <cell r="PF30" t="str">
            <v/>
          </cell>
          <cell r="PG30" t="str">
            <v/>
          </cell>
          <cell r="PH30" t="str">
            <v/>
          </cell>
          <cell r="PI30" t="str">
            <v/>
          </cell>
          <cell r="PJ30" t="str">
            <v/>
          </cell>
          <cell r="PK30" t="str">
            <v/>
          </cell>
          <cell r="PL30" t="str">
            <v/>
          </cell>
          <cell r="PM30" t="str">
            <v/>
          </cell>
          <cell r="PN30" t="str">
            <v/>
          </cell>
          <cell r="PO30" t="str">
            <v/>
          </cell>
          <cell r="PP30" t="str">
            <v/>
          </cell>
          <cell r="PQ30" t="str">
            <v/>
          </cell>
          <cell r="PR30" t="str">
            <v/>
          </cell>
          <cell r="PS30" t="str">
            <v/>
          </cell>
          <cell r="PT30" t="str">
            <v/>
          </cell>
          <cell r="PU30" t="str">
            <v/>
          </cell>
          <cell r="PV30" t="str">
            <v/>
          </cell>
          <cell r="PW30" t="str">
            <v/>
          </cell>
          <cell r="PX30" t="str">
            <v/>
          </cell>
          <cell r="PY30" t="str">
            <v/>
          </cell>
          <cell r="PZ30" t="str">
            <v/>
          </cell>
          <cell r="QA30" t="str">
            <v/>
          </cell>
          <cell r="QB30" t="str">
            <v/>
          </cell>
          <cell r="QC30" t="str">
            <v/>
          </cell>
          <cell r="QD30" t="str">
            <v/>
          </cell>
          <cell r="QE30" t="str">
            <v/>
          </cell>
          <cell r="QF30" t="str">
            <v/>
          </cell>
          <cell r="QG30" t="str">
            <v/>
          </cell>
          <cell r="QH30" t="str">
            <v/>
          </cell>
          <cell r="QI30" t="str">
            <v/>
          </cell>
          <cell r="QJ30" t="str">
            <v/>
          </cell>
          <cell r="QK30" t="str">
            <v/>
          </cell>
          <cell r="QL30" t="str">
            <v/>
          </cell>
          <cell r="QM30" t="str">
            <v/>
          </cell>
          <cell r="QN30" t="str">
            <v/>
          </cell>
          <cell r="QO30" t="str">
            <v/>
          </cell>
          <cell r="QP30" t="str">
            <v/>
          </cell>
          <cell r="QQ30" t="str">
            <v/>
          </cell>
          <cell r="QR30" t="str">
            <v/>
          </cell>
          <cell r="QS30" t="str">
            <v/>
          </cell>
          <cell r="QT30" t="str">
            <v/>
          </cell>
          <cell r="QU30" t="str">
            <v/>
          </cell>
          <cell r="QV30" t="str">
            <v/>
          </cell>
          <cell r="QW30" t="str">
            <v/>
          </cell>
          <cell r="QX30" t="str">
            <v/>
          </cell>
          <cell r="QY30" t="str">
            <v/>
          </cell>
          <cell r="QZ30" t="str">
            <v/>
          </cell>
          <cell r="RA30" t="str">
            <v/>
          </cell>
          <cell r="RB30" t="str">
            <v/>
          </cell>
          <cell r="RC30" t="str">
            <v/>
          </cell>
          <cell r="RD30" t="str">
            <v/>
          </cell>
          <cell r="RE30" t="str">
            <v/>
          </cell>
          <cell r="RF30" t="str">
            <v/>
          </cell>
          <cell r="RG30" t="str">
            <v/>
          </cell>
          <cell r="RH30" t="str">
            <v/>
          </cell>
          <cell r="RI30" t="str">
            <v/>
          </cell>
          <cell r="RJ30" t="str">
            <v/>
          </cell>
          <cell r="RK30" t="str">
            <v/>
          </cell>
          <cell r="RL30" t="str">
            <v/>
          </cell>
          <cell r="RM30" t="str">
            <v/>
          </cell>
          <cell r="RN30" t="str">
            <v/>
          </cell>
          <cell r="RO30" t="str">
            <v/>
          </cell>
          <cell r="RP30" t="str">
            <v/>
          </cell>
          <cell r="RQ30" t="str">
            <v/>
          </cell>
          <cell r="RR30" t="str">
            <v/>
          </cell>
          <cell r="RS30" t="str">
            <v/>
          </cell>
          <cell r="RT30" t="str">
            <v/>
          </cell>
          <cell r="RU30" t="str">
            <v/>
          </cell>
          <cell r="RV30" t="str">
            <v/>
          </cell>
          <cell r="RW30" t="str">
            <v/>
          </cell>
          <cell r="RX30" t="str">
            <v/>
          </cell>
          <cell r="RY30" t="str">
            <v/>
          </cell>
          <cell r="RZ30" t="str">
            <v/>
          </cell>
          <cell r="SA30" t="str">
            <v/>
          </cell>
          <cell r="SB30" t="str">
            <v/>
          </cell>
          <cell r="SC30" t="str">
            <v/>
          </cell>
          <cell r="SD30" t="str">
            <v/>
          </cell>
          <cell r="SE30" t="str">
            <v/>
          </cell>
          <cell r="SF30" t="str">
            <v/>
          </cell>
          <cell r="SG30" t="str">
            <v/>
          </cell>
          <cell r="SH30" t="str">
            <v/>
          </cell>
          <cell r="SI30" t="str">
            <v/>
          </cell>
          <cell r="SJ30" t="str">
            <v/>
          </cell>
          <cell r="SK30" t="str">
            <v/>
          </cell>
          <cell r="SL30" t="str">
            <v/>
          </cell>
          <cell r="SM30" t="str">
            <v/>
          </cell>
          <cell r="SN30" t="str">
            <v/>
          </cell>
          <cell r="SO30" t="str">
            <v/>
          </cell>
          <cell r="SP30" t="str">
            <v/>
          </cell>
          <cell r="SQ30" t="str">
            <v/>
          </cell>
          <cell r="SR30" t="str">
            <v/>
          </cell>
          <cell r="SS30" t="str">
            <v/>
          </cell>
          <cell r="ST30" t="str">
            <v/>
          </cell>
          <cell r="SU30" t="str">
            <v/>
          </cell>
          <cell r="SV30" t="str">
            <v/>
          </cell>
          <cell r="SW30" t="str">
            <v/>
          </cell>
          <cell r="SX30" t="str">
            <v/>
          </cell>
          <cell r="SY30" t="str">
            <v/>
          </cell>
          <cell r="SZ30" t="str">
            <v/>
          </cell>
          <cell r="TA30" t="str">
            <v/>
          </cell>
          <cell r="TB30" t="str">
            <v/>
          </cell>
          <cell r="TC30" t="str">
            <v/>
          </cell>
          <cell r="TD30" t="str">
            <v/>
          </cell>
          <cell r="TE30" t="str">
            <v/>
          </cell>
          <cell r="TF30" t="str">
            <v/>
          </cell>
          <cell r="TG30" t="str">
            <v/>
          </cell>
          <cell r="TH30" t="str">
            <v/>
          </cell>
          <cell r="TI30" t="str">
            <v/>
          </cell>
          <cell r="TJ30" t="str">
            <v/>
          </cell>
          <cell r="TK30" t="str">
            <v/>
          </cell>
          <cell r="TL30" t="str">
            <v/>
          </cell>
          <cell r="TM30" t="str">
            <v/>
          </cell>
          <cell r="TN30">
            <v>0</v>
          </cell>
          <cell r="TO30">
            <v>0</v>
          </cell>
          <cell r="TP30">
            <v>0</v>
          </cell>
          <cell r="TQ30">
            <v>0</v>
          </cell>
          <cell r="TR30">
            <v>0</v>
          </cell>
          <cell r="TS30" t="str">
            <v/>
          </cell>
          <cell r="TT30" t="str">
            <v/>
          </cell>
          <cell r="TU30">
            <v>237463575</v>
          </cell>
          <cell r="TV30" t="str">
            <v>db48ef37-50a5-4c1f-8391-03052c746f8d</v>
          </cell>
          <cell r="TW30">
            <v>44530.79892361111</v>
          </cell>
          <cell r="TX30" t="str">
            <v/>
          </cell>
          <cell r="TY30" t="str">
            <v/>
          </cell>
          <cell r="TZ30" t="str">
            <v>submitted_via_web</v>
          </cell>
          <cell r="UA30" t="str">
            <v>icsm_haiti</v>
          </cell>
          <cell r="UB30" t="str">
            <v/>
          </cell>
          <cell r="UC30">
            <v>29</v>
          </cell>
          <cell r="UD30" t="str">
            <v/>
          </cell>
        </row>
        <row r="31">
          <cell r="D31">
            <v>44526.718456875002</v>
          </cell>
          <cell r="E31">
            <v>44526.721770335651</v>
          </cell>
          <cell r="F31">
            <v>44526</v>
          </cell>
          <cell r="H31" t="str">
            <v>audit.csv</v>
          </cell>
          <cell r="I31" t="str">
            <v>icsm_haiti</v>
          </cell>
          <cell r="J31" t="str">
            <v/>
          </cell>
          <cell r="K31" t="str">
            <v/>
          </cell>
          <cell r="L31">
            <v>44526</v>
          </cell>
          <cell r="M31" t="str">
            <v>Croix-Rouge Neerlandaise</v>
          </cell>
          <cell r="N31" t="str">
            <v/>
          </cell>
          <cell r="O31" t="str">
            <v>crnl</v>
          </cell>
          <cell r="P31" t="str">
            <v>Croix-Rouge Neerlandaise</v>
          </cell>
          <cell r="Q31" t="str">
            <v>Croix-Rouge Neerlandaise</v>
          </cell>
          <cell r="R31" t="str">
            <v>PS_6827</v>
          </cell>
          <cell r="S31" t="str">
            <v/>
          </cell>
          <cell r="T31" t="str">
            <v>crnl_ps</v>
          </cell>
          <cell r="U31" t="str">
            <v>PS_6827</v>
          </cell>
          <cell r="V31" t="str">
            <v>PS_6827</v>
          </cell>
          <cell r="W31" t="str">
            <v>Sud-Est</v>
          </cell>
          <cell r="X31" t="str">
            <v>Jacmel</v>
          </cell>
          <cell r="Y31" t="str">
            <v>HT0211</v>
          </cell>
          <cell r="Z31" t="str">
            <v>Jacmel</v>
          </cell>
          <cell r="AA31" t="str">
            <v>1re Section Bas Cap Rouge</v>
          </cell>
          <cell r="AB31" t="str">
            <v>HT0211-01</v>
          </cell>
          <cell r="AC31" t="str">
            <v>1re Section Bas Cap Rouge</v>
          </cell>
          <cell r="AD31" t="str">
            <v>Beaudoin</v>
          </cell>
          <cell r="AE31" t="str">
            <v/>
          </cell>
          <cell r="AF31" t="str">
            <v>jac_1</v>
          </cell>
          <cell r="AG31" t="str">
            <v>Beaudoin</v>
          </cell>
          <cell r="AH31" t="str">
            <v>Beaudoin</v>
          </cell>
          <cell r="AI31" t="str">
            <v>Marché Beaudoin</v>
          </cell>
          <cell r="AJ31" t="str">
            <v/>
          </cell>
          <cell r="AK31" t="str">
            <v>jac_1</v>
          </cell>
          <cell r="AL31" t="str">
            <v>Marché Beaudoin</v>
          </cell>
          <cell r="AM31" t="str">
            <v>Marché Beaudoin</v>
          </cell>
          <cell r="AN31" t="str">
            <v>Milieu urbain</v>
          </cell>
          <cell r="AO31" t="str">
            <v>Enquête auprès d'un marchand</v>
          </cell>
          <cell r="AP31" t="str">
            <v>Oui</v>
          </cell>
          <cell r="AQ31" t="str">
            <v/>
          </cell>
          <cell r="AR31" t="str">
            <v>Oui</v>
          </cell>
          <cell r="AS31" t="str">
            <v/>
          </cell>
          <cell r="AT31" t="str">
            <v>Femme</v>
          </cell>
          <cell r="AU31">
            <v>44526</v>
          </cell>
          <cell r="AV31">
            <v>44526</v>
          </cell>
          <cell r="AW31" t="str">
            <v>Détaillant avec boutique</v>
          </cell>
          <cell r="AX31" t="str">
            <v/>
          </cell>
          <cell r="AY31" t="str">
            <v>Nourriture</v>
          </cell>
          <cell r="AZ31">
            <v>1</v>
          </cell>
          <cell r="BA31">
            <v>0</v>
          </cell>
          <cell r="BB31">
            <v>0</v>
          </cell>
          <cell r="BC31">
            <v>0</v>
          </cell>
          <cell r="BD31" t="str">
            <v>nourriture</v>
          </cell>
          <cell r="BE31" t="str">
            <v>Nourriture</v>
          </cell>
          <cell r="BF31" t="str">
            <v>En espèces (Gourde) A crédit partiel</v>
          </cell>
          <cell r="BG31">
            <v>1</v>
          </cell>
          <cell r="BH31">
            <v>0</v>
          </cell>
          <cell r="BI31">
            <v>0</v>
          </cell>
          <cell r="BJ31">
            <v>0</v>
          </cell>
          <cell r="BK31">
            <v>1</v>
          </cell>
          <cell r="BL31">
            <v>0</v>
          </cell>
          <cell r="BM31">
            <v>0</v>
          </cell>
          <cell r="BN31">
            <v>0</v>
          </cell>
          <cell r="BO31">
            <v>0</v>
          </cell>
          <cell r="BP31">
            <v>0</v>
          </cell>
          <cell r="BQ31" t="str">
            <v/>
          </cell>
          <cell r="BR31" t="str">
            <v>Je ne sais pas / Je ne souhaite pas répondre</v>
          </cell>
          <cell r="BS31" t="str">
            <v>Moins de 20</v>
          </cell>
          <cell r="BT31" t="str">
            <v>Riz Farine de blé blanche Maïs (moulu) Sucre Haricot noir Huile végétale</v>
          </cell>
          <cell r="BU31">
            <v>1</v>
          </cell>
          <cell r="BV31">
            <v>1</v>
          </cell>
          <cell r="BW31">
            <v>1</v>
          </cell>
          <cell r="BX31">
            <v>1</v>
          </cell>
          <cell r="BY31">
            <v>1</v>
          </cell>
          <cell r="BZ31">
            <v>0</v>
          </cell>
          <cell r="CA31">
            <v>1</v>
          </cell>
          <cell r="CB31">
            <v>0</v>
          </cell>
          <cell r="CC31" t="str">
            <v>Oui je connais le prix de mes produits en grosse marmite</v>
          </cell>
          <cell r="CD31">
            <v>600</v>
          </cell>
          <cell r="CE31">
            <v>300</v>
          </cell>
          <cell r="CF31" t="str">
            <v>Oui</v>
          </cell>
          <cell r="CG31">
            <v>450</v>
          </cell>
          <cell r="CH31">
            <v>173.07692307692301</v>
          </cell>
          <cell r="CI31" t="str">
            <v>Oui</v>
          </cell>
          <cell r="CJ31">
            <v>350</v>
          </cell>
          <cell r="CK31">
            <v>152.173913043478</v>
          </cell>
          <cell r="CL31" t="str">
            <v>Oui</v>
          </cell>
          <cell r="CM31">
            <v>350</v>
          </cell>
          <cell r="CN31">
            <v>120.689655172413</v>
          </cell>
          <cell r="CO31" t="str">
            <v>Oui</v>
          </cell>
          <cell r="CP31">
            <v>700</v>
          </cell>
          <cell r="CQ31">
            <v>291.666666666666</v>
          </cell>
          <cell r="CR31" t="str">
            <v>Non</v>
          </cell>
          <cell r="CS31" t="str">
            <v/>
          </cell>
          <cell r="CT31" t="str">
            <v/>
          </cell>
          <cell r="CU31" t="str">
            <v/>
          </cell>
          <cell r="CV31" t="str">
            <v>Remplissage à partir de drum</v>
          </cell>
          <cell r="CW31" t="str">
            <v>Oui</v>
          </cell>
          <cell r="CX31">
            <v>1000</v>
          </cell>
          <cell r="CY31" t="str">
            <v/>
          </cell>
          <cell r="CZ31" t="str">
            <v/>
          </cell>
          <cell r="DA31" t="str">
            <v/>
          </cell>
          <cell r="DB31" t="str">
            <v/>
          </cell>
          <cell r="DC31" t="str">
            <v/>
          </cell>
          <cell r="DD31" t="str">
            <v/>
          </cell>
          <cell r="DE31" t="str">
            <v>NA</v>
          </cell>
          <cell r="DF31">
            <v>1000</v>
          </cell>
          <cell r="DG31" t="str">
            <v>Oui</v>
          </cell>
          <cell r="DH31" t="str">
            <v>Non</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Non</v>
          </cell>
          <cell r="EI31" t="str">
            <v>Non</v>
          </cell>
          <cell r="EJ31" t="str">
            <v>Non</v>
          </cell>
          <cell r="EK31" t="str">
            <v/>
          </cell>
          <cell r="EL31" t="str">
            <v>Différent</v>
          </cell>
          <cell r="EM31" t="str">
            <v/>
          </cell>
          <cell r="EN31" t="str">
            <v>Différent</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Oui</v>
          </cell>
          <cell r="IG31" t="str">
            <v>Vols ou pillages Manifestations Fermeture / Hibernation pour cause de troubles politiques</v>
          </cell>
          <cell r="IH31">
            <v>1</v>
          </cell>
          <cell r="II31">
            <v>0</v>
          </cell>
          <cell r="IJ31">
            <v>1</v>
          </cell>
          <cell r="IK31">
            <v>1</v>
          </cell>
          <cell r="IL31">
            <v>0</v>
          </cell>
          <cell r="IM31">
            <v>0</v>
          </cell>
          <cell r="IN31" t="str">
            <v/>
          </cell>
          <cell r="IO31" t="str">
            <v>Augmentation des prix</v>
          </cell>
          <cell r="IP31">
            <v>0</v>
          </cell>
          <cell r="IQ31">
            <v>0</v>
          </cell>
          <cell r="IR31">
            <v>1</v>
          </cell>
          <cell r="IS31">
            <v>0</v>
          </cell>
          <cell r="IT31">
            <v>0</v>
          </cell>
          <cell r="IU31">
            <v>0</v>
          </cell>
          <cell r="IV31">
            <v>0</v>
          </cell>
          <cell r="IW31">
            <v>0</v>
          </cell>
          <cell r="IX31" t="str">
            <v/>
          </cell>
          <cell r="IY31" t="str">
            <v>Oui</v>
          </cell>
          <cell r="IZ31" t="str">
            <v/>
          </cell>
          <cell r="JA31" t="str">
            <v>Nourriture</v>
          </cell>
          <cell r="JB31">
            <v>1</v>
          </cell>
          <cell r="JC31">
            <v>0</v>
          </cell>
          <cell r="JD31">
            <v>0</v>
          </cell>
          <cell r="JE31">
            <v>0</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cell r="JX31" t="str">
            <v/>
          </cell>
          <cell r="JY31" t="str">
            <v/>
          </cell>
          <cell r="JZ31" t="str">
            <v/>
          </cell>
          <cell r="KA31" t="str">
            <v/>
          </cell>
          <cell r="KB31" t="str">
            <v/>
          </cell>
          <cell r="KC31" t="str">
            <v/>
          </cell>
          <cell r="KD31" t="str">
            <v/>
          </cell>
          <cell r="KE31" t="str">
            <v/>
          </cell>
          <cell r="KF31" t="str">
            <v/>
          </cell>
          <cell r="KG31" t="str">
            <v/>
          </cell>
          <cell r="KH31" t="str">
            <v/>
          </cell>
          <cell r="KI31" t="str">
            <v/>
          </cell>
          <cell r="KJ31" t="str">
            <v/>
          </cell>
          <cell r="KK31" t="str">
            <v/>
          </cell>
          <cell r="KL31" t="str">
            <v/>
          </cell>
          <cell r="KM31" t="str">
            <v/>
          </cell>
          <cell r="KN31" t="str">
            <v/>
          </cell>
          <cell r="KO31" t="str">
            <v/>
          </cell>
          <cell r="KP31" t="str">
            <v/>
          </cell>
          <cell r="KQ31" t="str">
            <v/>
          </cell>
          <cell r="KR31" t="str">
            <v/>
          </cell>
          <cell r="KS31" t="str">
            <v/>
          </cell>
          <cell r="KT31" t="str">
            <v/>
          </cell>
          <cell r="KU31" t="str">
            <v/>
          </cell>
          <cell r="KV31" t="str">
            <v/>
          </cell>
          <cell r="KW31" t="str">
            <v/>
          </cell>
          <cell r="KX31" t="str">
            <v/>
          </cell>
          <cell r="KY31" t="str">
            <v/>
          </cell>
          <cell r="KZ31" t="str">
            <v/>
          </cell>
          <cell r="LA31" t="str">
            <v/>
          </cell>
          <cell r="LB31" t="str">
            <v/>
          </cell>
          <cell r="LC31" t="str">
            <v/>
          </cell>
          <cell r="LD31" t="str">
            <v/>
          </cell>
          <cell r="LE31" t="str">
            <v/>
          </cell>
          <cell r="LF31" t="str">
            <v/>
          </cell>
          <cell r="LG31" t="str">
            <v/>
          </cell>
          <cell r="LH31" t="str">
            <v/>
          </cell>
          <cell r="LI31" t="str">
            <v/>
          </cell>
          <cell r="LJ31" t="str">
            <v/>
          </cell>
          <cell r="LK31" t="str">
            <v/>
          </cell>
          <cell r="LL31" t="str">
            <v/>
          </cell>
          <cell r="LM31" t="str">
            <v/>
          </cell>
          <cell r="LN31" t="str">
            <v/>
          </cell>
          <cell r="LO31" t="str">
            <v/>
          </cell>
          <cell r="LP31" t="str">
            <v/>
          </cell>
          <cell r="LQ31" t="str">
            <v/>
          </cell>
          <cell r="LR31" t="str">
            <v/>
          </cell>
          <cell r="LS31" t="str">
            <v/>
          </cell>
          <cell r="LT31" t="str">
            <v/>
          </cell>
          <cell r="LU31" t="str">
            <v/>
          </cell>
          <cell r="LV31" t="str">
            <v/>
          </cell>
          <cell r="LW31" t="str">
            <v/>
          </cell>
          <cell r="LX31" t="str">
            <v/>
          </cell>
          <cell r="LY31" t="str">
            <v/>
          </cell>
          <cell r="LZ31" t="str">
            <v/>
          </cell>
          <cell r="MA31" t="str">
            <v/>
          </cell>
          <cell r="MB31" t="str">
            <v/>
          </cell>
          <cell r="MC31" t="str">
            <v/>
          </cell>
          <cell r="MD31" t="str">
            <v/>
          </cell>
          <cell r="ME31" t="str">
            <v/>
          </cell>
          <cell r="MF31" t="str">
            <v/>
          </cell>
          <cell r="MG31" t="str">
            <v/>
          </cell>
          <cell r="MH31" t="str">
            <v/>
          </cell>
          <cell r="MI31" t="str">
            <v/>
          </cell>
          <cell r="MJ31" t="str">
            <v/>
          </cell>
          <cell r="MK31" t="str">
            <v/>
          </cell>
          <cell r="ML31" t="str">
            <v/>
          </cell>
          <cell r="MM31" t="str">
            <v/>
          </cell>
          <cell r="MN31" t="str">
            <v/>
          </cell>
          <cell r="MO31" t="str">
            <v/>
          </cell>
          <cell r="MP31" t="str">
            <v/>
          </cell>
          <cell r="MQ31" t="str">
            <v/>
          </cell>
          <cell r="MR31" t="str">
            <v/>
          </cell>
          <cell r="MS31" t="str">
            <v/>
          </cell>
          <cell r="MT31" t="str">
            <v/>
          </cell>
          <cell r="MU31" t="str">
            <v/>
          </cell>
          <cell r="MV31" t="str">
            <v/>
          </cell>
          <cell r="MW31" t="str">
            <v/>
          </cell>
          <cell r="MX31" t="str">
            <v/>
          </cell>
          <cell r="MY31" t="str">
            <v/>
          </cell>
          <cell r="MZ31" t="str">
            <v/>
          </cell>
          <cell r="NA31" t="str">
            <v/>
          </cell>
          <cell r="NB31" t="str">
            <v/>
          </cell>
          <cell r="NC31" t="str">
            <v/>
          </cell>
          <cell r="ND31" t="str">
            <v/>
          </cell>
          <cell r="NE31" t="str">
            <v/>
          </cell>
          <cell r="NF31" t="str">
            <v/>
          </cell>
          <cell r="NG31" t="str">
            <v/>
          </cell>
          <cell r="NH31" t="str">
            <v/>
          </cell>
          <cell r="NI31" t="str">
            <v/>
          </cell>
          <cell r="NJ31" t="str">
            <v/>
          </cell>
          <cell r="NK31" t="str">
            <v/>
          </cell>
          <cell r="NL31" t="str">
            <v/>
          </cell>
          <cell r="NM31" t="str">
            <v/>
          </cell>
          <cell r="NN31" t="str">
            <v/>
          </cell>
          <cell r="NO31" t="str">
            <v/>
          </cell>
          <cell r="NP31" t="str">
            <v/>
          </cell>
          <cell r="NQ31" t="str">
            <v/>
          </cell>
          <cell r="NR31" t="str">
            <v/>
          </cell>
          <cell r="NS31" t="str">
            <v/>
          </cell>
          <cell r="NT31" t="str">
            <v/>
          </cell>
          <cell r="NU31" t="str">
            <v/>
          </cell>
          <cell r="NV31" t="str">
            <v/>
          </cell>
          <cell r="NW31" t="str">
            <v/>
          </cell>
          <cell r="NX31" t="str">
            <v/>
          </cell>
          <cell r="NY31" t="str">
            <v/>
          </cell>
          <cell r="NZ31" t="str">
            <v/>
          </cell>
          <cell r="OA31" t="str">
            <v/>
          </cell>
          <cell r="OB31" t="str">
            <v/>
          </cell>
          <cell r="OC31" t="str">
            <v/>
          </cell>
          <cell r="OD31" t="str">
            <v/>
          </cell>
          <cell r="OE31" t="str">
            <v/>
          </cell>
          <cell r="OF31" t="str">
            <v/>
          </cell>
          <cell r="OG31" t="str">
            <v/>
          </cell>
          <cell r="OH31" t="str">
            <v/>
          </cell>
          <cell r="OI31" t="str">
            <v/>
          </cell>
          <cell r="OJ31" t="str">
            <v/>
          </cell>
          <cell r="OK31" t="str">
            <v/>
          </cell>
          <cell r="OL31" t="str">
            <v/>
          </cell>
          <cell r="OM31" t="str">
            <v/>
          </cell>
          <cell r="ON31" t="str">
            <v/>
          </cell>
          <cell r="OO31" t="str">
            <v/>
          </cell>
          <cell r="OP31" t="str">
            <v/>
          </cell>
          <cell r="OQ31" t="str">
            <v/>
          </cell>
          <cell r="OR31" t="str">
            <v/>
          </cell>
          <cell r="OS31" t="str">
            <v/>
          </cell>
          <cell r="OT31" t="str">
            <v/>
          </cell>
          <cell r="OU31" t="str">
            <v/>
          </cell>
          <cell r="OV31" t="str">
            <v/>
          </cell>
          <cell r="OW31" t="str">
            <v/>
          </cell>
          <cell r="OX31" t="str">
            <v/>
          </cell>
          <cell r="OY31" t="str">
            <v/>
          </cell>
          <cell r="OZ31" t="str">
            <v/>
          </cell>
          <cell r="PA31" t="str">
            <v/>
          </cell>
          <cell r="PB31" t="str">
            <v/>
          </cell>
          <cell r="PC31" t="str">
            <v/>
          </cell>
          <cell r="PD31" t="str">
            <v/>
          </cell>
          <cell r="PE31" t="str">
            <v/>
          </cell>
          <cell r="PF31" t="str">
            <v/>
          </cell>
          <cell r="PG31" t="str">
            <v/>
          </cell>
          <cell r="PH31" t="str">
            <v/>
          </cell>
          <cell r="PI31" t="str">
            <v/>
          </cell>
          <cell r="PJ31" t="str">
            <v/>
          </cell>
          <cell r="PK31" t="str">
            <v/>
          </cell>
          <cell r="PL31" t="str">
            <v/>
          </cell>
          <cell r="PM31" t="str">
            <v/>
          </cell>
          <cell r="PN31" t="str">
            <v/>
          </cell>
          <cell r="PO31" t="str">
            <v/>
          </cell>
          <cell r="PP31" t="str">
            <v/>
          </cell>
          <cell r="PQ31" t="str">
            <v/>
          </cell>
          <cell r="PR31" t="str">
            <v/>
          </cell>
          <cell r="PS31" t="str">
            <v/>
          </cell>
          <cell r="PT31" t="str">
            <v/>
          </cell>
          <cell r="PU31" t="str">
            <v/>
          </cell>
          <cell r="PV31" t="str">
            <v/>
          </cell>
          <cell r="PW31" t="str">
            <v/>
          </cell>
          <cell r="PX31" t="str">
            <v/>
          </cell>
          <cell r="PY31" t="str">
            <v/>
          </cell>
          <cell r="PZ31" t="str">
            <v/>
          </cell>
          <cell r="QA31" t="str">
            <v/>
          </cell>
          <cell r="QB31" t="str">
            <v/>
          </cell>
          <cell r="QC31" t="str">
            <v/>
          </cell>
          <cell r="QD31" t="str">
            <v/>
          </cell>
          <cell r="QE31" t="str">
            <v/>
          </cell>
          <cell r="QF31" t="str">
            <v/>
          </cell>
          <cell r="QG31" t="str">
            <v/>
          </cell>
          <cell r="QH31" t="str">
            <v/>
          </cell>
          <cell r="QI31" t="str">
            <v/>
          </cell>
          <cell r="QJ31" t="str">
            <v/>
          </cell>
          <cell r="QK31" t="str">
            <v/>
          </cell>
          <cell r="QL31" t="str">
            <v/>
          </cell>
          <cell r="QM31" t="str">
            <v/>
          </cell>
          <cell r="QN31" t="str">
            <v/>
          </cell>
          <cell r="QO31" t="str">
            <v/>
          </cell>
          <cell r="QP31" t="str">
            <v/>
          </cell>
          <cell r="QQ31" t="str">
            <v/>
          </cell>
          <cell r="QR31" t="str">
            <v/>
          </cell>
          <cell r="QS31" t="str">
            <v/>
          </cell>
          <cell r="QT31" t="str">
            <v/>
          </cell>
          <cell r="QU31" t="str">
            <v/>
          </cell>
          <cell r="QV31" t="str">
            <v/>
          </cell>
          <cell r="QW31" t="str">
            <v/>
          </cell>
          <cell r="QX31" t="str">
            <v/>
          </cell>
          <cell r="QY31" t="str">
            <v/>
          </cell>
          <cell r="QZ31" t="str">
            <v/>
          </cell>
          <cell r="RA31" t="str">
            <v/>
          </cell>
          <cell r="RB31" t="str">
            <v/>
          </cell>
          <cell r="RC31" t="str">
            <v/>
          </cell>
          <cell r="RD31" t="str">
            <v/>
          </cell>
          <cell r="RE31" t="str">
            <v/>
          </cell>
          <cell r="RF31" t="str">
            <v/>
          </cell>
          <cell r="RG31" t="str">
            <v/>
          </cell>
          <cell r="RH31" t="str">
            <v/>
          </cell>
          <cell r="RI31" t="str">
            <v/>
          </cell>
          <cell r="RJ31" t="str">
            <v/>
          </cell>
          <cell r="RK31" t="str">
            <v/>
          </cell>
          <cell r="RL31" t="str">
            <v/>
          </cell>
          <cell r="RM31" t="str">
            <v/>
          </cell>
          <cell r="RN31" t="str">
            <v/>
          </cell>
          <cell r="RO31" t="str">
            <v/>
          </cell>
          <cell r="RP31" t="str">
            <v/>
          </cell>
          <cell r="RQ31" t="str">
            <v/>
          </cell>
          <cell r="RR31" t="str">
            <v/>
          </cell>
          <cell r="RS31" t="str">
            <v/>
          </cell>
          <cell r="RT31" t="str">
            <v/>
          </cell>
          <cell r="RU31" t="str">
            <v/>
          </cell>
          <cell r="RV31" t="str">
            <v/>
          </cell>
          <cell r="RW31" t="str">
            <v/>
          </cell>
          <cell r="RX31" t="str">
            <v/>
          </cell>
          <cell r="RY31" t="str">
            <v/>
          </cell>
          <cell r="RZ31" t="str">
            <v/>
          </cell>
          <cell r="SA31" t="str">
            <v/>
          </cell>
          <cell r="SB31" t="str">
            <v/>
          </cell>
          <cell r="SC31" t="str">
            <v/>
          </cell>
          <cell r="SD31" t="str">
            <v/>
          </cell>
          <cell r="SE31" t="str">
            <v/>
          </cell>
          <cell r="SF31" t="str">
            <v/>
          </cell>
          <cell r="SG31" t="str">
            <v/>
          </cell>
          <cell r="SH31" t="str">
            <v/>
          </cell>
          <cell r="SI31" t="str">
            <v/>
          </cell>
          <cell r="SJ31" t="str">
            <v/>
          </cell>
          <cell r="SK31" t="str">
            <v/>
          </cell>
          <cell r="SL31" t="str">
            <v/>
          </cell>
          <cell r="SM31" t="str">
            <v/>
          </cell>
          <cell r="SN31" t="str">
            <v/>
          </cell>
          <cell r="SO31" t="str">
            <v/>
          </cell>
          <cell r="SP31" t="str">
            <v/>
          </cell>
          <cell r="SQ31" t="str">
            <v/>
          </cell>
          <cell r="SR31" t="str">
            <v/>
          </cell>
          <cell r="SS31" t="str">
            <v/>
          </cell>
          <cell r="ST31" t="str">
            <v/>
          </cell>
          <cell r="SU31" t="str">
            <v/>
          </cell>
          <cell r="SV31" t="str">
            <v/>
          </cell>
          <cell r="SW31" t="str">
            <v/>
          </cell>
          <cell r="SX31" t="str">
            <v/>
          </cell>
          <cell r="SY31" t="str">
            <v/>
          </cell>
          <cell r="SZ31" t="str">
            <v/>
          </cell>
          <cell r="TA31" t="str">
            <v/>
          </cell>
          <cell r="TB31" t="str">
            <v/>
          </cell>
          <cell r="TC31" t="str">
            <v/>
          </cell>
          <cell r="TD31" t="str">
            <v/>
          </cell>
          <cell r="TE31" t="str">
            <v/>
          </cell>
          <cell r="TF31" t="str">
            <v/>
          </cell>
          <cell r="TG31" t="str">
            <v/>
          </cell>
          <cell r="TH31" t="str">
            <v/>
          </cell>
          <cell r="TI31" t="str">
            <v/>
          </cell>
          <cell r="TJ31" t="str">
            <v/>
          </cell>
          <cell r="TK31" t="str">
            <v/>
          </cell>
          <cell r="TL31" t="str">
            <v/>
          </cell>
          <cell r="TM31" t="str">
            <v/>
          </cell>
          <cell r="TN31">
            <v>0</v>
          </cell>
          <cell r="TO31">
            <v>0</v>
          </cell>
          <cell r="TP31">
            <v>0</v>
          </cell>
          <cell r="TQ31">
            <v>0</v>
          </cell>
          <cell r="TR31">
            <v>0</v>
          </cell>
          <cell r="TS31" t="str">
            <v/>
          </cell>
          <cell r="TT31" t="str">
            <v/>
          </cell>
          <cell r="TU31">
            <v>237463582</v>
          </cell>
          <cell r="TV31" t="str">
            <v>07231cd4-f22a-46a6-bd0a-a68bad996e6b</v>
          </cell>
          <cell r="TW31">
            <v>44530.798935185187</v>
          </cell>
          <cell r="TX31" t="str">
            <v/>
          </cell>
          <cell r="TY31" t="str">
            <v/>
          </cell>
          <cell r="TZ31" t="str">
            <v>submitted_via_web</v>
          </cell>
          <cell r="UA31" t="str">
            <v>icsm_haiti</v>
          </cell>
          <cell r="UB31" t="str">
            <v/>
          </cell>
          <cell r="UC31">
            <v>30</v>
          </cell>
          <cell r="UD31" t="str">
            <v/>
          </cell>
        </row>
        <row r="32">
          <cell r="D32">
            <v>44526.723103912038</v>
          </cell>
          <cell r="E32">
            <v>44526.726126157409</v>
          </cell>
          <cell r="F32">
            <v>44526</v>
          </cell>
          <cell r="H32" t="str">
            <v>audit.csv</v>
          </cell>
          <cell r="I32" t="str">
            <v>icsm_haiti</v>
          </cell>
          <cell r="J32" t="str">
            <v/>
          </cell>
          <cell r="K32" t="str">
            <v/>
          </cell>
          <cell r="L32">
            <v>44526</v>
          </cell>
          <cell r="M32" t="str">
            <v>Croix-Rouge Neerlandaise</v>
          </cell>
          <cell r="N32" t="str">
            <v/>
          </cell>
          <cell r="O32" t="str">
            <v>crnl</v>
          </cell>
          <cell r="P32" t="str">
            <v>Croix-Rouge Neerlandaise</v>
          </cell>
          <cell r="Q32" t="str">
            <v>Croix-Rouge Neerlandaise</v>
          </cell>
          <cell r="R32" t="str">
            <v>PS_6827</v>
          </cell>
          <cell r="S32" t="str">
            <v/>
          </cell>
          <cell r="T32" t="str">
            <v>crnl_ps</v>
          </cell>
          <cell r="U32" t="str">
            <v>PS_6827</v>
          </cell>
          <cell r="V32" t="str">
            <v>PS_6827</v>
          </cell>
          <cell r="W32" t="str">
            <v>Sud-Est</v>
          </cell>
          <cell r="X32" t="str">
            <v>Jacmel</v>
          </cell>
          <cell r="Y32" t="str">
            <v>HT0211</v>
          </cell>
          <cell r="Z32" t="str">
            <v>Jacmel</v>
          </cell>
          <cell r="AA32" t="str">
            <v>1re Section Bas Cap Rouge</v>
          </cell>
          <cell r="AB32" t="str">
            <v>HT0211-01</v>
          </cell>
          <cell r="AC32" t="str">
            <v>1re Section Bas Cap Rouge</v>
          </cell>
          <cell r="AD32" t="str">
            <v>Beaudoin</v>
          </cell>
          <cell r="AE32" t="str">
            <v/>
          </cell>
          <cell r="AF32" t="str">
            <v>jac_1</v>
          </cell>
          <cell r="AG32" t="str">
            <v>Beaudoin</v>
          </cell>
          <cell r="AH32" t="str">
            <v>Beaudoin</v>
          </cell>
          <cell r="AI32" t="str">
            <v>Marché Beaudoin</v>
          </cell>
          <cell r="AJ32" t="str">
            <v/>
          </cell>
          <cell r="AK32" t="str">
            <v>jac_1</v>
          </cell>
          <cell r="AL32" t="str">
            <v>Marché Beaudoin</v>
          </cell>
          <cell r="AM32" t="str">
            <v>Marché Beaudoin</v>
          </cell>
          <cell r="AN32" t="str">
            <v>Milieu urbain</v>
          </cell>
          <cell r="AO32" t="str">
            <v>Enquête auprès d'un marchand</v>
          </cell>
          <cell r="AP32" t="str">
            <v>Oui</v>
          </cell>
          <cell r="AQ32" t="str">
            <v/>
          </cell>
          <cell r="AR32" t="str">
            <v>Oui</v>
          </cell>
          <cell r="AS32" t="str">
            <v/>
          </cell>
          <cell r="AT32" t="str">
            <v>Femme</v>
          </cell>
          <cell r="AU32">
            <v>44526</v>
          </cell>
          <cell r="AV32">
            <v>44526</v>
          </cell>
          <cell r="AW32" t="str">
            <v>Détaillant sur une table</v>
          </cell>
          <cell r="AX32" t="str">
            <v/>
          </cell>
          <cell r="AY32" t="str">
            <v>Nourriture</v>
          </cell>
          <cell r="AZ32">
            <v>1</v>
          </cell>
          <cell r="BA32">
            <v>0</v>
          </cell>
          <cell r="BB32">
            <v>0</v>
          </cell>
          <cell r="BC32">
            <v>0</v>
          </cell>
          <cell r="BD32" t="str">
            <v>nourriture</v>
          </cell>
          <cell r="BE32" t="str">
            <v>Nourriture</v>
          </cell>
          <cell r="BF32" t="str">
            <v>A crédit partiel En espèces (Gourde)</v>
          </cell>
          <cell r="BG32">
            <v>1</v>
          </cell>
          <cell r="BH32">
            <v>0</v>
          </cell>
          <cell r="BI32">
            <v>0</v>
          </cell>
          <cell r="BJ32">
            <v>0</v>
          </cell>
          <cell r="BK32">
            <v>1</v>
          </cell>
          <cell r="BL32">
            <v>0</v>
          </cell>
          <cell r="BM32">
            <v>0</v>
          </cell>
          <cell r="BN32">
            <v>0</v>
          </cell>
          <cell r="BO32">
            <v>0</v>
          </cell>
          <cell r="BP32">
            <v>0</v>
          </cell>
          <cell r="BQ32" t="str">
            <v/>
          </cell>
          <cell r="BR32" t="str">
            <v>Je ne sais pas / Je ne souhaite pas répondre</v>
          </cell>
          <cell r="BS32" t="str">
            <v>Entre 21 et 60</v>
          </cell>
          <cell r="BT32" t="str">
            <v>Riz Maïs (moulu) Sucre Haricot noir Huile végétale</v>
          </cell>
          <cell r="BU32">
            <v>0</v>
          </cell>
          <cell r="BV32">
            <v>1</v>
          </cell>
          <cell r="BW32">
            <v>1</v>
          </cell>
          <cell r="BX32">
            <v>1</v>
          </cell>
          <cell r="BY32">
            <v>1</v>
          </cell>
          <cell r="BZ32">
            <v>0</v>
          </cell>
          <cell r="CA32">
            <v>1</v>
          </cell>
          <cell r="CB32">
            <v>0</v>
          </cell>
          <cell r="CC32" t="str">
            <v>Oui je connais le prix de mes produits en grosse marmite</v>
          </cell>
          <cell r="CD32" t="str">
            <v/>
          </cell>
          <cell r="CE32" t="str">
            <v/>
          </cell>
          <cell r="CF32" t="str">
            <v/>
          </cell>
          <cell r="CG32">
            <v>350</v>
          </cell>
          <cell r="CH32">
            <v>134.61538461538399</v>
          </cell>
          <cell r="CI32" t="str">
            <v>Oui</v>
          </cell>
          <cell r="CJ32">
            <v>350</v>
          </cell>
          <cell r="CK32">
            <v>152.173913043478</v>
          </cell>
          <cell r="CL32" t="str">
            <v>Oui</v>
          </cell>
          <cell r="CM32">
            <v>450</v>
          </cell>
          <cell r="CN32">
            <v>155.172413793103</v>
          </cell>
          <cell r="CO32" t="str">
            <v>Oui</v>
          </cell>
          <cell r="CP32">
            <v>700</v>
          </cell>
          <cell r="CQ32">
            <v>291.666666666666</v>
          </cell>
          <cell r="CR32" t="str">
            <v>Non</v>
          </cell>
          <cell r="CS32" t="str">
            <v/>
          </cell>
          <cell r="CT32" t="str">
            <v/>
          </cell>
          <cell r="CU32" t="str">
            <v/>
          </cell>
          <cell r="CV32" t="str">
            <v>Remplissage à partir de drum</v>
          </cell>
          <cell r="CW32" t="str">
            <v>Oui</v>
          </cell>
          <cell r="CX32">
            <v>1000</v>
          </cell>
          <cell r="CY32" t="str">
            <v/>
          </cell>
          <cell r="CZ32" t="str">
            <v/>
          </cell>
          <cell r="DA32" t="str">
            <v/>
          </cell>
          <cell r="DB32" t="str">
            <v/>
          </cell>
          <cell r="DC32" t="str">
            <v/>
          </cell>
          <cell r="DD32" t="str">
            <v/>
          </cell>
          <cell r="DE32" t="str">
            <v>NA</v>
          </cell>
          <cell r="DF32">
            <v>1000</v>
          </cell>
          <cell r="DG32" t="str">
            <v>Oui</v>
          </cell>
          <cell r="DH32" t="str">
            <v>Oui</v>
          </cell>
          <cell r="DI32" t="str">
            <v>Pas encore eu le temps de réapprovisinner</v>
          </cell>
          <cell r="DJ32">
            <v>0</v>
          </cell>
          <cell r="DK32">
            <v>0</v>
          </cell>
          <cell r="DL32">
            <v>0</v>
          </cell>
          <cell r="DM32">
            <v>0</v>
          </cell>
          <cell r="DN32">
            <v>0</v>
          </cell>
          <cell r="DO32">
            <v>0</v>
          </cell>
          <cell r="DP32">
            <v>1</v>
          </cell>
          <cell r="DQ32">
            <v>0</v>
          </cell>
          <cell r="DR32">
            <v>0</v>
          </cell>
          <cell r="DS32">
            <v>0</v>
          </cell>
          <cell r="DT32">
            <v>0</v>
          </cell>
          <cell r="DU32">
            <v>0</v>
          </cell>
          <cell r="DV32">
            <v>0</v>
          </cell>
          <cell r="DW32">
            <v>0</v>
          </cell>
          <cell r="DX32" t="str">
            <v/>
          </cell>
          <cell r="DY32" t="str">
            <v>Haricot noir Sucre</v>
          </cell>
          <cell r="DZ32">
            <v>0</v>
          </cell>
          <cell r="EA32">
            <v>0</v>
          </cell>
          <cell r="EB32">
            <v>0</v>
          </cell>
          <cell r="EC32">
            <v>1</v>
          </cell>
          <cell r="ED32">
            <v>1</v>
          </cell>
          <cell r="EE32">
            <v>0</v>
          </cell>
          <cell r="EF32">
            <v>0</v>
          </cell>
          <cell r="EG32">
            <v>0</v>
          </cell>
          <cell r="EH32" t="str">
            <v>Non</v>
          </cell>
          <cell r="EI32" t="str">
            <v>Oui</v>
          </cell>
          <cell r="EJ32" t="str">
            <v>Oui</v>
          </cell>
          <cell r="EK32" t="str">
            <v>Ouest</v>
          </cell>
          <cell r="EL32" t="str">
            <v>Différent</v>
          </cell>
          <cell r="EM32" t="str">
            <v>Port-au-Prince</v>
          </cell>
          <cell r="EN32" t="str">
            <v>Différent</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Oui</v>
          </cell>
          <cell r="IG32" t="str">
            <v>Manifestations</v>
          </cell>
          <cell r="IH32">
            <v>0</v>
          </cell>
          <cell r="II32">
            <v>0</v>
          </cell>
          <cell r="IJ32">
            <v>1</v>
          </cell>
          <cell r="IK32">
            <v>0</v>
          </cell>
          <cell r="IL32">
            <v>0</v>
          </cell>
          <cell r="IM32">
            <v>0</v>
          </cell>
          <cell r="IN32" t="str">
            <v/>
          </cell>
          <cell r="IO32" t="str">
            <v>Augmentation des prix Difficultés pour se réapprovisionner en marchandises</v>
          </cell>
          <cell r="IP32">
            <v>0</v>
          </cell>
          <cell r="IQ32">
            <v>0</v>
          </cell>
          <cell r="IR32">
            <v>1</v>
          </cell>
          <cell r="IS32">
            <v>1</v>
          </cell>
          <cell r="IT32">
            <v>0</v>
          </cell>
          <cell r="IU32">
            <v>0</v>
          </cell>
          <cell r="IV32">
            <v>0</v>
          </cell>
          <cell r="IW32">
            <v>0</v>
          </cell>
          <cell r="IX32" t="str">
            <v/>
          </cell>
          <cell r="IY32" t="str">
            <v>Oui</v>
          </cell>
          <cell r="IZ32" t="str">
            <v/>
          </cell>
          <cell r="JA32" t="str">
            <v>Nourriture</v>
          </cell>
          <cell r="JB32">
            <v>1</v>
          </cell>
          <cell r="JC32">
            <v>0</v>
          </cell>
          <cell r="JD32">
            <v>0</v>
          </cell>
          <cell r="JE32">
            <v>0</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cell r="MA32" t="str">
            <v/>
          </cell>
          <cell r="MB32" t="str">
            <v/>
          </cell>
          <cell r="MC32" t="str">
            <v/>
          </cell>
          <cell r="MD32" t="str">
            <v/>
          </cell>
          <cell r="ME32" t="str">
            <v/>
          </cell>
          <cell r="MF32" t="str">
            <v/>
          </cell>
          <cell r="MG32" t="str">
            <v/>
          </cell>
          <cell r="MH32" t="str">
            <v/>
          </cell>
          <cell r="MI32" t="str">
            <v/>
          </cell>
          <cell r="MJ32" t="str">
            <v/>
          </cell>
          <cell r="MK32" t="str">
            <v/>
          </cell>
          <cell r="ML32" t="str">
            <v/>
          </cell>
          <cell r="MM32" t="str">
            <v/>
          </cell>
          <cell r="MN32" t="str">
            <v/>
          </cell>
          <cell r="MO32" t="str">
            <v/>
          </cell>
          <cell r="MP32" t="str">
            <v/>
          </cell>
          <cell r="MQ32" t="str">
            <v/>
          </cell>
          <cell r="MR32" t="str">
            <v/>
          </cell>
          <cell r="MS32" t="str">
            <v/>
          </cell>
          <cell r="MT32" t="str">
            <v/>
          </cell>
          <cell r="MU32" t="str">
            <v/>
          </cell>
          <cell r="MV32" t="str">
            <v/>
          </cell>
          <cell r="MW32" t="str">
            <v/>
          </cell>
          <cell r="MX32" t="str">
            <v/>
          </cell>
          <cell r="MY32" t="str">
            <v/>
          </cell>
          <cell r="MZ32" t="str">
            <v/>
          </cell>
          <cell r="NA32" t="str">
            <v/>
          </cell>
          <cell r="NB32" t="str">
            <v/>
          </cell>
          <cell r="NC32" t="str">
            <v/>
          </cell>
          <cell r="ND32" t="str">
            <v/>
          </cell>
          <cell r="NE32" t="str">
            <v/>
          </cell>
          <cell r="NF32" t="str">
            <v/>
          </cell>
          <cell r="NG32" t="str">
            <v/>
          </cell>
          <cell r="NH32" t="str">
            <v/>
          </cell>
          <cell r="NI32" t="str">
            <v/>
          </cell>
          <cell r="NJ32" t="str">
            <v/>
          </cell>
          <cell r="NK32" t="str">
            <v/>
          </cell>
          <cell r="NL32" t="str">
            <v/>
          </cell>
          <cell r="NM32" t="str">
            <v/>
          </cell>
          <cell r="NN32" t="str">
            <v/>
          </cell>
          <cell r="NO32" t="str">
            <v/>
          </cell>
          <cell r="NP32" t="str">
            <v/>
          </cell>
          <cell r="NQ32" t="str">
            <v/>
          </cell>
          <cell r="NR32" t="str">
            <v/>
          </cell>
          <cell r="NS32" t="str">
            <v/>
          </cell>
          <cell r="NT32" t="str">
            <v/>
          </cell>
          <cell r="NU32" t="str">
            <v/>
          </cell>
          <cell r="NV32" t="str">
            <v/>
          </cell>
          <cell r="NW32" t="str">
            <v/>
          </cell>
          <cell r="NX32" t="str">
            <v/>
          </cell>
          <cell r="NY32" t="str">
            <v/>
          </cell>
          <cell r="NZ32" t="str">
            <v/>
          </cell>
          <cell r="OA32" t="str">
            <v/>
          </cell>
          <cell r="OB32" t="str">
            <v/>
          </cell>
          <cell r="OC32" t="str">
            <v/>
          </cell>
          <cell r="OD32" t="str">
            <v/>
          </cell>
          <cell r="OE32" t="str">
            <v/>
          </cell>
          <cell r="OF32" t="str">
            <v/>
          </cell>
          <cell r="OG32" t="str">
            <v/>
          </cell>
          <cell r="OH32" t="str">
            <v/>
          </cell>
          <cell r="OI32" t="str">
            <v/>
          </cell>
          <cell r="OJ32" t="str">
            <v/>
          </cell>
          <cell r="OK32" t="str">
            <v/>
          </cell>
          <cell r="OL32" t="str">
            <v/>
          </cell>
          <cell r="OM32" t="str">
            <v/>
          </cell>
          <cell r="ON32" t="str">
            <v/>
          </cell>
          <cell r="OO32" t="str">
            <v/>
          </cell>
          <cell r="OP32" t="str">
            <v/>
          </cell>
          <cell r="OQ32" t="str">
            <v/>
          </cell>
          <cell r="OR32" t="str">
            <v/>
          </cell>
          <cell r="OS32" t="str">
            <v/>
          </cell>
          <cell r="OT32" t="str">
            <v/>
          </cell>
          <cell r="OU32" t="str">
            <v/>
          </cell>
          <cell r="OV32" t="str">
            <v/>
          </cell>
          <cell r="OW32" t="str">
            <v/>
          </cell>
          <cell r="OX32" t="str">
            <v/>
          </cell>
          <cell r="OY32" t="str">
            <v/>
          </cell>
          <cell r="OZ32" t="str">
            <v/>
          </cell>
          <cell r="PA32" t="str">
            <v/>
          </cell>
          <cell r="PB32" t="str">
            <v/>
          </cell>
          <cell r="PC32" t="str">
            <v/>
          </cell>
          <cell r="PD32" t="str">
            <v/>
          </cell>
          <cell r="PE32" t="str">
            <v/>
          </cell>
          <cell r="PF32" t="str">
            <v/>
          </cell>
          <cell r="PG32" t="str">
            <v/>
          </cell>
          <cell r="PH32" t="str">
            <v/>
          </cell>
          <cell r="PI32" t="str">
            <v/>
          </cell>
          <cell r="PJ32" t="str">
            <v/>
          </cell>
          <cell r="PK32" t="str">
            <v/>
          </cell>
          <cell r="PL32" t="str">
            <v/>
          </cell>
          <cell r="PM32" t="str">
            <v/>
          </cell>
          <cell r="PN32" t="str">
            <v/>
          </cell>
          <cell r="PO32" t="str">
            <v/>
          </cell>
          <cell r="PP32" t="str">
            <v/>
          </cell>
          <cell r="PQ32" t="str">
            <v/>
          </cell>
          <cell r="PR32" t="str">
            <v/>
          </cell>
          <cell r="PS32" t="str">
            <v/>
          </cell>
          <cell r="PT32" t="str">
            <v/>
          </cell>
          <cell r="PU32" t="str">
            <v/>
          </cell>
          <cell r="PV32" t="str">
            <v/>
          </cell>
          <cell r="PW32" t="str">
            <v/>
          </cell>
          <cell r="PX32" t="str">
            <v/>
          </cell>
          <cell r="PY32" t="str">
            <v/>
          </cell>
          <cell r="PZ32" t="str">
            <v/>
          </cell>
          <cell r="QA32" t="str">
            <v/>
          </cell>
          <cell r="QB32" t="str">
            <v/>
          </cell>
          <cell r="QC32" t="str">
            <v/>
          </cell>
          <cell r="QD32" t="str">
            <v/>
          </cell>
          <cell r="QE32" t="str">
            <v/>
          </cell>
          <cell r="QF32" t="str">
            <v/>
          </cell>
          <cell r="QG32" t="str">
            <v/>
          </cell>
          <cell r="QH32" t="str">
            <v/>
          </cell>
          <cell r="QI32" t="str">
            <v/>
          </cell>
          <cell r="QJ32" t="str">
            <v/>
          </cell>
          <cell r="QK32" t="str">
            <v/>
          </cell>
          <cell r="QL32" t="str">
            <v/>
          </cell>
          <cell r="QM32" t="str">
            <v/>
          </cell>
          <cell r="QN32" t="str">
            <v/>
          </cell>
          <cell r="QO32" t="str">
            <v/>
          </cell>
          <cell r="QP32" t="str">
            <v/>
          </cell>
          <cell r="QQ32" t="str">
            <v/>
          </cell>
          <cell r="QR32" t="str">
            <v/>
          </cell>
          <cell r="QS32" t="str">
            <v/>
          </cell>
          <cell r="QT32" t="str">
            <v/>
          </cell>
          <cell r="QU32" t="str">
            <v/>
          </cell>
          <cell r="QV32" t="str">
            <v/>
          </cell>
          <cell r="QW32" t="str">
            <v/>
          </cell>
          <cell r="QX32" t="str">
            <v/>
          </cell>
          <cell r="QY32" t="str">
            <v/>
          </cell>
          <cell r="QZ32" t="str">
            <v/>
          </cell>
          <cell r="RA32" t="str">
            <v/>
          </cell>
          <cell r="RB32" t="str">
            <v/>
          </cell>
          <cell r="RC32" t="str">
            <v/>
          </cell>
          <cell r="RD32" t="str">
            <v/>
          </cell>
          <cell r="RE32" t="str">
            <v/>
          </cell>
          <cell r="RF32" t="str">
            <v/>
          </cell>
          <cell r="RG32" t="str">
            <v/>
          </cell>
          <cell r="RH32" t="str">
            <v/>
          </cell>
          <cell r="RI32" t="str">
            <v/>
          </cell>
          <cell r="RJ32" t="str">
            <v/>
          </cell>
          <cell r="RK32" t="str">
            <v/>
          </cell>
          <cell r="RL32" t="str">
            <v/>
          </cell>
          <cell r="RM32" t="str">
            <v/>
          </cell>
          <cell r="RN32" t="str">
            <v/>
          </cell>
          <cell r="RO32" t="str">
            <v/>
          </cell>
          <cell r="RP32" t="str">
            <v/>
          </cell>
          <cell r="RQ32" t="str">
            <v/>
          </cell>
          <cell r="RR32" t="str">
            <v/>
          </cell>
          <cell r="RS32" t="str">
            <v/>
          </cell>
          <cell r="RT32" t="str">
            <v/>
          </cell>
          <cell r="RU32" t="str">
            <v/>
          </cell>
          <cell r="RV32" t="str">
            <v/>
          </cell>
          <cell r="RW32" t="str">
            <v/>
          </cell>
          <cell r="RX32" t="str">
            <v/>
          </cell>
          <cell r="RY32" t="str">
            <v/>
          </cell>
          <cell r="RZ32" t="str">
            <v/>
          </cell>
          <cell r="SA32" t="str">
            <v/>
          </cell>
          <cell r="SB32" t="str">
            <v/>
          </cell>
          <cell r="SC32" t="str">
            <v/>
          </cell>
          <cell r="SD32" t="str">
            <v/>
          </cell>
          <cell r="SE32" t="str">
            <v/>
          </cell>
          <cell r="SF32" t="str">
            <v/>
          </cell>
          <cell r="SG32" t="str">
            <v/>
          </cell>
          <cell r="SH32" t="str">
            <v/>
          </cell>
          <cell r="SI32" t="str">
            <v/>
          </cell>
          <cell r="SJ32" t="str">
            <v/>
          </cell>
          <cell r="SK32" t="str">
            <v/>
          </cell>
          <cell r="SL32" t="str">
            <v/>
          </cell>
          <cell r="SM32" t="str">
            <v/>
          </cell>
          <cell r="SN32" t="str">
            <v/>
          </cell>
          <cell r="SO32" t="str">
            <v/>
          </cell>
          <cell r="SP32" t="str">
            <v/>
          </cell>
          <cell r="SQ32" t="str">
            <v/>
          </cell>
          <cell r="SR32" t="str">
            <v/>
          </cell>
          <cell r="SS32" t="str">
            <v/>
          </cell>
          <cell r="ST32" t="str">
            <v/>
          </cell>
          <cell r="SU32" t="str">
            <v/>
          </cell>
          <cell r="SV32" t="str">
            <v/>
          </cell>
          <cell r="SW32" t="str">
            <v/>
          </cell>
          <cell r="SX32" t="str">
            <v/>
          </cell>
          <cell r="SY32" t="str">
            <v/>
          </cell>
          <cell r="SZ32" t="str">
            <v/>
          </cell>
          <cell r="TA32" t="str">
            <v/>
          </cell>
          <cell r="TB32" t="str">
            <v/>
          </cell>
          <cell r="TC32" t="str">
            <v/>
          </cell>
          <cell r="TD32" t="str">
            <v/>
          </cell>
          <cell r="TE32" t="str">
            <v/>
          </cell>
          <cell r="TF32" t="str">
            <v/>
          </cell>
          <cell r="TG32" t="str">
            <v/>
          </cell>
          <cell r="TH32" t="str">
            <v/>
          </cell>
          <cell r="TI32" t="str">
            <v/>
          </cell>
          <cell r="TJ32" t="str">
            <v/>
          </cell>
          <cell r="TK32" t="str">
            <v/>
          </cell>
          <cell r="TL32" t="str">
            <v/>
          </cell>
          <cell r="TM32" t="str">
            <v/>
          </cell>
          <cell r="TN32">
            <v>0</v>
          </cell>
          <cell r="TO32">
            <v>0</v>
          </cell>
          <cell r="TP32">
            <v>0</v>
          </cell>
          <cell r="TQ32">
            <v>0</v>
          </cell>
          <cell r="TR32">
            <v>0</v>
          </cell>
          <cell r="TS32" t="str">
            <v/>
          </cell>
          <cell r="TT32" t="str">
            <v/>
          </cell>
          <cell r="TU32">
            <v>237463589</v>
          </cell>
          <cell r="TV32" t="str">
            <v>5c9676e0-a4ca-4103-bb7b-fc522adaa1c4</v>
          </cell>
          <cell r="TW32">
            <v>44530.798946759263</v>
          </cell>
          <cell r="TX32" t="str">
            <v/>
          </cell>
          <cell r="TY32" t="str">
            <v/>
          </cell>
          <cell r="TZ32" t="str">
            <v>submitted_via_web</v>
          </cell>
          <cell r="UA32" t="str">
            <v>icsm_haiti</v>
          </cell>
          <cell r="UB32" t="str">
            <v/>
          </cell>
          <cell r="UC32">
            <v>31</v>
          </cell>
          <cell r="UD32" t="str">
            <v/>
          </cell>
        </row>
        <row r="33">
          <cell r="D33">
            <v>44526.72634021991</v>
          </cell>
          <cell r="E33">
            <v>44526.72974116898</v>
          </cell>
          <cell r="F33">
            <v>44526</v>
          </cell>
          <cell r="H33" t="str">
            <v>audit.csv</v>
          </cell>
          <cell r="I33" t="str">
            <v>icsm_haiti</v>
          </cell>
          <cell r="J33" t="str">
            <v/>
          </cell>
          <cell r="K33" t="str">
            <v/>
          </cell>
          <cell r="L33">
            <v>44526</v>
          </cell>
          <cell r="M33" t="str">
            <v>Croix-Rouge Neerlandaise</v>
          </cell>
          <cell r="N33" t="str">
            <v/>
          </cell>
          <cell r="O33" t="str">
            <v>crnl</v>
          </cell>
          <cell r="P33" t="str">
            <v>Croix-Rouge Neerlandaise</v>
          </cell>
          <cell r="Q33" t="str">
            <v>Croix-Rouge Neerlandaise</v>
          </cell>
          <cell r="R33" t="str">
            <v>PS_6827</v>
          </cell>
          <cell r="S33" t="str">
            <v/>
          </cell>
          <cell r="T33" t="str">
            <v>crnl_ps</v>
          </cell>
          <cell r="U33" t="str">
            <v>PS_6827</v>
          </cell>
          <cell r="V33" t="str">
            <v>PS_6827</v>
          </cell>
          <cell r="W33" t="str">
            <v>Sud-Est</v>
          </cell>
          <cell r="X33" t="str">
            <v>Jacmel</v>
          </cell>
          <cell r="Y33" t="str">
            <v>HT0211</v>
          </cell>
          <cell r="Z33" t="str">
            <v>Jacmel</v>
          </cell>
          <cell r="AA33" t="str">
            <v>1re Section Bas Cap Rouge</v>
          </cell>
          <cell r="AB33" t="str">
            <v>HT0211-01</v>
          </cell>
          <cell r="AC33" t="str">
            <v>1re Section Bas Cap Rouge</v>
          </cell>
          <cell r="AD33" t="str">
            <v>Beaudoin</v>
          </cell>
          <cell r="AE33" t="str">
            <v/>
          </cell>
          <cell r="AF33" t="str">
            <v>jac_1</v>
          </cell>
          <cell r="AG33" t="str">
            <v>Beaudoin</v>
          </cell>
          <cell r="AH33" t="str">
            <v>Beaudoin</v>
          </cell>
          <cell r="AI33" t="str">
            <v>Marché Beaudoin</v>
          </cell>
          <cell r="AJ33" t="str">
            <v/>
          </cell>
          <cell r="AK33" t="str">
            <v>jac_1</v>
          </cell>
          <cell r="AL33" t="str">
            <v>Marché Beaudoin</v>
          </cell>
          <cell r="AM33" t="str">
            <v>Marché Beaudoin</v>
          </cell>
          <cell r="AN33" t="str">
            <v>Milieu urbain</v>
          </cell>
          <cell r="AO33" t="str">
            <v>Enquête auprès d'un marchand</v>
          </cell>
          <cell r="AP33" t="str">
            <v>Oui</v>
          </cell>
          <cell r="AQ33" t="str">
            <v/>
          </cell>
          <cell r="AR33" t="str">
            <v>Oui</v>
          </cell>
          <cell r="AS33" t="str">
            <v/>
          </cell>
          <cell r="AT33" t="str">
            <v>Homme</v>
          </cell>
          <cell r="AU33">
            <v>44526</v>
          </cell>
          <cell r="AV33">
            <v>44526</v>
          </cell>
          <cell r="AW33" t="str">
            <v>Détaillant avec boutique</v>
          </cell>
          <cell r="AX33" t="str">
            <v/>
          </cell>
          <cell r="AY33" t="str">
            <v>Nourriture</v>
          </cell>
          <cell r="AZ33">
            <v>1</v>
          </cell>
          <cell r="BA33">
            <v>0</v>
          </cell>
          <cell r="BB33">
            <v>0</v>
          </cell>
          <cell r="BC33">
            <v>0</v>
          </cell>
          <cell r="BD33" t="str">
            <v>nourriture</v>
          </cell>
          <cell r="BE33" t="str">
            <v>Nourriture</v>
          </cell>
          <cell r="BF33" t="str">
            <v>En espèces (Gourde) A crédit partiel Cheque</v>
          </cell>
          <cell r="BG33">
            <v>1</v>
          </cell>
          <cell r="BH33">
            <v>0</v>
          </cell>
          <cell r="BI33">
            <v>0</v>
          </cell>
          <cell r="BJ33">
            <v>0</v>
          </cell>
          <cell r="BK33">
            <v>1</v>
          </cell>
          <cell r="BL33">
            <v>0</v>
          </cell>
          <cell r="BM33">
            <v>0</v>
          </cell>
          <cell r="BN33">
            <v>1</v>
          </cell>
          <cell r="BO33">
            <v>0</v>
          </cell>
          <cell r="BP33">
            <v>0</v>
          </cell>
          <cell r="BQ33" t="str">
            <v/>
          </cell>
          <cell r="BR33" t="str">
            <v>Oui, il y a moins de commerçants par rapport au mois passé</v>
          </cell>
          <cell r="BS33" t="str">
            <v>Entre 21 et 60</v>
          </cell>
          <cell r="BT33" t="str">
            <v>Riz Sucre Haricot noir Huile végétale Maïs (moulu)</v>
          </cell>
          <cell r="BU33">
            <v>0</v>
          </cell>
          <cell r="BV33">
            <v>1</v>
          </cell>
          <cell r="BW33">
            <v>1</v>
          </cell>
          <cell r="BX33">
            <v>1</v>
          </cell>
          <cell r="BY33">
            <v>1</v>
          </cell>
          <cell r="BZ33">
            <v>0</v>
          </cell>
          <cell r="CA33">
            <v>1</v>
          </cell>
          <cell r="CB33">
            <v>0</v>
          </cell>
          <cell r="CC33" t="str">
            <v>Oui je connais le prix de mes produits en grosse marmite</v>
          </cell>
          <cell r="CD33" t="str">
            <v/>
          </cell>
          <cell r="CE33" t="str">
            <v/>
          </cell>
          <cell r="CF33" t="str">
            <v/>
          </cell>
          <cell r="CG33">
            <v>450</v>
          </cell>
          <cell r="CH33">
            <v>173.07692307692301</v>
          </cell>
          <cell r="CI33" t="str">
            <v>Oui</v>
          </cell>
          <cell r="CJ33">
            <v>350</v>
          </cell>
          <cell r="CK33">
            <v>152.173913043478</v>
          </cell>
          <cell r="CL33" t="str">
            <v>Oui</v>
          </cell>
          <cell r="CM33">
            <v>450</v>
          </cell>
          <cell r="CN33">
            <v>155.172413793103</v>
          </cell>
          <cell r="CO33" t="str">
            <v>Oui</v>
          </cell>
          <cell r="CP33">
            <v>650</v>
          </cell>
          <cell r="CQ33">
            <v>270.83333333333297</v>
          </cell>
          <cell r="CR33" t="str">
            <v>Oui</v>
          </cell>
          <cell r="CS33" t="str">
            <v/>
          </cell>
          <cell r="CT33" t="str">
            <v/>
          </cell>
          <cell r="CU33" t="str">
            <v/>
          </cell>
          <cell r="CV33" t="str">
            <v>Remplissage à partir de drum</v>
          </cell>
          <cell r="CW33" t="str">
            <v>Oui</v>
          </cell>
          <cell r="CX33">
            <v>1000</v>
          </cell>
          <cell r="CY33" t="str">
            <v/>
          </cell>
          <cell r="CZ33" t="str">
            <v/>
          </cell>
          <cell r="DA33" t="str">
            <v/>
          </cell>
          <cell r="DB33" t="str">
            <v/>
          </cell>
          <cell r="DC33" t="str">
            <v/>
          </cell>
          <cell r="DD33" t="str">
            <v/>
          </cell>
          <cell r="DE33" t="str">
            <v>NA</v>
          </cell>
          <cell r="DF33">
            <v>1000</v>
          </cell>
          <cell r="DG33" t="str">
            <v>Oui</v>
          </cell>
          <cell r="DH33" t="str">
            <v>Oui</v>
          </cell>
          <cell r="DI33" t="str">
            <v>Article indisponible chez les fournisseurs</v>
          </cell>
          <cell r="DJ33">
            <v>0</v>
          </cell>
          <cell r="DK33">
            <v>0</v>
          </cell>
          <cell r="DL33">
            <v>0</v>
          </cell>
          <cell r="DM33">
            <v>0</v>
          </cell>
          <cell r="DN33">
            <v>0</v>
          </cell>
          <cell r="DO33">
            <v>0</v>
          </cell>
          <cell r="DP33">
            <v>0</v>
          </cell>
          <cell r="DQ33">
            <v>1</v>
          </cell>
          <cell r="DR33">
            <v>0</v>
          </cell>
          <cell r="DS33">
            <v>0</v>
          </cell>
          <cell r="DT33">
            <v>0</v>
          </cell>
          <cell r="DU33">
            <v>0</v>
          </cell>
          <cell r="DV33">
            <v>0</v>
          </cell>
          <cell r="DW33">
            <v>0</v>
          </cell>
          <cell r="DX33" t="str">
            <v/>
          </cell>
          <cell r="DY33" t="str">
            <v>Riz Maïs (moulu) Sucre Haricot noir Huile végétale</v>
          </cell>
          <cell r="DZ33">
            <v>0</v>
          </cell>
          <cell r="EA33">
            <v>1</v>
          </cell>
          <cell r="EB33">
            <v>1</v>
          </cell>
          <cell r="EC33">
            <v>1</v>
          </cell>
          <cell r="ED33">
            <v>1</v>
          </cell>
          <cell r="EE33">
            <v>0</v>
          </cell>
          <cell r="EF33">
            <v>1</v>
          </cell>
          <cell r="EG33">
            <v>0</v>
          </cell>
          <cell r="EH33" t="str">
            <v>Non</v>
          </cell>
          <cell r="EI33" t="str">
            <v>Non</v>
          </cell>
          <cell r="EJ33" t="str">
            <v>Oui</v>
          </cell>
          <cell r="EK33" t="str">
            <v>Ouest</v>
          </cell>
          <cell r="EL33" t="str">
            <v>Différent</v>
          </cell>
          <cell r="EM33" t="str">
            <v>Port-au-Prince</v>
          </cell>
          <cell r="EN33" t="str">
            <v>Différent</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Non</v>
          </cell>
          <cell r="IG33" t="str">
            <v/>
          </cell>
          <cell r="IH33" t="str">
            <v/>
          </cell>
          <cell r="II33" t="str">
            <v/>
          </cell>
          <cell r="IJ33" t="str">
            <v/>
          </cell>
          <cell r="IK33" t="str">
            <v/>
          </cell>
          <cell r="IL33" t="str">
            <v/>
          </cell>
          <cell r="IM33" t="str">
            <v/>
          </cell>
          <cell r="IN33" t="str">
            <v/>
          </cell>
          <cell r="IO33" t="str">
            <v>Aucune préoccupation particulière</v>
          </cell>
          <cell r="IP33">
            <v>0</v>
          </cell>
          <cell r="IQ33">
            <v>0</v>
          </cell>
          <cell r="IR33">
            <v>0</v>
          </cell>
          <cell r="IS33">
            <v>0</v>
          </cell>
          <cell r="IT33">
            <v>0</v>
          </cell>
          <cell r="IU33">
            <v>1</v>
          </cell>
          <cell r="IV33">
            <v>0</v>
          </cell>
          <cell r="IW33">
            <v>0</v>
          </cell>
          <cell r="IX33" t="str">
            <v/>
          </cell>
          <cell r="IY33" t="str">
            <v>Non</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cell r="MA33" t="str">
            <v/>
          </cell>
          <cell r="MB33" t="str">
            <v/>
          </cell>
          <cell r="MC33" t="str">
            <v/>
          </cell>
          <cell r="MD33" t="str">
            <v/>
          </cell>
          <cell r="ME33" t="str">
            <v/>
          </cell>
          <cell r="MF33" t="str">
            <v/>
          </cell>
          <cell r="MG33" t="str">
            <v/>
          </cell>
          <cell r="MH33" t="str">
            <v/>
          </cell>
          <cell r="MI33" t="str">
            <v/>
          </cell>
          <cell r="MJ33" t="str">
            <v/>
          </cell>
          <cell r="MK33" t="str">
            <v/>
          </cell>
          <cell r="ML33" t="str">
            <v/>
          </cell>
          <cell r="MM33" t="str">
            <v/>
          </cell>
          <cell r="MN33" t="str">
            <v/>
          </cell>
          <cell r="MO33" t="str">
            <v/>
          </cell>
          <cell r="MP33" t="str">
            <v/>
          </cell>
          <cell r="MQ33" t="str">
            <v/>
          </cell>
          <cell r="MR33" t="str">
            <v/>
          </cell>
          <cell r="MS33" t="str">
            <v/>
          </cell>
          <cell r="MT33" t="str">
            <v/>
          </cell>
          <cell r="MU33" t="str">
            <v/>
          </cell>
          <cell r="MV33" t="str">
            <v/>
          </cell>
          <cell r="MW33" t="str">
            <v/>
          </cell>
          <cell r="MX33" t="str">
            <v/>
          </cell>
          <cell r="MY33" t="str">
            <v/>
          </cell>
          <cell r="MZ33" t="str">
            <v/>
          </cell>
          <cell r="NA33" t="str">
            <v/>
          </cell>
          <cell r="NB33" t="str">
            <v/>
          </cell>
          <cell r="NC33" t="str">
            <v/>
          </cell>
          <cell r="ND33" t="str">
            <v/>
          </cell>
          <cell r="NE33" t="str">
            <v/>
          </cell>
          <cell r="NF33" t="str">
            <v/>
          </cell>
          <cell r="NG33" t="str">
            <v/>
          </cell>
          <cell r="NH33" t="str">
            <v/>
          </cell>
          <cell r="NI33" t="str">
            <v/>
          </cell>
          <cell r="NJ33" t="str">
            <v/>
          </cell>
          <cell r="NK33" t="str">
            <v/>
          </cell>
          <cell r="NL33" t="str">
            <v/>
          </cell>
          <cell r="NM33" t="str">
            <v/>
          </cell>
          <cell r="NN33" t="str">
            <v/>
          </cell>
          <cell r="NO33" t="str">
            <v/>
          </cell>
          <cell r="NP33" t="str">
            <v/>
          </cell>
          <cell r="NQ33" t="str">
            <v/>
          </cell>
          <cell r="NR33" t="str">
            <v/>
          </cell>
          <cell r="NS33" t="str">
            <v/>
          </cell>
          <cell r="NT33" t="str">
            <v/>
          </cell>
          <cell r="NU33" t="str">
            <v/>
          </cell>
          <cell r="NV33" t="str">
            <v/>
          </cell>
          <cell r="NW33" t="str">
            <v/>
          </cell>
          <cell r="NX33" t="str">
            <v/>
          </cell>
          <cell r="NY33" t="str">
            <v/>
          </cell>
          <cell r="NZ33" t="str">
            <v/>
          </cell>
          <cell r="OA33" t="str">
            <v/>
          </cell>
          <cell r="OB33" t="str">
            <v/>
          </cell>
          <cell r="OC33" t="str">
            <v/>
          </cell>
          <cell r="OD33" t="str">
            <v/>
          </cell>
          <cell r="OE33" t="str">
            <v/>
          </cell>
          <cell r="OF33" t="str">
            <v/>
          </cell>
          <cell r="OG33" t="str">
            <v/>
          </cell>
          <cell r="OH33" t="str">
            <v/>
          </cell>
          <cell r="OI33" t="str">
            <v/>
          </cell>
          <cell r="OJ33" t="str">
            <v/>
          </cell>
          <cell r="OK33" t="str">
            <v/>
          </cell>
          <cell r="OL33" t="str">
            <v/>
          </cell>
          <cell r="OM33" t="str">
            <v/>
          </cell>
          <cell r="ON33" t="str">
            <v/>
          </cell>
          <cell r="OO33" t="str">
            <v/>
          </cell>
          <cell r="OP33" t="str">
            <v/>
          </cell>
          <cell r="OQ33" t="str">
            <v/>
          </cell>
          <cell r="OR33" t="str">
            <v/>
          </cell>
          <cell r="OS33" t="str">
            <v/>
          </cell>
          <cell r="OT33" t="str">
            <v/>
          </cell>
          <cell r="OU33" t="str">
            <v/>
          </cell>
          <cell r="OV33" t="str">
            <v/>
          </cell>
          <cell r="OW33" t="str">
            <v/>
          </cell>
          <cell r="OX33" t="str">
            <v/>
          </cell>
          <cell r="OY33" t="str">
            <v/>
          </cell>
          <cell r="OZ33" t="str">
            <v/>
          </cell>
          <cell r="PA33" t="str">
            <v/>
          </cell>
          <cell r="PB33" t="str">
            <v/>
          </cell>
          <cell r="PC33" t="str">
            <v/>
          </cell>
          <cell r="PD33" t="str">
            <v/>
          </cell>
          <cell r="PE33" t="str">
            <v/>
          </cell>
          <cell r="PF33" t="str">
            <v/>
          </cell>
          <cell r="PG33" t="str">
            <v/>
          </cell>
          <cell r="PH33" t="str">
            <v/>
          </cell>
          <cell r="PI33" t="str">
            <v/>
          </cell>
          <cell r="PJ33" t="str">
            <v/>
          </cell>
          <cell r="PK33" t="str">
            <v/>
          </cell>
          <cell r="PL33" t="str">
            <v/>
          </cell>
          <cell r="PM33" t="str">
            <v/>
          </cell>
          <cell r="PN33" t="str">
            <v/>
          </cell>
          <cell r="PO33" t="str">
            <v/>
          </cell>
          <cell r="PP33" t="str">
            <v/>
          </cell>
          <cell r="PQ33" t="str">
            <v/>
          </cell>
          <cell r="PR33" t="str">
            <v/>
          </cell>
          <cell r="PS33" t="str">
            <v/>
          </cell>
          <cell r="PT33" t="str">
            <v/>
          </cell>
          <cell r="PU33" t="str">
            <v/>
          </cell>
          <cell r="PV33" t="str">
            <v/>
          </cell>
          <cell r="PW33" t="str">
            <v/>
          </cell>
          <cell r="PX33" t="str">
            <v/>
          </cell>
          <cell r="PY33" t="str">
            <v/>
          </cell>
          <cell r="PZ33" t="str">
            <v/>
          </cell>
          <cell r="QA33" t="str">
            <v/>
          </cell>
          <cell r="QB33" t="str">
            <v/>
          </cell>
          <cell r="QC33" t="str">
            <v/>
          </cell>
          <cell r="QD33" t="str">
            <v/>
          </cell>
          <cell r="QE33" t="str">
            <v/>
          </cell>
          <cell r="QF33" t="str">
            <v/>
          </cell>
          <cell r="QG33" t="str">
            <v/>
          </cell>
          <cell r="QH33" t="str">
            <v/>
          </cell>
          <cell r="QI33" t="str">
            <v/>
          </cell>
          <cell r="QJ33" t="str">
            <v/>
          </cell>
          <cell r="QK33" t="str">
            <v/>
          </cell>
          <cell r="QL33" t="str">
            <v/>
          </cell>
          <cell r="QM33" t="str">
            <v/>
          </cell>
          <cell r="QN33" t="str">
            <v/>
          </cell>
          <cell r="QO33" t="str">
            <v/>
          </cell>
          <cell r="QP33" t="str">
            <v/>
          </cell>
          <cell r="QQ33" t="str">
            <v/>
          </cell>
          <cell r="QR33" t="str">
            <v/>
          </cell>
          <cell r="QS33" t="str">
            <v/>
          </cell>
          <cell r="QT33" t="str">
            <v/>
          </cell>
          <cell r="QU33" t="str">
            <v/>
          </cell>
          <cell r="QV33" t="str">
            <v/>
          </cell>
          <cell r="QW33" t="str">
            <v/>
          </cell>
          <cell r="QX33" t="str">
            <v/>
          </cell>
          <cell r="QY33" t="str">
            <v/>
          </cell>
          <cell r="QZ33" t="str">
            <v/>
          </cell>
          <cell r="RA33" t="str">
            <v/>
          </cell>
          <cell r="RB33" t="str">
            <v/>
          </cell>
          <cell r="RC33" t="str">
            <v/>
          </cell>
          <cell r="RD33" t="str">
            <v/>
          </cell>
          <cell r="RE33" t="str">
            <v/>
          </cell>
          <cell r="RF33" t="str">
            <v/>
          </cell>
          <cell r="RG33" t="str">
            <v/>
          </cell>
          <cell r="RH33" t="str">
            <v/>
          </cell>
          <cell r="RI33" t="str">
            <v/>
          </cell>
          <cell r="RJ33" t="str">
            <v/>
          </cell>
          <cell r="RK33" t="str">
            <v/>
          </cell>
          <cell r="RL33" t="str">
            <v/>
          </cell>
          <cell r="RM33" t="str">
            <v/>
          </cell>
          <cell r="RN33" t="str">
            <v/>
          </cell>
          <cell r="RO33" t="str">
            <v/>
          </cell>
          <cell r="RP33" t="str">
            <v/>
          </cell>
          <cell r="RQ33" t="str">
            <v/>
          </cell>
          <cell r="RR33" t="str">
            <v/>
          </cell>
          <cell r="RS33" t="str">
            <v/>
          </cell>
          <cell r="RT33" t="str">
            <v/>
          </cell>
          <cell r="RU33" t="str">
            <v/>
          </cell>
          <cell r="RV33" t="str">
            <v/>
          </cell>
          <cell r="RW33" t="str">
            <v/>
          </cell>
          <cell r="RX33" t="str">
            <v/>
          </cell>
          <cell r="RY33" t="str">
            <v/>
          </cell>
          <cell r="RZ33" t="str">
            <v/>
          </cell>
          <cell r="SA33" t="str">
            <v/>
          </cell>
          <cell r="SB33" t="str">
            <v/>
          </cell>
          <cell r="SC33" t="str">
            <v/>
          </cell>
          <cell r="SD33" t="str">
            <v/>
          </cell>
          <cell r="SE33" t="str">
            <v/>
          </cell>
          <cell r="SF33" t="str">
            <v/>
          </cell>
          <cell r="SG33" t="str">
            <v/>
          </cell>
          <cell r="SH33" t="str">
            <v/>
          </cell>
          <cell r="SI33" t="str">
            <v/>
          </cell>
          <cell r="SJ33" t="str">
            <v/>
          </cell>
          <cell r="SK33" t="str">
            <v/>
          </cell>
          <cell r="SL33" t="str">
            <v/>
          </cell>
          <cell r="SM33" t="str">
            <v/>
          </cell>
          <cell r="SN33" t="str">
            <v/>
          </cell>
          <cell r="SO33" t="str">
            <v/>
          </cell>
          <cell r="SP33" t="str">
            <v/>
          </cell>
          <cell r="SQ33" t="str">
            <v/>
          </cell>
          <cell r="SR33" t="str">
            <v/>
          </cell>
          <cell r="SS33" t="str">
            <v/>
          </cell>
          <cell r="ST33" t="str">
            <v/>
          </cell>
          <cell r="SU33" t="str">
            <v/>
          </cell>
          <cell r="SV33" t="str">
            <v/>
          </cell>
          <cell r="SW33" t="str">
            <v/>
          </cell>
          <cell r="SX33" t="str">
            <v/>
          </cell>
          <cell r="SY33" t="str">
            <v/>
          </cell>
          <cell r="SZ33" t="str">
            <v/>
          </cell>
          <cell r="TA33" t="str">
            <v/>
          </cell>
          <cell r="TB33" t="str">
            <v/>
          </cell>
          <cell r="TC33" t="str">
            <v/>
          </cell>
          <cell r="TD33" t="str">
            <v/>
          </cell>
          <cell r="TE33" t="str">
            <v/>
          </cell>
          <cell r="TF33" t="str">
            <v/>
          </cell>
          <cell r="TG33" t="str">
            <v/>
          </cell>
          <cell r="TH33" t="str">
            <v/>
          </cell>
          <cell r="TI33" t="str">
            <v/>
          </cell>
          <cell r="TJ33" t="str">
            <v/>
          </cell>
          <cell r="TK33" t="str">
            <v/>
          </cell>
          <cell r="TL33" t="str">
            <v/>
          </cell>
          <cell r="TM33" t="str">
            <v/>
          </cell>
          <cell r="TN33">
            <v>0</v>
          </cell>
          <cell r="TO33">
            <v>0</v>
          </cell>
          <cell r="TP33">
            <v>0</v>
          </cell>
          <cell r="TQ33">
            <v>0</v>
          </cell>
          <cell r="TR33">
            <v>0</v>
          </cell>
          <cell r="TS33" t="str">
            <v/>
          </cell>
          <cell r="TT33" t="str">
            <v/>
          </cell>
          <cell r="TU33">
            <v>237463592</v>
          </cell>
          <cell r="TV33" t="str">
            <v>4bc05ce2-7dcb-4c85-ae0f-8e96b513fa83</v>
          </cell>
          <cell r="TW33">
            <v>44530.798958333333</v>
          </cell>
          <cell r="TX33" t="str">
            <v/>
          </cell>
          <cell r="TY33" t="str">
            <v/>
          </cell>
          <cell r="TZ33" t="str">
            <v>submitted_via_web</v>
          </cell>
          <cell r="UA33" t="str">
            <v>icsm_haiti</v>
          </cell>
          <cell r="UB33" t="str">
            <v/>
          </cell>
          <cell r="UC33">
            <v>32</v>
          </cell>
          <cell r="UD33" t="str">
            <v/>
          </cell>
        </row>
        <row r="34">
          <cell r="D34">
            <v>44527.713176238423</v>
          </cell>
          <cell r="E34">
            <v>44527.72048019676</v>
          </cell>
          <cell r="F34">
            <v>44527</v>
          </cell>
          <cell r="H34" t="str">
            <v>audit.csv</v>
          </cell>
          <cell r="I34" t="str">
            <v>icsm_haiti</v>
          </cell>
          <cell r="J34" t="str">
            <v/>
          </cell>
          <cell r="K34" t="str">
            <v/>
          </cell>
          <cell r="L34">
            <v>44527</v>
          </cell>
          <cell r="M34" t="str">
            <v>Croix-Rouge Neerlandaise</v>
          </cell>
          <cell r="N34" t="str">
            <v/>
          </cell>
          <cell r="O34" t="str">
            <v>crnl</v>
          </cell>
          <cell r="P34" t="str">
            <v>Croix-Rouge Neerlandaise</v>
          </cell>
          <cell r="Q34" t="str">
            <v>Croix-Rouge Neerlandaise</v>
          </cell>
          <cell r="R34" t="str">
            <v>PS_6827</v>
          </cell>
          <cell r="S34" t="str">
            <v/>
          </cell>
          <cell r="T34" t="str">
            <v>crnl_ps</v>
          </cell>
          <cell r="U34" t="str">
            <v>PS_6827</v>
          </cell>
          <cell r="V34" t="str">
            <v>PS_6827</v>
          </cell>
          <cell r="W34" t="str">
            <v>Sud-Est</v>
          </cell>
          <cell r="X34" t="str">
            <v>Jacmel</v>
          </cell>
          <cell r="Y34" t="str">
            <v>HT0211</v>
          </cell>
          <cell r="Z34" t="str">
            <v>Jacmel</v>
          </cell>
          <cell r="AA34" t="str">
            <v>1re Section Bas Cap Rouge</v>
          </cell>
          <cell r="AB34" t="str">
            <v>HT0211-01</v>
          </cell>
          <cell r="AC34" t="str">
            <v>1re Section Bas Cap Rouge</v>
          </cell>
          <cell r="AD34" t="str">
            <v>Beaudoin</v>
          </cell>
          <cell r="AE34" t="str">
            <v/>
          </cell>
          <cell r="AF34" t="str">
            <v>jac_1</v>
          </cell>
          <cell r="AG34" t="str">
            <v>Beaudoin</v>
          </cell>
          <cell r="AH34" t="str">
            <v>Beaudoin</v>
          </cell>
          <cell r="AI34" t="str">
            <v>Marché Beaudoin</v>
          </cell>
          <cell r="AJ34" t="str">
            <v/>
          </cell>
          <cell r="AK34" t="str">
            <v>jac_1</v>
          </cell>
          <cell r="AL34" t="str">
            <v>Marché Beaudoin</v>
          </cell>
          <cell r="AM34" t="str">
            <v>Marché Beaudoin</v>
          </cell>
          <cell r="AN34" t="str">
            <v>Milieu urbain</v>
          </cell>
          <cell r="AO34" t="str">
            <v>Enquête auprès d'un marchand</v>
          </cell>
          <cell r="AP34" t="str">
            <v>Oui</v>
          </cell>
          <cell r="AQ34" t="str">
            <v/>
          </cell>
          <cell r="AR34" t="str">
            <v>Oui</v>
          </cell>
          <cell r="AS34" t="str">
            <v/>
          </cell>
          <cell r="AT34" t="str">
            <v>Femme</v>
          </cell>
          <cell r="AU34">
            <v>44527</v>
          </cell>
          <cell r="AV34">
            <v>44527</v>
          </cell>
          <cell r="AW34" t="str">
            <v>Détaillant avec boutique</v>
          </cell>
          <cell r="AX34" t="str">
            <v/>
          </cell>
          <cell r="AY34" t="str">
            <v>Produits et Ustensiles d'hygiène et assainissement Nourriture Charbon de bois</v>
          </cell>
          <cell r="AZ34">
            <v>1</v>
          </cell>
          <cell r="BA34">
            <v>1</v>
          </cell>
          <cell r="BB34">
            <v>1</v>
          </cell>
          <cell r="BC34">
            <v>0</v>
          </cell>
          <cell r="BD34" t="str">
            <v>wash</v>
          </cell>
          <cell r="BE34" t="str">
            <v>Produits et Ustensiles d'hygiène et assainissement</v>
          </cell>
          <cell r="BF34" t="str">
            <v>En espèces (Gourde) A crédit partiel</v>
          </cell>
          <cell r="BG34">
            <v>1</v>
          </cell>
          <cell r="BH34">
            <v>0</v>
          </cell>
          <cell r="BI34">
            <v>0</v>
          </cell>
          <cell r="BJ34">
            <v>0</v>
          </cell>
          <cell r="BK34">
            <v>1</v>
          </cell>
          <cell r="BL34">
            <v>0</v>
          </cell>
          <cell r="BM34">
            <v>0</v>
          </cell>
          <cell r="BN34">
            <v>0</v>
          </cell>
          <cell r="BO34">
            <v>0</v>
          </cell>
          <cell r="BP34">
            <v>0</v>
          </cell>
          <cell r="BQ34" t="str">
            <v/>
          </cell>
          <cell r="BR34" t="str">
            <v>Non, il n'y a pas eu de variation</v>
          </cell>
          <cell r="BS34" t="str">
            <v>Entre 21 et 60</v>
          </cell>
          <cell r="BT34" t="str">
            <v>Riz Sucre Maïs (moulu)</v>
          </cell>
          <cell r="BU34">
            <v>0</v>
          </cell>
          <cell r="BV34">
            <v>1</v>
          </cell>
          <cell r="BW34">
            <v>1</v>
          </cell>
          <cell r="BX34">
            <v>1</v>
          </cell>
          <cell r="BY34">
            <v>0</v>
          </cell>
          <cell r="BZ34">
            <v>0</v>
          </cell>
          <cell r="CA34">
            <v>0</v>
          </cell>
          <cell r="CB34">
            <v>0</v>
          </cell>
          <cell r="CC34" t="str">
            <v>Oui je connais le prix de mes produits en grosse marmite</v>
          </cell>
          <cell r="CD34" t="str">
            <v/>
          </cell>
          <cell r="CE34" t="str">
            <v/>
          </cell>
          <cell r="CF34" t="str">
            <v/>
          </cell>
          <cell r="CG34">
            <v>400</v>
          </cell>
          <cell r="CH34">
            <v>153.84615384615299</v>
          </cell>
          <cell r="CI34" t="str">
            <v>Oui</v>
          </cell>
          <cell r="CJ34">
            <v>350</v>
          </cell>
          <cell r="CK34">
            <v>152.173913043478</v>
          </cell>
          <cell r="CL34" t="str">
            <v>Oui</v>
          </cell>
          <cell r="CM34">
            <v>450</v>
          </cell>
          <cell r="CN34">
            <v>155.172413793103</v>
          </cell>
          <cell r="CO34" t="str">
            <v>Oui</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Oui</v>
          </cell>
          <cell r="DI34" t="str">
            <v>Article trop cher Pas assez d'argent</v>
          </cell>
          <cell r="DJ34">
            <v>0</v>
          </cell>
          <cell r="DK34">
            <v>0</v>
          </cell>
          <cell r="DL34">
            <v>0</v>
          </cell>
          <cell r="DM34">
            <v>0</v>
          </cell>
          <cell r="DN34">
            <v>1</v>
          </cell>
          <cell r="DO34">
            <v>1</v>
          </cell>
          <cell r="DP34">
            <v>0</v>
          </cell>
          <cell r="DQ34">
            <v>0</v>
          </cell>
          <cell r="DR34">
            <v>0</v>
          </cell>
          <cell r="DS34">
            <v>0</v>
          </cell>
          <cell r="DT34">
            <v>0</v>
          </cell>
          <cell r="DU34">
            <v>0</v>
          </cell>
          <cell r="DV34">
            <v>0</v>
          </cell>
          <cell r="DW34">
            <v>0</v>
          </cell>
          <cell r="DX34" t="str">
            <v/>
          </cell>
          <cell r="DY34" t="str">
            <v>Riz Maïs (moulu) Sucre</v>
          </cell>
          <cell r="DZ34">
            <v>0</v>
          </cell>
          <cell r="EA34">
            <v>1</v>
          </cell>
          <cell r="EB34">
            <v>1</v>
          </cell>
          <cell r="EC34">
            <v>1</v>
          </cell>
          <cell r="ED34">
            <v>0</v>
          </cell>
          <cell r="EE34">
            <v>0</v>
          </cell>
          <cell r="EF34">
            <v>0</v>
          </cell>
          <cell r="EG34">
            <v>0</v>
          </cell>
          <cell r="EH34" t="str">
            <v>Non</v>
          </cell>
          <cell r="EI34" t="str">
            <v>Non</v>
          </cell>
          <cell r="EJ34" t="str">
            <v>Oui</v>
          </cell>
          <cell r="EK34" t="str">
            <v>Sud-Est</v>
          </cell>
          <cell r="EL34" t="str">
            <v>Meme</v>
          </cell>
          <cell r="EM34" t="str">
            <v>Jacmel</v>
          </cell>
          <cell r="EN34" t="str">
            <v>Meme</v>
          </cell>
          <cell r="EO34" t="str">
            <v>Grande bassine de nettoyage ou pour cuisiner</v>
          </cell>
          <cell r="EP34">
            <v>0</v>
          </cell>
          <cell r="EQ34">
            <v>0</v>
          </cell>
          <cell r="ER34">
            <v>0</v>
          </cell>
          <cell r="ES34">
            <v>0</v>
          </cell>
          <cell r="ET34">
            <v>0</v>
          </cell>
          <cell r="EU34">
            <v>0</v>
          </cell>
          <cell r="EV34">
            <v>0</v>
          </cell>
          <cell r="EW34">
            <v>0</v>
          </cell>
          <cell r="EX34">
            <v>1</v>
          </cell>
          <cell r="EY34">
            <v>0</v>
          </cell>
          <cell r="EZ34">
            <v>0</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v>500</v>
          </cell>
          <cell r="GT34" t="str">
            <v/>
          </cell>
          <cell r="GU34" t="str">
            <v>Oui</v>
          </cell>
          <cell r="GV34" t="str">
            <v>Changement du taux de change de la Gourde</v>
          </cell>
          <cell r="GW34">
            <v>1</v>
          </cell>
          <cell r="GX34">
            <v>0</v>
          </cell>
          <cell r="GY34">
            <v>0</v>
          </cell>
          <cell r="GZ34">
            <v>0</v>
          </cell>
          <cell r="HA34">
            <v>0</v>
          </cell>
          <cell r="HB34">
            <v>0</v>
          </cell>
          <cell r="HC34">
            <v>0</v>
          </cell>
          <cell r="HD34">
            <v>0</v>
          </cell>
          <cell r="HE34">
            <v>0</v>
          </cell>
          <cell r="HF34">
            <v>0</v>
          </cell>
          <cell r="HG34">
            <v>0</v>
          </cell>
          <cell r="HH34">
            <v>0</v>
          </cell>
          <cell r="HI34">
            <v>0</v>
          </cell>
          <cell r="HJ34" t="str">
            <v/>
          </cell>
          <cell r="HK34" t="str">
            <v>Grande bassine de nettoyage ou pour cuisiner</v>
          </cell>
          <cell r="HL34">
            <v>0</v>
          </cell>
          <cell r="HM34">
            <v>0</v>
          </cell>
          <cell r="HN34">
            <v>0</v>
          </cell>
          <cell r="HO34">
            <v>0</v>
          </cell>
          <cell r="HP34">
            <v>0</v>
          </cell>
          <cell r="HQ34">
            <v>0</v>
          </cell>
          <cell r="HR34">
            <v>0</v>
          </cell>
          <cell r="HS34">
            <v>0</v>
          </cell>
          <cell r="HT34">
            <v>1</v>
          </cell>
          <cell r="HU34">
            <v>0</v>
          </cell>
          <cell r="HV34">
            <v>0</v>
          </cell>
          <cell r="HW34" t="str">
            <v>Non</v>
          </cell>
          <cell r="HX34" t="str">
            <v>Non</v>
          </cell>
          <cell r="HY34" t="str">
            <v>Oui</v>
          </cell>
          <cell r="HZ34" t="str">
            <v>Sud-Est</v>
          </cell>
          <cell r="IA34" t="str">
            <v>Meme</v>
          </cell>
          <cell r="IB34" t="str">
            <v>Jacmel</v>
          </cell>
          <cell r="IC34" t="str">
            <v>Meme</v>
          </cell>
          <cell r="ID34">
            <v>75</v>
          </cell>
          <cell r="IE34" t="str">
            <v>Oui</v>
          </cell>
          <cell r="IF34" t="str">
            <v>Oui</v>
          </cell>
          <cell r="IG34" t="str">
            <v>Manifestations</v>
          </cell>
          <cell r="IH34">
            <v>0</v>
          </cell>
          <cell r="II34">
            <v>0</v>
          </cell>
          <cell r="IJ34">
            <v>1</v>
          </cell>
          <cell r="IK34">
            <v>0</v>
          </cell>
          <cell r="IL34">
            <v>0</v>
          </cell>
          <cell r="IM34">
            <v>0</v>
          </cell>
          <cell r="IN34" t="str">
            <v/>
          </cell>
          <cell r="IO34" t="str">
            <v>Augmentation des prix</v>
          </cell>
          <cell r="IP34">
            <v>0</v>
          </cell>
          <cell r="IQ34">
            <v>0</v>
          </cell>
          <cell r="IR34">
            <v>1</v>
          </cell>
          <cell r="IS34">
            <v>0</v>
          </cell>
          <cell r="IT34">
            <v>0</v>
          </cell>
          <cell r="IU34">
            <v>0</v>
          </cell>
          <cell r="IV34">
            <v>0</v>
          </cell>
          <cell r="IW34">
            <v>0</v>
          </cell>
          <cell r="IX34" t="str">
            <v/>
          </cell>
          <cell r="IY34" t="str">
            <v>Oui</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cell r="MA34" t="str">
            <v/>
          </cell>
          <cell r="MB34" t="str">
            <v/>
          </cell>
          <cell r="MC34" t="str">
            <v/>
          </cell>
          <cell r="MD34" t="str">
            <v/>
          </cell>
          <cell r="ME34" t="str">
            <v/>
          </cell>
          <cell r="MF34" t="str">
            <v/>
          </cell>
          <cell r="MG34" t="str">
            <v/>
          </cell>
          <cell r="MH34" t="str">
            <v/>
          </cell>
          <cell r="MI34" t="str">
            <v/>
          </cell>
          <cell r="MJ34" t="str">
            <v/>
          </cell>
          <cell r="MK34" t="str">
            <v/>
          </cell>
          <cell r="ML34" t="str">
            <v/>
          </cell>
          <cell r="MM34" t="str">
            <v/>
          </cell>
          <cell r="MN34" t="str">
            <v/>
          </cell>
          <cell r="MO34" t="str">
            <v/>
          </cell>
          <cell r="MP34" t="str">
            <v/>
          </cell>
          <cell r="MQ34" t="str">
            <v/>
          </cell>
          <cell r="MR34" t="str">
            <v/>
          </cell>
          <cell r="MS34" t="str">
            <v/>
          </cell>
          <cell r="MT34" t="str">
            <v/>
          </cell>
          <cell r="MU34" t="str">
            <v/>
          </cell>
          <cell r="MV34" t="str">
            <v/>
          </cell>
          <cell r="MW34" t="str">
            <v/>
          </cell>
          <cell r="MX34" t="str">
            <v/>
          </cell>
          <cell r="MY34" t="str">
            <v/>
          </cell>
          <cell r="MZ34" t="str">
            <v/>
          </cell>
          <cell r="NA34" t="str">
            <v/>
          </cell>
          <cell r="NB34" t="str">
            <v/>
          </cell>
          <cell r="NC34" t="str">
            <v/>
          </cell>
          <cell r="ND34" t="str">
            <v/>
          </cell>
          <cell r="NE34" t="str">
            <v/>
          </cell>
          <cell r="NF34" t="str">
            <v/>
          </cell>
          <cell r="NG34" t="str">
            <v/>
          </cell>
          <cell r="NH34" t="str">
            <v/>
          </cell>
          <cell r="NI34" t="str">
            <v/>
          </cell>
          <cell r="NJ34" t="str">
            <v/>
          </cell>
          <cell r="NK34" t="str">
            <v/>
          </cell>
          <cell r="NL34" t="str">
            <v/>
          </cell>
          <cell r="NM34" t="str">
            <v/>
          </cell>
          <cell r="NN34" t="str">
            <v/>
          </cell>
          <cell r="NO34" t="str">
            <v/>
          </cell>
          <cell r="NP34" t="str">
            <v/>
          </cell>
          <cell r="NQ34" t="str">
            <v/>
          </cell>
          <cell r="NR34" t="str">
            <v/>
          </cell>
          <cell r="NS34" t="str">
            <v/>
          </cell>
          <cell r="NT34" t="str">
            <v/>
          </cell>
          <cell r="NU34" t="str">
            <v/>
          </cell>
          <cell r="NV34" t="str">
            <v/>
          </cell>
          <cell r="NW34" t="str">
            <v/>
          </cell>
          <cell r="NX34" t="str">
            <v/>
          </cell>
          <cell r="NY34" t="str">
            <v/>
          </cell>
          <cell r="NZ34" t="str">
            <v/>
          </cell>
          <cell r="OA34" t="str">
            <v/>
          </cell>
          <cell r="OB34" t="str">
            <v/>
          </cell>
          <cell r="OC34" t="str">
            <v/>
          </cell>
          <cell r="OD34" t="str">
            <v/>
          </cell>
          <cell r="OE34" t="str">
            <v/>
          </cell>
          <cell r="OF34" t="str">
            <v/>
          </cell>
          <cell r="OG34" t="str">
            <v/>
          </cell>
          <cell r="OH34" t="str">
            <v/>
          </cell>
          <cell r="OI34" t="str">
            <v/>
          </cell>
          <cell r="OJ34" t="str">
            <v/>
          </cell>
          <cell r="OK34" t="str">
            <v/>
          </cell>
          <cell r="OL34" t="str">
            <v/>
          </cell>
          <cell r="OM34" t="str">
            <v/>
          </cell>
          <cell r="ON34" t="str">
            <v/>
          </cell>
          <cell r="OO34" t="str">
            <v/>
          </cell>
          <cell r="OP34" t="str">
            <v/>
          </cell>
          <cell r="OQ34" t="str">
            <v/>
          </cell>
          <cell r="OR34" t="str">
            <v/>
          </cell>
          <cell r="OS34" t="str">
            <v/>
          </cell>
          <cell r="OT34" t="str">
            <v/>
          </cell>
          <cell r="OU34" t="str">
            <v/>
          </cell>
          <cell r="OV34" t="str">
            <v/>
          </cell>
          <cell r="OW34" t="str">
            <v/>
          </cell>
          <cell r="OX34" t="str">
            <v/>
          </cell>
          <cell r="OY34" t="str">
            <v/>
          </cell>
          <cell r="OZ34" t="str">
            <v/>
          </cell>
          <cell r="PA34" t="str">
            <v/>
          </cell>
          <cell r="PB34" t="str">
            <v/>
          </cell>
          <cell r="PC34" t="str">
            <v/>
          </cell>
          <cell r="PD34" t="str">
            <v/>
          </cell>
          <cell r="PE34" t="str">
            <v/>
          </cell>
          <cell r="PF34" t="str">
            <v/>
          </cell>
          <cell r="PG34" t="str">
            <v/>
          </cell>
          <cell r="PH34" t="str">
            <v/>
          </cell>
          <cell r="PI34" t="str">
            <v/>
          </cell>
          <cell r="PJ34" t="str">
            <v/>
          </cell>
          <cell r="PK34" t="str">
            <v/>
          </cell>
          <cell r="PL34" t="str">
            <v/>
          </cell>
          <cell r="PM34" t="str">
            <v/>
          </cell>
          <cell r="PN34" t="str">
            <v/>
          </cell>
          <cell r="PO34" t="str">
            <v/>
          </cell>
          <cell r="PP34" t="str">
            <v/>
          </cell>
          <cell r="PQ34" t="str">
            <v/>
          </cell>
          <cell r="PR34" t="str">
            <v/>
          </cell>
          <cell r="PS34" t="str">
            <v/>
          </cell>
          <cell r="PT34" t="str">
            <v/>
          </cell>
          <cell r="PU34" t="str">
            <v/>
          </cell>
          <cell r="PV34" t="str">
            <v/>
          </cell>
          <cell r="PW34" t="str">
            <v/>
          </cell>
          <cell r="PX34" t="str">
            <v/>
          </cell>
          <cell r="PY34" t="str">
            <v/>
          </cell>
          <cell r="PZ34" t="str">
            <v/>
          </cell>
          <cell r="QA34" t="str">
            <v/>
          </cell>
          <cell r="QB34" t="str">
            <v/>
          </cell>
          <cell r="QC34" t="str">
            <v/>
          </cell>
          <cell r="QD34" t="str">
            <v/>
          </cell>
          <cell r="QE34" t="str">
            <v/>
          </cell>
          <cell r="QF34" t="str">
            <v/>
          </cell>
          <cell r="QG34" t="str">
            <v/>
          </cell>
          <cell r="QH34" t="str">
            <v/>
          </cell>
          <cell r="QI34" t="str">
            <v/>
          </cell>
          <cell r="QJ34" t="str">
            <v/>
          </cell>
          <cell r="QK34" t="str">
            <v/>
          </cell>
          <cell r="QL34" t="str">
            <v/>
          </cell>
          <cell r="QM34" t="str">
            <v/>
          </cell>
          <cell r="QN34" t="str">
            <v/>
          </cell>
          <cell r="QO34" t="str">
            <v/>
          </cell>
          <cell r="QP34" t="str">
            <v/>
          </cell>
          <cell r="QQ34" t="str">
            <v/>
          </cell>
          <cell r="QR34" t="str">
            <v/>
          </cell>
          <cell r="QS34" t="str">
            <v/>
          </cell>
          <cell r="QT34" t="str">
            <v/>
          </cell>
          <cell r="QU34" t="str">
            <v/>
          </cell>
          <cell r="QV34" t="str">
            <v/>
          </cell>
          <cell r="QW34" t="str">
            <v/>
          </cell>
          <cell r="QX34" t="str">
            <v/>
          </cell>
          <cell r="QY34" t="str">
            <v/>
          </cell>
          <cell r="QZ34" t="str">
            <v/>
          </cell>
          <cell r="RA34" t="str">
            <v/>
          </cell>
          <cell r="RB34" t="str">
            <v/>
          </cell>
          <cell r="RC34" t="str">
            <v/>
          </cell>
          <cell r="RD34" t="str">
            <v/>
          </cell>
          <cell r="RE34" t="str">
            <v/>
          </cell>
          <cell r="RF34" t="str">
            <v/>
          </cell>
          <cell r="RG34" t="str">
            <v/>
          </cell>
          <cell r="RH34" t="str">
            <v/>
          </cell>
          <cell r="RI34" t="str">
            <v/>
          </cell>
          <cell r="RJ34" t="str">
            <v/>
          </cell>
          <cell r="RK34" t="str">
            <v/>
          </cell>
          <cell r="RL34" t="str">
            <v/>
          </cell>
          <cell r="RM34" t="str">
            <v/>
          </cell>
          <cell r="RN34" t="str">
            <v/>
          </cell>
          <cell r="RO34" t="str">
            <v/>
          </cell>
          <cell r="RP34" t="str">
            <v/>
          </cell>
          <cell r="RQ34" t="str">
            <v/>
          </cell>
          <cell r="RR34" t="str">
            <v/>
          </cell>
          <cell r="RS34" t="str">
            <v/>
          </cell>
          <cell r="RT34" t="str">
            <v/>
          </cell>
          <cell r="RU34" t="str">
            <v/>
          </cell>
          <cell r="RV34" t="str">
            <v/>
          </cell>
          <cell r="RW34" t="str">
            <v/>
          </cell>
          <cell r="RX34" t="str">
            <v/>
          </cell>
          <cell r="RY34" t="str">
            <v/>
          </cell>
          <cell r="RZ34" t="str">
            <v/>
          </cell>
          <cell r="SA34" t="str">
            <v/>
          </cell>
          <cell r="SB34" t="str">
            <v/>
          </cell>
          <cell r="SC34" t="str">
            <v/>
          </cell>
          <cell r="SD34" t="str">
            <v/>
          </cell>
          <cell r="SE34" t="str">
            <v/>
          </cell>
          <cell r="SF34" t="str">
            <v/>
          </cell>
          <cell r="SG34" t="str">
            <v/>
          </cell>
          <cell r="SH34" t="str">
            <v/>
          </cell>
          <cell r="SI34" t="str">
            <v/>
          </cell>
          <cell r="SJ34" t="str">
            <v/>
          </cell>
          <cell r="SK34" t="str">
            <v/>
          </cell>
          <cell r="SL34" t="str">
            <v/>
          </cell>
          <cell r="SM34" t="str">
            <v/>
          </cell>
          <cell r="SN34" t="str">
            <v/>
          </cell>
          <cell r="SO34" t="str">
            <v/>
          </cell>
          <cell r="SP34" t="str">
            <v/>
          </cell>
          <cell r="SQ34" t="str">
            <v/>
          </cell>
          <cell r="SR34" t="str">
            <v/>
          </cell>
          <cell r="SS34" t="str">
            <v/>
          </cell>
          <cell r="ST34" t="str">
            <v/>
          </cell>
          <cell r="SU34" t="str">
            <v/>
          </cell>
          <cell r="SV34" t="str">
            <v/>
          </cell>
          <cell r="SW34" t="str">
            <v/>
          </cell>
          <cell r="SX34" t="str">
            <v/>
          </cell>
          <cell r="SY34" t="str">
            <v/>
          </cell>
          <cell r="SZ34" t="str">
            <v/>
          </cell>
          <cell r="TA34" t="str">
            <v/>
          </cell>
          <cell r="TB34" t="str">
            <v/>
          </cell>
          <cell r="TC34" t="str">
            <v/>
          </cell>
          <cell r="TD34" t="str">
            <v/>
          </cell>
          <cell r="TE34" t="str">
            <v/>
          </cell>
          <cell r="TF34" t="str">
            <v/>
          </cell>
          <cell r="TG34" t="str">
            <v/>
          </cell>
          <cell r="TH34" t="str">
            <v/>
          </cell>
          <cell r="TI34" t="str">
            <v/>
          </cell>
          <cell r="TJ34" t="str">
            <v/>
          </cell>
          <cell r="TK34" t="str">
            <v/>
          </cell>
          <cell r="TL34" t="str">
            <v/>
          </cell>
          <cell r="TM34" t="str">
            <v/>
          </cell>
          <cell r="TN34">
            <v>0</v>
          </cell>
          <cell r="TO34">
            <v>0</v>
          </cell>
          <cell r="TP34">
            <v>0</v>
          </cell>
          <cell r="TQ34">
            <v>0</v>
          </cell>
          <cell r="TR34">
            <v>0</v>
          </cell>
          <cell r="TS34" t="str">
            <v/>
          </cell>
          <cell r="TT34" t="str">
            <v/>
          </cell>
          <cell r="TU34">
            <v>237463597</v>
          </cell>
          <cell r="TV34" t="str">
            <v>1d61fedf-32ea-4edc-83e0-ddb77c59184c</v>
          </cell>
          <cell r="TW34">
            <v>44530.79896990741</v>
          </cell>
          <cell r="TX34" t="str">
            <v/>
          </cell>
          <cell r="TY34" t="str">
            <v/>
          </cell>
          <cell r="TZ34" t="str">
            <v>submitted_via_web</v>
          </cell>
          <cell r="UA34" t="str">
            <v>icsm_haiti</v>
          </cell>
          <cell r="UB34" t="str">
            <v/>
          </cell>
          <cell r="UC34">
            <v>33</v>
          </cell>
          <cell r="UD34" t="str">
            <v/>
          </cell>
        </row>
        <row r="35">
          <cell r="D35">
            <v>44527.721390046303</v>
          </cell>
          <cell r="E35">
            <v>44527.727464837961</v>
          </cell>
          <cell r="F35">
            <v>44527</v>
          </cell>
          <cell r="H35" t="str">
            <v>audit.csv</v>
          </cell>
          <cell r="I35" t="str">
            <v>icsm_haiti</v>
          </cell>
          <cell r="J35" t="str">
            <v/>
          </cell>
          <cell r="K35" t="str">
            <v/>
          </cell>
          <cell r="L35">
            <v>44527</v>
          </cell>
          <cell r="M35" t="str">
            <v>Croix-Rouge Neerlandaise</v>
          </cell>
          <cell r="N35" t="str">
            <v/>
          </cell>
          <cell r="O35" t="str">
            <v>crnl</v>
          </cell>
          <cell r="P35" t="str">
            <v>Croix-Rouge Neerlandaise</v>
          </cell>
          <cell r="Q35" t="str">
            <v>Croix-Rouge Neerlandaise</v>
          </cell>
          <cell r="R35" t="str">
            <v>PS_6827</v>
          </cell>
          <cell r="S35" t="str">
            <v/>
          </cell>
          <cell r="T35" t="str">
            <v>crnl_ps</v>
          </cell>
          <cell r="U35" t="str">
            <v>PS_6827</v>
          </cell>
          <cell r="V35" t="str">
            <v>PS_6827</v>
          </cell>
          <cell r="W35" t="str">
            <v>Sud-Est</v>
          </cell>
          <cell r="X35" t="str">
            <v>Jacmel</v>
          </cell>
          <cell r="Y35" t="str">
            <v>HT0211</v>
          </cell>
          <cell r="Z35" t="str">
            <v>Jacmel</v>
          </cell>
          <cell r="AA35" t="str">
            <v>1re Section Bas Cap Rouge</v>
          </cell>
          <cell r="AB35" t="str">
            <v>HT0211-01</v>
          </cell>
          <cell r="AC35" t="str">
            <v>1re Section Bas Cap Rouge</v>
          </cell>
          <cell r="AD35" t="str">
            <v>Beaudoin</v>
          </cell>
          <cell r="AE35" t="str">
            <v/>
          </cell>
          <cell r="AF35" t="str">
            <v>jac_1</v>
          </cell>
          <cell r="AG35" t="str">
            <v>Beaudoin</v>
          </cell>
          <cell r="AH35" t="str">
            <v>Beaudoin</v>
          </cell>
          <cell r="AI35" t="str">
            <v>Marché Beaudoin</v>
          </cell>
          <cell r="AJ35" t="str">
            <v/>
          </cell>
          <cell r="AK35" t="str">
            <v>jac_1</v>
          </cell>
          <cell r="AL35" t="str">
            <v>Marché Beaudoin</v>
          </cell>
          <cell r="AM35" t="str">
            <v>Marché Beaudoin</v>
          </cell>
          <cell r="AN35" t="str">
            <v>Milieu urbain</v>
          </cell>
          <cell r="AO35" t="str">
            <v>Enquête auprès d'un client (pour l'eau de boisson et la situation sécuritaire)</v>
          </cell>
          <cell r="AP35" t="str">
            <v>Oui</v>
          </cell>
          <cell r="AQ35" t="str">
            <v/>
          </cell>
          <cell r="AR35" t="str">
            <v>Oui</v>
          </cell>
          <cell r="AS35" t="str">
            <v/>
          </cell>
          <cell r="AT35" t="str">
            <v>Femme</v>
          </cell>
          <cell r="AU35">
            <v>44527</v>
          </cell>
          <cell r="AV35">
            <v>44527</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Oui</v>
          </cell>
          <cell r="JG35" t="str">
            <v>Oui, je vais parfois/souvent chercher l'eau</v>
          </cell>
          <cell r="JH35" t="str">
            <v>branchement chez un voisin</v>
          </cell>
          <cell r="JI35" t="str">
            <v/>
          </cell>
          <cell r="JJ35" t="str">
            <v>voisin</v>
          </cell>
          <cell r="JK35" t="str">
            <v>kay yon vwazen</v>
          </cell>
          <cell r="JL35" t="str">
            <v>kay yon vwazen</v>
          </cell>
          <cell r="JM35" t="str">
            <v>C'est le moins cher</v>
          </cell>
          <cell r="JN35" t="str">
            <v/>
          </cell>
          <cell r="JO35" t="str">
            <v>Entre 15 min et 30 min au total</v>
          </cell>
          <cell r="JP35" t="str">
            <v>gros bidon de 5 gallons (18,9 L)</v>
          </cell>
          <cell r="JQ35" t="str">
            <v>5gal</v>
          </cell>
          <cell r="JR35" t="str">
            <v>bidon ki vo 5 galon (18,9L)</v>
          </cell>
          <cell r="JS35" t="str">
            <v/>
          </cell>
          <cell r="JT35" t="str">
            <v/>
          </cell>
          <cell r="JU35" t="str">
            <v/>
          </cell>
          <cell r="JV35" t="str">
            <v/>
          </cell>
          <cell r="JW35" t="str">
            <v/>
          </cell>
          <cell r="JX35">
            <v>7</v>
          </cell>
          <cell r="JY35">
            <v>1.4</v>
          </cell>
          <cell r="JZ35" t="str">
            <v/>
          </cell>
          <cell r="KA35" t="str">
            <v>NA</v>
          </cell>
          <cell r="KB35">
            <v>1.4</v>
          </cell>
          <cell r="KC35" t="str">
            <v>Non</v>
          </cell>
          <cell r="KD35" t="str">
            <v>Oui, parfois</v>
          </cell>
          <cell r="KE35" t="str">
            <v>Oui</v>
          </cell>
          <cell r="KF35" t="str">
            <v>A cause de la sècheresses</v>
          </cell>
          <cell r="KG35">
            <v>0</v>
          </cell>
          <cell r="KH35">
            <v>0</v>
          </cell>
          <cell r="KI35">
            <v>0</v>
          </cell>
          <cell r="KJ35">
            <v>1</v>
          </cell>
          <cell r="KK35">
            <v>0</v>
          </cell>
          <cell r="KL35">
            <v>0</v>
          </cell>
          <cell r="KM35">
            <v>0</v>
          </cell>
          <cell r="KN35">
            <v>0</v>
          </cell>
          <cell r="KO35">
            <v>0</v>
          </cell>
          <cell r="KP35">
            <v>0</v>
          </cell>
          <cell r="KQ35">
            <v>0</v>
          </cell>
          <cell r="KR35" t="str">
            <v/>
          </cell>
          <cell r="KS35" t="str">
            <v>Non</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v>5</v>
          </cell>
          <cell r="LH35" t="str">
            <v>Riz Mais Haricot noir Huile</v>
          </cell>
          <cell r="LI35">
            <v>0</v>
          </cell>
          <cell r="LJ35">
            <v>1</v>
          </cell>
          <cell r="LK35">
            <v>1</v>
          </cell>
          <cell r="LL35">
            <v>0</v>
          </cell>
          <cell r="LM35">
            <v>0</v>
          </cell>
          <cell r="LN35">
            <v>1</v>
          </cell>
          <cell r="LO35">
            <v>0</v>
          </cell>
          <cell r="LP35">
            <v>1</v>
          </cell>
          <cell r="LQ35">
            <v>0</v>
          </cell>
          <cell r="LR35">
            <v>0</v>
          </cell>
          <cell r="LS35" t="str">
            <v/>
          </cell>
          <cell r="LT35">
            <v>8</v>
          </cell>
          <cell r="LU35">
            <v>2</v>
          </cell>
          <cell r="LV35" t="str">
            <v/>
          </cell>
          <cell r="LW35" t="str">
            <v/>
          </cell>
          <cell r="LX35">
            <v>2</v>
          </cell>
          <cell r="LY35" t="str">
            <v/>
          </cell>
          <cell r="LZ35">
            <v>1</v>
          </cell>
          <cell r="MA35" t="str">
            <v>Savon lessive Chlore en grain Dentifrice Papier toilette</v>
          </cell>
          <cell r="MB35">
            <v>0</v>
          </cell>
          <cell r="MC35">
            <v>1</v>
          </cell>
          <cell r="MD35">
            <v>0</v>
          </cell>
          <cell r="ME35">
            <v>1</v>
          </cell>
          <cell r="MF35">
            <v>1</v>
          </cell>
          <cell r="MG35">
            <v>1</v>
          </cell>
          <cell r="MH35">
            <v>0</v>
          </cell>
          <cell r="MI35">
            <v>0</v>
          </cell>
          <cell r="MJ35">
            <v>0</v>
          </cell>
          <cell r="MK35">
            <v>0</v>
          </cell>
          <cell r="ML35" t="str">
            <v/>
          </cell>
          <cell r="MM35">
            <v>10</v>
          </cell>
          <cell r="MN35" t="str">
            <v/>
          </cell>
          <cell r="MO35">
            <v>5</v>
          </cell>
          <cell r="MP35">
            <v>1</v>
          </cell>
          <cell r="MQ35">
            <v>4</v>
          </cell>
          <cell r="MR35" t="str">
            <v/>
          </cell>
          <cell r="MS35" t="str">
            <v/>
          </cell>
          <cell r="MT35" t="str">
            <v>Tente</v>
          </cell>
          <cell r="MU35">
            <v>0</v>
          </cell>
          <cell r="MV35">
            <v>0</v>
          </cell>
          <cell r="MW35">
            <v>0</v>
          </cell>
          <cell r="MX35">
            <v>0</v>
          </cell>
          <cell r="MY35">
            <v>0</v>
          </cell>
          <cell r="MZ35">
            <v>0</v>
          </cell>
          <cell r="NA35">
            <v>1</v>
          </cell>
          <cell r="NB35">
            <v>0</v>
          </cell>
          <cell r="NC35">
            <v>0</v>
          </cell>
          <cell r="ND35">
            <v>0</v>
          </cell>
          <cell r="NE35">
            <v>0</v>
          </cell>
          <cell r="NF35">
            <v>0</v>
          </cell>
          <cell r="NG35">
            <v>0</v>
          </cell>
          <cell r="NH35" t="str">
            <v/>
          </cell>
          <cell r="NI35" t="str">
            <v/>
          </cell>
          <cell r="NJ35" t="str">
            <v/>
          </cell>
          <cell r="NK35" t="str">
            <v/>
          </cell>
          <cell r="NL35" t="str">
            <v/>
          </cell>
          <cell r="NM35" t="str">
            <v/>
          </cell>
          <cell r="NN35">
            <v>2</v>
          </cell>
          <cell r="NO35" t="str">
            <v/>
          </cell>
          <cell r="NP35" t="str">
            <v/>
          </cell>
          <cell r="NQ35" t="str">
            <v/>
          </cell>
          <cell r="NR35" t="str">
            <v/>
          </cell>
          <cell r="NS35" t="str">
            <v>Casserole Cuillère pour manger Assiette</v>
          </cell>
          <cell r="NT35">
            <v>0</v>
          </cell>
          <cell r="NU35">
            <v>1</v>
          </cell>
          <cell r="NV35">
            <v>0</v>
          </cell>
          <cell r="NW35">
            <v>0</v>
          </cell>
          <cell r="NX35">
            <v>1</v>
          </cell>
          <cell r="NY35">
            <v>1</v>
          </cell>
          <cell r="NZ35">
            <v>0</v>
          </cell>
          <cell r="OA35">
            <v>0</v>
          </cell>
          <cell r="OB35">
            <v>0</v>
          </cell>
          <cell r="OC35">
            <v>0</v>
          </cell>
          <cell r="OD35">
            <v>0</v>
          </cell>
          <cell r="OE35" t="str">
            <v/>
          </cell>
          <cell r="OF35">
            <v>2</v>
          </cell>
          <cell r="OG35" t="str">
            <v/>
          </cell>
          <cell r="OH35" t="str">
            <v/>
          </cell>
          <cell r="OI35">
            <v>6</v>
          </cell>
          <cell r="OJ35">
            <v>6</v>
          </cell>
          <cell r="OK35" t="str">
            <v/>
          </cell>
          <cell r="OL35" t="str">
            <v/>
          </cell>
          <cell r="OM35" t="str">
            <v/>
          </cell>
          <cell r="ON35" t="str">
            <v>Moustiquaire Materiels de protection contre le Covid-19 (Gel hydroalchoolique, cache-nez)</v>
          </cell>
          <cell r="OO35">
            <v>0</v>
          </cell>
          <cell r="OP35">
            <v>0</v>
          </cell>
          <cell r="OQ35">
            <v>0</v>
          </cell>
          <cell r="OR35">
            <v>0</v>
          </cell>
          <cell r="OS35">
            <v>1</v>
          </cell>
          <cell r="OT35">
            <v>1</v>
          </cell>
          <cell r="OU35">
            <v>0</v>
          </cell>
          <cell r="OV35">
            <v>0</v>
          </cell>
          <cell r="OW35">
            <v>0</v>
          </cell>
          <cell r="OX35" t="str">
            <v/>
          </cell>
          <cell r="OY35" t="str">
            <v>Aucun</v>
          </cell>
          <cell r="OZ35">
            <v>0</v>
          </cell>
          <cell r="PA35">
            <v>0</v>
          </cell>
          <cell r="PB35">
            <v>0</v>
          </cell>
          <cell r="PC35">
            <v>0</v>
          </cell>
          <cell r="PD35">
            <v>0</v>
          </cell>
          <cell r="PE35">
            <v>1</v>
          </cell>
          <cell r="PF35" t="str">
            <v/>
          </cell>
          <cell r="PG35" t="str">
            <v/>
          </cell>
          <cell r="PH35" t="str">
            <v/>
          </cell>
          <cell r="PI35" t="str">
            <v/>
          </cell>
          <cell r="PJ35" t="str">
            <v>Râteau Pelles Machette Pioche Hache Brouette Houe</v>
          </cell>
          <cell r="PK35">
            <v>1</v>
          </cell>
          <cell r="PL35">
            <v>1</v>
          </cell>
          <cell r="PM35">
            <v>1</v>
          </cell>
          <cell r="PN35">
            <v>1</v>
          </cell>
          <cell r="PO35">
            <v>1</v>
          </cell>
          <cell r="PP35">
            <v>1</v>
          </cell>
          <cell r="PQ35">
            <v>1</v>
          </cell>
          <cell r="PR35">
            <v>0</v>
          </cell>
          <cell r="PS35">
            <v>0</v>
          </cell>
          <cell r="PT35" t="str">
            <v>Pelles</v>
          </cell>
          <cell r="PU35">
            <v>1</v>
          </cell>
          <cell r="PV35">
            <v>0</v>
          </cell>
          <cell r="PW35">
            <v>0</v>
          </cell>
          <cell r="PX35">
            <v>0</v>
          </cell>
          <cell r="PY35">
            <v>0</v>
          </cell>
          <cell r="PZ35">
            <v>0</v>
          </cell>
          <cell r="QA35">
            <v>0</v>
          </cell>
          <cell r="QB35">
            <v>0</v>
          </cell>
          <cell r="QC35">
            <v>0</v>
          </cell>
          <cell r="QD35" t="str">
            <v>Râteau</v>
          </cell>
          <cell r="QE35">
            <v>0</v>
          </cell>
          <cell r="QF35">
            <v>1</v>
          </cell>
          <cell r="QG35">
            <v>0</v>
          </cell>
          <cell r="QH35">
            <v>0</v>
          </cell>
          <cell r="QI35">
            <v>0</v>
          </cell>
          <cell r="QJ35">
            <v>0</v>
          </cell>
          <cell r="QK35">
            <v>0</v>
          </cell>
          <cell r="QL35">
            <v>0</v>
          </cell>
          <cell r="QM35">
            <v>0</v>
          </cell>
          <cell r="QN35" t="str">
            <v>Machette</v>
          </cell>
          <cell r="QO35">
            <v>0</v>
          </cell>
          <cell r="QP35">
            <v>0</v>
          </cell>
          <cell r="QQ35">
            <v>1</v>
          </cell>
          <cell r="QR35">
            <v>0</v>
          </cell>
          <cell r="QS35">
            <v>0</v>
          </cell>
          <cell r="QT35">
            <v>0</v>
          </cell>
          <cell r="QU35">
            <v>0</v>
          </cell>
          <cell r="QV35">
            <v>0</v>
          </cell>
          <cell r="QW35">
            <v>0</v>
          </cell>
          <cell r="QX35" t="str">
            <v>Pioche</v>
          </cell>
          <cell r="QY35">
            <v>0</v>
          </cell>
          <cell r="QZ35">
            <v>0</v>
          </cell>
          <cell r="RA35">
            <v>0</v>
          </cell>
          <cell r="RB35">
            <v>1</v>
          </cell>
          <cell r="RC35">
            <v>0</v>
          </cell>
          <cell r="RD35">
            <v>0</v>
          </cell>
          <cell r="RE35">
            <v>0</v>
          </cell>
          <cell r="RF35">
            <v>0</v>
          </cell>
          <cell r="RG35">
            <v>0</v>
          </cell>
          <cell r="RH35" t="str">
            <v>Hache</v>
          </cell>
          <cell r="RI35">
            <v>0</v>
          </cell>
          <cell r="RJ35">
            <v>0</v>
          </cell>
          <cell r="RK35">
            <v>0</v>
          </cell>
          <cell r="RL35">
            <v>0</v>
          </cell>
          <cell r="RM35">
            <v>1</v>
          </cell>
          <cell r="RN35">
            <v>0</v>
          </cell>
          <cell r="RO35">
            <v>0</v>
          </cell>
          <cell r="RP35">
            <v>0</v>
          </cell>
          <cell r="RQ35">
            <v>0</v>
          </cell>
          <cell r="RR35" t="str">
            <v>Brouette</v>
          </cell>
          <cell r="RS35">
            <v>0</v>
          </cell>
          <cell r="RT35">
            <v>0</v>
          </cell>
          <cell r="RU35">
            <v>0</v>
          </cell>
          <cell r="RV35">
            <v>0</v>
          </cell>
          <cell r="RW35">
            <v>0</v>
          </cell>
          <cell r="RX35">
            <v>1</v>
          </cell>
          <cell r="RY35">
            <v>0</v>
          </cell>
          <cell r="RZ35">
            <v>0</v>
          </cell>
          <cell r="SA35">
            <v>0</v>
          </cell>
          <cell r="SB35" t="str">
            <v>Houe</v>
          </cell>
          <cell r="SC35">
            <v>0</v>
          </cell>
          <cell r="SD35">
            <v>0</v>
          </cell>
          <cell r="SE35">
            <v>0</v>
          </cell>
          <cell r="SF35">
            <v>0</v>
          </cell>
          <cell r="SG35">
            <v>0</v>
          </cell>
          <cell r="SH35">
            <v>0</v>
          </cell>
          <cell r="SI35">
            <v>1</v>
          </cell>
          <cell r="SJ35">
            <v>0</v>
          </cell>
          <cell r="SK35">
            <v>0</v>
          </cell>
          <cell r="SL35" t="str">
            <v>Cahiers Paiement frais scolaire (paiement uniforme,…) Plumes/Crayons Sac à dos</v>
          </cell>
          <cell r="SM35">
            <v>1</v>
          </cell>
          <cell r="SN35">
            <v>1</v>
          </cell>
          <cell r="SO35">
            <v>1</v>
          </cell>
          <cell r="SP35">
            <v>1</v>
          </cell>
          <cell r="SQ35">
            <v>0</v>
          </cell>
          <cell r="SR35">
            <v>0</v>
          </cell>
          <cell r="SS35" t="str">
            <v>Sac à dos</v>
          </cell>
          <cell r="ST35">
            <v>1</v>
          </cell>
          <cell r="SU35">
            <v>0</v>
          </cell>
          <cell r="SV35">
            <v>0</v>
          </cell>
          <cell r="SW35">
            <v>0</v>
          </cell>
          <cell r="SX35">
            <v>0</v>
          </cell>
          <cell r="SY35">
            <v>0</v>
          </cell>
          <cell r="SZ35" t="str">
            <v>Cahiers</v>
          </cell>
          <cell r="TA35">
            <v>0</v>
          </cell>
          <cell r="TB35">
            <v>0</v>
          </cell>
          <cell r="TC35">
            <v>1</v>
          </cell>
          <cell r="TD35">
            <v>0</v>
          </cell>
          <cell r="TE35">
            <v>0</v>
          </cell>
          <cell r="TF35">
            <v>0</v>
          </cell>
          <cell r="TG35" t="str">
            <v>Paiement frais scolaire (paiement uniforme,…) Plumes/Crayons</v>
          </cell>
          <cell r="TH35">
            <v>0</v>
          </cell>
          <cell r="TI35">
            <v>1</v>
          </cell>
          <cell r="TJ35">
            <v>0</v>
          </cell>
          <cell r="TK35">
            <v>1</v>
          </cell>
          <cell r="TL35">
            <v>0</v>
          </cell>
          <cell r="TM35">
            <v>0</v>
          </cell>
          <cell r="TN35">
            <v>0</v>
          </cell>
          <cell r="TO35">
            <v>0</v>
          </cell>
          <cell r="TP35">
            <v>0</v>
          </cell>
          <cell r="TQ35">
            <v>0</v>
          </cell>
          <cell r="TR35">
            <v>0</v>
          </cell>
          <cell r="TS35" t="str">
            <v/>
          </cell>
          <cell r="TT35" t="str">
            <v/>
          </cell>
          <cell r="TU35">
            <v>237463602</v>
          </cell>
          <cell r="TV35" t="str">
            <v>dfdb1d24-e0f5-4717-843c-a2044aec348e</v>
          </cell>
          <cell r="TW35">
            <v>44530.798981481479</v>
          </cell>
          <cell r="TX35" t="str">
            <v/>
          </cell>
          <cell r="TY35" t="str">
            <v/>
          </cell>
          <cell r="TZ35" t="str">
            <v>submitted_via_web</v>
          </cell>
          <cell r="UA35" t="str">
            <v>icsm_haiti</v>
          </cell>
          <cell r="UB35" t="str">
            <v/>
          </cell>
          <cell r="UC35">
            <v>34</v>
          </cell>
          <cell r="UD35" t="str">
            <v/>
          </cell>
        </row>
        <row r="36">
          <cell r="D36">
            <v>44527.73271138889</v>
          </cell>
          <cell r="E36">
            <v>44527.735317986109</v>
          </cell>
          <cell r="F36">
            <v>44527</v>
          </cell>
          <cell r="H36" t="str">
            <v>audit.csv</v>
          </cell>
          <cell r="I36" t="str">
            <v>icsm_haiti</v>
          </cell>
          <cell r="J36" t="str">
            <v/>
          </cell>
          <cell r="K36" t="str">
            <v/>
          </cell>
          <cell r="L36">
            <v>44527</v>
          </cell>
          <cell r="M36" t="str">
            <v>Croix-Rouge Neerlandaise</v>
          </cell>
          <cell r="N36" t="str">
            <v/>
          </cell>
          <cell r="O36" t="str">
            <v>crnl</v>
          </cell>
          <cell r="P36" t="str">
            <v>Croix-Rouge Neerlandaise</v>
          </cell>
          <cell r="Q36" t="str">
            <v>Croix-Rouge Neerlandaise</v>
          </cell>
          <cell r="R36" t="str">
            <v>PS_6827</v>
          </cell>
          <cell r="S36" t="str">
            <v/>
          </cell>
          <cell r="T36" t="str">
            <v>crnl_ps</v>
          </cell>
          <cell r="U36" t="str">
            <v>PS_6827</v>
          </cell>
          <cell r="V36" t="str">
            <v>PS_6827</v>
          </cell>
          <cell r="W36" t="str">
            <v>Sud-Est</v>
          </cell>
          <cell r="X36" t="str">
            <v>Jacmel</v>
          </cell>
          <cell r="Y36" t="str">
            <v>HT0211</v>
          </cell>
          <cell r="Z36" t="str">
            <v>Jacmel</v>
          </cell>
          <cell r="AA36" t="str">
            <v>1re Section Bas Cap Rouge</v>
          </cell>
          <cell r="AB36" t="str">
            <v>HT0211-01</v>
          </cell>
          <cell r="AC36" t="str">
            <v>1re Section Bas Cap Rouge</v>
          </cell>
          <cell r="AD36" t="str">
            <v>Beaudoin</v>
          </cell>
          <cell r="AE36" t="str">
            <v/>
          </cell>
          <cell r="AF36" t="str">
            <v>jac_1</v>
          </cell>
          <cell r="AG36" t="str">
            <v>Beaudoin</v>
          </cell>
          <cell r="AH36" t="str">
            <v>Beaudoin</v>
          </cell>
          <cell r="AI36" t="str">
            <v>Marché Beaudoin</v>
          </cell>
          <cell r="AJ36" t="str">
            <v/>
          </cell>
          <cell r="AK36" t="str">
            <v>jac_1</v>
          </cell>
          <cell r="AL36" t="str">
            <v>Marché Beaudoin</v>
          </cell>
          <cell r="AM36" t="str">
            <v>Marché Beaudoin</v>
          </cell>
          <cell r="AN36" t="str">
            <v>Milieu urbain</v>
          </cell>
          <cell r="AO36" t="str">
            <v>Enquête auprès d'un client (pour l'eau de boisson et la situation sécuritaire)</v>
          </cell>
          <cell r="AP36" t="str">
            <v>Oui</v>
          </cell>
          <cell r="AQ36" t="str">
            <v/>
          </cell>
          <cell r="AR36" t="str">
            <v>Oui</v>
          </cell>
          <cell r="AS36" t="str">
            <v/>
          </cell>
          <cell r="AT36" t="str">
            <v>Homme</v>
          </cell>
          <cell r="AU36">
            <v>44527</v>
          </cell>
          <cell r="AV36">
            <v>44527</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Oui</v>
          </cell>
          <cell r="JG36" t="str">
            <v>Non, je ne vais jamais chercher de l'eau</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Oui</v>
          </cell>
          <cell r="KT36" t="str">
            <v>La mort du président et les troubles politiques qui ont suivi</v>
          </cell>
          <cell r="KU36">
            <v>0</v>
          </cell>
          <cell r="KV36">
            <v>1</v>
          </cell>
          <cell r="KW36">
            <v>0</v>
          </cell>
          <cell r="KX36" t="str">
            <v/>
          </cell>
          <cell r="KY36" t="str">
            <v>Les routes que j'utilise pour accéder au marché sont régulièrement bloquées</v>
          </cell>
          <cell r="KZ36">
            <v>1</v>
          </cell>
          <cell r="LA36">
            <v>0</v>
          </cell>
          <cell r="LB36">
            <v>0</v>
          </cell>
          <cell r="LC36">
            <v>0</v>
          </cell>
          <cell r="LD36">
            <v>0</v>
          </cell>
          <cell r="LE36">
            <v>0</v>
          </cell>
          <cell r="LF36" t="str">
            <v/>
          </cell>
          <cell r="LG36">
            <v>4</v>
          </cell>
          <cell r="LH36" t="str">
            <v>Riz Sucre Mais Huile Haricot noir</v>
          </cell>
          <cell r="LI36">
            <v>0</v>
          </cell>
          <cell r="LJ36">
            <v>1</v>
          </cell>
          <cell r="LK36">
            <v>1</v>
          </cell>
          <cell r="LL36">
            <v>0</v>
          </cell>
          <cell r="LM36">
            <v>1</v>
          </cell>
          <cell r="LN36">
            <v>1</v>
          </cell>
          <cell r="LO36">
            <v>0</v>
          </cell>
          <cell r="LP36">
            <v>1</v>
          </cell>
          <cell r="LQ36">
            <v>0</v>
          </cell>
          <cell r="LR36">
            <v>0</v>
          </cell>
          <cell r="LS36" t="str">
            <v/>
          </cell>
          <cell r="LT36">
            <v>4</v>
          </cell>
          <cell r="LU36">
            <v>2</v>
          </cell>
          <cell r="LV36" t="str">
            <v/>
          </cell>
          <cell r="LW36">
            <v>2</v>
          </cell>
          <cell r="LX36">
            <v>2</v>
          </cell>
          <cell r="LY36" t="str">
            <v/>
          </cell>
          <cell r="LZ36">
            <v>1</v>
          </cell>
          <cell r="MA36" t="str">
            <v>Savon lessive Dentifrice Papier toilette</v>
          </cell>
          <cell r="MB36">
            <v>0</v>
          </cell>
          <cell r="MC36">
            <v>1</v>
          </cell>
          <cell r="MD36">
            <v>0</v>
          </cell>
          <cell r="ME36">
            <v>0</v>
          </cell>
          <cell r="MF36">
            <v>1</v>
          </cell>
          <cell r="MG36">
            <v>1</v>
          </cell>
          <cell r="MH36">
            <v>0</v>
          </cell>
          <cell r="MI36">
            <v>0</v>
          </cell>
          <cell r="MJ36">
            <v>0</v>
          </cell>
          <cell r="MK36">
            <v>0</v>
          </cell>
          <cell r="ML36" t="str">
            <v/>
          </cell>
          <cell r="MM36">
            <v>4</v>
          </cell>
          <cell r="MN36" t="str">
            <v/>
          </cell>
          <cell r="MO36" t="str">
            <v/>
          </cell>
          <cell r="MP36">
            <v>1</v>
          </cell>
          <cell r="MQ36">
            <v>4</v>
          </cell>
          <cell r="MR36" t="str">
            <v/>
          </cell>
          <cell r="MS36" t="str">
            <v/>
          </cell>
          <cell r="MT36" t="str">
            <v>Aucun</v>
          </cell>
          <cell r="MU36">
            <v>0</v>
          </cell>
          <cell r="MV36">
            <v>0</v>
          </cell>
          <cell r="MW36">
            <v>0</v>
          </cell>
          <cell r="MX36">
            <v>0</v>
          </cell>
          <cell r="MY36">
            <v>0</v>
          </cell>
          <cell r="MZ36">
            <v>0</v>
          </cell>
          <cell r="NA36">
            <v>0</v>
          </cell>
          <cell r="NB36">
            <v>0</v>
          </cell>
          <cell r="NC36">
            <v>0</v>
          </cell>
          <cell r="ND36">
            <v>0</v>
          </cell>
          <cell r="NE36">
            <v>0</v>
          </cell>
          <cell r="NF36">
            <v>0</v>
          </cell>
          <cell r="NG36">
            <v>1</v>
          </cell>
          <cell r="NH36" t="str">
            <v/>
          </cell>
          <cell r="NI36" t="str">
            <v/>
          </cell>
          <cell r="NJ36" t="str">
            <v/>
          </cell>
          <cell r="NK36" t="str">
            <v/>
          </cell>
          <cell r="NL36" t="str">
            <v/>
          </cell>
          <cell r="NM36" t="str">
            <v/>
          </cell>
          <cell r="NN36" t="str">
            <v/>
          </cell>
          <cell r="NO36" t="str">
            <v/>
          </cell>
          <cell r="NP36" t="str">
            <v/>
          </cell>
          <cell r="NQ36" t="str">
            <v/>
          </cell>
          <cell r="NR36" t="str">
            <v/>
          </cell>
          <cell r="NS36" t="str">
            <v>Assiette Cuillère pour manger</v>
          </cell>
          <cell r="NT36">
            <v>0</v>
          </cell>
          <cell r="NU36">
            <v>0</v>
          </cell>
          <cell r="NV36">
            <v>0</v>
          </cell>
          <cell r="NW36">
            <v>0</v>
          </cell>
          <cell r="NX36">
            <v>1</v>
          </cell>
          <cell r="NY36">
            <v>1</v>
          </cell>
          <cell r="NZ36">
            <v>0</v>
          </cell>
          <cell r="OA36">
            <v>0</v>
          </cell>
          <cell r="OB36">
            <v>0</v>
          </cell>
          <cell r="OC36">
            <v>0</v>
          </cell>
          <cell r="OD36">
            <v>0</v>
          </cell>
          <cell r="OE36" t="str">
            <v/>
          </cell>
          <cell r="OF36" t="str">
            <v/>
          </cell>
          <cell r="OG36" t="str">
            <v/>
          </cell>
          <cell r="OH36" t="str">
            <v/>
          </cell>
          <cell r="OI36">
            <v>4</v>
          </cell>
          <cell r="OJ36">
            <v>4</v>
          </cell>
          <cell r="OK36" t="str">
            <v/>
          </cell>
          <cell r="OL36" t="str">
            <v/>
          </cell>
          <cell r="OM36" t="str">
            <v/>
          </cell>
          <cell r="ON36" t="str">
            <v>Moustiquaire</v>
          </cell>
          <cell r="OO36">
            <v>0</v>
          </cell>
          <cell r="OP36">
            <v>0</v>
          </cell>
          <cell r="OQ36">
            <v>0</v>
          </cell>
          <cell r="OR36">
            <v>0</v>
          </cell>
          <cell r="OS36">
            <v>1</v>
          </cell>
          <cell r="OT36">
            <v>0</v>
          </cell>
          <cell r="OU36">
            <v>0</v>
          </cell>
          <cell r="OV36">
            <v>0</v>
          </cell>
          <cell r="OW36">
            <v>0</v>
          </cell>
          <cell r="OX36" t="str">
            <v/>
          </cell>
          <cell r="OY36" t="str">
            <v>Aucun</v>
          </cell>
          <cell r="OZ36">
            <v>0</v>
          </cell>
          <cell r="PA36">
            <v>0</v>
          </cell>
          <cell r="PB36">
            <v>0</v>
          </cell>
          <cell r="PC36">
            <v>0</v>
          </cell>
          <cell r="PD36">
            <v>0</v>
          </cell>
          <cell r="PE36">
            <v>1</v>
          </cell>
          <cell r="PF36" t="str">
            <v/>
          </cell>
          <cell r="PG36" t="str">
            <v/>
          </cell>
          <cell r="PH36" t="str">
            <v/>
          </cell>
          <cell r="PI36" t="str">
            <v/>
          </cell>
          <cell r="PJ36" t="str">
            <v>Aucun</v>
          </cell>
          <cell r="PK36">
            <v>0</v>
          </cell>
          <cell r="PL36">
            <v>0</v>
          </cell>
          <cell r="PM36">
            <v>0</v>
          </cell>
          <cell r="PN36">
            <v>0</v>
          </cell>
          <cell r="PO36">
            <v>0</v>
          </cell>
          <cell r="PP36">
            <v>0</v>
          </cell>
          <cell r="PQ36">
            <v>0</v>
          </cell>
          <cell r="PR36">
            <v>0</v>
          </cell>
          <cell r="PS36">
            <v>1</v>
          </cell>
          <cell r="PT36" t="str">
            <v/>
          </cell>
          <cell r="PU36" t="str">
            <v/>
          </cell>
          <cell r="PV36" t="str">
            <v/>
          </cell>
          <cell r="PW36" t="str">
            <v/>
          </cell>
          <cell r="PX36" t="str">
            <v/>
          </cell>
          <cell r="PY36" t="str">
            <v/>
          </cell>
          <cell r="PZ36" t="str">
            <v/>
          </cell>
          <cell r="QA36" t="str">
            <v/>
          </cell>
          <cell r="QB36" t="str">
            <v/>
          </cell>
          <cell r="QC36" t="str">
            <v/>
          </cell>
          <cell r="QD36" t="str">
            <v/>
          </cell>
          <cell r="QE36" t="str">
            <v/>
          </cell>
          <cell r="QF36" t="str">
            <v/>
          </cell>
          <cell r="QG36" t="str">
            <v/>
          </cell>
          <cell r="QH36" t="str">
            <v/>
          </cell>
          <cell r="QI36" t="str">
            <v/>
          </cell>
          <cell r="QJ36" t="str">
            <v/>
          </cell>
          <cell r="QK36" t="str">
            <v/>
          </cell>
          <cell r="QL36" t="str">
            <v/>
          </cell>
          <cell r="QM36" t="str">
            <v/>
          </cell>
          <cell r="QN36" t="str">
            <v/>
          </cell>
          <cell r="QO36" t="str">
            <v/>
          </cell>
          <cell r="QP36" t="str">
            <v/>
          </cell>
          <cell r="QQ36" t="str">
            <v/>
          </cell>
          <cell r="QR36" t="str">
            <v/>
          </cell>
          <cell r="QS36" t="str">
            <v/>
          </cell>
          <cell r="QT36" t="str">
            <v/>
          </cell>
          <cell r="QU36" t="str">
            <v/>
          </cell>
          <cell r="QV36" t="str">
            <v/>
          </cell>
          <cell r="QW36" t="str">
            <v/>
          </cell>
          <cell r="QX36" t="str">
            <v/>
          </cell>
          <cell r="QY36" t="str">
            <v/>
          </cell>
          <cell r="QZ36" t="str">
            <v/>
          </cell>
          <cell r="RA36" t="str">
            <v/>
          </cell>
          <cell r="RB36" t="str">
            <v/>
          </cell>
          <cell r="RC36" t="str">
            <v/>
          </cell>
          <cell r="RD36" t="str">
            <v/>
          </cell>
          <cell r="RE36" t="str">
            <v/>
          </cell>
          <cell r="RF36" t="str">
            <v/>
          </cell>
          <cell r="RG36" t="str">
            <v/>
          </cell>
          <cell r="RH36" t="str">
            <v/>
          </cell>
          <cell r="RI36" t="str">
            <v/>
          </cell>
          <cell r="RJ36" t="str">
            <v/>
          </cell>
          <cell r="RK36" t="str">
            <v/>
          </cell>
          <cell r="RL36" t="str">
            <v/>
          </cell>
          <cell r="RM36" t="str">
            <v/>
          </cell>
          <cell r="RN36" t="str">
            <v/>
          </cell>
          <cell r="RO36" t="str">
            <v/>
          </cell>
          <cell r="RP36" t="str">
            <v/>
          </cell>
          <cell r="RQ36" t="str">
            <v/>
          </cell>
          <cell r="RR36" t="str">
            <v/>
          </cell>
          <cell r="RS36" t="str">
            <v/>
          </cell>
          <cell r="RT36" t="str">
            <v/>
          </cell>
          <cell r="RU36" t="str">
            <v/>
          </cell>
          <cell r="RV36" t="str">
            <v/>
          </cell>
          <cell r="RW36" t="str">
            <v/>
          </cell>
          <cell r="RX36" t="str">
            <v/>
          </cell>
          <cell r="RY36" t="str">
            <v/>
          </cell>
          <cell r="RZ36" t="str">
            <v/>
          </cell>
          <cell r="SA36" t="str">
            <v/>
          </cell>
          <cell r="SB36" t="str">
            <v/>
          </cell>
          <cell r="SC36" t="str">
            <v/>
          </cell>
          <cell r="SD36" t="str">
            <v/>
          </cell>
          <cell r="SE36" t="str">
            <v/>
          </cell>
          <cell r="SF36" t="str">
            <v/>
          </cell>
          <cell r="SG36" t="str">
            <v/>
          </cell>
          <cell r="SH36" t="str">
            <v/>
          </cell>
          <cell r="SI36" t="str">
            <v/>
          </cell>
          <cell r="SJ36" t="str">
            <v/>
          </cell>
          <cell r="SK36" t="str">
            <v/>
          </cell>
          <cell r="SL36" t="str">
            <v>Paiement frais scolaire (paiement uniforme,…)</v>
          </cell>
          <cell r="SM36">
            <v>0</v>
          </cell>
          <cell r="SN36">
            <v>1</v>
          </cell>
          <cell r="SO36">
            <v>0</v>
          </cell>
          <cell r="SP36">
            <v>0</v>
          </cell>
          <cell r="SQ36">
            <v>0</v>
          </cell>
          <cell r="SR36">
            <v>0</v>
          </cell>
          <cell r="SS36" t="str">
            <v/>
          </cell>
          <cell r="ST36" t="str">
            <v/>
          </cell>
          <cell r="SU36" t="str">
            <v/>
          </cell>
          <cell r="SV36" t="str">
            <v/>
          </cell>
          <cell r="SW36" t="str">
            <v/>
          </cell>
          <cell r="SX36" t="str">
            <v/>
          </cell>
          <cell r="SY36" t="str">
            <v/>
          </cell>
          <cell r="SZ36" t="str">
            <v/>
          </cell>
          <cell r="TA36" t="str">
            <v/>
          </cell>
          <cell r="TB36" t="str">
            <v/>
          </cell>
          <cell r="TC36" t="str">
            <v/>
          </cell>
          <cell r="TD36" t="str">
            <v/>
          </cell>
          <cell r="TE36" t="str">
            <v/>
          </cell>
          <cell r="TF36" t="str">
            <v/>
          </cell>
          <cell r="TG36" t="str">
            <v/>
          </cell>
          <cell r="TH36" t="str">
            <v/>
          </cell>
          <cell r="TI36" t="str">
            <v/>
          </cell>
          <cell r="TJ36" t="str">
            <v/>
          </cell>
          <cell r="TK36" t="str">
            <v/>
          </cell>
          <cell r="TL36" t="str">
            <v/>
          </cell>
          <cell r="TM36" t="str">
            <v/>
          </cell>
          <cell r="TN36">
            <v>0</v>
          </cell>
          <cell r="TO36">
            <v>0</v>
          </cell>
          <cell r="TP36">
            <v>0</v>
          </cell>
          <cell r="TQ36">
            <v>0</v>
          </cell>
          <cell r="TR36">
            <v>0</v>
          </cell>
          <cell r="TS36" t="str">
            <v/>
          </cell>
          <cell r="TT36" t="str">
            <v/>
          </cell>
          <cell r="TU36">
            <v>237463607</v>
          </cell>
          <cell r="TV36" t="str">
            <v>59c56028-92aa-4cd6-a90e-ed08f8b284d8</v>
          </cell>
          <cell r="TW36">
            <v>44530.798993055563</v>
          </cell>
          <cell r="TX36" t="str">
            <v/>
          </cell>
          <cell r="TY36" t="str">
            <v/>
          </cell>
          <cell r="TZ36" t="str">
            <v>submitted_via_web</v>
          </cell>
          <cell r="UA36" t="str">
            <v>icsm_haiti</v>
          </cell>
          <cell r="UB36" t="str">
            <v/>
          </cell>
          <cell r="UC36">
            <v>35</v>
          </cell>
          <cell r="UD36" t="str">
            <v/>
          </cell>
        </row>
        <row r="37">
          <cell r="D37">
            <v>44527.735510648148</v>
          </cell>
          <cell r="E37">
            <v>44527.738763229157</v>
          </cell>
          <cell r="F37">
            <v>44527</v>
          </cell>
          <cell r="H37" t="str">
            <v>audit.csv</v>
          </cell>
          <cell r="I37" t="str">
            <v>icsm_haiti</v>
          </cell>
          <cell r="J37" t="str">
            <v/>
          </cell>
          <cell r="K37" t="str">
            <v/>
          </cell>
          <cell r="L37">
            <v>44527</v>
          </cell>
          <cell r="M37" t="str">
            <v>Croix-Rouge Neerlandaise</v>
          </cell>
          <cell r="N37" t="str">
            <v/>
          </cell>
          <cell r="O37" t="str">
            <v>crnl</v>
          </cell>
          <cell r="P37" t="str">
            <v>Croix-Rouge Neerlandaise</v>
          </cell>
          <cell r="Q37" t="str">
            <v>Croix-Rouge Neerlandaise</v>
          </cell>
          <cell r="R37" t="str">
            <v>PS_6827</v>
          </cell>
          <cell r="S37" t="str">
            <v/>
          </cell>
          <cell r="T37" t="str">
            <v>crnl_ps</v>
          </cell>
          <cell r="U37" t="str">
            <v>PS_6827</v>
          </cell>
          <cell r="V37" t="str">
            <v>PS_6827</v>
          </cell>
          <cell r="W37" t="str">
            <v>Sud-Est</v>
          </cell>
          <cell r="X37" t="str">
            <v>Jacmel</v>
          </cell>
          <cell r="Y37" t="str">
            <v>HT0211</v>
          </cell>
          <cell r="Z37" t="str">
            <v>Jacmel</v>
          </cell>
          <cell r="AA37" t="str">
            <v>1re Section Bas Cap Rouge</v>
          </cell>
          <cell r="AB37" t="str">
            <v>HT0211-01</v>
          </cell>
          <cell r="AC37" t="str">
            <v>1re Section Bas Cap Rouge</v>
          </cell>
          <cell r="AD37" t="str">
            <v>Beaudoin</v>
          </cell>
          <cell r="AE37" t="str">
            <v/>
          </cell>
          <cell r="AF37" t="str">
            <v>jac_1</v>
          </cell>
          <cell r="AG37" t="str">
            <v>Beaudoin</v>
          </cell>
          <cell r="AH37" t="str">
            <v>Beaudoin</v>
          </cell>
          <cell r="AI37" t="str">
            <v>Marché Beaudoin</v>
          </cell>
          <cell r="AJ37" t="str">
            <v/>
          </cell>
          <cell r="AK37" t="str">
            <v>jac_1</v>
          </cell>
          <cell r="AL37" t="str">
            <v>Marché Beaudoin</v>
          </cell>
          <cell r="AM37" t="str">
            <v>Marché Beaudoin</v>
          </cell>
          <cell r="AN37" t="str">
            <v>Milieu urbain</v>
          </cell>
          <cell r="AO37" t="str">
            <v>Enquête auprès d'un client (pour l'eau de boisson et la situation sécuritaire)</v>
          </cell>
          <cell r="AP37" t="str">
            <v>Oui</v>
          </cell>
          <cell r="AQ37" t="str">
            <v/>
          </cell>
          <cell r="AR37" t="str">
            <v>Oui</v>
          </cell>
          <cell r="AS37" t="str">
            <v/>
          </cell>
          <cell r="AT37" t="str">
            <v>Femme</v>
          </cell>
          <cell r="AU37">
            <v>44527</v>
          </cell>
          <cell r="AV37">
            <v>44527</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Oui</v>
          </cell>
          <cell r="JG37" t="str">
            <v>Non, je ne vais jamais chercher de l'eau</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Oui</v>
          </cell>
          <cell r="KT37" t="str">
            <v>Autre</v>
          </cell>
          <cell r="KU37">
            <v>0</v>
          </cell>
          <cell r="KV37">
            <v>0</v>
          </cell>
          <cell r="KW37">
            <v>1</v>
          </cell>
          <cell r="KX37" t="str">
            <v>Grangou, la mizè</v>
          </cell>
          <cell r="KY37" t="str">
            <v>Les routes que j'utilise pour accéder au marché sont régulièrement bloquées</v>
          </cell>
          <cell r="KZ37">
            <v>1</v>
          </cell>
          <cell r="LA37">
            <v>0</v>
          </cell>
          <cell r="LB37">
            <v>0</v>
          </cell>
          <cell r="LC37">
            <v>0</v>
          </cell>
          <cell r="LD37">
            <v>0</v>
          </cell>
          <cell r="LE37">
            <v>0</v>
          </cell>
          <cell r="LF37" t="str">
            <v/>
          </cell>
          <cell r="LG37">
            <v>3</v>
          </cell>
          <cell r="LH37" t="str">
            <v>Mais Riz Sucre Huile Haricot noir</v>
          </cell>
          <cell r="LI37">
            <v>0</v>
          </cell>
          <cell r="LJ37">
            <v>1</v>
          </cell>
          <cell r="LK37">
            <v>1</v>
          </cell>
          <cell r="LL37">
            <v>0</v>
          </cell>
          <cell r="LM37">
            <v>1</v>
          </cell>
          <cell r="LN37">
            <v>1</v>
          </cell>
          <cell r="LO37">
            <v>0</v>
          </cell>
          <cell r="LP37">
            <v>1</v>
          </cell>
          <cell r="LQ37">
            <v>0</v>
          </cell>
          <cell r="LR37">
            <v>0</v>
          </cell>
          <cell r="LS37" t="str">
            <v/>
          </cell>
          <cell r="LT37">
            <v>4</v>
          </cell>
          <cell r="LU37">
            <v>1</v>
          </cell>
          <cell r="LV37" t="str">
            <v/>
          </cell>
          <cell r="LW37">
            <v>2</v>
          </cell>
          <cell r="LX37">
            <v>2</v>
          </cell>
          <cell r="LY37" t="str">
            <v/>
          </cell>
          <cell r="LZ37">
            <v>1</v>
          </cell>
          <cell r="MA37" t="str">
            <v>Savon mains Chlore en grain Papier toilette</v>
          </cell>
          <cell r="MB37">
            <v>0</v>
          </cell>
          <cell r="MC37">
            <v>0</v>
          </cell>
          <cell r="MD37">
            <v>1</v>
          </cell>
          <cell r="ME37">
            <v>1</v>
          </cell>
          <cell r="MF37">
            <v>0</v>
          </cell>
          <cell r="MG37">
            <v>1</v>
          </cell>
          <cell r="MH37">
            <v>0</v>
          </cell>
          <cell r="MI37">
            <v>0</v>
          </cell>
          <cell r="MJ37">
            <v>0</v>
          </cell>
          <cell r="MK37">
            <v>0</v>
          </cell>
          <cell r="ML37" t="str">
            <v/>
          </cell>
          <cell r="MM37" t="str">
            <v/>
          </cell>
          <cell r="MN37">
            <v>5</v>
          </cell>
          <cell r="MO37">
            <v>5</v>
          </cell>
          <cell r="MP37" t="str">
            <v/>
          </cell>
          <cell r="MQ37">
            <v>3</v>
          </cell>
          <cell r="MR37" t="str">
            <v/>
          </cell>
          <cell r="MS37" t="str">
            <v/>
          </cell>
          <cell r="MT37" t="str">
            <v>Aucun</v>
          </cell>
          <cell r="MU37">
            <v>0</v>
          </cell>
          <cell r="MV37">
            <v>0</v>
          </cell>
          <cell r="MW37">
            <v>0</v>
          </cell>
          <cell r="MX37">
            <v>0</v>
          </cell>
          <cell r="MY37">
            <v>0</v>
          </cell>
          <cell r="MZ37">
            <v>0</v>
          </cell>
          <cell r="NA37">
            <v>0</v>
          </cell>
          <cell r="NB37">
            <v>0</v>
          </cell>
          <cell r="NC37">
            <v>0</v>
          </cell>
          <cell r="ND37">
            <v>0</v>
          </cell>
          <cell r="NE37">
            <v>0</v>
          </cell>
          <cell r="NF37">
            <v>0</v>
          </cell>
          <cell r="NG37">
            <v>1</v>
          </cell>
          <cell r="NH37" t="str">
            <v/>
          </cell>
          <cell r="NI37" t="str">
            <v/>
          </cell>
          <cell r="NJ37" t="str">
            <v/>
          </cell>
          <cell r="NK37" t="str">
            <v/>
          </cell>
          <cell r="NL37" t="str">
            <v/>
          </cell>
          <cell r="NM37" t="str">
            <v/>
          </cell>
          <cell r="NN37" t="str">
            <v/>
          </cell>
          <cell r="NO37" t="str">
            <v/>
          </cell>
          <cell r="NP37" t="str">
            <v/>
          </cell>
          <cell r="NQ37" t="str">
            <v/>
          </cell>
          <cell r="NR37" t="str">
            <v/>
          </cell>
          <cell r="NS37" t="str">
            <v>Godet Cuillère pour manger Assiette</v>
          </cell>
          <cell r="NT37">
            <v>0</v>
          </cell>
          <cell r="NU37">
            <v>0</v>
          </cell>
          <cell r="NV37">
            <v>0</v>
          </cell>
          <cell r="NW37">
            <v>1</v>
          </cell>
          <cell r="NX37">
            <v>1</v>
          </cell>
          <cell r="NY37">
            <v>1</v>
          </cell>
          <cell r="NZ37">
            <v>0</v>
          </cell>
          <cell r="OA37">
            <v>0</v>
          </cell>
          <cell r="OB37">
            <v>0</v>
          </cell>
          <cell r="OC37">
            <v>0</v>
          </cell>
          <cell r="OD37">
            <v>0</v>
          </cell>
          <cell r="OE37" t="str">
            <v/>
          </cell>
          <cell r="OF37" t="str">
            <v/>
          </cell>
          <cell r="OG37" t="str">
            <v/>
          </cell>
          <cell r="OH37">
            <v>5</v>
          </cell>
          <cell r="OI37">
            <v>5</v>
          </cell>
          <cell r="OJ37">
            <v>5</v>
          </cell>
          <cell r="OK37" t="str">
            <v/>
          </cell>
          <cell r="OL37" t="str">
            <v/>
          </cell>
          <cell r="OM37" t="str">
            <v/>
          </cell>
          <cell r="ON37" t="str">
            <v>Moustiquaire</v>
          </cell>
          <cell r="OO37">
            <v>0</v>
          </cell>
          <cell r="OP37">
            <v>0</v>
          </cell>
          <cell r="OQ37">
            <v>0</v>
          </cell>
          <cell r="OR37">
            <v>0</v>
          </cell>
          <cell r="OS37">
            <v>1</v>
          </cell>
          <cell r="OT37">
            <v>0</v>
          </cell>
          <cell r="OU37">
            <v>0</v>
          </cell>
          <cell r="OV37">
            <v>0</v>
          </cell>
          <cell r="OW37">
            <v>0</v>
          </cell>
          <cell r="OX37" t="str">
            <v/>
          </cell>
          <cell r="OY37" t="str">
            <v>Aucun</v>
          </cell>
          <cell r="OZ37">
            <v>0</v>
          </cell>
          <cell r="PA37">
            <v>0</v>
          </cell>
          <cell r="PB37">
            <v>0</v>
          </cell>
          <cell r="PC37">
            <v>0</v>
          </cell>
          <cell r="PD37">
            <v>0</v>
          </cell>
          <cell r="PE37">
            <v>1</v>
          </cell>
          <cell r="PF37" t="str">
            <v/>
          </cell>
          <cell r="PG37" t="str">
            <v/>
          </cell>
          <cell r="PH37" t="str">
            <v/>
          </cell>
          <cell r="PI37" t="str">
            <v/>
          </cell>
          <cell r="PJ37" t="str">
            <v>Aucun</v>
          </cell>
          <cell r="PK37">
            <v>0</v>
          </cell>
          <cell r="PL37">
            <v>0</v>
          </cell>
          <cell r="PM37">
            <v>0</v>
          </cell>
          <cell r="PN37">
            <v>0</v>
          </cell>
          <cell r="PO37">
            <v>0</v>
          </cell>
          <cell r="PP37">
            <v>0</v>
          </cell>
          <cell r="PQ37">
            <v>0</v>
          </cell>
          <cell r="PR37">
            <v>0</v>
          </cell>
          <cell r="PS37">
            <v>1</v>
          </cell>
          <cell r="PT37" t="str">
            <v/>
          </cell>
          <cell r="PU37" t="str">
            <v/>
          </cell>
          <cell r="PV37" t="str">
            <v/>
          </cell>
          <cell r="PW37" t="str">
            <v/>
          </cell>
          <cell r="PX37" t="str">
            <v/>
          </cell>
          <cell r="PY37" t="str">
            <v/>
          </cell>
          <cell r="PZ37" t="str">
            <v/>
          </cell>
          <cell r="QA37" t="str">
            <v/>
          </cell>
          <cell r="QB37" t="str">
            <v/>
          </cell>
          <cell r="QC37" t="str">
            <v/>
          </cell>
          <cell r="QD37" t="str">
            <v/>
          </cell>
          <cell r="QE37" t="str">
            <v/>
          </cell>
          <cell r="QF37" t="str">
            <v/>
          </cell>
          <cell r="QG37" t="str">
            <v/>
          </cell>
          <cell r="QH37" t="str">
            <v/>
          </cell>
          <cell r="QI37" t="str">
            <v/>
          </cell>
          <cell r="QJ37" t="str">
            <v/>
          </cell>
          <cell r="QK37" t="str">
            <v/>
          </cell>
          <cell r="QL37" t="str">
            <v/>
          </cell>
          <cell r="QM37" t="str">
            <v/>
          </cell>
          <cell r="QN37" t="str">
            <v/>
          </cell>
          <cell r="QO37" t="str">
            <v/>
          </cell>
          <cell r="QP37" t="str">
            <v/>
          </cell>
          <cell r="QQ37" t="str">
            <v/>
          </cell>
          <cell r="QR37" t="str">
            <v/>
          </cell>
          <cell r="QS37" t="str">
            <v/>
          </cell>
          <cell r="QT37" t="str">
            <v/>
          </cell>
          <cell r="QU37" t="str">
            <v/>
          </cell>
          <cell r="QV37" t="str">
            <v/>
          </cell>
          <cell r="QW37" t="str">
            <v/>
          </cell>
          <cell r="QX37" t="str">
            <v/>
          </cell>
          <cell r="QY37" t="str">
            <v/>
          </cell>
          <cell r="QZ37" t="str">
            <v/>
          </cell>
          <cell r="RA37" t="str">
            <v/>
          </cell>
          <cell r="RB37" t="str">
            <v/>
          </cell>
          <cell r="RC37" t="str">
            <v/>
          </cell>
          <cell r="RD37" t="str">
            <v/>
          </cell>
          <cell r="RE37" t="str">
            <v/>
          </cell>
          <cell r="RF37" t="str">
            <v/>
          </cell>
          <cell r="RG37" t="str">
            <v/>
          </cell>
          <cell r="RH37" t="str">
            <v/>
          </cell>
          <cell r="RI37" t="str">
            <v/>
          </cell>
          <cell r="RJ37" t="str">
            <v/>
          </cell>
          <cell r="RK37" t="str">
            <v/>
          </cell>
          <cell r="RL37" t="str">
            <v/>
          </cell>
          <cell r="RM37" t="str">
            <v/>
          </cell>
          <cell r="RN37" t="str">
            <v/>
          </cell>
          <cell r="RO37" t="str">
            <v/>
          </cell>
          <cell r="RP37" t="str">
            <v/>
          </cell>
          <cell r="RQ37" t="str">
            <v/>
          </cell>
          <cell r="RR37" t="str">
            <v/>
          </cell>
          <cell r="RS37" t="str">
            <v/>
          </cell>
          <cell r="RT37" t="str">
            <v/>
          </cell>
          <cell r="RU37" t="str">
            <v/>
          </cell>
          <cell r="RV37" t="str">
            <v/>
          </cell>
          <cell r="RW37" t="str">
            <v/>
          </cell>
          <cell r="RX37" t="str">
            <v/>
          </cell>
          <cell r="RY37" t="str">
            <v/>
          </cell>
          <cell r="RZ37" t="str">
            <v/>
          </cell>
          <cell r="SA37" t="str">
            <v/>
          </cell>
          <cell r="SB37" t="str">
            <v/>
          </cell>
          <cell r="SC37" t="str">
            <v/>
          </cell>
          <cell r="SD37" t="str">
            <v/>
          </cell>
          <cell r="SE37" t="str">
            <v/>
          </cell>
          <cell r="SF37" t="str">
            <v/>
          </cell>
          <cell r="SG37" t="str">
            <v/>
          </cell>
          <cell r="SH37" t="str">
            <v/>
          </cell>
          <cell r="SI37" t="str">
            <v/>
          </cell>
          <cell r="SJ37" t="str">
            <v/>
          </cell>
          <cell r="SK37" t="str">
            <v/>
          </cell>
          <cell r="SL37" t="str">
            <v>Aucun</v>
          </cell>
          <cell r="SM37">
            <v>0</v>
          </cell>
          <cell r="SN37">
            <v>0</v>
          </cell>
          <cell r="SO37">
            <v>0</v>
          </cell>
          <cell r="SP37">
            <v>0</v>
          </cell>
          <cell r="SQ37">
            <v>0</v>
          </cell>
          <cell r="SR37">
            <v>1</v>
          </cell>
          <cell r="SS37" t="str">
            <v/>
          </cell>
          <cell r="ST37" t="str">
            <v/>
          </cell>
          <cell r="SU37" t="str">
            <v/>
          </cell>
          <cell r="SV37" t="str">
            <v/>
          </cell>
          <cell r="SW37" t="str">
            <v/>
          </cell>
          <cell r="SX37" t="str">
            <v/>
          </cell>
          <cell r="SY37" t="str">
            <v/>
          </cell>
          <cell r="SZ37" t="str">
            <v/>
          </cell>
          <cell r="TA37" t="str">
            <v/>
          </cell>
          <cell r="TB37" t="str">
            <v/>
          </cell>
          <cell r="TC37" t="str">
            <v/>
          </cell>
          <cell r="TD37" t="str">
            <v/>
          </cell>
          <cell r="TE37" t="str">
            <v/>
          </cell>
          <cell r="TF37" t="str">
            <v/>
          </cell>
          <cell r="TG37" t="str">
            <v/>
          </cell>
          <cell r="TH37" t="str">
            <v/>
          </cell>
          <cell r="TI37" t="str">
            <v/>
          </cell>
          <cell r="TJ37" t="str">
            <v/>
          </cell>
          <cell r="TK37" t="str">
            <v/>
          </cell>
          <cell r="TL37" t="str">
            <v/>
          </cell>
          <cell r="TM37" t="str">
            <v/>
          </cell>
          <cell r="TN37">
            <v>1</v>
          </cell>
          <cell r="TO37">
            <v>1</v>
          </cell>
          <cell r="TP37">
            <v>1</v>
          </cell>
          <cell r="TQ37">
            <v>1</v>
          </cell>
          <cell r="TR37">
            <v>1</v>
          </cell>
          <cell r="TS37" t="str">
            <v/>
          </cell>
          <cell r="TT37" t="str">
            <v/>
          </cell>
          <cell r="TU37">
            <v>237463617</v>
          </cell>
          <cell r="TV37" t="str">
            <v>9f1253ac-813c-4fc0-a049-3ae2f6217dd9</v>
          </cell>
          <cell r="TW37">
            <v>44530.799004629633</v>
          </cell>
          <cell r="TX37" t="str">
            <v/>
          </cell>
          <cell r="TY37" t="str">
            <v/>
          </cell>
          <cell r="TZ37" t="str">
            <v>submitted_via_web</v>
          </cell>
          <cell r="UA37" t="str">
            <v>icsm_haiti</v>
          </cell>
          <cell r="UB37" t="str">
            <v/>
          </cell>
          <cell r="UC37">
            <v>36</v>
          </cell>
          <cell r="UD37" t="str">
            <v/>
          </cell>
        </row>
        <row r="38">
          <cell r="D38">
            <v>44530.429502418992</v>
          </cell>
          <cell r="E38">
            <v>44530.458264224537</v>
          </cell>
          <cell r="F38">
            <v>44530</v>
          </cell>
          <cell r="H38" t="str">
            <v>audit.csv</v>
          </cell>
          <cell r="I38" t="str">
            <v>icsm_haiti</v>
          </cell>
          <cell r="J38" t="str">
            <v/>
          </cell>
          <cell r="K38" t="str">
            <v>0</v>
          </cell>
          <cell r="L38">
            <v>44530</v>
          </cell>
          <cell r="M38" t="str">
            <v>Croix-Rouge Neerlandaise</v>
          </cell>
          <cell r="N38" t="str">
            <v/>
          </cell>
          <cell r="O38" t="str">
            <v>crnl</v>
          </cell>
          <cell r="P38" t="str">
            <v>Croix-Rouge Neerlandaise</v>
          </cell>
          <cell r="Q38" t="str">
            <v>Croix-Rouge Neerlandaise</v>
          </cell>
          <cell r="R38" t="str">
            <v>CF_6822</v>
          </cell>
          <cell r="S38" t="str">
            <v/>
          </cell>
          <cell r="T38" t="str">
            <v>crnl_cf</v>
          </cell>
          <cell r="U38" t="str">
            <v>CF_6822</v>
          </cell>
          <cell r="V38" t="str">
            <v>CF_6822</v>
          </cell>
          <cell r="W38" t="str">
            <v>Sud-Est</v>
          </cell>
          <cell r="X38" t="str">
            <v>Jacmel</v>
          </cell>
          <cell r="Y38" t="str">
            <v>HT0211</v>
          </cell>
          <cell r="Z38" t="str">
            <v>Jacmel</v>
          </cell>
          <cell r="AA38" t="str">
            <v>1re Section Bas Cap Rouge</v>
          </cell>
          <cell r="AB38" t="str">
            <v>HT0211-01</v>
          </cell>
          <cell r="AC38" t="str">
            <v>1re Section Bas Cap Rouge</v>
          </cell>
          <cell r="AD38" t="str">
            <v>Centre-vile de Jacmel</v>
          </cell>
          <cell r="AE38" t="str">
            <v/>
          </cell>
          <cell r="AF38" t="str">
            <v>jac_2</v>
          </cell>
          <cell r="AG38" t="str">
            <v>Centre-vile de Jacmel</v>
          </cell>
          <cell r="AH38" t="str">
            <v>Centre-vile de Jacmel</v>
          </cell>
          <cell r="AI38" t="str">
            <v>Marché Beaudoin</v>
          </cell>
          <cell r="AJ38" t="str">
            <v/>
          </cell>
          <cell r="AK38" t="str">
            <v>jac_1</v>
          </cell>
          <cell r="AL38" t="str">
            <v>Marché Beaudoin</v>
          </cell>
          <cell r="AM38" t="str">
            <v>Marché Beaudoin</v>
          </cell>
          <cell r="AN38" t="str">
            <v>Milieu urbain</v>
          </cell>
          <cell r="AO38" t="str">
            <v>Enquête auprès d'un marchand</v>
          </cell>
          <cell r="AP38" t="str">
            <v>Oui</v>
          </cell>
          <cell r="AQ38" t="str">
            <v/>
          </cell>
          <cell r="AR38" t="str">
            <v>Oui</v>
          </cell>
          <cell r="AS38" t="str">
            <v/>
          </cell>
          <cell r="AT38" t="str">
            <v>Femme</v>
          </cell>
          <cell r="AU38">
            <v>44530</v>
          </cell>
          <cell r="AV38">
            <v>44530</v>
          </cell>
          <cell r="AW38" t="str">
            <v>Détaillant sur une table</v>
          </cell>
          <cell r="AX38" t="str">
            <v/>
          </cell>
          <cell r="AY38" t="str">
            <v>Nourriture</v>
          </cell>
          <cell r="AZ38">
            <v>1</v>
          </cell>
          <cell r="BA38">
            <v>0</v>
          </cell>
          <cell r="BB38">
            <v>0</v>
          </cell>
          <cell r="BC38">
            <v>0</v>
          </cell>
          <cell r="BD38" t="str">
            <v>nourriture</v>
          </cell>
          <cell r="BE38" t="str">
            <v>Nourriture</v>
          </cell>
          <cell r="BF38" t="str">
            <v>En espèces (Gourde)</v>
          </cell>
          <cell r="BG38">
            <v>1</v>
          </cell>
          <cell r="BH38">
            <v>0</v>
          </cell>
          <cell r="BI38">
            <v>0</v>
          </cell>
          <cell r="BJ38">
            <v>0</v>
          </cell>
          <cell r="BK38">
            <v>0</v>
          </cell>
          <cell r="BL38">
            <v>0</v>
          </cell>
          <cell r="BM38">
            <v>0</v>
          </cell>
          <cell r="BN38">
            <v>0</v>
          </cell>
          <cell r="BO38">
            <v>0</v>
          </cell>
          <cell r="BP38">
            <v>0</v>
          </cell>
          <cell r="BQ38" t="str">
            <v/>
          </cell>
          <cell r="BR38" t="str">
            <v>Oui, il y a plus de commerçants par rapport au mois passé</v>
          </cell>
          <cell r="BS38" t="str">
            <v>Moins de 20</v>
          </cell>
          <cell r="BT38" t="str">
            <v>Riz Sucre Haricot noir Huile végétale</v>
          </cell>
          <cell r="BU38">
            <v>0</v>
          </cell>
          <cell r="BV38">
            <v>1</v>
          </cell>
          <cell r="BW38">
            <v>0</v>
          </cell>
          <cell r="BX38">
            <v>1</v>
          </cell>
          <cell r="BY38">
            <v>1</v>
          </cell>
          <cell r="BZ38">
            <v>0</v>
          </cell>
          <cell r="CA38">
            <v>1</v>
          </cell>
          <cell r="CB38">
            <v>0</v>
          </cell>
          <cell r="CC38" t="str">
            <v>Non</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Bidon/Bouteille fermée.</v>
          </cell>
          <cell r="CW38" t="str">
            <v>Oui</v>
          </cell>
          <cell r="CX38">
            <v>1500</v>
          </cell>
          <cell r="CY38" t="str">
            <v/>
          </cell>
          <cell r="CZ38" t="str">
            <v/>
          </cell>
          <cell r="DA38" t="str">
            <v/>
          </cell>
          <cell r="DB38" t="str">
            <v/>
          </cell>
          <cell r="DC38" t="str">
            <v/>
          </cell>
          <cell r="DD38" t="str">
            <v/>
          </cell>
          <cell r="DE38" t="str">
            <v>NA</v>
          </cell>
          <cell r="DF38">
            <v>1100</v>
          </cell>
          <cell r="DG38" t="str">
            <v>Oui</v>
          </cell>
          <cell r="DH38" t="str">
            <v>Oui</v>
          </cell>
          <cell r="DI38" t="str">
            <v>A cause d’une catastrophe naturelle Article trop cher</v>
          </cell>
          <cell r="DJ38">
            <v>0</v>
          </cell>
          <cell r="DK38">
            <v>0</v>
          </cell>
          <cell r="DL38">
            <v>1</v>
          </cell>
          <cell r="DM38">
            <v>0</v>
          </cell>
          <cell r="DN38">
            <v>1</v>
          </cell>
          <cell r="DO38">
            <v>0</v>
          </cell>
          <cell r="DP38">
            <v>0</v>
          </cell>
          <cell r="DQ38">
            <v>0</v>
          </cell>
          <cell r="DR38">
            <v>0</v>
          </cell>
          <cell r="DS38">
            <v>0</v>
          </cell>
          <cell r="DT38">
            <v>0</v>
          </cell>
          <cell r="DU38">
            <v>0</v>
          </cell>
          <cell r="DV38">
            <v>0</v>
          </cell>
          <cell r="DW38">
            <v>0</v>
          </cell>
          <cell r="DX38" t="str">
            <v/>
          </cell>
          <cell r="DY38" t="str">
            <v>Huile végétale Riz</v>
          </cell>
          <cell r="DZ38">
            <v>0</v>
          </cell>
          <cell r="EA38">
            <v>1</v>
          </cell>
          <cell r="EB38">
            <v>0</v>
          </cell>
          <cell r="EC38">
            <v>0</v>
          </cell>
          <cell r="ED38">
            <v>0</v>
          </cell>
          <cell r="EE38">
            <v>0</v>
          </cell>
          <cell r="EF38">
            <v>1</v>
          </cell>
          <cell r="EG38">
            <v>0</v>
          </cell>
          <cell r="EH38" t="str">
            <v>Oui</v>
          </cell>
          <cell r="EI38" t="str">
            <v>Non</v>
          </cell>
          <cell r="EJ38" t="str">
            <v>Oui</v>
          </cell>
          <cell r="EK38" t="str">
            <v>Sud-Est</v>
          </cell>
          <cell r="EL38" t="str">
            <v>Meme</v>
          </cell>
          <cell r="EM38" t="str">
            <v>Jacmel</v>
          </cell>
          <cell r="EN38" t="str">
            <v>Meme</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Oui</v>
          </cell>
          <cell r="IG38" t="str">
            <v>Manifestations</v>
          </cell>
          <cell r="IH38">
            <v>0</v>
          </cell>
          <cell r="II38">
            <v>0</v>
          </cell>
          <cell r="IJ38">
            <v>1</v>
          </cell>
          <cell r="IK38">
            <v>0</v>
          </cell>
          <cell r="IL38">
            <v>0</v>
          </cell>
          <cell r="IM38">
            <v>0</v>
          </cell>
          <cell r="IN38" t="str">
            <v/>
          </cell>
          <cell r="IO38" t="str">
            <v>Risques de vols ou pillages</v>
          </cell>
          <cell r="IP38">
            <v>1</v>
          </cell>
          <cell r="IQ38">
            <v>0</v>
          </cell>
          <cell r="IR38">
            <v>0</v>
          </cell>
          <cell r="IS38">
            <v>0</v>
          </cell>
          <cell r="IT38">
            <v>0</v>
          </cell>
          <cell r="IU38">
            <v>0</v>
          </cell>
          <cell r="IV38">
            <v>0</v>
          </cell>
          <cell r="IW38">
            <v>0</v>
          </cell>
          <cell r="IX38" t="str">
            <v/>
          </cell>
          <cell r="IY38" t="str">
            <v>Oui</v>
          </cell>
          <cell r="IZ38" t="str">
            <v/>
          </cell>
          <cell r="JA38" t="str">
            <v>Nourriture</v>
          </cell>
          <cell r="JB38">
            <v>1</v>
          </cell>
          <cell r="JC38">
            <v>0</v>
          </cell>
          <cell r="JD38">
            <v>0</v>
          </cell>
          <cell r="JE38">
            <v>0</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cell r="MA38" t="str">
            <v/>
          </cell>
          <cell r="MB38" t="str">
            <v/>
          </cell>
          <cell r="MC38" t="str">
            <v/>
          </cell>
          <cell r="MD38" t="str">
            <v/>
          </cell>
          <cell r="ME38" t="str">
            <v/>
          </cell>
          <cell r="MF38" t="str">
            <v/>
          </cell>
          <cell r="MG38" t="str">
            <v/>
          </cell>
          <cell r="MH38" t="str">
            <v/>
          </cell>
          <cell r="MI38" t="str">
            <v/>
          </cell>
          <cell r="MJ38" t="str">
            <v/>
          </cell>
          <cell r="MK38" t="str">
            <v/>
          </cell>
          <cell r="ML38" t="str">
            <v/>
          </cell>
          <cell r="MM38" t="str">
            <v/>
          </cell>
          <cell r="MN38" t="str">
            <v/>
          </cell>
          <cell r="MO38" t="str">
            <v/>
          </cell>
          <cell r="MP38" t="str">
            <v/>
          </cell>
          <cell r="MQ38" t="str">
            <v/>
          </cell>
          <cell r="MR38" t="str">
            <v/>
          </cell>
          <cell r="MS38" t="str">
            <v/>
          </cell>
          <cell r="MT38" t="str">
            <v/>
          </cell>
          <cell r="MU38" t="str">
            <v/>
          </cell>
          <cell r="MV38" t="str">
            <v/>
          </cell>
          <cell r="MW38" t="str">
            <v/>
          </cell>
          <cell r="MX38" t="str">
            <v/>
          </cell>
          <cell r="MY38" t="str">
            <v/>
          </cell>
          <cell r="MZ38" t="str">
            <v/>
          </cell>
          <cell r="NA38" t="str">
            <v/>
          </cell>
          <cell r="NB38" t="str">
            <v/>
          </cell>
          <cell r="NC38" t="str">
            <v/>
          </cell>
          <cell r="ND38" t="str">
            <v/>
          </cell>
          <cell r="NE38" t="str">
            <v/>
          </cell>
          <cell r="NF38" t="str">
            <v/>
          </cell>
          <cell r="NG38" t="str">
            <v/>
          </cell>
          <cell r="NH38" t="str">
            <v/>
          </cell>
          <cell r="NI38" t="str">
            <v/>
          </cell>
          <cell r="NJ38" t="str">
            <v/>
          </cell>
          <cell r="NK38" t="str">
            <v/>
          </cell>
          <cell r="NL38" t="str">
            <v/>
          </cell>
          <cell r="NM38" t="str">
            <v/>
          </cell>
          <cell r="NN38" t="str">
            <v/>
          </cell>
          <cell r="NO38" t="str">
            <v/>
          </cell>
          <cell r="NP38" t="str">
            <v/>
          </cell>
          <cell r="NQ38" t="str">
            <v/>
          </cell>
          <cell r="NR38" t="str">
            <v/>
          </cell>
          <cell r="NS38" t="str">
            <v/>
          </cell>
          <cell r="NT38" t="str">
            <v/>
          </cell>
          <cell r="NU38" t="str">
            <v/>
          </cell>
          <cell r="NV38" t="str">
            <v/>
          </cell>
          <cell r="NW38" t="str">
            <v/>
          </cell>
          <cell r="NX38" t="str">
            <v/>
          </cell>
          <cell r="NY38" t="str">
            <v/>
          </cell>
          <cell r="NZ38" t="str">
            <v/>
          </cell>
          <cell r="OA38" t="str">
            <v/>
          </cell>
          <cell r="OB38" t="str">
            <v/>
          </cell>
          <cell r="OC38" t="str">
            <v/>
          </cell>
          <cell r="OD38" t="str">
            <v/>
          </cell>
          <cell r="OE38" t="str">
            <v/>
          </cell>
          <cell r="OF38" t="str">
            <v/>
          </cell>
          <cell r="OG38" t="str">
            <v/>
          </cell>
          <cell r="OH38" t="str">
            <v/>
          </cell>
          <cell r="OI38" t="str">
            <v/>
          </cell>
          <cell r="OJ38" t="str">
            <v/>
          </cell>
          <cell r="OK38" t="str">
            <v/>
          </cell>
          <cell r="OL38" t="str">
            <v/>
          </cell>
          <cell r="OM38" t="str">
            <v/>
          </cell>
          <cell r="ON38" t="str">
            <v/>
          </cell>
          <cell r="OO38" t="str">
            <v/>
          </cell>
          <cell r="OP38" t="str">
            <v/>
          </cell>
          <cell r="OQ38" t="str">
            <v/>
          </cell>
          <cell r="OR38" t="str">
            <v/>
          </cell>
          <cell r="OS38" t="str">
            <v/>
          </cell>
          <cell r="OT38" t="str">
            <v/>
          </cell>
          <cell r="OU38" t="str">
            <v/>
          </cell>
          <cell r="OV38" t="str">
            <v/>
          </cell>
          <cell r="OW38" t="str">
            <v/>
          </cell>
          <cell r="OX38" t="str">
            <v/>
          </cell>
          <cell r="OY38" t="str">
            <v/>
          </cell>
          <cell r="OZ38" t="str">
            <v/>
          </cell>
          <cell r="PA38" t="str">
            <v/>
          </cell>
          <cell r="PB38" t="str">
            <v/>
          </cell>
          <cell r="PC38" t="str">
            <v/>
          </cell>
          <cell r="PD38" t="str">
            <v/>
          </cell>
          <cell r="PE38" t="str">
            <v/>
          </cell>
          <cell r="PF38" t="str">
            <v/>
          </cell>
          <cell r="PG38" t="str">
            <v/>
          </cell>
          <cell r="PH38" t="str">
            <v/>
          </cell>
          <cell r="PI38" t="str">
            <v/>
          </cell>
          <cell r="PJ38" t="str">
            <v/>
          </cell>
          <cell r="PK38" t="str">
            <v/>
          </cell>
          <cell r="PL38" t="str">
            <v/>
          </cell>
          <cell r="PM38" t="str">
            <v/>
          </cell>
          <cell r="PN38" t="str">
            <v/>
          </cell>
          <cell r="PO38" t="str">
            <v/>
          </cell>
          <cell r="PP38" t="str">
            <v/>
          </cell>
          <cell r="PQ38" t="str">
            <v/>
          </cell>
          <cell r="PR38" t="str">
            <v/>
          </cell>
          <cell r="PS38" t="str">
            <v/>
          </cell>
          <cell r="PT38" t="str">
            <v/>
          </cell>
          <cell r="PU38" t="str">
            <v/>
          </cell>
          <cell r="PV38" t="str">
            <v/>
          </cell>
          <cell r="PW38" t="str">
            <v/>
          </cell>
          <cell r="PX38" t="str">
            <v/>
          </cell>
          <cell r="PY38" t="str">
            <v/>
          </cell>
          <cell r="PZ38" t="str">
            <v/>
          </cell>
          <cell r="QA38" t="str">
            <v/>
          </cell>
          <cell r="QB38" t="str">
            <v/>
          </cell>
          <cell r="QC38" t="str">
            <v/>
          </cell>
          <cell r="QD38" t="str">
            <v/>
          </cell>
          <cell r="QE38" t="str">
            <v/>
          </cell>
          <cell r="QF38" t="str">
            <v/>
          </cell>
          <cell r="QG38" t="str">
            <v/>
          </cell>
          <cell r="QH38" t="str">
            <v/>
          </cell>
          <cell r="QI38" t="str">
            <v/>
          </cell>
          <cell r="QJ38" t="str">
            <v/>
          </cell>
          <cell r="QK38" t="str">
            <v/>
          </cell>
          <cell r="QL38" t="str">
            <v/>
          </cell>
          <cell r="QM38" t="str">
            <v/>
          </cell>
          <cell r="QN38" t="str">
            <v/>
          </cell>
          <cell r="QO38" t="str">
            <v/>
          </cell>
          <cell r="QP38" t="str">
            <v/>
          </cell>
          <cell r="QQ38" t="str">
            <v/>
          </cell>
          <cell r="QR38" t="str">
            <v/>
          </cell>
          <cell r="QS38" t="str">
            <v/>
          </cell>
          <cell r="QT38" t="str">
            <v/>
          </cell>
          <cell r="QU38" t="str">
            <v/>
          </cell>
          <cell r="QV38" t="str">
            <v/>
          </cell>
          <cell r="QW38" t="str">
            <v/>
          </cell>
          <cell r="QX38" t="str">
            <v/>
          </cell>
          <cell r="QY38" t="str">
            <v/>
          </cell>
          <cell r="QZ38" t="str">
            <v/>
          </cell>
          <cell r="RA38" t="str">
            <v/>
          </cell>
          <cell r="RB38" t="str">
            <v/>
          </cell>
          <cell r="RC38" t="str">
            <v/>
          </cell>
          <cell r="RD38" t="str">
            <v/>
          </cell>
          <cell r="RE38" t="str">
            <v/>
          </cell>
          <cell r="RF38" t="str">
            <v/>
          </cell>
          <cell r="RG38" t="str">
            <v/>
          </cell>
          <cell r="RH38" t="str">
            <v/>
          </cell>
          <cell r="RI38" t="str">
            <v/>
          </cell>
          <cell r="RJ38" t="str">
            <v/>
          </cell>
          <cell r="RK38" t="str">
            <v/>
          </cell>
          <cell r="RL38" t="str">
            <v/>
          </cell>
          <cell r="RM38" t="str">
            <v/>
          </cell>
          <cell r="RN38" t="str">
            <v/>
          </cell>
          <cell r="RO38" t="str">
            <v/>
          </cell>
          <cell r="RP38" t="str">
            <v/>
          </cell>
          <cell r="RQ38" t="str">
            <v/>
          </cell>
          <cell r="RR38" t="str">
            <v/>
          </cell>
          <cell r="RS38" t="str">
            <v/>
          </cell>
          <cell r="RT38" t="str">
            <v/>
          </cell>
          <cell r="RU38" t="str">
            <v/>
          </cell>
          <cell r="RV38" t="str">
            <v/>
          </cell>
          <cell r="RW38" t="str">
            <v/>
          </cell>
          <cell r="RX38" t="str">
            <v/>
          </cell>
          <cell r="RY38" t="str">
            <v/>
          </cell>
          <cell r="RZ38" t="str">
            <v/>
          </cell>
          <cell r="SA38" t="str">
            <v/>
          </cell>
          <cell r="SB38" t="str">
            <v/>
          </cell>
          <cell r="SC38" t="str">
            <v/>
          </cell>
          <cell r="SD38" t="str">
            <v/>
          </cell>
          <cell r="SE38" t="str">
            <v/>
          </cell>
          <cell r="SF38" t="str">
            <v/>
          </cell>
          <cell r="SG38" t="str">
            <v/>
          </cell>
          <cell r="SH38" t="str">
            <v/>
          </cell>
          <cell r="SI38" t="str">
            <v/>
          </cell>
          <cell r="SJ38" t="str">
            <v/>
          </cell>
          <cell r="SK38" t="str">
            <v/>
          </cell>
          <cell r="SL38" t="str">
            <v/>
          </cell>
          <cell r="SM38" t="str">
            <v/>
          </cell>
          <cell r="SN38" t="str">
            <v/>
          </cell>
          <cell r="SO38" t="str">
            <v/>
          </cell>
          <cell r="SP38" t="str">
            <v/>
          </cell>
          <cell r="SQ38" t="str">
            <v/>
          </cell>
          <cell r="SR38" t="str">
            <v/>
          </cell>
          <cell r="SS38" t="str">
            <v/>
          </cell>
          <cell r="ST38" t="str">
            <v/>
          </cell>
          <cell r="SU38" t="str">
            <v/>
          </cell>
          <cell r="SV38" t="str">
            <v/>
          </cell>
          <cell r="SW38" t="str">
            <v/>
          </cell>
          <cell r="SX38" t="str">
            <v/>
          </cell>
          <cell r="SY38" t="str">
            <v/>
          </cell>
          <cell r="SZ38" t="str">
            <v/>
          </cell>
          <cell r="TA38" t="str">
            <v/>
          </cell>
          <cell r="TB38" t="str">
            <v/>
          </cell>
          <cell r="TC38" t="str">
            <v/>
          </cell>
          <cell r="TD38" t="str">
            <v/>
          </cell>
          <cell r="TE38" t="str">
            <v/>
          </cell>
          <cell r="TF38" t="str">
            <v/>
          </cell>
          <cell r="TG38" t="str">
            <v/>
          </cell>
          <cell r="TH38" t="str">
            <v/>
          </cell>
          <cell r="TI38" t="str">
            <v/>
          </cell>
          <cell r="TJ38" t="str">
            <v/>
          </cell>
          <cell r="TK38" t="str">
            <v/>
          </cell>
          <cell r="TL38" t="str">
            <v/>
          </cell>
          <cell r="TM38" t="str">
            <v/>
          </cell>
          <cell r="TN38">
            <v>0</v>
          </cell>
          <cell r="TO38">
            <v>0</v>
          </cell>
          <cell r="TP38">
            <v>0</v>
          </cell>
          <cell r="TQ38">
            <v>0</v>
          </cell>
          <cell r="TR38">
            <v>0</v>
          </cell>
          <cell r="TS38" t="str">
            <v>Merci d'avoir ecoute ce que j'avais a te dire</v>
          </cell>
          <cell r="TT38" t="str">
            <v/>
          </cell>
          <cell r="TU38">
            <v>237463623</v>
          </cell>
          <cell r="TV38" t="str">
            <v>144dc970-3003-4c3b-b83e-a0f560127f82</v>
          </cell>
          <cell r="TW38">
            <v>44530.799016203702</v>
          </cell>
          <cell r="TX38" t="str">
            <v/>
          </cell>
          <cell r="TY38" t="str">
            <v/>
          </cell>
          <cell r="TZ38" t="str">
            <v>submitted_via_web</v>
          </cell>
          <cell r="UA38" t="str">
            <v>icsm_haiti</v>
          </cell>
          <cell r="UB38" t="str">
            <v/>
          </cell>
          <cell r="UC38">
            <v>37</v>
          </cell>
          <cell r="UD38" t="str">
            <v/>
          </cell>
        </row>
        <row r="39">
          <cell r="D39">
            <v>44530.487784178244</v>
          </cell>
          <cell r="E39">
            <v>44530.495112222219</v>
          </cell>
          <cell r="F39">
            <v>44530</v>
          </cell>
          <cell r="H39" t="str">
            <v>audit.csv</v>
          </cell>
          <cell r="I39" t="str">
            <v>icsm_haiti</v>
          </cell>
          <cell r="J39" t="str">
            <v/>
          </cell>
          <cell r="K39" t="str">
            <v/>
          </cell>
          <cell r="L39">
            <v>44530</v>
          </cell>
          <cell r="M39" t="str">
            <v>Croix-Rouge Neerlandaise</v>
          </cell>
          <cell r="N39" t="str">
            <v/>
          </cell>
          <cell r="O39" t="str">
            <v>crnl</v>
          </cell>
          <cell r="P39" t="str">
            <v>Croix-Rouge Neerlandaise</v>
          </cell>
          <cell r="Q39" t="str">
            <v>Croix-Rouge Neerlandaise</v>
          </cell>
          <cell r="R39" t="str">
            <v>CF_6822</v>
          </cell>
          <cell r="S39" t="str">
            <v/>
          </cell>
          <cell r="T39" t="str">
            <v>crnl_cf</v>
          </cell>
          <cell r="U39" t="str">
            <v>CF_6822</v>
          </cell>
          <cell r="V39" t="str">
            <v>CF_6822</v>
          </cell>
          <cell r="W39" t="str">
            <v>Sud-Est</v>
          </cell>
          <cell r="X39" t="str">
            <v>Jacmel</v>
          </cell>
          <cell r="Y39" t="str">
            <v>HT0211</v>
          </cell>
          <cell r="Z39" t="str">
            <v>Jacmel</v>
          </cell>
          <cell r="AA39" t="str">
            <v>1re Section Bas Cap Rouge</v>
          </cell>
          <cell r="AB39" t="str">
            <v>HT0211-01</v>
          </cell>
          <cell r="AC39" t="str">
            <v>1re Section Bas Cap Rouge</v>
          </cell>
          <cell r="AD39" t="str">
            <v>Centre-vile de Jacmel</v>
          </cell>
          <cell r="AE39" t="str">
            <v/>
          </cell>
          <cell r="AF39" t="str">
            <v>jac_2</v>
          </cell>
          <cell r="AG39" t="str">
            <v>Centre-vile de Jacmel</v>
          </cell>
          <cell r="AH39" t="str">
            <v>Centre-vile de Jacmel</v>
          </cell>
          <cell r="AI39" t="str">
            <v>Autre</v>
          </cell>
          <cell r="AJ39" t="str">
            <v>Kanyet</v>
          </cell>
          <cell r="AK39" t="str">
            <v>autre</v>
          </cell>
          <cell r="AL39" t="str">
            <v>Autre</v>
          </cell>
          <cell r="AM39" t="str">
            <v>Kanyet</v>
          </cell>
          <cell r="AN39" t="str">
            <v>Milieu rural</v>
          </cell>
          <cell r="AO39" t="str">
            <v>Enquête auprès d'un marchand</v>
          </cell>
          <cell r="AP39" t="str">
            <v>Oui</v>
          </cell>
          <cell r="AQ39" t="str">
            <v/>
          </cell>
          <cell r="AR39" t="str">
            <v>Oui</v>
          </cell>
          <cell r="AS39" t="str">
            <v/>
          </cell>
          <cell r="AT39" t="str">
            <v>Femme</v>
          </cell>
          <cell r="AU39">
            <v>44530</v>
          </cell>
          <cell r="AV39">
            <v>44530</v>
          </cell>
          <cell r="AW39" t="str">
            <v>Détaillant sur une table</v>
          </cell>
          <cell r="AX39" t="str">
            <v/>
          </cell>
          <cell r="AY39" t="str">
            <v>Nourriture</v>
          </cell>
          <cell r="AZ39">
            <v>1</v>
          </cell>
          <cell r="BA39">
            <v>0</v>
          </cell>
          <cell r="BB39">
            <v>0</v>
          </cell>
          <cell r="BC39">
            <v>0</v>
          </cell>
          <cell r="BD39" t="str">
            <v>nourriture</v>
          </cell>
          <cell r="BE39" t="str">
            <v>Nourriture</v>
          </cell>
          <cell r="BF39" t="str">
            <v>En espèces (Gourde)</v>
          </cell>
          <cell r="BG39">
            <v>1</v>
          </cell>
          <cell r="BH39">
            <v>0</v>
          </cell>
          <cell r="BI39">
            <v>0</v>
          </cell>
          <cell r="BJ39">
            <v>0</v>
          </cell>
          <cell r="BK39">
            <v>0</v>
          </cell>
          <cell r="BL39">
            <v>0</v>
          </cell>
          <cell r="BM39">
            <v>0</v>
          </cell>
          <cell r="BN39">
            <v>0</v>
          </cell>
          <cell r="BO39">
            <v>0</v>
          </cell>
          <cell r="BP39">
            <v>0</v>
          </cell>
          <cell r="BQ39" t="str">
            <v/>
          </cell>
          <cell r="BR39" t="str">
            <v>Oui, il y a plus de commerçants par rapport au mois passé</v>
          </cell>
          <cell r="BS39" t="str">
            <v>Moins de 20</v>
          </cell>
          <cell r="BT39" t="str">
            <v>Riz Sucre Huile végétale</v>
          </cell>
          <cell r="BU39">
            <v>0</v>
          </cell>
          <cell r="BV39">
            <v>1</v>
          </cell>
          <cell r="BW39">
            <v>0</v>
          </cell>
          <cell r="BX39">
            <v>1</v>
          </cell>
          <cell r="BY39">
            <v>0</v>
          </cell>
          <cell r="BZ39">
            <v>0</v>
          </cell>
          <cell r="CA39">
            <v>1</v>
          </cell>
          <cell r="CB39">
            <v>0</v>
          </cell>
          <cell r="CC39" t="str">
            <v>Non</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Bidon/Bouteille fermée.</v>
          </cell>
          <cell r="CW39" t="str">
            <v>Non</v>
          </cell>
          <cell r="CX39" t="str">
            <v/>
          </cell>
          <cell r="CY39" t="str">
            <v/>
          </cell>
          <cell r="CZ39" t="str">
            <v>Bouteille type Barbancourt (750 ml)</v>
          </cell>
          <cell r="DA39" t="str">
            <v>bouteille_barbancourt</v>
          </cell>
          <cell r="DB39" t="str">
            <v>gro boutèy Banbankou (750 mL)</v>
          </cell>
          <cell r="DC39">
            <v>300</v>
          </cell>
          <cell r="DD39">
            <v>300</v>
          </cell>
          <cell r="DE39">
            <v>16.805399999999999</v>
          </cell>
          <cell r="DF39">
            <v>1350</v>
          </cell>
          <cell r="DG39" t="str">
            <v>Oui</v>
          </cell>
          <cell r="DH39" t="str">
            <v>Oui</v>
          </cell>
          <cell r="DI39" t="str">
            <v>Pas assez d'argent</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t="str">
            <v/>
          </cell>
          <cell r="DY39" t="str">
            <v>Riz Sucre</v>
          </cell>
          <cell r="DZ39">
            <v>0</v>
          </cell>
          <cell r="EA39">
            <v>1</v>
          </cell>
          <cell r="EB39">
            <v>0</v>
          </cell>
          <cell r="EC39">
            <v>1</v>
          </cell>
          <cell r="ED39">
            <v>0</v>
          </cell>
          <cell r="EE39">
            <v>0</v>
          </cell>
          <cell r="EF39">
            <v>0</v>
          </cell>
          <cell r="EG39">
            <v>0</v>
          </cell>
          <cell r="EH39" t="str">
            <v>Non</v>
          </cell>
          <cell r="EI39" t="str">
            <v>Non</v>
          </cell>
          <cell r="EJ39" t="str">
            <v>Oui</v>
          </cell>
          <cell r="EK39" t="str">
            <v>Sud-Est</v>
          </cell>
          <cell r="EL39" t="str">
            <v>Meme</v>
          </cell>
          <cell r="EM39" t="str">
            <v>Jacmel</v>
          </cell>
          <cell r="EN39" t="str">
            <v>Meme</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Non</v>
          </cell>
          <cell r="IG39" t="str">
            <v/>
          </cell>
          <cell r="IH39" t="str">
            <v/>
          </cell>
          <cell r="II39" t="str">
            <v/>
          </cell>
          <cell r="IJ39" t="str">
            <v/>
          </cell>
          <cell r="IK39" t="str">
            <v/>
          </cell>
          <cell r="IL39" t="str">
            <v/>
          </cell>
          <cell r="IM39" t="str">
            <v/>
          </cell>
          <cell r="IN39" t="str">
            <v/>
          </cell>
          <cell r="IO39" t="str">
            <v>Diminution du nombre de clients</v>
          </cell>
          <cell r="IP39">
            <v>0</v>
          </cell>
          <cell r="IQ39">
            <v>1</v>
          </cell>
          <cell r="IR39">
            <v>0</v>
          </cell>
          <cell r="IS39">
            <v>0</v>
          </cell>
          <cell r="IT39">
            <v>0</v>
          </cell>
          <cell r="IU39">
            <v>0</v>
          </cell>
          <cell r="IV39">
            <v>0</v>
          </cell>
          <cell r="IW39">
            <v>0</v>
          </cell>
          <cell r="IX39" t="str">
            <v/>
          </cell>
          <cell r="IY39" t="str">
            <v>Non</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cell r="MA39" t="str">
            <v/>
          </cell>
          <cell r="MB39" t="str">
            <v/>
          </cell>
          <cell r="MC39" t="str">
            <v/>
          </cell>
          <cell r="MD39" t="str">
            <v/>
          </cell>
          <cell r="ME39" t="str">
            <v/>
          </cell>
          <cell r="MF39" t="str">
            <v/>
          </cell>
          <cell r="MG39" t="str">
            <v/>
          </cell>
          <cell r="MH39" t="str">
            <v/>
          </cell>
          <cell r="MI39" t="str">
            <v/>
          </cell>
          <cell r="MJ39" t="str">
            <v/>
          </cell>
          <cell r="MK39" t="str">
            <v/>
          </cell>
          <cell r="ML39" t="str">
            <v/>
          </cell>
          <cell r="MM39" t="str">
            <v/>
          </cell>
          <cell r="MN39" t="str">
            <v/>
          </cell>
          <cell r="MO39" t="str">
            <v/>
          </cell>
          <cell r="MP39" t="str">
            <v/>
          </cell>
          <cell r="MQ39" t="str">
            <v/>
          </cell>
          <cell r="MR39" t="str">
            <v/>
          </cell>
          <cell r="MS39" t="str">
            <v/>
          </cell>
          <cell r="MT39" t="str">
            <v/>
          </cell>
          <cell r="MU39" t="str">
            <v/>
          </cell>
          <cell r="MV39" t="str">
            <v/>
          </cell>
          <cell r="MW39" t="str">
            <v/>
          </cell>
          <cell r="MX39" t="str">
            <v/>
          </cell>
          <cell r="MY39" t="str">
            <v/>
          </cell>
          <cell r="MZ39" t="str">
            <v/>
          </cell>
          <cell r="NA39" t="str">
            <v/>
          </cell>
          <cell r="NB39" t="str">
            <v/>
          </cell>
          <cell r="NC39" t="str">
            <v/>
          </cell>
          <cell r="ND39" t="str">
            <v/>
          </cell>
          <cell r="NE39" t="str">
            <v/>
          </cell>
          <cell r="NF39" t="str">
            <v/>
          </cell>
          <cell r="NG39" t="str">
            <v/>
          </cell>
          <cell r="NH39" t="str">
            <v/>
          </cell>
          <cell r="NI39" t="str">
            <v/>
          </cell>
          <cell r="NJ39" t="str">
            <v/>
          </cell>
          <cell r="NK39" t="str">
            <v/>
          </cell>
          <cell r="NL39" t="str">
            <v/>
          </cell>
          <cell r="NM39" t="str">
            <v/>
          </cell>
          <cell r="NN39" t="str">
            <v/>
          </cell>
          <cell r="NO39" t="str">
            <v/>
          </cell>
          <cell r="NP39" t="str">
            <v/>
          </cell>
          <cell r="NQ39" t="str">
            <v/>
          </cell>
          <cell r="NR39" t="str">
            <v/>
          </cell>
          <cell r="NS39" t="str">
            <v/>
          </cell>
          <cell r="NT39" t="str">
            <v/>
          </cell>
          <cell r="NU39" t="str">
            <v/>
          </cell>
          <cell r="NV39" t="str">
            <v/>
          </cell>
          <cell r="NW39" t="str">
            <v/>
          </cell>
          <cell r="NX39" t="str">
            <v/>
          </cell>
          <cell r="NY39" t="str">
            <v/>
          </cell>
          <cell r="NZ39" t="str">
            <v/>
          </cell>
          <cell r="OA39" t="str">
            <v/>
          </cell>
          <cell r="OB39" t="str">
            <v/>
          </cell>
          <cell r="OC39" t="str">
            <v/>
          </cell>
          <cell r="OD39" t="str">
            <v/>
          </cell>
          <cell r="OE39" t="str">
            <v/>
          </cell>
          <cell r="OF39" t="str">
            <v/>
          </cell>
          <cell r="OG39" t="str">
            <v/>
          </cell>
          <cell r="OH39" t="str">
            <v/>
          </cell>
          <cell r="OI39" t="str">
            <v/>
          </cell>
          <cell r="OJ39" t="str">
            <v/>
          </cell>
          <cell r="OK39" t="str">
            <v/>
          </cell>
          <cell r="OL39" t="str">
            <v/>
          </cell>
          <cell r="OM39" t="str">
            <v/>
          </cell>
          <cell r="ON39" t="str">
            <v/>
          </cell>
          <cell r="OO39" t="str">
            <v/>
          </cell>
          <cell r="OP39" t="str">
            <v/>
          </cell>
          <cell r="OQ39" t="str">
            <v/>
          </cell>
          <cell r="OR39" t="str">
            <v/>
          </cell>
          <cell r="OS39" t="str">
            <v/>
          </cell>
          <cell r="OT39" t="str">
            <v/>
          </cell>
          <cell r="OU39" t="str">
            <v/>
          </cell>
          <cell r="OV39" t="str">
            <v/>
          </cell>
          <cell r="OW39" t="str">
            <v/>
          </cell>
          <cell r="OX39" t="str">
            <v/>
          </cell>
          <cell r="OY39" t="str">
            <v/>
          </cell>
          <cell r="OZ39" t="str">
            <v/>
          </cell>
          <cell r="PA39" t="str">
            <v/>
          </cell>
          <cell r="PB39" t="str">
            <v/>
          </cell>
          <cell r="PC39" t="str">
            <v/>
          </cell>
          <cell r="PD39" t="str">
            <v/>
          </cell>
          <cell r="PE39" t="str">
            <v/>
          </cell>
          <cell r="PF39" t="str">
            <v/>
          </cell>
          <cell r="PG39" t="str">
            <v/>
          </cell>
          <cell r="PH39" t="str">
            <v/>
          </cell>
          <cell r="PI39" t="str">
            <v/>
          </cell>
          <cell r="PJ39" t="str">
            <v/>
          </cell>
          <cell r="PK39" t="str">
            <v/>
          </cell>
          <cell r="PL39" t="str">
            <v/>
          </cell>
          <cell r="PM39" t="str">
            <v/>
          </cell>
          <cell r="PN39" t="str">
            <v/>
          </cell>
          <cell r="PO39" t="str">
            <v/>
          </cell>
          <cell r="PP39" t="str">
            <v/>
          </cell>
          <cell r="PQ39" t="str">
            <v/>
          </cell>
          <cell r="PR39" t="str">
            <v/>
          </cell>
          <cell r="PS39" t="str">
            <v/>
          </cell>
          <cell r="PT39" t="str">
            <v/>
          </cell>
          <cell r="PU39" t="str">
            <v/>
          </cell>
          <cell r="PV39" t="str">
            <v/>
          </cell>
          <cell r="PW39" t="str">
            <v/>
          </cell>
          <cell r="PX39" t="str">
            <v/>
          </cell>
          <cell r="PY39" t="str">
            <v/>
          </cell>
          <cell r="PZ39" t="str">
            <v/>
          </cell>
          <cell r="QA39" t="str">
            <v/>
          </cell>
          <cell r="QB39" t="str">
            <v/>
          </cell>
          <cell r="QC39" t="str">
            <v/>
          </cell>
          <cell r="QD39" t="str">
            <v/>
          </cell>
          <cell r="QE39" t="str">
            <v/>
          </cell>
          <cell r="QF39" t="str">
            <v/>
          </cell>
          <cell r="QG39" t="str">
            <v/>
          </cell>
          <cell r="QH39" t="str">
            <v/>
          </cell>
          <cell r="QI39" t="str">
            <v/>
          </cell>
          <cell r="QJ39" t="str">
            <v/>
          </cell>
          <cell r="QK39" t="str">
            <v/>
          </cell>
          <cell r="QL39" t="str">
            <v/>
          </cell>
          <cell r="QM39" t="str">
            <v/>
          </cell>
          <cell r="QN39" t="str">
            <v/>
          </cell>
          <cell r="QO39" t="str">
            <v/>
          </cell>
          <cell r="QP39" t="str">
            <v/>
          </cell>
          <cell r="QQ39" t="str">
            <v/>
          </cell>
          <cell r="QR39" t="str">
            <v/>
          </cell>
          <cell r="QS39" t="str">
            <v/>
          </cell>
          <cell r="QT39" t="str">
            <v/>
          </cell>
          <cell r="QU39" t="str">
            <v/>
          </cell>
          <cell r="QV39" t="str">
            <v/>
          </cell>
          <cell r="QW39" t="str">
            <v/>
          </cell>
          <cell r="QX39" t="str">
            <v/>
          </cell>
          <cell r="QY39" t="str">
            <v/>
          </cell>
          <cell r="QZ39" t="str">
            <v/>
          </cell>
          <cell r="RA39" t="str">
            <v/>
          </cell>
          <cell r="RB39" t="str">
            <v/>
          </cell>
          <cell r="RC39" t="str">
            <v/>
          </cell>
          <cell r="RD39" t="str">
            <v/>
          </cell>
          <cell r="RE39" t="str">
            <v/>
          </cell>
          <cell r="RF39" t="str">
            <v/>
          </cell>
          <cell r="RG39" t="str">
            <v/>
          </cell>
          <cell r="RH39" t="str">
            <v/>
          </cell>
          <cell r="RI39" t="str">
            <v/>
          </cell>
          <cell r="RJ39" t="str">
            <v/>
          </cell>
          <cell r="RK39" t="str">
            <v/>
          </cell>
          <cell r="RL39" t="str">
            <v/>
          </cell>
          <cell r="RM39" t="str">
            <v/>
          </cell>
          <cell r="RN39" t="str">
            <v/>
          </cell>
          <cell r="RO39" t="str">
            <v/>
          </cell>
          <cell r="RP39" t="str">
            <v/>
          </cell>
          <cell r="RQ39" t="str">
            <v/>
          </cell>
          <cell r="RR39" t="str">
            <v/>
          </cell>
          <cell r="RS39" t="str">
            <v/>
          </cell>
          <cell r="RT39" t="str">
            <v/>
          </cell>
          <cell r="RU39" t="str">
            <v/>
          </cell>
          <cell r="RV39" t="str">
            <v/>
          </cell>
          <cell r="RW39" t="str">
            <v/>
          </cell>
          <cell r="RX39" t="str">
            <v/>
          </cell>
          <cell r="RY39" t="str">
            <v/>
          </cell>
          <cell r="RZ39" t="str">
            <v/>
          </cell>
          <cell r="SA39" t="str">
            <v/>
          </cell>
          <cell r="SB39" t="str">
            <v/>
          </cell>
          <cell r="SC39" t="str">
            <v/>
          </cell>
          <cell r="SD39" t="str">
            <v/>
          </cell>
          <cell r="SE39" t="str">
            <v/>
          </cell>
          <cell r="SF39" t="str">
            <v/>
          </cell>
          <cell r="SG39" t="str">
            <v/>
          </cell>
          <cell r="SH39" t="str">
            <v/>
          </cell>
          <cell r="SI39" t="str">
            <v/>
          </cell>
          <cell r="SJ39" t="str">
            <v/>
          </cell>
          <cell r="SK39" t="str">
            <v/>
          </cell>
          <cell r="SL39" t="str">
            <v/>
          </cell>
          <cell r="SM39" t="str">
            <v/>
          </cell>
          <cell r="SN39" t="str">
            <v/>
          </cell>
          <cell r="SO39" t="str">
            <v/>
          </cell>
          <cell r="SP39" t="str">
            <v/>
          </cell>
          <cell r="SQ39" t="str">
            <v/>
          </cell>
          <cell r="SR39" t="str">
            <v/>
          </cell>
          <cell r="SS39" t="str">
            <v/>
          </cell>
          <cell r="ST39" t="str">
            <v/>
          </cell>
          <cell r="SU39" t="str">
            <v/>
          </cell>
          <cell r="SV39" t="str">
            <v/>
          </cell>
          <cell r="SW39" t="str">
            <v/>
          </cell>
          <cell r="SX39" t="str">
            <v/>
          </cell>
          <cell r="SY39" t="str">
            <v/>
          </cell>
          <cell r="SZ39" t="str">
            <v/>
          </cell>
          <cell r="TA39" t="str">
            <v/>
          </cell>
          <cell r="TB39" t="str">
            <v/>
          </cell>
          <cell r="TC39" t="str">
            <v/>
          </cell>
          <cell r="TD39" t="str">
            <v/>
          </cell>
          <cell r="TE39" t="str">
            <v/>
          </cell>
          <cell r="TF39" t="str">
            <v/>
          </cell>
          <cell r="TG39" t="str">
            <v/>
          </cell>
          <cell r="TH39" t="str">
            <v/>
          </cell>
          <cell r="TI39" t="str">
            <v/>
          </cell>
          <cell r="TJ39" t="str">
            <v/>
          </cell>
          <cell r="TK39" t="str">
            <v/>
          </cell>
          <cell r="TL39" t="str">
            <v/>
          </cell>
          <cell r="TM39" t="str">
            <v/>
          </cell>
          <cell r="TN39">
            <v>0</v>
          </cell>
          <cell r="TO39">
            <v>0</v>
          </cell>
          <cell r="TP39">
            <v>0</v>
          </cell>
          <cell r="TQ39">
            <v>0</v>
          </cell>
          <cell r="TR39">
            <v>0</v>
          </cell>
          <cell r="TS39" t="str">
            <v>Je suis content d'avoir de tes nouvelles</v>
          </cell>
          <cell r="TT39" t="str">
            <v/>
          </cell>
          <cell r="TU39">
            <v>237463638</v>
          </cell>
          <cell r="TV39" t="str">
            <v>8b59fd29-f866-45f2-89a7-9a5444ec531e</v>
          </cell>
          <cell r="TW39">
            <v>44530.799062500002</v>
          </cell>
          <cell r="TX39" t="str">
            <v/>
          </cell>
          <cell r="TY39" t="str">
            <v/>
          </cell>
          <cell r="TZ39" t="str">
            <v>submitted_via_web</v>
          </cell>
          <cell r="UA39" t="str">
            <v>icsm_haiti</v>
          </cell>
          <cell r="UB39" t="str">
            <v/>
          </cell>
          <cell r="UC39">
            <v>40</v>
          </cell>
          <cell r="UD39" t="str">
            <v/>
          </cell>
        </row>
        <row r="40">
          <cell r="D40">
            <v>44526.687418368063</v>
          </cell>
          <cell r="E40">
            <v>44527.541389999999</v>
          </cell>
          <cell r="F40">
            <v>44526</v>
          </cell>
          <cell r="H40" t="str">
            <v>audit.csv</v>
          </cell>
          <cell r="I40" t="str">
            <v>icsm_haiti</v>
          </cell>
          <cell r="J40" t="str">
            <v/>
          </cell>
          <cell r="K40" t="str">
            <v/>
          </cell>
          <cell r="L40">
            <v>44527</v>
          </cell>
          <cell r="M40" t="str">
            <v>Croix-Rouge Neerlandaise</v>
          </cell>
          <cell r="N40" t="str">
            <v/>
          </cell>
          <cell r="O40" t="str">
            <v>crnl</v>
          </cell>
          <cell r="P40" t="str">
            <v>Croix-Rouge Neerlandaise</v>
          </cell>
          <cell r="Q40" t="str">
            <v>Croix-Rouge Neerlandaise</v>
          </cell>
          <cell r="R40" t="str">
            <v>OJ_9690</v>
          </cell>
          <cell r="S40" t="str">
            <v/>
          </cell>
          <cell r="T40" t="str">
            <v>crnl_oj</v>
          </cell>
          <cell r="U40" t="str">
            <v>OJ_9690</v>
          </cell>
          <cell r="V40" t="str">
            <v>OJ_9690</v>
          </cell>
          <cell r="W40" t="str">
            <v>Sud-Est</v>
          </cell>
          <cell r="X40" t="str">
            <v>Jacmel</v>
          </cell>
          <cell r="Y40" t="str">
            <v>HT0211</v>
          </cell>
          <cell r="Z40" t="str">
            <v>Jacmel</v>
          </cell>
          <cell r="AA40" t="str">
            <v>1re Section Bas Cap Rouge</v>
          </cell>
          <cell r="AB40" t="str">
            <v>HT0211-01</v>
          </cell>
          <cell r="AC40" t="str">
            <v>1re Section Bas Cap Rouge</v>
          </cell>
          <cell r="AD40" t="str">
            <v>Beaudoin</v>
          </cell>
          <cell r="AE40" t="str">
            <v/>
          </cell>
          <cell r="AF40" t="str">
            <v>jac_1</v>
          </cell>
          <cell r="AG40" t="str">
            <v>Beaudoin</v>
          </cell>
          <cell r="AH40" t="str">
            <v>Beaudoin</v>
          </cell>
          <cell r="AI40" t="str">
            <v>Marché Beaudoin</v>
          </cell>
          <cell r="AJ40" t="str">
            <v/>
          </cell>
          <cell r="AK40" t="str">
            <v>jac_1</v>
          </cell>
          <cell r="AL40" t="str">
            <v>Marché Beaudoin</v>
          </cell>
          <cell r="AM40" t="str">
            <v>Marché Beaudoin</v>
          </cell>
          <cell r="AN40" t="str">
            <v>Milieu urbain</v>
          </cell>
          <cell r="AO40" t="str">
            <v>Enquête auprès d'un marchand</v>
          </cell>
          <cell r="AP40" t="str">
            <v>Oui</v>
          </cell>
          <cell r="AQ40" t="str">
            <v/>
          </cell>
          <cell r="AR40" t="str">
            <v>Oui</v>
          </cell>
          <cell r="AS40" t="str">
            <v/>
          </cell>
          <cell r="AT40" t="str">
            <v>Femme</v>
          </cell>
          <cell r="AU40">
            <v>44527</v>
          </cell>
          <cell r="AV40">
            <v>44527</v>
          </cell>
          <cell r="AW40" t="str">
            <v>Détaillant sur une table</v>
          </cell>
          <cell r="AX40" t="str">
            <v/>
          </cell>
          <cell r="AY40" t="str">
            <v>Nourriture</v>
          </cell>
          <cell r="AZ40">
            <v>1</v>
          </cell>
          <cell r="BA40">
            <v>0</v>
          </cell>
          <cell r="BB40">
            <v>0</v>
          </cell>
          <cell r="BC40">
            <v>0</v>
          </cell>
          <cell r="BD40" t="str">
            <v>nourriture</v>
          </cell>
          <cell r="BE40" t="str">
            <v>Nourriture</v>
          </cell>
          <cell r="BF40" t="str">
            <v>En espèces (Gourde)</v>
          </cell>
          <cell r="BG40">
            <v>1</v>
          </cell>
          <cell r="BH40">
            <v>0</v>
          </cell>
          <cell r="BI40">
            <v>0</v>
          </cell>
          <cell r="BJ40">
            <v>0</v>
          </cell>
          <cell r="BK40">
            <v>0</v>
          </cell>
          <cell r="BL40">
            <v>0</v>
          </cell>
          <cell r="BM40">
            <v>0</v>
          </cell>
          <cell r="BN40">
            <v>0</v>
          </cell>
          <cell r="BO40">
            <v>0</v>
          </cell>
          <cell r="BP40">
            <v>0</v>
          </cell>
          <cell r="BQ40" t="str">
            <v/>
          </cell>
          <cell r="BR40" t="str">
            <v>Je ne sais pas / Je ne souhaite pas répondre</v>
          </cell>
          <cell r="BS40" t="str">
            <v>Je ne sais pas / Je ne souhaite pas répondre</v>
          </cell>
          <cell r="BT40" t="str">
            <v>Haricot noir Haricot rouge</v>
          </cell>
          <cell r="BU40">
            <v>0</v>
          </cell>
          <cell r="BV40">
            <v>0</v>
          </cell>
          <cell r="BW40">
            <v>0</v>
          </cell>
          <cell r="BX40">
            <v>0</v>
          </cell>
          <cell r="BY40">
            <v>1</v>
          </cell>
          <cell r="BZ40">
            <v>1</v>
          </cell>
          <cell r="CA40">
            <v>0</v>
          </cell>
          <cell r="CB40">
            <v>0</v>
          </cell>
          <cell r="CC40" t="str">
            <v>Oui je connais le prix de mes produits en grosse marmite</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v>600</v>
          </cell>
          <cell r="CQ40">
            <v>250</v>
          </cell>
          <cell r="CR40" t="str">
            <v>Je ne sais pas, je ne souhaite pas répondre</v>
          </cell>
          <cell r="CS40">
            <v>600</v>
          </cell>
          <cell r="CT40">
            <v>250</v>
          </cell>
          <cell r="CU40" t="str">
            <v>Je ne sais pas, je ne souhaite pas répondre</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Non</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Oui</v>
          </cell>
          <cell r="EI40" t="str">
            <v>Je ne sais pas, je ne souhaite pas répondre</v>
          </cell>
          <cell r="EJ40" t="str">
            <v>Oui</v>
          </cell>
          <cell r="EK40" t="str">
            <v>Sud-Est</v>
          </cell>
          <cell r="EL40" t="str">
            <v>Meme</v>
          </cell>
          <cell r="EM40" t="str">
            <v>Jacmel</v>
          </cell>
          <cell r="EN40" t="str">
            <v>Meme</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Non</v>
          </cell>
          <cell r="IG40" t="str">
            <v/>
          </cell>
          <cell r="IH40" t="str">
            <v/>
          </cell>
          <cell r="II40" t="str">
            <v/>
          </cell>
          <cell r="IJ40" t="str">
            <v/>
          </cell>
          <cell r="IK40" t="str">
            <v/>
          </cell>
          <cell r="IL40" t="str">
            <v/>
          </cell>
          <cell r="IM40" t="str">
            <v/>
          </cell>
          <cell r="IN40" t="str">
            <v/>
          </cell>
          <cell r="IO40" t="str">
            <v>Augmentation des prix Diminution du nombre de clients</v>
          </cell>
          <cell r="IP40">
            <v>0</v>
          </cell>
          <cell r="IQ40">
            <v>1</v>
          </cell>
          <cell r="IR40">
            <v>1</v>
          </cell>
          <cell r="IS40">
            <v>0</v>
          </cell>
          <cell r="IT40">
            <v>0</v>
          </cell>
          <cell r="IU40">
            <v>0</v>
          </cell>
          <cell r="IV40">
            <v>0</v>
          </cell>
          <cell r="IW40">
            <v>0</v>
          </cell>
          <cell r="IX40" t="str">
            <v/>
          </cell>
          <cell r="IY40" t="str">
            <v>Oui</v>
          </cell>
          <cell r="IZ40" t="str">
            <v/>
          </cell>
          <cell r="JA40" t="str">
            <v>Nourriture</v>
          </cell>
          <cell r="JB40">
            <v>1</v>
          </cell>
          <cell r="JC40">
            <v>0</v>
          </cell>
          <cell r="JD40">
            <v>0</v>
          </cell>
          <cell r="JE40">
            <v>0</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cell r="MA40" t="str">
            <v/>
          </cell>
          <cell r="MB40" t="str">
            <v/>
          </cell>
          <cell r="MC40" t="str">
            <v/>
          </cell>
          <cell r="MD40" t="str">
            <v/>
          </cell>
          <cell r="ME40" t="str">
            <v/>
          </cell>
          <cell r="MF40" t="str">
            <v/>
          </cell>
          <cell r="MG40" t="str">
            <v/>
          </cell>
          <cell r="MH40" t="str">
            <v/>
          </cell>
          <cell r="MI40" t="str">
            <v/>
          </cell>
          <cell r="MJ40" t="str">
            <v/>
          </cell>
          <cell r="MK40" t="str">
            <v/>
          </cell>
          <cell r="ML40" t="str">
            <v/>
          </cell>
          <cell r="MM40" t="str">
            <v/>
          </cell>
          <cell r="MN40" t="str">
            <v/>
          </cell>
          <cell r="MO40" t="str">
            <v/>
          </cell>
          <cell r="MP40" t="str">
            <v/>
          </cell>
          <cell r="MQ40" t="str">
            <v/>
          </cell>
          <cell r="MR40" t="str">
            <v/>
          </cell>
          <cell r="MS40" t="str">
            <v/>
          </cell>
          <cell r="MT40" t="str">
            <v/>
          </cell>
          <cell r="MU40" t="str">
            <v/>
          </cell>
          <cell r="MV40" t="str">
            <v/>
          </cell>
          <cell r="MW40" t="str">
            <v/>
          </cell>
          <cell r="MX40" t="str">
            <v/>
          </cell>
          <cell r="MY40" t="str">
            <v/>
          </cell>
          <cell r="MZ40" t="str">
            <v/>
          </cell>
          <cell r="NA40" t="str">
            <v/>
          </cell>
          <cell r="NB40" t="str">
            <v/>
          </cell>
          <cell r="NC40" t="str">
            <v/>
          </cell>
          <cell r="ND40" t="str">
            <v/>
          </cell>
          <cell r="NE40" t="str">
            <v/>
          </cell>
          <cell r="NF40" t="str">
            <v/>
          </cell>
          <cell r="NG40" t="str">
            <v/>
          </cell>
          <cell r="NH40" t="str">
            <v/>
          </cell>
          <cell r="NI40" t="str">
            <v/>
          </cell>
          <cell r="NJ40" t="str">
            <v/>
          </cell>
          <cell r="NK40" t="str">
            <v/>
          </cell>
          <cell r="NL40" t="str">
            <v/>
          </cell>
          <cell r="NM40" t="str">
            <v/>
          </cell>
          <cell r="NN40" t="str">
            <v/>
          </cell>
          <cell r="NO40" t="str">
            <v/>
          </cell>
          <cell r="NP40" t="str">
            <v/>
          </cell>
          <cell r="NQ40" t="str">
            <v/>
          </cell>
          <cell r="NR40" t="str">
            <v/>
          </cell>
          <cell r="NS40" t="str">
            <v/>
          </cell>
          <cell r="NT40" t="str">
            <v/>
          </cell>
          <cell r="NU40" t="str">
            <v/>
          </cell>
          <cell r="NV40" t="str">
            <v/>
          </cell>
          <cell r="NW40" t="str">
            <v/>
          </cell>
          <cell r="NX40" t="str">
            <v/>
          </cell>
          <cell r="NY40" t="str">
            <v/>
          </cell>
          <cell r="NZ40" t="str">
            <v/>
          </cell>
          <cell r="OA40" t="str">
            <v/>
          </cell>
          <cell r="OB40" t="str">
            <v/>
          </cell>
          <cell r="OC40" t="str">
            <v/>
          </cell>
          <cell r="OD40" t="str">
            <v/>
          </cell>
          <cell r="OE40" t="str">
            <v/>
          </cell>
          <cell r="OF40" t="str">
            <v/>
          </cell>
          <cell r="OG40" t="str">
            <v/>
          </cell>
          <cell r="OH40" t="str">
            <v/>
          </cell>
          <cell r="OI40" t="str">
            <v/>
          </cell>
          <cell r="OJ40" t="str">
            <v/>
          </cell>
          <cell r="OK40" t="str">
            <v/>
          </cell>
          <cell r="OL40" t="str">
            <v/>
          </cell>
          <cell r="OM40" t="str">
            <v/>
          </cell>
          <cell r="ON40" t="str">
            <v/>
          </cell>
          <cell r="OO40" t="str">
            <v/>
          </cell>
          <cell r="OP40" t="str">
            <v/>
          </cell>
          <cell r="OQ40" t="str">
            <v/>
          </cell>
          <cell r="OR40" t="str">
            <v/>
          </cell>
          <cell r="OS40" t="str">
            <v/>
          </cell>
          <cell r="OT40" t="str">
            <v/>
          </cell>
          <cell r="OU40" t="str">
            <v/>
          </cell>
          <cell r="OV40" t="str">
            <v/>
          </cell>
          <cell r="OW40" t="str">
            <v/>
          </cell>
          <cell r="OX40" t="str">
            <v/>
          </cell>
          <cell r="OY40" t="str">
            <v/>
          </cell>
          <cell r="OZ40" t="str">
            <v/>
          </cell>
          <cell r="PA40" t="str">
            <v/>
          </cell>
          <cell r="PB40" t="str">
            <v/>
          </cell>
          <cell r="PC40" t="str">
            <v/>
          </cell>
          <cell r="PD40" t="str">
            <v/>
          </cell>
          <cell r="PE40" t="str">
            <v/>
          </cell>
          <cell r="PF40" t="str">
            <v/>
          </cell>
          <cell r="PG40" t="str">
            <v/>
          </cell>
          <cell r="PH40" t="str">
            <v/>
          </cell>
          <cell r="PI40" t="str">
            <v/>
          </cell>
          <cell r="PJ40" t="str">
            <v/>
          </cell>
          <cell r="PK40" t="str">
            <v/>
          </cell>
          <cell r="PL40" t="str">
            <v/>
          </cell>
          <cell r="PM40" t="str">
            <v/>
          </cell>
          <cell r="PN40" t="str">
            <v/>
          </cell>
          <cell r="PO40" t="str">
            <v/>
          </cell>
          <cell r="PP40" t="str">
            <v/>
          </cell>
          <cell r="PQ40" t="str">
            <v/>
          </cell>
          <cell r="PR40" t="str">
            <v/>
          </cell>
          <cell r="PS40" t="str">
            <v/>
          </cell>
          <cell r="PT40" t="str">
            <v/>
          </cell>
          <cell r="PU40" t="str">
            <v/>
          </cell>
          <cell r="PV40" t="str">
            <v/>
          </cell>
          <cell r="PW40" t="str">
            <v/>
          </cell>
          <cell r="PX40" t="str">
            <v/>
          </cell>
          <cell r="PY40" t="str">
            <v/>
          </cell>
          <cell r="PZ40" t="str">
            <v/>
          </cell>
          <cell r="QA40" t="str">
            <v/>
          </cell>
          <cell r="QB40" t="str">
            <v/>
          </cell>
          <cell r="QC40" t="str">
            <v/>
          </cell>
          <cell r="QD40" t="str">
            <v/>
          </cell>
          <cell r="QE40" t="str">
            <v/>
          </cell>
          <cell r="QF40" t="str">
            <v/>
          </cell>
          <cell r="QG40" t="str">
            <v/>
          </cell>
          <cell r="QH40" t="str">
            <v/>
          </cell>
          <cell r="QI40" t="str">
            <v/>
          </cell>
          <cell r="QJ40" t="str">
            <v/>
          </cell>
          <cell r="QK40" t="str">
            <v/>
          </cell>
          <cell r="QL40" t="str">
            <v/>
          </cell>
          <cell r="QM40" t="str">
            <v/>
          </cell>
          <cell r="QN40" t="str">
            <v/>
          </cell>
          <cell r="QO40" t="str">
            <v/>
          </cell>
          <cell r="QP40" t="str">
            <v/>
          </cell>
          <cell r="QQ40" t="str">
            <v/>
          </cell>
          <cell r="QR40" t="str">
            <v/>
          </cell>
          <cell r="QS40" t="str">
            <v/>
          </cell>
          <cell r="QT40" t="str">
            <v/>
          </cell>
          <cell r="QU40" t="str">
            <v/>
          </cell>
          <cell r="QV40" t="str">
            <v/>
          </cell>
          <cell r="QW40" t="str">
            <v/>
          </cell>
          <cell r="QX40" t="str">
            <v/>
          </cell>
          <cell r="QY40" t="str">
            <v/>
          </cell>
          <cell r="QZ40" t="str">
            <v/>
          </cell>
          <cell r="RA40" t="str">
            <v/>
          </cell>
          <cell r="RB40" t="str">
            <v/>
          </cell>
          <cell r="RC40" t="str">
            <v/>
          </cell>
          <cell r="RD40" t="str">
            <v/>
          </cell>
          <cell r="RE40" t="str">
            <v/>
          </cell>
          <cell r="RF40" t="str">
            <v/>
          </cell>
          <cell r="RG40" t="str">
            <v/>
          </cell>
          <cell r="RH40" t="str">
            <v/>
          </cell>
          <cell r="RI40" t="str">
            <v/>
          </cell>
          <cell r="RJ40" t="str">
            <v/>
          </cell>
          <cell r="RK40" t="str">
            <v/>
          </cell>
          <cell r="RL40" t="str">
            <v/>
          </cell>
          <cell r="RM40" t="str">
            <v/>
          </cell>
          <cell r="RN40" t="str">
            <v/>
          </cell>
          <cell r="RO40" t="str">
            <v/>
          </cell>
          <cell r="RP40" t="str">
            <v/>
          </cell>
          <cell r="RQ40" t="str">
            <v/>
          </cell>
          <cell r="RR40" t="str">
            <v/>
          </cell>
          <cell r="RS40" t="str">
            <v/>
          </cell>
          <cell r="RT40" t="str">
            <v/>
          </cell>
          <cell r="RU40" t="str">
            <v/>
          </cell>
          <cell r="RV40" t="str">
            <v/>
          </cell>
          <cell r="RW40" t="str">
            <v/>
          </cell>
          <cell r="RX40" t="str">
            <v/>
          </cell>
          <cell r="RY40" t="str">
            <v/>
          </cell>
          <cell r="RZ40" t="str">
            <v/>
          </cell>
          <cell r="SA40" t="str">
            <v/>
          </cell>
          <cell r="SB40" t="str">
            <v/>
          </cell>
          <cell r="SC40" t="str">
            <v/>
          </cell>
          <cell r="SD40" t="str">
            <v/>
          </cell>
          <cell r="SE40" t="str">
            <v/>
          </cell>
          <cell r="SF40" t="str">
            <v/>
          </cell>
          <cell r="SG40" t="str">
            <v/>
          </cell>
          <cell r="SH40" t="str">
            <v/>
          </cell>
          <cell r="SI40" t="str">
            <v/>
          </cell>
          <cell r="SJ40" t="str">
            <v/>
          </cell>
          <cell r="SK40" t="str">
            <v/>
          </cell>
          <cell r="SL40" t="str">
            <v/>
          </cell>
          <cell r="SM40" t="str">
            <v/>
          </cell>
          <cell r="SN40" t="str">
            <v/>
          </cell>
          <cell r="SO40" t="str">
            <v/>
          </cell>
          <cell r="SP40" t="str">
            <v/>
          </cell>
          <cell r="SQ40" t="str">
            <v/>
          </cell>
          <cell r="SR40" t="str">
            <v/>
          </cell>
          <cell r="SS40" t="str">
            <v/>
          </cell>
          <cell r="ST40" t="str">
            <v/>
          </cell>
          <cell r="SU40" t="str">
            <v/>
          </cell>
          <cell r="SV40" t="str">
            <v/>
          </cell>
          <cell r="SW40" t="str">
            <v/>
          </cell>
          <cell r="SX40" t="str">
            <v/>
          </cell>
          <cell r="SY40" t="str">
            <v/>
          </cell>
          <cell r="SZ40" t="str">
            <v/>
          </cell>
          <cell r="TA40" t="str">
            <v/>
          </cell>
          <cell r="TB40" t="str">
            <v/>
          </cell>
          <cell r="TC40" t="str">
            <v/>
          </cell>
          <cell r="TD40" t="str">
            <v/>
          </cell>
          <cell r="TE40" t="str">
            <v/>
          </cell>
          <cell r="TF40" t="str">
            <v/>
          </cell>
          <cell r="TG40" t="str">
            <v/>
          </cell>
          <cell r="TH40" t="str">
            <v/>
          </cell>
          <cell r="TI40" t="str">
            <v/>
          </cell>
          <cell r="TJ40" t="str">
            <v/>
          </cell>
          <cell r="TK40" t="str">
            <v/>
          </cell>
          <cell r="TL40" t="str">
            <v/>
          </cell>
          <cell r="TM40" t="str">
            <v/>
          </cell>
          <cell r="TN40">
            <v>0</v>
          </cell>
          <cell r="TO40">
            <v>0</v>
          </cell>
          <cell r="TP40">
            <v>0</v>
          </cell>
          <cell r="TQ40">
            <v>0</v>
          </cell>
          <cell r="TR40">
            <v>0</v>
          </cell>
          <cell r="TS40" t="str">
            <v>Cette marchande m'a bien acceuilli mais elle avait refuse de me donner le numero de telephone</v>
          </cell>
          <cell r="TT40" t="str">
            <v/>
          </cell>
          <cell r="TU40">
            <v>237463685</v>
          </cell>
          <cell r="TV40" t="str">
            <v>6891e756-e8bf-4f06-81f5-0f25d76511d6</v>
          </cell>
          <cell r="TW40">
            <v>44530.799224537041</v>
          </cell>
          <cell r="TX40" t="str">
            <v/>
          </cell>
          <cell r="TY40" t="str">
            <v/>
          </cell>
          <cell r="TZ40" t="str">
            <v>submitted_via_web</v>
          </cell>
          <cell r="UA40" t="str">
            <v>icsm_haiti</v>
          </cell>
          <cell r="UB40" t="str">
            <v/>
          </cell>
          <cell r="UC40">
            <v>42</v>
          </cell>
          <cell r="UD40" t="str">
            <v/>
          </cell>
        </row>
        <row r="41">
          <cell r="D41">
            <v>44527.542961990737</v>
          </cell>
          <cell r="E41">
            <v>44527.55472940972</v>
          </cell>
          <cell r="F41">
            <v>44527</v>
          </cell>
          <cell r="H41" t="str">
            <v>audit.csv</v>
          </cell>
          <cell r="I41" t="str">
            <v>icsm_haiti</v>
          </cell>
          <cell r="J41" t="str">
            <v/>
          </cell>
          <cell r="K41" t="str">
            <v/>
          </cell>
          <cell r="L41">
            <v>44527</v>
          </cell>
          <cell r="M41" t="str">
            <v>Croix-Rouge Neerlandaise</v>
          </cell>
          <cell r="N41" t="str">
            <v/>
          </cell>
          <cell r="O41" t="str">
            <v>crnl</v>
          </cell>
          <cell r="P41" t="str">
            <v>Croix-Rouge Neerlandaise</v>
          </cell>
          <cell r="Q41" t="str">
            <v>Croix-Rouge Neerlandaise</v>
          </cell>
          <cell r="R41" t="str">
            <v>OJ_9690</v>
          </cell>
          <cell r="S41" t="str">
            <v/>
          </cell>
          <cell r="T41" t="str">
            <v>crnl_oj</v>
          </cell>
          <cell r="U41" t="str">
            <v>OJ_9690</v>
          </cell>
          <cell r="V41" t="str">
            <v>OJ_9690</v>
          </cell>
          <cell r="W41" t="str">
            <v>Sud-Est</v>
          </cell>
          <cell r="X41" t="str">
            <v>Jacmel</v>
          </cell>
          <cell r="Y41" t="str">
            <v>HT0211</v>
          </cell>
          <cell r="Z41" t="str">
            <v>Jacmel</v>
          </cell>
          <cell r="AA41" t="str">
            <v>1re Section Bas Cap Rouge</v>
          </cell>
          <cell r="AB41" t="str">
            <v>HT0211-01</v>
          </cell>
          <cell r="AC41" t="str">
            <v>1re Section Bas Cap Rouge</v>
          </cell>
          <cell r="AD41" t="str">
            <v>Beaudoin</v>
          </cell>
          <cell r="AE41" t="str">
            <v/>
          </cell>
          <cell r="AF41" t="str">
            <v>jac_1</v>
          </cell>
          <cell r="AG41" t="str">
            <v>Beaudoin</v>
          </cell>
          <cell r="AH41" t="str">
            <v>Beaudoin</v>
          </cell>
          <cell r="AI41" t="str">
            <v>Marché Beaudoin</v>
          </cell>
          <cell r="AJ41" t="str">
            <v/>
          </cell>
          <cell r="AK41" t="str">
            <v>jac_1</v>
          </cell>
          <cell r="AL41" t="str">
            <v>Marché Beaudoin</v>
          </cell>
          <cell r="AM41" t="str">
            <v>Marché Beaudoin</v>
          </cell>
          <cell r="AN41" t="str">
            <v>Milieu urbain</v>
          </cell>
          <cell r="AO41" t="str">
            <v>Enquête auprès d'un marchand</v>
          </cell>
          <cell r="AP41" t="str">
            <v>Oui</v>
          </cell>
          <cell r="AQ41" t="str">
            <v/>
          </cell>
          <cell r="AR41" t="str">
            <v>Oui</v>
          </cell>
          <cell r="AS41" t="str">
            <v/>
          </cell>
          <cell r="AT41" t="str">
            <v>Femme</v>
          </cell>
          <cell r="AU41">
            <v>44527</v>
          </cell>
          <cell r="AV41">
            <v>44527</v>
          </cell>
          <cell r="AW41" t="str">
            <v>Détaillant sur une table</v>
          </cell>
          <cell r="AX41" t="str">
            <v/>
          </cell>
          <cell r="AY41" t="str">
            <v>Nourriture</v>
          </cell>
          <cell r="AZ41">
            <v>1</v>
          </cell>
          <cell r="BA41">
            <v>0</v>
          </cell>
          <cell r="BB41">
            <v>0</v>
          </cell>
          <cell r="BC41">
            <v>0</v>
          </cell>
          <cell r="BD41" t="str">
            <v>nourriture</v>
          </cell>
          <cell r="BE41" t="str">
            <v>Nourriture</v>
          </cell>
          <cell r="BF41" t="str">
            <v>En espèces (Gourde)</v>
          </cell>
          <cell r="BG41">
            <v>1</v>
          </cell>
          <cell r="BH41">
            <v>0</v>
          </cell>
          <cell r="BI41">
            <v>0</v>
          </cell>
          <cell r="BJ41">
            <v>0</v>
          </cell>
          <cell r="BK41">
            <v>0</v>
          </cell>
          <cell r="BL41">
            <v>0</v>
          </cell>
          <cell r="BM41">
            <v>0</v>
          </cell>
          <cell r="BN41">
            <v>0</v>
          </cell>
          <cell r="BO41">
            <v>0</v>
          </cell>
          <cell r="BP41">
            <v>0</v>
          </cell>
          <cell r="BQ41" t="str">
            <v/>
          </cell>
          <cell r="BR41" t="str">
            <v>Oui, il y a moins de commerçants par rapport au mois passé</v>
          </cell>
          <cell r="BS41" t="str">
            <v>Moins de 20</v>
          </cell>
          <cell r="BT41" t="str">
            <v>Riz Sucre</v>
          </cell>
          <cell r="BU41">
            <v>0</v>
          </cell>
          <cell r="BV41">
            <v>1</v>
          </cell>
          <cell r="BW41">
            <v>0</v>
          </cell>
          <cell r="BX41">
            <v>1</v>
          </cell>
          <cell r="BY41">
            <v>0</v>
          </cell>
          <cell r="BZ41">
            <v>0</v>
          </cell>
          <cell r="CA41">
            <v>0</v>
          </cell>
          <cell r="CB41">
            <v>0</v>
          </cell>
          <cell r="CC41" t="str">
            <v>Oui je connais le prix de mes produits en grosse marmite</v>
          </cell>
          <cell r="CD41" t="str">
            <v/>
          </cell>
          <cell r="CE41" t="str">
            <v/>
          </cell>
          <cell r="CF41" t="str">
            <v/>
          </cell>
          <cell r="CG41">
            <v>390</v>
          </cell>
          <cell r="CH41">
            <v>150</v>
          </cell>
          <cell r="CI41" t="str">
            <v>Oui</v>
          </cell>
          <cell r="CJ41" t="str">
            <v/>
          </cell>
          <cell r="CK41" t="str">
            <v/>
          </cell>
          <cell r="CL41" t="str">
            <v/>
          </cell>
          <cell r="CM41">
            <v>390</v>
          </cell>
          <cell r="CN41">
            <v>134.482758620689</v>
          </cell>
          <cell r="CO41" t="str">
            <v>Oui</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Oui</v>
          </cell>
          <cell r="DI41" t="str">
            <v>Pas assez d'argent Article trop cher Problèmes liés au transport ou au carburant</v>
          </cell>
          <cell r="DJ41">
            <v>0</v>
          </cell>
          <cell r="DK41">
            <v>1</v>
          </cell>
          <cell r="DL41">
            <v>0</v>
          </cell>
          <cell r="DM41">
            <v>0</v>
          </cell>
          <cell r="DN41">
            <v>1</v>
          </cell>
          <cell r="DO41">
            <v>1</v>
          </cell>
          <cell r="DP41">
            <v>0</v>
          </cell>
          <cell r="DQ41">
            <v>0</v>
          </cell>
          <cell r="DR41">
            <v>0</v>
          </cell>
          <cell r="DS41">
            <v>0</v>
          </cell>
          <cell r="DT41">
            <v>0</v>
          </cell>
          <cell r="DU41">
            <v>0</v>
          </cell>
          <cell r="DV41">
            <v>0</v>
          </cell>
          <cell r="DW41">
            <v>0</v>
          </cell>
          <cell r="DX41" t="str">
            <v/>
          </cell>
          <cell r="DY41" t="str">
            <v>Riz Sucre</v>
          </cell>
          <cell r="DZ41">
            <v>0</v>
          </cell>
          <cell r="EA41">
            <v>1</v>
          </cell>
          <cell r="EB41">
            <v>0</v>
          </cell>
          <cell r="EC41">
            <v>1</v>
          </cell>
          <cell r="ED41">
            <v>0</v>
          </cell>
          <cell r="EE41">
            <v>0</v>
          </cell>
          <cell r="EF41">
            <v>0</v>
          </cell>
          <cell r="EG41">
            <v>0</v>
          </cell>
          <cell r="EH41" t="str">
            <v>Non</v>
          </cell>
          <cell r="EI41" t="str">
            <v>Non</v>
          </cell>
          <cell r="EJ41" t="str">
            <v>Oui</v>
          </cell>
          <cell r="EK41" t="str">
            <v>Sud-Est</v>
          </cell>
          <cell r="EL41" t="str">
            <v>Meme</v>
          </cell>
          <cell r="EM41" t="str">
            <v>Jacmel</v>
          </cell>
          <cell r="EN41" t="str">
            <v>Meme</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Je ne sais pas, je ne souhaite pas répondre</v>
          </cell>
          <cell r="IG41" t="str">
            <v/>
          </cell>
          <cell r="IH41" t="str">
            <v/>
          </cell>
          <cell r="II41" t="str">
            <v/>
          </cell>
          <cell r="IJ41" t="str">
            <v/>
          </cell>
          <cell r="IK41" t="str">
            <v/>
          </cell>
          <cell r="IL41" t="str">
            <v/>
          </cell>
          <cell r="IM41" t="str">
            <v/>
          </cell>
          <cell r="IN41" t="str">
            <v/>
          </cell>
          <cell r="IO41" t="str">
            <v>Difficultés pour se réapprovisionner en marchandises</v>
          </cell>
          <cell r="IP41">
            <v>0</v>
          </cell>
          <cell r="IQ41">
            <v>0</v>
          </cell>
          <cell r="IR41">
            <v>0</v>
          </cell>
          <cell r="IS41">
            <v>1</v>
          </cell>
          <cell r="IT41">
            <v>0</v>
          </cell>
          <cell r="IU41">
            <v>0</v>
          </cell>
          <cell r="IV41">
            <v>0</v>
          </cell>
          <cell r="IW41">
            <v>0</v>
          </cell>
          <cell r="IX41" t="str">
            <v/>
          </cell>
          <cell r="IY41" t="str">
            <v>Oui</v>
          </cell>
          <cell r="IZ41" t="str">
            <v/>
          </cell>
          <cell r="JA41" t="str">
            <v>Nourriture</v>
          </cell>
          <cell r="JB41">
            <v>1</v>
          </cell>
          <cell r="JC41">
            <v>0</v>
          </cell>
          <cell r="JD41">
            <v>0</v>
          </cell>
          <cell r="JE41">
            <v>0</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cell r="MA41" t="str">
            <v/>
          </cell>
          <cell r="MB41" t="str">
            <v/>
          </cell>
          <cell r="MC41" t="str">
            <v/>
          </cell>
          <cell r="MD41" t="str">
            <v/>
          </cell>
          <cell r="ME41" t="str">
            <v/>
          </cell>
          <cell r="MF41" t="str">
            <v/>
          </cell>
          <cell r="MG41" t="str">
            <v/>
          </cell>
          <cell r="MH41" t="str">
            <v/>
          </cell>
          <cell r="MI41" t="str">
            <v/>
          </cell>
          <cell r="MJ41" t="str">
            <v/>
          </cell>
          <cell r="MK41" t="str">
            <v/>
          </cell>
          <cell r="ML41" t="str">
            <v/>
          </cell>
          <cell r="MM41" t="str">
            <v/>
          </cell>
          <cell r="MN41" t="str">
            <v/>
          </cell>
          <cell r="MO41" t="str">
            <v/>
          </cell>
          <cell r="MP41" t="str">
            <v/>
          </cell>
          <cell r="MQ41" t="str">
            <v/>
          </cell>
          <cell r="MR41" t="str">
            <v/>
          </cell>
          <cell r="MS41" t="str">
            <v/>
          </cell>
          <cell r="MT41" t="str">
            <v/>
          </cell>
          <cell r="MU41" t="str">
            <v/>
          </cell>
          <cell r="MV41" t="str">
            <v/>
          </cell>
          <cell r="MW41" t="str">
            <v/>
          </cell>
          <cell r="MX41" t="str">
            <v/>
          </cell>
          <cell r="MY41" t="str">
            <v/>
          </cell>
          <cell r="MZ41" t="str">
            <v/>
          </cell>
          <cell r="NA41" t="str">
            <v/>
          </cell>
          <cell r="NB41" t="str">
            <v/>
          </cell>
          <cell r="NC41" t="str">
            <v/>
          </cell>
          <cell r="ND41" t="str">
            <v/>
          </cell>
          <cell r="NE41" t="str">
            <v/>
          </cell>
          <cell r="NF41" t="str">
            <v/>
          </cell>
          <cell r="NG41" t="str">
            <v/>
          </cell>
          <cell r="NH41" t="str">
            <v/>
          </cell>
          <cell r="NI41" t="str">
            <v/>
          </cell>
          <cell r="NJ41" t="str">
            <v/>
          </cell>
          <cell r="NK41" t="str">
            <v/>
          </cell>
          <cell r="NL41" t="str">
            <v/>
          </cell>
          <cell r="NM41" t="str">
            <v/>
          </cell>
          <cell r="NN41" t="str">
            <v/>
          </cell>
          <cell r="NO41" t="str">
            <v/>
          </cell>
          <cell r="NP41" t="str">
            <v/>
          </cell>
          <cell r="NQ41" t="str">
            <v/>
          </cell>
          <cell r="NR41" t="str">
            <v/>
          </cell>
          <cell r="NS41" t="str">
            <v/>
          </cell>
          <cell r="NT41" t="str">
            <v/>
          </cell>
          <cell r="NU41" t="str">
            <v/>
          </cell>
          <cell r="NV41" t="str">
            <v/>
          </cell>
          <cell r="NW41" t="str">
            <v/>
          </cell>
          <cell r="NX41" t="str">
            <v/>
          </cell>
          <cell r="NY41" t="str">
            <v/>
          </cell>
          <cell r="NZ41" t="str">
            <v/>
          </cell>
          <cell r="OA41" t="str">
            <v/>
          </cell>
          <cell r="OB41" t="str">
            <v/>
          </cell>
          <cell r="OC41" t="str">
            <v/>
          </cell>
          <cell r="OD41" t="str">
            <v/>
          </cell>
          <cell r="OE41" t="str">
            <v/>
          </cell>
          <cell r="OF41" t="str">
            <v/>
          </cell>
          <cell r="OG41" t="str">
            <v/>
          </cell>
          <cell r="OH41" t="str">
            <v/>
          </cell>
          <cell r="OI41" t="str">
            <v/>
          </cell>
          <cell r="OJ41" t="str">
            <v/>
          </cell>
          <cell r="OK41" t="str">
            <v/>
          </cell>
          <cell r="OL41" t="str">
            <v/>
          </cell>
          <cell r="OM41" t="str">
            <v/>
          </cell>
          <cell r="ON41" t="str">
            <v/>
          </cell>
          <cell r="OO41" t="str">
            <v/>
          </cell>
          <cell r="OP41" t="str">
            <v/>
          </cell>
          <cell r="OQ41" t="str">
            <v/>
          </cell>
          <cell r="OR41" t="str">
            <v/>
          </cell>
          <cell r="OS41" t="str">
            <v/>
          </cell>
          <cell r="OT41" t="str">
            <v/>
          </cell>
          <cell r="OU41" t="str">
            <v/>
          </cell>
          <cell r="OV41" t="str">
            <v/>
          </cell>
          <cell r="OW41" t="str">
            <v/>
          </cell>
          <cell r="OX41" t="str">
            <v/>
          </cell>
          <cell r="OY41" t="str">
            <v/>
          </cell>
          <cell r="OZ41" t="str">
            <v/>
          </cell>
          <cell r="PA41" t="str">
            <v/>
          </cell>
          <cell r="PB41" t="str">
            <v/>
          </cell>
          <cell r="PC41" t="str">
            <v/>
          </cell>
          <cell r="PD41" t="str">
            <v/>
          </cell>
          <cell r="PE41" t="str">
            <v/>
          </cell>
          <cell r="PF41" t="str">
            <v/>
          </cell>
          <cell r="PG41" t="str">
            <v/>
          </cell>
          <cell r="PH41" t="str">
            <v/>
          </cell>
          <cell r="PI41" t="str">
            <v/>
          </cell>
          <cell r="PJ41" t="str">
            <v/>
          </cell>
          <cell r="PK41" t="str">
            <v/>
          </cell>
          <cell r="PL41" t="str">
            <v/>
          </cell>
          <cell r="PM41" t="str">
            <v/>
          </cell>
          <cell r="PN41" t="str">
            <v/>
          </cell>
          <cell r="PO41" t="str">
            <v/>
          </cell>
          <cell r="PP41" t="str">
            <v/>
          </cell>
          <cell r="PQ41" t="str">
            <v/>
          </cell>
          <cell r="PR41" t="str">
            <v/>
          </cell>
          <cell r="PS41" t="str">
            <v/>
          </cell>
          <cell r="PT41" t="str">
            <v/>
          </cell>
          <cell r="PU41" t="str">
            <v/>
          </cell>
          <cell r="PV41" t="str">
            <v/>
          </cell>
          <cell r="PW41" t="str">
            <v/>
          </cell>
          <cell r="PX41" t="str">
            <v/>
          </cell>
          <cell r="PY41" t="str">
            <v/>
          </cell>
          <cell r="PZ41" t="str">
            <v/>
          </cell>
          <cell r="QA41" t="str">
            <v/>
          </cell>
          <cell r="QB41" t="str">
            <v/>
          </cell>
          <cell r="QC41" t="str">
            <v/>
          </cell>
          <cell r="QD41" t="str">
            <v/>
          </cell>
          <cell r="QE41" t="str">
            <v/>
          </cell>
          <cell r="QF41" t="str">
            <v/>
          </cell>
          <cell r="QG41" t="str">
            <v/>
          </cell>
          <cell r="QH41" t="str">
            <v/>
          </cell>
          <cell r="QI41" t="str">
            <v/>
          </cell>
          <cell r="QJ41" t="str">
            <v/>
          </cell>
          <cell r="QK41" t="str">
            <v/>
          </cell>
          <cell r="QL41" t="str">
            <v/>
          </cell>
          <cell r="QM41" t="str">
            <v/>
          </cell>
          <cell r="QN41" t="str">
            <v/>
          </cell>
          <cell r="QO41" t="str">
            <v/>
          </cell>
          <cell r="QP41" t="str">
            <v/>
          </cell>
          <cell r="QQ41" t="str">
            <v/>
          </cell>
          <cell r="QR41" t="str">
            <v/>
          </cell>
          <cell r="QS41" t="str">
            <v/>
          </cell>
          <cell r="QT41" t="str">
            <v/>
          </cell>
          <cell r="QU41" t="str">
            <v/>
          </cell>
          <cell r="QV41" t="str">
            <v/>
          </cell>
          <cell r="QW41" t="str">
            <v/>
          </cell>
          <cell r="QX41" t="str">
            <v/>
          </cell>
          <cell r="QY41" t="str">
            <v/>
          </cell>
          <cell r="QZ41" t="str">
            <v/>
          </cell>
          <cell r="RA41" t="str">
            <v/>
          </cell>
          <cell r="RB41" t="str">
            <v/>
          </cell>
          <cell r="RC41" t="str">
            <v/>
          </cell>
          <cell r="RD41" t="str">
            <v/>
          </cell>
          <cell r="RE41" t="str">
            <v/>
          </cell>
          <cell r="RF41" t="str">
            <v/>
          </cell>
          <cell r="RG41" t="str">
            <v/>
          </cell>
          <cell r="RH41" t="str">
            <v/>
          </cell>
          <cell r="RI41" t="str">
            <v/>
          </cell>
          <cell r="RJ41" t="str">
            <v/>
          </cell>
          <cell r="RK41" t="str">
            <v/>
          </cell>
          <cell r="RL41" t="str">
            <v/>
          </cell>
          <cell r="RM41" t="str">
            <v/>
          </cell>
          <cell r="RN41" t="str">
            <v/>
          </cell>
          <cell r="RO41" t="str">
            <v/>
          </cell>
          <cell r="RP41" t="str">
            <v/>
          </cell>
          <cell r="RQ41" t="str">
            <v/>
          </cell>
          <cell r="RR41" t="str">
            <v/>
          </cell>
          <cell r="RS41" t="str">
            <v/>
          </cell>
          <cell r="RT41" t="str">
            <v/>
          </cell>
          <cell r="RU41" t="str">
            <v/>
          </cell>
          <cell r="RV41" t="str">
            <v/>
          </cell>
          <cell r="RW41" t="str">
            <v/>
          </cell>
          <cell r="RX41" t="str">
            <v/>
          </cell>
          <cell r="RY41" t="str">
            <v/>
          </cell>
          <cell r="RZ41" t="str">
            <v/>
          </cell>
          <cell r="SA41" t="str">
            <v/>
          </cell>
          <cell r="SB41" t="str">
            <v/>
          </cell>
          <cell r="SC41" t="str">
            <v/>
          </cell>
          <cell r="SD41" t="str">
            <v/>
          </cell>
          <cell r="SE41" t="str">
            <v/>
          </cell>
          <cell r="SF41" t="str">
            <v/>
          </cell>
          <cell r="SG41" t="str">
            <v/>
          </cell>
          <cell r="SH41" t="str">
            <v/>
          </cell>
          <cell r="SI41" t="str">
            <v/>
          </cell>
          <cell r="SJ41" t="str">
            <v/>
          </cell>
          <cell r="SK41" t="str">
            <v/>
          </cell>
          <cell r="SL41" t="str">
            <v/>
          </cell>
          <cell r="SM41" t="str">
            <v/>
          </cell>
          <cell r="SN41" t="str">
            <v/>
          </cell>
          <cell r="SO41" t="str">
            <v/>
          </cell>
          <cell r="SP41" t="str">
            <v/>
          </cell>
          <cell r="SQ41" t="str">
            <v/>
          </cell>
          <cell r="SR41" t="str">
            <v/>
          </cell>
          <cell r="SS41" t="str">
            <v/>
          </cell>
          <cell r="ST41" t="str">
            <v/>
          </cell>
          <cell r="SU41" t="str">
            <v/>
          </cell>
          <cell r="SV41" t="str">
            <v/>
          </cell>
          <cell r="SW41" t="str">
            <v/>
          </cell>
          <cell r="SX41" t="str">
            <v/>
          </cell>
          <cell r="SY41" t="str">
            <v/>
          </cell>
          <cell r="SZ41" t="str">
            <v/>
          </cell>
          <cell r="TA41" t="str">
            <v/>
          </cell>
          <cell r="TB41" t="str">
            <v/>
          </cell>
          <cell r="TC41" t="str">
            <v/>
          </cell>
          <cell r="TD41" t="str">
            <v/>
          </cell>
          <cell r="TE41" t="str">
            <v/>
          </cell>
          <cell r="TF41" t="str">
            <v/>
          </cell>
          <cell r="TG41" t="str">
            <v/>
          </cell>
          <cell r="TH41" t="str">
            <v/>
          </cell>
          <cell r="TI41" t="str">
            <v/>
          </cell>
          <cell r="TJ41" t="str">
            <v/>
          </cell>
          <cell r="TK41" t="str">
            <v/>
          </cell>
          <cell r="TL41" t="str">
            <v/>
          </cell>
          <cell r="TM41" t="str">
            <v/>
          </cell>
          <cell r="TN41">
            <v>0</v>
          </cell>
          <cell r="TO41">
            <v>0</v>
          </cell>
          <cell r="TP41">
            <v>0</v>
          </cell>
          <cell r="TQ41">
            <v>0</v>
          </cell>
          <cell r="TR41">
            <v>0</v>
          </cell>
          <cell r="TS41" t="str">
            <v>Je suis satisfait de la reponse de la commercante</v>
          </cell>
          <cell r="TT41" t="str">
            <v/>
          </cell>
          <cell r="TU41">
            <v>237463692</v>
          </cell>
          <cell r="TV41" t="str">
            <v>848ca8bf-bc9b-45d3-8687-5b6744845010</v>
          </cell>
          <cell r="TW41">
            <v>44530.79923611111</v>
          </cell>
          <cell r="TX41" t="str">
            <v/>
          </cell>
          <cell r="TY41" t="str">
            <v/>
          </cell>
          <cell r="TZ41" t="str">
            <v>submitted_via_web</v>
          </cell>
          <cell r="UA41" t="str">
            <v>icsm_haiti</v>
          </cell>
          <cell r="UB41" t="str">
            <v/>
          </cell>
          <cell r="UC41">
            <v>43</v>
          </cell>
          <cell r="UD41" t="str">
            <v/>
          </cell>
        </row>
        <row r="42">
          <cell r="D42">
            <v>44527.557807337973</v>
          </cell>
          <cell r="E42">
            <v>44527.572403136583</v>
          </cell>
          <cell r="F42">
            <v>44527</v>
          </cell>
          <cell r="H42" t="str">
            <v>audit.csv</v>
          </cell>
          <cell r="I42" t="str">
            <v>icsm_haiti</v>
          </cell>
          <cell r="J42" t="str">
            <v/>
          </cell>
          <cell r="K42" t="str">
            <v/>
          </cell>
          <cell r="L42">
            <v>44527</v>
          </cell>
          <cell r="M42" t="str">
            <v>Croix-Rouge Neerlandaise</v>
          </cell>
          <cell r="N42" t="str">
            <v/>
          </cell>
          <cell r="O42" t="str">
            <v>crnl</v>
          </cell>
          <cell r="P42" t="str">
            <v>Croix-Rouge Neerlandaise</v>
          </cell>
          <cell r="Q42" t="str">
            <v>Croix-Rouge Neerlandaise</v>
          </cell>
          <cell r="R42" t="str">
            <v>OJ_9690</v>
          </cell>
          <cell r="S42" t="str">
            <v/>
          </cell>
          <cell r="T42" t="str">
            <v>crnl_oj</v>
          </cell>
          <cell r="U42" t="str">
            <v>OJ_9690</v>
          </cell>
          <cell r="V42" t="str">
            <v>OJ_9690</v>
          </cell>
          <cell r="W42" t="str">
            <v>Sud-Est</v>
          </cell>
          <cell r="X42" t="str">
            <v>Jacmel</v>
          </cell>
          <cell r="Y42" t="str">
            <v>HT0211</v>
          </cell>
          <cell r="Z42" t="str">
            <v>Jacmel</v>
          </cell>
          <cell r="AA42" t="str">
            <v>1re Section Bas Cap Rouge</v>
          </cell>
          <cell r="AB42" t="str">
            <v>HT0211-01</v>
          </cell>
          <cell r="AC42" t="str">
            <v>1re Section Bas Cap Rouge</v>
          </cell>
          <cell r="AD42" t="str">
            <v>Beaudoin</v>
          </cell>
          <cell r="AE42" t="str">
            <v/>
          </cell>
          <cell r="AF42" t="str">
            <v>jac_1</v>
          </cell>
          <cell r="AG42" t="str">
            <v>Beaudoin</v>
          </cell>
          <cell r="AH42" t="str">
            <v>Beaudoin</v>
          </cell>
          <cell r="AI42" t="str">
            <v>Marché Beaudoin</v>
          </cell>
          <cell r="AJ42" t="str">
            <v/>
          </cell>
          <cell r="AK42" t="str">
            <v>jac_1</v>
          </cell>
          <cell r="AL42" t="str">
            <v>Marché Beaudoin</v>
          </cell>
          <cell r="AM42" t="str">
            <v>Marché Beaudoin</v>
          </cell>
          <cell r="AN42" t="str">
            <v>Milieu urbain</v>
          </cell>
          <cell r="AO42" t="str">
            <v>Enquête auprès d'un marchand</v>
          </cell>
          <cell r="AP42" t="str">
            <v>Oui</v>
          </cell>
          <cell r="AQ42" t="str">
            <v/>
          </cell>
          <cell r="AR42" t="str">
            <v>Oui</v>
          </cell>
          <cell r="AS42" t="str">
            <v/>
          </cell>
          <cell r="AT42" t="str">
            <v>Femme</v>
          </cell>
          <cell r="AU42">
            <v>44527</v>
          </cell>
          <cell r="AV42">
            <v>44527</v>
          </cell>
          <cell r="AW42" t="str">
            <v>Détaillant avec boutique</v>
          </cell>
          <cell r="AX42" t="str">
            <v/>
          </cell>
          <cell r="AY42" t="str">
            <v>Nourriture</v>
          </cell>
          <cell r="AZ42">
            <v>1</v>
          </cell>
          <cell r="BA42">
            <v>0</v>
          </cell>
          <cell r="BB42">
            <v>0</v>
          </cell>
          <cell r="BC42">
            <v>0</v>
          </cell>
          <cell r="BD42" t="str">
            <v>nourriture</v>
          </cell>
          <cell r="BE42" t="str">
            <v>Nourriture</v>
          </cell>
          <cell r="BF42" t="str">
            <v>En espèces (Gourde)</v>
          </cell>
          <cell r="BG42">
            <v>1</v>
          </cell>
          <cell r="BH42">
            <v>0</v>
          </cell>
          <cell r="BI42">
            <v>0</v>
          </cell>
          <cell r="BJ42">
            <v>0</v>
          </cell>
          <cell r="BK42">
            <v>0</v>
          </cell>
          <cell r="BL42">
            <v>0</v>
          </cell>
          <cell r="BM42">
            <v>0</v>
          </cell>
          <cell r="BN42">
            <v>0</v>
          </cell>
          <cell r="BO42">
            <v>0</v>
          </cell>
          <cell r="BP42">
            <v>0</v>
          </cell>
          <cell r="BQ42" t="str">
            <v/>
          </cell>
          <cell r="BR42" t="str">
            <v>Oui, il y a plus de commerçants par rapport au mois passé</v>
          </cell>
          <cell r="BS42" t="str">
            <v>Plus de 60</v>
          </cell>
          <cell r="BT42" t="str">
            <v>Farine de blé blanche Riz Maïs (moulu) Sucre Haricot noir Haricot rouge Huile végétale</v>
          </cell>
          <cell r="BU42">
            <v>1</v>
          </cell>
          <cell r="BV42">
            <v>1</v>
          </cell>
          <cell r="BW42">
            <v>1</v>
          </cell>
          <cell r="BX42">
            <v>1</v>
          </cell>
          <cell r="BY42">
            <v>1</v>
          </cell>
          <cell r="BZ42">
            <v>1</v>
          </cell>
          <cell r="CA42">
            <v>1</v>
          </cell>
          <cell r="CB42">
            <v>0</v>
          </cell>
          <cell r="CC42" t="str">
            <v>Oui je connais le prix de mes produits en grosse marmite</v>
          </cell>
          <cell r="CD42">
            <v>400</v>
          </cell>
          <cell r="CE42">
            <v>200</v>
          </cell>
          <cell r="CF42" t="str">
            <v>Oui</v>
          </cell>
          <cell r="CG42">
            <v>400</v>
          </cell>
          <cell r="CH42">
            <v>153.84615384615299</v>
          </cell>
          <cell r="CI42" t="str">
            <v>Oui</v>
          </cell>
          <cell r="CJ42">
            <v>400</v>
          </cell>
          <cell r="CK42">
            <v>173.91304347825999</v>
          </cell>
          <cell r="CL42" t="str">
            <v>Oui</v>
          </cell>
          <cell r="CM42">
            <v>360</v>
          </cell>
          <cell r="CN42">
            <v>124.13793103448199</v>
          </cell>
          <cell r="CO42" t="str">
            <v>Oui</v>
          </cell>
          <cell r="CP42">
            <v>600</v>
          </cell>
          <cell r="CQ42">
            <v>250</v>
          </cell>
          <cell r="CR42" t="str">
            <v>Non</v>
          </cell>
          <cell r="CS42">
            <v>700</v>
          </cell>
          <cell r="CT42">
            <v>291.666666666666</v>
          </cell>
          <cell r="CU42" t="str">
            <v>Non</v>
          </cell>
          <cell r="CV42" t="str">
            <v>Remplissage à partir de drum</v>
          </cell>
          <cell r="CW42" t="str">
            <v>Oui</v>
          </cell>
          <cell r="CX42">
            <v>1100</v>
          </cell>
          <cell r="CY42" t="str">
            <v/>
          </cell>
          <cell r="CZ42" t="str">
            <v/>
          </cell>
          <cell r="DA42" t="str">
            <v/>
          </cell>
          <cell r="DB42" t="str">
            <v/>
          </cell>
          <cell r="DC42" t="str">
            <v/>
          </cell>
          <cell r="DD42" t="str">
            <v/>
          </cell>
          <cell r="DE42" t="str">
            <v>NA</v>
          </cell>
          <cell r="DF42">
            <v>1100</v>
          </cell>
          <cell r="DG42" t="str">
            <v>Oui</v>
          </cell>
          <cell r="DH42" t="str">
            <v>Oui</v>
          </cell>
          <cell r="DI42" t="str">
            <v>Problèmes liés au transport ou au carburant Article trop cher Pas assez d'argent Pas encore eu le temps de réapprovisinner Produit épuisé car beaucoup de temps nécessaire pour l'approvisionnement</v>
          </cell>
          <cell r="DJ42">
            <v>0</v>
          </cell>
          <cell r="DK42">
            <v>1</v>
          </cell>
          <cell r="DL42">
            <v>0</v>
          </cell>
          <cell r="DM42">
            <v>0</v>
          </cell>
          <cell r="DN42">
            <v>1</v>
          </cell>
          <cell r="DO42">
            <v>1</v>
          </cell>
          <cell r="DP42">
            <v>1</v>
          </cell>
          <cell r="DQ42">
            <v>0</v>
          </cell>
          <cell r="DR42">
            <v>0</v>
          </cell>
          <cell r="DS42">
            <v>0</v>
          </cell>
          <cell r="DT42">
            <v>0</v>
          </cell>
          <cell r="DU42">
            <v>1</v>
          </cell>
          <cell r="DV42">
            <v>0</v>
          </cell>
          <cell r="DW42">
            <v>0</v>
          </cell>
          <cell r="DX42" t="str">
            <v/>
          </cell>
          <cell r="DY42" t="str">
            <v>Maïs (moulu) Farine de blé blanche Riz Huile végétale</v>
          </cell>
          <cell r="DZ42">
            <v>1</v>
          </cell>
          <cell r="EA42">
            <v>1</v>
          </cell>
          <cell r="EB42">
            <v>1</v>
          </cell>
          <cell r="EC42">
            <v>0</v>
          </cell>
          <cell r="ED42">
            <v>0</v>
          </cell>
          <cell r="EE42">
            <v>0</v>
          </cell>
          <cell r="EF42">
            <v>1</v>
          </cell>
          <cell r="EG42">
            <v>0</v>
          </cell>
          <cell r="EH42" t="str">
            <v>Oui</v>
          </cell>
          <cell r="EI42" t="str">
            <v>Non</v>
          </cell>
          <cell r="EJ42" t="str">
            <v>Oui</v>
          </cell>
          <cell r="EK42" t="str">
            <v>Ouest</v>
          </cell>
          <cell r="EL42" t="str">
            <v>Différent</v>
          </cell>
          <cell r="EM42" t="str">
            <v>Port-au-Prince</v>
          </cell>
          <cell r="EN42" t="str">
            <v>Différent</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Oui</v>
          </cell>
          <cell r="IG42" t="str">
            <v>Affrontements ou violences</v>
          </cell>
          <cell r="IH42">
            <v>0</v>
          </cell>
          <cell r="II42">
            <v>1</v>
          </cell>
          <cell r="IJ42">
            <v>0</v>
          </cell>
          <cell r="IK42">
            <v>0</v>
          </cell>
          <cell r="IL42">
            <v>0</v>
          </cell>
          <cell r="IM42">
            <v>0</v>
          </cell>
          <cell r="IN42" t="str">
            <v/>
          </cell>
          <cell r="IO42" t="str">
            <v>Augmentation des prix Difficultés pour se réapprovisionner en marchandises</v>
          </cell>
          <cell r="IP42">
            <v>0</v>
          </cell>
          <cell r="IQ42">
            <v>0</v>
          </cell>
          <cell r="IR42">
            <v>1</v>
          </cell>
          <cell r="IS42">
            <v>1</v>
          </cell>
          <cell r="IT42">
            <v>0</v>
          </cell>
          <cell r="IU42">
            <v>0</v>
          </cell>
          <cell r="IV42">
            <v>0</v>
          </cell>
          <cell r="IW42">
            <v>0</v>
          </cell>
          <cell r="IX42" t="str">
            <v/>
          </cell>
          <cell r="IY42" t="str">
            <v>Oui</v>
          </cell>
          <cell r="IZ42" t="str">
            <v/>
          </cell>
          <cell r="JA42" t="str">
            <v>Nourriture</v>
          </cell>
          <cell r="JB42">
            <v>1</v>
          </cell>
          <cell r="JC42">
            <v>0</v>
          </cell>
          <cell r="JD42">
            <v>0</v>
          </cell>
          <cell r="JE42">
            <v>0</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cell r="MA42" t="str">
            <v/>
          </cell>
          <cell r="MB42" t="str">
            <v/>
          </cell>
          <cell r="MC42" t="str">
            <v/>
          </cell>
          <cell r="MD42" t="str">
            <v/>
          </cell>
          <cell r="ME42" t="str">
            <v/>
          </cell>
          <cell r="MF42" t="str">
            <v/>
          </cell>
          <cell r="MG42" t="str">
            <v/>
          </cell>
          <cell r="MH42" t="str">
            <v/>
          </cell>
          <cell r="MI42" t="str">
            <v/>
          </cell>
          <cell r="MJ42" t="str">
            <v/>
          </cell>
          <cell r="MK42" t="str">
            <v/>
          </cell>
          <cell r="ML42" t="str">
            <v/>
          </cell>
          <cell r="MM42" t="str">
            <v/>
          </cell>
          <cell r="MN42" t="str">
            <v/>
          </cell>
          <cell r="MO42" t="str">
            <v/>
          </cell>
          <cell r="MP42" t="str">
            <v/>
          </cell>
          <cell r="MQ42" t="str">
            <v/>
          </cell>
          <cell r="MR42" t="str">
            <v/>
          </cell>
          <cell r="MS42" t="str">
            <v/>
          </cell>
          <cell r="MT42" t="str">
            <v/>
          </cell>
          <cell r="MU42" t="str">
            <v/>
          </cell>
          <cell r="MV42" t="str">
            <v/>
          </cell>
          <cell r="MW42" t="str">
            <v/>
          </cell>
          <cell r="MX42" t="str">
            <v/>
          </cell>
          <cell r="MY42" t="str">
            <v/>
          </cell>
          <cell r="MZ42" t="str">
            <v/>
          </cell>
          <cell r="NA42" t="str">
            <v/>
          </cell>
          <cell r="NB42" t="str">
            <v/>
          </cell>
          <cell r="NC42" t="str">
            <v/>
          </cell>
          <cell r="ND42" t="str">
            <v/>
          </cell>
          <cell r="NE42" t="str">
            <v/>
          </cell>
          <cell r="NF42" t="str">
            <v/>
          </cell>
          <cell r="NG42" t="str">
            <v/>
          </cell>
          <cell r="NH42" t="str">
            <v/>
          </cell>
          <cell r="NI42" t="str">
            <v/>
          </cell>
          <cell r="NJ42" t="str">
            <v/>
          </cell>
          <cell r="NK42" t="str">
            <v/>
          </cell>
          <cell r="NL42" t="str">
            <v/>
          </cell>
          <cell r="NM42" t="str">
            <v/>
          </cell>
          <cell r="NN42" t="str">
            <v/>
          </cell>
          <cell r="NO42" t="str">
            <v/>
          </cell>
          <cell r="NP42" t="str">
            <v/>
          </cell>
          <cell r="NQ42" t="str">
            <v/>
          </cell>
          <cell r="NR42" t="str">
            <v/>
          </cell>
          <cell r="NS42" t="str">
            <v/>
          </cell>
          <cell r="NT42" t="str">
            <v/>
          </cell>
          <cell r="NU42" t="str">
            <v/>
          </cell>
          <cell r="NV42" t="str">
            <v/>
          </cell>
          <cell r="NW42" t="str">
            <v/>
          </cell>
          <cell r="NX42" t="str">
            <v/>
          </cell>
          <cell r="NY42" t="str">
            <v/>
          </cell>
          <cell r="NZ42" t="str">
            <v/>
          </cell>
          <cell r="OA42" t="str">
            <v/>
          </cell>
          <cell r="OB42" t="str">
            <v/>
          </cell>
          <cell r="OC42" t="str">
            <v/>
          </cell>
          <cell r="OD42" t="str">
            <v/>
          </cell>
          <cell r="OE42" t="str">
            <v/>
          </cell>
          <cell r="OF42" t="str">
            <v/>
          </cell>
          <cell r="OG42" t="str">
            <v/>
          </cell>
          <cell r="OH42" t="str">
            <v/>
          </cell>
          <cell r="OI42" t="str">
            <v/>
          </cell>
          <cell r="OJ42" t="str">
            <v/>
          </cell>
          <cell r="OK42" t="str">
            <v/>
          </cell>
          <cell r="OL42" t="str">
            <v/>
          </cell>
          <cell r="OM42" t="str">
            <v/>
          </cell>
          <cell r="ON42" t="str">
            <v/>
          </cell>
          <cell r="OO42" t="str">
            <v/>
          </cell>
          <cell r="OP42" t="str">
            <v/>
          </cell>
          <cell r="OQ42" t="str">
            <v/>
          </cell>
          <cell r="OR42" t="str">
            <v/>
          </cell>
          <cell r="OS42" t="str">
            <v/>
          </cell>
          <cell r="OT42" t="str">
            <v/>
          </cell>
          <cell r="OU42" t="str">
            <v/>
          </cell>
          <cell r="OV42" t="str">
            <v/>
          </cell>
          <cell r="OW42" t="str">
            <v/>
          </cell>
          <cell r="OX42" t="str">
            <v/>
          </cell>
          <cell r="OY42" t="str">
            <v/>
          </cell>
          <cell r="OZ42" t="str">
            <v/>
          </cell>
          <cell r="PA42" t="str">
            <v/>
          </cell>
          <cell r="PB42" t="str">
            <v/>
          </cell>
          <cell r="PC42" t="str">
            <v/>
          </cell>
          <cell r="PD42" t="str">
            <v/>
          </cell>
          <cell r="PE42" t="str">
            <v/>
          </cell>
          <cell r="PF42" t="str">
            <v/>
          </cell>
          <cell r="PG42" t="str">
            <v/>
          </cell>
          <cell r="PH42" t="str">
            <v/>
          </cell>
          <cell r="PI42" t="str">
            <v/>
          </cell>
          <cell r="PJ42" t="str">
            <v/>
          </cell>
          <cell r="PK42" t="str">
            <v/>
          </cell>
          <cell r="PL42" t="str">
            <v/>
          </cell>
          <cell r="PM42" t="str">
            <v/>
          </cell>
          <cell r="PN42" t="str">
            <v/>
          </cell>
          <cell r="PO42" t="str">
            <v/>
          </cell>
          <cell r="PP42" t="str">
            <v/>
          </cell>
          <cell r="PQ42" t="str">
            <v/>
          </cell>
          <cell r="PR42" t="str">
            <v/>
          </cell>
          <cell r="PS42" t="str">
            <v/>
          </cell>
          <cell r="PT42" t="str">
            <v/>
          </cell>
          <cell r="PU42" t="str">
            <v/>
          </cell>
          <cell r="PV42" t="str">
            <v/>
          </cell>
          <cell r="PW42" t="str">
            <v/>
          </cell>
          <cell r="PX42" t="str">
            <v/>
          </cell>
          <cell r="PY42" t="str">
            <v/>
          </cell>
          <cell r="PZ42" t="str">
            <v/>
          </cell>
          <cell r="QA42" t="str">
            <v/>
          </cell>
          <cell r="QB42" t="str">
            <v/>
          </cell>
          <cell r="QC42" t="str">
            <v/>
          </cell>
          <cell r="QD42" t="str">
            <v/>
          </cell>
          <cell r="QE42" t="str">
            <v/>
          </cell>
          <cell r="QF42" t="str">
            <v/>
          </cell>
          <cell r="QG42" t="str">
            <v/>
          </cell>
          <cell r="QH42" t="str">
            <v/>
          </cell>
          <cell r="QI42" t="str">
            <v/>
          </cell>
          <cell r="QJ42" t="str">
            <v/>
          </cell>
          <cell r="QK42" t="str">
            <v/>
          </cell>
          <cell r="QL42" t="str">
            <v/>
          </cell>
          <cell r="QM42" t="str">
            <v/>
          </cell>
          <cell r="QN42" t="str">
            <v/>
          </cell>
          <cell r="QO42" t="str">
            <v/>
          </cell>
          <cell r="QP42" t="str">
            <v/>
          </cell>
          <cell r="QQ42" t="str">
            <v/>
          </cell>
          <cell r="QR42" t="str">
            <v/>
          </cell>
          <cell r="QS42" t="str">
            <v/>
          </cell>
          <cell r="QT42" t="str">
            <v/>
          </cell>
          <cell r="QU42" t="str">
            <v/>
          </cell>
          <cell r="QV42" t="str">
            <v/>
          </cell>
          <cell r="QW42" t="str">
            <v/>
          </cell>
          <cell r="QX42" t="str">
            <v/>
          </cell>
          <cell r="QY42" t="str">
            <v/>
          </cell>
          <cell r="QZ42" t="str">
            <v/>
          </cell>
          <cell r="RA42" t="str">
            <v/>
          </cell>
          <cell r="RB42" t="str">
            <v/>
          </cell>
          <cell r="RC42" t="str">
            <v/>
          </cell>
          <cell r="RD42" t="str">
            <v/>
          </cell>
          <cell r="RE42" t="str">
            <v/>
          </cell>
          <cell r="RF42" t="str">
            <v/>
          </cell>
          <cell r="RG42" t="str">
            <v/>
          </cell>
          <cell r="RH42" t="str">
            <v/>
          </cell>
          <cell r="RI42" t="str">
            <v/>
          </cell>
          <cell r="RJ42" t="str">
            <v/>
          </cell>
          <cell r="RK42" t="str">
            <v/>
          </cell>
          <cell r="RL42" t="str">
            <v/>
          </cell>
          <cell r="RM42" t="str">
            <v/>
          </cell>
          <cell r="RN42" t="str">
            <v/>
          </cell>
          <cell r="RO42" t="str">
            <v/>
          </cell>
          <cell r="RP42" t="str">
            <v/>
          </cell>
          <cell r="RQ42" t="str">
            <v/>
          </cell>
          <cell r="RR42" t="str">
            <v/>
          </cell>
          <cell r="RS42" t="str">
            <v/>
          </cell>
          <cell r="RT42" t="str">
            <v/>
          </cell>
          <cell r="RU42" t="str">
            <v/>
          </cell>
          <cell r="RV42" t="str">
            <v/>
          </cell>
          <cell r="RW42" t="str">
            <v/>
          </cell>
          <cell r="RX42" t="str">
            <v/>
          </cell>
          <cell r="RY42" t="str">
            <v/>
          </cell>
          <cell r="RZ42" t="str">
            <v/>
          </cell>
          <cell r="SA42" t="str">
            <v/>
          </cell>
          <cell r="SB42" t="str">
            <v/>
          </cell>
          <cell r="SC42" t="str">
            <v/>
          </cell>
          <cell r="SD42" t="str">
            <v/>
          </cell>
          <cell r="SE42" t="str">
            <v/>
          </cell>
          <cell r="SF42" t="str">
            <v/>
          </cell>
          <cell r="SG42" t="str">
            <v/>
          </cell>
          <cell r="SH42" t="str">
            <v/>
          </cell>
          <cell r="SI42" t="str">
            <v/>
          </cell>
          <cell r="SJ42" t="str">
            <v/>
          </cell>
          <cell r="SK42" t="str">
            <v/>
          </cell>
          <cell r="SL42" t="str">
            <v/>
          </cell>
          <cell r="SM42" t="str">
            <v/>
          </cell>
          <cell r="SN42" t="str">
            <v/>
          </cell>
          <cell r="SO42" t="str">
            <v/>
          </cell>
          <cell r="SP42" t="str">
            <v/>
          </cell>
          <cell r="SQ42" t="str">
            <v/>
          </cell>
          <cell r="SR42" t="str">
            <v/>
          </cell>
          <cell r="SS42" t="str">
            <v/>
          </cell>
          <cell r="ST42" t="str">
            <v/>
          </cell>
          <cell r="SU42" t="str">
            <v/>
          </cell>
          <cell r="SV42" t="str">
            <v/>
          </cell>
          <cell r="SW42" t="str">
            <v/>
          </cell>
          <cell r="SX42" t="str">
            <v/>
          </cell>
          <cell r="SY42" t="str">
            <v/>
          </cell>
          <cell r="SZ42" t="str">
            <v/>
          </cell>
          <cell r="TA42" t="str">
            <v/>
          </cell>
          <cell r="TB42" t="str">
            <v/>
          </cell>
          <cell r="TC42" t="str">
            <v/>
          </cell>
          <cell r="TD42" t="str">
            <v/>
          </cell>
          <cell r="TE42" t="str">
            <v/>
          </cell>
          <cell r="TF42" t="str">
            <v/>
          </cell>
          <cell r="TG42" t="str">
            <v/>
          </cell>
          <cell r="TH42" t="str">
            <v/>
          </cell>
          <cell r="TI42" t="str">
            <v/>
          </cell>
          <cell r="TJ42" t="str">
            <v/>
          </cell>
          <cell r="TK42" t="str">
            <v/>
          </cell>
          <cell r="TL42" t="str">
            <v/>
          </cell>
          <cell r="TM42" t="str">
            <v/>
          </cell>
          <cell r="TN42">
            <v>0</v>
          </cell>
          <cell r="TO42">
            <v>0</v>
          </cell>
          <cell r="TP42">
            <v>0</v>
          </cell>
          <cell r="TQ42">
            <v>0</v>
          </cell>
          <cell r="TR42">
            <v>0</v>
          </cell>
          <cell r="TS42" t="str">
            <v>J'etais content de questionner la commercante pour sa gentilesse</v>
          </cell>
          <cell r="TT42" t="str">
            <v/>
          </cell>
          <cell r="TU42">
            <v>237463700</v>
          </cell>
          <cell r="TV42" t="str">
            <v>debf4268-841f-45fd-97a9-1b55ee22208f</v>
          </cell>
          <cell r="TW42">
            <v>44530.799259259264</v>
          </cell>
          <cell r="TX42" t="str">
            <v/>
          </cell>
          <cell r="TY42" t="str">
            <v/>
          </cell>
          <cell r="TZ42" t="str">
            <v>submitted_via_web</v>
          </cell>
          <cell r="UA42" t="str">
            <v>icsm_haiti</v>
          </cell>
          <cell r="UB42" t="str">
            <v/>
          </cell>
          <cell r="UC42">
            <v>44</v>
          </cell>
          <cell r="UD42" t="str">
            <v/>
          </cell>
        </row>
        <row r="43">
          <cell r="D43">
            <v>44527.572728402767</v>
          </cell>
          <cell r="E43">
            <v>44527.594433321763</v>
          </cell>
          <cell r="F43">
            <v>44527</v>
          </cell>
          <cell r="H43" t="str">
            <v>audit.csv</v>
          </cell>
          <cell r="I43" t="str">
            <v>icsm_haiti</v>
          </cell>
          <cell r="J43" t="str">
            <v/>
          </cell>
          <cell r="K43" t="str">
            <v/>
          </cell>
          <cell r="L43">
            <v>44527</v>
          </cell>
          <cell r="M43" t="str">
            <v>Croix-Rouge Neerlandaise</v>
          </cell>
          <cell r="N43" t="str">
            <v/>
          </cell>
          <cell r="O43" t="str">
            <v>crnl</v>
          </cell>
          <cell r="P43" t="str">
            <v>Croix-Rouge Neerlandaise</v>
          </cell>
          <cell r="Q43" t="str">
            <v>Croix-Rouge Neerlandaise</v>
          </cell>
          <cell r="R43" t="str">
            <v>OJ_9690</v>
          </cell>
          <cell r="S43" t="str">
            <v/>
          </cell>
          <cell r="T43" t="str">
            <v>crnl_oj</v>
          </cell>
          <cell r="U43" t="str">
            <v>OJ_9690</v>
          </cell>
          <cell r="V43" t="str">
            <v>OJ_9690</v>
          </cell>
          <cell r="W43" t="str">
            <v>Sud-Est</v>
          </cell>
          <cell r="X43" t="str">
            <v>Jacmel</v>
          </cell>
          <cell r="Y43" t="str">
            <v>HT0211</v>
          </cell>
          <cell r="Z43" t="str">
            <v>Jacmel</v>
          </cell>
          <cell r="AA43" t="str">
            <v>1re Section Bas Cap Rouge</v>
          </cell>
          <cell r="AB43" t="str">
            <v>HT0211-01</v>
          </cell>
          <cell r="AC43" t="str">
            <v>1re Section Bas Cap Rouge</v>
          </cell>
          <cell r="AD43" t="str">
            <v>Beaudoin</v>
          </cell>
          <cell r="AE43" t="str">
            <v/>
          </cell>
          <cell r="AF43" t="str">
            <v>jac_1</v>
          </cell>
          <cell r="AG43" t="str">
            <v>Beaudoin</v>
          </cell>
          <cell r="AH43" t="str">
            <v>Beaudoin</v>
          </cell>
          <cell r="AI43" t="str">
            <v>Marché Beaudoin</v>
          </cell>
          <cell r="AJ43" t="str">
            <v/>
          </cell>
          <cell r="AK43" t="str">
            <v>jac_1</v>
          </cell>
          <cell r="AL43" t="str">
            <v>Marché Beaudoin</v>
          </cell>
          <cell r="AM43" t="str">
            <v>Marché Beaudoin</v>
          </cell>
          <cell r="AN43" t="str">
            <v>Milieu urbain</v>
          </cell>
          <cell r="AO43" t="str">
            <v>Enquête auprès d'un marchand</v>
          </cell>
          <cell r="AP43" t="str">
            <v>Oui</v>
          </cell>
          <cell r="AQ43" t="str">
            <v/>
          </cell>
          <cell r="AR43" t="str">
            <v>Oui</v>
          </cell>
          <cell r="AS43" t="str">
            <v/>
          </cell>
          <cell r="AT43" t="str">
            <v>Femme</v>
          </cell>
          <cell r="AU43">
            <v>44527</v>
          </cell>
          <cell r="AV43">
            <v>44527</v>
          </cell>
          <cell r="AW43" t="str">
            <v>Détaillant avec boutique</v>
          </cell>
          <cell r="AX43" t="str">
            <v/>
          </cell>
          <cell r="AY43" t="str">
            <v>Produits et Ustensiles d'hygiène et assainissement</v>
          </cell>
          <cell r="AZ43">
            <v>0</v>
          </cell>
          <cell r="BA43">
            <v>1</v>
          </cell>
          <cell r="BB43">
            <v>0</v>
          </cell>
          <cell r="BC43">
            <v>0</v>
          </cell>
          <cell r="BD43" t="str">
            <v>wash</v>
          </cell>
          <cell r="BE43" t="str">
            <v>Produits et Ustensiles d'hygiène et assainissement</v>
          </cell>
          <cell r="BF43" t="str">
            <v>En espèces (Gourde) En espèces (Dollar)</v>
          </cell>
          <cell r="BG43">
            <v>1</v>
          </cell>
          <cell r="BH43">
            <v>1</v>
          </cell>
          <cell r="BI43">
            <v>0</v>
          </cell>
          <cell r="BJ43">
            <v>0</v>
          </cell>
          <cell r="BK43">
            <v>0</v>
          </cell>
          <cell r="BL43">
            <v>0</v>
          </cell>
          <cell r="BM43">
            <v>0</v>
          </cell>
          <cell r="BN43">
            <v>0</v>
          </cell>
          <cell r="BO43">
            <v>0</v>
          </cell>
          <cell r="BP43">
            <v>0</v>
          </cell>
          <cell r="BQ43" t="str">
            <v/>
          </cell>
          <cell r="BR43" t="str">
            <v>Oui, il y a plus de commerçants par rapport au mois passé</v>
          </cell>
          <cell r="BS43" t="str">
            <v>Je ne sais pas / Je ne souhaite pas répondre</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Brosse à dent Dentifrice Papier toilette Serviettes hygiéniques Savon pour se laver</v>
          </cell>
          <cell r="EP43">
            <v>0</v>
          </cell>
          <cell r="EQ43">
            <v>1</v>
          </cell>
          <cell r="ER43">
            <v>1</v>
          </cell>
          <cell r="ES43">
            <v>1</v>
          </cell>
          <cell r="ET43">
            <v>1</v>
          </cell>
          <cell r="EU43">
            <v>0</v>
          </cell>
          <cell r="EV43">
            <v>1</v>
          </cell>
          <cell r="EW43">
            <v>0</v>
          </cell>
          <cell r="EX43">
            <v>0</v>
          </cell>
          <cell r="EY43">
            <v>0</v>
          </cell>
          <cell r="EZ43">
            <v>0</v>
          </cell>
          <cell r="FA43" t="str">
            <v/>
          </cell>
          <cell r="FB43" t="str">
            <v/>
          </cell>
          <cell r="FC43" t="str">
            <v/>
          </cell>
          <cell r="FD43" t="str">
            <v/>
          </cell>
          <cell r="FE43" t="str">
            <v/>
          </cell>
          <cell r="FF43" t="str">
            <v/>
          </cell>
          <cell r="FG43" t="str">
            <v/>
          </cell>
          <cell r="FH43" t="str">
            <v/>
          </cell>
          <cell r="FI43">
            <v>25</v>
          </cell>
          <cell r="FJ43" t="str">
            <v>Oui</v>
          </cell>
          <cell r="FK43">
            <v>25</v>
          </cell>
          <cell r="FL43" t="str">
            <v>Oui</v>
          </cell>
          <cell r="FM43" t="str">
            <v>Oui</v>
          </cell>
          <cell r="FN43">
            <v>35</v>
          </cell>
          <cell r="FO43" t="str">
            <v/>
          </cell>
          <cell r="FP43" t="str">
            <v/>
          </cell>
          <cell r="FQ43">
            <v>35</v>
          </cell>
          <cell r="FR43" t="str">
            <v>Oui</v>
          </cell>
          <cell r="FS43" t="str">
            <v>Oui</v>
          </cell>
          <cell r="FT43">
            <v>100</v>
          </cell>
          <cell r="FU43" t="str">
            <v/>
          </cell>
          <cell r="FV43" t="str">
            <v/>
          </cell>
          <cell r="FW43">
            <v>100</v>
          </cell>
          <cell r="FX43" t="str">
            <v>Oui</v>
          </cell>
          <cell r="FY43" t="str">
            <v>Oui</v>
          </cell>
          <cell r="FZ43">
            <v>100</v>
          </cell>
          <cell r="GA43" t="str">
            <v/>
          </cell>
          <cell r="GB43" t="str">
            <v/>
          </cell>
          <cell r="GC43" t="str">
            <v/>
          </cell>
          <cell r="GD43">
            <v>100</v>
          </cell>
          <cell r="GE43" t="str">
            <v>Oui</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Non</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Oui</v>
          </cell>
          <cell r="HX43" t="str">
            <v>Non</v>
          </cell>
          <cell r="HY43" t="str">
            <v>Oui</v>
          </cell>
          <cell r="HZ43" t="str">
            <v>Ouest</v>
          </cell>
          <cell r="IA43" t="str">
            <v>Différent</v>
          </cell>
          <cell r="IB43" t="str">
            <v>Croix-Des-Bouquets</v>
          </cell>
          <cell r="IC43" t="str">
            <v>Différent</v>
          </cell>
          <cell r="ID43" t="str">
            <v/>
          </cell>
          <cell r="IE43" t="str">
            <v/>
          </cell>
          <cell r="IF43" t="str">
            <v>Oui</v>
          </cell>
          <cell r="IG43" t="str">
            <v>Autre</v>
          </cell>
          <cell r="IH43">
            <v>0</v>
          </cell>
          <cell r="II43">
            <v>0</v>
          </cell>
          <cell r="IJ43">
            <v>0</v>
          </cell>
          <cell r="IK43">
            <v>0</v>
          </cell>
          <cell r="IL43">
            <v>0</v>
          </cell>
          <cell r="IM43">
            <v>1</v>
          </cell>
          <cell r="IN43" t="str">
            <v>Yo te mete dife nan yon pati nan mache a. Anpil pwodwi te brile nan dife sa a.</v>
          </cell>
          <cell r="IO43" t="str">
            <v>Diminution du nombre de clients Augmentation des prix Difficultés pour se réapprovisionner en marchandises</v>
          </cell>
          <cell r="IP43">
            <v>0</v>
          </cell>
          <cell r="IQ43">
            <v>1</v>
          </cell>
          <cell r="IR43">
            <v>1</v>
          </cell>
          <cell r="IS43">
            <v>1</v>
          </cell>
          <cell r="IT43">
            <v>0</v>
          </cell>
          <cell r="IU43">
            <v>0</v>
          </cell>
          <cell r="IV43">
            <v>0</v>
          </cell>
          <cell r="IW43">
            <v>0</v>
          </cell>
          <cell r="IX43" t="str">
            <v/>
          </cell>
          <cell r="IY43" t="str">
            <v>Oui</v>
          </cell>
          <cell r="IZ43" t="str">
            <v/>
          </cell>
          <cell r="JA43" t="str">
            <v>Produits d'hygiène et assainissement</v>
          </cell>
          <cell r="JB43">
            <v>0</v>
          </cell>
          <cell r="JC43">
            <v>1</v>
          </cell>
          <cell r="JD43">
            <v>0</v>
          </cell>
          <cell r="JE43">
            <v>0</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cell r="MA43" t="str">
            <v/>
          </cell>
          <cell r="MB43" t="str">
            <v/>
          </cell>
          <cell r="MC43" t="str">
            <v/>
          </cell>
          <cell r="MD43" t="str">
            <v/>
          </cell>
          <cell r="ME43" t="str">
            <v/>
          </cell>
          <cell r="MF43" t="str">
            <v/>
          </cell>
          <cell r="MG43" t="str">
            <v/>
          </cell>
          <cell r="MH43" t="str">
            <v/>
          </cell>
          <cell r="MI43" t="str">
            <v/>
          </cell>
          <cell r="MJ43" t="str">
            <v/>
          </cell>
          <cell r="MK43" t="str">
            <v/>
          </cell>
          <cell r="ML43" t="str">
            <v/>
          </cell>
          <cell r="MM43" t="str">
            <v/>
          </cell>
          <cell r="MN43" t="str">
            <v/>
          </cell>
          <cell r="MO43" t="str">
            <v/>
          </cell>
          <cell r="MP43" t="str">
            <v/>
          </cell>
          <cell r="MQ43" t="str">
            <v/>
          </cell>
          <cell r="MR43" t="str">
            <v/>
          </cell>
          <cell r="MS43" t="str">
            <v/>
          </cell>
          <cell r="MT43" t="str">
            <v/>
          </cell>
          <cell r="MU43" t="str">
            <v/>
          </cell>
          <cell r="MV43" t="str">
            <v/>
          </cell>
          <cell r="MW43" t="str">
            <v/>
          </cell>
          <cell r="MX43" t="str">
            <v/>
          </cell>
          <cell r="MY43" t="str">
            <v/>
          </cell>
          <cell r="MZ43" t="str">
            <v/>
          </cell>
          <cell r="NA43" t="str">
            <v/>
          </cell>
          <cell r="NB43" t="str">
            <v/>
          </cell>
          <cell r="NC43" t="str">
            <v/>
          </cell>
          <cell r="ND43" t="str">
            <v/>
          </cell>
          <cell r="NE43" t="str">
            <v/>
          </cell>
          <cell r="NF43" t="str">
            <v/>
          </cell>
          <cell r="NG43" t="str">
            <v/>
          </cell>
          <cell r="NH43" t="str">
            <v/>
          </cell>
          <cell r="NI43" t="str">
            <v/>
          </cell>
          <cell r="NJ43" t="str">
            <v/>
          </cell>
          <cell r="NK43" t="str">
            <v/>
          </cell>
          <cell r="NL43" t="str">
            <v/>
          </cell>
          <cell r="NM43" t="str">
            <v/>
          </cell>
          <cell r="NN43" t="str">
            <v/>
          </cell>
          <cell r="NO43" t="str">
            <v/>
          </cell>
          <cell r="NP43" t="str">
            <v/>
          </cell>
          <cell r="NQ43" t="str">
            <v/>
          </cell>
          <cell r="NR43" t="str">
            <v/>
          </cell>
          <cell r="NS43" t="str">
            <v/>
          </cell>
          <cell r="NT43" t="str">
            <v/>
          </cell>
          <cell r="NU43" t="str">
            <v/>
          </cell>
          <cell r="NV43" t="str">
            <v/>
          </cell>
          <cell r="NW43" t="str">
            <v/>
          </cell>
          <cell r="NX43" t="str">
            <v/>
          </cell>
          <cell r="NY43" t="str">
            <v/>
          </cell>
          <cell r="NZ43" t="str">
            <v/>
          </cell>
          <cell r="OA43" t="str">
            <v/>
          </cell>
          <cell r="OB43" t="str">
            <v/>
          </cell>
          <cell r="OC43" t="str">
            <v/>
          </cell>
          <cell r="OD43" t="str">
            <v/>
          </cell>
          <cell r="OE43" t="str">
            <v/>
          </cell>
          <cell r="OF43" t="str">
            <v/>
          </cell>
          <cell r="OG43" t="str">
            <v/>
          </cell>
          <cell r="OH43" t="str">
            <v/>
          </cell>
          <cell r="OI43" t="str">
            <v/>
          </cell>
          <cell r="OJ43" t="str">
            <v/>
          </cell>
          <cell r="OK43" t="str">
            <v/>
          </cell>
          <cell r="OL43" t="str">
            <v/>
          </cell>
          <cell r="OM43" t="str">
            <v/>
          </cell>
          <cell r="ON43" t="str">
            <v/>
          </cell>
          <cell r="OO43" t="str">
            <v/>
          </cell>
          <cell r="OP43" t="str">
            <v/>
          </cell>
          <cell r="OQ43" t="str">
            <v/>
          </cell>
          <cell r="OR43" t="str">
            <v/>
          </cell>
          <cell r="OS43" t="str">
            <v/>
          </cell>
          <cell r="OT43" t="str">
            <v/>
          </cell>
          <cell r="OU43" t="str">
            <v/>
          </cell>
          <cell r="OV43" t="str">
            <v/>
          </cell>
          <cell r="OW43" t="str">
            <v/>
          </cell>
          <cell r="OX43" t="str">
            <v/>
          </cell>
          <cell r="OY43" t="str">
            <v/>
          </cell>
          <cell r="OZ43" t="str">
            <v/>
          </cell>
          <cell r="PA43" t="str">
            <v/>
          </cell>
          <cell r="PB43" t="str">
            <v/>
          </cell>
          <cell r="PC43" t="str">
            <v/>
          </cell>
          <cell r="PD43" t="str">
            <v/>
          </cell>
          <cell r="PE43" t="str">
            <v/>
          </cell>
          <cell r="PF43" t="str">
            <v/>
          </cell>
          <cell r="PG43" t="str">
            <v/>
          </cell>
          <cell r="PH43" t="str">
            <v/>
          </cell>
          <cell r="PI43" t="str">
            <v/>
          </cell>
          <cell r="PJ43" t="str">
            <v/>
          </cell>
          <cell r="PK43" t="str">
            <v/>
          </cell>
          <cell r="PL43" t="str">
            <v/>
          </cell>
          <cell r="PM43" t="str">
            <v/>
          </cell>
          <cell r="PN43" t="str">
            <v/>
          </cell>
          <cell r="PO43" t="str">
            <v/>
          </cell>
          <cell r="PP43" t="str">
            <v/>
          </cell>
          <cell r="PQ43" t="str">
            <v/>
          </cell>
          <cell r="PR43" t="str">
            <v/>
          </cell>
          <cell r="PS43" t="str">
            <v/>
          </cell>
          <cell r="PT43" t="str">
            <v/>
          </cell>
          <cell r="PU43" t="str">
            <v/>
          </cell>
          <cell r="PV43" t="str">
            <v/>
          </cell>
          <cell r="PW43" t="str">
            <v/>
          </cell>
          <cell r="PX43" t="str">
            <v/>
          </cell>
          <cell r="PY43" t="str">
            <v/>
          </cell>
          <cell r="PZ43" t="str">
            <v/>
          </cell>
          <cell r="QA43" t="str">
            <v/>
          </cell>
          <cell r="QB43" t="str">
            <v/>
          </cell>
          <cell r="QC43" t="str">
            <v/>
          </cell>
          <cell r="QD43" t="str">
            <v/>
          </cell>
          <cell r="QE43" t="str">
            <v/>
          </cell>
          <cell r="QF43" t="str">
            <v/>
          </cell>
          <cell r="QG43" t="str">
            <v/>
          </cell>
          <cell r="QH43" t="str">
            <v/>
          </cell>
          <cell r="QI43" t="str">
            <v/>
          </cell>
          <cell r="QJ43" t="str">
            <v/>
          </cell>
          <cell r="QK43" t="str">
            <v/>
          </cell>
          <cell r="QL43" t="str">
            <v/>
          </cell>
          <cell r="QM43" t="str">
            <v/>
          </cell>
          <cell r="QN43" t="str">
            <v/>
          </cell>
          <cell r="QO43" t="str">
            <v/>
          </cell>
          <cell r="QP43" t="str">
            <v/>
          </cell>
          <cell r="QQ43" t="str">
            <v/>
          </cell>
          <cell r="QR43" t="str">
            <v/>
          </cell>
          <cell r="QS43" t="str">
            <v/>
          </cell>
          <cell r="QT43" t="str">
            <v/>
          </cell>
          <cell r="QU43" t="str">
            <v/>
          </cell>
          <cell r="QV43" t="str">
            <v/>
          </cell>
          <cell r="QW43" t="str">
            <v/>
          </cell>
          <cell r="QX43" t="str">
            <v/>
          </cell>
          <cell r="QY43" t="str">
            <v/>
          </cell>
          <cell r="QZ43" t="str">
            <v/>
          </cell>
          <cell r="RA43" t="str">
            <v/>
          </cell>
          <cell r="RB43" t="str">
            <v/>
          </cell>
          <cell r="RC43" t="str">
            <v/>
          </cell>
          <cell r="RD43" t="str">
            <v/>
          </cell>
          <cell r="RE43" t="str">
            <v/>
          </cell>
          <cell r="RF43" t="str">
            <v/>
          </cell>
          <cell r="RG43" t="str">
            <v/>
          </cell>
          <cell r="RH43" t="str">
            <v/>
          </cell>
          <cell r="RI43" t="str">
            <v/>
          </cell>
          <cell r="RJ43" t="str">
            <v/>
          </cell>
          <cell r="RK43" t="str">
            <v/>
          </cell>
          <cell r="RL43" t="str">
            <v/>
          </cell>
          <cell r="RM43" t="str">
            <v/>
          </cell>
          <cell r="RN43" t="str">
            <v/>
          </cell>
          <cell r="RO43" t="str">
            <v/>
          </cell>
          <cell r="RP43" t="str">
            <v/>
          </cell>
          <cell r="RQ43" t="str">
            <v/>
          </cell>
          <cell r="RR43" t="str">
            <v/>
          </cell>
          <cell r="RS43" t="str">
            <v/>
          </cell>
          <cell r="RT43" t="str">
            <v/>
          </cell>
          <cell r="RU43" t="str">
            <v/>
          </cell>
          <cell r="RV43" t="str">
            <v/>
          </cell>
          <cell r="RW43" t="str">
            <v/>
          </cell>
          <cell r="RX43" t="str">
            <v/>
          </cell>
          <cell r="RY43" t="str">
            <v/>
          </cell>
          <cell r="RZ43" t="str">
            <v/>
          </cell>
          <cell r="SA43" t="str">
            <v/>
          </cell>
          <cell r="SB43" t="str">
            <v/>
          </cell>
          <cell r="SC43" t="str">
            <v/>
          </cell>
          <cell r="SD43" t="str">
            <v/>
          </cell>
          <cell r="SE43" t="str">
            <v/>
          </cell>
          <cell r="SF43" t="str">
            <v/>
          </cell>
          <cell r="SG43" t="str">
            <v/>
          </cell>
          <cell r="SH43" t="str">
            <v/>
          </cell>
          <cell r="SI43" t="str">
            <v/>
          </cell>
          <cell r="SJ43" t="str">
            <v/>
          </cell>
          <cell r="SK43" t="str">
            <v/>
          </cell>
          <cell r="SL43" t="str">
            <v/>
          </cell>
          <cell r="SM43" t="str">
            <v/>
          </cell>
          <cell r="SN43" t="str">
            <v/>
          </cell>
          <cell r="SO43" t="str">
            <v/>
          </cell>
          <cell r="SP43" t="str">
            <v/>
          </cell>
          <cell r="SQ43" t="str">
            <v/>
          </cell>
          <cell r="SR43" t="str">
            <v/>
          </cell>
          <cell r="SS43" t="str">
            <v/>
          </cell>
          <cell r="ST43" t="str">
            <v/>
          </cell>
          <cell r="SU43" t="str">
            <v/>
          </cell>
          <cell r="SV43" t="str">
            <v/>
          </cell>
          <cell r="SW43" t="str">
            <v/>
          </cell>
          <cell r="SX43" t="str">
            <v/>
          </cell>
          <cell r="SY43" t="str">
            <v/>
          </cell>
          <cell r="SZ43" t="str">
            <v/>
          </cell>
          <cell r="TA43" t="str">
            <v/>
          </cell>
          <cell r="TB43" t="str">
            <v/>
          </cell>
          <cell r="TC43" t="str">
            <v/>
          </cell>
          <cell r="TD43" t="str">
            <v/>
          </cell>
          <cell r="TE43" t="str">
            <v/>
          </cell>
          <cell r="TF43" t="str">
            <v/>
          </cell>
          <cell r="TG43" t="str">
            <v/>
          </cell>
          <cell r="TH43" t="str">
            <v/>
          </cell>
          <cell r="TI43" t="str">
            <v/>
          </cell>
          <cell r="TJ43" t="str">
            <v/>
          </cell>
          <cell r="TK43" t="str">
            <v/>
          </cell>
          <cell r="TL43" t="str">
            <v/>
          </cell>
          <cell r="TM43" t="str">
            <v/>
          </cell>
          <cell r="TN43">
            <v>0</v>
          </cell>
          <cell r="TO43">
            <v>0</v>
          </cell>
          <cell r="TP43">
            <v>0</v>
          </cell>
          <cell r="TQ43">
            <v>0</v>
          </cell>
          <cell r="TR43">
            <v>0</v>
          </cell>
          <cell r="TS43" t="str">
            <v xml:space="preserve">La commercante a repondu a toutes les questions. Par contre, elle m'a dit que son telephone est brise, elle ne peut pas le remplacer a nos jours. </v>
          </cell>
          <cell r="TT43" t="str">
            <v/>
          </cell>
          <cell r="TU43">
            <v>237463708</v>
          </cell>
          <cell r="TV43" t="str">
            <v>d09d9c6f-7d18-436e-90ac-c6eff629092f</v>
          </cell>
          <cell r="TW43">
            <v>44530.799270833333</v>
          </cell>
          <cell r="TX43" t="str">
            <v/>
          </cell>
          <cell r="TY43" t="str">
            <v/>
          </cell>
          <cell r="TZ43" t="str">
            <v>submitted_via_web</v>
          </cell>
          <cell r="UA43" t="str">
            <v>icsm_haiti</v>
          </cell>
          <cell r="UB43" t="str">
            <v/>
          </cell>
          <cell r="UC43">
            <v>45</v>
          </cell>
          <cell r="UD43" t="str">
            <v/>
          </cell>
        </row>
        <row r="44">
          <cell r="D44">
            <v>44527.595417407407</v>
          </cell>
          <cell r="E44">
            <v>44527.613557997684</v>
          </cell>
          <cell r="F44">
            <v>44527</v>
          </cell>
          <cell r="H44" t="str">
            <v>audit.csv</v>
          </cell>
          <cell r="I44" t="str">
            <v>icsm_haiti</v>
          </cell>
          <cell r="J44" t="str">
            <v/>
          </cell>
          <cell r="K44" t="str">
            <v/>
          </cell>
          <cell r="L44">
            <v>44527</v>
          </cell>
          <cell r="M44" t="str">
            <v>Croix-Rouge Neerlandaise</v>
          </cell>
          <cell r="N44" t="str">
            <v/>
          </cell>
          <cell r="O44" t="str">
            <v>crnl</v>
          </cell>
          <cell r="P44" t="str">
            <v>Croix-Rouge Neerlandaise</v>
          </cell>
          <cell r="Q44" t="str">
            <v>Croix-Rouge Neerlandaise</v>
          </cell>
          <cell r="R44" t="str">
            <v>OJ_9690</v>
          </cell>
          <cell r="S44" t="str">
            <v/>
          </cell>
          <cell r="T44" t="str">
            <v>crnl_oj</v>
          </cell>
          <cell r="U44" t="str">
            <v>OJ_9690</v>
          </cell>
          <cell r="V44" t="str">
            <v>OJ_9690</v>
          </cell>
          <cell r="W44" t="str">
            <v>Sud-Est</v>
          </cell>
          <cell r="X44" t="str">
            <v>Jacmel</v>
          </cell>
          <cell r="Y44" t="str">
            <v>HT0211</v>
          </cell>
          <cell r="Z44" t="str">
            <v>Jacmel</v>
          </cell>
          <cell r="AA44" t="str">
            <v>1re Section Bas Cap Rouge</v>
          </cell>
          <cell r="AB44" t="str">
            <v>HT0211-01</v>
          </cell>
          <cell r="AC44" t="str">
            <v>1re Section Bas Cap Rouge</v>
          </cell>
          <cell r="AD44" t="str">
            <v>Beaudoin</v>
          </cell>
          <cell r="AE44" t="str">
            <v/>
          </cell>
          <cell r="AF44" t="str">
            <v>jac_1</v>
          </cell>
          <cell r="AG44" t="str">
            <v>Beaudoin</v>
          </cell>
          <cell r="AH44" t="str">
            <v>Beaudoin</v>
          </cell>
          <cell r="AI44" t="str">
            <v>Marché Beaudoin</v>
          </cell>
          <cell r="AJ44" t="str">
            <v/>
          </cell>
          <cell r="AK44" t="str">
            <v>jac_1</v>
          </cell>
          <cell r="AL44" t="str">
            <v>Marché Beaudoin</v>
          </cell>
          <cell r="AM44" t="str">
            <v>Marché Beaudoin</v>
          </cell>
          <cell r="AN44" t="str">
            <v>Milieu urbain</v>
          </cell>
          <cell r="AO44" t="str">
            <v>Enquête auprès d'un client (pour l'eau de boisson et la situation sécuritaire)</v>
          </cell>
          <cell r="AP44" t="str">
            <v>Oui</v>
          </cell>
          <cell r="AQ44" t="str">
            <v/>
          </cell>
          <cell r="AR44" t="str">
            <v>Oui</v>
          </cell>
          <cell r="AS44" t="str">
            <v/>
          </cell>
          <cell r="AT44" t="str">
            <v>Femme</v>
          </cell>
          <cell r="AU44">
            <v>44527</v>
          </cell>
          <cell r="AV44">
            <v>44527</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Oui</v>
          </cell>
          <cell r="JG44" t="str">
            <v>Oui, je vais parfois/souvent chercher l'eau</v>
          </cell>
          <cell r="JH44" t="str">
            <v>boutique ou kiosque privé</v>
          </cell>
          <cell r="JI44" t="str">
            <v/>
          </cell>
          <cell r="JJ44" t="str">
            <v>boutique</v>
          </cell>
          <cell r="JK44" t="str">
            <v>boutik / kiòs priwe</v>
          </cell>
          <cell r="JL44" t="str">
            <v>boutik / kiòs priwe</v>
          </cell>
          <cell r="JM44" t="str">
            <v>Les autres points d'eau ne sont pas fonctionnels</v>
          </cell>
          <cell r="JN44" t="str">
            <v/>
          </cell>
          <cell r="JO44" t="str">
            <v>Moins de 15 min au total</v>
          </cell>
          <cell r="JP44" t="str">
            <v>gros bidon de 5 gallons (18,9 L)</v>
          </cell>
          <cell r="JQ44" t="str">
            <v>5gal</v>
          </cell>
          <cell r="JR44" t="str">
            <v>bidon ki vo 5 galon (18,9L)</v>
          </cell>
          <cell r="JS44" t="str">
            <v/>
          </cell>
          <cell r="JT44" t="str">
            <v/>
          </cell>
          <cell r="JU44" t="str">
            <v/>
          </cell>
          <cell r="JV44" t="str">
            <v/>
          </cell>
          <cell r="JW44" t="str">
            <v/>
          </cell>
          <cell r="JX44">
            <v>5</v>
          </cell>
          <cell r="JY44">
            <v>1</v>
          </cell>
          <cell r="JZ44" t="str">
            <v/>
          </cell>
          <cell r="KA44" t="str">
            <v>NA</v>
          </cell>
          <cell r="KB44">
            <v>1</v>
          </cell>
          <cell r="KC44" t="str">
            <v>Non</v>
          </cell>
          <cell r="KD44" t="str">
            <v>Oui, parfois</v>
          </cell>
          <cell r="KE44" t="str">
            <v>Oui</v>
          </cell>
          <cell r="KF44" t="str">
            <v>Je ne sais pas, je ne souhaite pas répondre</v>
          </cell>
          <cell r="KG44">
            <v>0</v>
          </cell>
          <cell r="KH44">
            <v>0</v>
          </cell>
          <cell r="KI44">
            <v>0</v>
          </cell>
          <cell r="KJ44">
            <v>0</v>
          </cell>
          <cell r="KK44">
            <v>0</v>
          </cell>
          <cell r="KL44">
            <v>0</v>
          </cell>
          <cell r="KM44">
            <v>0</v>
          </cell>
          <cell r="KN44">
            <v>0</v>
          </cell>
          <cell r="KO44">
            <v>0</v>
          </cell>
          <cell r="KP44">
            <v>0</v>
          </cell>
          <cell r="KQ44">
            <v>1</v>
          </cell>
          <cell r="KR44" t="str">
            <v/>
          </cell>
          <cell r="KS44" t="str">
            <v>Oui</v>
          </cell>
          <cell r="KT44" t="str">
            <v>L'augmentation des affrontements dans le bas de Port-au-Prince</v>
          </cell>
          <cell r="KU44">
            <v>1</v>
          </cell>
          <cell r="KV44">
            <v>0</v>
          </cell>
          <cell r="KW44">
            <v>0</v>
          </cell>
          <cell r="KX44" t="str">
            <v/>
          </cell>
          <cell r="KY44" t="str">
            <v>Aucun impact sur l'accès physique au marché</v>
          </cell>
          <cell r="KZ44">
            <v>0</v>
          </cell>
          <cell r="LA44">
            <v>0</v>
          </cell>
          <cell r="LB44">
            <v>0</v>
          </cell>
          <cell r="LC44">
            <v>1</v>
          </cell>
          <cell r="LD44">
            <v>0</v>
          </cell>
          <cell r="LE44">
            <v>0</v>
          </cell>
          <cell r="LF44" t="str">
            <v/>
          </cell>
          <cell r="LG44">
            <v>6</v>
          </cell>
          <cell r="LH44" t="str">
            <v>Sucre Huile Farine de blé Riz Mais Blé Haricot noir</v>
          </cell>
          <cell r="LI44">
            <v>1</v>
          </cell>
          <cell r="LJ44">
            <v>1</v>
          </cell>
          <cell r="LK44">
            <v>1</v>
          </cell>
          <cell r="LL44">
            <v>1</v>
          </cell>
          <cell r="LM44">
            <v>1</v>
          </cell>
          <cell r="LN44">
            <v>1</v>
          </cell>
          <cell r="LO44">
            <v>0</v>
          </cell>
          <cell r="LP44">
            <v>1</v>
          </cell>
          <cell r="LQ44">
            <v>0</v>
          </cell>
          <cell r="LR44">
            <v>0</v>
          </cell>
          <cell r="LS44">
            <v>2</v>
          </cell>
          <cell r="LT44">
            <v>6</v>
          </cell>
          <cell r="LU44">
            <v>3</v>
          </cell>
          <cell r="LV44">
            <v>1</v>
          </cell>
          <cell r="LW44">
            <v>8</v>
          </cell>
          <cell r="LX44">
            <v>3</v>
          </cell>
          <cell r="LY44" t="str">
            <v/>
          </cell>
          <cell r="LZ44">
            <v>2</v>
          </cell>
          <cell r="MA44" t="str">
            <v>Savon lessive Serviettes hygiéniques (femmes) Savon mains Dentifrice Papier toilette Déodorant Bokit</v>
          </cell>
          <cell r="MB44">
            <v>1</v>
          </cell>
          <cell r="MC44">
            <v>1</v>
          </cell>
          <cell r="MD44">
            <v>1</v>
          </cell>
          <cell r="ME44">
            <v>0</v>
          </cell>
          <cell r="MF44">
            <v>1</v>
          </cell>
          <cell r="MG44">
            <v>1</v>
          </cell>
          <cell r="MH44">
            <v>1</v>
          </cell>
          <cell r="MI44">
            <v>1</v>
          </cell>
          <cell r="MJ44">
            <v>0</v>
          </cell>
          <cell r="MK44">
            <v>0</v>
          </cell>
          <cell r="ML44">
            <v>1</v>
          </cell>
          <cell r="MM44">
            <v>24</v>
          </cell>
          <cell r="MN44">
            <v>6</v>
          </cell>
          <cell r="MO44" t="str">
            <v/>
          </cell>
          <cell r="MP44">
            <v>3</v>
          </cell>
          <cell r="MQ44">
            <v>6</v>
          </cell>
          <cell r="MR44">
            <v>6</v>
          </cell>
          <cell r="MS44">
            <v>6</v>
          </cell>
          <cell r="MT44" t="str">
            <v>Marteau</v>
          </cell>
          <cell r="MU44">
            <v>0</v>
          </cell>
          <cell r="MV44">
            <v>0</v>
          </cell>
          <cell r="MW44">
            <v>0</v>
          </cell>
          <cell r="MX44">
            <v>0</v>
          </cell>
          <cell r="MY44">
            <v>0</v>
          </cell>
          <cell r="MZ44">
            <v>1</v>
          </cell>
          <cell r="NA44">
            <v>0</v>
          </cell>
          <cell r="NB44">
            <v>0</v>
          </cell>
          <cell r="NC44">
            <v>0</v>
          </cell>
          <cell r="ND44">
            <v>0</v>
          </cell>
          <cell r="NE44">
            <v>0</v>
          </cell>
          <cell r="NF44">
            <v>0</v>
          </cell>
          <cell r="NG44">
            <v>0</v>
          </cell>
          <cell r="NH44" t="str">
            <v/>
          </cell>
          <cell r="NI44" t="str">
            <v/>
          </cell>
          <cell r="NJ44" t="str">
            <v/>
          </cell>
          <cell r="NK44" t="str">
            <v/>
          </cell>
          <cell r="NL44" t="str">
            <v/>
          </cell>
          <cell r="NM44">
            <v>2</v>
          </cell>
          <cell r="NN44" t="str">
            <v/>
          </cell>
          <cell r="NO44" t="str">
            <v/>
          </cell>
          <cell r="NP44" t="str">
            <v/>
          </cell>
          <cell r="NQ44" t="str">
            <v/>
          </cell>
          <cell r="NR44" t="str">
            <v/>
          </cell>
          <cell r="NS44" t="str">
            <v>Casserole Assiette Poêle Godet Cuillère de service Éponge</v>
          </cell>
          <cell r="NT44">
            <v>0</v>
          </cell>
          <cell r="NU44">
            <v>1</v>
          </cell>
          <cell r="NV44">
            <v>1</v>
          </cell>
          <cell r="NW44">
            <v>1</v>
          </cell>
          <cell r="NX44">
            <v>0</v>
          </cell>
          <cell r="NY44">
            <v>1</v>
          </cell>
          <cell r="NZ44">
            <v>1</v>
          </cell>
          <cell r="OA44">
            <v>0</v>
          </cell>
          <cell r="OB44">
            <v>1</v>
          </cell>
          <cell r="OC44">
            <v>0</v>
          </cell>
          <cell r="OD44">
            <v>0</v>
          </cell>
          <cell r="OE44" t="str">
            <v/>
          </cell>
          <cell r="OF44">
            <v>2</v>
          </cell>
          <cell r="OG44">
            <v>2</v>
          </cell>
          <cell r="OH44">
            <v>8</v>
          </cell>
          <cell r="OI44" t="str">
            <v/>
          </cell>
          <cell r="OJ44">
            <v>12</v>
          </cell>
          <cell r="OK44">
            <v>3</v>
          </cell>
          <cell r="OL44" t="str">
            <v/>
          </cell>
          <cell r="OM44">
            <v>2</v>
          </cell>
          <cell r="ON44" t="str">
            <v>Aucun</v>
          </cell>
          <cell r="OO44">
            <v>0</v>
          </cell>
          <cell r="OP44">
            <v>0</v>
          </cell>
          <cell r="OQ44">
            <v>0</v>
          </cell>
          <cell r="OR44">
            <v>0</v>
          </cell>
          <cell r="OS44">
            <v>0</v>
          </cell>
          <cell r="OT44">
            <v>0</v>
          </cell>
          <cell r="OU44">
            <v>0</v>
          </cell>
          <cell r="OV44">
            <v>0</v>
          </cell>
          <cell r="OW44">
            <v>1</v>
          </cell>
          <cell r="OX44" t="str">
            <v/>
          </cell>
          <cell r="OY44" t="str">
            <v>Lampe torche Radio</v>
          </cell>
          <cell r="OZ44">
            <v>1</v>
          </cell>
          <cell r="PA44">
            <v>0</v>
          </cell>
          <cell r="PB44">
            <v>0</v>
          </cell>
          <cell r="PC44">
            <v>1</v>
          </cell>
          <cell r="PD44">
            <v>0</v>
          </cell>
          <cell r="PE44">
            <v>0</v>
          </cell>
          <cell r="PF44">
            <v>3</v>
          </cell>
          <cell r="PG44" t="str">
            <v/>
          </cell>
          <cell r="PH44" t="str">
            <v/>
          </cell>
          <cell r="PI44">
            <v>2</v>
          </cell>
          <cell r="PJ44" t="str">
            <v>Brouette</v>
          </cell>
          <cell r="PK44">
            <v>0</v>
          </cell>
          <cell r="PL44">
            <v>0</v>
          </cell>
          <cell r="PM44">
            <v>0</v>
          </cell>
          <cell r="PN44">
            <v>0</v>
          </cell>
          <cell r="PO44">
            <v>0</v>
          </cell>
          <cell r="PP44">
            <v>1</v>
          </cell>
          <cell r="PQ44">
            <v>0</v>
          </cell>
          <cell r="PR44">
            <v>0</v>
          </cell>
          <cell r="PS44">
            <v>0</v>
          </cell>
          <cell r="PT44" t="str">
            <v/>
          </cell>
          <cell r="PU44" t="str">
            <v/>
          </cell>
          <cell r="PV44" t="str">
            <v/>
          </cell>
          <cell r="PW44" t="str">
            <v/>
          </cell>
          <cell r="PX44" t="str">
            <v/>
          </cell>
          <cell r="PY44" t="str">
            <v/>
          </cell>
          <cell r="PZ44" t="str">
            <v/>
          </cell>
          <cell r="QA44" t="str">
            <v/>
          </cell>
          <cell r="QB44" t="str">
            <v/>
          </cell>
          <cell r="QC44" t="str">
            <v/>
          </cell>
          <cell r="QD44" t="str">
            <v/>
          </cell>
          <cell r="QE44" t="str">
            <v/>
          </cell>
          <cell r="QF44" t="str">
            <v/>
          </cell>
          <cell r="QG44" t="str">
            <v/>
          </cell>
          <cell r="QH44" t="str">
            <v/>
          </cell>
          <cell r="QI44" t="str">
            <v/>
          </cell>
          <cell r="QJ44" t="str">
            <v/>
          </cell>
          <cell r="QK44" t="str">
            <v/>
          </cell>
          <cell r="QL44" t="str">
            <v/>
          </cell>
          <cell r="QM44" t="str">
            <v/>
          </cell>
          <cell r="QN44" t="str">
            <v/>
          </cell>
          <cell r="QO44" t="str">
            <v/>
          </cell>
          <cell r="QP44" t="str">
            <v/>
          </cell>
          <cell r="QQ44" t="str">
            <v/>
          </cell>
          <cell r="QR44" t="str">
            <v/>
          </cell>
          <cell r="QS44" t="str">
            <v/>
          </cell>
          <cell r="QT44" t="str">
            <v/>
          </cell>
          <cell r="QU44" t="str">
            <v/>
          </cell>
          <cell r="QV44" t="str">
            <v/>
          </cell>
          <cell r="QW44" t="str">
            <v/>
          </cell>
          <cell r="QX44" t="str">
            <v/>
          </cell>
          <cell r="QY44" t="str">
            <v/>
          </cell>
          <cell r="QZ44" t="str">
            <v/>
          </cell>
          <cell r="RA44" t="str">
            <v/>
          </cell>
          <cell r="RB44" t="str">
            <v/>
          </cell>
          <cell r="RC44" t="str">
            <v/>
          </cell>
          <cell r="RD44" t="str">
            <v/>
          </cell>
          <cell r="RE44" t="str">
            <v/>
          </cell>
          <cell r="RF44" t="str">
            <v/>
          </cell>
          <cell r="RG44" t="str">
            <v/>
          </cell>
          <cell r="RH44" t="str">
            <v/>
          </cell>
          <cell r="RI44" t="str">
            <v/>
          </cell>
          <cell r="RJ44" t="str">
            <v/>
          </cell>
          <cell r="RK44" t="str">
            <v/>
          </cell>
          <cell r="RL44" t="str">
            <v/>
          </cell>
          <cell r="RM44" t="str">
            <v/>
          </cell>
          <cell r="RN44" t="str">
            <v/>
          </cell>
          <cell r="RO44" t="str">
            <v/>
          </cell>
          <cell r="RP44" t="str">
            <v/>
          </cell>
          <cell r="RQ44" t="str">
            <v/>
          </cell>
          <cell r="RR44" t="str">
            <v>Brouette</v>
          </cell>
          <cell r="RS44">
            <v>0</v>
          </cell>
          <cell r="RT44">
            <v>0</v>
          </cell>
          <cell r="RU44">
            <v>0</v>
          </cell>
          <cell r="RV44">
            <v>0</v>
          </cell>
          <cell r="RW44">
            <v>0</v>
          </cell>
          <cell r="RX44">
            <v>1</v>
          </cell>
          <cell r="RY44">
            <v>0</v>
          </cell>
          <cell r="RZ44">
            <v>0</v>
          </cell>
          <cell r="SA44">
            <v>0</v>
          </cell>
          <cell r="SB44" t="str">
            <v/>
          </cell>
          <cell r="SC44" t="str">
            <v/>
          </cell>
          <cell r="SD44" t="str">
            <v/>
          </cell>
          <cell r="SE44" t="str">
            <v/>
          </cell>
          <cell r="SF44" t="str">
            <v/>
          </cell>
          <cell r="SG44" t="str">
            <v/>
          </cell>
          <cell r="SH44" t="str">
            <v/>
          </cell>
          <cell r="SI44" t="str">
            <v/>
          </cell>
          <cell r="SJ44" t="str">
            <v/>
          </cell>
          <cell r="SK44" t="str">
            <v/>
          </cell>
          <cell r="SL44" t="str">
            <v>Paiement frais scolaire (paiement uniforme,…)</v>
          </cell>
          <cell r="SM44">
            <v>0</v>
          </cell>
          <cell r="SN44">
            <v>1</v>
          </cell>
          <cell r="SO44">
            <v>0</v>
          </cell>
          <cell r="SP44">
            <v>0</v>
          </cell>
          <cell r="SQ44">
            <v>0</v>
          </cell>
          <cell r="SR44">
            <v>0</v>
          </cell>
          <cell r="SS44" t="str">
            <v/>
          </cell>
          <cell r="ST44" t="str">
            <v/>
          </cell>
          <cell r="SU44" t="str">
            <v/>
          </cell>
          <cell r="SV44" t="str">
            <v/>
          </cell>
          <cell r="SW44" t="str">
            <v/>
          </cell>
          <cell r="SX44" t="str">
            <v/>
          </cell>
          <cell r="SY44" t="str">
            <v/>
          </cell>
          <cell r="SZ44" t="str">
            <v/>
          </cell>
          <cell r="TA44" t="str">
            <v/>
          </cell>
          <cell r="TB44" t="str">
            <v/>
          </cell>
          <cell r="TC44" t="str">
            <v/>
          </cell>
          <cell r="TD44" t="str">
            <v/>
          </cell>
          <cell r="TE44" t="str">
            <v/>
          </cell>
          <cell r="TF44" t="str">
            <v/>
          </cell>
          <cell r="TG44" t="str">
            <v/>
          </cell>
          <cell r="TH44" t="str">
            <v/>
          </cell>
          <cell r="TI44" t="str">
            <v/>
          </cell>
          <cell r="TJ44" t="str">
            <v/>
          </cell>
          <cell r="TK44" t="str">
            <v/>
          </cell>
          <cell r="TL44" t="str">
            <v/>
          </cell>
          <cell r="TM44" t="str">
            <v/>
          </cell>
          <cell r="TN44">
            <v>0</v>
          </cell>
          <cell r="TO44">
            <v>0</v>
          </cell>
          <cell r="TP44">
            <v>0</v>
          </cell>
          <cell r="TQ44">
            <v>0</v>
          </cell>
          <cell r="TR44">
            <v>0</v>
          </cell>
          <cell r="TS44" t="str">
            <v>Ce client a ete tres jovial lors de la passation des questions</v>
          </cell>
          <cell r="TT44" t="str">
            <v/>
          </cell>
          <cell r="TU44">
            <v>237463713</v>
          </cell>
          <cell r="TV44" t="str">
            <v>eb41847a-624b-4689-bd8c-ba467f0e37ac</v>
          </cell>
          <cell r="TW44">
            <v>44530.799293981479</v>
          </cell>
          <cell r="TX44" t="str">
            <v/>
          </cell>
          <cell r="TY44" t="str">
            <v/>
          </cell>
          <cell r="TZ44" t="str">
            <v>submitted_via_web</v>
          </cell>
          <cell r="UA44" t="str">
            <v>icsm_haiti</v>
          </cell>
          <cell r="UB44" t="str">
            <v/>
          </cell>
          <cell r="UC44">
            <v>46</v>
          </cell>
          <cell r="UD44" t="str">
            <v/>
          </cell>
        </row>
        <row r="45">
          <cell r="D45">
            <v>44527.61624841435</v>
          </cell>
          <cell r="E45">
            <v>44527.636247326387</v>
          </cell>
          <cell r="F45">
            <v>44527</v>
          </cell>
          <cell r="H45" t="str">
            <v>audit.csv</v>
          </cell>
          <cell r="I45" t="str">
            <v>icsm_haiti</v>
          </cell>
          <cell r="J45" t="str">
            <v/>
          </cell>
          <cell r="K45" t="str">
            <v/>
          </cell>
          <cell r="L45">
            <v>44527</v>
          </cell>
          <cell r="M45" t="str">
            <v>Croix-Rouge Neerlandaise</v>
          </cell>
          <cell r="N45" t="str">
            <v/>
          </cell>
          <cell r="O45" t="str">
            <v>crnl</v>
          </cell>
          <cell r="P45" t="str">
            <v>Croix-Rouge Neerlandaise</v>
          </cell>
          <cell r="Q45" t="str">
            <v>Croix-Rouge Neerlandaise</v>
          </cell>
          <cell r="R45" t="str">
            <v>OJ_9690</v>
          </cell>
          <cell r="S45" t="str">
            <v/>
          </cell>
          <cell r="T45" t="str">
            <v>crnl_oj</v>
          </cell>
          <cell r="U45" t="str">
            <v>OJ_9690</v>
          </cell>
          <cell r="V45" t="str">
            <v>OJ_9690</v>
          </cell>
          <cell r="W45" t="str">
            <v>Sud-Est</v>
          </cell>
          <cell r="X45" t="str">
            <v>Jacmel</v>
          </cell>
          <cell r="Y45" t="str">
            <v>HT0211</v>
          </cell>
          <cell r="Z45" t="str">
            <v>Jacmel</v>
          </cell>
          <cell r="AA45" t="str">
            <v>1re Section Bas Cap Rouge</v>
          </cell>
          <cell r="AB45" t="str">
            <v>HT0211-01</v>
          </cell>
          <cell r="AC45" t="str">
            <v>1re Section Bas Cap Rouge</v>
          </cell>
          <cell r="AD45" t="str">
            <v>Beaudoin</v>
          </cell>
          <cell r="AE45" t="str">
            <v/>
          </cell>
          <cell r="AF45" t="str">
            <v>jac_1</v>
          </cell>
          <cell r="AG45" t="str">
            <v>Beaudoin</v>
          </cell>
          <cell r="AH45" t="str">
            <v>Beaudoin</v>
          </cell>
          <cell r="AI45" t="str">
            <v>Marché Beaudoin</v>
          </cell>
          <cell r="AJ45" t="str">
            <v/>
          </cell>
          <cell r="AK45" t="str">
            <v>jac_1</v>
          </cell>
          <cell r="AL45" t="str">
            <v>Marché Beaudoin</v>
          </cell>
          <cell r="AM45" t="str">
            <v>Marché Beaudoin</v>
          </cell>
          <cell r="AN45" t="str">
            <v>Milieu urbain</v>
          </cell>
          <cell r="AO45" t="str">
            <v>Enquête auprès d'un client (pour l'eau de boisson et la situation sécuritaire)</v>
          </cell>
          <cell r="AP45" t="str">
            <v>Oui</v>
          </cell>
          <cell r="AQ45" t="str">
            <v/>
          </cell>
          <cell r="AR45" t="str">
            <v>Oui</v>
          </cell>
          <cell r="AS45" t="str">
            <v/>
          </cell>
          <cell r="AT45" t="str">
            <v>Femme</v>
          </cell>
          <cell r="AU45">
            <v>44527</v>
          </cell>
          <cell r="AV45">
            <v>44527</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Oui</v>
          </cell>
          <cell r="JG45" t="str">
            <v>Oui, je vais parfois/souvent chercher l'eau</v>
          </cell>
          <cell r="JH45" t="str">
            <v>branchement chez un voisin</v>
          </cell>
          <cell r="JI45" t="str">
            <v/>
          </cell>
          <cell r="JJ45" t="str">
            <v>voisin</v>
          </cell>
          <cell r="JK45" t="str">
            <v>kay yon vwazen</v>
          </cell>
          <cell r="JL45" t="str">
            <v>kay yon vwazen</v>
          </cell>
          <cell r="JM45" t="str">
            <v>Il n'y a pas d'autres options dans ma zone</v>
          </cell>
          <cell r="JN45" t="str">
            <v/>
          </cell>
          <cell r="JO45" t="str">
            <v>Moins de 15 min au total</v>
          </cell>
          <cell r="JP45" t="str">
            <v>gros bidon de 5 gallons (18,9 L)</v>
          </cell>
          <cell r="JQ45" t="str">
            <v>5gal</v>
          </cell>
          <cell r="JR45" t="str">
            <v>bidon ki vo 5 galon (18,9L)</v>
          </cell>
          <cell r="JS45" t="str">
            <v/>
          </cell>
          <cell r="JT45" t="str">
            <v/>
          </cell>
          <cell r="JU45" t="str">
            <v/>
          </cell>
          <cell r="JV45" t="str">
            <v/>
          </cell>
          <cell r="JW45" t="str">
            <v/>
          </cell>
          <cell r="JX45">
            <v>5</v>
          </cell>
          <cell r="JY45">
            <v>1</v>
          </cell>
          <cell r="JZ45" t="str">
            <v/>
          </cell>
          <cell r="KA45" t="str">
            <v>NA</v>
          </cell>
          <cell r="KB45">
            <v>1</v>
          </cell>
          <cell r="KC45" t="str">
            <v>Non</v>
          </cell>
          <cell r="KD45" t="str">
            <v>Non, jamais.</v>
          </cell>
          <cell r="KE45" t="str">
            <v>Non</v>
          </cell>
          <cell r="KF45" t="str">
            <v/>
          </cell>
          <cell r="KG45" t="str">
            <v/>
          </cell>
          <cell r="KH45" t="str">
            <v/>
          </cell>
          <cell r="KI45" t="str">
            <v/>
          </cell>
          <cell r="KJ45" t="str">
            <v/>
          </cell>
          <cell r="KK45" t="str">
            <v/>
          </cell>
          <cell r="KL45" t="str">
            <v/>
          </cell>
          <cell r="KM45" t="str">
            <v/>
          </cell>
          <cell r="KN45" t="str">
            <v/>
          </cell>
          <cell r="KO45" t="str">
            <v/>
          </cell>
          <cell r="KP45" t="str">
            <v/>
          </cell>
          <cell r="KQ45" t="str">
            <v/>
          </cell>
          <cell r="KR45" t="str">
            <v/>
          </cell>
          <cell r="KS45" t="str">
            <v>Oui</v>
          </cell>
          <cell r="KT45" t="str">
            <v>Autre</v>
          </cell>
          <cell r="KU45">
            <v>0</v>
          </cell>
          <cell r="KV45">
            <v>0</v>
          </cell>
          <cell r="KW45">
            <v>1</v>
          </cell>
          <cell r="KX45" t="str">
            <v>Te gen grèv moun pat ka soti</v>
          </cell>
          <cell r="KY45" t="str">
            <v>Je ne me sens pas en sécurité lorsque j'accède au marché, car j'ai peur d'être pris pour cible ou d'être victime de violences.</v>
          </cell>
          <cell r="KZ45">
            <v>0</v>
          </cell>
          <cell r="LA45">
            <v>1</v>
          </cell>
          <cell r="LB45">
            <v>0</v>
          </cell>
          <cell r="LC45">
            <v>0</v>
          </cell>
          <cell r="LD45">
            <v>0</v>
          </cell>
          <cell r="LE45">
            <v>0</v>
          </cell>
          <cell r="LF45" t="str">
            <v/>
          </cell>
          <cell r="LG45">
            <v>3</v>
          </cell>
          <cell r="LH45" t="str">
            <v>Riz Sucre Farine de blé Huile</v>
          </cell>
          <cell r="LI45">
            <v>1</v>
          </cell>
          <cell r="LJ45">
            <v>1</v>
          </cell>
          <cell r="LK45">
            <v>0</v>
          </cell>
          <cell r="LL45">
            <v>0</v>
          </cell>
          <cell r="LM45">
            <v>1</v>
          </cell>
          <cell r="LN45">
            <v>0</v>
          </cell>
          <cell r="LO45">
            <v>0</v>
          </cell>
          <cell r="LP45">
            <v>1</v>
          </cell>
          <cell r="LQ45">
            <v>0</v>
          </cell>
          <cell r="LR45">
            <v>0</v>
          </cell>
          <cell r="LS45">
            <v>4</v>
          </cell>
          <cell r="LT45">
            <v>12</v>
          </cell>
          <cell r="LU45" t="str">
            <v/>
          </cell>
          <cell r="LV45" t="str">
            <v/>
          </cell>
          <cell r="LW45">
            <v>3</v>
          </cell>
          <cell r="LX45" t="str">
            <v/>
          </cell>
          <cell r="LY45" t="str">
            <v/>
          </cell>
          <cell r="LZ45">
            <v>2</v>
          </cell>
          <cell r="MA45" t="str">
            <v>Serviettes hygiéniques (femmes) Savon lessive Chlore en grain Papier toilette Dentifrice Déodorant Bokit Savon mains</v>
          </cell>
          <cell r="MB45">
            <v>1</v>
          </cell>
          <cell r="MC45">
            <v>1</v>
          </cell>
          <cell r="MD45">
            <v>1</v>
          </cell>
          <cell r="ME45">
            <v>1</v>
          </cell>
          <cell r="MF45">
            <v>1</v>
          </cell>
          <cell r="MG45">
            <v>1</v>
          </cell>
          <cell r="MH45">
            <v>1</v>
          </cell>
          <cell r="MI45">
            <v>1</v>
          </cell>
          <cell r="MJ45">
            <v>0</v>
          </cell>
          <cell r="MK45">
            <v>0</v>
          </cell>
          <cell r="ML45">
            <v>2</v>
          </cell>
          <cell r="MM45">
            <v>24</v>
          </cell>
          <cell r="MN45">
            <v>6</v>
          </cell>
          <cell r="MO45">
            <v>2</v>
          </cell>
          <cell r="MP45">
            <v>3</v>
          </cell>
          <cell r="MQ45">
            <v>6</v>
          </cell>
          <cell r="MR45">
            <v>3</v>
          </cell>
          <cell r="MS45">
            <v>12</v>
          </cell>
          <cell r="MT45" t="str">
            <v>Tôle</v>
          </cell>
          <cell r="MU45">
            <v>1</v>
          </cell>
          <cell r="MV45">
            <v>0</v>
          </cell>
          <cell r="MW45">
            <v>0</v>
          </cell>
          <cell r="MX45">
            <v>0</v>
          </cell>
          <cell r="MY45">
            <v>0</v>
          </cell>
          <cell r="MZ45">
            <v>0</v>
          </cell>
          <cell r="NA45">
            <v>0</v>
          </cell>
          <cell r="NB45">
            <v>0</v>
          </cell>
          <cell r="NC45">
            <v>0</v>
          </cell>
          <cell r="ND45">
            <v>0</v>
          </cell>
          <cell r="NE45">
            <v>0</v>
          </cell>
          <cell r="NF45">
            <v>0</v>
          </cell>
          <cell r="NG45">
            <v>0</v>
          </cell>
          <cell r="NH45">
            <v>15</v>
          </cell>
          <cell r="NI45" t="str">
            <v/>
          </cell>
          <cell r="NJ45" t="str">
            <v/>
          </cell>
          <cell r="NK45" t="str">
            <v/>
          </cell>
          <cell r="NL45" t="str">
            <v/>
          </cell>
          <cell r="NM45" t="str">
            <v/>
          </cell>
          <cell r="NN45" t="str">
            <v/>
          </cell>
          <cell r="NO45" t="str">
            <v/>
          </cell>
          <cell r="NP45" t="str">
            <v/>
          </cell>
          <cell r="NQ45" t="str">
            <v/>
          </cell>
          <cell r="NR45" t="str">
            <v/>
          </cell>
          <cell r="NS45" t="str">
            <v>Casserole Cuillère pour manger Godet Cuillère de service Grande bassine</v>
          </cell>
          <cell r="NT45">
            <v>0</v>
          </cell>
          <cell r="NU45">
            <v>1</v>
          </cell>
          <cell r="NV45">
            <v>0</v>
          </cell>
          <cell r="NW45">
            <v>1</v>
          </cell>
          <cell r="NX45">
            <v>1</v>
          </cell>
          <cell r="NY45">
            <v>0</v>
          </cell>
          <cell r="NZ45">
            <v>1</v>
          </cell>
          <cell r="OA45">
            <v>1</v>
          </cell>
          <cell r="OB45">
            <v>0</v>
          </cell>
          <cell r="OC45">
            <v>0</v>
          </cell>
          <cell r="OD45">
            <v>0</v>
          </cell>
          <cell r="OE45" t="str">
            <v/>
          </cell>
          <cell r="OF45">
            <v>5</v>
          </cell>
          <cell r="OG45" t="str">
            <v/>
          </cell>
          <cell r="OH45">
            <v>6</v>
          </cell>
          <cell r="OI45">
            <v>12</v>
          </cell>
          <cell r="OJ45" t="str">
            <v/>
          </cell>
          <cell r="OK45">
            <v>4</v>
          </cell>
          <cell r="OL45">
            <v>6</v>
          </cell>
          <cell r="OM45" t="str">
            <v/>
          </cell>
          <cell r="ON45" t="str">
            <v>Moustiquaire Préservatifs Medicaments contre les maladies chroniques Materiels de protection contre le Covid-19 (Gel hydroalchoolique, cache-nez) Service psychologique</v>
          </cell>
          <cell r="OO45">
            <v>0</v>
          </cell>
          <cell r="OP45">
            <v>0</v>
          </cell>
          <cell r="OQ45">
            <v>1</v>
          </cell>
          <cell r="OR45">
            <v>1</v>
          </cell>
          <cell r="OS45">
            <v>1</v>
          </cell>
          <cell r="OT45">
            <v>1</v>
          </cell>
          <cell r="OU45">
            <v>1</v>
          </cell>
          <cell r="OV45">
            <v>0</v>
          </cell>
          <cell r="OW45">
            <v>0</v>
          </cell>
          <cell r="OX45" t="str">
            <v/>
          </cell>
          <cell r="OY45" t="str">
            <v>Radio Lampe torche</v>
          </cell>
          <cell r="OZ45">
            <v>1</v>
          </cell>
          <cell r="PA45">
            <v>0</v>
          </cell>
          <cell r="PB45">
            <v>0</v>
          </cell>
          <cell r="PC45">
            <v>1</v>
          </cell>
          <cell r="PD45">
            <v>0</v>
          </cell>
          <cell r="PE45">
            <v>0</v>
          </cell>
          <cell r="PF45">
            <v>1</v>
          </cell>
          <cell r="PG45" t="str">
            <v/>
          </cell>
          <cell r="PH45" t="str">
            <v/>
          </cell>
          <cell r="PI45">
            <v>1</v>
          </cell>
          <cell r="PJ45" t="str">
            <v>Pelles Râteau Machette Pioche Brouette Houe</v>
          </cell>
          <cell r="PK45">
            <v>1</v>
          </cell>
          <cell r="PL45">
            <v>1</v>
          </cell>
          <cell r="PM45">
            <v>1</v>
          </cell>
          <cell r="PN45">
            <v>1</v>
          </cell>
          <cell r="PO45">
            <v>0</v>
          </cell>
          <cell r="PP45">
            <v>1</v>
          </cell>
          <cell r="PQ45">
            <v>1</v>
          </cell>
          <cell r="PR45">
            <v>0</v>
          </cell>
          <cell r="PS45">
            <v>0</v>
          </cell>
          <cell r="PT45" t="str">
            <v>Pelles</v>
          </cell>
          <cell r="PU45">
            <v>1</v>
          </cell>
          <cell r="PV45">
            <v>0</v>
          </cell>
          <cell r="PW45">
            <v>0</v>
          </cell>
          <cell r="PX45">
            <v>0</v>
          </cell>
          <cell r="PY45">
            <v>0</v>
          </cell>
          <cell r="PZ45">
            <v>0</v>
          </cell>
          <cell r="QA45">
            <v>0</v>
          </cell>
          <cell r="QB45">
            <v>0</v>
          </cell>
          <cell r="QC45">
            <v>0</v>
          </cell>
          <cell r="QD45" t="str">
            <v>Râteau</v>
          </cell>
          <cell r="QE45">
            <v>0</v>
          </cell>
          <cell r="QF45">
            <v>1</v>
          </cell>
          <cell r="QG45">
            <v>0</v>
          </cell>
          <cell r="QH45">
            <v>0</v>
          </cell>
          <cell r="QI45">
            <v>0</v>
          </cell>
          <cell r="QJ45">
            <v>0</v>
          </cell>
          <cell r="QK45">
            <v>0</v>
          </cell>
          <cell r="QL45">
            <v>0</v>
          </cell>
          <cell r="QM45">
            <v>0</v>
          </cell>
          <cell r="QN45" t="str">
            <v>Machette</v>
          </cell>
          <cell r="QO45">
            <v>0</v>
          </cell>
          <cell r="QP45">
            <v>0</v>
          </cell>
          <cell r="QQ45">
            <v>1</v>
          </cell>
          <cell r="QR45">
            <v>0</v>
          </cell>
          <cell r="QS45">
            <v>0</v>
          </cell>
          <cell r="QT45">
            <v>0</v>
          </cell>
          <cell r="QU45">
            <v>0</v>
          </cell>
          <cell r="QV45">
            <v>0</v>
          </cell>
          <cell r="QW45">
            <v>0</v>
          </cell>
          <cell r="QX45" t="str">
            <v>Pioche</v>
          </cell>
          <cell r="QY45">
            <v>0</v>
          </cell>
          <cell r="QZ45">
            <v>0</v>
          </cell>
          <cell r="RA45">
            <v>0</v>
          </cell>
          <cell r="RB45">
            <v>1</v>
          </cell>
          <cell r="RC45">
            <v>0</v>
          </cell>
          <cell r="RD45">
            <v>0</v>
          </cell>
          <cell r="RE45">
            <v>0</v>
          </cell>
          <cell r="RF45">
            <v>0</v>
          </cell>
          <cell r="RG45">
            <v>0</v>
          </cell>
          <cell r="RH45" t="str">
            <v/>
          </cell>
          <cell r="RI45" t="str">
            <v/>
          </cell>
          <cell r="RJ45" t="str">
            <v/>
          </cell>
          <cell r="RK45" t="str">
            <v/>
          </cell>
          <cell r="RL45" t="str">
            <v/>
          </cell>
          <cell r="RM45" t="str">
            <v/>
          </cell>
          <cell r="RN45" t="str">
            <v/>
          </cell>
          <cell r="RO45" t="str">
            <v/>
          </cell>
          <cell r="RP45" t="str">
            <v/>
          </cell>
          <cell r="RQ45" t="str">
            <v/>
          </cell>
          <cell r="RR45" t="str">
            <v>Brouette</v>
          </cell>
          <cell r="RS45">
            <v>0</v>
          </cell>
          <cell r="RT45">
            <v>0</v>
          </cell>
          <cell r="RU45">
            <v>0</v>
          </cell>
          <cell r="RV45">
            <v>0</v>
          </cell>
          <cell r="RW45">
            <v>0</v>
          </cell>
          <cell r="RX45">
            <v>1</v>
          </cell>
          <cell r="RY45">
            <v>0</v>
          </cell>
          <cell r="RZ45">
            <v>0</v>
          </cell>
          <cell r="SA45">
            <v>0</v>
          </cell>
          <cell r="SB45" t="str">
            <v>Houe</v>
          </cell>
          <cell r="SC45">
            <v>0</v>
          </cell>
          <cell r="SD45">
            <v>0</v>
          </cell>
          <cell r="SE45">
            <v>0</v>
          </cell>
          <cell r="SF45">
            <v>0</v>
          </cell>
          <cell r="SG45">
            <v>0</v>
          </cell>
          <cell r="SH45">
            <v>0</v>
          </cell>
          <cell r="SI45">
            <v>1</v>
          </cell>
          <cell r="SJ45">
            <v>0</v>
          </cell>
          <cell r="SK45">
            <v>0</v>
          </cell>
          <cell r="SL45" t="str">
            <v>Paiement frais scolaire (paiement uniforme,…)</v>
          </cell>
          <cell r="SM45">
            <v>0</v>
          </cell>
          <cell r="SN45">
            <v>1</v>
          </cell>
          <cell r="SO45">
            <v>0</v>
          </cell>
          <cell r="SP45">
            <v>0</v>
          </cell>
          <cell r="SQ45">
            <v>0</v>
          </cell>
          <cell r="SR45">
            <v>0</v>
          </cell>
          <cell r="SS45" t="str">
            <v/>
          </cell>
          <cell r="ST45" t="str">
            <v/>
          </cell>
          <cell r="SU45" t="str">
            <v/>
          </cell>
          <cell r="SV45" t="str">
            <v/>
          </cell>
          <cell r="SW45" t="str">
            <v/>
          </cell>
          <cell r="SX45" t="str">
            <v/>
          </cell>
          <cell r="SY45" t="str">
            <v/>
          </cell>
          <cell r="SZ45" t="str">
            <v/>
          </cell>
          <cell r="TA45" t="str">
            <v/>
          </cell>
          <cell r="TB45" t="str">
            <v/>
          </cell>
          <cell r="TC45" t="str">
            <v/>
          </cell>
          <cell r="TD45" t="str">
            <v/>
          </cell>
          <cell r="TE45" t="str">
            <v/>
          </cell>
          <cell r="TF45" t="str">
            <v/>
          </cell>
          <cell r="TG45" t="str">
            <v/>
          </cell>
          <cell r="TH45" t="str">
            <v/>
          </cell>
          <cell r="TI45" t="str">
            <v/>
          </cell>
          <cell r="TJ45" t="str">
            <v/>
          </cell>
          <cell r="TK45" t="str">
            <v/>
          </cell>
          <cell r="TL45" t="str">
            <v/>
          </cell>
          <cell r="TM45" t="str">
            <v/>
          </cell>
          <cell r="TN45">
            <v>0</v>
          </cell>
          <cell r="TO45">
            <v>0</v>
          </cell>
          <cell r="TP45">
            <v>0</v>
          </cell>
          <cell r="TQ45">
            <v>0</v>
          </cell>
          <cell r="TR45">
            <v>0</v>
          </cell>
          <cell r="TS45" t="str">
            <v>J'etais content de parler avec cet acheteur qui venait au marche</v>
          </cell>
          <cell r="TT45" t="str">
            <v/>
          </cell>
          <cell r="TU45">
            <v>237463725</v>
          </cell>
          <cell r="TV45" t="str">
            <v>846065ab-e154-4bf5-a19c-c6e9b1488c90</v>
          </cell>
          <cell r="TW45">
            <v>44530.799305555563</v>
          </cell>
          <cell r="TX45" t="str">
            <v/>
          </cell>
          <cell r="TY45" t="str">
            <v/>
          </cell>
          <cell r="TZ45" t="str">
            <v>submitted_via_web</v>
          </cell>
          <cell r="UA45" t="str">
            <v>icsm_haiti</v>
          </cell>
          <cell r="UB45" t="str">
            <v/>
          </cell>
          <cell r="UC45">
            <v>47</v>
          </cell>
          <cell r="UD45" t="str">
            <v/>
          </cell>
        </row>
        <row r="46">
          <cell r="D46">
            <v>44527.638454039348</v>
          </cell>
          <cell r="E46">
            <v>44527.643555405091</v>
          </cell>
          <cell r="F46">
            <v>44527</v>
          </cell>
          <cell r="H46" t="str">
            <v>audit.csv</v>
          </cell>
          <cell r="I46" t="str">
            <v>icsm_haiti</v>
          </cell>
          <cell r="J46" t="str">
            <v/>
          </cell>
          <cell r="K46" t="str">
            <v/>
          </cell>
          <cell r="L46">
            <v>44527</v>
          </cell>
          <cell r="M46" t="str">
            <v>Croix-Rouge Neerlandaise</v>
          </cell>
          <cell r="N46" t="str">
            <v/>
          </cell>
          <cell r="O46" t="str">
            <v>crnl</v>
          </cell>
          <cell r="P46" t="str">
            <v>Croix-Rouge Neerlandaise</v>
          </cell>
          <cell r="Q46" t="str">
            <v>Croix-Rouge Neerlandaise</v>
          </cell>
          <cell r="R46" t="str">
            <v>OJ_9690</v>
          </cell>
          <cell r="S46" t="str">
            <v/>
          </cell>
          <cell r="T46" t="str">
            <v>crnl_oj</v>
          </cell>
          <cell r="U46" t="str">
            <v>OJ_9690</v>
          </cell>
          <cell r="V46" t="str">
            <v>OJ_9690</v>
          </cell>
          <cell r="W46" t="str">
            <v>Sud-Est</v>
          </cell>
          <cell r="X46" t="str">
            <v>Jacmel</v>
          </cell>
          <cell r="Y46" t="str">
            <v>HT0211</v>
          </cell>
          <cell r="Z46" t="str">
            <v>Jacmel</v>
          </cell>
          <cell r="AA46" t="str">
            <v>1re Section Bas Cap Rouge</v>
          </cell>
          <cell r="AB46" t="str">
            <v>HT0211-01</v>
          </cell>
          <cell r="AC46" t="str">
            <v>1re Section Bas Cap Rouge</v>
          </cell>
          <cell r="AD46" t="str">
            <v>Beaudoin</v>
          </cell>
          <cell r="AE46" t="str">
            <v/>
          </cell>
          <cell r="AF46" t="str">
            <v>jac_1</v>
          </cell>
          <cell r="AG46" t="str">
            <v>Beaudoin</v>
          </cell>
          <cell r="AH46" t="str">
            <v>Beaudoin</v>
          </cell>
          <cell r="AI46" t="str">
            <v>Marché Beaudoin</v>
          </cell>
          <cell r="AJ46" t="str">
            <v/>
          </cell>
          <cell r="AK46" t="str">
            <v>jac_1</v>
          </cell>
          <cell r="AL46" t="str">
            <v>Marché Beaudoin</v>
          </cell>
          <cell r="AM46" t="str">
            <v>Marché Beaudoin</v>
          </cell>
          <cell r="AN46" t="str">
            <v>Milieu urbain</v>
          </cell>
          <cell r="AO46" t="str">
            <v>Enquête auprès d'un marchand</v>
          </cell>
          <cell r="AP46" t="str">
            <v>Oui</v>
          </cell>
          <cell r="AQ46" t="str">
            <v/>
          </cell>
          <cell r="AR46" t="str">
            <v>Oui</v>
          </cell>
          <cell r="AS46" t="str">
            <v/>
          </cell>
          <cell r="AT46" t="str">
            <v>Femme</v>
          </cell>
          <cell r="AU46">
            <v>44527</v>
          </cell>
          <cell r="AV46">
            <v>44527</v>
          </cell>
          <cell r="AW46" t="str">
            <v>Détaillant sur une table</v>
          </cell>
          <cell r="AX46" t="str">
            <v/>
          </cell>
          <cell r="AY46" t="str">
            <v>Charbon de bois</v>
          </cell>
          <cell r="AZ46">
            <v>0</v>
          </cell>
          <cell r="BA46">
            <v>0</v>
          </cell>
          <cell r="BB46">
            <v>1</v>
          </cell>
          <cell r="BC46">
            <v>0</v>
          </cell>
          <cell r="BD46" t="str">
            <v>charbon</v>
          </cell>
          <cell r="BE46" t="str">
            <v>Charbon de bois</v>
          </cell>
          <cell r="BF46" t="str">
            <v>En espèces (Gourde)</v>
          </cell>
          <cell r="BG46">
            <v>1</v>
          </cell>
          <cell r="BH46">
            <v>0</v>
          </cell>
          <cell r="BI46">
            <v>0</v>
          </cell>
          <cell r="BJ46">
            <v>0</v>
          </cell>
          <cell r="BK46">
            <v>0</v>
          </cell>
          <cell r="BL46">
            <v>0</v>
          </cell>
          <cell r="BM46">
            <v>0</v>
          </cell>
          <cell r="BN46">
            <v>0</v>
          </cell>
          <cell r="BO46">
            <v>0</v>
          </cell>
          <cell r="BP46">
            <v>0</v>
          </cell>
          <cell r="BQ46" t="str">
            <v/>
          </cell>
          <cell r="BR46" t="str">
            <v>Oui, il y a moins de commerçants par rapport au mois passé</v>
          </cell>
          <cell r="BS46" t="str">
            <v>Moins de 20</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v>75</v>
          </cell>
          <cell r="IE46" t="str">
            <v>Oui</v>
          </cell>
          <cell r="IF46" t="str">
            <v>Je ne sais pas, je ne souhaite pas répondre</v>
          </cell>
          <cell r="IG46" t="str">
            <v/>
          </cell>
          <cell r="IH46" t="str">
            <v/>
          </cell>
          <cell r="II46" t="str">
            <v/>
          </cell>
          <cell r="IJ46" t="str">
            <v/>
          </cell>
          <cell r="IK46" t="str">
            <v/>
          </cell>
          <cell r="IL46" t="str">
            <v/>
          </cell>
          <cell r="IM46" t="str">
            <v/>
          </cell>
          <cell r="IN46" t="str">
            <v/>
          </cell>
          <cell r="IO46" t="str">
            <v>Difficultés pour se réapprovisionner en marchandises</v>
          </cell>
          <cell r="IP46">
            <v>0</v>
          </cell>
          <cell r="IQ46">
            <v>0</v>
          </cell>
          <cell r="IR46">
            <v>0</v>
          </cell>
          <cell r="IS46">
            <v>1</v>
          </cell>
          <cell r="IT46">
            <v>0</v>
          </cell>
          <cell r="IU46">
            <v>0</v>
          </cell>
          <cell r="IV46">
            <v>0</v>
          </cell>
          <cell r="IW46">
            <v>0</v>
          </cell>
          <cell r="IX46" t="str">
            <v/>
          </cell>
          <cell r="IY46" t="str">
            <v>Oui</v>
          </cell>
          <cell r="IZ46" t="str">
            <v/>
          </cell>
          <cell r="JA46" t="str">
            <v>Charbon de bois</v>
          </cell>
          <cell r="JB46">
            <v>0</v>
          </cell>
          <cell r="JC46">
            <v>0</v>
          </cell>
          <cell r="JD46">
            <v>1</v>
          </cell>
          <cell r="JE46">
            <v>0</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cell r="JX46" t="str">
            <v/>
          </cell>
          <cell r="JY46" t="str">
            <v/>
          </cell>
          <cell r="JZ46" t="str">
            <v/>
          </cell>
          <cell r="KA46" t="str">
            <v/>
          </cell>
          <cell r="KB46" t="str">
            <v/>
          </cell>
          <cell r="KC46" t="str">
            <v/>
          </cell>
          <cell r="KD46" t="str">
            <v/>
          </cell>
          <cell r="KE46" t="str">
            <v/>
          </cell>
          <cell r="KF46" t="str">
            <v/>
          </cell>
          <cell r="KG46" t="str">
            <v/>
          </cell>
          <cell r="KH46" t="str">
            <v/>
          </cell>
          <cell r="KI46" t="str">
            <v/>
          </cell>
          <cell r="KJ46" t="str">
            <v/>
          </cell>
          <cell r="KK46" t="str">
            <v/>
          </cell>
          <cell r="KL46" t="str">
            <v/>
          </cell>
          <cell r="KM46" t="str">
            <v/>
          </cell>
          <cell r="KN46" t="str">
            <v/>
          </cell>
          <cell r="KO46" t="str">
            <v/>
          </cell>
          <cell r="KP46" t="str">
            <v/>
          </cell>
          <cell r="KQ46" t="str">
            <v/>
          </cell>
          <cell r="KR46" t="str">
            <v/>
          </cell>
          <cell r="KS46" t="str">
            <v/>
          </cell>
          <cell r="KT46" t="str">
            <v/>
          </cell>
          <cell r="KU46" t="str">
            <v/>
          </cell>
          <cell r="KV46" t="str">
            <v/>
          </cell>
          <cell r="KW46" t="str">
            <v/>
          </cell>
          <cell r="KX46" t="str">
            <v/>
          </cell>
          <cell r="KY46" t="str">
            <v/>
          </cell>
          <cell r="KZ46" t="str">
            <v/>
          </cell>
          <cell r="LA46" t="str">
            <v/>
          </cell>
          <cell r="LB46" t="str">
            <v/>
          </cell>
          <cell r="LC46" t="str">
            <v/>
          </cell>
          <cell r="LD46" t="str">
            <v/>
          </cell>
          <cell r="LE46" t="str">
            <v/>
          </cell>
          <cell r="LF46" t="str">
            <v/>
          </cell>
          <cell r="LG46" t="str">
            <v/>
          </cell>
          <cell r="LH46" t="str">
            <v/>
          </cell>
          <cell r="LI46" t="str">
            <v/>
          </cell>
          <cell r="LJ46" t="str">
            <v/>
          </cell>
          <cell r="LK46" t="str">
            <v/>
          </cell>
          <cell r="LL46" t="str">
            <v/>
          </cell>
          <cell r="LM46" t="str">
            <v/>
          </cell>
          <cell r="LN46" t="str">
            <v/>
          </cell>
          <cell r="LO46" t="str">
            <v/>
          </cell>
          <cell r="LP46" t="str">
            <v/>
          </cell>
          <cell r="LQ46" t="str">
            <v/>
          </cell>
          <cell r="LR46" t="str">
            <v/>
          </cell>
          <cell r="LS46" t="str">
            <v/>
          </cell>
          <cell r="LT46" t="str">
            <v/>
          </cell>
          <cell r="LU46" t="str">
            <v/>
          </cell>
          <cell r="LV46" t="str">
            <v/>
          </cell>
          <cell r="LW46" t="str">
            <v/>
          </cell>
          <cell r="LX46" t="str">
            <v/>
          </cell>
          <cell r="LY46" t="str">
            <v/>
          </cell>
          <cell r="LZ46" t="str">
            <v/>
          </cell>
          <cell r="MA46" t="str">
            <v/>
          </cell>
          <cell r="MB46" t="str">
            <v/>
          </cell>
          <cell r="MC46" t="str">
            <v/>
          </cell>
          <cell r="MD46" t="str">
            <v/>
          </cell>
          <cell r="ME46" t="str">
            <v/>
          </cell>
          <cell r="MF46" t="str">
            <v/>
          </cell>
          <cell r="MG46" t="str">
            <v/>
          </cell>
          <cell r="MH46" t="str">
            <v/>
          </cell>
          <cell r="MI46" t="str">
            <v/>
          </cell>
          <cell r="MJ46" t="str">
            <v/>
          </cell>
          <cell r="MK46" t="str">
            <v/>
          </cell>
          <cell r="ML46" t="str">
            <v/>
          </cell>
          <cell r="MM46" t="str">
            <v/>
          </cell>
          <cell r="MN46" t="str">
            <v/>
          </cell>
          <cell r="MO46" t="str">
            <v/>
          </cell>
          <cell r="MP46" t="str">
            <v/>
          </cell>
          <cell r="MQ46" t="str">
            <v/>
          </cell>
          <cell r="MR46" t="str">
            <v/>
          </cell>
          <cell r="MS46" t="str">
            <v/>
          </cell>
          <cell r="MT46" t="str">
            <v/>
          </cell>
          <cell r="MU46" t="str">
            <v/>
          </cell>
          <cell r="MV46" t="str">
            <v/>
          </cell>
          <cell r="MW46" t="str">
            <v/>
          </cell>
          <cell r="MX46" t="str">
            <v/>
          </cell>
          <cell r="MY46" t="str">
            <v/>
          </cell>
          <cell r="MZ46" t="str">
            <v/>
          </cell>
          <cell r="NA46" t="str">
            <v/>
          </cell>
          <cell r="NB46" t="str">
            <v/>
          </cell>
          <cell r="NC46" t="str">
            <v/>
          </cell>
          <cell r="ND46" t="str">
            <v/>
          </cell>
          <cell r="NE46" t="str">
            <v/>
          </cell>
          <cell r="NF46" t="str">
            <v/>
          </cell>
          <cell r="NG46" t="str">
            <v/>
          </cell>
          <cell r="NH46" t="str">
            <v/>
          </cell>
          <cell r="NI46" t="str">
            <v/>
          </cell>
          <cell r="NJ46" t="str">
            <v/>
          </cell>
          <cell r="NK46" t="str">
            <v/>
          </cell>
          <cell r="NL46" t="str">
            <v/>
          </cell>
          <cell r="NM46" t="str">
            <v/>
          </cell>
          <cell r="NN46" t="str">
            <v/>
          </cell>
          <cell r="NO46" t="str">
            <v/>
          </cell>
          <cell r="NP46" t="str">
            <v/>
          </cell>
          <cell r="NQ46" t="str">
            <v/>
          </cell>
          <cell r="NR46" t="str">
            <v/>
          </cell>
          <cell r="NS46" t="str">
            <v/>
          </cell>
          <cell r="NT46" t="str">
            <v/>
          </cell>
          <cell r="NU46" t="str">
            <v/>
          </cell>
          <cell r="NV46" t="str">
            <v/>
          </cell>
          <cell r="NW46" t="str">
            <v/>
          </cell>
          <cell r="NX46" t="str">
            <v/>
          </cell>
          <cell r="NY46" t="str">
            <v/>
          </cell>
          <cell r="NZ46" t="str">
            <v/>
          </cell>
          <cell r="OA46" t="str">
            <v/>
          </cell>
          <cell r="OB46" t="str">
            <v/>
          </cell>
          <cell r="OC46" t="str">
            <v/>
          </cell>
          <cell r="OD46" t="str">
            <v/>
          </cell>
          <cell r="OE46" t="str">
            <v/>
          </cell>
          <cell r="OF46" t="str">
            <v/>
          </cell>
          <cell r="OG46" t="str">
            <v/>
          </cell>
          <cell r="OH46" t="str">
            <v/>
          </cell>
          <cell r="OI46" t="str">
            <v/>
          </cell>
          <cell r="OJ46" t="str">
            <v/>
          </cell>
          <cell r="OK46" t="str">
            <v/>
          </cell>
          <cell r="OL46" t="str">
            <v/>
          </cell>
          <cell r="OM46" t="str">
            <v/>
          </cell>
          <cell r="ON46" t="str">
            <v/>
          </cell>
          <cell r="OO46" t="str">
            <v/>
          </cell>
          <cell r="OP46" t="str">
            <v/>
          </cell>
          <cell r="OQ46" t="str">
            <v/>
          </cell>
          <cell r="OR46" t="str">
            <v/>
          </cell>
          <cell r="OS46" t="str">
            <v/>
          </cell>
          <cell r="OT46" t="str">
            <v/>
          </cell>
          <cell r="OU46" t="str">
            <v/>
          </cell>
          <cell r="OV46" t="str">
            <v/>
          </cell>
          <cell r="OW46" t="str">
            <v/>
          </cell>
          <cell r="OX46" t="str">
            <v/>
          </cell>
          <cell r="OY46" t="str">
            <v/>
          </cell>
          <cell r="OZ46" t="str">
            <v/>
          </cell>
          <cell r="PA46" t="str">
            <v/>
          </cell>
          <cell r="PB46" t="str">
            <v/>
          </cell>
          <cell r="PC46" t="str">
            <v/>
          </cell>
          <cell r="PD46" t="str">
            <v/>
          </cell>
          <cell r="PE46" t="str">
            <v/>
          </cell>
          <cell r="PF46" t="str">
            <v/>
          </cell>
          <cell r="PG46" t="str">
            <v/>
          </cell>
          <cell r="PH46" t="str">
            <v/>
          </cell>
          <cell r="PI46" t="str">
            <v/>
          </cell>
          <cell r="PJ46" t="str">
            <v/>
          </cell>
          <cell r="PK46" t="str">
            <v/>
          </cell>
          <cell r="PL46" t="str">
            <v/>
          </cell>
          <cell r="PM46" t="str">
            <v/>
          </cell>
          <cell r="PN46" t="str">
            <v/>
          </cell>
          <cell r="PO46" t="str">
            <v/>
          </cell>
          <cell r="PP46" t="str">
            <v/>
          </cell>
          <cell r="PQ46" t="str">
            <v/>
          </cell>
          <cell r="PR46" t="str">
            <v/>
          </cell>
          <cell r="PS46" t="str">
            <v/>
          </cell>
          <cell r="PT46" t="str">
            <v/>
          </cell>
          <cell r="PU46" t="str">
            <v/>
          </cell>
          <cell r="PV46" t="str">
            <v/>
          </cell>
          <cell r="PW46" t="str">
            <v/>
          </cell>
          <cell r="PX46" t="str">
            <v/>
          </cell>
          <cell r="PY46" t="str">
            <v/>
          </cell>
          <cell r="PZ46" t="str">
            <v/>
          </cell>
          <cell r="QA46" t="str">
            <v/>
          </cell>
          <cell r="QB46" t="str">
            <v/>
          </cell>
          <cell r="QC46" t="str">
            <v/>
          </cell>
          <cell r="QD46" t="str">
            <v/>
          </cell>
          <cell r="QE46" t="str">
            <v/>
          </cell>
          <cell r="QF46" t="str">
            <v/>
          </cell>
          <cell r="QG46" t="str">
            <v/>
          </cell>
          <cell r="QH46" t="str">
            <v/>
          </cell>
          <cell r="QI46" t="str">
            <v/>
          </cell>
          <cell r="QJ46" t="str">
            <v/>
          </cell>
          <cell r="QK46" t="str">
            <v/>
          </cell>
          <cell r="QL46" t="str">
            <v/>
          </cell>
          <cell r="QM46" t="str">
            <v/>
          </cell>
          <cell r="QN46" t="str">
            <v/>
          </cell>
          <cell r="QO46" t="str">
            <v/>
          </cell>
          <cell r="QP46" t="str">
            <v/>
          </cell>
          <cell r="QQ46" t="str">
            <v/>
          </cell>
          <cell r="QR46" t="str">
            <v/>
          </cell>
          <cell r="QS46" t="str">
            <v/>
          </cell>
          <cell r="QT46" t="str">
            <v/>
          </cell>
          <cell r="QU46" t="str">
            <v/>
          </cell>
          <cell r="QV46" t="str">
            <v/>
          </cell>
          <cell r="QW46" t="str">
            <v/>
          </cell>
          <cell r="QX46" t="str">
            <v/>
          </cell>
          <cell r="QY46" t="str">
            <v/>
          </cell>
          <cell r="QZ46" t="str">
            <v/>
          </cell>
          <cell r="RA46" t="str">
            <v/>
          </cell>
          <cell r="RB46" t="str">
            <v/>
          </cell>
          <cell r="RC46" t="str">
            <v/>
          </cell>
          <cell r="RD46" t="str">
            <v/>
          </cell>
          <cell r="RE46" t="str">
            <v/>
          </cell>
          <cell r="RF46" t="str">
            <v/>
          </cell>
          <cell r="RG46" t="str">
            <v/>
          </cell>
          <cell r="RH46" t="str">
            <v/>
          </cell>
          <cell r="RI46" t="str">
            <v/>
          </cell>
          <cell r="RJ46" t="str">
            <v/>
          </cell>
          <cell r="RK46" t="str">
            <v/>
          </cell>
          <cell r="RL46" t="str">
            <v/>
          </cell>
          <cell r="RM46" t="str">
            <v/>
          </cell>
          <cell r="RN46" t="str">
            <v/>
          </cell>
          <cell r="RO46" t="str">
            <v/>
          </cell>
          <cell r="RP46" t="str">
            <v/>
          </cell>
          <cell r="RQ46" t="str">
            <v/>
          </cell>
          <cell r="RR46" t="str">
            <v/>
          </cell>
          <cell r="RS46" t="str">
            <v/>
          </cell>
          <cell r="RT46" t="str">
            <v/>
          </cell>
          <cell r="RU46" t="str">
            <v/>
          </cell>
          <cell r="RV46" t="str">
            <v/>
          </cell>
          <cell r="RW46" t="str">
            <v/>
          </cell>
          <cell r="RX46" t="str">
            <v/>
          </cell>
          <cell r="RY46" t="str">
            <v/>
          </cell>
          <cell r="RZ46" t="str">
            <v/>
          </cell>
          <cell r="SA46" t="str">
            <v/>
          </cell>
          <cell r="SB46" t="str">
            <v/>
          </cell>
          <cell r="SC46" t="str">
            <v/>
          </cell>
          <cell r="SD46" t="str">
            <v/>
          </cell>
          <cell r="SE46" t="str">
            <v/>
          </cell>
          <cell r="SF46" t="str">
            <v/>
          </cell>
          <cell r="SG46" t="str">
            <v/>
          </cell>
          <cell r="SH46" t="str">
            <v/>
          </cell>
          <cell r="SI46" t="str">
            <v/>
          </cell>
          <cell r="SJ46" t="str">
            <v/>
          </cell>
          <cell r="SK46" t="str">
            <v/>
          </cell>
          <cell r="SL46" t="str">
            <v/>
          </cell>
          <cell r="SM46" t="str">
            <v/>
          </cell>
          <cell r="SN46" t="str">
            <v/>
          </cell>
          <cell r="SO46" t="str">
            <v/>
          </cell>
          <cell r="SP46" t="str">
            <v/>
          </cell>
          <cell r="SQ46" t="str">
            <v/>
          </cell>
          <cell r="SR46" t="str">
            <v/>
          </cell>
          <cell r="SS46" t="str">
            <v/>
          </cell>
          <cell r="ST46" t="str">
            <v/>
          </cell>
          <cell r="SU46" t="str">
            <v/>
          </cell>
          <cell r="SV46" t="str">
            <v/>
          </cell>
          <cell r="SW46" t="str">
            <v/>
          </cell>
          <cell r="SX46" t="str">
            <v/>
          </cell>
          <cell r="SY46" t="str">
            <v/>
          </cell>
          <cell r="SZ46" t="str">
            <v/>
          </cell>
          <cell r="TA46" t="str">
            <v/>
          </cell>
          <cell r="TB46" t="str">
            <v/>
          </cell>
          <cell r="TC46" t="str">
            <v/>
          </cell>
          <cell r="TD46" t="str">
            <v/>
          </cell>
          <cell r="TE46" t="str">
            <v/>
          </cell>
          <cell r="TF46" t="str">
            <v/>
          </cell>
          <cell r="TG46" t="str">
            <v/>
          </cell>
          <cell r="TH46" t="str">
            <v/>
          </cell>
          <cell r="TI46" t="str">
            <v/>
          </cell>
          <cell r="TJ46" t="str">
            <v/>
          </cell>
          <cell r="TK46" t="str">
            <v/>
          </cell>
          <cell r="TL46" t="str">
            <v/>
          </cell>
          <cell r="TM46" t="str">
            <v/>
          </cell>
          <cell r="TN46">
            <v>0</v>
          </cell>
          <cell r="TO46">
            <v>0</v>
          </cell>
          <cell r="TP46">
            <v>0</v>
          </cell>
          <cell r="TQ46">
            <v>0</v>
          </cell>
          <cell r="TR46">
            <v>0</v>
          </cell>
          <cell r="TS46" t="str">
            <v>Cette marchande de charbon de bois n'a pas de telephone</v>
          </cell>
          <cell r="TT46" t="str">
            <v/>
          </cell>
          <cell r="TU46">
            <v>237463729</v>
          </cell>
          <cell r="TV46" t="str">
            <v>c08a3c36-f90d-49fb-8540-3be64ae8f68e</v>
          </cell>
          <cell r="TW46">
            <v>44530.799317129633</v>
          </cell>
          <cell r="TX46" t="str">
            <v/>
          </cell>
          <cell r="TY46" t="str">
            <v/>
          </cell>
          <cell r="TZ46" t="str">
            <v>submitted_via_web</v>
          </cell>
          <cell r="UA46" t="str">
            <v>icsm_haiti</v>
          </cell>
          <cell r="UB46" t="str">
            <v/>
          </cell>
          <cell r="UC46">
            <v>48</v>
          </cell>
          <cell r="UD46" t="str">
            <v/>
          </cell>
        </row>
        <row r="47">
          <cell r="D47">
            <v>44527.645385763892</v>
          </cell>
          <cell r="E47">
            <v>44527.653462627313</v>
          </cell>
          <cell r="F47">
            <v>44527</v>
          </cell>
          <cell r="H47" t="str">
            <v>audit.csv</v>
          </cell>
          <cell r="I47" t="str">
            <v>icsm_haiti</v>
          </cell>
          <cell r="J47" t="str">
            <v/>
          </cell>
          <cell r="K47" t="str">
            <v/>
          </cell>
          <cell r="L47">
            <v>44527</v>
          </cell>
          <cell r="M47" t="str">
            <v>Croix-Rouge Neerlandaise</v>
          </cell>
          <cell r="N47" t="str">
            <v/>
          </cell>
          <cell r="O47" t="str">
            <v>crnl</v>
          </cell>
          <cell r="P47" t="str">
            <v>Croix-Rouge Neerlandaise</v>
          </cell>
          <cell r="Q47" t="str">
            <v>Croix-Rouge Neerlandaise</v>
          </cell>
          <cell r="R47" t="str">
            <v>OJ_9690</v>
          </cell>
          <cell r="S47" t="str">
            <v/>
          </cell>
          <cell r="T47" t="str">
            <v>crnl_oj</v>
          </cell>
          <cell r="U47" t="str">
            <v>OJ_9690</v>
          </cell>
          <cell r="V47" t="str">
            <v>OJ_9690</v>
          </cell>
          <cell r="W47" t="str">
            <v>Sud-Est</v>
          </cell>
          <cell r="X47" t="str">
            <v>Jacmel</v>
          </cell>
          <cell r="Y47" t="str">
            <v>HT0211</v>
          </cell>
          <cell r="Z47" t="str">
            <v>Jacmel</v>
          </cell>
          <cell r="AA47" t="str">
            <v>1re Section Bas Cap Rouge</v>
          </cell>
          <cell r="AB47" t="str">
            <v>HT0211-01</v>
          </cell>
          <cell r="AC47" t="str">
            <v>1re Section Bas Cap Rouge</v>
          </cell>
          <cell r="AD47" t="str">
            <v>Beaudoin</v>
          </cell>
          <cell r="AE47" t="str">
            <v/>
          </cell>
          <cell r="AF47" t="str">
            <v>jac_1</v>
          </cell>
          <cell r="AG47" t="str">
            <v>Beaudoin</v>
          </cell>
          <cell r="AH47" t="str">
            <v>Beaudoin</v>
          </cell>
          <cell r="AI47" t="str">
            <v>Marché Beaudoin</v>
          </cell>
          <cell r="AJ47" t="str">
            <v/>
          </cell>
          <cell r="AK47" t="str">
            <v>jac_1</v>
          </cell>
          <cell r="AL47" t="str">
            <v>Marché Beaudoin</v>
          </cell>
          <cell r="AM47" t="str">
            <v>Marché Beaudoin</v>
          </cell>
          <cell r="AN47" t="str">
            <v>Milieu urbain</v>
          </cell>
          <cell r="AO47" t="str">
            <v>Enquête auprès d'un marchand</v>
          </cell>
          <cell r="AP47" t="str">
            <v>Oui</v>
          </cell>
          <cell r="AQ47" t="str">
            <v/>
          </cell>
          <cell r="AR47" t="str">
            <v>Oui</v>
          </cell>
          <cell r="AS47" t="str">
            <v/>
          </cell>
          <cell r="AT47" t="str">
            <v>Femme</v>
          </cell>
          <cell r="AU47">
            <v>44527</v>
          </cell>
          <cell r="AV47">
            <v>44527</v>
          </cell>
          <cell r="AW47" t="str">
            <v>Détaillant sur une table</v>
          </cell>
          <cell r="AX47" t="str">
            <v/>
          </cell>
          <cell r="AY47" t="str">
            <v>Charbon de bois</v>
          </cell>
          <cell r="AZ47">
            <v>0</v>
          </cell>
          <cell r="BA47">
            <v>0</v>
          </cell>
          <cell r="BB47">
            <v>1</v>
          </cell>
          <cell r="BC47">
            <v>0</v>
          </cell>
          <cell r="BD47" t="str">
            <v>charbon</v>
          </cell>
          <cell r="BE47" t="str">
            <v>Charbon de bois</v>
          </cell>
          <cell r="BF47" t="str">
            <v>En espèces (Gourde)</v>
          </cell>
          <cell r="BG47">
            <v>1</v>
          </cell>
          <cell r="BH47">
            <v>0</v>
          </cell>
          <cell r="BI47">
            <v>0</v>
          </cell>
          <cell r="BJ47">
            <v>0</v>
          </cell>
          <cell r="BK47">
            <v>0</v>
          </cell>
          <cell r="BL47">
            <v>0</v>
          </cell>
          <cell r="BM47">
            <v>0</v>
          </cell>
          <cell r="BN47">
            <v>0</v>
          </cell>
          <cell r="BO47">
            <v>0</v>
          </cell>
          <cell r="BP47">
            <v>0</v>
          </cell>
          <cell r="BQ47" t="str">
            <v/>
          </cell>
          <cell r="BR47" t="str">
            <v>Non, il n'y a pas eu de variation</v>
          </cell>
          <cell r="BS47" t="str">
            <v>Moins de 20</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v>50</v>
          </cell>
          <cell r="IE47" t="str">
            <v>Oui</v>
          </cell>
          <cell r="IF47" t="str">
            <v>Oui</v>
          </cell>
          <cell r="IG47" t="str">
            <v>Vols ou pillages Manifestations</v>
          </cell>
          <cell r="IH47">
            <v>1</v>
          </cell>
          <cell r="II47">
            <v>0</v>
          </cell>
          <cell r="IJ47">
            <v>1</v>
          </cell>
          <cell r="IK47">
            <v>0</v>
          </cell>
          <cell r="IL47">
            <v>0</v>
          </cell>
          <cell r="IM47">
            <v>0</v>
          </cell>
          <cell r="IN47" t="str">
            <v/>
          </cell>
          <cell r="IO47" t="str">
            <v>Difficultés pour se réapprovisionner en marchandises</v>
          </cell>
          <cell r="IP47">
            <v>0</v>
          </cell>
          <cell r="IQ47">
            <v>0</v>
          </cell>
          <cell r="IR47">
            <v>0</v>
          </cell>
          <cell r="IS47">
            <v>1</v>
          </cell>
          <cell r="IT47">
            <v>0</v>
          </cell>
          <cell r="IU47">
            <v>0</v>
          </cell>
          <cell r="IV47">
            <v>0</v>
          </cell>
          <cell r="IW47">
            <v>0</v>
          </cell>
          <cell r="IX47" t="str">
            <v/>
          </cell>
          <cell r="IY47" t="str">
            <v>Oui</v>
          </cell>
          <cell r="IZ47" t="str">
            <v/>
          </cell>
          <cell r="JA47" t="str">
            <v>Charbon de bois</v>
          </cell>
          <cell r="JB47">
            <v>0</v>
          </cell>
          <cell r="JC47">
            <v>0</v>
          </cell>
          <cell r="JD47">
            <v>1</v>
          </cell>
          <cell r="JE47">
            <v>0</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cell r="MA47" t="str">
            <v/>
          </cell>
          <cell r="MB47" t="str">
            <v/>
          </cell>
          <cell r="MC47" t="str">
            <v/>
          </cell>
          <cell r="MD47" t="str">
            <v/>
          </cell>
          <cell r="ME47" t="str">
            <v/>
          </cell>
          <cell r="MF47" t="str">
            <v/>
          </cell>
          <cell r="MG47" t="str">
            <v/>
          </cell>
          <cell r="MH47" t="str">
            <v/>
          </cell>
          <cell r="MI47" t="str">
            <v/>
          </cell>
          <cell r="MJ47" t="str">
            <v/>
          </cell>
          <cell r="MK47" t="str">
            <v/>
          </cell>
          <cell r="ML47" t="str">
            <v/>
          </cell>
          <cell r="MM47" t="str">
            <v/>
          </cell>
          <cell r="MN47" t="str">
            <v/>
          </cell>
          <cell r="MO47" t="str">
            <v/>
          </cell>
          <cell r="MP47" t="str">
            <v/>
          </cell>
          <cell r="MQ47" t="str">
            <v/>
          </cell>
          <cell r="MR47" t="str">
            <v/>
          </cell>
          <cell r="MS47" t="str">
            <v/>
          </cell>
          <cell r="MT47" t="str">
            <v/>
          </cell>
          <cell r="MU47" t="str">
            <v/>
          </cell>
          <cell r="MV47" t="str">
            <v/>
          </cell>
          <cell r="MW47" t="str">
            <v/>
          </cell>
          <cell r="MX47" t="str">
            <v/>
          </cell>
          <cell r="MY47" t="str">
            <v/>
          </cell>
          <cell r="MZ47" t="str">
            <v/>
          </cell>
          <cell r="NA47" t="str">
            <v/>
          </cell>
          <cell r="NB47" t="str">
            <v/>
          </cell>
          <cell r="NC47" t="str">
            <v/>
          </cell>
          <cell r="ND47" t="str">
            <v/>
          </cell>
          <cell r="NE47" t="str">
            <v/>
          </cell>
          <cell r="NF47" t="str">
            <v/>
          </cell>
          <cell r="NG47" t="str">
            <v/>
          </cell>
          <cell r="NH47" t="str">
            <v/>
          </cell>
          <cell r="NI47" t="str">
            <v/>
          </cell>
          <cell r="NJ47" t="str">
            <v/>
          </cell>
          <cell r="NK47" t="str">
            <v/>
          </cell>
          <cell r="NL47" t="str">
            <v/>
          </cell>
          <cell r="NM47" t="str">
            <v/>
          </cell>
          <cell r="NN47" t="str">
            <v/>
          </cell>
          <cell r="NO47" t="str">
            <v/>
          </cell>
          <cell r="NP47" t="str">
            <v/>
          </cell>
          <cell r="NQ47" t="str">
            <v/>
          </cell>
          <cell r="NR47" t="str">
            <v/>
          </cell>
          <cell r="NS47" t="str">
            <v/>
          </cell>
          <cell r="NT47" t="str">
            <v/>
          </cell>
          <cell r="NU47" t="str">
            <v/>
          </cell>
          <cell r="NV47" t="str">
            <v/>
          </cell>
          <cell r="NW47" t="str">
            <v/>
          </cell>
          <cell r="NX47" t="str">
            <v/>
          </cell>
          <cell r="NY47" t="str">
            <v/>
          </cell>
          <cell r="NZ47" t="str">
            <v/>
          </cell>
          <cell r="OA47" t="str">
            <v/>
          </cell>
          <cell r="OB47" t="str">
            <v/>
          </cell>
          <cell r="OC47" t="str">
            <v/>
          </cell>
          <cell r="OD47" t="str">
            <v/>
          </cell>
          <cell r="OE47" t="str">
            <v/>
          </cell>
          <cell r="OF47" t="str">
            <v/>
          </cell>
          <cell r="OG47" t="str">
            <v/>
          </cell>
          <cell r="OH47" t="str">
            <v/>
          </cell>
          <cell r="OI47" t="str">
            <v/>
          </cell>
          <cell r="OJ47" t="str">
            <v/>
          </cell>
          <cell r="OK47" t="str">
            <v/>
          </cell>
          <cell r="OL47" t="str">
            <v/>
          </cell>
          <cell r="OM47" t="str">
            <v/>
          </cell>
          <cell r="ON47" t="str">
            <v/>
          </cell>
          <cell r="OO47" t="str">
            <v/>
          </cell>
          <cell r="OP47" t="str">
            <v/>
          </cell>
          <cell r="OQ47" t="str">
            <v/>
          </cell>
          <cell r="OR47" t="str">
            <v/>
          </cell>
          <cell r="OS47" t="str">
            <v/>
          </cell>
          <cell r="OT47" t="str">
            <v/>
          </cell>
          <cell r="OU47" t="str">
            <v/>
          </cell>
          <cell r="OV47" t="str">
            <v/>
          </cell>
          <cell r="OW47" t="str">
            <v/>
          </cell>
          <cell r="OX47" t="str">
            <v/>
          </cell>
          <cell r="OY47" t="str">
            <v/>
          </cell>
          <cell r="OZ47" t="str">
            <v/>
          </cell>
          <cell r="PA47" t="str">
            <v/>
          </cell>
          <cell r="PB47" t="str">
            <v/>
          </cell>
          <cell r="PC47" t="str">
            <v/>
          </cell>
          <cell r="PD47" t="str">
            <v/>
          </cell>
          <cell r="PE47" t="str">
            <v/>
          </cell>
          <cell r="PF47" t="str">
            <v/>
          </cell>
          <cell r="PG47" t="str">
            <v/>
          </cell>
          <cell r="PH47" t="str">
            <v/>
          </cell>
          <cell r="PI47" t="str">
            <v/>
          </cell>
          <cell r="PJ47" t="str">
            <v/>
          </cell>
          <cell r="PK47" t="str">
            <v/>
          </cell>
          <cell r="PL47" t="str">
            <v/>
          </cell>
          <cell r="PM47" t="str">
            <v/>
          </cell>
          <cell r="PN47" t="str">
            <v/>
          </cell>
          <cell r="PO47" t="str">
            <v/>
          </cell>
          <cell r="PP47" t="str">
            <v/>
          </cell>
          <cell r="PQ47" t="str">
            <v/>
          </cell>
          <cell r="PR47" t="str">
            <v/>
          </cell>
          <cell r="PS47" t="str">
            <v/>
          </cell>
          <cell r="PT47" t="str">
            <v/>
          </cell>
          <cell r="PU47" t="str">
            <v/>
          </cell>
          <cell r="PV47" t="str">
            <v/>
          </cell>
          <cell r="PW47" t="str">
            <v/>
          </cell>
          <cell r="PX47" t="str">
            <v/>
          </cell>
          <cell r="PY47" t="str">
            <v/>
          </cell>
          <cell r="PZ47" t="str">
            <v/>
          </cell>
          <cell r="QA47" t="str">
            <v/>
          </cell>
          <cell r="QB47" t="str">
            <v/>
          </cell>
          <cell r="QC47" t="str">
            <v/>
          </cell>
          <cell r="QD47" t="str">
            <v/>
          </cell>
          <cell r="QE47" t="str">
            <v/>
          </cell>
          <cell r="QF47" t="str">
            <v/>
          </cell>
          <cell r="QG47" t="str">
            <v/>
          </cell>
          <cell r="QH47" t="str">
            <v/>
          </cell>
          <cell r="QI47" t="str">
            <v/>
          </cell>
          <cell r="QJ47" t="str">
            <v/>
          </cell>
          <cell r="QK47" t="str">
            <v/>
          </cell>
          <cell r="QL47" t="str">
            <v/>
          </cell>
          <cell r="QM47" t="str">
            <v/>
          </cell>
          <cell r="QN47" t="str">
            <v/>
          </cell>
          <cell r="QO47" t="str">
            <v/>
          </cell>
          <cell r="QP47" t="str">
            <v/>
          </cell>
          <cell r="QQ47" t="str">
            <v/>
          </cell>
          <cell r="QR47" t="str">
            <v/>
          </cell>
          <cell r="QS47" t="str">
            <v/>
          </cell>
          <cell r="QT47" t="str">
            <v/>
          </cell>
          <cell r="QU47" t="str">
            <v/>
          </cell>
          <cell r="QV47" t="str">
            <v/>
          </cell>
          <cell r="QW47" t="str">
            <v/>
          </cell>
          <cell r="QX47" t="str">
            <v/>
          </cell>
          <cell r="QY47" t="str">
            <v/>
          </cell>
          <cell r="QZ47" t="str">
            <v/>
          </cell>
          <cell r="RA47" t="str">
            <v/>
          </cell>
          <cell r="RB47" t="str">
            <v/>
          </cell>
          <cell r="RC47" t="str">
            <v/>
          </cell>
          <cell r="RD47" t="str">
            <v/>
          </cell>
          <cell r="RE47" t="str">
            <v/>
          </cell>
          <cell r="RF47" t="str">
            <v/>
          </cell>
          <cell r="RG47" t="str">
            <v/>
          </cell>
          <cell r="RH47" t="str">
            <v/>
          </cell>
          <cell r="RI47" t="str">
            <v/>
          </cell>
          <cell r="RJ47" t="str">
            <v/>
          </cell>
          <cell r="RK47" t="str">
            <v/>
          </cell>
          <cell r="RL47" t="str">
            <v/>
          </cell>
          <cell r="RM47" t="str">
            <v/>
          </cell>
          <cell r="RN47" t="str">
            <v/>
          </cell>
          <cell r="RO47" t="str">
            <v/>
          </cell>
          <cell r="RP47" t="str">
            <v/>
          </cell>
          <cell r="RQ47" t="str">
            <v/>
          </cell>
          <cell r="RR47" t="str">
            <v/>
          </cell>
          <cell r="RS47" t="str">
            <v/>
          </cell>
          <cell r="RT47" t="str">
            <v/>
          </cell>
          <cell r="RU47" t="str">
            <v/>
          </cell>
          <cell r="RV47" t="str">
            <v/>
          </cell>
          <cell r="RW47" t="str">
            <v/>
          </cell>
          <cell r="RX47" t="str">
            <v/>
          </cell>
          <cell r="RY47" t="str">
            <v/>
          </cell>
          <cell r="RZ47" t="str">
            <v/>
          </cell>
          <cell r="SA47" t="str">
            <v/>
          </cell>
          <cell r="SB47" t="str">
            <v/>
          </cell>
          <cell r="SC47" t="str">
            <v/>
          </cell>
          <cell r="SD47" t="str">
            <v/>
          </cell>
          <cell r="SE47" t="str">
            <v/>
          </cell>
          <cell r="SF47" t="str">
            <v/>
          </cell>
          <cell r="SG47" t="str">
            <v/>
          </cell>
          <cell r="SH47" t="str">
            <v/>
          </cell>
          <cell r="SI47" t="str">
            <v/>
          </cell>
          <cell r="SJ47" t="str">
            <v/>
          </cell>
          <cell r="SK47" t="str">
            <v/>
          </cell>
          <cell r="SL47" t="str">
            <v/>
          </cell>
          <cell r="SM47" t="str">
            <v/>
          </cell>
          <cell r="SN47" t="str">
            <v/>
          </cell>
          <cell r="SO47" t="str">
            <v/>
          </cell>
          <cell r="SP47" t="str">
            <v/>
          </cell>
          <cell r="SQ47" t="str">
            <v/>
          </cell>
          <cell r="SR47" t="str">
            <v/>
          </cell>
          <cell r="SS47" t="str">
            <v/>
          </cell>
          <cell r="ST47" t="str">
            <v/>
          </cell>
          <cell r="SU47" t="str">
            <v/>
          </cell>
          <cell r="SV47" t="str">
            <v/>
          </cell>
          <cell r="SW47" t="str">
            <v/>
          </cell>
          <cell r="SX47" t="str">
            <v/>
          </cell>
          <cell r="SY47" t="str">
            <v/>
          </cell>
          <cell r="SZ47" t="str">
            <v/>
          </cell>
          <cell r="TA47" t="str">
            <v/>
          </cell>
          <cell r="TB47" t="str">
            <v/>
          </cell>
          <cell r="TC47" t="str">
            <v/>
          </cell>
          <cell r="TD47" t="str">
            <v/>
          </cell>
          <cell r="TE47" t="str">
            <v/>
          </cell>
          <cell r="TF47" t="str">
            <v/>
          </cell>
          <cell r="TG47" t="str">
            <v/>
          </cell>
          <cell r="TH47" t="str">
            <v/>
          </cell>
          <cell r="TI47" t="str">
            <v/>
          </cell>
          <cell r="TJ47" t="str">
            <v/>
          </cell>
          <cell r="TK47" t="str">
            <v/>
          </cell>
          <cell r="TL47" t="str">
            <v/>
          </cell>
          <cell r="TM47" t="str">
            <v/>
          </cell>
          <cell r="TN47">
            <v>0</v>
          </cell>
          <cell r="TO47">
            <v>0</v>
          </cell>
          <cell r="TP47">
            <v>0</v>
          </cell>
          <cell r="TQ47">
            <v>0</v>
          </cell>
          <cell r="TR47">
            <v>0</v>
          </cell>
          <cell r="TS47" t="str">
            <v>Cette marchande de charbon de bois est une ancienne dame qui partageait les informations avec moi</v>
          </cell>
          <cell r="TT47" t="str">
            <v/>
          </cell>
          <cell r="TU47">
            <v>237463734</v>
          </cell>
          <cell r="TV47" t="str">
            <v>72cd71e7-b606-489c-b52a-2f340624dc73</v>
          </cell>
          <cell r="TW47">
            <v>44530.799328703702</v>
          </cell>
          <cell r="TX47" t="str">
            <v/>
          </cell>
          <cell r="TY47" t="str">
            <v/>
          </cell>
          <cell r="TZ47" t="str">
            <v>submitted_via_web</v>
          </cell>
          <cell r="UA47" t="str">
            <v>icsm_haiti</v>
          </cell>
          <cell r="UB47" t="str">
            <v/>
          </cell>
          <cell r="UC47">
            <v>49</v>
          </cell>
          <cell r="UD47" t="str">
            <v/>
          </cell>
        </row>
        <row r="48">
          <cell r="D48">
            <v>44527.655325821761</v>
          </cell>
          <cell r="E48">
            <v>44527.663307905103</v>
          </cell>
          <cell r="F48">
            <v>44527</v>
          </cell>
          <cell r="H48" t="str">
            <v>audit.csv</v>
          </cell>
          <cell r="I48" t="str">
            <v>icsm_haiti</v>
          </cell>
          <cell r="J48" t="str">
            <v/>
          </cell>
          <cell r="K48" t="str">
            <v/>
          </cell>
          <cell r="L48">
            <v>44527</v>
          </cell>
          <cell r="M48" t="str">
            <v>Croix-Rouge Neerlandaise</v>
          </cell>
          <cell r="N48" t="str">
            <v/>
          </cell>
          <cell r="O48" t="str">
            <v>crnl</v>
          </cell>
          <cell r="P48" t="str">
            <v>Croix-Rouge Neerlandaise</v>
          </cell>
          <cell r="Q48" t="str">
            <v>Croix-Rouge Neerlandaise</v>
          </cell>
          <cell r="R48" t="str">
            <v>OJ_9690</v>
          </cell>
          <cell r="S48" t="str">
            <v/>
          </cell>
          <cell r="T48" t="str">
            <v>crnl_oj</v>
          </cell>
          <cell r="U48" t="str">
            <v>OJ_9690</v>
          </cell>
          <cell r="V48" t="str">
            <v>OJ_9690</v>
          </cell>
          <cell r="W48" t="str">
            <v>Sud-Est</v>
          </cell>
          <cell r="X48" t="str">
            <v>Jacmel</v>
          </cell>
          <cell r="Y48" t="str">
            <v>HT0211</v>
          </cell>
          <cell r="Z48" t="str">
            <v>Jacmel</v>
          </cell>
          <cell r="AA48" t="str">
            <v>1re Section Bas Cap Rouge</v>
          </cell>
          <cell r="AB48" t="str">
            <v>HT0211-01</v>
          </cell>
          <cell r="AC48" t="str">
            <v>1re Section Bas Cap Rouge</v>
          </cell>
          <cell r="AD48" t="str">
            <v>Beaudoin</v>
          </cell>
          <cell r="AE48" t="str">
            <v/>
          </cell>
          <cell r="AF48" t="str">
            <v>jac_1</v>
          </cell>
          <cell r="AG48" t="str">
            <v>Beaudoin</v>
          </cell>
          <cell r="AH48" t="str">
            <v>Beaudoin</v>
          </cell>
          <cell r="AI48" t="str">
            <v>Marché Beaudoin</v>
          </cell>
          <cell r="AJ48" t="str">
            <v/>
          </cell>
          <cell r="AK48" t="str">
            <v>jac_1</v>
          </cell>
          <cell r="AL48" t="str">
            <v>Marché Beaudoin</v>
          </cell>
          <cell r="AM48" t="str">
            <v>Marché Beaudoin</v>
          </cell>
          <cell r="AN48" t="str">
            <v>Milieu urbain</v>
          </cell>
          <cell r="AO48" t="str">
            <v>Enquête auprès d'un marchand</v>
          </cell>
          <cell r="AP48" t="str">
            <v>Oui</v>
          </cell>
          <cell r="AQ48" t="str">
            <v/>
          </cell>
          <cell r="AR48" t="str">
            <v>Oui</v>
          </cell>
          <cell r="AS48" t="str">
            <v/>
          </cell>
          <cell r="AT48" t="str">
            <v>Femme</v>
          </cell>
          <cell r="AU48">
            <v>44527</v>
          </cell>
          <cell r="AV48">
            <v>44527</v>
          </cell>
          <cell r="AW48" t="str">
            <v>Détaillant avec boutique</v>
          </cell>
          <cell r="AX48" t="str">
            <v/>
          </cell>
          <cell r="AY48" t="str">
            <v>Nourriture</v>
          </cell>
          <cell r="AZ48">
            <v>1</v>
          </cell>
          <cell r="BA48">
            <v>0</v>
          </cell>
          <cell r="BB48">
            <v>0</v>
          </cell>
          <cell r="BC48">
            <v>0</v>
          </cell>
          <cell r="BD48" t="str">
            <v>nourriture</v>
          </cell>
          <cell r="BE48" t="str">
            <v>Nourriture</v>
          </cell>
          <cell r="BF48" t="str">
            <v>En espèces (Gourde)</v>
          </cell>
          <cell r="BG48">
            <v>1</v>
          </cell>
          <cell r="BH48">
            <v>0</v>
          </cell>
          <cell r="BI48">
            <v>0</v>
          </cell>
          <cell r="BJ48">
            <v>0</v>
          </cell>
          <cell r="BK48">
            <v>0</v>
          </cell>
          <cell r="BL48">
            <v>0</v>
          </cell>
          <cell r="BM48">
            <v>0</v>
          </cell>
          <cell r="BN48">
            <v>0</v>
          </cell>
          <cell r="BO48">
            <v>0</v>
          </cell>
          <cell r="BP48">
            <v>0</v>
          </cell>
          <cell r="BQ48" t="str">
            <v/>
          </cell>
          <cell r="BR48" t="str">
            <v>Non, il n'y a pas eu de variation</v>
          </cell>
          <cell r="BS48" t="str">
            <v>Je ne sais pas / Je ne souhaite pas répondre</v>
          </cell>
          <cell r="BT48" t="str">
            <v>Aucun</v>
          </cell>
          <cell r="BU48">
            <v>0</v>
          </cell>
          <cell r="BV48">
            <v>0</v>
          </cell>
          <cell r="BW48">
            <v>0</v>
          </cell>
          <cell r="BX48">
            <v>0</v>
          </cell>
          <cell r="BY48">
            <v>0</v>
          </cell>
          <cell r="BZ48">
            <v>0</v>
          </cell>
          <cell r="CA48">
            <v>0</v>
          </cell>
          <cell r="CB48">
            <v>1</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Oui</v>
          </cell>
          <cell r="DI48" t="str">
            <v>Article indisponible chez les fournisseurs</v>
          </cell>
          <cell r="DJ48">
            <v>0</v>
          </cell>
          <cell r="DK48">
            <v>0</v>
          </cell>
          <cell r="DL48">
            <v>0</v>
          </cell>
          <cell r="DM48">
            <v>0</v>
          </cell>
          <cell r="DN48">
            <v>0</v>
          </cell>
          <cell r="DO48">
            <v>0</v>
          </cell>
          <cell r="DP48">
            <v>0</v>
          </cell>
          <cell r="DQ48">
            <v>1</v>
          </cell>
          <cell r="DR48">
            <v>0</v>
          </cell>
          <cell r="DS48">
            <v>0</v>
          </cell>
          <cell r="DT48">
            <v>0</v>
          </cell>
          <cell r="DU48">
            <v>0</v>
          </cell>
          <cell r="DV48">
            <v>0</v>
          </cell>
          <cell r="DW48">
            <v>0</v>
          </cell>
          <cell r="DX48" t="str">
            <v/>
          </cell>
          <cell r="DY48" t="str">
            <v>Aucun</v>
          </cell>
          <cell r="DZ48">
            <v>0</v>
          </cell>
          <cell r="EA48">
            <v>0</v>
          </cell>
          <cell r="EB48">
            <v>0</v>
          </cell>
          <cell r="EC48">
            <v>0</v>
          </cell>
          <cell r="ED48">
            <v>0</v>
          </cell>
          <cell r="EE48">
            <v>0</v>
          </cell>
          <cell r="EF48">
            <v>0</v>
          </cell>
          <cell r="EG48">
            <v>1</v>
          </cell>
          <cell r="EH48" t="str">
            <v>Non</v>
          </cell>
          <cell r="EI48" t="str">
            <v>Non</v>
          </cell>
          <cell r="EJ48" t="str">
            <v>Oui</v>
          </cell>
          <cell r="EK48" t="str">
            <v>Sud-Est</v>
          </cell>
          <cell r="EL48" t="str">
            <v>Meme</v>
          </cell>
          <cell r="EM48" t="str">
            <v>Jacmel</v>
          </cell>
          <cell r="EN48" t="str">
            <v>Meme</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Non</v>
          </cell>
          <cell r="IG48" t="str">
            <v/>
          </cell>
          <cell r="IH48" t="str">
            <v/>
          </cell>
          <cell r="II48" t="str">
            <v/>
          </cell>
          <cell r="IJ48" t="str">
            <v/>
          </cell>
          <cell r="IK48" t="str">
            <v/>
          </cell>
          <cell r="IL48" t="str">
            <v/>
          </cell>
          <cell r="IM48" t="str">
            <v/>
          </cell>
          <cell r="IN48" t="str">
            <v/>
          </cell>
          <cell r="IO48" t="str">
            <v>Risques de vols ou pillages</v>
          </cell>
          <cell r="IP48">
            <v>1</v>
          </cell>
          <cell r="IQ48">
            <v>0</v>
          </cell>
          <cell r="IR48">
            <v>0</v>
          </cell>
          <cell r="IS48">
            <v>0</v>
          </cell>
          <cell r="IT48">
            <v>0</v>
          </cell>
          <cell r="IU48">
            <v>0</v>
          </cell>
          <cell r="IV48">
            <v>0</v>
          </cell>
          <cell r="IW48">
            <v>0</v>
          </cell>
          <cell r="IX48" t="str">
            <v/>
          </cell>
          <cell r="IY48" t="str">
            <v>Je ne sais pas, je ne souhaite pas répondre</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cell r="MA48" t="str">
            <v/>
          </cell>
          <cell r="MB48" t="str">
            <v/>
          </cell>
          <cell r="MC48" t="str">
            <v/>
          </cell>
          <cell r="MD48" t="str">
            <v/>
          </cell>
          <cell r="ME48" t="str">
            <v/>
          </cell>
          <cell r="MF48" t="str">
            <v/>
          </cell>
          <cell r="MG48" t="str">
            <v/>
          </cell>
          <cell r="MH48" t="str">
            <v/>
          </cell>
          <cell r="MI48" t="str">
            <v/>
          </cell>
          <cell r="MJ48" t="str">
            <v/>
          </cell>
          <cell r="MK48" t="str">
            <v/>
          </cell>
          <cell r="ML48" t="str">
            <v/>
          </cell>
          <cell r="MM48" t="str">
            <v/>
          </cell>
          <cell r="MN48" t="str">
            <v/>
          </cell>
          <cell r="MO48" t="str">
            <v/>
          </cell>
          <cell r="MP48" t="str">
            <v/>
          </cell>
          <cell r="MQ48" t="str">
            <v/>
          </cell>
          <cell r="MR48" t="str">
            <v/>
          </cell>
          <cell r="MS48" t="str">
            <v/>
          </cell>
          <cell r="MT48" t="str">
            <v/>
          </cell>
          <cell r="MU48" t="str">
            <v/>
          </cell>
          <cell r="MV48" t="str">
            <v/>
          </cell>
          <cell r="MW48" t="str">
            <v/>
          </cell>
          <cell r="MX48" t="str">
            <v/>
          </cell>
          <cell r="MY48" t="str">
            <v/>
          </cell>
          <cell r="MZ48" t="str">
            <v/>
          </cell>
          <cell r="NA48" t="str">
            <v/>
          </cell>
          <cell r="NB48" t="str">
            <v/>
          </cell>
          <cell r="NC48" t="str">
            <v/>
          </cell>
          <cell r="ND48" t="str">
            <v/>
          </cell>
          <cell r="NE48" t="str">
            <v/>
          </cell>
          <cell r="NF48" t="str">
            <v/>
          </cell>
          <cell r="NG48" t="str">
            <v/>
          </cell>
          <cell r="NH48" t="str">
            <v/>
          </cell>
          <cell r="NI48" t="str">
            <v/>
          </cell>
          <cell r="NJ48" t="str">
            <v/>
          </cell>
          <cell r="NK48" t="str">
            <v/>
          </cell>
          <cell r="NL48" t="str">
            <v/>
          </cell>
          <cell r="NM48" t="str">
            <v/>
          </cell>
          <cell r="NN48" t="str">
            <v/>
          </cell>
          <cell r="NO48" t="str">
            <v/>
          </cell>
          <cell r="NP48" t="str">
            <v/>
          </cell>
          <cell r="NQ48" t="str">
            <v/>
          </cell>
          <cell r="NR48" t="str">
            <v/>
          </cell>
          <cell r="NS48" t="str">
            <v/>
          </cell>
          <cell r="NT48" t="str">
            <v/>
          </cell>
          <cell r="NU48" t="str">
            <v/>
          </cell>
          <cell r="NV48" t="str">
            <v/>
          </cell>
          <cell r="NW48" t="str">
            <v/>
          </cell>
          <cell r="NX48" t="str">
            <v/>
          </cell>
          <cell r="NY48" t="str">
            <v/>
          </cell>
          <cell r="NZ48" t="str">
            <v/>
          </cell>
          <cell r="OA48" t="str">
            <v/>
          </cell>
          <cell r="OB48" t="str">
            <v/>
          </cell>
          <cell r="OC48" t="str">
            <v/>
          </cell>
          <cell r="OD48" t="str">
            <v/>
          </cell>
          <cell r="OE48" t="str">
            <v/>
          </cell>
          <cell r="OF48" t="str">
            <v/>
          </cell>
          <cell r="OG48" t="str">
            <v/>
          </cell>
          <cell r="OH48" t="str">
            <v/>
          </cell>
          <cell r="OI48" t="str">
            <v/>
          </cell>
          <cell r="OJ48" t="str">
            <v/>
          </cell>
          <cell r="OK48" t="str">
            <v/>
          </cell>
          <cell r="OL48" t="str">
            <v/>
          </cell>
          <cell r="OM48" t="str">
            <v/>
          </cell>
          <cell r="ON48" t="str">
            <v/>
          </cell>
          <cell r="OO48" t="str">
            <v/>
          </cell>
          <cell r="OP48" t="str">
            <v/>
          </cell>
          <cell r="OQ48" t="str">
            <v/>
          </cell>
          <cell r="OR48" t="str">
            <v/>
          </cell>
          <cell r="OS48" t="str">
            <v/>
          </cell>
          <cell r="OT48" t="str">
            <v/>
          </cell>
          <cell r="OU48" t="str">
            <v/>
          </cell>
          <cell r="OV48" t="str">
            <v/>
          </cell>
          <cell r="OW48" t="str">
            <v/>
          </cell>
          <cell r="OX48" t="str">
            <v/>
          </cell>
          <cell r="OY48" t="str">
            <v/>
          </cell>
          <cell r="OZ48" t="str">
            <v/>
          </cell>
          <cell r="PA48" t="str">
            <v/>
          </cell>
          <cell r="PB48" t="str">
            <v/>
          </cell>
          <cell r="PC48" t="str">
            <v/>
          </cell>
          <cell r="PD48" t="str">
            <v/>
          </cell>
          <cell r="PE48" t="str">
            <v/>
          </cell>
          <cell r="PF48" t="str">
            <v/>
          </cell>
          <cell r="PG48" t="str">
            <v/>
          </cell>
          <cell r="PH48" t="str">
            <v/>
          </cell>
          <cell r="PI48" t="str">
            <v/>
          </cell>
          <cell r="PJ48" t="str">
            <v/>
          </cell>
          <cell r="PK48" t="str">
            <v/>
          </cell>
          <cell r="PL48" t="str">
            <v/>
          </cell>
          <cell r="PM48" t="str">
            <v/>
          </cell>
          <cell r="PN48" t="str">
            <v/>
          </cell>
          <cell r="PO48" t="str">
            <v/>
          </cell>
          <cell r="PP48" t="str">
            <v/>
          </cell>
          <cell r="PQ48" t="str">
            <v/>
          </cell>
          <cell r="PR48" t="str">
            <v/>
          </cell>
          <cell r="PS48" t="str">
            <v/>
          </cell>
          <cell r="PT48" t="str">
            <v/>
          </cell>
          <cell r="PU48" t="str">
            <v/>
          </cell>
          <cell r="PV48" t="str">
            <v/>
          </cell>
          <cell r="PW48" t="str">
            <v/>
          </cell>
          <cell r="PX48" t="str">
            <v/>
          </cell>
          <cell r="PY48" t="str">
            <v/>
          </cell>
          <cell r="PZ48" t="str">
            <v/>
          </cell>
          <cell r="QA48" t="str">
            <v/>
          </cell>
          <cell r="QB48" t="str">
            <v/>
          </cell>
          <cell r="QC48" t="str">
            <v/>
          </cell>
          <cell r="QD48" t="str">
            <v/>
          </cell>
          <cell r="QE48" t="str">
            <v/>
          </cell>
          <cell r="QF48" t="str">
            <v/>
          </cell>
          <cell r="QG48" t="str">
            <v/>
          </cell>
          <cell r="QH48" t="str">
            <v/>
          </cell>
          <cell r="QI48" t="str">
            <v/>
          </cell>
          <cell r="QJ48" t="str">
            <v/>
          </cell>
          <cell r="QK48" t="str">
            <v/>
          </cell>
          <cell r="QL48" t="str">
            <v/>
          </cell>
          <cell r="QM48" t="str">
            <v/>
          </cell>
          <cell r="QN48" t="str">
            <v/>
          </cell>
          <cell r="QO48" t="str">
            <v/>
          </cell>
          <cell r="QP48" t="str">
            <v/>
          </cell>
          <cell r="QQ48" t="str">
            <v/>
          </cell>
          <cell r="QR48" t="str">
            <v/>
          </cell>
          <cell r="QS48" t="str">
            <v/>
          </cell>
          <cell r="QT48" t="str">
            <v/>
          </cell>
          <cell r="QU48" t="str">
            <v/>
          </cell>
          <cell r="QV48" t="str">
            <v/>
          </cell>
          <cell r="QW48" t="str">
            <v/>
          </cell>
          <cell r="QX48" t="str">
            <v/>
          </cell>
          <cell r="QY48" t="str">
            <v/>
          </cell>
          <cell r="QZ48" t="str">
            <v/>
          </cell>
          <cell r="RA48" t="str">
            <v/>
          </cell>
          <cell r="RB48" t="str">
            <v/>
          </cell>
          <cell r="RC48" t="str">
            <v/>
          </cell>
          <cell r="RD48" t="str">
            <v/>
          </cell>
          <cell r="RE48" t="str">
            <v/>
          </cell>
          <cell r="RF48" t="str">
            <v/>
          </cell>
          <cell r="RG48" t="str">
            <v/>
          </cell>
          <cell r="RH48" t="str">
            <v/>
          </cell>
          <cell r="RI48" t="str">
            <v/>
          </cell>
          <cell r="RJ48" t="str">
            <v/>
          </cell>
          <cell r="RK48" t="str">
            <v/>
          </cell>
          <cell r="RL48" t="str">
            <v/>
          </cell>
          <cell r="RM48" t="str">
            <v/>
          </cell>
          <cell r="RN48" t="str">
            <v/>
          </cell>
          <cell r="RO48" t="str">
            <v/>
          </cell>
          <cell r="RP48" t="str">
            <v/>
          </cell>
          <cell r="RQ48" t="str">
            <v/>
          </cell>
          <cell r="RR48" t="str">
            <v/>
          </cell>
          <cell r="RS48" t="str">
            <v/>
          </cell>
          <cell r="RT48" t="str">
            <v/>
          </cell>
          <cell r="RU48" t="str">
            <v/>
          </cell>
          <cell r="RV48" t="str">
            <v/>
          </cell>
          <cell r="RW48" t="str">
            <v/>
          </cell>
          <cell r="RX48" t="str">
            <v/>
          </cell>
          <cell r="RY48" t="str">
            <v/>
          </cell>
          <cell r="RZ48" t="str">
            <v/>
          </cell>
          <cell r="SA48" t="str">
            <v/>
          </cell>
          <cell r="SB48" t="str">
            <v/>
          </cell>
          <cell r="SC48" t="str">
            <v/>
          </cell>
          <cell r="SD48" t="str">
            <v/>
          </cell>
          <cell r="SE48" t="str">
            <v/>
          </cell>
          <cell r="SF48" t="str">
            <v/>
          </cell>
          <cell r="SG48" t="str">
            <v/>
          </cell>
          <cell r="SH48" t="str">
            <v/>
          </cell>
          <cell r="SI48" t="str">
            <v/>
          </cell>
          <cell r="SJ48" t="str">
            <v/>
          </cell>
          <cell r="SK48" t="str">
            <v/>
          </cell>
          <cell r="SL48" t="str">
            <v/>
          </cell>
          <cell r="SM48" t="str">
            <v/>
          </cell>
          <cell r="SN48" t="str">
            <v/>
          </cell>
          <cell r="SO48" t="str">
            <v/>
          </cell>
          <cell r="SP48" t="str">
            <v/>
          </cell>
          <cell r="SQ48" t="str">
            <v/>
          </cell>
          <cell r="SR48" t="str">
            <v/>
          </cell>
          <cell r="SS48" t="str">
            <v/>
          </cell>
          <cell r="ST48" t="str">
            <v/>
          </cell>
          <cell r="SU48" t="str">
            <v/>
          </cell>
          <cell r="SV48" t="str">
            <v/>
          </cell>
          <cell r="SW48" t="str">
            <v/>
          </cell>
          <cell r="SX48" t="str">
            <v/>
          </cell>
          <cell r="SY48" t="str">
            <v/>
          </cell>
          <cell r="SZ48" t="str">
            <v/>
          </cell>
          <cell r="TA48" t="str">
            <v/>
          </cell>
          <cell r="TB48" t="str">
            <v/>
          </cell>
          <cell r="TC48" t="str">
            <v/>
          </cell>
          <cell r="TD48" t="str">
            <v/>
          </cell>
          <cell r="TE48" t="str">
            <v/>
          </cell>
          <cell r="TF48" t="str">
            <v/>
          </cell>
          <cell r="TG48" t="str">
            <v/>
          </cell>
          <cell r="TH48" t="str">
            <v/>
          </cell>
          <cell r="TI48" t="str">
            <v/>
          </cell>
          <cell r="TJ48" t="str">
            <v/>
          </cell>
          <cell r="TK48" t="str">
            <v/>
          </cell>
          <cell r="TL48" t="str">
            <v/>
          </cell>
          <cell r="TM48" t="str">
            <v/>
          </cell>
          <cell r="TN48">
            <v>0</v>
          </cell>
          <cell r="TO48">
            <v>0</v>
          </cell>
          <cell r="TP48">
            <v>0</v>
          </cell>
          <cell r="TQ48">
            <v>0</v>
          </cell>
          <cell r="TR48">
            <v>0</v>
          </cell>
          <cell r="TS48" t="str">
            <v>Cette commercante vend des boissons gazeux uniquement</v>
          </cell>
          <cell r="TT48" t="str">
            <v/>
          </cell>
          <cell r="TU48">
            <v>237463737</v>
          </cell>
          <cell r="TV48" t="str">
            <v>d34e5484-d149-40b6-97f0-7d1dfc43d88e</v>
          </cell>
          <cell r="TW48">
            <v>44530.799340277779</v>
          </cell>
          <cell r="TX48" t="str">
            <v/>
          </cell>
          <cell r="TY48" t="str">
            <v/>
          </cell>
          <cell r="TZ48" t="str">
            <v>submitted_via_web</v>
          </cell>
          <cell r="UA48" t="str">
            <v>icsm_haiti</v>
          </cell>
          <cell r="UB48" t="str">
            <v/>
          </cell>
          <cell r="UC48">
            <v>50</v>
          </cell>
          <cell r="UD48" t="str">
            <v/>
          </cell>
        </row>
        <row r="49">
          <cell r="D49">
            <v>44527.669158344906</v>
          </cell>
          <cell r="E49">
            <v>44527.6782794213</v>
          </cell>
          <cell r="F49">
            <v>44527</v>
          </cell>
          <cell r="H49" t="str">
            <v>audit.csv</v>
          </cell>
          <cell r="I49" t="str">
            <v>icsm_haiti</v>
          </cell>
          <cell r="J49" t="str">
            <v/>
          </cell>
          <cell r="K49" t="str">
            <v/>
          </cell>
          <cell r="L49">
            <v>44527</v>
          </cell>
          <cell r="M49" t="str">
            <v>Croix-Rouge Neerlandaise</v>
          </cell>
          <cell r="N49" t="str">
            <v/>
          </cell>
          <cell r="O49" t="str">
            <v>crnl</v>
          </cell>
          <cell r="P49" t="str">
            <v>Croix-Rouge Neerlandaise</v>
          </cell>
          <cell r="Q49" t="str">
            <v>Croix-Rouge Neerlandaise</v>
          </cell>
          <cell r="R49" t="str">
            <v>OJ_9690</v>
          </cell>
          <cell r="S49" t="str">
            <v/>
          </cell>
          <cell r="T49" t="str">
            <v>crnl_oj</v>
          </cell>
          <cell r="U49" t="str">
            <v>OJ_9690</v>
          </cell>
          <cell r="V49" t="str">
            <v>OJ_9690</v>
          </cell>
          <cell r="W49" t="str">
            <v>Sud-Est</v>
          </cell>
          <cell r="X49" t="str">
            <v>Jacmel</v>
          </cell>
          <cell r="Y49" t="str">
            <v>HT0211</v>
          </cell>
          <cell r="Z49" t="str">
            <v>Jacmel</v>
          </cell>
          <cell r="AA49" t="str">
            <v>1re Section Bas Cap Rouge</v>
          </cell>
          <cell r="AB49" t="str">
            <v>HT0211-01</v>
          </cell>
          <cell r="AC49" t="str">
            <v>1re Section Bas Cap Rouge</v>
          </cell>
          <cell r="AD49" t="str">
            <v>Beaudoin</v>
          </cell>
          <cell r="AE49" t="str">
            <v/>
          </cell>
          <cell r="AF49" t="str">
            <v>jac_1</v>
          </cell>
          <cell r="AG49" t="str">
            <v>Beaudoin</v>
          </cell>
          <cell r="AH49" t="str">
            <v>Beaudoin</v>
          </cell>
          <cell r="AI49" t="str">
            <v>Marché Beaudoin</v>
          </cell>
          <cell r="AJ49" t="str">
            <v/>
          </cell>
          <cell r="AK49" t="str">
            <v>jac_1</v>
          </cell>
          <cell r="AL49" t="str">
            <v>Marché Beaudoin</v>
          </cell>
          <cell r="AM49" t="str">
            <v>Marché Beaudoin</v>
          </cell>
          <cell r="AN49" t="str">
            <v>Milieu urbain</v>
          </cell>
          <cell r="AO49" t="str">
            <v>Enquête auprès d'un marchand</v>
          </cell>
          <cell r="AP49" t="str">
            <v>Oui</v>
          </cell>
          <cell r="AQ49" t="str">
            <v/>
          </cell>
          <cell r="AR49" t="str">
            <v>Oui</v>
          </cell>
          <cell r="AS49" t="str">
            <v/>
          </cell>
          <cell r="AT49" t="str">
            <v>Femme</v>
          </cell>
          <cell r="AU49">
            <v>44527</v>
          </cell>
          <cell r="AV49">
            <v>44527</v>
          </cell>
          <cell r="AW49" t="str">
            <v>Détaillant sur une table</v>
          </cell>
          <cell r="AX49" t="str">
            <v/>
          </cell>
          <cell r="AY49" t="str">
            <v>Produits et Ustensiles d'hygiène et assainissement</v>
          </cell>
          <cell r="AZ49">
            <v>0</v>
          </cell>
          <cell r="BA49">
            <v>1</v>
          </cell>
          <cell r="BB49">
            <v>0</v>
          </cell>
          <cell r="BC49">
            <v>0</v>
          </cell>
          <cell r="BD49" t="str">
            <v>wash</v>
          </cell>
          <cell r="BE49" t="str">
            <v>Produits et Ustensiles d'hygiène et assainissement</v>
          </cell>
          <cell r="BF49" t="str">
            <v>En espèces (Gourde)</v>
          </cell>
          <cell r="BG49">
            <v>1</v>
          </cell>
          <cell r="BH49">
            <v>0</v>
          </cell>
          <cell r="BI49">
            <v>0</v>
          </cell>
          <cell r="BJ49">
            <v>0</v>
          </cell>
          <cell r="BK49">
            <v>0</v>
          </cell>
          <cell r="BL49">
            <v>0</v>
          </cell>
          <cell r="BM49">
            <v>0</v>
          </cell>
          <cell r="BN49">
            <v>0</v>
          </cell>
          <cell r="BO49">
            <v>0</v>
          </cell>
          <cell r="BP49">
            <v>0</v>
          </cell>
          <cell r="BQ49" t="str">
            <v/>
          </cell>
          <cell r="BR49" t="str">
            <v>Oui, il y a plus de commerçants par rapport au mois passé</v>
          </cell>
          <cell r="BS49" t="str">
            <v>Moins de 20</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Brosse à dent Dentifrice Papier toilette Serviettes hygiéniques Savon pour se laver</v>
          </cell>
          <cell r="EP49">
            <v>0</v>
          </cell>
          <cell r="EQ49">
            <v>1</v>
          </cell>
          <cell r="ER49">
            <v>1</v>
          </cell>
          <cell r="ES49">
            <v>1</v>
          </cell>
          <cell r="ET49">
            <v>1</v>
          </cell>
          <cell r="EU49">
            <v>0</v>
          </cell>
          <cell r="EV49">
            <v>1</v>
          </cell>
          <cell r="EW49">
            <v>0</v>
          </cell>
          <cell r="EX49">
            <v>0</v>
          </cell>
          <cell r="EY49">
            <v>0</v>
          </cell>
          <cell r="EZ49">
            <v>0</v>
          </cell>
          <cell r="FA49" t="str">
            <v/>
          </cell>
          <cell r="FB49" t="str">
            <v/>
          </cell>
          <cell r="FC49" t="str">
            <v/>
          </cell>
          <cell r="FD49" t="str">
            <v/>
          </cell>
          <cell r="FE49" t="str">
            <v/>
          </cell>
          <cell r="FF49" t="str">
            <v/>
          </cell>
          <cell r="FG49" t="str">
            <v/>
          </cell>
          <cell r="FH49" t="str">
            <v/>
          </cell>
          <cell r="FI49">
            <v>25</v>
          </cell>
          <cell r="FJ49" t="str">
            <v>Oui</v>
          </cell>
          <cell r="FK49">
            <v>25</v>
          </cell>
          <cell r="FL49" t="str">
            <v>Oui</v>
          </cell>
          <cell r="FM49" t="str">
            <v>Oui</v>
          </cell>
          <cell r="FN49">
            <v>15</v>
          </cell>
          <cell r="FO49" t="str">
            <v/>
          </cell>
          <cell r="FP49" t="str">
            <v/>
          </cell>
          <cell r="FQ49">
            <v>15</v>
          </cell>
          <cell r="FR49" t="str">
            <v>Oui</v>
          </cell>
          <cell r="FS49" t="str">
            <v>Oui</v>
          </cell>
          <cell r="FT49">
            <v>100</v>
          </cell>
          <cell r="FU49" t="str">
            <v/>
          </cell>
          <cell r="FV49" t="str">
            <v/>
          </cell>
          <cell r="FW49">
            <v>100</v>
          </cell>
          <cell r="FX49" t="str">
            <v>Oui</v>
          </cell>
          <cell r="FY49" t="str">
            <v>Oui</v>
          </cell>
          <cell r="FZ49">
            <v>100</v>
          </cell>
          <cell r="GA49" t="str">
            <v/>
          </cell>
          <cell r="GB49" t="str">
            <v/>
          </cell>
          <cell r="GC49" t="str">
            <v/>
          </cell>
          <cell r="GD49">
            <v>100</v>
          </cell>
          <cell r="GE49" t="str">
            <v>Oui</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Non</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Non</v>
          </cell>
          <cell r="HX49" t="str">
            <v>Non</v>
          </cell>
          <cell r="HY49" t="str">
            <v>Oui</v>
          </cell>
          <cell r="HZ49" t="str">
            <v>Sud-Est</v>
          </cell>
          <cell r="IA49" t="str">
            <v>Meme</v>
          </cell>
          <cell r="IB49" t="str">
            <v>Jacmel</v>
          </cell>
          <cell r="IC49" t="str">
            <v>Meme</v>
          </cell>
          <cell r="ID49" t="str">
            <v/>
          </cell>
          <cell r="IE49" t="str">
            <v/>
          </cell>
          <cell r="IF49" t="str">
            <v>Oui</v>
          </cell>
          <cell r="IG49" t="str">
            <v>Autre</v>
          </cell>
          <cell r="IH49">
            <v>0</v>
          </cell>
          <cell r="II49">
            <v>0</v>
          </cell>
          <cell r="IJ49">
            <v>0</v>
          </cell>
          <cell r="IK49">
            <v>0</v>
          </cell>
          <cell r="IL49">
            <v>0</v>
          </cell>
          <cell r="IM49">
            <v>1</v>
          </cell>
          <cell r="IN49" t="str">
            <v>Te gen dife ki te brile kek pwodwi nan mache a</v>
          </cell>
          <cell r="IO49" t="str">
            <v>Diminution du nombre de clients Augmentation des prix</v>
          </cell>
          <cell r="IP49">
            <v>0</v>
          </cell>
          <cell r="IQ49">
            <v>1</v>
          </cell>
          <cell r="IR49">
            <v>1</v>
          </cell>
          <cell r="IS49">
            <v>0</v>
          </cell>
          <cell r="IT49">
            <v>0</v>
          </cell>
          <cell r="IU49">
            <v>0</v>
          </cell>
          <cell r="IV49">
            <v>0</v>
          </cell>
          <cell r="IW49">
            <v>0</v>
          </cell>
          <cell r="IX49" t="str">
            <v/>
          </cell>
          <cell r="IY49" t="str">
            <v>Oui</v>
          </cell>
          <cell r="IZ49" t="str">
            <v/>
          </cell>
          <cell r="JA49" t="str">
            <v>Produits d'hygiène et assainissement</v>
          </cell>
          <cell r="JB49">
            <v>0</v>
          </cell>
          <cell r="JC49">
            <v>1</v>
          </cell>
          <cell r="JD49">
            <v>0</v>
          </cell>
          <cell r="JE49">
            <v>0</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cell r="MA49" t="str">
            <v/>
          </cell>
          <cell r="MB49" t="str">
            <v/>
          </cell>
          <cell r="MC49" t="str">
            <v/>
          </cell>
          <cell r="MD49" t="str">
            <v/>
          </cell>
          <cell r="ME49" t="str">
            <v/>
          </cell>
          <cell r="MF49" t="str">
            <v/>
          </cell>
          <cell r="MG49" t="str">
            <v/>
          </cell>
          <cell r="MH49" t="str">
            <v/>
          </cell>
          <cell r="MI49" t="str">
            <v/>
          </cell>
          <cell r="MJ49" t="str">
            <v/>
          </cell>
          <cell r="MK49" t="str">
            <v/>
          </cell>
          <cell r="ML49" t="str">
            <v/>
          </cell>
          <cell r="MM49" t="str">
            <v/>
          </cell>
          <cell r="MN49" t="str">
            <v/>
          </cell>
          <cell r="MO49" t="str">
            <v/>
          </cell>
          <cell r="MP49" t="str">
            <v/>
          </cell>
          <cell r="MQ49" t="str">
            <v/>
          </cell>
          <cell r="MR49" t="str">
            <v/>
          </cell>
          <cell r="MS49" t="str">
            <v/>
          </cell>
          <cell r="MT49" t="str">
            <v/>
          </cell>
          <cell r="MU49" t="str">
            <v/>
          </cell>
          <cell r="MV49" t="str">
            <v/>
          </cell>
          <cell r="MW49" t="str">
            <v/>
          </cell>
          <cell r="MX49" t="str">
            <v/>
          </cell>
          <cell r="MY49" t="str">
            <v/>
          </cell>
          <cell r="MZ49" t="str">
            <v/>
          </cell>
          <cell r="NA49" t="str">
            <v/>
          </cell>
          <cell r="NB49" t="str">
            <v/>
          </cell>
          <cell r="NC49" t="str">
            <v/>
          </cell>
          <cell r="ND49" t="str">
            <v/>
          </cell>
          <cell r="NE49" t="str">
            <v/>
          </cell>
          <cell r="NF49" t="str">
            <v/>
          </cell>
          <cell r="NG49" t="str">
            <v/>
          </cell>
          <cell r="NH49" t="str">
            <v/>
          </cell>
          <cell r="NI49" t="str">
            <v/>
          </cell>
          <cell r="NJ49" t="str">
            <v/>
          </cell>
          <cell r="NK49" t="str">
            <v/>
          </cell>
          <cell r="NL49" t="str">
            <v/>
          </cell>
          <cell r="NM49" t="str">
            <v/>
          </cell>
          <cell r="NN49" t="str">
            <v/>
          </cell>
          <cell r="NO49" t="str">
            <v/>
          </cell>
          <cell r="NP49" t="str">
            <v/>
          </cell>
          <cell r="NQ49" t="str">
            <v/>
          </cell>
          <cell r="NR49" t="str">
            <v/>
          </cell>
          <cell r="NS49" t="str">
            <v/>
          </cell>
          <cell r="NT49" t="str">
            <v/>
          </cell>
          <cell r="NU49" t="str">
            <v/>
          </cell>
          <cell r="NV49" t="str">
            <v/>
          </cell>
          <cell r="NW49" t="str">
            <v/>
          </cell>
          <cell r="NX49" t="str">
            <v/>
          </cell>
          <cell r="NY49" t="str">
            <v/>
          </cell>
          <cell r="NZ49" t="str">
            <v/>
          </cell>
          <cell r="OA49" t="str">
            <v/>
          </cell>
          <cell r="OB49" t="str">
            <v/>
          </cell>
          <cell r="OC49" t="str">
            <v/>
          </cell>
          <cell r="OD49" t="str">
            <v/>
          </cell>
          <cell r="OE49" t="str">
            <v/>
          </cell>
          <cell r="OF49" t="str">
            <v/>
          </cell>
          <cell r="OG49" t="str">
            <v/>
          </cell>
          <cell r="OH49" t="str">
            <v/>
          </cell>
          <cell r="OI49" t="str">
            <v/>
          </cell>
          <cell r="OJ49" t="str">
            <v/>
          </cell>
          <cell r="OK49" t="str">
            <v/>
          </cell>
          <cell r="OL49" t="str">
            <v/>
          </cell>
          <cell r="OM49" t="str">
            <v/>
          </cell>
          <cell r="ON49" t="str">
            <v/>
          </cell>
          <cell r="OO49" t="str">
            <v/>
          </cell>
          <cell r="OP49" t="str">
            <v/>
          </cell>
          <cell r="OQ49" t="str">
            <v/>
          </cell>
          <cell r="OR49" t="str">
            <v/>
          </cell>
          <cell r="OS49" t="str">
            <v/>
          </cell>
          <cell r="OT49" t="str">
            <v/>
          </cell>
          <cell r="OU49" t="str">
            <v/>
          </cell>
          <cell r="OV49" t="str">
            <v/>
          </cell>
          <cell r="OW49" t="str">
            <v/>
          </cell>
          <cell r="OX49" t="str">
            <v/>
          </cell>
          <cell r="OY49" t="str">
            <v/>
          </cell>
          <cell r="OZ49" t="str">
            <v/>
          </cell>
          <cell r="PA49" t="str">
            <v/>
          </cell>
          <cell r="PB49" t="str">
            <v/>
          </cell>
          <cell r="PC49" t="str">
            <v/>
          </cell>
          <cell r="PD49" t="str">
            <v/>
          </cell>
          <cell r="PE49" t="str">
            <v/>
          </cell>
          <cell r="PF49" t="str">
            <v/>
          </cell>
          <cell r="PG49" t="str">
            <v/>
          </cell>
          <cell r="PH49" t="str">
            <v/>
          </cell>
          <cell r="PI49" t="str">
            <v/>
          </cell>
          <cell r="PJ49" t="str">
            <v/>
          </cell>
          <cell r="PK49" t="str">
            <v/>
          </cell>
          <cell r="PL49" t="str">
            <v/>
          </cell>
          <cell r="PM49" t="str">
            <v/>
          </cell>
          <cell r="PN49" t="str">
            <v/>
          </cell>
          <cell r="PO49" t="str">
            <v/>
          </cell>
          <cell r="PP49" t="str">
            <v/>
          </cell>
          <cell r="PQ49" t="str">
            <v/>
          </cell>
          <cell r="PR49" t="str">
            <v/>
          </cell>
          <cell r="PS49" t="str">
            <v/>
          </cell>
          <cell r="PT49" t="str">
            <v/>
          </cell>
          <cell r="PU49" t="str">
            <v/>
          </cell>
          <cell r="PV49" t="str">
            <v/>
          </cell>
          <cell r="PW49" t="str">
            <v/>
          </cell>
          <cell r="PX49" t="str">
            <v/>
          </cell>
          <cell r="PY49" t="str">
            <v/>
          </cell>
          <cell r="PZ49" t="str">
            <v/>
          </cell>
          <cell r="QA49" t="str">
            <v/>
          </cell>
          <cell r="QB49" t="str">
            <v/>
          </cell>
          <cell r="QC49" t="str">
            <v/>
          </cell>
          <cell r="QD49" t="str">
            <v/>
          </cell>
          <cell r="QE49" t="str">
            <v/>
          </cell>
          <cell r="QF49" t="str">
            <v/>
          </cell>
          <cell r="QG49" t="str">
            <v/>
          </cell>
          <cell r="QH49" t="str">
            <v/>
          </cell>
          <cell r="QI49" t="str">
            <v/>
          </cell>
          <cell r="QJ49" t="str">
            <v/>
          </cell>
          <cell r="QK49" t="str">
            <v/>
          </cell>
          <cell r="QL49" t="str">
            <v/>
          </cell>
          <cell r="QM49" t="str">
            <v/>
          </cell>
          <cell r="QN49" t="str">
            <v/>
          </cell>
          <cell r="QO49" t="str">
            <v/>
          </cell>
          <cell r="QP49" t="str">
            <v/>
          </cell>
          <cell r="QQ49" t="str">
            <v/>
          </cell>
          <cell r="QR49" t="str">
            <v/>
          </cell>
          <cell r="QS49" t="str">
            <v/>
          </cell>
          <cell r="QT49" t="str">
            <v/>
          </cell>
          <cell r="QU49" t="str">
            <v/>
          </cell>
          <cell r="QV49" t="str">
            <v/>
          </cell>
          <cell r="QW49" t="str">
            <v/>
          </cell>
          <cell r="QX49" t="str">
            <v/>
          </cell>
          <cell r="QY49" t="str">
            <v/>
          </cell>
          <cell r="QZ49" t="str">
            <v/>
          </cell>
          <cell r="RA49" t="str">
            <v/>
          </cell>
          <cell r="RB49" t="str">
            <v/>
          </cell>
          <cell r="RC49" t="str">
            <v/>
          </cell>
          <cell r="RD49" t="str">
            <v/>
          </cell>
          <cell r="RE49" t="str">
            <v/>
          </cell>
          <cell r="RF49" t="str">
            <v/>
          </cell>
          <cell r="RG49" t="str">
            <v/>
          </cell>
          <cell r="RH49" t="str">
            <v/>
          </cell>
          <cell r="RI49" t="str">
            <v/>
          </cell>
          <cell r="RJ49" t="str">
            <v/>
          </cell>
          <cell r="RK49" t="str">
            <v/>
          </cell>
          <cell r="RL49" t="str">
            <v/>
          </cell>
          <cell r="RM49" t="str">
            <v/>
          </cell>
          <cell r="RN49" t="str">
            <v/>
          </cell>
          <cell r="RO49" t="str">
            <v/>
          </cell>
          <cell r="RP49" t="str">
            <v/>
          </cell>
          <cell r="RQ49" t="str">
            <v/>
          </cell>
          <cell r="RR49" t="str">
            <v/>
          </cell>
          <cell r="RS49" t="str">
            <v/>
          </cell>
          <cell r="RT49" t="str">
            <v/>
          </cell>
          <cell r="RU49" t="str">
            <v/>
          </cell>
          <cell r="RV49" t="str">
            <v/>
          </cell>
          <cell r="RW49" t="str">
            <v/>
          </cell>
          <cell r="RX49" t="str">
            <v/>
          </cell>
          <cell r="RY49" t="str">
            <v/>
          </cell>
          <cell r="RZ49" t="str">
            <v/>
          </cell>
          <cell r="SA49" t="str">
            <v/>
          </cell>
          <cell r="SB49" t="str">
            <v/>
          </cell>
          <cell r="SC49" t="str">
            <v/>
          </cell>
          <cell r="SD49" t="str">
            <v/>
          </cell>
          <cell r="SE49" t="str">
            <v/>
          </cell>
          <cell r="SF49" t="str">
            <v/>
          </cell>
          <cell r="SG49" t="str">
            <v/>
          </cell>
          <cell r="SH49" t="str">
            <v/>
          </cell>
          <cell r="SI49" t="str">
            <v/>
          </cell>
          <cell r="SJ49" t="str">
            <v/>
          </cell>
          <cell r="SK49" t="str">
            <v/>
          </cell>
          <cell r="SL49" t="str">
            <v/>
          </cell>
          <cell r="SM49" t="str">
            <v/>
          </cell>
          <cell r="SN49" t="str">
            <v/>
          </cell>
          <cell r="SO49" t="str">
            <v/>
          </cell>
          <cell r="SP49" t="str">
            <v/>
          </cell>
          <cell r="SQ49" t="str">
            <v/>
          </cell>
          <cell r="SR49" t="str">
            <v/>
          </cell>
          <cell r="SS49" t="str">
            <v/>
          </cell>
          <cell r="ST49" t="str">
            <v/>
          </cell>
          <cell r="SU49" t="str">
            <v/>
          </cell>
          <cell r="SV49" t="str">
            <v/>
          </cell>
          <cell r="SW49" t="str">
            <v/>
          </cell>
          <cell r="SX49" t="str">
            <v/>
          </cell>
          <cell r="SY49" t="str">
            <v/>
          </cell>
          <cell r="SZ49" t="str">
            <v/>
          </cell>
          <cell r="TA49" t="str">
            <v/>
          </cell>
          <cell r="TB49" t="str">
            <v/>
          </cell>
          <cell r="TC49" t="str">
            <v/>
          </cell>
          <cell r="TD49" t="str">
            <v/>
          </cell>
          <cell r="TE49" t="str">
            <v/>
          </cell>
          <cell r="TF49" t="str">
            <v/>
          </cell>
          <cell r="TG49" t="str">
            <v/>
          </cell>
          <cell r="TH49" t="str">
            <v/>
          </cell>
          <cell r="TI49" t="str">
            <v/>
          </cell>
          <cell r="TJ49" t="str">
            <v/>
          </cell>
          <cell r="TK49" t="str">
            <v/>
          </cell>
          <cell r="TL49" t="str">
            <v/>
          </cell>
          <cell r="TM49" t="str">
            <v/>
          </cell>
          <cell r="TN49">
            <v>0</v>
          </cell>
          <cell r="TO49">
            <v>0</v>
          </cell>
          <cell r="TP49">
            <v>0</v>
          </cell>
          <cell r="TQ49">
            <v>0</v>
          </cell>
          <cell r="TR49">
            <v>0</v>
          </cell>
          <cell r="TS49" t="str">
            <v>Cette commercante de produits cosmetiques etait tres contente de me parler</v>
          </cell>
          <cell r="TT49" t="str">
            <v/>
          </cell>
          <cell r="TU49">
            <v>237463741</v>
          </cell>
          <cell r="TV49" t="str">
            <v>d5144d77-0bac-4753-94e4-7fb4d15993f0</v>
          </cell>
          <cell r="TW49">
            <v>44530.799351851849</v>
          </cell>
          <cell r="TX49" t="str">
            <v/>
          </cell>
          <cell r="TY49" t="str">
            <v/>
          </cell>
          <cell r="TZ49" t="str">
            <v>submitted_via_web</v>
          </cell>
          <cell r="UA49" t="str">
            <v>icsm_haiti</v>
          </cell>
          <cell r="UB49" t="str">
            <v/>
          </cell>
          <cell r="UC49">
            <v>51</v>
          </cell>
          <cell r="UD49" t="str">
            <v/>
          </cell>
        </row>
        <row r="50">
          <cell r="D50">
            <v>44527.682780162038</v>
          </cell>
          <cell r="E50">
            <v>44527.693488576391</v>
          </cell>
          <cell r="F50">
            <v>44527</v>
          </cell>
          <cell r="H50" t="str">
            <v>audit.csv</v>
          </cell>
          <cell r="I50" t="str">
            <v>icsm_haiti</v>
          </cell>
          <cell r="J50" t="str">
            <v/>
          </cell>
          <cell r="K50" t="str">
            <v/>
          </cell>
          <cell r="L50">
            <v>44527</v>
          </cell>
          <cell r="M50" t="str">
            <v>Croix-Rouge Neerlandaise</v>
          </cell>
          <cell r="N50" t="str">
            <v/>
          </cell>
          <cell r="O50" t="str">
            <v>crnl</v>
          </cell>
          <cell r="P50" t="str">
            <v>Croix-Rouge Neerlandaise</v>
          </cell>
          <cell r="Q50" t="str">
            <v>Croix-Rouge Neerlandaise</v>
          </cell>
          <cell r="R50" t="str">
            <v>OJ_9690</v>
          </cell>
          <cell r="S50" t="str">
            <v/>
          </cell>
          <cell r="T50" t="str">
            <v>crnl_oj</v>
          </cell>
          <cell r="U50" t="str">
            <v>OJ_9690</v>
          </cell>
          <cell r="V50" t="str">
            <v>OJ_9690</v>
          </cell>
          <cell r="W50" t="str">
            <v>Sud-Est</v>
          </cell>
          <cell r="X50" t="str">
            <v>Jacmel</v>
          </cell>
          <cell r="Y50" t="str">
            <v>HT0211</v>
          </cell>
          <cell r="Z50" t="str">
            <v>Jacmel</v>
          </cell>
          <cell r="AA50" t="str">
            <v>1re Section Bas Cap Rouge</v>
          </cell>
          <cell r="AB50" t="str">
            <v>HT0211-01</v>
          </cell>
          <cell r="AC50" t="str">
            <v>1re Section Bas Cap Rouge</v>
          </cell>
          <cell r="AD50" t="str">
            <v>Beaudoin</v>
          </cell>
          <cell r="AE50" t="str">
            <v/>
          </cell>
          <cell r="AF50" t="str">
            <v>jac_1</v>
          </cell>
          <cell r="AG50" t="str">
            <v>Beaudoin</v>
          </cell>
          <cell r="AH50" t="str">
            <v>Beaudoin</v>
          </cell>
          <cell r="AI50" t="str">
            <v>Marché Beaudoin</v>
          </cell>
          <cell r="AJ50" t="str">
            <v/>
          </cell>
          <cell r="AK50" t="str">
            <v>jac_1</v>
          </cell>
          <cell r="AL50" t="str">
            <v>Marché Beaudoin</v>
          </cell>
          <cell r="AM50" t="str">
            <v>Marché Beaudoin</v>
          </cell>
          <cell r="AN50" t="str">
            <v>Milieu urbain</v>
          </cell>
          <cell r="AO50" t="str">
            <v>Enquête auprès d'un client (pour l'eau de boisson et la situation sécuritaire)</v>
          </cell>
          <cell r="AP50" t="str">
            <v>Oui</v>
          </cell>
          <cell r="AQ50" t="str">
            <v/>
          </cell>
          <cell r="AR50" t="str">
            <v>Oui</v>
          </cell>
          <cell r="AS50" t="str">
            <v/>
          </cell>
          <cell r="AT50" t="str">
            <v>Homme</v>
          </cell>
          <cell r="AU50">
            <v>44527</v>
          </cell>
          <cell r="AV50">
            <v>44527</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Oui</v>
          </cell>
          <cell r="JG50" t="str">
            <v>Oui, je vais parfois/souvent chercher l'eau</v>
          </cell>
          <cell r="JH50" t="str">
            <v>boutique ou kiosque privé</v>
          </cell>
          <cell r="JI50" t="str">
            <v/>
          </cell>
          <cell r="JJ50" t="str">
            <v>boutique</v>
          </cell>
          <cell r="JK50" t="str">
            <v>boutik / kiòs priwe</v>
          </cell>
          <cell r="JL50" t="str">
            <v>boutik / kiòs priwe</v>
          </cell>
          <cell r="JM50" t="str">
            <v>Il n'y a pas d'autres options dans ma zone</v>
          </cell>
          <cell r="JN50" t="str">
            <v/>
          </cell>
          <cell r="JO50" t="str">
            <v>Entre 15 min et 30 min au total</v>
          </cell>
          <cell r="JP50" t="str">
            <v>gros bidon de 5 gallons (18,9 L)</v>
          </cell>
          <cell r="JQ50" t="str">
            <v>5gal</v>
          </cell>
          <cell r="JR50" t="str">
            <v>bidon ki vo 5 galon (18,9L)</v>
          </cell>
          <cell r="JS50" t="str">
            <v/>
          </cell>
          <cell r="JT50" t="str">
            <v/>
          </cell>
          <cell r="JU50" t="str">
            <v/>
          </cell>
          <cell r="JV50" t="str">
            <v/>
          </cell>
          <cell r="JW50" t="str">
            <v/>
          </cell>
          <cell r="JX50">
            <v>5</v>
          </cell>
          <cell r="JY50">
            <v>1</v>
          </cell>
          <cell r="JZ50" t="str">
            <v/>
          </cell>
          <cell r="KA50" t="str">
            <v>NA</v>
          </cell>
          <cell r="KB50">
            <v>1</v>
          </cell>
          <cell r="KC50" t="str">
            <v>Non</v>
          </cell>
          <cell r="KD50" t="str">
            <v>Oui, parfois</v>
          </cell>
          <cell r="KE50" t="str">
            <v>Oui</v>
          </cell>
          <cell r="KF50" t="str">
            <v>Le marchand d'eau n'est pas venu à temps / Le marchand n'avait plus d'eau</v>
          </cell>
          <cell r="KG50">
            <v>0</v>
          </cell>
          <cell r="KH50">
            <v>0</v>
          </cell>
          <cell r="KI50">
            <v>0</v>
          </cell>
          <cell r="KJ50">
            <v>0</v>
          </cell>
          <cell r="KK50">
            <v>0</v>
          </cell>
          <cell r="KL50">
            <v>0</v>
          </cell>
          <cell r="KM50">
            <v>0</v>
          </cell>
          <cell r="KN50">
            <v>0</v>
          </cell>
          <cell r="KO50">
            <v>1</v>
          </cell>
          <cell r="KP50">
            <v>0</v>
          </cell>
          <cell r="KQ50">
            <v>0</v>
          </cell>
          <cell r="KR50" t="str">
            <v/>
          </cell>
          <cell r="KS50" t="str">
            <v>Oui</v>
          </cell>
          <cell r="KT50" t="str">
            <v>L'augmentation des affrontements dans le bas de Port-au-Prince</v>
          </cell>
          <cell r="KU50">
            <v>1</v>
          </cell>
          <cell r="KV50">
            <v>0</v>
          </cell>
          <cell r="KW50">
            <v>0</v>
          </cell>
          <cell r="KX50" t="str">
            <v/>
          </cell>
          <cell r="KY50" t="str">
            <v>Je ne me sens pas en sécurité lorsque j'accède au marché, car j'ai peur d'être pris pour cible ou d'être victime de violences.</v>
          </cell>
          <cell r="KZ50">
            <v>0</v>
          </cell>
          <cell r="LA50">
            <v>1</v>
          </cell>
          <cell r="LB50">
            <v>0</v>
          </cell>
          <cell r="LC50">
            <v>0</v>
          </cell>
          <cell r="LD50">
            <v>0</v>
          </cell>
          <cell r="LE50">
            <v>0</v>
          </cell>
          <cell r="LF50" t="str">
            <v/>
          </cell>
          <cell r="LG50">
            <v>4</v>
          </cell>
          <cell r="LH50" t="str">
            <v>Riz Blé Huile</v>
          </cell>
          <cell r="LI50">
            <v>0</v>
          </cell>
          <cell r="LJ50">
            <v>1</v>
          </cell>
          <cell r="LK50">
            <v>0</v>
          </cell>
          <cell r="LL50">
            <v>1</v>
          </cell>
          <cell r="LM50">
            <v>0</v>
          </cell>
          <cell r="LN50">
            <v>0</v>
          </cell>
          <cell r="LO50">
            <v>0</v>
          </cell>
          <cell r="LP50">
            <v>1</v>
          </cell>
          <cell r="LQ50">
            <v>0</v>
          </cell>
          <cell r="LR50">
            <v>0</v>
          </cell>
          <cell r="LS50" t="str">
            <v/>
          </cell>
          <cell r="LT50">
            <v>2</v>
          </cell>
          <cell r="LU50" t="str">
            <v/>
          </cell>
          <cell r="LV50">
            <v>2</v>
          </cell>
          <cell r="LW50" t="str">
            <v/>
          </cell>
          <cell r="LX50" t="str">
            <v/>
          </cell>
          <cell r="LY50" t="str">
            <v/>
          </cell>
          <cell r="LZ50">
            <v>3</v>
          </cell>
          <cell r="MA50" t="str">
            <v>Dentifrice</v>
          </cell>
          <cell r="MB50">
            <v>0</v>
          </cell>
          <cell r="MC50">
            <v>0</v>
          </cell>
          <cell r="MD50">
            <v>0</v>
          </cell>
          <cell r="ME50">
            <v>0</v>
          </cell>
          <cell r="MF50">
            <v>1</v>
          </cell>
          <cell r="MG50">
            <v>0</v>
          </cell>
          <cell r="MH50">
            <v>0</v>
          </cell>
          <cell r="MI50">
            <v>0</v>
          </cell>
          <cell r="MJ50">
            <v>0</v>
          </cell>
          <cell r="MK50">
            <v>0</v>
          </cell>
          <cell r="ML50" t="str">
            <v/>
          </cell>
          <cell r="MM50" t="str">
            <v/>
          </cell>
          <cell r="MN50" t="str">
            <v/>
          </cell>
          <cell r="MO50" t="str">
            <v/>
          </cell>
          <cell r="MP50">
            <v>2</v>
          </cell>
          <cell r="MQ50" t="str">
            <v/>
          </cell>
          <cell r="MR50" t="str">
            <v/>
          </cell>
          <cell r="MS50" t="str">
            <v/>
          </cell>
          <cell r="MT50" t="str">
            <v>Tôle</v>
          </cell>
          <cell r="MU50">
            <v>1</v>
          </cell>
          <cell r="MV50">
            <v>0</v>
          </cell>
          <cell r="MW50">
            <v>0</v>
          </cell>
          <cell r="MX50">
            <v>0</v>
          </cell>
          <cell r="MY50">
            <v>0</v>
          </cell>
          <cell r="MZ50">
            <v>0</v>
          </cell>
          <cell r="NA50">
            <v>0</v>
          </cell>
          <cell r="NB50">
            <v>0</v>
          </cell>
          <cell r="NC50">
            <v>0</v>
          </cell>
          <cell r="ND50">
            <v>0</v>
          </cell>
          <cell r="NE50">
            <v>0</v>
          </cell>
          <cell r="NF50">
            <v>0</v>
          </cell>
          <cell r="NG50">
            <v>0</v>
          </cell>
          <cell r="NH50">
            <v>80</v>
          </cell>
          <cell r="NI50" t="str">
            <v/>
          </cell>
          <cell r="NJ50" t="str">
            <v/>
          </cell>
          <cell r="NK50" t="str">
            <v/>
          </cell>
          <cell r="NL50" t="str">
            <v/>
          </cell>
          <cell r="NM50" t="str">
            <v/>
          </cell>
          <cell r="NN50" t="str">
            <v/>
          </cell>
          <cell r="NO50" t="str">
            <v/>
          </cell>
          <cell r="NP50" t="str">
            <v/>
          </cell>
          <cell r="NQ50" t="str">
            <v/>
          </cell>
          <cell r="NR50" t="str">
            <v/>
          </cell>
          <cell r="NS50" t="str">
            <v>Casserole</v>
          </cell>
          <cell r="NT50">
            <v>0</v>
          </cell>
          <cell r="NU50">
            <v>1</v>
          </cell>
          <cell r="NV50">
            <v>0</v>
          </cell>
          <cell r="NW50">
            <v>0</v>
          </cell>
          <cell r="NX50">
            <v>0</v>
          </cell>
          <cell r="NY50">
            <v>0</v>
          </cell>
          <cell r="NZ50">
            <v>0</v>
          </cell>
          <cell r="OA50">
            <v>0</v>
          </cell>
          <cell r="OB50">
            <v>0</v>
          </cell>
          <cell r="OC50">
            <v>0</v>
          </cell>
          <cell r="OD50">
            <v>0</v>
          </cell>
          <cell r="OE50" t="str">
            <v/>
          </cell>
          <cell r="OF50">
            <v>2</v>
          </cell>
          <cell r="OG50" t="str">
            <v/>
          </cell>
          <cell r="OH50" t="str">
            <v/>
          </cell>
          <cell r="OI50" t="str">
            <v/>
          </cell>
          <cell r="OJ50" t="str">
            <v/>
          </cell>
          <cell r="OK50" t="str">
            <v/>
          </cell>
          <cell r="OL50" t="str">
            <v/>
          </cell>
          <cell r="OM50" t="str">
            <v/>
          </cell>
          <cell r="ON50" t="str">
            <v>Materiels de protection contre le Covid-19 (Gel hydroalchoolique, cache-nez)</v>
          </cell>
          <cell r="OO50">
            <v>0</v>
          </cell>
          <cell r="OP50">
            <v>0</v>
          </cell>
          <cell r="OQ50">
            <v>0</v>
          </cell>
          <cell r="OR50">
            <v>0</v>
          </cell>
          <cell r="OS50">
            <v>0</v>
          </cell>
          <cell r="OT50">
            <v>1</v>
          </cell>
          <cell r="OU50">
            <v>0</v>
          </cell>
          <cell r="OV50">
            <v>0</v>
          </cell>
          <cell r="OW50">
            <v>0</v>
          </cell>
          <cell r="OX50" t="str">
            <v/>
          </cell>
          <cell r="OY50" t="str">
            <v>Radio</v>
          </cell>
          <cell r="OZ50">
            <v>0</v>
          </cell>
          <cell r="PA50">
            <v>0</v>
          </cell>
          <cell r="PB50">
            <v>0</v>
          </cell>
          <cell r="PC50">
            <v>1</v>
          </cell>
          <cell r="PD50">
            <v>0</v>
          </cell>
          <cell r="PE50">
            <v>0</v>
          </cell>
          <cell r="PF50" t="str">
            <v/>
          </cell>
          <cell r="PG50" t="str">
            <v/>
          </cell>
          <cell r="PH50" t="str">
            <v/>
          </cell>
          <cell r="PI50">
            <v>1</v>
          </cell>
          <cell r="PJ50" t="str">
            <v>Pelles Brouette Houe Râteau Machette</v>
          </cell>
          <cell r="PK50">
            <v>1</v>
          </cell>
          <cell r="PL50">
            <v>1</v>
          </cell>
          <cell r="PM50">
            <v>1</v>
          </cell>
          <cell r="PN50">
            <v>0</v>
          </cell>
          <cell r="PO50">
            <v>0</v>
          </cell>
          <cell r="PP50">
            <v>1</v>
          </cell>
          <cell r="PQ50">
            <v>1</v>
          </cell>
          <cell r="PR50">
            <v>0</v>
          </cell>
          <cell r="PS50">
            <v>0</v>
          </cell>
          <cell r="PT50" t="str">
            <v>Pelles</v>
          </cell>
          <cell r="PU50">
            <v>1</v>
          </cell>
          <cell r="PV50">
            <v>0</v>
          </cell>
          <cell r="PW50">
            <v>0</v>
          </cell>
          <cell r="PX50">
            <v>0</v>
          </cell>
          <cell r="PY50">
            <v>0</v>
          </cell>
          <cell r="PZ50">
            <v>0</v>
          </cell>
          <cell r="QA50">
            <v>0</v>
          </cell>
          <cell r="QB50">
            <v>0</v>
          </cell>
          <cell r="QC50">
            <v>0</v>
          </cell>
          <cell r="QD50" t="str">
            <v>Râteau</v>
          </cell>
          <cell r="QE50">
            <v>0</v>
          </cell>
          <cell r="QF50">
            <v>1</v>
          </cell>
          <cell r="QG50">
            <v>0</v>
          </cell>
          <cell r="QH50">
            <v>0</v>
          </cell>
          <cell r="QI50">
            <v>0</v>
          </cell>
          <cell r="QJ50">
            <v>0</v>
          </cell>
          <cell r="QK50">
            <v>0</v>
          </cell>
          <cell r="QL50">
            <v>0</v>
          </cell>
          <cell r="QM50">
            <v>0</v>
          </cell>
          <cell r="QN50" t="str">
            <v>Machette</v>
          </cell>
          <cell r="QO50">
            <v>0</v>
          </cell>
          <cell r="QP50">
            <v>0</v>
          </cell>
          <cell r="QQ50">
            <v>1</v>
          </cell>
          <cell r="QR50">
            <v>0</v>
          </cell>
          <cell r="QS50">
            <v>0</v>
          </cell>
          <cell r="QT50">
            <v>0</v>
          </cell>
          <cell r="QU50">
            <v>0</v>
          </cell>
          <cell r="QV50">
            <v>0</v>
          </cell>
          <cell r="QW50">
            <v>0</v>
          </cell>
          <cell r="QX50" t="str">
            <v/>
          </cell>
          <cell r="QY50" t="str">
            <v/>
          </cell>
          <cell r="QZ50" t="str">
            <v/>
          </cell>
          <cell r="RA50" t="str">
            <v/>
          </cell>
          <cell r="RB50" t="str">
            <v/>
          </cell>
          <cell r="RC50" t="str">
            <v/>
          </cell>
          <cell r="RD50" t="str">
            <v/>
          </cell>
          <cell r="RE50" t="str">
            <v/>
          </cell>
          <cell r="RF50" t="str">
            <v/>
          </cell>
          <cell r="RG50" t="str">
            <v/>
          </cell>
          <cell r="RH50" t="str">
            <v/>
          </cell>
          <cell r="RI50" t="str">
            <v/>
          </cell>
          <cell r="RJ50" t="str">
            <v/>
          </cell>
          <cell r="RK50" t="str">
            <v/>
          </cell>
          <cell r="RL50" t="str">
            <v/>
          </cell>
          <cell r="RM50" t="str">
            <v/>
          </cell>
          <cell r="RN50" t="str">
            <v/>
          </cell>
          <cell r="RO50" t="str">
            <v/>
          </cell>
          <cell r="RP50" t="str">
            <v/>
          </cell>
          <cell r="RQ50" t="str">
            <v/>
          </cell>
          <cell r="RR50" t="str">
            <v>Brouette</v>
          </cell>
          <cell r="RS50">
            <v>0</v>
          </cell>
          <cell r="RT50">
            <v>0</v>
          </cell>
          <cell r="RU50">
            <v>0</v>
          </cell>
          <cell r="RV50">
            <v>0</v>
          </cell>
          <cell r="RW50">
            <v>0</v>
          </cell>
          <cell r="RX50">
            <v>1</v>
          </cell>
          <cell r="RY50">
            <v>0</v>
          </cell>
          <cell r="RZ50">
            <v>0</v>
          </cell>
          <cell r="SA50">
            <v>0</v>
          </cell>
          <cell r="SB50" t="str">
            <v>Houe</v>
          </cell>
          <cell r="SC50">
            <v>0</v>
          </cell>
          <cell r="SD50">
            <v>0</v>
          </cell>
          <cell r="SE50">
            <v>0</v>
          </cell>
          <cell r="SF50">
            <v>0</v>
          </cell>
          <cell r="SG50">
            <v>0</v>
          </cell>
          <cell r="SH50">
            <v>0</v>
          </cell>
          <cell r="SI50">
            <v>1</v>
          </cell>
          <cell r="SJ50">
            <v>0</v>
          </cell>
          <cell r="SK50">
            <v>0</v>
          </cell>
          <cell r="SL50" t="str">
            <v>Paiement frais scolaire (paiement uniforme,…)</v>
          </cell>
          <cell r="SM50">
            <v>0</v>
          </cell>
          <cell r="SN50">
            <v>1</v>
          </cell>
          <cell r="SO50">
            <v>0</v>
          </cell>
          <cell r="SP50">
            <v>0</v>
          </cell>
          <cell r="SQ50">
            <v>0</v>
          </cell>
          <cell r="SR50">
            <v>0</v>
          </cell>
          <cell r="SS50" t="str">
            <v/>
          </cell>
          <cell r="ST50" t="str">
            <v/>
          </cell>
          <cell r="SU50" t="str">
            <v/>
          </cell>
          <cell r="SV50" t="str">
            <v/>
          </cell>
          <cell r="SW50" t="str">
            <v/>
          </cell>
          <cell r="SX50" t="str">
            <v/>
          </cell>
          <cell r="SY50" t="str">
            <v/>
          </cell>
          <cell r="SZ50" t="str">
            <v/>
          </cell>
          <cell r="TA50" t="str">
            <v/>
          </cell>
          <cell r="TB50" t="str">
            <v/>
          </cell>
          <cell r="TC50" t="str">
            <v/>
          </cell>
          <cell r="TD50" t="str">
            <v/>
          </cell>
          <cell r="TE50" t="str">
            <v/>
          </cell>
          <cell r="TF50" t="str">
            <v/>
          </cell>
          <cell r="TG50" t="str">
            <v/>
          </cell>
          <cell r="TH50" t="str">
            <v/>
          </cell>
          <cell r="TI50" t="str">
            <v/>
          </cell>
          <cell r="TJ50" t="str">
            <v/>
          </cell>
          <cell r="TK50" t="str">
            <v/>
          </cell>
          <cell r="TL50" t="str">
            <v/>
          </cell>
          <cell r="TM50" t="str">
            <v/>
          </cell>
          <cell r="TN50">
            <v>0</v>
          </cell>
          <cell r="TO50">
            <v>0</v>
          </cell>
          <cell r="TP50">
            <v>0</v>
          </cell>
          <cell r="TQ50">
            <v>0</v>
          </cell>
          <cell r="TR50">
            <v>0</v>
          </cell>
          <cell r="TS50" t="str">
            <v>Ce messieur s'appelle (Schneider Thomas). Il vient au marche et j'etais content de l'aborder</v>
          </cell>
          <cell r="TT50" t="str">
            <v/>
          </cell>
          <cell r="TU50">
            <v>237463747</v>
          </cell>
          <cell r="TV50" t="str">
            <v>67ccb436-1481-4f5d-9110-b662dc1e52c0</v>
          </cell>
          <cell r="TW50">
            <v>44530.799363425933</v>
          </cell>
          <cell r="TX50" t="str">
            <v/>
          </cell>
          <cell r="TY50" t="str">
            <v/>
          </cell>
          <cell r="TZ50" t="str">
            <v>submitted_via_web</v>
          </cell>
          <cell r="UA50" t="str">
            <v>icsm_haiti</v>
          </cell>
          <cell r="UB50" t="str">
            <v/>
          </cell>
          <cell r="UC50">
            <v>52</v>
          </cell>
          <cell r="UD50" t="str">
            <v/>
          </cell>
        </row>
        <row r="51">
          <cell r="D51">
            <v>44527.711918414352</v>
          </cell>
          <cell r="E51">
            <v>44527.720121331018</v>
          </cell>
          <cell r="F51">
            <v>44527</v>
          </cell>
          <cell r="H51" t="str">
            <v>audit.csv</v>
          </cell>
          <cell r="I51" t="str">
            <v>icsm_haiti</v>
          </cell>
          <cell r="J51" t="str">
            <v/>
          </cell>
          <cell r="K51" t="str">
            <v/>
          </cell>
          <cell r="L51">
            <v>44527</v>
          </cell>
          <cell r="M51" t="str">
            <v>Croix-Rouge Neerlandaise</v>
          </cell>
          <cell r="N51" t="str">
            <v/>
          </cell>
          <cell r="O51" t="str">
            <v>crnl</v>
          </cell>
          <cell r="P51" t="str">
            <v>Croix-Rouge Neerlandaise</v>
          </cell>
          <cell r="Q51" t="str">
            <v>Croix-Rouge Neerlandaise</v>
          </cell>
          <cell r="R51" t="str">
            <v>OJ_9690</v>
          </cell>
          <cell r="S51" t="str">
            <v/>
          </cell>
          <cell r="T51" t="str">
            <v>crnl_oj</v>
          </cell>
          <cell r="U51" t="str">
            <v>OJ_9690</v>
          </cell>
          <cell r="V51" t="str">
            <v>OJ_9690</v>
          </cell>
          <cell r="W51" t="str">
            <v>Sud-Est</v>
          </cell>
          <cell r="X51" t="str">
            <v>Jacmel</v>
          </cell>
          <cell r="Y51" t="str">
            <v>HT0211</v>
          </cell>
          <cell r="Z51" t="str">
            <v>Jacmel</v>
          </cell>
          <cell r="AA51" t="str">
            <v>1re Section Bas Cap Rouge</v>
          </cell>
          <cell r="AB51" t="str">
            <v>HT0211-01</v>
          </cell>
          <cell r="AC51" t="str">
            <v>1re Section Bas Cap Rouge</v>
          </cell>
          <cell r="AD51" t="str">
            <v>Beaudoin</v>
          </cell>
          <cell r="AE51" t="str">
            <v/>
          </cell>
          <cell r="AF51" t="str">
            <v>jac_1</v>
          </cell>
          <cell r="AG51" t="str">
            <v>Beaudoin</v>
          </cell>
          <cell r="AH51" t="str">
            <v>Beaudoin</v>
          </cell>
          <cell r="AI51" t="str">
            <v>Marché Beaudoin</v>
          </cell>
          <cell r="AJ51" t="str">
            <v/>
          </cell>
          <cell r="AK51" t="str">
            <v>jac_1</v>
          </cell>
          <cell r="AL51" t="str">
            <v>Marché Beaudoin</v>
          </cell>
          <cell r="AM51" t="str">
            <v>Marché Beaudoin</v>
          </cell>
          <cell r="AN51" t="str">
            <v>Milieu urbain</v>
          </cell>
          <cell r="AO51" t="str">
            <v>Enquête auprès d'un client (pour l'eau de boisson et la situation sécuritaire)</v>
          </cell>
          <cell r="AP51" t="str">
            <v>Oui</v>
          </cell>
          <cell r="AQ51" t="str">
            <v/>
          </cell>
          <cell r="AR51" t="str">
            <v>Oui</v>
          </cell>
          <cell r="AS51" t="str">
            <v/>
          </cell>
          <cell r="AT51" t="str">
            <v>Homme</v>
          </cell>
          <cell r="AU51">
            <v>44527</v>
          </cell>
          <cell r="AV51">
            <v>44527</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Oui</v>
          </cell>
          <cell r="JG51" t="str">
            <v>Oui, je vais parfois/souvent chercher l'eau</v>
          </cell>
          <cell r="JH51" t="str">
            <v>branchement chez un voisin</v>
          </cell>
          <cell r="JI51" t="str">
            <v/>
          </cell>
          <cell r="JJ51" t="str">
            <v>voisin</v>
          </cell>
          <cell r="JK51" t="str">
            <v>kay yon vwazen</v>
          </cell>
          <cell r="JL51" t="str">
            <v>kay yon vwazen</v>
          </cell>
          <cell r="JM51" t="str">
            <v>Il n'y a pas d'autres options dans ma zone</v>
          </cell>
          <cell r="JN51" t="str">
            <v/>
          </cell>
          <cell r="JO51" t="str">
            <v>Moins de 15 min au total</v>
          </cell>
          <cell r="JP51" t="str">
            <v>gros bidon de 5 gallons (18,9 L)</v>
          </cell>
          <cell r="JQ51" t="str">
            <v>5gal</v>
          </cell>
          <cell r="JR51" t="str">
            <v>bidon ki vo 5 galon (18,9L)</v>
          </cell>
          <cell r="JS51" t="str">
            <v/>
          </cell>
          <cell r="JT51" t="str">
            <v/>
          </cell>
          <cell r="JU51" t="str">
            <v/>
          </cell>
          <cell r="JV51" t="str">
            <v/>
          </cell>
          <cell r="JW51" t="str">
            <v/>
          </cell>
          <cell r="JX51">
            <v>5</v>
          </cell>
          <cell r="JY51">
            <v>1</v>
          </cell>
          <cell r="JZ51" t="str">
            <v/>
          </cell>
          <cell r="KA51" t="str">
            <v>NA</v>
          </cell>
          <cell r="KB51">
            <v>1</v>
          </cell>
          <cell r="KC51" t="str">
            <v>Non</v>
          </cell>
          <cell r="KD51" t="str">
            <v>Oui, parfois</v>
          </cell>
          <cell r="KE51" t="str">
            <v>Oui</v>
          </cell>
          <cell r="KF51" t="str">
            <v>Le marchand d'eau n'est pas venu à temps / Le marchand n'avait plus d'eau</v>
          </cell>
          <cell r="KG51">
            <v>0</v>
          </cell>
          <cell r="KH51">
            <v>0</v>
          </cell>
          <cell r="KI51">
            <v>0</v>
          </cell>
          <cell r="KJ51">
            <v>0</v>
          </cell>
          <cell r="KK51">
            <v>0</v>
          </cell>
          <cell r="KL51">
            <v>0</v>
          </cell>
          <cell r="KM51">
            <v>0</v>
          </cell>
          <cell r="KN51">
            <v>0</v>
          </cell>
          <cell r="KO51">
            <v>1</v>
          </cell>
          <cell r="KP51">
            <v>0</v>
          </cell>
          <cell r="KQ51">
            <v>0</v>
          </cell>
          <cell r="KR51" t="str">
            <v/>
          </cell>
          <cell r="KS51" t="str">
            <v>Oui</v>
          </cell>
          <cell r="KT51" t="str">
            <v>L'augmentation des affrontements dans le bas de Port-au-Prince</v>
          </cell>
          <cell r="KU51">
            <v>1</v>
          </cell>
          <cell r="KV51">
            <v>0</v>
          </cell>
          <cell r="KW51">
            <v>0</v>
          </cell>
          <cell r="KX51" t="str">
            <v/>
          </cell>
          <cell r="KY51" t="str">
            <v>Je ne me sens pas en sécurité lorsque j'accède au marché, car j'ai peur d'être pris pour cible ou d'être victime de violences.</v>
          </cell>
          <cell r="KZ51">
            <v>0</v>
          </cell>
          <cell r="LA51">
            <v>1</v>
          </cell>
          <cell r="LB51">
            <v>0</v>
          </cell>
          <cell r="LC51">
            <v>0</v>
          </cell>
          <cell r="LD51">
            <v>0</v>
          </cell>
          <cell r="LE51">
            <v>0</v>
          </cell>
          <cell r="LF51" t="str">
            <v/>
          </cell>
          <cell r="LG51">
            <v>2</v>
          </cell>
          <cell r="LH51" t="str">
            <v>Sucre Riz</v>
          </cell>
          <cell r="LI51">
            <v>0</v>
          </cell>
          <cell r="LJ51">
            <v>1</v>
          </cell>
          <cell r="LK51">
            <v>0</v>
          </cell>
          <cell r="LL51">
            <v>0</v>
          </cell>
          <cell r="LM51">
            <v>1</v>
          </cell>
          <cell r="LN51">
            <v>0</v>
          </cell>
          <cell r="LO51">
            <v>0</v>
          </cell>
          <cell r="LP51">
            <v>0</v>
          </cell>
          <cell r="LQ51">
            <v>0</v>
          </cell>
          <cell r="LR51">
            <v>0</v>
          </cell>
          <cell r="LS51" t="str">
            <v/>
          </cell>
          <cell r="LT51">
            <v>4</v>
          </cell>
          <cell r="LU51" t="str">
            <v/>
          </cell>
          <cell r="LV51" t="str">
            <v/>
          </cell>
          <cell r="LW51">
            <v>5</v>
          </cell>
          <cell r="LX51" t="str">
            <v/>
          </cell>
          <cell r="LY51" t="str">
            <v/>
          </cell>
          <cell r="LZ51" t="str">
            <v/>
          </cell>
          <cell r="MA51" t="str">
            <v>Dentifrice Papier toilette Déodorant</v>
          </cell>
          <cell r="MB51">
            <v>0</v>
          </cell>
          <cell r="MC51">
            <v>0</v>
          </cell>
          <cell r="MD51">
            <v>0</v>
          </cell>
          <cell r="ME51">
            <v>0</v>
          </cell>
          <cell r="MF51">
            <v>1</v>
          </cell>
          <cell r="MG51">
            <v>1</v>
          </cell>
          <cell r="MH51">
            <v>1</v>
          </cell>
          <cell r="MI51">
            <v>0</v>
          </cell>
          <cell r="MJ51">
            <v>0</v>
          </cell>
          <cell r="MK51">
            <v>0</v>
          </cell>
          <cell r="ML51" t="str">
            <v/>
          </cell>
          <cell r="MM51" t="str">
            <v/>
          </cell>
          <cell r="MN51" t="str">
            <v/>
          </cell>
          <cell r="MO51" t="str">
            <v/>
          </cell>
          <cell r="MP51">
            <v>2</v>
          </cell>
          <cell r="MQ51">
            <v>5</v>
          </cell>
          <cell r="MR51">
            <v>3</v>
          </cell>
          <cell r="MS51" t="str">
            <v/>
          </cell>
          <cell r="MT51" t="str">
            <v>Tôle</v>
          </cell>
          <cell r="MU51">
            <v>1</v>
          </cell>
          <cell r="MV51">
            <v>0</v>
          </cell>
          <cell r="MW51">
            <v>0</v>
          </cell>
          <cell r="MX51">
            <v>0</v>
          </cell>
          <cell r="MY51">
            <v>0</v>
          </cell>
          <cell r="MZ51">
            <v>0</v>
          </cell>
          <cell r="NA51">
            <v>0</v>
          </cell>
          <cell r="NB51">
            <v>0</v>
          </cell>
          <cell r="NC51">
            <v>0</v>
          </cell>
          <cell r="ND51">
            <v>0</v>
          </cell>
          <cell r="NE51">
            <v>0</v>
          </cell>
          <cell r="NF51">
            <v>0</v>
          </cell>
          <cell r="NG51">
            <v>0</v>
          </cell>
          <cell r="NH51">
            <v>50</v>
          </cell>
          <cell r="NI51" t="str">
            <v/>
          </cell>
          <cell r="NJ51" t="str">
            <v/>
          </cell>
          <cell r="NK51" t="str">
            <v/>
          </cell>
          <cell r="NL51" t="str">
            <v/>
          </cell>
          <cell r="NM51" t="str">
            <v/>
          </cell>
          <cell r="NN51" t="str">
            <v/>
          </cell>
          <cell r="NO51" t="str">
            <v/>
          </cell>
          <cell r="NP51" t="str">
            <v/>
          </cell>
          <cell r="NQ51" t="str">
            <v/>
          </cell>
          <cell r="NR51" t="str">
            <v/>
          </cell>
          <cell r="NS51" t="str">
            <v>Assiette Godet</v>
          </cell>
          <cell r="NT51">
            <v>0</v>
          </cell>
          <cell r="NU51">
            <v>0</v>
          </cell>
          <cell r="NV51">
            <v>0</v>
          </cell>
          <cell r="NW51">
            <v>1</v>
          </cell>
          <cell r="NX51">
            <v>0</v>
          </cell>
          <cell r="NY51">
            <v>1</v>
          </cell>
          <cell r="NZ51">
            <v>0</v>
          </cell>
          <cell r="OA51">
            <v>0</v>
          </cell>
          <cell r="OB51">
            <v>0</v>
          </cell>
          <cell r="OC51">
            <v>0</v>
          </cell>
          <cell r="OD51">
            <v>0</v>
          </cell>
          <cell r="OE51" t="str">
            <v/>
          </cell>
          <cell r="OF51" t="str">
            <v/>
          </cell>
          <cell r="OG51" t="str">
            <v/>
          </cell>
          <cell r="OH51">
            <v>5</v>
          </cell>
          <cell r="OI51" t="str">
            <v/>
          </cell>
          <cell r="OJ51">
            <v>10</v>
          </cell>
          <cell r="OK51" t="str">
            <v/>
          </cell>
          <cell r="OL51" t="str">
            <v/>
          </cell>
          <cell r="OM51" t="str">
            <v/>
          </cell>
          <cell r="ON51" t="str">
            <v>Materiels de protection contre le Covid-19 (Gel hydroalchoolique, cache-nez)</v>
          </cell>
          <cell r="OO51">
            <v>0</v>
          </cell>
          <cell r="OP51">
            <v>0</v>
          </cell>
          <cell r="OQ51">
            <v>0</v>
          </cell>
          <cell r="OR51">
            <v>0</v>
          </cell>
          <cell r="OS51">
            <v>0</v>
          </cell>
          <cell r="OT51">
            <v>1</v>
          </cell>
          <cell r="OU51">
            <v>0</v>
          </cell>
          <cell r="OV51">
            <v>0</v>
          </cell>
          <cell r="OW51">
            <v>0</v>
          </cell>
          <cell r="OX51" t="str">
            <v/>
          </cell>
          <cell r="OY51" t="str">
            <v>Radio Lampe torche</v>
          </cell>
          <cell r="OZ51">
            <v>1</v>
          </cell>
          <cell r="PA51">
            <v>0</v>
          </cell>
          <cell r="PB51">
            <v>0</v>
          </cell>
          <cell r="PC51">
            <v>1</v>
          </cell>
          <cell r="PD51">
            <v>0</v>
          </cell>
          <cell r="PE51">
            <v>0</v>
          </cell>
          <cell r="PF51">
            <v>2</v>
          </cell>
          <cell r="PG51" t="str">
            <v/>
          </cell>
          <cell r="PH51" t="str">
            <v/>
          </cell>
          <cell r="PI51">
            <v>2</v>
          </cell>
          <cell r="PJ51" t="str">
            <v>Machette</v>
          </cell>
          <cell r="PK51">
            <v>0</v>
          </cell>
          <cell r="PL51">
            <v>0</v>
          </cell>
          <cell r="PM51">
            <v>1</v>
          </cell>
          <cell r="PN51">
            <v>0</v>
          </cell>
          <cell r="PO51">
            <v>0</v>
          </cell>
          <cell r="PP51">
            <v>0</v>
          </cell>
          <cell r="PQ51">
            <v>0</v>
          </cell>
          <cell r="PR51">
            <v>0</v>
          </cell>
          <cell r="PS51">
            <v>0</v>
          </cell>
          <cell r="PT51" t="str">
            <v/>
          </cell>
          <cell r="PU51" t="str">
            <v/>
          </cell>
          <cell r="PV51" t="str">
            <v/>
          </cell>
          <cell r="PW51" t="str">
            <v/>
          </cell>
          <cell r="PX51" t="str">
            <v/>
          </cell>
          <cell r="PY51" t="str">
            <v/>
          </cell>
          <cell r="PZ51" t="str">
            <v/>
          </cell>
          <cell r="QA51" t="str">
            <v/>
          </cell>
          <cell r="QB51" t="str">
            <v/>
          </cell>
          <cell r="QC51" t="str">
            <v/>
          </cell>
          <cell r="QD51" t="str">
            <v/>
          </cell>
          <cell r="QE51" t="str">
            <v/>
          </cell>
          <cell r="QF51" t="str">
            <v/>
          </cell>
          <cell r="QG51" t="str">
            <v/>
          </cell>
          <cell r="QH51" t="str">
            <v/>
          </cell>
          <cell r="QI51" t="str">
            <v/>
          </cell>
          <cell r="QJ51" t="str">
            <v/>
          </cell>
          <cell r="QK51" t="str">
            <v/>
          </cell>
          <cell r="QL51" t="str">
            <v/>
          </cell>
          <cell r="QM51" t="str">
            <v/>
          </cell>
          <cell r="QN51" t="str">
            <v>Machette</v>
          </cell>
          <cell r="QO51">
            <v>0</v>
          </cell>
          <cell r="QP51">
            <v>0</v>
          </cell>
          <cell r="QQ51">
            <v>1</v>
          </cell>
          <cell r="QR51">
            <v>0</v>
          </cell>
          <cell r="QS51">
            <v>0</v>
          </cell>
          <cell r="QT51">
            <v>0</v>
          </cell>
          <cell r="QU51">
            <v>0</v>
          </cell>
          <cell r="QV51">
            <v>0</v>
          </cell>
          <cell r="QW51">
            <v>0</v>
          </cell>
          <cell r="QX51" t="str">
            <v/>
          </cell>
          <cell r="QY51" t="str">
            <v/>
          </cell>
          <cell r="QZ51" t="str">
            <v/>
          </cell>
          <cell r="RA51" t="str">
            <v/>
          </cell>
          <cell r="RB51" t="str">
            <v/>
          </cell>
          <cell r="RC51" t="str">
            <v/>
          </cell>
          <cell r="RD51" t="str">
            <v/>
          </cell>
          <cell r="RE51" t="str">
            <v/>
          </cell>
          <cell r="RF51" t="str">
            <v/>
          </cell>
          <cell r="RG51" t="str">
            <v/>
          </cell>
          <cell r="RH51" t="str">
            <v/>
          </cell>
          <cell r="RI51" t="str">
            <v/>
          </cell>
          <cell r="RJ51" t="str">
            <v/>
          </cell>
          <cell r="RK51" t="str">
            <v/>
          </cell>
          <cell r="RL51" t="str">
            <v/>
          </cell>
          <cell r="RM51" t="str">
            <v/>
          </cell>
          <cell r="RN51" t="str">
            <v/>
          </cell>
          <cell r="RO51" t="str">
            <v/>
          </cell>
          <cell r="RP51" t="str">
            <v/>
          </cell>
          <cell r="RQ51" t="str">
            <v/>
          </cell>
          <cell r="RR51" t="str">
            <v/>
          </cell>
          <cell r="RS51" t="str">
            <v/>
          </cell>
          <cell r="RT51" t="str">
            <v/>
          </cell>
          <cell r="RU51" t="str">
            <v/>
          </cell>
          <cell r="RV51" t="str">
            <v/>
          </cell>
          <cell r="RW51" t="str">
            <v/>
          </cell>
          <cell r="RX51" t="str">
            <v/>
          </cell>
          <cell r="RY51" t="str">
            <v/>
          </cell>
          <cell r="RZ51" t="str">
            <v/>
          </cell>
          <cell r="SA51" t="str">
            <v/>
          </cell>
          <cell r="SB51" t="str">
            <v/>
          </cell>
          <cell r="SC51" t="str">
            <v/>
          </cell>
          <cell r="SD51" t="str">
            <v/>
          </cell>
          <cell r="SE51" t="str">
            <v/>
          </cell>
          <cell r="SF51" t="str">
            <v/>
          </cell>
          <cell r="SG51" t="str">
            <v/>
          </cell>
          <cell r="SH51" t="str">
            <v/>
          </cell>
          <cell r="SI51" t="str">
            <v/>
          </cell>
          <cell r="SJ51" t="str">
            <v/>
          </cell>
          <cell r="SK51" t="str">
            <v/>
          </cell>
          <cell r="SL51" t="str">
            <v>Paiement frais scolaire (paiement uniforme,…)</v>
          </cell>
          <cell r="SM51">
            <v>0</v>
          </cell>
          <cell r="SN51">
            <v>1</v>
          </cell>
          <cell r="SO51">
            <v>0</v>
          </cell>
          <cell r="SP51">
            <v>0</v>
          </cell>
          <cell r="SQ51">
            <v>0</v>
          </cell>
          <cell r="SR51">
            <v>0</v>
          </cell>
          <cell r="SS51" t="str">
            <v/>
          </cell>
          <cell r="ST51" t="str">
            <v/>
          </cell>
          <cell r="SU51" t="str">
            <v/>
          </cell>
          <cell r="SV51" t="str">
            <v/>
          </cell>
          <cell r="SW51" t="str">
            <v/>
          </cell>
          <cell r="SX51" t="str">
            <v/>
          </cell>
          <cell r="SY51" t="str">
            <v/>
          </cell>
          <cell r="SZ51" t="str">
            <v/>
          </cell>
          <cell r="TA51" t="str">
            <v/>
          </cell>
          <cell r="TB51" t="str">
            <v/>
          </cell>
          <cell r="TC51" t="str">
            <v/>
          </cell>
          <cell r="TD51" t="str">
            <v/>
          </cell>
          <cell r="TE51" t="str">
            <v/>
          </cell>
          <cell r="TF51" t="str">
            <v/>
          </cell>
          <cell r="TG51" t="str">
            <v/>
          </cell>
          <cell r="TH51" t="str">
            <v/>
          </cell>
          <cell r="TI51" t="str">
            <v/>
          </cell>
          <cell r="TJ51" t="str">
            <v/>
          </cell>
          <cell r="TK51" t="str">
            <v/>
          </cell>
          <cell r="TL51" t="str">
            <v/>
          </cell>
          <cell r="TM51" t="str">
            <v/>
          </cell>
          <cell r="TN51">
            <v>0</v>
          </cell>
          <cell r="TO51">
            <v>0</v>
          </cell>
          <cell r="TP51">
            <v>0</v>
          </cell>
          <cell r="TQ51">
            <v>0</v>
          </cell>
          <cell r="TR51">
            <v>0</v>
          </cell>
          <cell r="TS51" t="str">
            <v/>
          </cell>
          <cell r="TT51" t="str">
            <v/>
          </cell>
          <cell r="TU51">
            <v>237463761</v>
          </cell>
          <cell r="TV51" t="str">
            <v>ceca5a04-2e52-4a9d-8246-2693e6abb776</v>
          </cell>
          <cell r="TW51">
            <v>44530.799386574072</v>
          </cell>
          <cell r="TX51" t="str">
            <v/>
          </cell>
          <cell r="TY51" t="str">
            <v/>
          </cell>
          <cell r="TZ51" t="str">
            <v>submitted_via_web</v>
          </cell>
          <cell r="UA51" t="str">
            <v>icsm_haiti</v>
          </cell>
          <cell r="UB51" t="str">
            <v/>
          </cell>
          <cell r="UC51">
            <v>53</v>
          </cell>
          <cell r="UD51" t="str">
            <v/>
          </cell>
        </row>
        <row r="52">
          <cell r="D52">
            <v>44527.721990625003</v>
          </cell>
          <cell r="E52">
            <v>44527.72716855324</v>
          </cell>
          <cell r="F52">
            <v>44527</v>
          </cell>
          <cell r="H52" t="str">
            <v>audit.csv</v>
          </cell>
          <cell r="I52" t="str">
            <v>icsm_haiti</v>
          </cell>
          <cell r="J52" t="str">
            <v/>
          </cell>
          <cell r="K52" t="str">
            <v/>
          </cell>
          <cell r="L52">
            <v>44527</v>
          </cell>
          <cell r="M52" t="str">
            <v>Croix-Rouge Neerlandaise</v>
          </cell>
          <cell r="N52" t="str">
            <v/>
          </cell>
          <cell r="O52" t="str">
            <v>crnl</v>
          </cell>
          <cell r="P52" t="str">
            <v>Croix-Rouge Neerlandaise</v>
          </cell>
          <cell r="Q52" t="str">
            <v>Croix-Rouge Neerlandaise</v>
          </cell>
          <cell r="R52" t="str">
            <v>OJ_9690</v>
          </cell>
          <cell r="S52" t="str">
            <v/>
          </cell>
          <cell r="T52" t="str">
            <v>crnl_oj</v>
          </cell>
          <cell r="U52" t="str">
            <v>OJ_9690</v>
          </cell>
          <cell r="V52" t="str">
            <v>OJ_9690</v>
          </cell>
          <cell r="W52" t="str">
            <v>Sud-Est</v>
          </cell>
          <cell r="X52" t="str">
            <v>Jacmel</v>
          </cell>
          <cell r="Y52" t="str">
            <v>HT0211</v>
          </cell>
          <cell r="Z52" t="str">
            <v>Jacmel</v>
          </cell>
          <cell r="AA52" t="str">
            <v>1re Section Bas Cap Rouge</v>
          </cell>
          <cell r="AB52" t="str">
            <v>HT0211-01</v>
          </cell>
          <cell r="AC52" t="str">
            <v>1re Section Bas Cap Rouge</v>
          </cell>
          <cell r="AD52" t="str">
            <v>Beaudoin</v>
          </cell>
          <cell r="AE52" t="str">
            <v/>
          </cell>
          <cell r="AF52" t="str">
            <v>jac_1</v>
          </cell>
          <cell r="AG52" t="str">
            <v>Beaudoin</v>
          </cell>
          <cell r="AH52" t="str">
            <v>Beaudoin</v>
          </cell>
          <cell r="AI52" t="str">
            <v>Marché Beaudoin</v>
          </cell>
          <cell r="AJ52" t="str">
            <v/>
          </cell>
          <cell r="AK52" t="str">
            <v>jac_1</v>
          </cell>
          <cell r="AL52" t="str">
            <v>Marché Beaudoin</v>
          </cell>
          <cell r="AM52" t="str">
            <v>Marché Beaudoin</v>
          </cell>
          <cell r="AN52" t="str">
            <v>Milieu urbain</v>
          </cell>
          <cell r="AO52" t="str">
            <v>Enquête auprès d'un marchand</v>
          </cell>
          <cell r="AP52" t="str">
            <v>Oui</v>
          </cell>
          <cell r="AQ52" t="str">
            <v/>
          </cell>
          <cell r="AR52" t="str">
            <v>Oui</v>
          </cell>
          <cell r="AS52" t="str">
            <v/>
          </cell>
          <cell r="AT52" t="str">
            <v>Femme</v>
          </cell>
          <cell r="AU52">
            <v>44527</v>
          </cell>
          <cell r="AV52">
            <v>44527</v>
          </cell>
          <cell r="AW52" t="str">
            <v>Détaillant sur une table</v>
          </cell>
          <cell r="AX52" t="str">
            <v/>
          </cell>
          <cell r="AY52" t="str">
            <v>Charbon de bois</v>
          </cell>
          <cell r="AZ52">
            <v>0</v>
          </cell>
          <cell r="BA52">
            <v>0</v>
          </cell>
          <cell r="BB52">
            <v>1</v>
          </cell>
          <cell r="BC52">
            <v>0</v>
          </cell>
          <cell r="BD52" t="str">
            <v>charbon</v>
          </cell>
          <cell r="BE52" t="str">
            <v>Charbon de bois</v>
          </cell>
          <cell r="BF52" t="str">
            <v>En espèces (Gourde)</v>
          </cell>
          <cell r="BG52">
            <v>1</v>
          </cell>
          <cell r="BH52">
            <v>0</v>
          </cell>
          <cell r="BI52">
            <v>0</v>
          </cell>
          <cell r="BJ52">
            <v>0</v>
          </cell>
          <cell r="BK52">
            <v>0</v>
          </cell>
          <cell r="BL52">
            <v>0</v>
          </cell>
          <cell r="BM52">
            <v>0</v>
          </cell>
          <cell r="BN52">
            <v>0</v>
          </cell>
          <cell r="BO52">
            <v>0</v>
          </cell>
          <cell r="BP52">
            <v>0</v>
          </cell>
          <cell r="BQ52" t="str">
            <v/>
          </cell>
          <cell r="BR52" t="str">
            <v>Oui, il y a plus de commerçants par rapport au mois passé</v>
          </cell>
          <cell r="BS52" t="str">
            <v>Moins de 20</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v>75</v>
          </cell>
          <cell r="IE52" t="str">
            <v>Oui</v>
          </cell>
          <cell r="IF52" t="str">
            <v>Je ne sais pas, je ne souhaite pas répondre</v>
          </cell>
          <cell r="IG52" t="str">
            <v/>
          </cell>
          <cell r="IH52" t="str">
            <v/>
          </cell>
          <cell r="II52" t="str">
            <v/>
          </cell>
          <cell r="IJ52" t="str">
            <v/>
          </cell>
          <cell r="IK52" t="str">
            <v/>
          </cell>
          <cell r="IL52" t="str">
            <v/>
          </cell>
          <cell r="IM52" t="str">
            <v/>
          </cell>
          <cell r="IN52" t="str">
            <v/>
          </cell>
          <cell r="IO52" t="str">
            <v>Augmentation des prix</v>
          </cell>
          <cell r="IP52">
            <v>0</v>
          </cell>
          <cell r="IQ52">
            <v>0</v>
          </cell>
          <cell r="IR52">
            <v>1</v>
          </cell>
          <cell r="IS52">
            <v>0</v>
          </cell>
          <cell r="IT52">
            <v>0</v>
          </cell>
          <cell r="IU52">
            <v>0</v>
          </cell>
          <cell r="IV52">
            <v>0</v>
          </cell>
          <cell r="IW52">
            <v>0</v>
          </cell>
          <cell r="IX52" t="str">
            <v/>
          </cell>
          <cell r="IY52" t="str">
            <v>Oui</v>
          </cell>
          <cell r="IZ52" t="str">
            <v/>
          </cell>
          <cell r="JA52" t="str">
            <v>Charbon de bois</v>
          </cell>
          <cell r="JB52">
            <v>0</v>
          </cell>
          <cell r="JC52">
            <v>0</v>
          </cell>
          <cell r="JD52">
            <v>1</v>
          </cell>
          <cell r="JE52">
            <v>0</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cell r="MA52" t="str">
            <v/>
          </cell>
          <cell r="MB52" t="str">
            <v/>
          </cell>
          <cell r="MC52" t="str">
            <v/>
          </cell>
          <cell r="MD52" t="str">
            <v/>
          </cell>
          <cell r="ME52" t="str">
            <v/>
          </cell>
          <cell r="MF52" t="str">
            <v/>
          </cell>
          <cell r="MG52" t="str">
            <v/>
          </cell>
          <cell r="MH52" t="str">
            <v/>
          </cell>
          <cell r="MI52" t="str">
            <v/>
          </cell>
          <cell r="MJ52" t="str">
            <v/>
          </cell>
          <cell r="MK52" t="str">
            <v/>
          </cell>
          <cell r="ML52" t="str">
            <v/>
          </cell>
          <cell r="MM52" t="str">
            <v/>
          </cell>
          <cell r="MN52" t="str">
            <v/>
          </cell>
          <cell r="MO52" t="str">
            <v/>
          </cell>
          <cell r="MP52" t="str">
            <v/>
          </cell>
          <cell r="MQ52" t="str">
            <v/>
          </cell>
          <cell r="MR52" t="str">
            <v/>
          </cell>
          <cell r="MS52" t="str">
            <v/>
          </cell>
          <cell r="MT52" t="str">
            <v/>
          </cell>
          <cell r="MU52" t="str">
            <v/>
          </cell>
          <cell r="MV52" t="str">
            <v/>
          </cell>
          <cell r="MW52" t="str">
            <v/>
          </cell>
          <cell r="MX52" t="str">
            <v/>
          </cell>
          <cell r="MY52" t="str">
            <v/>
          </cell>
          <cell r="MZ52" t="str">
            <v/>
          </cell>
          <cell r="NA52" t="str">
            <v/>
          </cell>
          <cell r="NB52" t="str">
            <v/>
          </cell>
          <cell r="NC52" t="str">
            <v/>
          </cell>
          <cell r="ND52" t="str">
            <v/>
          </cell>
          <cell r="NE52" t="str">
            <v/>
          </cell>
          <cell r="NF52" t="str">
            <v/>
          </cell>
          <cell r="NG52" t="str">
            <v/>
          </cell>
          <cell r="NH52" t="str">
            <v/>
          </cell>
          <cell r="NI52" t="str">
            <v/>
          </cell>
          <cell r="NJ52" t="str">
            <v/>
          </cell>
          <cell r="NK52" t="str">
            <v/>
          </cell>
          <cell r="NL52" t="str">
            <v/>
          </cell>
          <cell r="NM52" t="str">
            <v/>
          </cell>
          <cell r="NN52" t="str">
            <v/>
          </cell>
          <cell r="NO52" t="str">
            <v/>
          </cell>
          <cell r="NP52" t="str">
            <v/>
          </cell>
          <cell r="NQ52" t="str">
            <v/>
          </cell>
          <cell r="NR52" t="str">
            <v/>
          </cell>
          <cell r="NS52" t="str">
            <v/>
          </cell>
          <cell r="NT52" t="str">
            <v/>
          </cell>
          <cell r="NU52" t="str">
            <v/>
          </cell>
          <cell r="NV52" t="str">
            <v/>
          </cell>
          <cell r="NW52" t="str">
            <v/>
          </cell>
          <cell r="NX52" t="str">
            <v/>
          </cell>
          <cell r="NY52" t="str">
            <v/>
          </cell>
          <cell r="NZ52" t="str">
            <v/>
          </cell>
          <cell r="OA52" t="str">
            <v/>
          </cell>
          <cell r="OB52" t="str">
            <v/>
          </cell>
          <cell r="OC52" t="str">
            <v/>
          </cell>
          <cell r="OD52" t="str">
            <v/>
          </cell>
          <cell r="OE52" t="str">
            <v/>
          </cell>
          <cell r="OF52" t="str">
            <v/>
          </cell>
          <cell r="OG52" t="str">
            <v/>
          </cell>
          <cell r="OH52" t="str">
            <v/>
          </cell>
          <cell r="OI52" t="str">
            <v/>
          </cell>
          <cell r="OJ52" t="str">
            <v/>
          </cell>
          <cell r="OK52" t="str">
            <v/>
          </cell>
          <cell r="OL52" t="str">
            <v/>
          </cell>
          <cell r="OM52" t="str">
            <v/>
          </cell>
          <cell r="ON52" t="str">
            <v/>
          </cell>
          <cell r="OO52" t="str">
            <v/>
          </cell>
          <cell r="OP52" t="str">
            <v/>
          </cell>
          <cell r="OQ52" t="str">
            <v/>
          </cell>
          <cell r="OR52" t="str">
            <v/>
          </cell>
          <cell r="OS52" t="str">
            <v/>
          </cell>
          <cell r="OT52" t="str">
            <v/>
          </cell>
          <cell r="OU52" t="str">
            <v/>
          </cell>
          <cell r="OV52" t="str">
            <v/>
          </cell>
          <cell r="OW52" t="str">
            <v/>
          </cell>
          <cell r="OX52" t="str">
            <v/>
          </cell>
          <cell r="OY52" t="str">
            <v/>
          </cell>
          <cell r="OZ52" t="str">
            <v/>
          </cell>
          <cell r="PA52" t="str">
            <v/>
          </cell>
          <cell r="PB52" t="str">
            <v/>
          </cell>
          <cell r="PC52" t="str">
            <v/>
          </cell>
          <cell r="PD52" t="str">
            <v/>
          </cell>
          <cell r="PE52" t="str">
            <v/>
          </cell>
          <cell r="PF52" t="str">
            <v/>
          </cell>
          <cell r="PG52" t="str">
            <v/>
          </cell>
          <cell r="PH52" t="str">
            <v/>
          </cell>
          <cell r="PI52" t="str">
            <v/>
          </cell>
          <cell r="PJ52" t="str">
            <v/>
          </cell>
          <cell r="PK52" t="str">
            <v/>
          </cell>
          <cell r="PL52" t="str">
            <v/>
          </cell>
          <cell r="PM52" t="str">
            <v/>
          </cell>
          <cell r="PN52" t="str">
            <v/>
          </cell>
          <cell r="PO52" t="str">
            <v/>
          </cell>
          <cell r="PP52" t="str">
            <v/>
          </cell>
          <cell r="PQ52" t="str">
            <v/>
          </cell>
          <cell r="PR52" t="str">
            <v/>
          </cell>
          <cell r="PS52" t="str">
            <v/>
          </cell>
          <cell r="PT52" t="str">
            <v/>
          </cell>
          <cell r="PU52" t="str">
            <v/>
          </cell>
          <cell r="PV52" t="str">
            <v/>
          </cell>
          <cell r="PW52" t="str">
            <v/>
          </cell>
          <cell r="PX52" t="str">
            <v/>
          </cell>
          <cell r="PY52" t="str">
            <v/>
          </cell>
          <cell r="PZ52" t="str">
            <v/>
          </cell>
          <cell r="QA52" t="str">
            <v/>
          </cell>
          <cell r="QB52" t="str">
            <v/>
          </cell>
          <cell r="QC52" t="str">
            <v/>
          </cell>
          <cell r="QD52" t="str">
            <v/>
          </cell>
          <cell r="QE52" t="str">
            <v/>
          </cell>
          <cell r="QF52" t="str">
            <v/>
          </cell>
          <cell r="QG52" t="str">
            <v/>
          </cell>
          <cell r="QH52" t="str">
            <v/>
          </cell>
          <cell r="QI52" t="str">
            <v/>
          </cell>
          <cell r="QJ52" t="str">
            <v/>
          </cell>
          <cell r="QK52" t="str">
            <v/>
          </cell>
          <cell r="QL52" t="str">
            <v/>
          </cell>
          <cell r="QM52" t="str">
            <v/>
          </cell>
          <cell r="QN52" t="str">
            <v/>
          </cell>
          <cell r="QO52" t="str">
            <v/>
          </cell>
          <cell r="QP52" t="str">
            <v/>
          </cell>
          <cell r="QQ52" t="str">
            <v/>
          </cell>
          <cell r="QR52" t="str">
            <v/>
          </cell>
          <cell r="QS52" t="str">
            <v/>
          </cell>
          <cell r="QT52" t="str">
            <v/>
          </cell>
          <cell r="QU52" t="str">
            <v/>
          </cell>
          <cell r="QV52" t="str">
            <v/>
          </cell>
          <cell r="QW52" t="str">
            <v/>
          </cell>
          <cell r="QX52" t="str">
            <v/>
          </cell>
          <cell r="QY52" t="str">
            <v/>
          </cell>
          <cell r="QZ52" t="str">
            <v/>
          </cell>
          <cell r="RA52" t="str">
            <v/>
          </cell>
          <cell r="RB52" t="str">
            <v/>
          </cell>
          <cell r="RC52" t="str">
            <v/>
          </cell>
          <cell r="RD52" t="str">
            <v/>
          </cell>
          <cell r="RE52" t="str">
            <v/>
          </cell>
          <cell r="RF52" t="str">
            <v/>
          </cell>
          <cell r="RG52" t="str">
            <v/>
          </cell>
          <cell r="RH52" t="str">
            <v/>
          </cell>
          <cell r="RI52" t="str">
            <v/>
          </cell>
          <cell r="RJ52" t="str">
            <v/>
          </cell>
          <cell r="RK52" t="str">
            <v/>
          </cell>
          <cell r="RL52" t="str">
            <v/>
          </cell>
          <cell r="RM52" t="str">
            <v/>
          </cell>
          <cell r="RN52" t="str">
            <v/>
          </cell>
          <cell r="RO52" t="str">
            <v/>
          </cell>
          <cell r="RP52" t="str">
            <v/>
          </cell>
          <cell r="RQ52" t="str">
            <v/>
          </cell>
          <cell r="RR52" t="str">
            <v/>
          </cell>
          <cell r="RS52" t="str">
            <v/>
          </cell>
          <cell r="RT52" t="str">
            <v/>
          </cell>
          <cell r="RU52" t="str">
            <v/>
          </cell>
          <cell r="RV52" t="str">
            <v/>
          </cell>
          <cell r="RW52" t="str">
            <v/>
          </cell>
          <cell r="RX52" t="str">
            <v/>
          </cell>
          <cell r="RY52" t="str">
            <v/>
          </cell>
          <cell r="RZ52" t="str">
            <v/>
          </cell>
          <cell r="SA52" t="str">
            <v/>
          </cell>
          <cell r="SB52" t="str">
            <v/>
          </cell>
          <cell r="SC52" t="str">
            <v/>
          </cell>
          <cell r="SD52" t="str">
            <v/>
          </cell>
          <cell r="SE52" t="str">
            <v/>
          </cell>
          <cell r="SF52" t="str">
            <v/>
          </cell>
          <cell r="SG52" t="str">
            <v/>
          </cell>
          <cell r="SH52" t="str">
            <v/>
          </cell>
          <cell r="SI52" t="str">
            <v/>
          </cell>
          <cell r="SJ52" t="str">
            <v/>
          </cell>
          <cell r="SK52" t="str">
            <v/>
          </cell>
          <cell r="SL52" t="str">
            <v/>
          </cell>
          <cell r="SM52" t="str">
            <v/>
          </cell>
          <cell r="SN52" t="str">
            <v/>
          </cell>
          <cell r="SO52" t="str">
            <v/>
          </cell>
          <cell r="SP52" t="str">
            <v/>
          </cell>
          <cell r="SQ52" t="str">
            <v/>
          </cell>
          <cell r="SR52" t="str">
            <v/>
          </cell>
          <cell r="SS52" t="str">
            <v/>
          </cell>
          <cell r="ST52" t="str">
            <v/>
          </cell>
          <cell r="SU52" t="str">
            <v/>
          </cell>
          <cell r="SV52" t="str">
            <v/>
          </cell>
          <cell r="SW52" t="str">
            <v/>
          </cell>
          <cell r="SX52" t="str">
            <v/>
          </cell>
          <cell r="SY52" t="str">
            <v/>
          </cell>
          <cell r="SZ52" t="str">
            <v/>
          </cell>
          <cell r="TA52" t="str">
            <v/>
          </cell>
          <cell r="TB52" t="str">
            <v/>
          </cell>
          <cell r="TC52" t="str">
            <v/>
          </cell>
          <cell r="TD52" t="str">
            <v/>
          </cell>
          <cell r="TE52" t="str">
            <v/>
          </cell>
          <cell r="TF52" t="str">
            <v/>
          </cell>
          <cell r="TG52" t="str">
            <v/>
          </cell>
          <cell r="TH52" t="str">
            <v/>
          </cell>
          <cell r="TI52" t="str">
            <v/>
          </cell>
          <cell r="TJ52" t="str">
            <v/>
          </cell>
          <cell r="TK52" t="str">
            <v/>
          </cell>
          <cell r="TL52" t="str">
            <v/>
          </cell>
          <cell r="TM52" t="str">
            <v/>
          </cell>
          <cell r="TN52">
            <v>0</v>
          </cell>
          <cell r="TO52">
            <v>0</v>
          </cell>
          <cell r="TP52">
            <v>0</v>
          </cell>
          <cell r="TQ52">
            <v>0</v>
          </cell>
          <cell r="TR52">
            <v>0</v>
          </cell>
          <cell r="TS52" t="str">
            <v>(Nadia) est une marchande de charbon de bois etait tres content de me parler. Elle affirme ne pas avoir de telephone</v>
          </cell>
          <cell r="TT52" t="str">
            <v/>
          </cell>
          <cell r="TU52">
            <v>237463765</v>
          </cell>
          <cell r="TV52" t="str">
            <v>67217df7-8aab-4c0c-b203-03b6f6e453b4</v>
          </cell>
          <cell r="TW52">
            <v>44530.799398148149</v>
          </cell>
          <cell r="TX52" t="str">
            <v/>
          </cell>
          <cell r="TY52" t="str">
            <v/>
          </cell>
          <cell r="TZ52" t="str">
            <v>submitted_via_web</v>
          </cell>
          <cell r="UA52" t="str">
            <v>icsm_haiti</v>
          </cell>
          <cell r="UB52" t="str">
            <v/>
          </cell>
          <cell r="UC52">
            <v>54</v>
          </cell>
          <cell r="UD52" t="str">
            <v/>
          </cell>
        </row>
        <row r="53">
          <cell r="D53">
            <v>44527.727869768518</v>
          </cell>
          <cell r="E53">
            <v>44527.736997326392</v>
          </cell>
          <cell r="F53">
            <v>44527</v>
          </cell>
          <cell r="H53" t="str">
            <v>audit.csv</v>
          </cell>
          <cell r="I53" t="str">
            <v>icsm_haiti</v>
          </cell>
          <cell r="J53" t="str">
            <v/>
          </cell>
          <cell r="K53" t="str">
            <v/>
          </cell>
          <cell r="L53">
            <v>44527</v>
          </cell>
          <cell r="M53" t="str">
            <v>Croix-Rouge Neerlandaise</v>
          </cell>
          <cell r="N53" t="str">
            <v/>
          </cell>
          <cell r="O53" t="str">
            <v>crnl</v>
          </cell>
          <cell r="P53" t="str">
            <v>Croix-Rouge Neerlandaise</v>
          </cell>
          <cell r="Q53" t="str">
            <v>Croix-Rouge Neerlandaise</v>
          </cell>
          <cell r="R53" t="str">
            <v>OJ_9690</v>
          </cell>
          <cell r="S53" t="str">
            <v/>
          </cell>
          <cell r="T53" t="str">
            <v>crnl_oj</v>
          </cell>
          <cell r="U53" t="str">
            <v>OJ_9690</v>
          </cell>
          <cell r="V53" t="str">
            <v>OJ_9690</v>
          </cell>
          <cell r="W53" t="str">
            <v>Sud-Est</v>
          </cell>
          <cell r="X53" t="str">
            <v>Jacmel</v>
          </cell>
          <cell r="Y53" t="str">
            <v>HT0211</v>
          </cell>
          <cell r="Z53" t="str">
            <v>Jacmel</v>
          </cell>
          <cell r="AA53" t="str">
            <v>1re Section Bas Cap Rouge</v>
          </cell>
          <cell r="AB53" t="str">
            <v>HT0211-01</v>
          </cell>
          <cell r="AC53" t="str">
            <v>1re Section Bas Cap Rouge</v>
          </cell>
          <cell r="AD53" t="str">
            <v>Beaudoin</v>
          </cell>
          <cell r="AE53" t="str">
            <v/>
          </cell>
          <cell r="AF53" t="str">
            <v>jac_1</v>
          </cell>
          <cell r="AG53" t="str">
            <v>Beaudoin</v>
          </cell>
          <cell r="AH53" t="str">
            <v>Beaudoin</v>
          </cell>
          <cell r="AI53" t="str">
            <v>Marché Beaudoin</v>
          </cell>
          <cell r="AJ53" t="str">
            <v/>
          </cell>
          <cell r="AK53" t="str">
            <v>jac_1</v>
          </cell>
          <cell r="AL53" t="str">
            <v>Marché Beaudoin</v>
          </cell>
          <cell r="AM53" t="str">
            <v>Marché Beaudoin</v>
          </cell>
          <cell r="AN53" t="str">
            <v>Milieu urbain</v>
          </cell>
          <cell r="AO53" t="str">
            <v>Enquête auprès d'un marchand</v>
          </cell>
          <cell r="AP53" t="str">
            <v>Oui</v>
          </cell>
          <cell r="AQ53" t="str">
            <v/>
          </cell>
          <cell r="AR53" t="str">
            <v>Oui</v>
          </cell>
          <cell r="AS53" t="str">
            <v/>
          </cell>
          <cell r="AT53" t="str">
            <v>Femme</v>
          </cell>
          <cell r="AU53">
            <v>44527</v>
          </cell>
          <cell r="AV53">
            <v>44527</v>
          </cell>
          <cell r="AW53" t="str">
            <v>Détaillant mobile</v>
          </cell>
          <cell r="AX53" t="str">
            <v/>
          </cell>
          <cell r="AY53" t="str">
            <v>Produits et Ustensiles d'hygiène et assainissement</v>
          </cell>
          <cell r="AZ53">
            <v>0</v>
          </cell>
          <cell r="BA53">
            <v>1</v>
          </cell>
          <cell r="BB53">
            <v>0</v>
          </cell>
          <cell r="BC53">
            <v>0</v>
          </cell>
          <cell r="BD53" t="str">
            <v>wash</v>
          </cell>
          <cell r="BE53" t="str">
            <v>Produits et Ustensiles d'hygiène et assainissement</v>
          </cell>
          <cell r="BF53" t="str">
            <v>En espèces (Gourde)</v>
          </cell>
          <cell r="BG53">
            <v>1</v>
          </cell>
          <cell r="BH53">
            <v>0</v>
          </cell>
          <cell r="BI53">
            <v>0</v>
          </cell>
          <cell r="BJ53">
            <v>0</v>
          </cell>
          <cell r="BK53">
            <v>0</v>
          </cell>
          <cell r="BL53">
            <v>0</v>
          </cell>
          <cell r="BM53">
            <v>0</v>
          </cell>
          <cell r="BN53">
            <v>0</v>
          </cell>
          <cell r="BO53">
            <v>0</v>
          </cell>
          <cell r="BP53">
            <v>0</v>
          </cell>
          <cell r="BQ53" t="str">
            <v/>
          </cell>
          <cell r="BR53" t="str">
            <v>Non, il n'y a pas eu de variation</v>
          </cell>
          <cell r="BS53" t="str">
            <v>Je ne sais pas / Je ne souhaite pas répondre</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Papier toilette Serviettes hygiéniques Savon pour se laver Brosse à dent Dentifrice</v>
          </cell>
          <cell r="EP53">
            <v>0</v>
          </cell>
          <cell r="EQ53">
            <v>1</v>
          </cell>
          <cell r="ER53">
            <v>1</v>
          </cell>
          <cell r="ES53">
            <v>1</v>
          </cell>
          <cell r="ET53">
            <v>1</v>
          </cell>
          <cell r="EU53">
            <v>0</v>
          </cell>
          <cell r="EV53">
            <v>1</v>
          </cell>
          <cell r="EW53">
            <v>0</v>
          </cell>
          <cell r="EX53">
            <v>0</v>
          </cell>
          <cell r="EY53">
            <v>0</v>
          </cell>
          <cell r="EZ53">
            <v>0</v>
          </cell>
          <cell r="FA53" t="str">
            <v/>
          </cell>
          <cell r="FB53" t="str">
            <v/>
          </cell>
          <cell r="FC53" t="str">
            <v/>
          </cell>
          <cell r="FD53" t="str">
            <v/>
          </cell>
          <cell r="FE53" t="str">
            <v/>
          </cell>
          <cell r="FF53" t="str">
            <v/>
          </cell>
          <cell r="FG53" t="str">
            <v/>
          </cell>
          <cell r="FH53" t="str">
            <v/>
          </cell>
          <cell r="FI53">
            <v>25</v>
          </cell>
          <cell r="FJ53" t="str">
            <v>Oui</v>
          </cell>
          <cell r="FK53">
            <v>25</v>
          </cell>
          <cell r="FL53" t="str">
            <v>Oui</v>
          </cell>
          <cell r="FM53" t="str">
            <v>Oui</v>
          </cell>
          <cell r="FN53">
            <v>25</v>
          </cell>
          <cell r="FO53" t="str">
            <v/>
          </cell>
          <cell r="FP53" t="str">
            <v/>
          </cell>
          <cell r="FQ53">
            <v>25</v>
          </cell>
          <cell r="FR53" t="str">
            <v>Oui</v>
          </cell>
          <cell r="FS53" t="str">
            <v>Oui</v>
          </cell>
          <cell r="FT53">
            <v>100</v>
          </cell>
          <cell r="FU53" t="str">
            <v/>
          </cell>
          <cell r="FV53" t="str">
            <v/>
          </cell>
          <cell r="FW53">
            <v>100</v>
          </cell>
          <cell r="FX53" t="str">
            <v>Oui</v>
          </cell>
          <cell r="FY53" t="str">
            <v>Oui</v>
          </cell>
          <cell r="FZ53">
            <v>100</v>
          </cell>
          <cell r="GA53" t="str">
            <v/>
          </cell>
          <cell r="GB53" t="str">
            <v/>
          </cell>
          <cell r="GC53" t="str">
            <v/>
          </cell>
          <cell r="GD53">
            <v>100</v>
          </cell>
          <cell r="GE53" t="str">
            <v>Oui</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Oui</v>
          </cell>
          <cell r="GV53" t="str">
            <v>Pas assez d'argent</v>
          </cell>
          <cell r="GW53">
            <v>0</v>
          </cell>
          <cell r="GX53">
            <v>0</v>
          </cell>
          <cell r="GY53">
            <v>0</v>
          </cell>
          <cell r="GZ53">
            <v>0</v>
          </cell>
          <cell r="HA53">
            <v>1</v>
          </cell>
          <cell r="HB53">
            <v>0</v>
          </cell>
          <cell r="HC53">
            <v>0</v>
          </cell>
          <cell r="HD53">
            <v>0</v>
          </cell>
          <cell r="HE53">
            <v>0</v>
          </cell>
          <cell r="HF53">
            <v>0</v>
          </cell>
          <cell r="HG53">
            <v>0</v>
          </cell>
          <cell r="HH53">
            <v>0</v>
          </cell>
          <cell r="HI53">
            <v>0</v>
          </cell>
          <cell r="HJ53" t="str">
            <v/>
          </cell>
          <cell r="HK53" t="str">
            <v>Serviettes hygiéniques Dentifrice</v>
          </cell>
          <cell r="HL53">
            <v>0</v>
          </cell>
          <cell r="HM53">
            <v>0</v>
          </cell>
          <cell r="HN53">
            <v>1</v>
          </cell>
          <cell r="HO53">
            <v>0</v>
          </cell>
          <cell r="HP53">
            <v>1</v>
          </cell>
          <cell r="HQ53">
            <v>0</v>
          </cell>
          <cell r="HR53">
            <v>0</v>
          </cell>
          <cell r="HS53">
            <v>0</v>
          </cell>
          <cell r="HT53">
            <v>0</v>
          </cell>
          <cell r="HU53">
            <v>0</v>
          </cell>
          <cell r="HV53">
            <v>0</v>
          </cell>
          <cell r="HW53" t="str">
            <v>Non</v>
          </cell>
          <cell r="HX53" t="str">
            <v>Non</v>
          </cell>
          <cell r="HY53" t="str">
            <v>Oui</v>
          </cell>
          <cell r="HZ53" t="str">
            <v>Sud-Est</v>
          </cell>
          <cell r="IA53" t="str">
            <v>Meme</v>
          </cell>
          <cell r="IB53" t="str">
            <v>Jacmel</v>
          </cell>
          <cell r="IC53" t="str">
            <v>Meme</v>
          </cell>
          <cell r="ID53" t="str">
            <v/>
          </cell>
          <cell r="IE53" t="str">
            <v/>
          </cell>
          <cell r="IF53" t="str">
            <v>Oui</v>
          </cell>
          <cell r="IG53" t="str">
            <v>Affrontements ou violences</v>
          </cell>
          <cell r="IH53">
            <v>0</v>
          </cell>
          <cell r="II53">
            <v>1</v>
          </cell>
          <cell r="IJ53">
            <v>0</v>
          </cell>
          <cell r="IK53">
            <v>0</v>
          </cell>
          <cell r="IL53">
            <v>0</v>
          </cell>
          <cell r="IM53">
            <v>0</v>
          </cell>
          <cell r="IN53" t="str">
            <v/>
          </cell>
          <cell r="IO53" t="str">
            <v>Difficultés pour se réapprovisionner en marchandises</v>
          </cell>
          <cell r="IP53">
            <v>0</v>
          </cell>
          <cell r="IQ53">
            <v>0</v>
          </cell>
          <cell r="IR53">
            <v>0</v>
          </cell>
          <cell r="IS53">
            <v>1</v>
          </cell>
          <cell r="IT53">
            <v>0</v>
          </cell>
          <cell r="IU53">
            <v>0</v>
          </cell>
          <cell r="IV53">
            <v>0</v>
          </cell>
          <cell r="IW53">
            <v>0</v>
          </cell>
          <cell r="IX53" t="str">
            <v/>
          </cell>
          <cell r="IY53" t="str">
            <v>Oui</v>
          </cell>
          <cell r="IZ53" t="str">
            <v/>
          </cell>
          <cell r="JA53" t="str">
            <v>Produits d'hygiène et assainissement</v>
          </cell>
          <cell r="JB53">
            <v>0</v>
          </cell>
          <cell r="JC53">
            <v>1</v>
          </cell>
          <cell r="JD53">
            <v>0</v>
          </cell>
          <cell r="JE53">
            <v>0</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cell r="MA53" t="str">
            <v/>
          </cell>
          <cell r="MB53" t="str">
            <v/>
          </cell>
          <cell r="MC53" t="str">
            <v/>
          </cell>
          <cell r="MD53" t="str">
            <v/>
          </cell>
          <cell r="ME53" t="str">
            <v/>
          </cell>
          <cell r="MF53" t="str">
            <v/>
          </cell>
          <cell r="MG53" t="str">
            <v/>
          </cell>
          <cell r="MH53" t="str">
            <v/>
          </cell>
          <cell r="MI53" t="str">
            <v/>
          </cell>
          <cell r="MJ53" t="str">
            <v/>
          </cell>
          <cell r="MK53" t="str">
            <v/>
          </cell>
          <cell r="ML53" t="str">
            <v/>
          </cell>
          <cell r="MM53" t="str">
            <v/>
          </cell>
          <cell r="MN53" t="str">
            <v/>
          </cell>
          <cell r="MO53" t="str">
            <v/>
          </cell>
          <cell r="MP53" t="str">
            <v/>
          </cell>
          <cell r="MQ53" t="str">
            <v/>
          </cell>
          <cell r="MR53" t="str">
            <v/>
          </cell>
          <cell r="MS53" t="str">
            <v/>
          </cell>
          <cell r="MT53" t="str">
            <v/>
          </cell>
          <cell r="MU53" t="str">
            <v/>
          </cell>
          <cell r="MV53" t="str">
            <v/>
          </cell>
          <cell r="MW53" t="str">
            <v/>
          </cell>
          <cell r="MX53" t="str">
            <v/>
          </cell>
          <cell r="MY53" t="str">
            <v/>
          </cell>
          <cell r="MZ53" t="str">
            <v/>
          </cell>
          <cell r="NA53" t="str">
            <v/>
          </cell>
          <cell r="NB53" t="str">
            <v/>
          </cell>
          <cell r="NC53" t="str">
            <v/>
          </cell>
          <cell r="ND53" t="str">
            <v/>
          </cell>
          <cell r="NE53" t="str">
            <v/>
          </cell>
          <cell r="NF53" t="str">
            <v/>
          </cell>
          <cell r="NG53" t="str">
            <v/>
          </cell>
          <cell r="NH53" t="str">
            <v/>
          </cell>
          <cell r="NI53" t="str">
            <v/>
          </cell>
          <cell r="NJ53" t="str">
            <v/>
          </cell>
          <cell r="NK53" t="str">
            <v/>
          </cell>
          <cell r="NL53" t="str">
            <v/>
          </cell>
          <cell r="NM53" t="str">
            <v/>
          </cell>
          <cell r="NN53" t="str">
            <v/>
          </cell>
          <cell r="NO53" t="str">
            <v/>
          </cell>
          <cell r="NP53" t="str">
            <v/>
          </cell>
          <cell r="NQ53" t="str">
            <v/>
          </cell>
          <cell r="NR53" t="str">
            <v/>
          </cell>
          <cell r="NS53" t="str">
            <v/>
          </cell>
          <cell r="NT53" t="str">
            <v/>
          </cell>
          <cell r="NU53" t="str">
            <v/>
          </cell>
          <cell r="NV53" t="str">
            <v/>
          </cell>
          <cell r="NW53" t="str">
            <v/>
          </cell>
          <cell r="NX53" t="str">
            <v/>
          </cell>
          <cell r="NY53" t="str">
            <v/>
          </cell>
          <cell r="NZ53" t="str">
            <v/>
          </cell>
          <cell r="OA53" t="str">
            <v/>
          </cell>
          <cell r="OB53" t="str">
            <v/>
          </cell>
          <cell r="OC53" t="str">
            <v/>
          </cell>
          <cell r="OD53" t="str">
            <v/>
          </cell>
          <cell r="OE53" t="str">
            <v/>
          </cell>
          <cell r="OF53" t="str">
            <v/>
          </cell>
          <cell r="OG53" t="str">
            <v/>
          </cell>
          <cell r="OH53" t="str">
            <v/>
          </cell>
          <cell r="OI53" t="str">
            <v/>
          </cell>
          <cell r="OJ53" t="str">
            <v/>
          </cell>
          <cell r="OK53" t="str">
            <v/>
          </cell>
          <cell r="OL53" t="str">
            <v/>
          </cell>
          <cell r="OM53" t="str">
            <v/>
          </cell>
          <cell r="ON53" t="str">
            <v/>
          </cell>
          <cell r="OO53" t="str">
            <v/>
          </cell>
          <cell r="OP53" t="str">
            <v/>
          </cell>
          <cell r="OQ53" t="str">
            <v/>
          </cell>
          <cell r="OR53" t="str">
            <v/>
          </cell>
          <cell r="OS53" t="str">
            <v/>
          </cell>
          <cell r="OT53" t="str">
            <v/>
          </cell>
          <cell r="OU53" t="str">
            <v/>
          </cell>
          <cell r="OV53" t="str">
            <v/>
          </cell>
          <cell r="OW53" t="str">
            <v/>
          </cell>
          <cell r="OX53" t="str">
            <v/>
          </cell>
          <cell r="OY53" t="str">
            <v/>
          </cell>
          <cell r="OZ53" t="str">
            <v/>
          </cell>
          <cell r="PA53" t="str">
            <v/>
          </cell>
          <cell r="PB53" t="str">
            <v/>
          </cell>
          <cell r="PC53" t="str">
            <v/>
          </cell>
          <cell r="PD53" t="str">
            <v/>
          </cell>
          <cell r="PE53" t="str">
            <v/>
          </cell>
          <cell r="PF53" t="str">
            <v/>
          </cell>
          <cell r="PG53" t="str">
            <v/>
          </cell>
          <cell r="PH53" t="str">
            <v/>
          </cell>
          <cell r="PI53" t="str">
            <v/>
          </cell>
          <cell r="PJ53" t="str">
            <v/>
          </cell>
          <cell r="PK53" t="str">
            <v/>
          </cell>
          <cell r="PL53" t="str">
            <v/>
          </cell>
          <cell r="PM53" t="str">
            <v/>
          </cell>
          <cell r="PN53" t="str">
            <v/>
          </cell>
          <cell r="PO53" t="str">
            <v/>
          </cell>
          <cell r="PP53" t="str">
            <v/>
          </cell>
          <cell r="PQ53" t="str">
            <v/>
          </cell>
          <cell r="PR53" t="str">
            <v/>
          </cell>
          <cell r="PS53" t="str">
            <v/>
          </cell>
          <cell r="PT53" t="str">
            <v/>
          </cell>
          <cell r="PU53" t="str">
            <v/>
          </cell>
          <cell r="PV53" t="str">
            <v/>
          </cell>
          <cell r="PW53" t="str">
            <v/>
          </cell>
          <cell r="PX53" t="str">
            <v/>
          </cell>
          <cell r="PY53" t="str">
            <v/>
          </cell>
          <cell r="PZ53" t="str">
            <v/>
          </cell>
          <cell r="QA53" t="str">
            <v/>
          </cell>
          <cell r="QB53" t="str">
            <v/>
          </cell>
          <cell r="QC53" t="str">
            <v/>
          </cell>
          <cell r="QD53" t="str">
            <v/>
          </cell>
          <cell r="QE53" t="str">
            <v/>
          </cell>
          <cell r="QF53" t="str">
            <v/>
          </cell>
          <cell r="QG53" t="str">
            <v/>
          </cell>
          <cell r="QH53" t="str">
            <v/>
          </cell>
          <cell r="QI53" t="str">
            <v/>
          </cell>
          <cell r="QJ53" t="str">
            <v/>
          </cell>
          <cell r="QK53" t="str">
            <v/>
          </cell>
          <cell r="QL53" t="str">
            <v/>
          </cell>
          <cell r="QM53" t="str">
            <v/>
          </cell>
          <cell r="QN53" t="str">
            <v/>
          </cell>
          <cell r="QO53" t="str">
            <v/>
          </cell>
          <cell r="QP53" t="str">
            <v/>
          </cell>
          <cell r="QQ53" t="str">
            <v/>
          </cell>
          <cell r="QR53" t="str">
            <v/>
          </cell>
          <cell r="QS53" t="str">
            <v/>
          </cell>
          <cell r="QT53" t="str">
            <v/>
          </cell>
          <cell r="QU53" t="str">
            <v/>
          </cell>
          <cell r="QV53" t="str">
            <v/>
          </cell>
          <cell r="QW53" t="str">
            <v/>
          </cell>
          <cell r="QX53" t="str">
            <v/>
          </cell>
          <cell r="QY53" t="str">
            <v/>
          </cell>
          <cell r="QZ53" t="str">
            <v/>
          </cell>
          <cell r="RA53" t="str">
            <v/>
          </cell>
          <cell r="RB53" t="str">
            <v/>
          </cell>
          <cell r="RC53" t="str">
            <v/>
          </cell>
          <cell r="RD53" t="str">
            <v/>
          </cell>
          <cell r="RE53" t="str">
            <v/>
          </cell>
          <cell r="RF53" t="str">
            <v/>
          </cell>
          <cell r="RG53" t="str">
            <v/>
          </cell>
          <cell r="RH53" t="str">
            <v/>
          </cell>
          <cell r="RI53" t="str">
            <v/>
          </cell>
          <cell r="RJ53" t="str">
            <v/>
          </cell>
          <cell r="RK53" t="str">
            <v/>
          </cell>
          <cell r="RL53" t="str">
            <v/>
          </cell>
          <cell r="RM53" t="str">
            <v/>
          </cell>
          <cell r="RN53" t="str">
            <v/>
          </cell>
          <cell r="RO53" t="str">
            <v/>
          </cell>
          <cell r="RP53" t="str">
            <v/>
          </cell>
          <cell r="RQ53" t="str">
            <v/>
          </cell>
          <cell r="RR53" t="str">
            <v/>
          </cell>
          <cell r="RS53" t="str">
            <v/>
          </cell>
          <cell r="RT53" t="str">
            <v/>
          </cell>
          <cell r="RU53" t="str">
            <v/>
          </cell>
          <cell r="RV53" t="str">
            <v/>
          </cell>
          <cell r="RW53" t="str">
            <v/>
          </cell>
          <cell r="RX53" t="str">
            <v/>
          </cell>
          <cell r="RY53" t="str">
            <v/>
          </cell>
          <cell r="RZ53" t="str">
            <v/>
          </cell>
          <cell r="SA53" t="str">
            <v/>
          </cell>
          <cell r="SB53" t="str">
            <v/>
          </cell>
          <cell r="SC53" t="str">
            <v/>
          </cell>
          <cell r="SD53" t="str">
            <v/>
          </cell>
          <cell r="SE53" t="str">
            <v/>
          </cell>
          <cell r="SF53" t="str">
            <v/>
          </cell>
          <cell r="SG53" t="str">
            <v/>
          </cell>
          <cell r="SH53" t="str">
            <v/>
          </cell>
          <cell r="SI53" t="str">
            <v/>
          </cell>
          <cell r="SJ53" t="str">
            <v/>
          </cell>
          <cell r="SK53" t="str">
            <v/>
          </cell>
          <cell r="SL53" t="str">
            <v/>
          </cell>
          <cell r="SM53" t="str">
            <v/>
          </cell>
          <cell r="SN53" t="str">
            <v/>
          </cell>
          <cell r="SO53" t="str">
            <v/>
          </cell>
          <cell r="SP53" t="str">
            <v/>
          </cell>
          <cell r="SQ53" t="str">
            <v/>
          </cell>
          <cell r="SR53" t="str">
            <v/>
          </cell>
          <cell r="SS53" t="str">
            <v/>
          </cell>
          <cell r="ST53" t="str">
            <v/>
          </cell>
          <cell r="SU53" t="str">
            <v/>
          </cell>
          <cell r="SV53" t="str">
            <v/>
          </cell>
          <cell r="SW53" t="str">
            <v/>
          </cell>
          <cell r="SX53" t="str">
            <v/>
          </cell>
          <cell r="SY53" t="str">
            <v/>
          </cell>
          <cell r="SZ53" t="str">
            <v/>
          </cell>
          <cell r="TA53" t="str">
            <v/>
          </cell>
          <cell r="TB53" t="str">
            <v/>
          </cell>
          <cell r="TC53" t="str">
            <v/>
          </cell>
          <cell r="TD53" t="str">
            <v/>
          </cell>
          <cell r="TE53" t="str">
            <v/>
          </cell>
          <cell r="TF53" t="str">
            <v/>
          </cell>
          <cell r="TG53" t="str">
            <v/>
          </cell>
          <cell r="TH53" t="str">
            <v/>
          </cell>
          <cell r="TI53" t="str">
            <v/>
          </cell>
          <cell r="TJ53" t="str">
            <v/>
          </cell>
          <cell r="TK53" t="str">
            <v/>
          </cell>
          <cell r="TL53" t="str">
            <v/>
          </cell>
          <cell r="TM53" t="str">
            <v/>
          </cell>
          <cell r="TN53">
            <v>0</v>
          </cell>
          <cell r="TO53">
            <v>0</v>
          </cell>
          <cell r="TP53">
            <v>0</v>
          </cell>
          <cell r="TQ53">
            <v>0</v>
          </cell>
          <cell r="TR53">
            <v>0</v>
          </cell>
          <cell r="TS53" t="str">
            <v>Cette marchande de produits cosmetiques n'a pas de telephone et refus et de donner son nom</v>
          </cell>
          <cell r="TT53" t="str">
            <v/>
          </cell>
          <cell r="TU53">
            <v>237463773</v>
          </cell>
          <cell r="TV53" t="str">
            <v>1aba270c-8046-4f6d-a4f1-d9011ac3b64c</v>
          </cell>
          <cell r="TW53">
            <v>44530.799409722233</v>
          </cell>
          <cell r="TX53" t="str">
            <v/>
          </cell>
          <cell r="TY53" t="str">
            <v/>
          </cell>
          <cell r="TZ53" t="str">
            <v>submitted_via_web</v>
          </cell>
          <cell r="UA53" t="str">
            <v>icsm_haiti</v>
          </cell>
          <cell r="UB53" t="str">
            <v/>
          </cell>
          <cell r="UC53">
            <v>55</v>
          </cell>
          <cell r="UD53" t="str">
            <v/>
          </cell>
        </row>
        <row r="54">
          <cell r="D54">
            <v>44530.462378495373</v>
          </cell>
          <cell r="E54">
            <v>44530.468025462957</v>
          </cell>
          <cell r="F54">
            <v>44530</v>
          </cell>
          <cell r="H54" t="str">
            <v>audit.csv</v>
          </cell>
          <cell r="I54" t="str">
            <v>icsm_haiti</v>
          </cell>
          <cell r="J54" t="str">
            <v/>
          </cell>
          <cell r="K54" t="str">
            <v/>
          </cell>
          <cell r="L54">
            <v>44530</v>
          </cell>
          <cell r="M54" t="str">
            <v>Croix-Rouge Neerlandaise</v>
          </cell>
          <cell r="N54" t="str">
            <v/>
          </cell>
          <cell r="O54" t="str">
            <v>crnl</v>
          </cell>
          <cell r="P54" t="str">
            <v>Croix-Rouge Neerlandaise</v>
          </cell>
          <cell r="Q54" t="str">
            <v>Croix-Rouge Neerlandaise</v>
          </cell>
          <cell r="R54" t="str">
            <v>OJ_9690</v>
          </cell>
          <cell r="S54" t="str">
            <v/>
          </cell>
          <cell r="T54" t="str">
            <v>crnl_oj</v>
          </cell>
          <cell r="U54" t="str">
            <v>OJ_9690</v>
          </cell>
          <cell r="V54" t="str">
            <v>OJ_9690</v>
          </cell>
          <cell r="W54" t="str">
            <v>Sud-Est</v>
          </cell>
          <cell r="X54" t="str">
            <v>Cayes-Jacmel</v>
          </cell>
          <cell r="Y54" t="str">
            <v>HT0213</v>
          </cell>
          <cell r="Z54" t="str">
            <v>Cayes-Jacmel</v>
          </cell>
          <cell r="AA54" t="str">
            <v>3e Section Haut Cap Rouge</v>
          </cell>
          <cell r="AB54" t="str">
            <v>HT0213-03</v>
          </cell>
          <cell r="AC54" t="str">
            <v>3e Section Haut Cap Rouge</v>
          </cell>
          <cell r="AD54" t="str">
            <v>Cap Rouge</v>
          </cell>
          <cell r="AE54" t="str">
            <v/>
          </cell>
          <cell r="AF54" t="str">
            <v>cayjac_1</v>
          </cell>
          <cell r="AG54" t="str">
            <v>Cap Rouge</v>
          </cell>
          <cell r="AH54" t="str">
            <v>Cap Rouge</v>
          </cell>
          <cell r="AI54" t="str">
            <v>Marché de Cap Rouge</v>
          </cell>
          <cell r="AJ54" t="str">
            <v/>
          </cell>
          <cell r="AK54" t="str">
            <v>cayjac</v>
          </cell>
          <cell r="AL54" t="str">
            <v>Marché de Cap Rouge</v>
          </cell>
          <cell r="AM54" t="str">
            <v>Marché de Cap Rouge</v>
          </cell>
          <cell r="AN54" t="str">
            <v>Milieu rural</v>
          </cell>
          <cell r="AO54" t="str">
            <v>Enquête auprès d'un marchand</v>
          </cell>
          <cell r="AP54" t="str">
            <v>Oui</v>
          </cell>
          <cell r="AQ54" t="str">
            <v/>
          </cell>
          <cell r="AR54" t="str">
            <v>Oui</v>
          </cell>
          <cell r="AS54" t="str">
            <v/>
          </cell>
          <cell r="AT54" t="str">
            <v>Femme</v>
          </cell>
          <cell r="AU54">
            <v>44530</v>
          </cell>
          <cell r="AV54">
            <v>44530</v>
          </cell>
          <cell r="AW54" t="str">
            <v>Détaillant sur une table</v>
          </cell>
          <cell r="AX54" t="str">
            <v/>
          </cell>
          <cell r="AY54" t="str">
            <v>Charbon de bois</v>
          </cell>
          <cell r="AZ54">
            <v>0</v>
          </cell>
          <cell r="BA54">
            <v>0</v>
          </cell>
          <cell r="BB54">
            <v>1</v>
          </cell>
          <cell r="BC54">
            <v>0</v>
          </cell>
          <cell r="BD54" t="str">
            <v>charbon</v>
          </cell>
          <cell r="BE54" t="str">
            <v>Charbon de bois</v>
          </cell>
          <cell r="BF54" t="str">
            <v>En espèces (Gourde)</v>
          </cell>
          <cell r="BG54">
            <v>1</v>
          </cell>
          <cell r="BH54">
            <v>0</v>
          </cell>
          <cell r="BI54">
            <v>0</v>
          </cell>
          <cell r="BJ54">
            <v>0</v>
          </cell>
          <cell r="BK54">
            <v>0</v>
          </cell>
          <cell r="BL54">
            <v>0</v>
          </cell>
          <cell r="BM54">
            <v>0</v>
          </cell>
          <cell r="BN54">
            <v>0</v>
          </cell>
          <cell r="BO54">
            <v>0</v>
          </cell>
          <cell r="BP54">
            <v>0</v>
          </cell>
          <cell r="BQ54" t="str">
            <v/>
          </cell>
          <cell r="BR54" t="str">
            <v>Oui, il y a moins de commerçants par rapport au mois passé</v>
          </cell>
          <cell r="BS54" t="str">
            <v>Moins de 20</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v>50</v>
          </cell>
          <cell r="IE54" t="str">
            <v>Non</v>
          </cell>
          <cell r="IF54" t="str">
            <v>Non</v>
          </cell>
          <cell r="IG54" t="str">
            <v/>
          </cell>
          <cell r="IH54" t="str">
            <v/>
          </cell>
          <cell r="II54" t="str">
            <v/>
          </cell>
          <cell r="IJ54" t="str">
            <v/>
          </cell>
          <cell r="IK54" t="str">
            <v/>
          </cell>
          <cell r="IL54" t="str">
            <v/>
          </cell>
          <cell r="IM54" t="str">
            <v/>
          </cell>
          <cell r="IN54" t="str">
            <v/>
          </cell>
          <cell r="IO54" t="str">
            <v>Risques d'être exposé à la violence</v>
          </cell>
          <cell r="IP54">
            <v>0</v>
          </cell>
          <cell r="IQ54">
            <v>0</v>
          </cell>
          <cell r="IR54">
            <v>0</v>
          </cell>
          <cell r="IS54">
            <v>0</v>
          </cell>
          <cell r="IT54">
            <v>1</v>
          </cell>
          <cell r="IU54">
            <v>0</v>
          </cell>
          <cell r="IV54">
            <v>0</v>
          </cell>
          <cell r="IW54">
            <v>0</v>
          </cell>
          <cell r="IX54" t="str">
            <v/>
          </cell>
          <cell r="IY54" t="str">
            <v>Oui</v>
          </cell>
          <cell r="IZ54" t="str">
            <v/>
          </cell>
          <cell r="JA54" t="str">
            <v>Charbon de bois</v>
          </cell>
          <cell r="JB54">
            <v>0</v>
          </cell>
          <cell r="JC54">
            <v>0</v>
          </cell>
          <cell r="JD54">
            <v>1</v>
          </cell>
          <cell r="JE54">
            <v>0</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cell r="MA54" t="str">
            <v/>
          </cell>
          <cell r="MB54" t="str">
            <v/>
          </cell>
          <cell r="MC54" t="str">
            <v/>
          </cell>
          <cell r="MD54" t="str">
            <v/>
          </cell>
          <cell r="ME54" t="str">
            <v/>
          </cell>
          <cell r="MF54" t="str">
            <v/>
          </cell>
          <cell r="MG54" t="str">
            <v/>
          </cell>
          <cell r="MH54" t="str">
            <v/>
          </cell>
          <cell r="MI54" t="str">
            <v/>
          </cell>
          <cell r="MJ54" t="str">
            <v/>
          </cell>
          <cell r="MK54" t="str">
            <v/>
          </cell>
          <cell r="ML54" t="str">
            <v/>
          </cell>
          <cell r="MM54" t="str">
            <v/>
          </cell>
          <cell r="MN54" t="str">
            <v/>
          </cell>
          <cell r="MO54" t="str">
            <v/>
          </cell>
          <cell r="MP54" t="str">
            <v/>
          </cell>
          <cell r="MQ54" t="str">
            <v/>
          </cell>
          <cell r="MR54" t="str">
            <v/>
          </cell>
          <cell r="MS54" t="str">
            <v/>
          </cell>
          <cell r="MT54" t="str">
            <v/>
          </cell>
          <cell r="MU54" t="str">
            <v/>
          </cell>
          <cell r="MV54" t="str">
            <v/>
          </cell>
          <cell r="MW54" t="str">
            <v/>
          </cell>
          <cell r="MX54" t="str">
            <v/>
          </cell>
          <cell r="MY54" t="str">
            <v/>
          </cell>
          <cell r="MZ54" t="str">
            <v/>
          </cell>
          <cell r="NA54" t="str">
            <v/>
          </cell>
          <cell r="NB54" t="str">
            <v/>
          </cell>
          <cell r="NC54" t="str">
            <v/>
          </cell>
          <cell r="ND54" t="str">
            <v/>
          </cell>
          <cell r="NE54" t="str">
            <v/>
          </cell>
          <cell r="NF54" t="str">
            <v/>
          </cell>
          <cell r="NG54" t="str">
            <v/>
          </cell>
          <cell r="NH54" t="str">
            <v/>
          </cell>
          <cell r="NI54" t="str">
            <v/>
          </cell>
          <cell r="NJ54" t="str">
            <v/>
          </cell>
          <cell r="NK54" t="str">
            <v/>
          </cell>
          <cell r="NL54" t="str">
            <v/>
          </cell>
          <cell r="NM54" t="str">
            <v/>
          </cell>
          <cell r="NN54" t="str">
            <v/>
          </cell>
          <cell r="NO54" t="str">
            <v/>
          </cell>
          <cell r="NP54" t="str">
            <v/>
          </cell>
          <cell r="NQ54" t="str">
            <v/>
          </cell>
          <cell r="NR54" t="str">
            <v/>
          </cell>
          <cell r="NS54" t="str">
            <v/>
          </cell>
          <cell r="NT54" t="str">
            <v/>
          </cell>
          <cell r="NU54" t="str">
            <v/>
          </cell>
          <cell r="NV54" t="str">
            <v/>
          </cell>
          <cell r="NW54" t="str">
            <v/>
          </cell>
          <cell r="NX54" t="str">
            <v/>
          </cell>
          <cell r="NY54" t="str">
            <v/>
          </cell>
          <cell r="NZ54" t="str">
            <v/>
          </cell>
          <cell r="OA54" t="str">
            <v/>
          </cell>
          <cell r="OB54" t="str">
            <v/>
          </cell>
          <cell r="OC54" t="str">
            <v/>
          </cell>
          <cell r="OD54" t="str">
            <v/>
          </cell>
          <cell r="OE54" t="str">
            <v/>
          </cell>
          <cell r="OF54" t="str">
            <v/>
          </cell>
          <cell r="OG54" t="str">
            <v/>
          </cell>
          <cell r="OH54" t="str">
            <v/>
          </cell>
          <cell r="OI54" t="str">
            <v/>
          </cell>
          <cell r="OJ54" t="str">
            <v/>
          </cell>
          <cell r="OK54" t="str">
            <v/>
          </cell>
          <cell r="OL54" t="str">
            <v/>
          </cell>
          <cell r="OM54" t="str">
            <v/>
          </cell>
          <cell r="ON54" t="str">
            <v/>
          </cell>
          <cell r="OO54" t="str">
            <v/>
          </cell>
          <cell r="OP54" t="str">
            <v/>
          </cell>
          <cell r="OQ54" t="str">
            <v/>
          </cell>
          <cell r="OR54" t="str">
            <v/>
          </cell>
          <cell r="OS54" t="str">
            <v/>
          </cell>
          <cell r="OT54" t="str">
            <v/>
          </cell>
          <cell r="OU54" t="str">
            <v/>
          </cell>
          <cell r="OV54" t="str">
            <v/>
          </cell>
          <cell r="OW54" t="str">
            <v/>
          </cell>
          <cell r="OX54" t="str">
            <v/>
          </cell>
          <cell r="OY54" t="str">
            <v/>
          </cell>
          <cell r="OZ54" t="str">
            <v/>
          </cell>
          <cell r="PA54" t="str">
            <v/>
          </cell>
          <cell r="PB54" t="str">
            <v/>
          </cell>
          <cell r="PC54" t="str">
            <v/>
          </cell>
          <cell r="PD54" t="str">
            <v/>
          </cell>
          <cell r="PE54" t="str">
            <v/>
          </cell>
          <cell r="PF54" t="str">
            <v/>
          </cell>
          <cell r="PG54" t="str">
            <v/>
          </cell>
          <cell r="PH54" t="str">
            <v/>
          </cell>
          <cell r="PI54" t="str">
            <v/>
          </cell>
          <cell r="PJ54" t="str">
            <v/>
          </cell>
          <cell r="PK54" t="str">
            <v/>
          </cell>
          <cell r="PL54" t="str">
            <v/>
          </cell>
          <cell r="PM54" t="str">
            <v/>
          </cell>
          <cell r="PN54" t="str">
            <v/>
          </cell>
          <cell r="PO54" t="str">
            <v/>
          </cell>
          <cell r="PP54" t="str">
            <v/>
          </cell>
          <cell r="PQ54" t="str">
            <v/>
          </cell>
          <cell r="PR54" t="str">
            <v/>
          </cell>
          <cell r="PS54" t="str">
            <v/>
          </cell>
          <cell r="PT54" t="str">
            <v/>
          </cell>
          <cell r="PU54" t="str">
            <v/>
          </cell>
          <cell r="PV54" t="str">
            <v/>
          </cell>
          <cell r="PW54" t="str">
            <v/>
          </cell>
          <cell r="PX54" t="str">
            <v/>
          </cell>
          <cell r="PY54" t="str">
            <v/>
          </cell>
          <cell r="PZ54" t="str">
            <v/>
          </cell>
          <cell r="QA54" t="str">
            <v/>
          </cell>
          <cell r="QB54" t="str">
            <v/>
          </cell>
          <cell r="QC54" t="str">
            <v/>
          </cell>
          <cell r="QD54" t="str">
            <v/>
          </cell>
          <cell r="QE54" t="str">
            <v/>
          </cell>
          <cell r="QF54" t="str">
            <v/>
          </cell>
          <cell r="QG54" t="str">
            <v/>
          </cell>
          <cell r="QH54" t="str">
            <v/>
          </cell>
          <cell r="QI54" t="str">
            <v/>
          </cell>
          <cell r="QJ54" t="str">
            <v/>
          </cell>
          <cell r="QK54" t="str">
            <v/>
          </cell>
          <cell r="QL54" t="str">
            <v/>
          </cell>
          <cell r="QM54" t="str">
            <v/>
          </cell>
          <cell r="QN54" t="str">
            <v/>
          </cell>
          <cell r="QO54" t="str">
            <v/>
          </cell>
          <cell r="QP54" t="str">
            <v/>
          </cell>
          <cell r="QQ54" t="str">
            <v/>
          </cell>
          <cell r="QR54" t="str">
            <v/>
          </cell>
          <cell r="QS54" t="str">
            <v/>
          </cell>
          <cell r="QT54" t="str">
            <v/>
          </cell>
          <cell r="QU54" t="str">
            <v/>
          </cell>
          <cell r="QV54" t="str">
            <v/>
          </cell>
          <cell r="QW54" t="str">
            <v/>
          </cell>
          <cell r="QX54" t="str">
            <v/>
          </cell>
          <cell r="QY54" t="str">
            <v/>
          </cell>
          <cell r="QZ54" t="str">
            <v/>
          </cell>
          <cell r="RA54" t="str">
            <v/>
          </cell>
          <cell r="RB54" t="str">
            <v/>
          </cell>
          <cell r="RC54" t="str">
            <v/>
          </cell>
          <cell r="RD54" t="str">
            <v/>
          </cell>
          <cell r="RE54" t="str">
            <v/>
          </cell>
          <cell r="RF54" t="str">
            <v/>
          </cell>
          <cell r="RG54" t="str">
            <v/>
          </cell>
          <cell r="RH54" t="str">
            <v/>
          </cell>
          <cell r="RI54" t="str">
            <v/>
          </cell>
          <cell r="RJ54" t="str">
            <v/>
          </cell>
          <cell r="RK54" t="str">
            <v/>
          </cell>
          <cell r="RL54" t="str">
            <v/>
          </cell>
          <cell r="RM54" t="str">
            <v/>
          </cell>
          <cell r="RN54" t="str">
            <v/>
          </cell>
          <cell r="RO54" t="str">
            <v/>
          </cell>
          <cell r="RP54" t="str">
            <v/>
          </cell>
          <cell r="RQ54" t="str">
            <v/>
          </cell>
          <cell r="RR54" t="str">
            <v/>
          </cell>
          <cell r="RS54" t="str">
            <v/>
          </cell>
          <cell r="RT54" t="str">
            <v/>
          </cell>
          <cell r="RU54" t="str">
            <v/>
          </cell>
          <cell r="RV54" t="str">
            <v/>
          </cell>
          <cell r="RW54" t="str">
            <v/>
          </cell>
          <cell r="RX54" t="str">
            <v/>
          </cell>
          <cell r="RY54" t="str">
            <v/>
          </cell>
          <cell r="RZ54" t="str">
            <v/>
          </cell>
          <cell r="SA54" t="str">
            <v/>
          </cell>
          <cell r="SB54" t="str">
            <v/>
          </cell>
          <cell r="SC54" t="str">
            <v/>
          </cell>
          <cell r="SD54" t="str">
            <v/>
          </cell>
          <cell r="SE54" t="str">
            <v/>
          </cell>
          <cell r="SF54" t="str">
            <v/>
          </cell>
          <cell r="SG54" t="str">
            <v/>
          </cell>
          <cell r="SH54" t="str">
            <v/>
          </cell>
          <cell r="SI54" t="str">
            <v/>
          </cell>
          <cell r="SJ54" t="str">
            <v/>
          </cell>
          <cell r="SK54" t="str">
            <v/>
          </cell>
          <cell r="SL54" t="str">
            <v/>
          </cell>
          <cell r="SM54" t="str">
            <v/>
          </cell>
          <cell r="SN54" t="str">
            <v/>
          </cell>
          <cell r="SO54" t="str">
            <v/>
          </cell>
          <cell r="SP54" t="str">
            <v/>
          </cell>
          <cell r="SQ54" t="str">
            <v/>
          </cell>
          <cell r="SR54" t="str">
            <v/>
          </cell>
          <cell r="SS54" t="str">
            <v/>
          </cell>
          <cell r="ST54" t="str">
            <v/>
          </cell>
          <cell r="SU54" t="str">
            <v/>
          </cell>
          <cell r="SV54" t="str">
            <v/>
          </cell>
          <cell r="SW54" t="str">
            <v/>
          </cell>
          <cell r="SX54" t="str">
            <v/>
          </cell>
          <cell r="SY54" t="str">
            <v/>
          </cell>
          <cell r="SZ54" t="str">
            <v/>
          </cell>
          <cell r="TA54" t="str">
            <v/>
          </cell>
          <cell r="TB54" t="str">
            <v/>
          </cell>
          <cell r="TC54" t="str">
            <v/>
          </cell>
          <cell r="TD54" t="str">
            <v/>
          </cell>
          <cell r="TE54" t="str">
            <v/>
          </cell>
          <cell r="TF54" t="str">
            <v/>
          </cell>
          <cell r="TG54" t="str">
            <v/>
          </cell>
          <cell r="TH54" t="str">
            <v/>
          </cell>
          <cell r="TI54" t="str">
            <v/>
          </cell>
          <cell r="TJ54" t="str">
            <v/>
          </cell>
          <cell r="TK54" t="str">
            <v/>
          </cell>
          <cell r="TL54" t="str">
            <v/>
          </cell>
          <cell r="TM54" t="str">
            <v/>
          </cell>
          <cell r="TN54">
            <v>0</v>
          </cell>
          <cell r="TO54">
            <v>0</v>
          </cell>
          <cell r="TP54">
            <v>0</v>
          </cell>
          <cell r="TQ54">
            <v>0</v>
          </cell>
          <cell r="TR54">
            <v>0</v>
          </cell>
          <cell r="TS54" t="str">
            <v>Les marchandes vendent leurs produits a meme le sol</v>
          </cell>
          <cell r="TT54" t="str">
            <v/>
          </cell>
          <cell r="TU54">
            <v>237463777</v>
          </cell>
          <cell r="TV54" t="str">
            <v>99ce1f3c-db7c-4717-b898-11313bf2c5a5</v>
          </cell>
          <cell r="TW54">
            <v>44530.799421296288</v>
          </cell>
          <cell r="TX54" t="str">
            <v/>
          </cell>
          <cell r="TY54" t="str">
            <v/>
          </cell>
          <cell r="TZ54" t="str">
            <v>submitted_via_web</v>
          </cell>
          <cell r="UA54" t="str">
            <v>icsm_haiti</v>
          </cell>
          <cell r="UB54" t="str">
            <v/>
          </cell>
          <cell r="UC54">
            <v>56</v>
          </cell>
          <cell r="UD54" t="str">
            <v/>
          </cell>
        </row>
        <row r="55">
          <cell r="D55">
            <v>44530.471007731481</v>
          </cell>
          <cell r="E55">
            <v>44530.480378460648</v>
          </cell>
          <cell r="F55">
            <v>44530</v>
          </cell>
          <cell r="H55" t="str">
            <v>audit.csv</v>
          </cell>
          <cell r="I55" t="str">
            <v>icsm_haiti</v>
          </cell>
          <cell r="J55" t="str">
            <v/>
          </cell>
          <cell r="K55" t="str">
            <v/>
          </cell>
          <cell r="L55">
            <v>44530</v>
          </cell>
          <cell r="M55" t="str">
            <v>Croix-Rouge Neerlandaise</v>
          </cell>
          <cell r="N55" t="str">
            <v/>
          </cell>
          <cell r="O55" t="str">
            <v>crnl</v>
          </cell>
          <cell r="P55" t="str">
            <v>Croix-Rouge Neerlandaise</v>
          </cell>
          <cell r="Q55" t="str">
            <v>Croix-Rouge Neerlandaise</v>
          </cell>
          <cell r="R55" t="str">
            <v>OJ_9690</v>
          </cell>
          <cell r="S55" t="str">
            <v/>
          </cell>
          <cell r="T55" t="str">
            <v>crnl_oj</v>
          </cell>
          <cell r="U55" t="str">
            <v>OJ_9690</v>
          </cell>
          <cell r="V55" t="str">
            <v>OJ_9690</v>
          </cell>
          <cell r="W55" t="str">
            <v>Sud-Est</v>
          </cell>
          <cell r="X55" t="str">
            <v>Cayes-Jacmel</v>
          </cell>
          <cell r="Y55" t="str">
            <v>HT0213</v>
          </cell>
          <cell r="Z55" t="str">
            <v>Cayes-Jacmel</v>
          </cell>
          <cell r="AA55" t="str">
            <v>3e Section Haut Cap Rouge</v>
          </cell>
          <cell r="AB55" t="str">
            <v>HT0213-03</v>
          </cell>
          <cell r="AC55" t="str">
            <v>3e Section Haut Cap Rouge</v>
          </cell>
          <cell r="AD55" t="str">
            <v>Cap Rouge</v>
          </cell>
          <cell r="AE55" t="str">
            <v/>
          </cell>
          <cell r="AF55" t="str">
            <v>cayjac_1</v>
          </cell>
          <cell r="AG55" t="str">
            <v>Cap Rouge</v>
          </cell>
          <cell r="AH55" t="str">
            <v>Cap Rouge</v>
          </cell>
          <cell r="AI55" t="str">
            <v>Marché de Cap Rouge</v>
          </cell>
          <cell r="AJ55" t="str">
            <v/>
          </cell>
          <cell r="AK55" t="str">
            <v>cayjac</v>
          </cell>
          <cell r="AL55" t="str">
            <v>Marché de Cap Rouge</v>
          </cell>
          <cell r="AM55" t="str">
            <v>Marché de Cap Rouge</v>
          </cell>
          <cell r="AN55" t="str">
            <v>Milieu rural</v>
          </cell>
          <cell r="AO55" t="str">
            <v>Enquête auprès d'un marchand</v>
          </cell>
          <cell r="AP55" t="str">
            <v>Oui</v>
          </cell>
          <cell r="AQ55" t="str">
            <v/>
          </cell>
          <cell r="AR55" t="str">
            <v>Oui</v>
          </cell>
          <cell r="AS55" t="str">
            <v/>
          </cell>
          <cell r="AT55" t="str">
            <v>Femme</v>
          </cell>
          <cell r="AU55">
            <v>44530</v>
          </cell>
          <cell r="AV55">
            <v>44530</v>
          </cell>
          <cell r="AW55" t="str">
            <v>Détaillant sur une table</v>
          </cell>
          <cell r="AX55" t="str">
            <v/>
          </cell>
          <cell r="AY55" t="str">
            <v>Nourriture</v>
          </cell>
          <cell r="AZ55">
            <v>1</v>
          </cell>
          <cell r="BA55">
            <v>0</v>
          </cell>
          <cell r="BB55">
            <v>0</v>
          </cell>
          <cell r="BC55">
            <v>0</v>
          </cell>
          <cell r="BD55" t="str">
            <v>nourriture</v>
          </cell>
          <cell r="BE55" t="str">
            <v>Nourriture</v>
          </cell>
          <cell r="BF55" t="str">
            <v>En espèces (Gourde)</v>
          </cell>
          <cell r="BG55">
            <v>1</v>
          </cell>
          <cell r="BH55">
            <v>0</v>
          </cell>
          <cell r="BI55">
            <v>0</v>
          </cell>
          <cell r="BJ55">
            <v>0</v>
          </cell>
          <cell r="BK55">
            <v>0</v>
          </cell>
          <cell r="BL55">
            <v>0</v>
          </cell>
          <cell r="BM55">
            <v>0</v>
          </cell>
          <cell r="BN55">
            <v>0</v>
          </cell>
          <cell r="BO55">
            <v>0</v>
          </cell>
          <cell r="BP55">
            <v>0</v>
          </cell>
          <cell r="BQ55" t="str">
            <v/>
          </cell>
          <cell r="BR55" t="str">
            <v>Oui, il y a moins de commerçants par rapport au mois passé</v>
          </cell>
          <cell r="BS55" t="str">
            <v>Moins de 20</v>
          </cell>
          <cell r="BT55" t="str">
            <v>Sucre</v>
          </cell>
          <cell r="BU55">
            <v>0</v>
          </cell>
          <cell r="BV55">
            <v>0</v>
          </cell>
          <cell r="BW55">
            <v>0</v>
          </cell>
          <cell r="BX55">
            <v>1</v>
          </cell>
          <cell r="BY55">
            <v>0</v>
          </cell>
          <cell r="BZ55">
            <v>0</v>
          </cell>
          <cell r="CA55">
            <v>0</v>
          </cell>
          <cell r="CB55">
            <v>0</v>
          </cell>
          <cell r="CC55" t="str">
            <v>Oui je connais le prix de mes produits en grosse marmite</v>
          </cell>
          <cell r="CD55" t="str">
            <v/>
          </cell>
          <cell r="CE55" t="str">
            <v/>
          </cell>
          <cell r="CF55" t="str">
            <v/>
          </cell>
          <cell r="CG55" t="str">
            <v/>
          </cell>
          <cell r="CH55" t="str">
            <v/>
          </cell>
          <cell r="CI55" t="str">
            <v/>
          </cell>
          <cell r="CJ55" t="str">
            <v/>
          </cell>
          <cell r="CK55" t="str">
            <v/>
          </cell>
          <cell r="CL55" t="str">
            <v/>
          </cell>
          <cell r="CM55">
            <v>600</v>
          </cell>
          <cell r="CN55">
            <v>41.379310344827502</v>
          </cell>
          <cell r="CO55" t="str">
            <v>Oui</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Non</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Oui</v>
          </cell>
          <cell r="EI55" t="str">
            <v>Non</v>
          </cell>
          <cell r="EJ55" t="str">
            <v>Oui</v>
          </cell>
          <cell r="EK55" t="str">
            <v>Sud-Est</v>
          </cell>
          <cell r="EL55" t="str">
            <v>Meme</v>
          </cell>
          <cell r="EM55" t="str">
            <v>Je ne sais pas, je ne souhaite pas répondre</v>
          </cell>
          <cell r="EN55" t="str">
            <v>Différent</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Non</v>
          </cell>
          <cell r="IG55" t="str">
            <v/>
          </cell>
          <cell r="IH55" t="str">
            <v/>
          </cell>
          <cell r="II55" t="str">
            <v/>
          </cell>
          <cell r="IJ55" t="str">
            <v/>
          </cell>
          <cell r="IK55" t="str">
            <v/>
          </cell>
          <cell r="IL55" t="str">
            <v/>
          </cell>
          <cell r="IM55" t="str">
            <v/>
          </cell>
          <cell r="IN55" t="str">
            <v/>
          </cell>
          <cell r="IO55" t="str">
            <v>Difficultés pour se réapprovisionner en marchandises Augmentation des prix</v>
          </cell>
          <cell r="IP55">
            <v>0</v>
          </cell>
          <cell r="IQ55">
            <v>0</v>
          </cell>
          <cell r="IR55">
            <v>1</v>
          </cell>
          <cell r="IS55">
            <v>1</v>
          </cell>
          <cell r="IT55">
            <v>0</v>
          </cell>
          <cell r="IU55">
            <v>0</v>
          </cell>
          <cell r="IV55">
            <v>0</v>
          </cell>
          <cell r="IW55">
            <v>0</v>
          </cell>
          <cell r="IX55" t="str">
            <v/>
          </cell>
          <cell r="IY55" t="str">
            <v>Oui</v>
          </cell>
          <cell r="IZ55" t="str">
            <v/>
          </cell>
          <cell r="JA55" t="str">
            <v>Nourriture</v>
          </cell>
          <cell r="JB55">
            <v>1</v>
          </cell>
          <cell r="JC55">
            <v>0</v>
          </cell>
          <cell r="JD55">
            <v>0</v>
          </cell>
          <cell r="JE55">
            <v>0</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cell r="MA55" t="str">
            <v/>
          </cell>
          <cell r="MB55" t="str">
            <v/>
          </cell>
          <cell r="MC55" t="str">
            <v/>
          </cell>
          <cell r="MD55" t="str">
            <v/>
          </cell>
          <cell r="ME55" t="str">
            <v/>
          </cell>
          <cell r="MF55" t="str">
            <v/>
          </cell>
          <cell r="MG55" t="str">
            <v/>
          </cell>
          <cell r="MH55" t="str">
            <v/>
          </cell>
          <cell r="MI55" t="str">
            <v/>
          </cell>
          <cell r="MJ55" t="str">
            <v/>
          </cell>
          <cell r="MK55" t="str">
            <v/>
          </cell>
          <cell r="ML55" t="str">
            <v/>
          </cell>
          <cell r="MM55" t="str">
            <v/>
          </cell>
          <cell r="MN55" t="str">
            <v/>
          </cell>
          <cell r="MO55" t="str">
            <v/>
          </cell>
          <cell r="MP55" t="str">
            <v/>
          </cell>
          <cell r="MQ55" t="str">
            <v/>
          </cell>
          <cell r="MR55" t="str">
            <v/>
          </cell>
          <cell r="MS55" t="str">
            <v/>
          </cell>
          <cell r="MT55" t="str">
            <v/>
          </cell>
          <cell r="MU55" t="str">
            <v/>
          </cell>
          <cell r="MV55" t="str">
            <v/>
          </cell>
          <cell r="MW55" t="str">
            <v/>
          </cell>
          <cell r="MX55" t="str">
            <v/>
          </cell>
          <cell r="MY55" t="str">
            <v/>
          </cell>
          <cell r="MZ55" t="str">
            <v/>
          </cell>
          <cell r="NA55" t="str">
            <v/>
          </cell>
          <cell r="NB55" t="str">
            <v/>
          </cell>
          <cell r="NC55" t="str">
            <v/>
          </cell>
          <cell r="ND55" t="str">
            <v/>
          </cell>
          <cell r="NE55" t="str">
            <v/>
          </cell>
          <cell r="NF55" t="str">
            <v/>
          </cell>
          <cell r="NG55" t="str">
            <v/>
          </cell>
          <cell r="NH55" t="str">
            <v/>
          </cell>
          <cell r="NI55" t="str">
            <v/>
          </cell>
          <cell r="NJ55" t="str">
            <v/>
          </cell>
          <cell r="NK55" t="str">
            <v/>
          </cell>
          <cell r="NL55" t="str">
            <v/>
          </cell>
          <cell r="NM55" t="str">
            <v/>
          </cell>
          <cell r="NN55" t="str">
            <v/>
          </cell>
          <cell r="NO55" t="str">
            <v/>
          </cell>
          <cell r="NP55" t="str">
            <v/>
          </cell>
          <cell r="NQ55" t="str">
            <v/>
          </cell>
          <cell r="NR55" t="str">
            <v/>
          </cell>
          <cell r="NS55" t="str">
            <v/>
          </cell>
          <cell r="NT55" t="str">
            <v/>
          </cell>
          <cell r="NU55" t="str">
            <v/>
          </cell>
          <cell r="NV55" t="str">
            <v/>
          </cell>
          <cell r="NW55" t="str">
            <v/>
          </cell>
          <cell r="NX55" t="str">
            <v/>
          </cell>
          <cell r="NY55" t="str">
            <v/>
          </cell>
          <cell r="NZ55" t="str">
            <v/>
          </cell>
          <cell r="OA55" t="str">
            <v/>
          </cell>
          <cell r="OB55" t="str">
            <v/>
          </cell>
          <cell r="OC55" t="str">
            <v/>
          </cell>
          <cell r="OD55" t="str">
            <v/>
          </cell>
          <cell r="OE55" t="str">
            <v/>
          </cell>
          <cell r="OF55" t="str">
            <v/>
          </cell>
          <cell r="OG55" t="str">
            <v/>
          </cell>
          <cell r="OH55" t="str">
            <v/>
          </cell>
          <cell r="OI55" t="str">
            <v/>
          </cell>
          <cell r="OJ55" t="str">
            <v/>
          </cell>
          <cell r="OK55" t="str">
            <v/>
          </cell>
          <cell r="OL55" t="str">
            <v/>
          </cell>
          <cell r="OM55" t="str">
            <v/>
          </cell>
          <cell r="ON55" t="str">
            <v/>
          </cell>
          <cell r="OO55" t="str">
            <v/>
          </cell>
          <cell r="OP55" t="str">
            <v/>
          </cell>
          <cell r="OQ55" t="str">
            <v/>
          </cell>
          <cell r="OR55" t="str">
            <v/>
          </cell>
          <cell r="OS55" t="str">
            <v/>
          </cell>
          <cell r="OT55" t="str">
            <v/>
          </cell>
          <cell r="OU55" t="str">
            <v/>
          </cell>
          <cell r="OV55" t="str">
            <v/>
          </cell>
          <cell r="OW55" t="str">
            <v/>
          </cell>
          <cell r="OX55" t="str">
            <v/>
          </cell>
          <cell r="OY55" t="str">
            <v/>
          </cell>
          <cell r="OZ55" t="str">
            <v/>
          </cell>
          <cell r="PA55" t="str">
            <v/>
          </cell>
          <cell r="PB55" t="str">
            <v/>
          </cell>
          <cell r="PC55" t="str">
            <v/>
          </cell>
          <cell r="PD55" t="str">
            <v/>
          </cell>
          <cell r="PE55" t="str">
            <v/>
          </cell>
          <cell r="PF55" t="str">
            <v/>
          </cell>
          <cell r="PG55" t="str">
            <v/>
          </cell>
          <cell r="PH55" t="str">
            <v/>
          </cell>
          <cell r="PI55" t="str">
            <v/>
          </cell>
          <cell r="PJ55" t="str">
            <v/>
          </cell>
          <cell r="PK55" t="str">
            <v/>
          </cell>
          <cell r="PL55" t="str">
            <v/>
          </cell>
          <cell r="PM55" t="str">
            <v/>
          </cell>
          <cell r="PN55" t="str">
            <v/>
          </cell>
          <cell r="PO55" t="str">
            <v/>
          </cell>
          <cell r="PP55" t="str">
            <v/>
          </cell>
          <cell r="PQ55" t="str">
            <v/>
          </cell>
          <cell r="PR55" t="str">
            <v/>
          </cell>
          <cell r="PS55" t="str">
            <v/>
          </cell>
          <cell r="PT55" t="str">
            <v/>
          </cell>
          <cell r="PU55" t="str">
            <v/>
          </cell>
          <cell r="PV55" t="str">
            <v/>
          </cell>
          <cell r="PW55" t="str">
            <v/>
          </cell>
          <cell r="PX55" t="str">
            <v/>
          </cell>
          <cell r="PY55" t="str">
            <v/>
          </cell>
          <cell r="PZ55" t="str">
            <v/>
          </cell>
          <cell r="QA55" t="str">
            <v/>
          </cell>
          <cell r="QB55" t="str">
            <v/>
          </cell>
          <cell r="QC55" t="str">
            <v/>
          </cell>
          <cell r="QD55" t="str">
            <v/>
          </cell>
          <cell r="QE55" t="str">
            <v/>
          </cell>
          <cell r="QF55" t="str">
            <v/>
          </cell>
          <cell r="QG55" t="str">
            <v/>
          </cell>
          <cell r="QH55" t="str">
            <v/>
          </cell>
          <cell r="QI55" t="str">
            <v/>
          </cell>
          <cell r="QJ55" t="str">
            <v/>
          </cell>
          <cell r="QK55" t="str">
            <v/>
          </cell>
          <cell r="QL55" t="str">
            <v/>
          </cell>
          <cell r="QM55" t="str">
            <v/>
          </cell>
          <cell r="QN55" t="str">
            <v/>
          </cell>
          <cell r="QO55" t="str">
            <v/>
          </cell>
          <cell r="QP55" t="str">
            <v/>
          </cell>
          <cell r="QQ55" t="str">
            <v/>
          </cell>
          <cell r="QR55" t="str">
            <v/>
          </cell>
          <cell r="QS55" t="str">
            <v/>
          </cell>
          <cell r="QT55" t="str">
            <v/>
          </cell>
          <cell r="QU55" t="str">
            <v/>
          </cell>
          <cell r="QV55" t="str">
            <v/>
          </cell>
          <cell r="QW55" t="str">
            <v/>
          </cell>
          <cell r="QX55" t="str">
            <v/>
          </cell>
          <cell r="QY55" t="str">
            <v/>
          </cell>
          <cell r="QZ55" t="str">
            <v/>
          </cell>
          <cell r="RA55" t="str">
            <v/>
          </cell>
          <cell r="RB55" t="str">
            <v/>
          </cell>
          <cell r="RC55" t="str">
            <v/>
          </cell>
          <cell r="RD55" t="str">
            <v/>
          </cell>
          <cell r="RE55" t="str">
            <v/>
          </cell>
          <cell r="RF55" t="str">
            <v/>
          </cell>
          <cell r="RG55" t="str">
            <v/>
          </cell>
          <cell r="RH55" t="str">
            <v/>
          </cell>
          <cell r="RI55" t="str">
            <v/>
          </cell>
          <cell r="RJ55" t="str">
            <v/>
          </cell>
          <cell r="RK55" t="str">
            <v/>
          </cell>
          <cell r="RL55" t="str">
            <v/>
          </cell>
          <cell r="RM55" t="str">
            <v/>
          </cell>
          <cell r="RN55" t="str">
            <v/>
          </cell>
          <cell r="RO55" t="str">
            <v/>
          </cell>
          <cell r="RP55" t="str">
            <v/>
          </cell>
          <cell r="RQ55" t="str">
            <v/>
          </cell>
          <cell r="RR55" t="str">
            <v/>
          </cell>
          <cell r="RS55" t="str">
            <v/>
          </cell>
          <cell r="RT55" t="str">
            <v/>
          </cell>
          <cell r="RU55" t="str">
            <v/>
          </cell>
          <cell r="RV55" t="str">
            <v/>
          </cell>
          <cell r="RW55" t="str">
            <v/>
          </cell>
          <cell r="RX55" t="str">
            <v/>
          </cell>
          <cell r="RY55" t="str">
            <v/>
          </cell>
          <cell r="RZ55" t="str">
            <v/>
          </cell>
          <cell r="SA55" t="str">
            <v/>
          </cell>
          <cell r="SB55" t="str">
            <v/>
          </cell>
          <cell r="SC55" t="str">
            <v/>
          </cell>
          <cell r="SD55" t="str">
            <v/>
          </cell>
          <cell r="SE55" t="str">
            <v/>
          </cell>
          <cell r="SF55" t="str">
            <v/>
          </cell>
          <cell r="SG55" t="str">
            <v/>
          </cell>
          <cell r="SH55" t="str">
            <v/>
          </cell>
          <cell r="SI55" t="str">
            <v/>
          </cell>
          <cell r="SJ55" t="str">
            <v/>
          </cell>
          <cell r="SK55" t="str">
            <v/>
          </cell>
          <cell r="SL55" t="str">
            <v/>
          </cell>
          <cell r="SM55" t="str">
            <v/>
          </cell>
          <cell r="SN55" t="str">
            <v/>
          </cell>
          <cell r="SO55" t="str">
            <v/>
          </cell>
          <cell r="SP55" t="str">
            <v/>
          </cell>
          <cell r="SQ55" t="str">
            <v/>
          </cell>
          <cell r="SR55" t="str">
            <v/>
          </cell>
          <cell r="SS55" t="str">
            <v/>
          </cell>
          <cell r="ST55" t="str">
            <v/>
          </cell>
          <cell r="SU55" t="str">
            <v/>
          </cell>
          <cell r="SV55" t="str">
            <v/>
          </cell>
          <cell r="SW55" t="str">
            <v/>
          </cell>
          <cell r="SX55" t="str">
            <v/>
          </cell>
          <cell r="SY55" t="str">
            <v/>
          </cell>
          <cell r="SZ55" t="str">
            <v/>
          </cell>
          <cell r="TA55" t="str">
            <v/>
          </cell>
          <cell r="TB55" t="str">
            <v/>
          </cell>
          <cell r="TC55" t="str">
            <v/>
          </cell>
          <cell r="TD55" t="str">
            <v/>
          </cell>
          <cell r="TE55" t="str">
            <v/>
          </cell>
          <cell r="TF55" t="str">
            <v/>
          </cell>
          <cell r="TG55" t="str">
            <v/>
          </cell>
          <cell r="TH55" t="str">
            <v/>
          </cell>
          <cell r="TI55" t="str">
            <v/>
          </cell>
          <cell r="TJ55" t="str">
            <v/>
          </cell>
          <cell r="TK55" t="str">
            <v/>
          </cell>
          <cell r="TL55" t="str">
            <v/>
          </cell>
          <cell r="TM55" t="str">
            <v/>
          </cell>
          <cell r="TN55">
            <v>0</v>
          </cell>
          <cell r="TO55">
            <v>0</v>
          </cell>
          <cell r="TP55">
            <v>0</v>
          </cell>
          <cell r="TQ55">
            <v>0</v>
          </cell>
          <cell r="TR55">
            <v>0</v>
          </cell>
          <cell r="TS55" t="str">
            <v>Les marchandes vendent dans des conditions difficiles ...</v>
          </cell>
          <cell r="TT55" t="str">
            <v/>
          </cell>
          <cell r="TU55">
            <v>237463786</v>
          </cell>
          <cell r="TV55" t="str">
            <v>c0f13c7e-0463-4ec8-92ce-7503aeaa6f19</v>
          </cell>
          <cell r="TW55">
            <v>44530.799444444441</v>
          </cell>
          <cell r="TX55" t="str">
            <v/>
          </cell>
          <cell r="TY55" t="str">
            <v/>
          </cell>
          <cell r="TZ55" t="str">
            <v>submitted_via_web</v>
          </cell>
          <cell r="UA55" t="str">
            <v>icsm_haiti</v>
          </cell>
          <cell r="UB55" t="str">
            <v/>
          </cell>
          <cell r="UC55">
            <v>57</v>
          </cell>
          <cell r="UD55" t="str">
            <v/>
          </cell>
        </row>
        <row r="56">
          <cell r="D56">
            <v>44530.495798692129</v>
          </cell>
          <cell r="E56">
            <v>44530.506916377322</v>
          </cell>
          <cell r="F56">
            <v>44530</v>
          </cell>
          <cell r="H56" t="str">
            <v>audit.csv</v>
          </cell>
          <cell r="I56" t="str">
            <v>icsm_haiti</v>
          </cell>
          <cell r="J56" t="str">
            <v/>
          </cell>
          <cell r="K56" t="str">
            <v/>
          </cell>
          <cell r="L56">
            <v>44530</v>
          </cell>
          <cell r="M56" t="str">
            <v>Croix-Rouge Neerlandaise</v>
          </cell>
          <cell r="N56" t="str">
            <v/>
          </cell>
          <cell r="O56" t="str">
            <v>crnl</v>
          </cell>
          <cell r="P56" t="str">
            <v>Croix-Rouge Neerlandaise</v>
          </cell>
          <cell r="Q56" t="str">
            <v>Croix-Rouge Neerlandaise</v>
          </cell>
          <cell r="R56" t="str">
            <v>OJ_9690</v>
          </cell>
          <cell r="S56" t="str">
            <v/>
          </cell>
          <cell r="T56" t="str">
            <v>crnl_oj</v>
          </cell>
          <cell r="U56" t="str">
            <v>OJ_9690</v>
          </cell>
          <cell r="V56" t="str">
            <v>OJ_9690</v>
          </cell>
          <cell r="W56" t="str">
            <v>Sud-Est</v>
          </cell>
          <cell r="X56" t="str">
            <v>Cayes-Jacmel</v>
          </cell>
          <cell r="Y56" t="str">
            <v>HT0213</v>
          </cell>
          <cell r="Z56" t="str">
            <v>Cayes-Jacmel</v>
          </cell>
          <cell r="AA56" t="str">
            <v>3e Section Haut Cap Rouge</v>
          </cell>
          <cell r="AB56" t="str">
            <v>HT0213-03</v>
          </cell>
          <cell r="AC56" t="str">
            <v>3e Section Haut Cap Rouge</v>
          </cell>
          <cell r="AD56" t="str">
            <v>Cap Rouge</v>
          </cell>
          <cell r="AE56" t="str">
            <v/>
          </cell>
          <cell r="AF56" t="str">
            <v>cayjac_1</v>
          </cell>
          <cell r="AG56" t="str">
            <v>Cap Rouge</v>
          </cell>
          <cell r="AH56" t="str">
            <v>Cap Rouge</v>
          </cell>
          <cell r="AI56" t="str">
            <v>Marché de Cap Rouge</v>
          </cell>
          <cell r="AJ56" t="str">
            <v/>
          </cell>
          <cell r="AK56" t="str">
            <v>cayjac</v>
          </cell>
          <cell r="AL56" t="str">
            <v>Marché de Cap Rouge</v>
          </cell>
          <cell r="AM56" t="str">
            <v>Marché de Cap Rouge</v>
          </cell>
          <cell r="AN56" t="str">
            <v>Milieu rural</v>
          </cell>
          <cell r="AO56" t="str">
            <v>Enquête auprès d'un client (pour l'eau de boisson et la situation sécuritaire)</v>
          </cell>
          <cell r="AP56" t="str">
            <v>Oui</v>
          </cell>
          <cell r="AQ56" t="str">
            <v/>
          </cell>
          <cell r="AR56" t="str">
            <v>Oui</v>
          </cell>
          <cell r="AS56" t="str">
            <v/>
          </cell>
          <cell r="AT56" t="str">
            <v>Homme</v>
          </cell>
          <cell r="AU56">
            <v>44530</v>
          </cell>
          <cell r="AV56">
            <v>44530</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Oui</v>
          </cell>
          <cell r="JG56" t="str">
            <v>Oui, je vais parfois/souvent chercher l'eau</v>
          </cell>
          <cell r="JH56" t="str">
            <v>rivière ou source non aménagée</v>
          </cell>
          <cell r="JI56" t="str">
            <v/>
          </cell>
          <cell r="JJ56" t="str">
            <v>riv</v>
          </cell>
          <cell r="JK56" t="str">
            <v>rivyè / sous ki pa anmenaje</v>
          </cell>
          <cell r="JL56" t="str">
            <v>rivyè / sous ki pa anmenaje</v>
          </cell>
          <cell r="JM56" t="str">
            <v>Il n'y a pas d'autres options dans ma zone</v>
          </cell>
          <cell r="JN56" t="str">
            <v/>
          </cell>
          <cell r="JO56" t="str">
            <v>Plus d'1h au total</v>
          </cell>
          <cell r="JP56" t="str">
            <v>petit bidon de 1 gallon (3,78 L)</v>
          </cell>
          <cell r="JQ56" t="str">
            <v>1gal</v>
          </cell>
          <cell r="JR56" t="str">
            <v>bidon ki vo 1 galon (3,78L)</v>
          </cell>
          <cell r="JS56" t="str">
            <v/>
          </cell>
          <cell r="JT56" t="str">
            <v/>
          </cell>
          <cell r="JU56" t="str">
            <v/>
          </cell>
          <cell r="JV56" t="str">
            <v/>
          </cell>
          <cell r="JW56" t="str">
            <v/>
          </cell>
          <cell r="JX56">
            <v>0</v>
          </cell>
          <cell r="JY56">
            <v>0</v>
          </cell>
          <cell r="JZ56" t="str">
            <v/>
          </cell>
          <cell r="KA56" t="str">
            <v>NA</v>
          </cell>
          <cell r="KB56">
            <v>0</v>
          </cell>
          <cell r="KC56" t="str">
            <v>Oui</v>
          </cell>
          <cell r="KD56" t="str">
            <v/>
          </cell>
          <cell r="KE56" t="str">
            <v>Oui</v>
          </cell>
          <cell r="KF56" t="str">
            <v>A cause de la sècheresses</v>
          </cell>
          <cell r="KG56">
            <v>0</v>
          </cell>
          <cell r="KH56">
            <v>0</v>
          </cell>
          <cell r="KI56">
            <v>0</v>
          </cell>
          <cell r="KJ56">
            <v>1</v>
          </cell>
          <cell r="KK56">
            <v>0</v>
          </cell>
          <cell r="KL56">
            <v>0</v>
          </cell>
          <cell r="KM56">
            <v>0</v>
          </cell>
          <cell r="KN56">
            <v>0</v>
          </cell>
          <cell r="KO56">
            <v>0</v>
          </cell>
          <cell r="KP56">
            <v>0</v>
          </cell>
          <cell r="KQ56">
            <v>0</v>
          </cell>
          <cell r="KR56" t="str">
            <v/>
          </cell>
          <cell r="KS56" t="str">
            <v>Oui</v>
          </cell>
          <cell r="KT56" t="str">
            <v>L'augmentation des affrontements dans le bas de Port-au-Prince</v>
          </cell>
          <cell r="KU56">
            <v>1</v>
          </cell>
          <cell r="KV56">
            <v>0</v>
          </cell>
          <cell r="KW56">
            <v>0</v>
          </cell>
          <cell r="KX56" t="str">
            <v/>
          </cell>
          <cell r="KY56" t="str">
            <v>Les routes que j'utilise pour accéder au marché sont régulièrement bloquées</v>
          </cell>
          <cell r="KZ56">
            <v>1</v>
          </cell>
          <cell r="LA56">
            <v>0</v>
          </cell>
          <cell r="LB56">
            <v>0</v>
          </cell>
          <cell r="LC56">
            <v>0</v>
          </cell>
          <cell r="LD56">
            <v>0</v>
          </cell>
          <cell r="LE56">
            <v>0</v>
          </cell>
          <cell r="LF56" t="str">
            <v/>
          </cell>
          <cell r="LG56">
            <v>4</v>
          </cell>
          <cell r="LH56" t="str">
            <v>Mais</v>
          </cell>
          <cell r="LI56">
            <v>0</v>
          </cell>
          <cell r="LJ56">
            <v>0</v>
          </cell>
          <cell r="LK56">
            <v>1</v>
          </cell>
          <cell r="LL56">
            <v>0</v>
          </cell>
          <cell r="LM56">
            <v>0</v>
          </cell>
          <cell r="LN56">
            <v>0</v>
          </cell>
          <cell r="LO56">
            <v>0</v>
          </cell>
          <cell r="LP56">
            <v>0</v>
          </cell>
          <cell r="LQ56">
            <v>0</v>
          </cell>
          <cell r="LR56">
            <v>0</v>
          </cell>
          <cell r="LS56" t="str">
            <v/>
          </cell>
          <cell r="LT56" t="str">
            <v/>
          </cell>
          <cell r="LU56">
            <v>12</v>
          </cell>
          <cell r="LV56" t="str">
            <v/>
          </cell>
          <cell r="LW56" t="str">
            <v/>
          </cell>
          <cell r="LX56" t="str">
            <v/>
          </cell>
          <cell r="LY56" t="str">
            <v/>
          </cell>
          <cell r="LZ56" t="str">
            <v/>
          </cell>
          <cell r="MA56" t="str">
            <v>Savon lessive</v>
          </cell>
          <cell r="MB56">
            <v>0</v>
          </cell>
          <cell r="MC56">
            <v>1</v>
          </cell>
          <cell r="MD56">
            <v>0</v>
          </cell>
          <cell r="ME56">
            <v>0</v>
          </cell>
          <cell r="MF56">
            <v>0</v>
          </cell>
          <cell r="MG56">
            <v>0</v>
          </cell>
          <cell r="MH56">
            <v>0</v>
          </cell>
          <cell r="MI56">
            <v>0</v>
          </cell>
          <cell r="MJ56">
            <v>0</v>
          </cell>
          <cell r="MK56">
            <v>0</v>
          </cell>
          <cell r="ML56" t="str">
            <v/>
          </cell>
          <cell r="MM56">
            <v>3</v>
          </cell>
          <cell r="MN56" t="str">
            <v/>
          </cell>
          <cell r="MO56" t="str">
            <v/>
          </cell>
          <cell r="MP56" t="str">
            <v/>
          </cell>
          <cell r="MQ56" t="str">
            <v/>
          </cell>
          <cell r="MR56" t="str">
            <v/>
          </cell>
          <cell r="MS56" t="str">
            <v/>
          </cell>
          <cell r="MT56" t="str">
            <v>Tôle</v>
          </cell>
          <cell r="MU56">
            <v>1</v>
          </cell>
          <cell r="MV56">
            <v>0</v>
          </cell>
          <cell r="MW56">
            <v>0</v>
          </cell>
          <cell r="MX56">
            <v>0</v>
          </cell>
          <cell r="MY56">
            <v>0</v>
          </cell>
          <cell r="MZ56">
            <v>0</v>
          </cell>
          <cell r="NA56">
            <v>0</v>
          </cell>
          <cell r="NB56">
            <v>0</v>
          </cell>
          <cell r="NC56">
            <v>0</v>
          </cell>
          <cell r="ND56">
            <v>0</v>
          </cell>
          <cell r="NE56">
            <v>0</v>
          </cell>
          <cell r="NF56">
            <v>0</v>
          </cell>
          <cell r="NG56">
            <v>0</v>
          </cell>
          <cell r="NH56">
            <v>30</v>
          </cell>
          <cell r="NI56" t="str">
            <v/>
          </cell>
          <cell r="NJ56" t="str">
            <v/>
          </cell>
          <cell r="NK56" t="str">
            <v/>
          </cell>
          <cell r="NL56" t="str">
            <v/>
          </cell>
          <cell r="NM56" t="str">
            <v/>
          </cell>
          <cell r="NN56" t="str">
            <v/>
          </cell>
          <cell r="NO56" t="str">
            <v/>
          </cell>
          <cell r="NP56" t="str">
            <v/>
          </cell>
          <cell r="NQ56" t="str">
            <v/>
          </cell>
          <cell r="NR56" t="str">
            <v/>
          </cell>
          <cell r="NS56" t="str">
            <v>Casserole</v>
          </cell>
          <cell r="NT56">
            <v>0</v>
          </cell>
          <cell r="NU56">
            <v>1</v>
          </cell>
          <cell r="NV56">
            <v>0</v>
          </cell>
          <cell r="NW56">
            <v>0</v>
          </cell>
          <cell r="NX56">
            <v>0</v>
          </cell>
          <cell r="NY56">
            <v>0</v>
          </cell>
          <cell r="NZ56">
            <v>0</v>
          </cell>
          <cell r="OA56">
            <v>0</v>
          </cell>
          <cell r="OB56">
            <v>0</v>
          </cell>
          <cell r="OC56">
            <v>0</v>
          </cell>
          <cell r="OD56">
            <v>0</v>
          </cell>
          <cell r="OE56" t="str">
            <v/>
          </cell>
          <cell r="OF56">
            <v>3</v>
          </cell>
          <cell r="OG56" t="str">
            <v/>
          </cell>
          <cell r="OH56" t="str">
            <v/>
          </cell>
          <cell r="OI56" t="str">
            <v/>
          </cell>
          <cell r="OJ56" t="str">
            <v/>
          </cell>
          <cell r="OK56" t="str">
            <v/>
          </cell>
          <cell r="OL56" t="str">
            <v/>
          </cell>
          <cell r="OM56" t="str">
            <v/>
          </cell>
          <cell r="ON56" t="str">
            <v>Des antibiotiques</v>
          </cell>
          <cell r="OO56">
            <v>0</v>
          </cell>
          <cell r="OP56">
            <v>1</v>
          </cell>
          <cell r="OQ56">
            <v>0</v>
          </cell>
          <cell r="OR56">
            <v>0</v>
          </cell>
          <cell r="OS56">
            <v>0</v>
          </cell>
          <cell r="OT56">
            <v>0</v>
          </cell>
          <cell r="OU56">
            <v>0</v>
          </cell>
          <cell r="OV56">
            <v>0</v>
          </cell>
          <cell r="OW56">
            <v>0</v>
          </cell>
          <cell r="OX56" t="str">
            <v/>
          </cell>
          <cell r="OY56" t="str">
            <v>Lampe torche</v>
          </cell>
          <cell r="OZ56">
            <v>1</v>
          </cell>
          <cell r="PA56">
            <v>0</v>
          </cell>
          <cell r="PB56">
            <v>0</v>
          </cell>
          <cell r="PC56">
            <v>0</v>
          </cell>
          <cell r="PD56">
            <v>0</v>
          </cell>
          <cell r="PE56">
            <v>0</v>
          </cell>
          <cell r="PF56">
            <v>2</v>
          </cell>
          <cell r="PG56" t="str">
            <v/>
          </cell>
          <cell r="PH56" t="str">
            <v/>
          </cell>
          <cell r="PI56" t="str">
            <v/>
          </cell>
          <cell r="PJ56" t="str">
            <v>Pioche</v>
          </cell>
          <cell r="PK56">
            <v>0</v>
          </cell>
          <cell r="PL56">
            <v>0</v>
          </cell>
          <cell r="PM56">
            <v>0</v>
          </cell>
          <cell r="PN56">
            <v>1</v>
          </cell>
          <cell r="PO56">
            <v>0</v>
          </cell>
          <cell r="PP56">
            <v>0</v>
          </cell>
          <cell r="PQ56">
            <v>0</v>
          </cell>
          <cell r="PR56">
            <v>0</v>
          </cell>
          <cell r="PS56">
            <v>0</v>
          </cell>
          <cell r="PT56" t="str">
            <v/>
          </cell>
          <cell r="PU56" t="str">
            <v/>
          </cell>
          <cell r="PV56" t="str">
            <v/>
          </cell>
          <cell r="PW56" t="str">
            <v/>
          </cell>
          <cell r="PX56" t="str">
            <v/>
          </cell>
          <cell r="PY56" t="str">
            <v/>
          </cell>
          <cell r="PZ56" t="str">
            <v/>
          </cell>
          <cell r="QA56" t="str">
            <v/>
          </cell>
          <cell r="QB56" t="str">
            <v/>
          </cell>
          <cell r="QC56" t="str">
            <v/>
          </cell>
          <cell r="QD56" t="str">
            <v/>
          </cell>
          <cell r="QE56" t="str">
            <v/>
          </cell>
          <cell r="QF56" t="str">
            <v/>
          </cell>
          <cell r="QG56" t="str">
            <v/>
          </cell>
          <cell r="QH56" t="str">
            <v/>
          </cell>
          <cell r="QI56" t="str">
            <v/>
          </cell>
          <cell r="QJ56" t="str">
            <v/>
          </cell>
          <cell r="QK56" t="str">
            <v/>
          </cell>
          <cell r="QL56" t="str">
            <v/>
          </cell>
          <cell r="QM56" t="str">
            <v/>
          </cell>
          <cell r="QN56" t="str">
            <v/>
          </cell>
          <cell r="QO56" t="str">
            <v/>
          </cell>
          <cell r="QP56" t="str">
            <v/>
          </cell>
          <cell r="QQ56" t="str">
            <v/>
          </cell>
          <cell r="QR56" t="str">
            <v/>
          </cell>
          <cell r="QS56" t="str">
            <v/>
          </cell>
          <cell r="QT56" t="str">
            <v/>
          </cell>
          <cell r="QU56" t="str">
            <v/>
          </cell>
          <cell r="QV56" t="str">
            <v/>
          </cell>
          <cell r="QW56" t="str">
            <v/>
          </cell>
          <cell r="QX56" t="str">
            <v>Pioche</v>
          </cell>
          <cell r="QY56">
            <v>0</v>
          </cell>
          <cell r="QZ56">
            <v>0</v>
          </cell>
          <cell r="RA56">
            <v>0</v>
          </cell>
          <cell r="RB56">
            <v>1</v>
          </cell>
          <cell r="RC56">
            <v>0</v>
          </cell>
          <cell r="RD56">
            <v>0</v>
          </cell>
          <cell r="RE56">
            <v>0</v>
          </cell>
          <cell r="RF56">
            <v>0</v>
          </cell>
          <cell r="RG56">
            <v>0</v>
          </cell>
          <cell r="RH56" t="str">
            <v/>
          </cell>
          <cell r="RI56" t="str">
            <v/>
          </cell>
          <cell r="RJ56" t="str">
            <v/>
          </cell>
          <cell r="RK56" t="str">
            <v/>
          </cell>
          <cell r="RL56" t="str">
            <v/>
          </cell>
          <cell r="RM56" t="str">
            <v/>
          </cell>
          <cell r="RN56" t="str">
            <v/>
          </cell>
          <cell r="RO56" t="str">
            <v/>
          </cell>
          <cell r="RP56" t="str">
            <v/>
          </cell>
          <cell r="RQ56" t="str">
            <v/>
          </cell>
          <cell r="RR56" t="str">
            <v/>
          </cell>
          <cell r="RS56" t="str">
            <v/>
          </cell>
          <cell r="RT56" t="str">
            <v/>
          </cell>
          <cell r="RU56" t="str">
            <v/>
          </cell>
          <cell r="RV56" t="str">
            <v/>
          </cell>
          <cell r="RW56" t="str">
            <v/>
          </cell>
          <cell r="RX56" t="str">
            <v/>
          </cell>
          <cell r="RY56" t="str">
            <v/>
          </cell>
          <cell r="RZ56" t="str">
            <v/>
          </cell>
          <cell r="SA56" t="str">
            <v/>
          </cell>
          <cell r="SB56" t="str">
            <v/>
          </cell>
          <cell r="SC56" t="str">
            <v/>
          </cell>
          <cell r="SD56" t="str">
            <v/>
          </cell>
          <cell r="SE56" t="str">
            <v/>
          </cell>
          <cell r="SF56" t="str">
            <v/>
          </cell>
          <cell r="SG56" t="str">
            <v/>
          </cell>
          <cell r="SH56" t="str">
            <v/>
          </cell>
          <cell r="SI56" t="str">
            <v/>
          </cell>
          <cell r="SJ56" t="str">
            <v/>
          </cell>
          <cell r="SK56" t="str">
            <v/>
          </cell>
          <cell r="SL56" t="str">
            <v>Paiement frais scolaire (paiement uniforme,…)</v>
          </cell>
          <cell r="SM56">
            <v>0</v>
          </cell>
          <cell r="SN56">
            <v>1</v>
          </cell>
          <cell r="SO56">
            <v>0</v>
          </cell>
          <cell r="SP56">
            <v>0</v>
          </cell>
          <cell r="SQ56">
            <v>0</v>
          </cell>
          <cell r="SR56">
            <v>0</v>
          </cell>
          <cell r="SS56" t="str">
            <v/>
          </cell>
          <cell r="ST56" t="str">
            <v/>
          </cell>
          <cell r="SU56" t="str">
            <v/>
          </cell>
          <cell r="SV56" t="str">
            <v/>
          </cell>
          <cell r="SW56" t="str">
            <v/>
          </cell>
          <cell r="SX56" t="str">
            <v/>
          </cell>
          <cell r="SY56" t="str">
            <v/>
          </cell>
          <cell r="SZ56" t="str">
            <v/>
          </cell>
          <cell r="TA56" t="str">
            <v/>
          </cell>
          <cell r="TB56" t="str">
            <v/>
          </cell>
          <cell r="TC56" t="str">
            <v/>
          </cell>
          <cell r="TD56" t="str">
            <v/>
          </cell>
          <cell r="TE56" t="str">
            <v/>
          </cell>
          <cell r="TF56" t="str">
            <v/>
          </cell>
          <cell r="TG56" t="str">
            <v/>
          </cell>
          <cell r="TH56" t="str">
            <v/>
          </cell>
          <cell r="TI56" t="str">
            <v/>
          </cell>
          <cell r="TJ56" t="str">
            <v/>
          </cell>
          <cell r="TK56" t="str">
            <v/>
          </cell>
          <cell r="TL56" t="str">
            <v/>
          </cell>
          <cell r="TM56" t="str">
            <v/>
          </cell>
          <cell r="TN56">
            <v>0</v>
          </cell>
          <cell r="TO56">
            <v>0</v>
          </cell>
          <cell r="TP56">
            <v>0</v>
          </cell>
          <cell r="TQ56">
            <v>0</v>
          </cell>
          <cell r="TR56">
            <v>0</v>
          </cell>
          <cell r="TS56" t="str">
            <v>Meme commentaire</v>
          </cell>
          <cell r="TT56" t="str">
            <v/>
          </cell>
          <cell r="TU56">
            <v>237463789</v>
          </cell>
          <cell r="TV56" t="str">
            <v>ce133c2e-5d30-47dd-b093-f79f3258802a</v>
          </cell>
          <cell r="TW56">
            <v>44530.799456018518</v>
          </cell>
          <cell r="TX56" t="str">
            <v/>
          </cell>
          <cell r="TY56" t="str">
            <v/>
          </cell>
          <cell r="TZ56" t="str">
            <v>submitted_via_web</v>
          </cell>
          <cell r="UA56" t="str">
            <v>icsm_haiti</v>
          </cell>
          <cell r="UB56" t="str">
            <v/>
          </cell>
          <cell r="UC56">
            <v>58</v>
          </cell>
          <cell r="UD56" t="str">
            <v/>
          </cell>
        </row>
        <row r="57">
          <cell r="D57">
            <v>44530.508664386572</v>
          </cell>
          <cell r="E57">
            <v>44530.513217789347</v>
          </cell>
          <cell r="F57">
            <v>44530</v>
          </cell>
          <cell r="H57" t="str">
            <v>audit.csv</v>
          </cell>
          <cell r="I57" t="str">
            <v>icsm_haiti</v>
          </cell>
          <cell r="J57" t="str">
            <v/>
          </cell>
          <cell r="K57" t="str">
            <v/>
          </cell>
          <cell r="L57">
            <v>44530</v>
          </cell>
          <cell r="M57" t="str">
            <v>Croix-Rouge Neerlandaise</v>
          </cell>
          <cell r="N57" t="str">
            <v/>
          </cell>
          <cell r="O57" t="str">
            <v>crnl</v>
          </cell>
          <cell r="P57" t="str">
            <v>Croix-Rouge Neerlandaise</v>
          </cell>
          <cell r="Q57" t="str">
            <v>Croix-Rouge Neerlandaise</v>
          </cell>
          <cell r="R57" t="str">
            <v>OJ_9690</v>
          </cell>
          <cell r="S57" t="str">
            <v/>
          </cell>
          <cell r="T57" t="str">
            <v>crnl_oj</v>
          </cell>
          <cell r="U57" t="str">
            <v>OJ_9690</v>
          </cell>
          <cell r="V57" t="str">
            <v>OJ_9690</v>
          </cell>
          <cell r="W57" t="str">
            <v>Sud-Est</v>
          </cell>
          <cell r="X57" t="str">
            <v>Cayes-Jacmel</v>
          </cell>
          <cell r="Y57" t="str">
            <v>HT0213</v>
          </cell>
          <cell r="Z57" t="str">
            <v>Cayes-Jacmel</v>
          </cell>
          <cell r="AA57" t="str">
            <v>3e Section Haut Cap Rouge</v>
          </cell>
          <cell r="AB57" t="str">
            <v>HT0213-03</v>
          </cell>
          <cell r="AC57" t="str">
            <v>3e Section Haut Cap Rouge</v>
          </cell>
          <cell r="AD57" t="str">
            <v>Cap Rouge</v>
          </cell>
          <cell r="AE57" t="str">
            <v/>
          </cell>
          <cell r="AF57" t="str">
            <v>cayjac_1</v>
          </cell>
          <cell r="AG57" t="str">
            <v>Cap Rouge</v>
          </cell>
          <cell r="AH57" t="str">
            <v>Cap Rouge</v>
          </cell>
          <cell r="AI57" t="str">
            <v>Marché de Cap Rouge</v>
          </cell>
          <cell r="AJ57" t="str">
            <v/>
          </cell>
          <cell r="AK57" t="str">
            <v>cayjac</v>
          </cell>
          <cell r="AL57" t="str">
            <v>Marché de Cap Rouge</v>
          </cell>
          <cell r="AM57" t="str">
            <v>Marché de Cap Rouge</v>
          </cell>
          <cell r="AN57" t="str">
            <v>Milieu rural</v>
          </cell>
          <cell r="AO57" t="str">
            <v>Enquête auprès d'un marchand</v>
          </cell>
          <cell r="AP57" t="str">
            <v>Oui</v>
          </cell>
          <cell r="AQ57" t="str">
            <v/>
          </cell>
          <cell r="AR57" t="str">
            <v>Oui</v>
          </cell>
          <cell r="AS57" t="str">
            <v/>
          </cell>
          <cell r="AT57" t="str">
            <v>Femme</v>
          </cell>
          <cell r="AU57">
            <v>44530</v>
          </cell>
          <cell r="AV57">
            <v>44530</v>
          </cell>
          <cell r="AW57" t="str">
            <v>Détaillant sur une table</v>
          </cell>
          <cell r="AX57" t="str">
            <v/>
          </cell>
          <cell r="AY57" t="str">
            <v>Charbon de bois</v>
          </cell>
          <cell r="AZ57">
            <v>0</v>
          </cell>
          <cell r="BA57">
            <v>0</v>
          </cell>
          <cell r="BB57">
            <v>1</v>
          </cell>
          <cell r="BC57">
            <v>0</v>
          </cell>
          <cell r="BD57" t="str">
            <v>charbon</v>
          </cell>
          <cell r="BE57" t="str">
            <v>Charbon de bois</v>
          </cell>
          <cell r="BF57" t="str">
            <v>En espèces (Gourde)</v>
          </cell>
          <cell r="BG57">
            <v>1</v>
          </cell>
          <cell r="BH57">
            <v>0</v>
          </cell>
          <cell r="BI57">
            <v>0</v>
          </cell>
          <cell r="BJ57">
            <v>0</v>
          </cell>
          <cell r="BK57">
            <v>0</v>
          </cell>
          <cell r="BL57">
            <v>0</v>
          </cell>
          <cell r="BM57">
            <v>0</v>
          </cell>
          <cell r="BN57">
            <v>0</v>
          </cell>
          <cell r="BO57">
            <v>0</v>
          </cell>
          <cell r="BP57">
            <v>0</v>
          </cell>
          <cell r="BQ57" t="str">
            <v/>
          </cell>
          <cell r="BR57" t="str">
            <v>Oui, il y a moins de commerçants par rapport au mois passé</v>
          </cell>
          <cell r="BS57" t="str">
            <v>Moins de 20</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v>50</v>
          </cell>
          <cell r="IE57" t="str">
            <v>Non</v>
          </cell>
          <cell r="IF57" t="str">
            <v>Non</v>
          </cell>
          <cell r="IG57" t="str">
            <v/>
          </cell>
          <cell r="IH57" t="str">
            <v/>
          </cell>
          <cell r="II57" t="str">
            <v/>
          </cell>
          <cell r="IJ57" t="str">
            <v/>
          </cell>
          <cell r="IK57" t="str">
            <v/>
          </cell>
          <cell r="IL57" t="str">
            <v/>
          </cell>
          <cell r="IM57" t="str">
            <v/>
          </cell>
          <cell r="IN57" t="str">
            <v/>
          </cell>
          <cell r="IO57" t="str">
            <v>Risques d'être exposé à la violence</v>
          </cell>
          <cell r="IP57">
            <v>0</v>
          </cell>
          <cell r="IQ57">
            <v>0</v>
          </cell>
          <cell r="IR57">
            <v>0</v>
          </cell>
          <cell r="IS57">
            <v>0</v>
          </cell>
          <cell r="IT57">
            <v>1</v>
          </cell>
          <cell r="IU57">
            <v>0</v>
          </cell>
          <cell r="IV57">
            <v>0</v>
          </cell>
          <cell r="IW57">
            <v>0</v>
          </cell>
          <cell r="IX57" t="str">
            <v/>
          </cell>
          <cell r="IY57" t="str">
            <v>Oui</v>
          </cell>
          <cell r="IZ57" t="str">
            <v/>
          </cell>
          <cell r="JA57" t="str">
            <v>Charbon de bois</v>
          </cell>
          <cell r="JB57">
            <v>0</v>
          </cell>
          <cell r="JC57">
            <v>0</v>
          </cell>
          <cell r="JD57">
            <v>1</v>
          </cell>
          <cell r="JE57">
            <v>0</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cell r="MA57" t="str">
            <v/>
          </cell>
          <cell r="MB57" t="str">
            <v/>
          </cell>
          <cell r="MC57" t="str">
            <v/>
          </cell>
          <cell r="MD57" t="str">
            <v/>
          </cell>
          <cell r="ME57" t="str">
            <v/>
          </cell>
          <cell r="MF57" t="str">
            <v/>
          </cell>
          <cell r="MG57" t="str">
            <v/>
          </cell>
          <cell r="MH57" t="str">
            <v/>
          </cell>
          <cell r="MI57" t="str">
            <v/>
          </cell>
          <cell r="MJ57" t="str">
            <v/>
          </cell>
          <cell r="MK57" t="str">
            <v/>
          </cell>
          <cell r="ML57" t="str">
            <v/>
          </cell>
          <cell r="MM57" t="str">
            <v/>
          </cell>
          <cell r="MN57" t="str">
            <v/>
          </cell>
          <cell r="MO57" t="str">
            <v/>
          </cell>
          <cell r="MP57" t="str">
            <v/>
          </cell>
          <cell r="MQ57" t="str">
            <v/>
          </cell>
          <cell r="MR57" t="str">
            <v/>
          </cell>
          <cell r="MS57" t="str">
            <v/>
          </cell>
          <cell r="MT57" t="str">
            <v/>
          </cell>
          <cell r="MU57" t="str">
            <v/>
          </cell>
          <cell r="MV57" t="str">
            <v/>
          </cell>
          <cell r="MW57" t="str">
            <v/>
          </cell>
          <cell r="MX57" t="str">
            <v/>
          </cell>
          <cell r="MY57" t="str">
            <v/>
          </cell>
          <cell r="MZ57" t="str">
            <v/>
          </cell>
          <cell r="NA57" t="str">
            <v/>
          </cell>
          <cell r="NB57" t="str">
            <v/>
          </cell>
          <cell r="NC57" t="str">
            <v/>
          </cell>
          <cell r="ND57" t="str">
            <v/>
          </cell>
          <cell r="NE57" t="str">
            <v/>
          </cell>
          <cell r="NF57" t="str">
            <v/>
          </cell>
          <cell r="NG57" t="str">
            <v/>
          </cell>
          <cell r="NH57" t="str">
            <v/>
          </cell>
          <cell r="NI57" t="str">
            <v/>
          </cell>
          <cell r="NJ57" t="str">
            <v/>
          </cell>
          <cell r="NK57" t="str">
            <v/>
          </cell>
          <cell r="NL57" t="str">
            <v/>
          </cell>
          <cell r="NM57" t="str">
            <v/>
          </cell>
          <cell r="NN57" t="str">
            <v/>
          </cell>
          <cell r="NO57" t="str">
            <v/>
          </cell>
          <cell r="NP57" t="str">
            <v/>
          </cell>
          <cell r="NQ57" t="str">
            <v/>
          </cell>
          <cell r="NR57" t="str">
            <v/>
          </cell>
          <cell r="NS57" t="str">
            <v/>
          </cell>
          <cell r="NT57" t="str">
            <v/>
          </cell>
          <cell r="NU57" t="str">
            <v/>
          </cell>
          <cell r="NV57" t="str">
            <v/>
          </cell>
          <cell r="NW57" t="str">
            <v/>
          </cell>
          <cell r="NX57" t="str">
            <v/>
          </cell>
          <cell r="NY57" t="str">
            <v/>
          </cell>
          <cell r="NZ57" t="str">
            <v/>
          </cell>
          <cell r="OA57" t="str">
            <v/>
          </cell>
          <cell r="OB57" t="str">
            <v/>
          </cell>
          <cell r="OC57" t="str">
            <v/>
          </cell>
          <cell r="OD57" t="str">
            <v/>
          </cell>
          <cell r="OE57" t="str">
            <v/>
          </cell>
          <cell r="OF57" t="str">
            <v/>
          </cell>
          <cell r="OG57" t="str">
            <v/>
          </cell>
          <cell r="OH57" t="str">
            <v/>
          </cell>
          <cell r="OI57" t="str">
            <v/>
          </cell>
          <cell r="OJ57" t="str">
            <v/>
          </cell>
          <cell r="OK57" t="str">
            <v/>
          </cell>
          <cell r="OL57" t="str">
            <v/>
          </cell>
          <cell r="OM57" t="str">
            <v/>
          </cell>
          <cell r="ON57" t="str">
            <v/>
          </cell>
          <cell r="OO57" t="str">
            <v/>
          </cell>
          <cell r="OP57" t="str">
            <v/>
          </cell>
          <cell r="OQ57" t="str">
            <v/>
          </cell>
          <cell r="OR57" t="str">
            <v/>
          </cell>
          <cell r="OS57" t="str">
            <v/>
          </cell>
          <cell r="OT57" t="str">
            <v/>
          </cell>
          <cell r="OU57" t="str">
            <v/>
          </cell>
          <cell r="OV57" t="str">
            <v/>
          </cell>
          <cell r="OW57" t="str">
            <v/>
          </cell>
          <cell r="OX57" t="str">
            <v/>
          </cell>
          <cell r="OY57" t="str">
            <v/>
          </cell>
          <cell r="OZ57" t="str">
            <v/>
          </cell>
          <cell r="PA57" t="str">
            <v/>
          </cell>
          <cell r="PB57" t="str">
            <v/>
          </cell>
          <cell r="PC57" t="str">
            <v/>
          </cell>
          <cell r="PD57" t="str">
            <v/>
          </cell>
          <cell r="PE57" t="str">
            <v/>
          </cell>
          <cell r="PF57" t="str">
            <v/>
          </cell>
          <cell r="PG57" t="str">
            <v/>
          </cell>
          <cell r="PH57" t="str">
            <v/>
          </cell>
          <cell r="PI57" t="str">
            <v/>
          </cell>
          <cell r="PJ57" t="str">
            <v/>
          </cell>
          <cell r="PK57" t="str">
            <v/>
          </cell>
          <cell r="PL57" t="str">
            <v/>
          </cell>
          <cell r="PM57" t="str">
            <v/>
          </cell>
          <cell r="PN57" t="str">
            <v/>
          </cell>
          <cell r="PO57" t="str">
            <v/>
          </cell>
          <cell r="PP57" t="str">
            <v/>
          </cell>
          <cell r="PQ57" t="str">
            <v/>
          </cell>
          <cell r="PR57" t="str">
            <v/>
          </cell>
          <cell r="PS57" t="str">
            <v/>
          </cell>
          <cell r="PT57" t="str">
            <v/>
          </cell>
          <cell r="PU57" t="str">
            <v/>
          </cell>
          <cell r="PV57" t="str">
            <v/>
          </cell>
          <cell r="PW57" t="str">
            <v/>
          </cell>
          <cell r="PX57" t="str">
            <v/>
          </cell>
          <cell r="PY57" t="str">
            <v/>
          </cell>
          <cell r="PZ57" t="str">
            <v/>
          </cell>
          <cell r="QA57" t="str">
            <v/>
          </cell>
          <cell r="QB57" t="str">
            <v/>
          </cell>
          <cell r="QC57" t="str">
            <v/>
          </cell>
          <cell r="QD57" t="str">
            <v/>
          </cell>
          <cell r="QE57" t="str">
            <v/>
          </cell>
          <cell r="QF57" t="str">
            <v/>
          </cell>
          <cell r="QG57" t="str">
            <v/>
          </cell>
          <cell r="QH57" t="str">
            <v/>
          </cell>
          <cell r="QI57" t="str">
            <v/>
          </cell>
          <cell r="QJ57" t="str">
            <v/>
          </cell>
          <cell r="QK57" t="str">
            <v/>
          </cell>
          <cell r="QL57" t="str">
            <v/>
          </cell>
          <cell r="QM57" t="str">
            <v/>
          </cell>
          <cell r="QN57" t="str">
            <v/>
          </cell>
          <cell r="QO57" t="str">
            <v/>
          </cell>
          <cell r="QP57" t="str">
            <v/>
          </cell>
          <cell r="QQ57" t="str">
            <v/>
          </cell>
          <cell r="QR57" t="str">
            <v/>
          </cell>
          <cell r="QS57" t="str">
            <v/>
          </cell>
          <cell r="QT57" t="str">
            <v/>
          </cell>
          <cell r="QU57" t="str">
            <v/>
          </cell>
          <cell r="QV57" t="str">
            <v/>
          </cell>
          <cell r="QW57" t="str">
            <v/>
          </cell>
          <cell r="QX57" t="str">
            <v/>
          </cell>
          <cell r="QY57" t="str">
            <v/>
          </cell>
          <cell r="QZ57" t="str">
            <v/>
          </cell>
          <cell r="RA57" t="str">
            <v/>
          </cell>
          <cell r="RB57" t="str">
            <v/>
          </cell>
          <cell r="RC57" t="str">
            <v/>
          </cell>
          <cell r="RD57" t="str">
            <v/>
          </cell>
          <cell r="RE57" t="str">
            <v/>
          </cell>
          <cell r="RF57" t="str">
            <v/>
          </cell>
          <cell r="RG57" t="str">
            <v/>
          </cell>
          <cell r="RH57" t="str">
            <v/>
          </cell>
          <cell r="RI57" t="str">
            <v/>
          </cell>
          <cell r="RJ57" t="str">
            <v/>
          </cell>
          <cell r="RK57" t="str">
            <v/>
          </cell>
          <cell r="RL57" t="str">
            <v/>
          </cell>
          <cell r="RM57" t="str">
            <v/>
          </cell>
          <cell r="RN57" t="str">
            <v/>
          </cell>
          <cell r="RO57" t="str">
            <v/>
          </cell>
          <cell r="RP57" t="str">
            <v/>
          </cell>
          <cell r="RQ57" t="str">
            <v/>
          </cell>
          <cell r="RR57" t="str">
            <v/>
          </cell>
          <cell r="RS57" t="str">
            <v/>
          </cell>
          <cell r="RT57" t="str">
            <v/>
          </cell>
          <cell r="RU57" t="str">
            <v/>
          </cell>
          <cell r="RV57" t="str">
            <v/>
          </cell>
          <cell r="RW57" t="str">
            <v/>
          </cell>
          <cell r="RX57" t="str">
            <v/>
          </cell>
          <cell r="RY57" t="str">
            <v/>
          </cell>
          <cell r="RZ57" t="str">
            <v/>
          </cell>
          <cell r="SA57" t="str">
            <v/>
          </cell>
          <cell r="SB57" t="str">
            <v/>
          </cell>
          <cell r="SC57" t="str">
            <v/>
          </cell>
          <cell r="SD57" t="str">
            <v/>
          </cell>
          <cell r="SE57" t="str">
            <v/>
          </cell>
          <cell r="SF57" t="str">
            <v/>
          </cell>
          <cell r="SG57" t="str">
            <v/>
          </cell>
          <cell r="SH57" t="str">
            <v/>
          </cell>
          <cell r="SI57" t="str">
            <v/>
          </cell>
          <cell r="SJ57" t="str">
            <v/>
          </cell>
          <cell r="SK57" t="str">
            <v/>
          </cell>
          <cell r="SL57" t="str">
            <v/>
          </cell>
          <cell r="SM57" t="str">
            <v/>
          </cell>
          <cell r="SN57" t="str">
            <v/>
          </cell>
          <cell r="SO57" t="str">
            <v/>
          </cell>
          <cell r="SP57" t="str">
            <v/>
          </cell>
          <cell r="SQ57" t="str">
            <v/>
          </cell>
          <cell r="SR57" t="str">
            <v/>
          </cell>
          <cell r="SS57" t="str">
            <v/>
          </cell>
          <cell r="ST57" t="str">
            <v/>
          </cell>
          <cell r="SU57" t="str">
            <v/>
          </cell>
          <cell r="SV57" t="str">
            <v/>
          </cell>
          <cell r="SW57" t="str">
            <v/>
          </cell>
          <cell r="SX57" t="str">
            <v/>
          </cell>
          <cell r="SY57" t="str">
            <v/>
          </cell>
          <cell r="SZ57" t="str">
            <v/>
          </cell>
          <cell r="TA57" t="str">
            <v/>
          </cell>
          <cell r="TB57" t="str">
            <v/>
          </cell>
          <cell r="TC57" t="str">
            <v/>
          </cell>
          <cell r="TD57" t="str">
            <v/>
          </cell>
          <cell r="TE57" t="str">
            <v/>
          </cell>
          <cell r="TF57" t="str">
            <v/>
          </cell>
          <cell r="TG57" t="str">
            <v/>
          </cell>
          <cell r="TH57" t="str">
            <v/>
          </cell>
          <cell r="TI57" t="str">
            <v/>
          </cell>
          <cell r="TJ57" t="str">
            <v/>
          </cell>
          <cell r="TK57" t="str">
            <v/>
          </cell>
          <cell r="TL57" t="str">
            <v/>
          </cell>
          <cell r="TM57" t="str">
            <v/>
          </cell>
          <cell r="TN57">
            <v>0</v>
          </cell>
          <cell r="TO57">
            <v>0</v>
          </cell>
          <cell r="TP57">
            <v>0</v>
          </cell>
          <cell r="TQ57">
            <v>0</v>
          </cell>
          <cell r="TR57">
            <v>0</v>
          </cell>
          <cell r="TS57" t="str">
            <v>Meme commentaire</v>
          </cell>
          <cell r="TT57" t="str">
            <v/>
          </cell>
          <cell r="TU57">
            <v>237463795</v>
          </cell>
          <cell r="TV57" t="str">
            <v>bb77f2c9-630d-4b96-9146-f5b0757b5007</v>
          </cell>
          <cell r="TW57">
            <v>44530.799467592587</v>
          </cell>
          <cell r="TX57" t="str">
            <v/>
          </cell>
          <cell r="TY57" t="str">
            <v/>
          </cell>
          <cell r="TZ57" t="str">
            <v>submitted_via_web</v>
          </cell>
          <cell r="UA57" t="str">
            <v>icsm_haiti</v>
          </cell>
          <cell r="UB57" t="str">
            <v/>
          </cell>
          <cell r="UC57">
            <v>59</v>
          </cell>
          <cell r="UD57" t="str">
            <v/>
          </cell>
        </row>
        <row r="58">
          <cell r="D58">
            <v>44530.561457175929</v>
          </cell>
          <cell r="E58">
            <v>44530.583855763893</v>
          </cell>
          <cell r="F58">
            <v>44530</v>
          </cell>
          <cell r="H58" t="str">
            <v>audit.csv</v>
          </cell>
          <cell r="I58" t="str">
            <v>icsm_haiti</v>
          </cell>
          <cell r="J58" t="str">
            <v/>
          </cell>
          <cell r="K58" t="str">
            <v/>
          </cell>
          <cell r="L58">
            <v>44530</v>
          </cell>
          <cell r="M58" t="str">
            <v>Concern</v>
          </cell>
          <cell r="N58" t="str">
            <v/>
          </cell>
          <cell r="O58" t="str">
            <v>concern</v>
          </cell>
          <cell r="P58" t="str">
            <v>Concern</v>
          </cell>
          <cell r="Q58" t="str">
            <v>Concern</v>
          </cell>
          <cell r="R58" t="str">
            <v>CWW-03</v>
          </cell>
          <cell r="S58" t="str">
            <v/>
          </cell>
          <cell r="T58" t="str">
            <v>cww_03</v>
          </cell>
          <cell r="U58" t="str">
            <v>CWW-03</v>
          </cell>
          <cell r="V58" t="str">
            <v>CWW-03</v>
          </cell>
          <cell r="W58" t="str">
            <v>Ouest</v>
          </cell>
          <cell r="X58" t="str">
            <v>Cité Soleil</v>
          </cell>
          <cell r="Y58" t="str">
            <v>HT0117</v>
          </cell>
          <cell r="Z58" t="str">
            <v>Cité Soleil</v>
          </cell>
          <cell r="AA58" t="str">
            <v>2e Section des Varreux</v>
          </cell>
          <cell r="AB58" t="str">
            <v>HT0117-02</v>
          </cell>
          <cell r="AC58" t="str">
            <v>1re Section des Varreux</v>
          </cell>
          <cell r="AD58" t="str">
            <v>Terre-noire</v>
          </cell>
          <cell r="AE58" t="str">
            <v/>
          </cell>
          <cell r="AF58" t="str">
            <v>cit_1</v>
          </cell>
          <cell r="AG58" t="str">
            <v>Terre-noire</v>
          </cell>
          <cell r="AH58" t="str">
            <v>Terre-noire</v>
          </cell>
          <cell r="AI58" t="str">
            <v>Marché de Terre Noire</v>
          </cell>
          <cell r="AJ58" t="str">
            <v/>
          </cell>
          <cell r="AK58" t="str">
            <v>terre_noir</v>
          </cell>
          <cell r="AL58" t="str">
            <v>Marché de Terre Noire</v>
          </cell>
          <cell r="AM58" t="str">
            <v>Marché de Terre Noire</v>
          </cell>
          <cell r="AN58" t="str">
            <v>Milieu urbain</v>
          </cell>
          <cell r="AO58" t="str">
            <v>Enquête auprès d'un marchand</v>
          </cell>
          <cell r="AP58" t="str">
            <v>Oui</v>
          </cell>
          <cell r="AQ58" t="str">
            <v/>
          </cell>
          <cell r="AR58" t="str">
            <v>Oui</v>
          </cell>
          <cell r="AS58" t="str">
            <v/>
          </cell>
          <cell r="AT58" t="str">
            <v>Femme</v>
          </cell>
          <cell r="AU58">
            <v>44530</v>
          </cell>
          <cell r="AV58">
            <v>44530</v>
          </cell>
          <cell r="AW58" t="str">
            <v>Détaillant sur une table</v>
          </cell>
          <cell r="AX58" t="str">
            <v/>
          </cell>
          <cell r="AY58" t="str">
            <v>Produits et Ustensiles d'hygiène et assainissement</v>
          </cell>
          <cell r="AZ58">
            <v>0</v>
          </cell>
          <cell r="BA58">
            <v>1</v>
          </cell>
          <cell r="BB58">
            <v>0</v>
          </cell>
          <cell r="BC58">
            <v>0</v>
          </cell>
          <cell r="BD58" t="str">
            <v>wash</v>
          </cell>
          <cell r="BE58" t="str">
            <v>Produits et Ustensiles d'hygiène et assainissement</v>
          </cell>
          <cell r="BF58" t="str">
            <v>En espèces (Gourde)</v>
          </cell>
          <cell r="BG58">
            <v>1</v>
          </cell>
          <cell r="BH58">
            <v>0</v>
          </cell>
          <cell r="BI58">
            <v>0</v>
          </cell>
          <cell r="BJ58">
            <v>0</v>
          </cell>
          <cell r="BK58">
            <v>0</v>
          </cell>
          <cell r="BL58">
            <v>0</v>
          </cell>
          <cell r="BM58">
            <v>0</v>
          </cell>
          <cell r="BN58">
            <v>0</v>
          </cell>
          <cell r="BO58">
            <v>0</v>
          </cell>
          <cell r="BP58">
            <v>0</v>
          </cell>
          <cell r="BQ58" t="str">
            <v/>
          </cell>
          <cell r="BR58" t="str">
            <v>Non, il n'y a pas eu de variation</v>
          </cell>
          <cell r="BS58" t="str">
            <v>Moins de 20</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Savon lessive Brosse à dent Dentifrice</v>
          </cell>
          <cell r="EP58">
            <v>1</v>
          </cell>
          <cell r="EQ58">
            <v>1</v>
          </cell>
          <cell r="ER58">
            <v>1</v>
          </cell>
          <cell r="ES58">
            <v>0</v>
          </cell>
          <cell r="ET58">
            <v>0</v>
          </cell>
          <cell r="EU58">
            <v>0</v>
          </cell>
          <cell r="EV58">
            <v>0</v>
          </cell>
          <cell r="EW58">
            <v>0</v>
          </cell>
          <cell r="EX58">
            <v>0</v>
          </cell>
          <cell r="EY58">
            <v>0</v>
          </cell>
          <cell r="EZ58">
            <v>0</v>
          </cell>
          <cell r="FA58" t="str">
            <v>Oui</v>
          </cell>
          <cell r="FB58">
            <v>50</v>
          </cell>
          <cell r="FC58">
            <v>50</v>
          </cell>
          <cell r="FD58" t="str">
            <v/>
          </cell>
          <cell r="FE58" t="str">
            <v/>
          </cell>
          <cell r="FF58" t="str">
            <v/>
          </cell>
          <cell r="FG58">
            <v>50</v>
          </cell>
          <cell r="FH58" t="str">
            <v>Oui</v>
          </cell>
          <cell r="FI58">
            <v>25</v>
          </cell>
          <cell r="FJ58" t="str">
            <v>Oui</v>
          </cell>
          <cell r="FK58" t="str">
            <v/>
          </cell>
          <cell r="FL58" t="str">
            <v/>
          </cell>
          <cell r="FM58" t="str">
            <v/>
          </cell>
          <cell r="FN58" t="str">
            <v/>
          </cell>
          <cell r="FO58" t="str">
            <v/>
          </cell>
          <cell r="FP58" t="str">
            <v/>
          </cell>
          <cell r="FQ58" t="str">
            <v/>
          </cell>
          <cell r="FR58" t="str">
            <v/>
          </cell>
          <cell r="FS58" t="str">
            <v>Oui</v>
          </cell>
          <cell r="FT58">
            <v>125</v>
          </cell>
          <cell r="FU58" t="str">
            <v/>
          </cell>
          <cell r="FV58" t="str">
            <v/>
          </cell>
          <cell r="FW58">
            <v>125</v>
          </cell>
          <cell r="FX58" t="str">
            <v>Oui</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Non</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Non</v>
          </cell>
          <cell r="HX58" t="str">
            <v>Non</v>
          </cell>
          <cell r="HY58" t="str">
            <v>Oui</v>
          </cell>
          <cell r="HZ58" t="str">
            <v>Ouest</v>
          </cell>
          <cell r="IA58" t="str">
            <v>Meme</v>
          </cell>
          <cell r="IB58" t="str">
            <v>Croix-Des-Bouquets</v>
          </cell>
          <cell r="IC58" t="str">
            <v>Différent</v>
          </cell>
          <cell r="ID58" t="str">
            <v/>
          </cell>
          <cell r="IE58" t="str">
            <v/>
          </cell>
          <cell r="IF58" t="str">
            <v>Non</v>
          </cell>
          <cell r="IG58" t="str">
            <v/>
          </cell>
          <cell r="IH58" t="str">
            <v/>
          </cell>
          <cell r="II58" t="str">
            <v/>
          </cell>
          <cell r="IJ58" t="str">
            <v/>
          </cell>
          <cell r="IK58" t="str">
            <v/>
          </cell>
          <cell r="IL58" t="str">
            <v/>
          </cell>
          <cell r="IM58" t="str">
            <v/>
          </cell>
          <cell r="IN58" t="str">
            <v/>
          </cell>
          <cell r="IO58" t="str">
            <v>Risques de vols ou pillages</v>
          </cell>
          <cell r="IP58">
            <v>1</v>
          </cell>
          <cell r="IQ58">
            <v>0</v>
          </cell>
          <cell r="IR58">
            <v>0</v>
          </cell>
          <cell r="IS58">
            <v>0</v>
          </cell>
          <cell r="IT58">
            <v>0</v>
          </cell>
          <cell r="IU58">
            <v>0</v>
          </cell>
          <cell r="IV58">
            <v>0</v>
          </cell>
          <cell r="IW58">
            <v>0</v>
          </cell>
          <cell r="IX58" t="str">
            <v/>
          </cell>
          <cell r="IY58" t="str">
            <v>Oui</v>
          </cell>
          <cell r="IZ58" t="str">
            <v/>
          </cell>
          <cell r="JA58" t="str">
            <v>Produits d'hygiène et assainissement</v>
          </cell>
          <cell r="JB58">
            <v>0</v>
          </cell>
          <cell r="JC58">
            <v>1</v>
          </cell>
          <cell r="JD58">
            <v>0</v>
          </cell>
          <cell r="JE58">
            <v>0</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cell r="MA58" t="str">
            <v/>
          </cell>
          <cell r="MB58" t="str">
            <v/>
          </cell>
          <cell r="MC58" t="str">
            <v/>
          </cell>
          <cell r="MD58" t="str">
            <v/>
          </cell>
          <cell r="ME58" t="str">
            <v/>
          </cell>
          <cell r="MF58" t="str">
            <v/>
          </cell>
          <cell r="MG58" t="str">
            <v/>
          </cell>
          <cell r="MH58" t="str">
            <v/>
          </cell>
          <cell r="MI58" t="str">
            <v/>
          </cell>
          <cell r="MJ58" t="str">
            <v/>
          </cell>
          <cell r="MK58" t="str">
            <v/>
          </cell>
          <cell r="ML58" t="str">
            <v/>
          </cell>
          <cell r="MM58" t="str">
            <v/>
          </cell>
          <cell r="MN58" t="str">
            <v/>
          </cell>
          <cell r="MO58" t="str">
            <v/>
          </cell>
          <cell r="MP58" t="str">
            <v/>
          </cell>
          <cell r="MQ58" t="str">
            <v/>
          </cell>
          <cell r="MR58" t="str">
            <v/>
          </cell>
          <cell r="MS58" t="str">
            <v/>
          </cell>
          <cell r="MT58" t="str">
            <v/>
          </cell>
          <cell r="MU58" t="str">
            <v/>
          </cell>
          <cell r="MV58" t="str">
            <v/>
          </cell>
          <cell r="MW58" t="str">
            <v/>
          </cell>
          <cell r="MX58" t="str">
            <v/>
          </cell>
          <cell r="MY58" t="str">
            <v/>
          </cell>
          <cell r="MZ58" t="str">
            <v/>
          </cell>
          <cell r="NA58" t="str">
            <v/>
          </cell>
          <cell r="NB58" t="str">
            <v/>
          </cell>
          <cell r="NC58" t="str">
            <v/>
          </cell>
          <cell r="ND58" t="str">
            <v/>
          </cell>
          <cell r="NE58" t="str">
            <v/>
          </cell>
          <cell r="NF58" t="str">
            <v/>
          </cell>
          <cell r="NG58" t="str">
            <v/>
          </cell>
          <cell r="NH58" t="str">
            <v/>
          </cell>
          <cell r="NI58" t="str">
            <v/>
          </cell>
          <cell r="NJ58" t="str">
            <v/>
          </cell>
          <cell r="NK58" t="str">
            <v/>
          </cell>
          <cell r="NL58" t="str">
            <v/>
          </cell>
          <cell r="NM58" t="str">
            <v/>
          </cell>
          <cell r="NN58" t="str">
            <v/>
          </cell>
          <cell r="NO58" t="str">
            <v/>
          </cell>
          <cell r="NP58" t="str">
            <v/>
          </cell>
          <cell r="NQ58" t="str">
            <v/>
          </cell>
          <cell r="NR58" t="str">
            <v/>
          </cell>
          <cell r="NS58" t="str">
            <v/>
          </cell>
          <cell r="NT58" t="str">
            <v/>
          </cell>
          <cell r="NU58" t="str">
            <v/>
          </cell>
          <cell r="NV58" t="str">
            <v/>
          </cell>
          <cell r="NW58" t="str">
            <v/>
          </cell>
          <cell r="NX58" t="str">
            <v/>
          </cell>
          <cell r="NY58" t="str">
            <v/>
          </cell>
          <cell r="NZ58" t="str">
            <v/>
          </cell>
          <cell r="OA58" t="str">
            <v/>
          </cell>
          <cell r="OB58" t="str">
            <v/>
          </cell>
          <cell r="OC58" t="str">
            <v/>
          </cell>
          <cell r="OD58" t="str">
            <v/>
          </cell>
          <cell r="OE58" t="str">
            <v/>
          </cell>
          <cell r="OF58" t="str">
            <v/>
          </cell>
          <cell r="OG58" t="str">
            <v/>
          </cell>
          <cell r="OH58" t="str">
            <v/>
          </cell>
          <cell r="OI58" t="str">
            <v/>
          </cell>
          <cell r="OJ58" t="str">
            <v/>
          </cell>
          <cell r="OK58" t="str">
            <v/>
          </cell>
          <cell r="OL58" t="str">
            <v/>
          </cell>
          <cell r="OM58" t="str">
            <v/>
          </cell>
          <cell r="ON58" t="str">
            <v/>
          </cell>
          <cell r="OO58" t="str">
            <v/>
          </cell>
          <cell r="OP58" t="str">
            <v/>
          </cell>
          <cell r="OQ58" t="str">
            <v/>
          </cell>
          <cell r="OR58" t="str">
            <v/>
          </cell>
          <cell r="OS58" t="str">
            <v/>
          </cell>
          <cell r="OT58" t="str">
            <v/>
          </cell>
          <cell r="OU58" t="str">
            <v/>
          </cell>
          <cell r="OV58" t="str">
            <v/>
          </cell>
          <cell r="OW58" t="str">
            <v/>
          </cell>
          <cell r="OX58" t="str">
            <v/>
          </cell>
          <cell r="OY58" t="str">
            <v/>
          </cell>
          <cell r="OZ58" t="str">
            <v/>
          </cell>
          <cell r="PA58" t="str">
            <v/>
          </cell>
          <cell r="PB58" t="str">
            <v/>
          </cell>
          <cell r="PC58" t="str">
            <v/>
          </cell>
          <cell r="PD58" t="str">
            <v/>
          </cell>
          <cell r="PE58" t="str">
            <v/>
          </cell>
          <cell r="PF58" t="str">
            <v/>
          </cell>
          <cell r="PG58" t="str">
            <v/>
          </cell>
          <cell r="PH58" t="str">
            <v/>
          </cell>
          <cell r="PI58" t="str">
            <v/>
          </cell>
          <cell r="PJ58" t="str">
            <v/>
          </cell>
          <cell r="PK58" t="str">
            <v/>
          </cell>
          <cell r="PL58" t="str">
            <v/>
          </cell>
          <cell r="PM58" t="str">
            <v/>
          </cell>
          <cell r="PN58" t="str">
            <v/>
          </cell>
          <cell r="PO58" t="str">
            <v/>
          </cell>
          <cell r="PP58" t="str">
            <v/>
          </cell>
          <cell r="PQ58" t="str">
            <v/>
          </cell>
          <cell r="PR58" t="str">
            <v/>
          </cell>
          <cell r="PS58" t="str">
            <v/>
          </cell>
          <cell r="PT58" t="str">
            <v/>
          </cell>
          <cell r="PU58" t="str">
            <v/>
          </cell>
          <cell r="PV58" t="str">
            <v/>
          </cell>
          <cell r="PW58" t="str">
            <v/>
          </cell>
          <cell r="PX58" t="str">
            <v/>
          </cell>
          <cell r="PY58" t="str">
            <v/>
          </cell>
          <cell r="PZ58" t="str">
            <v/>
          </cell>
          <cell r="QA58" t="str">
            <v/>
          </cell>
          <cell r="QB58" t="str">
            <v/>
          </cell>
          <cell r="QC58" t="str">
            <v/>
          </cell>
          <cell r="QD58" t="str">
            <v/>
          </cell>
          <cell r="QE58" t="str">
            <v/>
          </cell>
          <cell r="QF58" t="str">
            <v/>
          </cell>
          <cell r="QG58" t="str">
            <v/>
          </cell>
          <cell r="QH58" t="str">
            <v/>
          </cell>
          <cell r="QI58" t="str">
            <v/>
          </cell>
          <cell r="QJ58" t="str">
            <v/>
          </cell>
          <cell r="QK58" t="str">
            <v/>
          </cell>
          <cell r="QL58" t="str">
            <v/>
          </cell>
          <cell r="QM58" t="str">
            <v/>
          </cell>
          <cell r="QN58" t="str">
            <v/>
          </cell>
          <cell r="QO58" t="str">
            <v/>
          </cell>
          <cell r="QP58" t="str">
            <v/>
          </cell>
          <cell r="QQ58" t="str">
            <v/>
          </cell>
          <cell r="QR58" t="str">
            <v/>
          </cell>
          <cell r="QS58" t="str">
            <v/>
          </cell>
          <cell r="QT58" t="str">
            <v/>
          </cell>
          <cell r="QU58" t="str">
            <v/>
          </cell>
          <cell r="QV58" t="str">
            <v/>
          </cell>
          <cell r="QW58" t="str">
            <v/>
          </cell>
          <cell r="QX58" t="str">
            <v/>
          </cell>
          <cell r="QY58" t="str">
            <v/>
          </cell>
          <cell r="QZ58" t="str">
            <v/>
          </cell>
          <cell r="RA58" t="str">
            <v/>
          </cell>
          <cell r="RB58" t="str">
            <v/>
          </cell>
          <cell r="RC58" t="str">
            <v/>
          </cell>
          <cell r="RD58" t="str">
            <v/>
          </cell>
          <cell r="RE58" t="str">
            <v/>
          </cell>
          <cell r="RF58" t="str">
            <v/>
          </cell>
          <cell r="RG58" t="str">
            <v/>
          </cell>
          <cell r="RH58" t="str">
            <v/>
          </cell>
          <cell r="RI58" t="str">
            <v/>
          </cell>
          <cell r="RJ58" t="str">
            <v/>
          </cell>
          <cell r="RK58" t="str">
            <v/>
          </cell>
          <cell r="RL58" t="str">
            <v/>
          </cell>
          <cell r="RM58" t="str">
            <v/>
          </cell>
          <cell r="RN58" t="str">
            <v/>
          </cell>
          <cell r="RO58" t="str">
            <v/>
          </cell>
          <cell r="RP58" t="str">
            <v/>
          </cell>
          <cell r="RQ58" t="str">
            <v/>
          </cell>
          <cell r="RR58" t="str">
            <v/>
          </cell>
          <cell r="RS58" t="str">
            <v/>
          </cell>
          <cell r="RT58" t="str">
            <v/>
          </cell>
          <cell r="RU58" t="str">
            <v/>
          </cell>
          <cell r="RV58" t="str">
            <v/>
          </cell>
          <cell r="RW58" t="str">
            <v/>
          </cell>
          <cell r="RX58" t="str">
            <v/>
          </cell>
          <cell r="RY58" t="str">
            <v/>
          </cell>
          <cell r="RZ58" t="str">
            <v/>
          </cell>
          <cell r="SA58" t="str">
            <v/>
          </cell>
          <cell r="SB58" t="str">
            <v/>
          </cell>
          <cell r="SC58" t="str">
            <v/>
          </cell>
          <cell r="SD58" t="str">
            <v/>
          </cell>
          <cell r="SE58" t="str">
            <v/>
          </cell>
          <cell r="SF58" t="str">
            <v/>
          </cell>
          <cell r="SG58" t="str">
            <v/>
          </cell>
          <cell r="SH58" t="str">
            <v/>
          </cell>
          <cell r="SI58" t="str">
            <v/>
          </cell>
          <cell r="SJ58" t="str">
            <v/>
          </cell>
          <cell r="SK58" t="str">
            <v/>
          </cell>
          <cell r="SL58" t="str">
            <v/>
          </cell>
          <cell r="SM58" t="str">
            <v/>
          </cell>
          <cell r="SN58" t="str">
            <v/>
          </cell>
          <cell r="SO58" t="str">
            <v/>
          </cell>
          <cell r="SP58" t="str">
            <v/>
          </cell>
          <cell r="SQ58" t="str">
            <v/>
          </cell>
          <cell r="SR58" t="str">
            <v/>
          </cell>
          <cell r="SS58" t="str">
            <v/>
          </cell>
          <cell r="ST58" t="str">
            <v/>
          </cell>
          <cell r="SU58" t="str">
            <v/>
          </cell>
          <cell r="SV58" t="str">
            <v/>
          </cell>
          <cell r="SW58" t="str">
            <v/>
          </cell>
          <cell r="SX58" t="str">
            <v/>
          </cell>
          <cell r="SY58" t="str">
            <v/>
          </cell>
          <cell r="SZ58" t="str">
            <v/>
          </cell>
          <cell r="TA58" t="str">
            <v/>
          </cell>
          <cell r="TB58" t="str">
            <v/>
          </cell>
          <cell r="TC58" t="str">
            <v/>
          </cell>
          <cell r="TD58" t="str">
            <v/>
          </cell>
          <cell r="TE58" t="str">
            <v/>
          </cell>
          <cell r="TF58" t="str">
            <v/>
          </cell>
          <cell r="TG58" t="str">
            <v/>
          </cell>
          <cell r="TH58" t="str">
            <v/>
          </cell>
          <cell r="TI58" t="str">
            <v/>
          </cell>
          <cell r="TJ58" t="str">
            <v/>
          </cell>
          <cell r="TK58" t="str">
            <v/>
          </cell>
          <cell r="TL58" t="str">
            <v/>
          </cell>
          <cell r="TM58" t="str">
            <v/>
          </cell>
          <cell r="TN58">
            <v>0</v>
          </cell>
          <cell r="TO58">
            <v>0</v>
          </cell>
          <cell r="TP58">
            <v>0</v>
          </cell>
          <cell r="TQ58">
            <v>0</v>
          </cell>
          <cell r="TR58">
            <v>0</v>
          </cell>
          <cell r="TS58" t="str">
            <v>Il y a des produits qu'elle n'a pas</v>
          </cell>
          <cell r="TT58" t="str">
            <v/>
          </cell>
          <cell r="TU58">
            <v>237501995</v>
          </cell>
          <cell r="TV58" t="str">
            <v>a4ecb1ba-422d-412d-8ace-a31ab9e7465b</v>
          </cell>
          <cell r="TW58">
            <v>44530.922430555547</v>
          </cell>
          <cell r="TX58" t="str">
            <v/>
          </cell>
          <cell r="TY58" t="str">
            <v/>
          </cell>
          <cell r="TZ58" t="str">
            <v>submitted_via_web</v>
          </cell>
          <cell r="UA58" t="str">
            <v>icsm_haiti</v>
          </cell>
          <cell r="UB58" t="str">
            <v/>
          </cell>
          <cell r="UC58">
            <v>60</v>
          </cell>
          <cell r="UD58" t="str">
            <v/>
          </cell>
        </row>
        <row r="59">
          <cell r="D59">
            <v>44530.592559652781</v>
          </cell>
          <cell r="E59">
            <v>44530.604495081017</v>
          </cell>
          <cell r="F59">
            <v>44530</v>
          </cell>
          <cell r="H59" t="str">
            <v>audit.csv</v>
          </cell>
          <cell r="I59" t="str">
            <v>icsm_haiti</v>
          </cell>
          <cell r="J59" t="str">
            <v/>
          </cell>
          <cell r="K59" t="str">
            <v/>
          </cell>
          <cell r="L59">
            <v>44530</v>
          </cell>
          <cell r="M59" t="str">
            <v>Concern</v>
          </cell>
          <cell r="N59" t="str">
            <v/>
          </cell>
          <cell r="O59" t="str">
            <v>concern</v>
          </cell>
          <cell r="P59" t="str">
            <v>Concern</v>
          </cell>
          <cell r="Q59" t="str">
            <v>Concern</v>
          </cell>
          <cell r="R59" t="str">
            <v>CWW-03</v>
          </cell>
          <cell r="S59" t="str">
            <v/>
          </cell>
          <cell r="T59" t="str">
            <v>cww_03</v>
          </cell>
          <cell r="U59" t="str">
            <v>CWW-03</v>
          </cell>
          <cell r="V59" t="str">
            <v>CWW-03</v>
          </cell>
          <cell r="W59" t="str">
            <v>Ouest</v>
          </cell>
          <cell r="X59" t="str">
            <v>Cité Soleil</v>
          </cell>
          <cell r="Y59" t="str">
            <v>HT0117</v>
          </cell>
          <cell r="Z59" t="str">
            <v>Cité Soleil</v>
          </cell>
          <cell r="AA59" t="str">
            <v>2e Section des Varreux</v>
          </cell>
          <cell r="AB59" t="str">
            <v>HT0117-02</v>
          </cell>
          <cell r="AC59" t="str">
            <v>1re Section des Varreux</v>
          </cell>
          <cell r="AD59" t="str">
            <v>Terre-noire</v>
          </cell>
          <cell r="AE59" t="str">
            <v/>
          </cell>
          <cell r="AF59" t="str">
            <v>cit_1</v>
          </cell>
          <cell r="AG59" t="str">
            <v>Terre-noire</v>
          </cell>
          <cell r="AH59" t="str">
            <v>Terre-noire</v>
          </cell>
          <cell r="AI59" t="str">
            <v>Marché de Terre Noire</v>
          </cell>
          <cell r="AJ59" t="str">
            <v/>
          </cell>
          <cell r="AK59" t="str">
            <v>terre_noir</v>
          </cell>
          <cell r="AL59" t="str">
            <v>Marché de Terre Noire</v>
          </cell>
          <cell r="AM59" t="str">
            <v>Marché de Terre Noire</v>
          </cell>
          <cell r="AN59" t="str">
            <v>Milieu urbain</v>
          </cell>
          <cell r="AO59" t="str">
            <v>Enquête auprès d'un marchand</v>
          </cell>
          <cell r="AP59" t="str">
            <v>Oui</v>
          </cell>
          <cell r="AQ59" t="str">
            <v/>
          </cell>
          <cell r="AR59" t="str">
            <v>Oui</v>
          </cell>
          <cell r="AS59" t="str">
            <v/>
          </cell>
          <cell r="AT59" t="str">
            <v>Femme</v>
          </cell>
          <cell r="AU59">
            <v>44530</v>
          </cell>
          <cell r="AV59">
            <v>44530</v>
          </cell>
          <cell r="AW59" t="str">
            <v>Détaillant sur une table</v>
          </cell>
          <cell r="AX59" t="str">
            <v/>
          </cell>
          <cell r="AY59" t="str">
            <v>Produits et Ustensiles d'hygiène et assainissement</v>
          </cell>
          <cell r="AZ59">
            <v>0</v>
          </cell>
          <cell r="BA59">
            <v>1</v>
          </cell>
          <cell r="BB59">
            <v>0</v>
          </cell>
          <cell r="BC59">
            <v>0</v>
          </cell>
          <cell r="BD59" t="str">
            <v>wash</v>
          </cell>
          <cell r="BE59" t="str">
            <v>Produits et Ustensiles d'hygiène et assainissement</v>
          </cell>
          <cell r="BF59" t="str">
            <v>En espèces (Gourde)</v>
          </cell>
          <cell r="BG59">
            <v>1</v>
          </cell>
          <cell r="BH59">
            <v>0</v>
          </cell>
          <cell r="BI59">
            <v>0</v>
          </cell>
          <cell r="BJ59">
            <v>0</v>
          </cell>
          <cell r="BK59">
            <v>0</v>
          </cell>
          <cell r="BL59">
            <v>0</v>
          </cell>
          <cell r="BM59">
            <v>0</v>
          </cell>
          <cell r="BN59">
            <v>0</v>
          </cell>
          <cell r="BO59">
            <v>0</v>
          </cell>
          <cell r="BP59">
            <v>0</v>
          </cell>
          <cell r="BQ59" t="str">
            <v/>
          </cell>
          <cell r="BR59" t="str">
            <v>Non, il n'y a pas eu de variation</v>
          </cell>
          <cell r="BS59" t="str">
            <v>Moins de 20</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Brosse à dent Dentifrice Papier toilette Serviettes hygiéniques</v>
          </cell>
          <cell r="EP59">
            <v>0</v>
          </cell>
          <cell r="EQ59">
            <v>1</v>
          </cell>
          <cell r="ER59">
            <v>1</v>
          </cell>
          <cell r="ES59">
            <v>1</v>
          </cell>
          <cell r="ET59">
            <v>1</v>
          </cell>
          <cell r="EU59">
            <v>0</v>
          </cell>
          <cell r="EV59">
            <v>0</v>
          </cell>
          <cell r="EW59">
            <v>0</v>
          </cell>
          <cell r="EX59">
            <v>0</v>
          </cell>
          <cell r="EY59">
            <v>0</v>
          </cell>
          <cell r="EZ59">
            <v>0</v>
          </cell>
          <cell r="FA59" t="str">
            <v/>
          </cell>
          <cell r="FB59" t="str">
            <v/>
          </cell>
          <cell r="FC59" t="str">
            <v/>
          </cell>
          <cell r="FD59" t="str">
            <v/>
          </cell>
          <cell r="FE59" t="str">
            <v/>
          </cell>
          <cell r="FF59" t="str">
            <v/>
          </cell>
          <cell r="FG59" t="str">
            <v/>
          </cell>
          <cell r="FH59" t="str">
            <v/>
          </cell>
          <cell r="FI59">
            <v>25</v>
          </cell>
          <cell r="FJ59" t="str">
            <v>Oui</v>
          </cell>
          <cell r="FK59">
            <v>25</v>
          </cell>
          <cell r="FL59" t="str">
            <v>Oui</v>
          </cell>
          <cell r="FM59" t="str">
            <v/>
          </cell>
          <cell r="FN59" t="str">
            <v/>
          </cell>
          <cell r="FO59" t="str">
            <v/>
          </cell>
          <cell r="FP59" t="str">
            <v/>
          </cell>
          <cell r="FQ59" t="str">
            <v/>
          </cell>
          <cell r="FR59" t="str">
            <v/>
          </cell>
          <cell r="FS59" t="str">
            <v>Oui</v>
          </cell>
          <cell r="FT59">
            <v>400</v>
          </cell>
          <cell r="FU59" t="str">
            <v/>
          </cell>
          <cell r="FV59" t="str">
            <v/>
          </cell>
          <cell r="FW59">
            <v>400</v>
          </cell>
          <cell r="FX59" t="str">
            <v>Oui</v>
          </cell>
          <cell r="FY59" t="str">
            <v>Oui</v>
          </cell>
          <cell r="FZ59">
            <v>390</v>
          </cell>
          <cell r="GA59" t="str">
            <v/>
          </cell>
          <cell r="GB59" t="str">
            <v/>
          </cell>
          <cell r="GC59" t="str">
            <v/>
          </cell>
          <cell r="GD59">
            <v>90</v>
          </cell>
          <cell r="GE59" t="str">
            <v>Oui</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Non</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Non</v>
          </cell>
          <cell r="HX59" t="str">
            <v>Oui</v>
          </cell>
          <cell r="HY59" t="str">
            <v>Oui</v>
          </cell>
          <cell r="HZ59" t="str">
            <v>Ouest</v>
          </cell>
          <cell r="IA59" t="str">
            <v>Meme</v>
          </cell>
          <cell r="IB59" t="str">
            <v>Tabarre</v>
          </cell>
          <cell r="IC59" t="str">
            <v>Différent</v>
          </cell>
          <cell r="ID59" t="str">
            <v/>
          </cell>
          <cell r="IE59" t="str">
            <v/>
          </cell>
          <cell r="IF59" t="str">
            <v>Oui</v>
          </cell>
          <cell r="IG59" t="str">
            <v>Vols ou pillages</v>
          </cell>
          <cell r="IH59">
            <v>1</v>
          </cell>
          <cell r="II59">
            <v>0</v>
          </cell>
          <cell r="IJ59">
            <v>0</v>
          </cell>
          <cell r="IK59">
            <v>0</v>
          </cell>
          <cell r="IL59">
            <v>0</v>
          </cell>
          <cell r="IM59">
            <v>0</v>
          </cell>
          <cell r="IN59" t="str">
            <v/>
          </cell>
          <cell r="IO59" t="str">
            <v>Aucune préoccupation particulière</v>
          </cell>
          <cell r="IP59">
            <v>0</v>
          </cell>
          <cell r="IQ59">
            <v>0</v>
          </cell>
          <cell r="IR59">
            <v>0</v>
          </cell>
          <cell r="IS59">
            <v>0</v>
          </cell>
          <cell r="IT59">
            <v>0</v>
          </cell>
          <cell r="IU59">
            <v>1</v>
          </cell>
          <cell r="IV59">
            <v>0</v>
          </cell>
          <cell r="IW59">
            <v>0</v>
          </cell>
          <cell r="IX59" t="str">
            <v/>
          </cell>
          <cell r="IY59" t="str">
            <v>Non</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cell r="MA59" t="str">
            <v/>
          </cell>
          <cell r="MB59" t="str">
            <v/>
          </cell>
          <cell r="MC59" t="str">
            <v/>
          </cell>
          <cell r="MD59" t="str">
            <v/>
          </cell>
          <cell r="ME59" t="str">
            <v/>
          </cell>
          <cell r="MF59" t="str">
            <v/>
          </cell>
          <cell r="MG59" t="str">
            <v/>
          </cell>
          <cell r="MH59" t="str">
            <v/>
          </cell>
          <cell r="MI59" t="str">
            <v/>
          </cell>
          <cell r="MJ59" t="str">
            <v/>
          </cell>
          <cell r="MK59" t="str">
            <v/>
          </cell>
          <cell r="ML59" t="str">
            <v/>
          </cell>
          <cell r="MM59" t="str">
            <v/>
          </cell>
          <cell r="MN59" t="str">
            <v/>
          </cell>
          <cell r="MO59" t="str">
            <v/>
          </cell>
          <cell r="MP59" t="str">
            <v/>
          </cell>
          <cell r="MQ59" t="str">
            <v/>
          </cell>
          <cell r="MR59" t="str">
            <v/>
          </cell>
          <cell r="MS59" t="str">
            <v/>
          </cell>
          <cell r="MT59" t="str">
            <v/>
          </cell>
          <cell r="MU59" t="str">
            <v/>
          </cell>
          <cell r="MV59" t="str">
            <v/>
          </cell>
          <cell r="MW59" t="str">
            <v/>
          </cell>
          <cell r="MX59" t="str">
            <v/>
          </cell>
          <cell r="MY59" t="str">
            <v/>
          </cell>
          <cell r="MZ59" t="str">
            <v/>
          </cell>
          <cell r="NA59" t="str">
            <v/>
          </cell>
          <cell r="NB59" t="str">
            <v/>
          </cell>
          <cell r="NC59" t="str">
            <v/>
          </cell>
          <cell r="ND59" t="str">
            <v/>
          </cell>
          <cell r="NE59" t="str">
            <v/>
          </cell>
          <cell r="NF59" t="str">
            <v/>
          </cell>
          <cell r="NG59" t="str">
            <v/>
          </cell>
          <cell r="NH59" t="str">
            <v/>
          </cell>
          <cell r="NI59" t="str">
            <v/>
          </cell>
          <cell r="NJ59" t="str">
            <v/>
          </cell>
          <cell r="NK59" t="str">
            <v/>
          </cell>
          <cell r="NL59" t="str">
            <v/>
          </cell>
          <cell r="NM59" t="str">
            <v/>
          </cell>
          <cell r="NN59" t="str">
            <v/>
          </cell>
          <cell r="NO59" t="str">
            <v/>
          </cell>
          <cell r="NP59" t="str">
            <v/>
          </cell>
          <cell r="NQ59" t="str">
            <v/>
          </cell>
          <cell r="NR59" t="str">
            <v/>
          </cell>
          <cell r="NS59" t="str">
            <v/>
          </cell>
          <cell r="NT59" t="str">
            <v/>
          </cell>
          <cell r="NU59" t="str">
            <v/>
          </cell>
          <cell r="NV59" t="str">
            <v/>
          </cell>
          <cell r="NW59" t="str">
            <v/>
          </cell>
          <cell r="NX59" t="str">
            <v/>
          </cell>
          <cell r="NY59" t="str">
            <v/>
          </cell>
          <cell r="NZ59" t="str">
            <v/>
          </cell>
          <cell r="OA59" t="str">
            <v/>
          </cell>
          <cell r="OB59" t="str">
            <v/>
          </cell>
          <cell r="OC59" t="str">
            <v/>
          </cell>
          <cell r="OD59" t="str">
            <v/>
          </cell>
          <cell r="OE59" t="str">
            <v/>
          </cell>
          <cell r="OF59" t="str">
            <v/>
          </cell>
          <cell r="OG59" t="str">
            <v/>
          </cell>
          <cell r="OH59" t="str">
            <v/>
          </cell>
          <cell r="OI59" t="str">
            <v/>
          </cell>
          <cell r="OJ59" t="str">
            <v/>
          </cell>
          <cell r="OK59" t="str">
            <v/>
          </cell>
          <cell r="OL59" t="str">
            <v/>
          </cell>
          <cell r="OM59" t="str">
            <v/>
          </cell>
          <cell r="ON59" t="str">
            <v/>
          </cell>
          <cell r="OO59" t="str">
            <v/>
          </cell>
          <cell r="OP59" t="str">
            <v/>
          </cell>
          <cell r="OQ59" t="str">
            <v/>
          </cell>
          <cell r="OR59" t="str">
            <v/>
          </cell>
          <cell r="OS59" t="str">
            <v/>
          </cell>
          <cell r="OT59" t="str">
            <v/>
          </cell>
          <cell r="OU59" t="str">
            <v/>
          </cell>
          <cell r="OV59" t="str">
            <v/>
          </cell>
          <cell r="OW59" t="str">
            <v/>
          </cell>
          <cell r="OX59" t="str">
            <v/>
          </cell>
          <cell r="OY59" t="str">
            <v/>
          </cell>
          <cell r="OZ59" t="str">
            <v/>
          </cell>
          <cell r="PA59" t="str">
            <v/>
          </cell>
          <cell r="PB59" t="str">
            <v/>
          </cell>
          <cell r="PC59" t="str">
            <v/>
          </cell>
          <cell r="PD59" t="str">
            <v/>
          </cell>
          <cell r="PE59" t="str">
            <v/>
          </cell>
          <cell r="PF59" t="str">
            <v/>
          </cell>
          <cell r="PG59" t="str">
            <v/>
          </cell>
          <cell r="PH59" t="str">
            <v/>
          </cell>
          <cell r="PI59" t="str">
            <v/>
          </cell>
          <cell r="PJ59" t="str">
            <v/>
          </cell>
          <cell r="PK59" t="str">
            <v/>
          </cell>
          <cell r="PL59" t="str">
            <v/>
          </cell>
          <cell r="PM59" t="str">
            <v/>
          </cell>
          <cell r="PN59" t="str">
            <v/>
          </cell>
          <cell r="PO59" t="str">
            <v/>
          </cell>
          <cell r="PP59" t="str">
            <v/>
          </cell>
          <cell r="PQ59" t="str">
            <v/>
          </cell>
          <cell r="PR59" t="str">
            <v/>
          </cell>
          <cell r="PS59" t="str">
            <v/>
          </cell>
          <cell r="PT59" t="str">
            <v/>
          </cell>
          <cell r="PU59" t="str">
            <v/>
          </cell>
          <cell r="PV59" t="str">
            <v/>
          </cell>
          <cell r="PW59" t="str">
            <v/>
          </cell>
          <cell r="PX59" t="str">
            <v/>
          </cell>
          <cell r="PY59" t="str">
            <v/>
          </cell>
          <cell r="PZ59" t="str">
            <v/>
          </cell>
          <cell r="QA59" t="str">
            <v/>
          </cell>
          <cell r="QB59" t="str">
            <v/>
          </cell>
          <cell r="QC59" t="str">
            <v/>
          </cell>
          <cell r="QD59" t="str">
            <v/>
          </cell>
          <cell r="QE59" t="str">
            <v/>
          </cell>
          <cell r="QF59" t="str">
            <v/>
          </cell>
          <cell r="QG59" t="str">
            <v/>
          </cell>
          <cell r="QH59" t="str">
            <v/>
          </cell>
          <cell r="QI59" t="str">
            <v/>
          </cell>
          <cell r="QJ59" t="str">
            <v/>
          </cell>
          <cell r="QK59" t="str">
            <v/>
          </cell>
          <cell r="QL59" t="str">
            <v/>
          </cell>
          <cell r="QM59" t="str">
            <v/>
          </cell>
          <cell r="QN59" t="str">
            <v/>
          </cell>
          <cell r="QO59" t="str">
            <v/>
          </cell>
          <cell r="QP59" t="str">
            <v/>
          </cell>
          <cell r="QQ59" t="str">
            <v/>
          </cell>
          <cell r="QR59" t="str">
            <v/>
          </cell>
          <cell r="QS59" t="str">
            <v/>
          </cell>
          <cell r="QT59" t="str">
            <v/>
          </cell>
          <cell r="QU59" t="str">
            <v/>
          </cell>
          <cell r="QV59" t="str">
            <v/>
          </cell>
          <cell r="QW59" t="str">
            <v/>
          </cell>
          <cell r="QX59" t="str">
            <v/>
          </cell>
          <cell r="QY59" t="str">
            <v/>
          </cell>
          <cell r="QZ59" t="str">
            <v/>
          </cell>
          <cell r="RA59" t="str">
            <v/>
          </cell>
          <cell r="RB59" t="str">
            <v/>
          </cell>
          <cell r="RC59" t="str">
            <v/>
          </cell>
          <cell r="RD59" t="str">
            <v/>
          </cell>
          <cell r="RE59" t="str">
            <v/>
          </cell>
          <cell r="RF59" t="str">
            <v/>
          </cell>
          <cell r="RG59" t="str">
            <v/>
          </cell>
          <cell r="RH59" t="str">
            <v/>
          </cell>
          <cell r="RI59" t="str">
            <v/>
          </cell>
          <cell r="RJ59" t="str">
            <v/>
          </cell>
          <cell r="RK59" t="str">
            <v/>
          </cell>
          <cell r="RL59" t="str">
            <v/>
          </cell>
          <cell r="RM59" t="str">
            <v/>
          </cell>
          <cell r="RN59" t="str">
            <v/>
          </cell>
          <cell r="RO59" t="str">
            <v/>
          </cell>
          <cell r="RP59" t="str">
            <v/>
          </cell>
          <cell r="RQ59" t="str">
            <v/>
          </cell>
          <cell r="RR59" t="str">
            <v/>
          </cell>
          <cell r="RS59" t="str">
            <v/>
          </cell>
          <cell r="RT59" t="str">
            <v/>
          </cell>
          <cell r="RU59" t="str">
            <v/>
          </cell>
          <cell r="RV59" t="str">
            <v/>
          </cell>
          <cell r="RW59" t="str">
            <v/>
          </cell>
          <cell r="RX59" t="str">
            <v/>
          </cell>
          <cell r="RY59" t="str">
            <v/>
          </cell>
          <cell r="RZ59" t="str">
            <v/>
          </cell>
          <cell r="SA59" t="str">
            <v/>
          </cell>
          <cell r="SB59" t="str">
            <v/>
          </cell>
          <cell r="SC59" t="str">
            <v/>
          </cell>
          <cell r="SD59" t="str">
            <v/>
          </cell>
          <cell r="SE59" t="str">
            <v/>
          </cell>
          <cell r="SF59" t="str">
            <v/>
          </cell>
          <cell r="SG59" t="str">
            <v/>
          </cell>
          <cell r="SH59" t="str">
            <v/>
          </cell>
          <cell r="SI59" t="str">
            <v/>
          </cell>
          <cell r="SJ59" t="str">
            <v/>
          </cell>
          <cell r="SK59" t="str">
            <v/>
          </cell>
          <cell r="SL59" t="str">
            <v/>
          </cell>
          <cell r="SM59" t="str">
            <v/>
          </cell>
          <cell r="SN59" t="str">
            <v/>
          </cell>
          <cell r="SO59" t="str">
            <v/>
          </cell>
          <cell r="SP59" t="str">
            <v/>
          </cell>
          <cell r="SQ59" t="str">
            <v/>
          </cell>
          <cell r="SR59" t="str">
            <v/>
          </cell>
          <cell r="SS59" t="str">
            <v/>
          </cell>
          <cell r="ST59" t="str">
            <v/>
          </cell>
          <cell r="SU59" t="str">
            <v/>
          </cell>
          <cell r="SV59" t="str">
            <v/>
          </cell>
          <cell r="SW59" t="str">
            <v/>
          </cell>
          <cell r="SX59" t="str">
            <v/>
          </cell>
          <cell r="SY59" t="str">
            <v/>
          </cell>
          <cell r="SZ59" t="str">
            <v/>
          </cell>
          <cell r="TA59" t="str">
            <v/>
          </cell>
          <cell r="TB59" t="str">
            <v/>
          </cell>
          <cell r="TC59" t="str">
            <v/>
          </cell>
          <cell r="TD59" t="str">
            <v/>
          </cell>
          <cell r="TE59" t="str">
            <v/>
          </cell>
          <cell r="TF59" t="str">
            <v/>
          </cell>
          <cell r="TG59" t="str">
            <v/>
          </cell>
          <cell r="TH59" t="str">
            <v/>
          </cell>
          <cell r="TI59" t="str">
            <v/>
          </cell>
          <cell r="TJ59" t="str">
            <v/>
          </cell>
          <cell r="TK59" t="str">
            <v/>
          </cell>
          <cell r="TL59" t="str">
            <v/>
          </cell>
          <cell r="TM59" t="str">
            <v/>
          </cell>
          <cell r="TN59">
            <v>0</v>
          </cell>
          <cell r="TO59">
            <v>0</v>
          </cell>
          <cell r="TP59">
            <v>0</v>
          </cell>
          <cell r="TQ59">
            <v>0</v>
          </cell>
          <cell r="TR59">
            <v>0</v>
          </cell>
          <cell r="TS59" t="str">
            <v>La commercante n'a pas de probleme, elle manque certains produits</v>
          </cell>
          <cell r="TT59" t="str">
            <v/>
          </cell>
          <cell r="TU59">
            <v>237501999</v>
          </cell>
          <cell r="TV59" t="str">
            <v>b585c87f-4aa3-489b-95fc-50562045fd18</v>
          </cell>
          <cell r="TW59">
            <v>44530.922442129631</v>
          </cell>
          <cell r="TX59" t="str">
            <v/>
          </cell>
          <cell r="TY59" t="str">
            <v/>
          </cell>
          <cell r="TZ59" t="str">
            <v>submitted_via_web</v>
          </cell>
          <cell r="UA59" t="str">
            <v>icsm_haiti</v>
          </cell>
          <cell r="UB59" t="str">
            <v/>
          </cell>
          <cell r="UC59">
            <v>61</v>
          </cell>
          <cell r="UD59" t="str">
            <v/>
          </cell>
        </row>
        <row r="60">
          <cell r="D60">
            <v>44530.570650925933</v>
          </cell>
          <cell r="E60">
            <v>44530.585810891207</v>
          </cell>
          <cell r="F60">
            <v>44530</v>
          </cell>
          <cell r="H60" t="str">
            <v>audit.csv</v>
          </cell>
          <cell r="I60" t="str">
            <v>icsm_haiti</v>
          </cell>
          <cell r="J60" t="str">
            <v/>
          </cell>
          <cell r="K60" t="str">
            <v/>
          </cell>
          <cell r="L60">
            <v>44530</v>
          </cell>
          <cell r="M60" t="str">
            <v>Concern</v>
          </cell>
          <cell r="N60" t="str">
            <v/>
          </cell>
          <cell r="O60" t="str">
            <v>concern</v>
          </cell>
          <cell r="P60" t="str">
            <v>Concern</v>
          </cell>
          <cell r="Q60" t="str">
            <v>Concern</v>
          </cell>
          <cell r="R60" t="str">
            <v>CWW-04</v>
          </cell>
          <cell r="S60" t="str">
            <v/>
          </cell>
          <cell r="T60" t="str">
            <v>cww_04</v>
          </cell>
          <cell r="U60" t="str">
            <v>CWW-04</v>
          </cell>
          <cell r="V60" t="str">
            <v>CWW-04</v>
          </cell>
          <cell r="W60" t="str">
            <v>Ouest</v>
          </cell>
          <cell r="X60" t="str">
            <v>Cité Soleil</v>
          </cell>
          <cell r="Y60" t="str">
            <v>HT0117</v>
          </cell>
          <cell r="Z60" t="str">
            <v>Cité Soleil</v>
          </cell>
          <cell r="AA60" t="str">
            <v>2e Section des Varreux</v>
          </cell>
          <cell r="AB60" t="str">
            <v>HT0117-02</v>
          </cell>
          <cell r="AC60" t="str">
            <v>1re Section des Varreux</v>
          </cell>
          <cell r="AD60" t="str">
            <v>Terre-noire</v>
          </cell>
          <cell r="AE60" t="str">
            <v/>
          </cell>
          <cell r="AF60" t="str">
            <v>cit_1</v>
          </cell>
          <cell r="AG60" t="str">
            <v>Terre-noire</v>
          </cell>
          <cell r="AH60" t="str">
            <v>Terre-noire</v>
          </cell>
          <cell r="AI60" t="str">
            <v>Marché de Terre Noire</v>
          </cell>
          <cell r="AJ60" t="str">
            <v/>
          </cell>
          <cell r="AK60" t="str">
            <v>terre_noir</v>
          </cell>
          <cell r="AL60" t="str">
            <v>Marché de Terre Noire</v>
          </cell>
          <cell r="AM60" t="str">
            <v>Marché de Terre Noire</v>
          </cell>
          <cell r="AN60" t="str">
            <v>Milieu urbain</v>
          </cell>
          <cell r="AO60" t="str">
            <v>Enquête auprès d'un marchand</v>
          </cell>
          <cell r="AP60" t="str">
            <v>Oui</v>
          </cell>
          <cell r="AQ60" t="str">
            <v/>
          </cell>
          <cell r="AR60" t="str">
            <v>Oui</v>
          </cell>
          <cell r="AS60" t="str">
            <v/>
          </cell>
          <cell r="AT60" t="str">
            <v>Femme</v>
          </cell>
          <cell r="AU60">
            <v>44530</v>
          </cell>
          <cell r="AV60">
            <v>44530</v>
          </cell>
          <cell r="AW60" t="str">
            <v>Détaillant sur une table</v>
          </cell>
          <cell r="AX60" t="str">
            <v/>
          </cell>
          <cell r="AY60" t="str">
            <v>Produits et Ustensiles d'hygiène et assainissement</v>
          </cell>
          <cell r="AZ60">
            <v>0</v>
          </cell>
          <cell r="BA60">
            <v>1</v>
          </cell>
          <cell r="BB60">
            <v>0</v>
          </cell>
          <cell r="BC60">
            <v>0</v>
          </cell>
          <cell r="BD60" t="str">
            <v>wash</v>
          </cell>
          <cell r="BE60" t="str">
            <v>Produits et Ustensiles d'hygiène et assainissement</v>
          </cell>
          <cell r="BF60" t="str">
            <v>En espèces (Gourde)</v>
          </cell>
          <cell r="BG60">
            <v>1</v>
          </cell>
          <cell r="BH60">
            <v>0</v>
          </cell>
          <cell r="BI60">
            <v>0</v>
          </cell>
          <cell r="BJ60">
            <v>0</v>
          </cell>
          <cell r="BK60">
            <v>0</v>
          </cell>
          <cell r="BL60">
            <v>0</v>
          </cell>
          <cell r="BM60">
            <v>0</v>
          </cell>
          <cell r="BN60">
            <v>0</v>
          </cell>
          <cell r="BO60">
            <v>0</v>
          </cell>
          <cell r="BP60">
            <v>0</v>
          </cell>
          <cell r="BQ60" t="str">
            <v/>
          </cell>
          <cell r="BR60" t="str">
            <v>Oui, il y a plus de commerçants par rapport au mois passé</v>
          </cell>
          <cell r="BS60" t="str">
            <v>Moins de 20</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Eponge pour la vaisselle Grande bassine de nettoyage ou pour cuisiner Grand bokit fermé ou avec couvercle pour stocker l'eau (environ 5 gallons) Savon pour se laver Chlore en grain (nettoyage)</v>
          </cell>
          <cell r="EP60">
            <v>0</v>
          </cell>
          <cell r="EQ60">
            <v>0</v>
          </cell>
          <cell r="ER60">
            <v>0</v>
          </cell>
          <cell r="ES60">
            <v>0</v>
          </cell>
          <cell r="ET60">
            <v>0</v>
          </cell>
          <cell r="EU60">
            <v>1</v>
          </cell>
          <cell r="EV60">
            <v>1</v>
          </cell>
          <cell r="EW60">
            <v>1</v>
          </cell>
          <cell r="EX60">
            <v>1</v>
          </cell>
          <cell r="EY60">
            <v>1</v>
          </cell>
          <cell r="EZ60">
            <v>0</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Oui</v>
          </cell>
          <cell r="FN60">
            <v>25</v>
          </cell>
          <cell r="FO60" t="str">
            <v/>
          </cell>
          <cell r="FP60" t="str">
            <v/>
          </cell>
          <cell r="FQ60">
            <v>25</v>
          </cell>
          <cell r="FR60" t="str">
            <v>Oui</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Oui</v>
          </cell>
          <cell r="GG60" t="str">
            <v/>
          </cell>
          <cell r="GH60">
            <v>10</v>
          </cell>
          <cell r="GI60" t="str">
            <v/>
          </cell>
          <cell r="GJ60" t="str">
            <v/>
          </cell>
          <cell r="GK60" t="str">
            <v/>
          </cell>
          <cell r="GL60" t="str">
            <v/>
          </cell>
          <cell r="GM60" t="str">
            <v/>
          </cell>
          <cell r="GN60" t="str">
            <v/>
          </cell>
          <cell r="GO60" t="str">
            <v>Oui</v>
          </cell>
          <cell r="GP60" t="str">
            <v>NA</v>
          </cell>
          <cell r="GQ60">
            <v>10</v>
          </cell>
          <cell r="GR60">
            <v>150</v>
          </cell>
          <cell r="GS60">
            <v>250</v>
          </cell>
          <cell r="GT60">
            <v>25</v>
          </cell>
          <cell r="GU60" t="str">
            <v>Oui</v>
          </cell>
          <cell r="GV60" t="str">
            <v>Pas assez d'argent Article trop cher</v>
          </cell>
          <cell r="GW60">
            <v>0</v>
          </cell>
          <cell r="GX60">
            <v>0</v>
          </cell>
          <cell r="GY60">
            <v>0</v>
          </cell>
          <cell r="GZ60">
            <v>1</v>
          </cell>
          <cell r="HA60">
            <v>1</v>
          </cell>
          <cell r="HB60">
            <v>0</v>
          </cell>
          <cell r="HC60">
            <v>0</v>
          </cell>
          <cell r="HD60">
            <v>0</v>
          </cell>
          <cell r="HE60">
            <v>0</v>
          </cell>
          <cell r="HF60">
            <v>0</v>
          </cell>
          <cell r="HG60">
            <v>0</v>
          </cell>
          <cell r="HH60">
            <v>0</v>
          </cell>
          <cell r="HI60">
            <v>0</v>
          </cell>
          <cell r="HJ60" t="str">
            <v/>
          </cell>
          <cell r="HK60" t="str">
            <v>Chlore en grain (nettoyage) Grand bokit fermé ou avec couvercle pour stocker l'eau (environ 5 gallons) Grande bassine de nettoyage ou pour cuisiner</v>
          </cell>
          <cell r="HL60">
            <v>0</v>
          </cell>
          <cell r="HM60">
            <v>0</v>
          </cell>
          <cell r="HN60">
            <v>0</v>
          </cell>
          <cell r="HO60">
            <v>0</v>
          </cell>
          <cell r="HP60">
            <v>0</v>
          </cell>
          <cell r="HQ60">
            <v>1</v>
          </cell>
          <cell r="HR60">
            <v>0</v>
          </cell>
          <cell r="HS60">
            <v>1</v>
          </cell>
          <cell r="HT60">
            <v>1</v>
          </cell>
          <cell r="HU60">
            <v>0</v>
          </cell>
          <cell r="HV60">
            <v>0</v>
          </cell>
          <cell r="HW60" t="str">
            <v>Oui</v>
          </cell>
          <cell r="HX60" t="str">
            <v>Oui</v>
          </cell>
          <cell r="HY60" t="str">
            <v>Oui</v>
          </cell>
          <cell r="HZ60" t="str">
            <v>Ouest</v>
          </cell>
          <cell r="IA60" t="str">
            <v>Meme</v>
          </cell>
          <cell r="IB60" t="str">
            <v>Tabarre</v>
          </cell>
          <cell r="IC60" t="str">
            <v>Différent</v>
          </cell>
          <cell r="ID60" t="str">
            <v/>
          </cell>
          <cell r="IE60" t="str">
            <v/>
          </cell>
          <cell r="IF60" t="str">
            <v>Non</v>
          </cell>
          <cell r="IG60" t="str">
            <v/>
          </cell>
          <cell r="IH60" t="str">
            <v/>
          </cell>
          <cell r="II60" t="str">
            <v/>
          </cell>
          <cell r="IJ60" t="str">
            <v/>
          </cell>
          <cell r="IK60" t="str">
            <v/>
          </cell>
          <cell r="IL60" t="str">
            <v/>
          </cell>
          <cell r="IM60" t="str">
            <v/>
          </cell>
          <cell r="IN60" t="str">
            <v/>
          </cell>
          <cell r="IO60" t="str">
            <v>Aucune préoccupation particulière</v>
          </cell>
          <cell r="IP60">
            <v>0</v>
          </cell>
          <cell r="IQ60">
            <v>0</v>
          </cell>
          <cell r="IR60">
            <v>0</v>
          </cell>
          <cell r="IS60">
            <v>0</v>
          </cell>
          <cell r="IT60">
            <v>0</v>
          </cell>
          <cell r="IU60">
            <v>1</v>
          </cell>
          <cell r="IV60">
            <v>0</v>
          </cell>
          <cell r="IW60">
            <v>0</v>
          </cell>
          <cell r="IX60" t="str">
            <v/>
          </cell>
          <cell r="IY60" t="str">
            <v>Non</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cell r="JX60" t="str">
            <v/>
          </cell>
          <cell r="JY60" t="str">
            <v/>
          </cell>
          <cell r="JZ60" t="str">
            <v/>
          </cell>
          <cell r="KA60" t="str">
            <v/>
          </cell>
          <cell r="KB60" t="str">
            <v/>
          </cell>
          <cell r="KC60" t="str">
            <v/>
          </cell>
          <cell r="KD60" t="str">
            <v/>
          </cell>
          <cell r="KE60" t="str">
            <v/>
          </cell>
          <cell r="KF60" t="str">
            <v/>
          </cell>
          <cell r="KG60" t="str">
            <v/>
          </cell>
          <cell r="KH60" t="str">
            <v/>
          </cell>
          <cell r="KI60" t="str">
            <v/>
          </cell>
          <cell r="KJ60" t="str">
            <v/>
          </cell>
          <cell r="KK60" t="str">
            <v/>
          </cell>
          <cell r="KL60" t="str">
            <v/>
          </cell>
          <cell r="KM60" t="str">
            <v/>
          </cell>
          <cell r="KN60" t="str">
            <v/>
          </cell>
          <cell r="KO60" t="str">
            <v/>
          </cell>
          <cell r="KP60" t="str">
            <v/>
          </cell>
          <cell r="KQ60" t="str">
            <v/>
          </cell>
          <cell r="KR60" t="str">
            <v/>
          </cell>
          <cell r="KS60" t="str">
            <v/>
          </cell>
          <cell r="KT60" t="str">
            <v/>
          </cell>
          <cell r="KU60" t="str">
            <v/>
          </cell>
          <cell r="KV60" t="str">
            <v/>
          </cell>
          <cell r="KW60" t="str">
            <v/>
          </cell>
          <cell r="KX60" t="str">
            <v/>
          </cell>
          <cell r="KY60" t="str">
            <v/>
          </cell>
          <cell r="KZ60" t="str">
            <v/>
          </cell>
          <cell r="LA60" t="str">
            <v/>
          </cell>
          <cell r="LB60" t="str">
            <v/>
          </cell>
          <cell r="LC60" t="str">
            <v/>
          </cell>
          <cell r="LD60" t="str">
            <v/>
          </cell>
          <cell r="LE60" t="str">
            <v/>
          </cell>
          <cell r="LF60" t="str">
            <v/>
          </cell>
          <cell r="LG60" t="str">
            <v/>
          </cell>
          <cell r="LH60" t="str">
            <v/>
          </cell>
          <cell r="LI60" t="str">
            <v/>
          </cell>
          <cell r="LJ60" t="str">
            <v/>
          </cell>
          <cell r="LK60" t="str">
            <v/>
          </cell>
          <cell r="LL60" t="str">
            <v/>
          </cell>
          <cell r="LM60" t="str">
            <v/>
          </cell>
          <cell r="LN60" t="str">
            <v/>
          </cell>
          <cell r="LO60" t="str">
            <v/>
          </cell>
          <cell r="LP60" t="str">
            <v/>
          </cell>
          <cell r="LQ60" t="str">
            <v/>
          </cell>
          <cell r="LR60" t="str">
            <v/>
          </cell>
          <cell r="LS60" t="str">
            <v/>
          </cell>
          <cell r="LT60" t="str">
            <v/>
          </cell>
          <cell r="LU60" t="str">
            <v/>
          </cell>
          <cell r="LV60" t="str">
            <v/>
          </cell>
          <cell r="LW60" t="str">
            <v/>
          </cell>
          <cell r="LX60" t="str">
            <v/>
          </cell>
          <cell r="LY60" t="str">
            <v/>
          </cell>
          <cell r="LZ60" t="str">
            <v/>
          </cell>
          <cell r="MA60" t="str">
            <v/>
          </cell>
          <cell r="MB60" t="str">
            <v/>
          </cell>
          <cell r="MC60" t="str">
            <v/>
          </cell>
          <cell r="MD60" t="str">
            <v/>
          </cell>
          <cell r="ME60" t="str">
            <v/>
          </cell>
          <cell r="MF60" t="str">
            <v/>
          </cell>
          <cell r="MG60" t="str">
            <v/>
          </cell>
          <cell r="MH60" t="str">
            <v/>
          </cell>
          <cell r="MI60" t="str">
            <v/>
          </cell>
          <cell r="MJ60" t="str">
            <v/>
          </cell>
          <cell r="MK60" t="str">
            <v/>
          </cell>
          <cell r="ML60" t="str">
            <v/>
          </cell>
          <cell r="MM60" t="str">
            <v/>
          </cell>
          <cell r="MN60" t="str">
            <v/>
          </cell>
          <cell r="MO60" t="str">
            <v/>
          </cell>
          <cell r="MP60" t="str">
            <v/>
          </cell>
          <cell r="MQ60" t="str">
            <v/>
          </cell>
          <cell r="MR60" t="str">
            <v/>
          </cell>
          <cell r="MS60" t="str">
            <v/>
          </cell>
          <cell r="MT60" t="str">
            <v/>
          </cell>
          <cell r="MU60" t="str">
            <v/>
          </cell>
          <cell r="MV60" t="str">
            <v/>
          </cell>
          <cell r="MW60" t="str">
            <v/>
          </cell>
          <cell r="MX60" t="str">
            <v/>
          </cell>
          <cell r="MY60" t="str">
            <v/>
          </cell>
          <cell r="MZ60" t="str">
            <v/>
          </cell>
          <cell r="NA60" t="str">
            <v/>
          </cell>
          <cell r="NB60" t="str">
            <v/>
          </cell>
          <cell r="NC60" t="str">
            <v/>
          </cell>
          <cell r="ND60" t="str">
            <v/>
          </cell>
          <cell r="NE60" t="str">
            <v/>
          </cell>
          <cell r="NF60" t="str">
            <v/>
          </cell>
          <cell r="NG60" t="str">
            <v/>
          </cell>
          <cell r="NH60" t="str">
            <v/>
          </cell>
          <cell r="NI60" t="str">
            <v/>
          </cell>
          <cell r="NJ60" t="str">
            <v/>
          </cell>
          <cell r="NK60" t="str">
            <v/>
          </cell>
          <cell r="NL60" t="str">
            <v/>
          </cell>
          <cell r="NM60" t="str">
            <v/>
          </cell>
          <cell r="NN60" t="str">
            <v/>
          </cell>
          <cell r="NO60" t="str">
            <v/>
          </cell>
          <cell r="NP60" t="str">
            <v/>
          </cell>
          <cell r="NQ60" t="str">
            <v/>
          </cell>
          <cell r="NR60" t="str">
            <v/>
          </cell>
          <cell r="NS60" t="str">
            <v/>
          </cell>
          <cell r="NT60" t="str">
            <v/>
          </cell>
          <cell r="NU60" t="str">
            <v/>
          </cell>
          <cell r="NV60" t="str">
            <v/>
          </cell>
          <cell r="NW60" t="str">
            <v/>
          </cell>
          <cell r="NX60" t="str">
            <v/>
          </cell>
          <cell r="NY60" t="str">
            <v/>
          </cell>
          <cell r="NZ60" t="str">
            <v/>
          </cell>
          <cell r="OA60" t="str">
            <v/>
          </cell>
          <cell r="OB60" t="str">
            <v/>
          </cell>
          <cell r="OC60" t="str">
            <v/>
          </cell>
          <cell r="OD60" t="str">
            <v/>
          </cell>
          <cell r="OE60" t="str">
            <v/>
          </cell>
          <cell r="OF60" t="str">
            <v/>
          </cell>
          <cell r="OG60" t="str">
            <v/>
          </cell>
          <cell r="OH60" t="str">
            <v/>
          </cell>
          <cell r="OI60" t="str">
            <v/>
          </cell>
          <cell r="OJ60" t="str">
            <v/>
          </cell>
          <cell r="OK60" t="str">
            <v/>
          </cell>
          <cell r="OL60" t="str">
            <v/>
          </cell>
          <cell r="OM60" t="str">
            <v/>
          </cell>
          <cell r="ON60" t="str">
            <v/>
          </cell>
          <cell r="OO60" t="str">
            <v/>
          </cell>
          <cell r="OP60" t="str">
            <v/>
          </cell>
          <cell r="OQ60" t="str">
            <v/>
          </cell>
          <cell r="OR60" t="str">
            <v/>
          </cell>
          <cell r="OS60" t="str">
            <v/>
          </cell>
          <cell r="OT60" t="str">
            <v/>
          </cell>
          <cell r="OU60" t="str">
            <v/>
          </cell>
          <cell r="OV60" t="str">
            <v/>
          </cell>
          <cell r="OW60" t="str">
            <v/>
          </cell>
          <cell r="OX60" t="str">
            <v/>
          </cell>
          <cell r="OY60" t="str">
            <v/>
          </cell>
          <cell r="OZ60" t="str">
            <v/>
          </cell>
          <cell r="PA60" t="str">
            <v/>
          </cell>
          <cell r="PB60" t="str">
            <v/>
          </cell>
          <cell r="PC60" t="str">
            <v/>
          </cell>
          <cell r="PD60" t="str">
            <v/>
          </cell>
          <cell r="PE60" t="str">
            <v/>
          </cell>
          <cell r="PF60" t="str">
            <v/>
          </cell>
          <cell r="PG60" t="str">
            <v/>
          </cell>
          <cell r="PH60" t="str">
            <v/>
          </cell>
          <cell r="PI60" t="str">
            <v/>
          </cell>
          <cell r="PJ60" t="str">
            <v/>
          </cell>
          <cell r="PK60" t="str">
            <v/>
          </cell>
          <cell r="PL60" t="str">
            <v/>
          </cell>
          <cell r="PM60" t="str">
            <v/>
          </cell>
          <cell r="PN60" t="str">
            <v/>
          </cell>
          <cell r="PO60" t="str">
            <v/>
          </cell>
          <cell r="PP60" t="str">
            <v/>
          </cell>
          <cell r="PQ60" t="str">
            <v/>
          </cell>
          <cell r="PR60" t="str">
            <v/>
          </cell>
          <cell r="PS60" t="str">
            <v/>
          </cell>
          <cell r="PT60" t="str">
            <v/>
          </cell>
          <cell r="PU60" t="str">
            <v/>
          </cell>
          <cell r="PV60" t="str">
            <v/>
          </cell>
          <cell r="PW60" t="str">
            <v/>
          </cell>
          <cell r="PX60" t="str">
            <v/>
          </cell>
          <cell r="PY60" t="str">
            <v/>
          </cell>
          <cell r="PZ60" t="str">
            <v/>
          </cell>
          <cell r="QA60" t="str">
            <v/>
          </cell>
          <cell r="QB60" t="str">
            <v/>
          </cell>
          <cell r="QC60" t="str">
            <v/>
          </cell>
          <cell r="QD60" t="str">
            <v/>
          </cell>
          <cell r="QE60" t="str">
            <v/>
          </cell>
          <cell r="QF60" t="str">
            <v/>
          </cell>
          <cell r="QG60" t="str">
            <v/>
          </cell>
          <cell r="QH60" t="str">
            <v/>
          </cell>
          <cell r="QI60" t="str">
            <v/>
          </cell>
          <cell r="QJ60" t="str">
            <v/>
          </cell>
          <cell r="QK60" t="str">
            <v/>
          </cell>
          <cell r="QL60" t="str">
            <v/>
          </cell>
          <cell r="QM60" t="str">
            <v/>
          </cell>
          <cell r="QN60" t="str">
            <v/>
          </cell>
          <cell r="QO60" t="str">
            <v/>
          </cell>
          <cell r="QP60" t="str">
            <v/>
          </cell>
          <cell r="QQ60" t="str">
            <v/>
          </cell>
          <cell r="QR60" t="str">
            <v/>
          </cell>
          <cell r="QS60" t="str">
            <v/>
          </cell>
          <cell r="QT60" t="str">
            <v/>
          </cell>
          <cell r="QU60" t="str">
            <v/>
          </cell>
          <cell r="QV60" t="str">
            <v/>
          </cell>
          <cell r="QW60" t="str">
            <v/>
          </cell>
          <cell r="QX60" t="str">
            <v/>
          </cell>
          <cell r="QY60" t="str">
            <v/>
          </cell>
          <cell r="QZ60" t="str">
            <v/>
          </cell>
          <cell r="RA60" t="str">
            <v/>
          </cell>
          <cell r="RB60" t="str">
            <v/>
          </cell>
          <cell r="RC60" t="str">
            <v/>
          </cell>
          <cell r="RD60" t="str">
            <v/>
          </cell>
          <cell r="RE60" t="str">
            <v/>
          </cell>
          <cell r="RF60" t="str">
            <v/>
          </cell>
          <cell r="RG60" t="str">
            <v/>
          </cell>
          <cell r="RH60" t="str">
            <v/>
          </cell>
          <cell r="RI60" t="str">
            <v/>
          </cell>
          <cell r="RJ60" t="str">
            <v/>
          </cell>
          <cell r="RK60" t="str">
            <v/>
          </cell>
          <cell r="RL60" t="str">
            <v/>
          </cell>
          <cell r="RM60" t="str">
            <v/>
          </cell>
          <cell r="RN60" t="str">
            <v/>
          </cell>
          <cell r="RO60" t="str">
            <v/>
          </cell>
          <cell r="RP60" t="str">
            <v/>
          </cell>
          <cell r="RQ60" t="str">
            <v/>
          </cell>
          <cell r="RR60" t="str">
            <v/>
          </cell>
          <cell r="RS60" t="str">
            <v/>
          </cell>
          <cell r="RT60" t="str">
            <v/>
          </cell>
          <cell r="RU60" t="str">
            <v/>
          </cell>
          <cell r="RV60" t="str">
            <v/>
          </cell>
          <cell r="RW60" t="str">
            <v/>
          </cell>
          <cell r="RX60" t="str">
            <v/>
          </cell>
          <cell r="RY60" t="str">
            <v/>
          </cell>
          <cell r="RZ60" t="str">
            <v/>
          </cell>
          <cell r="SA60" t="str">
            <v/>
          </cell>
          <cell r="SB60" t="str">
            <v/>
          </cell>
          <cell r="SC60" t="str">
            <v/>
          </cell>
          <cell r="SD60" t="str">
            <v/>
          </cell>
          <cell r="SE60" t="str">
            <v/>
          </cell>
          <cell r="SF60" t="str">
            <v/>
          </cell>
          <cell r="SG60" t="str">
            <v/>
          </cell>
          <cell r="SH60" t="str">
            <v/>
          </cell>
          <cell r="SI60" t="str">
            <v/>
          </cell>
          <cell r="SJ60" t="str">
            <v/>
          </cell>
          <cell r="SK60" t="str">
            <v/>
          </cell>
          <cell r="SL60" t="str">
            <v/>
          </cell>
          <cell r="SM60" t="str">
            <v/>
          </cell>
          <cell r="SN60" t="str">
            <v/>
          </cell>
          <cell r="SO60" t="str">
            <v/>
          </cell>
          <cell r="SP60" t="str">
            <v/>
          </cell>
          <cell r="SQ60" t="str">
            <v/>
          </cell>
          <cell r="SR60" t="str">
            <v/>
          </cell>
          <cell r="SS60" t="str">
            <v/>
          </cell>
          <cell r="ST60" t="str">
            <v/>
          </cell>
          <cell r="SU60" t="str">
            <v/>
          </cell>
          <cell r="SV60" t="str">
            <v/>
          </cell>
          <cell r="SW60" t="str">
            <v/>
          </cell>
          <cell r="SX60" t="str">
            <v/>
          </cell>
          <cell r="SY60" t="str">
            <v/>
          </cell>
          <cell r="SZ60" t="str">
            <v/>
          </cell>
          <cell r="TA60" t="str">
            <v/>
          </cell>
          <cell r="TB60" t="str">
            <v/>
          </cell>
          <cell r="TC60" t="str">
            <v/>
          </cell>
          <cell r="TD60" t="str">
            <v/>
          </cell>
          <cell r="TE60" t="str">
            <v/>
          </cell>
          <cell r="TF60" t="str">
            <v/>
          </cell>
          <cell r="TG60" t="str">
            <v/>
          </cell>
          <cell r="TH60" t="str">
            <v/>
          </cell>
          <cell r="TI60" t="str">
            <v/>
          </cell>
          <cell r="TJ60" t="str">
            <v/>
          </cell>
          <cell r="TK60" t="str">
            <v/>
          </cell>
          <cell r="TL60" t="str">
            <v/>
          </cell>
          <cell r="TM60" t="str">
            <v/>
          </cell>
          <cell r="TN60">
            <v>0</v>
          </cell>
          <cell r="TO60">
            <v>0</v>
          </cell>
          <cell r="TP60">
            <v>0</v>
          </cell>
          <cell r="TQ60">
            <v>0</v>
          </cell>
          <cell r="TR60">
            <v>0</v>
          </cell>
          <cell r="TS60" t="str">
            <v>Il est un detaillant... la hausse des prix des produits ont des impacts negatifs sur lui</v>
          </cell>
          <cell r="TT60" t="str">
            <v/>
          </cell>
          <cell r="TU60">
            <v>237502018</v>
          </cell>
          <cell r="TV60" t="str">
            <v>c2892232-7fbb-4251-848e-3750f58e08e3</v>
          </cell>
          <cell r="TW60">
            <v>44530.922523148147</v>
          </cell>
          <cell r="TX60" t="str">
            <v/>
          </cell>
          <cell r="TY60" t="str">
            <v/>
          </cell>
          <cell r="TZ60" t="str">
            <v>submitted_via_web</v>
          </cell>
          <cell r="UA60" t="str">
            <v>icsm_haiti</v>
          </cell>
          <cell r="UB60" t="str">
            <v/>
          </cell>
          <cell r="UC60">
            <v>62</v>
          </cell>
          <cell r="UD60" t="str">
            <v/>
          </cell>
        </row>
        <row r="61">
          <cell r="D61">
            <v>44530.587912465278</v>
          </cell>
          <cell r="E61">
            <v>44530.595276423614</v>
          </cell>
          <cell r="F61">
            <v>44530</v>
          </cell>
          <cell r="H61" t="str">
            <v>audit.csv</v>
          </cell>
          <cell r="I61" t="str">
            <v>icsm_haiti</v>
          </cell>
          <cell r="J61" t="str">
            <v/>
          </cell>
          <cell r="K61" t="str">
            <v/>
          </cell>
          <cell r="L61">
            <v>44530</v>
          </cell>
          <cell r="M61" t="str">
            <v>Concern</v>
          </cell>
          <cell r="N61" t="str">
            <v/>
          </cell>
          <cell r="O61" t="str">
            <v>concern</v>
          </cell>
          <cell r="P61" t="str">
            <v>Concern</v>
          </cell>
          <cell r="Q61" t="str">
            <v>Concern</v>
          </cell>
          <cell r="R61" t="str">
            <v>CWW-04</v>
          </cell>
          <cell r="S61" t="str">
            <v/>
          </cell>
          <cell r="T61" t="str">
            <v>cww_04</v>
          </cell>
          <cell r="U61" t="str">
            <v>CWW-04</v>
          </cell>
          <cell r="V61" t="str">
            <v>CWW-04</v>
          </cell>
          <cell r="W61" t="str">
            <v>Ouest</v>
          </cell>
          <cell r="X61" t="str">
            <v>Cité Soleil</v>
          </cell>
          <cell r="Y61" t="str">
            <v>HT0117</v>
          </cell>
          <cell r="Z61" t="str">
            <v>Cité Soleil</v>
          </cell>
          <cell r="AA61" t="str">
            <v>2e Section des Varreux</v>
          </cell>
          <cell r="AB61" t="str">
            <v>HT0117-02</v>
          </cell>
          <cell r="AC61" t="str">
            <v>1re Section des Varreux</v>
          </cell>
          <cell r="AD61" t="str">
            <v>Terre-noire</v>
          </cell>
          <cell r="AE61" t="str">
            <v/>
          </cell>
          <cell r="AF61" t="str">
            <v>cit_1</v>
          </cell>
          <cell r="AG61" t="str">
            <v>Terre-noire</v>
          </cell>
          <cell r="AH61" t="str">
            <v>Terre-noire</v>
          </cell>
          <cell r="AI61" t="str">
            <v>Marché de Terre Noire</v>
          </cell>
          <cell r="AJ61" t="str">
            <v/>
          </cell>
          <cell r="AK61" t="str">
            <v>terre_noir</v>
          </cell>
          <cell r="AL61" t="str">
            <v>Marché de Terre Noire</v>
          </cell>
          <cell r="AM61" t="str">
            <v>Marché de Terre Noire</v>
          </cell>
          <cell r="AN61" t="str">
            <v>Milieu urbain</v>
          </cell>
          <cell r="AO61" t="str">
            <v>Enquête auprès d'un marchand</v>
          </cell>
          <cell r="AP61" t="str">
            <v>Oui</v>
          </cell>
          <cell r="AQ61" t="str">
            <v/>
          </cell>
          <cell r="AR61" t="str">
            <v>Oui</v>
          </cell>
          <cell r="AS61" t="str">
            <v/>
          </cell>
          <cell r="AT61" t="str">
            <v>Homme</v>
          </cell>
          <cell r="AU61">
            <v>44530</v>
          </cell>
          <cell r="AV61">
            <v>44530</v>
          </cell>
          <cell r="AW61" t="str">
            <v>Détaillant sur une table</v>
          </cell>
          <cell r="AX61" t="str">
            <v/>
          </cell>
          <cell r="AY61" t="str">
            <v>Produits et Ustensiles d'hygiène et assainissement</v>
          </cell>
          <cell r="AZ61">
            <v>0</v>
          </cell>
          <cell r="BA61">
            <v>1</v>
          </cell>
          <cell r="BB61">
            <v>0</v>
          </cell>
          <cell r="BC61">
            <v>0</v>
          </cell>
          <cell r="BD61" t="str">
            <v>wash</v>
          </cell>
          <cell r="BE61" t="str">
            <v>Produits et Ustensiles d'hygiène et assainissement</v>
          </cell>
          <cell r="BF61" t="str">
            <v>En espèces (Gourde)</v>
          </cell>
          <cell r="BG61">
            <v>1</v>
          </cell>
          <cell r="BH61">
            <v>0</v>
          </cell>
          <cell r="BI61">
            <v>0</v>
          </cell>
          <cell r="BJ61">
            <v>0</v>
          </cell>
          <cell r="BK61">
            <v>0</v>
          </cell>
          <cell r="BL61">
            <v>0</v>
          </cell>
          <cell r="BM61">
            <v>0</v>
          </cell>
          <cell r="BN61">
            <v>0</v>
          </cell>
          <cell r="BO61">
            <v>0</v>
          </cell>
          <cell r="BP61">
            <v>0</v>
          </cell>
          <cell r="BQ61" t="str">
            <v/>
          </cell>
          <cell r="BR61" t="str">
            <v>Oui, il y a plus de commerçants par rapport au mois passé</v>
          </cell>
          <cell r="BS61" t="str">
            <v>Moins de 20</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Eponge pour la vaisselle Grande bassine de nettoyage ou pour cuisiner Grand bokit fermé ou avec couvercle pour stocker l'eau (environ 5 gallons) Savon pour se laver Chlore en grain (nettoyage)</v>
          </cell>
          <cell r="EP61">
            <v>0</v>
          </cell>
          <cell r="EQ61">
            <v>0</v>
          </cell>
          <cell r="ER61">
            <v>0</v>
          </cell>
          <cell r="ES61">
            <v>0</v>
          </cell>
          <cell r="ET61">
            <v>0</v>
          </cell>
          <cell r="EU61">
            <v>1</v>
          </cell>
          <cell r="EV61">
            <v>1</v>
          </cell>
          <cell r="EW61">
            <v>1</v>
          </cell>
          <cell r="EX61">
            <v>1</v>
          </cell>
          <cell r="EY61">
            <v>1</v>
          </cell>
          <cell r="EZ61">
            <v>0</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Oui</v>
          </cell>
          <cell r="FN61">
            <v>25</v>
          </cell>
          <cell r="FO61" t="str">
            <v/>
          </cell>
          <cell r="FP61" t="str">
            <v/>
          </cell>
          <cell r="FQ61">
            <v>25</v>
          </cell>
          <cell r="FR61" t="str">
            <v>Oui</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Oui</v>
          </cell>
          <cell r="GG61" t="str">
            <v/>
          </cell>
          <cell r="GH61">
            <v>10</v>
          </cell>
          <cell r="GI61" t="str">
            <v/>
          </cell>
          <cell r="GJ61" t="str">
            <v/>
          </cell>
          <cell r="GK61" t="str">
            <v/>
          </cell>
          <cell r="GL61" t="str">
            <v/>
          </cell>
          <cell r="GM61" t="str">
            <v/>
          </cell>
          <cell r="GN61" t="str">
            <v/>
          </cell>
          <cell r="GO61" t="str">
            <v>Oui</v>
          </cell>
          <cell r="GP61" t="str">
            <v>NA</v>
          </cell>
          <cell r="GQ61">
            <v>10</v>
          </cell>
          <cell r="GR61">
            <v>200</v>
          </cell>
          <cell r="GS61">
            <v>250</v>
          </cell>
          <cell r="GT61">
            <v>50</v>
          </cell>
          <cell r="GU61" t="str">
            <v>Non</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Oui</v>
          </cell>
          <cell r="HX61" t="str">
            <v>Oui</v>
          </cell>
          <cell r="HY61" t="str">
            <v>Oui</v>
          </cell>
          <cell r="HZ61" t="str">
            <v>Ouest</v>
          </cell>
          <cell r="IA61" t="str">
            <v>Meme</v>
          </cell>
          <cell r="IB61" t="str">
            <v>Tabarre</v>
          </cell>
          <cell r="IC61" t="str">
            <v>Différent</v>
          </cell>
          <cell r="ID61" t="str">
            <v/>
          </cell>
          <cell r="IE61" t="str">
            <v/>
          </cell>
          <cell r="IF61" t="str">
            <v>Non</v>
          </cell>
          <cell r="IG61" t="str">
            <v/>
          </cell>
          <cell r="IH61" t="str">
            <v/>
          </cell>
          <cell r="II61" t="str">
            <v/>
          </cell>
          <cell r="IJ61" t="str">
            <v/>
          </cell>
          <cell r="IK61" t="str">
            <v/>
          </cell>
          <cell r="IL61" t="str">
            <v/>
          </cell>
          <cell r="IM61" t="str">
            <v/>
          </cell>
          <cell r="IN61" t="str">
            <v/>
          </cell>
          <cell r="IO61" t="str">
            <v>Risques de vols ou pillages Augmentation des prix</v>
          </cell>
          <cell r="IP61">
            <v>1</v>
          </cell>
          <cell r="IQ61">
            <v>0</v>
          </cell>
          <cell r="IR61">
            <v>1</v>
          </cell>
          <cell r="IS61">
            <v>0</v>
          </cell>
          <cell r="IT61">
            <v>0</v>
          </cell>
          <cell r="IU61">
            <v>0</v>
          </cell>
          <cell r="IV61">
            <v>0</v>
          </cell>
          <cell r="IW61">
            <v>0</v>
          </cell>
          <cell r="IX61" t="str">
            <v/>
          </cell>
          <cell r="IY61" t="str">
            <v>Oui</v>
          </cell>
          <cell r="IZ61" t="str">
            <v/>
          </cell>
          <cell r="JA61" t="str">
            <v>Produits d'hygiène et assainissement</v>
          </cell>
          <cell r="JB61">
            <v>0</v>
          </cell>
          <cell r="JC61">
            <v>1</v>
          </cell>
          <cell r="JD61">
            <v>0</v>
          </cell>
          <cell r="JE61">
            <v>0</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cell r="JX61" t="str">
            <v/>
          </cell>
          <cell r="JY61" t="str">
            <v/>
          </cell>
          <cell r="JZ61" t="str">
            <v/>
          </cell>
          <cell r="KA61" t="str">
            <v/>
          </cell>
          <cell r="KB61" t="str">
            <v/>
          </cell>
          <cell r="KC61" t="str">
            <v/>
          </cell>
          <cell r="KD61" t="str">
            <v/>
          </cell>
          <cell r="KE61" t="str">
            <v/>
          </cell>
          <cell r="KF61" t="str">
            <v/>
          </cell>
          <cell r="KG61" t="str">
            <v/>
          </cell>
          <cell r="KH61" t="str">
            <v/>
          </cell>
          <cell r="KI61" t="str">
            <v/>
          </cell>
          <cell r="KJ61" t="str">
            <v/>
          </cell>
          <cell r="KK61" t="str">
            <v/>
          </cell>
          <cell r="KL61" t="str">
            <v/>
          </cell>
          <cell r="KM61" t="str">
            <v/>
          </cell>
          <cell r="KN61" t="str">
            <v/>
          </cell>
          <cell r="KO61" t="str">
            <v/>
          </cell>
          <cell r="KP61" t="str">
            <v/>
          </cell>
          <cell r="KQ61" t="str">
            <v/>
          </cell>
          <cell r="KR61" t="str">
            <v/>
          </cell>
          <cell r="KS61" t="str">
            <v/>
          </cell>
          <cell r="KT61" t="str">
            <v/>
          </cell>
          <cell r="KU61" t="str">
            <v/>
          </cell>
          <cell r="KV61" t="str">
            <v/>
          </cell>
          <cell r="KW61" t="str">
            <v/>
          </cell>
          <cell r="KX61" t="str">
            <v/>
          </cell>
          <cell r="KY61" t="str">
            <v/>
          </cell>
          <cell r="KZ61" t="str">
            <v/>
          </cell>
          <cell r="LA61" t="str">
            <v/>
          </cell>
          <cell r="LB61" t="str">
            <v/>
          </cell>
          <cell r="LC61" t="str">
            <v/>
          </cell>
          <cell r="LD61" t="str">
            <v/>
          </cell>
          <cell r="LE61" t="str">
            <v/>
          </cell>
          <cell r="LF61" t="str">
            <v/>
          </cell>
          <cell r="LG61" t="str">
            <v/>
          </cell>
          <cell r="LH61" t="str">
            <v/>
          </cell>
          <cell r="LI61" t="str">
            <v/>
          </cell>
          <cell r="LJ61" t="str">
            <v/>
          </cell>
          <cell r="LK61" t="str">
            <v/>
          </cell>
          <cell r="LL61" t="str">
            <v/>
          </cell>
          <cell r="LM61" t="str">
            <v/>
          </cell>
          <cell r="LN61" t="str">
            <v/>
          </cell>
          <cell r="LO61" t="str">
            <v/>
          </cell>
          <cell r="LP61" t="str">
            <v/>
          </cell>
          <cell r="LQ61" t="str">
            <v/>
          </cell>
          <cell r="LR61" t="str">
            <v/>
          </cell>
          <cell r="LS61" t="str">
            <v/>
          </cell>
          <cell r="LT61" t="str">
            <v/>
          </cell>
          <cell r="LU61" t="str">
            <v/>
          </cell>
          <cell r="LV61" t="str">
            <v/>
          </cell>
          <cell r="LW61" t="str">
            <v/>
          </cell>
          <cell r="LX61" t="str">
            <v/>
          </cell>
          <cell r="LY61" t="str">
            <v/>
          </cell>
          <cell r="LZ61" t="str">
            <v/>
          </cell>
          <cell r="MA61" t="str">
            <v/>
          </cell>
          <cell r="MB61" t="str">
            <v/>
          </cell>
          <cell r="MC61" t="str">
            <v/>
          </cell>
          <cell r="MD61" t="str">
            <v/>
          </cell>
          <cell r="ME61" t="str">
            <v/>
          </cell>
          <cell r="MF61" t="str">
            <v/>
          </cell>
          <cell r="MG61" t="str">
            <v/>
          </cell>
          <cell r="MH61" t="str">
            <v/>
          </cell>
          <cell r="MI61" t="str">
            <v/>
          </cell>
          <cell r="MJ61" t="str">
            <v/>
          </cell>
          <cell r="MK61" t="str">
            <v/>
          </cell>
          <cell r="ML61" t="str">
            <v/>
          </cell>
          <cell r="MM61" t="str">
            <v/>
          </cell>
          <cell r="MN61" t="str">
            <v/>
          </cell>
          <cell r="MO61" t="str">
            <v/>
          </cell>
          <cell r="MP61" t="str">
            <v/>
          </cell>
          <cell r="MQ61" t="str">
            <v/>
          </cell>
          <cell r="MR61" t="str">
            <v/>
          </cell>
          <cell r="MS61" t="str">
            <v/>
          </cell>
          <cell r="MT61" t="str">
            <v/>
          </cell>
          <cell r="MU61" t="str">
            <v/>
          </cell>
          <cell r="MV61" t="str">
            <v/>
          </cell>
          <cell r="MW61" t="str">
            <v/>
          </cell>
          <cell r="MX61" t="str">
            <v/>
          </cell>
          <cell r="MY61" t="str">
            <v/>
          </cell>
          <cell r="MZ61" t="str">
            <v/>
          </cell>
          <cell r="NA61" t="str">
            <v/>
          </cell>
          <cell r="NB61" t="str">
            <v/>
          </cell>
          <cell r="NC61" t="str">
            <v/>
          </cell>
          <cell r="ND61" t="str">
            <v/>
          </cell>
          <cell r="NE61" t="str">
            <v/>
          </cell>
          <cell r="NF61" t="str">
            <v/>
          </cell>
          <cell r="NG61" t="str">
            <v/>
          </cell>
          <cell r="NH61" t="str">
            <v/>
          </cell>
          <cell r="NI61" t="str">
            <v/>
          </cell>
          <cell r="NJ61" t="str">
            <v/>
          </cell>
          <cell r="NK61" t="str">
            <v/>
          </cell>
          <cell r="NL61" t="str">
            <v/>
          </cell>
          <cell r="NM61" t="str">
            <v/>
          </cell>
          <cell r="NN61" t="str">
            <v/>
          </cell>
          <cell r="NO61" t="str">
            <v/>
          </cell>
          <cell r="NP61" t="str">
            <v/>
          </cell>
          <cell r="NQ61" t="str">
            <v/>
          </cell>
          <cell r="NR61" t="str">
            <v/>
          </cell>
          <cell r="NS61" t="str">
            <v/>
          </cell>
          <cell r="NT61" t="str">
            <v/>
          </cell>
          <cell r="NU61" t="str">
            <v/>
          </cell>
          <cell r="NV61" t="str">
            <v/>
          </cell>
          <cell r="NW61" t="str">
            <v/>
          </cell>
          <cell r="NX61" t="str">
            <v/>
          </cell>
          <cell r="NY61" t="str">
            <v/>
          </cell>
          <cell r="NZ61" t="str">
            <v/>
          </cell>
          <cell r="OA61" t="str">
            <v/>
          </cell>
          <cell r="OB61" t="str">
            <v/>
          </cell>
          <cell r="OC61" t="str">
            <v/>
          </cell>
          <cell r="OD61" t="str">
            <v/>
          </cell>
          <cell r="OE61" t="str">
            <v/>
          </cell>
          <cell r="OF61" t="str">
            <v/>
          </cell>
          <cell r="OG61" t="str">
            <v/>
          </cell>
          <cell r="OH61" t="str">
            <v/>
          </cell>
          <cell r="OI61" t="str">
            <v/>
          </cell>
          <cell r="OJ61" t="str">
            <v/>
          </cell>
          <cell r="OK61" t="str">
            <v/>
          </cell>
          <cell r="OL61" t="str">
            <v/>
          </cell>
          <cell r="OM61" t="str">
            <v/>
          </cell>
          <cell r="ON61" t="str">
            <v/>
          </cell>
          <cell r="OO61" t="str">
            <v/>
          </cell>
          <cell r="OP61" t="str">
            <v/>
          </cell>
          <cell r="OQ61" t="str">
            <v/>
          </cell>
          <cell r="OR61" t="str">
            <v/>
          </cell>
          <cell r="OS61" t="str">
            <v/>
          </cell>
          <cell r="OT61" t="str">
            <v/>
          </cell>
          <cell r="OU61" t="str">
            <v/>
          </cell>
          <cell r="OV61" t="str">
            <v/>
          </cell>
          <cell r="OW61" t="str">
            <v/>
          </cell>
          <cell r="OX61" t="str">
            <v/>
          </cell>
          <cell r="OY61" t="str">
            <v/>
          </cell>
          <cell r="OZ61" t="str">
            <v/>
          </cell>
          <cell r="PA61" t="str">
            <v/>
          </cell>
          <cell r="PB61" t="str">
            <v/>
          </cell>
          <cell r="PC61" t="str">
            <v/>
          </cell>
          <cell r="PD61" t="str">
            <v/>
          </cell>
          <cell r="PE61" t="str">
            <v/>
          </cell>
          <cell r="PF61" t="str">
            <v/>
          </cell>
          <cell r="PG61" t="str">
            <v/>
          </cell>
          <cell r="PH61" t="str">
            <v/>
          </cell>
          <cell r="PI61" t="str">
            <v/>
          </cell>
          <cell r="PJ61" t="str">
            <v/>
          </cell>
          <cell r="PK61" t="str">
            <v/>
          </cell>
          <cell r="PL61" t="str">
            <v/>
          </cell>
          <cell r="PM61" t="str">
            <v/>
          </cell>
          <cell r="PN61" t="str">
            <v/>
          </cell>
          <cell r="PO61" t="str">
            <v/>
          </cell>
          <cell r="PP61" t="str">
            <v/>
          </cell>
          <cell r="PQ61" t="str">
            <v/>
          </cell>
          <cell r="PR61" t="str">
            <v/>
          </cell>
          <cell r="PS61" t="str">
            <v/>
          </cell>
          <cell r="PT61" t="str">
            <v/>
          </cell>
          <cell r="PU61" t="str">
            <v/>
          </cell>
          <cell r="PV61" t="str">
            <v/>
          </cell>
          <cell r="PW61" t="str">
            <v/>
          </cell>
          <cell r="PX61" t="str">
            <v/>
          </cell>
          <cell r="PY61" t="str">
            <v/>
          </cell>
          <cell r="PZ61" t="str">
            <v/>
          </cell>
          <cell r="QA61" t="str">
            <v/>
          </cell>
          <cell r="QB61" t="str">
            <v/>
          </cell>
          <cell r="QC61" t="str">
            <v/>
          </cell>
          <cell r="QD61" t="str">
            <v/>
          </cell>
          <cell r="QE61" t="str">
            <v/>
          </cell>
          <cell r="QF61" t="str">
            <v/>
          </cell>
          <cell r="QG61" t="str">
            <v/>
          </cell>
          <cell r="QH61" t="str">
            <v/>
          </cell>
          <cell r="QI61" t="str">
            <v/>
          </cell>
          <cell r="QJ61" t="str">
            <v/>
          </cell>
          <cell r="QK61" t="str">
            <v/>
          </cell>
          <cell r="QL61" t="str">
            <v/>
          </cell>
          <cell r="QM61" t="str">
            <v/>
          </cell>
          <cell r="QN61" t="str">
            <v/>
          </cell>
          <cell r="QO61" t="str">
            <v/>
          </cell>
          <cell r="QP61" t="str">
            <v/>
          </cell>
          <cell r="QQ61" t="str">
            <v/>
          </cell>
          <cell r="QR61" t="str">
            <v/>
          </cell>
          <cell r="QS61" t="str">
            <v/>
          </cell>
          <cell r="QT61" t="str">
            <v/>
          </cell>
          <cell r="QU61" t="str">
            <v/>
          </cell>
          <cell r="QV61" t="str">
            <v/>
          </cell>
          <cell r="QW61" t="str">
            <v/>
          </cell>
          <cell r="QX61" t="str">
            <v/>
          </cell>
          <cell r="QY61" t="str">
            <v/>
          </cell>
          <cell r="QZ61" t="str">
            <v/>
          </cell>
          <cell r="RA61" t="str">
            <v/>
          </cell>
          <cell r="RB61" t="str">
            <v/>
          </cell>
          <cell r="RC61" t="str">
            <v/>
          </cell>
          <cell r="RD61" t="str">
            <v/>
          </cell>
          <cell r="RE61" t="str">
            <v/>
          </cell>
          <cell r="RF61" t="str">
            <v/>
          </cell>
          <cell r="RG61" t="str">
            <v/>
          </cell>
          <cell r="RH61" t="str">
            <v/>
          </cell>
          <cell r="RI61" t="str">
            <v/>
          </cell>
          <cell r="RJ61" t="str">
            <v/>
          </cell>
          <cell r="RK61" t="str">
            <v/>
          </cell>
          <cell r="RL61" t="str">
            <v/>
          </cell>
          <cell r="RM61" t="str">
            <v/>
          </cell>
          <cell r="RN61" t="str">
            <v/>
          </cell>
          <cell r="RO61" t="str">
            <v/>
          </cell>
          <cell r="RP61" t="str">
            <v/>
          </cell>
          <cell r="RQ61" t="str">
            <v/>
          </cell>
          <cell r="RR61" t="str">
            <v/>
          </cell>
          <cell r="RS61" t="str">
            <v/>
          </cell>
          <cell r="RT61" t="str">
            <v/>
          </cell>
          <cell r="RU61" t="str">
            <v/>
          </cell>
          <cell r="RV61" t="str">
            <v/>
          </cell>
          <cell r="RW61" t="str">
            <v/>
          </cell>
          <cell r="RX61" t="str">
            <v/>
          </cell>
          <cell r="RY61" t="str">
            <v/>
          </cell>
          <cell r="RZ61" t="str">
            <v/>
          </cell>
          <cell r="SA61" t="str">
            <v/>
          </cell>
          <cell r="SB61" t="str">
            <v/>
          </cell>
          <cell r="SC61" t="str">
            <v/>
          </cell>
          <cell r="SD61" t="str">
            <v/>
          </cell>
          <cell r="SE61" t="str">
            <v/>
          </cell>
          <cell r="SF61" t="str">
            <v/>
          </cell>
          <cell r="SG61" t="str">
            <v/>
          </cell>
          <cell r="SH61" t="str">
            <v/>
          </cell>
          <cell r="SI61" t="str">
            <v/>
          </cell>
          <cell r="SJ61" t="str">
            <v/>
          </cell>
          <cell r="SK61" t="str">
            <v/>
          </cell>
          <cell r="SL61" t="str">
            <v/>
          </cell>
          <cell r="SM61" t="str">
            <v/>
          </cell>
          <cell r="SN61" t="str">
            <v/>
          </cell>
          <cell r="SO61" t="str">
            <v/>
          </cell>
          <cell r="SP61" t="str">
            <v/>
          </cell>
          <cell r="SQ61" t="str">
            <v/>
          </cell>
          <cell r="SR61" t="str">
            <v/>
          </cell>
          <cell r="SS61" t="str">
            <v/>
          </cell>
          <cell r="ST61" t="str">
            <v/>
          </cell>
          <cell r="SU61" t="str">
            <v/>
          </cell>
          <cell r="SV61" t="str">
            <v/>
          </cell>
          <cell r="SW61" t="str">
            <v/>
          </cell>
          <cell r="SX61" t="str">
            <v/>
          </cell>
          <cell r="SY61" t="str">
            <v/>
          </cell>
          <cell r="SZ61" t="str">
            <v/>
          </cell>
          <cell r="TA61" t="str">
            <v/>
          </cell>
          <cell r="TB61" t="str">
            <v/>
          </cell>
          <cell r="TC61" t="str">
            <v/>
          </cell>
          <cell r="TD61" t="str">
            <v/>
          </cell>
          <cell r="TE61" t="str">
            <v/>
          </cell>
          <cell r="TF61" t="str">
            <v/>
          </cell>
          <cell r="TG61" t="str">
            <v/>
          </cell>
          <cell r="TH61" t="str">
            <v/>
          </cell>
          <cell r="TI61" t="str">
            <v/>
          </cell>
          <cell r="TJ61" t="str">
            <v/>
          </cell>
          <cell r="TK61" t="str">
            <v/>
          </cell>
          <cell r="TL61" t="str">
            <v/>
          </cell>
          <cell r="TM61" t="str">
            <v/>
          </cell>
          <cell r="TN61">
            <v>0</v>
          </cell>
          <cell r="TO61">
            <v>0</v>
          </cell>
          <cell r="TP61">
            <v>0</v>
          </cell>
          <cell r="TQ61">
            <v>0</v>
          </cell>
          <cell r="TR61">
            <v>0</v>
          </cell>
          <cell r="TS61" t="str">
            <v>Elle veut etre plus rassurante, vu l'insecurite, elle a peur de ne pas pouvoir aller acheter</v>
          </cell>
          <cell r="TT61" t="str">
            <v/>
          </cell>
          <cell r="TU61">
            <v>237502026</v>
          </cell>
          <cell r="TV61" t="str">
            <v>44b20408-e53c-4055-a217-f4c1fee92640</v>
          </cell>
          <cell r="TW61">
            <v>44530.922546296293</v>
          </cell>
          <cell r="TX61" t="str">
            <v/>
          </cell>
          <cell r="TY61" t="str">
            <v/>
          </cell>
          <cell r="TZ61" t="str">
            <v>submitted_via_web</v>
          </cell>
          <cell r="UA61" t="str">
            <v>icsm_haiti</v>
          </cell>
          <cell r="UB61" t="str">
            <v/>
          </cell>
          <cell r="UC61">
            <v>63</v>
          </cell>
          <cell r="UD61" t="str">
            <v/>
          </cell>
        </row>
        <row r="62">
          <cell r="D62">
            <v>44530.568124247693</v>
          </cell>
          <cell r="E62">
            <v>44530.58120537037</v>
          </cell>
          <cell r="F62">
            <v>44530</v>
          </cell>
          <cell r="H62" t="str">
            <v>audit.csv</v>
          </cell>
          <cell r="I62" t="str">
            <v>icsm_haiti</v>
          </cell>
          <cell r="J62" t="str">
            <v/>
          </cell>
          <cell r="K62" t="str">
            <v/>
          </cell>
          <cell r="L62">
            <v>44530</v>
          </cell>
          <cell r="M62" t="str">
            <v>Concern</v>
          </cell>
          <cell r="N62" t="str">
            <v/>
          </cell>
          <cell r="O62" t="str">
            <v>concern</v>
          </cell>
          <cell r="P62" t="str">
            <v>Concern</v>
          </cell>
          <cell r="Q62" t="str">
            <v>Concern</v>
          </cell>
          <cell r="R62" t="str">
            <v>CWW-01</v>
          </cell>
          <cell r="S62" t="str">
            <v/>
          </cell>
          <cell r="T62" t="str">
            <v>cww_01</v>
          </cell>
          <cell r="U62" t="str">
            <v>CWW-01</v>
          </cell>
          <cell r="V62" t="str">
            <v>CWW-01</v>
          </cell>
          <cell r="W62" t="str">
            <v>Ouest</v>
          </cell>
          <cell r="X62" t="str">
            <v>Cité Soleil</v>
          </cell>
          <cell r="Y62" t="str">
            <v>HT0117</v>
          </cell>
          <cell r="Z62" t="str">
            <v>Cité Soleil</v>
          </cell>
          <cell r="AA62" t="str">
            <v>2e Section des Varreux</v>
          </cell>
          <cell r="AB62" t="str">
            <v>HT0117-01</v>
          </cell>
          <cell r="AC62" t="str">
            <v>2e Section des Varreux</v>
          </cell>
          <cell r="AD62" t="str">
            <v>Terre-noire</v>
          </cell>
          <cell r="AE62" t="str">
            <v/>
          </cell>
          <cell r="AF62" t="str">
            <v>cit_1</v>
          </cell>
          <cell r="AG62" t="str">
            <v>Terre-noire</v>
          </cell>
          <cell r="AH62" t="str">
            <v>Terre-noire</v>
          </cell>
          <cell r="AI62" t="str">
            <v>Marché de Terre Noire</v>
          </cell>
          <cell r="AJ62" t="str">
            <v/>
          </cell>
          <cell r="AK62" t="str">
            <v>terre_noir</v>
          </cell>
          <cell r="AL62" t="str">
            <v>Marché de Terre Noire</v>
          </cell>
          <cell r="AM62" t="str">
            <v>Marché de Terre Noire</v>
          </cell>
          <cell r="AN62" t="str">
            <v>Milieu urbain</v>
          </cell>
          <cell r="AO62" t="str">
            <v>Enquête auprès d'un client (pour l'eau de boisson et la situation sécuritaire)</v>
          </cell>
          <cell r="AP62" t="str">
            <v>Oui</v>
          </cell>
          <cell r="AQ62" t="str">
            <v/>
          </cell>
          <cell r="AR62" t="str">
            <v>Oui</v>
          </cell>
          <cell r="AS62" t="str">
            <v/>
          </cell>
          <cell r="AT62" t="str">
            <v>Homme</v>
          </cell>
          <cell r="AU62">
            <v>44530</v>
          </cell>
          <cell r="AV62">
            <v>44530</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Oui</v>
          </cell>
          <cell r="JG62" t="str">
            <v>Oui, je vais parfois/souvent chercher l'eau</v>
          </cell>
          <cell r="JH62" t="str">
            <v>boutique ou kiosque privé</v>
          </cell>
          <cell r="JI62" t="str">
            <v/>
          </cell>
          <cell r="JJ62" t="str">
            <v>boutique</v>
          </cell>
          <cell r="JK62" t="str">
            <v>boutik / kiòs priwe</v>
          </cell>
          <cell r="JL62" t="str">
            <v>boutik / kiòs priwe</v>
          </cell>
          <cell r="JM62" t="str">
            <v>L'eau est de meilleure qualité</v>
          </cell>
          <cell r="JN62" t="str">
            <v/>
          </cell>
          <cell r="JO62" t="str">
            <v>Moins de 15 min au total</v>
          </cell>
          <cell r="JP62" t="str">
            <v>gros bidon de 5 gallons (18,9 L)</v>
          </cell>
          <cell r="JQ62" t="str">
            <v>5gal</v>
          </cell>
          <cell r="JR62" t="str">
            <v>bidon ki vo 5 galon (18,9L)</v>
          </cell>
          <cell r="JS62" t="str">
            <v/>
          </cell>
          <cell r="JT62" t="str">
            <v/>
          </cell>
          <cell r="JU62" t="str">
            <v/>
          </cell>
          <cell r="JV62" t="str">
            <v/>
          </cell>
          <cell r="JW62" t="str">
            <v/>
          </cell>
          <cell r="JX62">
            <v>40</v>
          </cell>
          <cell r="JY62">
            <v>8</v>
          </cell>
          <cell r="JZ62" t="str">
            <v/>
          </cell>
          <cell r="KA62" t="str">
            <v>NA</v>
          </cell>
          <cell r="KB62">
            <v>8</v>
          </cell>
          <cell r="KC62" t="str">
            <v>Oui</v>
          </cell>
          <cell r="KD62" t="str">
            <v/>
          </cell>
          <cell r="KE62" t="str">
            <v>Oui</v>
          </cell>
          <cell r="KF62" t="str">
            <v>Problèmes de transport</v>
          </cell>
          <cell r="KG62">
            <v>0</v>
          </cell>
          <cell r="KH62">
            <v>1</v>
          </cell>
          <cell r="KI62">
            <v>0</v>
          </cell>
          <cell r="KJ62">
            <v>0</v>
          </cell>
          <cell r="KK62">
            <v>0</v>
          </cell>
          <cell r="KL62">
            <v>0</v>
          </cell>
          <cell r="KM62">
            <v>0</v>
          </cell>
          <cell r="KN62">
            <v>0</v>
          </cell>
          <cell r="KO62">
            <v>0</v>
          </cell>
          <cell r="KP62">
            <v>0</v>
          </cell>
          <cell r="KQ62">
            <v>0</v>
          </cell>
          <cell r="KR62" t="str">
            <v/>
          </cell>
          <cell r="KS62" t="str">
            <v>Non</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v>7</v>
          </cell>
          <cell r="LH62" t="str">
            <v>Riz</v>
          </cell>
          <cell r="LI62">
            <v>0</v>
          </cell>
          <cell r="LJ62">
            <v>1</v>
          </cell>
          <cell r="LK62">
            <v>0</v>
          </cell>
          <cell r="LL62">
            <v>0</v>
          </cell>
          <cell r="LM62">
            <v>0</v>
          </cell>
          <cell r="LN62">
            <v>0</v>
          </cell>
          <cell r="LO62">
            <v>0</v>
          </cell>
          <cell r="LP62">
            <v>0</v>
          </cell>
          <cell r="LQ62">
            <v>0</v>
          </cell>
          <cell r="LR62">
            <v>0</v>
          </cell>
          <cell r="LS62" t="str">
            <v/>
          </cell>
          <cell r="LT62">
            <v>90</v>
          </cell>
          <cell r="LU62" t="str">
            <v/>
          </cell>
          <cell r="LV62" t="str">
            <v/>
          </cell>
          <cell r="LW62" t="str">
            <v/>
          </cell>
          <cell r="LX62" t="str">
            <v/>
          </cell>
          <cell r="LY62" t="str">
            <v/>
          </cell>
          <cell r="LZ62" t="str">
            <v/>
          </cell>
          <cell r="MA62" t="str">
            <v>Papier toilette Chlore en grain Savon lessive</v>
          </cell>
          <cell r="MB62">
            <v>0</v>
          </cell>
          <cell r="MC62">
            <v>1</v>
          </cell>
          <cell r="MD62">
            <v>0</v>
          </cell>
          <cell r="ME62">
            <v>1</v>
          </cell>
          <cell r="MF62">
            <v>0</v>
          </cell>
          <cell r="MG62">
            <v>1</v>
          </cell>
          <cell r="MH62">
            <v>0</v>
          </cell>
          <cell r="MI62">
            <v>0</v>
          </cell>
          <cell r="MJ62">
            <v>0</v>
          </cell>
          <cell r="MK62">
            <v>0</v>
          </cell>
          <cell r="ML62" t="str">
            <v/>
          </cell>
          <cell r="MM62">
            <v>20</v>
          </cell>
          <cell r="MN62" t="str">
            <v/>
          </cell>
          <cell r="MO62">
            <v>3</v>
          </cell>
          <cell r="MP62" t="str">
            <v/>
          </cell>
          <cell r="MQ62">
            <v>13</v>
          </cell>
          <cell r="MR62" t="str">
            <v/>
          </cell>
          <cell r="MS62" t="str">
            <v/>
          </cell>
          <cell r="MT62" t="str">
            <v>Autres (précisez)</v>
          </cell>
          <cell r="MU62">
            <v>0</v>
          </cell>
          <cell r="MV62">
            <v>0</v>
          </cell>
          <cell r="MW62">
            <v>0</v>
          </cell>
          <cell r="MX62">
            <v>0</v>
          </cell>
          <cell r="MY62">
            <v>0</v>
          </cell>
          <cell r="MZ62">
            <v>0</v>
          </cell>
          <cell r="NA62">
            <v>0</v>
          </cell>
          <cell r="NB62">
            <v>0</v>
          </cell>
          <cell r="NC62">
            <v>0</v>
          </cell>
          <cell r="ND62">
            <v>0</v>
          </cell>
          <cell r="NE62">
            <v>0</v>
          </cell>
          <cell r="NF62">
            <v>1</v>
          </cell>
          <cell r="NG62">
            <v>0</v>
          </cell>
          <cell r="NH62" t="str">
            <v/>
          </cell>
          <cell r="NI62" t="str">
            <v/>
          </cell>
          <cell r="NJ62" t="str">
            <v/>
          </cell>
          <cell r="NK62" t="str">
            <v/>
          </cell>
          <cell r="NL62" t="str">
            <v/>
          </cell>
          <cell r="NM62" t="str">
            <v/>
          </cell>
          <cell r="NN62" t="str">
            <v/>
          </cell>
          <cell r="NO62" t="str">
            <v/>
          </cell>
          <cell r="NP62" t="str">
            <v/>
          </cell>
          <cell r="NQ62" t="str">
            <v/>
          </cell>
          <cell r="NR62" t="str">
            <v/>
          </cell>
          <cell r="NS62" t="str">
            <v>Grande bassine Cuillère pour manger</v>
          </cell>
          <cell r="NT62">
            <v>0</v>
          </cell>
          <cell r="NU62">
            <v>0</v>
          </cell>
          <cell r="NV62">
            <v>0</v>
          </cell>
          <cell r="NW62">
            <v>0</v>
          </cell>
          <cell r="NX62">
            <v>1</v>
          </cell>
          <cell r="NY62">
            <v>0</v>
          </cell>
          <cell r="NZ62">
            <v>0</v>
          </cell>
          <cell r="OA62">
            <v>1</v>
          </cell>
          <cell r="OB62">
            <v>0</v>
          </cell>
          <cell r="OC62">
            <v>0</v>
          </cell>
          <cell r="OD62">
            <v>0</v>
          </cell>
          <cell r="OE62" t="str">
            <v/>
          </cell>
          <cell r="OF62" t="str">
            <v/>
          </cell>
          <cell r="OG62" t="str">
            <v/>
          </cell>
          <cell r="OH62" t="str">
            <v/>
          </cell>
          <cell r="OI62">
            <v>24</v>
          </cell>
          <cell r="OJ62" t="str">
            <v/>
          </cell>
          <cell r="OK62" t="str">
            <v/>
          </cell>
          <cell r="OL62">
            <v>6</v>
          </cell>
          <cell r="OM62" t="str">
            <v/>
          </cell>
          <cell r="ON62" t="str">
            <v>Médicaments douleur (aspirine, …) Autres (précisez)</v>
          </cell>
          <cell r="OO62">
            <v>1</v>
          </cell>
          <cell r="OP62">
            <v>0</v>
          </cell>
          <cell r="OQ62">
            <v>0</v>
          </cell>
          <cell r="OR62">
            <v>0</v>
          </cell>
          <cell r="OS62">
            <v>0</v>
          </cell>
          <cell r="OT62">
            <v>0</v>
          </cell>
          <cell r="OU62">
            <v>0</v>
          </cell>
          <cell r="OV62">
            <v>1</v>
          </cell>
          <cell r="OW62">
            <v>0</v>
          </cell>
          <cell r="OX62" t="str">
            <v>Serum oral, foie de morue</v>
          </cell>
          <cell r="OY62" t="str">
            <v>Radio</v>
          </cell>
          <cell r="OZ62">
            <v>0</v>
          </cell>
          <cell r="PA62">
            <v>0</v>
          </cell>
          <cell r="PB62">
            <v>0</v>
          </cell>
          <cell r="PC62">
            <v>1</v>
          </cell>
          <cell r="PD62">
            <v>0</v>
          </cell>
          <cell r="PE62">
            <v>0</v>
          </cell>
          <cell r="PF62" t="str">
            <v/>
          </cell>
          <cell r="PG62" t="str">
            <v/>
          </cell>
          <cell r="PH62" t="str">
            <v/>
          </cell>
          <cell r="PI62">
            <v>1</v>
          </cell>
          <cell r="PJ62" t="str">
            <v>Pelles Pioche Brouette Machette</v>
          </cell>
          <cell r="PK62">
            <v>1</v>
          </cell>
          <cell r="PL62">
            <v>0</v>
          </cell>
          <cell r="PM62">
            <v>1</v>
          </cell>
          <cell r="PN62">
            <v>1</v>
          </cell>
          <cell r="PO62">
            <v>0</v>
          </cell>
          <cell r="PP62">
            <v>1</v>
          </cell>
          <cell r="PQ62">
            <v>0</v>
          </cell>
          <cell r="PR62">
            <v>0</v>
          </cell>
          <cell r="PS62">
            <v>0</v>
          </cell>
          <cell r="PT62" t="str">
            <v>Pelles Autres (précisez)</v>
          </cell>
          <cell r="PU62">
            <v>1</v>
          </cell>
          <cell r="PV62">
            <v>0</v>
          </cell>
          <cell r="PW62">
            <v>0</v>
          </cell>
          <cell r="PX62">
            <v>0</v>
          </cell>
          <cell r="PY62">
            <v>0</v>
          </cell>
          <cell r="PZ62">
            <v>0</v>
          </cell>
          <cell r="QA62">
            <v>0</v>
          </cell>
          <cell r="QB62">
            <v>1</v>
          </cell>
          <cell r="QC62">
            <v>0</v>
          </cell>
          <cell r="QD62" t="str">
            <v/>
          </cell>
          <cell r="QE62" t="str">
            <v/>
          </cell>
          <cell r="QF62" t="str">
            <v/>
          </cell>
          <cell r="QG62" t="str">
            <v/>
          </cell>
          <cell r="QH62" t="str">
            <v/>
          </cell>
          <cell r="QI62" t="str">
            <v/>
          </cell>
          <cell r="QJ62" t="str">
            <v/>
          </cell>
          <cell r="QK62" t="str">
            <v/>
          </cell>
          <cell r="QL62" t="str">
            <v/>
          </cell>
          <cell r="QM62" t="str">
            <v/>
          </cell>
          <cell r="QN62" t="str">
            <v>Machette</v>
          </cell>
          <cell r="QO62">
            <v>0</v>
          </cell>
          <cell r="QP62">
            <v>0</v>
          </cell>
          <cell r="QQ62">
            <v>1</v>
          </cell>
          <cell r="QR62">
            <v>0</v>
          </cell>
          <cell r="QS62">
            <v>0</v>
          </cell>
          <cell r="QT62">
            <v>0</v>
          </cell>
          <cell r="QU62">
            <v>0</v>
          </cell>
          <cell r="QV62">
            <v>0</v>
          </cell>
          <cell r="QW62">
            <v>0</v>
          </cell>
          <cell r="QX62" t="str">
            <v>Pioche</v>
          </cell>
          <cell r="QY62">
            <v>0</v>
          </cell>
          <cell r="QZ62">
            <v>0</v>
          </cell>
          <cell r="RA62">
            <v>0</v>
          </cell>
          <cell r="RB62">
            <v>1</v>
          </cell>
          <cell r="RC62">
            <v>0</v>
          </cell>
          <cell r="RD62">
            <v>0</v>
          </cell>
          <cell r="RE62">
            <v>0</v>
          </cell>
          <cell r="RF62">
            <v>0</v>
          </cell>
          <cell r="RG62">
            <v>0</v>
          </cell>
          <cell r="RH62" t="str">
            <v/>
          </cell>
          <cell r="RI62" t="str">
            <v/>
          </cell>
          <cell r="RJ62" t="str">
            <v/>
          </cell>
          <cell r="RK62" t="str">
            <v/>
          </cell>
          <cell r="RL62" t="str">
            <v/>
          </cell>
          <cell r="RM62" t="str">
            <v/>
          </cell>
          <cell r="RN62" t="str">
            <v/>
          </cell>
          <cell r="RO62" t="str">
            <v/>
          </cell>
          <cell r="RP62" t="str">
            <v/>
          </cell>
          <cell r="RQ62" t="str">
            <v/>
          </cell>
          <cell r="RR62" t="str">
            <v>Brouette</v>
          </cell>
          <cell r="RS62">
            <v>0</v>
          </cell>
          <cell r="RT62">
            <v>0</v>
          </cell>
          <cell r="RU62">
            <v>0</v>
          </cell>
          <cell r="RV62">
            <v>0</v>
          </cell>
          <cell r="RW62">
            <v>0</v>
          </cell>
          <cell r="RX62">
            <v>1</v>
          </cell>
          <cell r="RY62">
            <v>0</v>
          </cell>
          <cell r="RZ62">
            <v>0</v>
          </cell>
          <cell r="SA62">
            <v>0</v>
          </cell>
          <cell r="SB62" t="str">
            <v/>
          </cell>
          <cell r="SC62" t="str">
            <v/>
          </cell>
          <cell r="SD62" t="str">
            <v/>
          </cell>
          <cell r="SE62" t="str">
            <v/>
          </cell>
          <cell r="SF62" t="str">
            <v/>
          </cell>
          <cell r="SG62" t="str">
            <v/>
          </cell>
          <cell r="SH62" t="str">
            <v/>
          </cell>
          <cell r="SI62" t="str">
            <v/>
          </cell>
          <cell r="SJ62" t="str">
            <v/>
          </cell>
          <cell r="SK62" t="str">
            <v/>
          </cell>
          <cell r="SL62" t="str">
            <v>Cahiers Plumes/Crayons</v>
          </cell>
          <cell r="SM62">
            <v>0</v>
          </cell>
          <cell r="SN62">
            <v>0</v>
          </cell>
          <cell r="SO62">
            <v>1</v>
          </cell>
          <cell r="SP62">
            <v>1</v>
          </cell>
          <cell r="SQ62">
            <v>0</v>
          </cell>
          <cell r="SR62">
            <v>0</v>
          </cell>
          <cell r="SS62" t="str">
            <v/>
          </cell>
          <cell r="ST62" t="str">
            <v/>
          </cell>
          <cell r="SU62" t="str">
            <v/>
          </cell>
          <cell r="SV62" t="str">
            <v/>
          </cell>
          <cell r="SW62" t="str">
            <v/>
          </cell>
          <cell r="SX62" t="str">
            <v/>
          </cell>
          <cell r="SY62" t="str">
            <v/>
          </cell>
          <cell r="SZ62" t="str">
            <v>Autres (précisez)</v>
          </cell>
          <cell r="TA62">
            <v>0</v>
          </cell>
          <cell r="TB62">
            <v>0</v>
          </cell>
          <cell r="TC62">
            <v>0</v>
          </cell>
          <cell r="TD62">
            <v>0</v>
          </cell>
          <cell r="TE62">
            <v>1</v>
          </cell>
          <cell r="TF62">
            <v>0</v>
          </cell>
          <cell r="TG62" t="str">
            <v>Autres (précisez)</v>
          </cell>
          <cell r="TH62">
            <v>0</v>
          </cell>
          <cell r="TI62">
            <v>0</v>
          </cell>
          <cell r="TJ62">
            <v>0</v>
          </cell>
          <cell r="TK62">
            <v>0</v>
          </cell>
          <cell r="TL62">
            <v>1</v>
          </cell>
          <cell r="TM62">
            <v>0</v>
          </cell>
          <cell r="TN62">
            <v>0</v>
          </cell>
          <cell r="TO62">
            <v>0</v>
          </cell>
          <cell r="TP62">
            <v>0</v>
          </cell>
          <cell r="TQ62">
            <v>0</v>
          </cell>
          <cell r="TR62">
            <v>0</v>
          </cell>
          <cell r="TS62" t="str">
            <v>Toutes les informations sont correctes</v>
          </cell>
          <cell r="TT62" t="str">
            <v/>
          </cell>
          <cell r="TU62">
            <v>237502089</v>
          </cell>
          <cell r="TV62" t="str">
            <v>13d31413-cb51-49ed-85a7-85917faeb0b3</v>
          </cell>
          <cell r="TW62">
            <v>44530.922847222217</v>
          </cell>
          <cell r="TX62" t="str">
            <v/>
          </cell>
          <cell r="TY62" t="str">
            <v/>
          </cell>
          <cell r="TZ62" t="str">
            <v>submitted_via_web</v>
          </cell>
          <cell r="UA62" t="str">
            <v>icsm_haiti</v>
          </cell>
          <cell r="UB62" t="str">
            <v/>
          </cell>
          <cell r="UC62">
            <v>64</v>
          </cell>
          <cell r="UD62" t="str">
            <v/>
          </cell>
        </row>
        <row r="63">
          <cell r="D63">
            <v>44530.585258321757</v>
          </cell>
          <cell r="E63">
            <v>44530.59344571759</v>
          </cell>
          <cell r="F63">
            <v>44530</v>
          </cell>
          <cell r="H63" t="str">
            <v>audit.csv</v>
          </cell>
          <cell r="I63" t="str">
            <v>icsm_haiti</v>
          </cell>
          <cell r="J63" t="str">
            <v/>
          </cell>
          <cell r="K63" t="str">
            <v/>
          </cell>
          <cell r="L63">
            <v>44530</v>
          </cell>
          <cell r="M63" t="str">
            <v>Concern</v>
          </cell>
          <cell r="N63" t="str">
            <v/>
          </cell>
          <cell r="O63" t="str">
            <v>concern</v>
          </cell>
          <cell r="P63" t="str">
            <v>Concern</v>
          </cell>
          <cell r="Q63" t="str">
            <v>Concern</v>
          </cell>
          <cell r="R63" t="str">
            <v>CWW-01</v>
          </cell>
          <cell r="S63" t="str">
            <v/>
          </cell>
          <cell r="T63" t="str">
            <v>cww_01</v>
          </cell>
          <cell r="U63" t="str">
            <v>CWW-01</v>
          </cell>
          <cell r="V63" t="str">
            <v>CWW-01</v>
          </cell>
          <cell r="W63" t="str">
            <v>Ouest</v>
          </cell>
          <cell r="X63" t="str">
            <v>Cité Soleil</v>
          </cell>
          <cell r="Y63" t="str">
            <v>HT0117</v>
          </cell>
          <cell r="Z63" t="str">
            <v>Cité Soleil</v>
          </cell>
          <cell r="AA63" t="str">
            <v>2e Section des Varreux</v>
          </cell>
          <cell r="AB63" t="str">
            <v>HT0117-01</v>
          </cell>
          <cell r="AC63" t="str">
            <v>2e Section des Varreux</v>
          </cell>
          <cell r="AD63" t="str">
            <v>Terre-noire</v>
          </cell>
          <cell r="AE63" t="str">
            <v/>
          </cell>
          <cell r="AF63" t="str">
            <v>cit_1</v>
          </cell>
          <cell r="AG63" t="str">
            <v>Terre-noire</v>
          </cell>
          <cell r="AH63" t="str">
            <v>Terre-noire</v>
          </cell>
          <cell r="AI63" t="str">
            <v>Marché de Terre Noire</v>
          </cell>
          <cell r="AJ63" t="str">
            <v/>
          </cell>
          <cell r="AK63" t="str">
            <v>terre_noir</v>
          </cell>
          <cell r="AL63" t="str">
            <v>Marché de Terre Noire</v>
          </cell>
          <cell r="AM63" t="str">
            <v>Marché de Terre Noire</v>
          </cell>
          <cell r="AN63" t="str">
            <v>Milieu urbain</v>
          </cell>
          <cell r="AO63" t="str">
            <v>Enquête auprès d'un client (pour l'eau de boisson et la situation sécuritaire)</v>
          </cell>
          <cell r="AP63" t="str">
            <v>Oui</v>
          </cell>
          <cell r="AQ63" t="str">
            <v/>
          </cell>
          <cell r="AR63" t="str">
            <v>Oui</v>
          </cell>
          <cell r="AS63" t="str">
            <v/>
          </cell>
          <cell r="AT63" t="str">
            <v>Femme</v>
          </cell>
          <cell r="AU63">
            <v>44530</v>
          </cell>
          <cell r="AV63">
            <v>44530</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Oui</v>
          </cell>
          <cell r="JG63" t="str">
            <v>Oui, je vais parfois/souvent chercher l'eau</v>
          </cell>
          <cell r="JH63" t="str">
            <v>boutique ou kiosque privé</v>
          </cell>
          <cell r="JI63" t="str">
            <v/>
          </cell>
          <cell r="JJ63" t="str">
            <v>boutique</v>
          </cell>
          <cell r="JK63" t="str">
            <v>boutik / kiòs priwe</v>
          </cell>
          <cell r="JL63" t="str">
            <v>boutik / kiòs priwe</v>
          </cell>
          <cell r="JM63" t="str">
            <v>Il n'y a pas d'autres options dans ma zone</v>
          </cell>
          <cell r="JN63" t="str">
            <v/>
          </cell>
          <cell r="JO63" t="str">
            <v>Moins de 15 min au total</v>
          </cell>
          <cell r="JP63" t="str">
            <v>gros bidon de 5 gallons (18,9 L)</v>
          </cell>
          <cell r="JQ63" t="str">
            <v>5gal</v>
          </cell>
          <cell r="JR63" t="str">
            <v>bidon ki vo 5 galon (18,9L)</v>
          </cell>
          <cell r="JS63" t="str">
            <v/>
          </cell>
          <cell r="JT63" t="str">
            <v/>
          </cell>
          <cell r="JU63" t="str">
            <v/>
          </cell>
          <cell r="JV63" t="str">
            <v/>
          </cell>
          <cell r="JW63" t="str">
            <v/>
          </cell>
          <cell r="JX63">
            <v>50</v>
          </cell>
          <cell r="JY63">
            <v>10</v>
          </cell>
          <cell r="JZ63" t="str">
            <v/>
          </cell>
          <cell r="KA63" t="str">
            <v>NA</v>
          </cell>
          <cell r="KB63">
            <v>10</v>
          </cell>
          <cell r="KC63" t="str">
            <v>Je ne sais pas, je ne souhaite pas répondre</v>
          </cell>
          <cell r="KD63" t="str">
            <v/>
          </cell>
          <cell r="KE63" t="str">
            <v>Oui</v>
          </cell>
          <cell r="KF63" t="str">
            <v>Problèmes de transport</v>
          </cell>
          <cell r="KG63">
            <v>0</v>
          </cell>
          <cell r="KH63">
            <v>1</v>
          </cell>
          <cell r="KI63">
            <v>0</v>
          </cell>
          <cell r="KJ63">
            <v>0</v>
          </cell>
          <cell r="KK63">
            <v>0</v>
          </cell>
          <cell r="KL63">
            <v>0</v>
          </cell>
          <cell r="KM63">
            <v>0</v>
          </cell>
          <cell r="KN63">
            <v>0</v>
          </cell>
          <cell r="KO63">
            <v>0</v>
          </cell>
          <cell r="KP63">
            <v>0</v>
          </cell>
          <cell r="KQ63">
            <v>0</v>
          </cell>
          <cell r="KR63" t="str">
            <v/>
          </cell>
          <cell r="KS63" t="str">
            <v>Oui</v>
          </cell>
          <cell r="KT63" t="str">
            <v>Autre</v>
          </cell>
          <cell r="KU63">
            <v>0</v>
          </cell>
          <cell r="KV63">
            <v>0</v>
          </cell>
          <cell r="KW63">
            <v>1</v>
          </cell>
          <cell r="KX63" t="str">
            <v>Pwoblem pou gaz</v>
          </cell>
          <cell r="KY63" t="str">
            <v>Les routes que j'utilise pour accéder au marché sont régulièrement bloquées</v>
          </cell>
          <cell r="KZ63">
            <v>1</v>
          </cell>
          <cell r="LA63">
            <v>0</v>
          </cell>
          <cell r="LB63">
            <v>0</v>
          </cell>
          <cell r="LC63">
            <v>0</v>
          </cell>
          <cell r="LD63">
            <v>0</v>
          </cell>
          <cell r="LE63">
            <v>0</v>
          </cell>
          <cell r="LF63" t="str">
            <v/>
          </cell>
          <cell r="LG63">
            <v>7</v>
          </cell>
          <cell r="LH63" t="str">
            <v>Riz Mais</v>
          </cell>
          <cell r="LI63">
            <v>0</v>
          </cell>
          <cell r="LJ63">
            <v>1</v>
          </cell>
          <cell r="LK63">
            <v>1</v>
          </cell>
          <cell r="LL63">
            <v>0</v>
          </cell>
          <cell r="LM63">
            <v>0</v>
          </cell>
          <cell r="LN63">
            <v>0</v>
          </cell>
          <cell r="LO63">
            <v>0</v>
          </cell>
          <cell r="LP63">
            <v>0</v>
          </cell>
          <cell r="LQ63">
            <v>0</v>
          </cell>
          <cell r="LR63">
            <v>0</v>
          </cell>
          <cell r="LS63" t="str">
            <v/>
          </cell>
          <cell r="LT63">
            <v>60</v>
          </cell>
          <cell r="LU63">
            <v>20</v>
          </cell>
          <cell r="LV63" t="str">
            <v/>
          </cell>
          <cell r="LW63" t="str">
            <v/>
          </cell>
          <cell r="LX63" t="str">
            <v/>
          </cell>
          <cell r="LY63" t="str">
            <v/>
          </cell>
          <cell r="LZ63" t="str">
            <v/>
          </cell>
          <cell r="MA63" t="str">
            <v>Dentifrice Déodorant Papier toilette</v>
          </cell>
          <cell r="MB63">
            <v>0</v>
          </cell>
          <cell r="MC63">
            <v>0</v>
          </cell>
          <cell r="MD63">
            <v>0</v>
          </cell>
          <cell r="ME63">
            <v>0</v>
          </cell>
          <cell r="MF63">
            <v>1</v>
          </cell>
          <cell r="MG63">
            <v>1</v>
          </cell>
          <cell r="MH63">
            <v>1</v>
          </cell>
          <cell r="MI63">
            <v>0</v>
          </cell>
          <cell r="MJ63">
            <v>0</v>
          </cell>
          <cell r="MK63">
            <v>0</v>
          </cell>
          <cell r="ML63" t="str">
            <v/>
          </cell>
          <cell r="MM63" t="str">
            <v/>
          </cell>
          <cell r="MN63" t="str">
            <v/>
          </cell>
          <cell r="MO63" t="str">
            <v/>
          </cell>
          <cell r="MP63">
            <v>2</v>
          </cell>
          <cell r="MQ63">
            <v>15</v>
          </cell>
          <cell r="MR63">
            <v>3</v>
          </cell>
          <cell r="MS63" t="str">
            <v/>
          </cell>
          <cell r="MT63" t="str">
            <v>Bâche Tôle Planche (2x4)</v>
          </cell>
          <cell r="MU63">
            <v>1</v>
          </cell>
          <cell r="MV63">
            <v>0</v>
          </cell>
          <cell r="MW63">
            <v>1</v>
          </cell>
          <cell r="MX63">
            <v>1</v>
          </cell>
          <cell r="MY63">
            <v>0</v>
          </cell>
          <cell r="MZ63">
            <v>0</v>
          </cell>
          <cell r="NA63">
            <v>0</v>
          </cell>
          <cell r="NB63">
            <v>0</v>
          </cell>
          <cell r="NC63">
            <v>0</v>
          </cell>
          <cell r="ND63">
            <v>0</v>
          </cell>
          <cell r="NE63">
            <v>0</v>
          </cell>
          <cell r="NF63">
            <v>0</v>
          </cell>
          <cell r="NG63">
            <v>0</v>
          </cell>
          <cell r="NH63">
            <v>70</v>
          </cell>
          <cell r="NI63" t="str">
            <v/>
          </cell>
          <cell r="NJ63">
            <v>20</v>
          </cell>
          <cell r="NK63">
            <v>24</v>
          </cell>
          <cell r="NL63" t="str">
            <v/>
          </cell>
          <cell r="NM63" t="str">
            <v/>
          </cell>
          <cell r="NN63" t="str">
            <v/>
          </cell>
          <cell r="NO63" t="str">
            <v/>
          </cell>
          <cell r="NP63" t="str">
            <v/>
          </cell>
          <cell r="NQ63" t="str">
            <v/>
          </cell>
          <cell r="NR63" t="str">
            <v/>
          </cell>
          <cell r="NS63" t="str">
            <v>Grande bassine Casserole Cuillère pour manger</v>
          </cell>
          <cell r="NT63">
            <v>0</v>
          </cell>
          <cell r="NU63">
            <v>1</v>
          </cell>
          <cell r="NV63">
            <v>0</v>
          </cell>
          <cell r="NW63">
            <v>0</v>
          </cell>
          <cell r="NX63">
            <v>1</v>
          </cell>
          <cell r="NY63">
            <v>0</v>
          </cell>
          <cell r="NZ63">
            <v>0</v>
          </cell>
          <cell r="OA63">
            <v>1</v>
          </cell>
          <cell r="OB63">
            <v>0</v>
          </cell>
          <cell r="OC63">
            <v>0</v>
          </cell>
          <cell r="OD63">
            <v>0</v>
          </cell>
          <cell r="OE63" t="str">
            <v/>
          </cell>
          <cell r="OF63">
            <v>2</v>
          </cell>
          <cell r="OG63" t="str">
            <v/>
          </cell>
          <cell r="OH63" t="str">
            <v/>
          </cell>
          <cell r="OI63">
            <v>2</v>
          </cell>
          <cell r="OJ63" t="str">
            <v/>
          </cell>
          <cell r="OK63" t="str">
            <v/>
          </cell>
          <cell r="OL63">
            <v>2</v>
          </cell>
          <cell r="OM63" t="str">
            <v/>
          </cell>
          <cell r="ON63" t="str">
            <v>Médicaments douleur (aspirine, …) Autres (précisez)</v>
          </cell>
          <cell r="OO63">
            <v>1</v>
          </cell>
          <cell r="OP63">
            <v>0</v>
          </cell>
          <cell r="OQ63">
            <v>0</v>
          </cell>
          <cell r="OR63">
            <v>0</v>
          </cell>
          <cell r="OS63">
            <v>0</v>
          </cell>
          <cell r="OT63">
            <v>0</v>
          </cell>
          <cell r="OU63">
            <v>0</v>
          </cell>
          <cell r="OV63">
            <v>1</v>
          </cell>
          <cell r="OW63">
            <v>0</v>
          </cell>
          <cell r="OX63" t="str">
            <v>Medikaman pou grip</v>
          </cell>
          <cell r="OY63" t="str">
            <v>Lampe torche Radio</v>
          </cell>
          <cell r="OZ63">
            <v>1</v>
          </cell>
          <cell r="PA63">
            <v>0</v>
          </cell>
          <cell r="PB63">
            <v>0</v>
          </cell>
          <cell r="PC63">
            <v>1</v>
          </cell>
          <cell r="PD63">
            <v>0</v>
          </cell>
          <cell r="PE63">
            <v>0</v>
          </cell>
          <cell r="PF63">
            <v>3</v>
          </cell>
          <cell r="PG63" t="str">
            <v/>
          </cell>
          <cell r="PH63" t="str">
            <v/>
          </cell>
          <cell r="PI63">
            <v>1</v>
          </cell>
          <cell r="PJ63" t="str">
            <v>Pelles Machette Râteau</v>
          </cell>
          <cell r="PK63">
            <v>1</v>
          </cell>
          <cell r="PL63">
            <v>1</v>
          </cell>
          <cell r="PM63">
            <v>1</v>
          </cell>
          <cell r="PN63">
            <v>0</v>
          </cell>
          <cell r="PO63">
            <v>0</v>
          </cell>
          <cell r="PP63">
            <v>0</v>
          </cell>
          <cell r="PQ63">
            <v>0</v>
          </cell>
          <cell r="PR63">
            <v>0</v>
          </cell>
          <cell r="PS63">
            <v>0</v>
          </cell>
          <cell r="PT63" t="str">
            <v>Autres (précisez) Pelles</v>
          </cell>
          <cell r="PU63">
            <v>1</v>
          </cell>
          <cell r="PV63">
            <v>0</v>
          </cell>
          <cell r="PW63">
            <v>0</v>
          </cell>
          <cell r="PX63">
            <v>0</v>
          </cell>
          <cell r="PY63">
            <v>0</v>
          </cell>
          <cell r="PZ63">
            <v>0</v>
          </cell>
          <cell r="QA63">
            <v>0</v>
          </cell>
          <cell r="QB63">
            <v>1</v>
          </cell>
          <cell r="QC63">
            <v>0</v>
          </cell>
          <cell r="QD63" t="str">
            <v>Râteau</v>
          </cell>
          <cell r="QE63">
            <v>0</v>
          </cell>
          <cell r="QF63">
            <v>1</v>
          </cell>
          <cell r="QG63">
            <v>0</v>
          </cell>
          <cell r="QH63">
            <v>0</v>
          </cell>
          <cell r="QI63">
            <v>0</v>
          </cell>
          <cell r="QJ63">
            <v>0</v>
          </cell>
          <cell r="QK63">
            <v>0</v>
          </cell>
          <cell r="QL63">
            <v>0</v>
          </cell>
          <cell r="QM63">
            <v>0</v>
          </cell>
          <cell r="QN63" t="str">
            <v>Machette</v>
          </cell>
          <cell r="QO63">
            <v>0</v>
          </cell>
          <cell r="QP63">
            <v>0</v>
          </cell>
          <cell r="QQ63">
            <v>1</v>
          </cell>
          <cell r="QR63">
            <v>0</v>
          </cell>
          <cell r="QS63">
            <v>0</v>
          </cell>
          <cell r="QT63">
            <v>0</v>
          </cell>
          <cell r="QU63">
            <v>0</v>
          </cell>
          <cell r="QV63">
            <v>0</v>
          </cell>
          <cell r="QW63">
            <v>0</v>
          </cell>
          <cell r="QX63" t="str">
            <v/>
          </cell>
          <cell r="QY63" t="str">
            <v/>
          </cell>
          <cell r="QZ63" t="str">
            <v/>
          </cell>
          <cell r="RA63" t="str">
            <v/>
          </cell>
          <cell r="RB63" t="str">
            <v/>
          </cell>
          <cell r="RC63" t="str">
            <v/>
          </cell>
          <cell r="RD63" t="str">
            <v/>
          </cell>
          <cell r="RE63" t="str">
            <v/>
          </cell>
          <cell r="RF63" t="str">
            <v/>
          </cell>
          <cell r="RG63" t="str">
            <v/>
          </cell>
          <cell r="RH63" t="str">
            <v/>
          </cell>
          <cell r="RI63" t="str">
            <v/>
          </cell>
          <cell r="RJ63" t="str">
            <v/>
          </cell>
          <cell r="RK63" t="str">
            <v/>
          </cell>
          <cell r="RL63" t="str">
            <v/>
          </cell>
          <cell r="RM63" t="str">
            <v/>
          </cell>
          <cell r="RN63" t="str">
            <v/>
          </cell>
          <cell r="RO63" t="str">
            <v/>
          </cell>
          <cell r="RP63" t="str">
            <v/>
          </cell>
          <cell r="RQ63" t="str">
            <v/>
          </cell>
          <cell r="RR63" t="str">
            <v/>
          </cell>
          <cell r="RS63" t="str">
            <v/>
          </cell>
          <cell r="RT63" t="str">
            <v/>
          </cell>
          <cell r="RU63" t="str">
            <v/>
          </cell>
          <cell r="RV63" t="str">
            <v/>
          </cell>
          <cell r="RW63" t="str">
            <v/>
          </cell>
          <cell r="RX63" t="str">
            <v/>
          </cell>
          <cell r="RY63" t="str">
            <v/>
          </cell>
          <cell r="RZ63" t="str">
            <v/>
          </cell>
          <cell r="SA63" t="str">
            <v/>
          </cell>
          <cell r="SB63" t="str">
            <v/>
          </cell>
          <cell r="SC63" t="str">
            <v/>
          </cell>
          <cell r="SD63" t="str">
            <v/>
          </cell>
          <cell r="SE63" t="str">
            <v/>
          </cell>
          <cell r="SF63" t="str">
            <v/>
          </cell>
          <cell r="SG63" t="str">
            <v/>
          </cell>
          <cell r="SH63" t="str">
            <v/>
          </cell>
          <cell r="SI63" t="str">
            <v/>
          </cell>
          <cell r="SJ63" t="str">
            <v/>
          </cell>
          <cell r="SK63" t="str">
            <v/>
          </cell>
          <cell r="SL63" t="str">
            <v>Paiement frais scolaire (paiement uniforme,…)</v>
          </cell>
          <cell r="SM63">
            <v>0</v>
          </cell>
          <cell r="SN63">
            <v>1</v>
          </cell>
          <cell r="SO63">
            <v>0</v>
          </cell>
          <cell r="SP63">
            <v>0</v>
          </cell>
          <cell r="SQ63">
            <v>0</v>
          </cell>
          <cell r="SR63">
            <v>0</v>
          </cell>
          <cell r="SS63" t="str">
            <v/>
          </cell>
          <cell r="ST63" t="str">
            <v/>
          </cell>
          <cell r="SU63" t="str">
            <v/>
          </cell>
          <cell r="SV63" t="str">
            <v/>
          </cell>
          <cell r="SW63" t="str">
            <v/>
          </cell>
          <cell r="SX63" t="str">
            <v/>
          </cell>
          <cell r="SY63" t="str">
            <v/>
          </cell>
          <cell r="SZ63" t="str">
            <v/>
          </cell>
          <cell r="TA63" t="str">
            <v/>
          </cell>
          <cell r="TB63" t="str">
            <v/>
          </cell>
          <cell r="TC63" t="str">
            <v/>
          </cell>
          <cell r="TD63" t="str">
            <v/>
          </cell>
          <cell r="TE63" t="str">
            <v/>
          </cell>
          <cell r="TF63" t="str">
            <v/>
          </cell>
          <cell r="TG63" t="str">
            <v/>
          </cell>
          <cell r="TH63" t="str">
            <v/>
          </cell>
          <cell r="TI63" t="str">
            <v/>
          </cell>
          <cell r="TJ63" t="str">
            <v/>
          </cell>
          <cell r="TK63" t="str">
            <v/>
          </cell>
          <cell r="TL63" t="str">
            <v/>
          </cell>
          <cell r="TM63" t="str">
            <v/>
          </cell>
          <cell r="TN63">
            <v>0</v>
          </cell>
          <cell r="TO63">
            <v>0</v>
          </cell>
          <cell r="TP63">
            <v>0</v>
          </cell>
          <cell r="TQ63">
            <v>0</v>
          </cell>
          <cell r="TR63">
            <v>0</v>
          </cell>
          <cell r="TS63" t="str">
            <v>Pour les produits agricoles, il n'y a pas de chiffres a choisir, on met articles a la place</v>
          </cell>
          <cell r="TT63" t="str">
            <v/>
          </cell>
          <cell r="TU63">
            <v>237502094</v>
          </cell>
          <cell r="TV63" t="str">
            <v>d3cef1e5-e863-4ccb-8d96-43d94939984b</v>
          </cell>
          <cell r="TW63">
            <v>44530.922858796293</v>
          </cell>
          <cell r="TX63" t="str">
            <v/>
          </cell>
          <cell r="TY63" t="str">
            <v/>
          </cell>
          <cell r="TZ63" t="str">
            <v>submitted_via_web</v>
          </cell>
          <cell r="UA63" t="str">
            <v>icsm_haiti</v>
          </cell>
          <cell r="UB63" t="str">
            <v/>
          </cell>
          <cell r="UC63">
            <v>65</v>
          </cell>
          <cell r="UD63" t="str">
            <v/>
          </cell>
        </row>
        <row r="64">
          <cell r="D64">
            <v>44530.595336157407</v>
          </cell>
          <cell r="E64">
            <v>44530.604266527778</v>
          </cell>
          <cell r="F64">
            <v>44530</v>
          </cell>
          <cell r="H64" t="str">
            <v>audit.csv</v>
          </cell>
          <cell r="I64" t="str">
            <v>icsm_haiti</v>
          </cell>
          <cell r="J64" t="str">
            <v/>
          </cell>
          <cell r="K64" t="str">
            <v/>
          </cell>
          <cell r="L64">
            <v>44530</v>
          </cell>
          <cell r="M64" t="str">
            <v>Concern</v>
          </cell>
          <cell r="N64" t="str">
            <v/>
          </cell>
          <cell r="O64" t="str">
            <v>concern</v>
          </cell>
          <cell r="P64" t="str">
            <v>Concern</v>
          </cell>
          <cell r="Q64" t="str">
            <v>Concern</v>
          </cell>
          <cell r="R64" t="str">
            <v>CWW-01</v>
          </cell>
          <cell r="S64" t="str">
            <v/>
          </cell>
          <cell r="T64" t="str">
            <v>cww_01</v>
          </cell>
          <cell r="U64" t="str">
            <v>CWW-01</v>
          </cell>
          <cell r="V64" t="str">
            <v>CWW-01</v>
          </cell>
          <cell r="W64" t="str">
            <v>Ouest</v>
          </cell>
          <cell r="X64" t="str">
            <v>Cité Soleil</v>
          </cell>
          <cell r="Y64" t="str">
            <v>HT0117</v>
          </cell>
          <cell r="Z64" t="str">
            <v>Cité Soleil</v>
          </cell>
          <cell r="AA64" t="str">
            <v>2e Section des Varreux</v>
          </cell>
          <cell r="AB64" t="str">
            <v>HT0117-01</v>
          </cell>
          <cell r="AC64" t="str">
            <v>2e Section des Varreux</v>
          </cell>
          <cell r="AD64" t="str">
            <v>Terre-noire</v>
          </cell>
          <cell r="AE64" t="str">
            <v/>
          </cell>
          <cell r="AF64" t="str">
            <v>cit_1</v>
          </cell>
          <cell r="AG64" t="str">
            <v>Terre-noire</v>
          </cell>
          <cell r="AH64" t="str">
            <v>Terre-noire</v>
          </cell>
          <cell r="AI64" t="str">
            <v>Marché de Terre Noire</v>
          </cell>
          <cell r="AJ64" t="str">
            <v/>
          </cell>
          <cell r="AK64" t="str">
            <v>terre_noir</v>
          </cell>
          <cell r="AL64" t="str">
            <v>Marché de Terre Noire</v>
          </cell>
          <cell r="AM64" t="str">
            <v>Marché de Terre Noire</v>
          </cell>
          <cell r="AN64" t="str">
            <v>Milieu urbain</v>
          </cell>
          <cell r="AO64" t="str">
            <v>Enquête auprès d'un client (pour l'eau de boisson et la situation sécuritaire)</v>
          </cell>
          <cell r="AP64" t="str">
            <v>Oui</v>
          </cell>
          <cell r="AQ64" t="str">
            <v/>
          </cell>
          <cell r="AR64" t="str">
            <v>Oui</v>
          </cell>
          <cell r="AS64" t="str">
            <v/>
          </cell>
          <cell r="AT64" t="str">
            <v>Femme</v>
          </cell>
          <cell r="AU64">
            <v>44530</v>
          </cell>
          <cell r="AV64">
            <v>44530</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Oui</v>
          </cell>
          <cell r="JG64" t="str">
            <v>Oui, je vais parfois/souvent chercher l'eau</v>
          </cell>
          <cell r="JH64" t="str">
            <v>boutique ou kiosque privé</v>
          </cell>
          <cell r="JI64" t="str">
            <v/>
          </cell>
          <cell r="JJ64" t="str">
            <v>boutique</v>
          </cell>
          <cell r="JK64" t="str">
            <v>boutik / kiòs priwe</v>
          </cell>
          <cell r="JL64" t="str">
            <v>boutik / kiòs priwe</v>
          </cell>
          <cell r="JM64" t="str">
            <v>Autre</v>
          </cell>
          <cell r="JN64" t="str">
            <v>Pou pwoteje w kont vye maladi</v>
          </cell>
          <cell r="JO64" t="str">
            <v>Moins de 15 min au total</v>
          </cell>
          <cell r="JP64" t="str">
            <v>petit bidon de 1 gallon (3,78 L)</v>
          </cell>
          <cell r="JQ64" t="str">
            <v>1gal</v>
          </cell>
          <cell r="JR64" t="str">
            <v>bidon ki vo 1 galon (3,78L)</v>
          </cell>
          <cell r="JS64" t="str">
            <v/>
          </cell>
          <cell r="JT64" t="str">
            <v/>
          </cell>
          <cell r="JU64" t="str">
            <v/>
          </cell>
          <cell r="JV64" t="str">
            <v/>
          </cell>
          <cell r="JW64" t="str">
            <v/>
          </cell>
          <cell r="JX64">
            <v>10</v>
          </cell>
          <cell r="JY64">
            <v>10</v>
          </cell>
          <cell r="JZ64" t="str">
            <v/>
          </cell>
          <cell r="KA64" t="str">
            <v>NA</v>
          </cell>
          <cell r="KB64">
            <v>10</v>
          </cell>
          <cell r="KC64" t="str">
            <v>Je ne sais pas, je ne souhaite pas répondre</v>
          </cell>
          <cell r="KD64" t="str">
            <v/>
          </cell>
          <cell r="KE64" t="str">
            <v>Oui</v>
          </cell>
          <cell r="KF64" t="str">
            <v>Problèmes de transport</v>
          </cell>
          <cell r="KG64">
            <v>0</v>
          </cell>
          <cell r="KH64">
            <v>1</v>
          </cell>
          <cell r="KI64">
            <v>0</v>
          </cell>
          <cell r="KJ64">
            <v>0</v>
          </cell>
          <cell r="KK64">
            <v>0</v>
          </cell>
          <cell r="KL64">
            <v>0</v>
          </cell>
          <cell r="KM64">
            <v>0</v>
          </cell>
          <cell r="KN64">
            <v>0</v>
          </cell>
          <cell r="KO64">
            <v>0</v>
          </cell>
          <cell r="KP64">
            <v>0</v>
          </cell>
          <cell r="KQ64">
            <v>0</v>
          </cell>
          <cell r="KR64" t="str">
            <v/>
          </cell>
          <cell r="KS64" t="str">
            <v>Oui</v>
          </cell>
          <cell r="KT64" t="str">
            <v>Autre</v>
          </cell>
          <cell r="KU64">
            <v>0</v>
          </cell>
          <cell r="KV64">
            <v>0</v>
          </cell>
          <cell r="KW64">
            <v>1</v>
          </cell>
          <cell r="KX64" t="str">
            <v>Tire ds la zone</v>
          </cell>
          <cell r="KY64" t="str">
            <v>Je ne me sens pas en sécurité lorsque j'accède au marché, car j'ai peur d'être pris pour cible ou d'être victime de violences.</v>
          </cell>
          <cell r="KZ64">
            <v>0</v>
          </cell>
          <cell r="LA64">
            <v>1</v>
          </cell>
          <cell r="LB64">
            <v>0</v>
          </cell>
          <cell r="LC64">
            <v>0</v>
          </cell>
          <cell r="LD64">
            <v>0</v>
          </cell>
          <cell r="LE64">
            <v>0</v>
          </cell>
          <cell r="LF64" t="str">
            <v/>
          </cell>
          <cell r="LG64">
            <v>8</v>
          </cell>
          <cell r="LH64" t="str">
            <v>Mais</v>
          </cell>
          <cell r="LI64">
            <v>0</v>
          </cell>
          <cell r="LJ64">
            <v>0</v>
          </cell>
          <cell r="LK64">
            <v>1</v>
          </cell>
          <cell r="LL64">
            <v>0</v>
          </cell>
          <cell r="LM64">
            <v>0</v>
          </cell>
          <cell r="LN64">
            <v>0</v>
          </cell>
          <cell r="LO64">
            <v>0</v>
          </cell>
          <cell r="LP64">
            <v>0</v>
          </cell>
          <cell r="LQ64">
            <v>0</v>
          </cell>
          <cell r="LR64">
            <v>0</v>
          </cell>
          <cell r="LS64" t="str">
            <v/>
          </cell>
          <cell r="LT64" t="str">
            <v/>
          </cell>
          <cell r="LU64">
            <v>30</v>
          </cell>
          <cell r="LV64" t="str">
            <v/>
          </cell>
          <cell r="LW64" t="str">
            <v/>
          </cell>
          <cell r="LX64" t="str">
            <v/>
          </cell>
          <cell r="LY64" t="str">
            <v/>
          </cell>
          <cell r="LZ64" t="str">
            <v/>
          </cell>
          <cell r="MA64" t="str">
            <v>Savon lessive Papier toilette Dentifrice Déodorant</v>
          </cell>
          <cell r="MB64">
            <v>0</v>
          </cell>
          <cell r="MC64">
            <v>1</v>
          </cell>
          <cell r="MD64">
            <v>0</v>
          </cell>
          <cell r="ME64">
            <v>0</v>
          </cell>
          <cell r="MF64">
            <v>1</v>
          </cell>
          <cell r="MG64">
            <v>1</v>
          </cell>
          <cell r="MH64">
            <v>1</v>
          </cell>
          <cell r="MI64">
            <v>0</v>
          </cell>
          <cell r="MJ64">
            <v>0</v>
          </cell>
          <cell r="MK64">
            <v>0</v>
          </cell>
          <cell r="ML64" t="str">
            <v/>
          </cell>
          <cell r="MM64">
            <v>30</v>
          </cell>
          <cell r="MN64" t="str">
            <v/>
          </cell>
          <cell r="MO64" t="str">
            <v/>
          </cell>
          <cell r="MP64">
            <v>4</v>
          </cell>
          <cell r="MQ64">
            <v>20</v>
          </cell>
          <cell r="MR64">
            <v>2</v>
          </cell>
          <cell r="MS64" t="str">
            <v/>
          </cell>
          <cell r="MT64" t="str">
            <v>Autres (précisez)</v>
          </cell>
          <cell r="MU64">
            <v>0</v>
          </cell>
          <cell r="MV64">
            <v>0</v>
          </cell>
          <cell r="MW64">
            <v>0</v>
          </cell>
          <cell r="MX64">
            <v>0</v>
          </cell>
          <cell r="MY64">
            <v>0</v>
          </cell>
          <cell r="MZ64">
            <v>0</v>
          </cell>
          <cell r="NA64">
            <v>0</v>
          </cell>
          <cell r="NB64">
            <v>0</v>
          </cell>
          <cell r="NC64">
            <v>0</v>
          </cell>
          <cell r="ND64">
            <v>0</v>
          </cell>
          <cell r="NE64">
            <v>0</v>
          </cell>
          <cell r="NF64">
            <v>1</v>
          </cell>
          <cell r="NG64">
            <v>0</v>
          </cell>
          <cell r="NH64" t="str">
            <v/>
          </cell>
          <cell r="NI64" t="str">
            <v/>
          </cell>
          <cell r="NJ64" t="str">
            <v/>
          </cell>
          <cell r="NK64" t="str">
            <v/>
          </cell>
          <cell r="NL64" t="str">
            <v/>
          </cell>
          <cell r="NM64" t="str">
            <v/>
          </cell>
          <cell r="NN64" t="str">
            <v/>
          </cell>
          <cell r="NO64" t="str">
            <v/>
          </cell>
          <cell r="NP64" t="str">
            <v/>
          </cell>
          <cell r="NQ64" t="str">
            <v/>
          </cell>
          <cell r="NR64" t="str">
            <v/>
          </cell>
          <cell r="NS64" t="str">
            <v>Casserole</v>
          </cell>
          <cell r="NT64">
            <v>0</v>
          </cell>
          <cell r="NU64">
            <v>1</v>
          </cell>
          <cell r="NV64">
            <v>0</v>
          </cell>
          <cell r="NW64">
            <v>0</v>
          </cell>
          <cell r="NX64">
            <v>0</v>
          </cell>
          <cell r="NY64">
            <v>0</v>
          </cell>
          <cell r="NZ64">
            <v>0</v>
          </cell>
          <cell r="OA64">
            <v>0</v>
          </cell>
          <cell r="OB64">
            <v>0</v>
          </cell>
          <cell r="OC64">
            <v>0</v>
          </cell>
          <cell r="OD64">
            <v>0</v>
          </cell>
          <cell r="OE64" t="str">
            <v/>
          </cell>
          <cell r="OF64">
            <v>2</v>
          </cell>
          <cell r="OG64" t="str">
            <v/>
          </cell>
          <cell r="OH64" t="str">
            <v/>
          </cell>
          <cell r="OI64" t="str">
            <v/>
          </cell>
          <cell r="OJ64" t="str">
            <v/>
          </cell>
          <cell r="OK64" t="str">
            <v/>
          </cell>
          <cell r="OL64" t="str">
            <v/>
          </cell>
          <cell r="OM64" t="str">
            <v/>
          </cell>
          <cell r="ON64" t="str">
            <v>Médicaments douleur (aspirine, …)</v>
          </cell>
          <cell r="OO64">
            <v>1</v>
          </cell>
          <cell r="OP64">
            <v>0</v>
          </cell>
          <cell r="OQ64">
            <v>0</v>
          </cell>
          <cell r="OR64">
            <v>0</v>
          </cell>
          <cell r="OS64">
            <v>0</v>
          </cell>
          <cell r="OT64">
            <v>0</v>
          </cell>
          <cell r="OU64">
            <v>0</v>
          </cell>
          <cell r="OV64">
            <v>0</v>
          </cell>
          <cell r="OW64">
            <v>0</v>
          </cell>
          <cell r="OX64" t="str">
            <v/>
          </cell>
          <cell r="OY64" t="str">
            <v>Radio</v>
          </cell>
          <cell r="OZ64">
            <v>0</v>
          </cell>
          <cell r="PA64">
            <v>0</v>
          </cell>
          <cell r="PB64">
            <v>0</v>
          </cell>
          <cell r="PC64">
            <v>1</v>
          </cell>
          <cell r="PD64">
            <v>0</v>
          </cell>
          <cell r="PE64">
            <v>0</v>
          </cell>
          <cell r="PF64" t="str">
            <v/>
          </cell>
          <cell r="PG64" t="str">
            <v/>
          </cell>
          <cell r="PH64" t="str">
            <v/>
          </cell>
          <cell r="PI64">
            <v>1</v>
          </cell>
          <cell r="PJ64" t="str">
            <v>Pelles Râteau Brouette</v>
          </cell>
          <cell r="PK64">
            <v>1</v>
          </cell>
          <cell r="PL64">
            <v>1</v>
          </cell>
          <cell r="PM64">
            <v>0</v>
          </cell>
          <cell r="PN64">
            <v>0</v>
          </cell>
          <cell r="PO64">
            <v>0</v>
          </cell>
          <cell r="PP64">
            <v>1</v>
          </cell>
          <cell r="PQ64">
            <v>0</v>
          </cell>
          <cell r="PR64">
            <v>0</v>
          </cell>
          <cell r="PS64">
            <v>0</v>
          </cell>
          <cell r="PT64" t="str">
            <v>Pelles</v>
          </cell>
          <cell r="PU64">
            <v>1</v>
          </cell>
          <cell r="PV64">
            <v>0</v>
          </cell>
          <cell r="PW64">
            <v>0</v>
          </cell>
          <cell r="PX64">
            <v>0</v>
          </cell>
          <cell r="PY64">
            <v>0</v>
          </cell>
          <cell r="PZ64">
            <v>0</v>
          </cell>
          <cell r="QA64">
            <v>0</v>
          </cell>
          <cell r="QB64">
            <v>0</v>
          </cell>
          <cell r="QC64">
            <v>0</v>
          </cell>
          <cell r="QD64" t="str">
            <v>Râteau</v>
          </cell>
          <cell r="QE64">
            <v>0</v>
          </cell>
          <cell r="QF64">
            <v>1</v>
          </cell>
          <cell r="QG64">
            <v>0</v>
          </cell>
          <cell r="QH64">
            <v>0</v>
          </cell>
          <cell r="QI64">
            <v>0</v>
          </cell>
          <cell r="QJ64">
            <v>0</v>
          </cell>
          <cell r="QK64">
            <v>0</v>
          </cell>
          <cell r="QL64">
            <v>0</v>
          </cell>
          <cell r="QM64">
            <v>0</v>
          </cell>
          <cell r="QN64" t="str">
            <v/>
          </cell>
          <cell r="QO64" t="str">
            <v/>
          </cell>
          <cell r="QP64" t="str">
            <v/>
          </cell>
          <cell r="QQ64" t="str">
            <v/>
          </cell>
          <cell r="QR64" t="str">
            <v/>
          </cell>
          <cell r="QS64" t="str">
            <v/>
          </cell>
          <cell r="QT64" t="str">
            <v/>
          </cell>
          <cell r="QU64" t="str">
            <v/>
          </cell>
          <cell r="QV64" t="str">
            <v/>
          </cell>
          <cell r="QW64" t="str">
            <v/>
          </cell>
          <cell r="QX64" t="str">
            <v/>
          </cell>
          <cell r="QY64" t="str">
            <v/>
          </cell>
          <cell r="QZ64" t="str">
            <v/>
          </cell>
          <cell r="RA64" t="str">
            <v/>
          </cell>
          <cell r="RB64" t="str">
            <v/>
          </cell>
          <cell r="RC64" t="str">
            <v/>
          </cell>
          <cell r="RD64" t="str">
            <v/>
          </cell>
          <cell r="RE64" t="str">
            <v/>
          </cell>
          <cell r="RF64" t="str">
            <v/>
          </cell>
          <cell r="RG64" t="str">
            <v/>
          </cell>
          <cell r="RH64" t="str">
            <v/>
          </cell>
          <cell r="RI64" t="str">
            <v/>
          </cell>
          <cell r="RJ64" t="str">
            <v/>
          </cell>
          <cell r="RK64" t="str">
            <v/>
          </cell>
          <cell r="RL64" t="str">
            <v/>
          </cell>
          <cell r="RM64" t="str">
            <v/>
          </cell>
          <cell r="RN64" t="str">
            <v/>
          </cell>
          <cell r="RO64" t="str">
            <v/>
          </cell>
          <cell r="RP64" t="str">
            <v/>
          </cell>
          <cell r="RQ64" t="str">
            <v/>
          </cell>
          <cell r="RR64" t="str">
            <v>Brouette</v>
          </cell>
          <cell r="RS64">
            <v>0</v>
          </cell>
          <cell r="RT64">
            <v>0</v>
          </cell>
          <cell r="RU64">
            <v>0</v>
          </cell>
          <cell r="RV64">
            <v>0</v>
          </cell>
          <cell r="RW64">
            <v>0</v>
          </cell>
          <cell r="RX64">
            <v>1</v>
          </cell>
          <cell r="RY64">
            <v>0</v>
          </cell>
          <cell r="RZ64">
            <v>0</v>
          </cell>
          <cell r="SA64">
            <v>0</v>
          </cell>
          <cell r="SB64" t="str">
            <v/>
          </cell>
          <cell r="SC64" t="str">
            <v/>
          </cell>
          <cell r="SD64" t="str">
            <v/>
          </cell>
          <cell r="SE64" t="str">
            <v/>
          </cell>
          <cell r="SF64" t="str">
            <v/>
          </cell>
          <cell r="SG64" t="str">
            <v/>
          </cell>
          <cell r="SH64" t="str">
            <v/>
          </cell>
          <cell r="SI64" t="str">
            <v/>
          </cell>
          <cell r="SJ64" t="str">
            <v/>
          </cell>
          <cell r="SK64" t="str">
            <v/>
          </cell>
          <cell r="SL64" t="str">
            <v>Paiement frais scolaire (paiement uniforme,…) Cahiers</v>
          </cell>
          <cell r="SM64">
            <v>0</v>
          </cell>
          <cell r="SN64">
            <v>1</v>
          </cell>
          <cell r="SO64">
            <v>1</v>
          </cell>
          <cell r="SP64">
            <v>0</v>
          </cell>
          <cell r="SQ64">
            <v>0</v>
          </cell>
          <cell r="SR64">
            <v>0</v>
          </cell>
          <cell r="SS64" t="str">
            <v/>
          </cell>
          <cell r="ST64" t="str">
            <v/>
          </cell>
          <cell r="SU64" t="str">
            <v/>
          </cell>
          <cell r="SV64" t="str">
            <v/>
          </cell>
          <cell r="SW64" t="str">
            <v/>
          </cell>
          <cell r="SX64" t="str">
            <v/>
          </cell>
          <cell r="SY64" t="str">
            <v/>
          </cell>
          <cell r="SZ64" t="str">
            <v>Cahiers</v>
          </cell>
          <cell r="TA64">
            <v>0</v>
          </cell>
          <cell r="TB64">
            <v>0</v>
          </cell>
          <cell r="TC64">
            <v>1</v>
          </cell>
          <cell r="TD64">
            <v>0</v>
          </cell>
          <cell r="TE64">
            <v>0</v>
          </cell>
          <cell r="TF64">
            <v>0</v>
          </cell>
          <cell r="TG64" t="str">
            <v/>
          </cell>
          <cell r="TH64" t="str">
            <v/>
          </cell>
          <cell r="TI64" t="str">
            <v/>
          </cell>
          <cell r="TJ64" t="str">
            <v/>
          </cell>
          <cell r="TK64" t="str">
            <v/>
          </cell>
          <cell r="TL64" t="str">
            <v/>
          </cell>
          <cell r="TM64" t="str">
            <v/>
          </cell>
          <cell r="TN64">
            <v>0</v>
          </cell>
          <cell r="TO64">
            <v>0</v>
          </cell>
          <cell r="TP64">
            <v>0</v>
          </cell>
          <cell r="TQ64">
            <v>0</v>
          </cell>
          <cell r="TR64">
            <v>0</v>
          </cell>
          <cell r="TS64" t="str">
            <v>Pour les intrants agricoles, on ne peut pas choisir des chiffres pour mettre la quantite</v>
          </cell>
          <cell r="TT64" t="str">
            <v/>
          </cell>
          <cell r="TU64">
            <v>237502098</v>
          </cell>
          <cell r="TV64" t="str">
            <v>f0f293d6-b07f-44ac-ae92-67c9278c6dca</v>
          </cell>
          <cell r="TW64">
            <v>44530.92287037037</v>
          </cell>
          <cell r="TX64" t="str">
            <v/>
          </cell>
          <cell r="TY64" t="str">
            <v/>
          </cell>
          <cell r="TZ64" t="str">
            <v>submitted_via_web</v>
          </cell>
          <cell r="UA64" t="str">
            <v>icsm_haiti</v>
          </cell>
          <cell r="UB64" t="str">
            <v/>
          </cell>
          <cell r="UC64">
            <v>66</v>
          </cell>
          <cell r="UD64" t="str">
            <v/>
          </cell>
        </row>
        <row r="65">
          <cell r="D65">
            <v>44530.606679375</v>
          </cell>
          <cell r="E65">
            <v>44530.610817905093</v>
          </cell>
          <cell r="F65">
            <v>44530</v>
          </cell>
          <cell r="H65" t="str">
            <v>audit.csv</v>
          </cell>
          <cell r="I65" t="str">
            <v>icsm_haiti</v>
          </cell>
          <cell r="J65" t="str">
            <v/>
          </cell>
          <cell r="K65" t="str">
            <v/>
          </cell>
          <cell r="L65">
            <v>44530</v>
          </cell>
          <cell r="M65" t="str">
            <v>Concern</v>
          </cell>
          <cell r="N65" t="str">
            <v/>
          </cell>
          <cell r="O65" t="str">
            <v>concern</v>
          </cell>
          <cell r="P65" t="str">
            <v>Concern</v>
          </cell>
          <cell r="Q65" t="str">
            <v>Concern</v>
          </cell>
          <cell r="R65" t="str">
            <v>CWW-01</v>
          </cell>
          <cell r="S65" t="str">
            <v/>
          </cell>
          <cell r="T65" t="str">
            <v>cww_01</v>
          </cell>
          <cell r="U65" t="str">
            <v>CWW-01</v>
          </cell>
          <cell r="V65" t="str">
            <v>CWW-01</v>
          </cell>
          <cell r="W65" t="str">
            <v>Ouest</v>
          </cell>
          <cell r="X65" t="str">
            <v>Cité Soleil</v>
          </cell>
          <cell r="Y65" t="str">
            <v>HT0117</v>
          </cell>
          <cell r="Z65" t="str">
            <v>Cité Soleil</v>
          </cell>
          <cell r="AA65" t="str">
            <v>2e Section des Varreux</v>
          </cell>
          <cell r="AB65" t="str">
            <v>HT0117-01</v>
          </cell>
          <cell r="AC65" t="str">
            <v>2e Section des Varreux</v>
          </cell>
          <cell r="AD65" t="str">
            <v>Terre-noire</v>
          </cell>
          <cell r="AE65" t="str">
            <v/>
          </cell>
          <cell r="AF65" t="str">
            <v>cit_1</v>
          </cell>
          <cell r="AG65" t="str">
            <v>Terre-noire</v>
          </cell>
          <cell r="AH65" t="str">
            <v>Terre-noire</v>
          </cell>
          <cell r="AI65" t="str">
            <v>Marché de Terre Noire</v>
          </cell>
          <cell r="AJ65" t="str">
            <v/>
          </cell>
          <cell r="AK65" t="str">
            <v>terre_noir</v>
          </cell>
          <cell r="AL65" t="str">
            <v>Marché de Terre Noire</v>
          </cell>
          <cell r="AM65" t="str">
            <v>Marché de Terre Noire</v>
          </cell>
          <cell r="AN65" t="str">
            <v>Milieu urbain</v>
          </cell>
          <cell r="AO65" t="str">
            <v>Enquête auprès d'un marchand</v>
          </cell>
          <cell r="AP65" t="str">
            <v>Oui</v>
          </cell>
          <cell r="AQ65" t="str">
            <v/>
          </cell>
          <cell r="AR65" t="str">
            <v>Oui</v>
          </cell>
          <cell r="AS65" t="str">
            <v/>
          </cell>
          <cell r="AT65" t="str">
            <v>Femme</v>
          </cell>
          <cell r="AU65">
            <v>44530</v>
          </cell>
          <cell r="AV65">
            <v>44530</v>
          </cell>
          <cell r="AW65" t="str">
            <v>Détaillant avec boutique</v>
          </cell>
          <cell r="AX65" t="str">
            <v/>
          </cell>
          <cell r="AY65" t="str">
            <v>Charbon de bois</v>
          </cell>
          <cell r="AZ65">
            <v>0</v>
          </cell>
          <cell r="BA65">
            <v>0</v>
          </cell>
          <cell r="BB65">
            <v>1</v>
          </cell>
          <cell r="BC65">
            <v>0</v>
          </cell>
          <cell r="BD65" t="str">
            <v>charbon</v>
          </cell>
          <cell r="BE65" t="str">
            <v>Charbon de bois</v>
          </cell>
          <cell r="BF65" t="str">
            <v>En espèces (Gourde)</v>
          </cell>
          <cell r="BG65">
            <v>1</v>
          </cell>
          <cell r="BH65">
            <v>0</v>
          </cell>
          <cell r="BI65">
            <v>0</v>
          </cell>
          <cell r="BJ65">
            <v>0</v>
          </cell>
          <cell r="BK65">
            <v>0</v>
          </cell>
          <cell r="BL65">
            <v>0</v>
          </cell>
          <cell r="BM65">
            <v>0</v>
          </cell>
          <cell r="BN65">
            <v>0</v>
          </cell>
          <cell r="BO65">
            <v>0</v>
          </cell>
          <cell r="BP65">
            <v>0</v>
          </cell>
          <cell r="BQ65" t="str">
            <v/>
          </cell>
          <cell r="BR65" t="str">
            <v>Non, il n'y a pas eu de variation</v>
          </cell>
          <cell r="BS65" t="str">
            <v>Je ne sais pas / Je ne souhaite pas répondre</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v>50</v>
          </cell>
          <cell r="IE65" t="str">
            <v>Oui</v>
          </cell>
          <cell r="IF65" t="str">
            <v>Non</v>
          </cell>
          <cell r="IG65" t="str">
            <v/>
          </cell>
          <cell r="IH65" t="str">
            <v/>
          </cell>
          <cell r="II65" t="str">
            <v/>
          </cell>
          <cell r="IJ65" t="str">
            <v/>
          </cell>
          <cell r="IK65" t="str">
            <v/>
          </cell>
          <cell r="IL65" t="str">
            <v/>
          </cell>
          <cell r="IM65" t="str">
            <v/>
          </cell>
          <cell r="IN65" t="str">
            <v/>
          </cell>
          <cell r="IO65" t="str">
            <v>Autre</v>
          </cell>
          <cell r="IP65">
            <v>0</v>
          </cell>
          <cell r="IQ65">
            <v>0</v>
          </cell>
          <cell r="IR65">
            <v>0</v>
          </cell>
          <cell r="IS65">
            <v>0</v>
          </cell>
          <cell r="IT65">
            <v>0</v>
          </cell>
          <cell r="IU65">
            <v>0</v>
          </cell>
          <cell r="IV65">
            <v>1</v>
          </cell>
          <cell r="IW65">
            <v>0</v>
          </cell>
          <cell r="IX65" t="str">
            <v>Pè pou kout poud sorcellerie</v>
          </cell>
          <cell r="IY65" t="str">
            <v>Oui</v>
          </cell>
          <cell r="IZ65" t="str">
            <v/>
          </cell>
          <cell r="JA65" t="str">
            <v>Charbon de bois</v>
          </cell>
          <cell r="JB65">
            <v>0</v>
          </cell>
          <cell r="JC65">
            <v>0</v>
          </cell>
          <cell r="JD65">
            <v>1</v>
          </cell>
          <cell r="JE65">
            <v>0</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cell r="MA65" t="str">
            <v/>
          </cell>
          <cell r="MB65" t="str">
            <v/>
          </cell>
          <cell r="MC65" t="str">
            <v/>
          </cell>
          <cell r="MD65" t="str">
            <v/>
          </cell>
          <cell r="ME65" t="str">
            <v/>
          </cell>
          <cell r="MF65" t="str">
            <v/>
          </cell>
          <cell r="MG65" t="str">
            <v/>
          </cell>
          <cell r="MH65" t="str">
            <v/>
          </cell>
          <cell r="MI65" t="str">
            <v/>
          </cell>
          <cell r="MJ65" t="str">
            <v/>
          </cell>
          <cell r="MK65" t="str">
            <v/>
          </cell>
          <cell r="ML65" t="str">
            <v/>
          </cell>
          <cell r="MM65" t="str">
            <v/>
          </cell>
          <cell r="MN65" t="str">
            <v/>
          </cell>
          <cell r="MO65" t="str">
            <v/>
          </cell>
          <cell r="MP65" t="str">
            <v/>
          </cell>
          <cell r="MQ65" t="str">
            <v/>
          </cell>
          <cell r="MR65" t="str">
            <v/>
          </cell>
          <cell r="MS65" t="str">
            <v/>
          </cell>
          <cell r="MT65" t="str">
            <v/>
          </cell>
          <cell r="MU65" t="str">
            <v/>
          </cell>
          <cell r="MV65" t="str">
            <v/>
          </cell>
          <cell r="MW65" t="str">
            <v/>
          </cell>
          <cell r="MX65" t="str">
            <v/>
          </cell>
          <cell r="MY65" t="str">
            <v/>
          </cell>
          <cell r="MZ65" t="str">
            <v/>
          </cell>
          <cell r="NA65" t="str">
            <v/>
          </cell>
          <cell r="NB65" t="str">
            <v/>
          </cell>
          <cell r="NC65" t="str">
            <v/>
          </cell>
          <cell r="ND65" t="str">
            <v/>
          </cell>
          <cell r="NE65" t="str">
            <v/>
          </cell>
          <cell r="NF65" t="str">
            <v/>
          </cell>
          <cell r="NG65" t="str">
            <v/>
          </cell>
          <cell r="NH65" t="str">
            <v/>
          </cell>
          <cell r="NI65" t="str">
            <v/>
          </cell>
          <cell r="NJ65" t="str">
            <v/>
          </cell>
          <cell r="NK65" t="str">
            <v/>
          </cell>
          <cell r="NL65" t="str">
            <v/>
          </cell>
          <cell r="NM65" t="str">
            <v/>
          </cell>
          <cell r="NN65" t="str">
            <v/>
          </cell>
          <cell r="NO65" t="str">
            <v/>
          </cell>
          <cell r="NP65" t="str">
            <v/>
          </cell>
          <cell r="NQ65" t="str">
            <v/>
          </cell>
          <cell r="NR65" t="str">
            <v/>
          </cell>
          <cell r="NS65" t="str">
            <v/>
          </cell>
          <cell r="NT65" t="str">
            <v/>
          </cell>
          <cell r="NU65" t="str">
            <v/>
          </cell>
          <cell r="NV65" t="str">
            <v/>
          </cell>
          <cell r="NW65" t="str">
            <v/>
          </cell>
          <cell r="NX65" t="str">
            <v/>
          </cell>
          <cell r="NY65" t="str">
            <v/>
          </cell>
          <cell r="NZ65" t="str">
            <v/>
          </cell>
          <cell r="OA65" t="str">
            <v/>
          </cell>
          <cell r="OB65" t="str">
            <v/>
          </cell>
          <cell r="OC65" t="str">
            <v/>
          </cell>
          <cell r="OD65" t="str">
            <v/>
          </cell>
          <cell r="OE65" t="str">
            <v/>
          </cell>
          <cell r="OF65" t="str">
            <v/>
          </cell>
          <cell r="OG65" t="str">
            <v/>
          </cell>
          <cell r="OH65" t="str">
            <v/>
          </cell>
          <cell r="OI65" t="str">
            <v/>
          </cell>
          <cell r="OJ65" t="str">
            <v/>
          </cell>
          <cell r="OK65" t="str">
            <v/>
          </cell>
          <cell r="OL65" t="str">
            <v/>
          </cell>
          <cell r="OM65" t="str">
            <v/>
          </cell>
          <cell r="ON65" t="str">
            <v/>
          </cell>
          <cell r="OO65" t="str">
            <v/>
          </cell>
          <cell r="OP65" t="str">
            <v/>
          </cell>
          <cell r="OQ65" t="str">
            <v/>
          </cell>
          <cell r="OR65" t="str">
            <v/>
          </cell>
          <cell r="OS65" t="str">
            <v/>
          </cell>
          <cell r="OT65" t="str">
            <v/>
          </cell>
          <cell r="OU65" t="str">
            <v/>
          </cell>
          <cell r="OV65" t="str">
            <v/>
          </cell>
          <cell r="OW65" t="str">
            <v/>
          </cell>
          <cell r="OX65" t="str">
            <v/>
          </cell>
          <cell r="OY65" t="str">
            <v/>
          </cell>
          <cell r="OZ65" t="str">
            <v/>
          </cell>
          <cell r="PA65" t="str">
            <v/>
          </cell>
          <cell r="PB65" t="str">
            <v/>
          </cell>
          <cell r="PC65" t="str">
            <v/>
          </cell>
          <cell r="PD65" t="str">
            <v/>
          </cell>
          <cell r="PE65" t="str">
            <v/>
          </cell>
          <cell r="PF65" t="str">
            <v/>
          </cell>
          <cell r="PG65" t="str">
            <v/>
          </cell>
          <cell r="PH65" t="str">
            <v/>
          </cell>
          <cell r="PI65" t="str">
            <v/>
          </cell>
          <cell r="PJ65" t="str">
            <v/>
          </cell>
          <cell r="PK65" t="str">
            <v/>
          </cell>
          <cell r="PL65" t="str">
            <v/>
          </cell>
          <cell r="PM65" t="str">
            <v/>
          </cell>
          <cell r="PN65" t="str">
            <v/>
          </cell>
          <cell r="PO65" t="str">
            <v/>
          </cell>
          <cell r="PP65" t="str">
            <v/>
          </cell>
          <cell r="PQ65" t="str">
            <v/>
          </cell>
          <cell r="PR65" t="str">
            <v/>
          </cell>
          <cell r="PS65" t="str">
            <v/>
          </cell>
          <cell r="PT65" t="str">
            <v/>
          </cell>
          <cell r="PU65" t="str">
            <v/>
          </cell>
          <cell r="PV65" t="str">
            <v/>
          </cell>
          <cell r="PW65" t="str">
            <v/>
          </cell>
          <cell r="PX65" t="str">
            <v/>
          </cell>
          <cell r="PY65" t="str">
            <v/>
          </cell>
          <cell r="PZ65" t="str">
            <v/>
          </cell>
          <cell r="QA65" t="str">
            <v/>
          </cell>
          <cell r="QB65" t="str">
            <v/>
          </cell>
          <cell r="QC65" t="str">
            <v/>
          </cell>
          <cell r="QD65" t="str">
            <v/>
          </cell>
          <cell r="QE65" t="str">
            <v/>
          </cell>
          <cell r="QF65" t="str">
            <v/>
          </cell>
          <cell r="QG65" t="str">
            <v/>
          </cell>
          <cell r="QH65" t="str">
            <v/>
          </cell>
          <cell r="QI65" t="str">
            <v/>
          </cell>
          <cell r="QJ65" t="str">
            <v/>
          </cell>
          <cell r="QK65" t="str">
            <v/>
          </cell>
          <cell r="QL65" t="str">
            <v/>
          </cell>
          <cell r="QM65" t="str">
            <v/>
          </cell>
          <cell r="QN65" t="str">
            <v/>
          </cell>
          <cell r="QO65" t="str">
            <v/>
          </cell>
          <cell r="QP65" t="str">
            <v/>
          </cell>
          <cell r="QQ65" t="str">
            <v/>
          </cell>
          <cell r="QR65" t="str">
            <v/>
          </cell>
          <cell r="QS65" t="str">
            <v/>
          </cell>
          <cell r="QT65" t="str">
            <v/>
          </cell>
          <cell r="QU65" t="str">
            <v/>
          </cell>
          <cell r="QV65" t="str">
            <v/>
          </cell>
          <cell r="QW65" t="str">
            <v/>
          </cell>
          <cell r="QX65" t="str">
            <v/>
          </cell>
          <cell r="QY65" t="str">
            <v/>
          </cell>
          <cell r="QZ65" t="str">
            <v/>
          </cell>
          <cell r="RA65" t="str">
            <v/>
          </cell>
          <cell r="RB65" t="str">
            <v/>
          </cell>
          <cell r="RC65" t="str">
            <v/>
          </cell>
          <cell r="RD65" t="str">
            <v/>
          </cell>
          <cell r="RE65" t="str">
            <v/>
          </cell>
          <cell r="RF65" t="str">
            <v/>
          </cell>
          <cell r="RG65" t="str">
            <v/>
          </cell>
          <cell r="RH65" t="str">
            <v/>
          </cell>
          <cell r="RI65" t="str">
            <v/>
          </cell>
          <cell r="RJ65" t="str">
            <v/>
          </cell>
          <cell r="RK65" t="str">
            <v/>
          </cell>
          <cell r="RL65" t="str">
            <v/>
          </cell>
          <cell r="RM65" t="str">
            <v/>
          </cell>
          <cell r="RN65" t="str">
            <v/>
          </cell>
          <cell r="RO65" t="str">
            <v/>
          </cell>
          <cell r="RP65" t="str">
            <v/>
          </cell>
          <cell r="RQ65" t="str">
            <v/>
          </cell>
          <cell r="RR65" t="str">
            <v/>
          </cell>
          <cell r="RS65" t="str">
            <v/>
          </cell>
          <cell r="RT65" t="str">
            <v/>
          </cell>
          <cell r="RU65" t="str">
            <v/>
          </cell>
          <cell r="RV65" t="str">
            <v/>
          </cell>
          <cell r="RW65" t="str">
            <v/>
          </cell>
          <cell r="RX65" t="str">
            <v/>
          </cell>
          <cell r="RY65" t="str">
            <v/>
          </cell>
          <cell r="RZ65" t="str">
            <v/>
          </cell>
          <cell r="SA65" t="str">
            <v/>
          </cell>
          <cell r="SB65" t="str">
            <v/>
          </cell>
          <cell r="SC65" t="str">
            <v/>
          </cell>
          <cell r="SD65" t="str">
            <v/>
          </cell>
          <cell r="SE65" t="str">
            <v/>
          </cell>
          <cell r="SF65" t="str">
            <v/>
          </cell>
          <cell r="SG65" t="str">
            <v/>
          </cell>
          <cell r="SH65" t="str">
            <v/>
          </cell>
          <cell r="SI65" t="str">
            <v/>
          </cell>
          <cell r="SJ65" t="str">
            <v/>
          </cell>
          <cell r="SK65" t="str">
            <v/>
          </cell>
          <cell r="SL65" t="str">
            <v/>
          </cell>
          <cell r="SM65" t="str">
            <v/>
          </cell>
          <cell r="SN65" t="str">
            <v/>
          </cell>
          <cell r="SO65" t="str">
            <v/>
          </cell>
          <cell r="SP65" t="str">
            <v/>
          </cell>
          <cell r="SQ65" t="str">
            <v/>
          </cell>
          <cell r="SR65" t="str">
            <v/>
          </cell>
          <cell r="SS65" t="str">
            <v/>
          </cell>
          <cell r="ST65" t="str">
            <v/>
          </cell>
          <cell r="SU65" t="str">
            <v/>
          </cell>
          <cell r="SV65" t="str">
            <v/>
          </cell>
          <cell r="SW65" t="str">
            <v/>
          </cell>
          <cell r="SX65" t="str">
            <v/>
          </cell>
          <cell r="SY65" t="str">
            <v/>
          </cell>
          <cell r="SZ65" t="str">
            <v/>
          </cell>
          <cell r="TA65" t="str">
            <v/>
          </cell>
          <cell r="TB65" t="str">
            <v/>
          </cell>
          <cell r="TC65" t="str">
            <v/>
          </cell>
          <cell r="TD65" t="str">
            <v/>
          </cell>
          <cell r="TE65" t="str">
            <v/>
          </cell>
          <cell r="TF65" t="str">
            <v/>
          </cell>
          <cell r="TG65" t="str">
            <v/>
          </cell>
          <cell r="TH65" t="str">
            <v/>
          </cell>
          <cell r="TI65" t="str">
            <v/>
          </cell>
          <cell r="TJ65" t="str">
            <v/>
          </cell>
          <cell r="TK65" t="str">
            <v/>
          </cell>
          <cell r="TL65" t="str">
            <v/>
          </cell>
          <cell r="TM65" t="str">
            <v/>
          </cell>
          <cell r="TN65">
            <v>0</v>
          </cell>
          <cell r="TO65">
            <v>0</v>
          </cell>
          <cell r="TP65">
            <v>0</v>
          </cell>
          <cell r="TQ65">
            <v>0</v>
          </cell>
          <cell r="TR65">
            <v>0</v>
          </cell>
          <cell r="TS65" t="str">
            <v>Les informations sont correctes</v>
          </cell>
          <cell r="TT65" t="str">
            <v/>
          </cell>
          <cell r="TU65">
            <v>237502102</v>
          </cell>
          <cell r="TV65" t="str">
            <v>fb5150aa-d0b6-44b0-93ea-7fe201db4ce7</v>
          </cell>
          <cell r="TW65">
            <v>44530.922881944447</v>
          </cell>
          <cell r="TX65" t="str">
            <v/>
          </cell>
          <cell r="TY65" t="str">
            <v/>
          </cell>
          <cell r="TZ65" t="str">
            <v>submitted_via_web</v>
          </cell>
          <cell r="UA65" t="str">
            <v>icsm_haiti</v>
          </cell>
          <cell r="UB65" t="str">
            <v/>
          </cell>
          <cell r="UC65">
            <v>67</v>
          </cell>
          <cell r="UD65" t="str">
            <v/>
          </cell>
        </row>
        <row r="66">
          <cell r="D66">
            <v>44530.612428078697</v>
          </cell>
          <cell r="E66">
            <v>44530.617122916658</v>
          </cell>
          <cell r="F66">
            <v>44530</v>
          </cell>
          <cell r="H66" t="str">
            <v>audit.csv</v>
          </cell>
          <cell r="I66" t="str">
            <v>icsm_haiti</v>
          </cell>
          <cell r="J66" t="str">
            <v/>
          </cell>
          <cell r="K66" t="str">
            <v/>
          </cell>
          <cell r="L66">
            <v>44530</v>
          </cell>
          <cell r="M66" t="str">
            <v>Concern</v>
          </cell>
          <cell r="N66" t="str">
            <v/>
          </cell>
          <cell r="O66" t="str">
            <v>concern</v>
          </cell>
          <cell r="P66" t="str">
            <v>Concern</v>
          </cell>
          <cell r="Q66" t="str">
            <v>Concern</v>
          </cell>
          <cell r="R66" t="str">
            <v>CWW-01</v>
          </cell>
          <cell r="S66" t="str">
            <v/>
          </cell>
          <cell r="T66" t="str">
            <v>cww_01</v>
          </cell>
          <cell r="U66" t="str">
            <v>CWW-01</v>
          </cell>
          <cell r="V66" t="str">
            <v>CWW-01</v>
          </cell>
          <cell r="W66" t="str">
            <v>Ouest</v>
          </cell>
          <cell r="X66" t="str">
            <v>Cité Soleil</v>
          </cell>
          <cell r="Y66" t="str">
            <v>HT0117</v>
          </cell>
          <cell r="Z66" t="str">
            <v>Cité Soleil</v>
          </cell>
          <cell r="AA66" t="str">
            <v>2e Section des Varreux</v>
          </cell>
          <cell r="AB66" t="str">
            <v>HT0117-01</v>
          </cell>
          <cell r="AC66" t="str">
            <v>2e Section des Varreux</v>
          </cell>
          <cell r="AD66" t="str">
            <v>Terre-noire</v>
          </cell>
          <cell r="AE66" t="str">
            <v/>
          </cell>
          <cell r="AF66" t="str">
            <v>cit_1</v>
          </cell>
          <cell r="AG66" t="str">
            <v>Terre-noire</v>
          </cell>
          <cell r="AH66" t="str">
            <v>Terre-noire</v>
          </cell>
          <cell r="AI66" t="str">
            <v>Marché de Terre Noire</v>
          </cell>
          <cell r="AJ66" t="str">
            <v/>
          </cell>
          <cell r="AK66" t="str">
            <v>terre_noir</v>
          </cell>
          <cell r="AL66" t="str">
            <v>Marché de Terre Noire</v>
          </cell>
          <cell r="AM66" t="str">
            <v>Marché de Terre Noire</v>
          </cell>
          <cell r="AN66" t="str">
            <v>Milieu urbain</v>
          </cell>
          <cell r="AO66" t="str">
            <v>Enquête auprès d'un marchand</v>
          </cell>
          <cell r="AP66" t="str">
            <v>Oui</v>
          </cell>
          <cell r="AQ66" t="str">
            <v/>
          </cell>
          <cell r="AR66" t="str">
            <v>Oui</v>
          </cell>
          <cell r="AS66" t="str">
            <v/>
          </cell>
          <cell r="AT66" t="str">
            <v>Femme</v>
          </cell>
          <cell r="AU66">
            <v>44530</v>
          </cell>
          <cell r="AV66">
            <v>44530</v>
          </cell>
          <cell r="AW66" t="str">
            <v>Détaillant avec boutique</v>
          </cell>
          <cell r="AX66" t="str">
            <v/>
          </cell>
          <cell r="AY66" t="str">
            <v>Charbon de bois</v>
          </cell>
          <cell r="AZ66">
            <v>0</v>
          </cell>
          <cell r="BA66">
            <v>0</v>
          </cell>
          <cell r="BB66">
            <v>1</v>
          </cell>
          <cell r="BC66">
            <v>0</v>
          </cell>
          <cell r="BD66" t="str">
            <v>charbon</v>
          </cell>
          <cell r="BE66" t="str">
            <v>Charbon de bois</v>
          </cell>
          <cell r="BF66" t="str">
            <v>En espèces (Gourde)</v>
          </cell>
          <cell r="BG66">
            <v>1</v>
          </cell>
          <cell r="BH66">
            <v>0</v>
          </cell>
          <cell r="BI66">
            <v>0</v>
          </cell>
          <cell r="BJ66">
            <v>0</v>
          </cell>
          <cell r="BK66">
            <v>0</v>
          </cell>
          <cell r="BL66">
            <v>0</v>
          </cell>
          <cell r="BM66">
            <v>0</v>
          </cell>
          <cell r="BN66">
            <v>0</v>
          </cell>
          <cell r="BO66">
            <v>0</v>
          </cell>
          <cell r="BP66">
            <v>0</v>
          </cell>
          <cell r="BQ66" t="str">
            <v/>
          </cell>
          <cell r="BR66" t="str">
            <v>Oui, il y a plus de commerçants par rapport au mois passé</v>
          </cell>
          <cell r="BS66" t="str">
            <v>Je ne sais pas / Je ne souhaite pas répondre</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v>50</v>
          </cell>
          <cell r="IE66" t="str">
            <v>Oui</v>
          </cell>
          <cell r="IF66" t="str">
            <v>Non</v>
          </cell>
          <cell r="IG66" t="str">
            <v/>
          </cell>
          <cell r="IH66" t="str">
            <v/>
          </cell>
          <cell r="II66" t="str">
            <v/>
          </cell>
          <cell r="IJ66" t="str">
            <v/>
          </cell>
          <cell r="IK66" t="str">
            <v/>
          </cell>
          <cell r="IL66" t="str">
            <v/>
          </cell>
          <cell r="IM66" t="str">
            <v/>
          </cell>
          <cell r="IN66" t="str">
            <v/>
          </cell>
          <cell r="IO66" t="str">
            <v>Aucune préoccupation particulière</v>
          </cell>
          <cell r="IP66">
            <v>0</v>
          </cell>
          <cell r="IQ66">
            <v>0</v>
          </cell>
          <cell r="IR66">
            <v>0</v>
          </cell>
          <cell r="IS66">
            <v>0</v>
          </cell>
          <cell r="IT66">
            <v>0</v>
          </cell>
          <cell r="IU66">
            <v>1</v>
          </cell>
          <cell r="IV66">
            <v>0</v>
          </cell>
          <cell r="IW66">
            <v>0</v>
          </cell>
          <cell r="IX66" t="str">
            <v/>
          </cell>
          <cell r="IY66" t="str">
            <v>Oui</v>
          </cell>
          <cell r="IZ66" t="str">
            <v/>
          </cell>
          <cell r="JA66" t="str">
            <v>Charbon de bois</v>
          </cell>
          <cell r="JB66">
            <v>0</v>
          </cell>
          <cell r="JC66">
            <v>0</v>
          </cell>
          <cell r="JD66">
            <v>1</v>
          </cell>
          <cell r="JE66">
            <v>0</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cell r="MA66" t="str">
            <v/>
          </cell>
          <cell r="MB66" t="str">
            <v/>
          </cell>
          <cell r="MC66" t="str">
            <v/>
          </cell>
          <cell r="MD66" t="str">
            <v/>
          </cell>
          <cell r="ME66" t="str">
            <v/>
          </cell>
          <cell r="MF66" t="str">
            <v/>
          </cell>
          <cell r="MG66" t="str">
            <v/>
          </cell>
          <cell r="MH66" t="str">
            <v/>
          </cell>
          <cell r="MI66" t="str">
            <v/>
          </cell>
          <cell r="MJ66" t="str">
            <v/>
          </cell>
          <cell r="MK66" t="str">
            <v/>
          </cell>
          <cell r="ML66" t="str">
            <v/>
          </cell>
          <cell r="MM66" t="str">
            <v/>
          </cell>
          <cell r="MN66" t="str">
            <v/>
          </cell>
          <cell r="MO66" t="str">
            <v/>
          </cell>
          <cell r="MP66" t="str">
            <v/>
          </cell>
          <cell r="MQ66" t="str">
            <v/>
          </cell>
          <cell r="MR66" t="str">
            <v/>
          </cell>
          <cell r="MS66" t="str">
            <v/>
          </cell>
          <cell r="MT66" t="str">
            <v/>
          </cell>
          <cell r="MU66" t="str">
            <v/>
          </cell>
          <cell r="MV66" t="str">
            <v/>
          </cell>
          <cell r="MW66" t="str">
            <v/>
          </cell>
          <cell r="MX66" t="str">
            <v/>
          </cell>
          <cell r="MY66" t="str">
            <v/>
          </cell>
          <cell r="MZ66" t="str">
            <v/>
          </cell>
          <cell r="NA66" t="str">
            <v/>
          </cell>
          <cell r="NB66" t="str">
            <v/>
          </cell>
          <cell r="NC66" t="str">
            <v/>
          </cell>
          <cell r="ND66" t="str">
            <v/>
          </cell>
          <cell r="NE66" t="str">
            <v/>
          </cell>
          <cell r="NF66" t="str">
            <v/>
          </cell>
          <cell r="NG66" t="str">
            <v/>
          </cell>
          <cell r="NH66" t="str">
            <v/>
          </cell>
          <cell r="NI66" t="str">
            <v/>
          </cell>
          <cell r="NJ66" t="str">
            <v/>
          </cell>
          <cell r="NK66" t="str">
            <v/>
          </cell>
          <cell r="NL66" t="str">
            <v/>
          </cell>
          <cell r="NM66" t="str">
            <v/>
          </cell>
          <cell r="NN66" t="str">
            <v/>
          </cell>
          <cell r="NO66" t="str">
            <v/>
          </cell>
          <cell r="NP66" t="str">
            <v/>
          </cell>
          <cell r="NQ66" t="str">
            <v/>
          </cell>
          <cell r="NR66" t="str">
            <v/>
          </cell>
          <cell r="NS66" t="str">
            <v/>
          </cell>
          <cell r="NT66" t="str">
            <v/>
          </cell>
          <cell r="NU66" t="str">
            <v/>
          </cell>
          <cell r="NV66" t="str">
            <v/>
          </cell>
          <cell r="NW66" t="str">
            <v/>
          </cell>
          <cell r="NX66" t="str">
            <v/>
          </cell>
          <cell r="NY66" t="str">
            <v/>
          </cell>
          <cell r="NZ66" t="str">
            <v/>
          </cell>
          <cell r="OA66" t="str">
            <v/>
          </cell>
          <cell r="OB66" t="str">
            <v/>
          </cell>
          <cell r="OC66" t="str">
            <v/>
          </cell>
          <cell r="OD66" t="str">
            <v/>
          </cell>
          <cell r="OE66" t="str">
            <v/>
          </cell>
          <cell r="OF66" t="str">
            <v/>
          </cell>
          <cell r="OG66" t="str">
            <v/>
          </cell>
          <cell r="OH66" t="str">
            <v/>
          </cell>
          <cell r="OI66" t="str">
            <v/>
          </cell>
          <cell r="OJ66" t="str">
            <v/>
          </cell>
          <cell r="OK66" t="str">
            <v/>
          </cell>
          <cell r="OL66" t="str">
            <v/>
          </cell>
          <cell r="OM66" t="str">
            <v/>
          </cell>
          <cell r="ON66" t="str">
            <v/>
          </cell>
          <cell r="OO66" t="str">
            <v/>
          </cell>
          <cell r="OP66" t="str">
            <v/>
          </cell>
          <cell r="OQ66" t="str">
            <v/>
          </cell>
          <cell r="OR66" t="str">
            <v/>
          </cell>
          <cell r="OS66" t="str">
            <v/>
          </cell>
          <cell r="OT66" t="str">
            <v/>
          </cell>
          <cell r="OU66" t="str">
            <v/>
          </cell>
          <cell r="OV66" t="str">
            <v/>
          </cell>
          <cell r="OW66" t="str">
            <v/>
          </cell>
          <cell r="OX66" t="str">
            <v/>
          </cell>
          <cell r="OY66" t="str">
            <v/>
          </cell>
          <cell r="OZ66" t="str">
            <v/>
          </cell>
          <cell r="PA66" t="str">
            <v/>
          </cell>
          <cell r="PB66" t="str">
            <v/>
          </cell>
          <cell r="PC66" t="str">
            <v/>
          </cell>
          <cell r="PD66" t="str">
            <v/>
          </cell>
          <cell r="PE66" t="str">
            <v/>
          </cell>
          <cell r="PF66" t="str">
            <v/>
          </cell>
          <cell r="PG66" t="str">
            <v/>
          </cell>
          <cell r="PH66" t="str">
            <v/>
          </cell>
          <cell r="PI66" t="str">
            <v/>
          </cell>
          <cell r="PJ66" t="str">
            <v/>
          </cell>
          <cell r="PK66" t="str">
            <v/>
          </cell>
          <cell r="PL66" t="str">
            <v/>
          </cell>
          <cell r="PM66" t="str">
            <v/>
          </cell>
          <cell r="PN66" t="str">
            <v/>
          </cell>
          <cell r="PO66" t="str">
            <v/>
          </cell>
          <cell r="PP66" t="str">
            <v/>
          </cell>
          <cell r="PQ66" t="str">
            <v/>
          </cell>
          <cell r="PR66" t="str">
            <v/>
          </cell>
          <cell r="PS66" t="str">
            <v/>
          </cell>
          <cell r="PT66" t="str">
            <v/>
          </cell>
          <cell r="PU66" t="str">
            <v/>
          </cell>
          <cell r="PV66" t="str">
            <v/>
          </cell>
          <cell r="PW66" t="str">
            <v/>
          </cell>
          <cell r="PX66" t="str">
            <v/>
          </cell>
          <cell r="PY66" t="str">
            <v/>
          </cell>
          <cell r="PZ66" t="str">
            <v/>
          </cell>
          <cell r="QA66" t="str">
            <v/>
          </cell>
          <cell r="QB66" t="str">
            <v/>
          </cell>
          <cell r="QC66" t="str">
            <v/>
          </cell>
          <cell r="QD66" t="str">
            <v/>
          </cell>
          <cell r="QE66" t="str">
            <v/>
          </cell>
          <cell r="QF66" t="str">
            <v/>
          </cell>
          <cell r="QG66" t="str">
            <v/>
          </cell>
          <cell r="QH66" t="str">
            <v/>
          </cell>
          <cell r="QI66" t="str">
            <v/>
          </cell>
          <cell r="QJ66" t="str">
            <v/>
          </cell>
          <cell r="QK66" t="str">
            <v/>
          </cell>
          <cell r="QL66" t="str">
            <v/>
          </cell>
          <cell r="QM66" t="str">
            <v/>
          </cell>
          <cell r="QN66" t="str">
            <v/>
          </cell>
          <cell r="QO66" t="str">
            <v/>
          </cell>
          <cell r="QP66" t="str">
            <v/>
          </cell>
          <cell r="QQ66" t="str">
            <v/>
          </cell>
          <cell r="QR66" t="str">
            <v/>
          </cell>
          <cell r="QS66" t="str">
            <v/>
          </cell>
          <cell r="QT66" t="str">
            <v/>
          </cell>
          <cell r="QU66" t="str">
            <v/>
          </cell>
          <cell r="QV66" t="str">
            <v/>
          </cell>
          <cell r="QW66" t="str">
            <v/>
          </cell>
          <cell r="QX66" t="str">
            <v/>
          </cell>
          <cell r="QY66" t="str">
            <v/>
          </cell>
          <cell r="QZ66" t="str">
            <v/>
          </cell>
          <cell r="RA66" t="str">
            <v/>
          </cell>
          <cell r="RB66" t="str">
            <v/>
          </cell>
          <cell r="RC66" t="str">
            <v/>
          </cell>
          <cell r="RD66" t="str">
            <v/>
          </cell>
          <cell r="RE66" t="str">
            <v/>
          </cell>
          <cell r="RF66" t="str">
            <v/>
          </cell>
          <cell r="RG66" t="str">
            <v/>
          </cell>
          <cell r="RH66" t="str">
            <v/>
          </cell>
          <cell r="RI66" t="str">
            <v/>
          </cell>
          <cell r="RJ66" t="str">
            <v/>
          </cell>
          <cell r="RK66" t="str">
            <v/>
          </cell>
          <cell r="RL66" t="str">
            <v/>
          </cell>
          <cell r="RM66" t="str">
            <v/>
          </cell>
          <cell r="RN66" t="str">
            <v/>
          </cell>
          <cell r="RO66" t="str">
            <v/>
          </cell>
          <cell r="RP66" t="str">
            <v/>
          </cell>
          <cell r="RQ66" t="str">
            <v/>
          </cell>
          <cell r="RR66" t="str">
            <v/>
          </cell>
          <cell r="RS66" t="str">
            <v/>
          </cell>
          <cell r="RT66" t="str">
            <v/>
          </cell>
          <cell r="RU66" t="str">
            <v/>
          </cell>
          <cell r="RV66" t="str">
            <v/>
          </cell>
          <cell r="RW66" t="str">
            <v/>
          </cell>
          <cell r="RX66" t="str">
            <v/>
          </cell>
          <cell r="RY66" t="str">
            <v/>
          </cell>
          <cell r="RZ66" t="str">
            <v/>
          </cell>
          <cell r="SA66" t="str">
            <v/>
          </cell>
          <cell r="SB66" t="str">
            <v/>
          </cell>
          <cell r="SC66" t="str">
            <v/>
          </cell>
          <cell r="SD66" t="str">
            <v/>
          </cell>
          <cell r="SE66" t="str">
            <v/>
          </cell>
          <cell r="SF66" t="str">
            <v/>
          </cell>
          <cell r="SG66" t="str">
            <v/>
          </cell>
          <cell r="SH66" t="str">
            <v/>
          </cell>
          <cell r="SI66" t="str">
            <v/>
          </cell>
          <cell r="SJ66" t="str">
            <v/>
          </cell>
          <cell r="SK66" t="str">
            <v/>
          </cell>
          <cell r="SL66" t="str">
            <v/>
          </cell>
          <cell r="SM66" t="str">
            <v/>
          </cell>
          <cell r="SN66" t="str">
            <v/>
          </cell>
          <cell r="SO66" t="str">
            <v/>
          </cell>
          <cell r="SP66" t="str">
            <v/>
          </cell>
          <cell r="SQ66" t="str">
            <v/>
          </cell>
          <cell r="SR66" t="str">
            <v/>
          </cell>
          <cell r="SS66" t="str">
            <v/>
          </cell>
          <cell r="ST66" t="str">
            <v/>
          </cell>
          <cell r="SU66" t="str">
            <v/>
          </cell>
          <cell r="SV66" t="str">
            <v/>
          </cell>
          <cell r="SW66" t="str">
            <v/>
          </cell>
          <cell r="SX66" t="str">
            <v/>
          </cell>
          <cell r="SY66" t="str">
            <v/>
          </cell>
          <cell r="SZ66" t="str">
            <v/>
          </cell>
          <cell r="TA66" t="str">
            <v/>
          </cell>
          <cell r="TB66" t="str">
            <v/>
          </cell>
          <cell r="TC66" t="str">
            <v/>
          </cell>
          <cell r="TD66" t="str">
            <v/>
          </cell>
          <cell r="TE66" t="str">
            <v/>
          </cell>
          <cell r="TF66" t="str">
            <v/>
          </cell>
          <cell r="TG66" t="str">
            <v/>
          </cell>
          <cell r="TH66" t="str">
            <v/>
          </cell>
          <cell r="TI66" t="str">
            <v/>
          </cell>
          <cell r="TJ66" t="str">
            <v/>
          </cell>
          <cell r="TK66" t="str">
            <v/>
          </cell>
          <cell r="TL66" t="str">
            <v/>
          </cell>
          <cell r="TM66" t="str">
            <v/>
          </cell>
          <cell r="TN66">
            <v>0</v>
          </cell>
          <cell r="TO66">
            <v>0</v>
          </cell>
          <cell r="TP66">
            <v>0</v>
          </cell>
          <cell r="TQ66">
            <v>0</v>
          </cell>
          <cell r="TR66">
            <v>0</v>
          </cell>
          <cell r="TS66" t="str">
            <v>Pour ce qui est dy type de commercant, c'est quelqu'on qui etale ces produits a meme le sol</v>
          </cell>
          <cell r="TT66" t="str">
            <v/>
          </cell>
          <cell r="TU66">
            <v>237502104</v>
          </cell>
          <cell r="TV66" t="str">
            <v>11bbfa74-6572-466f-9b6d-7b941eb90d9f</v>
          </cell>
          <cell r="TW66">
            <v>44530.922893518517</v>
          </cell>
          <cell r="TX66" t="str">
            <v/>
          </cell>
          <cell r="TY66" t="str">
            <v/>
          </cell>
          <cell r="TZ66" t="str">
            <v>submitted_via_web</v>
          </cell>
          <cell r="UA66" t="str">
            <v>icsm_haiti</v>
          </cell>
          <cell r="UB66" t="str">
            <v/>
          </cell>
          <cell r="UC66">
            <v>68</v>
          </cell>
          <cell r="UD66" t="str">
            <v/>
          </cell>
        </row>
        <row r="67">
          <cell r="D67">
            <v>44530.617469386583</v>
          </cell>
          <cell r="E67">
            <v>44530.620623958333</v>
          </cell>
          <cell r="F67">
            <v>44530</v>
          </cell>
          <cell r="H67" t="str">
            <v>audit.csv</v>
          </cell>
          <cell r="I67" t="str">
            <v>icsm_haiti</v>
          </cell>
          <cell r="J67" t="str">
            <v/>
          </cell>
          <cell r="K67" t="str">
            <v/>
          </cell>
          <cell r="L67">
            <v>44530</v>
          </cell>
          <cell r="M67" t="str">
            <v>Concern</v>
          </cell>
          <cell r="N67" t="str">
            <v/>
          </cell>
          <cell r="O67" t="str">
            <v>concern</v>
          </cell>
          <cell r="P67" t="str">
            <v>Concern</v>
          </cell>
          <cell r="Q67" t="str">
            <v>Concern</v>
          </cell>
          <cell r="R67" t="str">
            <v>CWW-01</v>
          </cell>
          <cell r="S67" t="str">
            <v/>
          </cell>
          <cell r="T67" t="str">
            <v>cww_01</v>
          </cell>
          <cell r="U67" t="str">
            <v>CWW-01</v>
          </cell>
          <cell r="V67" t="str">
            <v>CWW-01</v>
          </cell>
          <cell r="W67" t="str">
            <v>Ouest</v>
          </cell>
          <cell r="X67" t="str">
            <v>Cité Soleil</v>
          </cell>
          <cell r="Y67" t="str">
            <v>HT0117</v>
          </cell>
          <cell r="Z67" t="str">
            <v>Cité Soleil</v>
          </cell>
          <cell r="AA67" t="str">
            <v>2e Section des Varreux</v>
          </cell>
          <cell r="AB67" t="str">
            <v>HT0117-01</v>
          </cell>
          <cell r="AC67" t="str">
            <v>2e Section des Varreux</v>
          </cell>
          <cell r="AD67" t="str">
            <v>Terre-noire</v>
          </cell>
          <cell r="AE67" t="str">
            <v/>
          </cell>
          <cell r="AF67" t="str">
            <v>cit_1</v>
          </cell>
          <cell r="AG67" t="str">
            <v>Terre-noire</v>
          </cell>
          <cell r="AH67" t="str">
            <v>Terre-noire</v>
          </cell>
          <cell r="AI67" t="str">
            <v>Marché de Terre Noire</v>
          </cell>
          <cell r="AJ67" t="str">
            <v/>
          </cell>
          <cell r="AK67" t="str">
            <v>terre_noir</v>
          </cell>
          <cell r="AL67" t="str">
            <v>Marché de Terre Noire</v>
          </cell>
          <cell r="AM67" t="str">
            <v>Marché de Terre Noire</v>
          </cell>
          <cell r="AN67" t="str">
            <v>Milieu urbain</v>
          </cell>
          <cell r="AO67" t="str">
            <v>Enquête auprès d'un marchand</v>
          </cell>
          <cell r="AP67" t="str">
            <v>Oui</v>
          </cell>
          <cell r="AQ67" t="str">
            <v/>
          </cell>
          <cell r="AR67" t="str">
            <v>Oui</v>
          </cell>
          <cell r="AS67" t="str">
            <v/>
          </cell>
          <cell r="AT67" t="str">
            <v>Homme</v>
          </cell>
          <cell r="AU67">
            <v>44530</v>
          </cell>
          <cell r="AV67">
            <v>44530</v>
          </cell>
          <cell r="AW67" t="str">
            <v>Détaillant sur une table</v>
          </cell>
          <cell r="AX67" t="str">
            <v/>
          </cell>
          <cell r="AY67" t="str">
            <v>Charbon de bois</v>
          </cell>
          <cell r="AZ67">
            <v>0</v>
          </cell>
          <cell r="BA67">
            <v>0</v>
          </cell>
          <cell r="BB67">
            <v>1</v>
          </cell>
          <cell r="BC67">
            <v>0</v>
          </cell>
          <cell r="BD67" t="str">
            <v>charbon</v>
          </cell>
          <cell r="BE67" t="str">
            <v>Charbon de bois</v>
          </cell>
          <cell r="BF67" t="str">
            <v>En espèces (Gourde)</v>
          </cell>
          <cell r="BG67">
            <v>1</v>
          </cell>
          <cell r="BH67">
            <v>0</v>
          </cell>
          <cell r="BI67">
            <v>0</v>
          </cell>
          <cell r="BJ67">
            <v>0</v>
          </cell>
          <cell r="BK67">
            <v>0</v>
          </cell>
          <cell r="BL67">
            <v>0</v>
          </cell>
          <cell r="BM67">
            <v>0</v>
          </cell>
          <cell r="BN67">
            <v>0</v>
          </cell>
          <cell r="BO67">
            <v>0</v>
          </cell>
          <cell r="BP67">
            <v>0</v>
          </cell>
          <cell r="BQ67" t="str">
            <v/>
          </cell>
          <cell r="BR67" t="str">
            <v>Oui, il y a plus de commerçants par rapport au mois passé</v>
          </cell>
          <cell r="BS67" t="str">
            <v>Je ne sais pas / Je ne souhaite pas répondre</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v>50</v>
          </cell>
          <cell r="IE67" t="str">
            <v>Oui</v>
          </cell>
          <cell r="IF67" t="str">
            <v>Non</v>
          </cell>
          <cell r="IG67" t="str">
            <v/>
          </cell>
          <cell r="IH67" t="str">
            <v/>
          </cell>
          <cell r="II67" t="str">
            <v/>
          </cell>
          <cell r="IJ67" t="str">
            <v/>
          </cell>
          <cell r="IK67" t="str">
            <v/>
          </cell>
          <cell r="IL67" t="str">
            <v/>
          </cell>
          <cell r="IM67" t="str">
            <v/>
          </cell>
          <cell r="IN67" t="str">
            <v/>
          </cell>
          <cell r="IO67" t="str">
            <v>Risques d'être exposé à la violence</v>
          </cell>
          <cell r="IP67">
            <v>0</v>
          </cell>
          <cell r="IQ67">
            <v>0</v>
          </cell>
          <cell r="IR67">
            <v>0</v>
          </cell>
          <cell r="IS67">
            <v>0</v>
          </cell>
          <cell r="IT67">
            <v>1</v>
          </cell>
          <cell r="IU67">
            <v>0</v>
          </cell>
          <cell r="IV67">
            <v>0</v>
          </cell>
          <cell r="IW67">
            <v>0</v>
          </cell>
          <cell r="IX67" t="str">
            <v/>
          </cell>
          <cell r="IY67" t="str">
            <v>Oui</v>
          </cell>
          <cell r="IZ67" t="str">
            <v/>
          </cell>
          <cell r="JA67" t="str">
            <v>Charbon de bois</v>
          </cell>
          <cell r="JB67">
            <v>0</v>
          </cell>
          <cell r="JC67">
            <v>0</v>
          </cell>
          <cell r="JD67">
            <v>1</v>
          </cell>
          <cell r="JE67">
            <v>0</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cell r="MA67" t="str">
            <v/>
          </cell>
          <cell r="MB67" t="str">
            <v/>
          </cell>
          <cell r="MC67" t="str">
            <v/>
          </cell>
          <cell r="MD67" t="str">
            <v/>
          </cell>
          <cell r="ME67" t="str">
            <v/>
          </cell>
          <cell r="MF67" t="str">
            <v/>
          </cell>
          <cell r="MG67" t="str">
            <v/>
          </cell>
          <cell r="MH67" t="str">
            <v/>
          </cell>
          <cell r="MI67" t="str">
            <v/>
          </cell>
          <cell r="MJ67" t="str">
            <v/>
          </cell>
          <cell r="MK67" t="str">
            <v/>
          </cell>
          <cell r="ML67" t="str">
            <v/>
          </cell>
          <cell r="MM67" t="str">
            <v/>
          </cell>
          <cell r="MN67" t="str">
            <v/>
          </cell>
          <cell r="MO67" t="str">
            <v/>
          </cell>
          <cell r="MP67" t="str">
            <v/>
          </cell>
          <cell r="MQ67" t="str">
            <v/>
          </cell>
          <cell r="MR67" t="str">
            <v/>
          </cell>
          <cell r="MS67" t="str">
            <v/>
          </cell>
          <cell r="MT67" t="str">
            <v/>
          </cell>
          <cell r="MU67" t="str">
            <v/>
          </cell>
          <cell r="MV67" t="str">
            <v/>
          </cell>
          <cell r="MW67" t="str">
            <v/>
          </cell>
          <cell r="MX67" t="str">
            <v/>
          </cell>
          <cell r="MY67" t="str">
            <v/>
          </cell>
          <cell r="MZ67" t="str">
            <v/>
          </cell>
          <cell r="NA67" t="str">
            <v/>
          </cell>
          <cell r="NB67" t="str">
            <v/>
          </cell>
          <cell r="NC67" t="str">
            <v/>
          </cell>
          <cell r="ND67" t="str">
            <v/>
          </cell>
          <cell r="NE67" t="str">
            <v/>
          </cell>
          <cell r="NF67" t="str">
            <v/>
          </cell>
          <cell r="NG67" t="str">
            <v/>
          </cell>
          <cell r="NH67" t="str">
            <v/>
          </cell>
          <cell r="NI67" t="str">
            <v/>
          </cell>
          <cell r="NJ67" t="str">
            <v/>
          </cell>
          <cell r="NK67" t="str">
            <v/>
          </cell>
          <cell r="NL67" t="str">
            <v/>
          </cell>
          <cell r="NM67" t="str">
            <v/>
          </cell>
          <cell r="NN67" t="str">
            <v/>
          </cell>
          <cell r="NO67" t="str">
            <v/>
          </cell>
          <cell r="NP67" t="str">
            <v/>
          </cell>
          <cell r="NQ67" t="str">
            <v/>
          </cell>
          <cell r="NR67" t="str">
            <v/>
          </cell>
          <cell r="NS67" t="str">
            <v/>
          </cell>
          <cell r="NT67" t="str">
            <v/>
          </cell>
          <cell r="NU67" t="str">
            <v/>
          </cell>
          <cell r="NV67" t="str">
            <v/>
          </cell>
          <cell r="NW67" t="str">
            <v/>
          </cell>
          <cell r="NX67" t="str">
            <v/>
          </cell>
          <cell r="NY67" t="str">
            <v/>
          </cell>
          <cell r="NZ67" t="str">
            <v/>
          </cell>
          <cell r="OA67" t="str">
            <v/>
          </cell>
          <cell r="OB67" t="str">
            <v/>
          </cell>
          <cell r="OC67" t="str">
            <v/>
          </cell>
          <cell r="OD67" t="str">
            <v/>
          </cell>
          <cell r="OE67" t="str">
            <v/>
          </cell>
          <cell r="OF67" t="str">
            <v/>
          </cell>
          <cell r="OG67" t="str">
            <v/>
          </cell>
          <cell r="OH67" t="str">
            <v/>
          </cell>
          <cell r="OI67" t="str">
            <v/>
          </cell>
          <cell r="OJ67" t="str">
            <v/>
          </cell>
          <cell r="OK67" t="str">
            <v/>
          </cell>
          <cell r="OL67" t="str">
            <v/>
          </cell>
          <cell r="OM67" t="str">
            <v/>
          </cell>
          <cell r="ON67" t="str">
            <v/>
          </cell>
          <cell r="OO67" t="str">
            <v/>
          </cell>
          <cell r="OP67" t="str">
            <v/>
          </cell>
          <cell r="OQ67" t="str">
            <v/>
          </cell>
          <cell r="OR67" t="str">
            <v/>
          </cell>
          <cell r="OS67" t="str">
            <v/>
          </cell>
          <cell r="OT67" t="str">
            <v/>
          </cell>
          <cell r="OU67" t="str">
            <v/>
          </cell>
          <cell r="OV67" t="str">
            <v/>
          </cell>
          <cell r="OW67" t="str">
            <v/>
          </cell>
          <cell r="OX67" t="str">
            <v/>
          </cell>
          <cell r="OY67" t="str">
            <v/>
          </cell>
          <cell r="OZ67" t="str">
            <v/>
          </cell>
          <cell r="PA67" t="str">
            <v/>
          </cell>
          <cell r="PB67" t="str">
            <v/>
          </cell>
          <cell r="PC67" t="str">
            <v/>
          </cell>
          <cell r="PD67" t="str">
            <v/>
          </cell>
          <cell r="PE67" t="str">
            <v/>
          </cell>
          <cell r="PF67" t="str">
            <v/>
          </cell>
          <cell r="PG67" t="str">
            <v/>
          </cell>
          <cell r="PH67" t="str">
            <v/>
          </cell>
          <cell r="PI67" t="str">
            <v/>
          </cell>
          <cell r="PJ67" t="str">
            <v/>
          </cell>
          <cell r="PK67" t="str">
            <v/>
          </cell>
          <cell r="PL67" t="str">
            <v/>
          </cell>
          <cell r="PM67" t="str">
            <v/>
          </cell>
          <cell r="PN67" t="str">
            <v/>
          </cell>
          <cell r="PO67" t="str">
            <v/>
          </cell>
          <cell r="PP67" t="str">
            <v/>
          </cell>
          <cell r="PQ67" t="str">
            <v/>
          </cell>
          <cell r="PR67" t="str">
            <v/>
          </cell>
          <cell r="PS67" t="str">
            <v/>
          </cell>
          <cell r="PT67" t="str">
            <v/>
          </cell>
          <cell r="PU67" t="str">
            <v/>
          </cell>
          <cell r="PV67" t="str">
            <v/>
          </cell>
          <cell r="PW67" t="str">
            <v/>
          </cell>
          <cell r="PX67" t="str">
            <v/>
          </cell>
          <cell r="PY67" t="str">
            <v/>
          </cell>
          <cell r="PZ67" t="str">
            <v/>
          </cell>
          <cell r="QA67" t="str">
            <v/>
          </cell>
          <cell r="QB67" t="str">
            <v/>
          </cell>
          <cell r="QC67" t="str">
            <v/>
          </cell>
          <cell r="QD67" t="str">
            <v/>
          </cell>
          <cell r="QE67" t="str">
            <v/>
          </cell>
          <cell r="QF67" t="str">
            <v/>
          </cell>
          <cell r="QG67" t="str">
            <v/>
          </cell>
          <cell r="QH67" t="str">
            <v/>
          </cell>
          <cell r="QI67" t="str">
            <v/>
          </cell>
          <cell r="QJ67" t="str">
            <v/>
          </cell>
          <cell r="QK67" t="str">
            <v/>
          </cell>
          <cell r="QL67" t="str">
            <v/>
          </cell>
          <cell r="QM67" t="str">
            <v/>
          </cell>
          <cell r="QN67" t="str">
            <v/>
          </cell>
          <cell r="QO67" t="str">
            <v/>
          </cell>
          <cell r="QP67" t="str">
            <v/>
          </cell>
          <cell r="QQ67" t="str">
            <v/>
          </cell>
          <cell r="QR67" t="str">
            <v/>
          </cell>
          <cell r="QS67" t="str">
            <v/>
          </cell>
          <cell r="QT67" t="str">
            <v/>
          </cell>
          <cell r="QU67" t="str">
            <v/>
          </cell>
          <cell r="QV67" t="str">
            <v/>
          </cell>
          <cell r="QW67" t="str">
            <v/>
          </cell>
          <cell r="QX67" t="str">
            <v/>
          </cell>
          <cell r="QY67" t="str">
            <v/>
          </cell>
          <cell r="QZ67" t="str">
            <v/>
          </cell>
          <cell r="RA67" t="str">
            <v/>
          </cell>
          <cell r="RB67" t="str">
            <v/>
          </cell>
          <cell r="RC67" t="str">
            <v/>
          </cell>
          <cell r="RD67" t="str">
            <v/>
          </cell>
          <cell r="RE67" t="str">
            <v/>
          </cell>
          <cell r="RF67" t="str">
            <v/>
          </cell>
          <cell r="RG67" t="str">
            <v/>
          </cell>
          <cell r="RH67" t="str">
            <v/>
          </cell>
          <cell r="RI67" t="str">
            <v/>
          </cell>
          <cell r="RJ67" t="str">
            <v/>
          </cell>
          <cell r="RK67" t="str">
            <v/>
          </cell>
          <cell r="RL67" t="str">
            <v/>
          </cell>
          <cell r="RM67" t="str">
            <v/>
          </cell>
          <cell r="RN67" t="str">
            <v/>
          </cell>
          <cell r="RO67" t="str">
            <v/>
          </cell>
          <cell r="RP67" t="str">
            <v/>
          </cell>
          <cell r="RQ67" t="str">
            <v/>
          </cell>
          <cell r="RR67" t="str">
            <v/>
          </cell>
          <cell r="RS67" t="str">
            <v/>
          </cell>
          <cell r="RT67" t="str">
            <v/>
          </cell>
          <cell r="RU67" t="str">
            <v/>
          </cell>
          <cell r="RV67" t="str">
            <v/>
          </cell>
          <cell r="RW67" t="str">
            <v/>
          </cell>
          <cell r="RX67" t="str">
            <v/>
          </cell>
          <cell r="RY67" t="str">
            <v/>
          </cell>
          <cell r="RZ67" t="str">
            <v/>
          </cell>
          <cell r="SA67" t="str">
            <v/>
          </cell>
          <cell r="SB67" t="str">
            <v/>
          </cell>
          <cell r="SC67" t="str">
            <v/>
          </cell>
          <cell r="SD67" t="str">
            <v/>
          </cell>
          <cell r="SE67" t="str">
            <v/>
          </cell>
          <cell r="SF67" t="str">
            <v/>
          </cell>
          <cell r="SG67" t="str">
            <v/>
          </cell>
          <cell r="SH67" t="str">
            <v/>
          </cell>
          <cell r="SI67" t="str">
            <v/>
          </cell>
          <cell r="SJ67" t="str">
            <v/>
          </cell>
          <cell r="SK67" t="str">
            <v/>
          </cell>
          <cell r="SL67" t="str">
            <v/>
          </cell>
          <cell r="SM67" t="str">
            <v/>
          </cell>
          <cell r="SN67" t="str">
            <v/>
          </cell>
          <cell r="SO67" t="str">
            <v/>
          </cell>
          <cell r="SP67" t="str">
            <v/>
          </cell>
          <cell r="SQ67" t="str">
            <v/>
          </cell>
          <cell r="SR67" t="str">
            <v/>
          </cell>
          <cell r="SS67" t="str">
            <v/>
          </cell>
          <cell r="ST67" t="str">
            <v/>
          </cell>
          <cell r="SU67" t="str">
            <v/>
          </cell>
          <cell r="SV67" t="str">
            <v/>
          </cell>
          <cell r="SW67" t="str">
            <v/>
          </cell>
          <cell r="SX67" t="str">
            <v/>
          </cell>
          <cell r="SY67" t="str">
            <v/>
          </cell>
          <cell r="SZ67" t="str">
            <v/>
          </cell>
          <cell r="TA67" t="str">
            <v/>
          </cell>
          <cell r="TB67" t="str">
            <v/>
          </cell>
          <cell r="TC67" t="str">
            <v/>
          </cell>
          <cell r="TD67" t="str">
            <v/>
          </cell>
          <cell r="TE67" t="str">
            <v/>
          </cell>
          <cell r="TF67" t="str">
            <v/>
          </cell>
          <cell r="TG67" t="str">
            <v/>
          </cell>
          <cell r="TH67" t="str">
            <v/>
          </cell>
          <cell r="TI67" t="str">
            <v/>
          </cell>
          <cell r="TJ67" t="str">
            <v/>
          </cell>
          <cell r="TK67" t="str">
            <v/>
          </cell>
          <cell r="TL67" t="str">
            <v/>
          </cell>
          <cell r="TM67" t="str">
            <v/>
          </cell>
          <cell r="TN67">
            <v>0</v>
          </cell>
          <cell r="TO67">
            <v>0</v>
          </cell>
          <cell r="TP67">
            <v>0</v>
          </cell>
          <cell r="TQ67">
            <v>0</v>
          </cell>
          <cell r="TR67">
            <v>0</v>
          </cell>
          <cell r="TS67" t="str">
            <v>C'est un detaillant</v>
          </cell>
          <cell r="TT67" t="str">
            <v/>
          </cell>
          <cell r="TU67">
            <v>237502107</v>
          </cell>
          <cell r="TV67" t="str">
            <v>d76d839c-e397-4861-b232-afa4552c13eb</v>
          </cell>
          <cell r="TW67">
            <v>44530.922905092593</v>
          </cell>
          <cell r="TX67" t="str">
            <v/>
          </cell>
          <cell r="TY67" t="str">
            <v/>
          </cell>
          <cell r="TZ67" t="str">
            <v>submitted_via_web</v>
          </cell>
          <cell r="UA67" t="str">
            <v>icsm_haiti</v>
          </cell>
          <cell r="UB67" t="str">
            <v/>
          </cell>
          <cell r="UC67">
            <v>69</v>
          </cell>
          <cell r="UD67" t="str">
            <v/>
          </cell>
        </row>
        <row r="68">
          <cell r="D68">
            <v>44530.621500868052</v>
          </cell>
          <cell r="E68">
            <v>44530.624418194442</v>
          </cell>
          <cell r="F68">
            <v>44530</v>
          </cell>
          <cell r="H68" t="str">
            <v>audit.csv</v>
          </cell>
          <cell r="I68" t="str">
            <v>icsm_haiti</v>
          </cell>
          <cell r="J68" t="str">
            <v/>
          </cell>
          <cell r="K68" t="str">
            <v/>
          </cell>
          <cell r="L68">
            <v>44530</v>
          </cell>
          <cell r="M68" t="str">
            <v>Concern</v>
          </cell>
          <cell r="N68" t="str">
            <v/>
          </cell>
          <cell r="O68" t="str">
            <v>concern</v>
          </cell>
          <cell r="P68" t="str">
            <v>Concern</v>
          </cell>
          <cell r="Q68" t="str">
            <v>Concern</v>
          </cell>
          <cell r="R68" t="str">
            <v>CWW-01</v>
          </cell>
          <cell r="S68" t="str">
            <v/>
          </cell>
          <cell r="T68" t="str">
            <v>cww_01</v>
          </cell>
          <cell r="U68" t="str">
            <v>CWW-01</v>
          </cell>
          <cell r="V68" t="str">
            <v>CWW-01</v>
          </cell>
          <cell r="W68" t="str">
            <v>Ouest</v>
          </cell>
          <cell r="X68" t="str">
            <v>Cité Soleil</v>
          </cell>
          <cell r="Y68" t="str">
            <v>HT0117</v>
          </cell>
          <cell r="Z68" t="str">
            <v>Cité Soleil</v>
          </cell>
          <cell r="AA68" t="str">
            <v>2e Section des Varreux</v>
          </cell>
          <cell r="AB68" t="str">
            <v>HT0117-01</v>
          </cell>
          <cell r="AC68" t="str">
            <v>2e Section des Varreux</v>
          </cell>
          <cell r="AD68" t="str">
            <v>Terre-noire</v>
          </cell>
          <cell r="AE68" t="str">
            <v/>
          </cell>
          <cell r="AF68" t="str">
            <v>cit_1</v>
          </cell>
          <cell r="AG68" t="str">
            <v>Terre-noire</v>
          </cell>
          <cell r="AH68" t="str">
            <v>Terre-noire</v>
          </cell>
          <cell r="AI68" t="str">
            <v>Marché de Terre Noire</v>
          </cell>
          <cell r="AJ68" t="str">
            <v/>
          </cell>
          <cell r="AK68" t="str">
            <v>terre_noir</v>
          </cell>
          <cell r="AL68" t="str">
            <v>Marché de Terre Noire</v>
          </cell>
          <cell r="AM68" t="str">
            <v>Marché de Terre Noire</v>
          </cell>
          <cell r="AN68" t="str">
            <v>Milieu urbain</v>
          </cell>
          <cell r="AO68" t="str">
            <v>Enquête auprès d'un marchand</v>
          </cell>
          <cell r="AP68" t="str">
            <v>Oui</v>
          </cell>
          <cell r="AQ68" t="str">
            <v/>
          </cell>
          <cell r="AR68" t="str">
            <v>Oui</v>
          </cell>
          <cell r="AS68" t="str">
            <v/>
          </cell>
          <cell r="AT68" t="str">
            <v>Femme</v>
          </cell>
          <cell r="AU68">
            <v>44530</v>
          </cell>
          <cell r="AV68">
            <v>44530</v>
          </cell>
          <cell r="AW68" t="str">
            <v>Détaillant avec boutique</v>
          </cell>
          <cell r="AX68" t="str">
            <v/>
          </cell>
          <cell r="AY68" t="str">
            <v>Charbon de bois</v>
          </cell>
          <cell r="AZ68">
            <v>0</v>
          </cell>
          <cell r="BA68">
            <v>0</v>
          </cell>
          <cell r="BB68">
            <v>1</v>
          </cell>
          <cell r="BC68">
            <v>0</v>
          </cell>
          <cell r="BD68" t="str">
            <v>charbon</v>
          </cell>
          <cell r="BE68" t="str">
            <v>Charbon de bois</v>
          </cell>
          <cell r="BF68" t="str">
            <v>En espèces (Gourde)</v>
          </cell>
          <cell r="BG68">
            <v>1</v>
          </cell>
          <cell r="BH68">
            <v>0</v>
          </cell>
          <cell r="BI68">
            <v>0</v>
          </cell>
          <cell r="BJ68">
            <v>0</v>
          </cell>
          <cell r="BK68">
            <v>0</v>
          </cell>
          <cell r="BL68">
            <v>0</v>
          </cell>
          <cell r="BM68">
            <v>0</v>
          </cell>
          <cell r="BN68">
            <v>0</v>
          </cell>
          <cell r="BO68">
            <v>0</v>
          </cell>
          <cell r="BP68">
            <v>0</v>
          </cell>
          <cell r="BQ68" t="str">
            <v/>
          </cell>
          <cell r="BR68" t="str">
            <v>Oui, il y a plus de commerçants par rapport au mois passé</v>
          </cell>
          <cell r="BS68" t="str">
            <v>Je ne sais pas / Je ne souhaite pas répondre</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v>50</v>
          </cell>
          <cell r="IE68" t="str">
            <v>Oui</v>
          </cell>
          <cell r="IF68" t="str">
            <v>Je ne sais pas, je ne souhaite pas répondre</v>
          </cell>
          <cell r="IG68" t="str">
            <v/>
          </cell>
          <cell r="IH68" t="str">
            <v/>
          </cell>
          <cell r="II68" t="str">
            <v/>
          </cell>
          <cell r="IJ68" t="str">
            <v/>
          </cell>
          <cell r="IK68" t="str">
            <v/>
          </cell>
          <cell r="IL68" t="str">
            <v/>
          </cell>
          <cell r="IM68" t="str">
            <v/>
          </cell>
          <cell r="IN68" t="str">
            <v/>
          </cell>
          <cell r="IO68" t="str">
            <v>Aucune préoccupation particulière</v>
          </cell>
          <cell r="IP68">
            <v>0</v>
          </cell>
          <cell r="IQ68">
            <v>0</v>
          </cell>
          <cell r="IR68">
            <v>0</v>
          </cell>
          <cell r="IS68">
            <v>0</v>
          </cell>
          <cell r="IT68">
            <v>0</v>
          </cell>
          <cell r="IU68">
            <v>1</v>
          </cell>
          <cell r="IV68">
            <v>0</v>
          </cell>
          <cell r="IW68">
            <v>0</v>
          </cell>
          <cell r="IX68" t="str">
            <v/>
          </cell>
          <cell r="IY68" t="str">
            <v>Oui</v>
          </cell>
          <cell r="IZ68" t="str">
            <v/>
          </cell>
          <cell r="JA68" t="str">
            <v>Charbon de bois</v>
          </cell>
          <cell r="JB68">
            <v>0</v>
          </cell>
          <cell r="JC68">
            <v>0</v>
          </cell>
          <cell r="JD68">
            <v>1</v>
          </cell>
          <cell r="JE68">
            <v>0</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cell r="MA68" t="str">
            <v/>
          </cell>
          <cell r="MB68" t="str">
            <v/>
          </cell>
          <cell r="MC68" t="str">
            <v/>
          </cell>
          <cell r="MD68" t="str">
            <v/>
          </cell>
          <cell r="ME68" t="str">
            <v/>
          </cell>
          <cell r="MF68" t="str">
            <v/>
          </cell>
          <cell r="MG68" t="str">
            <v/>
          </cell>
          <cell r="MH68" t="str">
            <v/>
          </cell>
          <cell r="MI68" t="str">
            <v/>
          </cell>
          <cell r="MJ68" t="str">
            <v/>
          </cell>
          <cell r="MK68" t="str">
            <v/>
          </cell>
          <cell r="ML68" t="str">
            <v/>
          </cell>
          <cell r="MM68" t="str">
            <v/>
          </cell>
          <cell r="MN68" t="str">
            <v/>
          </cell>
          <cell r="MO68" t="str">
            <v/>
          </cell>
          <cell r="MP68" t="str">
            <v/>
          </cell>
          <cell r="MQ68" t="str">
            <v/>
          </cell>
          <cell r="MR68" t="str">
            <v/>
          </cell>
          <cell r="MS68" t="str">
            <v/>
          </cell>
          <cell r="MT68" t="str">
            <v/>
          </cell>
          <cell r="MU68" t="str">
            <v/>
          </cell>
          <cell r="MV68" t="str">
            <v/>
          </cell>
          <cell r="MW68" t="str">
            <v/>
          </cell>
          <cell r="MX68" t="str">
            <v/>
          </cell>
          <cell r="MY68" t="str">
            <v/>
          </cell>
          <cell r="MZ68" t="str">
            <v/>
          </cell>
          <cell r="NA68" t="str">
            <v/>
          </cell>
          <cell r="NB68" t="str">
            <v/>
          </cell>
          <cell r="NC68" t="str">
            <v/>
          </cell>
          <cell r="ND68" t="str">
            <v/>
          </cell>
          <cell r="NE68" t="str">
            <v/>
          </cell>
          <cell r="NF68" t="str">
            <v/>
          </cell>
          <cell r="NG68" t="str">
            <v/>
          </cell>
          <cell r="NH68" t="str">
            <v/>
          </cell>
          <cell r="NI68" t="str">
            <v/>
          </cell>
          <cell r="NJ68" t="str">
            <v/>
          </cell>
          <cell r="NK68" t="str">
            <v/>
          </cell>
          <cell r="NL68" t="str">
            <v/>
          </cell>
          <cell r="NM68" t="str">
            <v/>
          </cell>
          <cell r="NN68" t="str">
            <v/>
          </cell>
          <cell r="NO68" t="str">
            <v/>
          </cell>
          <cell r="NP68" t="str">
            <v/>
          </cell>
          <cell r="NQ68" t="str">
            <v/>
          </cell>
          <cell r="NR68" t="str">
            <v/>
          </cell>
          <cell r="NS68" t="str">
            <v/>
          </cell>
          <cell r="NT68" t="str">
            <v/>
          </cell>
          <cell r="NU68" t="str">
            <v/>
          </cell>
          <cell r="NV68" t="str">
            <v/>
          </cell>
          <cell r="NW68" t="str">
            <v/>
          </cell>
          <cell r="NX68" t="str">
            <v/>
          </cell>
          <cell r="NY68" t="str">
            <v/>
          </cell>
          <cell r="NZ68" t="str">
            <v/>
          </cell>
          <cell r="OA68" t="str">
            <v/>
          </cell>
          <cell r="OB68" t="str">
            <v/>
          </cell>
          <cell r="OC68" t="str">
            <v/>
          </cell>
          <cell r="OD68" t="str">
            <v/>
          </cell>
          <cell r="OE68" t="str">
            <v/>
          </cell>
          <cell r="OF68" t="str">
            <v/>
          </cell>
          <cell r="OG68" t="str">
            <v/>
          </cell>
          <cell r="OH68" t="str">
            <v/>
          </cell>
          <cell r="OI68" t="str">
            <v/>
          </cell>
          <cell r="OJ68" t="str">
            <v/>
          </cell>
          <cell r="OK68" t="str">
            <v/>
          </cell>
          <cell r="OL68" t="str">
            <v/>
          </cell>
          <cell r="OM68" t="str">
            <v/>
          </cell>
          <cell r="ON68" t="str">
            <v/>
          </cell>
          <cell r="OO68" t="str">
            <v/>
          </cell>
          <cell r="OP68" t="str">
            <v/>
          </cell>
          <cell r="OQ68" t="str">
            <v/>
          </cell>
          <cell r="OR68" t="str">
            <v/>
          </cell>
          <cell r="OS68" t="str">
            <v/>
          </cell>
          <cell r="OT68" t="str">
            <v/>
          </cell>
          <cell r="OU68" t="str">
            <v/>
          </cell>
          <cell r="OV68" t="str">
            <v/>
          </cell>
          <cell r="OW68" t="str">
            <v/>
          </cell>
          <cell r="OX68" t="str">
            <v/>
          </cell>
          <cell r="OY68" t="str">
            <v/>
          </cell>
          <cell r="OZ68" t="str">
            <v/>
          </cell>
          <cell r="PA68" t="str">
            <v/>
          </cell>
          <cell r="PB68" t="str">
            <v/>
          </cell>
          <cell r="PC68" t="str">
            <v/>
          </cell>
          <cell r="PD68" t="str">
            <v/>
          </cell>
          <cell r="PE68" t="str">
            <v/>
          </cell>
          <cell r="PF68" t="str">
            <v/>
          </cell>
          <cell r="PG68" t="str">
            <v/>
          </cell>
          <cell r="PH68" t="str">
            <v/>
          </cell>
          <cell r="PI68" t="str">
            <v/>
          </cell>
          <cell r="PJ68" t="str">
            <v/>
          </cell>
          <cell r="PK68" t="str">
            <v/>
          </cell>
          <cell r="PL68" t="str">
            <v/>
          </cell>
          <cell r="PM68" t="str">
            <v/>
          </cell>
          <cell r="PN68" t="str">
            <v/>
          </cell>
          <cell r="PO68" t="str">
            <v/>
          </cell>
          <cell r="PP68" t="str">
            <v/>
          </cell>
          <cell r="PQ68" t="str">
            <v/>
          </cell>
          <cell r="PR68" t="str">
            <v/>
          </cell>
          <cell r="PS68" t="str">
            <v/>
          </cell>
          <cell r="PT68" t="str">
            <v/>
          </cell>
          <cell r="PU68" t="str">
            <v/>
          </cell>
          <cell r="PV68" t="str">
            <v/>
          </cell>
          <cell r="PW68" t="str">
            <v/>
          </cell>
          <cell r="PX68" t="str">
            <v/>
          </cell>
          <cell r="PY68" t="str">
            <v/>
          </cell>
          <cell r="PZ68" t="str">
            <v/>
          </cell>
          <cell r="QA68" t="str">
            <v/>
          </cell>
          <cell r="QB68" t="str">
            <v/>
          </cell>
          <cell r="QC68" t="str">
            <v/>
          </cell>
          <cell r="QD68" t="str">
            <v/>
          </cell>
          <cell r="QE68" t="str">
            <v/>
          </cell>
          <cell r="QF68" t="str">
            <v/>
          </cell>
          <cell r="QG68" t="str">
            <v/>
          </cell>
          <cell r="QH68" t="str">
            <v/>
          </cell>
          <cell r="QI68" t="str">
            <v/>
          </cell>
          <cell r="QJ68" t="str">
            <v/>
          </cell>
          <cell r="QK68" t="str">
            <v/>
          </cell>
          <cell r="QL68" t="str">
            <v/>
          </cell>
          <cell r="QM68" t="str">
            <v/>
          </cell>
          <cell r="QN68" t="str">
            <v/>
          </cell>
          <cell r="QO68" t="str">
            <v/>
          </cell>
          <cell r="QP68" t="str">
            <v/>
          </cell>
          <cell r="QQ68" t="str">
            <v/>
          </cell>
          <cell r="QR68" t="str">
            <v/>
          </cell>
          <cell r="QS68" t="str">
            <v/>
          </cell>
          <cell r="QT68" t="str">
            <v/>
          </cell>
          <cell r="QU68" t="str">
            <v/>
          </cell>
          <cell r="QV68" t="str">
            <v/>
          </cell>
          <cell r="QW68" t="str">
            <v/>
          </cell>
          <cell r="QX68" t="str">
            <v/>
          </cell>
          <cell r="QY68" t="str">
            <v/>
          </cell>
          <cell r="QZ68" t="str">
            <v/>
          </cell>
          <cell r="RA68" t="str">
            <v/>
          </cell>
          <cell r="RB68" t="str">
            <v/>
          </cell>
          <cell r="RC68" t="str">
            <v/>
          </cell>
          <cell r="RD68" t="str">
            <v/>
          </cell>
          <cell r="RE68" t="str">
            <v/>
          </cell>
          <cell r="RF68" t="str">
            <v/>
          </cell>
          <cell r="RG68" t="str">
            <v/>
          </cell>
          <cell r="RH68" t="str">
            <v/>
          </cell>
          <cell r="RI68" t="str">
            <v/>
          </cell>
          <cell r="RJ68" t="str">
            <v/>
          </cell>
          <cell r="RK68" t="str">
            <v/>
          </cell>
          <cell r="RL68" t="str">
            <v/>
          </cell>
          <cell r="RM68" t="str">
            <v/>
          </cell>
          <cell r="RN68" t="str">
            <v/>
          </cell>
          <cell r="RO68" t="str">
            <v/>
          </cell>
          <cell r="RP68" t="str">
            <v/>
          </cell>
          <cell r="RQ68" t="str">
            <v/>
          </cell>
          <cell r="RR68" t="str">
            <v/>
          </cell>
          <cell r="RS68" t="str">
            <v/>
          </cell>
          <cell r="RT68" t="str">
            <v/>
          </cell>
          <cell r="RU68" t="str">
            <v/>
          </cell>
          <cell r="RV68" t="str">
            <v/>
          </cell>
          <cell r="RW68" t="str">
            <v/>
          </cell>
          <cell r="RX68" t="str">
            <v/>
          </cell>
          <cell r="RY68" t="str">
            <v/>
          </cell>
          <cell r="RZ68" t="str">
            <v/>
          </cell>
          <cell r="SA68" t="str">
            <v/>
          </cell>
          <cell r="SB68" t="str">
            <v/>
          </cell>
          <cell r="SC68" t="str">
            <v/>
          </cell>
          <cell r="SD68" t="str">
            <v/>
          </cell>
          <cell r="SE68" t="str">
            <v/>
          </cell>
          <cell r="SF68" t="str">
            <v/>
          </cell>
          <cell r="SG68" t="str">
            <v/>
          </cell>
          <cell r="SH68" t="str">
            <v/>
          </cell>
          <cell r="SI68" t="str">
            <v/>
          </cell>
          <cell r="SJ68" t="str">
            <v/>
          </cell>
          <cell r="SK68" t="str">
            <v/>
          </cell>
          <cell r="SL68" t="str">
            <v/>
          </cell>
          <cell r="SM68" t="str">
            <v/>
          </cell>
          <cell r="SN68" t="str">
            <v/>
          </cell>
          <cell r="SO68" t="str">
            <v/>
          </cell>
          <cell r="SP68" t="str">
            <v/>
          </cell>
          <cell r="SQ68" t="str">
            <v/>
          </cell>
          <cell r="SR68" t="str">
            <v/>
          </cell>
          <cell r="SS68" t="str">
            <v/>
          </cell>
          <cell r="ST68" t="str">
            <v/>
          </cell>
          <cell r="SU68" t="str">
            <v/>
          </cell>
          <cell r="SV68" t="str">
            <v/>
          </cell>
          <cell r="SW68" t="str">
            <v/>
          </cell>
          <cell r="SX68" t="str">
            <v/>
          </cell>
          <cell r="SY68" t="str">
            <v/>
          </cell>
          <cell r="SZ68" t="str">
            <v/>
          </cell>
          <cell r="TA68" t="str">
            <v/>
          </cell>
          <cell r="TB68" t="str">
            <v/>
          </cell>
          <cell r="TC68" t="str">
            <v/>
          </cell>
          <cell r="TD68" t="str">
            <v/>
          </cell>
          <cell r="TE68" t="str">
            <v/>
          </cell>
          <cell r="TF68" t="str">
            <v/>
          </cell>
          <cell r="TG68" t="str">
            <v/>
          </cell>
          <cell r="TH68" t="str">
            <v/>
          </cell>
          <cell r="TI68" t="str">
            <v/>
          </cell>
          <cell r="TJ68" t="str">
            <v/>
          </cell>
          <cell r="TK68" t="str">
            <v/>
          </cell>
          <cell r="TL68" t="str">
            <v/>
          </cell>
          <cell r="TM68" t="str">
            <v/>
          </cell>
          <cell r="TN68">
            <v>0</v>
          </cell>
          <cell r="TO68">
            <v>0</v>
          </cell>
          <cell r="TP68">
            <v>0</v>
          </cell>
          <cell r="TQ68">
            <v>0</v>
          </cell>
          <cell r="TR68">
            <v>0</v>
          </cell>
          <cell r="TS68" t="str">
            <v/>
          </cell>
          <cell r="TT68" t="str">
            <v/>
          </cell>
          <cell r="TU68">
            <v>237502112</v>
          </cell>
          <cell r="TV68" t="str">
            <v>6f647e04-d804-41f5-bd2f-f54fe33ed9c4</v>
          </cell>
          <cell r="TW68">
            <v>44530.922905092593</v>
          </cell>
          <cell r="TX68" t="str">
            <v/>
          </cell>
          <cell r="TY68" t="str">
            <v/>
          </cell>
          <cell r="TZ68" t="str">
            <v>submitted_via_web</v>
          </cell>
          <cell r="UA68" t="str">
            <v>icsm_haiti</v>
          </cell>
          <cell r="UB68" t="str">
            <v/>
          </cell>
          <cell r="UC68">
            <v>70</v>
          </cell>
          <cell r="UD68" t="str">
            <v/>
          </cell>
        </row>
        <row r="69">
          <cell r="D69">
            <v>44530.626521018523</v>
          </cell>
          <cell r="E69">
            <v>44530.632805578702</v>
          </cell>
          <cell r="F69">
            <v>44530</v>
          </cell>
          <cell r="H69" t="str">
            <v>audit.csv</v>
          </cell>
          <cell r="I69" t="str">
            <v>icsm_haiti</v>
          </cell>
          <cell r="J69" t="str">
            <v/>
          </cell>
          <cell r="K69" t="str">
            <v/>
          </cell>
          <cell r="L69">
            <v>44530</v>
          </cell>
          <cell r="M69" t="str">
            <v>Concern</v>
          </cell>
          <cell r="N69" t="str">
            <v/>
          </cell>
          <cell r="O69" t="str">
            <v>concern</v>
          </cell>
          <cell r="P69" t="str">
            <v>Concern</v>
          </cell>
          <cell r="Q69" t="str">
            <v>Concern</v>
          </cell>
          <cell r="R69" t="str">
            <v>CWW-01</v>
          </cell>
          <cell r="S69" t="str">
            <v/>
          </cell>
          <cell r="T69" t="str">
            <v>cww_01</v>
          </cell>
          <cell r="U69" t="str">
            <v>CWW-01</v>
          </cell>
          <cell r="V69" t="str">
            <v>CWW-01</v>
          </cell>
          <cell r="W69" t="str">
            <v>Ouest</v>
          </cell>
          <cell r="X69" t="str">
            <v>Cité Soleil</v>
          </cell>
          <cell r="Y69" t="str">
            <v>HT0117</v>
          </cell>
          <cell r="Z69" t="str">
            <v>Cité Soleil</v>
          </cell>
          <cell r="AA69" t="str">
            <v>2e Section des Varreux</v>
          </cell>
          <cell r="AB69" t="str">
            <v>HT0117-01</v>
          </cell>
          <cell r="AC69" t="str">
            <v>2e Section des Varreux</v>
          </cell>
          <cell r="AD69" t="str">
            <v>Terre-noire</v>
          </cell>
          <cell r="AE69" t="str">
            <v/>
          </cell>
          <cell r="AF69" t="str">
            <v>cit_1</v>
          </cell>
          <cell r="AG69" t="str">
            <v>Terre-noire</v>
          </cell>
          <cell r="AH69" t="str">
            <v>Terre-noire</v>
          </cell>
          <cell r="AI69" t="str">
            <v>Marché de Terre Noire</v>
          </cell>
          <cell r="AJ69" t="str">
            <v/>
          </cell>
          <cell r="AK69" t="str">
            <v>terre_noir</v>
          </cell>
          <cell r="AL69" t="str">
            <v>Marché de Terre Noire</v>
          </cell>
          <cell r="AM69" t="str">
            <v>Marché de Terre Noire</v>
          </cell>
          <cell r="AN69" t="str">
            <v>Milieu urbain</v>
          </cell>
          <cell r="AO69" t="str">
            <v>Enquête auprès d'un client (pour l'eau de boisson et la situation sécuritaire)</v>
          </cell>
          <cell r="AP69" t="str">
            <v>Oui</v>
          </cell>
          <cell r="AQ69" t="str">
            <v/>
          </cell>
          <cell r="AR69" t="str">
            <v>Oui</v>
          </cell>
          <cell r="AS69" t="str">
            <v/>
          </cell>
          <cell r="AT69" t="str">
            <v>Homme</v>
          </cell>
          <cell r="AU69">
            <v>44530</v>
          </cell>
          <cell r="AV69">
            <v>44530</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Oui</v>
          </cell>
          <cell r="JG69" t="str">
            <v>Oui, je vais parfois/souvent chercher l'eau</v>
          </cell>
          <cell r="JH69" t="str">
            <v>boutique ou kiosque privé</v>
          </cell>
          <cell r="JI69" t="str">
            <v/>
          </cell>
          <cell r="JJ69" t="str">
            <v>boutique</v>
          </cell>
          <cell r="JK69" t="str">
            <v>boutik / kiòs priwe</v>
          </cell>
          <cell r="JL69" t="str">
            <v>boutik / kiòs priwe</v>
          </cell>
          <cell r="JM69" t="str">
            <v>Il n'y a pas d'autres options dans ma zone</v>
          </cell>
          <cell r="JN69" t="str">
            <v/>
          </cell>
          <cell r="JO69" t="str">
            <v>Moins de 15 min au total</v>
          </cell>
          <cell r="JP69" t="str">
            <v>Autres (précisez)</v>
          </cell>
          <cell r="JQ69" t="str">
            <v>autre</v>
          </cell>
          <cell r="JR69" t="str">
            <v>lòt ( bay presizyon )</v>
          </cell>
          <cell r="JS69" t="str">
            <v/>
          </cell>
          <cell r="JT69" t="str">
            <v>Gallon</v>
          </cell>
          <cell r="JU69" t="str">
            <v>gallon</v>
          </cell>
          <cell r="JV69" t="str">
            <v>Galon</v>
          </cell>
          <cell r="JW69">
            <v>3</v>
          </cell>
          <cell r="JX69" t="str">
            <v/>
          </cell>
          <cell r="JY69" t="str">
            <v>NA</v>
          </cell>
          <cell r="JZ69">
            <v>15</v>
          </cell>
          <cell r="KA69">
            <v>5</v>
          </cell>
          <cell r="KB69">
            <v>5</v>
          </cell>
          <cell r="KC69" t="str">
            <v>Je ne sais pas, je ne souhaite pas répondre</v>
          </cell>
          <cell r="KD69" t="str">
            <v/>
          </cell>
          <cell r="KE69" t="str">
            <v>Oui</v>
          </cell>
          <cell r="KF69" t="str">
            <v>Problèmes de transport</v>
          </cell>
          <cell r="KG69">
            <v>0</v>
          </cell>
          <cell r="KH69">
            <v>1</v>
          </cell>
          <cell r="KI69">
            <v>0</v>
          </cell>
          <cell r="KJ69">
            <v>0</v>
          </cell>
          <cell r="KK69">
            <v>0</v>
          </cell>
          <cell r="KL69">
            <v>0</v>
          </cell>
          <cell r="KM69">
            <v>0</v>
          </cell>
          <cell r="KN69">
            <v>0</v>
          </cell>
          <cell r="KO69">
            <v>0</v>
          </cell>
          <cell r="KP69">
            <v>0</v>
          </cell>
          <cell r="KQ69">
            <v>0</v>
          </cell>
          <cell r="KR69" t="str">
            <v/>
          </cell>
          <cell r="KS69" t="str">
            <v>Non</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v>7</v>
          </cell>
          <cell r="LH69" t="str">
            <v>Riz</v>
          </cell>
          <cell r="LI69">
            <v>0</v>
          </cell>
          <cell r="LJ69">
            <v>1</v>
          </cell>
          <cell r="LK69">
            <v>0</v>
          </cell>
          <cell r="LL69">
            <v>0</v>
          </cell>
          <cell r="LM69">
            <v>0</v>
          </cell>
          <cell r="LN69">
            <v>0</v>
          </cell>
          <cell r="LO69">
            <v>0</v>
          </cell>
          <cell r="LP69">
            <v>0</v>
          </cell>
          <cell r="LQ69">
            <v>0</v>
          </cell>
          <cell r="LR69">
            <v>0</v>
          </cell>
          <cell r="LS69" t="str">
            <v/>
          </cell>
          <cell r="LT69">
            <v>50</v>
          </cell>
          <cell r="LU69" t="str">
            <v/>
          </cell>
          <cell r="LV69" t="str">
            <v/>
          </cell>
          <cell r="LW69" t="str">
            <v/>
          </cell>
          <cell r="LX69" t="str">
            <v/>
          </cell>
          <cell r="LY69" t="str">
            <v/>
          </cell>
          <cell r="LZ69" t="str">
            <v/>
          </cell>
          <cell r="MA69" t="str">
            <v>Dentifrice Savon mains Déodorant</v>
          </cell>
          <cell r="MB69">
            <v>0</v>
          </cell>
          <cell r="MC69">
            <v>0</v>
          </cell>
          <cell r="MD69">
            <v>1</v>
          </cell>
          <cell r="ME69">
            <v>0</v>
          </cell>
          <cell r="MF69">
            <v>1</v>
          </cell>
          <cell r="MG69">
            <v>0</v>
          </cell>
          <cell r="MH69">
            <v>1</v>
          </cell>
          <cell r="MI69">
            <v>0</v>
          </cell>
          <cell r="MJ69">
            <v>0</v>
          </cell>
          <cell r="MK69">
            <v>0</v>
          </cell>
          <cell r="ML69" t="str">
            <v/>
          </cell>
          <cell r="MM69" t="str">
            <v/>
          </cell>
          <cell r="MN69">
            <v>30</v>
          </cell>
          <cell r="MO69" t="str">
            <v/>
          </cell>
          <cell r="MP69">
            <v>3</v>
          </cell>
          <cell r="MQ69" t="str">
            <v/>
          </cell>
          <cell r="MR69">
            <v>3</v>
          </cell>
          <cell r="MS69" t="str">
            <v/>
          </cell>
          <cell r="MT69" t="str">
            <v>Tôle</v>
          </cell>
          <cell r="MU69">
            <v>1</v>
          </cell>
          <cell r="MV69">
            <v>0</v>
          </cell>
          <cell r="MW69">
            <v>0</v>
          </cell>
          <cell r="MX69">
            <v>0</v>
          </cell>
          <cell r="MY69">
            <v>0</v>
          </cell>
          <cell r="MZ69">
            <v>0</v>
          </cell>
          <cell r="NA69">
            <v>0</v>
          </cell>
          <cell r="NB69">
            <v>0</v>
          </cell>
          <cell r="NC69">
            <v>0</v>
          </cell>
          <cell r="ND69">
            <v>0</v>
          </cell>
          <cell r="NE69">
            <v>0</v>
          </cell>
          <cell r="NF69">
            <v>0</v>
          </cell>
          <cell r="NG69">
            <v>0</v>
          </cell>
          <cell r="NH69">
            <v>20</v>
          </cell>
          <cell r="NI69" t="str">
            <v/>
          </cell>
          <cell r="NJ69" t="str">
            <v/>
          </cell>
          <cell r="NK69" t="str">
            <v/>
          </cell>
          <cell r="NL69" t="str">
            <v/>
          </cell>
          <cell r="NM69" t="str">
            <v/>
          </cell>
          <cell r="NN69" t="str">
            <v/>
          </cell>
          <cell r="NO69" t="str">
            <v/>
          </cell>
          <cell r="NP69" t="str">
            <v/>
          </cell>
          <cell r="NQ69" t="str">
            <v/>
          </cell>
          <cell r="NR69" t="str">
            <v/>
          </cell>
          <cell r="NS69" t="str">
            <v>Aucun</v>
          </cell>
          <cell r="NT69">
            <v>0</v>
          </cell>
          <cell r="NU69">
            <v>0</v>
          </cell>
          <cell r="NV69">
            <v>0</v>
          </cell>
          <cell r="NW69">
            <v>0</v>
          </cell>
          <cell r="NX69">
            <v>0</v>
          </cell>
          <cell r="NY69">
            <v>0</v>
          </cell>
          <cell r="NZ69">
            <v>0</v>
          </cell>
          <cell r="OA69">
            <v>0</v>
          </cell>
          <cell r="OB69">
            <v>0</v>
          </cell>
          <cell r="OC69">
            <v>0</v>
          </cell>
          <cell r="OD69">
            <v>1</v>
          </cell>
          <cell r="OE69" t="str">
            <v/>
          </cell>
          <cell r="OF69" t="str">
            <v/>
          </cell>
          <cell r="OG69" t="str">
            <v/>
          </cell>
          <cell r="OH69" t="str">
            <v/>
          </cell>
          <cell r="OI69" t="str">
            <v/>
          </cell>
          <cell r="OJ69" t="str">
            <v/>
          </cell>
          <cell r="OK69" t="str">
            <v/>
          </cell>
          <cell r="OL69" t="str">
            <v/>
          </cell>
          <cell r="OM69" t="str">
            <v/>
          </cell>
          <cell r="ON69" t="str">
            <v>Materiels de protection contre le Covid-19 (Gel hydroalchoolique, cache-nez) Moustiquaire</v>
          </cell>
          <cell r="OO69">
            <v>0</v>
          </cell>
          <cell r="OP69">
            <v>0</v>
          </cell>
          <cell r="OQ69">
            <v>0</v>
          </cell>
          <cell r="OR69">
            <v>0</v>
          </cell>
          <cell r="OS69">
            <v>1</v>
          </cell>
          <cell r="OT69">
            <v>1</v>
          </cell>
          <cell r="OU69">
            <v>0</v>
          </cell>
          <cell r="OV69">
            <v>0</v>
          </cell>
          <cell r="OW69">
            <v>0</v>
          </cell>
          <cell r="OX69" t="str">
            <v/>
          </cell>
          <cell r="OY69" t="str">
            <v>Lampe torche</v>
          </cell>
          <cell r="OZ69">
            <v>1</v>
          </cell>
          <cell r="PA69">
            <v>0</v>
          </cell>
          <cell r="PB69">
            <v>0</v>
          </cell>
          <cell r="PC69">
            <v>0</v>
          </cell>
          <cell r="PD69">
            <v>0</v>
          </cell>
          <cell r="PE69">
            <v>0</v>
          </cell>
          <cell r="PF69">
            <v>1</v>
          </cell>
          <cell r="PG69" t="str">
            <v/>
          </cell>
          <cell r="PH69" t="str">
            <v/>
          </cell>
          <cell r="PI69" t="str">
            <v/>
          </cell>
          <cell r="PJ69" t="str">
            <v>Pelles Brouette</v>
          </cell>
          <cell r="PK69">
            <v>1</v>
          </cell>
          <cell r="PL69">
            <v>0</v>
          </cell>
          <cell r="PM69">
            <v>0</v>
          </cell>
          <cell r="PN69">
            <v>0</v>
          </cell>
          <cell r="PO69">
            <v>0</v>
          </cell>
          <cell r="PP69">
            <v>1</v>
          </cell>
          <cell r="PQ69">
            <v>0</v>
          </cell>
          <cell r="PR69">
            <v>0</v>
          </cell>
          <cell r="PS69">
            <v>0</v>
          </cell>
          <cell r="PT69" t="str">
            <v>Pelles</v>
          </cell>
          <cell r="PU69">
            <v>1</v>
          </cell>
          <cell r="PV69">
            <v>0</v>
          </cell>
          <cell r="PW69">
            <v>0</v>
          </cell>
          <cell r="PX69">
            <v>0</v>
          </cell>
          <cell r="PY69">
            <v>0</v>
          </cell>
          <cell r="PZ69">
            <v>0</v>
          </cell>
          <cell r="QA69">
            <v>0</v>
          </cell>
          <cell r="QB69">
            <v>0</v>
          </cell>
          <cell r="QC69">
            <v>0</v>
          </cell>
          <cell r="QD69" t="str">
            <v/>
          </cell>
          <cell r="QE69" t="str">
            <v/>
          </cell>
          <cell r="QF69" t="str">
            <v/>
          </cell>
          <cell r="QG69" t="str">
            <v/>
          </cell>
          <cell r="QH69" t="str">
            <v/>
          </cell>
          <cell r="QI69" t="str">
            <v/>
          </cell>
          <cell r="QJ69" t="str">
            <v/>
          </cell>
          <cell r="QK69" t="str">
            <v/>
          </cell>
          <cell r="QL69" t="str">
            <v/>
          </cell>
          <cell r="QM69" t="str">
            <v/>
          </cell>
          <cell r="QN69" t="str">
            <v/>
          </cell>
          <cell r="QO69" t="str">
            <v/>
          </cell>
          <cell r="QP69" t="str">
            <v/>
          </cell>
          <cell r="QQ69" t="str">
            <v/>
          </cell>
          <cell r="QR69" t="str">
            <v/>
          </cell>
          <cell r="QS69" t="str">
            <v/>
          </cell>
          <cell r="QT69" t="str">
            <v/>
          </cell>
          <cell r="QU69" t="str">
            <v/>
          </cell>
          <cell r="QV69" t="str">
            <v/>
          </cell>
          <cell r="QW69" t="str">
            <v/>
          </cell>
          <cell r="QX69" t="str">
            <v/>
          </cell>
          <cell r="QY69" t="str">
            <v/>
          </cell>
          <cell r="QZ69" t="str">
            <v/>
          </cell>
          <cell r="RA69" t="str">
            <v/>
          </cell>
          <cell r="RB69" t="str">
            <v/>
          </cell>
          <cell r="RC69" t="str">
            <v/>
          </cell>
          <cell r="RD69" t="str">
            <v/>
          </cell>
          <cell r="RE69" t="str">
            <v/>
          </cell>
          <cell r="RF69" t="str">
            <v/>
          </cell>
          <cell r="RG69" t="str">
            <v/>
          </cell>
          <cell r="RH69" t="str">
            <v/>
          </cell>
          <cell r="RI69" t="str">
            <v/>
          </cell>
          <cell r="RJ69" t="str">
            <v/>
          </cell>
          <cell r="RK69" t="str">
            <v/>
          </cell>
          <cell r="RL69" t="str">
            <v/>
          </cell>
          <cell r="RM69" t="str">
            <v/>
          </cell>
          <cell r="RN69" t="str">
            <v/>
          </cell>
          <cell r="RO69" t="str">
            <v/>
          </cell>
          <cell r="RP69" t="str">
            <v/>
          </cell>
          <cell r="RQ69" t="str">
            <v/>
          </cell>
          <cell r="RR69" t="str">
            <v>Brouette</v>
          </cell>
          <cell r="RS69">
            <v>0</v>
          </cell>
          <cell r="RT69">
            <v>0</v>
          </cell>
          <cell r="RU69">
            <v>0</v>
          </cell>
          <cell r="RV69">
            <v>0</v>
          </cell>
          <cell r="RW69">
            <v>0</v>
          </cell>
          <cell r="RX69">
            <v>1</v>
          </cell>
          <cell r="RY69">
            <v>0</v>
          </cell>
          <cell r="RZ69">
            <v>0</v>
          </cell>
          <cell r="SA69">
            <v>0</v>
          </cell>
          <cell r="SB69" t="str">
            <v/>
          </cell>
          <cell r="SC69" t="str">
            <v/>
          </cell>
          <cell r="SD69" t="str">
            <v/>
          </cell>
          <cell r="SE69" t="str">
            <v/>
          </cell>
          <cell r="SF69" t="str">
            <v/>
          </cell>
          <cell r="SG69" t="str">
            <v/>
          </cell>
          <cell r="SH69" t="str">
            <v/>
          </cell>
          <cell r="SI69" t="str">
            <v/>
          </cell>
          <cell r="SJ69" t="str">
            <v/>
          </cell>
          <cell r="SK69" t="str">
            <v/>
          </cell>
          <cell r="SL69" t="str">
            <v>Paiement frais scolaire (paiement uniforme,…) Cahiers</v>
          </cell>
          <cell r="SM69">
            <v>0</v>
          </cell>
          <cell r="SN69">
            <v>1</v>
          </cell>
          <cell r="SO69">
            <v>1</v>
          </cell>
          <cell r="SP69">
            <v>0</v>
          </cell>
          <cell r="SQ69">
            <v>0</v>
          </cell>
          <cell r="SR69">
            <v>0</v>
          </cell>
          <cell r="SS69" t="str">
            <v/>
          </cell>
          <cell r="ST69" t="str">
            <v/>
          </cell>
          <cell r="SU69" t="str">
            <v/>
          </cell>
          <cell r="SV69" t="str">
            <v/>
          </cell>
          <cell r="SW69" t="str">
            <v/>
          </cell>
          <cell r="SX69" t="str">
            <v/>
          </cell>
          <cell r="SY69" t="str">
            <v/>
          </cell>
          <cell r="SZ69" t="str">
            <v>Cahiers</v>
          </cell>
          <cell r="TA69">
            <v>0</v>
          </cell>
          <cell r="TB69">
            <v>0</v>
          </cell>
          <cell r="TC69">
            <v>1</v>
          </cell>
          <cell r="TD69">
            <v>0</v>
          </cell>
          <cell r="TE69">
            <v>0</v>
          </cell>
          <cell r="TF69">
            <v>0</v>
          </cell>
          <cell r="TG69" t="str">
            <v/>
          </cell>
          <cell r="TH69" t="str">
            <v/>
          </cell>
          <cell r="TI69" t="str">
            <v/>
          </cell>
          <cell r="TJ69" t="str">
            <v/>
          </cell>
          <cell r="TK69" t="str">
            <v/>
          </cell>
          <cell r="TL69" t="str">
            <v/>
          </cell>
          <cell r="TM69" t="str">
            <v/>
          </cell>
          <cell r="TN69">
            <v>0</v>
          </cell>
          <cell r="TO69">
            <v>0</v>
          </cell>
          <cell r="TP69">
            <v>0</v>
          </cell>
          <cell r="TQ69">
            <v>0</v>
          </cell>
          <cell r="TR69">
            <v>0</v>
          </cell>
          <cell r="TS69" t="str">
            <v/>
          </cell>
          <cell r="TT69" t="str">
            <v/>
          </cell>
          <cell r="TU69">
            <v>237502114</v>
          </cell>
          <cell r="TV69" t="str">
            <v>69b12455-3315-4129-9558-08b7bfbab7ce</v>
          </cell>
          <cell r="TW69">
            <v>44530.92291666667</v>
          </cell>
          <cell r="TX69" t="str">
            <v/>
          </cell>
          <cell r="TY69" t="str">
            <v/>
          </cell>
          <cell r="TZ69" t="str">
            <v>submitted_via_web</v>
          </cell>
          <cell r="UA69" t="str">
            <v>icsm_haiti</v>
          </cell>
          <cell r="UB69" t="str">
            <v/>
          </cell>
          <cell r="UC69">
            <v>71</v>
          </cell>
          <cell r="UD69" t="str">
            <v/>
          </cell>
        </row>
        <row r="70">
          <cell r="D70">
            <v>44530.570330150462</v>
          </cell>
          <cell r="E70">
            <v>44530.578372280092</v>
          </cell>
          <cell r="F70">
            <v>44530</v>
          </cell>
          <cell r="H70" t="str">
            <v>audit.csv</v>
          </cell>
          <cell r="I70" t="str">
            <v>icsm_haiti</v>
          </cell>
          <cell r="J70" t="str">
            <v/>
          </cell>
          <cell r="K70" t="str">
            <v/>
          </cell>
          <cell r="L70">
            <v>44530</v>
          </cell>
          <cell r="M70" t="str">
            <v>Concern</v>
          </cell>
          <cell r="N70" t="str">
            <v/>
          </cell>
          <cell r="O70" t="str">
            <v>concern</v>
          </cell>
          <cell r="P70" t="str">
            <v>Concern</v>
          </cell>
          <cell r="Q70" t="str">
            <v>Concern</v>
          </cell>
          <cell r="R70" t="str">
            <v>CWW-02</v>
          </cell>
          <cell r="S70" t="str">
            <v/>
          </cell>
          <cell r="T70" t="str">
            <v>cww_02</v>
          </cell>
          <cell r="U70" t="str">
            <v>CWW-02</v>
          </cell>
          <cell r="V70" t="str">
            <v>CWW-02</v>
          </cell>
          <cell r="W70" t="str">
            <v>Ouest</v>
          </cell>
          <cell r="X70" t="str">
            <v>Cité Soleil</v>
          </cell>
          <cell r="Y70" t="str">
            <v>HT0117</v>
          </cell>
          <cell r="Z70" t="str">
            <v>Cité Soleil</v>
          </cell>
          <cell r="AA70" t="str">
            <v>2e Section des Varreux</v>
          </cell>
          <cell r="AB70" t="str">
            <v>HT0117-01</v>
          </cell>
          <cell r="AC70" t="str">
            <v>2e Section des Varreux</v>
          </cell>
          <cell r="AD70" t="str">
            <v>Terre-noire</v>
          </cell>
          <cell r="AE70" t="str">
            <v/>
          </cell>
          <cell r="AF70" t="str">
            <v>cit_1</v>
          </cell>
          <cell r="AG70" t="str">
            <v>Terre-noire</v>
          </cell>
          <cell r="AH70" t="str">
            <v>Terre-noire</v>
          </cell>
          <cell r="AI70" t="str">
            <v>Marché de Terre Noire</v>
          </cell>
          <cell r="AJ70" t="str">
            <v/>
          </cell>
          <cell r="AK70" t="str">
            <v>terre_noir</v>
          </cell>
          <cell r="AL70" t="str">
            <v>Marché de Terre Noire</v>
          </cell>
          <cell r="AM70" t="str">
            <v>Marché de Terre Noire</v>
          </cell>
          <cell r="AN70" t="str">
            <v>Milieu urbain</v>
          </cell>
          <cell r="AO70" t="str">
            <v>Enquête auprès d'un marchand</v>
          </cell>
          <cell r="AP70" t="str">
            <v>Oui</v>
          </cell>
          <cell r="AQ70" t="str">
            <v/>
          </cell>
          <cell r="AR70" t="str">
            <v>Oui</v>
          </cell>
          <cell r="AS70" t="str">
            <v/>
          </cell>
          <cell r="AT70" t="str">
            <v>Femme</v>
          </cell>
          <cell r="AU70">
            <v>44530</v>
          </cell>
          <cell r="AV70">
            <v>44530</v>
          </cell>
          <cell r="AW70" t="str">
            <v>Détaillant avec boutique</v>
          </cell>
          <cell r="AX70" t="str">
            <v/>
          </cell>
          <cell r="AY70" t="str">
            <v>Nourriture</v>
          </cell>
          <cell r="AZ70">
            <v>1</v>
          </cell>
          <cell r="BA70">
            <v>0</v>
          </cell>
          <cell r="BB70">
            <v>0</v>
          </cell>
          <cell r="BC70">
            <v>0</v>
          </cell>
          <cell r="BD70" t="str">
            <v>nourriture</v>
          </cell>
          <cell r="BE70" t="str">
            <v>Nourriture</v>
          </cell>
          <cell r="BF70" t="str">
            <v>En espèces (Gourde) Paiement mobile (téléphone)</v>
          </cell>
          <cell r="BG70">
            <v>1</v>
          </cell>
          <cell r="BH70">
            <v>0</v>
          </cell>
          <cell r="BI70">
            <v>1</v>
          </cell>
          <cell r="BJ70">
            <v>0</v>
          </cell>
          <cell r="BK70">
            <v>0</v>
          </cell>
          <cell r="BL70">
            <v>0</v>
          </cell>
          <cell r="BM70">
            <v>0</v>
          </cell>
          <cell r="BN70">
            <v>0</v>
          </cell>
          <cell r="BO70">
            <v>0</v>
          </cell>
          <cell r="BP70">
            <v>0</v>
          </cell>
          <cell r="BQ70" t="str">
            <v/>
          </cell>
          <cell r="BR70" t="str">
            <v>Oui, il y a moins de commerçants par rapport au mois passé</v>
          </cell>
          <cell r="BS70" t="str">
            <v>Entre 21 et 60</v>
          </cell>
          <cell r="BT70" t="str">
            <v>Farine de blé blanche Riz Maïs (moulu) Sucre Haricot noir Haricot rouge Huile végétale</v>
          </cell>
          <cell r="BU70">
            <v>1</v>
          </cell>
          <cell r="BV70">
            <v>1</v>
          </cell>
          <cell r="BW70">
            <v>1</v>
          </cell>
          <cell r="BX70">
            <v>1</v>
          </cell>
          <cell r="BY70">
            <v>1</v>
          </cell>
          <cell r="BZ70">
            <v>1</v>
          </cell>
          <cell r="CA70">
            <v>1</v>
          </cell>
          <cell r="CB70">
            <v>0</v>
          </cell>
          <cell r="CC70" t="str">
            <v>Oui je connais le prix de mes produits en grosse marmite</v>
          </cell>
          <cell r="CD70">
            <v>250</v>
          </cell>
          <cell r="CE70">
            <v>125</v>
          </cell>
          <cell r="CF70" t="str">
            <v>Oui</v>
          </cell>
          <cell r="CG70">
            <v>300</v>
          </cell>
          <cell r="CH70">
            <v>115.384615384615</v>
          </cell>
          <cell r="CI70" t="str">
            <v>Oui</v>
          </cell>
          <cell r="CJ70">
            <v>250</v>
          </cell>
          <cell r="CK70">
            <v>108.695652173913</v>
          </cell>
          <cell r="CL70" t="str">
            <v>Oui</v>
          </cell>
          <cell r="CM70">
            <v>350</v>
          </cell>
          <cell r="CN70">
            <v>120.689655172413</v>
          </cell>
          <cell r="CO70" t="str">
            <v>Oui</v>
          </cell>
          <cell r="CP70">
            <v>550</v>
          </cell>
          <cell r="CQ70">
            <v>229.166666666666</v>
          </cell>
          <cell r="CR70" t="str">
            <v>Oui</v>
          </cell>
          <cell r="CS70">
            <v>650</v>
          </cell>
          <cell r="CT70">
            <v>270.83333333333297</v>
          </cell>
          <cell r="CU70" t="str">
            <v>Oui</v>
          </cell>
          <cell r="CV70" t="str">
            <v>Bidon/Bouteille fermée.</v>
          </cell>
          <cell r="CW70" t="str">
            <v>Oui</v>
          </cell>
          <cell r="CX70">
            <v>900</v>
          </cell>
          <cell r="CY70" t="str">
            <v/>
          </cell>
          <cell r="CZ70" t="str">
            <v/>
          </cell>
          <cell r="DA70" t="str">
            <v/>
          </cell>
          <cell r="DB70" t="str">
            <v/>
          </cell>
          <cell r="DC70" t="str">
            <v/>
          </cell>
          <cell r="DD70" t="str">
            <v/>
          </cell>
          <cell r="DE70" t="str">
            <v>NA</v>
          </cell>
          <cell r="DF70">
            <v>900</v>
          </cell>
          <cell r="DG70" t="str">
            <v>Oui</v>
          </cell>
          <cell r="DH70" t="str">
            <v>Oui</v>
          </cell>
          <cell r="DI70" t="str">
            <v>Produit épuisé car beaucoup de personnes ont acheté</v>
          </cell>
          <cell r="DJ70">
            <v>0</v>
          </cell>
          <cell r="DK70">
            <v>0</v>
          </cell>
          <cell r="DL70">
            <v>0</v>
          </cell>
          <cell r="DM70">
            <v>0</v>
          </cell>
          <cell r="DN70">
            <v>0</v>
          </cell>
          <cell r="DO70">
            <v>0</v>
          </cell>
          <cell r="DP70">
            <v>0</v>
          </cell>
          <cell r="DQ70">
            <v>0</v>
          </cell>
          <cell r="DR70">
            <v>0</v>
          </cell>
          <cell r="DS70">
            <v>0</v>
          </cell>
          <cell r="DT70">
            <v>1</v>
          </cell>
          <cell r="DU70">
            <v>0</v>
          </cell>
          <cell r="DV70">
            <v>0</v>
          </cell>
          <cell r="DW70">
            <v>0</v>
          </cell>
          <cell r="DX70" t="str">
            <v/>
          </cell>
          <cell r="DY70" t="str">
            <v>Farine de blé blanche Riz Maïs (moulu) Sucre Haricot noir Haricot rouge Huile végétale</v>
          </cell>
          <cell r="DZ70">
            <v>1</v>
          </cell>
          <cell r="EA70">
            <v>1</v>
          </cell>
          <cell r="EB70">
            <v>1</v>
          </cell>
          <cell r="EC70">
            <v>1</v>
          </cell>
          <cell r="ED70">
            <v>1</v>
          </cell>
          <cell r="EE70">
            <v>1</v>
          </cell>
          <cell r="EF70">
            <v>1</v>
          </cell>
          <cell r="EG70">
            <v>0</v>
          </cell>
          <cell r="EH70" t="str">
            <v>Oui</v>
          </cell>
          <cell r="EI70" t="str">
            <v>Oui</v>
          </cell>
          <cell r="EJ70" t="str">
            <v>Oui</v>
          </cell>
          <cell r="EK70" t="str">
            <v>Ouest</v>
          </cell>
          <cell r="EL70" t="str">
            <v>Meme</v>
          </cell>
          <cell r="EM70" t="str">
            <v>Cité Soleil</v>
          </cell>
          <cell r="EN70" t="str">
            <v>Meme</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Non</v>
          </cell>
          <cell r="IG70" t="str">
            <v/>
          </cell>
          <cell r="IH70" t="str">
            <v/>
          </cell>
          <cell r="II70" t="str">
            <v/>
          </cell>
          <cell r="IJ70" t="str">
            <v/>
          </cell>
          <cell r="IK70" t="str">
            <v/>
          </cell>
          <cell r="IL70" t="str">
            <v/>
          </cell>
          <cell r="IM70" t="str">
            <v/>
          </cell>
          <cell r="IN70" t="str">
            <v/>
          </cell>
          <cell r="IO70" t="str">
            <v>Aucune préoccupation particulière</v>
          </cell>
          <cell r="IP70">
            <v>0</v>
          </cell>
          <cell r="IQ70">
            <v>0</v>
          </cell>
          <cell r="IR70">
            <v>0</v>
          </cell>
          <cell r="IS70">
            <v>0</v>
          </cell>
          <cell r="IT70">
            <v>0</v>
          </cell>
          <cell r="IU70">
            <v>1</v>
          </cell>
          <cell r="IV70">
            <v>0</v>
          </cell>
          <cell r="IW70">
            <v>0</v>
          </cell>
          <cell r="IX70" t="str">
            <v/>
          </cell>
          <cell r="IY70" t="str">
            <v>Oui</v>
          </cell>
          <cell r="IZ70" t="str">
            <v/>
          </cell>
          <cell r="JA70" t="str">
            <v>Nourriture</v>
          </cell>
          <cell r="JB70">
            <v>1</v>
          </cell>
          <cell r="JC70">
            <v>0</v>
          </cell>
          <cell r="JD70">
            <v>0</v>
          </cell>
          <cell r="JE70">
            <v>0</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cell r="MA70" t="str">
            <v/>
          </cell>
          <cell r="MB70" t="str">
            <v/>
          </cell>
          <cell r="MC70" t="str">
            <v/>
          </cell>
          <cell r="MD70" t="str">
            <v/>
          </cell>
          <cell r="ME70" t="str">
            <v/>
          </cell>
          <cell r="MF70" t="str">
            <v/>
          </cell>
          <cell r="MG70" t="str">
            <v/>
          </cell>
          <cell r="MH70" t="str">
            <v/>
          </cell>
          <cell r="MI70" t="str">
            <v/>
          </cell>
          <cell r="MJ70" t="str">
            <v/>
          </cell>
          <cell r="MK70" t="str">
            <v/>
          </cell>
          <cell r="ML70" t="str">
            <v/>
          </cell>
          <cell r="MM70" t="str">
            <v/>
          </cell>
          <cell r="MN70" t="str">
            <v/>
          </cell>
          <cell r="MO70" t="str">
            <v/>
          </cell>
          <cell r="MP70" t="str">
            <v/>
          </cell>
          <cell r="MQ70" t="str">
            <v/>
          </cell>
          <cell r="MR70" t="str">
            <v/>
          </cell>
          <cell r="MS70" t="str">
            <v/>
          </cell>
          <cell r="MT70" t="str">
            <v/>
          </cell>
          <cell r="MU70" t="str">
            <v/>
          </cell>
          <cell r="MV70" t="str">
            <v/>
          </cell>
          <cell r="MW70" t="str">
            <v/>
          </cell>
          <cell r="MX70" t="str">
            <v/>
          </cell>
          <cell r="MY70" t="str">
            <v/>
          </cell>
          <cell r="MZ70" t="str">
            <v/>
          </cell>
          <cell r="NA70" t="str">
            <v/>
          </cell>
          <cell r="NB70" t="str">
            <v/>
          </cell>
          <cell r="NC70" t="str">
            <v/>
          </cell>
          <cell r="ND70" t="str">
            <v/>
          </cell>
          <cell r="NE70" t="str">
            <v/>
          </cell>
          <cell r="NF70" t="str">
            <v/>
          </cell>
          <cell r="NG70" t="str">
            <v/>
          </cell>
          <cell r="NH70" t="str">
            <v/>
          </cell>
          <cell r="NI70" t="str">
            <v/>
          </cell>
          <cell r="NJ70" t="str">
            <v/>
          </cell>
          <cell r="NK70" t="str">
            <v/>
          </cell>
          <cell r="NL70" t="str">
            <v/>
          </cell>
          <cell r="NM70" t="str">
            <v/>
          </cell>
          <cell r="NN70" t="str">
            <v/>
          </cell>
          <cell r="NO70" t="str">
            <v/>
          </cell>
          <cell r="NP70" t="str">
            <v/>
          </cell>
          <cell r="NQ70" t="str">
            <v/>
          </cell>
          <cell r="NR70" t="str">
            <v/>
          </cell>
          <cell r="NS70" t="str">
            <v/>
          </cell>
          <cell r="NT70" t="str">
            <v/>
          </cell>
          <cell r="NU70" t="str">
            <v/>
          </cell>
          <cell r="NV70" t="str">
            <v/>
          </cell>
          <cell r="NW70" t="str">
            <v/>
          </cell>
          <cell r="NX70" t="str">
            <v/>
          </cell>
          <cell r="NY70" t="str">
            <v/>
          </cell>
          <cell r="NZ70" t="str">
            <v/>
          </cell>
          <cell r="OA70" t="str">
            <v/>
          </cell>
          <cell r="OB70" t="str">
            <v/>
          </cell>
          <cell r="OC70" t="str">
            <v/>
          </cell>
          <cell r="OD70" t="str">
            <v/>
          </cell>
          <cell r="OE70" t="str">
            <v/>
          </cell>
          <cell r="OF70" t="str">
            <v/>
          </cell>
          <cell r="OG70" t="str">
            <v/>
          </cell>
          <cell r="OH70" t="str">
            <v/>
          </cell>
          <cell r="OI70" t="str">
            <v/>
          </cell>
          <cell r="OJ70" t="str">
            <v/>
          </cell>
          <cell r="OK70" t="str">
            <v/>
          </cell>
          <cell r="OL70" t="str">
            <v/>
          </cell>
          <cell r="OM70" t="str">
            <v/>
          </cell>
          <cell r="ON70" t="str">
            <v/>
          </cell>
          <cell r="OO70" t="str">
            <v/>
          </cell>
          <cell r="OP70" t="str">
            <v/>
          </cell>
          <cell r="OQ70" t="str">
            <v/>
          </cell>
          <cell r="OR70" t="str">
            <v/>
          </cell>
          <cell r="OS70" t="str">
            <v/>
          </cell>
          <cell r="OT70" t="str">
            <v/>
          </cell>
          <cell r="OU70" t="str">
            <v/>
          </cell>
          <cell r="OV70" t="str">
            <v/>
          </cell>
          <cell r="OW70" t="str">
            <v/>
          </cell>
          <cell r="OX70" t="str">
            <v/>
          </cell>
          <cell r="OY70" t="str">
            <v/>
          </cell>
          <cell r="OZ70" t="str">
            <v/>
          </cell>
          <cell r="PA70" t="str">
            <v/>
          </cell>
          <cell r="PB70" t="str">
            <v/>
          </cell>
          <cell r="PC70" t="str">
            <v/>
          </cell>
          <cell r="PD70" t="str">
            <v/>
          </cell>
          <cell r="PE70" t="str">
            <v/>
          </cell>
          <cell r="PF70" t="str">
            <v/>
          </cell>
          <cell r="PG70" t="str">
            <v/>
          </cell>
          <cell r="PH70" t="str">
            <v/>
          </cell>
          <cell r="PI70" t="str">
            <v/>
          </cell>
          <cell r="PJ70" t="str">
            <v/>
          </cell>
          <cell r="PK70" t="str">
            <v/>
          </cell>
          <cell r="PL70" t="str">
            <v/>
          </cell>
          <cell r="PM70" t="str">
            <v/>
          </cell>
          <cell r="PN70" t="str">
            <v/>
          </cell>
          <cell r="PO70" t="str">
            <v/>
          </cell>
          <cell r="PP70" t="str">
            <v/>
          </cell>
          <cell r="PQ70" t="str">
            <v/>
          </cell>
          <cell r="PR70" t="str">
            <v/>
          </cell>
          <cell r="PS70" t="str">
            <v/>
          </cell>
          <cell r="PT70" t="str">
            <v/>
          </cell>
          <cell r="PU70" t="str">
            <v/>
          </cell>
          <cell r="PV70" t="str">
            <v/>
          </cell>
          <cell r="PW70" t="str">
            <v/>
          </cell>
          <cell r="PX70" t="str">
            <v/>
          </cell>
          <cell r="PY70" t="str">
            <v/>
          </cell>
          <cell r="PZ70" t="str">
            <v/>
          </cell>
          <cell r="QA70" t="str">
            <v/>
          </cell>
          <cell r="QB70" t="str">
            <v/>
          </cell>
          <cell r="QC70" t="str">
            <v/>
          </cell>
          <cell r="QD70" t="str">
            <v/>
          </cell>
          <cell r="QE70" t="str">
            <v/>
          </cell>
          <cell r="QF70" t="str">
            <v/>
          </cell>
          <cell r="QG70" t="str">
            <v/>
          </cell>
          <cell r="QH70" t="str">
            <v/>
          </cell>
          <cell r="QI70" t="str">
            <v/>
          </cell>
          <cell r="QJ70" t="str">
            <v/>
          </cell>
          <cell r="QK70" t="str">
            <v/>
          </cell>
          <cell r="QL70" t="str">
            <v/>
          </cell>
          <cell r="QM70" t="str">
            <v/>
          </cell>
          <cell r="QN70" t="str">
            <v/>
          </cell>
          <cell r="QO70" t="str">
            <v/>
          </cell>
          <cell r="QP70" t="str">
            <v/>
          </cell>
          <cell r="QQ70" t="str">
            <v/>
          </cell>
          <cell r="QR70" t="str">
            <v/>
          </cell>
          <cell r="QS70" t="str">
            <v/>
          </cell>
          <cell r="QT70" t="str">
            <v/>
          </cell>
          <cell r="QU70" t="str">
            <v/>
          </cell>
          <cell r="QV70" t="str">
            <v/>
          </cell>
          <cell r="QW70" t="str">
            <v/>
          </cell>
          <cell r="QX70" t="str">
            <v/>
          </cell>
          <cell r="QY70" t="str">
            <v/>
          </cell>
          <cell r="QZ70" t="str">
            <v/>
          </cell>
          <cell r="RA70" t="str">
            <v/>
          </cell>
          <cell r="RB70" t="str">
            <v/>
          </cell>
          <cell r="RC70" t="str">
            <v/>
          </cell>
          <cell r="RD70" t="str">
            <v/>
          </cell>
          <cell r="RE70" t="str">
            <v/>
          </cell>
          <cell r="RF70" t="str">
            <v/>
          </cell>
          <cell r="RG70" t="str">
            <v/>
          </cell>
          <cell r="RH70" t="str">
            <v/>
          </cell>
          <cell r="RI70" t="str">
            <v/>
          </cell>
          <cell r="RJ70" t="str">
            <v/>
          </cell>
          <cell r="RK70" t="str">
            <v/>
          </cell>
          <cell r="RL70" t="str">
            <v/>
          </cell>
          <cell r="RM70" t="str">
            <v/>
          </cell>
          <cell r="RN70" t="str">
            <v/>
          </cell>
          <cell r="RO70" t="str">
            <v/>
          </cell>
          <cell r="RP70" t="str">
            <v/>
          </cell>
          <cell r="RQ70" t="str">
            <v/>
          </cell>
          <cell r="RR70" t="str">
            <v/>
          </cell>
          <cell r="RS70" t="str">
            <v/>
          </cell>
          <cell r="RT70" t="str">
            <v/>
          </cell>
          <cell r="RU70" t="str">
            <v/>
          </cell>
          <cell r="RV70" t="str">
            <v/>
          </cell>
          <cell r="RW70" t="str">
            <v/>
          </cell>
          <cell r="RX70" t="str">
            <v/>
          </cell>
          <cell r="RY70" t="str">
            <v/>
          </cell>
          <cell r="RZ70" t="str">
            <v/>
          </cell>
          <cell r="SA70" t="str">
            <v/>
          </cell>
          <cell r="SB70" t="str">
            <v/>
          </cell>
          <cell r="SC70" t="str">
            <v/>
          </cell>
          <cell r="SD70" t="str">
            <v/>
          </cell>
          <cell r="SE70" t="str">
            <v/>
          </cell>
          <cell r="SF70" t="str">
            <v/>
          </cell>
          <cell r="SG70" t="str">
            <v/>
          </cell>
          <cell r="SH70" t="str">
            <v/>
          </cell>
          <cell r="SI70" t="str">
            <v/>
          </cell>
          <cell r="SJ70" t="str">
            <v/>
          </cell>
          <cell r="SK70" t="str">
            <v/>
          </cell>
          <cell r="SL70" t="str">
            <v/>
          </cell>
          <cell r="SM70" t="str">
            <v/>
          </cell>
          <cell r="SN70" t="str">
            <v/>
          </cell>
          <cell r="SO70" t="str">
            <v/>
          </cell>
          <cell r="SP70" t="str">
            <v/>
          </cell>
          <cell r="SQ70" t="str">
            <v/>
          </cell>
          <cell r="SR70" t="str">
            <v/>
          </cell>
          <cell r="SS70" t="str">
            <v/>
          </cell>
          <cell r="ST70" t="str">
            <v/>
          </cell>
          <cell r="SU70" t="str">
            <v/>
          </cell>
          <cell r="SV70" t="str">
            <v/>
          </cell>
          <cell r="SW70" t="str">
            <v/>
          </cell>
          <cell r="SX70" t="str">
            <v/>
          </cell>
          <cell r="SY70" t="str">
            <v/>
          </cell>
          <cell r="SZ70" t="str">
            <v/>
          </cell>
          <cell r="TA70" t="str">
            <v/>
          </cell>
          <cell r="TB70" t="str">
            <v/>
          </cell>
          <cell r="TC70" t="str">
            <v/>
          </cell>
          <cell r="TD70" t="str">
            <v/>
          </cell>
          <cell r="TE70" t="str">
            <v/>
          </cell>
          <cell r="TF70" t="str">
            <v/>
          </cell>
          <cell r="TG70" t="str">
            <v/>
          </cell>
          <cell r="TH70" t="str">
            <v/>
          </cell>
          <cell r="TI70" t="str">
            <v/>
          </cell>
          <cell r="TJ70" t="str">
            <v/>
          </cell>
          <cell r="TK70" t="str">
            <v/>
          </cell>
          <cell r="TL70" t="str">
            <v/>
          </cell>
          <cell r="TM70" t="str">
            <v/>
          </cell>
          <cell r="TN70">
            <v>0</v>
          </cell>
          <cell r="TO70">
            <v>0</v>
          </cell>
          <cell r="TP70">
            <v>0</v>
          </cell>
          <cell r="TQ70">
            <v>0</v>
          </cell>
          <cell r="TR70">
            <v>0</v>
          </cell>
          <cell r="TS70" t="str">
            <v/>
          </cell>
          <cell r="TT70" t="str">
            <v/>
          </cell>
          <cell r="TU70">
            <v>237502199</v>
          </cell>
          <cell r="TV70" t="str">
            <v>bcaab689-b924-4949-9a8a-0cba46f77f02</v>
          </cell>
          <cell r="TW70">
            <v>44530.923206018517</v>
          </cell>
          <cell r="TX70" t="str">
            <v/>
          </cell>
          <cell r="TY70" t="str">
            <v/>
          </cell>
          <cell r="TZ70" t="str">
            <v>submitted_via_web</v>
          </cell>
          <cell r="UA70" t="str">
            <v>icsm_haiti</v>
          </cell>
          <cell r="UB70" t="str">
            <v/>
          </cell>
          <cell r="UC70">
            <v>72</v>
          </cell>
          <cell r="UD70" t="str">
            <v/>
          </cell>
        </row>
        <row r="71">
          <cell r="D71">
            <v>44530.583053043978</v>
          </cell>
          <cell r="E71">
            <v>44530.588792546303</v>
          </cell>
          <cell r="F71">
            <v>44530</v>
          </cell>
          <cell r="H71" t="str">
            <v>audit.csv</v>
          </cell>
          <cell r="I71" t="str">
            <v>icsm_haiti</v>
          </cell>
          <cell r="J71" t="str">
            <v/>
          </cell>
          <cell r="K71" t="str">
            <v/>
          </cell>
          <cell r="L71">
            <v>44530</v>
          </cell>
          <cell r="M71" t="str">
            <v>Concern</v>
          </cell>
          <cell r="N71" t="str">
            <v/>
          </cell>
          <cell r="O71" t="str">
            <v>concern</v>
          </cell>
          <cell r="P71" t="str">
            <v>Concern</v>
          </cell>
          <cell r="Q71" t="str">
            <v>Concern</v>
          </cell>
          <cell r="R71" t="str">
            <v>CWW-02</v>
          </cell>
          <cell r="S71" t="str">
            <v/>
          </cell>
          <cell r="T71" t="str">
            <v>cww_02</v>
          </cell>
          <cell r="U71" t="str">
            <v>CWW-02</v>
          </cell>
          <cell r="V71" t="str">
            <v>CWW-02</v>
          </cell>
          <cell r="W71" t="str">
            <v>Ouest</v>
          </cell>
          <cell r="X71" t="str">
            <v>Cité Soleil</v>
          </cell>
          <cell r="Y71" t="str">
            <v>HT0117</v>
          </cell>
          <cell r="Z71" t="str">
            <v>Cité Soleil</v>
          </cell>
          <cell r="AA71" t="str">
            <v>2e Section des Varreux</v>
          </cell>
          <cell r="AB71" t="str">
            <v>HT0117-01</v>
          </cell>
          <cell r="AC71" t="str">
            <v>2e Section des Varreux</v>
          </cell>
          <cell r="AD71" t="str">
            <v>Terre-noire</v>
          </cell>
          <cell r="AE71" t="str">
            <v/>
          </cell>
          <cell r="AF71" t="str">
            <v>cit_1</v>
          </cell>
          <cell r="AG71" t="str">
            <v>Terre-noire</v>
          </cell>
          <cell r="AH71" t="str">
            <v>Terre-noire</v>
          </cell>
          <cell r="AI71" t="str">
            <v>Marché de Terre Noire</v>
          </cell>
          <cell r="AJ71" t="str">
            <v/>
          </cell>
          <cell r="AK71" t="str">
            <v>terre_noir</v>
          </cell>
          <cell r="AL71" t="str">
            <v>Marché de Terre Noire</v>
          </cell>
          <cell r="AM71" t="str">
            <v>Marché de Terre Noire</v>
          </cell>
          <cell r="AN71" t="str">
            <v>Milieu urbain</v>
          </cell>
          <cell r="AO71" t="str">
            <v>Enquête auprès d'un marchand</v>
          </cell>
          <cell r="AP71" t="str">
            <v>Oui</v>
          </cell>
          <cell r="AQ71" t="str">
            <v/>
          </cell>
          <cell r="AR71" t="str">
            <v>Oui</v>
          </cell>
          <cell r="AS71" t="str">
            <v/>
          </cell>
          <cell r="AT71" t="str">
            <v>Femme</v>
          </cell>
          <cell r="AU71">
            <v>44530</v>
          </cell>
          <cell r="AV71">
            <v>44530</v>
          </cell>
          <cell r="AW71" t="str">
            <v>Détaillant avec boutique</v>
          </cell>
          <cell r="AX71" t="str">
            <v/>
          </cell>
          <cell r="AY71" t="str">
            <v>Nourriture</v>
          </cell>
          <cell r="AZ71">
            <v>1</v>
          </cell>
          <cell r="BA71">
            <v>0</v>
          </cell>
          <cell r="BB71">
            <v>0</v>
          </cell>
          <cell r="BC71">
            <v>0</v>
          </cell>
          <cell r="BD71" t="str">
            <v>nourriture</v>
          </cell>
          <cell r="BE71" t="str">
            <v>Nourriture</v>
          </cell>
          <cell r="BF71" t="str">
            <v>En espèces (Gourde) Paiement mobile (téléphone)</v>
          </cell>
          <cell r="BG71">
            <v>1</v>
          </cell>
          <cell r="BH71">
            <v>0</v>
          </cell>
          <cell r="BI71">
            <v>1</v>
          </cell>
          <cell r="BJ71">
            <v>0</v>
          </cell>
          <cell r="BK71">
            <v>0</v>
          </cell>
          <cell r="BL71">
            <v>0</v>
          </cell>
          <cell r="BM71">
            <v>0</v>
          </cell>
          <cell r="BN71">
            <v>0</v>
          </cell>
          <cell r="BO71">
            <v>0</v>
          </cell>
          <cell r="BP71">
            <v>0</v>
          </cell>
          <cell r="BQ71" t="str">
            <v/>
          </cell>
          <cell r="BR71" t="str">
            <v>Oui, il y a plus de commerçants par rapport au mois passé</v>
          </cell>
          <cell r="BS71" t="str">
            <v>Plus de 60</v>
          </cell>
          <cell r="BT71" t="str">
            <v>Farine de blé blanche Riz Maïs (moulu) Sucre Haricot noir Haricot rouge Huile végétale</v>
          </cell>
          <cell r="BU71">
            <v>1</v>
          </cell>
          <cell r="BV71">
            <v>1</v>
          </cell>
          <cell r="BW71">
            <v>1</v>
          </cell>
          <cell r="BX71">
            <v>1</v>
          </cell>
          <cell r="BY71">
            <v>1</v>
          </cell>
          <cell r="BZ71">
            <v>1</v>
          </cell>
          <cell r="CA71">
            <v>1</v>
          </cell>
          <cell r="CB71">
            <v>0</v>
          </cell>
          <cell r="CC71" t="str">
            <v>Oui je connais le prix de mes produits en grosse marmite</v>
          </cell>
          <cell r="CD71">
            <v>350</v>
          </cell>
          <cell r="CE71">
            <v>175</v>
          </cell>
          <cell r="CF71" t="str">
            <v>Oui</v>
          </cell>
          <cell r="CG71">
            <v>325</v>
          </cell>
          <cell r="CH71">
            <v>125</v>
          </cell>
          <cell r="CI71" t="str">
            <v>Oui</v>
          </cell>
          <cell r="CJ71">
            <v>250</v>
          </cell>
          <cell r="CK71">
            <v>108.695652173913</v>
          </cell>
          <cell r="CL71" t="str">
            <v>Oui</v>
          </cell>
          <cell r="CM71">
            <v>375</v>
          </cell>
          <cell r="CN71">
            <v>129.31034482758599</v>
          </cell>
          <cell r="CO71" t="str">
            <v>Oui</v>
          </cell>
          <cell r="CP71">
            <v>600</v>
          </cell>
          <cell r="CQ71">
            <v>250</v>
          </cell>
          <cell r="CR71" t="str">
            <v>Non</v>
          </cell>
          <cell r="CS71">
            <v>750</v>
          </cell>
          <cell r="CT71">
            <v>312.5</v>
          </cell>
          <cell r="CU71" t="str">
            <v>Oui</v>
          </cell>
          <cell r="CV71" t="str">
            <v>Bidon/Bouteille fermée.</v>
          </cell>
          <cell r="CW71" t="str">
            <v>Oui</v>
          </cell>
          <cell r="CX71">
            <v>1000</v>
          </cell>
          <cell r="CY71" t="str">
            <v/>
          </cell>
          <cell r="CZ71" t="str">
            <v/>
          </cell>
          <cell r="DA71" t="str">
            <v/>
          </cell>
          <cell r="DB71" t="str">
            <v/>
          </cell>
          <cell r="DC71" t="str">
            <v/>
          </cell>
          <cell r="DD71" t="str">
            <v/>
          </cell>
          <cell r="DE71" t="str">
            <v>NA</v>
          </cell>
          <cell r="DF71">
            <v>1000</v>
          </cell>
          <cell r="DG71" t="str">
            <v>Non</v>
          </cell>
          <cell r="DH71" t="str">
            <v>Oui</v>
          </cell>
          <cell r="DI71" t="str">
            <v>Produit épuisé car beaucoup de personnes ont acheté</v>
          </cell>
          <cell r="DJ71">
            <v>0</v>
          </cell>
          <cell r="DK71">
            <v>0</v>
          </cell>
          <cell r="DL71">
            <v>0</v>
          </cell>
          <cell r="DM71">
            <v>0</v>
          </cell>
          <cell r="DN71">
            <v>0</v>
          </cell>
          <cell r="DO71">
            <v>0</v>
          </cell>
          <cell r="DP71">
            <v>0</v>
          </cell>
          <cell r="DQ71">
            <v>0</v>
          </cell>
          <cell r="DR71">
            <v>0</v>
          </cell>
          <cell r="DS71">
            <v>0</v>
          </cell>
          <cell r="DT71">
            <v>1</v>
          </cell>
          <cell r="DU71">
            <v>0</v>
          </cell>
          <cell r="DV71">
            <v>0</v>
          </cell>
          <cell r="DW71">
            <v>0</v>
          </cell>
          <cell r="DX71" t="str">
            <v/>
          </cell>
          <cell r="DY71" t="str">
            <v>Farine de blé blanche Riz Maïs (moulu) Sucre Haricot noir Haricot rouge Huile végétale</v>
          </cell>
          <cell r="DZ71">
            <v>1</v>
          </cell>
          <cell r="EA71">
            <v>1</v>
          </cell>
          <cell r="EB71">
            <v>1</v>
          </cell>
          <cell r="EC71">
            <v>1</v>
          </cell>
          <cell r="ED71">
            <v>1</v>
          </cell>
          <cell r="EE71">
            <v>1</v>
          </cell>
          <cell r="EF71">
            <v>1</v>
          </cell>
          <cell r="EG71">
            <v>0</v>
          </cell>
          <cell r="EH71" t="str">
            <v>Non</v>
          </cell>
          <cell r="EI71" t="str">
            <v>Oui</v>
          </cell>
          <cell r="EJ71" t="str">
            <v>Oui</v>
          </cell>
          <cell r="EK71" t="str">
            <v>Ouest</v>
          </cell>
          <cell r="EL71" t="str">
            <v>Meme</v>
          </cell>
          <cell r="EM71" t="str">
            <v>Cité Soleil</v>
          </cell>
          <cell r="EN71" t="str">
            <v>Meme</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Non</v>
          </cell>
          <cell r="IG71" t="str">
            <v/>
          </cell>
          <cell r="IH71" t="str">
            <v/>
          </cell>
          <cell r="II71" t="str">
            <v/>
          </cell>
          <cell r="IJ71" t="str">
            <v/>
          </cell>
          <cell r="IK71" t="str">
            <v/>
          </cell>
          <cell r="IL71" t="str">
            <v/>
          </cell>
          <cell r="IM71" t="str">
            <v/>
          </cell>
          <cell r="IN71" t="str">
            <v/>
          </cell>
          <cell r="IO71" t="str">
            <v>Aucune préoccupation particulière</v>
          </cell>
          <cell r="IP71">
            <v>0</v>
          </cell>
          <cell r="IQ71">
            <v>0</v>
          </cell>
          <cell r="IR71">
            <v>0</v>
          </cell>
          <cell r="IS71">
            <v>0</v>
          </cell>
          <cell r="IT71">
            <v>0</v>
          </cell>
          <cell r="IU71">
            <v>1</v>
          </cell>
          <cell r="IV71">
            <v>0</v>
          </cell>
          <cell r="IW71">
            <v>0</v>
          </cell>
          <cell r="IX71" t="str">
            <v/>
          </cell>
          <cell r="IY71" t="str">
            <v>Oui</v>
          </cell>
          <cell r="IZ71" t="str">
            <v/>
          </cell>
          <cell r="JA71" t="str">
            <v>Nourriture</v>
          </cell>
          <cell r="JB71">
            <v>1</v>
          </cell>
          <cell r="JC71">
            <v>0</v>
          </cell>
          <cell r="JD71">
            <v>0</v>
          </cell>
          <cell r="JE71">
            <v>0</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cell r="MA71" t="str">
            <v/>
          </cell>
          <cell r="MB71" t="str">
            <v/>
          </cell>
          <cell r="MC71" t="str">
            <v/>
          </cell>
          <cell r="MD71" t="str">
            <v/>
          </cell>
          <cell r="ME71" t="str">
            <v/>
          </cell>
          <cell r="MF71" t="str">
            <v/>
          </cell>
          <cell r="MG71" t="str">
            <v/>
          </cell>
          <cell r="MH71" t="str">
            <v/>
          </cell>
          <cell r="MI71" t="str">
            <v/>
          </cell>
          <cell r="MJ71" t="str">
            <v/>
          </cell>
          <cell r="MK71" t="str">
            <v/>
          </cell>
          <cell r="ML71" t="str">
            <v/>
          </cell>
          <cell r="MM71" t="str">
            <v/>
          </cell>
          <cell r="MN71" t="str">
            <v/>
          </cell>
          <cell r="MO71" t="str">
            <v/>
          </cell>
          <cell r="MP71" t="str">
            <v/>
          </cell>
          <cell r="MQ71" t="str">
            <v/>
          </cell>
          <cell r="MR71" t="str">
            <v/>
          </cell>
          <cell r="MS71" t="str">
            <v/>
          </cell>
          <cell r="MT71" t="str">
            <v/>
          </cell>
          <cell r="MU71" t="str">
            <v/>
          </cell>
          <cell r="MV71" t="str">
            <v/>
          </cell>
          <cell r="MW71" t="str">
            <v/>
          </cell>
          <cell r="MX71" t="str">
            <v/>
          </cell>
          <cell r="MY71" t="str">
            <v/>
          </cell>
          <cell r="MZ71" t="str">
            <v/>
          </cell>
          <cell r="NA71" t="str">
            <v/>
          </cell>
          <cell r="NB71" t="str">
            <v/>
          </cell>
          <cell r="NC71" t="str">
            <v/>
          </cell>
          <cell r="ND71" t="str">
            <v/>
          </cell>
          <cell r="NE71" t="str">
            <v/>
          </cell>
          <cell r="NF71" t="str">
            <v/>
          </cell>
          <cell r="NG71" t="str">
            <v/>
          </cell>
          <cell r="NH71" t="str">
            <v/>
          </cell>
          <cell r="NI71" t="str">
            <v/>
          </cell>
          <cell r="NJ71" t="str">
            <v/>
          </cell>
          <cell r="NK71" t="str">
            <v/>
          </cell>
          <cell r="NL71" t="str">
            <v/>
          </cell>
          <cell r="NM71" t="str">
            <v/>
          </cell>
          <cell r="NN71" t="str">
            <v/>
          </cell>
          <cell r="NO71" t="str">
            <v/>
          </cell>
          <cell r="NP71" t="str">
            <v/>
          </cell>
          <cell r="NQ71" t="str">
            <v/>
          </cell>
          <cell r="NR71" t="str">
            <v/>
          </cell>
          <cell r="NS71" t="str">
            <v/>
          </cell>
          <cell r="NT71" t="str">
            <v/>
          </cell>
          <cell r="NU71" t="str">
            <v/>
          </cell>
          <cell r="NV71" t="str">
            <v/>
          </cell>
          <cell r="NW71" t="str">
            <v/>
          </cell>
          <cell r="NX71" t="str">
            <v/>
          </cell>
          <cell r="NY71" t="str">
            <v/>
          </cell>
          <cell r="NZ71" t="str">
            <v/>
          </cell>
          <cell r="OA71" t="str">
            <v/>
          </cell>
          <cell r="OB71" t="str">
            <v/>
          </cell>
          <cell r="OC71" t="str">
            <v/>
          </cell>
          <cell r="OD71" t="str">
            <v/>
          </cell>
          <cell r="OE71" t="str">
            <v/>
          </cell>
          <cell r="OF71" t="str">
            <v/>
          </cell>
          <cell r="OG71" t="str">
            <v/>
          </cell>
          <cell r="OH71" t="str">
            <v/>
          </cell>
          <cell r="OI71" t="str">
            <v/>
          </cell>
          <cell r="OJ71" t="str">
            <v/>
          </cell>
          <cell r="OK71" t="str">
            <v/>
          </cell>
          <cell r="OL71" t="str">
            <v/>
          </cell>
          <cell r="OM71" t="str">
            <v/>
          </cell>
          <cell r="ON71" t="str">
            <v/>
          </cell>
          <cell r="OO71" t="str">
            <v/>
          </cell>
          <cell r="OP71" t="str">
            <v/>
          </cell>
          <cell r="OQ71" t="str">
            <v/>
          </cell>
          <cell r="OR71" t="str">
            <v/>
          </cell>
          <cell r="OS71" t="str">
            <v/>
          </cell>
          <cell r="OT71" t="str">
            <v/>
          </cell>
          <cell r="OU71" t="str">
            <v/>
          </cell>
          <cell r="OV71" t="str">
            <v/>
          </cell>
          <cell r="OW71" t="str">
            <v/>
          </cell>
          <cell r="OX71" t="str">
            <v/>
          </cell>
          <cell r="OY71" t="str">
            <v/>
          </cell>
          <cell r="OZ71" t="str">
            <v/>
          </cell>
          <cell r="PA71" t="str">
            <v/>
          </cell>
          <cell r="PB71" t="str">
            <v/>
          </cell>
          <cell r="PC71" t="str">
            <v/>
          </cell>
          <cell r="PD71" t="str">
            <v/>
          </cell>
          <cell r="PE71" t="str">
            <v/>
          </cell>
          <cell r="PF71" t="str">
            <v/>
          </cell>
          <cell r="PG71" t="str">
            <v/>
          </cell>
          <cell r="PH71" t="str">
            <v/>
          </cell>
          <cell r="PI71" t="str">
            <v/>
          </cell>
          <cell r="PJ71" t="str">
            <v/>
          </cell>
          <cell r="PK71" t="str">
            <v/>
          </cell>
          <cell r="PL71" t="str">
            <v/>
          </cell>
          <cell r="PM71" t="str">
            <v/>
          </cell>
          <cell r="PN71" t="str">
            <v/>
          </cell>
          <cell r="PO71" t="str">
            <v/>
          </cell>
          <cell r="PP71" t="str">
            <v/>
          </cell>
          <cell r="PQ71" t="str">
            <v/>
          </cell>
          <cell r="PR71" t="str">
            <v/>
          </cell>
          <cell r="PS71" t="str">
            <v/>
          </cell>
          <cell r="PT71" t="str">
            <v/>
          </cell>
          <cell r="PU71" t="str">
            <v/>
          </cell>
          <cell r="PV71" t="str">
            <v/>
          </cell>
          <cell r="PW71" t="str">
            <v/>
          </cell>
          <cell r="PX71" t="str">
            <v/>
          </cell>
          <cell r="PY71" t="str">
            <v/>
          </cell>
          <cell r="PZ71" t="str">
            <v/>
          </cell>
          <cell r="QA71" t="str">
            <v/>
          </cell>
          <cell r="QB71" t="str">
            <v/>
          </cell>
          <cell r="QC71" t="str">
            <v/>
          </cell>
          <cell r="QD71" t="str">
            <v/>
          </cell>
          <cell r="QE71" t="str">
            <v/>
          </cell>
          <cell r="QF71" t="str">
            <v/>
          </cell>
          <cell r="QG71" t="str">
            <v/>
          </cell>
          <cell r="QH71" t="str">
            <v/>
          </cell>
          <cell r="QI71" t="str">
            <v/>
          </cell>
          <cell r="QJ71" t="str">
            <v/>
          </cell>
          <cell r="QK71" t="str">
            <v/>
          </cell>
          <cell r="QL71" t="str">
            <v/>
          </cell>
          <cell r="QM71" t="str">
            <v/>
          </cell>
          <cell r="QN71" t="str">
            <v/>
          </cell>
          <cell r="QO71" t="str">
            <v/>
          </cell>
          <cell r="QP71" t="str">
            <v/>
          </cell>
          <cell r="QQ71" t="str">
            <v/>
          </cell>
          <cell r="QR71" t="str">
            <v/>
          </cell>
          <cell r="QS71" t="str">
            <v/>
          </cell>
          <cell r="QT71" t="str">
            <v/>
          </cell>
          <cell r="QU71" t="str">
            <v/>
          </cell>
          <cell r="QV71" t="str">
            <v/>
          </cell>
          <cell r="QW71" t="str">
            <v/>
          </cell>
          <cell r="QX71" t="str">
            <v/>
          </cell>
          <cell r="QY71" t="str">
            <v/>
          </cell>
          <cell r="QZ71" t="str">
            <v/>
          </cell>
          <cell r="RA71" t="str">
            <v/>
          </cell>
          <cell r="RB71" t="str">
            <v/>
          </cell>
          <cell r="RC71" t="str">
            <v/>
          </cell>
          <cell r="RD71" t="str">
            <v/>
          </cell>
          <cell r="RE71" t="str">
            <v/>
          </cell>
          <cell r="RF71" t="str">
            <v/>
          </cell>
          <cell r="RG71" t="str">
            <v/>
          </cell>
          <cell r="RH71" t="str">
            <v/>
          </cell>
          <cell r="RI71" t="str">
            <v/>
          </cell>
          <cell r="RJ71" t="str">
            <v/>
          </cell>
          <cell r="RK71" t="str">
            <v/>
          </cell>
          <cell r="RL71" t="str">
            <v/>
          </cell>
          <cell r="RM71" t="str">
            <v/>
          </cell>
          <cell r="RN71" t="str">
            <v/>
          </cell>
          <cell r="RO71" t="str">
            <v/>
          </cell>
          <cell r="RP71" t="str">
            <v/>
          </cell>
          <cell r="RQ71" t="str">
            <v/>
          </cell>
          <cell r="RR71" t="str">
            <v/>
          </cell>
          <cell r="RS71" t="str">
            <v/>
          </cell>
          <cell r="RT71" t="str">
            <v/>
          </cell>
          <cell r="RU71" t="str">
            <v/>
          </cell>
          <cell r="RV71" t="str">
            <v/>
          </cell>
          <cell r="RW71" t="str">
            <v/>
          </cell>
          <cell r="RX71" t="str">
            <v/>
          </cell>
          <cell r="RY71" t="str">
            <v/>
          </cell>
          <cell r="RZ71" t="str">
            <v/>
          </cell>
          <cell r="SA71" t="str">
            <v/>
          </cell>
          <cell r="SB71" t="str">
            <v/>
          </cell>
          <cell r="SC71" t="str">
            <v/>
          </cell>
          <cell r="SD71" t="str">
            <v/>
          </cell>
          <cell r="SE71" t="str">
            <v/>
          </cell>
          <cell r="SF71" t="str">
            <v/>
          </cell>
          <cell r="SG71" t="str">
            <v/>
          </cell>
          <cell r="SH71" t="str">
            <v/>
          </cell>
          <cell r="SI71" t="str">
            <v/>
          </cell>
          <cell r="SJ71" t="str">
            <v/>
          </cell>
          <cell r="SK71" t="str">
            <v/>
          </cell>
          <cell r="SL71" t="str">
            <v/>
          </cell>
          <cell r="SM71" t="str">
            <v/>
          </cell>
          <cell r="SN71" t="str">
            <v/>
          </cell>
          <cell r="SO71" t="str">
            <v/>
          </cell>
          <cell r="SP71" t="str">
            <v/>
          </cell>
          <cell r="SQ71" t="str">
            <v/>
          </cell>
          <cell r="SR71" t="str">
            <v/>
          </cell>
          <cell r="SS71" t="str">
            <v/>
          </cell>
          <cell r="ST71" t="str">
            <v/>
          </cell>
          <cell r="SU71" t="str">
            <v/>
          </cell>
          <cell r="SV71" t="str">
            <v/>
          </cell>
          <cell r="SW71" t="str">
            <v/>
          </cell>
          <cell r="SX71" t="str">
            <v/>
          </cell>
          <cell r="SY71" t="str">
            <v/>
          </cell>
          <cell r="SZ71" t="str">
            <v/>
          </cell>
          <cell r="TA71" t="str">
            <v/>
          </cell>
          <cell r="TB71" t="str">
            <v/>
          </cell>
          <cell r="TC71" t="str">
            <v/>
          </cell>
          <cell r="TD71" t="str">
            <v/>
          </cell>
          <cell r="TE71" t="str">
            <v/>
          </cell>
          <cell r="TF71" t="str">
            <v/>
          </cell>
          <cell r="TG71" t="str">
            <v/>
          </cell>
          <cell r="TH71" t="str">
            <v/>
          </cell>
          <cell r="TI71" t="str">
            <v/>
          </cell>
          <cell r="TJ71" t="str">
            <v/>
          </cell>
          <cell r="TK71" t="str">
            <v/>
          </cell>
          <cell r="TL71" t="str">
            <v/>
          </cell>
          <cell r="TM71" t="str">
            <v/>
          </cell>
          <cell r="TN71">
            <v>0</v>
          </cell>
          <cell r="TO71">
            <v>0</v>
          </cell>
          <cell r="TP71">
            <v>0</v>
          </cell>
          <cell r="TQ71">
            <v>0</v>
          </cell>
          <cell r="TR71">
            <v>0</v>
          </cell>
          <cell r="TS71" t="str">
            <v/>
          </cell>
          <cell r="TT71" t="str">
            <v/>
          </cell>
          <cell r="TU71">
            <v>237502203</v>
          </cell>
          <cell r="TV71" t="str">
            <v>f6f9e227-3e75-428f-9160-4ac6e4fb524a</v>
          </cell>
          <cell r="TW71">
            <v>44530.923217592594</v>
          </cell>
          <cell r="TX71" t="str">
            <v/>
          </cell>
          <cell r="TY71" t="str">
            <v/>
          </cell>
          <cell r="TZ71" t="str">
            <v>submitted_via_web</v>
          </cell>
          <cell r="UA71" t="str">
            <v>icsm_haiti</v>
          </cell>
          <cell r="UB71" t="str">
            <v/>
          </cell>
          <cell r="UC71">
            <v>73</v>
          </cell>
          <cell r="UD71" t="str">
            <v/>
          </cell>
        </row>
        <row r="72">
          <cell r="D72">
            <v>44530.595472210647</v>
          </cell>
          <cell r="E72">
            <v>44530.601565185178</v>
          </cell>
          <cell r="F72">
            <v>44530</v>
          </cell>
          <cell r="H72" t="str">
            <v>audit.csv</v>
          </cell>
          <cell r="I72" t="str">
            <v>icsm_haiti</v>
          </cell>
          <cell r="J72" t="str">
            <v/>
          </cell>
          <cell r="K72" t="str">
            <v/>
          </cell>
          <cell r="L72">
            <v>44530</v>
          </cell>
          <cell r="M72" t="str">
            <v>Concern</v>
          </cell>
          <cell r="N72" t="str">
            <v/>
          </cell>
          <cell r="O72" t="str">
            <v>concern</v>
          </cell>
          <cell r="P72" t="str">
            <v>Concern</v>
          </cell>
          <cell r="Q72" t="str">
            <v>Concern</v>
          </cell>
          <cell r="R72" t="str">
            <v>CWW-02</v>
          </cell>
          <cell r="S72" t="str">
            <v/>
          </cell>
          <cell r="T72" t="str">
            <v>cww_02</v>
          </cell>
          <cell r="U72" t="str">
            <v>CWW-02</v>
          </cell>
          <cell r="V72" t="str">
            <v>CWW-02</v>
          </cell>
          <cell r="W72" t="str">
            <v>Ouest</v>
          </cell>
          <cell r="X72" t="str">
            <v>Cité Soleil</v>
          </cell>
          <cell r="Y72" t="str">
            <v>HT0117</v>
          </cell>
          <cell r="Z72" t="str">
            <v>Cité Soleil</v>
          </cell>
          <cell r="AA72" t="str">
            <v>2e Section des Varreux</v>
          </cell>
          <cell r="AB72" t="str">
            <v>HT0117-01</v>
          </cell>
          <cell r="AC72" t="str">
            <v>2e Section des Varreux</v>
          </cell>
          <cell r="AD72" t="str">
            <v>Terre-noire</v>
          </cell>
          <cell r="AE72" t="str">
            <v/>
          </cell>
          <cell r="AF72" t="str">
            <v>cit_1</v>
          </cell>
          <cell r="AG72" t="str">
            <v>Terre-noire</v>
          </cell>
          <cell r="AH72" t="str">
            <v>Terre-noire</v>
          </cell>
          <cell r="AI72" t="str">
            <v>Marché de Terre Noire</v>
          </cell>
          <cell r="AJ72" t="str">
            <v/>
          </cell>
          <cell r="AK72" t="str">
            <v>terre_noir</v>
          </cell>
          <cell r="AL72" t="str">
            <v>Marché de Terre Noire</v>
          </cell>
          <cell r="AM72" t="str">
            <v>Marché de Terre Noire</v>
          </cell>
          <cell r="AN72" t="str">
            <v>Milieu urbain</v>
          </cell>
          <cell r="AO72" t="str">
            <v>Enquête auprès d'un marchand</v>
          </cell>
          <cell r="AP72" t="str">
            <v>Oui</v>
          </cell>
          <cell r="AQ72" t="str">
            <v/>
          </cell>
          <cell r="AR72" t="str">
            <v>Oui</v>
          </cell>
          <cell r="AS72" t="str">
            <v/>
          </cell>
          <cell r="AT72" t="str">
            <v>Femme</v>
          </cell>
          <cell r="AU72">
            <v>44530</v>
          </cell>
          <cell r="AV72">
            <v>44530</v>
          </cell>
          <cell r="AW72" t="str">
            <v>Détaillant avec boutique</v>
          </cell>
          <cell r="AX72" t="str">
            <v/>
          </cell>
          <cell r="AY72" t="str">
            <v>Nourriture</v>
          </cell>
          <cell r="AZ72">
            <v>1</v>
          </cell>
          <cell r="BA72">
            <v>0</v>
          </cell>
          <cell r="BB72">
            <v>0</v>
          </cell>
          <cell r="BC72">
            <v>0</v>
          </cell>
          <cell r="BD72" t="str">
            <v>nourriture</v>
          </cell>
          <cell r="BE72" t="str">
            <v>Nourriture</v>
          </cell>
          <cell r="BF72" t="str">
            <v>En espèces (Gourde)</v>
          </cell>
          <cell r="BG72">
            <v>1</v>
          </cell>
          <cell r="BH72">
            <v>0</v>
          </cell>
          <cell r="BI72">
            <v>0</v>
          </cell>
          <cell r="BJ72">
            <v>0</v>
          </cell>
          <cell r="BK72">
            <v>0</v>
          </cell>
          <cell r="BL72">
            <v>0</v>
          </cell>
          <cell r="BM72">
            <v>0</v>
          </cell>
          <cell r="BN72">
            <v>0</v>
          </cell>
          <cell r="BO72">
            <v>0</v>
          </cell>
          <cell r="BP72">
            <v>0</v>
          </cell>
          <cell r="BQ72" t="str">
            <v/>
          </cell>
          <cell r="BR72" t="str">
            <v>Oui, il y a plus de commerçants par rapport au mois passé</v>
          </cell>
          <cell r="BS72" t="str">
            <v>Moins de 20</v>
          </cell>
          <cell r="BT72" t="str">
            <v>Farine de blé blanche Riz Maïs (moulu) Sucre Haricot noir Huile végétale</v>
          </cell>
          <cell r="BU72">
            <v>1</v>
          </cell>
          <cell r="BV72">
            <v>1</v>
          </cell>
          <cell r="BW72">
            <v>1</v>
          </cell>
          <cell r="BX72">
            <v>1</v>
          </cell>
          <cell r="BY72">
            <v>1</v>
          </cell>
          <cell r="BZ72">
            <v>0</v>
          </cell>
          <cell r="CA72">
            <v>1</v>
          </cell>
          <cell r="CB72">
            <v>0</v>
          </cell>
          <cell r="CC72" t="str">
            <v>Oui je connais le prix de mes produits en grosse marmite</v>
          </cell>
          <cell r="CD72">
            <v>300</v>
          </cell>
          <cell r="CE72">
            <v>150</v>
          </cell>
          <cell r="CF72" t="str">
            <v>Oui</v>
          </cell>
          <cell r="CG72">
            <v>350</v>
          </cell>
          <cell r="CH72">
            <v>134.61538461538399</v>
          </cell>
          <cell r="CI72" t="str">
            <v>Oui</v>
          </cell>
          <cell r="CJ72">
            <v>350</v>
          </cell>
          <cell r="CK72">
            <v>152.173913043478</v>
          </cell>
          <cell r="CL72" t="str">
            <v>Oui</v>
          </cell>
          <cell r="CM72">
            <v>300</v>
          </cell>
          <cell r="CN72">
            <v>103.448275862068</v>
          </cell>
          <cell r="CO72" t="str">
            <v>Oui</v>
          </cell>
          <cell r="CP72">
            <v>550</v>
          </cell>
          <cell r="CQ72">
            <v>229.166666666666</v>
          </cell>
          <cell r="CR72" t="str">
            <v>Oui</v>
          </cell>
          <cell r="CS72" t="str">
            <v/>
          </cell>
          <cell r="CT72" t="str">
            <v/>
          </cell>
          <cell r="CU72" t="str">
            <v/>
          </cell>
          <cell r="CV72" t="str">
            <v>Bidon/Bouteille fermée.</v>
          </cell>
          <cell r="CW72" t="str">
            <v>Oui</v>
          </cell>
          <cell r="CX72">
            <v>1000</v>
          </cell>
          <cell r="CY72" t="str">
            <v/>
          </cell>
          <cell r="CZ72" t="str">
            <v/>
          </cell>
          <cell r="DA72" t="str">
            <v/>
          </cell>
          <cell r="DB72" t="str">
            <v/>
          </cell>
          <cell r="DC72" t="str">
            <v/>
          </cell>
          <cell r="DD72" t="str">
            <v/>
          </cell>
          <cell r="DE72" t="str">
            <v>NA</v>
          </cell>
          <cell r="DF72">
            <v>1000</v>
          </cell>
          <cell r="DG72" t="str">
            <v>Oui</v>
          </cell>
          <cell r="DH72" t="str">
            <v>Oui</v>
          </cell>
          <cell r="DI72" t="str">
            <v>Produit épuisé car beaucoup de personnes ont acheté</v>
          </cell>
          <cell r="DJ72">
            <v>0</v>
          </cell>
          <cell r="DK72">
            <v>0</v>
          </cell>
          <cell r="DL72">
            <v>0</v>
          </cell>
          <cell r="DM72">
            <v>0</v>
          </cell>
          <cell r="DN72">
            <v>0</v>
          </cell>
          <cell r="DO72">
            <v>0</v>
          </cell>
          <cell r="DP72">
            <v>0</v>
          </cell>
          <cell r="DQ72">
            <v>0</v>
          </cell>
          <cell r="DR72">
            <v>0</v>
          </cell>
          <cell r="DS72">
            <v>0</v>
          </cell>
          <cell r="DT72">
            <v>1</v>
          </cell>
          <cell r="DU72">
            <v>0</v>
          </cell>
          <cell r="DV72">
            <v>0</v>
          </cell>
          <cell r="DW72">
            <v>0</v>
          </cell>
          <cell r="DX72" t="str">
            <v/>
          </cell>
          <cell r="DY72" t="str">
            <v>Farine de blé blanche Riz Maïs (moulu) Sucre Haricot noir Huile végétale</v>
          </cell>
          <cell r="DZ72">
            <v>1</v>
          </cell>
          <cell r="EA72">
            <v>1</v>
          </cell>
          <cell r="EB72">
            <v>1</v>
          </cell>
          <cell r="EC72">
            <v>1</v>
          </cell>
          <cell r="ED72">
            <v>1</v>
          </cell>
          <cell r="EE72">
            <v>0</v>
          </cell>
          <cell r="EF72">
            <v>1</v>
          </cell>
          <cell r="EG72">
            <v>0</v>
          </cell>
          <cell r="EH72" t="str">
            <v>Non</v>
          </cell>
          <cell r="EI72" t="str">
            <v>Oui</v>
          </cell>
          <cell r="EJ72" t="str">
            <v>Oui</v>
          </cell>
          <cell r="EK72" t="str">
            <v>Ouest</v>
          </cell>
          <cell r="EL72" t="str">
            <v>Meme</v>
          </cell>
          <cell r="EM72" t="str">
            <v>Cité Soleil</v>
          </cell>
          <cell r="EN72" t="str">
            <v>Meme</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Non</v>
          </cell>
          <cell r="IG72" t="str">
            <v/>
          </cell>
          <cell r="IH72" t="str">
            <v/>
          </cell>
          <cell r="II72" t="str">
            <v/>
          </cell>
          <cell r="IJ72" t="str">
            <v/>
          </cell>
          <cell r="IK72" t="str">
            <v/>
          </cell>
          <cell r="IL72" t="str">
            <v/>
          </cell>
          <cell r="IM72" t="str">
            <v/>
          </cell>
          <cell r="IN72" t="str">
            <v/>
          </cell>
          <cell r="IO72" t="str">
            <v>Aucune préoccupation particulière</v>
          </cell>
          <cell r="IP72">
            <v>0</v>
          </cell>
          <cell r="IQ72">
            <v>0</v>
          </cell>
          <cell r="IR72">
            <v>0</v>
          </cell>
          <cell r="IS72">
            <v>0</v>
          </cell>
          <cell r="IT72">
            <v>0</v>
          </cell>
          <cell r="IU72">
            <v>1</v>
          </cell>
          <cell r="IV72">
            <v>0</v>
          </cell>
          <cell r="IW72">
            <v>0</v>
          </cell>
          <cell r="IX72" t="str">
            <v/>
          </cell>
          <cell r="IY72" t="str">
            <v>Oui</v>
          </cell>
          <cell r="IZ72" t="str">
            <v/>
          </cell>
          <cell r="JA72" t="str">
            <v>Nourriture</v>
          </cell>
          <cell r="JB72">
            <v>1</v>
          </cell>
          <cell r="JC72">
            <v>0</v>
          </cell>
          <cell r="JD72">
            <v>0</v>
          </cell>
          <cell r="JE72">
            <v>0</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cell r="MA72" t="str">
            <v/>
          </cell>
          <cell r="MB72" t="str">
            <v/>
          </cell>
          <cell r="MC72" t="str">
            <v/>
          </cell>
          <cell r="MD72" t="str">
            <v/>
          </cell>
          <cell r="ME72" t="str">
            <v/>
          </cell>
          <cell r="MF72" t="str">
            <v/>
          </cell>
          <cell r="MG72" t="str">
            <v/>
          </cell>
          <cell r="MH72" t="str">
            <v/>
          </cell>
          <cell r="MI72" t="str">
            <v/>
          </cell>
          <cell r="MJ72" t="str">
            <v/>
          </cell>
          <cell r="MK72" t="str">
            <v/>
          </cell>
          <cell r="ML72" t="str">
            <v/>
          </cell>
          <cell r="MM72" t="str">
            <v/>
          </cell>
          <cell r="MN72" t="str">
            <v/>
          </cell>
          <cell r="MO72" t="str">
            <v/>
          </cell>
          <cell r="MP72" t="str">
            <v/>
          </cell>
          <cell r="MQ72" t="str">
            <v/>
          </cell>
          <cell r="MR72" t="str">
            <v/>
          </cell>
          <cell r="MS72" t="str">
            <v/>
          </cell>
          <cell r="MT72" t="str">
            <v/>
          </cell>
          <cell r="MU72" t="str">
            <v/>
          </cell>
          <cell r="MV72" t="str">
            <v/>
          </cell>
          <cell r="MW72" t="str">
            <v/>
          </cell>
          <cell r="MX72" t="str">
            <v/>
          </cell>
          <cell r="MY72" t="str">
            <v/>
          </cell>
          <cell r="MZ72" t="str">
            <v/>
          </cell>
          <cell r="NA72" t="str">
            <v/>
          </cell>
          <cell r="NB72" t="str">
            <v/>
          </cell>
          <cell r="NC72" t="str">
            <v/>
          </cell>
          <cell r="ND72" t="str">
            <v/>
          </cell>
          <cell r="NE72" t="str">
            <v/>
          </cell>
          <cell r="NF72" t="str">
            <v/>
          </cell>
          <cell r="NG72" t="str">
            <v/>
          </cell>
          <cell r="NH72" t="str">
            <v/>
          </cell>
          <cell r="NI72" t="str">
            <v/>
          </cell>
          <cell r="NJ72" t="str">
            <v/>
          </cell>
          <cell r="NK72" t="str">
            <v/>
          </cell>
          <cell r="NL72" t="str">
            <v/>
          </cell>
          <cell r="NM72" t="str">
            <v/>
          </cell>
          <cell r="NN72" t="str">
            <v/>
          </cell>
          <cell r="NO72" t="str">
            <v/>
          </cell>
          <cell r="NP72" t="str">
            <v/>
          </cell>
          <cell r="NQ72" t="str">
            <v/>
          </cell>
          <cell r="NR72" t="str">
            <v/>
          </cell>
          <cell r="NS72" t="str">
            <v/>
          </cell>
          <cell r="NT72" t="str">
            <v/>
          </cell>
          <cell r="NU72" t="str">
            <v/>
          </cell>
          <cell r="NV72" t="str">
            <v/>
          </cell>
          <cell r="NW72" t="str">
            <v/>
          </cell>
          <cell r="NX72" t="str">
            <v/>
          </cell>
          <cell r="NY72" t="str">
            <v/>
          </cell>
          <cell r="NZ72" t="str">
            <v/>
          </cell>
          <cell r="OA72" t="str">
            <v/>
          </cell>
          <cell r="OB72" t="str">
            <v/>
          </cell>
          <cell r="OC72" t="str">
            <v/>
          </cell>
          <cell r="OD72" t="str">
            <v/>
          </cell>
          <cell r="OE72" t="str">
            <v/>
          </cell>
          <cell r="OF72" t="str">
            <v/>
          </cell>
          <cell r="OG72" t="str">
            <v/>
          </cell>
          <cell r="OH72" t="str">
            <v/>
          </cell>
          <cell r="OI72" t="str">
            <v/>
          </cell>
          <cell r="OJ72" t="str">
            <v/>
          </cell>
          <cell r="OK72" t="str">
            <v/>
          </cell>
          <cell r="OL72" t="str">
            <v/>
          </cell>
          <cell r="OM72" t="str">
            <v/>
          </cell>
          <cell r="ON72" t="str">
            <v/>
          </cell>
          <cell r="OO72" t="str">
            <v/>
          </cell>
          <cell r="OP72" t="str">
            <v/>
          </cell>
          <cell r="OQ72" t="str">
            <v/>
          </cell>
          <cell r="OR72" t="str">
            <v/>
          </cell>
          <cell r="OS72" t="str">
            <v/>
          </cell>
          <cell r="OT72" t="str">
            <v/>
          </cell>
          <cell r="OU72" t="str">
            <v/>
          </cell>
          <cell r="OV72" t="str">
            <v/>
          </cell>
          <cell r="OW72" t="str">
            <v/>
          </cell>
          <cell r="OX72" t="str">
            <v/>
          </cell>
          <cell r="OY72" t="str">
            <v/>
          </cell>
          <cell r="OZ72" t="str">
            <v/>
          </cell>
          <cell r="PA72" t="str">
            <v/>
          </cell>
          <cell r="PB72" t="str">
            <v/>
          </cell>
          <cell r="PC72" t="str">
            <v/>
          </cell>
          <cell r="PD72" t="str">
            <v/>
          </cell>
          <cell r="PE72" t="str">
            <v/>
          </cell>
          <cell r="PF72" t="str">
            <v/>
          </cell>
          <cell r="PG72" t="str">
            <v/>
          </cell>
          <cell r="PH72" t="str">
            <v/>
          </cell>
          <cell r="PI72" t="str">
            <v/>
          </cell>
          <cell r="PJ72" t="str">
            <v/>
          </cell>
          <cell r="PK72" t="str">
            <v/>
          </cell>
          <cell r="PL72" t="str">
            <v/>
          </cell>
          <cell r="PM72" t="str">
            <v/>
          </cell>
          <cell r="PN72" t="str">
            <v/>
          </cell>
          <cell r="PO72" t="str">
            <v/>
          </cell>
          <cell r="PP72" t="str">
            <v/>
          </cell>
          <cell r="PQ72" t="str">
            <v/>
          </cell>
          <cell r="PR72" t="str">
            <v/>
          </cell>
          <cell r="PS72" t="str">
            <v/>
          </cell>
          <cell r="PT72" t="str">
            <v/>
          </cell>
          <cell r="PU72" t="str">
            <v/>
          </cell>
          <cell r="PV72" t="str">
            <v/>
          </cell>
          <cell r="PW72" t="str">
            <v/>
          </cell>
          <cell r="PX72" t="str">
            <v/>
          </cell>
          <cell r="PY72" t="str">
            <v/>
          </cell>
          <cell r="PZ72" t="str">
            <v/>
          </cell>
          <cell r="QA72" t="str">
            <v/>
          </cell>
          <cell r="QB72" t="str">
            <v/>
          </cell>
          <cell r="QC72" t="str">
            <v/>
          </cell>
          <cell r="QD72" t="str">
            <v/>
          </cell>
          <cell r="QE72" t="str">
            <v/>
          </cell>
          <cell r="QF72" t="str">
            <v/>
          </cell>
          <cell r="QG72" t="str">
            <v/>
          </cell>
          <cell r="QH72" t="str">
            <v/>
          </cell>
          <cell r="QI72" t="str">
            <v/>
          </cell>
          <cell r="QJ72" t="str">
            <v/>
          </cell>
          <cell r="QK72" t="str">
            <v/>
          </cell>
          <cell r="QL72" t="str">
            <v/>
          </cell>
          <cell r="QM72" t="str">
            <v/>
          </cell>
          <cell r="QN72" t="str">
            <v/>
          </cell>
          <cell r="QO72" t="str">
            <v/>
          </cell>
          <cell r="QP72" t="str">
            <v/>
          </cell>
          <cell r="QQ72" t="str">
            <v/>
          </cell>
          <cell r="QR72" t="str">
            <v/>
          </cell>
          <cell r="QS72" t="str">
            <v/>
          </cell>
          <cell r="QT72" t="str">
            <v/>
          </cell>
          <cell r="QU72" t="str">
            <v/>
          </cell>
          <cell r="QV72" t="str">
            <v/>
          </cell>
          <cell r="QW72" t="str">
            <v/>
          </cell>
          <cell r="QX72" t="str">
            <v/>
          </cell>
          <cell r="QY72" t="str">
            <v/>
          </cell>
          <cell r="QZ72" t="str">
            <v/>
          </cell>
          <cell r="RA72" t="str">
            <v/>
          </cell>
          <cell r="RB72" t="str">
            <v/>
          </cell>
          <cell r="RC72" t="str">
            <v/>
          </cell>
          <cell r="RD72" t="str">
            <v/>
          </cell>
          <cell r="RE72" t="str">
            <v/>
          </cell>
          <cell r="RF72" t="str">
            <v/>
          </cell>
          <cell r="RG72" t="str">
            <v/>
          </cell>
          <cell r="RH72" t="str">
            <v/>
          </cell>
          <cell r="RI72" t="str">
            <v/>
          </cell>
          <cell r="RJ72" t="str">
            <v/>
          </cell>
          <cell r="RK72" t="str">
            <v/>
          </cell>
          <cell r="RL72" t="str">
            <v/>
          </cell>
          <cell r="RM72" t="str">
            <v/>
          </cell>
          <cell r="RN72" t="str">
            <v/>
          </cell>
          <cell r="RO72" t="str">
            <v/>
          </cell>
          <cell r="RP72" t="str">
            <v/>
          </cell>
          <cell r="RQ72" t="str">
            <v/>
          </cell>
          <cell r="RR72" t="str">
            <v/>
          </cell>
          <cell r="RS72" t="str">
            <v/>
          </cell>
          <cell r="RT72" t="str">
            <v/>
          </cell>
          <cell r="RU72" t="str">
            <v/>
          </cell>
          <cell r="RV72" t="str">
            <v/>
          </cell>
          <cell r="RW72" t="str">
            <v/>
          </cell>
          <cell r="RX72" t="str">
            <v/>
          </cell>
          <cell r="RY72" t="str">
            <v/>
          </cell>
          <cell r="RZ72" t="str">
            <v/>
          </cell>
          <cell r="SA72" t="str">
            <v/>
          </cell>
          <cell r="SB72" t="str">
            <v/>
          </cell>
          <cell r="SC72" t="str">
            <v/>
          </cell>
          <cell r="SD72" t="str">
            <v/>
          </cell>
          <cell r="SE72" t="str">
            <v/>
          </cell>
          <cell r="SF72" t="str">
            <v/>
          </cell>
          <cell r="SG72" t="str">
            <v/>
          </cell>
          <cell r="SH72" t="str">
            <v/>
          </cell>
          <cell r="SI72" t="str">
            <v/>
          </cell>
          <cell r="SJ72" t="str">
            <v/>
          </cell>
          <cell r="SK72" t="str">
            <v/>
          </cell>
          <cell r="SL72" t="str">
            <v/>
          </cell>
          <cell r="SM72" t="str">
            <v/>
          </cell>
          <cell r="SN72" t="str">
            <v/>
          </cell>
          <cell r="SO72" t="str">
            <v/>
          </cell>
          <cell r="SP72" t="str">
            <v/>
          </cell>
          <cell r="SQ72" t="str">
            <v/>
          </cell>
          <cell r="SR72" t="str">
            <v/>
          </cell>
          <cell r="SS72" t="str">
            <v/>
          </cell>
          <cell r="ST72" t="str">
            <v/>
          </cell>
          <cell r="SU72" t="str">
            <v/>
          </cell>
          <cell r="SV72" t="str">
            <v/>
          </cell>
          <cell r="SW72" t="str">
            <v/>
          </cell>
          <cell r="SX72" t="str">
            <v/>
          </cell>
          <cell r="SY72" t="str">
            <v/>
          </cell>
          <cell r="SZ72" t="str">
            <v/>
          </cell>
          <cell r="TA72" t="str">
            <v/>
          </cell>
          <cell r="TB72" t="str">
            <v/>
          </cell>
          <cell r="TC72" t="str">
            <v/>
          </cell>
          <cell r="TD72" t="str">
            <v/>
          </cell>
          <cell r="TE72" t="str">
            <v/>
          </cell>
          <cell r="TF72" t="str">
            <v/>
          </cell>
          <cell r="TG72" t="str">
            <v/>
          </cell>
          <cell r="TH72" t="str">
            <v/>
          </cell>
          <cell r="TI72" t="str">
            <v/>
          </cell>
          <cell r="TJ72" t="str">
            <v/>
          </cell>
          <cell r="TK72" t="str">
            <v/>
          </cell>
          <cell r="TL72" t="str">
            <v/>
          </cell>
          <cell r="TM72" t="str">
            <v/>
          </cell>
          <cell r="TN72">
            <v>0</v>
          </cell>
          <cell r="TO72">
            <v>0</v>
          </cell>
          <cell r="TP72">
            <v>0</v>
          </cell>
          <cell r="TQ72">
            <v>0</v>
          </cell>
          <cell r="TR72">
            <v>0</v>
          </cell>
          <cell r="TS72" t="str">
            <v/>
          </cell>
          <cell r="TT72" t="str">
            <v/>
          </cell>
          <cell r="TU72">
            <v>237502209</v>
          </cell>
          <cell r="TV72" t="str">
            <v>f19b0ab9-5cb2-4d11-9cad-c31b0a20b210</v>
          </cell>
          <cell r="TW72">
            <v>44530.923229166663</v>
          </cell>
          <cell r="TX72" t="str">
            <v/>
          </cell>
          <cell r="TY72" t="str">
            <v/>
          </cell>
          <cell r="TZ72" t="str">
            <v>submitted_via_web</v>
          </cell>
          <cell r="UA72" t="str">
            <v>icsm_haiti</v>
          </cell>
          <cell r="UB72" t="str">
            <v/>
          </cell>
          <cell r="UC72">
            <v>74</v>
          </cell>
          <cell r="UD72" t="str">
            <v/>
          </cell>
        </row>
        <row r="73">
          <cell r="D73">
            <v>44530.603691273151</v>
          </cell>
          <cell r="E73">
            <v>44530.609023750003</v>
          </cell>
          <cell r="F73">
            <v>44530</v>
          </cell>
          <cell r="H73" t="str">
            <v>audit.csv</v>
          </cell>
          <cell r="I73" t="str">
            <v>icsm_haiti</v>
          </cell>
          <cell r="J73" t="str">
            <v/>
          </cell>
          <cell r="K73" t="str">
            <v/>
          </cell>
          <cell r="L73">
            <v>44530</v>
          </cell>
          <cell r="M73" t="str">
            <v>Concern</v>
          </cell>
          <cell r="N73" t="str">
            <v/>
          </cell>
          <cell r="O73" t="str">
            <v>concern</v>
          </cell>
          <cell r="P73" t="str">
            <v>Concern</v>
          </cell>
          <cell r="Q73" t="str">
            <v>Concern</v>
          </cell>
          <cell r="R73" t="str">
            <v>CWW-02</v>
          </cell>
          <cell r="S73" t="str">
            <v/>
          </cell>
          <cell r="T73" t="str">
            <v>cww_02</v>
          </cell>
          <cell r="U73" t="str">
            <v>CWW-02</v>
          </cell>
          <cell r="V73" t="str">
            <v>CWW-02</v>
          </cell>
          <cell r="W73" t="str">
            <v>Ouest</v>
          </cell>
          <cell r="X73" t="str">
            <v>Cité Soleil</v>
          </cell>
          <cell r="Y73" t="str">
            <v>HT0117</v>
          </cell>
          <cell r="Z73" t="str">
            <v>Cité Soleil</v>
          </cell>
          <cell r="AA73" t="str">
            <v>2e Section des Varreux</v>
          </cell>
          <cell r="AB73" t="str">
            <v>HT0117-01</v>
          </cell>
          <cell r="AC73" t="str">
            <v>2e Section des Varreux</v>
          </cell>
          <cell r="AD73" t="str">
            <v>Terre-noire</v>
          </cell>
          <cell r="AE73" t="str">
            <v/>
          </cell>
          <cell r="AF73" t="str">
            <v>cit_1</v>
          </cell>
          <cell r="AG73" t="str">
            <v>Terre-noire</v>
          </cell>
          <cell r="AH73" t="str">
            <v>Terre-noire</v>
          </cell>
          <cell r="AI73" t="str">
            <v>Marché de Terre Noire</v>
          </cell>
          <cell r="AJ73" t="str">
            <v/>
          </cell>
          <cell r="AK73" t="str">
            <v>terre_noir</v>
          </cell>
          <cell r="AL73" t="str">
            <v>Marché de Terre Noire</v>
          </cell>
          <cell r="AM73" t="str">
            <v>Marché de Terre Noire</v>
          </cell>
          <cell r="AN73" t="str">
            <v>Milieu urbain</v>
          </cell>
          <cell r="AO73" t="str">
            <v>Enquête auprès d'un marchand</v>
          </cell>
          <cell r="AP73" t="str">
            <v>Oui</v>
          </cell>
          <cell r="AQ73" t="str">
            <v/>
          </cell>
          <cell r="AR73" t="str">
            <v>Oui</v>
          </cell>
          <cell r="AS73" t="str">
            <v/>
          </cell>
          <cell r="AT73" t="str">
            <v>Femme</v>
          </cell>
          <cell r="AU73">
            <v>44530</v>
          </cell>
          <cell r="AV73">
            <v>44530</v>
          </cell>
          <cell r="AW73" t="str">
            <v>Détaillant avec boutique</v>
          </cell>
          <cell r="AX73" t="str">
            <v/>
          </cell>
          <cell r="AY73" t="str">
            <v>Nourriture</v>
          </cell>
          <cell r="AZ73">
            <v>1</v>
          </cell>
          <cell r="BA73">
            <v>0</v>
          </cell>
          <cell r="BB73">
            <v>0</v>
          </cell>
          <cell r="BC73">
            <v>0</v>
          </cell>
          <cell r="BD73" t="str">
            <v>nourriture</v>
          </cell>
          <cell r="BE73" t="str">
            <v>Nourriture</v>
          </cell>
          <cell r="BF73" t="str">
            <v>En espèces (Gourde)</v>
          </cell>
          <cell r="BG73">
            <v>1</v>
          </cell>
          <cell r="BH73">
            <v>0</v>
          </cell>
          <cell r="BI73">
            <v>0</v>
          </cell>
          <cell r="BJ73">
            <v>0</v>
          </cell>
          <cell r="BK73">
            <v>0</v>
          </cell>
          <cell r="BL73">
            <v>0</v>
          </cell>
          <cell r="BM73">
            <v>0</v>
          </cell>
          <cell r="BN73">
            <v>0</v>
          </cell>
          <cell r="BO73">
            <v>0</v>
          </cell>
          <cell r="BP73">
            <v>0</v>
          </cell>
          <cell r="BQ73" t="str">
            <v/>
          </cell>
          <cell r="BR73" t="str">
            <v>Oui, il y a plus de commerçants par rapport au mois passé</v>
          </cell>
          <cell r="BS73" t="str">
            <v>Entre 21 et 60</v>
          </cell>
          <cell r="BT73" t="str">
            <v>Farine de blé blanche Riz Maïs (moulu) Sucre Haricot noir Huile végétale</v>
          </cell>
          <cell r="BU73">
            <v>1</v>
          </cell>
          <cell r="BV73">
            <v>1</v>
          </cell>
          <cell r="BW73">
            <v>1</v>
          </cell>
          <cell r="BX73">
            <v>1</v>
          </cell>
          <cell r="BY73">
            <v>1</v>
          </cell>
          <cell r="BZ73">
            <v>0</v>
          </cell>
          <cell r="CA73">
            <v>1</v>
          </cell>
          <cell r="CB73">
            <v>0</v>
          </cell>
          <cell r="CC73" t="str">
            <v>Oui je connais le prix de mes produits en grosse marmite</v>
          </cell>
          <cell r="CD73">
            <v>225</v>
          </cell>
          <cell r="CE73">
            <v>112.5</v>
          </cell>
          <cell r="CF73" t="str">
            <v>Oui</v>
          </cell>
          <cell r="CG73">
            <v>325</v>
          </cell>
          <cell r="CH73">
            <v>125</v>
          </cell>
          <cell r="CI73" t="str">
            <v>Oui</v>
          </cell>
          <cell r="CJ73">
            <v>225</v>
          </cell>
          <cell r="CK73">
            <v>97.826086956521706</v>
          </cell>
          <cell r="CL73" t="str">
            <v>Oui</v>
          </cell>
          <cell r="CM73">
            <v>350</v>
          </cell>
          <cell r="CN73">
            <v>120.689655172413</v>
          </cell>
          <cell r="CO73" t="str">
            <v>Oui</v>
          </cell>
          <cell r="CP73">
            <v>500</v>
          </cell>
          <cell r="CQ73">
            <v>208.333333333333</v>
          </cell>
          <cell r="CR73" t="str">
            <v>Non</v>
          </cell>
          <cell r="CS73" t="str">
            <v/>
          </cell>
          <cell r="CT73" t="str">
            <v/>
          </cell>
          <cell r="CU73" t="str">
            <v/>
          </cell>
          <cell r="CV73" t="str">
            <v>Remplissage à partir de drum</v>
          </cell>
          <cell r="CW73" t="str">
            <v>Oui</v>
          </cell>
          <cell r="CX73">
            <v>900</v>
          </cell>
          <cell r="CY73" t="str">
            <v/>
          </cell>
          <cell r="CZ73" t="str">
            <v/>
          </cell>
          <cell r="DA73" t="str">
            <v/>
          </cell>
          <cell r="DB73" t="str">
            <v/>
          </cell>
          <cell r="DC73" t="str">
            <v/>
          </cell>
          <cell r="DD73" t="str">
            <v/>
          </cell>
          <cell r="DE73" t="str">
            <v>NA</v>
          </cell>
          <cell r="DF73">
            <v>900</v>
          </cell>
          <cell r="DG73" t="str">
            <v>Je ne sais pas, je ne souhaite pas répondre</v>
          </cell>
          <cell r="DH73" t="str">
            <v>Oui</v>
          </cell>
          <cell r="DI73" t="str">
            <v>Produit épuisé car beaucoup de personnes ont acheté</v>
          </cell>
          <cell r="DJ73">
            <v>0</v>
          </cell>
          <cell r="DK73">
            <v>0</v>
          </cell>
          <cell r="DL73">
            <v>0</v>
          </cell>
          <cell r="DM73">
            <v>0</v>
          </cell>
          <cell r="DN73">
            <v>0</v>
          </cell>
          <cell r="DO73">
            <v>0</v>
          </cell>
          <cell r="DP73">
            <v>0</v>
          </cell>
          <cell r="DQ73">
            <v>0</v>
          </cell>
          <cell r="DR73">
            <v>0</v>
          </cell>
          <cell r="DS73">
            <v>0</v>
          </cell>
          <cell r="DT73">
            <v>1</v>
          </cell>
          <cell r="DU73">
            <v>0</v>
          </cell>
          <cell r="DV73">
            <v>0</v>
          </cell>
          <cell r="DW73">
            <v>0</v>
          </cell>
          <cell r="DX73" t="str">
            <v/>
          </cell>
          <cell r="DY73" t="str">
            <v>Farine de blé blanche Riz Maïs (moulu) Huile végétale Sucre Haricot noir</v>
          </cell>
          <cell r="DZ73">
            <v>1</v>
          </cell>
          <cell r="EA73">
            <v>1</v>
          </cell>
          <cell r="EB73">
            <v>1</v>
          </cell>
          <cell r="EC73">
            <v>1</v>
          </cell>
          <cell r="ED73">
            <v>1</v>
          </cell>
          <cell r="EE73">
            <v>0</v>
          </cell>
          <cell r="EF73">
            <v>1</v>
          </cell>
          <cell r="EG73">
            <v>0</v>
          </cell>
          <cell r="EH73" t="str">
            <v>Non</v>
          </cell>
          <cell r="EI73" t="str">
            <v>Oui</v>
          </cell>
          <cell r="EJ73" t="str">
            <v>Oui</v>
          </cell>
          <cell r="EK73" t="str">
            <v>Ouest</v>
          </cell>
          <cell r="EL73" t="str">
            <v>Meme</v>
          </cell>
          <cell r="EM73" t="str">
            <v>Cité Soleil</v>
          </cell>
          <cell r="EN73" t="str">
            <v>Meme</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Non</v>
          </cell>
          <cell r="IG73" t="str">
            <v/>
          </cell>
          <cell r="IH73" t="str">
            <v/>
          </cell>
          <cell r="II73" t="str">
            <v/>
          </cell>
          <cell r="IJ73" t="str">
            <v/>
          </cell>
          <cell r="IK73" t="str">
            <v/>
          </cell>
          <cell r="IL73" t="str">
            <v/>
          </cell>
          <cell r="IM73" t="str">
            <v/>
          </cell>
          <cell r="IN73" t="str">
            <v/>
          </cell>
          <cell r="IO73" t="str">
            <v>Aucune préoccupation particulière</v>
          </cell>
          <cell r="IP73">
            <v>0</v>
          </cell>
          <cell r="IQ73">
            <v>0</v>
          </cell>
          <cell r="IR73">
            <v>0</v>
          </cell>
          <cell r="IS73">
            <v>0</v>
          </cell>
          <cell r="IT73">
            <v>0</v>
          </cell>
          <cell r="IU73">
            <v>1</v>
          </cell>
          <cell r="IV73">
            <v>0</v>
          </cell>
          <cell r="IW73">
            <v>0</v>
          </cell>
          <cell r="IX73" t="str">
            <v/>
          </cell>
          <cell r="IY73" t="str">
            <v>Oui</v>
          </cell>
          <cell r="IZ73" t="str">
            <v/>
          </cell>
          <cell r="JA73" t="str">
            <v>Nourriture</v>
          </cell>
          <cell r="JB73">
            <v>1</v>
          </cell>
          <cell r="JC73">
            <v>0</v>
          </cell>
          <cell r="JD73">
            <v>0</v>
          </cell>
          <cell r="JE73">
            <v>0</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cell r="MA73" t="str">
            <v/>
          </cell>
          <cell r="MB73" t="str">
            <v/>
          </cell>
          <cell r="MC73" t="str">
            <v/>
          </cell>
          <cell r="MD73" t="str">
            <v/>
          </cell>
          <cell r="ME73" t="str">
            <v/>
          </cell>
          <cell r="MF73" t="str">
            <v/>
          </cell>
          <cell r="MG73" t="str">
            <v/>
          </cell>
          <cell r="MH73" t="str">
            <v/>
          </cell>
          <cell r="MI73" t="str">
            <v/>
          </cell>
          <cell r="MJ73" t="str">
            <v/>
          </cell>
          <cell r="MK73" t="str">
            <v/>
          </cell>
          <cell r="ML73" t="str">
            <v/>
          </cell>
          <cell r="MM73" t="str">
            <v/>
          </cell>
          <cell r="MN73" t="str">
            <v/>
          </cell>
          <cell r="MO73" t="str">
            <v/>
          </cell>
          <cell r="MP73" t="str">
            <v/>
          </cell>
          <cell r="MQ73" t="str">
            <v/>
          </cell>
          <cell r="MR73" t="str">
            <v/>
          </cell>
          <cell r="MS73" t="str">
            <v/>
          </cell>
          <cell r="MT73" t="str">
            <v/>
          </cell>
          <cell r="MU73" t="str">
            <v/>
          </cell>
          <cell r="MV73" t="str">
            <v/>
          </cell>
          <cell r="MW73" t="str">
            <v/>
          </cell>
          <cell r="MX73" t="str">
            <v/>
          </cell>
          <cell r="MY73" t="str">
            <v/>
          </cell>
          <cell r="MZ73" t="str">
            <v/>
          </cell>
          <cell r="NA73" t="str">
            <v/>
          </cell>
          <cell r="NB73" t="str">
            <v/>
          </cell>
          <cell r="NC73" t="str">
            <v/>
          </cell>
          <cell r="ND73" t="str">
            <v/>
          </cell>
          <cell r="NE73" t="str">
            <v/>
          </cell>
          <cell r="NF73" t="str">
            <v/>
          </cell>
          <cell r="NG73" t="str">
            <v/>
          </cell>
          <cell r="NH73" t="str">
            <v/>
          </cell>
          <cell r="NI73" t="str">
            <v/>
          </cell>
          <cell r="NJ73" t="str">
            <v/>
          </cell>
          <cell r="NK73" t="str">
            <v/>
          </cell>
          <cell r="NL73" t="str">
            <v/>
          </cell>
          <cell r="NM73" t="str">
            <v/>
          </cell>
          <cell r="NN73" t="str">
            <v/>
          </cell>
          <cell r="NO73" t="str">
            <v/>
          </cell>
          <cell r="NP73" t="str">
            <v/>
          </cell>
          <cell r="NQ73" t="str">
            <v/>
          </cell>
          <cell r="NR73" t="str">
            <v/>
          </cell>
          <cell r="NS73" t="str">
            <v/>
          </cell>
          <cell r="NT73" t="str">
            <v/>
          </cell>
          <cell r="NU73" t="str">
            <v/>
          </cell>
          <cell r="NV73" t="str">
            <v/>
          </cell>
          <cell r="NW73" t="str">
            <v/>
          </cell>
          <cell r="NX73" t="str">
            <v/>
          </cell>
          <cell r="NY73" t="str">
            <v/>
          </cell>
          <cell r="NZ73" t="str">
            <v/>
          </cell>
          <cell r="OA73" t="str">
            <v/>
          </cell>
          <cell r="OB73" t="str">
            <v/>
          </cell>
          <cell r="OC73" t="str">
            <v/>
          </cell>
          <cell r="OD73" t="str">
            <v/>
          </cell>
          <cell r="OE73" t="str">
            <v/>
          </cell>
          <cell r="OF73" t="str">
            <v/>
          </cell>
          <cell r="OG73" t="str">
            <v/>
          </cell>
          <cell r="OH73" t="str">
            <v/>
          </cell>
          <cell r="OI73" t="str">
            <v/>
          </cell>
          <cell r="OJ73" t="str">
            <v/>
          </cell>
          <cell r="OK73" t="str">
            <v/>
          </cell>
          <cell r="OL73" t="str">
            <v/>
          </cell>
          <cell r="OM73" t="str">
            <v/>
          </cell>
          <cell r="ON73" t="str">
            <v/>
          </cell>
          <cell r="OO73" t="str">
            <v/>
          </cell>
          <cell r="OP73" t="str">
            <v/>
          </cell>
          <cell r="OQ73" t="str">
            <v/>
          </cell>
          <cell r="OR73" t="str">
            <v/>
          </cell>
          <cell r="OS73" t="str">
            <v/>
          </cell>
          <cell r="OT73" t="str">
            <v/>
          </cell>
          <cell r="OU73" t="str">
            <v/>
          </cell>
          <cell r="OV73" t="str">
            <v/>
          </cell>
          <cell r="OW73" t="str">
            <v/>
          </cell>
          <cell r="OX73" t="str">
            <v/>
          </cell>
          <cell r="OY73" t="str">
            <v/>
          </cell>
          <cell r="OZ73" t="str">
            <v/>
          </cell>
          <cell r="PA73" t="str">
            <v/>
          </cell>
          <cell r="PB73" t="str">
            <v/>
          </cell>
          <cell r="PC73" t="str">
            <v/>
          </cell>
          <cell r="PD73" t="str">
            <v/>
          </cell>
          <cell r="PE73" t="str">
            <v/>
          </cell>
          <cell r="PF73" t="str">
            <v/>
          </cell>
          <cell r="PG73" t="str">
            <v/>
          </cell>
          <cell r="PH73" t="str">
            <v/>
          </cell>
          <cell r="PI73" t="str">
            <v/>
          </cell>
          <cell r="PJ73" t="str">
            <v/>
          </cell>
          <cell r="PK73" t="str">
            <v/>
          </cell>
          <cell r="PL73" t="str">
            <v/>
          </cell>
          <cell r="PM73" t="str">
            <v/>
          </cell>
          <cell r="PN73" t="str">
            <v/>
          </cell>
          <cell r="PO73" t="str">
            <v/>
          </cell>
          <cell r="PP73" t="str">
            <v/>
          </cell>
          <cell r="PQ73" t="str">
            <v/>
          </cell>
          <cell r="PR73" t="str">
            <v/>
          </cell>
          <cell r="PS73" t="str">
            <v/>
          </cell>
          <cell r="PT73" t="str">
            <v/>
          </cell>
          <cell r="PU73" t="str">
            <v/>
          </cell>
          <cell r="PV73" t="str">
            <v/>
          </cell>
          <cell r="PW73" t="str">
            <v/>
          </cell>
          <cell r="PX73" t="str">
            <v/>
          </cell>
          <cell r="PY73" t="str">
            <v/>
          </cell>
          <cell r="PZ73" t="str">
            <v/>
          </cell>
          <cell r="QA73" t="str">
            <v/>
          </cell>
          <cell r="QB73" t="str">
            <v/>
          </cell>
          <cell r="QC73" t="str">
            <v/>
          </cell>
          <cell r="QD73" t="str">
            <v/>
          </cell>
          <cell r="QE73" t="str">
            <v/>
          </cell>
          <cell r="QF73" t="str">
            <v/>
          </cell>
          <cell r="QG73" t="str">
            <v/>
          </cell>
          <cell r="QH73" t="str">
            <v/>
          </cell>
          <cell r="QI73" t="str">
            <v/>
          </cell>
          <cell r="QJ73" t="str">
            <v/>
          </cell>
          <cell r="QK73" t="str">
            <v/>
          </cell>
          <cell r="QL73" t="str">
            <v/>
          </cell>
          <cell r="QM73" t="str">
            <v/>
          </cell>
          <cell r="QN73" t="str">
            <v/>
          </cell>
          <cell r="QO73" t="str">
            <v/>
          </cell>
          <cell r="QP73" t="str">
            <v/>
          </cell>
          <cell r="QQ73" t="str">
            <v/>
          </cell>
          <cell r="QR73" t="str">
            <v/>
          </cell>
          <cell r="QS73" t="str">
            <v/>
          </cell>
          <cell r="QT73" t="str">
            <v/>
          </cell>
          <cell r="QU73" t="str">
            <v/>
          </cell>
          <cell r="QV73" t="str">
            <v/>
          </cell>
          <cell r="QW73" t="str">
            <v/>
          </cell>
          <cell r="QX73" t="str">
            <v/>
          </cell>
          <cell r="QY73" t="str">
            <v/>
          </cell>
          <cell r="QZ73" t="str">
            <v/>
          </cell>
          <cell r="RA73" t="str">
            <v/>
          </cell>
          <cell r="RB73" t="str">
            <v/>
          </cell>
          <cell r="RC73" t="str">
            <v/>
          </cell>
          <cell r="RD73" t="str">
            <v/>
          </cell>
          <cell r="RE73" t="str">
            <v/>
          </cell>
          <cell r="RF73" t="str">
            <v/>
          </cell>
          <cell r="RG73" t="str">
            <v/>
          </cell>
          <cell r="RH73" t="str">
            <v/>
          </cell>
          <cell r="RI73" t="str">
            <v/>
          </cell>
          <cell r="RJ73" t="str">
            <v/>
          </cell>
          <cell r="RK73" t="str">
            <v/>
          </cell>
          <cell r="RL73" t="str">
            <v/>
          </cell>
          <cell r="RM73" t="str">
            <v/>
          </cell>
          <cell r="RN73" t="str">
            <v/>
          </cell>
          <cell r="RO73" t="str">
            <v/>
          </cell>
          <cell r="RP73" t="str">
            <v/>
          </cell>
          <cell r="RQ73" t="str">
            <v/>
          </cell>
          <cell r="RR73" t="str">
            <v/>
          </cell>
          <cell r="RS73" t="str">
            <v/>
          </cell>
          <cell r="RT73" t="str">
            <v/>
          </cell>
          <cell r="RU73" t="str">
            <v/>
          </cell>
          <cell r="RV73" t="str">
            <v/>
          </cell>
          <cell r="RW73" t="str">
            <v/>
          </cell>
          <cell r="RX73" t="str">
            <v/>
          </cell>
          <cell r="RY73" t="str">
            <v/>
          </cell>
          <cell r="RZ73" t="str">
            <v/>
          </cell>
          <cell r="SA73" t="str">
            <v/>
          </cell>
          <cell r="SB73" t="str">
            <v/>
          </cell>
          <cell r="SC73" t="str">
            <v/>
          </cell>
          <cell r="SD73" t="str">
            <v/>
          </cell>
          <cell r="SE73" t="str">
            <v/>
          </cell>
          <cell r="SF73" t="str">
            <v/>
          </cell>
          <cell r="SG73" t="str">
            <v/>
          </cell>
          <cell r="SH73" t="str">
            <v/>
          </cell>
          <cell r="SI73" t="str">
            <v/>
          </cell>
          <cell r="SJ73" t="str">
            <v/>
          </cell>
          <cell r="SK73" t="str">
            <v/>
          </cell>
          <cell r="SL73" t="str">
            <v/>
          </cell>
          <cell r="SM73" t="str">
            <v/>
          </cell>
          <cell r="SN73" t="str">
            <v/>
          </cell>
          <cell r="SO73" t="str">
            <v/>
          </cell>
          <cell r="SP73" t="str">
            <v/>
          </cell>
          <cell r="SQ73" t="str">
            <v/>
          </cell>
          <cell r="SR73" t="str">
            <v/>
          </cell>
          <cell r="SS73" t="str">
            <v/>
          </cell>
          <cell r="ST73" t="str">
            <v/>
          </cell>
          <cell r="SU73" t="str">
            <v/>
          </cell>
          <cell r="SV73" t="str">
            <v/>
          </cell>
          <cell r="SW73" t="str">
            <v/>
          </cell>
          <cell r="SX73" t="str">
            <v/>
          </cell>
          <cell r="SY73" t="str">
            <v/>
          </cell>
          <cell r="SZ73" t="str">
            <v/>
          </cell>
          <cell r="TA73" t="str">
            <v/>
          </cell>
          <cell r="TB73" t="str">
            <v/>
          </cell>
          <cell r="TC73" t="str">
            <v/>
          </cell>
          <cell r="TD73" t="str">
            <v/>
          </cell>
          <cell r="TE73" t="str">
            <v/>
          </cell>
          <cell r="TF73" t="str">
            <v/>
          </cell>
          <cell r="TG73" t="str">
            <v/>
          </cell>
          <cell r="TH73" t="str">
            <v/>
          </cell>
          <cell r="TI73" t="str">
            <v/>
          </cell>
          <cell r="TJ73" t="str">
            <v/>
          </cell>
          <cell r="TK73" t="str">
            <v/>
          </cell>
          <cell r="TL73" t="str">
            <v/>
          </cell>
          <cell r="TM73" t="str">
            <v/>
          </cell>
          <cell r="TN73">
            <v>0</v>
          </cell>
          <cell r="TO73">
            <v>0</v>
          </cell>
          <cell r="TP73">
            <v>0</v>
          </cell>
          <cell r="TQ73">
            <v>0</v>
          </cell>
          <cell r="TR73">
            <v>0</v>
          </cell>
          <cell r="TS73" t="str">
            <v/>
          </cell>
          <cell r="TT73" t="str">
            <v/>
          </cell>
          <cell r="TU73">
            <v>237502217</v>
          </cell>
          <cell r="TV73" t="str">
            <v>9a82c4f9-990e-4d3a-9b2d-fea45ceeca5d</v>
          </cell>
          <cell r="TW73">
            <v>44530.923252314817</v>
          </cell>
          <cell r="TX73" t="str">
            <v/>
          </cell>
          <cell r="TY73" t="str">
            <v/>
          </cell>
          <cell r="TZ73" t="str">
            <v>submitted_via_web</v>
          </cell>
          <cell r="UA73" t="str">
            <v>icsm_haiti</v>
          </cell>
          <cell r="UB73" t="str">
            <v/>
          </cell>
          <cell r="UC73">
            <v>75</v>
          </cell>
          <cell r="UD73" t="str">
            <v/>
          </cell>
        </row>
        <row r="74">
          <cell r="D74">
            <v>44529.63914741898</v>
          </cell>
          <cell r="E74">
            <v>44531.432890798613</v>
          </cell>
          <cell r="F74">
            <v>44529</v>
          </cell>
          <cell r="H74" t="str">
            <v>audit.csv</v>
          </cell>
          <cell r="I74" t="str">
            <v>icsm_haiti</v>
          </cell>
          <cell r="J74" t="str">
            <v/>
          </cell>
          <cell r="K74" t="str">
            <v>1</v>
          </cell>
          <cell r="L74">
            <v>44531</v>
          </cell>
          <cell r="M74" t="str">
            <v>WFP</v>
          </cell>
          <cell r="N74" t="str">
            <v/>
          </cell>
          <cell r="O74" t="str">
            <v>wfp</v>
          </cell>
          <cell r="P74" t="str">
            <v>WFP</v>
          </cell>
          <cell r="Q74" t="str">
            <v>WFP</v>
          </cell>
          <cell r="R74" t="str">
            <v>Autre</v>
          </cell>
          <cell r="S74" t="str">
            <v>MA</v>
          </cell>
          <cell r="T74" t="str">
            <v>autre</v>
          </cell>
          <cell r="U74" t="str">
            <v>Autre</v>
          </cell>
          <cell r="V74" t="str">
            <v>MA</v>
          </cell>
          <cell r="W74" t="str">
            <v>Nord</v>
          </cell>
          <cell r="X74" t="str">
            <v>Cap-Haïtien</v>
          </cell>
          <cell r="Y74" t="str">
            <v>HT0311</v>
          </cell>
          <cell r="Z74" t="str">
            <v>Cap-Haïtien</v>
          </cell>
          <cell r="AA74" t="str">
            <v>1re Section Bande du Nord</v>
          </cell>
          <cell r="AB74" t="str">
            <v>HT0311-02</v>
          </cell>
          <cell r="AC74" t="str">
            <v>2e Section Haut du Cap</v>
          </cell>
          <cell r="AD74" t="str">
            <v>Autre</v>
          </cell>
          <cell r="AE74" t="str">
            <v>Chanpim, Cap-Haïtien</v>
          </cell>
          <cell r="AF74" t="str">
            <v>autre</v>
          </cell>
          <cell r="AG74" t="str">
            <v>Autre</v>
          </cell>
          <cell r="AH74" t="str">
            <v>Chanpim, Cap-Haïtien</v>
          </cell>
          <cell r="AI74" t="str">
            <v>Marché de Cluny</v>
          </cell>
          <cell r="AJ74" t="str">
            <v/>
          </cell>
          <cell r="AK74" t="str">
            <v>cap-haitien</v>
          </cell>
          <cell r="AL74" t="str">
            <v>Marché de Cluny</v>
          </cell>
          <cell r="AM74" t="str">
            <v>Marché de Cluny</v>
          </cell>
          <cell r="AN74" t="str">
            <v>Milieu urbain</v>
          </cell>
          <cell r="AO74" t="str">
            <v>Enquête auprès d'un marchand</v>
          </cell>
          <cell r="AP74" t="str">
            <v>Oui</v>
          </cell>
          <cell r="AQ74" t="str">
            <v/>
          </cell>
          <cell r="AR74" t="str">
            <v>Oui</v>
          </cell>
          <cell r="AS74" t="str">
            <v/>
          </cell>
          <cell r="AT74" t="str">
            <v>Femme</v>
          </cell>
          <cell r="AU74">
            <v>44531</v>
          </cell>
          <cell r="AV74">
            <v>44531</v>
          </cell>
          <cell r="AW74" t="str">
            <v>Détaillant sur une table</v>
          </cell>
          <cell r="AX74" t="str">
            <v/>
          </cell>
          <cell r="AY74" t="str">
            <v>Produits et Ustensiles d'hygiène et assainissement Nourriture</v>
          </cell>
          <cell r="AZ74">
            <v>1</v>
          </cell>
          <cell r="BA74">
            <v>1</v>
          </cell>
          <cell r="BB74">
            <v>0</v>
          </cell>
          <cell r="BC74">
            <v>0</v>
          </cell>
          <cell r="BD74" t="str">
            <v>wash</v>
          </cell>
          <cell r="BE74" t="str">
            <v>Produits et Ustensiles d'hygiène et assainissement</v>
          </cell>
          <cell r="BF74" t="str">
            <v>En espèces (Gourde)</v>
          </cell>
          <cell r="BG74">
            <v>1</v>
          </cell>
          <cell r="BH74">
            <v>0</v>
          </cell>
          <cell r="BI74">
            <v>0</v>
          </cell>
          <cell r="BJ74">
            <v>0</v>
          </cell>
          <cell r="BK74">
            <v>0</v>
          </cell>
          <cell r="BL74">
            <v>0</v>
          </cell>
          <cell r="BM74">
            <v>0</v>
          </cell>
          <cell r="BN74">
            <v>0</v>
          </cell>
          <cell r="BO74">
            <v>0</v>
          </cell>
          <cell r="BP74">
            <v>0</v>
          </cell>
          <cell r="BQ74" t="str">
            <v/>
          </cell>
          <cell r="BR74" t="str">
            <v>Oui, il y a plus de commerçants par rapport au mois passé</v>
          </cell>
          <cell r="BS74" t="str">
            <v>Entre 21 et 60</v>
          </cell>
          <cell r="BT74" t="str">
            <v>Huile végétale Sucre</v>
          </cell>
          <cell r="BU74">
            <v>0</v>
          </cell>
          <cell r="BV74">
            <v>0</v>
          </cell>
          <cell r="BW74">
            <v>0</v>
          </cell>
          <cell r="BX74">
            <v>1</v>
          </cell>
          <cell r="BY74">
            <v>0</v>
          </cell>
          <cell r="BZ74">
            <v>0</v>
          </cell>
          <cell r="CA74">
            <v>1</v>
          </cell>
          <cell r="CB74">
            <v>0</v>
          </cell>
          <cell r="CC74" t="str">
            <v>Non</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Remplissage à partir de drum</v>
          </cell>
          <cell r="CW74" t="str">
            <v>Non</v>
          </cell>
          <cell r="CX74" t="str">
            <v/>
          </cell>
          <cell r="CY74" t="str">
            <v/>
          </cell>
          <cell r="CZ74" t="str">
            <v>Bouteille type Barbancourt (750 ml)</v>
          </cell>
          <cell r="DA74" t="str">
            <v>bouteille_barbancourt</v>
          </cell>
          <cell r="DB74" t="str">
            <v>Bouteille type Barbancourt (750 ml)</v>
          </cell>
          <cell r="DC74">
            <v>10</v>
          </cell>
          <cell r="DD74">
            <v>12</v>
          </cell>
          <cell r="DE74">
            <v>6.056</v>
          </cell>
          <cell r="DF74">
            <v>6.056</v>
          </cell>
          <cell r="DG74" t="str">
            <v>Oui</v>
          </cell>
          <cell r="DH74" t="str">
            <v>Non</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Oui</v>
          </cell>
          <cell r="EI74" t="str">
            <v>Non</v>
          </cell>
          <cell r="EJ74" t="str">
            <v>Oui</v>
          </cell>
          <cell r="EK74" t="str">
            <v>Nord</v>
          </cell>
          <cell r="EL74" t="str">
            <v>Meme</v>
          </cell>
          <cell r="EM74" t="str">
            <v>Cap-Haïtien</v>
          </cell>
          <cell r="EN74" t="str">
            <v>Meme</v>
          </cell>
          <cell r="EO74" t="str">
            <v>Savon lessive Brosse à dent Papier toilette Serviettes hygiéniques Chlore en grain (nettoyage) Savon pour se laver</v>
          </cell>
          <cell r="EP74">
            <v>1</v>
          </cell>
          <cell r="EQ74">
            <v>1</v>
          </cell>
          <cell r="ER74">
            <v>0</v>
          </cell>
          <cell r="ES74">
            <v>1</v>
          </cell>
          <cell r="ET74">
            <v>1</v>
          </cell>
          <cell r="EU74">
            <v>1</v>
          </cell>
          <cell r="EV74">
            <v>1</v>
          </cell>
          <cell r="EW74">
            <v>0</v>
          </cell>
          <cell r="EX74">
            <v>0</v>
          </cell>
          <cell r="EY74">
            <v>0</v>
          </cell>
          <cell r="EZ74">
            <v>0</v>
          </cell>
          <cell r="FA74" t="str">
            <v>Oui</v>
          </cell>
          <cell r="FB74">
            <v>60</v>
          </cell>
          <cell r="FC74">
            <v>60</v>
          </cell>
          <cell r="FD74" t="str">
            <v/>
          </cell>
          <cell r="FE74" t="str">
            <v/>
          </cell>
          <cell r="FF74" t="str">
            <v/>
          </cell>
          <cell r="FG74">
            <v>60</v>
          </cell>
          <cell r="FH74" t="str">
            <v>Oui</v>
          </cell>
          <cell r="FI74">
            <v>25</v>
          </cell>
          <cell r="FJ74" t="str">
            <v>Oui</v>
          </cell>
          <cell r="FK74">
            <v>25</v>
          </cell>
          <cell r="FL74" t="str">
            <v>Oui</v>
          </cell>
          <cell r="FM74" t="str">
            <v>Oui</v>
          </cell>
          <cell r="FN74">
            <v>75</v>
          </cell>
          <cell r="FO74" t="str">
            <v/>
          </cell>
          <cell r="FP74" t="str">
            <v/>
          </cell>
          <cell r="FQ74">
            <v>75</v>
          </cell>
          <cell r="FR74" t="str">
            <v>Oui</v>
          </cell>
          <cell r="FS74" t="str">
            <v/>
          </cell>
          <cell r="FT74" t="str">
            <v/>
          </cell>
          <cell r="FU74" t="str">
            <v/>
          </cell>
          <cell r="FV74" t="str">
            <v/>
          </cell>
          <cell r="FW74" t="str">
            <v/>
          </cell>
          <cell r="FX74" t="str">
            <v/>
          </cell>
          <cell r="FY74" t="str">
            <v>Oui</v>
          </cell>
          <cell r="FZ74">
            <v>100</v>
          </cell>
          <cell r="GA74" t="str">
            <v/>
          </cell>
          <cell r="GB74" t="str">
            <v/>
          </cell>
          <cell r="GC74" t="str">
            <v/>
          </cell>
          <cell r="GD74">
            <v>100</v>
          </cell>
          <cell r="GE74" t="str">
            <v>Oui</v>
          </cell>
          <cell r="GF74" t="str">
            <v>Oui</v>
          </cell>
          <cell r="GG74" t="str">
            <v/>
          </cell>
          <cell r="GH74">
            <v>10</v>
          </cell>
          <cell r="GI74" t="str">
            <v/>
          </cell>
          <cell r="GJ74" t="str">
            <v/>
          </cell>
          <cell r="GK74" t="str">
            <v/>
          </cell>
          <cell r="GL74" t="str">
            <v/>
          </cell>
          <cell r="GM74" t="str">
            <v/>
          </cell>
          <cell r="GN74" t="str">
            <v/>
          </cell>
          <cell r="GO74" t="str">
            <v>Oui</v>
          </cell>
          <cell r="GP74" t="str">
            <v>NA</v>
          </cell>
          <cell r="GQ74">
            <v>10</v>
          </cell>
          <cell r="GR74" t="str">
            <v/>
          </cell>
          <cell r="GS74" t="str">
            <v/>
          </cell>
          <cell r="GT74" t="str">
            <v/>
          </cell>
          <cell r="GU74" t="str">
            <v>Non</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Non</v>
          </cell>
          <cell r="HX74" t="str">
            <v>Oui</v>
          </cell>
          <cell r="HY74" t="str">
            <v>Oui</v>
          </cell>
          <cell r="HZ74" t="str">
            <v>Nord</v>
          </cell>
          <cell r="IA74" t="str">
            <v>Meme</v>
          </cell>
          <cell r="IB74" t="str">
            <v>Cap-Haïtien</v>
          </cell>
          <cell r="IC74" t="str">
            <v>Meme</v>
          </cell>
          <cell r="ID74" t="str">
            <v/>
          </cell>
          <cell r="IE74" t="str">
            <v/>
          </cell>
          <cell r="IF74" t="str">
            <v>Non</v>
          </cell>
          <cell r="IG74" t="str">
            <v/>
          </cell>
          <cell r="IH74" t="str">
            <v/>
          </cell>
          <cell r="II74" t="str">
            <v/>
          </cell>
          <cell r="IJ74" t="str">
            <v/>
          </cell>
          <cell r="IK74" t="str">
            <v/>
          </cell>
          <cell r="IL74" t="str">
            <v/>
          </cell>
          <cell r="IM74" t="str">
            <v/>
          </cell>
          <cell r="IN74" t="str">
            <v/>
          </cell>
          <cell r="IO74" t="str">
            <v>Diminution du nombre de clients Augmentation des prix Difficultés pour se réapprovisionner en marchandises</v>
          </cell>
          <cell r="IP74">
            <v>0</v>
          </cell>
          <cell r="IQ74">
            <v>1</v>
          </cell>
          <cell r="IR74">
            <v>1</v>
          </cell>
          <cell r="IS74">
            <v>1</v>
          </cell>
          <cell r="IT74">
            <v>0</v>
          </cell>
          <cell r="IU74">
            <v>0</v>
          </cell>
          <cell r="IV74">
            <v>0</v>
          </cell>
          <cell r="IW74">
            <v>0</v>
          </cell>
          <cell r="IX74" t="str">
            <v/>
          </cell>
          <cell r="IY74" t="str">
            <v>Non</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cell r="MA74" t="str">
            <v/>
          </cell>
          <cell r="MB74" t="str">
            <v/>
          </cell>
          <cell r="MC74" t="str">
            <v/>
          </cell>
          <cell r="MD74" t="str">
            <v/>
          </cell>
          <cell r="ME74" t="str">
            <v/>
          </cell>
          <cell r="MF74" t="str">
            <v/>
          </cell>
          <cell r="MG74" t="str">
            <v/>
          </cell>
          <cell r="MH74" t="str">
            <v/>
          </cell>
          <cell r="MI74" t="str">
            <v/>
          </cell>
          <cell r="MJ74" t="str">
            <v/>
          </cell>
          <cell r="MK74" t="str">
            <v/>
          </cell>
          <cell r="ML74" t="str">
            <v/>
          </cell>
          <cell r="MM74" t="str">
            <v/>
          </cell>
          <cell r="MN74" t="str">
            <v/>
          </cell>
          <cell r="MO74" t="str">
            <v/>
          </cell>
          <cell r="MP74" t="str">
            <v/>
          </cell>
          <cell r="MQ74" t="str">
            <v/>
          </cell>
          <cell r="MR74" t="str">
            <v/>
          </cell>
          <cell r="MS74" t="str">
            <v/>
          </cell>
          <cell r="MT74" t="str">
            <v/>
          </cell>
          <cell r="MU74" t="str">
            <v/>
          </cell>
          <cell r="MV74" t="str">
            <v/>
          </cell>
          <cell r="MW74" t="str">
            <v/>
          </cell>
          <cell r="MX74" t="str">
            <v/>
          </cell>
          <cell r="MY74" t="str">
            <v/>
          </cell>
          <cell r="MZ74" t="str">
            <v/>
          </cell>
          <cell r="NA74" t="str">
            <v/>
          </cell>
          <cell r="NB74" t="str">
            <v/>
          </cell>
          <cell r="NC74" t="str">
            <v/>
          </cell>
          <cell r="ND74" t="str">
            <v/>
          </cell>
          <cell r="NE74" t="str">
            <v/>
          </cell>
          <cell r="NF74" t="str">
            <v/>
          </cell>
          <cell r="NG74" t="str">
            <v/>
          </cell>
          <cell r="NH74" t="str">
            <v/>
          </cell>
          <cell r="NI74" t="str">
            <v/>
          </cell>
          <cell r="NJ74" t="str">
            <v/>
          </cell>
          <cell r="NK74" t="str">
            <v/>
          </cell>
          <cell r="NL74" t="str">
            <v/>
          </cell>
          <cell r="NM74" t="str">
            <v/>
          </cell>
          <cell r="NN74" t="str">
            <v/>
          </cell>
          <cell r="NO74" t="str">
            <v/>
          </cell>
          <cell r="NP74" t="str">
            <v/>
          </cell>
          <cell r="NQ74" t="str">
            <v/>
          </cell>
          <cell r="NR74" t="str">
            <v/>
          </cell>
          <cell r="NS74" t="str">
            <v/>
          </cell>
          <cell r="NT74" t="str">
            <v/>
          </cell>
          <cell r="NU74" t="str">
            <v/>
          </cell>
          <cell r="NV74" t="str">
            <v/>
          </cell>
          <cell r="NW74" t="str">
            <v/>
          </cell>
          <cell r="NX74" t="str">
            <v/>
          </cell>
          <cell r="NY74" t="str">
            <v/>
          </cell>
          <cell r="NZ74" t="str">
            <v/>
          </cell>
          <cell r="OA74" t="str">
            <v/>
          </cell>
          <cell r="OB74" t="str">
            <v/>
          </cell>
          <cell r="OC74" t="str">
            <v/>
          </cell>
          <cell r="OD74" t="str">
            <v/>
          </cell>
          <cell r="OE74" t="str">
            <v/>
          </cell>
          <cell r="OF74" t="str">
            <v/>
          </cell>
          <cell r="OG74" t="str">
            <v/>
          </cell>
          <cell r="OH74" t="str">
            <v/>
          </cell>
          <cell r="OI74" t="str">
            <v/>
          </cell>
          <cell r="OJ74" t="str">
            <v/>
          </cell>
          <cell r="OK74" t="str">
            <v/>
          </cell>
          <cell r="OL74" t="str">
            <v/>
          </cell>
          <cell r="OM74" t="str">
            <v/>
          </cell>
          <cell r="ON74" t="str">
            <v/>
          </cell>
          <cell r="OO74" t="str">
            <v/>
          </cell>
          <cell r="OP74" t="str">
            <v/>
          </cell>
          <cell r="OQ74" t="str">
            <v/>
          </cell>
          <cell r="OR74" t="str">
            <v/>
          </cell>
          <cell r="OS74" t="str">
            <v/>
          </cell>
          <cell r="OT74" t="str">
            <v/>
          </cell>
          <cell r="OU74" t="str">
            <v/>
          </cell>
          <cell r="OV74" t="str">
            <v/>
          </cell>
          <cell r="OW74" t="str">
            <v/>
          </cell>
          <cell r="OX74" t="str">
            <v/>
          </cell>
          <cell r="OY74" t="str">
            <v/>
          </cell>
          <cell r="OZ74" t="str">
            <v/>
          </cell>
          <cell r="PA74" t="str">
            <v/>
          </cell>
          <cell r="PB74" t="str">
            <v/>
          </cell>
          <cell r="PC74" t="str">
            <v/>
          </cell>
          <cell r="PD74" t="str">
            <v/>
          </cell>
          <cell r="PE74" t="str">
            <v/>
          </cell>
          <cell r="PF74" t="str">
            <v/>
          </cell>
          <cell r="PG74" t="str">
            <v/>
          </cell>
          <cell r="PH74" t="str">
            <v/>
          </cell>
          <cell r="PI74" t="str">
            <v/>
          </cell>
          <cell r="PJ74" t="str">
            <v/>
          </cell>
          <cell r="PK74" t="str">
            <v/>
          </cell>
          <cell r="PL74" t="str">
            <v/>
          </cell>
          <cell r="PM74" t="str">
            <v/>
          </cell>
          <cell r="PN74" t="str">
            <v/>
          </cell>
          <cell r="PO74" t="str">
            <v/>
          </cell>
          <cell r="PP74" t="str">
            <v/>
          </cell>
          <cell r="PQ74" t="str">
            <v/>
          </cell>
          <cell r="PR74" t="str">
            <v/>
          </cell>
          <cell r="PS74" t="str">
            <v/>
          </cell>
          <cell r="PT74" t="str">
            <v/>
          </cell>
          <cell r="PU74" t="str">
            <v/>
          </cell>
          <cell r="PV74" t="str">
            <v/>
          </cell>
          <cell r="PW74" t="str">
            <v/>
          </cell>
          <cell r="PX74" t="str">
            <v/>
          </cell>
          <cell r="PY74" t="str">
            <v/>
          </cell>
          <cell r="PZ74" t="str">
            <v/>
          </cell>
          <cell r="QA74" t="str">
            <v/>
          </cell>
          <cell r="QB74" t="str">
            <v/>
          </cell>
          <cell r="QC74" t="str">
            <v/>
          </cell>
          <cell r="QD74" t="str">
            <v/>
          </cell>
          <cell r="QE74" t="str">
            <v/>
          </cell>
          <cell r="QF74" t="str">
            <v/>
          </cell>
          <cell r="QG74" t="str">
            <v/>
          </cell>
          <cell r="QH74" t="str">
            <v/>
          </cell>
          <cell r="QI74" t="str">
            <v/>
          </cell>
          <cell r="QJ74" t="str">
            <v/>
          </cell>
          <cell r="QK74" t="str">
            <v/>
          </cell>
          <cell r="QL74" t="str">
            <v/>
          </cell>
          <cell r="QM74" t="str">
            <v/>
          </cell>
          <cell r="QN74" t="str">
            <v/>
          </cell>
          <cell r="QO74" t="str">
            <v/>
          </cell>
          <cell r="QP74" t="str">
            <v/>
          </cell>
          <cell r="QQ74" t="str">
            <v/>
          </cell>
          <cell r="QR74" t="str">
            <v/>
          </cell>
          <cell r="QS74" t="str">
            <v/>
          </cell>
          <cell r="QT74" t="str">
            <v/>
          </cell>
          <cell r="QU74" t="str">
            <v/>
          </cell>
          <cell r="QV74" t="str">
            <v/>
          </cell>
          <cell r="QW74" t="str">
            <v/>
          </cell>
          <cell r="QX74" t="str">
            <v/>
          </cell>
          <cell r="QY74" t="str">
            <v/>
          </cell>
          <cell r="QZ74" t="str">
            <v/>
          </cell>
          <cell r="RA74" t="str">
            <v/>
          </cell>
          <cell r="RB74" t="str">
            <v/>
          </cell>
          <cell r="RC74" t="str">
            <v/>
          </cell>
          <cell r="RD74" t="str">
            <v/>
          </cell>
          <cell r="RE74" t="str">
            <v/>
          </cell>
          <cell r="RF74" t="str">
            <v/>
          </cell>
          <cell r="RG74" t="str">
            <v/>
          </cell>
          <cell r="RH74" t="str">
            <v/>
          </cell>
          <cell r="RI74" t="str">
            <v/>
          </cell>
          <cell r="RJ74" t="str">
            <v/>
          </cell>
          <cell r="RK74" t="str">
            <v/>
          </cell>
          <cell r="RL74" t="str">
            <v/>
          </cell>
          <cell r="RM74" t="str">
            <v/>
          </cell>
          <cell r="RN74" t="str">
            <v/>
          </cell>
          <cell r="RO74" t="str">
            <v/>
          </cell>
          <cell r="RP74" t="str">
            <v/>
          </cell>
          <cell r="RQ74" t="str">
            <v/>
          </cell>
          <cell r="RR74" t="str">
            <v/>
          </cell>
          <cell r="RS74" t="str">
            <v/>
          </cell>
          <cell r="RT74" t="str">
            <v/>
          </cell>
          <cell r="RU74" t="str">
            <v/>
          </cell>
          <cell r="RV74" t="str">
            <v/>
          </cell>
          <cell r="RW74" t="str">
            <v/>
          </cell>
          <cell r="RX74" t="str">
            <v/>
          </cell>
          <cell r="RY74" t="str">
            <v/>
          </cell>
          <cell r="RZ74" t="str">
            <v/>
          </cell>
          <cell r="SA74" t="str">
            <v/>
          </cell>
          <cell r="SB74" t="str">
            <v/>
          </cell>
          <cell r="SC74" t="str">
            <v/>
          </cell>
          <cell r="SD74" t="str">
            <v/>
          </cell>
          <cell r="SE74" t="str">
            <v/>
          </cell>
          <cell r="SF74" t="str">
            <v/>
          </cell>
          <cell r="SG74" t="str">
            <v/>
          </cell>
          <cell r="SH74" t="str">
            <v/>
          </cell>
          <cell r="SI74" t="str">
            <v/>
          </cell>
          <cell r="SJ74" t="str">
            <v/>
          </cell>
          <cell r="SK74" t="str">
            <v/>
          </cell>
          <cell r="SL74" t="str">
            <v/>
          </cell>
          <cell r="SM74" t="str">
            <v/>
          </cell>
          <cell r="SN74" t="str">
            <v/>
          </cell>
          <cell r="SO74" t="str">
            <v/>
          </cell>
          <cell r="SP74" t="str">
            <v/>
          </cell>
          <cell r="SQ74" t="str">
            <v/>
          </cell>
          <cell r="SR74" t="str">
            <v/>
          </cell>
          <cell r="SS74" t="str">
            <v/>
          </cell>
          <cell r="ST74" t="str">
            <v/>
          </cell>
          <cell r="SU74" t="str">
            <v/>
          </cell>
          <cell r="SV74" t="str">
            <v/>
          </cell>
          <cell r="SW74" t="str">
            <v/>
          </cell>
          <cell r="SX74" t="str">
            <v/>
          </cell>
          <cell r="SY74" t="str">
            <v/>
          </cell>
          <cell r="SZ74" t="str">
            <v/>
          </cell>
          <cell r="TA74" t="str">
            <v/>
          </cell>
          <cell r="TB74" t="str">
            <v/>
          </cell>
          <cell r="TC74" t="str">
            <v/>
          </cell>
          <cell r="TD74" t="str">
            <v/>
          </cell>
          <cell r="TE74" t="str">
            <v/>
          </cell>
          <cell r="TF74" t="str">
            <v/>
          </cell>
          <cell r="TG74" t="str">
            <v/>
          </cell>
          <cell r="TH74" t="str">
            <v/>
          </cell>
          <cell r="TI74" t="str">
            <v/>
          </cell>
          <cell r="TJ74" t="str">
            <v/>
          </cell>
          <cell r="TK74" t="str">
            <v/>
          </cell>
          <cell r="TL74" t="str">
            <v/>
          </cell>
          <cell r="TM74" t="str">
            <v/>
          </cell>
          <cell r="TN74">
            <v>0</v>
          </cell>
          <cell r="TO74">
            <v>0</v>
          </cell>
          <cell r="TP74">
            <v>0</v>
          </cell>
          <cell r="TQ74">
            <v>0</v>
          </cell>
          <cell r="TR74">
            <v>0</v>
          </cell>
          <cell r="TS74" t="str">
            <v/>
          </cell>
          <cell r="TT74" t="str">
            <v/>
          </cell>
          <cell r="TU74">
            <v>237779555</v>
          </cell>
          <cell r="TV74" t="str">
            <v>cd6d744d-b1c8-4e95-82ae-0b75d94429e7</v>
          </cell>
          <cell r="TW74">
            <v>44531.651469907411</v>
          </cell>
          <cell r="TX74" t="str">
            <v/>
          </cell>
          <cell r="TY74" t="str">
            <v/>
          </cell>
          <cell r="TZ74" t="str">
            <v>submitted_via_web</v>
          </cell>
          <cell r="UA74" t="str">
            <v>icsm_haiti</v>
          </cell>
          <cell r="UB74" t="str">
            <v/>
          </cell>
          <cell r="UC74">
            <v>76</v>
          </cell>
          <cell r="UD74" t="str">
            <v/>
          </cell>
        </row>
        <row r="75">
          <cell r="D75">
            <v>44529.822142638892</v>
          </cell>
          <cell r="E75">
            <v>44531.434001215282</v>
          </cell>
          <cell r="F75">
            <v>44529</v>
          </cell>
          <cell r="H75" t="str">
            <v>audit.csv</v>
          </cell>
          <cell r="I75" t="str">
            <v>icsm_haiti</v>
          </cell>
          <cell r="J75" t="str">
            <v/>
          </cell>
          <cell r="K75" t="str">
            <v>1</v>
          </cell>
          <cell r="L75">
            <v>44531</v>
          </cell>
          <cell r="M75" t="str">
            <v>WFP</v>
          </cell>
          <cell r="N75" t="str">
            <v/>
          </cell>
          <cell r="O75" t="str">
            <v>wfp</v>
          </cell>
          <cell r="P75" t="str">
            <v>WFP</v>
          </cell>
          <cell r="Q75" t="str">
            <v>WFP</v>
          </cell>
          <cell r="R75" t="str">
            <v>Autre</v>
          </cell>
          <cell r="S75" t="str">
            <v>MA</v>
          </cell>
          <cell r="T75" t="str">
            <v>autre</v>
          </cell>
          <cell r="U75" t="str">
            <v>Autre</v>
          </cell>
          <cell r="V75" t="str">
            <v>MA</v>
          </cell>
          <cell r="W75" t="str">
            <v>Nord</v>
          </cell>
          <cell r="X75" t="str">
            <v>Cap-Haïtien</v>
          </cell>
          <cell r="Y75" t="str">
            <v>HT0311</v>
          </cell>
          <cell r="Z75" t="str">
            <v>Cap-Haïtien</v>
          </cell>
          <cell r="AA75" t="str">
            <v>1re Section Bande du Nord</v>
          </cell>
          <cell r="AB75" t="str">
            <v>HT0311-02</v>
          </cell>
          <cell r="AC75" t="str">
            <v>2e Section Haut du Cap</v>
          </cell>
          <cell r="AD75" t="str">
            <v>Centre-ville de Cap Haïtien</v>
          </cell>
          <cell r="AE75" t="str">
            <v/>
          </cell>
          <cell r="AF75" t="str">
            <v>cap_centre_ville</v>
          </cell>
          <cell r="AG75" t="str">
            <v>Centre-ville de Cap Haïtien</v>
          </cell>
          <cell r="AH75" t="str">
            <v>Centre-ville de Cap Haïtien</v>
          </cell>
          <cell r="AI75" t="str">
            <v>Marché de Cluny</v>
          </cell>
          <cell r="AJ75" t="str">
            <v/>
          </cell>
          <cell r="AK75" t="str">
            <v>cap-haitien</v>
          </cell>
          <cell r="AL75" t="str">
            <v>Marché de Cluny</v>
          </cell>
          <cell r="AM75" t="str">
            <v>Marché de Cluny</v>
          </cell>
          <cell r="AN75" t="str">
            <v>Milieu urbain</v>
          </cell>
          <cell r="AO75" t="str">
            <v>Enquête auprès d'un client (pour l'eau de boisson et la situation sécuritaire)</v>
          </cell>
          <cell r="AP75" t="str">
            <v>Oui</v>
          </cell>
          <cell r="AQ75" t="str">
            <v/>
          </cell>
          <cell r="AR75" t="str">
            <v>Oui</v>
          </cell>
          <cell r="AS75" t="str">
            <v/>
          </cell>
          <cell r="AT75" t="str">
            <v>Femme</v>
          </cell>
          <cell r="AU75">
            <v>44531</v>
          </cell>
          <cell r="AV75">
            <v>44531</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Oui</v>
          </cell>
          <cell r="JG75" t="str">
            <v>Oui, je vais parfois/souvent chercher l'eau</v>
          </cell>
          <cell r="JH75" t="str">
            <v>source aménagée (borne fontaine, pompe, etc.)</v>
          </cell>
          <cell r="JI75" t="str">
            <v/>
          </cell>
          <cell r="JJ75" t="str">
            <v>source</v>
          </cell>
          <cell r="JK75" t="str">
            <v>source aménagée (borne fontaine, pompe, etc.)</v>
          </cell>
          <cell r="JL75" t="str">
            <v>source aménagée (borne fontaine, pompe, etc.)</v>
          </cell>
          <cell r="JM75" t="str">
            <v>L'eau est de meilleure qualité</v>
          </cell>
          <cell r="JN75" t="str">
            <v/>
          </cell>
          <cell r="JO75" t="str">
            <v>Moins de 15 min au total</v>
          </cell>
          <cell r="JP75" t="str">
            <v>petit bidon de 1 gallon (3,78 L)</v>
          </cell>
          <cell r="JQ75" t="str">
            <v>1gal</v>
          </cell>
          <cell r="JR75" t="str">
            <v>petit bidon de 1 gallon (3,78 L)</v>
          </cell>
          <cell r="JS75" t="str">
            <v/>
          </cell>
          <cell r="JT75" t="str">
            <v/>
          </cell>
          <cell r="JU75" t="str">
            <v/>
          </cell>
          <cell r="JV75" t="str">
            <v/>
          </cell>
          <cell r="JW75" t="str">
            <v/>
          </cell>
          <cell r="JX75">
            <v>15</v>
          </cell>
          <cell r="JY75">
            <v>15</v>
          </cell>
          <cell r="JZ75" t="str">
            <v/>
          </cell>
          <cell r="KA75" t="str">
            <v>NA</v>
          </cell>
          <cell r="KB75">
            <v>15</v>
          </cell>
          <cell r="KC75" t="str">
            <v>Oui</v>
          </cell>
          <cell r="KD75" t="str">
            <v/>
          </cell>
          <cell r="KE75" t="str">
            <v>Non</v>
          </cell>
          <cell r="KF75" t="str">
            <v/>
          </cell>
          <cell r="KG75" t="str">
            <v/>
          </cell>
          <cell r="KH75" t="str">
            <v/>
          </cell>
          <cell r="KI75" t="str">
            <v/>
          </cell>
          <cell r="KJ75" t="str">
            <v/>
          </cell>
          <cell r="KK75" t="str">
            <v/>
          </cell>
          <cell r="KL75" t="str">
            <v/>
          </cell>
          <cell r="KM75" t="str">
            <v/>
          </cell>
          <cell r="KN75" t="str">
            <v/>
          </cell>
          <cell r="KO75" t="str">
            <v/>
          </cell>
          <cell r="KP75" t="str">
            <v/>
          </cell>
          <cell r="KQ75" t="str">
            <v/>
          </cell>
          <cell r="KR75" t="str">
            <v/>
          </cell>
          <cell r="KS75" t="str">
            <v>Non</v>
          </cell>
          <cell r="KT75" t="str">
            <v/>
          </cell>
          <cell r="KU75" t="str">
            <v/>
          </cell>
          <cell r="KV75" t="str">
            <v/>
          </cell>
          <cell r="KW75" t="str">
            <v/>
          </cell>
          <cell r="KX75" t="str">
            <v/>
          </cell>
          <cell r="KY75" t="str">
            <v/>
          </cell>
          <cell r="KZ75" t="str">
            <v/>
          </cell>
          <cell r="LA75" t="str">
            <v/>
          </cell>
          <cell r="LB75" t="str">
            <v/>
          </cell>
          <cell r="LC75" t="str">
            <v/>
          </cell>
          <cell r="LD75" t="str">
            <v/>
          </cell>
          <cell r="LE75" t="str">
            <v/>
          </cell>
          <cell r="LF75" t="str">
            <v/>
          </cell>
          <cell r="LG75">
            <v>5</v>
          </cell>
          <cell r="LH75" t="str">
            <v>Riz Farine de blé Mais Blé Sucre Haricot noir Haricot rouge Huile</v>
          </cell>
          <cell r="LI75">
            <v>1</v>
          </cell>
          <cell r="LJ75">
            <v>1</v>
          </cell>
          <cell r="LK75">
            <v>1</v>
          </cell>
          <cell r="LL75">
            <v>1</v>
          </cell>
          <cell r="LM75">
            <v>1</v>
          </cell>
          <cell r="LN75">
            <v>1</v>
          </cell>
          <cell r="LO75">
            <v>1</v>
          </cell>
          <cell r="LP75">
            <v>1</v>
          </cell>
          <cell r="LQ75">
            <v>0</v>
          </cell>
          <cell r="LR75">
            <v>0</v>
          </cell>
          <cell r="LS75">
            <v>2</v>
          </cell>
          <cell r="LT75">
            <v>9</v>
          </cell>
          <cell r="LU75">
            <v>1</v>
          </cell>
          <cell r="LV75">
            <v>1</v>
          </cell>
          <cell r="LW75">
            <v>2</v>
          </cell>
          <cell r="LX75">
            <v>1</v>
          </cell>
          <cell r="LY75">
            <v>1</v>
          </cell>
          <cell r="LZ75">
            <v>1</v>
          </cell>
          <cell r="MA75" t="str">
            <v>Savon lessive Chlore en grain Dentifrice Papier toilette Déodorant Bokit Savon mains</v>
          </cell>
          <cell r="MB75">
            <v>0</v>
          </cell>
          <cell r="MC75">
            <v>1</v>
          </cell>
          <cell r="MD75">
            <v>1</v>
          </cell>
          <cell r="ME75">
            <v>1</v>
          </cell>
          <cell r="MF75">
            <v>1</v>
          </cell>
          <cell r="MG75">
            <v>1</v>
          </cell>
          <cell r="MH75">
            <v>1</v>
          </cell>
          <cell r="MI75">
            <v>1</v>
          </cell>
          <cell r="MJ75">
            <v>0</v>
          </cell>
          <cell r="MK75">
            <v>0</v>
          </cell>
          <cell r="ML75" t="str">
            <v/>
          </cell>
          <cell r="MM75">
            <v>1</v>
          </cell>
          <cell r="MN75">
            <v>5</v>
          </cell>
          <cell r="MO75">
            <v>20</v>
          </cell>
          <cell r="MP75">
            <v>2</v>
          </cell>
          <cell r="MQ75">
            <v>5</v>
          </cell>
          <cell r="MR75">
            <v>2</v>
          </cell>
          <cell r="MS75">
            <v>6</v>
          </cell>
          <cell r="MT75" t="str">
            <v>Autres (précisez)</v>
          </cell>
          <cell r="MU75">
            <v>0</v>
          </cell>
          <cell r="MV75">
            <v>0</v>
          </cell>
          <cell r="MW75">
            <v>0</v>
          </cell>
          <cell r="MX75">
            <v>0</v>
          </cell>
          <cell r="MY75">
            <v>0</v>
          </cell>
          <cell r="MZ75">
            <v>0</v>
          </cell>
          <cell r="NA75">
            <v>0</v>
          </cell>
          <cell r="NB75">
            <v>0</v>
          </cell>
          <cell r="NC75">
            <v>0</v>
          </cell>
          <cell r="ND75">
            <v>0</v>
          </cell>
          <cell r="NE75">
            <v>0</v>
          </cell>
          <cell r="NF75">
            <v>1</v>
          </cell>
          <cell r="NG75">
            <v>0</v>
          </cell>
          <cell r="NH75" t="str">
            <v/>
          </cell>
          <cell r="NI75" t="str">
            <v/>
          </cell>
          <cell r="NJ75" t="str">
            <v/>
          </cell>
          <cell r="NK75" t="str">
            <v/>
          </cell>
          <cell r="NL75" t="str">
            <v/>
          </cell>
          <cell r="NM75" t="str">
            <v/>
          </cell>
          <cell r="NN75" t="str">
            <v/>
          </cell>
          <cell r="NO75" t="str">
            <v/>
          </cell>
          <cell r="NP75" t="str">
            <v/>
          </cell>
          <cell r="NQ75" t="str">
            <v/>
          </cell>
          <cell r="NR75" t="str">
            <v/>
          </cell>
          <cell r="NS75" t="str">
            <v>Casserole Godet Cuillère pour manger Couverture Poêle Assiette</v>
          </cell>
          <cell r="NT75">
            <v>1</v>
          </cell>
          <cell r="NU75">
            <v>1</v>
          </cell>
          <cell r="NV75">
            <v>1</v>
          </cell>
          <cell r="NW75">
            <v>1</v>
          </cell>
          <cell r="NX75">
            <v>1</v>
          </cell>
          <cell r="NY75">
            <v>1</v>
          </cell>
          <cell r="NZ75">
            <v>0</v>
          </cell>
          <cell r="OA75">
            <v>0</v>
          </cell>
          <cell r="OB75">
            <v>0</v>
          </cell>
          <cell r="OC75">
            <v>0</v>
          </cell>
          <cell r="OD75">
            <v>0</v>
          </cell>
          <cell r="OE75">
            <v>5</v>
          </cell>
          <cell r="OF75">
            <v>5</v>
          </cell>
          <cell r="OG75">
            <v>3</v>
          </cell>
          <cell r="OH75">
            <v>6</v>
          </cell>
          <cell r="OI75">
            <v>6</v>
          </cell>
          <cell r="OJ75">
            <v>6</v>
          </cell>
          <cell r="OK75" t="str">
            <v/>
          </cell>
          <cell r="OL75" t="str">
            <v/>
          </cell>
          <cell r="OM75" t="str">
            <v/>
          </cell>
          <cell r="ON75" t="str">
            <v>Médicaments douleur (aspirine, …) Préservatifs Moustiquaire Des antibiotiques</v>
          </cell>
          <cell r="OO75">
            <v>1</v>
          </cell>
          <cell r="OP75">
            <v>1</v>
          </cell>
          <cell r="OQ75">
            <v>0</v>
          </cell>
          <cell r="OR75">
            <v>1</v>
          </cell>
          <cell r="OS75">
            <v>1</v>
          </cell>
          <cell r="OT75">
            <v>0</v>
          </cell>
          <cell r="OU75">
            <v>0</v>
          </cell>
          <cell r="OV75">
            <v>0</v>
          </cell>
          <cell r="OW75">
            <v>0</v>
          </cell>
          <cell r="OX75" t="str">
            <v/>
          </cell>
          <cell r="OY75" t="str">
            <v>Lampe torche Enveloppe en plastique (protection des documents) Radio</v>
          </cell>
          <cell r="OZ75">
            <v>1</v>
          </cell>
          <cell r="PA75">
            <v>1</v>
          </cell>
          <cell r="PB75">
            <v>0</v>
          </cell>
          <cell r="PC75">
            <v>1</v>
          </cell>
          <cell r="PD75">
            <v>0</v>
          </cell>
          <cell r="PE75">
            <v>0</v>
          </cell>
          <cell r="PF75">
            <v>3</v>
          </cell>
          <cell r="PG75">
            <v>1</v>
          </cell>
          <cell r="PH75" t="str">
            <v/>
          </cell>
          <cell r="PI75">
            <v>1</v>
          </cell>
          <cell r="PJ75" t="str">
            <v>Aucun</v>
          </cell>
          <cell r="PK75">
            <v>0</v>
          </cell>
          <cell r="PL75">
            <v>0</v>
          </cell>
          <cell r="PM75">
            <v>0</v>
          </cell>
          <cell r="PN75">
            <v>0</v>
          </cell>
          <cell r="PO75">
            <v>0</v>
          </cell>
          <cell r="PP75">
            <v>0</v>
          </cell>
          <cell r="PQ75">
            <v>0</v>
          </cell>
          <cell r="PR75">
            <v>0</v>
          </cell>
          <cell r="PS75">
            <v>1</v>
          </cell>
          <cell r="PT75" t="str">
            <v/>
          </cell>
          <cell r="PU75" t="str">
            <v/>
          </cell>
          <cell r="PV75" t="str">
            <v/>
          </cell>
          <cell r="PW75" t="str">
            <v/>
          </cell>
          <cell r="PX75" t="str">
            <v/>
          </cell>
          <cell r="PY75" t="str">
            <v/>
          </cell>
          <cell r="PZ75" t="str">
            <v/>
          </cell>
          <cell r="QA75" t="str">
            <v/>
          </cell>
          <cell r="QB75" t="str">
            <v/>
          </cell>
          <cell r="QC75" t="str">
            <v/>
          </cell>
          <cell r="QD75" t="str">
            <v/>
          </cell>
          <cell r="QE75" t="str">
            <v/>
          </cell>
          <cell r="QF75" t="str">
            <v/>
          </cell>
          <cell r="QG75" t="str">
            <v/>
          </cell>
          <cell r="QH75" t="str">
            <v/>
          </cell>
          <cell r="QI75" t="str">
            <v/>
          </cell>
          <cell r="QJ75" t="str">
            <v/>
          </cell>
          <cell r="QK75" t="str">
            <v/>
          </cell>
          <cell r="QL75" t="str">
            <v/>
          </cell>
          <cell r="QM75" t="str">
            <v/>
          </cell>
          <cell r="QN75" t="str">
            <v/>
          </cell>
          <cell r="QO75" t="str">
            <v/>
          </cell>
          <cell r="QP75" t="str">
            <v/>
          </cell>
          <cell r="QQ75" t="str">
            <v/>
          </cell>
          <cell r="QR75" t="str">
            <v/>
          </cell>
          <cell r="QS75" t="str">
            <v/>
          </cell>
          <cell r="QT75" t="str">
            <v/>
          </cell>
          <cell r="QU75" t="str">
            <v/>
          </cell>
          <cell r="QV75" t="str">
            <v/>
          </cell>
          <cell r="QW75" t="str">
            <v/>
          </cell>
          <cell r="QX75" t="str">
            <v/>
          </cell>
          <cell r="QY75" t="str">
            <v/>
          </cell>
          <cell r="QZ75" t="str">
            <v/>
          </cell>
          <cell r="RA75" t="str">
            <v/>
          </cell>
          <cell r="RB75" t="str">
            <v/>
          </cell>
          <cell r="RC75" t="str">
            <v/>
          </cell>
          <cell r="RD75" t="str">
            <v/>
          </cell>
          <cell r="RE75" t="str">
            <v/>
          </cell>
          <cell r="RF75" t="str">
            <v/>
          </cell>
          <cell r="RG75" t="str">
            <v/>
          </cell>
          <cell r="RH75" t="str">
            <v/>
          </cell>
          <cell r="RI75" t="str">
            <v/>
          </cell>
          <cell r="RJ75" t="str">
            <v/>
          </cell>
          <cell r="RK75" t="str">
            <v/>
          </cell>
          <cell r="RL75" t="str">
            <v/>
          </cell>
          <cell r="RM75" t="str">
            <v/>
          </cell>
          <cell r="RN75" t="str">
            <v/>
          </cell>
          <cell r="RO75" t="str">
            <v/>
          </cell>
          <cell r="RP75" t="str">
            <v/>
          </cell>
          <cell r="RQ75" t="str">
            <v/>
          </cell>
          <cell r="RR75" t="str">
            <v/>
          </cell>
          <cell r="RS75" t="str">
            <v/>
          </cell>
          <cell r="RT75" t="str">
            <v/>
          </cell>
          <cell r="RU75" t="str">
            <v/>
          </cell>
          <cell r="RV75" t="str">
            <v/>
          </cell>
          <cell r="RW75" t="str">
            <v/>
          </cell>
          <cell r="RX75" t="str">
            <v/>
          </cell>
          <cell r="RY75" t="str">
            <v/>
          </cell>
          <cell r="RZ75" t="str">
            <v/>
          </cell>
          <cell r="SA75" t="str">
            <v/>
          </cell>
          <cell r="SB75" t="str">
            <v/>
          </cell>
          <cell r="SC75" t="str">
            <v/>
          </cell>
          <cell r="SD75" t="str">
            <v/>
          </cell>
          <cell r="SE75" t="str">
            <v/>
          </cell>
          <cell r="SF75" t="str">
            <v/>
          </cell>
          <cell r="SG75" t="str">
            <v/>
          </cell>
          <cell r="SH75" t="str">
            <v/>
          </cell>
          <cell r="SI75" t="str">
            <v/>
          </cell>
          <cell r="SJ75" t="str">
            <v/>
          </cell>
          <cell r="SK75" t="str">
            <v/>
          </cell>
          <cell r="SL75" t="str">
            <v>Sac à dos Cahiers Plumes/Crayons Paiement frais scolaire (paiement uniforme,…)</v>
          </cell>
          <cell r="SM75">
            <v>1</v>
          </cell>
          <cell r="SN75">
            <v>1</v>
          </cell>
          <cell r="SO75">
            <v>1</v>
          </cell>
          <cell r="SP75">
            <v>1</v>
          </cell>
          <cell r="SQ75">
            <v>0</v>
          </cell>
          <cell r="SR75">
            <v>0</v>
          </cell>
          <cell r="SS75" t="str">
            <v>Sac à dos</v>
          </cell>
          <cell r="ST75">
            <v>1</v>
          </cell>
          <cell r="SU75">
            <v>0</v>
          </cell>
          <cell r="SV75">
            <v>0</v>
          </cell>
          <cell r="SW75">
            <v>0</v>
          </cell>
          <cell r="SX75">
            <v>0</v>
          </cell>
          <cell r="SY75">
            <v>0</v>
          </cell>
          <cell r="SZ75" t="str">
            <v>Cahiers</v>
          </cell>
          <cell r="TA75">
            <v>0</v>
          </cell>
          <cell r="TB75">
            <v>0</v>
          </cell>
          <cell r="TC75">
            <v>1</v>
          </cell>
          <cell r="TD75">
            <v>0</v>
          </cell>
          <cell r="TE75">
            <v>0</v>
          </cell>
          <cell r="TF75">
            <v>0</v>
          </cell>
          <cell r="TG75" t="str">
            <v>Plumes/Crayons</v>
          </cell>
          <cell r="TH75">
            <v>0</v>
          </cell>
          <cell r="TI75">
            <v>0</v>
          </cell>
          <cell r="TJ75">
            <v>0</v>
          </cell>
          <cell r="TK75">
            <v>1</v>
          </cell>
          <cell r="TL75">
            <v>0</v>
          </cell>
          <cell r="TM75">
            <v>0</v>
          </cell>
          <cell r="TN75">
            <v>0</v>
          </cell>
          <cell r="TO75">
            <v>0</v>
          </cell>
          <cell r="TP75">
            <v>0</v>
          </cell>
          <cell r="TQ75">
            <v>0</v>
          </cell>
          <cell r="TR75">
            <v>0</v>
          </cell>
          <cell r="TS75" t="str">
            <v/>
          </cell>
          <cell r="TT75" t="str">
            <v/>
          </cell>
          <cell r="TU75">
            <v>237779627</v>
          </cell>
          <cell r="TV75" t="str">
            <v>0a8a3760-c381-48d7-ba1e-99dbb943ea21</v>
          </cell>
          <cell r="TW75">
            <v>44531.651608796303</v>
          </cell>
          <cell r="TX75" t="str">
            <v/>
          </cell>
          <cell r="TY75" t="str">
            <v/>
          </cell>
          <cell r="TZ75" t="str">
            <v>submitted_via_web</v>
          </cell>
          <cell r="UA75" t="str">
            <v>icsm_haiti</v>
          </cell>
          <cell r="UB75" t="str">
            <v/>
          </cell>
          <cell r="UC75">
            <v>77</v>
          </cell>
          <cell r="UD75" t="str">
            <v/>
          </cell>
        </row>
        <row r="76">
          <cell r="D76">
            <v>44530.617640752323</v>
          </cell>
          <cell r="E76">
            <v>44531.435552662027</v>
          </cell>
          <cell r="F76">
            <v>44530</v>
          </cell>
          <cell r="H76" t="str">
            <v>audit.csv</v>
          </cell>
          <cell r="I76" t="str">
            <v>icsm_haiti</v>
          </cell>
          <cell r="J76" t="str">
            <v/>
          </cell>
          <cell r="K76" t="str">
            <v>0</v>
          </cell>
          <cell r="L76">
            <v>44531</v>
          </cell>
          <cell r="M76" t="str">
            <v>WFP</v>
          </cell>
          <cell r="N76" t="str">
            <v/>
          </cell>
          <cell r="O76" t="str">
            <v>wfp</v>
          </cell>
          <cell r="P76" t="str">
            <v>WFP</v>
          </cell>
          <cell r="Q76" t="str">
            <v>WFP</v>
          </cell>
          <cell r="R76" t="str">
            <v>Autre</v>
          </cell>
          <cell r="S76" t="str">
            <v>MA</v>
          </cell>
          <cell r="T76" t="str">
            <v>autre</v>
          </cell>
          <cell r="U76" t="str">
            <v>Autre</v>
          </cell>
          <cell r="V76" t="str">
            <v>MA</v>
          </cell>
          <cell r="W76" t="str">
            <v>Nord</v>
          </cell>
          <cell r="X76" t="str">
            <v>Cap-Haïtien</v>
          </cell>
          <cell r="Y76" t="str">
            <v>HT0311</v>
          </cell>
          <cell r="Z76" t="str">
            <v>Cap-Haïtien</v>
          </cell>
          <cell r="AA76" t="str">
            <v>1re Section Bande du Nord</v>
          </cell>
          <cell r="AB76" t="str">
            <v>HT0311-01</v>
          </cell>
          <cell r="AC76" t="str">
            <v>1re Section Bande du Nord</v>
          </cell>
          <cell r="AD76" t="str">
            <v>Centre-ville de Cap Haïtien</v>
          </cell>
          <cell r="AE76" t="str">
            <v/>
          </cell>
          <cell r="AF76" t="str">
            <v>cap_centre_ville</v>
          </cell>
          <cell r="AG76" t="str">
            <v>Centre-ville de Cap Haïtien</v>
          </cell>
          <cell r="AH76" t="str">
            <v>Centre-ville de Cap Haïtien</v>
          </cell>
          <cell r="AI76" t="str">
            <v>Marché de Cluny</v>
          </cell>
          <cell r="AJ76" t="str">
            <v/>
          </cell>
          <cell r="AK76" t="str">
            <v>cap-haitien</v>
          </cell>
          <cell r="AL76" t="str">
            <v>Marché de Cluny</v>
          </cell>
          <cell r="AM76" t="str">
            <v>Marché de Cluny</v>
          </cell>
          <cell r="AN76" t="str">
            <v>Milieu urbain</v>
          </cell>
          <cell r="AO76" t="str">
            <v>Enquête auprès d'un marchand</v>
          </cell>
          <cell r="AP76" t="str">
            <v>Oui</v>
          </cell>
          <cell r="AQ76" t="str">
            <v/>
          </cell>
          <cell r="AR76" t="str">
            <v>Oui</v>
          </cell>
          <cell r="AS76" t="str">
            <v/>
          </cell>
          <cell r="AT76" t="str">
            <v>Femme</v>
          </cell>
          <cell r="AU76">
            <v>44531</v>
          </cell>
          <cell r="AV76">
            <v>44531</v>
          </cell>
          <cell r="AW76" t="str">
            <v>Détaillant sur une table</v>
          </cell>
          <cell r="AX76" t="str">
            <v/>
          </cell>
          <cell r="AY76" t="str">
            <v>Nourriture Charbon de bois Produits et Ustensiles d'hygiène et assainissement</v>
          </cell>
          <cell r="AZ76">
            <v>1</v>
          </cell>
          <cell r="BA76">
            <v>1</v>
          </cell>
          <cell r="BB76">
            <v>1</v>
          </cell>
          <cell r="BC76">
            <v>0</v>
          </cell>
          <cell r="BD76" t="str">
            <v>nourriture</v>
          </cell>
          <cell r="BE76" t="str">
            <v>Nourriture</v>
          </cell>
          <cell r="BF76" t="str">
            <v>En espèces (Gourde)</v>
          </cell>
          <cell r="BG76">
            <v>1</v>
          </cell>
          <cell r="BH76">
            <v>0</v>
          </cell>
          <cell r="BI76">
            <v>0</v>
          </cell>
          <cell r="BJ76">
            <v>0</v>
          </cell>
          <cell r="BK76">
            <v>0</v>
          </cell>
          <cell r="BL76">
            <v>0</v>
          </cell>
          <cell r="BM76">
            <v>0</v>
          </cell>
          <cell r="BN76">
            <v>0</v>
          </cell>
          <cell r="BO76">
            <v>0</v>
          </cell>
          <cell r="BP76">
            <v>0</v>
          </cell>
          <cell r="BQ76" t="str">
            <v/>
          </cell>
          <cell r="BR76" t="str">
            <v>Oui, il y a plus de commerçants par rapport au mois passé</v>
          </cell>
          <cell r="BS76" t="str">
            <v>Moins de 20</v>
          </cell>
          <cell r="BT76" t="str">
            <v>Riz Farine de blé blanche Maïs (moulu) Sucre Haricot noir Huile végétale</v>
          </cell>
          <cell r="BU76">
            <v>1</v>
          </cell>
          <cell r="BV76">
            <v>1</v>
          </cell>
          <cell r="BW76">
            <v>1</v>
          </cell>
          <cell r="BX76">
            <v>1</v>
          </cell>
          <cell r="BY76">
            <v>1</v>
          </cell>
          <cell r="BZ76">
            <v>0</v>
          </cell>
          <cell r="CA76">
            <v>1</v>
          </cell>
          <cell r="CB76">
            <v>0</v>
          </cell>
          <cell r="CC76" t="str">
            <v>Oui je connais le prix de mes produits en grosse marmite</v>
          </cell>
          <cell r="CD76">
            <v>300</v>
          </cell>
          <cell r="CE76">
            <v>150</v>
          </cell>
          <cell r="CF76" t="str">
            <v>Oui</v>
          </cell>
          <cell r="CG76">
            <v>360</v>
          </cell>
          <cell r="CH76">
            <v>138.461538461538</v>
          </cell>
          <cell r="CI76" t="str">
            <v>Oui</v>
          </cell>
          <cell r="CJ76">
            <v>270</v>
          </cell>
          <cell r="CK76">
            <v>117.39130434782599</v>
          </cell>
          <cell r="CL76" t="str">
            <v>Oui</v>
          </cell>
          <cell r="CM76">
            <v>450</v>
          </cell>
          <cell r="CN76">
            <v>155.172413793103</v>
          </cell>
          <cell r="CO76" t="str">
            <v>Oui</v>
          </cell>
          <cell r="CP76">
            <v>550</v>
          </cell>
          <cell r="CQ76">
            <v>229.166666666666</v>
          </cell>
          <cell r="CR76" t="str">
            <v>Non</v>
          </cell>
          <cell r="CS76" t="str">
            <v/>
          </cell>
          <cell r="CT76" t="str">
            <v/>
          </cell>
          <cell r="CU76" t="str">
            <v/>
          </cell>
          <cell r="CV76" t="str">
            <v>Bidon/Bouteille fermée.</v>
          </cell>
          <cell r="CW76" t="str">
            <v>Oui</v>
          </cell>
          <cell r="CY76" t="str">
            <v/>
          </cell>
          <cell r="CZ76" t="str">
            <v/>
          </cell>
          <cell r="DA76" t="str">
            <v/>
          </cell>
          <cell r="DB76" t="str">
            <v/>
          </cell>
          <cell r="DC76" t="str">
            <v/>
          </cell>
          <cell r="DD76" t="str">
            <v/>
          </cell>
          <cell r="DE76" t="str">
            <v>NA</v>
          </cell>
          <cell r="DF76">
            <v>500</v>
          </cell>
          <cell r="DG76" t="str">
            <v>Oui</v>
          </cell>
          <cell r="DH76" t="str">
            <v>Non</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Non</v>
          </cell>
          <cell r="EI76" t="str">
            <v>Non</v>
          </cell>
          <cell r="EJ76" t="str">
            <v>Oui</v>
          </cell>
          <cell r="EK76" t="str">
            <v>Nord</v>
          </cell>
          <cell r="EL76" t="str">
            <v>Meme</v>
          </cell>
          <cell r="EM76" t="str">
            <v>Cap-Haïtien</v>
          </cell>
          <cell r="EN76" t="str">
            <v>Meme</v>
          </cell>
          <cell r="EO76" t="str">
            <v>Savon lessive Brosse à dent Dentifrice Papier toilette Serviettes hygiéniques Chlore en grain (nettoyage)</v>
          </cell>
          <cell r="EP76">
            <v>1</v>
          </cell>
          <cell r="EQ76">
            <v>1</v>
          </cell>
          <cell r="ER76">
            <v>1</v>
          </cell>
          <cell r="ES76">
            <v>1</v>
          </cell>
          <cell r="ET76">
            <v>1</v>
          </cell>
          <cell r="EU76">
            <v>1</v>
          </cell>
          <cell r="EV76">
            <v>0</v>
          </cell>
          <cell r="EW76">
            <v>0</v>
          </cell>
          <cell r="EX76">
            <v>0</v>
          </cell>
          <cell r="EY76">
            <v>0</v>
          </cell>
          <cell r="EZ76">
            <v>0</v>
          </cell>
          <cell r="FA76" t="str">
            <v>Oui</v>
          </cell>
          <cell r="FB76">
            <v>60</v>
          </cell>
          <cell r="FC76">
            <v>60</v>
          </cell>
          <cell r="FD76" t="str">
            <v/>
          </cell>
          <cell r="FE76" t="str">
            <v/>
          </cell>
          <cell r="FF76" t="str">
            <v/>
          </cell>
          <cell r="FG76">
            <v>60</v>
          </cell>
          <cell r="FH76" t="str">
            <v>Oui</v>
          </cell>
          <cell r="FI76">
            <v>25</v>
          </cell>
          <cell r="FJ76" t="str">
            <v>Oui</v>
          </cell>
          <cell r="FK76">
            <v>50</v>
          </cell>
          <cell r="FL76" t="str">
            <v>Oui</v>
          </cell>
          <cell r="FM76" t="str">
            <v/>
          </cell>
          <cell r="FN76" t="str">
            <v/>
          </cell>
          <cell r="FO76" t="str">
            <v/>
          </cell>
          <cell r="FP76" t="str">
            <v/>
          </cell>
          <cell r="FQ76" t="str">
            <v/>
          </cell>
          <cell r="FR76" t="str">
            <v/>
          </cell>
          <cell r="FS76" t="str">
            <v>Oui</v>
          </cell>
          <cell r="FT76">
            <v>125</v>
          </cell>
          <cell r="FU76" t="str">
            <v/>
          </cell>
          <cell r="FV76" t="str">
            <v/>
          </cell>
          <cell r="FW76">
            <v>125</v>
          </cell>
          <cell r="FX76" t="str">
            <v>Oui</v>
          </cell>
          <cell r="FY76" t="str">
            <v>Oui</v>
          </cell>
          <cell r="FZ76">
            <v>100</v>
          </cell>
          <cell r="GA76" t="str">
            <v/>
          </cell>
          <cell r="GB76" t="str">
            <v/>
          </cell>
          <cell r="GC76" t="str">
            <v/>
          </cell>
          <cell r="GD76">
            <v>100</v>
          </cell>
          <cell r="GE76" t="str">
            <v>Oui</v>
          </cell>
          <cell r="GF76" t="str">
            <v>Oui</v>
          </cell>
          <cell r="GG76" t="str">
            <v/>
          </cell>
          <cell r="GH76">
            <v>10</v>
          </cell>
          <cell r="GI76" t="str">
            <v/>
          </cell>
          <cell r="GJ76" t="str">
            <v/>
          </cell>
          <cell r="GK76" t="str">
            <v/>
          </cell>
          <cell r="GL76" t="str">
            <v/>
          </cell>
          <cell r="GM76" t="str">
            <v/>
          </cell>
          <cell r="GN76" t="str">
            <v/>
          </cell>
          <cell r="GO76" t="str">
            <v>Oui</v>
          </cell>
          <cell r="GP76" t="str">
            <v>NA</v>
          </cell>
          <cell r="GQ76">
            <v>10</v>
          </cell>
          <cell r="GR76" t="str">
            <v/>
          </cell>
          <cell r="GS76" t="str">
            <v/>
          </cell>
          <cell r="GT76" t="str">
            <v/>
          </cell>
          <cell r="GU76" t="str">
            <v>Non</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Oui</v>
          </cell>
          <cell r="HX76" t="str">
            <v>Non</v>
          </cell>
          <cell r="HY76" t="str">
            <v>Oui</v>
          </cell>
          <cell r="HZ76" t="str">
            <v>Nord</v>
          </cell>
          <cell r="IA76" t="str">
            <v>Meme</v>
          </cell>
          <cell r="IB76" t="str">
            <v>Cap-Haïtien</v>
          </cell>
          <cell r="IC76" t="str">
            <v>Meme</v>
          </cell>
          <cell r="ID76">
            <v>150</v>
          </cell>
          <cell r="IE76" t="str">
            <v>Non</v>
          </cell>
          <cell r="IF76" t="str">
            <v>Non</v>
          </cell>
          <cell r="IG76" t="str">
            <v/>
          </cell>
          <cell r="IH76" t="str">
            <v/>
          </cell>
          <cell r="II76" t="str">
            <v/>
          </cell>
          <cell r="IJ76" t="str">
            <v/>
          </cell>
          <cell r="IK76" t="str">
            <v/>
          </cell>
          <cell r="IL76" t="str">
            <v/>
          </cell>
          <cell r="IM76" t="str">
            <v/>
          </cell>
          <cell r="IN76" t="str">
            <v/>
          </cell>
          <cell r="IO76" t="str">
            <v>Diminution du nombre de clients Augmentation des prix Autre</v>
          </cell>
          <cell r="IP76">
            <v>0</v>
          </cell>
          <cell r="IQ76">
            <v>1</v>
          </cell>
          <cell r="IR76">
            <v>1</v>
          </cell>
          <cell r="IS76">
            <v>0</v>
          </cell>
          <cell r="IT76">
            <v>0</v>
          </cell>
          <cell r="IU76">
            <v>0</v>
          </cell>
          <cell r="IV76">
            <v>1</v>
          </cell>
          <cell r="IW76">
            <v>0</v>
          </cell>
          <cell r="IX76" t="str">
            <v>Crédits</v>
          </cell>
          <cell r="IY76" t="str">
            <v>Non</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cell r="JX76" t="str">
            <v/>
          </cell>
          <cell r="JY76" t="str">
            <v/>
          </cell>
          <cell r="JZ76" t="str">
            <v/>
          </cell>
          <cell r="KA76" t="str">
            <v/>
          </cell>
          <cell r="KB76" t="str">
            <v/>
          </cell>
          <cell r="KC76" t="str">
            <v/>
          </cell>
          <cell r="KD76" t="str">
            <v/>
          </cell>
          <cell r="KE76" t="str">
            <v/>
          </cell>
          <cell r="KF76" t="str">
            <v/>
          </cell>
          <cell r="KG76" t="str">
            <v/>
          </cell>
          <cell r="KH76" t="str">
            <v/>
          </cell>
          <cell r="KI76" t="str">
            <v/>
          </cell>
          <cell r="KJ76" t="str">
            <v/>
          </cell>
          <cell r="KK76" t="str">
            <v/>
          </cell>
          <cell r="KL76" t="str">
            <v/>
          </cell>
          <cell r="KM76" t="str">
            <v/>
          </cell>
          <cell r="KN76" t="str">
            <v/>
          </cell>
          <cell r="KO76" t="str">
            <v/>
          </cell>
          <cell r="KP76" t="str">
            <v/>
          </cell>
          <cell r="KQ76" t="str">
            <v/>
          </cell>
          <cell r="KR76" t="str">
            <v/>
          </cell>
          <cell r="KS76" t="str">
            <v/>
          </cell>
          <cell r="KT76" t="str">
            <v/>
          </cell>
          <cell r="KU76" t="str">
            <v/>
          </cell>
          <cell r="KV76" t="str">
            <v/>
          </cell>
          <cell r="KW76" t="str">
            <v/>
          </cell>
          <cell r="KX76" t="str">
            <v/>
          </cell>
          <cell r="KY76" t="str">
            <v/>
          </cell>
          <cell r="KZ76" t="str">
            <v/>
          </cell>
          <cell r="LA76" t="str">
            <v/>
          </cell>
          <cell r="LB76" t="str">
            <v/>
          </cell>
          <cell r="LC76" t="str">
            <v/>
          </cell>
          <cell r="LD76" t="str">
            <v/>
          </cell>
          <cell r="LE76" t="str">
            <v/>
          </cell>
          <cell r="LF76" t="str">
            <v/>
          </cell>
          <cell r="LG76" t="str">
            <v/>
          </cell>
          <cell r="LH76" t="str">
            <v/>
          </cell>
          <cell r="LI76" t="str">
            <v/>
          </cell>
          <cell r="LJ76" t="str">
            <v/>
          </cell>
          <cell r="LK76" t="str">
            <v/>
          </cell>
          <cell r="LL76" t="str">
            <v/>
          </cell>
          <cell r="LM76" t="str">
            <v/>
          </cell>
          <cell r="LN76" t="str">
            <v/>
          </cell>
          <cell r="LO76" t="str">
            <v/>
          </cell>
          <cell r="LP76" t="str">
            <v/>
          </cell>
          <cell r="LQ76" t="str">
            <v/>
          </cell>
          <cell r="LR76" t="str">
            <v/>
          </cell>
          <cell r="LS76" t="str">
            <v/>
          </cell>
          <cell r="LT76" t="str">
            <v/>
          </cell>
          <cell r="LU76" t="str">
            <v/>
          </cell>
          <cell r="LV76" t="str">
            <v/>
          </cell>
          <cell r="LW76" t="str">
            <v/>
          </cell>
          <cell r="LX76" t="str">
            <v/>
          </cell>
          <cell r="LY76" t="str">
            <v/>
          </cell>
          <cell r="LZ76" t="str">
            <v/>
          </cell>
          <cell r="MA76" t="str">
            <v/>
          </cell>
          <cell r="MB76" t="str">
            <v/>
          </cell>
          <cell r="MC76" t="str">
            <v/>
          </cell>
          <cell r="MD76" t="str">
            <v/>
          </cell>
          <cell r="ME76" t="str">
            <v/>
          </cell>
          <cell r="MF76" t="str">
            <v/>
          </cell>
          <cell r="MG76" t="str">
            <v/>
          </cell>
          <cell r="MH76" t="str">
            <v/>
          </cell>
          <cell r="MI76" t="str">
            <v/>
          </cell>
          <cell r="MJ76" t="str">
            <v/>
          </cell>
          <cell r="MK76" t="str">
            <v/>
          </cell>
          <cell r="ML76" t="str">
            <v/>
          </cell>
          <cell r="MM76" t="str">
            <v/>
          </cell>
          <cell r="MN76" t="str">
            <v/>
          </cell>
          <cell r="MO76" t="str">
            <v/>
          </cell>
          <cell r="MP76" t="str">
            <v/>
          </cell>
          <cell r="MQ76" t="str">
            <v/>
          </cell>
          <cell r="MR76" t="str">
            <v/>
          </cell>
          <cell r="MS76" t="str">
            <v/>
          </cell>
          <cell r="MT76" t="str">
            <v/>
          </cell>
          <cell r="MU76" t="str">
            <v/>
          </cell>
          <cell r="MV76" t="str">
            <v/>
          </cell>
          <cell r="MW76" t="str">
            <v/>
          </cell>
          <cell r="MX76" t="str">
            <v/>
          </cell>
          <cell r="MY76" t="str">
            <v/>
          </cell>
          <cell r="MZ76" t="str">
            <v/>
          </cell>
          <cell r="NA76" t="str">
            <v/>
          </cell>
          <cell r="NB76" t="str">
            <v/>
          </cell>
          <cell r="NC76" t="str">
            <v/>
          </cell>
          <cell r="ND76" t="str">
            <v/>
          </cell>
          <cell r="NE76" t="str">
            <v/>
          </cell>
          <cell r="NF76" t="str">
            <v/>
          </cell>
          <cell r="NG76" t="str">
            <v/>
          </cell>
          <cell r="NH76" t="str">
            <v/>
          </cell>
          <cell r="NI76" t="str">
            <v/>
          </cell>
          <cell r="NJ76" t="str">
            <v/>
          </cell>
          <cell r="NK76" t="str">
            <v/>
          </cell>
          <cell r="NL76" t="str">
            <v/>
          </cell>
          <cell r="NM76" t="str">
            <v/>
          </cell>
          <cell r="NN76" t="str">
            <v/>
          </cell>
          <cell r="NO76" t="str">
            <v/>
          </cell>
          <cell r="NP76" t="str">
            <v/>
          </cell>
          <cell r="NQ76" t="str">
            <v/>
          </cell>
          <cell r="NR76" t="str">
            <v/>
          </cell>
          <cell r="NS76" t="str">
            <v/>
          </cell>
          <cell r="NT76" t="str">
            <v/>
          </cell>
          <cell r="NU76" t="str">
            <v/>
          </cell>
          <cell r="NV76" t="str">
            <v/>
          </cell>
          <cell r="NW76" t="str">
            <v/>
          </cell>
          <cell r="NX76" t="str">
            <v/>
          </cell>
          <cell r="NY76" t="str">
            <v/>
          </cell>
          <cell r="NZ76" t="str">
            <v/>
          </cell>
          <cell r="OA76" t="str">
            <v/>
          </cell>
          <cell r="OB76" t="str">
            <v/>
          </cell>
          <cell r="OC76" t="str">
            <v/>
          </cell>
          <cell r="OD76" t="str">
            <v/>
          </cell>
          <cell r="OE76" t="str">
            <v/>
          </cell>
          <cell r="OF76" t="str">
            <v/>
          </cell>
          <cell r="OG76" t="str">
            <v/>
          </cell>
          <cell r="OH76" t="str">
            <v/>
          </cell>
          <cell r="OI76" t="str">
            <v/>
          </cell>
          <cell r="OJ76" t="str">
            <v/>
          </cell>
          <cell r="OK76" t="str">
            <v/>
          </cell>
          <cell r="OL76" t="str">
            <v/>
          </cell>
          <cell r="OM76" t="str">
            <v/>
          </cell>
          <cell r="ON76" t="str">
            <v/>
          </cell>
          <cell r="OO76" t="str">
            <v/>
          </cell>
          <cell r="OP76" t="str">
            <v/>
          </cell>
          <cell r="OQ76" t="str">
            <v/>
          </cell>
          <cell r="OR76" t="str">
            <v/>
          </cell>
          <cell r="OS76" t="str">
            <v/>
          </cell>
          <cell r="OT76" t="str">
            <v/>
          </cell>
          <cell r="OU76" t="str">
            <v/>
          </cell>
          <cell r="OV76" t="str">
            <v/>
          </cell>
          <cell r="OW76" t="str">
            <v/>
          </cell>
          <cell r="OX76" t="str">
            <v/>
          </cell>
          <cell r="OY76" t="str">
            <v/>
          </cell>
          <cell r="OZ76" t="str">
            <v/>
          </cell>
          <cell r="PA76" t="str">
            <v/>
          </cell>
          <cell r="PB76" t="str">
            <v/>
          </cell>
          <cell r="PC76" t="str">
            <v/>
          </cell>
          <cell r="PD76" t="str">
            <v/>
          </cell>
          <cell r="PE76" t="str">
            <v/>
          </cell>
          <cell r="PF76" t="str">
            <v/>
          </cell>
          <cell r="PG76" t="str">
            <v/>
          </cell>
          <cell r="PH76" t="str">
            <v/>
          </cell>
          <cell r="PI76" t="str">
            <v/>
          </cell>
          <cell r="PJ76" t="str">
            <v/>
          </cell>
          <cell r="PK76" t="str">
            <v/>
          </cell>
          <cell r="PL76" t="str">
            <v/>
          </cell>
          <cell r="PM76" t="str">
            <v/>
          </cell>
          <cell r="PN76" t="str">
            <v/>
          </cell>
          <cell r="PO76" t="str">
            <v/>
          </cell>
          <cell r="PP76" t="str">
            <v/>
          </cell>
          <cell r="PQ76" t="str">
            <v/>
          </cell>
          <cell r="PR76" t="str">
            <v/>
          </cell>
          <cell r="PS76" t="str">
            <v/>
          </cell>
          <cell r="PT76" t="str">
            <v/>
          </cell>
          <cell r="PU76" t="str">
            <v/>
          </cell>
          <cell r="PV76" t="str">
            <v/>
          </cell>
          <cell r="PW76" t="str">
            <v/>
          </cell>
          <cell r="PX76" t="str">
            <v/>
          </cell>
          <cell r="PY76" t="str">
            <v/>
          </cell>
          <cell r="PZ76" t="str">
            <v/>
          </cell>
          <cell r="QA76" t="str">
            <v/>
          </cell>
          <cell r="QB76" t="str">
            <v/>
          </cell>
          <cell r="QC76" t="str">
            <v/>
          </cell>
          <cell r="QD76" t="str">
            <v/>
          </cell>
          <cell r="QE76" t="str">
            <v/>
          </cell>
          <cell r="QF76" t="str">
            <v/>
          </cell>
          <cell r="QG76" t="str">
            <v/>
          </cell>
          <cell r="QH76" t="str">
            <v/>
          </cell>
          <cell r="QI76" t="str">
            <v/>
          </cell>
          <cell r="QJ76" t="str">
            <v/>
          </cell>
          <cell r="QK76" t="str">
            <v/>
          </cell>
          <cell r="QL76" t="str">
            <v/>
          </cell>
          <cell r="QM76" t="str">
            <v/>
          </cell>
          <cell r="QN76" t="str">
            <v/>
          </cell>
          <cell r="QO76" t="str">
            <v/>
          </cell>
          <cell r="QP76" t="str">
            <v/>
          </cell>
          <cell r="QQ76" t="str">
            <v/>
          </cell>
          <cell r="QR76" t="str">
            <v/>
          </cell>
          <cell r="QS76" t="str">
            <v/>
          </cell>
          <cell r="QT76" t="str">
            <v/>
          </cell>
          <cell r="QU76" t="str">
            <v/>
          </cell>
          <cell r="QV76" t="str">
            <v/>
          </cell>
          <cell r="QW76" t="str">
            <v/>
          </cell>
          <cell r="QX76" t="str">
            <v/>
          </cell>
          <cell r="QY76" t="str">
            <v/>
          </cell>
          <cell r="QZ76" t="str">
            <v/>
          </cell>
          <cell r="RA76" t="str">
            <v/>
          </cell>
          <cell r="RB76" t="str">
            <v/>
          </cell>
          <cell r="RC76" t="str">
            <v/>
          </cell>
          <cell r="RD76" t="str">
            <v/>
          </cell>
          <cell r="RE76" t="str">
            <v/>
          </cell>
          <cell r="RF76" t="str">
            <v/>
          </cell>
          <cell r="RG76" t="str">
            <v/>
          </cell>
          <cell r="RH76" t="str">
            <v/>
          </cell>
          <cell r="RI76" t="str">
            <v/>
          </cell>
          <cell r="RJ76" t="str">
            <v/>
          </cell>
          <cell r="RK76" t="str">
            <v/>
          </cell>
          <cell r="RL76" t="str">
            <v/>
          </cell>
          <cell r="RM76" t="str">
            <v/>
          </cell>
          <cell r="RN76" t="str">
            <v/>
          </cell>
          <cell r="RO76" t="str">
            <v/>
          </cell>
          <cell r="RP76" t="str">
            <v/>
          </cell>
          <cell r="RQ76" t="str">
            <v/>
          </cell>
          <cell r="RR76" t="str">
            <v/>
          </cell>
          <cell r="RS76" t="str">
            <v/>
          </cell>
          <cell r="RT76" t="str">
            <v/>
          </cell>
          <cell r="RU76" t="str">
            <v/>
          </cell>
          <cell r="RV76" t="str">
            <v/>
          </cell>
          <cell r="RW76" t="str">
            <v/>
          </cell>
          <cell r="RX76" t="str">
            <v/>
          </cell>
          <cell r="RY76" t="str">
            <v/>
          </cell>
          <cell r="RZ76" t="str">
            <v/>
          </cell>
          <cell r="SA76" t="str">
            <v/>
          </cell>
          <cell r="SB76" t="str">
            <v/>
          </cell>
          <cell r="SC76" t="str">
            <v/>
          </cell>
          <cell r="SD76" t="str">
            <v/>
          </cell>
          <cell r="SE76" t="str">
            <v/>
          </cell>
          <cell r="SF76" t="str">
            <v/>
          </cell>
          <cell r="SG76" t="str">
            <v/>
          </cell>
          <cell r="SH76" t="str">
            <v/>
          </cell>
          <cell r="SI76" t="str">
            <v/>
          </cell>
          <cell r="SJ76" t="str">
            <v/>
          </cell>
          <cell r="SK76" t="str">
            <v/>
          </cell>
          <cell r="SL76" t="str">
            <v/>
          </cell>
          <cell r="SM76" t="str">
            <v/>
          </cell>
          <cell r="SN76" t="str">
            <v/>
          </cell>
          <cell r="SO76" t="str">
            <v/>
          </cell>
          <cell r="SP76" t="str">
            <v/>
          </cell>
          <cell r="SQ76" t="str">
            <v/>
          </cell>
          <cell r="SR76" t="str">
            <v/>
          </cell>
          <cell r="SS76" t="str">
            <v/>
          </cell>
          <cell r="ST76" t="str">
            <v/>
          </cell>
          <cell r="SU76" t="str">
            <v/>
          </cell>
          <cell r="SV76" t="str">
            <v/>
          </cell>
          <cell r="SW76" t="str">
            <v/>
          </cell>
          <cell r="SX76" t="str">
            <v/>
          </cell>
          <cell r="SY76" t="str">
            <v/>
          </cell>
          <cell r="SZ76" t="str">
            <v/>
          </cell>
          <cell r="TA76" t="str">
            <v/>
          </cell>
          <cell r="TB76" t="str">
            <v/>
          </cell>
          <cell r="TC76" t="str">
            <v/>
          </cell>
          <cell r="TD76" t="str">
            <v/>
          </cell>
          <cell r="TE76" t="str">
            <v/>
          </cell>
          <cell r="TF76" t="str">
            <v/>
          </cell>
          <cell r="TG76" t="str">
            <v/>
          </cell>
          <cell r="TH76" t="str">
            <v/>
          </cell>
          <cell r="TI76" t="str">
            <v/>
          </cell>
          <cell r="TJ76" t="str">
            <v/>
          </cell>
          <cell r="TK76" t="str">
            <v/>
          </cell>
          <cell r="TL76" t="str">
            <v/>
          </cell>
          <cell r="TM76" t="str">
            <v/>
          </cell>
          <cell r="TN76">
            <v>0</v>
          </cell>
          <cell r="TO76">
            <v>0</v>
          </cell>
          <cell r="TP76">
            <v>0</v>
          </cell>
          <cell r="TQ76">
            <v>0</v>
          </cell>
          <cell r="TR76">
            <v>0</v>
          </cell>
          <cell r="TS76" t="str">
            <v/>
          </cell>
          <cell r="TT76" t="str">
            <v/>
          </cell>
          <cell r="TU76">
            <v>237779734</v>
          </cell>
          <cell r="TV76" t="str">
            <v>3ce04a1e-a9ae-46f1-87fc-e6bb62b06e41</v>
          </cell>
          <cell r="TW76">
            <v>44531.651898148149</v>
          </cell>
          <cell r="TX76" t="str">
            <v/>
          </cell>
          <cell r="TY76" t="str">
            <v/>
          </cell>
          <cell r="TZ76" t="str">
            <v>submitted_via_web</v>
          </cell>
          <cell r="UA76" t="str">
            <v>icsm_haiti</v>
          </cell>
          <cell r="UB76" t="str">
            <v/>
          </cell>
          <cell r="UC76">
            <v>78</v>
          </cell>
          <cell r="UD76" t="str">
            <v/>
          </cell>
        </row>
        <row r="77">
          <cell r="D77">
            <v>44530.669130648152</v>
          </cell>
          <cell r="E77">
            <v>44531.437825949077</v>
          </cell>
          <cell r="F77">
            <v>44530</v>
          </cell>
          <cell r="H77" t="str">
            <v>audit.csv</v>
          </cell>
          <cell r="I77" t="str">
            <v>icsm_haiti</v>
          </cell>
          <cell r="J77" t="str">
            <v/>
          </cell>
          <cell r="K77" t="str">
            <v>0</v>
          </cell>
          <cell r="L77">
            <v>44531</v>
          </cell>
          <cell r="M77" t="str">
            <v>WFP</v>
          </cell>
          <cell r="N77" t="str">
            <v/>
          </cell>
          <cell r="O77" t="str">
            <v>wfp</v>
          </cell>
          <cell r="P77" t="str">
            <v>WFP</v>
          </cell>
          <cell r="Q77" t="str">
            <v>WFP</v>
          </cell>
          <cell r="R77" t="str">
            <v>Autre</v>
          </cell>
          <cell r="S77" t="str">
            <v>MA</v>
          </cell>
          <cell r="T77" t="str">
            <v>autre</v>
          </cell>
          <cell r="U77" t="str">
            <v>Autre</v>
          </cell>
          <cell r="V77" t="str">
            <v>MA</v>
          </cell>
          <cell r="W77" t="str">
            <v>Nord</v>
          </cell>
          <cell r="X77" t="str">
            <v>Cap-Haïtien</v>
          </cell>
          <cell r="Y77" t="str">
            <v>HT0311</v>
          </cell>
          <cell r="Z77" t="str">
            <v>Cap-Haïtien</v>
          </cell>
          <cell r="AA77" t="str">
            <v>1re Section Bande du Nord</v>
          </cell>
          <cell r="AB77" t="str">
            <v>HT0311-01</v>
          </cell>
          <cell r="AC77" t="str">
            <v>1re Section Bande du Nord</v>
          </cell>
          <cell r="AD77" t="str">
            <v>Autre</v>
          </cell>
          <cell r="AE77" t="str">
            <v>Cité Chauvel</v>
          </cell>
          <cell r="AF77" t="str">
            <v>autre</v>
          </cell>
          <cell r="AG77" t="str">
            <v>Autre</v>
          </cell>
          <cell r="AH77" t="str">
            <v>Cité Chauvel</v>
          </cell>
          <cell r="AI77" t="str">
            <v>Marché de Cluny</v>
          </cell>
          <cell r="AJ77" t="str">
            <v/>
          </cell>
          <cell r="AK77" t="str">
            <v>cap-haitien</v>
          </cell>
          <cell r="AL77" t="str">
            <v>Marché de Cluny</v>
          </cell>
          <cell r="AM77" t="str">
            <v>Marché de Cluny</v>
          </cell>
          <cell r="AN77" t="str">
            <v>Milieu urbain</v>
          </cell>
          <cell r="AO77" t="str">
            <v>Enquête auprès d'un client (pour l'eau de boisson et la situation sécuritaire)</v>
          </cell>
          <cell r="AP77" t="str">
            <v>Oui</v>
          </cell>
          <cell r="AQ77" t="str">
            <v/>
          </cell>
          <cell r="AR77" t="str">
            <v>Oui</v>
          </cell>
          <cell r="AS77" t="str">
            <v/>
          </cell>
          <cell r="AT77" t="str">
            <v>Femme</v>
          </cell>
          <cell r="AU77">
            <v>44531</v>
          </cell>
          <cell r="AV77">
            <v>44531</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Oui</v>
          </cell>
          <cell r="JG77" t="str">
            <v>Oui, je vais parfois/souvent chercher l'eau</v>
          </cell>
          <cell r="JH77" t="str">
            <v>source aménagée (borne fontaine, pompe, etc.)</v>
          </cell>
          <cell r="JI77" t="str">
            <v/>
          </cell>
          <cell r="JJ77" t="str">
            <v>source</v>
          </cell>
          <cell r="JK77" t="str">
            <v>source aménagée (borne fontaine, pompe, etc.)</v>
          </cell>
          <cell r="JL77" t="str">
            <v>source aménagée (borne fontaine, pompe, etc.)</v>
          </cell>
          <cell r="JM77" t="str">
            <v>L'eau est de meilleure qualité</v>
          </cell>
          <cell r="JN77" t="str">
            <v/>
          </cell>
          <cell r="JO77" t="str">
            <v>Moins de 15 min au total</v>
          </cell>
          <cell r="JP77" t="str">
            <v>gros bidon de 5 gallons (18,9 L)</v>
          </cell>
          <cell r="JQ77" t="str">
            <v>5gal</v>
          </cell>
          <cell r="JR77" t="str">
            <v>gros bidon de 5 gallons (18,9 L)</v>
          </cell>
          <cell r="JS77" t="str">
            <v/>
          </cell>
          <cell r="JT77" t="str">
            <v/>
          </cell>
          <cell r="JU77" t="str">
            <v/>
          </cell>
          <cell r="JV77" t="str">
            <v/>
          </cell>
          <cell r="JW77" t="str">
            <v/>
          </cell>
          <cell r="JX77">
            <v>50</v>
          </cell>
          <cell r="JY77">
            <v>10</v>
          </cell>
          <cell r="JZ77" t="str">
            <v/>
          </cell>
          <cell r="KA77" t="str">
            <v>NA</v>
          </cell>
          <cell r="KB77">
            <v>10</v>
          </cell>
          <cell r="KC77" t="str">
            <v>Oui</v>
          </cell>
          <cell r="KD77" t="str">
            <v/>
          </cell>
          <cell r="KE77" t="str">
            <v>Non</v>
          </cell>
          <cell r="KF77" t="str">
            <v/>
          </cell>
          <cell r="KG77" t="str">
            <v/>
          </cell>
          <cell r="KH77" t="str">
            <v/>
          </cell>
          <cell r="KI77" t="str">
            <v/>
          </cell>
          <cell r="KJ77" t="str">
            <v/>
          </cell>
          <cell r="KK77" t="str">
            <v/>
          </cell>
          <cell r="KL77" t="str">
            <v/>
          </cell>
          <cell r="KM77" t="str">
            <v/>
          </cell>
          <cell r="KN77" t="str">
            <v/>
          </cell>
          <cell r="KO77" t="str">
            <v/>
          </cell>
          <cell r="KP77" t="str">
            <v/>
          </cell>
          <cell r="KQ77" t="str">
            <v/>
          </cell>
          <cell r="KR77" t="str">
            <v/>
          </cell>
          <cell r="KS77" t="str">
            <v>Non</v>
          </cell>
          <cell r="KT77" t="str">
            <v/>
          </cell>
          <cell r="KU77" t="str">
            <v/>
          </cell>
          <cell r="KV77" t="str">
            <v/>
          </cell>
          <cell r="KW77" t="str">
            <v/>
          </cell>
          <cell r="KX77" t="str">
            <v/>
          </cell>
          <cell r="KY77" t="str">
            <v/>
          </cell>
          <cell r="KZ77" t="str">
            <v/>
          </cell>
          <cell r="LA77" t="str">
            <v/>
          </cell>
          <cell r="LB77" t="str">
            <v/>
          </cell>
          <cell r="LC77" t="str">
            <v/>
          </cell>
          <cell r="LD77" t="str">
            <v/>
          </cell>
          <cell r="LE77" t="str">
            <v/>
          </cell>
          <cell r="LF77" t="str">
            <v/>
          </cell>
          <cell r="LG77">
            <v>3</v>
          </cell>
          <cell r="LH77" t="str">
            <v>Huile Sucre Mais Riz Haricot noir</v>
          </cell>
          <cell r="LI77">
            <v>0</v>
          </cell>
          <cell r="LJ77">
            <v>1</v>
          </cell>
          <cell r="LK77">
            <v>1</v>
          </cell>
          <cell r="LL77">
            <v>0</v>
          </cell>
          <cell r="LM77">
            <v>1</v>
          </cell>
          <cell r="LN77">
            <v>1</v>
          </cell>
          <cell r="LO77">
            <v>0</v>
          </cell>
          <cell r="LP77">
            <v>1</v>
          </cell>
          <cell r="LQ77">
            <v>0</v>
          </cell>
          <cell r="LR77">
            <v>0</v>
          </cell>
          <cell r="LS77" t="str">
            <v/>
          </cell>
          <cell r="LT77">
            <v>9</v>
          </cell>
          <cell r="LU77">
            <v>0.5</v>
          </cell>
          <cell r="LV77" t="str">
            <v/>
          </cell>
          <cell r="LW77">
            <v>16</v>
          </cell>
          <cell r="LX77">
            <v>15</v>
          </cell>
          <cell r="LY77" t="str">
            <v/>
          </cell>
          <cell r="LZ77">
            <v>2</v>
          </cell>
          <cell r="MA77" t="str">
            <v>Savon lessive Serviettes hygiéniques (femmes) Savon mains Chlore en grain Dentifrice Papier toilette Déodorant Bokit</v>
          </cell>
          <cell r="MB77">
            <v>1</v>
          </cell>
          <cell r="MC77">
            <v>1</v>
          </cell>
          <cell r="MD77">
            <v>1</v>
          </cell>
          <cell r="ME77">
            <v>1</v>
          </cell>
          <cell r="MF77">
            <v>1</v>
          </cell>
          <cell r="MG77">
            <v>1</v>
          </cell>
          <cell r="MH77">
            <v>1</v>
          </cell>
          <cell r="MI77">
            <v>1</v>
          </cell>
          <cell r="MJ77">
            <v>0</v>
          </cell>
          <cell r="MK77">
            <v>0</v>
          </cell>
          <cell r="ML77">
            <v>4</v>
          </cell>
          <cell r="MM77">
            <v>4</v>
          </cell>
          <cell r="MN77">
            <v>8</v>
          </cell>
          <cell r="MO77">
            <v>10</v>
          </cell>
          <cell r="MP77">
            <v>2</v>
          </cell>
          <cell r="MQ77">
            <v>5</v>
          </cell>
          <cell r="MR77">
            <v>2</v>
          </cell>
          <cell r="MS77">
            <v>2</v>
          </cell>
          <cell r="MT77" t="str">
            <v>Autres (précisez)</v>
          </cell>
          <cell r="MU77">
            <v>0</v>
          </cell>
          <cell r="MV77">
            <v>0</v>
          </cell>
          <cell r="MW77">
            <v>0</v>
          </cell>
          <cell r="MX77">
            <v>0</v>
          </cell>
          <cell r="MY77">
            <v>0</v>
          </cell>
          <cell r="MZ77">
            <v>0</v>
          </cell>
          <cell r="NA77">
            <v>0</v>
          </cell>
          <cell r="NB77">
            <v>0</v>
          </cell>
          <cell r="NC77">
            <v>0</v>
          </cell>
          <cell r="ND77">
            <v>0</v>
          </cell>
          <cell r="NE77">
            <v>0</v>
          </cell>
          <cell r="NF77">
            <v>1</v>
          </cell>
          <cell r="NG77">
            <v>0</v>
          </cell>
          <cell r="NH77" t="str">
            <v/>
          </cell>
          <cell r="NI77" t="str">
            <v/>
          </cell>
          <cell r="NJ77" t="str">
            <v/>
          </cell>
          <cell r="NK77" t="str">
            <v/>
          </cell>
          <cell r="NL77" t="str">
            <v/>
          </cell>
          <cell r="NM77" t="str">
            <v/>
          </cell>
          <cell r="NN77" t="str">
            <v/>
          </cell>
          <cell r="NO77" t="str">
            <v/>
          </cell>
          <cell r="NP77" t="str">
            <v/>
          </cell>
          <cell r="NQ77" t="str">
            <v/>
          </cell>
          <cell r="NR77" t="str">
            <v/>
          </cell>
          <cell r="NS77" t="str">
            <v>Aucun</v>
          </cell>
          <cell r="NT77">
            <v>0</v>
          </cell>
          <cell r="NU77">
            <v>0</v>
          </cell>
          <cell r="NV77">
            <v>0</v>
          </cell>
          <cell r="NW77">
            <v>0</v>
          </cell>
          <cell r="NX77">
            <v>0</v>
          </cell>
          <cell r="NY77">
            <v>0</v>
          </cell>
          <cell r="NZ77">
            <v>0</v>
          </cell>
          <cell r="OA77">
            <v>0</v>
          </cell>
          <cell r="OB77">
            <v>0</v>
          </cell>
          <cell r="OC77">
            <v>0</v>
          </cell>
          <cell r="OD77">
            <v>1</v>
          </cell>
          <cell r="OE77" t="str">
            <v/>
          </cell>
          <cell r="OF77" t="str">
            <v/>
          </cell>
          <cell r="OG77" t="str">
            <v/>
          </cell>
          <cell r="OH77" t="str">
            <v/>
          </cell>
          <cell r="OI77" t="str">
            <v/>
          </cell>
          <cell r="OJ77" t="str">
            <v/>
          </cell>
          <cell r="OK77" t="str">
            <v/>
          </cell>
          <cell r="OL77" t="str">
            <v/>
          </cell>
          <cell r="OM77" t="str">
            <v/>
          </cell>
          <cell r="ON77" t="str">
            <v>Médicaments douleur (aspirine, …)</v>
          </cell>
          <cell r="OO77">
            <v>1</v>
          </cell>
          <cell r="OP77">
            <v>0</v>
          </cell>
          <cell r="OQ77">
            <v>0</v>
          </cell>
          <cell r="OR77">
            <v>0</v>
          </cell>
          <cell r="OS77">
            <v>0</v>
          </cell>
          <cell r="OT77">
            <v>0</v>
          </cell>
          <cell r="OU77">
            <v>0</v>
          </cell>
          <cell r="OV77">
            <v>0</v>
          </cell>
          <cell r="OW77">
            <v>0</v>
          </cell>
          <cell r="OX77" t="str">
            <v/>
          </cell>
          <cell r="OY77" t="str">
            <v>Lampe torche Radio</v>
          </cell>
          <cell r="OZ77">
            <v>1</v>
          </cell>
          <cell r="PA77">
            <v>0</v>
          </cell>
          <cell r="PB77">
            <v>0</v>
          </cell>
          <cell r="PC77">
            <v>1</v>
          </cell>
          <cell r="PD77">
            <v>0</v>
          </cell>
          <cell r="PE77">
            <v>0</v>
          </cell>
          <cell r="PF77">
            <v>2</v>
          </cell>
          <cell r="PG77" t="str">
            <v/>
          </cell>
          <cell r="PH77" t="str">
            <v/>
          </cell>
          <cell r="PI77">
            <v>1</v>
          </cell>
          <cell r="PJ77" t="str">
            <v>Aucun</v>
          </cell>
          <cell r="PK77">
            <v>0</v>
          </cell>
          <cell r="PL77">
            <v>0</v>
          </cell>
          <cell r="PM77">
            <v>0</v>
          </cell>
          <cell r="PN77">
            <v>0</v>
          </cell>
          <cell r="PO77">
            <v>0</v>
          </cell>
          <cell r="PP77">
            <v>0</v>
          </cell>
          <cell r="PQ77">
            <v>0</v>
          </cell>
          <cell r="PR77">
            <v>0</v>
          </cell>
          <cell r="PS77">
            <v>1</v>
          </cell>
          <cell r="PT77" t="str">
            <v/>
          </cell>
          <cell r="PU77" t="str">
            <v/>
          </cell>
          <cell r="PV77" t="str">
            <v/>
          </cell>
          <cell r="PW77" t="str">
            <v/>
          </cell>
          <cell r="PX77" t="str">
            <v/>
          </cell>
          <cell r="PY77" t="str">
            <v/>
          </cell>
          <cell r="PZ77" t="str">
            <v/>
          </cell>
          <cell r="QA77" t="str">
            <v/>
          </cell>
          <cell r="QB77" t="str">
            <v/>
          </cell>
          <cell r="QC77" t="str">
            <v/>
          </cell>
          <cell r="QD77" t="str">
            <v/>
          </cell>
          <cell r="QE77" t="str">
            <v/>
          </cell>
          <cell r="QF77" t="str">
            <v/>
          </cell>
          <cell r="QG77" t="str">
            <v/>
          </cell>
          <cell r="QH77" t="str">
            <v/>
          </cell>
          <cell r="QI77" t="str">
            <v/>
          </cell>
          <cell r="QJ77" t="str">
            <v/>
          </cell>
          <cell r="QK77" t="str">
            <v/>
          </cell>
          <cell r="QL77" t="str">
            <v/>
          </cell>
          <cell r="QM77" t="str">
            <v/>
          </cell>
          <cell r="QN77" t="str">
            <v/>
          </cell>
          <cell r="QO77" t="str">
            <v/>
          </cell>
          <cell r="QP77" t="str">
            <v/>
          </cell>
          <cell r="QQ77" t="str">
            <v/>
          </cell>
          <cell r="QR77" t="str">
            <v/>
          </cell>
          <cell r="QS77" t="str">
            <v/>
          </cell>
          <cell r="QT77" t="str">
            <v/>
          </cell>
          <cell r="QU77" t="str">
            <v/>
          </cell>
          <cell r="QV77" t="str">
            <v/>
          </cell>
          <cell r="QW77" t="str">
            <v/>
          </cell>
          <cell r="QX77" t="str">
            <v/>
          </cell>
          <cell r="QY77" t="str">
            <v/>
          </cell>
          <cell r="QZ77" t="str">
            <v/>
          </cell>
          <cell r="RA77" t="str">
            <v/>
          </cell>
          <cell r="RB77" t="str">
            <v/>
          </cell>
          <cell r="RC77" t="str">
            <v/>
          </cell>
          <cell r="RD77" t="str">
            <v/>
          </cell>
          <cell r="RE77" t="str">
            <v/>
          </cell>
          <cell r="RF77" t="str">
            <v/>
          </cell>
          <cell r="RG77" t="str">
            <v/>
          </cell>
          <cell r="RH77" t="str">
            <v/>
          </cell>
          <cell r="RI77" t="str">
            <v/>
          </cell>
          <cell r="RJ77" t="str">
            <v/>
          </cell>
          <cell r="RK77" t="str">
            <v/>
          </cell>
          <cell r="RL77" t="str">
            <v/>
          </cell>
          <cell r="RM77" t="str">
            <v/>
          </cell>
          <cell r="RN77" t="str">
            <v/>
          </cell>
          <cell r="RO77" t="str">
            <v/>
          </cell>
          <cell r="RP77" t="str">
            <v/>
          </cell>
          <cell r="RQ77" t="str">
            <v/>
          </cell>
          <cell r="RR77" t="str">
            <v/>
          </cell>
          <cell r="RS77" t="str">
            <v/>
          </cell>
          <cell r="RT77" t="str">
            <v/>
          </cell>
          <cell r="RU77" t="str">
            <v/>
          </cell>
          <cell r="RV77" t="str">
            <v/>
          </cell>
          <cell r="RW77" t="str">
            <v/>
          </cell>
          <cell r="RX77" t="str">
            <v/>
          </cell>
          <cell r="RY77" t="str">
            <v/>
          </cell>
          <cell r="RZ77" t="str">
            <v/>
          </cell>
          <cell r="SA77" t="str">
            <v/>
          </cell>
          <cell r="SB77" t="str">
            <v/>
          </cell>
          <cell r="SC77" t="str">
            <v/>
          </cell>
          <cell r="SD77" t="str">
            <v/>
          </cell>
          <cell r="SE77" t="str">
            <v/>
          </cell>
          <cell r="SF77" t="str">
            <v/>
          </cell>
          <cell r="SG77" t="str">
            <v/>
          </cell>
          <cell r="SH77" t="str">
            <v/>
          </cell>
          <cell r="SI77" t="str">
            <v/>
          </cell>
          <cell r="SJ77" t="str">
            <v/>
          </cell>
          <cell r="SK77" t="str">
            <v/>
          </cell>
          <cell r="SL77" t="str">
            <v>Paiement frais scolaire (paiement uniforme,…) Sac à dos Plumes/Crayons</v>
          </cell>
          <cell r="SM77">
            <v>1</v>
          </cell>
          <cell r="SN77">
            <v>1</v>
          </cell>
          <cell r="SO77">
            <v>0</v>
          </cell>
          <cell r="SP77">
            <v>1</v>
          </cell>
          <cell r="SQ77">
            <v>0</v>
          </cell>
          <cell r="SR77">
            <v>0</v>
          </cell>
          <cell r="SS77" t="str">
            <v>Sac à dos</v>
          </cell>
          <cell r="ST77">
            <v>1</v>
          </cell>
          <cell r="SU77">
            <v>0</v>
          </cell>
          <cell r="SV77">
            <v>0</v>
          </cell>
          <cell r="SW77">
            <v>0</v>
          </cell>
          <cell r="SX77">
            <v>0</v>
          </cell>
          <cell r="SY77">
            <v>0</v>
          </cell>
          <cell r="SZ77" t="str">
            <v/>
          </cell>
          <cell r="TA77" t="str">
            <v/>
          </cell>
          <cell r="TB77" t="str">
            <v/>
          </cell>
          <cell r="TC77" t="str">
            <v/>
          </cell>
          <cell r="TD77" t="str">
            <v/>
          </cell>
          <cell r="TE77" t="str">
            <v/>
          </cell>
          <cell r="TF77" t="str">
            <v/>
          </cell>
          <cell r="TG77" t="str">
            <v>Paiement frais scolaire (paiement uniforme,…) Sac à dos</v>
          </cell>
          <cell r="TH77">
            <v>1</v>
          </cell>
          <cell r="TI77">
            <v>1</v>
          </cell>
          <cell r="TJ77">
            <v>0</v>
          </cell>
          <cell r="TK77">
            <v>0</v>
          </cell>
          <cell r="TL77">
            <v>0</v>
          </cell>
          <cell r="TM77">
            <v>0</v>
          </cell>
          <cell r="TN77">
            <v>0</v>
          </cell>
          <cell r="TO77">
            <v>0</v>
          </cell>
          <cell r="TP77">
            <v>0</v>
          </cell>
          <cell r="TQ77">
            <v>0</v>
          </cell>
          <cell r="TR77">
            <v>0</v>
          </cell>
          <cell r="TS77" t="str">
            <v/>
          </cell>
          <cell r="TT77" t="str">
            <v/>
          </cell>
          <cell r="TU77">
            <v>237779808</v>
          </cell>
          <cell r="TV77" t="str">
            <v>e395c0ff-edec-4eb4-9cb5-3621e44811c5</v>
          </cell>
          <cell r="TW77">
            <v>44531.652141203696</v>
          </cell>
          <cell r="TX77" t="str">
            <v/>
          </cell>
          <cell r="TY77" t="str">
            <v/>
          </cell>
          <cell r="TZ77" t="str">
            <v>submitted_via_web</v>
          </cell>
          <cell r="UA77" t="str">
            <v>icsm_haiti</v>
          </cell>
          <cell r="UB77" t="str">
            <v/>
          </cell>
          <cell r="UC77">
            <v>79</v>
          </cell>
          <cell r="UD77" t="str">
            <v/>
          </cell>
        </row>
        <row r="78">
          <cell r="D78">
            <v>44530.789599317133</v>
          </cell>
          <cell r="E78">
            <v>44531.438251423613</v>
          </cell>
          <cell r="F78">
            <v>44530</v>
          </cell>
          <cell r="H78" t="str">
            <v>audit.csv</v>
          </cell>
          <cell r="I78" t="str">
            <v>icsm_haiti</v>
          </cell>
          <cell r="J78" t="str">
            <v/>
          </cell>
          <cell r="K78" t="str">
            <v>0</v>
          </cell>
          <cell r="L78">
            <v>44531</v>
          </cell>
          <cell r="M78" t="str">
            <v>WFP</v>
          </cell>
          <cell r="N78" t="str">
            <v/>
          </cell>
          <cell r="O78" t="str">
            <v>wfp</v>
          </cell>
          <cell r="P78" t="str">
            <v>WFP</v>
          </cell>
          <cell r="Q78" t="str">
            <v>WFP</v>
          </cell>
          <cell r="R78" t="str">
            <v>Autre</v>
          </cell>
          <cell r="S78" t="str">
            <v>MA</v>
          </cell>
          <cell r="T78" t="str">
            <v>autre</v>
          </cell>
          <cell r="U78" t="str">
            <v>Autre</v>
          </cell>
          <cell r="V78" t="str">
            <v>MA</v>
          </cell>
          <cell r="W78" t="str">
            <v>Nord</v>
          </cell>
          <cell r="X78" t="str">
            <v>Cap-Haïtien</v>
          </cell>
          <cell r="Y78" t="str">
            <v>HT0311</v>
          </cell>
          <cell r="Z78" t="str">
            <v>Cap-Haïtien</v>
          </cell>
          <cell r="AA78" t="str">
            <v>1re Section Bande du Nord</v>
          </cell>
          <cell r="AB78" t="str">
            <v>HT0311-03</v>
          </cell>
          <cell r="AC78" t="str">
            <v>3e Section Petit Anse</v>
          </cell>
          <cell r="AD78" t="str">
            <v>Autre</v>
          </cell>
          <cell r="AE78" t="str">
            <v>Fort-St Michel</v>
          </cell>
          <cell r="AF78" t="str">
            <v>autre</v>
          </cell>
          <cell r="AG78" t="str">
            <v>Autre</v>
          </cell>
          <cell r="AH78" t="str">
            <v>Fort-St Michel</v>
          </cell>
          <cell r="AI78" t="str">
            <v>Marché de Cluny</v>
          </cell>
          <cell r="AJ78" t="str">
            <v/>
          </cell>
          <cell r="AK78" t="str">
            <v>cap-haitien</v>
          </cell>
          <cell r="AL78" t="str">
            <v>Marché de Cluny</v>
          </cell>
          <cell r="AM78" t="str">
            <v>Marché de Cluny</v>
          </cell>
          <cell r="AN78" t="str">
            <v>Milieu urbain</v>
          </cell>
          <cell r="AO78" t="str">
            <v>Enquête auprès d'un client (pour l'eau de boisson et la situation sécuritaire)</v>
          </cell>
          <cell r="AP78" t="str">
            <v>Oui</v>
          </cell>
          <cell r="AQ78" t="str">
            <v/>
          </cell>
          <cell r="AR78" t="str">
            <v>Oui</v>
          </cell>
          <cell r="AS78" t="str">
            <v/>
          </cell>
          <cell r="AT78" t="str">
            <v>Femme</v>
          </cell>
          <cell r="AU78">
            <v>44531</v>
          </cell>
          <cell r="AV78">
            <v>44531</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Oui</v>
          </cell>
          <cell r="JG78" t="str">
            <v>Oui, je vais parfois/souvent chercher l'eau</v>
          </cell>
          <cell r="JH78" t="str">
            <v>boutique ou kiosque privé</v>
          </cell>
          <cell r="JI78" t="str">
            <v/>
          </cell>
          <cell r="JJ78" t="str">
            <v>boutique</v>
          </cell>
          <cell r="JK78" t="str">
            <v>boutique ou kiosque privé</v>
          </cell>
          <cell r="JL78" t="str">
            <v>boutique ou kiosque privé</v>
          </cell>
          <cell r="JM78" t="str">
            <v>C'est le moins cher</v>
          </cell>
          <cell r="JN78" t="str">
            <v/>
          </cell>
          <cell r="JO78" t="str">
            <v>Entre 15 min et 30 min au total</v>
          </cell>
          <cell r="JP78" t="str">
            <v>gros bidon de 5 gallons (18,9 L)</v>
          </cell>
          <cell r="JQ78" t="str">
            <v>5gal</v>
          </cell>
          <cell r="JR78" t="str">
            <v>gros bidon de 5 gallons (18,9 L)</v>
          </cell>
          <cell r="JS78" t="str">
            <v/>
          </cell>
          <cell r="JT78" t="str">
            <v/>
          </cell>
          <cell r="JU78" t="str">
            <v/>
          </cell>
          <cell r="JV78" t="str">
            <v/>
          </cell>
          <cell r="JW78" t="str">
            <v/>
          </cell>
          <cell r="JX78">
            <v>75</v>
          </cell>
          <cell r="JY78">
            <v>15</v>
          </cell>
          <cell r="JZ78" t="str">
            <v/>
          </cell>
          <cell r="KA78" t="str">
            <v>NA</v>
          </cell>
          <cell r="KB78">
            <v>15</v>
          </cell>
          <cell r="KC78" t="str">
            <v>Oui</v>
          </cell>
          <cell r="KD78" t="str">
            <v/>
          </cell>
          <cell r="KE78" t="str">
            <v>Oui</v>
          </cell>
          <cell r="KF78" t="str">
            <v>Autre (précisez)</v>
          </cell>
          <cell r="KG78">
            <v>0</v>
          </cell>
          <cell r="KH78">
            <v>0</v>
          </cell>
          <cell r="KI78">
            <v>0</v>
          </cell>
          <cell r="KJ78">
            <v>0</v>
          </cell>
          <cell r="KK78">
            <v>0</v>
          </cell>
          <cell r="KL78">
            <v>0</v>
          </cell>
          <cell r="KM78">
            <v>0</v>
          </cell>
          <cell r="KN78">
            <v>0</v>
          </cell>
          <cell r="KO78">
            <v>0</v>
          </cell>
          <cell r="KP78">
            <v>1</v>
          </cell>
          <cell r="KQ78">
            <v>0</v>
          </cell>
          <cell r="KR78" t="str">
            <v>Problème carburant</v>
          </cell>
          <cell r="KS78" t="str">
            <v>Non</v>
          </cell>
          <cell r="KT78" t="str">
            <v/>
          </cell>
          <cell r="KU78" t="str">
            <v/>
          </cell>
          <cell r="KV78" t="str">
            <v/>
          </cell>
          <cell r="KW78" t="str">
            <v/>
          </cell>
          <cell r="KX78" t="str">
            <v/>
          </cell>
          <cell r="KY78" t="str">
            <v/>
          </cell>
          <cell r="KZ78" t="str">
            <v/>
          </cell>
          <cell r="LA78" t="str">
            <v/>
          </cell>
          <cell r="LB78" t="str">
            <v/>
          </cell>
          <cell r="LC78" t="str">
            <v/>
          </cell>
          <cell r="LD78" t="str">
            <v/>
          </cell>
          <cell r="LE78" t="str">
            <v/>
          </cell>
          <cell r="LF78" t="str">
            <v/>
          </cell>
          <cell r="LG78">
            <v>7</v>
          </cell>
          <cell r="LH78" t="str">
            <v>Farine de blé Riz Mais Sucre Haricot noir Haricot rouge Huile</v>
          </cell>
          <cell r="LI78">
            <v>1</v>
          </cell>
          <cell r="LJ78">
            <v>1</v>
          </cell>
          <cell r="LK78">
            <v>1</v>
          </cell>
          <cell r="LL78">
            <v>0</v>
          </cell>
          <cell r="LM78">
            <v>1</v>
          </cell>
          <cell r="LN78">
            <v>1</v>
          </cell>
          <cell r="LO78">
            <v>1</v>
          </cell>
          <cell r="LP78">
            <v>1</v>
          </cell>
          <cell r="LQ78">
            <v>0</v>
          </cell>
          <cell r="LR78">
            <v>0</v>
          </cell>
          <cell r="LS78">
            <v>2</v>
          </cell>
          <cell r="LT78">
            <v>9</v>
          </cell>
          <cell r="LU78">
            <v>5</v>
          </cell>
          <cell r="LV78" t="str">
            <v/>
          </cell>
          <cell r="LW78">
            <v>10</v>
          </cell>
          <cell r="LX78">
            <v>3</v>
          </cell>
          <cell r="LY78">
            <v>2</v>
          </cell>
          <cell r="LZ78">
            <v>2</v>
          </cell>
          <cell r="MA78" t="str">
            <v>Serviettes hygiéniques (femmes) Savon lessive Savon mains Chlore en grain Dentifrice Papier toilette Déodorant Bokit</v>
          </cell>
          <cell r="MB78">
            <v>1</v>
          </cell>
          <cell r="MC78">
            <v>1</v>
          </cell>
          <cell r="MD78">
            <v>1</v>
          </cell>
          <cell r="ME78">
            <v>1</v>
          </cell>
          <cell r="MF78">
            <v>1</v>
          </cell>
          <cell r="MG78">
            <v>1</v>
          </cell>
          <cell r="MH78">
            <v>1</v>
          </cell>
          <cell r="MI78">
            <v>1</v>
          </cell>
          <cell r="MJ78">
            <v>0</v>
          </cell>
          <cell r="MK78">
            <v>0</v>
          </cell>
          <cell r="ML78">
            <v>10</v>
          </cell>
          <cell r="MM78">
            <v>10</v>
          </cell>
          <cell r="MN78">
            <v>6</v>
          </cell>
          <cell r="MO78">
            <v>20</v>
          </cell>
          <cell r="MP78">
            <v>3</v>
          </cell>
          <cell r="MQ78">
            <v>10</v>
          </cell>
          <cell r="MR78">
            <v>7</v>
          </cell>
          <cell r="MS78">
            <v>3</v>
          </cell>
          <cell r="MT78" t="str">
            <v>Tente</v>
          </cell>
          <cell r="MU78">
            <v>0</v>
          </cell>
          <cell r="MV78">
            <v>0</v>
          </cell>
          <cell r="MW78">
            <v>0</v>
          </cell>
          <cell r="MX78">
            <v>0</v>
          </cell>
          <cell r="MY78">
            <v>0</v>
          </cell>
          <cell r="MZ78">
            <v>0</v>
          </cell>
          <cell r="NA78">
            <v>1</v>
          </cell>
          <cell r="NB78">
            <v>0</v>
          </cell>
          <cell r="NC78">
            <v>0</v>
          </cell>
          <cell r="ND78">
            <v>0</v>
          </cell>
          <cell r="NE78">
            <v>0</v>
          </cell>
          <cell r="NF78">
            <v>0</v>
          </cell>
          <cell r="NG78">
            <v>0</v>
          </cell>
          <cell r="NH78" t="str">
            <v/>
          </cell>
          <cell r="NI78" t="str">
            <v/>
          </cell>
          <cell r="NJ78" t="str">
            <v/>
          </cell>
          <cell r="NK78" t="str">
            <v/>
          </cell>
          <cell r="NL78" t="str">
            <v/>
          </cell>
          <cell r="NM78" t="str">
            <v/>
          </cell>
          <cell r="NN78">
            <v>3</v>
          </cell>
          <cell r="NO78" t="str">
            <v/>
          </cell>
          <cell r="NP78" t="str">
            <v/>
          </cell>
          <cell r="NQ78" t="str">
            <v/>
          </cell>
          <cell r="NR78" t="str">
            <v/>
          </cell>
          <cell r="NS78" t="str">
            <v>Couverture Casserole Poêle Godet Cuillère pour manger Assiette Cuillère de service Éponge</v>
          </cell>
          <cell r="NT78">
            <v>1</v>
          </cell>
          <cell r="NU78">
            <v>1</v>
          </cell>
          <cell r="NV78">
            <v>1</v>
          </cell>
          <cell r="NW78">
            <v>1</v>
          </cell>
          <cell r="NX78">
            <v>1</v>
          </cell>
          <cell r="NY78">
            <v>1</v>
          </cell>
          <cell r="NZ78">
            <v>1</v>
          </cell>
          <cell r="OA78">
            <v>0</v>
          </cell>
          <cell r="OB78">
            <v>1</v>
          </cell>
          <cell r="OC78">
            <v>0</v>
          </cell>
          <cell r="OD78">
            <v>0</v>
          </cell>
          <cell r="OE78">
            <v>14</v>
          </cell>
          <cell r="OF78">
            <v>4</v>
          </cell>
          <cell r="OG78">
            <v>2</v>
          </cell>
          <cell r="OH78">
            <v>14</v>
          </cell>
          <cell r="OI78">
            <v>9</v>
          </cell>
          <cell r="OJ78">
            <v>9</v>
          </cell>
          <cell r="OK78">
            <v>3</v>
          </cell>
          <cell r="OL78" t="str">
            <v/>
          </cell>
          <cell r="OM78">
            <v>3</v>
          </cell>
          <cell r="ON78" t="str">
            <v>Médicaments douleur (aspirine, …) Des antibiotiques Moustiquaire Materiels de protection contre le Covid-19 (Gel hydroalchoolique, cache-nez)</v>
          </cell>
          <cell r="OO78">
            <v>1</v>
          </cell>
          <cell r="OP78">
            <v>1</v>
          </cell>
          <cell r="OQ78">
            <v>0</v>
          </cell>
          <cell r="OR78">
            <v>0</v>
          </cell>
          <cell r="OS78">
            <v>1</v>
          </cell>
          <cell r="OT78">
            <v>1</v>
          </cell>
          <cell r="OU78">
            <v>0</v>
          </cell>
          <cell r="OV78">
            <v>0</v>
          </cell>
          <cell r="OW78">
            <v>0</v>
          </cell>
          <cell r="OX78" t="str">
            <v/>
          </cell>
          <cell r="OY78" t="str">
            <v>Lampe torche Enveloppe en plastique (protection des documents) Radio Sifflet</v>
          </cell>
          <cell r="OZ78">
            <v>1</v>
          </cell>
          <cell r="PA78">
            <v>1</v>
          </cell>
          <cell r="PB78">
            <v>1</v>
          </cell>
          <cell r="PC78">
            <v>1</v>
          </cell>
          <cell r="PD78">
            <v>0</v>
          </cell>
          <cell r="PE78">
            <v>0</v>
          </cell>
          <cell r="PF78">
            <v>4</v>
          </cell>
          <cell r="PG78">
            <v>3</v>
          </cell>
          <cell r="PH78">
            <v>7</v>
          </cell>
          <cell r="PI78">
            <v>1</v>
          </cell>
          <cell r="PJ78" t="str">
            <v>Brouette Pelles</v>
          </cell>
          <cell r="PK78">
            <v>1</v>
          </cell>
          <cell r="PL78">
            <v>0</v>
          </cell>
          <cell r="PM78">
            <v>0</v>
          </cell>
          <cell r="PN78">
            <v>0</v>
          </cell>
          <cell r="PO78">
            <v>0</v>
          </cell>
          <cell r="PP78">
            <v>1</v>
          </cell>
          <cell r="PQ78">
            <v>0</v>
          </cell>
          <cell r="PR78">
            <v>0</v>
          </cell>
          <cell r="PS78">
            <v>0</v>
          </cell>
          <cell r="PT78" t="str">
            <v>Autres (précisez) Pelles</v>
          </cell>
          <cell r="PU78">
            <v>1</v>
          </cell>
          <cell r="PV78">
            <v>0</v>
          </cell>
          <cell r="PW78">
            <v>0</v>
          </cell>
          <cell r="PX78">
            <v>0</v>
          </cell>
          <cell r="PY78">
            <v>0</v>
          </cell>
          <cell r="PZ78">
            <v>0</v>
          </cell>
          <cell r="QA78">
            <v>0</v>
          </cell>
          <cell r="QB78">
            <v>1</v>
          </cell>
          <cell r="QC78">
            <v>0</v>
          </cell>
          <cell r="QD78" t="str">
            <v/>
          </cell>
          <cell r="QE78" t="str">
            <v/>
          </cell>
          <cell r="QF78" t="str">
            <v/>
          </cell>
          <cell r="QG78" t="str">
            <v/>
          </cell>
          <cell r="QH78" t="str">
            <v/>
          </cell>
          <cell r="QI78" t="str">
            <v/>
          </cell>
          <cell r="QJ78" t="str">
            <v/>
          </cell>
          <cell r="QK78" t="str">
            <v/>
          </cell>
          <cell r="QL78" t="str">
            <v/>
          </cell>
          <cell r="QM78" t="str">
            <v/>
          </cell>
          <cell r="QN78" t="str">
            <v/>
          </cell>
          <cell r="QO78" t="str">
            <v/>
          </cell>
          <cell r="QP78" t="str">
            <v/>
          </cell>
          <cell r="QQ78" t="str">
            <v/>
          </cell>
          <cell r="QR78" t="str">
            <v/>
          </cell>
          <cell r="QS78" t="str">
            <v/>
          </cell>
          <cell r="QT78" t="str">
            <v/>
          </cell>
          <cell r="QU78" t="str">
            <v/>
          </cell>
          <cell r="QV78" t="str">
            <v/>
          </cell>
          <cell r="QW78" t="str">
            <v/>
          </cell>
          <cell r="QX78" t="str">
            <v/>
          </cell>
          <cell r="QY78" t="str">
            <v/>
          </cell>
          <cell r="QZ78" t="str">
            <v/>
          </cell>
          <cell r="RA78" t="str">
            <v/>
          </cell>
          <cell r="RB78" t="str">
            <v/>
          </cell>
          <cell r="RC78" t="str">
            <v/>
          </cell>
          <cell r="RD78" t="str">
            <v/>
          </cell>
          <cell r="RE78" t="str">
            <v/>
          </cell>
          <cell r="RF78" t="str">
            <v/>
          </cell>
          <cell r="RG78" t="str">
            <v/>
          </cell>
          <cell r="RH78" t="str">
            <v/>
          </cell>
          <cell r="RI78" t="str">
            <v/>
          </cell>
          <cell r="RJ78" t="str">
            <v/>
          </cell>
          <cell r="RK78" t="str">
            <v/>
          </cell>
          <cell r="RL78" t="str">
            <v/>
          </cell>
          <cell r="RM78" t="str">
            <v/>
          </cell>
          <cell r="RN78" t="str">
            <v/>
          </cell>
          <cell r="RO78" t="str">
            <v/>
          </cell>
          <cell r="RP78" t="str">
            <v/>
          </cell>
          <cell r="RQ78" t="str">
            <v/>
          </cell>
          <cell r="RR78" t="str">
            <v>Autres (précisez) Brouette</v>
          </cell>
          <cell r="RS78">
            <v>0</v>
          </cell>
          <cell r="RT78">
            <v>0</v>
          </cell>
          <cell r="RU78">
            <v>0</v>
          </cell>
          <cell r="RV78">
            <v>0</v>
          </cell>
          <cell r="RW78">
            <v>0</v>
          </cell>
          <cell r="RX78">
            <v>1</v>
          </cell>
          <cell r="RY78">
            <v>0</v>
          </cell>
          <cell r="RZ78">
            <v>1</v>
          </cell>
          <cell r="SA78">
            <v>0</v>
          </cell>
          <cell r="SB78" t="str">
            <v/>
          </cell>
          <cell r="SC78" t="str">
            <v/>
          </cell>
          <cell r="SD78" t="str">
            <v/>
          </cell>
          <cell r="SE78" t="str">
            <v/>
          </cell>
          <cell r="SF78" t="str">
            <v/>
          </cell>
          <cell r="SG78" t="str">
            <v/>
          </cell>
          <cell r="SH78" t="str">
            <v/>
          </cell>
          <cell r="SI78" t="str">
            <v/>
          </cell>
          <cell r="SJ78" t="str">
            <v/>
          </cell>
          <cell r="SK78" t="str">
            <v/>
          </cell>
          <cell r="SL78" t="str">
            <v>Paiement frais scolaire (paiement uniforme,…) Sac à dos</v>
          </cell>
          <cell r="SM78">
            <v>1</v>
          </cell>
          <cell r="SN78">
            <v>1</v>
          </cell>
          <cell r="SO78">
            <v>0</v>
          </cell>
          <cell r="SP78">
            <v>0</v>
          </cell>
          <cell r="SQ78">
            <v>0</v>
          </cell>
          <cell r="SR78">
            <v>0</v>
          </cell>
          <cell r="SS78" t="str">
            <v>Sac à dos Autres (précisez)</v>
          </cell>
          <cell r="ST78">
            <v>1</v>
          </cell>
          <cell r="SU78">
            <v>0</v>
          </cell>
          <cell r="SV78">
            <v>0</v>
          </cell>
          <cell r="SW78">
            <v>0</v>
          </cell>
          <cell r="SX78">
            <v>1</v>
          </cell>
          <cell r="SY78">
            <v>0</v>
          </cell>
          <cell r="SZ78" t="str">
            <v/>
          </cell>
          <cell r="TA78" t="str">
            <v/>
          </cell>
          <cell r="TB78" t="str">
            <v/>
          </cell>
          <cell r="TC78" t="str">
            <v/>
          </cell>
          <cell r="TD78" t="str">
            <v/>
          </cell>
          <cell r="TE78" t="str">
            <v/>
          </cell>
          <cell r="TF78" t="str">
            <v/>
          </cell>
          <cell r="TG78" t="str">
            <v/>
          </cell>
          <cell r="TH78" t="str">
            <v/>
          </cell>
          <cell r="TI78" t="str">
            <v/>
          </cell>
          <cell r="TJ78" t="str">
            <v/>
          </cell>
          <cell r="TK78" t="str">
            <v/>
          </cell>
          <cell r="TL78" t="str">
            <v/>
          </cell>
          <cell r="TM78" t="str">
            <v/>
          </cell>
          <cell r="TN78">
            <v>0</v>
          </cell>
          <cell r="TO78">
            <v>0</v>
          </cell>
          <cell r="TP78">
            <v>0</v>
          </cell>
          <cell r="TQ78">
            <v>0</v>
          </cell>
          <cell r="TR78">
            <v>0</v>
          </cell>
          <cell r="TS78" t="str">
            <v/>
          </cell>
          <cell r="TT78" t="str">
            <v/>
          </cell>
          <cell r="TU78">
            <v>237779948</v>
          </cell>
          <cell r="TV78" t="str">
            <v>fbea98d5-767f-42c8-ab26-c755f35c1aaa</v>
          </cell>
          <cell r="TW78">
            <v>44531.652499999997</v>
          </cell>
          <cell r="TX78" t="str">
            <v/>
          </cell>
          <cell r="TY78" t="str">
            <v/>
          </cell>
          <cell r="TZ78" t="str">
            <v>submitted_via_web</v>
          </cell>
          <cell r="UA78" t="str">
            <v>icsm_haiti</v>
          </cell>
          <cell r="UB78" t="str">
            <v/>
          </cell>
          <cell r="UC78">
            <v>80</v>
          </cell>
          <cell r="UD78" t="str">
            <v/>
          </cell>
        </row>
        <row r="79">
          <cell r="D79">
            <v>44531.552172928241</v>
          </cell>
          <cell r="E79">
            <v>44531.560025914347</v>
          </cell>
          <cell r="F79">
            <v>44531</v>
          </cell>
          <cell r="H79" t="str">
            <v>audit.csv</v>
          </cell>
          <cell r="I79" t="str">
            <v>icsm_haiti</v>
          </cell>
          <cell r="J79" t="str">
            <v/>
          </cell>
          <cell r="K79" t="str">
            <v/>
          </cell>
          <cell r="L79">
            <v>44531</v>
          </cell>
          <cell r="M79" t="str">
            <v>WFP</v>
          </cell>
          <cell r="N79" t="str">
            <v/>
          </cell>
          <cell r="O79" t="str">
            <v>wfp</v>
          </cell>
          <cell r="P79" t="str">
            <v>WFP</v>
          </cell>
          <cell r="Q79" t="str">
            <v>WFP</v>
          </cell>
          <cell r="R79" t="str">
            <v>nord_JFP02</v>
          </cell>
          <cell r="S79" t="str">
            <v/>
          </cell>
          <cell r="T79" t="str">
            <v>wfp_jfp02</v>
          </cell>
          <cell r="U79" t="str">
            <v>nord_JFP02</v>
          </cell>
          <cell r="V79" t="str">
            <v>nord_JFP02</v>
          </cell>
          <cell r="W79" t="str">
            <v>Nord</v>
          </cell>
          <cell r="X79" t="str">
            <v>Limonade</v>
          </cell>
          <cell r="Y79" t="str">
            <v>HT0313</v>
          </cell>
          <cell r="Z79" t="str">
            <v>Limonade</v>
          </cell>
          <cell r="AA79" t="str">
            <v>1re Section Basse Plaine</v>
          </cell>
          <cell r="AB79" t="str">
            <v>HT0313-01</v>
          </cell>
          <cell r="AC79" t="str">
            <v>1re Section Basse Plaine</v>
          </cell>
          <cell r="AD79" t="str">
            <v>Limonade</v>
          </cell>
          <cell r="AE79" t="str">
            <v/>
          </cell>
          <cell r="AF79" t="str">
            <v>lim_1</v>
          </cell>
          <cell r="AG79" t="str">
            <v>Limonade</v>
          </cell>
          <cell r="AH79" t="str">
            <v>Limonade</v>
          </cell>
          <cell r="AI79" t="str">
            <v>Marché principal de Limonade</v>
          </cell>
          <cell r="AJ79" t="str">
            <v/>
          </cell>
          <cell r="AK79" t="str">
            <v>Limonade</v>
          </cell>
          <cell r="AL79" t="str">
            <v>Marché principal de Limonade</v>
          </cell>
          <cell r="AM79" t="str">
            <v>Marché principal de Limonade</v>
          </cell>
          <cell r="AN79" t="str">
            <v>Milieu urbain</v>
          </cell>
          <cell r="AO79" t="str">
            <v>Enquête auprès d'un marchand</v>
          </cell>
          <cell r="AP79" t="str">
            <v>Oui</v>
          </cell>
          <cell r="AQ79" t="str">
            <v/>
          </cell>
          <cell r="AR79" t="str">
            <v>Oui</v>
          </cell>
          <cell r="AS79" t="str">
            <v/>
          </cell>
          <cell r="AT79" t="str">
            <v>Femme</v>
          </cell>
          <cell r="AU79">
            <v>44531</v>
          </cell>
          <cell r="AV79">
            <v>44531</v>
          </cell>
          <cell r="AW79" t="str">
            <v>Détaillant sur une table</v>
          </cell>
          <cell r="AX79" t="str">
            <v/>
          </cell>
          <cell r="AY79" t="str">
            <v>Nourriture</v>
          </cell>
          <cell r="AZ79">
            <v>1</v>
          </cell>
          <cell r="BA79">
            <v>0</v>
          </cell>
          <cell r="BB79">
            <v>0</v>
          </cell>
          <cell r="BC79">
            <v>0</v>
          </cell>
          <cell r="BD79" t="str">
            <v>nourriture</v>
          </cell>
          <cell r="BE79" t="str">
            <v>Nourriture</v>
          </cell>
          <cell r="BF79" t="str">
            <v>En espèces (Gourde)</v>
          </cell>
          <cell r="BG79">
            <v>1</v>
          </cell>
          <cell r="BH79">
            <v>0</v>
          </cell>
          <cell r="BI79">
            <v>0</v>
          </cell>
          <cell r="BJ79">
            <v>0</v>
          </cell>
          <cell r="BK79">
            <v>0</v>
          </cell>
          <cell r="BL79">
            <v>0</v>
          </cell>
          <cell r="BM79">
            <v>0</v>
          </cell>
          <cell r="BN79">
            <v>0</v>
          </cell>
          <cell r="BO79">
            <v>0</v>
          </cell>
          <cell r="BP79">
            <v>0</v>
          </cell>
          <cell r="BQ79" t="str">
            <v/>
          </cell>
          <cell r="BR79" t="str">
            <v>Non, il n'y a pas eu de variation</v>
          </cell>
          <cell r="BS79" t="str">
            <v>Moins de 20</v>
          </cell>
          <cell r="BT79" t="str">
            <v>Farine de blé blanche Maïs (moulu) Riz Sucre Haricot noir Haricot rouge Huile végétale</v>
          </cell>
          <cell r="BU79">
            <v>1</v>
          </cell>
          <cell r="BV79">
            <v>1</v>
          </cell>
          <cell r="BW79">
            <v>1</v>
          </cell>
          <cell r="BX79">
            <v>1</v>
          </cell>
          <cell r="BY79">
            <v>1</v>
          </cell>
          <cell r="BZ79">
            <v>1</v>
          </cell>
          <cell r="CA79">
            <v>1</v>
          </cell>
          <cell r="CB79">
            <v>0</v>
          </cell>
          <cell r="CC79" t="str">
            <v>Oui je connais le prix de mes produits en grosse marmite</v>
          </cell>
          <cell r="CD79">
            <v>289</v>
          </cell>
          <cell r="CE79">
            <v>144.5</v>
          </cell>
          <cell r="CF79" t="str">
            <v>Oui</v>
          </cell>
          <cell r="CG79">
            <v>420</v>
          </cell>
          <cell r="CH79">
            <v>161.53846153846101</v>
          </cell>
          <cell r="CI79" t="str">
            <v>Oui</v>
          </cell>
          <cell r="CJ79">
            <v>289</v>
          </cell>
          <cell r="CK79">
            <v>125.652173913043</v>
          </cell>
          <cell r="CL79" t="str">
            <v>Oui</v>
          </cell>
          <cell r="CM79">
            <v>455</v>
          </cell>
          <cell r="CN79">
            <v>156.896551724137</v>
          </cell>
          <cell r="CO79" t="str">
            <v>Oui</v>
          </cell>
          <cell r="CP79">
            <v>700</v>
          </cell>
          <cell r="CQ79">
            <v>291.666666666666</v>
          </cell>
          <cell r="CR79" t="str">
            <v>Non</v>
          </cell>
          <cell r="CS79">
            <v>700</v>
          </cell>
          <cell r="CT79">
            <v>291.666666666666</v>
          </cell>
          <cell r="CU79" t="str">
            <v>Oui</v>
          </cell>
          <cell r="CV79" t="str">
            <v>Bidon/Bouteille fermée.</v>
          </cell>
          <cell r="CW79" t="str">
            <v>Oui</v>
          </cell>
          <cell r="CX79">
            <v>1000</v>
          </cell>
          <cell r="CY79" t="str">
            <v/>
          </cell>
          <cell r="CZ79" t="str">
            <v/>
          </cell>
          <cell r="DA79" t="str">
            <v/>
          </cell>
          <cell r="DB79" t="str">
            <v/>
          </cell>
          <cell r="DC79" t="str">
            <v/>
          </cell>
          <cell r="DD79" t="str">
            <v/>
          </cell>
          <cell r="DE79" t="str">
            <v>NA</v>
          </cell>
          <cell r="DF79">
            <v>1000</v>
          </cell>
          <cell r="DG79" t="str">
            <v>Oui</v>
          </cell>
          <cell r="DH79" t="str">
            <v>Oui</v>
          </cell>
          <cell r="DI79" t="str">
            <v>Article trop cher Pas assez d'argent</v>
          </cell>
          <cell r="DJ79">
            <v>0</v>
          </cell>
          <cell r="DK79">
            <v>0</v>
          </cell>
          <cell r="DL79">
            <v>0</v>
          </cell>
          <cell r="DM79">
            <v>0</v>
          </cell>
          <cell r="DN79">
            <v>1</v>
          </cell>
          <cell r="DO79">
            <v>1</v>
          </cell>
          <cell r="DP79">
            <v>0</v>
          </cell>
          <cell r="DQ79">
            <v>0</v>
          </cell>
          <cell r="DR79">
            <v>0</v>
          </cell>
          <cell r="DS79">
            <v>0</v>
          </cell>
          <cell r="DT79">
            <v>0</v>
          </cell>
          <cell r="DU79">
            <v>0</v>
          </cell>
          <cell r="DV79">
            <v>0</v>
          </cell>
          <cell r="DW79">
            <v>0</v>
          </cell>
          <cell r="DX79" t="str">
            <v/>
          </cell>
          <cell r="DY79" t="str">
            <v>Huile végétale</v>
          </cell>
          <cell r="DZ79">
            <v>0</v>
          </cell>
          <cell r="EA79">
            <v>0</v>
          </cell>
          <cell r="EB79">
            <v>0</v>
          </cell>
          <cell r="EC79">
            <v>0</v>
          </cell>
          <cell r="ED79">
            <v>0</v>
          </cell>
          <cell r="EE79">
            <v>0</v>
          </cell>
          <cell r="EF79">
            <v>1</v>
          </cell>
          <cell r="EG79">
            <v>0</v>
          </cell>
          <cell r="EH79" t="str">
            <v>Non</v>
          </cell>
          <cell r="EI79" t="str">
            <v>Non</v>
          </cell>
          <cell r="EJ79" t="str">
            <v>Oui</v>
          </cell>
          <cell r="EK79" t="str">
            <v>Nord</v>
          </cell>
          <cell r="EL79" t="str">
            <v>Meme</v>
          </cell>
          <cell r="EM79" t="str">
            <v>Cap-Haïtien</v>
          </cell>
          <cell r="EN79" t="str">
            <v>Différent</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Non</v>
          </cell>
          <cell r="IG79" t="str">
            <v/>
          </cell>
          <cell r="IH79" t="str">
            <v/>
          </cell>
          <cell r="II79" t="str">
            <v/>
          </cell>
          <cell r="IJ79" t="str">
            <v/>
          </cell>
          <cell r="IK79" t="str">
            <v/>
          </cell>
          <cell r="IL79" t="str">
            <v/>
          </cell>
          <cell r="IM79" t="str">
            <v/>
          </cell>
          <cell r="IN79" t="str">
            <v/>
          </cell>
          <cell r="IO79" t="str">
            <v>Augmentation des prix Difficultés pour se réapprovisionner en marchandises</v>
          </cell>
          <cell r="IP79">
            <v>0</v>
          </cell>
          <cell r="IQ79">
            <v>0</v>
          </cell>
          <cell r="IR79">
            <v>1</v>
          </cell>
          <cell r="IS79">
            <v>1</v>
          </cell>
          <cell r="IT79">
            <v>0</v>
          </cell>
          <cell r="IU79">
            <v>0</v>
          </cell>
          <cell r="IV79">
            <v>0</v>
          </cell>
          <cell r="IW79">
            <v>0</v>
          </cell>
          <cell r="IX79" t="str">
            <v/>
          </cell>
          <cell r="IY79" t="str">
            <v>Non</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cell r="JX79" t="str">
            <v/>
          </cell>
          <cell r="JY79" t="str">
            <v/>
          </cell>
          <cell r="JZ79" t="str">
            <v/>
          </cell>
          <cell r="KA79" t="str">
            <v/>
          </cell>
          <cell r="KB79" t="str">
            <v/>
          </cell>
          <cell r="KC79" t="str">
            <v/>
          </cell>
          <cell r="KD79" t="str">
            <v/>
          </cell>
          <cell r="KE79" t="str">
            <v/>
          </cell>
          <cell r="KF79" t="str">
            <v/>
          </cell>
          <cell r="KG79" t="str">
            <v/>
          </cell>
          <cell r="KH79" t="str">
            <v/>
          </cell>
          <cell r="KI79" t="str">
            <v/>
          </cell>
          <cell r="KJ79" t="str">
            <v/>
          </cell>
          <cell r="KK79" t="str">
            <v/>
          </cell>
          <cell r="KL79" t="str">
            <v/>
          </cell>
          <cell r="KM79" t="str">
            <v/>
          </cell>
          <cell r="KN79" t="str">
            <v/>
          </cell>
          <cell r="KO79" t="str">
            <v/>
          </cell>
          <cell r="KP79" t="str">
            <v/>
          </cell>
          <cell r="KQ79" t="str">
            <v/>
          </cell>
          <cell r="KR79" t="str">
            <v/>
          </cell>
          <cell r="KS79" t="str">
            <v/>
          </cell>
          <cell r="KT79" t="str">
            <v/>
          </cell>
          <cell r="KU79" t="str">
            <v/>
          </cell>
          <cell r="KV79" t="str">
            <v/>
          </cell>
          <cell r="KW79" t="str">
            <v/>
          </cell>
          <cell r="KX79" t="str">
            <v/>
          </cell>
          <cell r="KY79" t="str">
            <v/>
          </cell>
          <cell r="KZ79" t="str">
            <v/>
          </cell>
          <cell r="LA79" t="str">
            <v/>
          </cell>
          <cell r="LB79" t="str">
            <v/>
          </cell>
          <cell r="LC79" t="str">
            <v/>
          </cell>
          <cell r="LD79" t="str">
            <v/>
          </cell>
          <cell r="LE79" t="str">
            <v/>
          </cell>
          <cell r="LF79" t="str">
            <v/>
          </cell>
          <cell r="LG79" t="str">
            <v/>
          </cell>
          <cell r="LH79" t="str">
            <v/>
          </cell>
          <cell r="LI79" t="str">
            <v/>
          </cell>
          <cell r="LJ79" t="str">
            <v/>
          </cell>
          <cell r="LK79" t="str">
            <v/>
          </cell>
          <cell r="LL79" t="str">
            <v/>
          </cell>
          <cell r="LM79" t="str">
            <v/>
          </cell>
          <cell r="LN79" t="str">
            <v/>
          </cell>
          <cell r="LO79" t="str">
            <v/>
          </cell>
          <cell r="LP79" t="str">
            <v/>
          </cell>
          <cell r="LQ79" t="str">
            <v/>
          </cell>
          <cell r="LR79" t="str">
            <v/>
          </cell>
          <cell r="LS79" t="str">
            <v/>
          </cell>
          <cell r="LT79" t="str">
            <v/>
          </cell>
          <cell r="LU79" t="str">
            <v/>
          </cell>
          <cell r="LV79" t="str">
            <v/>
          </cell>
          <cell r="LW79" t="str">
            <v/>
          </cell>
          <cell r="LX79" t="str">
            <v/>
          </cell>
          <cell r="LY79" t="str">
            <v/>
          </cell>
          <cell r="LZ79" t="str">
            <v/>
          </cell>
          <cell r="MA79" t="str">
            <v/>
          </cell>
          <cell r="MB79" t="str">
            <v/>
          </cell>
          <cell r="MC79" t="str">
            <v/>
          </cell>
          <cell r="MD79" t="str">
            <v/>
          </cell>
          <cell r="ME79" t="str">
            <v/>
          </cell>
          <cell r="MF79" t="str">
            <v/>
          </cell>
          <cell r="MG79" t="str">
            <v/>
          </cell>
          <cell r="MH79" t="str">
            <v/>
          </cell>
          <cell r="MI79" t="str">
            <v/>
          </cell>
          <cell r="MJ79" t="str">
            <v/>
          </cell>
          <cell r="MK79" t="str">
            <v/>
          </cell>
          <cell r="ML79" t="str">
            <v/>
          </cell>
          <cell r="MM79" t="str">
            <v/>
          </cell>
          <cell r="MN79" t="str">
            <v/>
          </cell>
          <cell r="MO79" t="str">
            <v/>
          </cell>
          <cell r="MP79" t="str">
            <v/>
          </cell>
          <cell r="MQ79" t="str">
            <v/>
          </cell>
          <cell r="MR79" t="str">
            <v/>
          </cell>
          <cell r="MS79" t="str">
            <v/>
          </cell>
          <cell r="MT79" t="str">
            <v/>
          </cell>
          <cell r="MU79" t="str">
            <v/>
          </cell>
          <cell r="MV79" t="str">
            <v/>
          </cell>
          <cell r="MW79" t="str">
            <v/>
          </cell>
          <cell r="MX79" t="str">
            <v/>
          </cell>
          <cell r="MY79" t="str">
            <v/>
          </cell>
          <cell r="MZ79" t="str">
            <v/>
          </cell>
          <cell r="NA79" t="str">
            <v/>
          </cell>
          <cell r="NB79" t="str">
            <v/>
          </cell>
          <cell r="NC79" t="str">
            <v/>
          </cell>
          <cell r="ND79" t="str">
            <v/>
          </cell>
          <cell r="NE79" t="str">
            <v/>
          </cell>
          <cell r="NF79" t="str">
            <v/>
          </cell>
          <cell r="NG79" t="str">
            <v/>
          </cell>
          <cell r="NH79" t="str">
            <v/>
          </cell>
          <cell r="NI79" t="str">
            <v/>
          </cell>
          <cell r="NJ79" t="str">
            <v/>
          </cell>
          <cell r="NK79" t="str">
            <v/>
          </cell>
          <cell r="NL79" t="str">
            <v/>
          </cell>
          <cell r="NM79" t="str">
            <v/>
          </cell>
          <cell r="NN79" t="str">
            <v/>
          </cell>
          <cell r="NO79" t="str">
            <v/>
          </cell>
          <cell r="NP79" t="str">
            <v/>
          </cell>
          <cell r="NQ79" t="str">
            <v/>
          </cell>
          <cell r="NR79" t="str">
            <v/>
          </cell>
          <cell r="NS79" t="str">
            <v/>
          </cell>
          <cell r="NT79" t="str">
            <v/>
          </cell>
          <cell r="NU79" t="str">
            <v/>
          </cell>
          <cell r="NV79" t="str">
            <v/>
          </cell>
          <cell r="NW79" t="str">
            <v/>
          </cell>
          <cell r="NX79" t="str">
            <v/>
          </cell>
          <cell r="NY79" t="str">
            <v/>
          </cell>
          <cell r="NZ79" t="str">
            <v/>
          </cell>
          <cell r="OA79" t="str">
            <v/>
          </cell>
          <cell r="OB79" t="str">
            <v/>
          </cell>
          <cell r="OC79" t="str">
            <v/>
          </cell>
          <cell r="OD79" t="str">
            <v/>
          </cell>
          <cell r="OE79" t="str">
            <v/>
          </cell>
          <cell r="OF79" t="str">
            <v/>
          </cell>
          <cell r="OG79" t="str">
            <v/>
          </cell>
          <cell r="OH79" t="str">
            <v/>
          </cell>
          <cell r="OI79" t="str">
            <v/>
          </cell>
          <cell r="OJ79" t="str">
            <v/>
          </cell>
          <cell r="OK79" t="str">
            <v/>
          </cell>
          <cell r="OL79" t="str">
            <v/>
          </cell>
          <cell r="OM79" t="str">
            <v/>
          </cell>
          <cell r="ON79" t="str">
            <v/>
          </cell>
          <cell r="OO79" t="str">
            <v/>
          </cell>
          <cell r="OP79" t="str">
            <v/>
          </cell>
          <cell r="OQ79" t="str">
            <v/>
          </cell>
          <cell r="OR79" t="str">
            <v/>
          </cell>
          <cell r="OS79" t="str">
            <v/>
          </cell>
          <cell r="OT79" t="str">
            <v/>
          </cell>
          <cell r="OU79" t="str">
            <v/>
          </cell>
          <cell r="OV79" t="str">
            <v/>
          </cell>
          <cell r="OW79" t="str">
            <v/>
          </cell>
          <cell r="OX79" t="str">
            <v/>
          </cell>
          <cell r="OY79" t="str">
            <v/>
          </cell>
          <cell r="OZ79" t="str">
            <v/>
          </cell>
          <cell r="PA79" t="str">
            <v/>
          </cell>
          <cell r="PB79" t="str">
            <v/>
          </cell>
          <cell r="PC79" t="str">
            <v/>
          </cell>
          <cell r="PD79" t="str">
            <v/>
          </cell>
          <cell r="PE79" t="str">
            <v/>
          </cell>
          <cell r="PF79" t="str">
            <v/>
          </cell>
          <cell r="PG79" t="str">
            <v/>
          </cell>
          <cell r="PH79" t="str">
            <v/>
          </cell>
          <cell r="PI79" t="str">
            <v/>
          </cell>
          <cell r="PJ79" t="str">
            <v/>
          </cell>
          <cell r="PK79" t="str">
            <v/>
          </cell>
          <cell r="PL79" t="str">
            <v/>
          </cell>
          <cell r="PM79" t="str">
            <v/>
          </cell>
          <cell r="PN79" t="str">
            <v/>
          </cell>
          <cell r="PO79" t="str">
            <v/>
          </cell>
          <cell r="PP79" t="str">
            <v/>
          </cell>
          <cell r="PQ79" t="str">
            <v/>
          </cell>
          <cell r="PR79" t="str">
            <v/>
          </cell>
          <cell r="PS79" t="str">
            <v/>
          </cell>
          <cell r="PT79" t="str">
            <v/>
          </cell>
          <cell r="PU79" t="str">
            <v/>
          </cell>
          <cell r="PV79" t="str">
            <v/>
          </cell>
          <cell r="PW79" t="str">
            <v/>
          </cell>
          <cell r="PX79" t="str">
            <v/>
          </cell>
          <cell r="PY79" t="str">
            <v/>
          </cell>
          <cell r="PZ79" t="str">
            <v/>
          </cell>
          <cell r="QA79" t="str">
            <v/>
          </cell>
          <cell r="QB79" t="str">
            <v/>
          </cell>
          <cell r="QC79" t="str">
            <v/>
          </cell>
          <cell r="QD79" t="str">
            <v/>
          </cell>
          <cell r="QE79" t="str">
            <v/>
          </cell>
          <cell r="QF79" t="str">
            <v/>
          </cell>
          <cell r="QG79" t="str">
            <v/>
          </cell>
          <cell r="QH79" t="str">
            <v/>
          </cell>
          <cell r="QI79" t="str">
            <v/>
          </cell>
          <cell r="QJ79" t="str">
            <v/>
          </cell>
          <cell r="QK79" t="str">
            <v/>
          </cell>
          <cell r="QL79" t="str">
            <v/>
          </cell>
          <cell r="QM79" t="str">
            <v/>
          </cell>
          <cell r="QN79" t="str">
            <v/>
          </cell>
          <cell r="QO79" t="str">
            <v/>
          </cell>
          <cell r="QP79" t="str">
            <v/>
          </cell>
          <cell r="QQ79" t="str">
            <v/>
          </cell>
          <cell r="QR79" t="str">
            <v/>
          </cell>
          <cell r="QS79" t="str">
            <v/>
          </cell>
          <cell r="QT79" t="str">
            <v/>
          </cell>
          <cell r="QU79" t="str">
            <v/>
          </cell>
          <cell r="QV79" t="str">
            <v/>
          </cell>
          <cell r="QW79" t="str">
            <v/>
          </cell>
          <cell r="QX79" t="str">
            <v/>
          </cell>
          <cell r="QY79" t="str">
            <v/>
          </cell>
          <cell r="QZ79" t="str">
            <v/>
          </cell>
          <cell r="RA79" t="str">
            <v/>
          </cell>
          <cell r="RB79" t="str">
            <v/>
          </cell>
          <cell r="RC79" t="str">
            <v/>
          </cell>
          <cell r="RD79" t="str">
            <v/>
          </cell>
          <cell r="RE79" t="str">
            <v/>
          </cell>
          <cell r="RF79" t="str">
            <v/>
          </cell>
          <cell r="RG79" t="str">
            <v/>
          </cell>
          <cell r="RH79" t="str">
            <v/>
          </cell>
          <cell r="RI79" t="str">
            <v/>
          </cell>
          <cell r="RJ79" t="str">
            <v/>
          </cell>
          <cell r="RK79" t="str">
            <v/>
          </cell>
          <cell r="RL79" t="str">
            <v/>
          </cell>
          <cell r="RM79" t="str">
            <v/>
          </cell>
          <cell r="RN79" t="str">
            <v/>
          </cell>
          <cell r="RO79" t="str">
            <v/>
          </cell>
          <cell r="RP79" t="str">
            <v/>
          </cell>
          <cell r="RQ79" t="str">
            <v/>
          </cell>
          <cell r="RR79" t="str">
            <v/>
          </cell>
          <cell r="RS79" t="str">
            <v/>
          </cell>
          <cell r="RT79" t="str">
            <v/>
          </cell>
          <cell r="RU79" t="str">
            <v/>
          </cell>
          <cell r="RV79" t="str">
            <v/>
          </cell>
          <cell r="RW79" t="str">
            <v/>
          </cell>
          <cell r="RX79" t="str">
            <v/>
          </cell>
          <cell r="RY79" t="str">
            <v/>
          </cell>
          <cell r="RZ79" t="str">
            <v/>
          </cell>
          <cell r="SA79" t="str">
            <v/>
          </cell>
          <cell r="SB79" t="str">
            <v/>
          </cell>
          <cell r="SC79" t="str">
            <v/>
          </cell>
          <cell r="SD79" t="str">
            <v/>
          </cell>
          <cell r="SE79" t="str">
            <v/>
          </cell>
          <cell r="SF79" t="str">
            <v/>
          </cell>
          <cell r="SG79" t="str">
            <v/>
          </cell>
          <cell r="SH79" t="str">
            <v/>
          </cell>
          <cell r="SI79" t="str">
            <v/>
          </cell>
          <cell r="SJ79" t="str">
            <v/>
          </cell>
          <cell r="SK79" t="str">
            <v/>
          </cell>
          <cell r="SL79" t="str">
            <v/>
          </cell>
          <cell r="SM79" t="str">
            <v/>
          </cell>
          <cell r="SN79" t="str">
            <v/>
          </cell>
          <cell r="SO79" t="str">
            <v/>
          </cell>
          <cell r="SP79" t="str">
            <v/>
          </cell>
          <cell r="SQ79" t="str">
            <v/>
          </cell>
          <cell r="SR79" t="str">
            <v/>
          </cell>
          <cell r="SS79" t="str">
            <v/>
          </cell>
          <cell r="ST79" t="str">
            <v/>
          </cell>
          <cell r="SU79" t="str">
            <v/>
          </cell>
          <cell r="SV79" t="str">
            <v/>
          </cell>
          <cell r="SW79" t="str">
            <v/>
          </cell>
          <cell r="SX79" t="str">
            <v/>
          </cell>
          <cell r="SY79" t="str">
            <v/>
          </cell>
          <cell r="SZ79" t="str">
            <v/>
          </cell>
          <cell r="TA79" t="str">
            <v/>
          </cell>
          <cell r="TB79" t="str">
            <v/>
          </cell>
          <cell r="TC79" t="str">
            <v/>
          </cell>
          <cell r="TD79" t="str">
            <v/>
          </cell>
          <cell r="TE79" t="str">
            <v/>
          </cell>
          <cell r="TF79" t="str">
            <v/>
          </cell>
          <cell r="TG79" t="str">
            <v/>
          </cell>
          <cell r="TH79" t="str">
            <v/>
          </cell>
          <cell r="TI79" t="str">
            <v/>
          </cell>
          <cell r="TJ79" t="str">
            <v/>
          </cell>
          <cell r="TK79" t="str">
            <v/>
          </cell>
          <cell r="TL79" t="str">
            <v/>
          </cell>
          <cell r="TM79" t="str">
            <v/>
          </cell>
          <cell r="TN79">
            <v>0</v>
          </cell>
          <cell r="TO79">
            <v>0</v>
          </cell>
          <cell r="TP79">
            <v>0</v>
          </cell>
          <cell r="TQ79">
            <v>0</v>
          </cell>
          <cell r="TR79">
            <v>0</v>
          </cell>
          <cell r="TS79" t="str">
            <v>Le prix d'achat ne cesse pas d'augmenter.</v>
          </cell>
          <cell r="TT79" t="str">
            <v/>
          </cell>
          <cell r="TU79">
            <v>237886546</v>
          </cell>
          <cell r="TV79" t="str">
            <v>de50ec34-3a0d-44bd-88f9-8d9ccd03869d</v>
          </cell>
          <cell r="TW79">
            <v>44532.096377314818</v>
          </cell>
          <cell r="TX79" t="str">
            <v/>
          </cell>
          <cell r="TY79" t="str">
            <v/>
          </cell>
          <cell r="TZ79" t="str">
            <v>submitted_via_web</v>
          </cell>
          <cell r="UA79" t="str">
            <v>icsm_haiti</v>
          </cell>
          <cell r="UB79" t="str">
            <v/>
          </cell>
          <cell r="UC79">
            <v>81</v>
          </cell>
          <cell r="UD79" t="str">
            <v/>
          </cell>
        </row>
        <row r="80">
          <cell r="D80">
            <v>44531.560401319453</v>
          </cell>
          <cell r="E80">
            <v>44531.5767021875</v>
          </cell>
          <cell r="F80">
            <v>44531</v>
          </cell>
          <cell r="H80" t="str">
            <v>audit.csv</v>
          </cell>
          <cell r="I80" t="str">
            <v>icsm_haiti</v>
          </cell>
          <cell r="J80" t="str">
            <v/>
          </cell>
          <cell r="K80" t="str">
            <v/>
          </cell>
          <cell r="L80">
            <v>44531</v>
          </cell>
          <cell r="M80" t="str">
            <v>WFP</v>
          </cell>
          <cell r="N80" t="str">
            <v/>
          </cell>
          <cell r="O80" t="str">
            <v>wfp</v>
          </cell>
          <cell r="P80" t="str">
            <v>WFP</v>
          </cell>
          <cell r="Q80" t="str">
            <v>WFP</v>
          </cell>
          <cell r="R80" t="str">
            <v>nord_JFP02</v>
          </cell>
          <cell r="S80" t="str">
            <v/>
          </cell>
          <cell r="T80" t="str">
            <v>wfp_jfp02</v>
          </cell>
          <cell r="U80" t="str">
            <v>nord_JFP02</v>
          </cell>
          <cell r="V80" t="str">
            <v>nord_JFP02</v>
          </cell>
          <cell r="W80" t="str">
            <v>Nord</v>
          </cell>
          <cell r="X80" t="str">
            <v>Limonade</v>
          </cell>
          <cell r="Y80" t="str">
            <v>HT0313</v>
          </cell>
          <cell r="Z80" t="str">
            <v>Limonade</v>
          </cell>
          <cell r="AA80" t="str">
            <v>1re Section Basse Plaine</v>
          </cell>
          <cell r="AB80" t="str">
            <v>HT0313-01</v>
          </cell>
          <cell r="AC80" t="str">
            <v>1re Section Basse Plaine</v>
          </cell>
          <cell r="AD80" t="str">
            <v>Limonade</v>
          </cell>
          <cell r="AE80" t="str">
            <v/>
          </cell>
          <cell r="AF80" t="str">
            <v>lim_1</v>
          </cell>
          <cell r="AG80" t="str">
            <v>Limonade</v>
          </cell>
          <cell r="AH80" t="str">
            <v>Limonade</v>
          </cell>
          <cell r="AI80" t="str">
            <v>Marché principal de Limonade</v>
          </cell>
          <cell r="AJ80" t="str">
            <v/>
          </cell>
          <cell r="AK80" t="str">
            <v>Limonade</v>
          </cell>
          <cell r="AL80" t="str">
            <v>Marché principal de Limonade</v>
          </cell>
          <cell r="AM80" t="str">
            <v>Marché principal de Limonade</v>
          </cell>
          <cell r="AN80" t="str">
            <v>Milieu urbain</v>
          </cell>
          <cell r="AO80" t="str">
            <v>Enquête auprès d'un marchand</v>
          </cell>
          <cell r="AP80" t="str">
            <v>Oui</v>
          </cell>
          <cell r="AQ80" t="str">
            <v/>
          </cell>
          <cell r="AR80" t="str">
            <v>Oui</v>
          </cell>
          <cell r="AS80" t="str">
            <v/>
          </cell>
          <cell r="AT80" t="str">
            <v>Femme</v>
          </cell>
          <cell r="AU80">
            <v>44531</v>
          </cell>
          <cell r="AV80">
            <v>44531</v>
          </cell>
          <cell r="AW80" t="str">
            <v>Détaillant sur une table</v>
          </cell>
          <cell r="AX80" t="str">
            <v/>
          </cell>
          <cell r="AY80" t="str">
            <v>Nourriture</v>
          </cell>
          <cell r="AZ80">
            <v>1</v>
          </cell>
          <cell r="BA80">
            <v>0</v>
          </cell>
          <cell r="BB80">
            <v>0</v>
          </cell>
          <cell r="BC80">
            <v>0</v>
          </cell>
          <cell r="BD80" t="str">
            <v>nourriture</v>
          </cell>
          <cell r="BE80" t="str">
            <v>Nourriture</v>
          </cell>
          <cell r="BF80" t="str">
            <v>En espèces (Gourde)</v>
          </cell>
          <cell r="BG80">
            <v>1</v>
          </cell>
          <cell r="BH80">
            <v>0</v>
          </cell>
          <cell r="BI80">
            <v>0</v>
          </cell>
          <cell r="BJ80">
            <v>0</v>
          </cell>
          <cell r="BK80">
            <v>0</v>
          </cell>
          <cell r="BL80">
            <v>0</v>
          </cell>
          <cell r="BM80">
            <v>0</v>
          </cell>
          <cell r="BN80">
            <v>0</v>
          </cell>
          <cell r="BO80">
            <v>0</v>
          </cell>
          <cell r="BP80">
            <v>0</v>
          </cell>
          <cell r="BQ80" t="str">
            <v/>
          </cell>
          <cell r="BR80" t="str">
            <v>Non, il n'y a pas eu de variation</v>
          </cell>
          <cell r="BS80" t="str">
            <v>Moins de 20</v>
          </cell>
          <cell r="BT80" t="str">
            <v>Farine de blé blanche Riz Maïs (moulu) Sucre Haricot noir Haricot rouge Huile végétale</v>
          </cell>
          <cell r="BU80">
            <v>1</v>
          </cell>
          <cell r="BV80">
            <v>1</v>
          </cell>
          <cell r="BW80">
            <v>1</v>
          </cell>
          <cell r="BX80">
            <v>1</v>
          </cell>
          <cell r="BY80">
            <v>1</v>
          </cell>
          <cell r="BZ80">
            <v>1</v>
          </cell>
          <cell r="CA80">
            <v>1</v>
          </cell>
          <cell r="CB80">
            <v>0</v>
          </cell>
          <cell r="CC80" t="str">
            <v>Oui je connais le prix de mes produits en grosse marmite</v>
          </cell>
          <cell r="CD80">
            <v>289</v>
          </cell>
          <cell r="CE80">
            <v>144.5</v>
          </cell>
          <cell r="CF80" t="str">
            <v>Oui</v>
          </cell>
          <cell r="CG80">
            <v>420</v>
          </cell>
          <cell r="CH80">
            <v>161.53846153846101</v>
          </cell>
          <cell r="CI80" t="str">
            <v>Oui</v>
          </cell>
          <cell r="CJ80">
            <v>289</v>
          </cell>
          <cell r="CK80">
            <v>125.652173913043</v>
          </cell>
          <cell r="CL80" t="str">
            <v>Oui</v>
          </cell>
          <cell r="CM80">
            <v>455</v>
          </cell>
          <cell r="CN80">
            <v>156.896551724137</v>
          </cell>
          <cell r="CO80" t="str">
            <v>Oui</v>
          </cell>
          <cell r="CP80">
            <v>700</v>
          </cell>
          <cell r="CQ80">
            <v>291.666666666666</v>
          </cell>
          <cell r="CR80" t="str">
            <v>Oui</v>
          </cell>
          <cell r="CS80">
            <v>700</v>
          </cell>
          <cell r="CT80">
            <v>291.666666666666</v>
          </cell>
          <cell r="CU80" t="str">
            <v>Oui</v>
          </cell>
          <cell r="CV80" t="str">
            <v>Bidon/Bouteille fermée.</v>
          </cell>
          <cell r="CW80" t="str">
            <v>Oui</v>
          </cell>
          <cell r="CX80">
            <v>1000</v>
          </cell>
          <cell r="CY80" t="str">
            <v/>
          </cell>
          <cell r="CZ80" t="str">
            <v/>
          </cell>
          <cell r="DA80" t="str">
            <v/>
          </cell>
          <cell r="DB80" t="str">
            <v/>
          </cell>
          <cell r="DC80" t="str">
            <v/>
          </cell>
          <cell r="DD80" t="str">
            <v/>
          </cell>
          <cell r="DE80" t="str">
            <v>NA</v>
          </cell>
          <cell r="DF80">
            <v>1000</v>
          </cell>
          <cell r="DG80" t="str">
            <v>Oui</v>
          </cell>
          <cell r="DH80" t="str">
            <v>Oui</v>
          </cell>
          <cell r="DI80" t="str">
            <v>Changement du taux de change de la Gourde Article trop cher</v>
          </cell>
          <cell r="DJ80">
            <v>1</v>
          </cell>
          <cell r="DK80">
            <v>0</v>
          </cell>
          <cell r="DL80">
            <v>0</v>
          </cell>
          <cell r="DM80">
            <v>0</v>
          </cell>
          <cell r="DN80">
            <v>1</v>
          </cell>
          <cell r="DO80">
            <v>0</v>
          </cell>
          <cell r="DP80">
            <v>0</v>
          </cell>
          <cell r="DQ80">
            <v>0</v>
          </cell>
          <cell r="DR80">
            <v>0</v>
          </cell>
          <cell r="DS80">
            <v>0</v>
          </cell>
          <cell r="DT80">
            <v>0</v>
          </cell>
          <cell r="DU80">
            <v>0</v>
          </cell>
          <cell r="DV80">
            <v>0</v>
          </cell>
          <cell r="DW80">
            <v>0</v>
          </cell>
          <cell r="DX80" t="str">
            <v/>
          </cell>
          <cell r="DY80" t="str">
            <v>Sucre</v>
          </cell>
          <cell r="DZ80">
            <v>0</v>
          </cell>
          <cell r="EA80">
            <v>0</v>
          </cell>
          <cell r="EB80">
            <v>0</v>
          </cell>
          <cell r="EC80">
            <v>1</v>
          </cell>
          <cell r="ED80">
            <v>0</v>
          </cell>
          <cell r="EE80">
            <v>0</v>
          </cell>
          <cell r="EF80">
            <v>0</v>
          </cell>
          <cell r="EG80">
            <v>0</v>
          </cell>
          <cell r="EH80" t="str">
            <v>Non</v>
          </cell>
          <cell r="EI80" t="str">
            <v>Non</v>
          </cell>
          <cell r="EJ80" t="str">
            <v>Oui</v>
          </cell>
          <cell r="EK80" t="str">
            <v>Nord</v>
          </cell>
          <cell r="EL80" t="str">
            <v>Meme</v>
          </cell>
          <cell r="EM80" t="str">
            <v>Limonade</v>
          </cell>
          <cell r="EN80" t="str">
            <v>Meme</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Non</v>
          </cell>
          <cell r="IG80" t="str">
            <v/>
          </cell>
          <cell r="IH80" t="str">
            <v/>
          </cell>
          <cell r="II80" t="str">
            <v/>
          </cell>
          <cell r="IJ80" t="str">
            <v/>
          </cell>
          <cell r="IK80" t="str">
            <v/>
          </cell>
          <cell r="IL80" t="str">
            <v/>
          </cell>
          <cell r="IM80" t="str">
            <v/>
          </cell>
          <cell r="IN80" t="str">
            <v/>
          </cell>
          <cell r="IO80" t="str">
            <v>Augmentation des prix Difficultés pour se réapprovisionner en marchandises Diminution du nombre de clients</v>
          </cell>
          <cell r="IP80">
            <v>0</v>
          </cell>
          <cell r="IQ80">
            <v>1</v>
          </cell>
          <cell r="IR80">
            <v>1</v>
          </cell>
          <cell r="IS80">
            <v>1</v>
          </cell>
          <cell r="IT80">
            <v>0</v>
          </cell>
          <cell r="IU80">
            <v>0</v>
          </cell>
          <cell r="IV80">
            <v>0</v>
          </cell>
          <cell r="IW80">
            <v>0</v>
          </cell>
          <cell r="IX80" t="str">
            <v/>
          </cell>
          <cell r="IY80" t="str">
            <v>Non</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cell r="JX80" t="str">
            <v/>
          </cell>
          <cell r="JY80" t="str">
            <v/>
          </cell>
          <cell r="JZ80" t="str">
            <v/>
          </cell>
          <cell r="KA80" t="str">
            <v/>
          </cell>
          <cell r="KB80" t="str">
            <v/>
          </cell>
          <cell r="KC80" t="str">
            <v/>
          </cell>
          <cell r="KD80" t="str">
            <v/>
          </cell>
          <cell r="KE80" t="str">
            <v/>
          </cell>
          <cell r="KF80" t="str">
            <v/>
          </cell>
          <cell r="KG80" t="str">
            <v/>
          </cell>
          <cell r="KH80" t="str">
            <v/>
          </cell>
          <cell r="KI80" t="str">
            <v/>
          </cell>
          <cell r="KJ80" t="str">
            <v/>
          </cell>
          <cell r="KK80" t="str">
            <v/>
          </cell>
          <cell r="KL80" t="str">
            <v/>
          </cell>
          <cell r="KM80" t="str">
            <v/>
          </cell>
          <cell r="KN80" t="str">
            <v/>
          </cell>
          <cell r="KO80" t="str">
            <v/>
          </cell>
          <cell r="KP80" t="str">
            <v/>
          </cell>
          <cell r="KQ80" t="str">
            <v/>
          </cell>
          <cell r="KR80" t="str">
            <v/>
          </cell>
          <cell r="KS80" t="str">
            <v/>
          </cell>
          <cell r="KT80" t="str">
            <v/>
          </cell>
          <cell r="KU80" t="str">
            <v/>
          </cell>
          <cell r="KV80" t="str">
            <v/>
          </cell>
          <cell r="KW80" t="str">
            <v/>
          </cell>
          <cell r="KX80" t="str">
            <v/>
          </cell>
          <cell r="KY80" t="str">
            <v/>
          </cell>
          <cell r="KZ80" t="str">
            <v/>
          </cell>
          <cell r="LA80" t="str">
            <v/>
          </cell>
          <cell r="LB80" t="str">
            <v/>
          </cell>
          <cell r="LC80" t="str">
            <v/>
          </cell>
          <cell r="LD80" t="str">
            <v/>
          </cell>
          <cell r="LE80" t="str">
            <v/>
          </cell>
          <cell r="LF80" t="str">
            <v/>
          </cell>
          <cell r="LG80" t="str">
            <v/>
          </cell>
          <cell r="LH80" t="str">
            <v/>
          </cell>
          <cell r="LI80" t="str">
            <v/>
          </cell>
          <cell r="LJ80" t="str">
            <v/>
          </cell>
          <cell r="LK80" t="str">
            <v/>
          </cell>
          <cell r="LL80" t="str">
            <v/>
          </cell>
          <cell r="LM80" t="str">
            <v/>
          </cell>
          <cell r="LN80" t="str">
            <v/>
          </cell>
          <cell r="LO80" t="str">
            <v/>
          </cell>
          <cell r="LP80" t="str">
            <v/>
          </cell>
          <cell r="LQ80" t="str">
            <v/>
          </cell>
          <cell r="LR80" t="str">
            <v/>
          </cell>
          <cell r="LS80" t="str">
            <v/>
          </cell>
          <cell r="LT80" t="str">
            <v/>
          </cell>
          <cell r="LU80" t="str">
            <v/>
          </cell>
          <cell r="LV80" t="str">
            <v/>
          </cell>
          <cell r="LW80" t="str">
            <v/>
          </cell>
          <cell r="LX80" t="str">
            <v/>
          </cell>
          <cell r="LY80" t="str">
            <v/>
          </cell>
          <cell r="LZ80" t="str">
            <v/>
          </cell>
          <cell r="MA80" t="str">
            <v/>
          </cell>
          <cell r="MB80" t="str">
            <v/>
          </cell>
          <cell r="MC80" t="str">
            <v/>
          </cell>
          <cell r="MD80" t="str">
            <v/>
          </cell>
          <cell r="ME80" t="str">
            <v/>
          </cell>
          <cell r="MF80" t="str">
            <v/>
          </cell>
          <cell r="MG80" t="str">
            <v/>
          </cell>
          <cell r="MH80" t="str">
            <v/>
          </cell>
          <cell r="MI80" t="str">
            <v/>
          </cell>
          <cell r="MJ80" t="str">
            <v/>
          </cell>
          <cell r="MK80" t="str">
            <v/>
          </cell>
          <cell r="ML80" t="str">
            <v/>
          </cell>
          <cell r="MM80" t="str">
            <v/>
          </cell>
          <cell r="MN80" t="str">
            <v/>
          </cell>
          <cell r="MO80" t="str">
            <v/>
          </cell>
          <cell r="MP80" t="str">
            <v/>
          </cell>
          <cell r="MQ80" t="str">
            <v/>
          </cell>
          <cell r="MR80" t="str">
            <v/>
          </cell>
          <cell r="MS80" t="str">
            <v/>
          </cell>
          <cell r="MT80" t="str">
            <v/>
          </cell>
          <cell r="MU80" t="str">
            <v/>
          </cell>
          <cell r="MV80" t="str">
            <v/>
          </cell>
          <cell r="MW80" t="str">
            <v/>
          </cell>
          <cell r="MX80" t="str">
            <v/>
          </cell>
          <cell r="MY80" t="str">
            <v/>
          </cell>
          <cell r="MZ80" t="str">
            <v/>
          </cell>
          <cell r="NA80" t="str">
            <v/>
          </cell>
          <cell r="NB80" t="str">
            <v/>
          </cell>
          <cell r="NC80" t="str">
            <v/>
          </cell>
          <cell r="ND80" t="str">
            <v/>
          </cell>
          <cell r="NE80" t="str">
            <v/>
          </cell>
          <cell r="NF80" t="str">
            <v/>
          </cell>
          <cell r="NG80" t="str">
            <v/>
          </cell>
          <cell r="NH80" t="str">
            <v/>
          </cell>
          <cell r="NI80" t="str">
            <v/>
          </cell>
          <cell r="NJ80" t="str">
            <v/>
          </cell>
          <cell r="NK80" t="str">
            <v/>
          </cell>
          <cell r="NL80" t="str">
            <v/>
          </cell>
          <cell r="NM80" t="str">
            <v/>
          </cell>
          <cell r="NN80" t="str">
            <v/>
          </cell>
          <cell r="NO80" t="str">
            <v/>
          </cell>
          <cell r="NP80" t="str">
            <v/>
          </cell>
          <cell r="NQ80" t="str">
            <v/>
          </cell>
          <cell r="NR80" t="str">
            <v/>
          </cell>
          <cell r="NS80" t="str">
            <v/>
          </cell>
          <cell r="NT80" t="str">
            <v/>
          </cell>
          <cell r="NU80" t="str">
            <v/>
          </cell>
          <cell r="NV80" t="str">
            <v/>
          </cell>
          <cell r="NW80" t="str">
            <v/>
          </cell>
          <cell r="NX80" t="str">
            <v/>
          </cell>
          <cell r="NY80" t="str">
            <v/>
          </cell>
          <cell r="NZ80" t="str">
            <v/>
          </cell>
          <cell r="OA80" t="str">
            <v/>
          </cell>
          <cell r="OB80" t="str">
            <v/>
          </cell>
          <cell r="OC80" t="str">
            <v/>
          </cell>
          <cell r="OD80" t="str">
            <v/>
          </cell>
          <cell r="OE80" t="str">
            <v/>
          </cell>
          <cell r="OF80" t="str">
            <v/>
          </cell>
          <cell r="OG80" t="str">
            <v/>
          </cell>
          <cell r="OH80" t="str">
            <v/>
          </cell>
          <cell r="OI80" t="str">
            <v/>
          </cell>
          <cell r="OJ80" t="str">
            <v/>
          </cell>
          <cell r="OK80" t="str">
            <v/>
          </cell>
          <cell r="OL80" t="str">
            <v/>
          </cell>
          <cell r="OM80" t="str">
            <v/>
          </cell>
          <cell r="ON80" t="str">
            <v/>
          </cell>
          <cell r="OO80" t="str">
            <v/>
          </cell>
          <cell r="OP80" t="str">
            <v/>
          </cell>
          <cell r="OQ80" t="str">
            <v/>
          </cell>
          <cell r="OR80" t="str">
            <v/>
          </cell>
          <cell r="OS80" t="str">
            <v/>
          </cell>
          <cell r="OT80" t="str">
            <v/>
          </cell>
          <cell r="OU80" t="str">
            <v/>
          </cell>
          <cell r="OV80" t="str">
            <v/>
          </cell>
          <cell r="OW80" t="str">
            <v/>
          </cell>
          <cell r="OX80" t="str">
            <v/>
          </cell>
          <cell r="OY80" t="str">
            <v/>
          </cell>
          <cell r="OZ80" t="str">
            <v/>
          </cell>
          <cell r="PA80" t="str">
            <v/>
          </cell>
          <cell r="PB80" t="str">
            <v/>
          </cell>
          <cell r="PC80" t="str">
            <v/>
          </cell>
          <cell r="PD80" t="str">
            <v/>
          </cell>
          <cell r="PE80" t="str">
            <v/>
          </cell>
          <cell r="PF80" t="str">
            <v/>
          </cell>
          <cell r="PG80" t="str">
            <v/>
          </cell>
          <cell r="PH80" t="str">
            <v/>
          </cell>
          <cell r="PI80" t="str">
            <v/>
          </cell>
          <cell r="PJ80" t="str">
            <v/>
          </cell>
          <cell r="PK80" t="str">
            <v/>
          </cell>
          <cell r="PL80" t="str">
            <v/>
          </cell>
          <cell r="PM80" t="str">
            <v/>
          </cell>
          <cell r="PN80" t="str">
            <v/>
          </cell>
          <cell r="PO80" t="str">
            <v/>
          </cell>
          <cell r="PP80" t="str">
            <v/>
          </cell>
          <cell r="PQ80" t="str">
            <v/>
          </cell>
          <cell r="PR80" t="str">
            <v/>
          </cell>
          <cell r="PS80" t="str">
            <v/>
          </cell>
          <cell r="PT80" t="str">
            <v/>
          </cell>
          <cell r="PU80" t="str">
            <v/>
          </cell>
          <cell r="PV80" t="str">
            <v/>
          </cell>
          <cell r="PW80" t="str">
            <v/>
          </cell>
          <cell r="PX80" t="str">
            <v/>
          </cell>
          <cell r="PY80" t="str">
            <v/>
          </cell>
          <cell r="PZ80" t="str">
            <v/>
          </cell>
          <cell r="QA80" t="str">
            <v/>
          </cell>
          <cell r="QB80" t="str">
            <v/>
          </cell>
          <cell r="QC80" t="str">
            <v/>
          </cell>
          <cell r="QD80" t="str">
            <v/>
          </cell>
          <cell r="QE80" t="str">
            <v/>
          </cell>
          <cell r="QF80" t="str">
            <v/>
          </cell>
          <cell r="QG80" t="str">
            <v/>
          </cell>
          <cell r="QH80" t="str">
            <v/>
          </cell>
          <cell r="QI80" t="str">
            <v/>
          </cell>
          <cell r="QJ80" t="str">
            <v/>
          </cell>
          <cell r="QK80" t="str">
            <v/>
          </cell>
          <cell r="QL80" t="str">
            <v/>
          </cell>
          <cell r="QM80" t="str">
            <v/>
          </cell>
          <cell r="QN80" t="str">
            <v/>
          </cell>
          <cell r="QO80" t="str">
            <v/>
          </cell>
          <cell r="QP80" t="str">
            <v/>
          </cell>
          <cell r="QQ80" t="str">
            <v/>
          </cell>
          <cell r="QR80" t="str">
            <v/>
          </cell>
          <cell r="QS80" t="str">
            <v/>
          </cell>
          <cell r="QT80" t="str">
            <v/>
          </cell>
          <cell r="QU80" t="str">
            <v/>
          </cell>
          <cell r="QV80" t="str">
            <v/>
          </cell>
          <cell r="QW80" t="str">
            <v/>
          </cell>
          <cell r="QX80" t="str">
            <v/>
          </cell>
          <cell r="QY80" t="str">
            <v/>
          </cell>
          <cell r="QZ80" t="str">
            <v/>
          </cell>
          <cell r="RA80" t="str">
            <v/>
          </cell>
          <cell r="RB80" t="str">
            <v/>
          </cell>
          <cell r="RC80" t="str">
            <v/>
          </cell>
          <cell r="RD80" t="str">
            <v/>
          </cell>
          <cell r="RE80" t="str">
            <v/>
          </cell>
          <cell r="RF80" t="str">
            <v/>
          </cell>
          <cell r="RG80" t="str">
            <v/>
          </cell>
          <cell r="RH80" t="str">
            <v/>
          </cell>
          <cell r="RI80" t="str">
            <v/>
          </cell>
          <cell r="RJ80" t="str">
            <v/>
          </cell>
          <cell r="RK80" t="str">
            <v/>
          </cell>
          <cell r="RL80" t="str">
            <v/>
          </cell>
          <cell r="RM80" t="str">
            <v/>
          </cell>
          <cell r="RN80" t="str">
            <v/>
          </cell>
          <cell r="RO80" t="str">
            <v/>
          </cell>
          <cell r="RP80" t="str">
            <v/>
          </cell>
          <cell r="RQ80" t="str">
            <v/>
          </cell>
          <cell r="RR80" t="str">
            <v/>
          </cell>
          <cell r="RS80" t="str">
            <v/>
          </cell>
          <cell r="RT80" t="str">
            <v/>
          </cell>
          <cell r="RU80" t="str">
            <v/>
          </cell>
          <cell r="RV80" t="str">
            <v/>
          </cell>
          <cell r="RW80" t="str">
            <v/>
          </cell>
          <cell r="RX80" t="str">
            <v/>
          </cell>
          <cell r="RY80" t="str">
            <v/>
          </cell>
          <cell r="RZ80" t="str">
            <v/>
          </cell>
          <cell r="SA80" t="str">
            <v/>
          </cell>
          <cell r="SB80" t="str">
            <v/>
          </cell>
          <cell r="SC80" t="str">
            <v/>
          </cell>
          <cell r="SD80" t="str">
            <v/>
          </cell>
          <cell r="SE80" t="str">
            <v/>
          </cell>
          <cell r="SF80" t="str">
            <v/>
          </cell>
          <cell r="SG80" t="str">
            <v/>
          </cell>
          <cell r="SH80" t="str">
            <v/>
          </cell>
          <cell r="SI80" t="str">
            <v/>
          </cell>
          <cell r="SJ80" t="str">
            <v/>
          </cell>
          <cell r="SK80" t="str">
            <v/>
          </cell>
          <cell r="SL80" t="str">
            <v/>
          </cell>
          <cell r="SM80" t="str">
            <v/>
          </cell>
          <cell r="SN80" t="str">
            <v/>
          </cell>
          <cell r="SO80" t="str">
            <v/>
          </cell>
          <cell r="SP80" t="str">
            <v/>
          </cell>
          <cell r="SQ80" t="str">
            <v/>
          </cell>
          <cell r="SR80" t="str">
            <v/>
          </cell>
          <cell r="SS80" t="str">
            <v/>
          </cell>
          <cell r="ST80" t="str">
            <v/>
          </cell>
          <cell r="SU80" t="str">
            <v/>
          </cell>
          <cell r="SV80" t="str">
            <v/>
          </cell>
          <cell r="SW80" t="str">
            <v/>
          </cell>
          <cell r="SX80" t="str">
            <v/>
          </cell>
          <cell r="SY80" t="str">
            <v/>
          </cell>
          <cell r="SZ80" t="str">
            <v/>
          </cell>
          <cell r="TA80" t="str">
            <v/>
          </cell>
          <cell r="TB80" t="str">
            <v/>
          </cell>
          <cell r="TC80" t="str">
            <v/>
          </cell>
          <cell r="TD80" t="str">
            <v/>
          </cell>
          <cell r="TE80" t="str">
            <v/>
          </cell>
          <cell r="TF80" t="str">
            <v/>
          </cell>
          <cell r="TG80" t="str">
            <v/>
          </cell>
          <cell r="TH80" t="str">
            <v/>
          </cell>
          <cell r="TI80" t="str">
            <v/>
          </cell>
          <cell r="TJ80" t="str">
            <v/>
          </cell>
          <cell r="TK80" t="str">
            <v/>
          </cell>
          <cell r="TL80" t="str">
            <v/>
          </cell>
          <cell r="TM80" t="str">
            <v/>
          </cell>
          <cell r="TN80">
            <v>0</v>
          </cell>
          <cell r="TO80">
            <v>0</v>
          </cell>
          <cell r="TP80">
            <v>0</v>
          </cell>
          <cell r="TQ80">
            <v>0</v>
          </cell>
          <cell r="TR80">
            <v>0</v>
          </cell>
          <cell r="TS80" t="str">
            <v/>
          </cell>
          <cell r="TT80" t="str">
            <v/>
          </cell>
          <cell r="TU80">
            <v>237886553</v>
          </cell>
          <cell r="TV80" t="str">
            <v>2be3e192-c917-4f43-842d-5bbc1111f0f5</v>
          </cell>
          <cell r="TW80">
            <v>44532.096400462957</v>
          </cell>
          <cell r="TX80" t="str">
            <v/>
          </cell>
          <cell r="TY80" t="str">
            <v/>
          </cell>
          <cell r="TZ80" t="str">
            <v>submitted_via_web</v>
          </cell>
          <cell r="UA80" t="str">
            <v>icsm_haiti</v>
          </cell>
          <cell r="UB80" t="str">
            <v/>
          </cell>
          <cell r="UC80">
            <v>82</v>
          </cell>
          <cell r="UD80" t="str">
            <v/>
          </cell>
        </row>
        <row r="81">
          <cell r="D81">
            <v>44531.581179826389</v>
          </cell>
          <cell r="E81">
            <v>44531.588918576388</v>
          </cell>
          <cell r="F81">
            <v>44531</v>
          </cell>
          <cell r="H81" t="str">
            <v>audit.csv</v>
          </cell>
          <cell r="I81" t="str">
            <v>icsm_haiti</v>
          </cell>
          <cell r="J81" t="str">
            <v/>
          </cell>
          <cell r="K81" t="str">
            <v/>
          </cell>
          <cell r="L81">
            <v>44531</v>
          </cell>
          <cell r="M81" t="str">
            <v>WFP</v>
          </cell>
          <cell r="N81" t="str">
            <v/>
          </cell>
          <cell r="O81" t="str">
            <v>wfp</v>
          </cell>
          <cell r="P81" t="str">
            <v>WFP</v>
          </cell>
          <cell r="Q81" t="str">
            <v>WFP</v>
          </cell>
          <cell r="R81" t="str">
            <v>nord_JFP02</v>
          </cell>
          <cell r="S81" t="str">
            <v/>
          </cell>
          <cell r="T81" t="str">
            <v>wfp_jfp02</v>
          </cell>
          <cell r="U81" t="str">
            <v>nord_JFP02</v>
          </cell>
          <cell r="V81" t="str">
            <v>nord_JFP02</v>
          </cell>
          <cell r="W81" t="str">
            <v>Nord</v>
          </cell>
          <cell r="X81" t="str">
            <v>Limonade</v>
          </cell>
          <cell r="Y81" t="str">
            <v>HT0313</v>
          </cell>
          <cell r="Z81" t="str">
            <v>Limonade</v>
          </cell>
          <cell r="AA81" t="str">
            <v>1re Section Basse Plaine</v>
          </cell>
          <cell r="AB81" t="str">
            <v>HT0313-01</v>
          </cell>
          <cell r="AC81" t="str">
            <v>1re Section Basse Plaine</v>
          </cell>
          <cell r="AD81" t="str">
            <v>Limonade</v>
          </cell>
          <cell r="AE81" t="str">
            <v/>
          </cell>
          <cell r="AF81" t="str">
            <v>lim_1</v>
          </cell>
          <cell r="AG81" t="str">
            <v>Limonade</v>
          </cell>
          <cell r="AH81" t="str">
            <v>Limonade</v>
          </cell>
          <cell r="AI81" t="str">
            <v>Marché principal de Limonade</v>
          </cell>
          <cell r="AJ81" t="str">
            <v/>
          </cell>
          <cell r="AK81" t="str">
            <v>Limonade</v>
          </cell>
          <cell r="AL81" t="str">
            <v>Marché principal de Limonade</v>
          </cell>
          <cell r="AM81" t="str">
            <v>Marché principal de Limonade</v>
          </cell>
          <cell r="AN81" t="str">
            <v>Milieu urbain</v>
          </cell>
          <cell r="AO81" t="str">
            <v>Enquête auprès d'un marchand</v>
          </cell>
          <cell r="AP81" t="str">
            <v>Oui</v>
          </cell>
          <cell r="AQ81" t="str">
            <v/>
          </cell>
          <cell r="AR81" t="str">
            <v>Oui</v>
          </cell>
          <cell r="AS81" t="str">
            <v/>
          </cell>
          <cell r="AT81" t="str">
            <v>Femme</v>
          </cell>
          <cell r="AU81">
            <v>44531</v>
          </cell>
          <cell r="AV81">
            <v>44531</v>
          </cell>
          <cell r="AW81" t="str">
            <v>Détaillant sur une table</v>
          </cell>
          <cell r="AX81" t="str">
            <v/>
          </cell>
          <cell r="AY81" t="str">
            <v>Nourriture</v>
          </cell>
          <cell r="AZ81">
            <v>1</v>
          </cell>
          <cell r="BA81">
            <v>0</v>
          </cell>
          <cell r="BB81">
            <v>0</v>
          </cell>
          <cell r="BC81">
            <v>0</v>
          </cell>
          <cell r="BD81" t="str">
            <v>nourriture</v>
          </cell>
          <cell r="BE81" t="str">
            <v>Nourriture</v>
          </cell>
          <cell r="BF81" t="str">
            <v>En espèces (Gourde)</v>
          </cell>
          <cell r="BG81">
            <v>1</v>
          </cell>
          <cell r="BH81">
            <v>0</v>
          </cell>
          <cell r="BI81">
            <v>0</v>
          </cell>
          <cell r="BJ81">
            <v>0</v>
          </cell>
          <cell r="BK81">
            <v>0</v>
          </cell>
          <cell r="BL81">
            <v>0</v>
          </cell>
          <cell r="BM81">
            <v>0</v>
          </cell>
          <cell r="BN81">
            <v>0</v>
          </cell>
          <cell r="BO81">
            <v>0</v>
          </cell>
          <cell r="BP81">
            <v>0</v>
          </cell>
          <cell r="BQ81" t="str">
            <v/>
          </cell>
          <cell r="BR81" t="str">
            <v>Non, il n'y a pas eu de variation</v>
          </cell>
          <cell r="BS81" t="str">
            <v>Moins de 20</v>
          </cell>
          <cell r="BT81" t="str">
            <v>Farine de blé blanche Riz Maïs (moulu) Sucre Haricot noir Haricot rouge Huile végétale</v>
          </cell>
          <cell r="BU81">
            <v>1</v>
          </cell>
          <cell r="BV81">
            <v>1</v>
          </cell>
          <cell r="BW81">
            <v>1</v>
          </cell>
          <cell r="BX81">
            <v>1</v>
          </cell>
          <cell r="BY81">
            <v>1</v>
          </cell>
          <cell r="BZ81">
            <v>1</v>
          </cell>
          <cell r="CA81">
            <v>1</v>
          </cell>
          <cell r="CB81">
            <v>0</v>
          </cell>
          <cell r="CC81" t="str">
            <v>Oui je connais le prix de mes produits en grosse marmite</v>
          </cell>
          <cell r="CD81">
            <v>289</v>
          </cell>
          <cell r="CE81">
            <v>144.5</v>
          </cell>
          <cell r="CF81" t="str">
            <v>Oui</v>
          </cell>
          <cell r="CG81">
            <v>455</v>
          </cell>
          <cell r="CH81">
            <v>175</v>
          </cell>
          <cell r="CI81" t="str">
            <v>Oui</v>
          </cell>
          <cell r="CJ81">
            <v>289</v>
          </cell>
          <cell r="CK81">
            <v>125.652173913043</v>
          </cell>
          <cell r="CL81" t="str">
            <v>Oui</v>
          </cell>
          <cell r="CM81">
            <v>455</v>
          </cell>
          <cell r="CN81">
            <v>156.896551724137</v>
          </cell>
          <cell r="CO81" t="str">
            <v>Oui</v>
          </cell>
          <cell r="CP81">
            <v>700</v>
          </cell>
          <cell r="CQ81">
            <v>291.666666666666</v>
          </cell>
          <cell r="CR81" t="str">
            <v>Oui</v>
          </cell>
          <cell r="CS81">
            <v>700</v>
          </cell>
          <cell r="CT81">
            <v>291.666666666666</v>
          </cell>
          <cell r="CU81" t="str">
            <v>Oui</v>
          </cell>
          <cell r="CV81" t="str">
            <v>Bidon/Bouteille fermée.</v>
          </cell>
          <cell r="CW81" t="str">
            <v>Oui</v>
          </cell>
          <cell r="CX81">
            <v>1000</v>
          </cell>
          <cell r="CY81" t="str">
            <v/>
          </cell>
          <cell r="CZ81" t="str">
            <v/>
          </cell>
          <cell r="DA81" t="str">
            <v/>
          </cell>
          <cell r="DB81" t="str">
            <v/>
          </cell>
          <cell r="DC81" t="str">
            <v/>
          </cell>
          <cell r="DD81" t="str">
            <v/>
          </cell>
          <cell r="DE81" t="str">
            <v>NA</v>
          </cell>
          <cell r="DF81">
            <v>1000</v>
          </cell>
          <cell r="DG81" t="str">
            <v>Oui</v>
          </cell>
          <cell r="DH81" t="str">
            <v>Oui</v>
          </cell>
          <cell r="DI81" t="str">
            <v>Changement du taux de change de la Gourde Article trop cher Pas assez d'argent</v>
          </cell>
          <cell r="DJ81">
            <v>1</v>
          </cell>
          <cell r="DK81">
            <v>0</v>
          </cell>
          <cell r="DL81">
            <v>0</v>
          </cell>
          <cell r="DM81">
            <v>0</v>
          </cell>
          <cell r="DN81">
            <v>1</v>
          </cell>
          <cell r="DO81">
            <v>1</v>
          </cell>
          <cell r="DP81">
            <v>0</v>
          </cell>
          <cell r="DQ81">
            <v>0</v>
          </cell>
          <cell r="DR81">
            <v>0</v>
          </cell>
          <cell r="DS81">
            <v>0</v>
          </cell>
          <cell r="DT81">
            <v>0</v>
          </cell>
          <cell r="DU81">
            <v>0</v>
          </cell>
          <cell r="DV81">
            <v>0</v>
          </cell>
          <cell r="DW81">
            <v>0</v>
          </cell>
          <cell r="DX81" t="str">
            <v/>
          </cell>
          <cell r="DY81" t="str">
            <v>Haricot rouge</v>
          </cell>
          <cell r="DZ81">
            <v>0</v>
          </cell>
          <cell r="EA81">
            <v>0</v>
          </cell>
          <cell r="EB81">
            <v>0</v>
          </cell>
          <cell r="EC81">
            <v>0</v>
          </cell>
          <cell r="ED81">
            <v>0</v>
          </cell>
          <cell r="EE81">
            <v>1</v>
          </cell>
          <cell r="EF81">
            <v>0</v>
          </cell>
          <cell r="EG81">
            <v>0</v>
          </cell>
          <cell r="EH81" t="str">
            <v>Non</v>
          </cell>
          <cell r="EI81" t="str">
            <v>Non</v>
          </cell>
          <cell r="EJ81" t="str">
            <v>Oui</v>
          </cell>
          <cell r="EK81" t="str">
            <v>Nord</v>
          </cell>
          <cell r="EL81" t="str">
            <v>Meme</v>
          </cell>
          <cell r="EM81" t="str">
            <v>Cap-Haïtien</v>
          </cell>
          <cell r="EN81" t="str">
            <v>Différent</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Non</v>
          </cell>
          <cell r="IG81" t="str">
            <v/>
          </cell>
          <cell r="IH81" t="str">
            <v/>
          </cell>
          <cell r="II81" t="str">
            <v/>
          </cell>
          <cell r="IJ81" t="str">
            <v/>
          </cell>
          <cell r="IK81" t="str">
            <v/>
          </cell>
          <cell r="IL81" t="str">
            <v/>
          </cell>
          <cell r="IM81" t="str">
            <v/>
          </cell>
          <cell r="IN81" t="str">
            <v/>
          </cell>
          <cell r="IO81" t="str">
            <v>Diminution du nombre de clients Augmentation des prix Difficultés pour se réapprovisionner en marchandises</v>
          </cell>
          <cell r="IP81">
            <v>0</v>
          </cell>
          <cell r="IQ81">
            <v>1</v>
          </cell>
          <cell r="IR81">
            <v>1</v>
          </cell>
          <cell r="IS81">
            <v>1</v>
          </cell>
          <cell r="IT81">
            <v>0</v>
          </cell>
          <cell r="IU81">
            <v>0</v>
          </cell>
          <cell r="IV81">
            <v>0</v>
          </cell>
          <cell r="IW81">
            <v>0</v>
          </cell>
          <cell r="IX81" t="str">
            <v/>
          </cell>
          <cell r="IY81" t="str">
            <v>Non</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cell r="JX81" t="str">
            <v/>
          </cell>
          <cell r="JY81" t="str">
            <v/>
          </cell>
          <cell r="JZ81" t="str">
            <v/>
          </cell>
          <cell r="KA81" t="str">
            <v/>
          </cell>
          <cell r="KB81" t="str">
            <v/>
          </cell>
          <cell r="KC81" t="str">
            <v/>
          </cell>
          <cell r="KD81" t="str">
            <v/>
          </cell>
          <cell r="KE81" t="str">
            <v/>
          </cell>
          <cell r="KF81" t="str">
            <v/>
          </cell>
          <cell r="KG81" t="str">
            <v/>
          </cell>
          <cell r="KH81" t="str">
            <v/>
          </cell>
          <cell r="KI81" t="str">
            <v/>
          </cell>
          <cell r="KJ81" t="str">
            <v/>
          </cell>
          <cell r="KK81" t="str">
            <v/>
          </cell>
          <cell r="KL81" t="str">
            <v/>
          </cell>
          <cell r="KM81" t="str">
            <v/>
          </cell>
          <cell r="KN81" t="str">
            <v/>
          </cell>
          <cell r="KO81" t="str">
            <v/>
          </cell>
          <cell r="KP81" t="str">
            <v/>
          </cell>
          <cell r="KQ81" t="str">
            <v/>
          </cell>
          <cell r="KR81" t="str">
            <v/>
          </cell>
          <cell r="KS81" t="str">
            <v/>
          </cell>
          <cell r="KT81" t="str">
            <v/>
          </cell>
          <cell r="KU81" t="str">
            <v/>
          </cell>
          <cell r="KV81" t="str">
            <v/>
          </cell>
          <cell r="KW81" t="str">
            <v/>
          </cell>
          <cell r="KX81" t="str">
            <v/>
          </cell>
          <cell r="KY81" t="str">
            <v/>
          </cell>
          <cell r="KZ81" t="str">
            <v/>
          </cell>
          <cell r="LA81" t="str">
            <v/>
          </cell>
          <cell r="LB81" t="str">
            <v/>
          </cell>
          <cell r="LC81" t="str">
            <v/>
          </cell>
          <cell r="LD81" t="str">
            <v/>
          </cell>
          <cell r="LE81" t="str">
            <v/>
          </cell>
          <cell r="LF81" t="str">
            <v/>
          </cell>
          <cell r="LG81" t="str">
            <v/>
          </cell>
          <cell r="LH81" t="str">
            <v/>
          </cell>
          <cell r="LI81" t="str">
            <v/>
          </cell>
          <cell r="LJ81" t="str">
            <v/>
          </cell>
          <cell r="LK81" t="str">
            <v/>
          </cell>
          <cell r="LL81" t="str">
            <v/>
          </cell>
          <cell r="LM81" t="str">
            <v/>
          </cell>
          <cell r="LN81" t="str">
            <v/>
          </cell>
          <cell r="LO81" t="str">
            <v/>
          </cell>
          <cell r="LP81" t="str">
            <v/>
          </cell>
          <cell r="LQ81" t="str">
            <v/>
          </cell>
          <cell r="LR81" t="str">
            <v/>
          </cell>
          <cell r="LS81" t="str">
            <v/>
          </cell>
          <cell r="LT81" t="str">
            <v/>
          </cell>
          <cell r="LU81" t="str">
            <v/>
          </cell>
          <cell r="LV81" t="str">
            <v/>
          </cell>
          <cell r="LW81" t="str">
            <v/>
          </cell>
          <cell r="LX81" t="str">
            <v/>
          </cell>
          <cell r="LY81" t="str">
            <v/>
          </cell>
          <cell r="LZ81" t="str">
            <v/>
          </cell>
          <cell r="MA81" t="str">
            <v/>
          </cell>
          <cell r="MB81" t="str">
            <v/>
          </cell>
          <cell r="MC81" t="str">
            <v/>
          </cell>
          <cell r="MD81" t="str">
            <v/>
          </cell>
          <cell r="ME81" t="str">
            <v/>
          </cell>
          <cell r="MF81" t="str">
            <v/>
          </cell>
          <cell r="MG81" t="str">
            <v/>
          </cell>
          <cell r="MH81" t="str">
            <v/>
          </cell>
          <cell r="MI81" t="str">
            <v/>
          </cell>
          <cell r="MJ81" t="str">
            <v/>
          </cell>
          <cell r="MK81" t="str">
            <v/>
          </cell>
          <cell r="ML81" t="str">
            <v/>
          </cell>
          <cell r="MM81" t="str">
            <v/>
          </cell>
          <cell r="MN81" t="str">
            <v/>
          </cell>
          <cell r="MO81" t="str">
            <v/>
          </cell>
          <cell r="MP81" t="str">
            <v/>
          </cell>
          <cell r="MQ81" t="str">
            <v/>
          </cell>
          <cell r="MR81" t="str">
            <v/>
          </cell>
          <cell r="MS81" t="str">
            <v/>
          </cell>
          <cell r="MT81" t="str">
            <v/>
          </cell>
          <cell r="MU81" t="str">
            <v/>
          </cell>
          <cell r="MV81" t="str">
            <v/>
          </cell>
          <cell r="MW81" t="str">
            <v/>
          </cell>
          <cell r="MX81" t="str">
            <v/>
          </cell>
          <cell r="MY81" t="str">
            <v/>
          </cell>
          <cell r="MZ81" t="str">
            <v/>
          </cell>
          <cell r="NA81" t="str">
            <v/>
          </cell>
          <cell r="NB81" t="str">
            <v/>
          </cell>
          <cell r="NC81" t="str">
            <v/>
          </cell>
          <cell r="ND81" t="str">
            <v/>
          </cell>
          <cell r="NE81" t="str">
            <v/>
          </cell>
          <cell r="NF81" t="str">
            <v/>
          </cell>
          <cell r="NG81" t="str">
            <v/>
          </cell>
          <cell r="NH81" t="str">
            <v/>
          </cell>
          <cell r="NI81" t="str">
            <v/>
          </cell>
          <cell r="NJ81" t="str">
            <v/>
          </cell>
          <cell r="NK81" t="str">
            <v/>
          </cell>
          <cell r="NL81" t="str">
            <v/>
          </cell>
          <cell r="NM81" t="str">
            <v/>
          </cell>
          <cell r="NN81" t="str">
            <v/>
          </cell>
          <cell r="NO81" t="str">
            <v/>
          </cell>
          <cell r="NP81" t="str">
            <v/>
          </cell>
          <cell r="NQ81" t="str">
            <v/>
          </cell>
          <cell r="NR81" t="str">
            <v/>
          </cell>
          <cell r="NS81" t="str">
            <v/>
          </cell>
          <cell r="NT81" t="str">
            <v/>
          </cell>
          <cell r="NU81" t="str">
            <v/>
          </cell>
          <cell r="NV81" t="str">
            <v/>
          </cell>
          <cell r="NW81" t="str">
            <v/>
          </cell>
          <cell r="NX81" t="str">
            <v/>
          </cell>
          <cell r="NY81" t="str">
            <v/>
          </cell>
          <cell r="NZ81" t="str">
            <v/>
          </cell>
          <cell r="OA81" t="str">
            <v/>
          </cell>
          <cell r="OB81" t="str">
            <v/>
          </cell>
          <cell r="OC81" t="str">
            <v/>
          </cell>
          <cell r="OD81" t="str">
            <v/>
          </cell>
          <cell r="OE81" t="str">
            <v/>
          </cell>
          <cell r="OF81" t="str">
            <v/>
          </cell>
          <cell r="OG81" t="str">
            <v/>
          </cell>
          <cell r="OH81" t="str">
            <v/>
          </cell>
          <cell r="OI81" t="str">
            <v/>
          </cell>
          <cell r="OJ81" t="str">
            <v/>
          </cell>
          <cell r="OK81" t="str">
            <v/>
          </cell>
          <cell r="OL81" t="str">
            <v/>
          </cell>
          <cell r="OM81" t="str">
            <v/>
          </cell>
          <cell r="ON81" t="str">
            <v/>
          </cell>
          <cell r="OO81" t="str">
            <v/>
          </cell>
          <cell r="OP81" t="str">
            <v/>
          </cell>
          <cell r="OQ81" t="str">
            <v/>
          </cell>
          <cell r="OR81" t="str">
            <v/>
          </cell>
          <cell r="OS81" t="str">
            <v/>
          </cell>
          <cell r="OT81" t="str">
            <v/>
          </cell>
          <cell r="OU81" t="str">
            <v/>
          </cell>
          <cell r="OV81" t="str">
            <v/>
          </cell>
          <cell r="OW81" t="str">
            <v/>
          </cell>
          <cell r="OX81" t="str">
            <v/>
          </cell>
          <cell r="OY81" t="str">
            <v/>
          </cell>
          <cell r="OZ81" t="str">
            <v/>
          </cell>
          <cell r="PA81" t="str">
            <v/>
          </cell>
          <cell r="PB81" t="str">
            <v/>
          </cell>
          <cell r="PC81" t="str">
            <v/>
          </cell>
          <cell r="PD81" t="str">
            <v/>
          </cell>
          <cell r="PE81" t="str">
            <v/>
          </cell>
          <cell r="PF81" t="str">
            <v/>
          </cell>
          <cell r="PG81" t="str">
            <v/>
          </cell>
          <cell r="PH81" t="str">
            <v/>
          </cell>
          <cell r="PI81" t="str">
            <v/>
          </cell>
          <cell r="PJ81" t="str">
            <v/>
          </cell>
          <cell r="PK81" t="str">
            <v/>
          </cell>
          <cell r="PL81" t="str">
            <v/>
          </cell>
          <cell r="PM81" t="str">
            <v/>
          </cell>
          <cell r="PN81" t="str">
            <v/>
          </cell>
          <cell r="PO81" t="str">
            <v/>
          </cell>
          <cell r="PP81" t="str">
            <v/>
          </cell>
          <cell r="PQ81" t="str">
            <v/>
          </cell>
          <cell r="PR81" t="str">
            <v/>
          </cell>
          <cell r="PS81" t="str">
            <v/>
          </cell>
          <cell r="PT81" t="str">
            <v/>
          </cell>
          <cell r="PU81" t="str">
            <v/>
          </cell>
          <cell r="PV81" t="str">
            <v/>
          </cell>
          <cell r="PW81" t="str">
            <v/>
          </cell>
          <cell r="PX81" t="str">
            <v/>
          </cell>
          <cell r="PY81" t="str">
            <v/>
          </cell>
          <cell r="PZ81" t="str">
            <v/>
          </cell>
          <cell r="QA81" t="str">
            <v/>
          </cell>
          <cell r="QB81" t="str">
            <v/>
          </cell>
          <cell r="QC81" t="str">
            <v/>
          </cell>
          <cell r="QD81" t="str">
            <v/>
          </cell>
          <cell r="QE81" t="str">
            <v/>
          </cell>
          <cell r="QF81" t="str">
            <v/>
          </cell>
          <cell r="QG81" t="str">
            <v/>
          </cell>
          <cell r="QH81" t="str">
            <v/>
          </cell>
          <cell r="QI81" t="str">
            <v/>
          </cell>
          <cell r="QJ81" t="str">
            <v/>
          </cell>
          <cell r="QK81" t="str">
            <v/>
          </cell>
          <cell r="QL81" t="str">
            <v/>
          </cell>
          <cell r="QM81" t="str">
            <v/>
          </cell>
          <cell r="QN81" t="str">
            <v/>
          </cell>
          <cell r="QO81" t="str">
            <v/>
          </cell>
          <cell r="QP81" t="str">
            <v/>
          </cell>
          <cell r="QQ81" t="str">
            <v/>
          </cell>
          <cell r="QR81" t="str">
            <v/>
          </cell>
          <cell r="QS81" t="str">
            <v/>
          </cell>
          <cell r="QT81" t="str">
            <v/>
          </cell>
          <cell r="QU81" t="str">
            <v/>
          </cell>
          <cell r="QV81" t="str">
            <v/>
          </cell>
          <cell r="QW81" t="str">
            <v/>
          </cell>
          <cell r="QX81" t="str">
            <v/>
          </cell>
          <cell r="QY81" t="str">
            <v/>
          </cell>
          <cell r="QZ81" t="str">
            <v/>
          </cell>
          <cell r="RA81" t="str">
            <v/>
          </cell>
          <cell r="RB81" t="str">
            <v/>
          </cell>
          <cell r="RC81" t="str">
            <v/>
          </cell>
          <cell r="RD81" t="str">
            <v/>
          </cell>
          <cell r="RE81" t="str">
            <v/>
          </cell>
          <cell r="RF81" t="str">
            <v/>
          </cell>
          <cell r="RG81" t="str">
            <v/>
          </cell>
          <cell r="RH81" t="str">
            <v/>
          </cell>
          <cell r="RI81" t="str">
            <v/>
          </cell>
          <cell r="RJ81" t="str">
            <v/>
          </cell>
          <cell r="RK81" t="str">
            <v/>
          </cell>
          <cell r="RL81" t="str">
            <v/>
          </cell>
          <cell r="RM81" t="str">
            <v/>
          </cell>
          <cell r="RN81" t="str">
            <v/>
          </cell>
          <cell r="RO81" t="str">
            <v/>
          </cell>
          <cell r="RP81" t="str">
            <v/>
          </cell>
          <cell r="RQ81" t="str">
            <v/>
          </cell>
          <cell r="RR81" t="str">
            <v/>
          </cell>
          <cell r="RS81" t="str">
            <v/>
          </cell>
          <cell r="RT81" t="str">
            <v/>
          </cell>
          <cell r="RU81" t="str">
            <v/>
          </cell>
          <cell r="RV81" t="str">
            <v/>
          </cell>
          <cell r="RW81" t="str">
            <v/>
          </cell>
          <cell r="RX81" t="str">
            <v/>
          </cell>
          <cell r="RY81" t="str">
            <v/>
          </cell>
          <cell r="RZ81" t="str">
            <v/>
          </cell>
          <cell r="SA81" t="str">
            <v/>
          </cell>
          <cell r="SB81" t="str">
            <v/>
          </cell>
          <cell r="SC81" t="str">
            <v/>
          </cell>
          <cell r="SD81" t="str">
            <v/>
          </cell>
          <cell r="SE81" t="str">
            <v/>
          </cell>
          <cell r="SF81" t="str">
            <v/>
          </cell>
          <cell r="SG81" t="str">
            <v/>
          </cell>
          <cell r="SH81" t="str">
            <v/>
          </cell>
          <cell r="SI81" t="str">
            <v/>
          </cell>
          <cell r="SJ81" t="str">
            <v/>
          </cell>
          <cell r="SK81" t="str">
            <v/>
          </cell>
          <cell r="SL81" t="str">
            <v/>
          </cell>
          <cell r="SM81" t="str">
            <v/>
          </cell>
          <cell r="SN81" t="str">
            <v/>
          </cell>
          <cell r="SO81" t="str">
            <v/>
          </cell>
          <cell r="SP81" t="str">
            <v/>
          </cell>
          <cell r="SQ81" t="str">
            <v/>
          </cell>
          <cell r="SR81" t="str">
            <v/>
          </cell>
          <cell r="SS81" t="str">
            <v/>
          </cell>
          <cell r="ST81" t="str">
            <v/>
          </cell>
          <cell r="SU81" t="str">
            <v/>
          </cell>
          <cell r="SV81" t="str">
            <v/>
          </cell>
          <cell r="SW81" t="str">
            <v/>
          </cell>
          <cell r="SX81" t="str">
            <v/>
          </cell>
          <cell r="SY81" t="str">
            <v/>
          </cell>
          <cell r="SZ81" t="str">
            <v/>
          </cell>
          <cell r="TA81" t="str">
            <v/>
          </cell>
          <cell r="TB81" t="str">
            <v/>
          </cell>
          <cell r="TC81" t="str">
            <v/>
          </cell>
          <cell r="TD81" t="str">
            <v/>
          </cell>
          <cell r="TE81" t="str">
            <v/>
          </cell>
          <cell r="TF81" t="str">
            <v/>
          </cell>
          <cell r="TG81" t="str">
            <v/>
          </cell>
          <cell r="TH81" t="str">
            <v/>
          </cell>
          <cell r="TI81" t="str">
            <v/>
          </cell>
          <cell r="TJ81" t="str">
            <v/>
          </cell>
          <cell r="TK81" t="str">
            <v/>
          </cell>
          <cell r="TL81" t="str">
            <v/>
          </cell>
          <cell r="TM81" t="str">
            <v/>
          </cell>
          <cell r="TN81">
            <v>0</v>
          </cell>
          <cell r="TO81">
            <v>0</v>
          </cell>
          <cell r="TP81">
            <v>0</v>
          </cell>
          <cell r="TQ81">
            <v>0</v>
          </cell>
          <cell r="TR81">
            <v>0</v>
          </cell>
          <cell r="TS81" t="str">
            <v/>
          </cell>
          <cell r="TT81" t="str">
            <v/>
          </cell>
          <cell r="TU81">
            <v>237886558</v>
          </cell>
          <cell r="TV81" t="str">
            <v>39f65b7e-de46-4f51-9f6d-24fc7193e7af</v>
          </cell>
          <cell r="TW81">
            <v>44532.09642361111</v>
          </cell>
          <cell r="TX81" t="str">
            <v/>
          </cell>
          <cell r="TY81" t="str">
            <v/>
          </cell>
          <cell r="TZ81" t="str">
            <v>submitted_via_web</v>
          </cell>
          <cell r="UA81" t="str">
            <v>icsm_haiti</v>
          </cell>
          <cell r="UB81" t="str">
            <v/>
          </cell>
          <cell r="UC81">
            <v>83</v>
          </cell>
          <cell r="UD81" t="str">
            <v/>
          </cell>
        </row>
        <row r="82">
          <cell r="D82">
            <v>44531.589276423612</v>
          </cell>
          <cell r="E82">
            <v>44531.596655416673</v>
          </cell>
          <cell r="F82">
            <v>44531</v>
          </cell>
          <cell r="H82" t="str">
            <v>audit.csv</v>
          </cell>
          <cell r="I82" t="str">
            <v>icsm_haiti</v>
          </cell>
          <cell r="J82" t="str">
            <v/>
          </cell>
          <cell r="K82" t="str">
            <v/>
          </cell>
          <cell r="L82">
            <v>44531</v>
          </cell>
          <cell r="M82" t="str">
            <v>WFP</v>
          </cell>
          <cell r="N82" t="str">
            <v/>
          </cell>
          <cell r="O82" t="str">
            <v>wfp</v>
          </cell>
          <cell r="P82" t="str">
            <v>WFP</v>
          </cell>
          <cell r="Q82" t="str">
            <v>WFP</v>
          </cell>
          <cell r="R82" t="str">
            <v>nord_JFP02</v>
          </cell>
          <cell r="S82" t="str">
            <v/>
          </cell>
          <cell r="T82" t="str">
            <v>wfp_jfp02</v>
          </cell>
          <cell r="U82" t="str">
            <v>nord_JFP02</v>
          </cell>
          <cell r="V82" t="str">
            <v>nord_JFP02</v>
          </cell>
          <cell r="W82" t="str">
            <v>Nord</v>
          </cell>
          <cell r="X82" t="str">
            <v>Limonade</v>
          </cell>
          <cell r="Y82" t="str">
            <v>HT0313</v>
          </cell>
          <cell r="Z82" t="str">
            <v>Limonade</v>
          </cell>
          <cell r="AA82" t="str">
            <v>1re Section Basse Plaine</v>
          </cell>
          <cell r="AB82" t="str">
            <v>HT0313-01</v>
          </cell>
          <cell r="AC82" t="str">
            <v>1re Section Basse Plaine</v>
          </cell>
          <cell r="AD82" t="str">
            <v>Limonade</v>
          </cell>
          <cell r="AE82" t="str">
            <v/>
          </cell>
          <cell r="AF82" t="str">
            <v>lim_1</v>
          </cell>
          <cell r="AG82" t="str">
            <v>Limonade</v>
          </cell>
          <cell r="AH82" t="str">
            <v>Limonade</v>
          </cell>
          <cell r="AI82" t="str">
            <v>Marché principal de Limonade</v>
          </cell>
          <cell r="AJ82" t="str">
            <v/>
          </cell>
          <cell r="AK82" t="str">
            <v>Limonade</v>
          </cell>
          <cell r="AL82" t="str">
            <v>Marché principal de Limonade</v>
          </cell>
          <cell r="AM82" t="str">
            <v>Marché principal de Limonade</v>
          </cell>
          <cell r="AN82" t="str">
            <v>Milieu urbain</v>
          </cell>
          <cell r="AO82" t="str">
            <v>Enquête auprès d'un marchand</v>
          </cell>
          <cell r="AP82" t="str">
            <v>Oui</v>
          </cell>
          <cell r="AQ82" t="str">
            <v/>
          </cell>
          <cell r="AR82" t="str">
            <v>Oui</v>
          </cell>
          <cell r="AS82" t="str">
            <v/>
          </cell>
          <cell r="AT82" t="str">
            <v>Femme</v>
          </cell>
          <cell r="AU82">
            <v>44531</v>
          </cell>
          <cell r="AV82">
            <v>44531</v>
          </cell>
          <cell r="AW82" t="str">
            <v>Détaillant sur une table</v>
          </cell>
          <cell r="AX82" t="str">
            <v/>
          </cell>
          <cell r="AY82" t="str">
            <v>Nourriture</v>
          </cell>
          <cell r="AZ82">
            <v>1</v>
          </cell>
          <cell r="BA82">
            <v>0</v>
          </cell>
          <cell r="BB82">
            <v>0</v>
          </cell>
          <cell r="BC82">
            <v>0</v>
          </cell>
          <cell r="BD82" t="str">
            <v>nourriture</v>
          </cell>
          <cell r="BE82" t="str">
            <v>Nourriture</v>
          </cell>
          <cell r="BF82" t="str">
            <v>En espèces (Gourde)</v>
          </cell>
          <cell r="BG82">
            <v>1</v>
          </cell>
          <cell r="BH82">
            <v>0</v>
          </cell>
          <cell r="BI82">
            <v>0</v>
          </cell>
          <cell r="BJ82">
            <v>0</v>
          </cell>
          <cell r="BK82">
            <v>0</v>
          </cell>
          <cell r="BL82">
            <v>0</v>
          </cell>
          <cell r="BM82">
            <v>0</v>
          </cell>
          <cell r="BN82">
            <v>0</v>
          </cell>
          <cell r="BO82">
            <v>0</v>
          </cell>
          <cell r="BP82">
            <v>0</v>
          </cell>
          <cell r="BQ82" t="str">
            <v/>
          </cell>
          <cell r="BR82" t="str">
            <v>Je ne sais pas / Je ne souhaite pas répondre</v>
          </cell>
          <cell r="BS82" t="str">
            <v>Moins de 20</v>
          </cell>
          <cell r="BT82" t="str">
            <v>Farine de blé blanche Riz Maïs (moulu) Sucre Haricot noir Haricot rouge Huile végétale</v>
          </cell>
          <cell r="BU82">
            <v>1</v>
          </cell>
          <cell r="BV82">
            <v>1</v>
          </cell>
          <cell r="BW82">
            <v>1</v>
          </cell>
          <cell r="BX82">
            <v>1</v>
          </cell>
          <cell r="BY82">
            <v>1</v>
          </cell>
          <cell r="BZ82">
            <v>1</v>
          </cell>
          <cell r="CA82">
            <v>1</v>
          </cell>
          <cell r="CB82">
            <v>0</v>
          </cell>
          <cell r="CC82" t="str">
            <v>Oui je connais le prix de mes produits en grosse marmite</v>
          </cell>
          <cell r="CD82">
            <v>289</v>
          </cell>
          <cell r="CE82">
            <v>144.5</v>
          </cell>
          <cell r="CF82" t="str">
            <v>Oui</v>
          </cell>
          <cell r="CG82">
            <v>420</v>
          </cell>
          <cell r="CH82">
            <v>161.53846153846101</v>
          </cell>
          <cell r="CI82" t="str">
            <v>Oui</v>
          </cell>
          <cell r="CJ82">
            <v>289</v>
          </cell>
          <cell r="CK82">
            <v>125.652173913043</v>
          </cell>
          <cell r="CL82" t="str">
            <v>Oui</v>
          </cell>
          <cell r="CM82">
            <v>455</v>
          </cell>
          <cell r="CN82">
            <v>156.896551724137</v>
          </cell>
          <cell r="CO82" t="str">
            <v>Oui</v>
          </cell>
          <cell r="CP82">
            <v>700</v>
          </cell>
          <cell r="CQ82">
            <v>291.666666666666</v>
          </cell>
          <cell r="CR82" t="str">
            <v>Non</v>
          </cell>
          <cell r="CS82">
            <v>700</v>
          </cell>
          <cell r="CT82">
            <v>291.666666666666</v>
          </cell>
          <cell r="CU82" t="str">
            <v>Oui</v>
          </cell>
          <cell r="CV82" t="str">
            <v>Bidon/Bouteille fermée.</v>
          </cell>
          <cell r="CW82" t="str">
            <v>Oui</v>
          </cell>
          <cell r="CX82">
            <v>1000</v>
          </cell>
          <cell r="CY82" t="str">
            <v/>
          </cell>
          <cell r="CZ82" t="str">
            <v/>
          </cell>
          <cell r="DA82" t="str">
            <v/>
          </cell>
          <cell r="DB82" t="str">
            <v/>
          </cell>
          <cell r="DC82" t="str">
            <v/>
          </cell>
          <cell r="DD82" t="str">
            <v/>
          </cell>
          <cell r="DE82" t="str">
            <v>NA</v>
          </cell>
          <cell r="DF82">
            <v>1000</v>
          </cell>
          <cell r="DG82" t="str">
            <v>Oui</v>
          </cell>
          <cell r="DH82" t="str">
            <v>Oui</v>
          </cell>
          <cell r="DI82" t="str">
            <v>Changement du taux de change de la Gourde Pas assez d'argent Article trop cher</v>
          </cell>
          <cell r="DJ82">
            <v>1</v>
          </cell>
          <cell r="DK82">
            <v>0</v>
          </cell>
          <cell r="DL82">
            <v>0</v>
          </cell>
          <cell r="DM82">
            <v>0</v>
          </cell>
          <cell r="DN82">
            <v>1</v>
          </cell>
          <cell r="DO82">
            <v>1</v>
          </cell>
          <cell r="DP82">
            <v>0</v>
          </cell>
          <cell r="DQ82">
            <v>0</v>
          </cell>
          <cell r="DR82">
            <v>0</v>
          </cell>
          <cell r="DS82">
            <v>0</v>
          </cell>
          <cell r="DT82">
            <v>0</v>
          </cell>
          <cell r="DU82">
            <v>0</v>
          </cell>
          <cell r="DV82">
            <v>0</v>
          </cell>
          <cell r="DW82">
            <v>0</v>
          </cell>
          <cell r="DX82" t="str">
            <v/>
          </cell>
          <cell r="DY82" t="str">
            <v>Haricot rouge</v>
          </cell>
          <cell r="DZ82">
            <v>0</v>
          </cell>
          <cell r="EA82">
            <v>0</v>
          </cell>
          <cell r="EB82">
            <v>0</v>
          </cell>
          <cell r="EC82">
            <v>0</v>
          </cell>
          <cell r="ED82">
            <v>0</v>
          </cell>
          <cell r="EE82">
            <v>1</v>
          </cell>
          <cell r="EF82">
            <v>0</v>
          </cell>
          <cell r="EG82">
            <v>0</v>
          </cell>
          <cell r="EH82" t="str">
            <v>Oui</v>
          </cell>
          <cell r="EI82" t="str">
            <v>Non</v>
          </cell>
          <cell r="EJ82" t="str">
            <v>Oui</v>
          </cell>
          <cell r="EK82" t="str">
            <v>Nord</v>
          </cell>
          <cell r="EL82" t="str">
            <v>Meme</v>
          </cell>
          <cell r="EM82" t="str">
            <v>Cap-Haïtien</v>
          </cell>
          <cell r="EN82" t="str">
            <v>Différent</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Non</v>
          </cell>
          <cell r="IG82" t="str">
            <v/>
          </cell>
          <cell r="IH82" t="str">
            <v/>
          </cell>
          <cell r="II82" t="str">
            <v/>
          </cell>
          <cell r="IJ82" t="str">
            <v/>
          </cell>
          <cell r="IK82" t="str">
            <v/>
          </cell>
          <cell r="IL82" t="str">
            <v/>
          </cell>
          <cell r="IM82" t="str">
            <v/>
          </cell>
          <cell r="IN82" t="str">
            <v/>
          </cell>
          <cell r="IO82" t="str">
            <v>Augmentation des prix</v>
          </cell>
          <cell r="IP82">
            <v>0</v>
          </cell>
          <cell r="IQ82">
            <v>0</v>
          </cell>
          <cell r="IR82">
            <v>1</v>
          </cell>
          <cell r="IS82">
            <v>0</v>
          </cell>
          <cell r="IT82">
            <v>0</v>
          </cell>
          <cell r="IU82">
            <v>0</v>
          </cell>
          <cell r="IV82">
            <v>0</v>
          </cell>
          <cell r="IW82">
            <v>0</v>
          </cell>
          <cell r="IX82" t="str">
            <v/>
          </cell>
          <cell r="IY82" t="str">
            <v>Non</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cell r="JX82" t="str">
            <v/>
          </cell>
          <cell r="JY82" t="str">
            <v/>
          </cell>
          <cell r="JZ82" t="str">
            <v/>
          </cell>
          <cell r="KA82" t="str">
            <v/>
          </cell>
          <cell r="KB82" t="str">
            <v/>
          </cell>
          <cell r="KC82" t="str">
            <v/>
          </cell>
          <cell r="KD82" t="str">
            <v/>
          </cell>
          <cell r="KE82" t="str">
            <v/>
          </cell>
          <cell r="KF82" t="str">
            <v/>
          </cell>
          <cell r="KG82" t="str">
            <v/>
          </cell>
          <cell r="KH82" t="str">
            <v/>
          </cell>
          <cell r="KI82" t="str">
            <v/>
          </cell>
          <cell r="KJ82" t="str">
            <v/>
          </cell>
          <cell r="KK82" t="str">
            <v/>
          </cell>
          <cell r="KL82" t="str">
            <v/>
          </cell>
          <cell r="KM82" t="str">
            <v/>
          </cell>
          <cell r="KN82" t="str">
            <v/>
          </cell>
          <cell r="KO82" t="str">
            <v/>
          </cell>
          <cell r="KP82" t="str">
            <v/>
          </cell>
          <cell r="KQ82" t="str">
            <v/>
          </cell>
          <cell r="KR82" t="str">
            <v/>
          </cell>
          <cell r="KS82" t="str">
            <v/>
          </cell>
          <cell r="KT82" t="str">
            <v/>
          </cell>
          <cell r="KU82" t="str">
            <v/>
          </cell>
          <cell r="KV82" t="str">
            <v/>
          </cell>
          <cell r="KW82" t="str">
            <v/>
          </cell>
          <cell r="KX82" t="str">
            <v/>
          </cell>
          <cell r="KY82" t="str">
            <v/>
          </cell>
          <cell r="KZ82" t="str">
            <v/>
          </cell>
          <cell r="LA82" t="str">
            <v/>
          </cell>
          <cell r="LB82" t="str">
            <v/>
          </cell>
          <cell r="LC82" t="str">
            <v/>
          </cell>
          <cell r="LD82" t="str">
            <v/>
          </cell>
          <cell r="LE82" t="str">
            <v/>
          </cell>
          <cell r="LF82" t="str">
            <v/>
          </cell>
          <cell r="LG82" t="str">
            <v/>
          </cell>
          <cell r="LH82" t="str">
            <v/>
          </cell>
          <cell r="LI82" t="str">
            <v/>
          </cell>
          <cell r="LJ82" t="str">
            <v/>
          </cell>
          <cell r="LK82" t="str">
            <v/>
          </cell>
          <cell r="LL82" t="str">
            <v/>
          </cell>
          <cell r="LM82" t="str">
            <v/>
          </cell>
          <cell r="LN82" t="str">
            <v/>
          </cell>
          <cell r="LO82" t="str">
            <v/>
          </cell>
          <cell r="LP82" t="str">
            <v/>
          </cell>
          <cell r="LQ82" t="str">
            <v/>
          </cell>
          <cell r="LR82" t="str">
            <v/>
          </cell>
          <cell r="LS82" t="str">
            <v/>
          </cell>
          <cell r="LT82" t="str">
            <v/>
          </cell>
          <cell r="LU82" t="str">
            <v/>
          </cell>
          <cell r="LV82" t="str">
            <v/>
          </cell>
          <cell r="LW82" t="str">
            <v/>
          </cell>
          <cell r="LX82" t="str">
            <v/>
          </cell>
          <cell r="LY82" t="str">
            <v/>
          </cell>
          <cell r="LZ82" t="str">
            <v/>
          </cell>
          <cell r="MA82" t="str">
            <v/>
          </cell>
          <cell r="MB82" t="str">
            <v/>
          </cell>
          <cell r="MC82" t="str">
            <v/>
          </cell>
          <cell r="MD82" t="str">
            <v/>
          </cell>
          <cell r="ME82" t="str">
            <v/>
          </cell>
          <cell r="MF82" t="str">
            <v/>
          </cell>
          <cell r="MG82" t="str">
            <v/>
          </cell>
          <cell r="MH82" t="str">
            <v/>
          </cell>
          <cell r="MI82" t="str">
            <v/>
          </cell>
          <cell r="MJ82" t="str">
            <v/>
          </cell>
          <cell r="MK82" t="str">
            <v/>
          </cell>
          <cell r="ML82" t="str">
            <v/>
          </cell>
          <cell r="MM82" t="str">
            <v/>
          </cell>
          <cell r="MN82" t="str">
            <v/>
          </cell>
          <cell r="MO82" t="str">
            <v/>
          </cell>
          <cell r="MP82" t="str">
            <v/>
          </cell>
          <cell r="MQ82" t="str">
            <v/>
          </cell>
          <cell r="MR82" t="str">
            <v/>
          </cell>
          <cell r="MS82" t="str">
            <v/>
          </cell>
          <cell r="MT82" t="str">
            <v/>
          </cell>
          <cell r="MU82" t="str">
            <v/>
          </cell>
          <cell r="MV82" t="str">
            <v/>
          </cell>
          <cell r="MW82" t="str">
            <v/>
          </cell>
          <cell r="MX82" t="str">
            <v/>
          </cell>
          <cell r="MY82" t="str">
            <v/>
          </cell>
          <cell r="MZ82" t="str">
            <v/>
          </cell>
          <cell r="NA82" t="str">
            <v/>
          </cell>
          <cell r="NB82" t="str">
            <v/>
          </cell>
          <cell r="NC82" t="str">
            <v/>
          </cell>
          <cell r="ND82" t="str">
            <v/>
          </cell>
          <cell r="NE82" t="str">
            <v/>
          </cell>
          <cell r="NF82" t="str">
            <v/>
          </cell>
          <cell r="NG82" t="str">
            <v/>
          </cell>
          <cell r="NH82" t="str">
            <v/>
          </cell>
          <cell r="NI82" t="str">
            <v/>
          </cell>
          <cell r="NJ82" t="str">
            <v/>
          </cell>
          <cell r="NK82" t="str">
            <v/>
          </cell>
          <cell r="NL82" t="str">
            <v/>
          </cell>
          <cell r="NM82" t="str">
            <v/>
          </cell>
          <cell r="NN82" t="str">
            <v/>
          </cell>
          <cell r="NO82" t="str">
            <v/>
          </cell>
          <cell r="NP82" t="str">
            <v/>
          </cell>
          <cell r="NQ82" t="str">
            <v/>
          </cell>
          <cell r="NR82" t="str">
            <v/>
          </cell>
          <cell r="NS82" t="str">
            <v/>
          </cell>
          <cell r="NT82" t="str">
            <v/>
          </cell>
          <cell r="NU82" t="str">
            <v/>
          </cell>
          <cell r="NV82" t="str">
            <v/>
          </cell>
          <cell r="NW82" t="str">
            <v/>
          </cell>
          <cell r="NX82" t="str">
            <v/>
          </cell>
          <cell r="NY82" t="str">
            <v/>
          </cell>
          <cell r="NZ82" t="str">
            <v/>
          </cell>
          <cell r="OA82" t="str">
            <v/>
          </cell>
          <cell r="OB82" t="str">
            <v/>
          </cell>
          <cell r="OC82" t="str">
            <v/>
          </cell>
          <cell r="OD82" t="str">
            <v/>
          </cell>
          <cell r="OE82" t="str">
            <v/>
          </cell>
          <cell r="OF82" t="str">
            <v/>
          </cell>
          <cell r="OG82" t="str">
            <v/>
          </cell>
          <cell r="OH82" t="str">
            <v/>
          </cell>
          <cell r="OI82" t="str">
            <v/>
          </cell>
          <cell r="OJ82" t="str">
            <v/>
          </cell>
          <cell r="OK82" t="str">
            <v/>
          </cell>
          <cell r="OL82" t="str">
            <v/>
          </cell>
          <cell r="OM82" t="str">
            <v/>
          </cell>
          <cell r="ON82" t="str">
            <v/>
          </cell>
          <cell r="OO82" t="str">
            <v/>
          </cell>
          <cell r="OP82" t="str">
            <v/>
          </cell>
          <cell r="OQ82" t="str">
            <v/>
          </cell>
          <cell r="OR82" t="str">
            <v/>
          </cell>
          <cell r="OS82" t="str">
            <v/>
          </cell>
          <cell r="OT82" t="str">
            <v/>
          </cell>
          <cell r="OU82" t="str">
            <v/>
          </cell>
          <cell r="OV82" t="str">
            <v/>
          </cell>
          <cell r="OW82" t="str">
            <v/>
          </cell>
          <cell r="OX82" t="str">
            <v/>
          </cell>
          <cell r="OY82" t="str">
            <v/>
          </cell>
          <cell r="OZ82" t="str">
            <v/>
          </cell>
          <cell r="PA82" t="str">
            <v/>
          </cell>
          <cell r="PB82" t="str">
            <v/>
          </cell>
          <cell r="PC82" t="str">
            <v/>
          </cell>
          <cell r="PD82" t="str">
            <v/>
          </cell>
          <cell r="PE82" t="str">
            <v/>
          </cell>
          <cell r="PF82" t="str">
            <v/>
          </cell>
          <cell r="PG82" t="str">
            <v/>
          </cell>
          <cell r="PH82" t="str">
            <v/>
          </cell>
          <cell r="PI82" t="str">
            <v/>
          </cell>
          <cell r="PJ82" t="str">
            <v/>
          </cell>
          <cell r="PK82" t="str">
            <v/>
          </cell>
          <cell r="PL82" t="str">
            <v/>
          </cell>
          <cell r="PM82" t="str">
            <v/>
          </cell>
          <cell r="PN82" t="str">
            <v/>
          </cell>
          <cell r="PO82" t="str">
            <v/>
          </cell>
          <cell r="PP82" t="str">
            <v/>
          </cell>
          <cell r="PQ82" t="str">
            <v/>
          </cell>
          <cell r="PR82" t="str">
            <v/>
          </cell>
          <cell r="PS82" t="str">
            <v/>
          </cell>
          <cell r="PT82" t="str">
            <v/>
          </cell>
          <cell r="PU82" t="str">
            <v/>
          </cell>
          <cell r="PV82" t="str">
            <v/>
          </cell>
          <cell r="PW82" t="str">
            <v/>
          </cell>
          <cell r="PX82" t="str">
            <v/>
          </cell>
          <cell r="PY82" t="str">
            <v/>
          </cell>
          <cell r="PZ82" t="str">
            <v/>
          </cell>
          <cell r="QA82" t="str">
            <v/>
          </cell>
          <cell r="QB82" t="str">
            <v/>
          </cell>
          <cell r="QC82" t="str">
            <v/>
          </cell>
          <cell r="QD82" t="str">
            <v/>
          </cell>
          <cell r="QE82" t="str">
            <v/>
          </cell>
          <cell r="QF82" t="str">
            <v/>
          </cell>
          <cell r="QG82" t="str">
            <v/>
          </cell>
          <cell r="QH82" t="str">
            <v/>
          </cell>
          <cell r="QI82" t="str">
            <v/>
          </cell>
          <cell r="QJ82" t="str">
            <v/>
          </cell>
          <cell r="QK82" t="str">
            <v/>
          </cell>
          <cell r="QL82" t="str">
            <v/>
          </cell>
          <cell r="QM82" t="str">
            <v/>
          </cell>
          <cell r="QN82" t="str">
            <v/>
          </cell>
          <cell r="QO82" t="str">
            <v/>
          </cell>
          <cell r="QP82" t="str">
            <v/>
          </cell>
          <cell r="QQ82" t="str">
            <v/>
          </cell>
          <cell r="QR82" t="str">
            <v/>
          </cell>
          <cell r="QS82" t="str">
            <v/>
          </cell>
          <cell r="QT82" t="str">
            <v/>
          </cell>
          <cell r="QU82" t="str">
            <v/>
          </cell>
          <cell r="QV82" t="str">
            <v/>
          </cell>
          <cell r="QW82" t="str">
            <v/>
          </cell>
          <cell r="QX82" t="str">
            <v/>
          </cell>
          <cell r="QY82" t="str">
            <v/>
          </cell>
          <cell r="QZ82" t="str">
            <v/>
          </cell>
          <cell r="RA82" t="str">
            <v/>
          </cell>
          <cell r="RB82" t="str">
            <v/>
          </cell>
          <cell r="RC82" t="str">
            <v/>
          </cell>
          <cell r="RD82" t="str">
            <v/>
          </cell>
          <cell r="RE82" t="str">
            <v/>
          </cell>
          <cell r="RF82" t="str">
            <v/>
          </cell>
          <cell r="RG82" t="str">
            <v/>
          </cell>
          <cell r="RH82" t="str">
            <v/>
          </cell>
          <cell r="RI82" t="str">
            <v/>
          </cell>
          <cell r="RJ82" t="str">
            <v/>
          </cell>
          <cell r="RK82" t="str">
            <v/>
          </cell>
          <cell r="RL82" t="str">
            <v/>
          </cell>
          <cell r="RM82" t="str">
            <v/>
          </cell>
          <cell r="RN82" t="str">
            <v/>
          </cell>
          <cell r="RO82" t="str">
            <v/>
          </cell>
          <cell r="RP82" t="str">
            <v/>
          </cell>
          <cell r="RQ82" t="str">
            <v/>
          </cell>
          <cell r="RR82" t="str">
            <v/>
          </cell>
          <cell r="RS82" t="str">
            <v/>
          </cell>
          <cell r="RT82" t="str">
            <v/>
          </cell>
          <cell r="RU82" t="str">
            <v/>
          </cell>
          <cell r="RV82" t="str">
            <v/>
          </cell>
          <cell r="RW82" t="str">
            <v/>
          </cell>
          <cell r="RX82" t="str">
            <v/>
          </cell>
          <cell r="RY82" t="str">
            <v/>
          </cell>
          <cell r="RZ82" t="str">
            <v/>
          </cell>
          <cell r="SA82" t="str">
            <v/>
          </cell>
          <cell r="SB82" t="str">
            <v/>
          </cell>
          <cell r="SC82" t="str">
            <v/>
          </cell>
          <cell r="SD82" t="str">
            <v/>
          </cell>
          <cell r="SE82" t="str">
            <v/>
          </cell>
          <cell r="SF82" t="str">
            <v/>
          </cell>
          <cell r="SG82" t="str">
            <v/>
          </cell>
          <cell r="SH82" t="str">
            <v/>
          </cell>
          <cell r="SI82" t="str">
            <v/>
          </cell>
          <cell r="SJ82" t="str">
            <v/>
          </cell>
          <cell r="SK82" t="str">
            <v/>
          </cell>
          <cell r="SL82" t="str">
            <v/>
          </cell>
          <cell r="SM82" t="str">
            <v/>
          </cell>
          <cell r="SN82" t="str">
            <v/>
          </cell>
          <cell r="SO82" t="str">
            <v/>
          </cell>
          <cell r="SP82" t="str">
            <v/>
          </cell>
          <cell r="SQ82" t="str">
            <v/>
          </cell>
          <cell r="SR82" t="str">
            <v/>
          </cell>
          <cell r="SS82" t="str">
            <v/>
          </cell>
          <cell r="ST82" t="str">
            <v/>
          </cell>
          <cell r="SU82" t="str">
            <v/>
          </cell>
          <cell r="SV82" t="str">
            <v/>
          </cell>
          <cell r="SW82" t="str">
            <v/>
          </cell>
          <cell r="SX82" t="str">
            <v/>
          </cell>
          <cell r="SY82" t="str">
            <v/>
          </cell>
          <cell r="SZ82" t="str">
            <v/>
          </cell>
          <cell r="TA82" t="str">
            <v/>
          </cell>
          <cell r="TB82" t="str">
            <v/>
          </cell>
          <cell r="TC82" t="str">
            <v/>
          </cell>
          <cell r="TD82" t="str">
            <v/>
          </cell>
          <cell r="TE82" t="str">
            <v/>
          </cell>
          <cell r="TF82" t="str">
            <v/>
          </cell>
          <cell r="TG82" t="str">
            <v/>
          </cell>
          <cell r="TH82" t="str">
            <v/>
          </cell>
          <cell r="TI82" t="str">
            <v/>
          </cell>
          <cell r="TJ82" t="str">
            <v/>
          </cell>
          <cell r="TK82" t="str">
            <v/>
          </cell>
          <cell r="TL82" t="str">
            <v/>
          </cell>
          <cell r="TM82" t="str">
            <v/>
          </cell>
          <cell r="TN82">
            <v>0</v>
          </cell>
          <cell r="TO82">
            <v>0</v>
          </cell>
          <cell r="TP82">
            <v>0</v>
          </cell>
          <cell r="TQ82">
            <v>0</v>
          </cell>
          <cell r="TR82">
            <v>0</v>
          </cell>
          <cell r="TS82" t="str">
            <v/>
          </cell>
          <cell r="TT82" t="str">
            <v/>
          </cell>
          <cell r="TU82">
            <v>237886568</v>
          </cell>
          <cell r="TV82" t="str">
            <v>c3a44eaf-2d85-4a3e-8312-4f76dcdc996a</v>
          </cell>
          <cell r="TW82">
            <v>44532.096504629633</v>
          </cell>
          <cell r="TX82" t="str">
            <v/>
          </cell>
          <cell r="TY82" t="str">
            <v/>
          </cell>
          <cell r="TZ82" t="str">
            <v>submitted_via_web</v>
          </cell>
          <cell r="UA82" t="str">
            <v>icsm_haiti</v>
          </cell>
          <cell r="UB82" t="str">
            <v/>
          </cell>
          <cell r="UC82">
            <v>84</v>
          </cell>
          <cell r="UD82" t="str">
            <v/>
          </cell>
        </row>
        <row r="83">
          <cell r="D83">
            <v>44531.596893622693</v>
          </cell>
          <cell r="E83">
            <v>44531.728617893517</v>
          </cell>
          <cell r="F83">
            <v>44531</v>
          </cell>
          <cell r="H83" t="str">
            <v>audit.csv</v>
          </cell>
          <cell r="I83" t="str">
            <v>icsm_haiti</v>
          </cell>
          <cell r="J83" t="str">
            <v/>
          </cell>
          <cell r="K83" t="str">
            <v/>
          </cell>
          <cell r="L83">
            <v>44531</v>
          </cell>
          <cell r="M83" t="str">
            <v>WFP</v>
          </cell>
          <cell r="N83" t="str">
            <v/>
          </cell>
          <cell r="O83" t="str">
            <v>wfp</v>
          </cell>
          <cell r="P83" t="str">
            <v>WFP</v>
          </cell>
          <cell r="Q83" t="str">
            <v>WFP</v>
          </cell>
          <cell r="R83" t="str">
            <v>nord_JFP02</v>
          </cell>
          <cell r="S83" t="str">
            <v/>
          </cell>
          <cell r="T83" t="str">
            <v>wfp_jfp02</v>
          </cell>
          <cell r="U83" t="str">
            <v>nord_JFP02</v>
          </cell>
          <cell r="V83" t="str">
            <v>nord_JFP02</v>
          </cell>
          <cell r="W83" t="str">
            <v>Nord</v>
          </cell>
          <cell r="X83" t="str">
            <v>Limonade</v>
          </cell>
          <cell r="Y83" t="str">
            <v>HT0313</v>
          </cell>
          <cell r="Z83" t="str">
            <v>Limonade</v>
          </cell>
          <cell r="AA83" t="str">
            <v>1re Section Basse Plaine</v>
          </cell>
          <cell r="AB83" t="str">
            <v>HT0313-01</v>
          </cell>
          <cell r="AC83" t="str">
            <v>1re Section Basse Plaine</v>
          </cell>
          <cell r="AD83" t="str">
            <v>Limonade</v>
          </cell>
          <cell r="AE83" t="str">
            <v/>
          </cell>
          <cell r="AF83" t="str">
            <v>lim_1</v>
          </cell>
          <cell r="AG83" t="str">
            <v>Limonade</v>
          </cell>
          <cell r="AH83" t="str">
            <v>Limonade</v>
          </cell>
          <cell r="AI83" t="str">
            <v>Marché principal de Limonade</v>
          </cell>
          <cell r="AJ83" t="str">
            <v/>
          </cell>
          <cell r="AK83" t="str">
            <v>Limonade</v>
          </cell>
          <cell r="AL83" t="str">
            <v>Marché principal de Limonade</v>
          </cell>
          <cell r="AM83" t="str">
            <v>Marché principal de Limonade</v>
          </cell>
          <cell r="AN83" t="str">
            <v>Milieu urbain</v>
          </cell>
          <cell r="AO83" t="str">
            <v>Enquête auprès d'un marchand</v>
          </cell>
          <cell r="AP83" t="str">
            <v>Oui</v>
          </cell>
          <cell r="AQ83" t="str">
            <v/>
          </cell>
          <cell r="AR83" t="str">
            <v>Oui</v>
          </cell>
          <cell r="AS83" t="str">
            <v/>
          </cell>
          <cell r="AT83" t="str">
            <v>Femme</v>
          </cell>
          <cell r="AU83">
            <v>44531</v>
          </cell>
          <cell r="AV83">
            <v>44531</v>
          </cell>
          <cell r="AW83" t="str">
            <v>Détaillant sur une table</v>
          </cell>
          <cell r="AX83" t="str">
            <v/>
          </cell>
          <cell r="AY83" t="str">
            <v>Produits et Ustensiles d'hygiène et assainissement</v>
          </cell>
          <cell r="AZ83">
            <v>0</v>
          </cell>
          <cell r="BA83">
            <v>1</v>
          </cell>
          <cell r="BB83">
            <v>0</v>
          </cell>
          <cell r="BC83">
            <v>0</v>
          </cell>
          <cell r="BD83" t="str">
            <v>wash</v>
          </cell>
          <cell r="BE83" t="str">
            <v>Produits et Ustensiles d'hygiène et assainissement</v>
          </cell>
          <cell r="BF83" t="str">
            <v>En espèces (Gourde)</v>
          </cell>
          <cell r="BG83">
            <v>1</v>
          </cell>
          <cell r="BH83">
            <v>0</v>
          </cell>
          <cell r="BI83">
            <v>0</v>
          </cell>
          <cell r="BJ83">
            <v>0</v>
          </cell>
          <cell r="BK83">
            <v>0</v>
          </cell>
          <cell r="BL83">
            <v>0</v>
          </cell>
          <cell r="BM83">
            <v>0</v>
          </cell>
          <cell r="BN83">
            <v>0</v>
          </cell>
          <cell r="BO83">
            <v>0</v>
          </cell>
          <cell r="BP83">
            <v>0</v>
          </cell>
          <cell r="BQ83" t="str">
            <v/>
          </cell>
          <cell r="BR83" t="str">
            <v>Je ne sais pas / Je ne souhaite pas répondre</v>
          </cell>
          <cell r="BS83" t="str">
            <v>Moins de 20</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Savon lessive Brosse à dent Dentifrice Papier toilette Serviettes hygiéniques Chlore en grain (nettoyage) Savon pour se laver</v>
          </cell>
          <cell r="EP83">
            <v>1</v>
          </cell>
          <cell r="EQ83">
            <v>1</v>
          </cell>
          <cell r="ER83">
            <v>1</v>
          </cell>
          <cell r="ES83">
            <v>1</v>
          </cell>
          <cell r="ET83">
            <v>1</v>
          </cell>
          <cell r="EU83">
            <v>1</v>
          </cell>
          <cell r="EV83">
            <v>1</v>
          </cell>
          <cell r="EW83">
            <v>0</v>
          </cell>
          <cell r="EX83">
            <v>0</v>
          </cell>
          <cell r="EY83">
            <v>0</v>
          </cell>
          <cell r="EZ83">
            <v>0</v>
          </cell>
          <cell r="FA83" t="str">
            <v>Oui</v>
          </cell>
          <cell r="FB83">
            <v>35</v>
          </cell>
          <cell r="FC83">
            <v>35</v>
          </cell>
          <cell r="FD83" t="str">
            <v/>
          </cell>
          <cell r="FE83" t="str">
            <v/>
          </cell>
          <cell r="FF83" t="str">
            <v/>
          </cell>
          <cell r="FG83">
            <v>35</v>
          </cell>
          <cell r="FH83" t="str">
            <v>Non</v>
          </cell>
          <cell r="FI83">
            <v>20</v>
          </cell>
          <cell r="FJ83" t="str">
            <v>Non</v>
          </cell>
          <cell r="FK83">
            <v>25</v>
          </cell>
          <cell r="FL83" t="str">
            <v>Non</v>
          </cell>
          <cell r="FM83" t="str">
            <v>Oui</v>
          </cell>
          <cell r="FN83">
            <v>25</v>
          </cell>
          <cell r="FO83" t="str">
            <v/>
          </cell>
          <cell r="FP83" t="str">
            <v/>
          </cell>
          <cell r="FQ83">
            <v>25</v>
          </cell>
          <cell r="FR83" t="str">
            <v>Non</v>
          </cell>
          <cell r="FS83" t="str">
            <v>Oui</v>
          </cell>
          <cell r="FT83">
            <v>100</v>
          </cell>
          <cell r="FU83" t="str">
            <v/>
          </cell>
          <cell r="FV83" t="str">
            <v/>
          </cell>
          <cell r="FW83">
            <v>100</v>
          </cell>
          <cell r="FX83" t="str">
            <v>Non</v>
          </cell>
          <cell r="FY83" t="str">
            <v>Oui</v>
          </cell>
          <cell r="FZ83">
            <v>100</v>
          </cell>
          <cell r="GA83" t="str">
            <v/>
          </cell>
          <cell r="GB83" t="str">
            <v/>
          </cell>
          <cell r="GC83" t="str">
            <v/>
          </cell>
          <cell r="GD83">
            <v>100</v>
          </cell>
          <cell r="GE83" t="str">
            <v>Oui</v>
          </cell>
          <cell r="GF83" t="str">
            <v>Oui</v>
          </cell>
          <cell r="GG83" t="str">
            <v/>
          </cell>
          <cell r="GH83">
            <v>10</v>
          </cell>
          <cell r="GI83" t="str">
            <v/>
          </cell>
          <cell r="GJ83" t="str">
            <v/>
          </cell>
          <cell r="GK83" t="str">
            <v/>
          </cell>
          <cell r="GL83" t="str">
            <v/>
          </cell>
          <cell r="GM83" t="str">
            <v/>
          </cell>
          <cell r="GN83" t="str">
            <v/>
          </cell>
          <cell r="GO83" t="str">
            <v>Non</v>
          </cell>
          <cell r="GP83" t="str">
            <v>NA</v>
          </cell>
          <cell r="GQ83">
            <v>10</v>
          </cell>
          <cell r="GR83" t="str">
            <v/>
          </cell>
          <cell r="GS83" t="str">
            <v/>
          </cell>
          <cell r="GT83" t="str">
            <v/>
          </cell>
          <cell r="GU83" t="str">
            <v>Oui</v>
          </cell>
          <cell r="GV83" t="str">
            <v>Problèmes liés au transport ou au carburant</v>
          </cell>
          <cell r="GW83">
            <v>0</v>
          </cell>
          <cell r="GX83">
            <v>1</v>
          </cell>
          <cell r="GY83">
            <v>0</v>
          </cell>
          <cell r="GZ83">
            <v>0</v>
          </cell>
          <cell r="HA83">
            <v>0</v>
          </cell>
          <cell r="HB83">
            <v>0</v>
          </cell>
          <cell r="HC83">
            <v>0</v>
          </cell>
          <cell r="HD83">
            <v>0</v>
          </cell>
          <cell r="HE83">
            <v>0</v>
          </cell>
          <cell r="HF83">
            <v>0</v>
          </cell>
          <cell r="HG83">
            <v>0</v>
          </cell>
          <cell r="HH83">
            <v>0</v>
          </cell>
          <cell r="HI83">
            <v>0</v>
          </cell>
          <cell r="HJ83" t="str">
            <v/>
          </cell>
          <cell r="HK83" t="str">
            <v>Chlore en grain (nettoyage)</v>
          </cell>
          <cell r="HL83">
            <v>0</v>
          </cell>
          <cell r="HM83">
            <v>0</v>
          </cell>
          <cell r="HN83">
            <v>0</v>
          </cell>
          <cell r="HO83">
            <v>0</v>
          </cell>
          <cell r="HP83">
            <v>0</v>
          </cell>
          <cell r="HQ83">
            <v>1</v>
          </cell>
          <cell r="HR83">
            <v>0</v>
          </cell>
          <cell r="HS83">
            <v>0</v>
          </cell>
          <cell r="HT83">
            <v>0</v>
          </cell>
          <cell r="HU83">
            <v>0</v>
          </cell>
          <cell r="HV83">
            <v>0</v>
          </cell>
          <cell r="HW83" t="str">
            <v>Non</v>
          </cell>
          <cell r="HX83" t="str">
            <v>Non</v>
          </cell>
          <cell r="HY83" t="str">
            <v>Oui</v>
          </cell>
          <cell r="HZ83" t="str">
            <v>Nord</v>
          </cell>
          <cell r="IA83" t="str">
            <v>Meme</v>
          </cell>
          <cell r="IB83" t="str">
            <v>Cap-Haïtien</v>
          </cell>
          <cell r="IC83" t="str">
            <v>Différent</v>
          </cell>
          <cell r="ID83" t="str">
            <v/>
          </cell>
          <cell r="IE83" t="str">
            <v/>
          </cell>
          <cell r="IF83" t="str">
            <v>Non</v>
          </cell>
          <cell r="IG83" t="str">
            <v/>
          </cell>
          <cell r="IH83" t="str">
            <v/>
          </cell>
          <cell r="II83" t="str">
            <v/>
          </cell>
          <cell r="IJ83" t="str">
            <v/>
          </cell>
          <cell r="IK83" t="str">
            <v/>
          </cell>
          <cell r="IL83" t="str">
            <v/>
          </cell>
          <cell r="IM83" t="str">
            <v/>
          </cell>
          <cell r="IN83" t="str">
            <v/>
          </cell>
          <cell r="IO83" t="str">
            <v>Difficultés pour se réapprovisionner en marchandises Augmentation des prix</v>
          </cell>
          <cell r="IP83">
            <v>0</v>
          </cell>
          <cell r="IQ83">
            <v>0</v>
          </cell>
          <cell r="IR83">
            <v>1</v>
          </cell>
          <cell r="IS83">
            <v>1</v>
          </cell>
          <cell r="IT83">
            <v>0</v>
          </cell>
          <cell r="IU83">
            <v>0</v>
          </cell>
          <cell r="IV83">
            <v>0</v>
          </cell>
          <cell r="IW83">
            <v>0</v>
          </cell>
          <cell r="IX83" t="str">
            <v/>
          </cell>
          <cell r="IY83" t="str">
            <v>Non</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cell r="JX83" t="str">
            <v/>
          </cell>
          <cell r="JY83" t="str">
            <v/>
          </cell>
          <cell r="JZ83" t="str">
            <v/>
          </cell>
          <cell r="KA83" t="str">
            <v/>
          </cell>
          <cell r="KB83" t="str">
            <v/>
          </cell>
          <cell r="KC83" t="str">
            <v/>
          </cell>
          <cell r="KD83" t="str">
            <v/>
          </cell>
          <cell r="KE83" t="str">
            <v/>
          </cell>
          <cell r="KF83" t="str">
            <v/>
          </cell>
          <cell r="KG83" t="str">
            <v/>
          </cell>
          <cell r="KH83" t="str">
            <v/>
          </cell>
          <cell r="KI83" t="str">
            <v/>
          </cell>
          <cell r="KJ83" t="str">
            <v/>
          </cell>
          <cell r="KK83" t="str">
            <v/>
          </cell>
          <cell r="KL83" t="str">
            <v/>
          </cell>
          <cell r="KM83" t="str">
            <v/>
          </cell>
          <cell r="KN83" t="str">
            <v/>
          </cell>
          <cell r="KO83" t="str">
            <v/>
          </cell>
          <cell r="KP83" t="str">
            <v/>
          </cell>
          <cell r="KQ83" t="str">
            <v/>
          </cell>
          <cell r="KR83" t="str">
            <v/>
          </cell>
          <cell r="KS83" t="str">
            <v/>
          </cell>
          <cell r="KT83" t="str">
            <v/>
          </cell>
          <cell r="KU83" t="str">
            <v/>
          </cell>
          <cell r="KV83" t="str">
            <v/>
          </cell>
          <cell r="KW83" t="str">
            <v/>
          </cell>
          <cell r="KX83" t="str">
            <v/>
          </cell>
          <cell r="KY83" t="str">
            <v/>
          </cell>
          <cell r="KZ83" t="str">
            <v/>
          </cell>
          <cell r="LA83" t="str">
            <v/>
          </cell>
          <cell r="LB83" t="str">
            <v/>
          </cell>
          <cell r="LC83" t="str">
            <v/>
          </cell>
          <cell r="LD83" t="str">
            <v/>
          </cell>
          <cell r="LE83" t="str">
            <v/>
          </cell>
          <cell r="LF83" t="str">
            <v/>
          </cell>
          <cell r="LG83" t="str">
            <v/>
          </cell>
          <cell r="LH83" t="str">
            <v/>
          </cell>
          <cell r="LI83" t="str">
            <v/>
          </cell>
          <cell r="LJ83" t="str">
            <v/>
          </cell>
          <cell r="LK83" t="str">
            <v/>
          </cell>
          <cell r="LL83" t="str">
            <v/>
          </cell>
          <cell r="LM83" t="str">
            <v/>
          </cell>
          <cell r="LN83" t="str">
            <v/>
          </cell>
          <cell r="LO83" t="str">
            <v/>
          </cell>
          <cell r="LP83" t="str">
            <v/>
          </cell>
          <cell r="LQ83" t="str">
            <v/>
          </cell>
          <cell r="LR83" t="str">
            <v/>
          </cell>
          <cell r="LS83" t="str">
            <v/>
          </cell>
          <cell r="LT83" t="str">
            <v/>
          </cell>
          <cell r="LU83" t="str">
            <v/>
          </cell>
          <cell r="LV83" t="str">
            <v/>
          </cell>
          <cell r="LW83" t="str">
            <v/>
          </cell>
          <cell r="LX83" t="str">
            <v/>
          </cell>
          <cell r="LY83" t="str">
            <v/>
          </cell>
          <cell r="LZ83" t="str">
            <v/>
          </cell>
          <cell r="MA83" t="str">
            <v/>
          </cell>
          <cell r="MB83" t="str">
            <v/>
          </cell>
          <cell r="MC83" t="str">
            <v/>
          </cell>
          <cell r="MD83" t="str">
            <v/>
          </cell>
          <cell r="ME83" t="str">
            <v/>
          </cell>
          <cell r="MF83" t="str">
            <v/>
          </cell>
          <cell r="MG83" t="str">
            <v/>
          </cell>
          <cell r="MH83" t="str">
            <v/>
          </cell>
          <cell r="MI83" t="str">
            <v/>
          </cell>
          <cell r="MJ83" t="str">
            <v/>
          </cell>
          <cell r="MK83" t="str">
            <v/>
          </cell>
          <cell r="ML83" t="str">
            <v/>
          </cell>
          <cell r="MM83" t="str">
            <v/>
          </cell>
          <cell r="MN83" t="str">
            <v/>
          </cell>
          <cell r="MO83" t="str">
            <v/>
          </cell>
          <cell r="MP83" t="str">
            <v/>
          </cell>
          <cell r="MQ83" t="str">
            <v/>
          </cell>
          <cell r="MR83" t="str">
            <v/>
          </cell>
          <cell r="MS83" t="str">
            <v/>
          </cell>
          <cell r="MT83" t="str">
            <v/>
          </cell>
          <cell r="MU83" t="str">
            <v/>
          </cell>
          <cell r="MV83" t="str">
            <v/>
          </cell>
          <cell r="MW83" t="str">
            <v/>
          </cell>
          <cell r="MX83" t="str">
            <v/>
          </cell>
          <cell r="MY83" t="str">
            <v/>
          </cell>
          <cell r="MZ83" t="str">
            <v/>
          </cell>
          <cell r="NA83" t="str">
            <v/>
          </cell>
          <cell r="NB83" t="str">
            <v/>
          </cell>
          <cell r="NC83" t="str">
            <v/>
          </cell>
          <cell r="ND83" t="str">
            <v/>
          </cell>
          <cell r="NE83" t="str">
            <v/>
          </cell>
          <cell r="NF83" t="str">
            <v/>
          </cell>
          <cell r="NG83" t="str">
            <v/>
          </cell>
          <cell r="NH83" t="str">
            <v/>
          </cell>
          <cell r="NI83" t="str">
            <v/>
          </cell>
          <cell r="NJ83" t="str">
            <v/>
          </cell>
          <cell r="NK83" t="str">
            <v/>
          </cell>
          <cell r="NL83" t="str">
            <v/>
          </cell>
          <cell r="NM83" t="str">
            <v/>
          </cell>
          <cell r="NN83" t="str">
            <v/>
          </cell>
          <cell r="NO83" t="str">
            <v/>
          </cell>
          <cell r="NP83" t="str">
            <v/>
          </cell>
          <cell r="NQ83" t="str">
            <v/>
          </cell>
          <cell r="NR83" t="str">
            <v/>
          </cell>
          <cell r="NS83" t="str">
            <v/>
          </cell>
          <cell r="NT83" t="str">
            <v/>
          </cell>
          <cell r="NU83" t="str">
            <v/>
          </cell>
          <cell r="NV83" t="str">
            <v/>
          </cell>
          <cell r="NW83" t="str">
            <v/>
          </cell>
          <cell r="NX83" t="str">
            <v/>
          </cell>
          <cell r="NY83" t="str">
            <v/>
          </cell>
          <cell r="NZ83" t="str">
            <v/>
          </cell>
          <cell r="OA83" t="str">
            <v/>
          </cell>
          <cell r="OB83" t="str">
            <v/>
          </cell>
          <cell r="OC83" t="str">
            <v/>
          </cell>
          <cell r="OD83" t="str">
            <v/>
          </cell>
          <cell r="OE83" t="str">
            <v/>
          </cell>
          <cell r="OF83" t="str">
            <v/>
          </cell>
          <cell r="OG83" t="str">
            <v/>
          </cell>
          <cell r="OH83" t="str">
            <v/>
          </cell>
          <cell r="OI83" t="str">
            <v/>
          </cell>
          <cell r="OJ83" t="str">
            <v/>
          </cell>
          <cell r="OK83" t="str">
            <v/>
          </cell>
          <cell r="OL83" t="str">
            <v/>
          </cell>
          <cell r="OM83" t="str">
            <v/>
          </cell>
          <cell r="ON83" t="str">
            <v/>
          </cell>
          <cell r="OO83" t="str">
            <v/>
          </cell>
          <cell r="OP83" t="str">
            <v/>
          </cell>
          <cell r="OQ83" t="str">
            <v/>
          </cell>
          <cell r="OR83" t="str">
            <v/>
          </cell>
          <cell r="OS83" t="str">
            <v/>
          </cell>
          <cell r="OT83" t="str">
            <v/>
          </cell>
          <cell r="OU83" t="str">
            <v/>
          </cell>
          <cell r="OV83" t="str">
            <v/>
          </cell>
          <cell r="OW83" t="str">
            <v/>
          </cell>
          <cell r="OX83" t="str">
            <v/>
          </cell>
          <cell r="OY83" t="str">
            <v/>
          </cell>
          <cell r="OZ83" t="str">
            <v/>
          </cell>
          <cell r="PA83" t="str">
            <v/>
          </cell>
          <cell r="PB83" t="str">
            <v/>
          </cell>
          <cell r="PC83" t="str">
            <v/>
          </cell>
          <cell r="PD83" t="str">
            <v/>
          </cell>
          <cell r="PE83" t="str">
            <v/>
          </cell>
          <cell r="PF83" t="str">
            <v/>
          </cell>
          <cell r="PG83" t="str">
            <v/>
          </cell>
          <cell r="PH83" t="str">
            <v/>
          </cell>
          <cell r="PI83" t="str">
            <v/>
          </cell>
          <cell r="PJ83" t="str">
            <v/>
          </cell>
          <cell r="PK83" t="str">
            <v/>
          </cell>
          <cell r="PL83" t="str">
            <v/>
          </cell>
          <cell r="PM83" t="str">
            <v/>
          </cell>
          <cell r="PN83" t="str">
            <v/>
          </cell>
          <cell r="PO83" t="str">
            <v/>
          </cell>
          <cell r="PP83" t="str">
            <v/>
          </cell>
          <cell r="PQ83" t="str">
            <v/>
          </cell>
          <cell r="PR83" t="str">
            <v/>
          </cell>
          <cell r="PS83" t="str">
            <v/>
          </cell>
          <cell r="PT83" t="str">
            <v/>
          </cell>
          <cell r="PU83" t="str">
            <v/>
          </cell>
          <cell r="PV83" t="str">
            <v/>
          </cell>
          <cell r="PW83" t="str">
            <v/>
          </cell>
          <cell r="PX83" t="str">
            <v/>
          </cell>
          <cell r="PY83" t="str">
            <v/>
          </cell>
          <cell r="PZ83" t="str">
            <v/>
          </cell>
          <cell r="QA83" t="str">
            <v/>
          </cell>
          <cell r="QB83" t="str">
            <v/>
          </cell>
          <cell r="QC83" t="str">
            <v/>
          </cell>
          <cell r="QD83" t="str">
            <v/>
          </cell>
          <cell r="QE83" t="str">
            <v/>
          </cell>
          <cell r="QF83" t="str">
            <v/>
          </cell>
          <cell r="QG83" t="str">
            <v/>
          </cell>
          <cell r="QH83" t="str">
            <v/>
          </cell>
          <cell r="QI83" t="str">
            <v/>
          </cell>
          <cell r="QJ83" t="str">
            <v/>
          </cell>
          <cell r="QK83" t="str">
            <v/>
          </cell>
          <cell r="QL83" t="str">
            <v/>
          </cell>
          <cell r="QM83" t="str">
            <v/>
          </cell>
          <cell r="QN83" t="str">
            <v/>
          </cell>
          <cell r="QO83" t="str">
            <v/>
          </cell>
          <cell r="QP83" t="str">
            <v/>
          </cell>
          <cell r="QQ83" t="str">
            <v/>
          </cell>
          <cell r="QR83" t="str">
            <v/>
          </cell>
          <cell r="QS83" t="str">
            <v/>
          </cell>
          <cell r="QT83" t="str">
            <v/>
          </cell>
          <cell r="QU83" t="str">
            <v/>
          </cell>
          <cell r="QV83" t="str">
            <v/>
          </cell>
          <cell r="QW83" t="str">
            <v/>
          </cell>
          <cell r="QX83" t="str">
            <v/>
          </cell>
          <cell r="QY83" t="str">
            <v/>
          </cell>
          <cell r="QZ83" t="str">
            <v/>
          </cell>
          <cell r="RA83" t="str">
            <v/>
          </cell>
          <cell r="RB83" t="str">
            <v/>
          </cell>
          <cell r="RC83" t="str">
            <v/>
          </cell>
          <cell r="RD83" t="str">
            <v/>
          </cell>
          <cell r="RE83" t="str">
            <v/>
          </cell>
          <cell r="RF83" t="str">
            <v/>
          </cell>
          <cell r="RG83" t="str">
            <v/>
          </cell>
          <cell r="RH83" t="str">
            <v/>
          </cell>
          <cell r="RI83" t="str">
            <v/>
          </cell>
          <cell r="RJ83" t="str">
            <v/>
          </cell>
          <cell r="RK83" t="str">
            <v/>
          </cell>
          <cell r="RL83" t="str">
            <v/>
          </cell>
          <cell r="RM83" t="str">
            <v/>
          </cell>
          <cell r="RN83" t="str">
            <v/>
          </cell>
          <cell r="RO83" t="str">
            <v/>
          </cell>
          <cell r="RP83" t="str">
            <v/>
          </cell>
          <cell r="RQ83" t="str">
            <v/>
          </cell>
          <cell r="RR83" t="str">
            <v/>
          </cell>
          <cell r="RS83" t="str">
            <v/>
          </cell>
          <cell r="RT83" t="str">
            <v/>
          </cell>
          <cell r="RU83" t="str">
            <v/>
          </cell>
          <cell r="RV83" t="str">
            <v/>
          </cell>
          <cell r="RW83" t="str">
            <v/>
          </cell>
          <cell r="RX83" t="str">
            <v/>
          </cell>
          <cell r="RY83" t="str">
            <v/>
          </cell>
          <cell r="RZ83" t="str">
            <v/>
          </cell>
          <cell r="SA83" t="str">
            <v/>
          </cell>
          <cell r="SB83" t="str">
            <v/>
          </cell>
          <cell r="SC83" t="str">
            <v/>
          </cell>
          <cell r="SD83" t="str">
            <v/>
          </cell>
          <cell r="SE83" t="str">
            <v/>
          </cell>
          <cell r="SF83" t="str">
            <v/>
          </cell>
          <cell r="SG83" t="str">
            <v/>
          </cell>
          <cell r="SH83" t="str">
            <v/>
          </cell>
          <cell r="SI83" t="str">
            <v/>
          </cell>
          <cell r="SJ83" t="str">
            <v/>
          </cell>
          <cell r="SK83" t="str">
            <v/>
          </cell>
          <cell r="SL83" t="str">
            <v/>
          </cell>
          <cell r="SM83" t="str">
            <v/>
          </cell>
          <cell r="SN83" t="str">
            <v/>
          </cell>
          <cell r="SO83" t="str">
            <v/>
          </cell>
          <cell r="SP83" t="str">
            <v/>
          </cell>
          <cell r="SQ83" t="str">
            <v/>
          </cell>
          <cell r="SR83" t="str">
            <v/>
          </cell>
          <cell r="SS83" t="str">
            <v/>
          </cell>
          <cell r="ST83" t="str">
            <v/>
          </cell>
          <cell r="SU83" t="str">
            <v/>
          </cell>
          <cell r="SV83" t="str">
            <v/>
          </cell>
          <cell r="SW83" t="str">
            <v/>
          </cell>
          <cell r="SX83" t="str">
            <v/>
          </cell>
          <cell r="SY83" t="str">
            <v/>
          </cell>
          <cell r="SZ83" t="str">
            <v/>
          </cell>
          <cell r="TA83" t="str">
            <v/>
          </cell>
          <cell r="TB83" t="str">
            <v/>
          </cell>
          <cell r="TC83" t="str">
            <v/>
          </cell>
          <cell r="TD83" t="str">
            <v/>
          </cell>
          <cell r="TE83" t="str">
            <v/>
          </cell>
          <cell r="TF83" t="str">
            <v/>
          </cell>
          <cell r="TG83" t="str">
            <v/>
          </cell>
          <cell r="TH83" t="str">
            <v/>
          </cell>
          <cell r="TI83" t="str">
            <v/>
          </cell>
          <cell r="TJ83" t="str">
            <v/>
          </cell>
          <cell r="TK83" t="str">
            <v/>
          </cell>
          <cell r="TL83" t="str">
            <v/>
          </cell>
          <cell r="TM83" t="str">
            <v/>
          </cell>
          <cell r="TN83">
            <v>0</v>
          </cell>
          <cell r="TO83">
            <v>0</v>
          </cell>
          <cell r="TP83">
            <v>0</v>
          </cell>
          <cell r="TQ83">
            <v>0</v>
          </cell>
          <cell r="TR83">
            <v>0</v>
          </cell>
          <cell r="TS83" t="str">
            <v/>
          </cell>
          <cell r="TT83" t="str">
            <v/>
          </cell>
          <cell r="TU83">
            <v>237886571</v>
          </cell>
          <cell r="TV83" t="str">
            <v>dc86dbfc-4b6d-46c8-878f-71ddea09b50a</v>
          </cell>
          <cell r="TW83">
            <v>44532.09652777778</v>
          </cell>
          <cell r="TX83" t="str">
            <v/>
          </cell>
          <cell r="TY83" t="str">
            <v/>
          </cell>
          <cell r="TZ83" t="str">
            <v>submitted_via_web</v>
          </cell>
          <cell r="UA83" t="str">
            <v>icsm_haiti</v>
          </cell>
          <cell r="UB83" t="str">
            <v/>
          </cell>
          <cell r="UC83">
            <v>85</v>
          </cell>
          <cell r="UD83" t="str">
            <v/>
          </cell>
        </row>
        <row r="84">
          <cell r="D84">
            <v>44531.728672256948</v>
          </cell>
          <cell r="E84">
            <v>44531.786430370368</v>
          </cell>
          <cell r="F84">
            <v>44531</v>
          </cell>
          <cell r="H84" t="str">
            <v>audit.csv</v>
          </cell>
          <cell r="I84" t="str">
            <v>icsm_haiti</v>
          </cell>
          <cell r="J84" t="str">
            <v/>
          </cell>
          <cell r="K84" t="str">
            <v/>
          </cell>
          <cell r="L84">
            <v>44531</v>
          </cell>
          <cell r="M84" t="str">
            <v>WFP</v>
          </cell>
          <cell r="N84" t="str">
            <v/>
          </cell>
          <cell r="O84" t="str">
            <v>wfp</v>
          </cell>
          <cell r="P84" t="str">
            <v>WFP</v>
          </cell>
          <cell r="Q84" t="str">
            <v>WFP</v>
          </cell>
          <cell r="R84" t="str">
            <v>nord_JFP02</v>
          </cell>
          <cell r="S84" t="str">
            <v/>
          </cell>
          <cell r="T84" t="str">
            <v>wfp_jfp02</v>
          </cell>
          <cell r="U84" t="str">
            <v>nord_JFP02</v>
          </cell>
          <cell r="V84" t="str">
            <v>nord_JFP02</v>
          </cell>
          <cell r="W84" t="str">
            <v>Nord</v>
          </cell>
          <cell r="X84" t="str">
            <v>Limonade</v>
          </cell>
          <cell r="Y84" t="str">
            <v>HT0313</v>
          </cell>
          <cell r="Z84" t="str">
            <v>Limonade</v>
          </cell>
          <cell r="AA84" t="str">
            <v>1re Section Basse Plaine</v>
          </cell>
          <cell r="AB84" t="str">
            <v>HT0313-01</v>
          </cell>
          <cell r="AC84" t="str">
            <v>1re Section Basse Plaine</v>
          </cell>
          <cell r="AD84" t="str">
            <v>Limonade</v>
          </cell>
          <cell r="AE84" t="str">
            <v/>
          </cell>
          <cell r="AF84" t="str">
            <v>lim_1</v>
          </cell>
          <cell r="AG84" t="str">
            <v>Limonade</v>
          </cell>
          <cell r="AH84" t="str">
            <v>Limonade</v>
          </cell>
          <cell r="AI84" t="str">
            <v>Marché principal de Limonade</v>
          </cell>
          <cell r="AJ84" t="str">
            <v/>
          </cell>
          <cell r="AK84" t="str">
            <v>Limonade</v>
          </cell>
          <cell r="AL84" t="str">
            <v>Marché principal de Limonade</v>
          </cell>
          <cell r="AM84" t="str">
            <v>Marché principal de Limonade</v>
          </cell>
          <cell r="AN84" t="str">
            <v>Milieu urbain</v>
          </cell>
          <cell r="AO84" t="str">
            <v>Enquête auprès d'un marchand</v>
          </cell>
          <cell r="AP84" t="str">
            <v>Oui</v>
          </cell>
          <cell r="AQ84" t="str">
            <v/>
          </cell>
          <cell r="AR84" t="str">
            <v>Oui</v>
          </cell>
          <cell r="AS84" t="str">
            <v/>
          </cell>
          <cell r="AT84" t="str">
            <v>Femme</v>
          </cell>
          <cell r="AU84">
            <v>44531</v>
          </cell>
          <cell r="AV84">
            <v>44531</v>
          </cell>
          <cell r="AW84" t="str">
            <v>Détaillant sur une table</v>
          </cell>
          <cell r="AX84" t="str">
            <v/>
          </cell>
          <cell r="AY84" t="str">
            <v>Produits et Ustensiles d'hygiène et assainissement</v>
          </cell>
          <cell r="AZ84">
            <v>0</v>
          </cell>
          <cell r="BA84">
            <v>1</v>
          </cell>
          <cell r="BB84">
            <v>0</v>
          </cell>
          <cell r="BC84">
            <v>0</v>
          </cell>
          <cell r="BD84" t="str">
            <v>wash</v>
          </cell>
          <cell r="BE84" t="str">
            <v>Produits et Ustensiles d'hygiène et assainissement</v>
          </cell>
          <cell r="BF84" t="str">
            <v>En espèces (Gourde)</v>
          </cell>
          <cell r="BG84">
            <v>1</v>
          </cell>
          <cell r="BH84">
            <v>0</v>
          </cell>
          <cell r="BI84">
            <v>0</v>
          </cell>
          <cell r="BJ84">
            <v>0</v>
          </cell>
          <cell r="BK84">
            <v>0</v>
          </cell>
          <cell r="BL84">
            <v>0</v>
          </cell>
          <cell r="BM84">
            <v>0</v>
          </cell>
          <cell r="BN84">
            <v>0</v>
          </cell>
          <cell r="BO84">
            <v>0</v>
          </cell>
          <cell r="BP84">
            <v>0</v>
          </cell>
          <cell r="BQ84" t="str">
            <v/>
          </cell>
          <cell r="BR84" t="str">
            <v>Je ne sais pas / Je ne souhaite pas répondre</v>
          </cell>
          <cell r="BS84" t="str">
            <v>Moins de 20</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Savon lessive Brosse à dent Dentifrice Papier toilette Serviettes hygiéniques Chlore en grain (nettoyage) Savon pour se laver</v>
          </cell>
          <cell r="EP84">
            <v>1</v>
          </cell>
          <cell r="EQ84">
            <v>1</v>
          </cell>
          <cell r="ER84">
            <v>1</v>
          </cell>
          <cell r="ES84">
            <v>1</v>
          </cell>
          <cell r="ET84">
            <v>1</v>
          </cell>
          <cell r="EU84">
            <v>1</v>
          </cell>
          <cell r="EV84">
            <v>1</v>
          </cell>
          <cell r="EW84">
            <v>0</v>
          </cell>
          <cell r="EX84">
            <v>0</v>
          </cell>
          <cell r="EY84">
            <v>0</v>
          </cell>
          <cell r="EZ84">
            <v>0</v>
          </cell>
          <cell r="FA84" t="str">
            <v>Oui</v>
          </cell>
          <cell r="FB84">
            <v>30</v>
          </cell>
          <cell r="FC84">
            <v>30</v>
          </cell>
          <cell r="FD84" t="str">
            <v/>
          </cell>
          <cell r="FE84" t="str">
            <v/>
          </cell>
          <cell r="FF84" t="str">
            <v/>
          </cell>
          <cell r="FG84">
            <v>30</v>
          </cell>
          <cell r="FH84" t="str">
            <v>Oui</v>
          </cell>
          <cell r="FI84">
            <v>25</v>
          </cell>
          <cell r="FJ84" t="str">
            <v>Non</v>
          </cell>
          <cell r="FK84">
            <v>30</v>
          </cell>
          <cell r="FL84" t="str">
            <v>Oui</v>
          </cell>
          <cell r="FM84" t="str">
            <v>Oui</v>
          </cell>
          <cell r="FN84">
            <v>20</v>
          </cell>
          <cell r="FO84" t="str">
            <v/>
          </cell>
          <cell r="FP84" t="str">
            <v/>
          </cell>
          <cell r="FQ84">
            <v>20</v>
          </cell>
          <cell r="FR84" t="str">
            <v>Non</v>
          </cell>
          <cell r="FS84" t="str">
            <v>Oui</v>
          </cell>
          <cell r="FT84">
            <v>100</v>
          </cell>
          <cell r="FU84" t="str">
            <v/>
          </cell>
          <cell r="FV84" t="str">
            <v/>
          </cell>
          <cell r="FW84">
            <v>100</v>
          </cell>
          <cell r="FX84" t="str">
            <v>Non</v>
          </cell>
          <cell r="FY84" t="str">
            <v>Oui</v>
          </cell>
          <cell r="FZ84">
            <v>100</v>
          </cell>
          <cell r="GA84" t="str">
            <v/>
          </cell>
          <cell r="GB84" t="str">
            <v/>
          </cell>
          <cell r="GC84" t="str">
            <v/>
          </cell>
          <cell r="GD84">
            <v>100</v>
          </cell>
          <cell r="GE84" t="str">
            <v>Non</v>
          </cell>
          <cell r="GF84" t="str">
            <v>Oui</v>
          </cell>
          <cell r="GG84" t="str">
            <v/>
          </cell>
          <cell r="GH84">
            <v>10</v>
          </cell>
          <cell r="GI84" t="str">
            <v/>
          </cell>
          <cell r="GJ84" t="str">
            <v/>
          </cell>
          <cell r="GK84" t="str">
            <v/>
          </cell>
          <cell r="GL84" t="str">
            <v/>
          </cell>
          <cell r="GM84" t="str">
            <v/>
          </cell>
          <cell r="GN84" t="str">
            <v/>
          </cell>
          <cell r="GO84" t="str">
            <v>Non</v>
          </cell>
          <cell r="GP84" t="str">
            <v>NA</v>
          </cell>
          <cell r="GQ84">
            <v>10</v>
          </cell>
          <cell r="GR84" t="str">
            <v/>
          </cell>
          <cell r="GS84" t="str">
            <v/>
          </cell>
          <cell r="GT84" t="str">
            <v/>
          </cell>
          <cell r="GU84" t="str">
            <v>Oui</v>
          </cell>
          <cell r="GV84" t="str">
            <v>Pas assez d'argent Problèmes liés au transport ou au carburant</v>
          </cell>
          <cell r="GW84">
            <v>0</v>
          </cell>
          <cell r="GX84">
            <v>1</v>
          </cell>
          <cell r="GY84">
            <v>0</v>
          </cell>
          <cell r="GZ84">
            <v>0</v>
          </cell>
          <cell r="HA84">
            <v>1</v>
          </cell>
          <cell r="HB84">
            <v>0</v>
          </cell>
          <cell r="HC84">
            <v>0</v>
          </cell>
          <cell r="HD84">
            <v>0</v>
          </cell>
          <cell r="HE84">
            <v>0</v>
          </cell>
          <cell r="HF84">
            <v>0</v>
          </cell>
          <cell r="HG84">
            <v>0</v>
          </cell>
          <cell r="HH84">
            <v>0</v>
          </cell>
          <cell r="HI84">
            <v>0</v>
          </cell>
          <cell r="HJ84" t="str">
            <v/>
          </cell>
          <cell r="HK84" t="str">
            <v>Chlore en grain (nettoyage)</v>
          </cell>
          <cell r="HL84">
            <v>0</v>
          </cell>
          <cell r="HM84">
            <v>0</v>
          </cell>
          <cell r="HN84">
            <v>0</v>
          </cell>
          <cell r="HO84">
            <v>0</v>
          </cell>
          <cell r="HP84">
            <v>0</v>
          </cell>
          <cell r="HQ84">
            <v>1</v>
          </cell>
          <cell r="HR84">
            <v>0</v>
          </cell>
          <cell r="HS84">
            <v>0</v>
          </cell>
          <cell r="HT84">
            <v>0</v>
          </cell>
          <cell r="HU84">
            <v>0</v>
          </cell>
          <cell r="HV84">
            <v>0</v>
          </cell>
          <cell r="HW84" t="str">
            <v>Non</v>
          </cell>
          <cell r="HX84" t="str">
            <v>Non</v>
          </cell>
          <cell r="HY84" t="str">
            <v>Oui</v>
          </cell>
          <cell r="HZ84" t="str">
            <v>Nord</v>
          </cell>
          <cell r="IA84" t="str">
            <v>Meme</v>
          </cell>
          <cell r="IB84" t="str">
            <v>Limonade</v>
          </cell>
          <cell r="IC84" t="str">
            <v>Meme</v>
          </cell>
          <cell r="ID84" t="str">
            <v/>
          </cell>
          <cell r="IE84" t="str">
            <v/>
          </cell>
          <cell r="IF84" t="str">
            <v>Non</v>
          </cell>
          <cell r="IG84" t="str">
            <v/>
          </cell>
          <cell r="IH84" t="str">
            <v/>
          </cell>
          <cell r="II84" t="str">
            <v/>
          </cell>
          <cell r="IJ84" t="str">
            <v/>
          </cell>
          <cell r="IK84" t="str">
            <v/>
          </cell>
          <cell r="IL84" t="str">
            <v/>
          </cell>
          <cell r="IM84" t="str">
            <v/>
          </cell>
          <cell r="IN84" t="str">
            <v/>
          </cell>
          <cell r="IO84" t="str">
            <v>Augmentation des prix</v>
          </cell>
          <cell r="IP84">
            <v>0</v>
          </cell>
          <cell r="IQ84">
            <v>0</v>
          </cell>
          <cell r="IR84">
            <v>1</v>
          </cell>
          <cell r="IS84">
            <v>0</v>
          </cell>
          <cell r="IT84">
            <v>0</v>
          </cell>
          <cell r="IU84">
            <v>0</v>
          </cell>
          <cell r="IV84">
            <v>0</v>
          </cell>
          <cell r="IW84">
            <v>0</v>
          </cell>
          <cell r="IX84" t="str">
            <v/>
          </cell>
          <cell r="IY84" t="str">
            <v>Non</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cell r="JX84" t="str">
            <v/>
          </cell>
          <cell r="JY84" t="str">
            <v/>
          </cell>
          <cell r="JZ84" t="str">
            <v/>
          </cell>
          <cell r="KA84" t="str">
            <v/>
          </cell>
          <cell r="KB84" t="str">
            <v/>
          </cell>
          <cell r="KC84" t="str">
            <v/>
          </cell>
          <cell r="KD84" t="str">
            <v/>
          </cell>
          <cell r="KE84" t="str">
            <v/>
          </cell>
          <cell r="KF84" t="str">
            <v/>
          </cell>
          <cell r="KG84" t="str">
            <v/>
          </cell>
          <cell r="KH84" t="str">
            <v/>
          </cell>
          <cell r="KI84" t="str">
            <v/>
          </cell>
          <cell r="KJ84" t="str">
            <v/>
          </cell>
          <cell r="KK84" t="str">
            <v/>
          </cell>
          <cell r="KL84" t="str">
            <v/>
          </cell>
          <cell r="KM84" t="str">
            <v/>
          </cell>
          <cell r="KN84" t="str">
            <v/>
          </cell>
          <cell r="KO84" t="str">
            <v/>
          </cell>
          <cell r="KP84" t="str">
            <v/>
          </cell>
          <cell r="KQ84" t="str">
            <v/>
          </cell>
          <cell r="KR84" t="str">
            <v/>
          </cell>
          <cell r="KS84" t="str">
            <v/>
          </cell>
          <cell r="KT84" t="str">
            <v/>
          </cell>
          <cell r="KU84" t="str">
            <v/>
          </cell>
          <cell r="KV84" t="str">
            <v/>
          </cell>
          <cell r="KW84" t="str">
            <v/>
          </cell>
          <cell r="KX84" t="str">
            <v/>
          </cell>
          <cell r="KY84" t="str">
            <v/>
          </cell>
          <cell r="KZ84" t="str">
            <v/>
          </cell>
          <cell r="LA84" t="str">
            <v/>
          </cell>
          <cell r="LB84" t="str">
            <v/>
          </cell>
          <cell r="LC84" t="str">
            <v/>
          </cell>
          <cell r="LD84" t="str">
            <v/>
          </cell>
          <cell r="LE84" t="str">
            <v/>
          </cell>
          <cell r="LF84" t="str">
            <v/>
          </cell>
          <cell r="LG84" t="str">
            <v/>
          </cell>
          <cell r="LH84" t="str">
            <v/>
          </cell>
          <cell r="LI84" t="str">
            <v/>
          </cell>
          <cell r="LJ84" t="str">
            <v/>
          </cell>
          <cell r="LK84" t="str">
            <v/>
          </cell>
          <cell r="LL84" t="str">
            <v/>
          </cell>
          <cell r="LM84" t="str">
            <v/>
          </cell>
          <cell r="LN84" t="str">
            <v/>
          </cell>
          <cell r="LO84" t="str">
            <v/>
          </cell>
          <cell r="LP84" t="str">
            <v/>
          </cell>
          <cell r="LQ84" t="str">
            <v/>
          </cell>
          <cell r="LR84" t="str">
            <v/>
          </cell>
          <cell r="LS84" t="str">
            <v/>
          </cell>
          <cell r="LT84" t="str">
            <v/>
          </cell>
          <cell r="LU84" t="str">
            <v/>
          </cell>
          <cell r="LV84" t="str">
            <v/>
          </cell>
          <cell r="LW84" t="str">
            <v/>
          </cell>
          <cell r="LX84" t="str">
            <v/>
          </cell>
          <cell r="LY84" t="str">
            <v/>
          </cell>
          <cell r="LZ84" t="str">
            <v/>
          </cell>
          <cell r="MA84" t="str">
            <v/>
          </cell>
          <cell r="MB84" t="str">
            <v/>
          </cell>
          <cell r="MC84" t="str">
            <v/>
          </cell>
          <cell r="MD84" t="str">
            <v/>
          </cell>
          <cell r="ME84" t="str">
            <v/>
          </cell>
          <cell r="MF84" t="str">
            <v/>
          </cell>
          <cell r="MG84" t="str">
            <v/>
          </cell>
          <cell r="MH84" t="str">
            <v/>
          </cell>
          <cell r="MI84" t="str">
            <v/>
          </cell>
          <cell r="MJ84" t="str">
            <v/>
          </cell>
          <cell r="MK84" t="str">
            <v/>
          </cell>
          <cell r="ML84" t="str">
            <v/>
          </cell>
          <cell r="MM84" t="str">
            <v/>
          </cell>
          <cell r="MN84" t="str">
            <v/>
          </cell>
          <cell r="MO84" t="str">
            <v/>
          </cell>
          <cell r="MP84" t="str">
            <v/>
          </cell>
          <cell r="MQ84" t="str">
            <v/>
          </cell>
          <cell r="MR84" t="str">
            <v/>
          </cell>
          <cell r="MS84" t="str">
            <v/>
          </cell>
          <cell r="MT84" t="str">
            <v/>
          </cell>
          <cell r="MU84" t="str">
            <v/>
          </cell>
          <cell r="MV84" t="str">
            <v/>
          </cell>
          <cell r="MW84" t="str">
            <v/>
          </cell>
          <cell r="MX84" t="str">
            <v/>
          </cell>
          <cell r="MY84" t="str">
            <v/>
          </cell>
          <cell r="MZ84" t="str">
            <v/>
          </cell>
          <cell r="NA84" t="str">
            <v/>
          </cell>
          <cell r="NB84" t="str">
            <v/>
          </cell>
          <cell r="NC84" t="str">
            <v/>
          </cell>
          <cell r="ND84" t="str">
            <v/>
          </cell>
          <cell r="NE84" t="str">
            <v/>
          </cell>
          <cell r="NF84" t="str">
            <v/>
          </cell>
          <cell r="NG84" t="str">
            <v/>
          </cell>
          <cell r="NH84" t="str">
            <v/>
          </cell>
          <cell r="NI84" t="str">
            <v/>
          </cell>
          <cell r="NJ84" t="str">
            <v/>
          </cell>
          <cell r="NK84" t="str">
            <v/>
          </cell>
          <cell r="NL84" t="str">
            <v/>
          </cell>
          <cell r="NM84" t="str">
            <v/>
          </cell>
          <cell r="NN84" t="str">
            <v/>
          </cell>
          <cell r="NO84" t="str">
            <v/>
          </cell>
          <cell r="NP84" t="str">
            <v/>
          </cell>
          <cell r="NQ84" t="str">
            <v/>
          </cell>
          <cell r="NR84" t="str">
            <v/>
          </cell>
          <cell r="NS84" t="str">
            <v/>
          </cell>
          <cell r="NT84" t="str">
            <v/>
          </cell>
          <cell r="NU84" t="str">
            <v/>
          </cell>
          <cell r="NV84" t="str">
            <v/>
          </cell>
          <cell r="NW84" t="str">
            <v/>
          </cell>
          <cell r="NX84" t="str">
            <v/>
          </cell>
          <cell r="NY84" t="str">
            <v/>
          </cell>
          <cell r="NZ84" t="str">
            <v/>
          </cell>
          <cell r="OA84" t="str">
            <v/>
          </cell>
          <cell r="OB84" t="str">
            <v/>
          </cell>
          <cell r="OC84" t="str">
            <v/>
          </cell>
          <cell r="OD84" t="str">
            <v/>
          </cell>
          <cell r="OE84" t="str">
            <v/>
          </cell>
          <cell r="OF84" t="str">
            <v/>
          </cell>
          <cell r="OG84" t="str">
            <v/>
          </cell>
          <cell r="OH84" t="str">
            <v/>
          </cell>
          <cell r="OI84" t="str">
            <v/>
          </cell>
          <cell r="OJ84" t="str">
            <v/>
          </cell>
          <cell r="OK84" t="str">
            <v/>
          </cell>
          <cell r="OL84" t="str">
            <v/>
          </cell>
          <cell r="OM84" t="str">
            <v/>
          </cell>
          <cell r="ON84" t="str">
            <v/>
          </cell>
          <cell r="OO84" t="str">
            <v/>
          </cell>
          <cell r="OP84" t="str">
            <v/>
          </cell>
          <cell r="OQ84" t="str">
            <v/>
          </cell>
          <cell r="OR84" t="str">
            <v/>
          </cell>
          <cell r="OS84" t="str">
            <v/>
          </cell>
          <cell r="OT84" t="str">
            <v/>
          </cell>
          <cell r="OU84" t="str">
            <v/>
          </cell>
          <cell r="OV84" t="str">
            <v/>
          </cell>
          <cell r="OW84" t="str">
            <v/>
          </cell>
          <cell r="OX84" t="str">
            <v/>
          </cell>
          <cell r="OY84" t="str">
            <v/>
          </cell>
          <cell r="OZ84" t="str">
            <v/>
          </cell>
          <cell r="PA84" t="str">
            <v/>
          </cell>
          <cell r="PB84" t="str">
            <v/>
          </cell>
          <cell r="PC84" t="str">
            <v/>
          </cell>
          <cell r="PD84" t="str">
            <v/>
          </cell>
          <cell r="PE84" t="str">
            <v/>
          </cell>
          <cell r="PF84" t="str">
            <v/>
          </cell>
          <cell r="PG84" t="str">
            <v/>
          </cell>
          <cell r="PH84" t="str">
            <v/>
          </cell>
          <cell r="PI84" t="str">
            <v/>
          </cell>
          <cell r="PJ84" t="str">
            <v/>
          </cell>
          <cell r="PK84" t="str">
            <v/>
          </cell>
          <cell r="PL84" t="str">
            <v/>
          </cell>
          <cell r="PM84" t="str">
            <v/>
          </cell>
          <cell r="PN84" t="str">
            <v/>
          </cell>
          <cell r="PO84" t="str">
            <v/>
          </cell>
          <cell r="PP84" t="str">
            <v/>
          </cell>
          <cell r="PQ84" t="str">
            <v/>
          </cell>
          <cell r="PR84" t="str">
            <v/>
          </cell>
          <cell r="PS84" t="str">
            <v/>
          </cell>
          <cell r="PT84" t="str">
            <v/>
          </cell>
          <cell r="PU84" t="str">
            <v/>
          </cell>
          <cell r="PV84" t="str">
            <v/>
          </cell>
          <cell r="PW84" t="str">
            <v/>
          </cell>
          <cell r="PX84" t="str">
            <v/>
          </cell>
          <cell r="PY84" t="str">
            <v/>
          </cell>
          <cell r="PZ84" t="str">
            <v/>
          </cell>
          <cell r="QA84" t="str">
            <v/>
          </cell>
          <cell r="QB84" t="str">
            <v/>
          </cell>
          <cell r="QC84" t="str">
            <v/>
          </cell>
          <cell r="QD84" t="str">
            <v/>
          </cell>
          <cell r="QE84" t="str">
            <v/>
          </cell>
          <cell r="QF84" t="str">
            <v/>
          </cell>
          <cell r="QG84" t="str">
            <v/>
          </cell>
          <cell r="QH84" t="str">
            <v/>
          </cell>
          <cell r="QI84" t="str">
            <v/>
          </cell>
          <cell r="QJ84" t="str">
            <v/>
          </cell>
          <cell r="QK84" t="str">
            <v/>
          </cell>
          <cell r="QL84" t="str">
            <v/>
          </cell>
          <cell r="QM84" t="str">
            <v/>
          </cell>
          <cell r="QN84" t="str">
            <v/>
          </cell>
          <cell r="QO84" t="str">
            <v/>
          </cell>
          <cell r="QP84" t="str">
            <v/>
          </cell>
          <cell r="QQ84" t="str">
            <v/>
          </cell>
          <cell r="QR84" t="str">
            <v/>
          </cell>
          <cell r="QS84" t="str">
            <v/>
          </cell>
          <cell r="QT84" t="str">
            <v/>
          </cell>
          <cell r="QU84" t="str">
            <v/>
          </cell>
          <cell r="QV84" t="str">
            <v/>
          </cell>
          <cell r="QW84" t="str">
            <v/>
          </cell>
          <cell r="QX84" t="str">
            <v/>
          </cell>
          <cell r="QY84" t="str">
            <v/>
          </cell>
          <cell r="QZ84" t="str">
            <v/>
          </cell>
          <cell r="RA84" t="str">
            <v/>
          </cell>
          <cell r="RB84" t="str">
            <v/>
          </cell>
          <cell r="RC84" t="str">
            <v/>
          </cell>
          <cell r="RD84" t="str">
            <v/>
          </cell>
          <cell r="RE84" t="str">
            <v/>
          </cell>
          <cell r="RF84" t="str">
            <v/>
          </cell>
          <cell r="RG84" t="str">
            <v/>
          </cell>
          <cell r="RH84" t="str">
            <v/>
          </cell>
          <cell r="RI84" t="str">
            <v/>
          </cell>
          <cell r="RJ84" t="str">
            <v/>
          </cell>
          <cell r="RK84" t="str">
            <v/>
          </cell>
          <cell r="RL84" t="str">
            <v/>
          </cell>
          <cell r="RM84" t="str">
            <v/>
          </cell>
          <cell r="RN84" t="str">
            <v/>
          </cell>
          <cell r="RO84" t="str">
            <v/>
          </cell>
          <cell r="RP84" t="str">
            <v/>
          </cell>
          <cell r="RQ84" t="str">
            <v/>
          </cell>
          <cell r="RR84" t="str">
            <v/>
          </cell>
          <cell r="RS84" t="str">
            <v/>
          </cell>
          <cell r="RT84" t="str">
            <v/>
          </cell>
          <cell r="RU84" t="str">
            <v/>
          </cell>
          <cell r="RV84" t="str">
            <v/>
          </cell>
          <cell r="RW84" t="str">
            <v/>
          </cell>
          <cell r="RX84" t="str">
            <v/>
          </cell>
          <cell r="RY84" t="str">
            <v/>
          </cell>
          <cell r="RZ84" t="str">
            <v/>
          </cell>
          <cell r="SA84" t="str">
            <v/>
          </cell>
          <cell r="SB84" t="str">
            <v/>
          </cell>
          <cell r="SC84" t="str">
            <v/>
          </cell>
          <cell r="SD84" t="str">
            <v/>
          </cell>
          <cell r="SE84" t="str">
            <v/>
          </cell>
          <cell r="SF84" t="str">
            <v/>
          </cell>
          <cell r="SG84" t="str">
            <v/>
          </cell>
          <cell r="SH84" t="str">
            <v/>
          </cell>
          <cell r="SI84" t="str">
            <v/>
          </cell>
          <cell r="SJ84" t="str">
            <v/>
          </cell>
          <cell r="SK84" t="str">
            <v/>
          </cell>
          <cell r="SL84" t="str">
            <v/>
          </cell>
          <cell r="SM84" t="str">
            <v/>
          </cell>
          <cell r="SN84" t="str">
            <v/>
          </cell>
          <cell r="SO84" t="str">
            <v/>
          </cell>
          <cell r="SP84" t="str">
            <v/>
          </cell>
          <cell r="SQ84" t="str">
            <v/>
          </cell>
          <cell r="SR84" t="str">
            <v/>
          </cell>
          <cell r="SS84" t="str">
            <v/>
          </cell>
          <cell r="ST84" t="str">
            <v/>
          </cell>
          <cell r="SU84" t="str">
            <v/>
          </cell>
          <cell r="SV84" t="str">
            <v/>
          </cell>
          <cell r="SW84" t="str">
            <v/>
          </cell>
          <cell r="SX84" t="str">
            <v/>
          </cell>
          <cell r="SY84" t="str">
            <v/>
          </cell>
          <cell r="SZ84" t="str">
            <v/>
          </cell>
          <cell r="TA84" t="str">
            <v/>
          </cell>
          <cell r="TB84" t="str">
            <v/>
          </cell>
          <cell r="TC84" t="str">
            <v/>
          </cell>
          <cell r="TD84" t="str">
            <v/>
          </cell>
          <cell r="TE84" t="str">
            <v/>
          </cell>
          <cell r="TF84" t="str">
            <v/>
          </cell>
          <cell r="TG84" t="str">
            <v/>
          </cell>
          <cell r="TH84" t="str">
            <v/>
          </cell>
          <cell r="TI84" t="str">
            <v/>
          </cell>
          <cell r="TJ84" t="str">
            <v/>
          </cell>
          <cell r="TK84" t="str">
            <v/>
          </cell>
          <cell r="TL84" t="str">
            <v/>
          </cell>
          <cell r="TM84" t="str">
            <v/>
          </cell>
          <cell r="TN84">
            <v>0</v>
          </cell>
          <cell r="TO84">
            <v>0</v>
          </cell>
          <cell r="TP84">
            <v>0</v>
          </cell>
          <cell r="TQ84">
            <v>0</v>
          </cell>
          <cell r="TR84">
            <v>0</v>
          </cell>
          <cell r="TS84" t="str">
            <v/>
          </cell>
          <cell r="TT84" t="str">
            <v/>
          </cell>
          <cell r="TU84">
            <v>237886578</v>
          </cell>
          <cell r="TV84" t="str">
            <v>50b1cd48-0d84-4c4e-9afd-086a57c6f23b</v>
          </cell>
          <cell r="TW84">
            <v>44532.096574074072</v>
          </cell>
          <cell r="TX84" t="str">
            <v/>
          </cell>
          <cell r="TY84" t="str">
            <v/>
          </cell>
          <cell r="TZ84" t="str">
            <v>submitted_via_web</v>
          </cell>
          <cell r="UA84" t="str">
            <v>icsm_haiti</v>
          </cell>
          <cell r="UB84" t="str">
            <v/>
          </cell>
          <cell r="UC84">
            <v>86</v>
          </cell>
          <cell r="UD84" t="str">
            <v/>
          </cell>
        </row>
        <row r="85">
          <cell r="D85">
            <v>44531.786507175922</v>
          </cell>
          <cell r="E85">
            <v>44531.861318136573</v>
          </cell>
          <cell r="F85">
            <v>44531</v>
          </cell>
          <cell r="H85" t="str">
            <v>audit.csv</v>
          </cell>
          <cell r="I85" t="str">
            <v>icsm_haiti</v>
          </cell>
          <cell r="J85" t="str">
            <v/>
          </cell>
          <cell r="K85" t="str">
            <v/>
          </cell>
          <cell r="L85">
            <v>44531</v>
          </cell>
          <cell r="M85" t="str">
            <v>WFP</v>
          </cell>
          <cell r="N85" t="str">
            <v/>
          </cell>
          <cell r="O85" t="str">
            <v>wfp</v>
          </cell>
          <cell r="P85" t="str">
            <v>WFP</v>
          </cell>
          <cell r="Q85" t="str">
            <v>WFP</v>
          </cell>
          <cell r="R85" t="str">
            <v>nord_JFP02</v>
          </cell>
          <cell r="S85" t="str">
            <v/>
          </cell>
          <cell r="T85" t="str">
            <v>wfp_jfp02</v>
          </cell>
          <cell r="U85" t="str">
            <v>nord_JFP02</v>
          </cell>
          <cell r="V85" t="str">
            <v>nord_JFP02</v>
          </cell>
          <cell r="W85" t="str">
            <v>Nord</v>
          </cell>
          <cell r="X85" t="str">
            <v>Limonade</v>
          </cell>
          <cell r="Y85" t="str">
            <v>HT0313</v>
          </cell>
          <cell r="Z85" t="str">
            <v>Limonade</v>
          </cell>
          <cell r="AA85" t="str">
            <v>1re Section Basse Plaine</v>
          </cell>
          <cell r="AB85" t="str">
            <v>HT0313-01</v>
          </cell>
          <cell r="AC85" t="str">
            <v>1re Section Basse Plaine</v>
          </cell>
          <cell r="AD85" t="str">
            <v>Limonade</v>
          </cell>
          <cell r="AE85" t="str">
            <v/>
          </cell>
          <cell r="AF85" t="str">
            <v>lim_1</v>
          </cell>
          <cell r="AG85" t="str">
            <v>Limonade</v>
          </cell>
          <cell r="AH85" t="str">
            <v>Limonade</v>
          </cell>
          <cell r="AI85" t="str">
            <v>Marché principal de Limonade</v>
          </cell>
          <cell r="AJ85" t="str">
            <v/>
          </cell>
          <cell r="AK85" t="str">
            <v>Limonade</v>
          </cell>
          <cell r="AL85" t="str">
            <v>Marché principal de Limonade</v>
          </cell>
          <cell r="AM85" t="str">
            <v>Marché principal de Limonade</v>
          </cell>
          <cell r="AN85" t="str">
            <v>Milieu urbain</v>
          </cell>
          <cell r="AO85" t="str">
            <v>Enquête auprès d'un marchand</v>
          </cell>
          <cell r="AP85" t="str">
            <v>Oui</v>
          </cell>
          <cell r="AQ85" t="str">
            <v/>
          </cell>
          <cell r="AR85" t="str">
            <v>Oui</v>
          </cell>
          <cell r="AS85" t="str">
            <v/>
          </cell>
          <cell r="AT85" t="str">
            <v>Femme</v>
          </cell>
          <cell r="AU85">
            <v>44531</v>
          </cell>
          <cell r="AV85">
            <v>44531</v>
          </cell>
          <cell r="AW85" t="str">
            <v>Détaillant sur une table</v>
          </cell>
          <cell r="AX85" t="str">
            <v/>
          </cell>
          <cell r="AY85" t="str">
            <v>Produits et Ustensiles d'hygiène et assainissement</v>
          </cell>
          <cell r="AZ85">
            <v>0</v>
          </cell>
          <cell r="BA85">
            <v>1</v>
          </cell>
          <cell r="BB85">
            <v>0</v>
          </cell>
          <cell r="BC85">
            <v>0</v>
          </cell>
          <cell r="BD85" t="str">
            <v>wash</v>
          </cell>
          <cell r="BE85" t="str">
            <v>Produits et Ustensiles d'hygiène et assainissement</v>
          </cell>
          <cell r="BF85" t="str">
            <v>En espèces (Gourde)</v>
          </cell>
          <cell r="BG85">
            <v>1</v>
          </cell>
          <cell r="BH85">
            <v>0</v>
          </cell>
          <cell r="BI85">
            <v>0</v>
          </cell>
          <cell r="BJ85">
            <v>0</v>
          </cell>
          <cell r="BK85">
            <v>0</v>
          </cell>
          <cell r="BL85">
            <v>0</v>
          </cell>
          <cell r="BM85">
            <v>0</v>
          </cell>
          <cell r="BN85">
            <v>0</v>
          </cell>
          <cell r="BO85">
            <v>0</v>
          </cell>
          <cell r="BP85">
            <v>0</v>
          </cell>
          <cell r="BQ85" t="str">
            <v/>
          </cell>
          <cell r="BR85" t="str">
            <v>Non, il n'y a pas eu de variation</v>
          </cell>
          <cell r="BS85" t="str">
            <v>Moins de 20</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Savon lessive Brosse à dent Serviettes hygiéniques Dentifrice Papier toilette Chlore en grain (nettoyage) Savon pour se laver</v>
          </cell>
          <cell r="EP85">
            <v>1</v>
          </cell>
          <cell r="EQ85">
            <v>1</v>
          </cell>
          <cell r="ER85">
            <v>1</v>
          </cell>
          <cell r="ES85">
            <v>1</v>
          </cell>
          <cell r="ET85">
            <v>1</v>
          </cell>
          <cell r="EU85">
            <v>1</v>
          </cell>
          <cell r="EV85">
            <v>1</v>
          </cell>
          <cell r="EW85">
            <v>0</v>
          </cell>
          <cell r="EX85">
            <v>0</v>
          </cell>
          <cell r="EY85">
            <v>0</v>
          </cell>
          <cell r="EZ85">
            <v>0</v>
          </cell>
          <cell r="FA85" t="str">
            <v>Oui</v>
          </cell>
          <cell r="FB85">
            <v>35</v>
          </cell>
          <cell r="FC85">
            <v>35</v>
          </cell>
          <cell r="FD85" t="str">
            <v/>
          </cell>
          <cell r="FE85" t="str">
            <v/>
          </cell>
          <cell r="FF85" t="str">
            <v/>
          </cell>
          <cell r="FG85">
            <v>35</v>
          </cell>
          <cell r="FH85" t="str">
            <v>Non</v>
          </cell>
          <cell r="FI85">
            <v>20</v>
          </cell>
          <cell r="FJ85" t="str">
            <v>Non</v>
          </cell>
          <cell r="FK85">
            <v>30</v>
          </cell>
          <cell r="FL85" t="str">
            <v>Non</v>
          </cell>
          <cell r="FM85" t="str">
            <v>Oui</v>
          </cell>
          <cell r="FN85">
            <v>20</v>
          </cell>
          <cell r="FO85" t="str">
            <v/>
          </cell>
          <cell r="FP85" t="str">
            <v/>
          </cell>
          <cell r="FQ85">
            <v>20</v>
          </cell>
          <cell r="FR85" t="str">
            <v>Non</v>
          </cell>
          <cell r="FS85" t="str">
            <v>Non</v>
          </cell>
          <cell r="FT85" t="str">
            <v/>
          </cell>
          <cell r="FU85">
            <v>150</v>
          </cell>
          <cell r="FV85">
            <v>110</v>
          </cell>
          <cell r="FW85">
            <v>62.3333333333333</v>
          </cell>
          <cell r="FX85" t="str">
            <v>Non</v>
          </cell>
          <cell r="FY85" t="str">
            <v>Oui</v>
          </cell>
          <cell r="FZ85">
            <v>100</v>
          </cell>
          <cell r="GA85" t="str">
            <v/>
          </cell>
          <cell r="GB85" t="str">
            <v/>
          </cell>
          <cell r="GC85" t="str">
            <v/>
          </cell>
          <cell r="GD85">
            <v>100</v>
          </cell>
          <cell r="GE85" t="str">
            <v>Non</v>
          </cell>
          <cell r="GF85" t="str">
            <v>Oui</v>
          </cell>
          <cell r="GG85" t="str">
            <v/>
          </cell>
          <cell r="GH85">
            <v>25</v>
          </cell>
          <cell r="GI85" t="str">
            <v/>
          </cell>
          <cell r="GJ85" t="str">
            <v/>
          </cell>
          <cell r="GK85" t="str">
            <v/>
          </cell>
          <cell r="GL85" t="str">
            <v/>
          </cell>
          <cell r="GM85" t="str">
            <v/>
          </cell>
          <cell r="GN85" t="str">
            <v/>
          </cell>
          <cell r="GO85" t="str">
            <v>Non</v>
          </cell>
          <cell r="GP85" t="str">
            <v>NA</v>
          </cell>
          <cell r="GQ85">
            <v>25</v>
          </cell>
          <cell r="GR85" t="str">
            <v/>
          </cell>
          <cell r="GS85" t="str">
            <v/>
          </cell>
          <cell r="GT85" t="str">
            <v/>
          </cell>
          <cell r="GU85" t="str">
            <v>Oui</v>
          </cell>
          <cell r="GV85" t="str">
            <v>Article trop cher</v>
          </cell>
          <cell r="GW85">
            <v>0</v>
          </cell>
          <cell r="GX85">
            <v>0</v>
          </cell>
          <cell r="GY85">
            <v>0</v>
          </cell>
          <cell r="GZ85">
            <v>1</v>
          </cell>
          <cell r="HA85">
            <v>0</v>
          </cell>
          <cell r="HB85">
            <v>0</v>
          </cell>
          <cell r="HC85">
            <v>0</v>
          </cell>
          <cell r="HD85">
            <v>0</v>
          </cell>
          <cell r="HE85">
            <v>0</v>
          </cell>
          <cell r="HF85">
            <v>0</v>
          </cell>
          <cell r="HG85">
            <v>0</v>
          </cell>
          <cell r="HH85">
            <v>0</v>
          </cell>
          <cell r="HI85">
            <v>0</v>
          </cell>
          <cell r="HJ85" t="str">
            <v/>
          </cell>
          <cell r="HK85" t="str">
            <v>Dentifrice</v>
          </cell>
          <cell r="HL85">
            <v>0</v>
          </cell>
          <cell r="HM85">
            <v>0</v>
          </cell>
          <cell r="HN85">
            <v>1</v>
          </cell>
          <cell r="HO85">
            <v>0</v>
          </cell>
          <cell r="HP85">
            <v>0</v>
          </cell>
          <cell r="HQ85">
            <v>0</v>
          </cell>
          <cell r="HR85">
            <v>0</v>
          </cell>
          <cell r="HS85">
            <v>0</v>
          </cell>
          <cell r="HT85">
            <v>0</v>
          </cell>
          <cell r="HU85">
            <v>0</v>
          </cell>
          <cell r="HV85">
            <v>0</v>
          </cell>
          <cell r="HW85" t="str">
            <v>Non</v>
          </cell>
          <cell r="HX85" t="str">
            <v>Non</v>
          </cell>
          <cell r="HY85" t="str">
            <v>Oui</v>
          </cell>
          <cell r="HZ85" t="str">
            <v>Nord</v>
          </cell>
          <cell r="IA85" t="str">
            <v>Meme</v>
          </cell>
          <cell r="IB85" t="str">
            <v>Cap-Haïtien</v>
          </cell>
          <cell r="IC85" t="str">
            <v>Différent</v>
          </cell>
          <cell r="ID85" t="str">
            <v/>
          </cell>
          <cell r="IE85" t="str">
            <v/>
          </cell>
          <cell r="IF85" t="str">
            <v>Non</v>
          </cell>
          <cell r="IG85" t="str">
            <v/>
          </cell>
          <cell r="IH85" t="str">
            <v/>
          </cell>
          <cell r="II85" t="str">
            <v/>
          </cell>
          <cell r="IJ85" t="str">
            <v/>
          </cell>
          <cell r="IK85" t="str">
            <v/>
          </cell>
          <cell r="IL85" t="str">
            <v/>
          </cell>
          <cell r="IM85" t="str">
            <v/>
          </cell>
          <cell r="IN85" t="str">
            <v/>
          </cell>
          <cell r="IO85" t="str">
            <v>Augmentation des prix</v>
          </cell>
          <cell r="IP85">
            <v>0</v>
          </cell>
          <cell r="IQ85">
            <v>0</v>
          </cell>
          <cell r="IR85">
            <v>1</v>
          </cell>
          <cell r="IS85">
            <v>0</v>
          </cell>
          <cell r="IT85">
            <v>0</v>
          </cell>
          <cell r="IU85">
            <v>0</v>
          </cell>
          <cell r="IV85">
            <v>0</v>
          </cell>
          <cell r="IW85">
            <v>0</v>
          </cell>
          <cell r="IX85" t="str">
            <v/>
          </cell>
          <cell r="IY85" t="str">
            <v>Non</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cell r="JX85" t="str">
            <v/>
          </cell>
          <cell r="JY85" t="str">
            <v/>
          </cell>
          <cell r="JZ85" t="str">
            <v/>
          </cell>
          <cell r="KA85" t="str">
            <v/>
          </cell>
          <cell r="KB85" t="str">
            <v/>
          </cell>
          <cell r="KC85" t="str">
            <v/>
          </cell>
          <cell r="KD85" t="str">
            <v/>
          </cell>
          <cell r="KE85" t="str">
            <v/>
          </cell>
          <cell r="KF85" t="str">
            <v/>
          </cell>
          <cell r="KG85" t="str">
            <v/>
          </cell>
          <cell r="KH85" t="str">
            <v/>
          </cell>
          <cell r="KI85" t="str">
            <v/>
          </cell>
          <cell r="KJ85" t="str">
            <v/>
          </cell>
          <cell r="KK85" t="str">
            <v/>
          </cell>
          <cell r="KL85" t="str">
            <v/>
          </cell>
          <cell r="KM85" t="str">
            <v/>
          </cell>
          <cell r="KN85" t="str">
            <v/>
          </cell>
          <cell r="KO85" t="str">
            <v/>
          </cell>
          <cell r="KP85" t="str">
            <v/>
          </cell>
          <cell r="KQ85" t="str">
            <v/>
          </cell>
          <cell r="KR85" t="str">
            <v/>
          </cell>
          <cell r="KS85" t="str">
            <v/>
          </cell>
          <cell r="KT85" t="str">
            <v/>
          </cell>
          <cell r="KU85" t="str">
            <v/>
          </cell>
          <cell r="KV85" t="str">
            <v/>
          </cell>
          <cell r="KW85" t="str">
            <v/>
          </cell>
          <cell r="KX85" t="str">
            <v/>
          </cell>
          <cell r="KY85" t="str">
            <v/>
          </cell>
          <cell r="KZ85" t="str">
            <v/>
          </cell>
          <cell r="LA85" t="str">
            <v/>
          </cell>
          <cell r="LB85" t="str">
            <v/>
          </cell>
          <cell r="LC85" t="str">
            <v/>
          </cell>
          <cell r="LD85" t="str">
            <v/>
          </cell>
          <cell r="LE85" t="str">
            <v/>
          </cell>
          <cell r="LF85" t="str">
            <v/>
          </cell>
          <cell r="LG85" t="str">
            <v/>
          </cell>
          <cell r="LH85" t="str">
            <v/>
          </cell>
          <cell r="LI85" t="str">
            <v/>
          </cell>
          <cell r="LJ85" t="str">
            <v/>
          </cell>
          <cell r="LK85" t="str">
            <v/>
          </cell>
          <cell r="LL85" t="str">
            <v/>
          </cell>
          <cell r="LM85" t="str">
            <v/>
          </cell>
          <cell r="LN85" t="str">
            <v/>
          </cell>
          <cell r="LO85" t="str">
            <v/>
          </cell>
          <cell r="LP85" t="str">
            <v/>
          </cell>
          <cell r="LQ85" t="str">
            <v/>
          </cell>
          <cell r="LR85" t="str">
            <v/>
          </cell>
          <cell r="LS85" t="str">
            <v/>
          </cell>
          <cell r="LT85" t="str">
            <v/>
          </cell>
          <cell r="LU85" t="str">
            <v/>
          </cell>
          <cell r="LV85" t="str">
            <v/>
          </cell>
          <cell r="LW85" t="str">
            <v/>
          </cell>
          <cell r="LX85" t="str">
            <v/>
          </cell>
          <cell r="LY85" t="str">
            <v/>
          </cell>
          <cell r="LZ85" t="str">
            <v/>
          </cell>
          <cell r="MA85" t="str">
            <v/>
          </cell>
          <cell r="MB85" t="str">
            <v/>
          </cell>
          <cell r="MC85" t="str">
            <v/>
          </cell>
          <cell r="MD85" t="str">
            <v/>
          </cell>
          <cell r="ME85" t="str">
            <v/>
          </cell>
          <cell r="MF85" t="str">
            <v/>
          </cell>
          <cell r="MG85" t="str">
            <v/>
          </cell>
          <cell r="MH85" t="str">
            <v/>
          </cell>
          <cell r="MI85" t="str">
            <v/>
          </cell>
          <cell r="MJ85" t="str">
            <v/>
          </cell>
          <cell r="MK85" t="str">
            <v/>
          </cell>
          <cell r="ML85" t="str">
            <v/>
          </cell>
          <cell r="MM85" t="str">
            <v/>
          </cell>
          <cell r="MN85" t="str">
            <v/>
          </cell>
          <cell r="MO85" t="str">
            <v/>
          </cell>
          <cell r="MP85" t="str">
            <v/>
          </cell>
          <cell r="MQ85" t="str">
            <v/>
          </cell>
          <cell r="MR85" t="str">
            <v/>
          </cell>
          <cell r="MS85" t="str">
            <v/>
          </cell>
          <cell r="MT85" t="str">
            <v/>
          </cell>
          <cell r="MU85" t="str">
            <v/>
          </cell>
          <cell r="MV85" t="str">
            <v/>
          </cell>
          <cell r="MW85" t="str">
            <v/>
          </cell>
          <cell r="MX85" t="str">
            <v/>
          </cell>
          <cell r="MY85" t="str">
            <v/>
          </cell>
          <cell r="MZ85" t="str">
            <v/>
          </cell>
          <cell r="NA85" t="str">
            <v/>
          </cell>
          <cell r="NB85" t="str">
            <v/>
          </cell>
          <cell r="NC85" t="str">
            <v/>
          </cell>
          <cell r="ND85" t="str">
            <v/>
          </cell>
          <cell r="NE85" t="str">
            <v/>
          </cell>
          <cell r="NF85" t="str">
            <v/>
          </cell>
          <cell r="NG85" t="str">
            <v/>
          </cell>
          <cell r="NH85" t="str">
            <v/>
          </cell>
          <cell r="NI85" t="str">
            <v/>
          </cell>
          <cell r="NJ85" t="str">
            <v/>
          </cell>
          <cell r="NK85" t="str">
            <v/>
          </cell>
          <cell r="NL85" t="str">
            <v/>
          </cell>
          <cell r="NM85" t="str">
            <v/>
          </cell>
          <cell r="NN85" t="str">
            <v/>
          </cell>
          <cell r="NO85" t="str">
            <v/>
          </cell>
          <cell r="NP85" t="str">
            <v/>
          </cell>
          <cell r="NQ85" t="str">
            <v/>
          </cell>
          <cell r="NR85" t="str">
            <v/>
          </cell>
          <cell r="NS85" t="str">
            <v/>
          </cell>
          <cell r="NT85" t="str">
            <v/>
          </cell>
          <cell r="NU85" t="str">
            <v/>
          </cell>
          <cell r="NV85" t="str">
            <v/>
          </cell>
          <cell r="NW85" t="str">
            <v/>
          </cell>
          <cell r="NX85" t="str">
            <v/>
          </cell>
          <cell r="NY85" t="str">
            <v/>
          </cell>
          <cell r="NZ85" t="str">
            <v/>
          </cell>
          <cell r="OA85" t="str">
            <v/>
          </cell>
          <cell r="OB85" t="str">
            <v/>
          </cell>
          <cell r="OC85" t="str">
            <v/>
          </cell>
          <cell r="OD85" t="str">
            <v/>
          </cell>
          <cell r="OE85" t="str">
            <v/>
          </cell>
          <cell r="OF85" t="str">
            <v/>
          </cell>
          <cell r="OG85" t="str">
            <v/>
          </cell>
          <cell r="OH85" t="str">
            <v/>
          </cell>
          <cell r="OI85" t="str">
            <v/>
          </cell>
          <cell r="OJ85" t="str">
            <v/>
          </cell>
          <cell r="OK85" t="str">
            <v/>
          </cell>
          <cell r="OL85" t="str">
            <v/>
          </cell>
          <cell r="OM85" t="str">
            <v/>
          </cell>
          <cell r="ON85" t="str">
            <v/>
          </cell>
          <cell r="OO85" t="str">
            <v/>
          </cell>
          <cell r="OP85" t="str">
            <v/>
          </cell>
          <cell r="OQ85" t="str">
            <v/>
          </cell>
          <cell r="OR85" t="str">
            <v/>
          </cell>
          <cell r="OS85" t="str">
            <v/>
          </cell>
          <cell r="OT85" t="str">
            <v/>
          </cell>
          <cell r="OU85" t="str">
            <v/>
          </cell>
          <cell r="OV85" t="str">
            <v/>
          </cell>
          <cell r="OW85" t="str">
            <v/>
          </cell>
          <cell r="OX85" t="str">
            <v/>
          </cell>
          <cell r="OY85" t="str">
            <v/>
          </cell>
          <cell r="OZ85" t="str">
            <v/>
          </cell>
          <cell r="PA85" t="str">
            <v/>
          </cell>
          <cell r="PB85" t="str">
            <v/>
          </cell>
          <cell r="PC85" t="str">
            <v/>
          </cell>
          <cell r="PD85" t="str">
            <v/>
          </cell>
          <cell r="PE85" t="str">
            <v/>
          </cell>
          <cell r="PF85" t="str">
            <v/>
          </cell>
          <cell r="PG85" t="str">
            <v/>
          </cell>
          <cell r="PH85" t="str">
            <v/>
          </cell>
          <cell r="PI85" t="str">
            <v/>
          </cell>
          <cell r="PJ85" t="str">
            <v/>
          </cell>
          <cell r="PK85" t="str">
            <v/>
          </cell>
          <cell r="PL85" t="str">
            <v/>
          </cell>
          <cell r="PM85" t="str">
            <v/>
          </cell>
          <cell r="PN85" t="str">
            <v/>
          </cell>
          <cell r="PO85" t="str">
            <v/>
          </cell>
          <cell r="PP85" t="str">
            <v/>
          </cell>
          <cell r="PQ85" t="str">
            <v/>
          </cell>
          <cell r="PR85" t="str">
            <v/>
          </cell>
          <cell r="PS85" t="str">
            <v/>
          </cell>
          <cell r="PT85" t="str">
            <v/>
          </cell>
          <cell r="PU85" t="str">
            <v/>
          </cell>
          <cell r="PV85" t="str">
            <v/>
          </cell>
          <cell r="PW85" t="str">
            <v/>
          </cell>
          <cell r="PX85" t="str">
            <v/>
          </cell>
          <cell r="PY85" t="str">
            <v/>
          </cell>
          <cell r="PZ85" t="str">
            <v/>
          </cell>
          <cell r="QA85" t="str">
            <v/>
          </cell>
          <cell r="QB85" t="str">
            <v/>
          </cell>
          <cell r="QC85" t="str">
            <v/>
          </cell>
          <cell r="QD85" t="str">
            <v/>
          </cell>
          <cell r="QE85" t="str">
            <v/>
          </cell>
          <cell r="QF85" t="str">
            <v/>
          </cell>
          <cell r="QG85" t="str">
            <v/>
          </cell>
          <cell r="QH85" t="str">
            <v/>
          </cell>
          <cell r="QI85" t="str">
            <v/>
          </cell>
          <cell r="QJ85" t="str">
            <v/>
          </cell>
          <cell r="QK85" t="str">
            <v/>
          </cell>
          <cell r="QL85" t="str">
            <v/>
          </cell>
          <cell r="QM85" t="str">
            <v/>
          </cell>
          <cell r="QN85" t="str">
            <v/>
          </cell>
          <cell r="QO85" t="str">
            <v/>
          </cell>
          <cell r="QP85" t="str">
            <v/>
          </cell>
          <cell r="QQ85" t="str">
            <v/>
          </cell>
          <cell r="QR85" t="str">
            <v/>
          </cell>
          <cell r="QS85" t="str">
            <v/>
          </cell>
          <cell r="QT85" t="str">
            <v/>
          </cell>
          <cell r="QU85" t="str">
            <v/>
          </cell>
          <cell r="QV85" t="str">
            <v/>
          </cell>
          <cell r="QW85" t="str">
            <v/>
          </cell>
          <cell r="QX85" t="str">
            <v/>
          </cell>
          <cell r="QY85" t="str">
            <v/>
          </cell>
          <cell r="QZ85" t="str">
            <v/>
          </cell>
          <cell r="RA85" t="str">
            <v/>
          </cell>
          <cell r="RB85" t="str">
            <v/>
          </cell>
          <cell r="RC85" t="str">
            <v/>
          </cell>
          <cell r="RD85" t="str">
            <v/>
          </cell>
          <cell r="RE85" t="str">
            <v/>
          </cell>
          <cell r="RF85" t="str">
            <v/>
          </cell>
          <cell r="RG85" t="str">
            <v/>
          </cell>
          <cell r="RH85" t="str">
            <v/>
          </cell>
          <cell r="RI85" t="str">
            <v/>
          </cell>
          <cell r="RJ85" t="str">
            <v/>
          </cell>
          <cell r="RK85" t="str">
            <v/>
          </cell>
          <cell r="RL85" t="str">
            <v/>
          </cell>
          <cell r="RM85" t="str">
            <v/>
          </cell>
          <cell r="RN85" t="str">
            <v/>
          </cell>
          <cell r="RO85" t="str">
            <v/>
          </cell>
          <cell r="RP85" t="str">
            <v/>
          </cell>
          <cell r="RQ85" t="str">
            <v/>
          </cell>
          <cell r="RR85" t="str">
            <v/>
          </cell>
          <cell r="RS85" t="str">
            <v/>
          </cell>
          <cell r="RT85" t="str">
            <v/>
          </cell>
          <cell r="RU85" t="str">
            <v/>
          </cell>
          <cell r="RV85" t="str">
            <v/>
          </cell>
          <cell r="RW85" t="str">
            <v/>
          </cell>
          <cell r="RX85" t="str">
            <v/>
          </cell>
          <cell r="RY85" t="str">
            <v/>
          </cell>
          <cell r="RZ85" t="str">
            <v/>
          </cell>
          <cell r="SA85" t="str">
            <v/>
          </cell>
          <cell r="SB85" t="str">
            <v/>
          </cell>
          <cell r="SC85" t="str">
            <v/>
          </cell>
          <cell r="SD85" t="str">
            <v/>
          </cell>
          <cell r="SE85" t="str">
            <v/>
          </cell>
          <cell r="SF85" t="str">
            <v/>
          </cell>
          <cell r="SG85" t="str">
            <v/>
          </cell>
          <cell r="SH85" t="str">
            <v/>
          </cell>
          <cell r="SI85" t="str">
            <v/>
          </cell>
          <cell r="SJ85" t="str">
            <v/>
          </cell>
          <cell r="SK85" t="str">
            <v/>
          </cell>
          <cell r="SL85" t="str">
            <v/>
          </cell>
          <cell r="SM85" t="str">
            <v/>
          </cell>
          <cell r="SN85" t="str">
            <v/>
          </cell>
          <cell r="SO85" t="str">
            <v/>
          </cell>
          <cell r="SP85" t="str">
            <v/>
          </cell>
          <cell r="SQ85" t="str">
            <v/>
          </cell>
          <cell r="SR85" t="str">
            <v/>
          </cell>
          <cell r="SS85" t="str">
            <v/>
          </cell>
          <cell r="ST85" t="str">
            <v/>
          </cell>
          <cell r="SU85" t="str">
            <v/>
          </cell>
          <cell r="SV85" t="str">
            <v/>
          </cell>
          <cell r="SW85" t="str">
            <v/>
          </cell>
          <cell r="SX85" t="str">
            <v/>
          </cell>
          <cell r="SY85" t="str">
            <v/>
          </cell>
          <cell r="SZ85" t="str">
            <v/>
          </cell>
          <cell r="TA85" t="str">
            <v/>
          </cell>
          <cell r="TB85" t="str">
            <v/>
          </cell>
          <cell r="TC85" t="str">
            <v/>
          </cell>
          <cell r="TD85" t="str">
            <v/>
          </cell>
          <cell r="TE85" t="str">
            <v/>
          </cell>
          <cell r="TF85" t="str">
            <v/>
          </cell>
          <cell r="TG85" t="str">
            <v/>
          </cell>
          <cell r="TH85" t="str">
            <v/>
          </cell>
          <cell r="TI85" t="str">
            <v/>
          </cell>
          <cell r="TJ85" t="str">
            <v/>
          </cell>
          <cell r="TK85" t="str">
            <v/>
          </cell>
          <cell r="TL85" t="str">
            <v/>
          </cell>
          <cell r="TM85" t="str">
            <v/>
          </cell>
          <cell r="TN85">
            <v>0</v>
          </cell>
          <cell r="TO85">
            <v>0</v>
          </cell>
          <cell r="TP85">
            <v>0</v>
          </cell>
          <cell r="TQ85">
            <v>0</v>
          </cell>
          <cell r="TR85">
            <v>0</v>
          </cell>
          <cell r="TS85" t="str">
            <v/>
          </cell>
          <cell r="TT85" t="str">
            <v/>
          </cell>
          <cell r="TU85">
            <v>237886581</v>
          </cell>
          <cell r="TV85" t="str">
            <v>94270cc7-9921-4760-a2b4-5176f02419dd</v>
          </cell>
          <cell r="TW85">
            <v>44532.096585648149</v>
          </cell>
          <cell r="TX85" t="str">
            <v/>
          </cell>
          <cell r="TY85" t="str">
            <v/>
          </cell>
          <cell r="TZ85" t="str">
            <v>submitted_via_web</v>
          </cell>
          <cell r="UA85" t="str">
            <v>icsm_haiti</v>
          </cell>
          <cell r="UB85" t="str">
            <v/>
          </cell>
          <cell r="UC85">
            <v>87</v>
          </cell>
          <cell r="UD85" t="str">
            <v/>
          </cell>
        </row>
        <row r="86">
          <cell r="D86">
            <v>44531.861384618052</v>
          </cell>
          <cell r="E86">
            <v>44531.86531371528</v>
          </cell>
          <cell r="F86">
            <v>44531</v>
          </cell>
          <cell r="H86" t="str">
            <v>audit.csv</v>
          </cell>
          <cell r="I86" t="str">
            <v>icsm_haiti</v>
          </cell>
          <cell r="J86" t="str">
            <v/>
          </cell>
          <cell r="K86" t="str">
            <v/>
          </cell>
          <cell r="L86">
            <v>44531</v>
          </cell>
          <cell r="M86" t="str">
            <v>WFP</v>
          </cell>
          <cell r="N86" t="str">
            <v/>
          </cell>
          <cell r="O86" t="str">
            <v>wfp</v>
          </cell>
          <cell r="P86" t="str">
            <v>WFP</v>
          </cell>
          <cell r="Q86" t="str">
            <v>WFP</v>
          </cell>
          <cell r="R86" t="str">
            <v>nord_JFP02</v>
          </cell>
          <cell r="S86" t="str">
            <v/>
          </cell>
          <cell r="T86" t="str">
            <v>wfp_jfp02</v>
          </cell>
          <cell r="U86" t="str">
            <v>nord_JFP02</v>
          </cell>
          <cell r="V86" t="str">
            <v>nord_JFP02</v>
          </cell>
          <cell r="W86" t="str">
            <v>Nord</v>
          </cell>
          <cell r="X86" t="str">
            <v>Limonade</v>
          </cell>
          <cell r="Y86" t="str">
            <v>HT0313</v>
          </cell>
          <cell r="Z86" t="str">
            <v>Limonade</v>
          </cell>
          <cell r="AA86" t="str">
            <v>1re Section Basse Plaine</v>
          </cell>
          <cell r="AB86" t="str">
            <v>HT0313-01</v>
          </cell>
          <cell r="AC86" t="str">
            <v>1re Section Basse Plaine</v>
          </cell>
          <cell r="AD86" t="str">
            <v>Limonade</v>
          </cell>
          <cell r="AE86" t="str">
            <v/>
          </cell>
          <cell r="AF86" t="str">
            <v>lim_1</v>
          </cell>
          <cell r="AG86" t="str">
            <v>Limonade</v>
          </cell>
          <cell r="AH86" t="str">
            <v>Limonade</v>
          </cell>
          <cell r="AI86" t="str">
            <v>Marché principal de Limonade</v>
          </cell>
          <cell r="AJ86" t="str">
            <v/>
          </cell>
          <cell r="AK86" t="str">
            <v>Limonade</v>
          </cell>
          <cell r="AL86" t="str">
            <v>Marché principal de Limonade</v>
          </cell>
          <cell r="AM86" t="str">
            <v>Marché principal de Limonade</v>
          </cell>
          <cell r="AN86" t="str">
            <v>Milieu urbain</v>
          </cell>
          <cell r="AO86" t="str">
            <v>Enquête auprès d'un marchand</v>
          </cell>
          <cell r="AP86" t="str">
            <v>Oui</v>
          </cell>
          <cell r="AQ86" t="str">
            <v/>
          </cell>
          <cell r="AR86" t="str">
            <v>Oui</v>
          </cell>
          <cell r="AS86" t="str">
            <v/>
          </cell>
          <cell r="AT86" t="str">
            <v>Femme</v>
          </cell>
          <cell r="AU86">
            <v>44531</v>
          </cell>
          <cell r="AV86">
            <v>44531</v>
          </cell>
          <cell r="AW86" t="str">
            <v>Détaillant mobile</v>
          </cell>
          <cell r="AX86" t="str">
            <v/>
          </cell>
          <cell r="AY86" t="str">
            <v>Produits et Ustensiles d'hygiène et assainissement</v>
          </cell>
          <cell r="AZ86">
            <v>0</v>
          </cell>
          <cell r="BA86">
            <v>1</v>
          </cell>
          <cell r="BB86">
            <v>0</v>
          </cell>
          <cell r="BC86">
            <v>0</v>
          </cell>
          <cell r="BD86" t="str">
            <v>wash</v>
          </cell>
          <cell r="BE86" t="str">
            <v>Produits et Ustensiles d'hygiène et assainissement</v>
          </cell>
          <cell r="BF86" t="str">
            <v>En espèces (Gourde)</v>
          </cell>
          <cell r="BG86">
            <v>1</v>
          </cell>
          <cell r="BH86">
            <v>0</v>
          </cell>
          <cell r="BI86">
            <v>0</v>
          </cell>
          <cell r="BJ86">
            <v>0</v>
          </cell>
          <cell r="BK86">
            <v>0</v>
          </cell>
          <cell r="BL86">
            <v>0</v>
          </cell>
          <cell r="BM86">
            <v>0</v>
          </cell>
          <cell r="BN86">
            <v>0</v>
          </cell>
          <cell r="BO86">
            <v>0</v>
          </cell>
          <cell r="BP86">
            <v>0</v>
          </cell>
          <cell r="BQ86" t="str">
            <v/>
          </cell>
          <cell r="BR86" t="str">
            <v>Je ne sais pas / Je ne souhaite pas répondre</v>
          </cell>
          <cell r="BS86" t="str">
            <v>Moins de 20</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Savon lessive Brosse à dent Dentifrice Papier toilette Serviettes hygiéniques Chlore en grain (nettoyage) Savon pour se laver</v>
          </cell>
          <cell r="EP86">
            <v>1</v>
          </cell>
          <cell r="EQ86">
            <v>1</v>
          </cell>
          <cell r="ER86">
            <v>1</v>
          </cell>
          <cell r="ES86">
            <v>1</v>
          </cell>
          <cell r="ET86">
            <v>1</v>
          </cell>
          <cell r="EU86">
            <v>1</v>
          </cell>
          <cell r="EV86">
            <v>1</v>
          </cell>
          <cell r="EW86">
            <v>0</v>
          </cell>
          <cell r="EX86">
            <v>0</v>
          </cell>
          <cell r="EY86">
            <v>0</v>
          </cell>
          <cell r="EZ86">
            <v>0</v>
          </cell>
          <cell r="FA86" t="str">
            <v>Oui</v>
          </cell>
          <cell r="FB86">
            <v>30</v>
          </cell>
          <cell r="FC86">
            <v>30</v>
          </cell>
          <cell r="FD86" t="str">
            <v/>
          </cell>
          <cell r="FE86" t="str">
            <v/>
          </cell>
          <cell r="FF86" t="str">
            <v/>
          </cell>
          <cell r="FG86">
            <v>30</v>
          </cell>
          <cell r="FH86" t="str">
            <v>Non</v>
          </cell>
          <cell r="FI86">
            <v>20</v>
          </cell>
          <cell r="FJ86" t="str">
            <v>Non</v>
          </cell>
          <cell r="FK86">
            <v>25</v>
          </cell>
          <cell r="FL86" t="str">
            <v>Oui</v>
          </cell>
          <cell r="FM86" t="str">
            <v>Oui</v>
          </cell>
          <cell r="FN86">
            <v>25</v>
          </cell>
          <cell r="FO86" t="str">
            <v/>
          </cell>
          <cell r="FP86" t="str">
            <v/>
          </cell>
          <cell r="FQ86">
            <v>25</v>
          </cell>
          <cell r="FR86" t="str">
            <v>Non</v>
          </cell>
          <cell r="FS86" t="str">
            <v>Oui</v>
          </cell>
          <cell r="FT86">
            <v>100</v>
          </cell>
          <cell r="FU86" t="str">
            <v/>
          </cell>
          <cell r="FV86" t="str">
            <v/>
          </cell>
          <cell r="FW86">
            <v>100</v>
          </cell>
          <cell r="FX86" t="str">
            <v>Non</v>
          </cell>
          <cell r="FY86" t="str">
            <v>Oui</v>
          </cell>
          <cell r="FZ86">
            <v>85</v>
          </cell>
          <cell r="GA86" t="str">
            <v/>
          </cell>
          <cell r="GB86" t="str">
            <v/>
          </cell>
          <cell r="GC86" t="str">
            <v/>
          </cell>
          <cell r="GD86">
            <v>85</v>
          </cell>
          <cell r="GE86" t="str">
            <v>Non</v>
          </cell>
          <cell r="GF86" t="str">
            <v>Oui</v>
          </cell>
          <cell r="GG86" t="str">
            <v/>
          </cell>
          <cell r="GH86">
            <v>10</v>
          </cell>
          <cell r="GI86" t="str">
            <v/>
          </cell>
          <cell r="GJ86" t="str">
            <v/>
          </cell>
          <cell r="GK86" t="str">
            <v/>
          </cell>
          <cell r="GL86" t="str">
            <v/>
          </cell>
          <cell r="GM86" t="str">
            <v/>
          </cell>
          <cell r="GN86" t="str">
            <v/>
          </cell>
          <cell r="GO86" t="str">
            <v>Non</v>
          </cell>
          <cell r="GP86" t="str">
            <v>NA</v>
          </cell>
          <cell r="GQ86">
            <v>10</v>
          </cell>
          <cell r="GR86" t="str">
            <v/>
          </cell>
          <cell r="GS86" t="str">
            <v/>
          </cell>
          <cell r="GT86" t="str">
            <v/>
          </cell>
          <cell r="GU86" t="str">
            <v>Oui</v>
          </cell>
          <cell r="GV86" t="str">
            <v>Je ne sais pas, je ne souhaite pas répondre</v>
          </cell>
          <cell r="GW86">
            <v>0</v>
          </cell>
          <cell r="GX86">
            <v>0</v>
          </cell>
          <cell r="GY86">
            <v>0</v>
          </cell>
          <cell r="GZ86">
            <v>0</v>
          </cell>
          <cell r="HA86">
            <v>0</v>
          </cell>
          <cell r="HB86">
            <v>0</v>
          </cell>
          <cell r="HC86">
            <v>0</v>
          </cell>
          <cell r="HD86">
            <v>0</v>
          </cell>
          <cell r="HE86">
            <v>0</v>
          </cell>
          <cell r="HF86">
            <v>0</v>
          </cell>
          <cell r="HG86">
            <v>0</v>
          </cell>
          <cell r="HH86">
            <v>0</v>
          </cell>
          <cell r="HI86">
            <v>1</v>
          </cell>
          <cell r="HJ86" t="str">
            <v/>
          </cell>
          <cell r="HK86" t="str">
            <v>Chlore en grain (nettoyage)</v>
          </cell>
          <cell r="HL86">
            <v>0</v>
          </cell>
          <cell r="HM86">
            <v>0</v>
          </cell>
          <cell r="HN86">
            <v>0</v>
          </cell>
          <cell r="HO86">
            <v>0</v>
          </cell>
          <cell r="HP86">
            <v>0</v>
          </cell>
          <cell r="HQ86">
            <v>1</v>
          </cell>
          <cell r="HR86">
            <v>0</v>
          </cell>
          <cell r="HS86">
            <v>0</v>
          </cell>
          <cell r="HT86">
            <v>0</v>
          </cell>
          <cell r="HU86">
            <v>0</v>
          </cell>
          <cell r="HV86">
            <v>0</v>
          </cell>
          <cell r="HW86" t="str">
            <v>Non</v>
          </cell>
          <cell r="HX86" t="str">
            <v>Non</v>
          </cell>
          <cell r="HY86" t="str">
            <v>Oui</v>
          </cell>
          <cell r="HZ86" t="str">
            <v>Nord</v>
          </cell>
          <cell r="IA86" t="str">
            <v>Meme</v>
          </cell>
          <cell r="IB86" t="str">
            <v>Limonade</v>
          </cell>
          <cell r="IC86" t="str">
            <v>Meme</v>
          </cell>
          <cell r="ID86" t="str">
            <v/>
          </cell>
          <cell r="IE86" t="str">
            <v/>
          </cell>
          <cell r="IF86" t="str">
            <v>Non</v>
          </cell>
          <cell r="IG86" t="str">
            <v/>
          </cell>
          <cell r="IH86" t="str">
            <v/>
          </cell>
          <cell r="II86" t="str">
            <v/>
          </cell>
          <cell r="IJ86" t="str">
            <v/>
          </cell>
          <cell r="IK86" t="str">
            <v/>
          </cell>
          <cell r="IL86" t="str">
            <v/>
          </cell>
          <cell r="IM86" t="str">
            <v/>
          </cell>
          <cell r="IN86" t="str">
            <v/>
          </cell>
          <cell r="IO86" t="str">
            <v>Risques de vols ou pillages</v>
          </cell>
          <cell r="IP86">
            <v>1</v>
          </cell>
          <cell r="IQ86">
            <v>0</v>
          </cell>
          <cell r="IR86">
            <v>0</v>
          </cell>
          <cell r="IS86">
            <v>0</v>
          </cell>
          <cell r="IT86">
            <v>0</v>
          </cell>
          <cell r="IU86">
            <v>0</v>
          </cell>
          <cell r="IV86">
            <v>0</v>
          </cell>
          <cell r="IW86">
            <v>0</v>
          </cell>
          <cell r="IX86" t="str">
            <v/>
          </cell>
          <cell r="IY86" t="str">
            <v>Non</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cell r="JW86" t="str">
            <v/>
          </cell>
          <cell r="JX86" t="str">
            <v/>
          </cell>
          <cell r="JY86" t="str">
            <v/>
          </cell>
          <cell r="JZ86" t="str">
            <v/>
          </cell>
          <cell r="KA86" t="str">
            <v/>
          </cell>
          <cell r="KB86" t="str">
            <v/>
          </cell>
          <cell r="KC86" t="str">
            <v/>
          </cell>
          <cell r="KD86" t="str">
            <v/>
          </cell>
          <cell r="KE86" t="str">
            <v/>
          </cell>
          <cell r="KF86" t="str">
            <v/>
          </cell>
          <cell r="KG86" t="str">
            <v/>
          </cell>
          <cell r="KH86" t="str">
            <v/>
          </cell>
          <cell r="KI86" t="str">
            <v/>
          </cell>
          <cell r="KJ86" t="str">
            <v/>
          </cell>
          <cell r="KK86" t="str">
            <v/>
          </cell>
          <cell r="KL86" t="str">
            <v/>
          </cell>
          <cell r="KM86" t="str">
            <v/>
          </cell>
          <cell r="KN86" t="str">
            <v/>
          </cell>
          <cell r="KO86" t="str">
            <v/>
          </cell>
          <cell r="KP86" t="str">
            <v/>
          </cell>
          <cell r="KQ86" t="str">
            <v/>
          </cell>
          <cell r="KR86" t="str">
            <v/>
          </cell>
          <cell r="KS86" t="str">
            <v/>
          </cell>
          <cell r="KT86" t="str">
            <v/>
          </cell>
          <cell r="KU86" t="str">
            <v/>
          </cell>
          <cell r="KV86" t="str">
            <v/>
          </cell>
          <cell r="KW86" t="str">
            <v/>
          </cell>
          <cell r="KX86" t="str">
            <v/>
          </cell>
          <cell r="KY86" t="str">
            <v/>
          </cell>
          <cell r="KZ86" t="str">
            <v/>
          </cell>
          <cell r="LA86" t="str">
            <v/>
          </cell>
          <cell r="LB86" t="str">
            <v/>
          </cell>
          <cell r="LC86" t="str">
            <v/>
          </cell>
          <cell r="LD86" t="str">
            <v/>
          </cell>
          <cell r="LE86" t="str">
            <v/>
          </cell>
          <cell r="LF86" t="str">
            <v/>
          </cell>
          <cell r="LG86" t="str">
            <v/>
          </cell>
          <cell r="LH86" t="str">
            <v/>
          </cell>
          <cell r="LI86" t="str">
            <v/>
          </cell>
          <cell r="LJ86" t="str">
            <v/>
          </cell>
          <cell r="LK86" t="str">
            <v/>
          </cell>
          <cell r="LL86" t="str">
            <v/>
          </cell>
          <cell r="LM86" t="str">
            <v/>
          </cell>
          <cell r="LN86" t="str">
            <v/>
          </cell>
          <cell r="LO86" t="str">
            <v/>
          </cell>
          <cell r="LP86" t="str">
            <v/>
          </cell>
          <cell r="LQ86" t="str">
            <v/>
          </cell>
          <cell r="LR86" t="str">
            <v/>
          </cell>
          <cell r="LS86" t="str">
            <v/>
          </cell>
          <cell r="LT86" t="str">
            <v/>
          </cell>
          <cell r="LU86" t="str">
            <v/>
          </cell>
          <cell r="LV86" t="str">
            <v/>
          </cell>
          <cell r="LW86" t="str">
            <v/>
          </cell>
          <cell r="LX86" t="str">
            <v/>
          </cell>
          <cell r="LY86" t="str">
            <v/>
          </cell>
          <cell r="LZ86" t="str">
            <v/>
          </cell>
          <cell r="MA86" t="str">
            <v/>
          </cell>
          <cell r="MB86" t="str">
            <v/>
          </cell>
          <cell r="MC86" t="str">
            <v/>
          </cell>
          <cell r="MD86" t="str">
            <v/>
          </cell>
          <cell r="ME86" t="str">
            <v/>
          </cell>
          <cell r="MF86" t="str">
            <v/>
          </cell>
          <cell r="MG86" t="str">
            <v/>
          </cell>
          <cell r="MH86" t="str">
            <v/>
          </cell>
          <cell r="MI86" t="str">
            <v/>
          </cell>
          <cell r="MJ86" t="str">
            <v/>
          </cell>
          <cell r="MK86" t="str">
            <v/>
          </cell>
          <cell r="ML86" t="str">
            <v/>
          </cell>
          <cell r="MM86" t="str">
            <v/>
          </cell>
          <cell r="MN86" t="str">
            <v/>
          </cell>
          <cell r="MO86" t="str">
            <v/>
          </cell>
          <cell r="MP86" t="str">
            <v/>
          </cell>
          <cell r="MQ86" t="str">
            <v/>
          </cell>
          <cell r="MR86" t="str">
            <v/>
          </cell>
          <cell r="MS86" t="str">
            <v/>
          </cell>
          <cell r="MT86" t="str">
            <v/>
          </cell>
          <cell r="MU86" t="str">
            <v/>
          </cell>
          <cell r="MV86" t="str">
            <v/>
          </cell>
          <cell r="MW86" t="str">
            <v/>
          </cell>
          <cell r="MX86" t="str">
            <v/>
          </cell>
          <cell r="MY86" t="str">
            <v/>
          </cell>
          <cell r="MZ86" t="str">
            <v/>
          </cell>
          <cell r="NA86" t="str">
            <v/>
          </cell>
          <cell r="NB86" t="str">
            <v/>
          </cell>
          <cell r="NC86" t="str">
            <v/>
          </cell>
          <cell r="ND86" t="str">
            <v/>
          </cell>
          <cell r="NE86" t="str">
            <v/>
          </cell>
          <cell r="NF86" t="str">
            <v/>
          </cell>
          <cell r="NG86" t="str">
            <v/>
          </cell>
          <cell r="NH86" t="str">
            <v/>
          </cell>
          <cell r="NI86" t="str">
            <v/>
          </cell>
          <cell r="NJ86" t="str">
            <v/>
          </cell>
          <cell r="NK86" t="str">
            <v/>
          </cell>
          <cell r="NL86" t="str">
            <v/>
          </cell>
          <cell r="NM86" t="str">
            <v/>
          </cell>
          <cell r="NN86" t="str">
            <v/>
          </cell>
          <cell r="NO86" t="str">
            <v/>
          </cell>
          <cell r="NP86" t="str">
            <v/>
          </cell>
          <cell r="NQ86" t="str">
            <v/>
          </cell>
          <cell r="NR86" t="str">
            <v/>
          </cell>
          <cell r="NS86" t="str">
            <v/>
          </cell>
          <cell r="NT86" t="str">
            <v/>
          </cell>
          <cell r="NU86" t="str">
            <v/>
          </cell>
          <cell r="NV86" t="str">
            <v/>
          </cell>
          <cell r="NW86" t="str">
            <v/>
          </cell>
          <cell r="NX86" t="str">
            <v/>
          </cell>
          <cell r="NY86" t="str">
            <v/>
          </cell>
          <cell r="NZ86" t="str">
            <v/>
          </cell>
          <cell r="OA86" t="str">
            <v/>
          </cell>
          <cell r="OB86" t="str">
            <v/>
          </cell>
          <cell r="OC86" t="str">
            <v/>
          </cell>
          <cell r="OD86" t="str">
            <v/>
          </cell>
          <cell r="OE86" t="str">
            <v/>
          </cell>
          <cell r="OF86" t="str">
            <v/>
          </cell>
          <cell r="OG86" t="str">
            <v/>
          </cell>
          <cell r="OH86" t="str">
            <v/>
          </cell>
          <cell r="OI86" t="str">
            <v/>
          </cell>
          <cell r="OJ86" t="str">
            <v/>
          </cell>
          <cell r="OK86" t="str">
            <v/>
          </cell>
          <cell r="OL86" t="str">
            <v/>
          </cell>
          <cell r="OM86" t="str">
            <v/>
          </cell>
          <cell r="ON86" t="str">
            <v/>
          </cell>
          <cell r="OO86" t="str">
            <v/>
          </cell>
          <cell r="OP86" t="str">
            <v/>
          </cell>
          <cell r="OQ86" t="str">
            <v/>
          </cell>
          <cell r="OR86" t="str">
            <v/>
          </cell>
          <cell r="OS86" t="str">
            <v/>
          </cell>
          <cell r="OT86" t="str">
            <v/>
          </cell>
          <cell r="OU86" t="str">
            <v/>
          </cell>
          <cell r="OV86" t="str">
            <v/>
          </cell>
          <cell r="OW86" t="str">
            <v/>
          </cell>
          <cell r="OX86" t="str">
            <v/>
          </cell>
          <cell r="OY86" t="str">
            <v/>
          </cell>
          <cell r="OZ86" t="str">
            <v/>
          </cell>
          <cell r="PA86" t="str">
            <v/>
          </cell>
          <cell r="PB86" t="str">
            <v/>
          </cell>
          <cell r="PC86" t="str">
            <v/>
          </cell>
          <cell r="PD86" t="str">
            <v/>
          </cell>
          <cell r="PE86" t="str">
            <v/>
          </cell>
          <cell r="PF86" t="str">
            <v/>
          </cell>
          <cell r="PG86" t="str">
            <v/>
          </cell>
          <cell r="PH86" t="str">
            <v/>
          </cell>
          <cell r="PI86" t="str">
            <v/>
          </cell>
          <cell r="PJ86" t="str">
            <v/>
          </cell>
          <cell r="PK86" t="str">
            <v/>
          </cell>
          <cell r="PL86" t="str">
            <v/>
          </cell>
          <cell r="PM86" t="str">
            <v/>
          </cell>
          <cell r="PN86" t="str">
            <v/>
          </cell>
          <cell r="PO86" t="str">
            <v/>
          </cell>
          <cell r="PP86" t="str">
            <v/>
          </cell>
          <cell r="PQ86" t="str">
            <v/>
          </cell>
          <cell r="PR86" t="str">
            <v/>
          </cell>
          <cell r="PS86" t="str">
            <v/>
          </cell>
          <cell r="PT86" t="str">
            <v/>
          </cell>
          <cell r="PU86" t="str">
            <v/>
          </cell>
          <cell r="PV86" t="str">
            <v/>
          </cell>
          <cell r="PW86" t="str">
            <v/>
          </cell>
          <cell r="PX86" t="str">
            <v/>
          </cell>
          <cell r="PY86" t="str">
            <v/>
          </cell>
          <cell r="PZ86" t="str">
            <v/>
          </cell>
          <cell r="QA86" t="str">
            <v/>
          </cell>
          <cell r="QB86" t="str">
            <v/>
          </cell>
          <cell r="QC86" t="str">
            <v/>
          </cell>
          <cell r="QD86" t="str">
            <v/>
          </cell>
          <cell r="QE86" t="str">
            <v/>
          </cell>
          <cell r="QF86" t="str">
            <v/>
          </cell>
          <cell r="QG86" t="str">
            <v/>
          </cell>
          <cell r="QH86" t="str">
            <v/>
          </cell>
          <cell r="QI86" t="str">
            <v/>
          </cell>
          <cell r="QJ86" t="str">
            <v/>
          </cell>
          <cell r="QK86" t="str">
            <v/>
          </cell>
          <cell r="QL86" t="str">
            <v/>
          </cell>
          <cell r="QM86" t="str">
            <v/>
          </cell>
          <cell r="QN86" t="str">
            <v/>
          </cell>
          <cell r="QO86" t="str">
            <v/>
          </cell>
          <cell r="QP86" t="str">
            <v/>
          </cell>
          <cell r="QQ86" t="str">
            <v/>
          </cell>
          <cell r="QR86" t="str">
            <v/>
          </cell>
          <cell r="QS86" t="str">
            <v/>
          </cell>
          <cell r="QT86" t="str">
            <v/>
          </cell>
          <cell r="QU86" t="str">
            <v/>
          </cell>
          <cell r="QV86" t="str">
            <v/>
          </cell>
          <cell r="QW86" t="str">
            <v/>
          </cell>
          <cell r="QX86" t="str">
            <v/>
          </cell>
          <cell r="QY86" t="str">
            <v/>
          </cell>
          <cell r="QZ86" t="str">
            <v/>
          </cell>
          <cell r="RA86" t="str">
            <v/>
          </cell>
          <cell r="RB86" t="str">
            <v/>
          </cell>
          <cell r="RC86" t="str">
            <v/>
          </cell>
          <cell r="RD86" t="str">
            <v/>
          </cell>
          <cell r="RE86" t="str">
            <v/>
          </cell>
          <cell r="RF86" t="str">
            <v/>
          </cell>
          <cell r="RG86" t="str">
            <v/>
          </cell>
          <cell r="RH86" t="str">
            <v/>
          </cell>
          <cell r="RI86" t="str">
            <v/>
          </cell>
          <cell r="RJ86" t="str">
            <v/>
          </cell>
          <cell r="RK86" t="str">
            <v/>
          </cell>
          <cell r="RL86" t="str">
            <v/>
          </cell>
          <cell r="RM86" t="str">
            <v/>
          </cell>
          <cell r="RN86" t="str">
            <v/>
          </cell>
          <cell r="RO86" t="str">
            <v/>
          </cell>
          <cell r="RP86" t="str">
            <v/>
          </cell>
          <cell r="RQ86" t="str">
            <v/>
          </cell>
          <cell r="RR86" t="str">
            <v/>
          </cell>
          <cell r="RS86" t="str">
            <v/>
          </cell>
          <cell r="RT86" t="str">
            <v/>
          </cell>
          <cell r="RU86" t="str">
            <v/>
          </cell>
          <cell r="RV86" t="str">
            <v/>
          </cell>
          <cell r="RW86" t="str">
            <v/>
          </cell>
          <cell r="RX86" t="str">
            <v/>
          </cell>
          <cell r="RY86" t="str">
            <v/>
          </cell>
          <cell r="RZ86" t="str">
            <v/>
          </cell>
          <cell r="SA86" t="str">
            <v/>
          </cell>
          <cell r="SB86" t="str">
            <v/>
          </cell>
          <cell r="SC86" t="str">
            <v/>
          </cell>
          <cell r="SD86" t="str">
            <v/>
          </cell>
          <cell r="SE86" t="str">
            <v/>
          </cell>
          <cell r="SF86" t="str">
            <v/>
          </cell>
          <cell r="SG86" t="str">
            <v/>
          </cell>
          <cell r="SH86" t="str">
            <v/>
          </cell>
          <cell r="SI86" t="str">
            <v/>
          </cell>
          <cell r="SJ86" t="str">
            <v/>
          </cell>
          <cell r="SK86" t="str">
            <v/>
          </cell>
          <cell r="SL86" t="str">
            <v/>
          </cell>
          <cell r="SM86" t="str">
            <v/>
          </cell>
          <cell r="SN86" t="str">
            <v/>
          </cell>
          <cell r="SO86" t="str">
            <v/>
          </cell>
          <cell r="SP86" t="str">
            <v/>
          </cell>
          <cell r="SQ86" t="str">
            <v/>
          </cell>
          <cell r="SR86" t="str">
            <v/>
          </cell>
          <cell r="SS86" t="str">
            <v/>
          </cell>
          <cell r="ST86" t="str">
            <v/>
          </cell>
          <cell r="SU86" t="str">
            <v/>
          </cell>
          <cell r="SV86" t="str">
            <v/>
          </cell>
          <cell r="SW86" t="str">
            <v/>
          </cell>
          <cell r="SX86" t="str">
            <v/>
          </cell>
          <cell r="SY86" t="str">
            <v/>
          </cell>
          <cell r="SZ86" t="str">
            <v/>
          </cell>
          <cell r="TA86" t="str">
            <v/>
          </cell>
          <cell r="TB86" t="str">
            <v/>
          </cell>
          <cell r="TC86" t="str">
            <v/>
          </cell>
          <cell r="TD86" t="str">
            <v/>
          </cell>
          <cell r="TE86" t="str">
            <v/>
          </cell>
          <cell r="TF86" t="str">
            <v/>
          </cell>
          <cell r="TG86" t="str">
            <v/>
          </cell>
          <cell r="TH86" t="str">
            <v/>
          </cell>
          <cell r="TI86" t="str">
            <v/>
          </cell>
          <cell r="TJ86" t="str">
            <v/>
          </cell>
          <cell r="TK86" t="str">
            <v/>
          </cell>
          <cell r="TL86" t="str">
            <v/>
          </cell>
          <cell r="TM86" t="str">
            <v/>
          </cell>
          <cell r="TN86">
            <v>0</v>
          </cell>
          <cell r="TO86">
            <v>0</v>
          </cell>
          <cell r="TP86">
            <v>0</v>
          </cell>
          <cell r="TQ86">
            <v>0</v>
          </cell>
          <cell r="TR86">
            <v>0</v>
          </cell>
          <cell r="TS86" t="str">
            <v/>
          </cell>
          <cell r="TT86" t="str">
            <v/>
          </cell>
          <cell r="TU86">
            <v>237886588</v>
          </cell>
          <cell r="TV86" t="str">
            <v>e4f89eb5-69fd-4fd7-9168-65b9f0e30e9c</v>
          </cell>
          <cell r="TW86">
            <v>44532.096608796302</v>
          </cell>
          <cell r="TX86" t="str">
            <v/>
          </cell>
          <cell r="TY86" t="str">
            <v/>
          </cell>
          <cell r="TZ86" t="str">
            <v>submitted_via_web</v>
          </cell>
          <cell r="UA86" t="str">
            <v>icsm_haiti</v>
          </cell>
          <cell r="UB86" t="str">
            <v/>
          </cell>
          <cell r="UC86">
            <v>88</v>
          </cell>
          <cell r="UD86" t="str">
            <v/>
          </cell>
        </row>
        <row r="87">
          <cell r="D87">
            <v>44525.411608599527</v>
          </cell>
          <cell r="E87">
            <v>44525.53793071759</v>
          </cell>
          <cell r="F87">
            <v>44525</v>
          </cell>
          <cell r="H87" t="str">
            <v>audit.csv</v>
          </cell>
          <cell r="I87" t="str">
            <v>icsm_haiti</v>
          </cell>
          <cell r="J87" t="str">
            <v/>
          </cell>
          <cell r="K87" t="str">
            <v>0</v>
          </cell>
          <cell r="L87">
            <v>44525</v>
          </cell>
          <cell r="M87" t="str">
            <v>GOAL</v>
          </cell>
          <cell r="N87" t="str">
            <v/>
          </cell>
          <cell r="O87" t="str">
            <v>goal</v>
          </cell>
          <cell r="P87" t="str">
            <v>GOAL</v>
          </cell>
          <cell r="Q87" t="str">
            <v>GOAL</v>
          </cell>
          <cell r="R87" t="str">
            <v>Goal enquêteur 1</v>
          </cell>
          <cell r="S87" t="str">
            <v/>
          </cell>
          <cell r="T87" t="str">
            <v>goal_1</v>
          </cell>
          <cell r="U87" t="str">
            <v>Goal enquêteur 1</v>
          </cell>
          <cell r="V87" t="str">
            <v>Goal enquêteur 1</v>
          </cell>
          <cell r="W87" t="str">
            <v>Ouest</v>
          </cell>
          <cell r="X87" t="str">
            <v>Port-au-Prince</v>
          </cell>
          <cell r="Y87" t="str">
            <v>HT0111</v>
          </cell>
          <cell r="Z87" t="str">
            <v>Port-au-Prince</v>
          </cell>
          <cell r="AA87" t="str">
            <v>1ere Section Turgeau</v>
          </cell>
          <cell r="AB87" t="str">
            <v>HT0111-03</v>
          </cell>
          <cell r="AC87" t="str">
            <v>3e Section Martissant</v>
          </cell>
          <cell r="AD87" t="str">
            <v>Centre-ville de Port-au-Prince / Salomon</v>
          </cell>
          <cell r="AE87" t="str">
            <v/>
          </cell>
          <cell r="AF87" t="str">
            <v>pap_1</v>
          </cell>
          <cell r="AG87" t="str">
            <v>Centre-ville de Port-au-Prince / Salomon</v>
          </cell>
          <cell r="AH87" t="str">
            <v>Centre-ville de Port-au-Prince / Salomon</v>
          </cell>
          <cell r="AI87" t="str">
            <v>Marché Salomon</v>
          </cell>
          <cell r="AJ87" t="str">
            <v/>
          </cell>
          <cell r="AK87" t="str">
            <v>salomon</v>
          </cell>
          <cell r="AL87" t="str">
            <v>Marché Salomon</v>
          </cell>
          <cell r="AM87" t="str">
            <v>Marché Salomon</v>
          </cell>
          <cell r="AN87" t="str">
            <v>Milieu urbain</v>
          </cell>
          <cell r="AO87" t="str">
            <v>Enquête auprès d'un marchand</v>
          </cell>
          <cell r="AP87" t="str">
            <v>Oui</v>
          </cell>
          <cell r="AQ87" t="str">
            <v/>
          </cell>
          <cell r="AR87" t="str">
            <v>Oui</v>
          </cell>
          <cell r="AS87" t="str">
            <v/>
          </cell>
          <cell r="AT87" t="str">
            <v>Femme</v>
          </cell>
          <cell r="AU87">
            <v>44525</v>
          </cell>
          <cell r="AV87">
            <v>44525</v>
          </cell>
          <cell r="AW87" t="str">
            <v>Détaillant sur une table</v>
          </cell>
          <cell r="AX87" t="str">
            <v/>
          </cell>
          <cell r="AY87" t="str">
            <v>Nourriture</v>
          </cell>
          <cell r="AZ87">
            <v>1</v>
          </cell>
          <cell r="BA87">
            <v>0</v>
          </cell>
          <cell r="BB87">
            <v>0</v>
          </cell>
          <cell r="BC87">
            <v>0</v>
          </cell>
          <cell r="BD87" t="str">
            <v>nourriture</v>
          </cell>
          <cell r="BE87" t="str">
            <v>Nourriture</v>
          </cell>
          <cell r="BF87" t="str">
            <v>En espèces (Gourde)</v>
          </cell>
          <cell r="BG87">
            <v>1</v>
          </cell>
          <cell r="BH87">
            <v>0</v>
          </cell>
          <cell r="BI87">
            <v>0</v>
          </cell>
          <cell r="BJ87">
            <v>0</v>
          </cell>
          <cell r="BK87">
            <v>0</v>
          </cell>
          <cell r="BL87">
            <v>0</v>
          </cell>
          <cell r="BM87">
            <v>0</v>
          </cell>
          <cell r="BN87">
            <v>0</v>
          </cell>
          <cell r="BO87">
            <v>0</v>
          </cell>
          <cell r="BP87">
            <v>0</v>
          </cell>
          <cell r="BQ87" t="str">
            <v/>
          </cell>
          <cell r="BR87" t="str">
            <v>Oui, il y a moins de commerçants par rapport au mois passé</v>
          </cell>
          <cell r="BS87" t="str">
            <v>Moins de 20</v>
          </cell>
          <cell r="BT87" t="str">
            <v>Riz Sucre Maïs (moulu) Haricot noir Haricot rouge Farine de blé blanche Huile végétale</v>
          </cell>
          <cell r="BU87">
            <v>1</v>
          </cell>
          <cell r="BV87">
            <v>1</v>
          </cell>
          <cell r="BW87">
            <v>1</v>
          </cell>
          <cell r="BX87">
            <v>1</v>
          </cell>
          <cell r="BY87">
            <v>1</v>
          </cell>
          <cell r="BZ87">
            <v>1</v>
          </cell>
          <cell r="CA87">
            <v>1</v>
          </cell>
          <cell r="CB87">
            <v>0</v>
          </cell>
          <cell r="CC87" t="str">
            <v>Oui je connais le prix de mes produits en grosse marmite</v>
          </cell>
          <cell r="CD87">
            <v>300</v>
          </cell>
          <cell r="CE87">
            <v>150</v>
          </cell>
          <cell r="CF87" t="str">
            <v>Non</v>
          </cell>
          <cell r="CG87">
            <v>350</v>
          </cell>
          <cell r="CH87">
            <v>134.61538461538399</v>
          </cell>
          <cell r="CI87" t="str">
            <v>Oui</v>
          </cell>
          <cell r="CJ87">
            <v>400</v>
          </cell>
          <cell r="CK87">
            <v>173.91304347825999</v>
          </cell>
          <cell r="CL87" t="str">
            <v>Oui</v>
          </cell>
          <cell r="CM87">
            <v>350</v>
          </cell>
          <cell r="CN87">
            <v>120.689655172413</v>
          </cell>
          <cell r="CO87" t="str">
            <v>Oui</v>
          </cell>
          <cell r="CP87">
            <v>550</v>
          </cell>
          <cell r="CQ87">
            <v>229.166666666666</v>
          </cell>
          <cell r="CR87" t="str">
            <v>Non</v>
          </cell>
          <cell r="CS87">
            <v>650</v>
          </cell>
          <cell r="CT87">
            <v>270.83333333333297</v>
          </cell>
          <cell r="CU87" t="str">
            <v>Non</v>
          </cell>
          <cell r="CV87" t="str">
            <v>Bidon/Bouteille fermée.</v>
          </cell>
          <cell r="CW87" t="str">
            <v>Oui</v>
          </cell>
          <cell r="CX87">
            <v>1050</v>
          </cell>
          <cell r="CY87" t="str">
            <v/>
          </cell>
          <cell r="CZ87" t="str">
            <v/>
          </cell>
          <cell r="DA87" t="str">
            <v/>
          </cell>
          <cell r="DB87" t="str">
            <v/>
          </cell>
          <cell r="DC87" t="str">
            <v/>
          </cell>
          <cell r="DD87" t="str">
            <v/>
          </cell>
          <cell r="DE87" t="str">
            <v>NA</v>
          </cell>
          <cell r="DF87">
            <v>1050</v>
          </cell>
          <cell r="DG87" t="str">
            <v>Oui</v>
          </cell>
          <cell r="DH87" t="str">
            <v>Oui</v>
          </cell>
          <cell r="DI87" t="str">
            <v>Problèmes liés au transport ou au carburant</v>
          </cell>
          <cell r="DJ87">
            <v>0</v>
          </cell>
          <cell r="DK87">
            <v>1</v>
          </cell>
          <cell r="DL87">
            <v>0</v>
          </cell>
          <cell r="DM87">
            <v>0</v>
          </cell>
          <cell r="DN87">
            <v>0</v>
          </cell>
          <cell r="DO87">
            <v>0</v>
          </cell>
          <cell r="DP87">
            <v>0</v>
          </cell>
          <cell r="DQ87">
            <v>0</v>
          </cell>
          <cell r="DR87">
            <v>0</v>
          </cell>
          <cell r="DS87">
            <v>0</v>
          </cell>
          <cell r="DT87">
            <v>0</v>
          </cell>
          <cell r="DU87">
            <v>0</v>
          </cell>
          <cell r="DV87">
            <v>0</v>
          </cell>
          <cell r="DW87">
            <v>0</v>
          </cell>
          <cell r="DX87" t="str">
            <v/>
          </cell>
          <cell r="DY87" t="str">
            <v>Riz</v>
          </cell>
          <cell r="DZ87">
            <v>0</v>
          </cell>
          <cell r="EA87">
            <v>1</v>
          </cell>
          <cell r="EB87">
            <v>0</v>
          </cell>
          <cell r="EC87">
            <v>0</v>
          </cell>
          <cell r="ED87">
            <v>0</v>
          </cell>
          <cell r="EE87">
            <v>0</v>
          </cell>
          <cell r="EF87">
            <v>0</v>
          </cell>
          <cell r="EG87">
            <v>0</v>
          </cell>
          <cell r="EH87" t="str">
            <v>Oui</v>
          </cell>
          <cell r="EI87" t="str">
            <v>Oui</v>
          </cell>
          <cell r="EJ87" t="str">
            <v>Oui</v>
          </cell>
          <cell r="EK87" t="str">
            <v>Ouest</v>
          </cell>
          <cell r="EL87" t="str">
            <v>Meme</v>
          </cell>
          <cell r="EM87" t="str">
            <v>Port-au-Prince</v>
          </cell>
          <cell r="EN87" t="str">
            <v>Meme</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Non</v>
          </cell>
          <cell r="IG87" t="str">
            <v/>
          </cell>
          <cell r="IH87" t="str">
            <v/>
          </cell>
          <cell r="II87" t="str">
            <v/>
          </cell>
          <cell r="IJ87" t="str">
            <v/>
          </cell>
          <cell r="IK87" t="str">
            <v/>
          </cell>
          <cell r="IL87" t="str">
            <v/>
          </cell>
          <cell r="IM87" t="str">
            <v/>
          </cell>
          <cell r="IN87" t="str">
            <v/>
          </cell>
          <cell r="IO87" t="str">
            <v>Risques d'être exposé à la violence Risques de vols ou pillages</v>
          </cell>
          <cell r="IP87">
            <v>1</v>
          </cell>
          <cell r="IQ87">
            <v>0</v>
          </cell>
          <cell r="IR87">
            <v>0</v>
          </cell>
          <cell r="IS87">
            <v>0</v>
          </cell>
          <cell r="IT87">
            <v>1</v>
          </cell>
          <cell r="IU87">
            <v>0</v>
          </cell>
          <cell r="IV87">
            <v>0</v>
          </cell>
          <cell r="IW87">
            <v>0</v>
          </cell>
          <cell r="IX87" t="str">
            <v/>
          </cell>
          <cell r="IY87" t="str">
            <v>Oui</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cell r="JX87" t="str">
            <v/>
          </cell>
          <cell r="JY87" t="str">
            <v/>
          </cell>
          <cell r="JZ87" t="str">
            <v/>
          </cell>
          <cell r="KA87" t="str">
            <v/>
          </cell>
          <cell r="KB87" t="str">
            <v/>
          </cell>
          <cell r="KC87" t="str">
            <v/>
          </cell>
          <cell r="KD87" t="str">
            <v/>
          </cell>
          <cell r="KE87" t="str">
            <v/>
          </cell>
          <cell r="KF87" t="str">
            <v/>
          </cell>
          <cell r="KG87" t="str">
            <v/>
          </cell>
          <cell r="KH87" t="str">
            <v/>
          </cell>
          <cell r="KI87" t="str">
            <v/>
          </cell>
          <cell r="KJ87" t="str">
            <v/>
          </cell>
          <cell r="KK87" t="str">
            <v/>
          </cell>
          <cell r="KL87" t="str">
            <v/>
          </cell>
          <cell r="KM87" t="str">
            <v/>
          </cell>
          <cell r="KN87" t="str">
            <v/>
          </cell>
          <cell r="KO87" t="str">
            <v/>
          </cell>
          <cell r="KP87" t="str">
            <v/>
          </cell>
          <cell r="KQ87" t="str">
            <v/>
          </cell>
          <cell r="KR87" t="str">
            <v/>
          </cell>
          <cell r="KS87" t="str">
            <v/>
          </cell>
          <cell r="KT87" t="str">
            <v/>
          </cell>
          <cell r="KU87" t="str">
            <v/>
          </cell>
          <cell r="KV87" t="str">
            <v/>
          </cell>
          <cell r="KW87" t="str">
            <v/>
          </cell>
          <cell r="KX87" t="str">
            <v/>
          </cell>
          <cell r="KY87" t="str">
            <v/>
          </cell>
          <cell r="KZ87" t="str">
            <v/>
          </cell>
          <cell r="LA87" t="str">
            <v/>
          </cell>
          <cell r="LB87" t="str">
            <v/>
          </cell>
          <cell r="LC87" t="str">
            <v/>
          </cell>
          <cell r="LD87" t="str">
            <v/>
          </cell>
          <cell r="LE87" t="str">
            <v/>
          </cell>
          <cell r="LF87" t="str">
            <v/>
          </cell>
          <cell r="LG87" t="str">
            <v/>
          </cell>
          <cell r="LH87" t="str">
            <v/>
          </cell>
          <cell r="LI87" t="str">
            <v/>
          </cell>
          <cell r="LJ87" t="str">
            <v/>
          </cell>
          <cell r="LK87" t="str">
            <v/>
          </cell>
          <cell r="LL87" t="str">
            <v/>
          </cell>
          <cell r="LM87" t="str">
            <v/>
          </cell>
          <cell r="LN87" t="str">
            <v/>
          </cell>
          <cell r="LO87" t="str">
            <v/>
          </cell>
          <cell r="LP87" t="str">
            <v/>
          </cell>
          <cell r="LQ87" t="str">
            <v/>
          </cell>
          <cell r="LR87" t="str">
            <v/>
          </cell>
          <cell r="LS87" t="str">
            <v/>
          </cell>
          <cell r="LT87" t="str">
            <v/>
          </cell>
          <cell r="LU87" t="str">
            <v/>
          </cell>
          <cell r="LV87" t="str">
            <v/>
          </cell>
          <cell r="LW87" t="str">
            <v/>
          </cell>
          <cell r="LX87" t="str">
            <v/>
          </cell>
          <cell r="LY87" t="str">
            <v/>
          </cell>
          <cell r="LZ87" t="str">
            <v/>
          </cell>
          <cell r="MA87" t="str">
            <v/>
          </cell>
          <cell r="MB87" t="str">
            <v/>
          </cell>
          <cell r="MC87" t="str">
            <v/>
          </cell>
          <cell r="MD87" t="str">
            <v/>
          </cell>
          <cell r="ME87" t="str">
            <v/>
          </cell>
          <cell r="MF87" t="str">
            <v/>
          </cell>
          <cell r="MG87" t="str">
            <v/>
          </cell>
          <cell r="MH87" t="str">
            <v/>
          </cell>
          <cell r="MI87" t="str">
            <v/>
          </cell>
          <cell r="MJ87" t="str">
            <v/>
          </cell>
          <cell r="MK87" t="str">
            <v/>
          </cell>
          <cell r="ML87" t="str">
            <v/>
          </cell>
          <cell r="MM87" t="str">
            <v/>
          </cell>
          <cell r="MN87" t="str">
            <v/>
          </cell>
          <cell r="MO87" t="str">
            <v/>
          </cell>
          <cell r="MP87" t="str">
            <v/>
          </cell>
          <cell r="MQ87" t="str">
            <v/>
          </cell>
          <cell r="MR87" t="str">
            <v/>
          </cell>
          <cell r="MS87" t="str">
            <v/>
          </cell>
          <cell r="MT87" t="str">
            <v/>
          </cell>
          <cell r="MU87" t="str">
            <v/>
          </cell>
          <cell r="MV87" t="str">
            <v/>
          </cell>
          <cell r="MW87" t="str">
            <v/>
          </cell>
          <cell r="MX87" t="str">
            <v/>
          </cell>
          <cell r="MY87" t="str">
            <v/>
          </cell>
          <cell r="MZ87" t="str">
            <v/>
          </cell>
          <cell r="NA87" t="str">
            <v/>
          </cell>
          <cell r="NB87" t="str">
            <v/>
          </cell>
          <cell r="NC87" t="str">
            <v/>
          </cell>
          <cell r="ND87" t="str">
            <v/>
          </cell>
          <cell r="NE87" t="str">
            <v/>
          </cell>
          <cell r="NF87" t="str">
            <v/>
          </cell>
          <cell r="NG87" t="str">
            <v/>
          </cell>
          <cell r="NH87" t="str">
            <v/>
          </cell>
          <cell r="NI87" t="str">
            <v/>
          </cell>
          <cell r="NJ87" t="str">
            <v/>
          </cell>
          <cell r="NK87" t="str">
            <v/>
          </cell>
          <cell r="NL87" t="str">
            <v/>
          </cell>
          <cell r="NM87" t="str">
            <v/>
          </cell>
          <cell r="NN87" t="str">
            <v/>
          </cell>
          <cell r="NO87" t="str">
            <v/>
          </cell>
          <cell r="NP87" t="str">
            <v/>
          </cell>
          <cell r="NQ87" t="str">
            <v/>
          </cell>
          <cell r="NR87" t="str">
            <v/>
          </cell>
          <cell r="NS87" t="str">
            <v/>
          </cell>
          <cell r="NT87" t="str">
            <v/>
          </cell>
          <cell r="NU87" t="str">
            <v/>
          </cell>
          <cell r="NV87" t="str">
            <v/>
          </cell>
          <cell r="NW87" t="str">
            <v/>
          </cell>
          <cell r="NX87" t="str">
            <v/>
          </cell>
          <cell r="NY87" t="str">
            <v/>
          </cell>
          <cell r="NZ87" t="str">
            <v/>
          </cell>
          <cell r="OA87" t="str">
            <v/>
          </cell>
          <cell r="OB87" t="str">
            <v/>
          </cell>
          <cell r="OC87" t="str">
            <v/>
          </cell>
          <cell r="OD87" t="str">
            <v/>
          </cell>
          <cell r="OE87" t="str">
            <v/>
          </cell>
          <cell r="OF87" t="str">
            <v/>
          </cell>
          <cell r="OG87" t="str">
            <v/>
          </cell>
          <cell r="OH87" t="str">
            <v/>
          </cell>
          <cell r="OI87" t="str">
            <v/>
          </cell>
          <cell r="OJ87" t="str">
            <v/>
          </cell>
          <cell r="OK87" t="str">
            <v/>
          </cell>
          <cell r="OL87" t="str">
            <v/>
          </cell>
          <cell r="OM87" t="str">
            <v/>
          </cell>
          <cell r="ON87" t="str">
            <v/>
          </cell>
          <cell r="OO87" t="str">
            <v/>
          </cell>
          <cell r="OP87" t="str">
            <v/>
          </cell>
          <cell r="OQ87" t="str">
            <v/>
          </cell>
          <cell r="OR87" t="str">
            <v/>
          </cell>
          <cell r="OS87" t="str">
            <v/>
          </cell>
          <cell r="OT87" t="str">
            <v/>
          </cell>
          <cell r="OU87" t="str">
            <v/>
          </cell>
          <cell r="OV87" t="str">
            <v/>
          </cell>
          <cell r="OW87" t="str">
            <v/>
          </cell>
          <cell r="OX87" t="str">
            <v/>
          </cell>
          <cell r="OY87" t="str">
            <v/>
          </cell>
          <cell r="OZ87" t="str">
            <v/>
          </cell>
          <cell r="PA87" t="str">
            <v/>
          </cell>
          <cell r="PB87" t="str">
            <v/>
          </cell>
          <cell r="PC87" t="str">
            <v/>
          </cell>
          <cell r="PD87" t="str">
            <v/>
          </cell>
          <cell r="PE87" t="str">
            <v/>
          </cell>
          <cell r="PF87" t="str">
            <v/>
          </cell>
          <cell r="PG87" t="str">
            <v/>
          </cell>
          <cell r="PH87" t="str">
            <v/>
          </cell>
          <cell r="PI87" t="str">
            <v/>
          </cell>
          <cell r="PJ87" t="str">
            <v/>
          </cell>
          <cell r="PK87" t="str">
            <v/>
          </cell>
          <cell r="PL87" t="str">
            <v/>
          </cell>
          <cell r="PM87" t="str">
            <v/>
          </cell>
          <cell r="PN87" t="str">
            <v/>
          </cell>
          <cell r="PO87" t="str">
            <v/>
          </cell>
          <cell r="PP87" t="str">
            <v/>
          </cell>
          <cell r="PQ87" t="str">
            <v/>
          </cell>
          <cell r="PR87" t="str">
            <v/>
          </cell>
          <cell r="PS87" t="str">
            <v/>
          </cell>
          <cell r="PT87" t="str">
            <v/>
          </cell>
          <cell r="PU87" t="str">
            <v/>
          </cell>
          <cell r="PV87" t="str">
            <v/>
          </cell>
          <cell r="PW87" t="str">
            <v/>
          </cell>
          <cell r="PX87" t="str">
            <v/>
          </cell>
          <cell r="PY87" t="str">
            <v/>
          </cell>
          <cell r="PZ87" t="str">
            <v/>
          </cell>
          <cell r="QA87" t="str">
            <v/>
          </cell>
          <cell r="QB87" t="str">
            <v/>
          </cell>
          <cell r="QC87" t="str">
            <v/>
          </cell>
          <cell r="QD87" t="str">
            <v/>
          </cell>
          <cell r="QE87" t="str">
            <v/>
          </cell>
          <cell r="QF87" t="str">
            <v/>
          </cell>
          <cell r="QG87" t="str">
            <v/>
          </cell>
          <cell r="QH87" t="str">
            <v/>
          </cell>
          <cell r="QI87" t="str">
            <v/>
          </cell>
          <cell r="QJ87" t="str">
            <v/>
          </cell>
          <cell r="QK87" t="str">
            <v/>
          </cell>
          <cell r="QL87" t="str">
            <v/>
          </cell>
          <cell r="QM87" t="str">
            <v/>
          </cell>
          <cell r="QN87" t="str">
            <v/>
          </cell>
          <cell r="QO87" t="str">
            <v/>
          </cell>
          <cell r="QP87" t="str">
            <v/>
          </cell>
          <cell r="QQ87" t="str">
            <v/>
          </cell>
          <cell r="QR87" t="str">
            <v/>
          </cell>
          <cell r="QS87" t="str">
            <v/>
          </cell>
          <cell r="QT87" t="str">
            <v/>
          </cell>
          <cell r="QU87" t="str">
            <v/>
          </cell>
          <cell r="QV87" t="str">
            <v/>
          </cell>
          <cell r="QW87" t="str">
            <v/>
          </cell>
          <cell r="QX87" t="str">
            <v/>
          </cell>
          <cell r="QY87" t="str">
            <v/>
          </cell>
          <cell r="QZ87" t="str">
            <v/>
          </cell>
          <cell r="RA87" t="str">
            <v/>
          </cell>
          <cell r="RB87" t="str">
            <v/>
          </cell>
          <cell r="RC87" t="str">
            <v/>
          </cell>
          <cell r="RD87" t="str">
            <v/>
          </cell>
          <cell r="RE87" t="str">
            <v/>
          </cell>
          <cell r="RF87" t="str">
            <v/>
          </cell>
          <cell r="RG87" t="str">
            <v/>
          </cell>
          <cell r="RH87" t="str">
            <v/>
          </cell>
          <cell r="RI87" t="str">
            <v/>
          </cell>
          <cell r="RJ87" t="str">
            <v/>
          </cell>
          <cell r="RK87" t="str">
            <v/>
          </cell>
          <cell r="RL87" t="str">
            <v/>
          </cell>
          <cell r="RM87" t="str">
            <v/>
          </cell>
          <cell r="RN87" t="str">
            <v/>
          </cell>
          <cell r="RO87" t="str">
            <v/>
          </cell>
          <cell r="RP87" t="str">
            <v/>
          </cell>
          <cell r="RQ87" t="str">
            <v/>
          </cell>
          <cell r="RR87" t="str">
            <v/>
          </cell>
          <cell r="RS87" t="str">
            <v/>
          </cell>
          <cell r="RT87" t="str">
            <v/>
          </cell>
          <cell r="RU87" t="str">
            <v/>
          </cell>
          <cell r="RV87" t="str">
            <v/>
          </cell>
          <cell r="RW87" t="str">
            <v/>
          </cell>
          <cell r="RX87" t="str">
            <v/>
          </cell>
          <cell r="RY87" t="str">
            <v/>
          </cell>
          <cell r="RZ87" t="str">
            <v/>
          </cell>
          <cell r="SA87" t="str">
            <v/>
          </cell>
          <cell r="SB87" t="str">
            <v/>
          </cell>
          <cell r="SC87" t="str">
            <v/>
          </cell>
          <cell r="SD87" t="str">
            <v/>
          </cell>
          <cell r="SE87" t="str">
            <v/>
          </cell>
          <cell r="SF87" t="str">
            <v/>
          </cell>
          <cell r="SG87" t="str">
            <v/>
          </cell>
          <cell r="SH87" t="str">
            <v/>
          </cell>
          <cell r="SI87" t="str">
            <v/>
          </cell>
          <cell r="SJ87" t="str">
            <v/>
          </cell>
          <cell r="SK87" t="str">
            <v/>
          </cell>
          <cell r="SL87" t="str">
            <v/>
          </cell>
          <cell r="SM87" t="str">
            <v/>
          </cell>
          <cell r="SN87" t="str">
            <v/>
          </cell>
          <cell r="SO87" t="str">
            <v/>
          </cell>
          <cell r="SP87" t="str">
            <v/>
          </cell>
          <cell r="SQ87" t="str">
            <v/>
          </cell>
          <cell r="SR87" t="str">
            <v/>
          </cell>
          <cell r="SS87" t="str">
            <v/>
          </cell>
          <cell r="ST87" t="str">
            <v/>
          </cell>
          <cell r="SU87" t="str">
            <v/>
          </cell>
          <cell r="SV87" t="str">
            <v/>
          </cell>
          <cell r="SW87" t="str">
            <v/>
          </cell>
          <cell r="SX87" t="str">
            <v/>
          </cell>
          <cell r="SY87" t="str">
            <v/>
          </cell>
          <cell r="SZ87" t="str">
            <v/>
          </cell>
          <cell r="TA87" t="str">
            <v/>
          </cell>
          <cell r="TB87" t="str">
            <v/>
          </cell>
          <cell r="TC87" t="str">
            <v/>
          </cell>
          <cell r="TD87" t="str">
            <v/>
          </cell>
          <cell r="TE87" t="str">
            <v/>
          </cell>
          <cell r="TF87" t="str">
            <v/>
          </cell>
          <cell r="TG87" t="str">
            <v/>
          </cell>
          <cell r="TH87" t="str">
            <v/>
          </cell>
          <cell r="TI87" t="str">
            <v/>
          </cell>
          <cell r="TJ87" t="str">
            <v/>
          </cell>
          <cell r="TK87" t="str">
            <v/>
          </cell>
          <cell r="TL87" t="str">
            <v/>
          </cell>
          <cell r="TM87" t="str">
            <v/>
          </cell>
          <cell r="TN87">
            <v>0</v>
          </cell>
          <cell r="TO87">
            <v>0</v>
          </cell>
          <cell r="TP87">
            <v>0</v>
          </cell>
          <cell r="TQ87">
            <v>0</v>
          </cell>
          <cell r="TR87">
            <v>0</v>
          </cell>
          <cell r="TS87" t="str">
            <v>Le probleme de l'insecurite touche tous les aspects</v>
          </cell>
          <cell r="TT87" t="str">
            <v/>
          </cell>
          <cell r="TU87">
            <v>238059218</v>
          </cell>
          <cell r="TV87" t="str">
            <v>c74bc8d6-7fb8-4617-a91e-7803152a3242</v>
          </cell>
          <cell r="TW87">
            <v>44532.534502314818</v>
          </cell>
          <cell r="TX87" t="str">
            <v/>
          </cell>
          <cell r="TY87" t="str">
            <v/>
          </cell>
          <cell r="TZ87" t="str">
            <v>submitted_via_web</v>
          </cell>
          <cell r="UA87" t="str">
            <v>icsm_haiti</v>
          </cell>
          <cell r="UB87" t="str">
            <v/>
          </cell>
          <cell r="UC87">
            <v>89</v>
          </cell>
          <cell r="UD87" t="str">
            <v/>
          </cell>
        </row>
        <row r="88">
          <cell r="D88">
            <v>44525.427003518518</v>
          </cell>
          <cell r="E88">
            <v>44525.444538194453</v>
          </cell>
          <cell r="F88">
            <v>44525</v>
          </cell>
          <cell r="H88" t="str">
            <v>audit.csv</v>
          </cell>
          <cell r="I88" t="str">
            <v>icsm_haiti</v>
          </cell>
          <cell r="J88" t="str">
            <v/>
          </cell>
          <cell r="K88" t="str">
            <v/>
          </cell>
          <cell r="L88">
            <v>44525</v>
          </cell>
          <cell r="M88" t="str">
            <v>GOAL</v>
          </cell>
          <cell r="N88" t="str">
            <v/>
          </cell>
          <cell r="O88" t="str">
            <v>goal</v>
          </cell>
          <cell r="P88" t="str">
            <v>GOAL</v>
          </cell>
          <cell r="Q88" t="str">
            <v>GOAL</v>
          </cell>
          <cell r="R88" t="str">
            <v>Goal enquêteur 1</v>
          </cell>
          <cell r="S88" t="str">
            <v/>
          </cell>
          <cell r="T88" t="str">
            <v>goal_1</v>
          </cell>
          <cell r="U88" t="str">
            <v>Goal enquêteur 1</v>
          </cell>
          <cell r="V88" t="str">
            <v>Goal enquêteur 1</v>
          </cell>
          <cell r="W88" t="str">
            <v>Ouest</v>
          </cell>
          <cell r="X88" t="str">
            <v>Port-au-Prince</v>
          </cell>
          <cell r="Y88" t="str">
            <v>HT0111</v>
          </cell>
          <cell r="Z88" t="str">
            <v>Port-au-Prince</v>
          </cell>
          <cell r="AA88" t="str">
            <v>1ere Section Turgeau</v>
          </cell>
          <cell r="AB88" t="str">
            <v>HT0111-03</v>
          </cell>
          <cell r="AC88" t="str">
            <v>3e Section Martissant</v>
          </cell>
          <cell r="AD88" t="str">
            <v>Centre-ville de Port-au-Prince / Salomon</v>
          </cell>
          <cell r="AE88" t="str">
            <v/>
          </cell>
          <cell r="AF88" t="str">
            <v>pap_1</v>
          </cell>
          <cell r="AG88" t="str">
            <v>Centre-ville de Port-au-Prince / Salomon</v>
          </cell>
          <cell r="AH88" t="str">
            <v>Centre-ville de Port-au-Prince / Salomon</v>
          </cell>
          <cell r="AI88" t="str">
            <v>Marché Salomon</v>
          </cell>
          <cell r="AJ88" t="str">
            <v/>
          </cell>
          <cell r="AK88" t="str">
            <v>salomon</v>
          </cell>
          <cell r="AL88" t="str">
            <v>Marché Salomon</v>
          </cell>
          <cell r="AM88" t="str">
            <v>Marché Salomon</v>
          </cell>
          <cell r="AN88" t="str">
            <v>Milieu urbain</v>
          </cell>
          <cell r="AO88" t="str">
            <v>Enquête auprès d'un marchand</v>
          </cell>
          <cell r="AP88" t="str">
            <v>Oui</v>
          </cell>
          <cell r="AQ88" t="str">
            <v/>
          </cell>
          <cell r="AR88" t="str">
            <v>Oui</v>
          </cell>
          <cell r="AS88" t="str">
            <v/>
          </cell>
          <cell r="AT88" t="str">
            <v>Femme</v>
          </cell>
          <cell r="AU88">
            <v>44525</v>
          </cell>
          <cell r="AV88">
            <v>44525</v>
          </cell>
          <cell r="AW88" t="str">
            <v>Détaillant sur une table</v>
          </cell>
          <cell r="AX88" t="str">
            <v/>
          </cell>
          <cell r="AY88" t="str">
            <v>Nourriture Produits et Ustensiles d'hygiène et assainissement</v>
          </cell>
          <cell r="AZ88">
            <v>1</v>
          </cell>
          <cell r="BA88">
            <v>1</v>
          </cell>
          <cell r="BB88">
            <v>0</v>
          </cell>
          <cell r="BC88">
            <v>0</v>
          </cell>
          <cell r="BD88" t="str">
            <v>nourriture</v>
          </cell>
          <cell r="BE88" t="str">
            <v>Nourriture</v>
          </cell>
          <cell r="BF88" t="str">
            <v>En espèces (Gourde)</v>
          </cell>
          <cell r="BG88">
            <v>1</v>
          </cell>
          <cell r="BH88">
            <v>0</v>
          </cell>
          <cell r="BI88">
            <v>0</v>
          </cell>
          <cell r="BJ88">
            <v>0</v>
          </cell>
          <cell r="BK88">
            <v>0</v>
          </cell>
          <cell r="BL88">
            <v>0</v>
          </cell>
          <cell r="BM88">
            <v>0</v>
          </cell>
          <cell r="BN88">
            <v>0</v>
          </cell>
          <cell r="BO88">
            <v>0</v>
          </cell>
          <cell r="BP88">
            <v>0</v>
          </cell>
          <cell r="BQ88" t="str">
            <v/>
          </cell>
          <cell r="BR88" t="str">
            <v>Oui, il y a moins de commerçants par rapport au mois passé</v>
          </cell>
          <cell r="BS88" t="str">
            <v>Moins de 20</v>
          </cell>
          <cell r="BT88" t="str">
            <v>Farine de blé blanche Riz Maïs (moulu) Sucre Haricot noir Haricot rouge Huile végétale</v>
          </cell>
          <cell r="BU88">
            <v>1</v>
          </cell>
          <cell r="BV88">
            <v>1</v>
          </cell>
          <cell r="BW88">
            <v>1</v>
          </cell>
          <cell r="BX88">
            <v>1</v>
          </cell>
          <cell r="BY88">
            <v>1</v>
          </cell>
          <cell r="BZ88">
            <v>1</v>
          </cell>
          <cell r="CA88">
            <v>1</v>
          </cell>
          <cell r="CB88">
            <v>0</v>
          </cell>
          <cell r="CC88" t="str">
            <v>Oui je connais le prix de mes produits en grosse marmite</v>
          </cell>
          <cell r="CD88">
            <v>225</v>
          </cell>
          <cell r="CE88">
            <v>112.5</v>
          </cell>
          <cell r="CF88" t="str">
            <v>Non</v>
          </cell>
          <cell r="CG88">
            <v>350</v>
          </cell>
          <cell r="CH88">
            <v>134.61538461538399</v>
          </cell>
          <cell r="CI88" t="str">
            <v>Oui</v>
          </cell>
          <cell r="CJ88">
            <v>375</v>
          </cell>
          <cell r="CK88">
            <v>163.04347826086899</v>
          </cell>
          <cell r="CL88" t="str">
            <v>Oui</v>
          </cell>
          <cell r="CM88">
            <v>350</v>
          </cell>
          <cell r="CN88">
            <v>120.689655172413</v>
          </cell>
          <cell r="CO88" t="str">
            <v>Oui</v>
          </cell>
          <cell r="CP88">
            <v>600</v>
          </cell>
          <cell r="CQ88">
            <v>250</v>
          </cell>
          <cell r="CR88" t="str">
            <v>Non</v>
          </cell>
          <cell r="CS88">
            <v>750</v>
          </cell>
          <cell r="CT88">
            <v>312.5</v>
          </cell>
          <cell r="CU88" t="str">
            <v>Non</v>
          </cell>
          <cell r="CV88" t="str">
            <v>Bidon/Bouteille fermée.</v>
          </cell>
          <cell r="CW88" t="str">
            <v>Oui</v>
          </cell>
          <cell r="CX88">
            <v>1000</v>
          </cell>
          <cell r="CY88" t="str">
            <v/>
          </cell>
          <cell r="CZ88" t="str">
            <v/>
          </cell>
          <cell r="DA88" t="str">
            <v/>
          </cell>
          <cell r="DB88" t="str">
            <v/>
          </cell>
          <cell r="DC88" t="str">
            <v/>
          </cell>
          <cell r="DD88" t="str">
            <v/>
          </cell>
          <cell r="DE88" t="str">
            <v>NA</v>
          </cell>
          <cell r="DF88">
            <v>1000</v>
          </cell>
          <cell r="DG88" t="str">
            <v>Oui</v>
          </cell>
          <cell r="DH88" t="str">
            <v>Oui</v>
          </cell>
          <cell r="DI88" t="str">
            <v>Article indisponible chez les fournisseurs Article trop cher</v>
          </cell>
          <cell r="DJ88">
            <v>0</v>
          </cell>
          <cell r="DK88">
            <v>0</v>
          </cell>
          <cell r="DL88">
            <v>0</v>
          </cell>
          <cell r="DM88">
            <v>0</v>
          </cell>
          <cell r="DN88">
            <v>1</v>
          </cell>
          <cell r="DO88">
            <v>0</v>
          </cell>
          <cell r="DP88">
            <v>0</v>
          </cell>
          <cell r="DQ88">
            <v>1</v>
          </cell>
          <cell r="DR88">
            <v>0</v>
          </cell>
          <cell r="DS88">
            <v>0</v>
          </cell>
          <cell r="DT88">
            <v>0</v>
          </cell>
          <cell r="DU88">
            <v>0</v>
          </cell>
          <cell r="DV88">
            <v>0</v>
          </cell>
          <cell r="DW88">
            <v>0</v>
          </cell>
          <cell r="DX88" t="str">
            <v/>
          </cell>
          <cell r="DY88" t="str">
            <v>Huile végétale</v>
          </cell>
          <cell r="DZ88">
            <v>0</v>
          </cell>
          <cell r="EA88">
            <v>0</v>
          </cell>
          <cell r="EB88">
            <v>0</v>
          </cell>
          <cell r="EC88">
            <v>0</v>
          </cell>
          <cell r="ED88">
            <v>0</v>
          </cell>
          <cell r="EE88">
            <v>0</v>
          </cell>
          <cell r="EF88">
            <v>1</v>
          </cell>
          <cell r="EG88">
            <v>0</v>
          </cell>
          <cell r="EH88" t="str">
            <v>Non</v>
          </cell>
          <cell r="EI88" t="str">
            <v>Oui</v>
          </cell>
          <cell r="EJ88" t="str">
            <v>Oui</v>
          </cell>
          <cell r="EK88" t="str">
            <v>Ouest</v>
          </cell>
          <cell r="EL88" t="str">
            <v>Meme</v>
          </cell>
          <cell r="EM88" t="str">
            <v>Port-au-Prince</v>
          </cell>
          <cell r="EN88" t="str">
            <v>Meme</v>
          </cell>
          <cell r="EO88" t="str">
            <v>Aucun</v>
          </cell>
          <cell r="EP88">
            <v>0</v>
          </cell>
          <cell r="EQ88">
            <v>0</v>
          </cell>
          <cell r="ER88">
            <v>0</v>
          </cell>
          <cell r="ES88">
            <v>0</v>
          </cell>
          <cell r="ET88">
            <v>0</v>
          </cell>
          <cell r="EU88">
            <v>0</v>
          </cell>
          <cell r="EV88">
            <v>0</v>
          </cell>
          <cell r="EW88">
            <v>0</v>
          </cell>
          <cell r="EX88">
            <v>0</v>
          </cell>
          <cell r="EY88">
            <v>0</v>
          </cell>
          <cell r="EZ88">
            <v>1</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Non</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Non</v>
          </cell>
          <cell r="HX88" t="str">
            <v>Oui</v>
          </cell>
          <cell r="HY88" t="str">
            <v>Non</v>
          </cell>
          <cell r="HZ88" t="str">
            <v/>
          </cell>
          <cell r="IA88" t="str">
            <v>Différent</v>
          </cell>
          <cell r="IB88" t="str">
            <v/>
          </cell>
          <cell r="IC88" t="str">
            <v>Différent</v>
          </cell>
          <cell r="ID88" t="str">
            <v/>
          </cell>
          <cell r="IE88" t="str">
            <v/>
          </cell>
          <cell r="IF88" t="str">
            <v>Non</v>
          </cell>
          <cell r="IG88" t="str">
            <v/>
          </cell>
          <cell r="IH88" t="str">
            <v/>
          </cell>
          <cell r="II88" t="str">
            <v/>
          </cell>
          <cell r="IJ88" t="str">
            <v/>
          </cell>
          <cell r="IK88" t="str">
            <v/>
          </cell>
          <cell r="IL88" t="str">
            <v/>
          </cell>
          <cell r="IM88" t="str">
            <v/>
          </cell>
          <cell r="IN88" t="str">
            <v/>
          </cell>
          <cell r="IO88" t="str">
            <v>Augmentation des prix Diminution du nombre de clients</v>
          </cell>
          <cell r="IP88">
            <v>0</v>
          </cell>
          <cell r="IQ88">
            <v>1</v>
          </cell>
          <cell r="IR88">
            <v>1</v>
          </cell>
          <cell r="IS88">
            <v>0</v>
          </cell>
          <cell r="IT88">
            <v>0</v>
          </cell>
          <cell r="IU88">
            <v>0</v>
          </cell>
          <cell r="IV88">
            <v>0</v>
          </cell>
          <cell r="IW88">
            <v>0</v>
          </cell>
          <cell r="IX88" t="str">
            <v/>
          </cell>
          <cell r="IY88" t="str">
            <v>Oui</v>
          </cell>
          <cell r="IZ88" t="str">
            <v/>
          </cell>
          <cell r="JA88" t="str">
            <v>Nourriture</v>
          </cell>
          <cell r="JB88">
            <v>1</v>
          </cell>
          <cell r="JC88">
            <v>0</v>
          </cell>
          <cell r="JD88">
            <v>0</v>
          </cell>
          <cell r="JE88">
            <v>0</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cell r="JW88" t="str">
            <v/>
          </cell>
          <cell r="JX88" t="str">
            <v/>
          </cell>
          <cell r="JY88" t="str">
            <v/>
          </cell>
          <cell r="JZ88" t="str">
            <v/>
          </cell>
          <cell r="KA88" t="str">
            <v/>
          </cell>
          <cell r="KB88" t="str">
            <v/>
          </cell>
          <cell r="KC88" t="str">
            <v/>
          </cell>
          <cell r="KD88" t="str">
            <v/>
          </cell>
          <cell r="KE88" t="str">
            <v/>
          </cell>
          <cell r="KF88" t="str">
            <v/>
          </cell>
          <cell r="KG88" t="str">
            <v/>
          </cell>
          <cell r="KH88" t="str">
            <v/>
          </cell>
          <cell r="KI88" t="str">
            <v/>
          </cell>
          <cell r="KJ88" t="str">
            <v/>
          </cell>
          <cell r="KK88" t="str">
            <v/>
          </cell>
          <cell r="KL88" t="str">
            <v/>
          </cell>
          <cell r="KM88" t="str">
            <v/>
          </cell>
          <cell r="KN88" t="str">
            <v/>
          </cell>
          <cell r="KO88" t="str">
            <v/>
          </cell>
          <cell r="KP88" t="str">
            <v/>
          </cell>
          <cell r="KQ88" t="str">
            <v/>
          </cell>
          <cell r="KR88" t="str">
            <v/>
          </cell>
          <cell r="KS88" t="str">
            <v/>
          </cell>
          <cell r="KT88" t="str">
            <v/>
          </cell>
          <cell r="KU88" t="str">
            <v/>
          </cell>
          <cell r="KV88" t="str">
            <v/>
          </cell>
          <cell r="KW88" t="str">
            <v/>
          </cell>
          <cell r="KX88" t="str">
            <v/>
          </cell>
          <cell r="KY88" t="str">
            <v/>
          </cell>
          <cell r="KZ88" t="str">
            <v/>
          </cell>
          <cell r="LA88" t="str">
            <v/>
          </cell>
          <cell r="LB88" t="str">
            <v/>
          </cell>
          <cell r="LC88" t="str">
            <v/>
          </cell>
          <cell r="LD88" t="str">
            <v/>
          </cell>
          <cell r="LE88" t="str">
            <v/>
          </cell>
          <cell r="LF88" t="str">
            <v/>
          </cell>
          <cell r="LG88" t="str">
            <v/>
          </cell>
          <cell r="LH88" t="str">
            <v/>
          </cell>
          <cell r="LI88" t="str">
            <v/>
          </cell>
          <cell r="LJ88" t="str">
            <v/>
          </cell>
          <cell r="LK88" t="str">
            <v/>
          </cell>
          <cell r="LL88" t="str">
            <v/>
          </cell>
          <cell r="LM88" t="str">
            <v/>
          </cell>
          <cell r="LN88" t="str">
            <v/>
          </cell>
          <cell r="LO88" t="str">
            <v/>
          </cell>
          <cell r="LP88" t="str">
            <v/>
          </cell>
          <cell r="LQ88" t="str">
            <v/>
          </cell>
          <cell r="LR88" t="str">
            <v/>
          </cell>
          <cell r="LS88" t="str">
            <v/>
          </cell>
          <cell r="LT88" t="str">
            <v/>
          </cell>
          <cell r="LU88" t="str">
            <v/>
          </cell>
          <cell r="LV88" t="str">
            <v/>
          </cell>
          <cell r="LW88" t="str">
            <v/>
          </cell>
          <cell r="LX88" t="str">
            <v/>
          </cell>
          <cell r="LY88" t="str">
            <v/>
          </cell>
          <cell r="LZ88" t="str">
            <v/>
          </cell>
          <cell r="MA88" t="str">
            <v/>
          </cell>
          <cell r="MB88" t="str">
            <v/>
          </cell>
          <cell r="MC88" t="str">
            <v/>
          </cell>
          <cell r="MD88" t="str">
            <v/>
          </cell>
          <cell r="ME88" t="str">
            <v/>
          </cell>
          <cell r="MF88" t="str">
            <v/>
          </cell>
          <cell r="MG88" t="str">
            <v/>
          </cell>
          <cell r="MH88" t="str">
            <v/>
          </cell>
          <cell r="MI88" t="str">
            <v/>
          </cell>
          <cell r="MJ88" t="str">
            <v/>
          </cell>
          <cell r="MK88" t="str">
            <v/>
          </cell>
          <cell r="ML88" t="str">
            <v/>
          </cell>
          <cell r="MM88" t="str">
            <v/>
          </cell>
          <cell r="MN88" t="str">
            <v/>
          </cell>
          <cell r="MO88" t="str">
            <v/>
          </cell>
          <cell r="MP88" t="str">
            <v/>
          </cell>
          <cell r="MQ88" t="str">
            <v/>
          </cell>
          <cell r="MR88" t="str">
            <v/>
          </cell>
          <cell r="MS88" t="str">
            <v/>
          </cell>
          <cell r="MT88" t="str">
            <v/>
          </cell>
          <cell r="MU88" t="str">
            <v/>
          </cell>
          <cell r="MV88" t="str">
            <v/>
          </cell>
          <cell r="MW88" t="str">
            <v/>
          </cell>
          <cell r="MX88" t="str">
            <v/>
          </cell>
          <cell r="MY88" t="str">
            <v/>
          </cell>
          <cell r="MZ88" t="str">
            <v/>
          </cell>
          <cell r="NA88" t="str">
            <v/>
          </cell>
          <cell r="NB88" t="str">
            <v/>
          </cell>
          <cell r="NC88" t="str">
            <v/>
          </cell>
          <cell r="ND88" t="str">
            <v/>
          </cell>
          <cell r="NE88" t="str">
            <v/>
          </cell>
          <cell r="NF88" t="str">
            <v/>
          </cell>
          <cell r="NG88" t="str">
            <v/>
          </cell>
          <cell r="NH88" t="str">
            <v/>
          </cell>
          <cell r="NI88" t="str">
            <v/>
          </cell>
          <cell r="NJ88" t="str">
            <v/>
          </cell>
          <cell r="NK88" t="str">
            <v/>
          </cell>
          <cell r="NL88" t="str">
            <v/>
          </cell>
          <cell r="NM88" t="str">
            <v/>
          </cell>
          <cell r="NN88" t="str">
            <v/>
          </cell>
          <cell r="NO88" t="str">
            <v/>
          </cell>
          <cell r="NP88" t="str">
            <v/>
          </cell>
          <cell r="NQ88" t="str">
            <v/>
          </cell>
          <cell r="NR88" t="str">
            <v/>
          </cell>
          <cell r="NS88" t="str">
            <v/>
          </cell>
          <cell r="NT88" t="str">
            <v/>
          </cell>
          <cell r="NU88" t="str">
            <v/>
          </cell>
          <cell r="NV88" t="str">
            <v/>
          </cell>
          <cell r="NW88" t="str">
            <v/>
          </cell>
          <cell r="NX88" t="str">
            <v/>
          </cell>
          <cell r="NY88" t="str">
            <v/>
          </cell>
          <cell r="NZ88" t="str">
            <v/>
          </cell>
          <cell r="OA88" t="str">
            <v/>
          </cell>
          <cell r="OB88" t="str">
            <v/>
          </cell>
          <cell r="OC88" t="str">
            <v/>
          </cell>
          <cell r="OD88" t="str">
            <v/>
          </cell>
          <cell r="OE88" t="str">
            <v/>
          </cell>
          <cell r="OF88" t="str">
            <v/>
          </cell>
          <cell r="OG88" t="str">
            <v/>
          </cell>
          <cell r="OH88" t="str">
            <v/>
          </cell>
          <cell r="OI88" t="str">
            <v/>
          </cell>
          <cell r="OJ88" t="str">
            <v/>
          </cell>
          <cell r="OK88" t="str">
            <v/>
          </cell>
          <cell r="OL88" t="str">
            <v/>
          </cell>
          <cell r="OM88" t="str">
            <v/>
          </cell>
          <cell r="ON88" t="str">
            <v/>
          </cell>
          <cell r="OO88" t="str">
            <v/>
          </cell>
          <cell r="OP88" t="str">
            <v/>
          </cell>
          <cell r="OQ88" t="str">
            <v/>
          </cell>
          <cell r="OR88" t="str">
            <v/>
          </cell>
          <cell r="OS88" t="str">
            <v/>
          </cell>
          <cell r="OT88" t="str">
            <v/>
          </cell>
          <cell r="OU88" t="str">
            <v/>
          </cell>
          <cell r="OV88" t="str">
            <v/>
          </cell>
          <cell r="OW88" t="str">
            <v/>
          </cell>
          <cell r="OX88" t="str">
            <v/>
          </cell>
          <cell r="OY88" t="str">
            <v/>
          </cell>
          <cell r="OZ88" t="str">
            <v/>
          </cell>
          <cell r="PA88" t="str">
            <v/>
          </cell>
          <cell r="PB88" t="str">
            <v/>
          </cell>
          <cell r="PC88" t="str">
            <v/>
          </cell>
          <cell r="PD88" t="str">
            <v/>
          </cell>
          <cell r="PE88" t="str">
            <v/>
          </cell>
          <cell r="PF88" t="str">
            <v/>
          </cell>
          <cell r="PG88" t="str">
            <v/>
          </cell>
          <cell r="PH88" t="str">
            <v/>
          </cell>
          <cell r="PI88" t="str">
            <v/>
          </cell>
          <cell r="PJ88" t="str">
            <v/>
          </cell>
          <cell r="PK88" t="str">
            <v/>
          </cell>
          <cell r="PL88" t="str">
            <v/>
          </cell>
          <cell r="PM88" t="str">
            <v/>
          </cell>
          <cell r="PN88" t="str">
            <v/>
          </cell>
          <cell r="PO88" t="str">
            <v/>
          </cell>
          <cell r="PP88" t="str">
            <v/>
          </cell>
          <cell r="PQ88" t="str">
            <v/>
          </cell>
          <cell r="PR88" t="str">
            <v/>
          </cell>
          <cell r="PS88" t="str">
            <v/>
          </cell>
          <cell r="PT88" t="str">
            <v/>
          </cell>
          <cell r="PU88" t="str">
            <v/>
          </cell>
          <cell r="PV88" t="str">
            <v/>
          </cell>
          <cell r="PW88" t="str">
            <v/>
          </cell>
          <cell r="PX88" t="str">
            <v/>
          </cell>
          <cell r="PY88" t="str">
            <v/>
          </cell>
          <cell r="PZ88" t="str">
            <v/>
          </cell>
          <cell r="QA88" t="str">
            <v/>
          </cell>
          <cell r="QB88" t="str">
            <v/>
          </cell>
          <cell r="QC88" t="str">
            <v/>
          </cell>
          <cell r="QD88" t="str">
            <v/>
          </cell>
          <cell r="QE88" t="str">
            <v/>
          </cell>
          <cell r="QF88" t="str">
            <v/>
          </cell>
          <cell r="QG88" t="str">
            <v/>
          </cell>
          <cell r="QH88" t="str">
            <v/>
          </cell>
          <cell r="QI88" t="str">
            <v/>
          </cell>
          <cell r="QJ88" t="str">
            <v/>
          </cell>
          <cell r="QK88" t="str">
            <v/>
          </cell>
          <cell r="QL88" t="str">
            <v/>
          </cell>
          <cell r="QM88" t="str">
            <v/>
          </cell>
          <cell r="QN88" t="str">
            <v/>
          </cell>
          <cell r="QO88" t="str">
            <v/>
          </cell>
          <cell r="QP88" t="str">
            <v/>
          </cell>
          <cell r="QQ88" t="str">
            <v/>
          </cell>
          <cell r="QR88" t="str">
            <v/>
          </cell>
          <cell r="QS88" t="str">
            <v/>
          </cell>
          <cell r="QT88" t="str">
            <v/>
          </cell>
          <cell r="QU88" t="str">
            <v/>
          </cell>
          <cell r="QV88" t="str">
            <v/>
          </cell>
          <cell r="QW88" t="str">
            <v/>
          </cell>
          <cell r="QX88" t="str">
            <v/>
          </cell>
          <cell r="QY88" t="str">
            <v/>
          </cell>
          <cell r="QZ88" t="str">
            <v/>
          </cell>
          <cell r="RA88" t="str">
            <v/>
          </cell>
          <cell r="RB88" t="str">
            <v/>
          </cell>
          <cell r="RC88" t="str">
            <v/>
          </cell>
          <cell r="RD88" t="str">
            <v/>
          </cell>
          <cell r="RE88" t="str">
            <v/>
          </cell>
          <cell r="RF88" t="str">
            <v/>
          </cell>
          <cell r="RG88" t="str">
            <v/>
          </cell>
          <cell r="RH88" t="str">
            <v/>
          </cell>
          <cell r="RI88" t="str">
            <v/>
          </cell>
          <cell r="RJ88" t="str">
            <v/>
          </cell>
          <cell r="RK88" t="str">
            <v/>
          </cell>
          <cell r="RL88" t="str">
            <v/>
          </cell>
          <cell r="RM88" t="str">
            <v/>
          </cell>
          <cell r="RN88" t="str">
            <v/>
          </cell>
          <cell r="RO88" t="str">
            <v/>
          </cell>
          <cell r="RP88" t="str">
            <v/>
          </cell>
          <cell r="RQ88" t="str">
            <v/>
          </cell>
          <cell r="RR88" t="str">
            <v/>
          </cell>
          <cell r="RS88" t="str">
            <v/>
          </cell>
          <cell r="RT88" t="str">
            <v/>
          </cell>
          <cell r="RU88" t="str">
            <v/>
          </cell>
          <cell r="RV88" t="str">
            <v/>
          </cell>
          <cell r="RW88" t="str">
            <v/>
          </cell>
          <cell r="RX88" t="str">
            <v/>
          </cell>
          <cell r="RY88" t="str">
            <v/>
          </cell>
          <cell r="RZ88" t="str">
            <v/>
          </cell>
          <cell r="SA88" t="str">
            <v/>
          </cell>
          <cell r="SB88" t="str">
            <v/>
          </cell>
          <cell r="SC88" t="str">
            <v/>
          </cell>
          <cell r="SD88" t="str">
            <v/>
          </cell>
          <cell r="SE88" t="str">
            <v/>
          </cell>
          <cell r="SF88" t="str">
            <v/>
          </cell>
          <cell r="SG88" t="str">
            <v/>
          </cell>
          <cell r="SH88" t="str">
            <v/>
          </cell>
          <cell r="SI88" t="str">
            <v/>
          </cell>
          <cell r="SJ88" t="str">
            <v/>
          </cell>
          <cell r="SK88" t="str">
            <v/>
          </cell>
          <cell r="SL88" t="str">
            <v/>
          </cell>
          <cell r="SM88" t="str">
            <v/>
          </cell>
          <cell r="SN88" t="str">
            <v/>
          </cell>
          <cell r="SO88" t="str">
            <v/>
          </cell>
          <cell r="SP88" t="str">
            <v/>
          </cell>
          <cell r="SQ88" t="str">
            <v/>
          </cell>
          <cell r="SR88" t="str">
            <v/>
          </cell>
          <cell r="SS88" t="str">
            <v/>
          </cell>
          <cell r="ST88" t="str">
            <v/>
          </cell>
          <cell r="SU88" t="str">
            <v/>
          </cell>
          <cell r="SV88" t="str">
            <v/>
          </cell>
          <cell r="SW88" t="str">
            <v/>
          </cell>
          <cell r="SX88" t="str">
            <v/>
          </cell>
          <cell r="SY88" t="str">
            <v/>
          </cell>
          <cell r="SZ88" t="str">
            <v/>
          </cell>
          <cell r="TA88" t="str">
            <v/>
          </cell>
          <cell r="TB88" t="str">
            <v/>
          </cell>
          <cell r="TC88" t="str">
            <v/>
          </cell>
          <cell r="TD88" t="str">
            <v/>
          </cell>
          <cell r="TE88" t="str">
            <v/>
          </cell>
          <cell r="TF88" t="str">
            <v/>
          </cell>
          <cell r="TG88" t="str">
            <v/>
          </cell>
          <cell r="TH88" t="str">
            <v/>
          </cell>
          <cell r="TI88" t="str">
            <v/>
          </cell>
          <cell r="TJ88" t="str">
            <v/>
          </cell>
          <cell r="TK88" t="str">
            <v/>
          </cell>
          <cell r="TL88" t="str">
            <v/>
          </cell>
          <cell r="TM88" t="str">
            <v/>
          </cell>
          <cell r="TN88">
            <v>0</v>
          </cell>
          <cell r="TO88">
            <v>0</v>
          </cell>
          <cell r="TP88">
            <v>0</v>
          </cell>
          <cell r="TQ88">
            <v>0</v>
          </cell>
          <cell r="TR88">
            <v>0</v>
          </cell>
          <cell r="TS88" t="str">
            <v>NA</v>
          </cell>
          <cell r="TT88" t="str">
            <v/>
          </cell>
          <cell r="TU88">
            <v>238059231</v>
          </cell>
          <cell r="TV88" t="str">
            <v>6d2ec3f8-5ec0-4ea6-b1ff-532634626dc9</v>
          </cell>
          <cell r="TW88">
            <v>44532.534525462957</v>
          </cell>
          <cell r="TX88" t="str">
            <v/>
          </cell>
          <cell r="TY88" t="str">
            <v/>
          </cell>
          <cell r="TZ88" t="str">
            <v>submitted_via_web</v>
          </cell>
          <cell r="UA88" t="str">
            <v>icsm_haiti</v>
          </cell>
          <cell r="UB88" t="str">
            <v/>
          </cell>
          <cell r="UC88">
            <v>90</v>
          </cell>
          <cell r="UD88" t="str">
            <v/>
          </cell>
        </row>
        <row r="89">
          <cell r="D89">
            <v>44525.447292800927</v>
          </cell>
          <cell r="E89">
            <v>44525.450864282408</v>
          </cell>
          <cell r="F89">
            <v>44525</v>
          </cell>
          <cell r="H89" t="str">
            <v>audit.csv</v>
          </cell>
          <cell r="I89" t="str">
            <v>icsm_haiti</v>
          </cell>
          <cell r="J89" t="str">
            <v/>
          </cell>
          <cell r="K89" t="str">
            <v/>
          </cell>
          <cell r="L89">
            <v>44525</v>
          </cell>
          <cell r="M89" t="str">
            <v>GOAL</v>
          </cell>
          <cell r="N89" t="str">
            <v/>
          </cell>
          <cell r="O89" t="str">
            <v>goal</v>
          </cell>
          <cell r="P89" t="str">
            <v>GOAL</v>
          </cell>
          <cell r="Q89" t="str">
            <v>GOAL</v>
          </cell>
          <cell r="R89" t="str">
            <v>Goal enquêteur 1</v>
          </cell>
          <cell r="S89" t="str">
            <v/>
          </cell>
          <cell r="T89" t="str">
            <v>goal_1</v>
          </cell>
          <cell r="U89" t="str">
            <v>Goal enquêteur 1</v>
          </cell>
          <cell r="V89" t="str">
            <v>Goal enquêteur 1</v>
          </cell>
          <cell r="W89" t="str">
            <v>Ouest</v>
          </cell>
          <cell r="X89" t="str">
            <v>Port-au-Prince</v>
          </cell>
          <cell r="Y89" t="str">
            <v>HT0111</v>
          </cell>
          <cell r="Z89" t="str">
            <v>Port-au-Prince</v>
          </cell>
          <cell r="AA89" t="str">
            <v>1ere Section Turgeau</v>
          </cell>
          <cell r="AB89" t="str">
            <v>HT0111-03</v>
          </cell>
          <cell r="AC89" t="str">
            <v>3e Section Martissant</v>
          </cell>
          <cell r="AD89" t="str">
            <v>Centre-ville de Port-au-Prince / Salomon</v>
          </cell>
          <cell r="AE89" t="str">
            <v/>
          </cell>
          <cell r="AF89" t="str">
            <v>pap_1</v>
          </cell>
          <cell r="AG89" t="str">
            <v>Centre-ville de Port-au-Prince / Salomon</v>
          </cell>
          <cell r="AH89" t="str">
            <v>Centre-ville de Port-au-Prince / Salomon</v>
          </cell>
          <cell r="AI89" t="str">
            <v>Marché Salomon</v>
          </cell>
          <cell r="AJ89" t="str">
            <v/>
          </cell>
          <cell r="AK89" t="str">
            <v>salomon</v>
          </cell>
          <cell r="AL89" t="str">
            <v>Marché Salomon</v>
          </cell>
          <cell r="AM89" t="str">
            <v>Marché Salomon</v>
          </cell>
          <cell r="AN89" t="str">
            <v>Milieu urbain</v>
          </cell>
          <cell r="AO89" t="str">
            <v>Enquête auprès d'un marchand</v>
          </cell>
          <cell r="AP89" t="str">
            <v>Oui</v>
          </cell>
          <cell r="AQ89" t="str">
            <v/>
          </cell>
          <cell r="AR89" t="str">
            <v>Oui</v>
          </cell>
          <cell r="AS89" t="str">
            <v/>
          </cell>
          <cell r="AT89" t="str">
            <v>Femme</v>
          </cell>
          <cell r="AU89">
            <v>44525</v>
          </cell>
          <cell r="AV89">
            <v>44525</v>
          </cell>
          <cell r="AW89" t="str">
            <v>Détaillant sur une table</v>
          </cell>
          <cell r="AX89" t="str">
            <v/>
          </cell>
          <cell r="AY89" t="str">
            <v>Nourriture</v>
          </cell>
          <cell r="AZ89">
            <v>1</v>
          </cell>
          <cell r="BA89">
            <v>0</v>
          </cell>
          <cell r="BB89">
            <v>0</v>
          </cell>
          <cell r="BC89">
            <v>0</v>
          </cell>
          <cell r="BD89" t="str">
            <v>nourriture</v>
          </cell>
          <cell r="BE89" t="str">
            <v>Nourriture</v>
          </cell>
          <cell r="BF89" t="str">
            <v>En espèces (Gourde)</v>
          </cell>
          <cell r="BG89">
            <v>1</v>
          </cell>
          <cell r="BH89">
            <v>0</v>
          </cell>
          <cell r="BI89">
            <v>0</v>
          </cell>
          <cell r="BJ89">
            <v>0</v>
          </cell>
          <cell r="BK89">
            <v>0</v>
          </cell>
          <cell r="BL89">
            <v>0</v>
          </cell>
          <cell r="BM89">
            <v>0</v>
          </cell>
          <cell r="BN89">
            <v>0</v>
          </cell>
          <cell r="BO89">
            <v>0</v>
          </cell>
          <cell r="BP89">
            <v>0</v>
          </cell>
          <cell r="BQ89" t="str">
            <v/>
          </cell>
          <cell r="BR89" t="str">
            <v>Oui, il y a moins de commerçants par rapport au mois passé</v>
          </cell>
          <cell r="BS89" t="str">
            <v>Moins de 20</v>
          </cell>
          <cell r="BT89" t="str">
            <v>Riz Maïs (moulu) Haricot noir</v>
          </cell>
          <cell r="BU89">
            <v>0</v>
          </cell>
          <cell r="BV89">
            <v>1</v>
          </cell>
          <cell r="BW89">
            <v>1</v>
          </cell>
          <cell r="BX89">
            <v>0</v>
          </cell>
          <cell r="BY89">
            <v>1</v>
          </cell>
          <cell r="BZ89">
            <v>0</v>
          </cell>
          <cell r="CA89">
            <v>0</v>
          </cell>
          <cell r="CB89">
            <v>0</v>
          </cell>
          <cell r="CC89" t="str">
            <v>Oui je connais le prix de mes produits en grosse marmite</v>
          </cell>
          <cell r="CD89" t="str">
            <v/>
          </cell>
          <cell r="CE89" t="str">
            <v/>
          </cell>
          <cell r="CF89" t="str">
            <v/>
          </cell>
          <cell r="CG89">
            <v>650</v>
          </cell>
          <cell r="CH89">
            <v>250</v>
          </cell>
          <cell r="CI89" t="str">
            <v>Non</v>
          </cell>
          <cell r="CJ89">
            <v>250</v>
          </cell>
          <cell r="CK89">
            <v>434.34782608695599</v>
          </cell>
          <cell r="CL89" t="str">
            <v>Je ne sais pas, je ne souhaite pas répondre</v>
          </cell>
          <cell r="CM89" t="str">
            <v/>
          </cell>
          <cell r="CN89" t="str">
            <v/>
          </cell>
          <cell r="CO89" t="str">
            <v/>
          </cell>
          <cell r="CP89">
            <v>750</v>
          </cell>
          <cell r="CQ89">
            <v>312.5</v>
          </cell>
          <cell r="CR89" t="str">
            <v>Non</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Je ne sais pas, je ne souhaite pas répondre</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Je ne sais pas, je ne souhaite pas répondre</v>
          </cell>
          <cell r="EI89" t="str">
            <v>Je ne sais pas, je ne souhaite pas répondre</v>
          </cell>
          <cell r="EJ89" t="str">
            <v>Oui</v>
          </cell>
          <cell r="EK89" t="str">
            <v>Ouest</v>
          </cell>
          <cell r="EL89" t="str">
            <v>Meme</v>
          </cell>
          <cell r="EM89" t="str">
            <v>Port-au-Prince</v>
          </cell>
          <cell r="EN89" t="str">
            <v>Meme</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Je ne sais pas, je ne souhaite pas répondre</v>
          </cell>
          <cell r="IG89" t="str">
            <v/>
          </cell>
          <cell r="IH89" t="str">
            <v/>
          </cell>
          <cell r="II89" t="str">
            <v/>
          </cell>
          <cell r="IJ89" t="str">
            <v/>
          </cell>
          <cell r="IK89" t="str">
            <v/>
          </cell>
          <cell r="IL89" t="str">
            <v/>
          </cell>
          <cell r="IM89" t="str">
            <v/>
          </cell>
          <cell r="IN89" t="str">
            <v/>
          </cell>
          <cell r="IO89" t="str">
            <v>Je ne sais pas, je ne souhaite pas répondre</v>
          </cell>
          <cell r="IP89">
            <v>0</v>
          </cell>
          <cell r="IQ89">
            <v>0</v>
          </cell>
          <cell r="IR89">
            <v>0</v>
          </cell>
          <cell r="IS89">
            <v>0</v>
          </cell>
          <cell r="IT89">
            <v>0</v>
          </cell>
          <cell r="IU89">
            <v>0</v>
          </cell>
          <cell r="IV89">
            <v>0</v>
          </cell>
          <cell r="IW89">
            <v>1</v>
          </cell>
          <cell r="IX89" t="str">
            <v/>
          </cell>
          <cell r="IY89" t="str">
            <v>Je ne sais pas, je ne souhaite pas répondre</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cell r="JX89" t="str">
            <v/>
          </cell>
          <cell r="JY89" t="str">
            <v/>
          </cell>
          <cell r="JZ89" t="str">
            <v/>
          </cell>
          <cell r="KA89" t="str">
            <v/>
          </cell>
          <cell r="KB89" t="str">
            <v/>
          </cell>
          <cell r="KC89" t="str">
            <v/>
          </cell>
          <cell r="KD89" t="str">
            <v/>
          </cell>
          <cell r="KE89" t="str">
            <v/>
          </cell>
          <cell r="KF89" t="str">
            <v/>
          </cell>
          <cell r="KG89" t="str">
            <v/>
          </cell>
          <cell r="KH89" t="str">
            <v/>
          </cell>
          <cell r="KI89" t="str">
            <v/>
          </cell>
          <cell r="KJ89" t="str">
            <v/>
          </cell>
          <cell r="KK89" t="str">
            <v/>
          </cell>
          <cell r="KL89" t="str">
            <v/>
          </cell>
          <cell r="KM89" t="str">
            <v/>
          </cell>
          <cell r="KN89" t="str">
            <v/>
          </cell>
          <cell r="KO89" t="str">
            <v/>
          </cell>
          <cell r="KP89" t="str">
            <v/>
          </cell>
          <cell r="KQ89" t="str">
            <v/>
          </cell>
          <cell r="KR89" t="str">
            <v/>
          </cell>
          <cell r="KS89" t="str">
            <v/>
          </cell>
          <cell r="KT89" t="str">
            <v/>
          </cell>
          <cell r="KU89" t="str">
            <v/>
          </cell>
          <cell r="KV89" t="str">
            <v/>
          </cell>
          <cell r="KW89" t="str">
            <v/>
          </cell>
          <cell r="KX89" t="str">
            <v/>
          </cell>
          <cell r="KY89" t="str">
            <v/>
          </cell>
          <cell r="KZ89" t="str">
            <v/>
          </cell>
          <cell r="LA89" t="str">
            <v/>
          </cell>
          <cell r="LB89" t="str">
            <v/>
          </cell>
          <cell r="LC89" t="str">
            <v/>
          </cell>
          <cell r="LD89" t="str">
            <v/>
          </cell>
          <cell r="LE89" t="str">
            <v/>
          </cell>
          <cell r="LF89" t="str">
            <v/>
          </cell>
          <cell r="LG89" t="str">
            <v/>
          </cell>
          <cell r="LH89" t="str">
            <v/>
          </cell>
          <cell r="LI89" t="str">
            <v/>
          </cell>
          <cell r="LJ89" t="str">
            <v/>
          </cell>
          <cell r="LK89" t="str">
            <v/>
          </cell>
          <cell r="LL89" t="str">
            <v/>
          </cell>
          <cell r="LM89" t="str">
            <v/>
          </cell>
          <cell r="LN89" t="str">
            <v/>
          </cell>
          <cell r="LO89" t="str">
            <v/>
          </cell>
          <cell r="LP89" t="str">
            <v/>
          </cell>
          <cell r="LQ89" t="str">
            <v/>
          </cell>
          <cell r="LR89" t="str">
            <v/>
          </cell>
          <cell r="LS89" t="str">
            <v/>
          </cell>
          <cell r="LT89" t="str">
            <v/>
          </cell>
          <cell r="LU89" t="str">
            <v/>
          </cell>
          <cell r="LV89" t="str">
            <v/>
          </cell>
          <cell r="LW89" t="str">
            <v/>
          </cell>
          <cell r="LX89" t="str">
            <v/>
          </cell>
          <cell r="LY89" t="str">
            <v/>
          </cell>
          <cell r="LZ89" t="str">
            <v/>
          </cell>
          <cell r="MA89" t="str">
            <v/>
          </cell>
          <cell r="MB89" t="str">
            <v/>
          </cell>
          <cell r="MC89" t="str">
            <v/>
          </cell>
          <cell r="MD89" t="str">
            <v/>
          </cell>
          <cell r="ME89" t="str">
            <v/>
          </cell>
          <cell r="MF89" t="str">
            <v/>
          </cell>
          <cell r="MG89" t="str">
            <v/>
          </cell>
          <cell r="MH89" t="str">
            <v/>
          </cell>
          <cell r="MI89" t="str">
            <v/>
          </cell>
          <cell r="MJ89" t="str">
            <v/>
          </cell>
          <cell r="MK89" t="str">
            <v/>
          </cell>
          <cell r="ML89" t="str">
            <v/>
          </cell>
          <cell r="MM89" t="str">
            <v/>
          </cell>
          <cell r="MN89" t="str">
            <v/>
          </cell>
          <cell r="MO89" t="str">
            <v/>
          </cell>
          <cell r="MP89" t="str">
            <v/>
          </cell>
          <cell r="MQ89" t="str">
            <v/>
          </cell>
          <cell r="MR89" t="str">
            <v/>
          </cell>
          <cell r="MS89" t="str">
            <v/>
          </cell>
          <cell r="MT89" t="str">
            <v/>
          </cell>
          <cell r="MU89" t="str">
            <v/>
          </cell>
          <cell r="MV89" t="str">
            <v/>
          </cell>
          <cell r="MW89" t="str">
            <v/>
          </cell>
          <cell r="MX89" t="str">
            <v/>
          </cell>
          <cell r="MY89" t="str">
            <v/>
          </cell>
          <cell r="MZ89" t="str">
            <v/>
          </cell>
          <cell r="NA89" t="str">
            <v/>
          </cell>
          <cell r="NB89" t="str">
            <v/>
          </cell>
          <cell r="NC89" t="str">
            <v/>
          </cell>
          <cell r="ND89" t="str">
            <v/>
          </cell>
          <cell r="NE89" t="str">
            <v/>
          </cell>
          <cell r="NF89" t="str">
            <v/>
          </cell>
          <cell r="NG89" t="str">
            <v/>
          </cell>
          <cell r="NH89" t="str">
            <v/>
          </cell>
          <cell r="NI89" t="str">
            <v/>
          </cell>
          <cell r="NJ89" t="str">
            <v/>
          </cell>
          <cell r="NK89" t="str">
            <v/>
          </cell>
          <cell r="NL89" t="str">
            <v/>
          </cell>
          <cell r="NM89" t="str">
            <v/>
          </cell>
          <cell r="NN89" t="str">
            <v/>
          </cell>
          <cell r="NO89" t="str">
            <v/>
          </cell>
          <cell r="NP89" t="str">
            <v/>
          </cell>
          <cell r="NQ89" t="str">
            <v/>
          </cell>
          <cell r="NR89" t="str">
            <v/>
          </cell>
          <cell r="NS89" t="str">
            <v/>
          </cell>
          <cell r="NT89" t="str">
            <v/>
          </cell>
          <cell r="NU89" t="str">
            <v/>
          </cell>
          <cell r="NV89" t="str">
            <v/>
          </cell>
          <cell r="NW89" t="str">
            <v/>
          </cell>
          <cell r="NX89" t="str">
            <v/>
          </cell>
          <cell r="NY89" t="str">
            <v/>
          </cell>
          <cell r="NZ89" t="str">
            <v/>
          </cell>
          <cell r="OA89" t="str">
            <v/>
          </cell>
          <cell r="OB89" t="str">
            <v/>
          </cell>
          <cell r="OC89" t="str">
            <v/>
          </cell>
          <cell r="OD89" t="str">
            <v/>
          </cell>
          <cell r="OE89" t="str">
            <v/>
          </cell>
          <cell r="OF89" t="str">
            <v/>
          </cell>
          <cell r="OG89" t="str">
            <v/>
          </cell>
          <cell r="OH89" t="str">
            <v/>
          </cell>
          <cell r="OI89" t="str">
            <v/>
          </cell>
          <cell r="OJ89" t="str">
            <v/>
          </cell>
          <cell r="OK89" t="str">
            <v/>
          </cell>
          <cell r="OL89" t="str">
            <v/>
          </cell>
          <cell r="OM89" t="str">
            <v/>
          </cell>
          <cell r="ON89" t="str">
            <v/>
          </cell>
          <cell r="OO89" t="str">
            <v/>
          </cell>
          <cell r="OP89" t="str">
            <v/>
          </cell>
          <cell r="OQ89" t="str">
            <v/>
          </cell>
          <cell r="OR89" t="str">
            <v/>
          </cell>
          <cell r="OS89" t="str">
            <v/>
          </cell>
          <cell r="OT89" t="str">
            <v/>
          </cell>
          <cell r="OU89" t="str">
            <v/>
          </cell>
          <cell r="OV89" t="str">
            <v/>
          </cell>
          <cell r="OW89" t="str">
            <v/>
          </cell>
          <cell r="OX89" t="str">
            <v/>
          </cell>
          <cell r="OY89" t="str">
            <v/>
          </cell>
          <cell r="OZ89" t="str">
            <v/>
          </cell>
          <cell r="PA89" t="str">
            <v/>
          </cell>
          <cell r="PB89" t="str">
            <v/>
          </cell>
          <cell r="PC89" t="str">
            <v/>
          </cell>
          <cell r="PD89" t="str">
            <v/>
          </cell>
          <cell r="PE89" t="str">
            <v/>
          </cell>
          <cell r="PF89" t="str">
            <v/>
          </cell>
          <cell r="PG89" t="str">
            <v/>
          </cell>
          <cell r="PH89" t="str">
            <v/>
          </cell>
          <cell r="PI89" t="str">
            <v/>
          </cell>
          <cell r="PJ89" t="str">
            <v/>
          </cell>
          <cell r="PK89" t="str">
            <v/>
          </cell>
          <cell r="PL89" t="str">
            <v/>
          </cell>
          <cell r="PM89" t="str">
            <v/>
          </cell>
          <cell r="PN89" t="str">
            <v/>
          </cell>
          <cell r="PO89" t="str">
            <v/>
          </cell>
          <cell r="PP89" t="str">
            <v/>
          </cell>
          <cell r="PQ89" t="str">
            <v/>
          </cell>
          <cell r="PR89" t="str">
            <v/>
          </cell>
          <cell r="PS89" t="str">
            <v/>
          </cell>
          <cell r="PT89" t="str">
            <v/>
          </cell>
          <cell r="PU89" t="str">
            <v/>
          </cell>
          <cell r="PV89" t="str">
            <v/>
          </cell>
          <cell r="PW89" t="str">
            <v/>
          </cell>
          <cell r="PX89" t="str">
            <v/>
          </cell>
          <cell r="PY89" t="str">
            <v/>
          </cell>
          <cell r="PZ89" t="str">
            <v/>
          </cell>
          <cell r="QA89" t="str">
            <v/>
          </cell>
          <cell r="QB89" t="str">
            <v/>
          </cell>
          <cell r="QC89" t="str">
            <v/>
          </cell>
          <cell r="QD89" t="str">
            <v/>
          </cell>
          <cell r="QE89" t="str">
            <v/>
          </cell>
          <cell r="QF89" t="str">
            <v/>
          </cell>
          <cell r="QG89" t="str">
            <v/>
          </cell>
          <cell r="QH89" t="str">
            <v/>
          </cell>
          <cell r="QI89" t="str">
            <v/>
          </cell>
          <cell r="QJ89" t="str">
            <v/>
          </cell>
          <cell r="QK89" t="str">
            <v/>
          </cell>
          <cell r="QL89" t="str">
            <v/>
          </cell>
          <cell r="QM89" t="str">
            <v/>
          </cell>
          <cell r="QN89" t="str">
            <v/>
          </cell>
          <cell r="QO89" t="str">
            <v/>
          </cell>
          <cell r="QP89" t="str">
            <v/>
          </cell>
          <cell r="QQ89" t="str">
            <v/>
          </cell>
          <cell r="QR89" t="str">
            <v/>
          </cell>
          <cell r="QS89" t="str">
            <v/>
          </cell>
          <cell r="QT89" t="str">
            <v/>
          </cell>
          <cell r="QU89" t="str">
            <v/>
          </cell>
          <cell r="QV89" t="str">
            <v/>
          </cell>
          <cell r="QW89" t="str">
            <v/>
          </cell>
          <cell r="QX89" t="str">
            <v/>
          </cell>
          <cell r="QY89" t="str">
            <v/>
          </cell>
          <cell r="QZ89" t="str">
            <v/>
          </cell>
          <cell r="RA89" t="str">
            <v/>
          </cell>
          <cell r="RB89" t="str">
            <v/>
          </cell>
          <cell r="RC89" t="str">
            <v/>
          </cell>
          <cell r="RD89" t="str">
            <v/>
          </cell>
          <cell r="RE89" t="str">
            <v/>
          </cell>
          <cell r="RF89" t="str">
            <v/>
          </cell>
          <cell r="RG89" t="str">
            <v/>
          </cell>
          <cell r="RH89" t="str">
            <v/>
          </cell>
          <cell r="RI89" t="str">
            <v/>
          </cell>
          <cell r="RJ89" t="str">
            <v/>
          </cell>
          <cell r="RK89" t="str">
            <v/>
          </cell>
          <cell r="RL89" t="str">
            <v/>
          </cell>
          <cell r="RM89" t="str">
            <v/>
          </cell>
          <cell r="RN89" t="str">
            <v/>
          </cell>
          <cell r="RO89" t="str">
            <v/>
          </cell>
          <cell r="RP89" t="str">
            <v/>
          </cell>
          <cell r="RQ89" t="str">
            <v/>
          </cell>
          <cell r="RR89" t="str">
            <v/>
          </cell>
          <cell r="RS89" t="str">
            <v/>
          </cell>
          <cell r="RT89" t="str">
            <v/>
          </cell>
          <cell r="RU89" t="str">
            <v/>
          </cell>
          <cell r="RV89" t="str">
            <v/>
          </cell>
          <cell r="RW89" t="str">
            <v/>
          </cell>
          <cell r="RX89" t="str">
            <v/>
          </cell>
          <cell r="RY89" t="str">
            <v/>
          </cell>
          <cell r="RZ89" t="str">
            <v/>
          </cell>
          <cell r="SA89" t="str">
            <v/>
          </cell>
          <cell r="SB89" t="str">
            <v/>
          </cell>
          <cell r="SC89" t="str">
            <v/>
          </cell>
          <cell r="SD89" t="str">
            <v/>
          </cell>
          <cell r="SE89" t="str">
            <v/>
          </cell>
          <cell r="SF89" t="str">
            <v/>
          </cell>
          <cell r="SG89" t="str">
            <v/>
          </cell>
          <cell r="SH89" t="str">
            <v/>
          </cell>
          <cell r="SI89" t="str">
            <v/>
          </cell>
          <cell r="SJ89" t="str">
            <v/>
          </cell>
          <cell r="SK89" t="str">
            <v/>
          </cell>
          <cell r="SL89" t="str">
            <v/>
          </cell>
          <cell r="SM89" t="str">
            <v/>
          </cell>
          <cell r="SN89" t="str">
            <v/>
          </cell>
          <cell r="SO89" t="str">
            <v/>
          </cell>
          <cell r="SP89" t="str">
            <v/>
          </cell>
          <cell r="SQ89" t="str">
            <v/>
          </cell>
          <cell r="SR89" t="str">
            <v/>
          </cell>
          <cell r="SS89" t="str">
            <v/>
          </cell>
          <cell r="ST89" t="str">
            <v/>
          </cell>
          <cell r="SU89" t="str">
            <v/>
          </cell>
          <cell r="SV89" t="str">
            <v/>
          </cell>
          <cell r="SW89" t="str">
            <v/>
          </cell>
          <cell r="SX89" t="str">
            <v/>
          </cell>
          <cell r="SY89" t="str">
            <v/>
          </cell>
          <cell r="SZ89" t="str">
            <v/>
          </cell>
          <cell r="TA89" t="str">
            <v/>
          </cell>
          <cell r="TB89" t="str">
            <v/>
          </cell>
          <cell r="TC89" t="str">
            <v/>
          </cell>
          <cell r="TD89" t="str">
            <v/>
          </cell>
          <cell r="TE89" t="str">
            <v/>
          </cell>
          <cell r="TF89" t="str">
            <v/>
          </cell>
          <cell r="TG89" t="str">
            <v/>
          </cell>
          <cell r="TH89" t="str">
            <v/>
          </cell>
          <cell r="TI89" t="str">
            <v/>
          </cell>
          <cell r="TJ89" t="str">
            <v/>
          </cell>
          <cell r="TK89" t="str">
            <v/>
          </cell>
          <cell r="TL89" t="str">
            <v/>
          </cell>
          <cell r="TM89" t="str">
            <v/>
          </cell>
          <cell r="TN89">
            <v>1</v>
          </cell>
          <cell r="TO89">
            <v>1</v>
          </cell>
          <cell r="TP89">
            <v>1</v>
          </cell>
          <cell r="TQ89">
            <v>1</v>
          </cell>
          <cell r="TR89">
            <v>1</v>
          </cell>
          <cell r="TS89" t="str">
            <v/>
          </cell>
          <cell r="TT89" t="str">
            <v/>
          </cell>
          <cell r="TU89">
            <v>238059244</v>
          </cell>
          <cell r="TV89" t="str">
            <v>b9ca70ec-f2a0-4d50-8967-1bc1b4fa5d26</v>
          </cell>
          <cell r="TW89">
            <v>44532.534548611111</v>
          </cell>
          <cell r="TX89" t="str">
            <v/>
          </cell>
          <cell r="TY89" t="str">
            <v/>
          </cell>
          <cell r="TZ89" t="str">
            <v>submitted_via_web</v>
          </cell>
          <cell r="UA89" t="str">
            <v>icsm_haiti</v>
          </cell>
          <cell r="UB89" t="str">
            <v/>
          </cell>
          <cell r="UC89">
            <v>91</v>
          </cell>
          <cell r="UD89" t="str">
            <v/>
          </cell>
        </row>
        <row r="90">
          <cell r="D90">
            <v>44525.46444664352</v>
          </cell>
          <cell r="E90">
            <v>44525.533875601846</v>
          </cell>
          <cell r="F90">
            <v>44525</v>
          </cell>
          <cell r="H90" t="str">
            <v>audit.csv</v>
          </cell>
          <cell r="I90" t="str">
            <v>icsm_haiti</v>
          </cell>
          <cell r="J90" t="str">
            <v/>
          </cell>
          <cell r="K90" t="str">
            <v>0</v>
          </cell>
          <cell r="L90">
            <v>44525</v>
          </cell>
          <cell r="M90" t="str">
            <v>GOAL</v>
          </cell>
          <cell r="N90" t="str">
            <v/>
          </cell>
          <cell r="O90" t="str">
            <v>goal</v>
          </cell>
          <cell r="P90" t="str">
            <v>GOAL</v>
          </cell>
          <cell r="Q90" t="str">
            <v>GOAL</v>
          </cell>
          <cell r="R90" t="str">
            <v>Goal enquêteur 1</v>
          </cell>
          <cell r="S90" t="str">
            <v/>
          </cell>
          <cell r="T90" t="str">
            <v>goal_1</v>
          </cell>
          <cell r="U90" t="str">
            <v>Goal enquêteur 1</v>
          </cell>
          <cell r="V90" t="str">
            <v>Goal enquêteur 1</v>
          </cell>
          <cell r="W90" t="str">
            <v>Ouest</v>
          </cell>
          <cell r="X90" t="str">
            <v>Port-au-Prince</v>
          </cell>
          <cell r="Y90" t="str">
            <v>HT0111</v>
          </cell>
          <cell r="Z90" t="str">
            <v>Port-au-Prince</v>
          </cell>
          <cell r="AA90" t="str">
            <v>1ere Section Turgeau</v>
          </cell>
          <cell r="AB90" t="str">
            <v>HT0111-03</v>
          </cell>
          <cell r="AC90" t="str">
            <v>3e Section Martissant</v>
          </cell>
          <cell r="AD90" t="str">
            <v>Centre-ville de Port-au-Prince / Salomon</v>
          </cell>
          <cell r="AE90" t="str">
            <v/>
          </cell>
          <cell r="AF90" t="str">
            <v>pap_1</v>
          </cell>
          <cell r="AG90" t="str">
            <v>Centre-ville de Port-au-Prince / Salomon</v>
          </cell>
          <cell r="AH90" t="str">
            <v>Centre-ville de Port-au-Prince / Salomon</v>
          </cell>
          <cell r="AI90" t="str">
            <v>Marché Salomon</v>
          </cell>
          <cell r="AJ90" t="str">
            <v/>
          </cell>
          <cell r="AK90" t="str">
            <v>salomon</v>
          </cell>
          <cell r="AL90" t="str">
            <v>Marché Salomon</v>
          </cell>
          <cell r="AM90" t="str">
            <v>Marché Salomon</v>
          </cell>
          <cell r="AN90" t="str">
            <v>Milieu urbain</v>
          </cell>
          <cell r="AO90" t="str">
            <v>Enquête auprès d'un marchand</v>
          </cell>
          <cell r="AP90" t="str">
            <v>Oui</v>
          </cell>
          <cell r="AQ90" t="str">
            <v/>
          </cell>
          <cell r="AR90" t="str">
            <v>Oui</v>
          </cell>
          <cell r="AS90" t="str">
            <v/>
          </cell>
          <cell r="AT90" t="str">
            <v>Femme</v>
          </cell>
          <cell r="AU90">
            <v>44525</v>
          </cell>
          <cell r="AV90">
            <v>44525</v>
          </cell>
          <cell r="AW90" t="str">
            <v>Détaillant sur une table</v>
          </cell>
          <cell r="AX90" t="str">
            <v/>
          </cell>
          <cell r="AY90" t="str">
            <v>Nourriture</v>
          </cell>
          <cell r="AZ90">
            <v>1</v>
          </cell>
          <cell r="BA90">
            <v>0</v>
          </cell>
          <cell r="BB90">
            <v>0</v>
          </cell>
          <cell r="BC90">
            <v>0</v>
          </cell>
          <cell r="BD90" t="str">
            <v>nourriture</v>
          </cell>
          <cell r="BE90" t="str">
            <v>Nourriture</v>
          </cell>
          <cell r="BF90" t="str">
            <v>En espèces (Gourde)</v>
          </cell>
          <cell r="BG90">
            <v>1</v>
          </cell>
          <cell r="BH90">
            <v>0</v>
          </cell>
          <cell r="BI90">
            <v>0</v>
          </cell>
          <cell r="BJ90">
            <v>0</v>
          </cell>
          <cell r="BK90">
            <v>0</v>
          </cell>
          <cell r="BL90">
            <v>0</v>
          </cell>
          <cell r="BM90">
            <v>0</v>
          </cell>
          <cell r="BN90">
            <v>0</v>
          </cell>
          <cell r="BO90">
            <v>0</v>
          </cell>
          <cell r="BP90">
            <v>0</v>
          </cell>
          <cell r="BQ90" t="str">
            <v/>
          </cell>
          <cell r="BR90" t="str">
            <v>Oui, il y a moins de commerçants par rapport au mois passé</v>
          </cell>
          <cell r="BS90" t="str">
            <v>Moins de 20</v>
          </cell>
          <cell r="BT90" t="str">
            <v>Riz Sucre</v>
          </cell>
          <cell r="BU90">
            <v>0</v>
          </cell>
          <cell r="BV90">
            <v>1</v>
          </cell>
          <cell r="BW90">
            <v>0</v>
          </cell>
          <cell r="BX90">
            <v>1</v>
          </cell>
          <cell r="BY90">
            <v>0</v>
          </cell>
          <cell r="BZ90">
            <v>0</v>
          </cell>
          <cell r="CA90">
            <v>0</v>
          </cell>
          <cell r="CB90">
            <v>0</v>
          </cell>
          <cell r="CC90" t="str">
            <v>Oui je connais le prix de mes produits en grosse marmite</v>
          </cell>
          <cell r="CD90" t="str">
            <v/>
          </cell>
          <cell r="CE90" t="str">
            <v/>
          </cell>
          <cell r="CF90" t="str">
            <v/>
          </cell>
          <cell r="CG90">
            <v>0</v>
          </cell>
          <cell r="CH90">
            <v>384.230769230769</v>
          </cell>
          <cell r="CI90" t="str">
            <v>Oui</v>
          </cell>
          <cell r="CJ90" t="str">
            <v/>
          </cell>
          <cell r="CK90" t="str">
            <v/>
          </cell>
          <cell r="CL90" t="str">
            <v/>
          </cell>
          <cell r="CM90">
            <v>384.230712890625</v>
          </cell>
          <cell r="CN90">
            <v>344.48275862068903</v>
          </cell>
          <cell r="CO90" t="str">
            <v>Oui</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Je ne sais pas, je ne souhaite pas répondre</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Je ne sais pas, je ne souhaite pas répondre</v>
          </cell>
          <cell r="EI90" t="str">
            <v>Je ne sais pas, je ne souhaite pas répondre</v>
          </cell>
          <cell r="EJ90" t="str">
            <v>Oui</v>
          </cell>
          <cell r="EK90" t="str">
            <v>Ouest</v>
          </cell>
          <cell r="EL90" t="str">
            <v>Meme</v>
          </cell>
          <cell r="EM90" t="str">
            <v>Port-au-Prince</v>
          </cell>
          <cell r="EN90" t="str">
            <v>Meme</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Je ne sais pas, je ne souhaite pas répondre</v>
          </cell>
          <cell r="IG90" t="str">
            <v/>
          </cell>
          <cell r="IH90" t="str">
            <v/>
          </cell>
          <cell r="II90" t="str">
            <v/>
          </cell>
          <cell r="IJ90" t="str">
            <v/>
          </cell>
          <cell r="IK90" t="str">
            <v/>
          </cell>
          <cell r="IL90" t="str">
            <v/>
          </cell>
          <cell r="IM90" t="str">
            <v/>
          </cell>
          <cell r="IN90" t="str">
            <v/>
          </cell>
          <cell r="IO90" t="str">
            <v>Je ne sais pas, je ne souhaite pas répondre</v>
          </cell>
          <cell r="IP90">
            <v>0</v>
          </cell>
          <cell r="IQ90">
            <v>0</v>
          </cell>
          <cell r="IR90">
            <v>0</v>
          </cell>
          <cell r="IS90">
            <v>0</v>
          </cell>
          <cell r="IT90">
            <v>0</v>
          </cell>
          <cell r="IU90">
            <v>0</v>
          </cell>
          <cell r="IV90">
            <v>0</v>
          </cell>
          <cell r="IW90">
            <v>1</v>
          </cell>
          <cell r="IX90" t="str">
            <v/>
          </cell>
          <cell r="IY90" t="str">
            <v>Je ne sais pas, je ne souhaite pas répondre</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cell r="JX90" t="str">
            <v/>
          </cell>
          <cell r="JY90" t="str">
            <v/>
          </cell>
          <cell r="JZ90" t="str">
            <v/>
          </cell>
          <cell r="KA90" t="str">
            <v/>
          </cell>
          <cell r="KB90" t="str">
            <v/>
          </cell>
          <cell r="KC90" t="str">
            <v/>
          </cell>
          <cell r="KD90" t="str">
            <v/>
          </cell>
          <cell r="KE90" t="str">
            <v/>
          </cell>
          <cell r="KF90" t="str">
            <v/>
          </cell>
          <cell r="KG90" t="str">
            <v/>
          </cell>
          <cell r="KH90" t="str">
            <v/>
          </cell>
          <cell r="KI90" t="str">
            <v/>
          </cell>
          <cell r="KJ90" t="str">
            <v/>
          </cell>
          <cell r="KK90" t="str">
            <v/>
          </cell>
          <cell r="KL90" t="str">
            <v/>
          </cell>
          <cell r="KM90" t="str">
            <v/>
          </cell>
          <cell r="KN90" t="str">
            <v/>
          </cell>
          <cell r="KO90" t="str">
            <v/>
          </cell>
          <cell r="KP90" t="str">
            <v/>
          </cell>
          <cell r="KQ90" t="str">
            <v/>
          </cell>
          <cell r="KR90" t="str">
            <v/>
          </cell>
          <cell r="KS90" t="str">
            <v/>
          </cell>
          <cell r="KT90" t="str">
            <v/>
          </cell>
          <cell r="KU90" t="str">
            <v/>
          </cell>
          <cell r="KV90" t="str">
            <v/>
          </cell>
          <cell r="KW90" t="str">
            <v/>
          </cell>
          <cell r="KX90" t="str">
            <v/>
          </cell>
          <cell r="KY90" t="str">
            <v/>
          </cell>
          <cell r="KZ90" t="str">
            <v/>
          </cell>
          <cell r="LA90" t="str">
            <v/>
          </cell>
          <cell r="LB90" t="str">
            <v/>
          </cell>
          <cell r="LC90" t="str">
            <v/>
          </cell>
          <cell r="LD90" t="str">
            <v/>
          </cell>
          <cell r="LE90" t="str">
            <v/>
          </cell>
          <cell r="LF90" t="str">
            <v/>
          </cell>
          <cell r="LG90" t="str">
            <v/>
          </cell>
          <cell r="LH90" t="str">
            <v/>
          </cell>
          <cell r="LI90" t="str">
            <v/>
          </cell>
          <cell r="LJ90" t="str">
            <v/>
          </cell>
          <cell r="LK90" t="str">
            <v/>
          </cell>
          <cell r="LL90" t="str">
            <v/>
          </cell>
          <cell r="LM90" t="str">
            <v/>
          </cell>
          <cell r="LN90" t="str">
            <v/>
          </cell>
          <cell r="LO90" t="str">
            <v/>
          </cell>
          <cell r="LP90" t="str">
            <v/>
          </cell>
          <cell r="LQ90" t="str">
            <v/>
          </cell>
          <cell r="LR90" t="str">
            <v/>
          </cell>
          <cell r="LS90" t="str">
            <v/>
          </cell>
          <cell r="LT90" t="str">
            <v/>
          </cell>
          <cell r="LU90" t="str">
            <v/>
          </cell>
          <cell r="LV90" t="str">
            <v/>
          </cell>
          <cell r="LW90" t="str">
            <v/>
          </cell>
          <cell r="LX90" t="str">
            <v/>
          </cell>
          <cell r="LY90" t="str">
            <v/>
          </cell>
          <cell r="LZ90" t="str">
            <v/>
          </cell>
          <cell r="MA90" t="str">
            <v/>
          </cell>
          <cell r="MB90" t="str">
            <v/>
          </cell>
          <cell r="MC90" t="str">
            <v/>
          </cell>
          <cell r="MD90" t="str">
            <v/>
          </cell>
          <cell r="ME90" t="str">
            <v/>
          </cell>
          <cell r="MF90" t="str">
            <v/>
          </cell>
          <cell r="MG90" t="str">
            <v/>
          </cell>
          <cell r="MH90" t="str">
            <v/>
          </cell>
          <cell r="MI90" t="str">
            <v/>
          </cell>
          <cell r="MJ90" t="str">
            <v/>
          </cell>
          <cell r="MK90" t="str">
            <v/>
          </cell>
          <cell r="ML90" t="str">
            <v/>
          </cell>
          <cell r="MM90" t="str">
            <v/>
          </cell>
          <cell r="MN90" t="str">
            <v/>
          </cell>
          <cell r="MO90" t="str">
            <v/>
          </cell>
          <cell r="MP90" t="str">
            <v/>
          </cell>
          <cell r="MQ90" t="str">
            <v/>
          </cell>
          <cell r="MR90" t="str">
            <v/>
          </cell>
          <cell r="MS90" t="str">
            <v/>
          </cell>
          <cell r="MT90" t="str">
            <v/>
          </cell>
          <cell r="MU90" t="str">
            <v/>
          </cell>
          <cell r="MV90" t="str">
            <v/>
          </cell>
          <cell r="MW90" t="str">
            <v/>
          </cell>
          <cell r="MX90" t="str">
            <v/>
          </cell>
          <cell r="MY90" t="str">
            <v/>
          </cell>
          <cell r="MZ90" t="str">
            <v/>
          </cell>
          <cell r="NA90" t="str">
            <v/>
          </cell>
          <cell r="NB90" t="str">
            <v/>
          </cell>
          <cell r="NC90" t="str">
            <v/>
          </cell>
          <cell r="ND90" t="str">
            <v/>
          </cell>
          <cell r="NE90" t="str">
            <v/>
          </cell>
          <cell r="NF90" t="str">
            <v/>
          </cell>
          <cell r="NG90" t="str">
            <v/>
          </cell>
          <cell r="NH90" t="str">
            <v/>
          </cell>
          <cell r="NI90" t="str">
            <v/>
          </cell>
          <cell r="NJ90" t="str">
            <v/>
          </cell>
          <cell r="NK90" t="str">
            <v/>
          </cell>
          <cell r="NL90" t="str">
            <v/>
          </cell>
          <cell r="NM90" t="str">
            <v/>
          </cell>
          <cell r="NN90" t="str">
            <v/>
          </cell>
          <cell r="NO90" t="str">
            <v/>
          </cell>
          <cell r="NP90" t="str">
            <v/>
          </cell>
          <cell r="NQ90" t="str">
            <v/>
          </cell>
          <cell r="NR90" t="str">
            <v/>
          </cell>
          <cell r="NS90" t="str">
            <v/>
          </cell>
          <cell r="NT90" t="str">
            <v/>
          </cell>
          <cell r="NU90" t="str">
            <v/>
          </cell>
          <cell r="NV90" t="str">
            <v/>
          </cell>
          <cell r="NW90" t="str">
            <v/>
          </cell>
          <cell r="NX90" t="str">
            <v/>
          </cell>
          <cell r="NY90" t="str">
            <v/>
          </cell>
          <cell r="NZ90" t="str">
            <v/>
          </cell>
          <cell r="OA90" t="str">
            <v/>
          </cell>
          <cell r="OB90" t="str">
            <v/>
          </cell>
          <cell r="OC90" t="str">
            <v/>
          </cell>
          <cell r="OD90" t="str">
            <v/>
          </cell>
          <cell r="OE90" t="str">
            <v/>
          </cell>
          <cell r="OF90" t="str">
            <v/>
          </cell>
          <cell r="OG90" t="str">
            <v/>
          </cell>
          <cell r="OH90" t="str">
            <v/>
          </cell>
          <cell r="OI90" t="str">
            <v/>
          </cell>
          <cell r="OJ90" t="str">
            <v/>
          </cell>
          <cell r="OK90" t="str">
            <v/>
          </cell>
          <cell r="OL90" t="str">
            <v/>
          </cell>
          <cell r="OM90" t="str">
            <v/>
          </cell>
          <cell r="ON90" t="str">
            <v/>
          </cell>
          <cell r="OO90" t="str">
            <v/>
          </cell>
          <cell r="OP90" t="str">
            <v/>
          </cell>
          <cell r="OQ90" t="str">
            <v/>
          </cell>
          <cell r="OR90" t="str">
            <v/>
          </cell>
          <cell r="OS90" t="str">
            <v/>
          </cell>
          <cell r="OT90" t="str">
            <v/>
          </cell>
          <cell r="OU90" t="str">
            <v/>
          </cell>
          <cell r="OV90" t="str">
            <v/>
          </cell>
          <cell r="OW90" t="str">
            <v/>
          </cell>
          <cell r="OX90" t="str">
            <v/>
          </cell>
          <cell r="OY90" t="str">
            <v/>
          </cell>
          <cell r="OZ90" t="str">
            <v/>
          </cell>
          <cell r="PA90" t="str">
            <v/>
          </cell>
          <cell r="PB90" t="str">
            <v/>
          </cell>
          <cell r="PC90" t="str">
            <v/>
          </cell>
          <cell r="PD90" t="str">
            <v/>
          </cell>
          <cell r="PE90" t="str">
            <v/>
          </cell>
          <cell r="PF90" t="str">
            <v/>
          </cell>
          <cell r="PG90" t="str">
            <v/>
          </cell>
          <cell r="PH90" t="str">
            <v/>
          </cell>
          <cell r="PI90" t="str">
            <v/>
          </cell>
          <cell r="PJ90" t="str">
            <v/>
          </cell>
          <cell r="PK90" t="str">
            <v/>
          </cell>
          <cell r="PL90" t="str">
            <v/>
          </cell>
          <cell r="PM90" t="str">
            <v/>
          </cell>
          <cell r="PN90" t="str">
            <v/>
          </cell>
          <cell r="PO90" t="str">
            <v/>
          </cell>
          <cell r="PP90" t="str">
            <v/>
          </cell>
          <cell r="PQ90" t="str">
            <v/>
          </cell>
          <cell r="PR90" t="str">
            <v/>
          </cell>
          <cell r="PS90" t="str">
            <v/>
          </cell>
          <cell r="PT90" t="str">
            <v/>
          </cell>
          <cell r="PU90" t="str">
            <v/>
          </cell>
          <cell r="PV90" t="str">
            <v/>
          </cell>
          <cell r="PW90" t="str">
            <v/>
          </cell>
          <cell r="PX90" t="str">
            <v/>
          </cell>
          <cell r="PY90" t="str">
            <v/>
          </cell>
          <cell r="PZ90" t="str">
            <v/>
          </cell>
          <cell r="QA90" t="str">
            <v/>
          </cell>
          <cell r="QB90" t="str">
            <v/>
          </cell>
          <cell r="QC90" t="str">
            <v/>
          </cell>
          <cell r="QD90" t="str">
            <v/>
          </cell>
          <cell r="QE90" t="str">
            <v/>
          </cell>
          <cell r="QF90" t="str">
            <v/>
          </cell>
          <cell r="QG90" t="str">
            <v/>
          </cell>
          <cell r="QH90" t="str">
            <v/>
          </cell>
          <cell r="QI90" t="str">
            <v/>
          </cell>
          <cell r="QJ90" t="str">
            <v/>
          </cell>
          <cell r="QK90" t="str">
            <v/>
          </cell>
          <cell r="QL90" t="str">
            <v/>
          </cell>
          <cell r="QM90" t="str">
            <v/>
          </cell>
          <cell r="QN90" t="str">
            <v/>
          </cell>
          <cell r="QO90" t="str">
            <v/>
          </cell>
          <cell r="QP90" t="str">
            <v/>
          </cell>
          <cell r="QQ90" t="str">
            <v/>
          </cell>
          <cell r="QR90" t="str">
            <v/>
          </cell>
          <cell r="QS90" t="str">
            <v/>
          </cell>
          <cell r="QT90" t="str">
            <v/>
          </cell>
          <cell r="QU90" t="str">
            <v/>
          </cell>
          <cell r="QV90" t="str">
            <v/>
          </cell>
          <cell r="QW90" t="str">
            <v/>
          </cell>
          <cell r="QX90" t="str">
            <v/>
          </cell>
          <cell r="QY90" t="str">
            <v/>
          </cell>
          <cell r="QZ90" t="str">
            <v/>
          </cell>
          <cell r="RA90" t="str">
            <v/>
          </cell>
          <cell r="RB90" t="str">
            <v/>
          </cell>
          <cell r="RC90" t="str">
            <v/>
          </cell>
          <cell r="RD90" t="str">
            <v/>
          </cell>
          <cell r="RE90" t="str">
            <v/>
          </cell>
          <cell r="RF90" t="str">
            <v/>
          </cell>
          <cell r="RG90" t="str">
            <v/>
          </cell>
          <cell r="RH90" t="str">
            <v/>
          </cell>
          <cell r="RI90" t="str">
            <v/>
          </cell>
          <cell r="RJ90" t="str">
            <v/>
          </cell>
          <cell r="RK90" t="str">
            <v/>
          </cell>
          <cell r="RL90" t="str">
            <v/>
          </cell>
          <cell r="RM90" t="str">
            <v/>
          </cell>
          <cell r="RN90" t="str">
            <v/>
          </cell>
          <cell r="RO90" t="str">
            <v/>
          </cell>
          <cell r="RP90" t="str">
            <v/>
          </cell>
          <cell r="RQ90" t="str">
            <v/>
          </cell>
          <cell r="RR90" t="str">
            <v/>
          </cell>
          <cell r="RS90" t="str">
            <v/>
          </cell>
          <cell r="RT90" t="str">
            <v/>
          </cell>
          <cell r="RU90" t="str">
            <v/>
          </cell>
          <cell r="RV90" t="str">
            <v/>
          </cell>
          <cell r="RW90" t="str">
            <v/>
          </cell>
          <cell r="RX90" t="str">
            <v/>
          </cell>
          <cell r="RY90" t="str">
            <v/>
          </cell>
          <cell r="RZ90" t="str">
            <v/>
          </cell>
          <cell r="SA90" t="str">
            <v/>
          </cell>
          <cell r="SB90" t="str">
            <v/>
          </cell>
          <cell r="SC90" t="str">
            <v/>
          </cell>
          <cell r="SD90" t="str">
            <v/>
          </cell>
          <cell r="SE90" t="str">
            <v/>
          </cell>
          <cell r="SF90" t="str">
            <v/>
          </cell>
          <cell r="SG90" t="str">
            <v/>
          </cell>
          <cell r="SH90" t="str">
            <v/>
          </cell>
          <cell r="SI90" t="str">
            <v/>
          </cell>
          <cell r="SJ90" t="str">
            <v/>
          </cell>
          <cell r="SK90" t="str">
            <v/>
          </cell>
          <cell r="SL90" t="str">
            <v/>
          </cell>
          <cell r="SM90" t="str">
            <v/>
          </cell>
          <cell r="SN90" t="str">
            <v/>
          </cell>
          <cell r="SO90" t="str">
            <v/>
          </cell>
          <cell r="SP90" t="str">
            <v/>
          </cell>
          <cell r="SQ90" t="str">
            <v/>
          </cell>
          <cell r="SR90" t="str">
            <v/>
          </cell>
          <cell r="SS90" t="str">
            <v/>
          </cell>
          <cell r="ST90" t="str">
            <v/>
          </cell>
          <cell r="SU90" t="str">
            <v/>
          </cell>
          <cell r="SV90" t="str">
            <v/>
          </cell>
          <cell r="SW90" t="str">
            <v/>
          </cell>
          <cell r="SX90" t="str">
            <v/>
          </cell>
          <cell r="SY90" t="str">
            <v/>
          </cell>
          <cell r="SZ90" t="str">
            <v/>
          </cell>
          <cell r="TA90" t="str">
            <v/>
          </cell>
          <cell r="TB90" t="str">
            <v/>
          </cell>
          <cell r="TC90" t="str">
            <v/>
          </cell>
          <cell r="TD90" t="str">
            <v/>
          </cell>
          <cell r="TE90" t="str">
            <v/>
          </cell>
          <cell r="TF90" t="str">
            <v/>
          </cell>
          <cell r="TG90" t="str">
            <v/>
          </cell>
          <cell r="TH90" t="str">
            <v/>
          </cell>
          <cell r="TI90" t="str">
            <v/>
          </cell>
          <cell r="TJ90" t="str">
            <v/>
          </cell>
          <cell r="TK90" t="str">
            <v/>
          </cell>
          <cell r="TL90" t="str">
            <v/>
          </cell>
          <cell r="TM90" t="str">
            <v/>
          </cell>
          <cell r="TN90">
            <v>1</v>
          </cell>
          <cell r="TO90">
            <v>1</v>
          </cell>
          <cell r="TP90">
            <v>1</v>
          </cell>
          <cell r="TQ90">
            <v>1</v>
          </cell>
          <cell r="TR90">
            <v>1</v>
          </cell>
          <cell r="TS90" t="str">
            <v/>
          </cell>
          <cell r="TT90" t="str">
            <v/>
          </cell>
          <cell r="TU90">
            <v>238059254</v>
          </cell>
          <cell r="TV90" t="str">
            <v>618a8400-9337-46ba-b233-540374c44044</v>
          </cell>
          <cell r="TW90">
            <v>44532.534560185188</v>
          </cell>
          <cell r="TX90" t="str">
            <v/>
          </cell>
          <cell r="TY90" t="str">
            <v/>
          </cell>
          <cell r="TZ90" t="str">
            <v>submitted_via_web</v>
          </cell>
          <cell r="UA90" t="str">
            <v>icsm_haiti</v>
          </cell>
          <cell r="UB90" t="str">
            <v/>
          </cell>
          <cell r="UC90">
            <v>92</v>
          </cell>
          <cell r="UD90" t="str">
            <v/>
          </cell>
        </row>
        <row r="91">
          <cell r="D91">
            <v>44525.523912997684</v>
          </cell>
          <cell r="E91">
            <v>44525.525594895837</v>
          </cell>
          <cell r="F91">
            <v>44525</v>
          </cell>
          <cell r="H91" t="str">
            <v>audit.csv</v>
          </cell>
          <cell r="I91" t="str">
            <v>icsm_haiti</v>
          </cell>
          <cell r="J91" t="str">
            <v/>
          </cell>
          <cell r="K91" t="str">
            <v/>
          </cell>
          <cell r="L91">
            <v>44525</v>
          </cell>
          <cell r="M91" t="str">
            <v>GOAL</v>
          </cell>
          <cell r="N91" t="str">
            <v/>
          </cell>
          <cell r="O91" t="str">
            <v>goal</v>
          </cell>
          <cell r="P91" t="str">
            <v>GOAL</v>
          </cell>
          <cell r="Q91" t="str">
            <v>GOAL</v>
          </cell>
          <cell r="R91" t="str">
            <v>Goal enquêteur 1</v>
          </cell>
          <cell r="S91" t="str">
            <v/>
          </cell>
          <cell r="T91" t="str">
            <v>goal_1</v>
          </cell>
          <cell r="U91" t="str">
            <v>Goal enquêteur 1</v>
          </cell>
          <cell r="V91" t="str">
            <v>Goal enquêteur 1</v>
          </cell>
          <cell r="W91" t="str">
            <v>Ouest</v>
          </cell>
          <cell r="X91" t="str">
            <v>Port-au-Prince</v>
          </cell>
          <cell r="Y91" t="str">
            <v>HT0111</v>
          </cell>
          <cell r="Z91" t="str">
            <v>Port-au-Prince</v>
          </cell>
          <cell r="AA91" t="str">
            <v>1ere Section Turgeau</v>
          </cell>
          <cell r="AB91" t="str">
            <v>HT0111-03</v>
          </cell>
          <cell r="AC91" t="str">
            <v>3e Section Martissant</v>
          </cell>
          <cell r="AD91" t="str">
            <v>Centre-ville de Port-au-Prince / Salomon</v>
          </cell>
          <cell r="AE91" t="str">
            <v/>
          </cell>
          <cell r="AF91" t="str">
            <v>pap_1</v>
          </cell>
          <cell r="AG91" t="str">
            <v>Centre-ville de Port-au-Prince / Salomon</v>
          </cell>
          <cell r="AH91" t="str">
            <v>Centre-ville de Port-au-Prince / Salomon</v>
          </cell>
          <cell r="AI91" t="str">
            <v>Marché Salomon</v>
          </cell>
          <cell r="AJ91" t="str">
            <v/>
          </cell>
          <cell r="AK91" t="str">
            <v>salomon</v>
          </cell>
          <cell r="AL91" t="str">
            <v>Marché Salomon</v>
          </cell>
          <cell r="AM91" t="str">
            <v>Marché Salomon</v>
          </cell>
          <cell r="AN91" t="str">
            <v>Milieu urbain</v>
          </cell>
          <cell r="AO91" t="str">
            <v>Enquête auprès d'un marchand</v>
          </cell>
          <cell r="AP91" t="str">
            <v>Oui</v>
          </cell>
          <cell r="AQ91" t="str">
            <v/>
          </cell>
          <cell r="AR91" t="str">
            <v>Oui</v>
          </cell>
          <cell r="AS91" t="str">
            <v/>
          </cell>
          <cell r="AT91" t="str">
            <v>Homme</v>
          </cell>
          <cell r="AU91">
            <v>44525</v>
          </cell>
          <cell r="AV91">
            <v>44525</v>
          </cell>
          <cell r="AW91" t="str">
            <v>Détaillant mobile</v>
          </cell>
          <cell r="AX91" t="str">
            <v/>
          </cell>
          <cell r="AY91" t="str">
            <v>Charbon de bois</v>
          </cell>
          <cell r="AZ91">
            <v>0</v>
          </cell>
          <cell r="BA91">
            <v>0</v>
          </cell>
          <cell r="BB91">
            <v>1</v>
          </cell>
          <cell r="BC91">
            <v>0</v>
          </cell>
          <cell r="BD91" t="str">
            <v>charbon</v>
          </cell>
          <cell r="BE91" t="str">
            <v>Charbon de bois</v>
          </cell>
          <cell r="BF91" t="str">
            <v>En espèces (Gourde)</v>
          </cell>
          <cell r="BG91">
            <v>1</v>
          </cell>
          <cell r="BH91">
            <v>0</v>
          </cell>
          <cell r="BI91">
            <v>0</v>
          </cell>
          <cell r="BJ91">
            <v>0</v>
          </cell>
          <cell r="BK91">
            <v>0</v>
          </cell>
          <cell r="BL91">
            <v>0</v>
          </cell>
          <cell r="BM91">
            <v>0</v>
          </cell>
          <cell r="BN91">
            <v>0</v>
          </cell>
          <cell r="BO91">
            <v>0</v>
          </cell>
          <cell r="BP91">
            <v>0</v>
          </cell>
          <cell r="BQ91" t="str">
            <v/>
          </cell>
          <cell r="BR91" t="str">
            <v>Oui, il y a moins de commerçants par rapport au mois passé</v>
          </cell>
          <cell r="BS91" t="str">
            <v>Je ne sais pas / Je ne souhaite pas répondre</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v>75</v>
          </cell>
          <cell r="IE91" t="str">
            <v>Non</v>
          </cell>
          <cell r="IF91" t="str">
            <v>Non</v>
          </cell>
          <cell r="IG91" t="str">
            <v/>
          </cell>
          <cell r="IH91" t="str">
            <v/>
          </cell>
          <cell r="II91" t="str">
            <v/>
          </cell>
          <cell r="IJ91" t="str">
            <v/>
          </cell>
          <cell r="IK91" t="str">
            <v/>
          </cell>
          <cell r="IL91" t="str">
            <v/>
          </cell>
          <cell r="IM91" t="str">
            <v/>
          </cell>
          <cell r="IN91" t="str">
            <v/>
          </cell>
          <cell r="IO91" t="str">
            <v>Augmentation des prix</v>
          </cell>
          <cell r="IP91">
            <v>0</v>
          </cell>
          <cell r="IQ91">
            <v>0</v>
          </cell>
          <cell r="IR91">
            <v>1</v>
          </cell>
          <cell r="IS91">
            <v>0</v>
          </cell>
          <cell r="IT91">
            <v>0</v>
          </cell>
          <cell r="IU91">
            <v>0</v>
          </cell>
          <cell r="IV91">
            <v>0</v>
          </cell>
          <cell r="IW91">
            <v>0</v>
          </cell>
          <cell r="IX91" t="str">
            <v/>
          </cell>
          <cell r="IY91" t="str">
            <v>Oui</v>
          </cell>
          <cell r="IZ91" t="str">
            <v/>
          </cell>
          <cell r="JA91" t="str">
            <v>Charbon de bois</v>
          </cell>
          <cell r="JB91">
            <v>0</v>
          </cell>
          <cell r="JC91">
            <v>0</v>
          </cell>
          <cell r="JD91">
            <v>1</v>
          </cell>
          <cell r="JE91">
            <v>0</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cell r="JX91" t="str">
            <v/>
          </cell>
          <cell r="JY91" t="str">
            <v/>
          </cell>
          <cell r="JZ91" t="str">
            <v/>
          </cell>
          <cell r="KA91" t="str">
            <v/>
          </cell>
          <cell r="KB91" t="str">
            <v/>
          </cell>
          <cell r="KC91" t="str">
            <v/>
          </cell>
          <cell r="KD91" t="str">
            <v/>
          </cell>
          <cell r="KE91" t="str">
            <v/>
          </cell>
          <cell r="KF91" t="str">
            <v/>
          </cell>
          <cell r="KG91" t="str">
            <v/>
          </cell>
          <cell r="KH91" t="str">
            <v/>
          </cell>
          <cell r="KI91" t="str">
            <v/>
          </cell>
          <cell r="KJ91" t="str">
            <v/>
          </cell>
          <cell r="KK91" t="str">
            <v/>
          </cell>
          <cell r="KL91" t="str">
            <v/>
          </cell>
          <cell r="KM91" t="str">
            <v/>
          </cell>
          <cell r="KN91" t="str">
            <v/>
          </cell>
          <cell r="KO91" t="str">
            <v/>
          </cell>
          <cell r="KP91" t="str">
            <v/>
          </cell>
          <cell r="KQ91" t="str">
            <v/>
          </cell>
          <cell r="KR91" t="str">
            <v/>
          </cell>
          <cell r="KS91" t="str">
            <v/>
          </cell>
          <cell r="KT91" t="str">
            <v/>
          </cell>
          <cell r="KU91" t="str">
            <v/>
          </cell>
          <cell r="KV91" t="str">
            <v/>
          </cell>
          <cell r="KW91" t="str">
            <v/>
          </cell>
          <cell r="KX91" t="str">
            <v/>
          </cell>
          <cell r="KY91" t="str">
            <v/>
          </cell>
          <cell r="KZ91" t="str">
            <v/>
          </cell>
          <cell r="LA91" t="str">
            <v/>
          </cell>
          <cell r="LB91" t="str">
            <v/>
          </cell>
          <cell r="LC91" t="str">
            <v/>
          </cell>
          <cell r="LD91" t="str">
            <v/>
          </cell>
          <cell r="LE91" t="str">
            <v/>
          </cell>
          <cell r="LF91" t="str">
            <v/>
          </cell>
          <cell r="LG91" t="str">
            <v/>
          </cell>
          <cell r="LH91" t="str">
            <v/>
          </cell>
          <cell r="LI91" t="str">
            <v/>
          </cell>
          <cell r="LJ91" t="str">
            <v/>
          </cell>
          <cell r="LK91" t="str">
            <v/>
          </cell>
          <cell r="LL91" t="str">
            <v/>
          </cell>
          <cell r="LM91" t="str">
            <v/>
          </cell>
          <cell r="LN91" t="str">
            <v/>
          </cell>
          <cell r="LO91" t="str">
            <v/>
          </cell>
          <cell r="LP91" t="str">
            <v/>
          </cell>
          <cell r="LQ91" t="str">
            <v/>
          </cell>
          <cell r="LR91" t="str">
            <v/>
          </cell>
          <cell r="LS91" t="str">
            <v/>
          </cell>
          <cell r="LT91" t="str">
            <v/>
          </cell>
          <cell r="LU91" t="str">
            <v/>
          </cell>
          <cell r="LV91" t="str">
            <v/>
          </cell>
          <cell r="LW91" t="str">
            <v/>
          </cell>
          <cell r="LX91" t="str">
            <v/>
          </cell>
          <cell r="LY91" t="str">
            <v/>
          </cell>
          <cell r="LZ91" t="str">
            <v/>
          </cell>
          <cell r="MA91" t="str">
            <v/>
          </cell>
          <cell r="MB91" t="str">
            <v/>
          </cell>
          <cell r="MC91" t="str">
            <v/>
          </cell>
          <cell r="MD91" t="str">
            <v/>
          </cell>
          <cell r="ME91" t="str">
            <v/>
          </cell>
          <cell r="MF91" t="str">
            <v/>
          </cell>
          <cell r="MG91" t="str">
            <v/>
          </cell>
          <cell r="MH91" t="str">
            <v/>
          </cell>
          <cell r="MI91" t="str">
            <v/>
          </cell>
          <cell r="MJ91" t="str">
            <v/>
          </cell>
          <cell r="MK91" t="str">
            <v/>
          </cell>
          <cell r="ML91" t="str">
            <v/>
          </cell>
          <cell r="MM91" t="str">
            <v/>
          </cell>
          <cell r="MN91" t="str">
            <v/>
          </cell>
          <cell r="MO91" t="str">
            <v/>
          </cell>
          <cell r="MP91" t="str">
            <v/>
          </cell>
          <cell r="MQ91" t="str">
            <v/>
          </cell>
          <cell r="MR91" t="str">
            <v/>
          </cell>
          <cell r="MS91" t="str">
            <v/>
          </cell>
          <cell r="MT91" t="str">
            <v/>
          </cell>
          <cell r="MU91" t="str">
            <v/>
          </cell>
          <cell r="MV91" t="str">
            <v/>
          </cell>
          <cell r="MW91" t="str">
            <v/>
          </cell>
          <cell r="MX91" t="str">
            <v/>
          </cell>
          <cell r="MY91" t="str">
            <v/>
          </cell>
          <cell r="MZ91" t="str">
            <v/>
          </cell>
          <cell r="NA91" t="str">
            <v/>
          </cell>
          <cell r="NB91" t="str">
            <v/>
          </cell>
          <cell r="NC91" t="str">
            <v/>
          </cell>
          <cell r="ND91" t="str">
            <v/>
          </cell>
          <cell r="NE91" t="str">
            <v/>
          </cell>
          <cell r="NF91" t="str">
            <v/>
          </cell>
          <cell r="NG91" t="str">
            <v/>
          </cell>
          <cell r="NH91" t="str">
            <v/>
          </cell>
          <cell r="NI91" t="str">
            <v/>
          </cell>
          <cell r="NJ91" t="str">
            <v/>
          </cell>
          <cell r="NK91" t="str">
            <v/>
          </cell>
          <cell r="NL91" t="str">
            <v/>
          </cell>
          <cell r="NM91" t="str">
            <v/>
          </cell>
          <cell r="NN91" t="str">
            <v/>
          </cell>
          <cell r="NO91" t="str">
            <v/>
          </cell>
          <cell r="NP91" t="str">
            <v/>
          </cell>
          <cell r="NQ91" t="str">
            <v/>
          </cell>
          <cell r="NR91" t="str">
            <v/>
          </cell>
          <cell r="NS91" t="str">
            <v/>
          </cell>
          <cell r="NT91" t="str">
            <v/>
          </cell>
          <cell r="NU91" t="str">
            <v/>
          </cell>
          <cell r="NV91" t="str">
            <v/>
          </cell>
          <cell r="NW91" t="str">
            <v/>
          </cell>
          <cell r="NX91" t="str">
            <v/>
          </cell>
          <cell r="NY91" t="str">
            <v/>
          </cell>
          <cell r="NZ91" t="str">
            <v/>
          </cell>
          <cell r="OA91" t="str">
            <v/>
          </cell>
          <cell r="OB91" t="str">
            <v/>
          </cell>
          <cell r="OC91" t="str">
            <v/>
          </cell>
          <cell r="OD91" t="str">
            <v/>
          </cell>
          <cell r="OE91" t="str">
            <v/>
          </cell>
          <cell r="OF91" t="str">
            <v/>
          </cell>
          <cell r="OG91" t="str">
            <v/>
          </cell>
          <cell r="OH91" t="str">
            <v/>
          </cell>
          <cell r="OI91" t="str">
            <v/>
          </cell>
          <cell r="OJ91" t="str">
            <v/>
          </cell>
          <cell r="OK91" t="str">
            <v/>
          </cell>
          <cell r="OL91" t="str">
            <v/>
          </cell>
          <cell r="OM91" t="str">
            <v/>
          </cell>
          <cell r="ON91" t="str">
            <v/>
          </cell>
          <cell r="OO91" t="str">
            <v/>
          </cell>
          <cell r="OP91" t="str">
            <v/>
          </cell>
          <cell r="OQ91" t="str">
            <v/>
          </cell>
          <cell r="OR91" t="str">
            <v/>
          </cell>
          <cell r="OS91" t="str">
            <v/>
          </cell>
          <cell r="OT91" t="str">
            <v/>
          </cell>
          <cell r="OU91" t="str">
            <v/>
          </cell>
          <cell r="OV91" t="str">
            <v/>
          </cell>
          <cell r="OW91" t="str">
            <v/>
          </cell>
          <cell r="OX91" t="str">
            <v/>
          </cell>
          <cell r="OY91" t="str">
            <v/>
          </cell>
          <cell r="OZ91" t="str">
            <v/>
          </cell>
          <cell r="PA91" t="str">
            <v/>
          </cell>
          <cell r="PB91" t="str">
            <v/>
          </cell>
          <cell r="PC91" t="str">
            <v/>
          </cell>
          <cell r="PD91" t="str">
            <v/>
          </cell>
          <cell r="PE91" t="str">
            <v/>
          </cell>
          <cell r="PF91" t="str">
            <v/>
          </cell>
          <cell r="PG91" t="str">
            <v/>
          </cell>
          <cell r="PH91" t="str">
            <v/>
          </cell>
          <cell r="PI91" t="str">
            <v/>
          </cell>
          <cell r="PJ91" t="str">
            <v/>
          </cell>
          <cell r="PK91" t="str">
            <v/>
          </cell>
          <cell r="PL91" t="str">
            <v/>
          </cell>
          <cell r="PM91" t="str">
            <v/>
          </cell>
          <cell r="PN91" t="str">
            <v/>
          </cell>
          <cell r="PO91" t="str">
            <v/>
          </cell>
          <cell r="PP91" t="str">
            <v/>
          </cell>
          <cell r="PQ91" t="str">
            <v/>
          </cell>
          <cell r="PR91" t="str">
            <v/>
          </cell>
          <cell r="PS91" t="str">
            <v/>
          </cell>
          <cell r="PT91" t="str">
            <v/>
          </cell>
          <cell r="PU91" t="str">
            <v/>
          </cell>
          <cell r="PV91" t="str">
            <v/>
          </cell>
          <cell r="PW91" t="str">
            <v/>
          </cell>
          <cell r="PX91" t="str">
            <v/>
          </cell>
          <cell r="PY91" t="str">
            <v/>
          </cell>
          <cell r="PZ91" t="str">
            <v/>
          </cell>
          <cell r="QA91" t="str">
            <v/>
          </cell>
          <cell r="QB91" t="str">
            <v/>
          </cell>
          <cell r="QC91" t="str">
            <v/>
          </cell>
          <cell r="QD91" t="str">
            <v/>
          </cell>
          <cell r="QE91" t="str">
            <v/>
          </cell>
          <cell r="QF91" t="str">
            <v/>
          </cell>
          <cell r="QG91" t="str">
            <v/>
          </cell>
          <cell r="QH91" t="str">
            <v/>
          </cell>
          <cell r="QI91" t="str">
            <v/>
          </cell>
          <cell r="QJ91" t="str">
            <v/>
          </cell>
          <cell r="QK91" t="str">
            <v/>
          </cell>
          <cell r="QL91" t="str">
            <v/>
          </cell>
          <cell r="QM91" t="str">
            <v/>
          </cell>
          <cell r="QN91" t="str">
            <v/>
          </cell>
          <cell r="QO91" t="str">
            <v/>
          </cell>
          <cell r="QP91" t="str">
            <v/>
          </cell>
          <cell r="QQ91" t="str">
            <v/>
          </cell>
          <cell r="QR91" t="str">
            <v/>
          </cell>
          <cell r="QS91" t="str">
            <v/>
          </cell>
          <cell r="QT91" t="str">
            <v/>
          </cell>
          <cell r="QU91" t="str">
            <v/>
          </cell>
          <cell r="QV91" t="str">
            <v/>
          </cell>
          <cell r="QW91" t="str">
            <v/>
          </cell>
          <cell r="QX91" t="str">
            <v/>
          </cell>
          <cell r="QY91" t="str">
            <v/>
          </cell>
          <cell r="QZ91" t="str">
            <v/>
          </cell>
          <cell r="RA91" t="str">
            <v/>
          </cell>
          <cell r="RB91" t="str">
            <v/>
          </cell>
          <cell r="RC91" t="str">
            <v/>
          </cell>
          <cell r="RD91" t="str">
            <v/>
          </cell>
          <cell r="RE91" t="str">
            <v/>
          </cell>
          <cell r="RF91" t="str">
            <v/>
          </cell>
          <cell r="RG91" t="str">
            <v/>
          </cell>
          <cell r="RH91" t="str">
            <v/>
          </cell>
          <cell r="RI91" t="str">
            <v/>
          </cell>
          <cell r="RJ91" t="str">
            <v/>
          </cell>
          <cell r="RK91" t="str">
            <v/>
          </cell>
          <cell r="RL91" t="str">
            <v/>
          </cell>
          <cell r="RM91" t="str">
            <v/>
          </cell>
          <cell r="RN91" t="str">
            <v/>
          </cell>
          <cell r="RO91" t="str">
            <v/>
          </cell>
          <cell r="RP91" t="str">
            <v/>
          </cell>
          <cell r="RQ91" t="str">
            <v/>
          </cell>
          <cell r="RR91" t="str">
            <v/>
          </cell>
          <cell r="RS91" t="str">
            <v/>
          </cell>
          <cell r="RT91" t="str">
            <v/>
          </cell>
          <cell r="RU91" t="str">
            <v/>
          </cell>
          <cell r="RV91" t="str">
            <v/>
          </cell>
          <cell r="RW91" t="str">
            <v/>
          </cell>
          <cell r="RX91" t="str">
            <v/>
          </cell>
          <cell r="RY91" t="str">
            <v/>
          </cell>
          <cell r="RZ91" t="str">
            <v/>
          </cell>
          <cell r="SA91" t="str">
            <v/>
          </cell>
          <cell r="SB91" t="str">
            <v/>
          </cell>
          <cell r="SC91" t="str">
            <v/>
          </cell>
          <cell r="SD91" t="str">
            <v/>
          </cell>
          <cell r="SE91" t="str">
            <v/>
          </cell>
          <cell r="SF91" t="str">
            <v/>
          </cell>
          <cell r="SG91" t="str">
            <v/>
          </cell>
          <cell r="SH91" t="str">
            <v/>
          </cell>
          <cell r="SI91" t="str">
            <v/>
          </cell>
          <cell r="SJ91" t="str">
            <v/>
          </cell>
          <cell r="SK91" t="str">
            <v/>
          </cell>
          <cell r="SL91" t="str">
            <v/>
          </cell>
          <cell r="SM91" t="str">
            <v/>
          </cell>
          <cell r="SN91" t="str">
            <v/>
          </cell>
          <cell r="SO91" t="str">
            <v/>
          </cell>
          <cell r="SP91" t="str">
            <v/>
          </cell>
          <cell r="SQ91" t="str">
            <v/>
          </cell>
          <cell r="SR91" t="str">
            <v/>
          </cell>
          <cell r="SS91" t="str">
            <v/>
          </cell>
          <cell r="ST91" t="str">
            <v/>
          </cell>
          <cell r="SU91" t="str">
            <v/>
          </cell>
          <cell r="SV91" t="str">
            <v/>
          </cell>
          <cell r="SW91" t="str">
            <v/>
          </cell>
          <cell r="SX91" t="str">
            <v/>
          </cell>
          <cell r="SY91" t="str">
            <v/>
          </cell>
          <cell r="SZ91" t="str">
            <v/>
          </cell>
          <cell r="TA91" t="str">
            <v/>
          </cell>
          <cell r="TB91" t="str">
            <v/>
          </cell>
          <cell r="TC91" t="str">
            <v/>
          </cell>
          <cell r="TD91" t="str">
            <v/>
          </cell>
          <cell r="TE91" t="str">
            <v/>
          </cell>
          <cell r="TF91" t="str">
            <v/>
          </cell>
          <cell r="TG91" t="str">
            <v/>
          </cell>
          <cell r="TH91" t="str">
            <v/>
          </cell>
          <cell r="TI91" t="str">
            <v/>
          </cell>
          <cell r="TJ91" t="str">
            <v/>
          </cell>
          <cell r="TK91" t="str">
            <v/>
          </cell>
          <cell r="TL91" t="str">
            <v/>
          </cell>
          <cell r="TM91" t="str">
            <v/>
          </cell>
          <cell r="TN91">
            <v>0</v>
          </cell>
          <cell r="TO91">
            <v>0</v>
          </cell>
          <cell r="TP91">
            <v>0</v>
          </cell>
          <cell r="TQ91">
            <v>0</v>
          </cell>
          <cell r="TR91">
            <v>0</v>
          </cell>
          <cell r="TS91" t="str">
            <v/>
          </cell>
          <cell r="TT91" t="str">
            <v/>
          </cell>
          <cell r="TU91">
            <v>238059264</v>
          </cell>
          <cell r="TV91" t="str">
            <v>ed7aee94-8e57-43ec-a415-91852325b802</v>
          </cell>
          <cell r="TW91">
            <v>44532.534571759257</v>
          </cell>
          <cell r="TX91" t="str">
            <v/>
          </cell>
          <cell r="TY91" t="str">
            <v/>
          </cell>
          <cell r="TZ91" t="str">
            <v>submitted_via_web</v>
          </cell>
          <cell r="UA91" t="str">
            <v>icsm_haiti</v>
          </cell>
          <cell r="UB91" t="str">
            <v/>
          </cell>
          <cell r="UC91">
            <v>93</v>
          </cell>
          <cell r="UD91" t="str">
            <v/>
          </cell>
        </row>
        <row r="92">
          <cell r="D92">
            <v>44525.525744872677</v>
          </cell>
          <cell r="E92">
            <v>44525.534332187497</v>
          </cell>
          <cell r="F92">
            <v>44525</v>
          </cell>
          <cell r="H92" t="str">
            <v>audit.csv</v>
          </cell>
          <cell r="I92" t="str">
            <v>icsm_haiti</v>
          </cell>
          <cell r="J92" t="str">
            <v/>
          </cell>
          <cell r="K92" t="str">
            <v>0</v>
          </cell>
          <cell r="L92">
            <v>44525</v>
          </cell>
          <cell r="M92" t="str">
            <v>GOAL</v>
          </cell>
          <cell r="N92" t="str">
            <v/>
          </cell>
          <cell r="O92" t="str">
            <v>goal</v>
          </cell>
          <cell r="P92" t="str">
            <v>GOAL</v>
          </cell>
          <cell r="Q92" t="str">
            <v>GOAL</v>
          </cell>
          <cell r="R92" t="str">
            <v>Goal enquêteur 1</v>
          </cell>
          <cell r="S92" t="str">
            <v/>
          </cell>
          <cell r="T92" t="str">
            <v>goal_1</v>
          </cell>
          <cell r="U92" t="str">
            <v>Goal enquêteur 1</v>
          </cell>
          <cell r="V92" t="str">
            <v>Goal enquêteur 1</v>
          </cell>
          <cell r="W92" t="str">
            <v>Ouest</v>
          </cell>
          <cell r="X92" t="str">
            <v>Port-au-Prince</v>
          </cell>
          <cell r="Y92" t="str">
            <v>HT0111</v>
          </cell>
          <cell r="Z92" t="str">
            <v>Port-au-Prince</v>
          </cell>
          <cell r="AA92" t="str">
            <v>1ere Section Turgeau</v>
          </cell>
          <cell r="AB92" t="str">
            <v>HT0111-03</v>
          </cell>
          <cell r="AC92" t="str">
            <v>3e Section Martissant</v>
          </cell>
          <cell r="AD92" t="str">
            <v>Centre-ville de Port-au-Prince / Salomon</v>
          </cell>
          <cell r="AE92" t="str">
            <v/>
          </cell>
          <cell r="AF92" t="str">
            <v>pap_1</v>
          </cell>
          <cell r="AG92" t="str">
            <v>Centre-ville de Port-au-Prince / Salomon</v>
          </cell>
          <cell r="AH92" t="str">
            <v>Centre-ville de Port-au-Prince / Salomon</v>
          </cell>
          <cell r="AI92" t="str">
            <v>Marché Salomon</v>
          </cell>
          <cell r="AJ92" t="str">
            <v/>
          </cell>
          <cell r="AK92" t="str">
            <v>salomon</v>
          </cell>
          <cell r="AL92" t="str">
            <v>Marché Salomon</v>
          </cell>
          <cell r="AM92" t="str">
            <v>Marché Salomon</v>
          </cell>
          <cell r="AN92" t="str">
            <v>Milieu urbain</v>
          </cell>
          <cell r="AO92" t="str">
            <v>Enquête auprès d'un marchand</v>
          </cell>
          <cell r="AP92" t="str">
            <v>Oui</v>
          </cell>
          <cell r="AQ92" t="str">
            <v/>
          </cell>
          <cell r="AR92" t="str">
            <v>Oui</v>
          </cell>
          <cell r="AS92" t="str">
            <v/>
          </cell>
          <cell r="AT92" t="str">
            <v>Femme</v>
          </cell>
          <cell r="AU92">
            <v>44525</v>
          </cell>
          <cell r="AV92">
            <v>44525</v>
          </cell>
          <cell r="AW92" t="str">
            <v>Détaillant sur une table</v>
          </cell>
          <cell r="AX92" t="str">
            <v/>
          </cell>
          <cell r="AY92" t="str">
            <v>Nourriture</v>
          </cell>
          <cell r="AZ92">
            <v>1</v>
          </cell>
          <cell r="BA92">
            <v>0</v>
          </cell>
          <cell r="BB92">
            <v>0</v>
          </cell>
          <cell r="BC92">
            <v>0</v>
          </cell>
          <cell r="BD92" t="str">
            <v>nourriture</v>
          </cell>
          <cell r="BE92" t="str">
            <v>Nourriture</v>
          </cell>
          <cell r="BF92" t="str">
            <v>En espèces (Gourde)</v>
          </cell>
          <cell r="BG92">
            <v>1</v>
          </cell>
          <cell r="BH92">
            <v>0</v>
          </cell>
          <cell r="BI92">
            <v>0</v>
          </cell>
          <cell r="BJ92">
            <v>0</v>
          </cell>
          <cell r="BK92">
            <v>0</v>
          </cell>
          <cell r="BL92">
            <v>0</v>
          </cell>
          <cell r="BM92">
            <v>0</v>
          </cell>
          <cell r="BN92">
            <v>0</v>
          </cell>
          <cell r="BO92">
            <v>0</v>
          </cell>
          <cell r="BP92">
            <v>0</v>
          </cell>
          <cell r="BQ92" t="str">
            <v/>
          </cell>
          <cell r="BR92" t="str">
            <v>Oui, il y a moins de commerçants par rapport au mois passé</v>
          </cell>
          <cell r="BS92" t="str">
            <v>Moins de 20</v>
          </cell>
          <cell r="BT92" t="str">
            <v>Riz Farine de blé blanche Sucre</v>
          </cell>
          <cell r="BU92">
            <v>1</v>
          </cell>
          <cell r="BV92">
            <v>1</v>
          </cell>
          <cell r="BW92">
            <v>0</v>
          </cell>
          <cell r="BX92">
            <v>1</v>
          </cell>
          <cell r="BY92">
            <v>0</v>
          </cell>
          <cell r="BZ92">
            <v>0</v>
          </cell>
          <cell r="CA92">
            <v>0</v>
          </cell>
          <cell r="CB92">
            <v>0</v>
          </cell>
          <cell r="CC92" t="str">
            <v>Oui je connais le prix de mes produits en grosse marmite</v>
          </cell>
          <cell r="CD92">
            <v>300</v>
          </cell>
          <cell r="CE92">
            <v>150</v>
          </cell>
          <cell r="CF92" t="str">
            <v>Non</v>
          </cell>
          <cell r="CG92">
            <v>350</v>
          </cell>
          <cell r="CH92">
            <v>134.61538461538399</v>
          </cell>
          <cell r="CI92" t="str">
            <v>Oui</v>
          </cell>
          <cell r="CJ92" t="str">
            <v/>
          </cell>
          <cell r="CK92" t="str">
            <v/>
          </cell>
          <cell r="CL92" t="str">
            <v/>
          </cell>
          <cell r="CM92">
            <v>350</v>
          </cell>
          <cell r="CN92">
            <v>120.689655172413</v>
          </cell>
          <cell r="CO92" t="str">
            <v>Oui</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Je ne sais pas, je ne souhaite pas répondre</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Je ne sais pas, je ne souhaite pas répondre</v>
          </cell>
          <cell r="EI92" t="str">
            <v>Je ne sais pas, je ne souhaite pas répondre</v>
          </cell>
          <cell r="EJ92" t="str">
            <v>Oui</v>
          </cell>
          <cell r="EK92" t="str">
            <v>Ouest</v>
          </cell>
          <cell r="EL92" t="str">
            <v>Meme</v>
          </cell>
          <cell r="EM92" t="str">
            <v>Port-au-Prince</v>
          </cell>
          <cell r="EN92" t="str">
            <v>Meme</v>
          </cell>
          <cell r="EO92" t="str">
            <v/>
          </cell>
          <cell r="EP92" t="str">
            <v/>
          </cell>
          <cell r="EQ92" t="str">
            <v/>
          </cell>
          <cell r="ER92" t="str">
            <v/>
          </cell>
          <cell r="ES92" t="str">
            <v/>
          </cell>
          <cell r="ET92" t="str">
            <v/>
          </cell>
          <cell r="EU92" t="str">
            <v/>
          </cell>
          <cell r="EV92" t="str">
            <v/>
          </cell>
          <cell r="EW92" t="str">
            <v/>
          </cell>
          <cell r="EX92" t="str">
            <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Non</v>
          </cell>
          <cell r="IG92" t="str">
            <v/>
          </cell>
          <cell r="IH92" t="str">
            <v/>
          </cell>
          <cell r="II92" t="str">
            <v/>
          </cell>
          <cell r="IJ92" t="str">
            <v/>
          </cell>
          <cell r="IK92" t="str">
            <v/>
          </cell>
          <cell r="IL92" t="str">
            <v/>
          </cell>
          <cell r="IM92" t="str">
            <v/>
          </cell>
          <cell r="IN92" t="str">
            <v/>
          </cell>
          <cell r="IO92" t="str">
            <v>Je ne sais pas, je ne souhaite pas répondre</v>
          </cell>
          <cell r="IP92">
            <v>0</v>
          </cell>
          <cell r="IQ92">
            <v>0</v>
          </cell>
          <cell r="IR92">
            <v>0</v>
          </cell>
          <cell r="IS92">
            <v>0</v>
          </cell>
          <cell r="IT92">
            <v>0</v>
          </cell>
          <cell r="IU92">
            <v>0</v>
          </cell>
          <cell r="IV92">
            <v>0</v>
          </cell>
          <cell r="IW92">
            <v>1</v>
          </cell>
          <cell r="IX92" t="str">
            <v/>
          </cell>
          <cell r="IY92" t="str">
            <v>Je ne sais pas, je ne souhaite pas répondre</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cell r="JW92" t="str">
            <v/>
          </cell>
          <cell r="JX92" t="str">
            <v/>
          </cell>
          <cell r="JY92" t="str">
            <v/>
          </cell>
          <cell r="JZ92" t="str">
            <v/>
          </cell>
          <cell r="KA92" t="str">
            <v/>
          </cell>
          <cell r="KB92" t="str">
            <v/>
          </cell>
          <cell r="KC92" t="str">
            <v/>
          </cell>
          <cell r="KD92" t="str">
            <v/>
          </cell>
          <cell r="KE92" t="str">
            <v/>
          </cell>
          <cell r="KF92" t="str">
            <v/>
          </cell>
          <cell r="KG92" t="str">
            <v/>
          </cell>
          <cell r="KH92" t="str">
            <v/>
          </cell>
          <cell r="KI92" t="str">
            <v/>
          </cell>
          <cell r="KJ92" t="str">
            <v/>
          </cell>
          <cell r="KK92" t="str">
            <v/>
          </cell>
          <cell r="KL92" t="str">
            <v/>
          </cell>
          <cell r="KM92" t="str">
            <v/>
          </cell>
          <cell r="KN92" t="str">
            <v/>
          </cell>
          <cell r="KO92" t="str">
            <v/>
          </cell>
          <cell r="KP92" t="str">
            <v/>
          </cell>
          <cell r="KQ92" t="str">
            <v/>
          </cell>
          <cell r="KR92" t="str">
            <v/>
          </cell>
          <cell r="KS92" t="str">
            <v/>
          </cell>
          <cell r="KT92" t="str">
            <v/>
          </cell>
          <cell r="KU92" t="str">
            <v/>
          </cell>
          <cell r="KV92" t="str">
            <v/>
          </cell>
          <cell r="KW92" t="str">
            <v/>
          </cell>
          <cell r="KX92" t="str">
            <v/>
          </cell>
          <cell r="KY92" t="str">
            <v/>
          </cell>
          <cell r="KZ92" t="str">
            <v/>
          </cell>
          <cell r="LA92" t="str">
            <v/>
          </cell>
          <cell r="LB92" t="str">
            <v/>
          </cell>
          <cell r="LC92" t="str">
            <v/>
          </cell>
          <cell r="LD92" t="str">
            <v/>
          </cell>
          <cell r="LE92" t="str">
            <v/>
          </cell>
          <cell r="LF92" t="str">
            <v/>
          </cell>
          <cell r="LG92" t="str">
            <v/>
          </cell>
          <cell r="LH92" t="str">
            <v/>
          </cell>
          <cell r="LI92" t="str">
            <v/>
          </cell>
          <cell r="LJ92" t="str">
            <v/>
          </cell>
          <cell r="LK92" t="str">
            <v/>
          </cell>
          <cell r="LL92" t="str">
            <v/>
          </cell>
          <cell r="LM92" t="str">
            <v/>
          </cell>
          <cell r="LN92" t="str">
            <v/>
          </cell>
          <cell r="LO92" t="str">
            <v/>
          </cell>
          <cell r="LP92" t="str">
            <v/>
          </cell>
          <cell r="LQ92" t="str">
            <v/>
          </cell>
          <cell r="LR92" t="str">
            <v/>
          </cell>
          <cell r="LS92" t="str">
            <v/>
          </cell>
          <cell r="LT92" t="str">
            <v/>
          </cell>
          <cell r="LU92" t="str">
            <v/>
          </cell>
          <cell r="LV92" t="str">
            <v/>
          </cell>
          <cell r="LW92" t="str">
            <v/>
          </cell>
          <cell r="LX92" t="str">
            <v/>
          </cell>
          <cell r="LY92" t="str">
            <v/>
          </cell>
          <cell r="LZ92" t="str">
            <v/>
          </cell>
          <cell r="MA92" t="str">
            <v/>
          </cell>
          <cell r="MB92" t="str">
            <v/>
          </cell>
          <cell r="MC92" t="str">
            <v/>
          </cell>
          <cell r="MD92" t="str">
            <v/>
          </cell>
          <cell r="ME92" t="str">
            <v/>
          </cell>
          <cell r="MF92" t="str">
            <v/>
          </cell>
          <cell r="MG92" t="str">
            <v/>
          </cell>
          <cell r="MH92" t="str">
            <v/>
          </cell>
          <cell r="MI92" t="str">
            <v/>
          </cell>
          <cell r="MJ92" t="str">
            <v/>
          </cell>
          <cell r="MK92" t="str">
            <v/>
          </cell>
          <cell r="ML92" t="str">
            <v/>
          </cell>
          <cell r="MM92" t="str">
            <v/>
          </cell>
          <cell r="MN92" t="str">
            <v/>
          </cell>
          <cell r="MO92" t="str">
            <v/>
          </cell>
          <cell r="MP92" t="str">
            <v/>
          </cell>
          <cell r="MQ92" t="str">
            <v/>
          </cell>
          <cell r="MR92" t="str">
            <v/>
          </cell>
          <cell r="MS92" t="str">
            <v/>
          </cell>
          <cell r="MT92" t="str">
            <v/>
          </cell>
          <cell r="MU92" t="str">
            <v/>
          </cell>
          <cell r="MV92" t="str">
            <v/>
          </cell>
          <cell r="MW92" t="str">
            <v/>
          </cell>
          <cell r="MX92" t="str">
            <v/>
          </cell>
          <cell r="MY92" t="str">
            <v/>
          </cell>
          <cell r="MZ92" t="str">
            <v/>
          </cell>
          <cell r="NA92" t="str">
            <v/>
          </cell>
          <cell r="NB92" t="str">
            <v/>
          </cell>
          <cell r="NC92" t="str">
            <v/>
          </cell>
          <cell r="ND92" t="str">
            <v/>
          </cell>
          <cell r="NE92" t="str">
            <v/>
          </cell>
          <cell r="NF92" t="str">
            <v/>
          </cell>
          <cell r="NG92" t="str">
            <v/>
          </cell>
          <cell r="NH92" t="str">
            <v/>
          </cell>
          <cell r="NI92" t="str">
            <v/>
          </cell>
          <cell r="NJ92" t="str">
            <v/>
          </cell>
          <cell r="NK92" t="str">
            <v/>
          </cell>
          <cell r="NL92" t="str">
            <v/>
          </cell>
          <cell r="NM92" t="str">
            <v/>
          </cell>
          <cell r="NN92" t="str">
            <v/>
          </cell>
          <cell r="NO92" t="str">
            <v/>
          </cell>
          <cell r="NP92" t="str">
            <v/>
          </cell>
          <cell r="NQ92" t="str">
            <v/>
          </cell>
          <cell r="NR92" t="str">
            <v/>
          </cell>
          <cell r="NS92" t="str">
            <v/>
          </cell>
          <cell r="NT92" t="str">
            <v/>
          </cell>
          <cell r="NU92" t="str">
            <v/>
          </cell>
          <cell r="NV92" t="str">
            <v/>
          </cell>
          <cell r="NW92" t="str">
            <v/>
          </cell>
          <cell r="NX92" t="str">
            <v/>
          </cell>
          <cell r="NY92" t="str">
            <v/>
          </cell>
          <cell r="NZ92" t="str">
            <v/>
          </cell>
          <cell r="OA92" t="str">
            <v/>
          </cell>
          <cell r="OB92" t="str">
            <v/>
          </cell>
          <cell r="OC92" t="str">
            <v/>
          </cell>
          <cell r="OD92" t="str">
            <v/>
          </cell>
          <cell r="OE92" t="str">
            <v/>
          </cell>
          <cell r="OF92" t="str">
            <v/>
          </cell>
          <cell r="OG92" t="str">
            <v/>
          </cell>
          <cell r="OH92" t="str">
            <v/>
          </cell>
          <cell r="OI92" t="str">
            <v/>
          </cell>
          <cell r="OJ92" t="str">
            <v/>
          </cell>
          <cell r="OK92" t="str">
            <v/>
          </cell>
          <cell r="OL92" t="str">
            <v/>
          </cell>
          <cell r="OM92" t="str">
            <v/>
          </cell>
          <cell r="ON92" t="str">
            <v/>
          </cell>
          <cell r="OO92" t="str">
            <v/>
          </cell>
          <cell r="OP92" t="str">
            <v/>
          </cell>
          <cell r="OQ92" t="str">
            <v/>
          </cell>
          <cell r="OR92" t="str">
            <v/>
          </cell>
          <cell r="OS92" t="str">
            <v/>
          </cell>
          <cell r="OT92" t="str">
            <v/>
          </cell>
          <cell r="OU92" t="str">
            <v/>
          </cell>
          <cell r="OV92" t="str">
            <v/>
          </cell>
          <cell r="OW92" t="str">
            <v/>
          </cell>
          <cell r="OX92" t="str">
            <v/>
          </cell>
          <cell r="OY92" t="str">
            <v/>
          </cell>
          <cell r="OZ92" t="str">
            <v/>
          </cell>
          <cell r="PA92" t="str">
            <v/>
          </cell>
          <cell r="PB92" t="str">
            <v/>
          </cell>
          <cell r="PC92" t="str">
            <v/>
          </cell>
          <cell r="PD92" t="str">
            <v/>
          </cell>
          <cell r="PE92" t="str">
            <v/>
          </cell>
          <cell r="PF92" t="str">
            <v/>
          </cell>
          <cell r="PG92" t="str">
            <v/>
          </cell>
          <cell r="PH92" t="str">
            <v/>
          </cell>
          <cell r="PI92" t="str">
            <v/>
          </cell>
          <cell r="PJ92" t="str">
            <v/>
          </cell>
          <cell r="PK92" t="str">
            <v/>
          </cell>
          <cell r="PL92" t="str">
            <v/>
          </cell>
          <cell r="PM92" t="str">
            <v/>
          </cell>
          <cell r="PN92" t="str">
            <v/>
          </cell>
          <cell r="PO92" t="str">
            <v/>
          </cell>
          <cell r="PP92" t="str">
            <v/>
          </cell>
          <cell r="PQ92" t="str">
            <v/>
          </cell>
          <cell r="PR92" t="str">
            <v/>
          </cell>
          <cell r="PS92" t="str">
            <v/>
          </cell>
          <cell r="PT92" t="str">
            <v/>
          </cell>
          <cell r="PU92" t="str">
            <v/>
          </cell>
          <cell r="PV92" t="str">
            <v/>
          </cell>
          <cell r="PW92" t="str">
            <v/>
          </cell>
          <cell r="PX92" t="str">
            <v/>
          </cell>
          <cell r="PY92" t="str">
            <v/>
          </cell>
          <cell r="PZ92" t="str">
            <v/>
          </cell>
          <cell r="QA92" t="str">
            <v/>
          </cell>
          <cell r="QB92" t="str">
            <v/>
          </cell>
          <cell r="QC92" t="str">
            <v/>
          </cell>
          <cell r="QD92" t="str">
            <v/>
          </cell>
          <cell r="QE92" t="str">
            <v/>
          </cell>
          <cell r="QF92" t="str">
            <v/>
          </cell>
          <cell r="QG92" t="str">
            <v/>
          </cell>
          <cell r="QH92" t="str">
            <v/>
          </cell>
          <cell r="QI92" t="str">
            <v/>
          </cell>
          <cell r="QJ92" t="str">
            <v/>
          </cell>
          <cell r="QK92" t="str">
            <v/>
          </cell>
          <cell r="QL92" t="str">
            <v/>
          </cell>
          <cell r="QM92" t="str">
            <v/>
          </cell>
          <cell r="QN92" t="str">
            <v/>
          </cell>
          <cell r="QO92" t="str">
            <v/>
          </cell>
          <cell r="QP92" t="str">
            <v/>
          </cell>
          <cell r="QQ92" t="str">
            <v/>
          </cell>
          <cell r="QR92" t="str">
            <v/>
          </cell>
          <cell r="QS92" t="str">
            <v/>
          </cell>
          <cell r="QT92" t="str">
            <v/>
          </cell>
          <cell r="QU92" t="str">
            <v/>
          </cell>
          <cell r="QV92" t="str">
            <v/>
          </cell>
          <cell r="QW92" t="str">
            <v/>
          </cell>
          <cell r="QX92" t="str">
            <v/>
          </cell>
          <cell r="QY92" t="str">
            <v/>
          </cell>
          <cell r="QZ92" t="str">
            <v/>
          </cell>
          <cell r="RA92" t="str">
            <v/>
          </cell>
          <cell r="RB92" t="str">
            <v/>
          </cell>
          <cell r="RC92" t="str">
            <v/>
          </cell>
          <cell r="RD92" t="str">
            <v/>
          </cell>
          <cell r="RE92" t="str">
            <v/>
          </cell>
          <cell r="RF92" t="str">
            <v/>
          </cell>
          <cell r="RG92" t="str">
            <v/>
          </cell>
          <cell r="RH92" t="str">
            <v/>
          </cell>
          <cell r="RI92" t="str">
            <v/>
          </cell>
          <cell r="RJ92" t="str">
            <v/>
          </cell>
          <cell r="RK92" t="str">
            <v/>
          </cell>
          <cell r="RL92" t="str">
            <v/>
          </cell>
          <cell r="RM92" t="str">
            <v/>
          </cell>
          <cell r="RN92" t="str">
            <v/>
          </cell>
          <cell r="RO92" t="str">
            <v/>
          </cell>
          <cell r="RP92" t="str">
            <v/>
          </cell>
          <cell r="RQ92" t="str">
            <v/>
          </cell>
          <cell r="RR92" t="str">
            <v/>
          </cell>
          <cell r="RS92" t="str">
            <v/>
          </cell>
          <cell r="RT92" t="str">
            <v/>
          </cell>
          <cell r="RU92" t="str">
            <v/>
          </cell>
          <cell r="RV92" t="str">
            <v/>
          </cell>
          <cell r="RW92" t="str">
            <v/>
          </cell>
          <cell r="RX92" t="str">
            <v/>
          </cell>
          <cell r="RY92" t="str">
            <v/>
          </cell>
          <cell r="RZ92" t="str">
            <v/>
          </cell>
          <cell r="SA92" t="str">
            <v/>
          </cell>
          <cell r="SB92" t="str">
            <v/>
          </cell>
          <cell r="SC92" t="str">
            <v/>
          </cell>
          <cell r="SD92" t="str">
            <v/>
          </cell>
          <cell r="SE92" t="str">
            <v/>
          </cell>
          <cell r="SF92" t="str">
            <v/>
          </cell>
          <cell r="SG92" t="str">
            <v/>
          </cell>
          <cell r="SH92" t="str">
            <v/>
          </cell>
          <cell r="SI92" t="str">
            <v/>
          </cell>
          <cell r="SJ92" t="str">
            <v/>
          </cell>
          <cell r="SK92" t="str">
            <v/>
          </cell>
          <cell r="SL92" t="str">
            <v/>
          </cell>
          <cell r="SM92" t="str">
            <v/>
          </cell>
          <cell r="SN92" t="str">
            <v/>
          </cell>
          <cell r="SO92" t="str">
            <v/>
          </cell>
          <cell r="SP92" t="str">
            <v/>
          </cell>
          <cell r="SQ92" t="str">
            <v/>
          </cell>
          <cell r="SR92" t="str">
            <v/>
          </cell>
          <cell r="SS92" t="str">
            <v/>
          </cell>
          <cell r="ST92" t="str">
            <v/>
          </cell>
          <cell r="SU92" t="str">
            <v/>
          </cell>
          <cell r="SV92" t="str">
            <v/>
          </cell>
          <cell r="SW92" t="str">
            <v/>
          </cell>
          <cell r="SX92" t="str">
            <v/>
          </cell>
          <cell r="SY92" t="str">
            <v/>
          </cell>
          <cell r="SZ92" t="str">
            <v/>
          </cell>
          <cell r="TA92" t="str">
            <v/>
          </cell>
          <cell r="TB92" t="str">
            <v/>
          </cell>
          <cell r="TC92" t="str">
            <v/>
          </cell>
          <cell r="TD92" t="str">
            <v/>
          </cell>
          <cell r="TE92" t="str">
            <v/>
          </cell>
          <cell r="TF92" t="str">
            <v/>
          </cell>
          <cell r="TG92" t="str">
            <v/>
          </cell>
          <cell r="TH92" t="str">
            <v/>
          </cell>
          <cell r="TI92" t="str">
            <v/>
          </cell>
          <cell r="TJ92" t="str">
            <v/>
          </cell>
          <cell r="TK92" t="str">
            <v/>
          </cell>
          <cell r="TL92" t="str">
            <v/>
          </cell>
          <cell r="TM92" t="str">
            <v/>
          </cell>
          <cell r="TN92">
            <v>1</v>
          </cell>
          <cell r="TO92">
            <v>1</v>
          </cell>
          <cell r="TP92">
            <v>1</v>
          </cell>
          <cell r="TQ92">
            <v>1</v>
          </cell>
          <cell r="TR92">
            <v>1</v>
          </cell>
          <cell r="TS92" t="str">
            <v/>
          </cell>
          <cell r="TT92" t="str">
            <v/>
          </cell>
          <cell r="TU92">
            <v>238059276</v>
          </cell>
          <cell r="TV92" t="str">
            <v>f4972009-6b7b-4641-b0b5-edda8bfea020</v>
          </cell>
          <cell r="TW92">
            <v>44532.534583333327</v>
          </cell>
          <cell r="TX92" t="str">
            <v/>
          </cell>
          <cell r="TY92" t="str">
            <v/>
          </cell>
          <cell r="TZ92" t="str">
            <v>submitted_via_web</v>
          </cell>
          <cell r="UA92" t="str">
            <v>icsm_haiti</v>
          </cell>
          <cell r="UB92" t="str">
            <v/>
          </cell>
          <cell r="UC92">
            <v>94</v>
          </cell>
          <cell r="UD92" t="str">
            <v/>
          </cell>
        </row>
        <row r="93">
          <cell r="D93">
            <v>44525.528730451391</v>
          </cell>
          <cell r="E93">
            <v>44525.533277314818</v>
          </cell>
          <cell r="F93">
            <v>44525</v>
          </cell>
          <cell r="H93" t="str">
            <v>audit.csv</v>
          </cell>
          <cell r="I93" t="str">
            <v>icsm_haiti</v>
          </cell>
          <cell r="J93" t="str">
            <v/>
          </cell>
          <cell r="K93" t="str">
            <v/>
          </cell>
          <cell r="L93">
            <v>44525</v>
          </cell>
          <cell r="M93" t="str">
            <v>GOAL</v>
          </cell>
          <cell r="N93" t="str">
            <v/>
          </cell>
          <cell r="O93" t="str">
            <v>goal</v>
          </cell>
          <cell r="P93" t="str">
            <v>GOAL</v>
          </cell>
          <cell r="Q93" t="str">
            <v>GOAL</v>
          </cell>
          <cell r="R93" t="str">
            <v>Goal enquêteur 1</v>
          </cell>
          <cell r="S93" t="str">
            <v/>
          </cell>
          <cell r="T93" t="str">
            <v>goal_1</v>
          </cell>
          <cell r="U93" t="str">
            <v>Goal enquêteur 1</v>
          </cell>
          <cell r="V93" t="str">
            <v>Goal enquêteur 1</v>
          </cell>
          <cell r="W93" t="str">
            <v>Ouest</v>
          </cell>
          <cell r="X93" t="str">
            <v>Port-au-Prince</v>
          </cell>
          <cell r="Y93" t="str">
            <v>HT0111</v>
          </cell>
          <cell r="Z93" t="str">
            <v>Port-au-Prince</v>
          </cell>
          <cell r="AA93" t="str">
            <v>1ere Section Turgeau</v>
          </cell>
          <cell r="AB93" t="str">
            <v>HT0111-03</v>
          </cell>
          <cell r="AC93" t="str">
            <v>3e Section Martissant</v>
          </cell>
          <cell r="AD93" t="str">
            <v>Centre-ville de Port-au-Prince / Salomon</v>
          </cell>
          <cell r="AE93" t="str">
            <v/>
          </cell>
          <cell r="AF93" t="str">
            <v>pap_1</v>
          </cell>
          <cell r="AG93" t="str">
            <v>Centre-ville de Port-au-Prince / Salomon</v>
          </cell>
          <cell r="AH93" t="str">
            <v>Centre-ville de Port-au-Prince / Salomon</v>
          </cell>
          <cell r="AI93" t="str">
            <v>Marché Salomon</v>
          </cell>
          <cell r="AJ93" t="str">
            <v/>
          </cell>
          <cell r="AK93" t="str">
            <v>salomon</v>
          </cell>
          <cell r="AL93" t="str">
            <v>Marché Salomon</v>
          </cell>
          <cell r="AM93" t="str">
            <v>Marché Salomon</v>
          </cell>
          <cell r="AN93" t="str">
            <v>Milieu urbain</v>
          </cell>
          <cell r="AO93" t="str">
            <v>Enquête auprès d'un marchand</v>
          </cell>
          <cell r="AP93" t="str">
            <v>Oui</v>
          </cell>
          <cell r="AQ93" t="str">
            <v/>
          </cell>
          <cell r="AR93" t="str">
            <v>Oui</v>
          </cell>
          <cell r="AS93" t="str">
            <v/>
          </cell>
          <cell r="AT93" t="str">
            <v>Femme</v>
          </cell>
          <cell r="AU93">
            <v>44525</v>
          </cell>
          <cell r="AV93">
            <v>44525</v>
          </cell>
          <cell r="AW93" t="str">
            <v>Détaillant mobile</v>
          </cell>
          <cell r="AX93" t="str">
            <v/>
          </cell>
          <cell r="AY93" t="str">
            <v>Produits et Ustensiles d'hygiène et assainissement</v>
          </cell>
          <cell r="AZ93">
            <v>0</v>
          </cell>
          <cell r="BA93">
            <v>1</v>
          </cell>
          <cell r="BB93">
            <v>0</v>
          </cell>
          <cell r="BC93">
            <v>0</v>
          </cell>
          <cell r="BD93" t="str">
            <v>wash</v>
          </cell>
          <cell r="BE93" t="str">
            <v>Produits et Ustensiles d'hygiène et assainissement</v>
          </cell>
          <cell r="BF93" t="str">
            <v>En espèces (Gourde)</v>
          </cell>
          <cell r="BG93">
            <v>1</v>
          </cell>
          <cell r="BH93">
            <v>0</v>
          </cell>
          <cell r="BI93">
            <v>0</v>
          </cell>
          <cell r="BJ93">
            <v>0</v>
          </cell>
          <cell r="BK93">
            <v>0</v>
          </cell>
          <cell r="BL93">
            <v>0</v>
          </cell>
          <cell r="BM93">
            <v>0</v>
          </cell>
          <cell r="BN93">
            <v>0</v>
          </cell>
          <cell r="BO93">
            <v>0</v>
          </cell>
          <cell r="BP93">
            <v>0</v>
          </cell>
          <cell r="BQ93" t="str">
            <v/>
          </cell>
          <cell r="BR93" t="str">
            <v>Oui, il y a moins de commerçants par rapport au mois passé</v>
          </cell>
          <cell r="BS93" t="str">
            <v>Je ne sais pas / Je ne souhaite pas répondre</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Brosse à dent</v>
          </cell>
          <cell r="EP93">
            <v>0</v>
          </cell>
          <cell r="EQ93">
            <v>1</v>
          </cell>
          <cell r="ER93">
            <v>0</v>
          </cell>
          <cell r="ES93">
            <v>0</v>
          </cell>
          <cell r="ET93">
            <v>0</v>
          </cell>
          <cell r="EU93">
            <v>0</v>
          </cell>
          <cell r="EV93">
            <v>0</v>
          </cell>
          <cell r="EW93">
            <v>0</v>
          </cell>
          <cell r="EX93">
            <v>0</v>
          </cell>
          <cell r="EY93">
            <v>0</v>
          </cell>
          <cell r="EZ93">
            <v>0</v>
          </cell>
          <cell r="FA93" t="str">
            <v/>
          </cell>
          <cell r="FB93" t="str">
            <v/>
          </cell>
          <cell r="FC93" t="str">
            <v/>
          </cell>
          <cell r="FD93" t="str">
            <v/>
          </cell>
          <cell r="FE93" t="str">
            <v/>
          </cell>
          <cell r="FF93" t="str">
            <v/>
          </cell>
          <cell r="FG93" t="str">
            <v/>
          </cell>
          <cell r="FH93" t="str">
            <v/>
          </cell>
          <cell r="FI93">
            <v>0</v>
          </cell>
          <cell r="FJ93" t="str">
            <v>Je ne sais pas, je ne souhaite pas répondre</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Oui</v>
          </cell>
          <cell r="GV93" t="str">
            <v>Pas assez d'argent</v>
          </cell>
          <cell r="GW93">
            <v>0</v>
          </cell>
          <cell r="GX93">
            <v>0</v>
          </cell>
          <cell r="GY93">
            <v>0</v>
          </cell>
          <cell r="GZ93">
            <v>0</v>
          </cell>
          <cell r="HA93">
            <v>1</v>
          </cell>
          <cell r="HB93">
            <v>0</v>
          </cell>
          <cell r="HC93">
            <v>0</v>
          </cell>
          <cell r="HD93">
            <v>0</v>
          </cell>
          <cell r="HE93">
            <v>0</v>
          </cell>
          <cell r="HF93">
            <v>0</v>
          </cell>
          <cell r="HG93">
            <v>0</v>
          </cell>
          <cell r="HH93">
            <v>0</v>
          </cell>
          <cell r="HI93">
            <v>0</v>
          </cell>
          <cell r="HJ93" t="str">
            <v/>
          </cell>
          <cell r="HK93" t="str">
            <v>Brosse à dent</v>
          </cell>
          <cell r="HL93">
            <v>0</v>
          </cell>
          <cell r="HM93">
            <v>1</v>
          </cell>
          <cell r="HN93">
            <v>0</v>
          </cell>
          <cell r="HO93">
            <v>0</v>
          </cell>
          <cell r="HP93">
            <v>0</v>
          </cell>
          <cell r="HQ93">
            <v>0</v>
          </cell>
          <cell r="HR93">
            <v>0</v>
          </cell>
          <cell r="HS93">
            <v>0</v>
          </cell>
          <cell r="HT93">
            <v>0</v>
          </cell>
          <cell r="HU93">
            <v>0</v>
          </cell>
          <cell r="HV93">
            <v>0</v>
          </cell>
          <cell r="HW93" t="str">
            <v>Je ne sais pas, je ne souhaite pas répondre</v>
          </cell>
          <cell r="HX93" t="str">
            <v>Je ne sais pas, je ne souhaite pas répondre</v>
          </cell>
          <cell r="HY93" t="str">
            <v>Oui</v>
          </cell>
          <cell r="HZ93" t="str">
            <v>Ouest</v>
          </cell>
          <cell r="IA93" t="str">
            <v>Meme</v>
          </cell>
          <cell r="IB93" t="str">
            <v>Port-au-Prince</v>
          </cell>
          <cell r="IC93" t="str">
            <v>Meme</v>
          </cell>
          <cell r="ID93" t="str">
            <v/>
          </cell>
          <cell r="IE93" t="str">
            <v/>
          </cell>
          <cell r="IF93" t="str">
            <v>Non</v>
          </cell>
          <cell r="IG93" t="str">
            <v/>
          </cell>
          <cell r="IH93" t="str">
            <v/>
          </cell>
          <cell r="II93" t="str">
            <v/>
          </cell>
          <cell r="IJ93" t="str">
            <v/>
          </cell>
          <cell r="IK93" t="str">
            <v/>
          </cell>
          <cell r="IL93" t="str">
            <v/>
          </cell>
          <cell r="IM93" t="str">
            <v/>
          </cell>
          <cell r="IN93" t="str">
            <v/>
          </cell>
          <cell r="IO93" t="str">
            <v>Je ne sais pas, je ne souhaite pas répondre</v>
          </cell>
          <cell r="IP93">
            <v>0</v>
          </cell>
          <cell r="IQ93">
            <v>0</v>
          </cell>
          <cell r="IR93">
            <v>0</v>
          </cell>
          <cell r="IS93">
            <v>0</v>
          </cell>
          <cell r="IT93">
            <v>0</v>
          </cell>
          <cell r="IU93">
            <v>0</v>
          </cell>
          <cell r="IV93">
            <v>0</v>
          </cell>
          <cell r="IW93">
            <v>1</v>
          </cell>
          <cell r="IX93" t="str">
            <v/>
          </cell>
          <cell r="IY93" t="str">
            <v>Je ne sais pas, je ne souhaite pas répondre</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cell r="JX93" t="str">
            <v/>
          </cell>
          <cell r="JY93" t="str">
            <v/>
          </cell>
          <cell r="JZ93" t="str">
            <v/>
          </cell>
          <cell r="KA93" t="str">
            <v/>
          </cell>
          <cell r="KB93" t="str">
            <v/>
          </cell>
          <cell r="KC93" t="str">
            <v/>
          </cell>
          <cell r="KD93" t="str">
            <v/>
          </cell>
          <cell r="KE93" t="str">
            <v/>
          </cell>
          <cell r="KF93" t="str">
            <v/>
          </cell>
          <cell r="KG93" t="str">
            <v/>
          </cell>
          <cell r="KH93" t="str">
            <v/>
          </cell>
          <cell r="KI93" t="str">
            <v/>
          </cell>
          <cell r="KJ93" t="str">
            <v/>
          </cell>
          <cell r="KK93" t="str">
            <v/>
          </cell>
          <cell r="KL93" t="str">
            <v/>
          </cell>
          <cell r="KM93" t="str">
            <v/>
          </cell>
          <cell r="KN93" t="str">
            <v/>
          </cell>
          <cell r="KO93" t="str">
            <v/>
          </cell>
          <cell r="KP93" t="str">
            <v/>
          </cell>
          <cell r="KQ93" t="str">
            <v/>
          </cell>
          <cell r="KR93" t="str">
            <v/>
          </cell>
          <cell r="KS93" t="str">
            <v/>
          </cell>
          <cell r="KT93" t="str">
            <v/>
          </cell>
          <cell r="KU93" t="str">
            <v/>
          </cell>
          <cell r="KV93" t="str">
            <v/>
          </cell>
          <cell r="KW93" t="str">
            <v/>
          </cell>
          <cell r="KX93" t="str">
            <v/>
          </cell>
          <cell r="KY93" t="str">
            <v/>
          </cell>
          <cell r="KZ93" t="str">
            <v/>
          </cell>
          <cell r="LA93" t="str">
            <v/>
          </cell>
          <cell r="LB93" t="str">
            <v/>
          </cell>
          <cell r="LC93" t="str">
            <v/>
          </cell>
          <cell r="LD93" t="str">
            <v/>
          </cell>
          <cell r="LE93" t="str">
            <v/>
          </cell>
          <cell r="LF93" t="str">
            <v/>
          </cell>
          <cell r="LG93" t="str">
            <v/>
          </cell>
          <cell r="LH93" t="str">
            <v/>
          </cell>
          <cell r="LI93" t="str">
            <v/>
          </cell>
          <cell r="LJ93" t="str">
            <v/>
          </cell>
          <cell r="LK93" t="str">
            <v/>
          </cell>
          <cell r="LL93" t="str">
            <v/>
          </cell>
          <cell r="LM93" t="str">
            <v/>
          </cell>
          <cell r="LN93" t="str">
            <v/>
          </cell>
          <cell r="LO93" t="str">
            <v/>
          </cell>
          <cell r="LP93" t="str">
            <v/>
          </cell>
          <cell r="LQ93" t="str">
            <v/>
          </cell>
          <cell r="LR93" t="str">
            <v/>
          </cell>
          <cell r="LS93" t="str">
            <v/>
          </cell>
          <cell r="LT93" t="str">
            <v/>
          </cell>
          <cell r="LV93" t="str">
            <v/>
          </cell>
          <cell r="LW93" t="str">
            <v/>
          </cell>
          <cell r="LX93" t="str">
            <v/>
          </cell>
          <cell r="LY93" t="str">
            <v/>
          </cell>
          <cell r="LZ93" t="str">
            <v/>
          </cell>
          <cell r="MA93" t="str">
            <v/>
          </cell>
          <cell r="MB93" t="str">
            <v/>
          </cell>
          <cell r="MC93" t="str">
            <v/>
          </cell>
          <cell r="MD93" t="str">
            <v/>
          </cell>
          <cell r="ME93" t="str">
            <v/>
          </cell>
          <cell r="MF93" t="str">
            <v/>
          </cell>
          <cell r="MG93" t="str">
            <v/>
          </cell>
          <cell r="MH93" t="str">
            <v/>
          </cell>
          <cell r="MI93" t="str">
            <v/>
          </cell>
          <cell r="MJ93" t="str">
            <v/>
          </cell>
          <cell r="MK93" t="str">
            <v/>
          </cell>
          <cell r="ML93" t="str">
            <v/>
          </cell>
          <cell r="MM93" t="str">
            <v/>
          </cell>
          <cell r="MN93" t="str">
            <v/>
          </cell>
          <cell r="MO93" t="str">
            <v/>
          </cell>
          <cell r="MP93" t="str">
            <v/>
          </cell>
          <cell r="MQ93" t="str">
            <v/>
          </cell>
          <cell r="MR93" t="str">
            <v/>
          </cell>
          <cell r="MS93" t="str">
            <v/>
          </cell>
          <cell r="MT93" t="str">
            <v/>
          </cell>
          <cell r="MU93" t="str">
            <v/>
          </cell>
          <cell r="MV93" t="str">
            <v/>
          </cell>
          <cell r="MW93" t="str">
            <v/>
          </cell>
          <cell r="MX93" t="str">
            <v/>
          </cell>
          <cell r="MY93" t="str">
            <v/>
          </cell>
          <cell r="MZ93" t="str">
            <v/>
          </cell>
          <cell r="NA93" t="str">
            <v/>
          </cell>
          <cell r="NB93" t="str">
            <v/>
          </cell>
          <cell r="NC93" t="str">
            <v/>
          </cell>
          <cell r="ND93" t="str">
            <v/>
          </cell>
          <cell r="NE93" t="str">
            <v/>
          </cell>
          <cell r="NF93" t="str">
            <v/>
          </cell>
          <cell r="NG93" t="str">
            <v/>
          </cell>
          <cell r="NH93" t="str">
            <v/>
          </cell>
          <cell r="NI93" t="str">
            <v/>
          </cell>
          <cell r="NJ93" t="str">
            <v/>
          </cell>
          <cell r="NK93" t="str">
            <v/>
          </cell>
          <cell r="NL93" t="str">
            <v/>
          </cell>
          <cell r="NM93" t="str">
            <v/>
          </cell>
          <cell r="NN93" t="str">
            <v/>
          </cell>
          <cell r="NO93" t="str">
            <v/>
          </cell>
          <cell r="NP93" t="str">
            <v/>
          </cell>
          <cell r="NQ93" t="str">
            <v/>
          </cell>
          <cell r="NR93" t="str">
            <v/>
          </cell>
          <cell r="NS93" t="str">
            <v/>
          </cell>
          <cell r="NT93" t="str">
            <v/>
          </cell>
          <cell r="NU93" t="str">
            <v/>
          </cell>
          <cell r="NV93" t="str">
            <v/>
          </cell>
          <cell r="NW93" t="str">
            <v/>
          </cell>
          <cell r="NX93" t="str">
            <v/>
          </cell>
          <cell r="NY93" t="str">
            <v/>
          </cell>
          <cell r="NZ93" t="str">
            <v/>
          </cell>
          <cell r="OA93" t="str">
            <v/>
          </cell>
          <cell r="OB93" t="str">
            <v/>
          </cell>
          <cell r="OC93" t="str">
            <v/>
          </cell>
          <cell r="OD93" t="str">
            <v/>
          </cell>
          <cell r="OE93" t="str">
            <v/>
          </cell>
          <cell r="OF93" t="str">
            <v/>
          </cell>
          <cell r="OG93" t="str">
            <v/>
          </cell>
          <cell r="OH93" t="str">
            <v/>
          </cell>
          <cell r="OI93" t="str">
            <v/>
          </cell>
          <cell r="OJ93" t="str">
            <v/>
          </cell>
          <cell r="OK93" t="str">
            <v/>
          </cell>
          <cell r="OL93" t="str">
            <v/>
          </cell>
          <cell r="OM93" t="str">
            <v/>
          </cell>
          <cell r="ON93" t="str">
            <v/>
          </cell>
          <cell r="OO93" t="str">
            <v/>
          </cell>
          <cell r="OP93" t="str">
            <v/>
          </cell>
          <cell r="OQ93" t="str">
            <v/>
          </cell>
          <cell r="OR93" t="str">
            <v/>
          </cell>
          <cell r="OS93" t="str">
            <v/>
          </cell>
          <cell r="OT93" t="str">
            <v/>
          </cell>
          <cell r="OU93" t="str">
            <v/>
          </cell>
          <cell r="OV93" t="str">
            <v/>
          </cell>
          <cell r="OW93" t="str">
            <v/>
          </cell>
          <cell r="OX93" t="str">
            <v/>
          </cell>
          <cell r="OY93" t="str">
            <v/>
          </cell>
          <cell r="OZ93" t="str">
            <v/>
          </cell>
          <cell r="PA93" t="str">
            <v/>
          </cell>
          <cell r="PB93" t="str">
            <v/>
          </cell>
          <cell r="PC93" t="str">
            <v/>
          </cell>
          <cell r="PD93" t="str">
            <v/>
          </cell>
          <cell r="PE93" t="str">
            <v/>
          </cell>
          <cell r="PF93" t="str">
            <v/>
          </cell>
          <cell r="PG93" t="str">
            <v/>
          </cell>
          <cell r="PH93" t="str">
            <v/>
          </cell>
          <cell r="PI93" t="str">
            <v/>
          </cell>
          <cell r="PJ93" t="str">
            <v/>
          </cell>
          <cell r="PK93" t="str">
            <v/>
          </cell>
          <cell r="PL93" t="str">
            <v/>
          </cell>
          <cell r="PM93" t="str">
            <v/>
          </cell>
          <cell r="PN93" t="str">
            <v/>
          </cell>
          <cell r="PO93" t="str">
            <v/>
          </cell>
          <cell r="PP93" t="str">
            <v/>
          </cell>
          <cell r="PQ93" t="str">
            <v/>
          </cell>
          <cell r="PR93" t="str">
            <v/>
          </cell>
          <cell r="PS93" t="str">
            <v/>
          </cell>
          <cell r="PT93" t="str">
            <v/>
          </cell>
          <cell r="PU93" t="str">
            <v/>
          </cell>
          <cell r="PV93" t="str">
            <v/>
          </cell>
          <cell r="PW93" t="str">
            <v/>
          </cell>
          <cell r="PX93" t="str">
            <v/>
          </cell>
          <cell r="PY93" t="str">
            <v/>
          </cell>
          <cell r="PZ93" t="str">
            <v/>
          </cell>
          <cell r="QA93" t="str">
            <v/>
          </cell>
          <cell r="QB93" t="str">
            <v/>
          </cell>
          <cell r="QC93" t="str">
            <v/>
          </cell>
          <cell r="QD93" t="str">
            <v/>
          </cell>
          <cell r="QE93" t="str">
            <v/>
          </cell>
          <cell r="QF93" t="str">
            <v/>
          </cell>
          <cell r="QG93" t="str">
            <v/>
          </cell>
          <cell r="QH93" t="str">
            <v/>
          </cell>
          <cell r="QI93" t="str">
            <v/>
          </cell>
          <cell r="QJ93" t="str">
            <v/>
          </cell>
          <cell r="QK93" t="str">
            <v/>
          </cell>
          <cell r="QL93" t="str">
            <v/>
          </cell>
          <cell r="QM93" t="str">
            <v/>
          </cell>
          <cell r="QN93" t="str">
            <v/>
          </cell>
          <cell r="QO93" t="str">
            <v/>
          </cell>
          <cell r="QP93" t="str">
            <v/>
          </cell>
          <cell r="QQ93" t="str">
            <v/>
          </cell>
          <cell r="QR93" t="str">
            <v/>
          </cell>
          <cell r="QS93" t="str">
            <v/>
          </cell>
          <cell r="QT93" t="str">
            <v/>
          </cell>
          <cell r="QU93" t="str">
            <v/>
          </cell>
          <cell r="QV93" t="str">
            <v/>
          </cell>
          <cell r="QW93" t="str">
            <v/>
          </cell>
          <cell r="QX93" t="str">
            <v/>
          </cell>
          <cell r="QY93" t="str">
            <v/>
          </cell>
          <cell r="QZ93" t="str">
            <v/>
          </cell>
          <cell r="RA93" t="str">
            <v/>
          </cell>
          <cell r="RB93" t="str">
            <v/>
          </cell>
          <cell r="RC93" t="str">
            <v/>
          </cell>
          <cell r="RD93" t="str">
            <v/>
          </cell>
          <cell r="RE93" t="str">
            <v/>
          </cell>
          <cell r="RF93" t="str">
            <v/>
          </cell>
          <cell r="RG93" t="str">
            <v/>
          </cell>
          <cell r="RH93" t="str">
            <v/>
          </cell>
          <cell r="RI93" t="str">
            <v/>
          </cell>
          <cell r="RJ93" t="str">
            <v/>
          </cell>
          <cell r="RK93" t="str">
            <v/>
          </cell>
          <cell r="RL93" t="str">
            <v/>
          </cell>
          <cell r="RM93" t="str">
            <v/>
          </cell>
          <cell r="RN93" t="str">
            <v/>
          </cell>
          <cell r="RO93" t="str">
            <v/>
          </cell>
          <cell r="RP93" t="str">
            <v/>
          </cell>
          <cell r="RQ93" t="str">
            <v/>
          </cell>
          <cell r="RR93" t="str">
            <v/>
          </cell>
          <cell r="RS93" t="str">
            <v/>
          </cell>
          <cell r="RT93" t="str">
            <v/>
          </cell>
          <cell r="RU93" t="str">
            <v/>
          </cell>
          <cell r="RV93" t="str">
            <v/>
          </cell>
          <cell r="RW93" t="str">
            <v/>
          </cell>
          <cell r="RX93" t="str">
            <v/>
          </cell>
          <cell r="RY93" t="str">
            <v/>
          </cell>
          <cell r="RZ93" t="str">
            <v/>
          </cell>
          <cell r="SA93" t="str">
            <v/>
          </cell>
          <cell r="SB93" t="str">
            <v/>
          </cell>
          <cell r="SC93" t="str">
            <v/>
          </cell>
          <cell r="SD93" t="str">
            <v/>
          </cell>
          <cell r="SE93" t="str">
            <v/>
          </cell>
          <cell r="SF93" t="str">
            <v/>
          </cell>
          <cell r="SG93" t="str">
            <v/>
          </cell>
          <cell r="SH93" t="str">
            <v/>
          </cell>
          <cell r="SI93" t="str">
            <v/>
          </cell>
          <cell r="SJ93" t="str">
            <v/>
          </cell>
          <cell r="SK93" t="str">
            <v/>
          </cell>
          <cell r="SL93" t="str">
            <v/>
          </cell>
          <cell r="SM93" t="str">
            <v/>
          </cell>
          <cell r="SN93" t="str">
            <v/>
          </cell>
          <cell r="SO93" t="str">
            <v/>
          </cell>
          <cell r="SP93" t="str">
            <v/>
          </cell>
          <cell r="SQ93" t="str">
            <v/>
          </cell>
          <cell r="SR93" t="str">
            <v/>
          </cell>
          <cell r="SS93" t="str">
            <v/>
          </cell>
          <cell r="ST93" t="str">
            <v/>
          </cell>
          <cell r="SU93" t="str">
            <v/>
          </cell>
          <cell r="SV93" t="str">
            <v/>
          </cell>
          <cell r="SW93" t="str">
            <v/>
          </cell>
          <cell r="SX93" t="str">
            <v/>
          </cell>
          <cell r="SY93" t="str">
            <v/>
          </cell>
          <cell r="SZ93" t="str">
            <v/>
          </cell>
          <cell r="TA93" t="str">
            <v/>
          </cell>
          <cell r="TB93" t="str">
            <v/>
          </cell>
          <cell r="TC93" t="str">
            <v/>
          </cell>
          <cell r="TD93" t="str">
            <v/>
          </cell>
          <cell r="TE93" t="str">
            <v/>
          </cell>
          <cell r="TF93" t="str">
            <v/>
          </cell>
          <cell r="TG93" t="str">
            <v/>
          </cell>
          <cell r="TH93" t="str">
            <v/>
          </cell>
          <cell r="TI93" t="str">
            <v/>
          </cell>
          <cell r="TJ93" t="str">
            <v/>
          </cell>
          <cell r="TK93" t="str">
            <v/>
          </cell>
          <cell r="TL93" t="str">
            <v/>
          </cell>
          <cell r="TM93" t="str">
            <v/>
          </cell>
          <cell r="TN93">
            <v>1</v>
          </cell>
          <cell r="TO93">
            <v>1</v>
          </cell>
          <cell r="TP93">
            <v>1</v>
          </cell>
          <cell r="TQ93">
            <v>1</v>
          </cell>
          <cell r="TR93">
            <v>1</v>
          </cell>
          <cell r="TS93" t="str">
            <v/>
          </cell>
          <cell r="TT93" t="str">
            <v/>
          </cell>
          <cell r="TU93">
            <v>238059290</v>
          </cell>
          <cell r="TV93" t="str">
            <v>a9ed15d2-2185-410a-a06e-c593eba3cb06</v>
          </cell>
          <cell r="TW93">
            <v>44532.53460648148</v>
          </cell>
          <cell r="TX93" t="str">
            <v/>
          </cell>
          <cell r="TY93" t="str">
            <v/>
          </cell>
          <cell r="TZ93" t="str">
            <v>submitted_via_web</v>
          </cell>
          <cell r="UA93" t="str">
            <v>icsm_haiti</v>
          </cell>
          <cell r="UB93" t="str">
            <v/>
          </cell>
          <cell r="UC93">
            <v>95</v>
          </cell>
          <cell r="UD93" t="str">
            <v/>
          </cell>
        </row>
        <row r="94">
          <cell r="D94">
            <v>44525.534428715277</v>
          </cell>
          <cell r="E94">
            <v>44525.538731284723</v>
          </cell>
          <cell r="F94">
            <v>44525</v>
          </cell>
          <cell r="H94" t="str">
            <v>audit.csv</v>
          </cell>
          <cell r="I94" t="str">
            <v>icsm_haiti</v>
          </cell>
          <cell r="J94" t="str">
            <v/>
          </cell>
          <cell r="K94" t="str">
            <v>0</v>
          </cell>
          <cell r="L94">
            <v>44525</v>
          </cell>
          <cell r="M94" t="str">
            <v>GOAL</v>
          </cell>
          <cell r="N94" t="str">
            <v/>
          </cell>
          <cell r="O94" t="str">
            <v>goal</v>
          </cell>
          <cell r="P94" t="str">
            <v>GOAL</v>
          </cell>
          <cell r="Q94" t="str">
            <v>GOAL</v>
          </cell>
          <cell r="R94" t="str">
            <v>Goal enquêteur 1</v>
          </cell>
          <cell r="S94" t="str">
            <v/>
          </cell>
          <cell r="T94" t="str">
            <v>goal_1</v>
          </cell>
          <cell r="U94" t="str">
            <v>Goal enquêteur 1</v>
          </cell>
          <cell r="V94" t="str">
            <v>Goal enquêteur 1</v>
          </cell>
          <cell r="W94" t="str">
            <v>Ouest</v>
          </cell>
          <cell r="X94" t="str">
            <v>Port-au-Prince</v>
          </cell>
          <cell r="Y94" t="str">
            <v>HT0111</v>
          </cell>
          <cell r="Z94" t="str">
            <v>Port-au-Prince</v>
          </cell>
          <cell r="AA94" t="str">
            <v>1ere Section Turgeau</v>
          </cell>
          <cell r="AB94" t="str">
            <v>HT0111-03</v>
          </cell>
          <cell r="AC94" t="str">
            <v>3e Section Martissant</v>
          </cell>
          <cell r="AD94" t="str">
            <v>Centre-ville de Port-au-Prince / Salomon</v>
          </cell>
          <cell r="AE94" t="str">
            <v/>
          </cell>
          <cell r="AF94" t="str">
            <v>pap_1</v>
          </cell>
          <cell r="AG94" t="str">
            <v>Centre-ville de Port-au-Prince / Salomon</v>
          </cell>
          <cell r="AH94" t="str">
            <v>Centre-ville de Port-au-Prince / Salomon</v>
          </cell>
          <cell r="AI94" t="str">
            <v>Marché Salomon</v>
          </cell>
          <cell r="AJ94" t="str">
            <v/>
          </cell>
          <cell r="AK94" t="str">
            <v>salomon</v>
          </cell>
          <cell r="AL94" t="str">
            <v>Marché Salomon</v>
          </cell>
          <cell r="AM94" t="str">
            <v>Marché Salomon</v>
          </cell>
          <cell r="AN94" t="str">
            <v>Milieu urbain</v>
          </cell>
          <cell r="AO94" t="str">
            <v>Enquête auprès d'un marchand</v>
          </cell>
          <cell r="AP94" t="str">
            <v>Oui</v>
          </cell>
          <cell r="AQ94" t="str">
            <v/>
          </cell>
          <cell r="AR94" t="str">
            <v>Oui</v>
          </cell>
          <cell r="AS94" t="str">
            <v/>
          </cell>
          <cell r="AT94" t="str">
            <v>Femme</v>
          </cell>
          <cell r="AU94">
            <v>44525</v>
          </cell>
          <cell r="AV94">
            <v>44525</v>
          </cell>
          <cell r="AW94" t="str">
            <v>Détaillant mobile</v>
          </cell>
          <cell r="AX94" t="str">
            <v/>
          </cell>
          <cell r="AY94" t="str">
            <v>Produits et Ustensiles d'hygiène et assainissement</v>
          </cell>
          <cell r="AZ94">
            <v>0</v>
          </cell>
          <cell r="BA94">
            <v>1</v>
          </cell>
          <cell r="BB94">
            <v>0</v>
          </cell>
          <cell r="BC94">
            <v>0</v>
          </cell>
          <cell r="BD94" t="str">
            <v>wash</v>
          </cell>
          <cell r="BE94" t="str">
            <v>Produits et Ustensiles d'hygiène et assainissement</v>
          </cell>
          <cell r="BF94" t="str">
            <v>En espèces (Gourde)</v>
          </cell>
          <cell r="BG94">
            <v>1</v>
          </cell>
          <cell r="BH94">
            <v>0</v>
          </cell>
          <cell r="BI94">
            <v>0</v>
          </cell>
          <cell r="BJ94">
            <v>0</v>
          </cell>
          <cell r="BK94">
            <v>0</v>
          </cell>
          <cell r="BL94">
            <v>0</v>
          </cell>
          <cell r="BM94">
            <v>0</v>
          </cell>
          <cell r="BN94">
            <v>0</v>
          </cell>
          <cell r="BO94">
            <v>0</v>
          </cell>
          <cell r="BP94">
            <v>0</v>
          </cell>
          <cell r="BQ94" t="str">
            <v/>
          </cell>
          <cell r="BR94" t="str">
            <v>Oui, il y a moins de commerçants par rapport au mois passé</v>
          </cell>
          <cell r="BS94" t="str">
            <v>Moins de 20</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Dentifrice Papier toilette</v>
          </cell>
          <cell r="EP94">
            <v>0</v>
          </cell>
          <cell r="EQ94">
            <v>0</v>
          </cell>
          <cell r="ER94">
            <v>1</v>
          </cell>
          <cell r="ES94">
            <v>1</v>
          </cell>
          <cell r="ET94">
            <v>0</v>
          </cell>
          <cell r="EU94">
            <v>0</v>
          </cell>
          <cell r="EV94">
            <v>0</v>
          </cell>
          <cell r="EW94">
            <v>0</v>
          </cell>
          <cell r="EX94">
            <v>0</v>
          </cell>
          <cell r="EY94">
            <v>0</v>
          </cell>
          <cell r="EZ94">
            <v>0</v>
          </cell>
          <cell r="FA94" t="str">
            <v/>
          </cell>
          <cell r="FB94" t="str">
            <v/>
          </cell>
          <cell r="FC94" t="str">
            <v/>
          </cell>
          <cell r="FD94" t="str">
            <v/>
          </cell>
          <cell r="FE94" t="str">
            <v/>
          </cell>
          <cell r="FF94" t="str">
            <v/>
          </cell>
          <cell r="FG94" t="str">
            <v/>
          </cell>
          <cell r="FH94" t="str">
            <v/>
          </cell>
          <cell r="FI94" t="str">
            <v/>
          </cell>
          <cell r="FJ94" t="str">
            <v/>
          </cell>
          <cell r="FK94">
            <v>20</v>
          </cell>
          <cell r="FL94" t="str">
            <v>Oui</v>
          </cell>
          <cell r="FM94" t="str">
            <v/>
          </cell>
          <cell r="FN94" t="str">
            <v/>
          </cell>
          <cell r="FO94" t="str">
            <v/>
          </cell>
          <cell r="FP94" t="str">
            <v/>
          </cell>
          <cell r="FQ94" t="str">
            <v/>
          </cell>
          <cell r="FR94" t="str">
            <v/>
          </cell>
          <cell r="FS94" t="str">
            <v>Oui</v>
          </cell>
          <cell r="FT94">
            <v>125</v>
          </cell>
          <cell r="FU94" t="str">
            <v/>
          </cell>
          <cell r="FV94" t="str">
            <v/>
          </cell>
          <cell r="FW94">
            <v>125</v>
          </cell>
          <cell r="FX94" t="str">
            <v>Oui</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Non</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Non</v>
          </cell>
          <cell r="HX94" t="str">
            <v>Je ne sais pas, je ne souhaite pas répondre</v>
          </cell>
          <cell r="HY94" t="str">
            <v>Oui</v>
          </cell>
          <cell r="HZ94" t="str">
            <v>Ouest</v>
          </cell>
          <cell r="IA94" t="str">
            <v>Meme</v>
          </cell>
          <cell r="IB94" t="str">
            <v>Port-au-Prince</v>
          </cell>
          <cell r="IC94" t="str">
            <v>Meme</v>
          </cell>
          <cell r="ID94" t="str">
            <v/>
          </cell>
          <cell r="IE94" t="str">
            <v/>
          </cell>
          <cell r="IF94" t="str">
            <v>Non</v>
          </cell>
          <cell r="IG94" t="str">
            <v/>
          </cell>
          <cell r="IH94" t="str">
            <v/>
          </cell>
          <cell r="II94" t="str">
            <v/>
          </cell>
          <cell r="IJ94" t="str">
            <v/>
          </cell>
          <cell r="IK94" t="str">
            <v/>
          </cell>
          <cell r="IL94" t="str">
            <v/>
          </cell>
          <cell r="IM94" t="str">
            <v/>
          </cell>
          <cell r="IN94" t="str">
            <v/>
          </cell>
          <cell r="IO94" t="str">
            <v>Augmentation des prix</v>
          </cell>
          <cell r="IP94">
            <v>0</v>
          </cell>
          <cell r="IQ94">
            <v>0</v>
          </cell>
          <cell r="IR94">
            <v>1</v>
          </cell>
          <cell r="IS94">
            <v>0</v>
          </cell>
          <cell r="IT94">
            <v>0</v>
          </cell>
          <cell r="IU94">
            <v>0</v>
          </cell>
          <cell r="IV94">
            <v>0</v>
          </cell>
          <cell r="IW94">
            <v>0</v>
          </cell>
          <cell r="IX94" t="str">
            <v/>
          </cell>
          <cell r="IY94" t="str">
            <v>Non</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cell r="JX94" t="str">
            <v/>
          </cell>
          <cell r="JY94" t="str">
            <v/>
          </cell>
          <cell r="JZ94" t="str">
            <v/>
          </cell>
          <cell r="KA94" t="str">
            <v/>
          </cell>
          <cell r="KB94" t="str">
            <v/>
          </cell>
          <cell r="KC94" t="str">
            <v/>
          </cell>
          <cell r="KD94" t="str">
            <v/>
          </cell>
          <cell r="KE94" t="str">
            <v/>
          </cell>
          <cell r="KF94" t="str">
            <v/>
          </cell>
          <cell r="KG94" t="str">
            <v/>
          </cell>
          <cell r="KH94" t="str">
            <v/>
          </cell>
          <cell r="KI94" t="str">
            <v/>
          </cell>
          <cell r="KJ94" t="str">
            <v/>
          </cell>
          <cell r="KK94" t="str">
            <v/>
          </cell>
          <cell r="KL94" t="str">
            <v/>
          </cell>
          <cell r="KM94" t="str">
            <v/>
          </cell>
          <cell r="KN94" t="str">
            <v/>
          </cell>
          <cell r="KO94" t="str">
            <v/>
          </cell>
          <cell r="KP94" t="str">
            <v/>
          </cell>
          <cell r="KQ94" t="str">
            <v/>
          </cell>
          <cell r="KR94" t="str">
            <v/>
          </cell>
          <cell r="KS94" t="str">
            <v/>
          </cell>
          <cell r="KT94" t="str">
            <v/>
          </cell>
          <cell r="KU94" t="str">
            <v/>
          </cell>
          <cell r="KV94" t="str">
            <v/>
          </cell>
          <cell r="KW94" t="str">
            <v/>
          </cell>
          <cell r="KX94" t="str">
            <v/>
          </cell>
          <cell r="KY94" t="str">
            <v/>
          </cell>
          <cell r="KZ94" t="str">
            <v/>
          </cell>
          <cell r="LA94" t="str">
            <v/>
          </cell>
          <cell r="LB94" t="str">
            <v/>
          </cell>
          <cell r="LC94" t="str">
            <v/>
          </cell>
          <cell r="LD94" t="str">
            <v/>
          </cell>
          <cell r="LE94" t="str">
            <v/>
          </cell>
          <cell r="LF94" t="str">
            <v/>
          </cell>
          <cell r="LG94" t="str">
            <v/>
          </cell>
          <cell r="LH94" t="str">
            <v/>
          </cell>
          <cell r="LI94" t="str">
            <v/>
          </cell>
          <cell r="LJ94" t="str">
            <v/>
          </cell>
          <cell r="LK94" t="str">
            <v/>
          </cell>
          <cell r="LL94" t="str">
            <v/>
          </cell>
          <cell r="LM94" t="str">
            <v/>
          </cell>
          <cell r="LN94" t="str">
            <v/>
          </cell>
          <cell r="LO94" t="str">
            <v/>
          </cell>
          <cell r="LP94" t="str">
            <v/>
          </cell>
          <cell r="LQ94" t="str">
            <v/>
          </cell>
          <cell r="LR94" t="str">
            <v/>
          </cell>
          <cell r="LS94" t="str">
            <v/>
          </cell>
          <cell r="LT94" t="str">
            <v/>
          </cell>
          <cell r="LU94" t="str">
            <v/>
          </cell>
          <cell r="LV94" t="str">
            <v/>
          </cell>
          <cell r="LW94" t="str">
            <v/>
          </cell>
          <cell r="LX94" t="str">
            <v/>
          </cell>
          <cell r="LY94" t="str">
            <v/>
          </cell>
          <cell r="LZ94" t="str">
            <v/>
          </cell>
          <cell r="MA94" t="str">
            <v/>
          </cell>
          <cell r="MB94" t="str">
            <v/>
          </cell>
          <cell r="MC94" t="str">
            <v/>
          </cell>
          <cell r="MD94" t="str">
            <v/>
          </cell>
          <cell r="ME94" t="str">
            <v/>
          </cell>
          <cell r="MF94" t="str">
            <v/>
          </cell>
          <cell r="MG94" t="str">
            <v/>
          </cell>
          <cell r="MH94" t="str">
            <v/>
          </cell>
          <cell r="MI94" t="str">
            <v/>
          </cell>
          <cell r="MJ94" t="str">
            <v/>
          </cell>
          <cell r="MK94" t="str">
            <v/>
          </cell>
          <cell r="ML94" t="str">
            <v/>
          </cell>
          <cell r="MM94" t="str">
            <v/>
          </cell>
          <cell r="MN94" t="str">
            <v/>
          </cell>
          <cell r="MO94" t="str">
            <v/>
          </cell>
          <cell r="MP94" t="str">
            <v/>
          </cell>
          <cell r="MQ94" t="str">
            <v/>
          </cell>
          <cell r="MR94" t="str">
            <v/>
          </cell>
          <cell r="MS94" t="str">
            <v/>
          </cell>
          <cell r="MT94" t="str">
            <v/>
          </cell>
          <cell r="MU94" t="str">
            <v/>
          </cell>
          <cell r="MV94" t="str">
            <v/>
          </cell>
          <cell r="MW94" t="str">
            <v/>
          </cell>
          <cell r="MX94" t="str">
            <v/>
          </cell>
          <cell r="MY94" t="str">
            <v/>
          </cell>
          <cell r="MZ94" t="str">
            <v/>
          </cell>
          <cell r="NA94" t="str">
            <v/>
          </cell>
          <cell r="NB94" t="str">
            <v/>
          </cell>
          <cell r="NC94" t="str">
            <v/>
          </cell>
          <cell r="ND94" t="str">
            <v/>
          </cell>
          <cell r="NE94" t="str">
            <v/>
          </cell>
          <cell r="NF94" t="str">
            <v/>
          </cell>
          <cell r="NG94" t="str">
            <v/>
          </cell>
          <cell r="NH94" t="str">
            <v/>
          </cell>
          <cell r="NI94" t="str">
            <v/>
          </cell>
          <cell r="NJ94" t="str">
            <v/>
          </cell>
          <cell r="NK94" t="str">
            <v/>
          </cell>
          <cell r="NL94" t="str">
            <v/>
          </cell>
          <cell r="NM94" t="str">
            <v/>
          </cell>
          <cell r="NN94" t="str">
            <v/>
          </cell>
          <cell r="NO94" t="str">
            <v/>
          </cell>
          <cell r="NP94" t="str">
            <v/>
          </cell>
          <cell r="NQ94" t="str">
            <v/>
          </cell>
          <cell r="NR94" t="str">
            <v/>
          </cell>
          <cell r="NS94" t="str">
            <v/>
          </cell>
          <cell r="NT94" t="str">
            <v/>
          </cell>
          <cell r="NU94" t="str">
            <v/>
          </cell>
          <cell r="NV94" t="str">
            <v/>
          </cell>
          <cell r="NW94" t="str">
            <v/>
          </cell>
          <cell r="NX94" t="str">
            <v/>
          </cell>
          <cell r="NY94" t="str">
            <v/>
          </cell>
          <cell r="NZ94" t="str">
            <v/>
          </cell>
          <cell r="OA94" t="str">
            <v/>
          </cell>
          <cell r="OB94" t="str">
            <v/>
          </cell>
          <cell r="OC94" t="str">
            <v/>
          </cell>
          <cell r="OD94" t="str">
            <v/>
          </cell>
          <cell r="OE94" t="str">
            <v/>
          </cell>
          <cell r="OF94" t="str">
            <v/>
          </cell>
          <cell r="OG94" t="str">
            <v/>
          </cell>
          <cell r="OH94" t="str">
            <v/>
          </cell>
          <cell r="OI94" t="str">
            <v/>
          </cell>
          <cell r="OJ94" t="str">
            <v/>
          </cell>
          <cell r="OK94" t="str">
            <v/>
          </cell>
          <cell r="OL94" t="str">
            <v/>
          </cell>
          <cell r="OM94" t="str">
            <v/>
          </cell>
          <cell r="ON94" t="str">
            <v/>
          </cell>
          <cell r="OO94" t="str">
            <v/>
          </cell>
          <cell r="OP94" t="str">
            <v/>
          </cell>
          <cell r="OQ94" t="str">
            <v/>
          </cell>
          <cell r="OR94" t="str">
            <v/>
          </cell>
          <cell r="OS94" t="str">
            <v/>
          </cell>
          <cell r="OT94" t="str">
            <v/>
          </cell>
          <cell r="OU94" t="str">
            <v/>
          </cell>
          <cell r="OV94" t="str">
            <v/>
          </cell>
          <cell r="OW94" t="str">
            <v/>
          </cell>
          <cell r="OX94" t="str">
            <v/>
          </cell>
          <cell r="OY94" t="str">
            <v/>
          </cell>
          <cell r="OZ94" t="str">
            <v/>
          </cell>
          <cell r="PA94" t="str">
            <v/>
          </cell>
          <cell r="PB94" t="str">
            <v/>
          </cell>
          <cell r="PC94" t="str">
            <v/>
          </cell>
          <cell r="PD94" t="str">
            <v/>
          </cell>
          <cell r="PE94" t="str">
            <v/>
          </cell>
          <cell r="PF94" t="str">
            <v/>
          </cell>
          <cell r="PG94" t="str">
            <v/>
          </cell>
          <cell r="PH94" t="str">
            <v/>
          </cell>
          <cell r="PI94" t="str">
            <v/>
          </cell>
          <cell r="PJ94" t="str">
            <v/>
          </cell>
          <cell r="PK94" t="str">
            <v/>
          </cell>
          <cell r="PL94" t="str">
            <v/>
          </cell>
          <cell r="PM94" t="str">
            <v/>
          </cell>
          <cell r="PN94" t="str">
            <v/>
          </cell>
          <cell r="PO94" t="str">
            <v/>
          </cell>
          <cell r="PP94" t="str">
            <v/>
          </cell>
          <cell r="PQ94" t="str">
            <v/>
          </cell>
          <cell r="PR94" t="str">
            <v/>
          </cell>
          <cell r="PS94" t="str">
            <v/>
          </cell>
          <cell r="PT94" t="str">
            <v/>
          </cell>
          <cell r="PU94" t="str">
            <v/>
          </cell>
          <cell r="PV94" t="str">
            <v/>
          </cell>
          <cell r="PW94" t="str">
            <v/>
          </cell>
          <cell r="PX94" t="str">
            <v/>
          </cell>
          <cell r="PY94" t="str">
            <v/>
          </cell>
          <cell r="PZ94" t="str">
            <v/>
          </cell>
          <cell r="QA94" t="str">
            <v/>
          </cell>
          <cell r="QB94" t="str">
            <v/>
          </cell>
          <cell r="QC94" t="str">
            <v/>
          </cell>
          <cell r="QD94" t="str">
            <v/>
          </cell>
          <cell r="QE94" t="str">
            <v/>
          </cell>
          <cell r="QF94" t="str">
            <v/>
          </cell>
          <cell r="QG94" t="str">
            <v/>
          </cell>
          <cell r="QH94" t="str">
            <v/>
          </cell>
          <cell r="QI94" t="str">
            <v/>
          </cell>
          <cell r="QJ94" t="str">
            <v/>
          </cell>
          <cell r="QK94" t="str">
            <v/>
          </cell>
          <cell r="QL94" t="str">
            <v/>
          </cell>
          <cell r="QM94" t="str">
            <v/>
          </cell>
          <cell r="QN94" t="str">
            <v/>
          </cell>
          <cell r="QO94" t="str">
            <v/>
          </cell>
          <cell r="QP94" t="str">
            <v/>
          </cell>
          <cell r="QQ94" t="str">
            <v/>
          </cell>
          <cell r="QR94" t="str">
            <v/>
          </cell>
          <cell r="QS94" t="str">
            <v/>
          </cell>
          <cell r="QT94" t="str">
            <v/>
          </cell>
          <cell r="QU94" t="str">
            <v/>
          </cell>
          <cell r="QV94" t="str">
            <v/>
          </cell>
          <cell r="QW94" t="str">
            <v/>
          </cell>
          <cell r="QX94" t="str">
            <v/>
          </cell>
          <cell r="QY94" t="str">
            <v/>
          </cell>
          <cell r="QZ94" t="str">
            <v/>
          </cell>
          <cell r="RA94" t="str">
            <v/>
          </cell>
          <cell r="RB94" t="str">
            <v/>
          </cell>
          <cell r="RC94" t="str">
            <v/>
          </cell>
          <cell r="RD94" t="str">
            <v/>
          </cell>
          <cell r="RE94" t="str">
            <v/>
          </cell>
          <cell r="RF94" t="str">
            <v/>
          </cell>
          <cell r="RG94" t="str">
            <v/>
          </cell>
          <cell r="RH94" t="str">
            <v/>
          </cell>
          <cell r="RI94" t="str">
            <v/>
          </cell>
          <cell r="RJ94" t="str">
            <v/>
          </cell>
          <cell r="RK94" t="str">
            <v/>
          </cell>
          <cell r="RL94" t="str">
            <v/>
          </cell>
          <cell r="RM94" t="str">
            <v/>
          </cell>
          <cell r="RN94" t="str">
            <v/>
          </cell>
          <cell r="RO94" t="str">
            <v/>
          </cell>
          <cell r="RP94" t="str">
            <v/>
          </cell>
          <cell r="RQ94" t="str">
            <v/>
          </cell>
          <cell r="RR94" t="str">
            <v/>
          </cell>
          <cell r="RS94" t="str">
            <v/>
          </cell>
          <cell r="RT94" t="str">
            <v/>
          </cell>
          <cell r="RU94" t="str">
            <v/>
          </cell>
          <cell r="RV94" t="str">
            <v/>
          </cell>
          <cell r="RW94" t="str">
            <v/>
          </cell>
          <cell r="RX94" t="str">
            <v/>
          </cell>
          <cell r="RY94" t="str">
            <v/>
          </cell>
          <cell r="RZ94" t="str">
            <v/>
          </cell>
          <cell r="SA94" t="str">
            <v/>
          </cell>
          <cell r="SB94" t="str">
            <v/>
          </cell>
          <cell r="SC94" t="str">
            <v/>
          </cell>
          <cell r="SD94" t="str">
            <v/>
          </cell>
          <cell r="SE94" t="str">
            <v/>
          </cell>
          <cell r="SF94" t="str">
            <v/>
          </cell>
          <cell r="SG94" t="str">
            <v/>
          </cell>
          <cell r="SH94" t="str">
            <v/>
          </cell>
          <cell r="SI94" t="str">
            <v/>
          </cell>
          <cell r="SJ94" t="str">
            <v/>
          </cell>
          <cell r="SK94" t="str">
            <v/>
          </cell>
          <cell r="SL94" t="str">
            <v/>
          </cell>
          <cell r="SM94" t="str">
            <v/>
          </cell>
          <cell r="SN94" t="str">
            <v/>
          </cell>
          <cell r="SO94" t="str">
            <v/>
          </cell>
          <cell r="SP94" t="str">
            <v/>
          </cell>
          <cell r="SQ94" t="str">
            <v/>
          </cell>
          <cell r="SR94" t="str">
            <v/>
          </cell>
          <cell r="SS94" t="str">
            <v/>
          </cell>
          <cell r="ST94" t="str">
            <v/>
          </cell>
          <cell r="SU94" t="str">
            <v/>
          </cell>
          <cell r="SV94" t="str">
            <v/>
          </cell>
          <cell r="SW94" t="str">
            <v/>
          </cell>
          <cell r="SX94" t="str">
            <v/>
          </cell>
          <cell r="SY94" t="str">
            <v/>
          </cell>
          <cell r="SZ94" t="str">
            <v/>
          </cell>
          <cell r="TA94" t="str">
            <v/>
          </cell>
          <cell r="TB94" t="str">
            <v/>
          </cell>
          <cell r="TC94" t="str">
            <v/>
          </cell>
          <cell r="TD94" t="str">
            <v/>
          </cell>
          <cell r="TE94" t="str">
            <v/>
          </cell>
          <cell r="TF94" t="str">
            <v/>
          </cell>
          <cell r="TG94" t="str">
            <v/>
          </cell>
          <cell r="TH94" t="str">
            <v/>
          </cell>
          <cell r="TI94" t="str">
            <v/>
          </cell>
          <cell r="TJ94" t="str">
            <v/>
          </cell>
          <cell r="TK94" t="str">
            <v/>
          </cell>
          <cell r="TL94" t="str">
            <v/>
          </cell>
          <cell r="TM94" t="str">
            <v/>
          </cell>
          <cell r="TN94">
            <v>0</v>
          </cell>
          <cell r="TO94">
            <v>0</v>
          </cell>
          <cell r="TP94">
            <v>0</v>
          </cell>
          <cell r="TQ94">
            <v>0</v>
          </cell>
          <cell r="TR94">
            <v>0</v>
          </cell>
          <cell r="TS94" t="str">
            <v>Cette commercante refuse de donner son nom et son numero de telephone</v>
          </cell>
          <cell r="TT94" t="str">
            <v/>
          </cell>
          <cell r="TU94">
            <v>238059300</v>
          </cell>
          <cell r="TV94" t="str">
            <v>c1e18108-e5e9-48cb-a09f-78c8ec127056</v>
          </cell>
          <cell r="TW94">
            <v>44532.534618055557</v>
          </cell>
          <cell r="TX94" t="str">
            <v/>
          </cell>
          <cell r="TY94" t="str">
            <v/>
          </cell>
          <cell r="TZ94" t="str">
            <v>submitted_via_web</v>
          </cell>
          <cell r="UA94" t="str">
            <v>icsm_haiti</v>
          </cell>
          <cell r="UB94" t="str">
            <v/>
          </cell>
          <cell r="UC94">
            <v>96</v>
          </cell>
          <cell r="UD94" t="str">
            <v/>
          </cell>
        </row>
        <row r="95">
          <cell r="D95">
            <v>44525.538902638888</v>
          </cell>
          <cell r="E95">
            <v>44525.542433182869</v>
          </cell>
          <cell r="F95">
            <v>44525</v>
          </cell>
          <cell r="H95" t="str">
            <v>audit.csv</v>
          </cell>
          <cell r="I95" t="str">
            <v>icsm_haiti</v>
          </cell>
          <cell r="J95" t="str">
            <v/>
          </cell>
          <cell r="K95" t="str">
            <v/>
          </cell>
          <cell r="L95">
            <v>44525</v>
          </cell>
          <cell r="M95" t="str">
            <v>GOAL</v>
          </cell>
          <cell r="N95" t="str">
            <v/>
          </cell>
          <cell r="O95" t="str">
            <v>goal</v>
          </cell>
          <cell r="P95" t="str">
            <v>GOAL</v>
          </cell>
          <cell r="Q95" t="str">
            <v>GOAL</v>
          </cell>
          <cell r="R95" t="str">
            <v>Goal enquêteur 1</v>
          </cell>
          <cell r="S95" t="str">
            <v/>
          </cell>
          <cell r="T95" t="str">
            <v>goal_1</v>
          </cell>
          <cell r="U95" t="str">
            <v>Goal enquêteur 1</v>
          </cell>
          <cell r="V95" t="str">
            <v>Goal enquêteur 1</v>
          </cell>
          <cell r="W95" t="str">
            <v>Ouest</v>
          </cell>
          <cell r="X95" t="str">
            <v>Port-au-Prince</v>
          </cell>
          <cell r="Y95" t="str">
            <v>HT0111</v>
          </cell>
          <cell r="Z95" t="str">
            <v>Port-au-Prince</v>
          </cell>
          <cell r="AA95" t="str">
            <v>1ere Section Turgeau</v>
          </cell>
          <cell r="AB95" t="str">
            <v>HT0111-03</v>
          </cell>
          <cell r="AC95" t="str">
            <v>3e Section Martissant</v>
          </cell>
          <cell r="AD95" t="str">
            <v>Centre-ville de Port-au-Prince / Salomon</v>
          </cell>
          <cell r="AE95" t="str">
            <v/>
          </cell>
          <cell r="AF95" t="str">
            <v>pap_1</v>
          </cell>
          <cell r="AG95" t="str">
            <v>Centre-ville de Port-au-Prince / Salomon</v>
          </cell>
          <cell r="AH95" t="str">
            <v>Centre-ville de Port-au-Prince / Salomon</v>
          </cell>
          <cell r="AI95" t="str">
            <v>Marché Salomon</v>
          </cell>
          <cell r="AJ95" t="str">
            <v/>
          </cell>
          <cell r="AK95" t="str">
            <v>salomon</v>
          </cell>
          <cell r="AL95" t="str">
            <v>Marché Salomon</v>
          </cell>
          <cell r="AM95" t="str">
            <v>Marché Salomon</v>
          </cell>
          <cell r="AN95" t="str">
            <v>Milieu urbain</v>
          </cell>
          <cell r="AO95" t="str">
            <v>Enquête auprès d'un marchand</v>
          </cell>
          <cell r="AP95" t="str">
            <v>Oui</v>
          </cell>
          <cell r="AQ95" t="str">
            <v/>
          </cell>
          <cell r="AR95" t="str">
            <v>Oui</v>
          </cell>
          <cell r="AS95" t="str">
            <v/>
          </cell>
          <cell r="AT95" t="str">
            <v>Femme</v>
          </cell>
          <cell r="AU95">
            <v>44525</v>
          </cell>
          <cell r="AV95">
            <v>44525</v>
          </cell>
          <cell r="AW95" t="str">
            <v>Détaillant sur une table</v>
          </cell>
          <cell r="AX95" t="str">
            <v/>
          </cell>
          <cell r="AY95" t="str">
            <v>Produits et Ustensiles d'hygiène et assainissement</v>
          </cell>
          <cell r="AZ95">
            <v>0</v>
          </cell>
          <cell r="BA95">
            <v>1</v>
          </cell>
          <cell r="BB95">
            <v>0</v>
          </cell>
          <cell r="BC95">
            <v>0</v>
          </cell>
          <cell r="BD95" t="str">
            <v>wash</v>
          </cell>
          <cell r="BE95" t="str">
            <v>Produits et Ustensiles d'hygiène et assainissement</v>
          </cell>
          <cell r="BF95" t="str">
            <v>En espèces (Gourde)</v>
          </cell>
          <cell r="BG95">
            <v>1</v>
          </cell>
          <cell r="BH95">
            <v>0</v>
          </cell>
          <cell r="BI95">
            <v>0</v>
          </cell>
          <cell r="BJ95">
            <v>0</v>
          </cell>
          <cell r="BK95">
            <v>0</v>
          </cell>
          <cell r="BL95">
            <v>0</v>
          </cell>
          <cell r="BM95">
            <v>0</v>
          </cell>
          <cell r="BN95">
            <v>0</v>
          </cell>
          <cell r="BO95">
            <v>0</v>
          </cell>
          <cell r="BP95">
            <v>0</v>
          </cell>
          <cell r="BQ95" t="str">
            <v/>
          </cell>
          <cell r="BR95" t="str">
            <v>Oui, il y a moins de commerçants par rapport au mois passé</v>
          </cell>
          <cell r="BS95" t="str">
            <v>Moins de 20</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Papier toilette Brosse à dent Savon pour se laver</v>
          </cell>
          <cell r="EP95">
            <v>0</v>
          </cell>
          <cell r="EQ95">
            <v>1</v>
          </cell>
          <cell r="ER95">
            <v>0</v>
          </cell>
          <cell r="ES95">
            <v>1</v>
          </cell>
          <cell r="ET95">
            <v>0</v>
          </cell>
          <cell r="EU95">
            <v>0</v>
          </cell>
          <cell r="EV95">
            <v>1</v>
          </cell>
          <cell r="EW95">
            <v>0</v>
          </cell>
          <cell r="EX95">
            <v>0</v>
          </cell>
          <cell r="EY95">
            <v>0</v>
          </cell>
          <cell r="EZ95">
            <v>0</v>
          </cell>
          <cell r="FA95" t="str">
            <v/>
          </cell>
          <cell r="FB95" t="str">
            <v/>
          </cell>
          <cell r="FC95" t="str">
            <v/>
          </cell>
          <cell r="FD95" t="str">
            <v/>
          </cell>
          <cell r="FE95" t="str">
            <v/>
          </cell>
          <cell r="FF95" t="str">
            <v/>
          </cell>
          <cell r="FG95" t="str">
            <v/>
          </cell>
          <cell r="FH95" t="str">
            <v/>
          </cell>
          <cell r="FI95">
            <v>20</v>
          </cell>
          <cell r="FJ95" t="str">
            <v>Oui</v>
          </cell>
          <cell r="FK95">
            <v>20</v>
          </cell>
          <cell r="FL95" t="str">
            <v>Oui</v>
          </cell>
          <cell r="FM95" t="str">
            <v>Oui</v>
          </cell>
          <cell r="FN95">
            <v>20</v>
          </cell>
          <cell r="FO95" t="str">
            <v/>
          </cell>
          <cell r="FP95" t="str">
            <v/>
          </cell>
          <cell r="FQ95">
            <v>20</v>
          </cell>
          <cell r="FR95" t="str">
            <v>Je ne sais pas, je ne souhaite pas répondre</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Je ne sais pas, je ne souhaite pas répondre</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Non</v>
          </cell>
          <cell r="HX95" t="str">
            <v>Je ne sais pas, je ne souhaite pas répondre</v>
          </cell>
          <cell r="HY95" t="str">
            <v>Oui</v>
          </cell>
          <cell r="HZ95" t="str">
            <v>Ouest</v>
          </cell>
          <cell r="IA95" t="str">
            <v>Meme</v>
          </cell>
          <cell r="IB95" t="str">
            <v>Port-au-Prince</v>
          </cell>
          <cell r="IC95" t="str">
            <v>Meme</v>
          </cell>
          <cell r="ID95" t="str">
            <v/>
          </cell>
          <cell r="IE95" t="str">
            <v/>
          </cell>
          <cell r="IF95" t="str">
            <v>Non</v>
          </cell>
          <cell r="IG95" t="str">
            <v/>
          </cell>
          <cell r="IH95" t="str">
            <v/>
          </cell>
          <cell r="II95" t="str">
            <v/>
          </cell>
          <cell r="IJ95" t="str">
            <v/>
          </cell>
          <cell r="IK95" t="str">
            <v/>
          </cell>
          <cell r="IL95" t="str">
            <v/>
          </cell>
          <cell r="IM95" t="str">
            <v/>
          </cell>
          <cell r="IN95" t="str">
            <v/>
          </cell>
          <cell r="IO95" t="str">
            <v>Augmentation des prix</v>
          </cell>
          <cell r="IP95">
            <v>0</v>
          </cell>
          <cell r="IQ95">
            <v>0</v>
          </cell>
          <cell r="IR95">
            <v>1</v>
          </cell>
          <cell r="IS95">
            <v>0</v>
          </cell>
          <cell r="IT95">
            <v>0</v>
          </cell>
          <cell r="IU95">
            <v>0</v>
          </cell>
          <cell r="IV95">
            <v>0</v>
          </cell>
          <cell r="IW95">
            <v>0</v>
          </cell>
          <cell r="IX95" t="str">
            <v/>
          </cell>
          <cell r="IY95" t="str">
            <v>Je ne sais pas, je ne souhaite pas répondre</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cell r="JX95" t="str">
            <v/>
          </cell>
          <cell r="JY95" t="str">
            <v/>
          </cell>
          <cell r="JZ95" t="str">
            <v/>
          </cell>
          <cell r="KA95" t="str">
            <v/>
          </cell>
          <cell r="KB95" t="str">
            <v/>
          </cell>
          <cell r="KC95" t="str">
            <v/>
          </cell>
          <cell r="KD95" t="str">
            <v/>
          </cell>
          <cell r="KE95" t="str">
            <v/>
          </cell>
          <cell r="KF95" t="str">
            <v/>
          </cell>
          <cell r="KG95" t="str">
            <v/>
          </cell>
          <cell r="KH95" t="str">
            <v/>
          </cell>
          <cell r="KI95" t="str">
            <v/>
          </cell>
          <cell r="KJ95" t="str">
            <v/>
          </cell>
          <cell r="KK95" t="str">
            <v/>
          </cell>
          <cell r="KL95" t="str">
            <v/>
          </cell>
          <cell r="KM95" t="str">
            <v/>
          </cell>
          <cell r="KN95" t="str">
            <v/>
          </cell>
          <cell r="KO95" t="str">
            <v/>
          </cell>
          <cell r="KP95" t="str">
            <v/>
          </cell>
          <cell r="KQ95" t="str">
            <v/>
          </cell>
          <cell r="KR95" t="str">
            <v/>
          </cell>
          <cell r="KS95" t="str">
            <v/>
          </cell>
          <cell r="KT95" t="str">
            <v/>
          </cell>
          <cell r="KU95" t="str">
            <v/>
          </cell>
          <cell r="KV95" t="str">
            <v/>
          </cell>
          <cell r="KW95" t="str">
            <v/>
          </cell>
          <cell r="KX95" t="str">
            <v/>
          </cell>
          <cell r="KY95" t="str">
            <v/>
          </cell>
          <cell r="KZ95" t="str">
            <v/>
          </cell>
          <cell r="LA95" t="str">
            <v/>
          </cell>
          <cell r="LB95" t="str">
            <v/>
          </cell>
          <cell r="LC95" t="str">
            <v/>
          </cell>
          <cell r="LD95" t="str">
            <v/>
          </cell>
          <cell r="LE95" t="str">
            <v/>
          </cell>
          <cell r="LF95" t="str">
            <v/>
          </cell>
          <cell r="LG95" t="str">
            <v/>
          </cell>
          <cell r="LH95" t="str">
            <v/>
          </cell>
          <cell r="LI95" t="str">
            <v/>
          </cell>
          <cell r="LJ95" t="str">
            <v/>
          </cell>
          <cell r="LK95" t="str">
            <v/>
          </cell>
          <cell r="LL95" t="str">
            <v/>
          </cell>
          <cell r="LM95" t="str">
            <v/>
          </cell>
          <cell r="LN95" t="str">
            <v/>
          </cell>
          <cell r="LO95" t="str">
            <v/>
          </cell>
          <cell r="LP95" t="str">
            <v/>
          </cell>
          <cell r="LQ95" t="str">
            <v/>
          </cell>
          <cell r="LR95" t="str">
            <v/>
          </cell>
          <cell r="LS95" t="str">
            <v/>
          </cell>
          <cell r="LT95" t="str">
            <v/>
          </cell>
          <cell r="LU95" t="str">
            <v/>
          </cell>
          <cell r="LV95" t="str">
            <v/>
          </cell>
          <cell r="LW95" t="str">
            <v/>
          </cell>
          <cell r="LX95" t="str">
            <v/>
          </cell>
          <cell r="LY95" t="str">
            <v/>
          </cell>
          <cell r="LZ95" t="str">
            <v/>
          </cell>
          <cell r="MA95" t="str">
            <v/>
          </cell>
          <cell r="MB95" t="str">
            <v/>
          </cell>
          <cell r="MC95" t="str">
            <v/>
          </cell>
          <cell r="MD95" t="str">
            <v/>
          </cell>
          <cell r="ME95" t="str">
            <v/>
          </cell>
          <cell r="MF95" t="str">
            <v/>
          </cell>
          <cell r="MG95" t="str">
            <v/>
          </cell>
          <cell r="MH95" t="str">
            <v/>
          </cell>
          <cell r="MI95" t="str">
            <v/>
          </cell>
          <cell r="MJ95" t="str">
            <v/>
          </cell>
          <cell r="MK95" t="str">
            <v/>
          </cell>
          <cell r="ML95" t="str">
            <v/>
          </cell>
          <cell r="MM95" t="str">
            <v/>
          </cell>
          <cell r="MN95" t="str">
            <v/>
          </cell>
          <cell r="MO95" t="str">
            <v/>
          </cell>
          <cell r="MP95" t="str">
            <v/>
          </cell>
          <cell r="MQ95" t="str">
            <v/>
          </cell>
          <cell r="MR95" t="str">
            <v/>
          </cell>
          <cell r="MS95" t="str">
            <v/>
          </cell>
          <cell r="MT95" t="str">
            <v/>
          </cell>
          <cell r="MU95" t="str">
            <v/>
          </cell>
          <cell r="MV95" t="str">
            <v/>
          </cell>
          <cell r="MW95" t="str">
            <v/>
          </cell>
          <cell r="MX95" t="str">
            <v/>
          </cell>
          <cell r="MY95" t="str">
            <v/>
          </cell>
          <cell r="MZ95" t="str">
            <v/>
          </cell>
          <cell r="NA95" t="str">
            <v/>
          </cell>
          <cell r="NB95" t="str">
            <v/>
          </cell>
          <cell r="NC95" t="str">
            <v/>
          </cell>
          <cell r="ND95" t="str">
            <v/>
          </cell>
          <cell r="NE95" t="str">
            <v/>
          </cell>
          <cell r="NF95" t="str">
            <v/>
          </cell>
          <cell r="NG95" t="str">
            <v/>
          </cell>
          <cell r="NH95" t="str">
            <v/>
          </cell>
          <cell r="NI95" t="str">
            <v/>
          </cell>
          <cell r="NJ95" t="str">
            <v/>
          </cell>
          <cell r="NK95" t="str">
            <v/>
          </cell>
          <cell r="NL95" t="str">
            <v/>
          </cell>
          <cell r="NM95" t="str">
            <v/>
          </cell>
          <cell r="NN95" t="str">
            <v/>
          </cell>
          <cell r="NO95" t="str">
            <v/>
          </cell>
          <cell r="NP95" t="str">
            <v/>
          </cell>
          <cell r="NQ95" t="str">
            <v/>
          </cell>
          <cell r="NR95" t="str">
            <v/>
          </cell>
          <cell r="NS95" t="str">
            <v/>
          </cell>
          <cell r="NT95" t="str">
            <v/>
          </cell>
          <cell r="NU95" t="str">
            <v/>
          </cell>
          <cell r="NV95" t="str">
            <v/>
          </cell>
          <cell r="NW95" t="str">
            <v/>
          </cell>
          <cell r="NX95" t="str">
            <v/>
          </cell>
          <cell r="NY95" t="str">
            <v/>
          </cell>
          <cell r="NZ95" t="str">
            <v/>
          </cell>
          <cell r="OA95" t="str">
            <v/>
          </cell>
          <cell r="OB95" t="str">
            <v/>
          </cell>
          <cell r="OC95" t="str">
            <v/>
          </cell>
          <cell r="OD95" t="str">
            <v/>
          </cell>
          <cell r="OE95" t="str">
            <v/>
          </cell>
          <cell r="OF95" t="str">
            <v/>
          </cell>
          <cell r="OG95" t="str">
            <v/>
          </cell>
          <cell r="OH95" t="str">
            <v/>
          </cell>
          <cell r="OI95" t="str">
            <v/>
          </cell>
          <cell r="OJ95" t="str">
            <v/>
          </cell>
          <cell r="OK95" t="str">
            <v/>
          </cell>
          <cell r="OL95" t="str">
            <v/>
          </cell>
          <cell r="OM95" t="str">
            <v/>
          </cell>
          <cell r="ON95" t="str">
            <v/>
          </cell>
          <cell r="OO95" t="str">
            <v/>
          </cell>
          <cell r="OP95" t="str">
            <v/>
          </cell>
          <cell r="OQ95" t="str">
            <v/>
          </cell>
          <cell r="OR95" t="str">
            <v/>
          </cell>
          <cell r="OS95" t="str">
            <v/>
          </cell>
          <cell r="OT95" t="str">
            <v/>
          </cell>
          <cell r="OU95" t="str">
            <v/>
          </cell>
          <cell r="OV95" t="str">
            <v/>
          </cell>
          <cell r="OW95" t="str">
            <v/>
          </cell>
          <cell r="OX95" t="str">
            <v/>
          </cell>
          <cell r="OY95" t="str">
            <v/>
          </cell>
          <cell r="OZ95" t="str">
            <v/>
          </cell>
          <cell r="PA95" t="str">
            <v/>
          </cell>
          <cell r="PB95" t="str">
            <v/>
          </cell>
          <cell r="PC95" t="str">
            <v/>
          </cell>
          <cell r="PD95" t="str">
            <v/>
          </cell>
          <cell r="PE95" t="str">
            <v/>
          </cell>
          <cell r="PF95" t="str">
            <v/>
          </cell>
          <cell r="PG95" t="str">
            <v/>
          </cell>
          <cell r="PH95" t="str">
            <v/>
          </cell>
          <cell r="PI95" t="str">
            <v/>
          </cell>
          <cell r="PJ95" t="str">
            <v/>
          </cell>
          <cell r="PK95" t="str">
            <v/>
          </cell>
          <cell r="PL95" t="str">
            <v/>
          </cell>
          <cell r="PM95" t="str">
            <v/>
          </cell>
          <cell r="PN95" t="str">
            <v/>
          </cell>
          <cell r="PO95" t="str">
            <v/>
          </cell>
          <cell r="PP95" t="str">
            <v/>
          </cell>
          <cell r="PQ95" t="str">
            <v/>
          </cell>
          <cell r="PR95" t="str">
            <v/>
          </cell>
          <cell r="PS95" t="str">
            <v/>
          </cell>
          <cell r="PT95" t="str">
            <v/>
          </cell>
          <cell r="PU95" t="str">
            <v/>
          </cell>
          <cell r="PV95" t="str">
            <v/>
          </cell>
          <cell r="PW95" t="str">
            <v/>
          </cell>
          <cell r="PX95" t="str">
            <v/>
          </cell>
          <cell r="PY95" t="str">
            <v/>
          </cell>
          <cell r="PZ95" t="str">
            <v/>
          </cell>
          <cell r="QA95" t="str">
            <v/>
          </cell>
          <cell r="QB95" t="str">
            <v/>
          </cell>
          <cell r="QC95" t="str">
            <v/>
          </cell>
          <cell r="QD95" t="str">
            <v/>
          </cell>
          <cell r="QE95" t="str">
            <v/>
          </cell>
          <cell r="QF95" t="str">
            <v/>
          </cell>
          <cell r="QG95" t="str">
            <v/>
          </cell>
          <cell r="QH95" t="str">
            <v/>
          </cell>
          <cell r="QI95" t="str">
            <v/>
          </cell>
          <cell r="QJ95" t="str">
            <v/>
          </cell>
          <cell r="QK95" t="str">
            <v/>
          </cell>
          <cell r="QL95" t="str">
            <v/>
          </cell>
          <cell r="QM95" t="str">
            <v/>
          </cell>
          <cell r="QN95" t="str">
            <v/>
          </cell>
          <cell r="QO95" t="str">
            <v/>
          </cell>
          <cell r="QP95" t="str">
            <v/>
          </cell>
          <cell r="QQ95" t="str">
            <v/>
          </cell>
          <cell r="QR95" t="str">
            <v/>
          </cell>
          <cell r="QS95" t="str">
            <v/>
          </cell>
          <cell r="QT95" t="str">
            <v/>
          </cell>
          <cell r="QU95" t="str">
            <v/>
          </cell>
          <cell r="QV95" t="str">
            <v/>
          </cell>
          <cell r="QW95" t="str">
            <v/>
          </cell>
          <cell r="QX95" t="str">
            <v/>
          </cell>
          <cell r="QY95" t="str">
            <v/>
          </cell>
          <cell r="QZ95" t="str">
            <v/>
          </cell>
          <cell r="RA95" t="str">
            <v/>
          </cell>
          <cell r="RB95" t="str">
            <v/>
          </cell>
          <cell r="RC95" t="str">
            <v/>
          </cell>
          <cell r="RD95" t="str">
            <v/>
          </cell>
          <cell r="RE95" t="str">
            <v/>
          </cell>
          <cell r="RF95" t="str">
            <v/>
          </cell>
          <cell r="RG95" t="str">
            <v/>
          </cell>
          <cell r="RH95" t="str">
            <v/>
          </cell>
          <cell r="RI95" t="str">
            <v/>
          </cell>
          <cell r="RJ95" t="str">
            <v/>
          </cell>
          <cell r="RK95" t="str">
            <v/>
          </cell>
          <cell r="RL95" t="str">
            <v/>
          </cell>
          <cell r="RM95" t="str">
            <v/>
          </cell>
          <cell r="RN95" t="str">
            <v/>
          </cell>
          <cell r="RO95" t="str">
            <v/>
          </cell>
          <cell r="RP95" t="str">
            <v/>
          </cell>
          <cell r="RQ95" t="str">
            <v/>
          </cell>
          <cell r="RR95" t="str">
            <v/>
          </cell>
          <cell r="RS95" t="str">
            <v/>
          </cell>
          <cell r="RT95" t="str">
            <v/>
          </cell>
          <cell r="RU95" t="str">
            <v/>
          </cell>
          <cell r="RV95" t="str">
            <v/>
          </cell>
          <cell r="RW95" t="str">
            <v/>
          </cell>
          <cell r="RX95" t="str">
            <v/>
          </cell>
          <cell r="RY95" t="str">
            <v/>
          </cell>
          <cell r="RZ95" t="str">
            <v/>
          </cell>
          <cell r="SA95" t="str">
            <v/>
          </cell>
          <cell r="SB95" t="str">
            <v/>
          </cell>
          <cell r="SC95" t="str">
            <v/>
          </cell>
          <cell r="SD95" t="str">
            <v/>
          </cell>
          <cell r="SE95" t="str">
            <v/>
          </cell>
          <cell r="SF95" t="str">
            <v/>
          </cell>
          <cell r="SG95" t="str">
            <v/>
          </cell>
          <cell r="SH95" t="str">
            <v/>
          </cell>
          <cell r="SI95" t="str">
            <v/>
          </cell>
          <cell r="SJ95" t="str">
            <v/>
          </cell>
          <cell r="SK95" t="str">
            <v/>
          </cell>
          <cell r="SL95" t="str">
            <v/>
          </cell>
          <cell r="SM95" t="str">
            <v/>
          </cell>
          <cell r="SN95" t="str">
            <v/>
          </cell>
          <cell r="SO95" t="str">
            <v/>
          </cell>
          <cell r="SP95" t="str">
            <v/>
          </cell>
          <cell r="SQ95" t="str">
            <v/>
          </cell>
          <cell r="SR95" t="str">
            <v/>
          </cell>
          <cell r="SS95" t="str">
            <v/>
          </cell>
          <cell r="ST95" t="str">
            <v/>
          </cell>
          <cell r="SU95" t="str">
            <v/>
          </cell>
          <cell r="SV95" t="str">
            <v/>
          </cell>
          <cell r="SW95" t="str">
            <v/>
          </cell>
          <cell r="SX95" t="str">
            <v/>
          </cell>
          <cell r="SY95" t="str">
            <v/>
          </cell>
          <cell r="SZ95" t="str">
            <v/>
          </cell>
          <cell r="TA95" t="str">
            <v/>
          </cell>
          <cell r="TB95" t="str">
            <v/>
          </cell>
          <cell r="TC95" t="str">
            <v/>
          </cell>
          <cell r="TD95" t="str">
            <v/>
          </cell>
          <cell r="TE95" t="str">
            <v/>
          </cell>
          <cell r="TF95" t="str">
            <v/>
          </cell>
          <cell r="TG95" t="str">
            <v/>
          </cell>
          <cell r="TH95" t="str">
            <v/>
          </cell>
          <cell r="TI95" t="str">
            <v/>
          </cell>
          <cell r="TJ95" t="str">
            <v/>
          </cell>
          <cell r="TK95" t="str">
            <v/>
          </cell>
          <cell r="TL95" t="str">
            <v/>
          </cell>
          <cell r="TM95" t="str">
            <v/>
          </cell>
          <cell r="TN95">
            <v>0</v>
          </cell>
          <cell r="TO95">
            <v>0</v>
          </cell>
          <cell r="TP95">
            <v>0</v>
          </cell>
          <cell r="TQ95">
            <v>0</v>
          </cell>
          <cell r="TR95">
            <v>0</v>
          </cell>
          <cell r="TS95" t="str">
            <v/>
          </cell>
          <cell r="TT95" t="str">
            <v/>
          </cell>
          <cell r="TU95">
            <v>238059313</v>
          </cell>
          <cell r="TV95" t="str">
            <v>85d07d1d-4181-447c-a807-f6c1605259a9</v>
          </cell>
          <cell r="TW95">
            <v>44532.534629629627</v>
          </cell>
          <cell r="TX95" t="str">
            <v/>
          </cell>
          <cell r="TY95" t="str">
            <v/>
          </cell>
          <cell r="TZ95" t="str">
            <v>submitted_via_web</v>
          </cell>
          <cell r="UA95" t="str">
            <v>icsm_haiti</v>
          </cell>
          <cell r="UB95" t="str">
            <v/>
          </cell>
          <cell r="UC95">
            <v>97</v>
          </cell>
          <cell r="UD95" t="str">
            <v/>
          </cell>
        </row>
        <row r="96">
          <cell r="D96">
            <v>44525.543184108799</v>
          </cell>
          <cell r="E96">
            <v>44525.545680671297</v>
          </cell>
          <cell r="F96">
            <v>44525</v>
          </cell>
          <cell r="H96" t="str">
            <v>audit.csv</v>
          </cell>
          <cell r="I96" t="str">
            <v>icsm_haiti</v>
          </cell>
          <cell r="J96" t="str">
            <v/>
          </cell>
          <cell r="K96" t="str">
            <v/>
          </cell>
          <cell r="L96">
            <v>44525</v>
          </cell>
          <cell r="M96" t="str">
            <v>GOAL</v>
          </cell>
          <cell r="N96" t="str">
            <v/>
          </cell>
          <cell r="O96" t="str">
            <v>goal</v>
          </cell>
          <cell r="P96" t="str">
            <v>GOAL</v>
          </cell>
          <cell r="Q96" t="str">
            <v>GOAL</v>
          </cell>
          <cell r="R96" t="str">
            <v>Goal enquêteur 1</v>
          </cell>
          <cell r="S96" t="str">
            <v/>
          </cell>
          <cell r="T96" t="str">
            <v>goal_1</v>
          </cell>
          <cell r="U96" t="str">
            <v>Goal enquêteur 1</v>
          </cell>
          <cell r="V96" t="str">
            <v>Goal enquêteur 1</v>
          </cell>
          <cell r="W96" t="str">
            <v>Ouest</v>
          </cell>
          <cell r="X96" t="str">
            <v>Port-au-Prince</v>
          </cell>
          <cell r="Y96" t="str">
            <v>HT0111</v>
          </cell>
          <cell r="Z96" t="str">
            <v>Port-au-Prince</v>
          </cell>
          <cell r="AA96" t="str">
            <v>1ere Section Turgeau</v>
          </cell>
          <cell r="AB96" t="str">
            <v>HT0111-03</v>
          </cell>
          <cell r="AC96" t="str">
            <v>3e Section Martissant</v>
          </cell>
          <cell r="AD96" t="str">
            <v>Centre-ville de Port-au-Prince / Salomon</v>
          </cell>
          <cell r="AE96" t="str">
            <v/>
          </cell>
          <cell r="AF96" t="str">
            <v>pap_1</v>
          </cell>
          <cell r="AG96" t="str">
            <v>Centre-ville de Port-au-Prince / Salomon</v>
          </cell>
          <cell r="AH96" t="str">
            <v>Centre-ville de Port-au-Prince / Salomon</v>
          </cell>
          <cell r="AI96" t="str">
            <v>Marché Salomon</v>
          </cell>
          <cell r="AJ96" t="str">
            <v/>
          </cell>
          <cell r="AK96" t="str">
            <v>salomon</v>
          </cell>
          <cell r="AL96" t="str">
            <v>Marché Salomon</v>
          </cell>
          <cell r="AM96" t="str">
            <v>Marché Salomon</v>
          </cell>
          <cell r="AN96" t="str">
            <v>Milieu urbain</v>
          </cell>
          <cell r="AO96" t="str">
            <v>Enquête auprès d'un marchand</v>
          </cell>
          <cell r="AP96" t="str">
            <v>Oui</v>
          </cell>
          <cell r="AQ96" t="str">
            <v/>
          </cell>
          <cell r="AR96" t="str">
            <v>Oui</v>
          </cell>
          <cell r="AS96" t="str">
            <v/>
          </cell>
          <cell r="AT96" t="str">
            <v>Homme</v>
          </cell>
          <cell r="AU96">
            <v>44525</v>
          </cell>
          <cell r="AV96">
            <v>44525</v>
          </cell>
          <cell r="AW96" t="str">
            <v>Détaillant mobile</v>
          </cell>
          <cell r="AX96" t="str">
            <v/>
          </cell>
          <cell r="AY96" t="str">
            <v>Charbon de bois</v>
          </cell>
          <cell r="AZ96">
            <v>0</v>
          </cell>
          <cell r="BA96">
            <v>0</v>
          </cell>
          <cell r="BB96">
            <v>1</v>
          </cell>
          <cell r="BC96">
            <v>0</v>
          </cell>
          <cell r="BD96" t="str">
            <v>charbon</v>
          </cell>
          <cell r="BE96" t="str">
            <v>Charbon de bois</v>
          </cell>
          <cell r="BF96" t="str">
            <v>En espèces (Gourde)</v>
          </cell>
          <cell r="BG96">
            <v>1</v>
          </cell>
          <cell r="BH96">
            <v>0</v>
          </cell>
          <cell r="BI96">
            <v>0</v>
          </cell>
          <cell r="BJ96">
            <v>0</v>
          </cell>
          <cell r="BK96">
            <v>0</v>
          </cell>
          <cell r="BL96">
            <v>0</v>
          </cell>
          <cell r="BM96">
            <v>0</v>
          </cell>
          <cell r="BN96">
            <v>0</v>
          </cell>
          <cell r="BO96">
            <v>0</v>
          </cell>
          <cell r="BP96">
            <v>0</v>
          </cell>
          <cell r="BQ96" t="str">
            <v/>
          </cell>
          <cell r="BR96" t="str">
            <v>Je ne sais pas / Je ne souhaite pas répondre</v>
          </cell>
          <cell r="BS96" t="str">
            <v>Moins de 20</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v>75</v>
          </cell>
          <cell r="IE96" t="str">
            <v>Je ne sais pas, je ne souhaite pas répondre</v>
          </cell>
          <cell r="IF96" t="str">
            <v>Je ne sais pas, je ne souhaite pas répondre</v>
          </cell>
          <cell r="IG96" t="str">
            <v/>
          </cell>
          <cell r="IH96" t="str">
            <v/>
          </cell>
          <cell r="II96" t="str">
            <v/>
          </cell>
          <cell r="IJ96" t="str">
            <v/>
          </cell>
          <cell r="IK96" t="str">
            <v/>
          </cell>
          <cell r="IL96" t="str">
            <v/>
          </cell>
          <cell r="IM96" t="str">
            <v/>
          </cell>
          <cell r="IN96" t="str">
            <v/>
          </cell>
          <cell r="IO96" t="str">
            <v>Je ne sais pas, je ne souhaite pas répondre</v>
          </cell>
          <cell r="IP96">
            <v>0</v>
          </cell>
          <cell r="IQ96">
            <v>0</v>
          </cell>
          <cell r="IR96">
            <v>0</v>
          </cell>
          <cell r="IS96">
            <v>0</v>
          </cell>
          <cell r="IT96">
            <v>0</v>
          </cell>
          <cell r="IU96">
            <v>0</v>
          </cell>
          <cell r="IV96">
            <v>0</v>
          </cell>
          <cell r="IW96">
            <v>1</v>
          </cell>
          <cell r="IX96" t="str">
            <v/>
          </cell>
          <cell r="IY96" t="str">
            <v>Je ne sais pas, je ne souhaite pas répondre</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cell r="JX96" t="str">
            <v/>
          </cell>
          <cell r="JY96" t="str">
            <v/>
          </cell>
          <cell r="JZ96" t="str">
            <v/>
          </cell>
          <cell r="KA96" t="str">
            <v/>
          </cell>
          <cell r="KB96" t="str">
            <v/>
          </cell>
          <cell r="KC96" t="str">
            <v/>
          </cell>
          <cell r="KD96" t="str">
            <v/>
          </cell>
          <cell r="KE96" t="str">
            <v/>
          </cell>
          <cell r="KF96" t="str">
            <v/>
          </cell>
          <cell r="KG96" t="str">
            <v/>
          </cell>
          <cell r="KH96" t="str">
            <v/>
          </cell>
          <cell r="KI96" t="str">
            <v/>
          </cell>
          <cell r="KJ96" t="str">
            <v/>
          </cell>
          <cell r="KK96" t="str">
            <v/>
          </cell>
          <cell r="KL96" t="str">
            <v/>
          </cell>
          <cell r="KM96" t="str">
            <v/>
          </cell>
          <cell r="KN96" t="str">
            <v/>
          </cell>
          <cell r="KO96" t="str">
            <v/>
          </cell>
          <cell r="KP96" t="str">
            <v/>
          </cell>
          <cell r="KQ96" t="str">
            <v/>
          </cell>
          <cell r="KR96" t="str">
            <v/>
          </cell>
          <cell r="KS96" t="str">
            <v/>
          </cell>
          <cell r="KT96" t="str">
            <v/>
          </cell>
          <cell r="KU96" t="str">
            <v/>
          </cell>
          <cell r="KV96" t="str">
            <v/>
          </cell>
          <cell r="KW96" t="str">
            <v/>
          </cell>
          <cell r="KX96" t="str">
            <v/>
          </cell>
          <cell r="KY96" t="str">
            <v/>
          </cell>
          <cell r="KZ96" t="str">
            <v/>
          </cell>
          <cell r="LA96" t="str">
            <v/>
          </cell>
          <cell r="LB96" t="str">
            <v/>
          </cell>
          <cell r="LC96" t="str">
            <v/>
          </cell>
          <cell r="LD96" t="str">
            <v/>
          </cell>
          <cell r="LE96" t="str">
            <v/>
          </cell>
          <cell r="LF96" t="str">
            <v/>
          </cell>
          <cell r="LG96" t="str">
            <v/>
          </cell>
          <cell r="LH96" t="str">
            <v/>
          </cell>
          <cell r="LI96" t="str">
            <v/>
          </cell>
          <cell r="LJ96" t="str">
            <v/>
          </cell>
          <cell r="LK96" t="str">
            <v/>
          </cell>
          <cell r="LL96" t="str">
            <v/>
          </cell>
          <cell r="LM96" t="str">
            <v/>
          </cell>
          <cell r="LN96" t="str">
            <v/>
          </cell>
          <cell r="LO96" t="str">
            <v/>
          </cell>
          <cell r="LP96" t="str">
            <v/>
          </cell>
          <cell r="LQ96" t="str">
            <v/>
          </cell>
          <cell r="LR96" t="str">
            <v/>
          </cell>
          <cell r="LS96" t="str">
            <v/>
          </cell>
          <cell r="LT96" t="str">
            <v/>
          </cell>
          <cell r="LU96" t="str">
            <v/>
          </cell>
          <cell r="LV96" t="str">
            <v/>
          </cell>
          <cell r="LW96" t="str">
            <v/>
          </cell>
          <cell r="LX96" t="str">
            <v/>
          </cell>
          <cell r="LY96" t="str">
            <v/>
          </cell>
          <cell r="LZ96" t="str">
            <v/>
          </cell>
          <cell r="MA96" t="str">
            <v/>
          </cell>
          <cell r="MB96" t="str">
            <v/>
          </cell>
          <cell r="MC96" t="str">
            <v/>
          </cell>
          <cell r="MD96" t="str">
            <v/>
          </cell>
          <cell r="ME96" t="str">
            <v/>
          </cell>
          <cell r="MF96" t="str">
            <v/>
          </cell>
          <cell r="MG96" t="str">
            <v/>
          </cell>
          <cell r="MH96" t="str">
            <v/>
          </cell>
          <cell r="MI96" t="str">
            <v/>
          </cell>
          <cell r="MJ96" t="str">
            <v/>
          </cell>
          <cell r="MK96" t="str">
            <v/>
          </cell>
          <cell r="ML96" t="str">
            <v/>
          </cell>
          <cell r="MM96" t="str">
            <v/>
          </cell>
          <cell r="MN96" t="str">
            <v/>
          </cell>
          <cell r="MO96" t="str">
            <v/>
          </cell>
          <cell r="MP96" t="str">
            <v/>
          </cell>
          <cell r="MQ96" t="str">
            <v/>
          </cell>
          <cell r="MR96" t="str">
            <v/>
          </cell>
          <cell r="MS96" t="str">
            <v/>
          </cell>
          <cell r="MT96" t="str">
            <v/>
          </cell>
          <cell r="MU96" t="str">
            <v/>
          </cell>
          <cell r="MV96" t="str">
            <v/>
          </cell>
          <cell r="MW96" t="str">
            <v/>
          </cell>
          <cell r="MX96" t="str">
            <v/>
          </cell>
          <cell r="MY96" t="str">
            <v/>
          </cell>
          <cell r="MZ96" t="str">
            <v/>
          </cell>
          <cell r="NA96" t="str">
            <v/>
          </cell>
          <cell r="NB96" t="str">
            <v/>
          </cell>
          <cell r="NC96" t="str">
            <v/>
          </cell>
          <cell r="ND96" t="str">
            <v/>
          </cell>
          <cell r="NE96" t="str">
            <v/>
          </cell>
          <cell r="NF96" t="str">
            <v/>
          </cell>
          <cell r="NG96" t="str">
            <v/>
          </cell>
          <cell r="NH96" t="str">
            <v/>
          </cell>
          <cell r="NI96" t="str">
            <v/>
          </cell>
          <cell r="NJ96" t="str">
            <v/>
          </cell>
          <cell r="NK96" t="str">
            <v/>
          </cell>
          <cell r="NL96" t="str">
            <v/>
          </cell>
          <cell r="NM96" t="str">
            <v/>
          </cell>
          <cell r="NN96" t="str">
            <v/>
          </cell>
          <cell r="NO96" t="str">
            <v/>
          </cell>
          <cell r="NP96" t="str">
            <v/>
          </cell>
          <cell r="NQ96" t="str">
            <v/>
          </cell>
          <cell r="NR96" t="str">
            <v/>
          </cell>
          <cell r="NS96" t="str">
            <v/>
          </cell>
          <cell r="NT96" t="str">
            <v/>
          </cell>
          <cell r="NU96" t="str">
            <v/>
          </cell>
          <cell r="NV96" t="str">
            <v/>
          </cell>
          <cell r="NW96" t="str">
            <v/>
          </cell>
          <cell r="NX96" t="str">
            <v/>
          </cell>
          <cell r="NY96" t="str">
            <v/>
          </cell>
          <cell r="NZ96" t="str">
            <v/>
          </cell>
          <cell r="OA96" t="str">
            <v/>
          </cell>
          <cell r="OB96" t="str">
            <v/>
          </cell>
          <cell r="OC96" t="str">
            <v/>
          </cell>
          <cell r="OD96" t="str">
            <v/>
          </cell>
          <cell r="OE96" t="str">
            <v/>
          </cell>
          <cell r="OF96" t="str">
            <v/>
          </cell>
          <cell r="OG96" t="str">
            <v/>
          </cell>
          <cell r="OH96" t="str">
            <v/>
          </cell>
          <cell r="OI96" t="str">
            <v/>
          </cell>
          <cell r="OJ96" t="str">
            <v/>
          </cell>
          <cell r="OK96" t="str">
            <v/>
          </cell>
          <cell r="OL96" t="str">
            <v/>
          </cell>
          <cell r="OM96" t="str">
            <v/>
          </cell>
          <cell r="ON96" t="str">
            <v/>
          </cell>
          <cell r="OO96" t="str">
            <v/>
          </cell>
          <cell r="OP96" t="str">
            <v/>
          </cell>
          <cell r="OQ96" t="str">
            <v/>
          </cell>
          <cell r="OR96" t="str">
            <v/>
          </cell>
          <cell r="OS96" t="str">
            <v/>
          </cell>
          <cell r="OT96" t="str">
            <v/>
          </cell>
          <cell r="OU96" t="str">
            <v/>
          </cell>
          <cell r="OV96" t="str">
            <v/>
          </cell>
          <cell r="OW96" t="str">
            <v/>
          </cell>
          <cell r="OX96" t="str">
            <v/>
          </cell>
          <cell r="OY96" t="str">
            <v/>
          </cell>
          <cell r="OZ96" t="str">
            <v/>
          </cell>
          <cell r="PA96" t="str">
            <v/>
          </cell>
          <cell r="PB96" t="str">
            <v/>
          </cell>
          <cell r="PC96" t="str">
            <v/>
          </cell>
          <cell r="PD96" t="str">
            <v/>
          </cell>
          <cell r="PE96" t="str">
            <v/>
          </cell>
          <cell r="PF96" t="str">
            <v/>
          </cell>
          <cell r="PG96" t="str">
            <v/>
          </cell>
          <cell r="PH96" t="str">
            <v/>
          </cell>
          <cell r="PI96" t="str">
            <v/>
          </cell>
          <cell r="PJ96" t="str">
            <v/>
          </cell>
          <cell r="PK96" t="str">
            <v/>
          </cell>
          <cell r="PL96" t="str">
            <v/>
          </cell>
          <cell r="PM96" t="str">
            <v/>
          </cell>
          <cell r="PN96" t="str">
            <v/>
          </cell>
          <cell r="PO96" t="str">
            <v/>
          </cell>
          <cell r="PP96" t="str">
            <v/>
          </cell>
          <cell r="PQ96" t="str">
            <v/>
          </cell>
          <cell r="PR96" t="str">
            <v/>
          </cell>
          <cell r="PS96" t="str">
            <v/>
          </cell>
          <cell r="PT96" t="str">
            <v/>
          </cell>
          <cell r="PU96" t="str">
            <v/>
          </cell>
          <cell r="PV96" t="str">
            <v/>
          </cell>
          <cell r="PW96" t="str">
            <v/>
          </cell>
          <cell r="PX96" t="str">
            <v/>
          </cell>
          <cell r="PY96" t="str">
            <v/>
          </cell>
          <cell r="PZ96" t="str">
            <v/>
          </cell>
          <cell r="QA96" t="str">
            <v/>
          </cell>
          <cell r="QB96" t="str">
            <v/>
          </cell>
          <cell r="QC96" t="str">
            <v/>
          </cell>
          <cell r="QD96" t="str">
            <v/>
          </cell>
          <cell r="QE96" t="str">
            <v/>
          </cell>
          <cell r="QF96" t="str">
            <v/>
          </cell>
          <cell r="QG96" t="str">
            <v/>
          </cell>
          <cell r="QH96" t="str">
            <v/>
          </cell>
          <cell r="QI96" t="str">
            <v/>
          </cell>
          <cell r="QJ96" t="str">
            <v/>
          </cell>
          <cell r="QK96" t="str">
            <v/>
          </cell>
          <cell r="QL96" t="str">
            <v/>
          </cell>
          <cell r="QM96" t="str">
            <v/>
          </cell>
          <cell r="QN96" t="str">
            <v/>
          </cell>
          <cell r="QO96" t="str">
            <v/>
          </cell>
          <cell r="QP96" t="str">
            <v/>
          </cell>
          <cell r="QQ96" t="str">
            <v/>
          </cell>
          <cell r="QR96" t="str">
            <v/>
          </cell>
          <cell r="QS96" t="str">
            <v/>
          </cell>
          <cell r="QT96" t="str">
            <v/>
          </cell>
          <cell r="QU96" t="str">
            <v/>
          </cell>
          <cell r="QV96" t="str">
            <v/>
          </cell>
          <cell r="QW96" t="str">
            <v/>
          </cell>
          <cell r="QX96" t="str">
            <v/>
          </cell>
          <cell r="QY96" t="str">
            <v/>
          </cell>
          <cell r="QZ96" t="str">
            <v/>
          </cell>
          <cell r="RA96" t="str">
            <v/>
          </cell>
          <cell r="RB96" t="str">
            <v/>
          </cell>
          <cell r="RC96" t="str">
            <v/>
          </cell>
          <cell r="RD96" t="str">
            <v/>
          </cell>
          <cell r="RE96" t="str">
            <v/>
          </cell>
          <cell r="RF96" t="str">
            <v/>
          </cell>
          <cell r="RG96" t="str">
            <v/>
          </cell>
          <cell r="RH96" t="str">
            <v/>
          </cell>
          <cell r="RI96" t="str">
            <v/>
          </cell>
          <cell r="RJ96" t="str">
            <v/>
          </cell>
          <cell r="RK96" t="str">
            <v/>
          </cell>
          <cell r="RL96" t="str">
            <v/>
          </cell>
          <cell r="RM96" t="str">
            <v/>
          </cell>
          <cell r="RN96" t="str">
            <v/>
          </cell>
          <cell r="RO96" t="str">
            <v/>
          </cell>
          <cell r="RP96" t="str">
            <v/>
          </cell>
          <cell r="RQ96" t="str">
            <v/>
          </cell>
          <cell r="RR96" t="str">
            <v/>
          </cell>
          <cell r="RS96" t="str">
            <v/>
          </cell>
          <cell r="RT96" t="str">
            <v/>
          </cell>
          <cell r="RU96" t="str">
            <v/>
          </cell>
          <cell r="RV96" t="str">
            <v/>
          </cell>
          <cell r="RW96" t="str">
            <v/>
          </cell>
          <cell r="RX96" t="str">
            <v/>
          </cell>
          <cell r="RY96" t="str">
            <v/>
          </cell>
          <cell r="RZ96" t="str">
            <v/>
          </cell>
          <cell r="SA96" t="str">
            <v/>
          </cell>
          <cell r="SB96" t="str">
            <v/>
          </cell>
          <cell r="SC96" t="str">
            <v/>
          </cell>
          <cell r="SD96" t="str">
            <v/>
          </cell>
          <cell r="SE96" t="str">
            <v/>
          </cell>
          <cell r="SF96" t="str">
            <v/>
          </cell>
          <cell r="SG96" t="str">
            <v/>
          </cell>
          <cell r="SH96" t="str">
            <v/>
          </cell>
          <cell r="SI96" t="str">
            <v/>
          </cell>
          <cell r="SJ96" t="str">
            <v/>
          </cell>
          <cell r="SK96" t="str">
            <v/>
          </cell>
          <cell r="SL96" t="str">
            <v/>
          </cell>
          <cell r="SM96" t="str">
            <v/>
          </cell>
          <cell r="SN96" t="str">
            <v/>
          </cell>
          <cell r="SO96" t="str">
            <v/>
          </cell>
          <cell r="SP96" t="str">
            <v/>
          </cell>
          <cell r="SQ96" t="str">
            <v/>
          </cell>
          <cell r="SR96" t="str">
            <v/>
          </cell>
          <cell r="SS96" t="str">
            <v/>
          </cell>
          <cell r="ST96" t="str">
            <v/>
          </cell>
          <cell r="SU96" t="str">
            <v/>
          </cell>
          <cell r="SV96" t="str">
            <v/>
          </cell>
          <cell r="SW96" t="str">
            <v/>
          </cell>
          <cell r="SX96" t="str">
            <v/>
          </cell>
          <cell r="SY96" t="str">
            <v/>
          </cell>
          <cell r="SZ96" t="str">
            <v/>
          </cell>
          <cell r="TA96" t="str">
            <v/>
          </cell>
          <cell r="TB96" t="str">
            <v/>
          </cell>
          <cell r="TC96" t="str">
            <v/>
          </cell>
          <cell r="TD96" t="str">
            <v/>
          </cell>
          <cell r="TE96" t="str">
            <v/>
          </cell>
          <cell r="TF96" t="str">
            <v/>
          </cell>
          <cell r="TG96" t="str">
            <v/>
          </cell>
          <cell r="TH96" t="str">
            <v/>
          </cell>
          <cell r="TI96" t="str">
            <v/>
          </cell>
          <cell r="TJ96" t="str">
            <v/>
          </cell>
          <cell r="TK96" t="str">
            <v/>
          </cell>
          <cell r="TL96" t="str">
            <v/>
          </cell>
          <cell r="TM96" t="str">
            <v/>
          </cell>
          <cell r="TN96">
            <v>1</v>
          </cell>
          <cell r="TO96">
            <v>1</v>
          </cell>
          <cell r="TP96">
            <v>1</v>
          </cell>
          <cell r="TQ96">
            <v>1</v>
          </cell>
          <cell r="TR96">
            <v>1</v>
          </cell>
          <cell r="TS96" t="str">
            <v/>
          </cell>
          <cell r="TT96" t="str">
            <v/>
          </cell>
          <cell r="TU96">
            <v>238059332</v>
          </cell>
          <cell r="TV96" t="str">
            <v>121c8b95-68da-4988-bd9b-1661a6a20f69</v>
          </cell>
          <cell r="TW96">
            <v>44532.534641203703</v>
          </cell>
          <cell r="TX96" t="str">
            <v/>
          </cell>
          <cell r="TY96" t="str">
            <v/>
          </cell>
          <cell r="TZ96" t="str">
            <v>submitted_via_web</v>
          </cell>
          <cell r="UA96" t="str">
            <v>icsm_haiti</v>
          </cell>
          <cell r="UB96" t="str">
            <v/>
          </cell>
          <cell r="UC96">
            <v>98</v>
          </cell>
          <cell r="UD96" t="str">
            <v/>
          </cell>
        </row>
        <row r="97">
          <cell r="D97">
            <v>44525.548381203713</v>
          </cell>
          <cell r="E97">
            <v>44525.554988449083</v>
          </cell>
          <cell r="F97">
            <v>44525</v>
          </cell>
          <cell r="H97" t="str">
            <v>audit.csv</v>
          </cell>
          <cell r="I97" t="str">
            <v>icsm_haiti</v>
          </cell>
          <cell r="J97" t="str">
            <v/>
          </cell>
          <cell r="K97" t="str">
            <v/>
          </cell>
          <cell r="L97">
            <v>44525</v>
          </cell>
          <cell r="M97" t="str">
            <v>GOAL</v>
          </cell>
          <cell r="N97" t="str">
            <v/>
          </cell>
          <cell r="O97" t="str">
            <v>goal</v>
          </cell>
          <cell r="P97" t="str">
            <v>GOAL</v>
          </cell>
          <cell r="Q97" t="str">
            <v>GOAL</v>
          </cell>
          <cell r="R97" t="str">
            <v>Goal enquêteur 1</v>
          </cell>
          <cell r="S97" t="str">
            <v/>
          </cell>
          <cell r="T97" t="str">
            <v>goal_1</v>
          </cell>
          <cell r="U97" t="str">
            <v>Goal enquêteur 1</v>
          </cell>
          <cell r="V97" t="str">
            <v>Goal enquêteur 1</v>
          </cell>
          <cell r="W97" t="str">
            <v>Ouest</v>
          </cell>
          <cell r="X97" t="str">
            <v>Port-au-Prince</v>
          </cell>
          <cell r="Y97" t="str">
            <v>HT0111</v>
          </cell>
          <cell r="Z97" t="str">
            <v>Port-au-Prince</v>
          </cell>
          <cell r="AA97" t="str">
            <v>1ere Section Turgeau</v>
          </cell>
          <cell r="AB97" t="str">
            <v>HT0111-03</v>
          </cell>
          <cell r="AC97" t="str">
            <v>3e Section Martissant</v>
          </cell>
          <cell r="AD97" t="str">
            <v>Centre-ville de Port-au-Prince / Salomon</v>
          </cell>
          <cell r="AE97" t="str">
            <v/>
          </cell>
          <cell r="AF97" t="str">
            <v>pap_1</v>
          </cell>
          <cell r="AG97" t="str">
            <v>Centre-ville de Port-au-Prince / Salomon</v>
          </cell>
          <cell r="AH97" t="str">
            <v>Centre-ville de Port-au-Prince / Salomon</v>
          </cell>
          <cell r="AI97" t="str">
            <v>Marché Salomon</v>
          </cell>
          <cell r="AJ97" t="str">
            <v/>
          </cell>
          <cell r="AK97" t="str">
            <v>salomon</v>
          </cell>
          <cell r="AL97" t="str">
            <v>Marché Salomon</v>
          </cell>
          <cell r="AM97" t="str">
            <v>Marché Salomon</v>
          </cell>
          <cell r="AN97" t="str">
            <v>Milieu urbain</v>
          </cell>
          <cell r="AO97" t="str">
            <v>Enquête auprès d'un marchand</v>
          </cell>
          <cell r="AP97" t="str">
            <v>Oui</v>
          </cell>
          <cell r="AQ97" t="str">
            <v/>
          </cell>
          <cell r="AR97" t="str">
            <v>Oui</v>
          </cell>
          <cell r="AS97" t="str">
            <v/>
          </cell>
          <cell r="AT97" t="str">
            <v>Femme</v>
          </cell>
          <cell r="AU97">
            <v>44525</v>
          </cell>
          <cell r="AV97">
            <v>44525</v>
          </cell>
          <cell r="AW97" t="str">
            <v>Détaillant mobile</v>
          </cell>
          <cell r="AX97" t="str">
            <v/>
          </cell>
          <cell r="AY97" t="str">
            <v>Produits et Ustensiles d'hygiène et assainissement</v>
          </cell>
          <cell r="AZ97">
            <v>0</v>
          </cell>
          <cell r="BA97">
            <v>1</v>
          </cell>
          <cell r="BB97">
            <v>0</v>
          </cell>
          <cell r="BC97">
            <v>0</v>
          </cell>
          <cell r="BD97" t="str">
            <v>wash</v>
          </cell>
          <cell r="BE97" t="str">
            <v>Produits et Ustensiles d'hygiène et assainissement</v>
          </cell>
          <cell r="BF97" t="str">
            <v>En espèces (Gourde)</v>
          </cell>
          <cell r="BG97">
            <v>1</v>
          </cell>
          <cell r="BH97">
            <v>0</v>
          </cell>
          <cell r="BI97">
            <v>0</v>
          </cell>
          <cell r="BJ97">
            <v>0</v>
          </cell>
          <cell r="BK97">
            <v>0</v>
          </cell>
          <cell r="BL97">
            <v>0</v>
          </cell>
          <cell r="BM97">
            <v>0</v>
          </cell>
          <cell r="BN97">
            <v>0</v>
          </cell>
          <cell r="BO97">
            <v>0</v>
          </cell>
          <cell r="BP97">
            <v>0</v>
          </cell>
          <cell r="BQ97" t="str">
            <v/>
          </cell>
          <cell r="BR97" t="str">
            <v>Je ne sais pas / Je ne souhaite pas répondre</v>
          </cell>
          <cell r="BS97" t="str">
            <v>Je ne sais pas / Je ne souhaite pas répondre</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Papier toilette</v>
          </cell>
          <cell r="EP97">
            <v>0</v>
          </cell>
          <cell r="EQ97">
            <v>0</v>
          </cell>
          <cell r="ER97">
            <v>0</v>
          </cell>
          <cell r="ES97">
            <v>1</v>
          </cell>
          <cell r="ET97">
            <v>0</v>
          </cell>
          <cell r="EU97">
            <v>0</v>
          </cell>
          <cell r="EV97">
            <v>0</v>
          </cell>
          <cell r="EW97">
            <v>0</v>
          </cell>
          <cell r="EX97">
            <v>0</v>
          </cell>
          <cell r="EY97">
            <v>0</v>
          </cell>
          <cell r="EZ97">
            <v>0</v>
          </cell>
          <cell r="FA97" t="str">
            <v/>
          </cell>
          <cell r="FB97" t="str">
            <v/>
          </cell>
          <cell r="FC97" t="str">
            <v/>
          </cell>
          <cell r="FD97" t="str">
            <v/>
          </cell>
          <cell r="FE97" t="str">
            <v/>
          </cell>
          <cell r="FF97" t="str">
            <v/>
          </cell>
          <cell r="FG97" t="str">
            <v/>
          </cell>
          <cell r="FH97" t="str">
            <v/>
          </cell>
          <cell r="FI97" t="str">
            <v/>
          </cell>
          <cell r="FJ97" t="str">
            <v/>
          </cell>
          <cell r="FK97">
            <v>20</v>
          </cell>
          <cell r="FL97" t="str">
            <v>Je ne sais pas, je ne souhaite pas répondre</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Je ne sais pas, je ne souhaite pas répondre</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Non</v>
          </cell>
          <cell r="HX97" t="str">
            <v>Je ne sais pas, je ne souhaite pas répondre</v>
          </cell>
          <cell r="HY97" t="str">
            <v>Oui</v>
          </cell>
          <cell r="HZ97" t="str">
            <v>Ouest</v>
          </cell>
          <cell r="IA97" t="str">
            <v>Meme</v>
          </cell>
          <cell r="IB97" t="str">
            <v>Port-au-Prince</v>
          </cell>
          <cell r="IC97" t="str">
            <v>Meme</v>
          </cell>
          <cell r="ID97" t="str">
            <v/>
          </cell>
          <cell r="IE97" t="str">
            <v/>
          </cell>
          <cell r="IF97" t="str">
            <v>Je ne sais pas, je ne souhaite pas répondre</v>
          </cell>
          <cell r="IG97" t="str">
            <v/>
          </cell>
          <cell r="IH97" t="str">
            <v/>
          </cell>
          <cell r="II97" t="str">
            <v/>
          </cell>
          <cell r="IJ97" t="str">
            <v/>
          </cell>
          <cell r="IK97" t="str">
            <v/>
          </cell>
          <cell r="IL97" t="str">
            <v/>
          </cell>
          <cell r="IM97" t="str">
            <v/>
          </cell>
          <cell r="IN97" t="str">
            <v/>
          </cell>
          <cell r="IO97" t="str">
            <v>Augmentation des prix</v>
          </cell>
          <cell r="IP97">
            <v>0</v>
          </cell>
          <cell r="IQ97">
            <v>0</v>
          </cell>
          <cell r="IR97">
            <v>1</v>
          </cell>
          <cell r="IS97">
            <v>0</v>
          </cell>
          <cell r="IT97">
            <v>0</v>
          </cell>
          <cell r="IU97">
            <v>0</v>
          </cell>
          <cell r="IV97">
            <v>0</v>
          </cell>
          <cell r="IW97">
            <v>0</v>
          </cell>
          <cell r="IX97" t="str">
            <v/>
          </cell>
          <cell r="IY97" t="str">
            <v>Je ne sais pas, je ne souhaite pas répondre</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cell r="JX97" t="str">
            <v/>
          </cell>
          <cell r="JY97" t="str">
            <v/>
          </cell>
          <cell r="JZ97" t="str">
            <v/>
          </cell>
          <cell r="KA97" t="str">
            <v/>
          </cell>
          <cell r="KB97" t="str">
            <v/>
          </cell>
          <cell r="KC97" t="str">
            <v/>
          </cell>
          <cell r="KD97" t="str">
            <v/>
          </cell>
          <cell r="KE97" t="str">
            <v/>
          </cell>
          <cell r="KF97" t="str">
            <v/>
          </cell>
          <cell r="KG97" t="str">
            <v/>
          </cell>
          <cell r="KH97" t="str">
            <v/>
          </cell>
          <cell r="KI97" t="str">
            <v/>
          </cell>
          <cell r="KJ97" t="str">
            <v/>
          </cell>
          <cell r="KK97" t="str">
            <v/>
          </cell>
          <cell r="KL97" t="str">
            <v/>
          </cell>
          <cell r="KM97" t="str">
            <v/>
          </cell>
          <cell r="KN97" t="str">
            <v/>
          </cell>
          <cell r="KO97" t="str">
            <v/>
          </cell>
          <cell r="KP97" t="str">
            <v/>
          </cell>
          <cell r="KQ97" t="str">
            <v/>
          </cell>
          <cell r="KR97" t="str">
            <v/>
          </cell>
          <cell r="KS97" t="str">
            <v/>
          </cell>
          <cell r="KT97" t="str">
            <v/>
          </cell>
          <cell r="KU97" t="str">
            <v/>
          </cell>
          <cell r="KV97" t="str">
            <v/>
          </cell>
          <cell r="KW97" t="str">
            <v/>
          </cell>
          <cell r="KX97" t="str">
            <v/>
          </cell>
          <cell r="KY97" t="str">
            <v/>
          </cell>
          <cell r="KZ97" t="str">
            <v/>
          </cell>
          <cell r="LA97" t="str">
            <v/>
          </cell>
          <cell r="LB97" t="str">
            <v/>
          </cell>
          <cell r="LC97" t="str">
            <v/>
          </cell>
          <cell r="LD97" t="str">
            <v/>
          </cell>
          <cell r="LE97" t="str">
            <v/>
          </cell>
          <cell r="LF97" t="str">
            <v/>
          </cell>
          <cell r="LG97" t="str">
            <v/>
          </cell>
          <cell r="LH97" t="str">
            <v/>
          </cell>
          <cell r="LI97" t="str">
            <v/>
          </cell>
          <cell r="LJ97" t="str">
            <v/>
          </cell>
          <cell r="LK97" t="str">
            <v/>
          </cell>
          <cell r="LL97" t="str">
            <v/>
          </cell>
          <cell r="LM97" t="str">
            <v/>
          </cell>
          <cell r="LN97" t="str">
            <v/>
          </cell>
          <cell r="LO97" t="str">
            <v/>
          </cell>
          <cell r="LP97" t="str">
            <v/>
          </cell>
          <cell r="LQ97" t="str">
            <v/>
          </cell>
          <cell r="LR97" t="str">
            <v/>
          </cell>
          <cell r="LS97" t="str">
            <v/>
          </cell>
          <cell r="LT97" t="str">
            <v/>
          </cell>
          <cell r="LU97" t="str">
            <v/>
          </cell>
          <cell r="LV97" t="str">
            <v/>
          </cell>
          <cell r="LW97" t="str">
            <v/>
          </cell>
          <cell r="LX97" t="str">
            <v/>
          </cell>
          <cell r="LY97" t="str">
            <v/>
          </cell>
          <cell r="LZ97" t="str">
            <v/>
          </cell>
          <cell r="MA97" t="str">
            <v/>
          </cell>
          <cell r="MB97" t="str">
            <v/>
          </cell>
          <cell r="MC97" t="str">
            <v/>
          </cell>
          <cell r="MD97" t="str">
            <v/>
          </cell>
          <cell r="ME97" t="str">
            <v/>
          </cell>
          <cell r="MF97" t="str">
            <v/>
          </cell>
          <cell r="MG97" t="str">
            <v/>
          </cell>
          <cell r="MH97" t="str">
            <v/>
          </cell>
          <cell r="MI97" t="str">
            <v/>
          </cell>
          <cell r="MJ97" t="str">
            <v/>
          </cell>
          <cell r="MK97" t="str">
            <v/>
          </cell>
          <cell r="ML97" t="str">
            <v/>
          </cell>
          <cell r="MM97" t="str">
            <v/>
          </cell>
          <cell r="MN97" t="str">
            <v/>
          </cell>
          <cell r="MO97" t="str">
            <v/>
          </cell>
          <cell r="MP97" t="str">
            <v/>
          </cell>
          <cell r="MQ97" t="str">
            <v/>
          </cell>
          <cell r="MR97" t="str">
            <v/>
          </cell>
          <cell r="MS97" t="str">
            <v/>
          </cell>
          <cell r="MT97" t="str">
            <v/>
          </cell>
          <cell r="MU97" t="str">
            <v/>
          </cell>
          <cell r="MV97" t="str">
            <v/>
          </cell>
          <cell r="MW97" t="str">
            <v/>
          </cell>
          <cell r="MX97" t="str">
            <v/>
          </cell>
          <cell r="MY97" t="str">
            <v/>
          </cell>
          <cell r="MZ97" t="str">
            <v/>
          </cell>
          <cell r="NA97" t="str">
            <v/>
          </cell>
          <cell r="NB97" t="str">
            <v/>
          </cell>
          <cell r="NC97" t="str">
            <v/>
          </cell>
          <cell r="ND97" t="str">
            <v/>
          </cell>
          <cell r="NE97" t="str">
            <v/>
          </cell>
          <cell r="NF97" t="str">
            <v/>
          </cell>
          <cell r="NG97" t="str">
            <v/>
          </cell>
          <cell r="NH97" t="str">
            <v/>
          </cell>
          <cell r="NI97" t="str">
            <v/>
          </cell>
          <cell r="NJ97" t="str">
            <v/>
          </cell>
          <cell r="NK97" t="str">
            <v/>
          </cell>
          <cell r="NL97" t="str">
            <v/>
          </cell>
          <cell r="NM97" t="str">
            <v/>
          </cell>
          <cell r="NN97" t="str">
            <v/>
          </cell>
          <cell r="NO97" t="str">
            <v/>
          </cell>
          <cell r="NP97" t="str">
            <v/>
          </cell>
          <cell r="NQ97" t="str">
            <v/>
          </cell>
          <cell r="NR97" t="str">
            <v/>
          </cell>
          <cell r="NS97" t="str">
            <v/>
          </cell>
          <cell r="NT97" t="str">
            <v/>
          </cell>
          <cell r="NU97" t="str">
            <v/>
          </cell>
          <cell r="NV97" t="str">
            <v/>
          </cell>
          <cell r="NW97" t="str">
            <v/>
          </cell>
          <cell r="NX97" t="str">
            <v/>
          </cell>
          <cell r="NY97" t="str">
            <v/>
          </cell>
          <cell r="NZ97" t="str">
            <v/>
          </cell>
          <cell r="OA97" t="str">
            <v/>
          </cell>
          <cell r="OB97" t="str">
            <v/>
          </cell>
          <cell r="OC97" t="str">
            <v/>
          </cell>
          <cell r="OD97" t="str">
            <v/>
          </cell>
          <cell r="OE97" t="str">
            <v/>
          </cell>
          <cell r="OF97" t="str">
            <v/>
          </cell>
          <cell r="OG97" t="str">
            <v/>
          </cell>
          <cell r="OH97" t="str">
            <v/>
          </cell>
          <cell r="OI97" t="str">
            <v/>
          </cell>
          <cell r="OJ97" t="str">
            <v/>
          </cell>
          <cell r="OK97" t="str">
            <v/>
          </cell>
          <cell r="OL97" t="str">
            <v/>
          </cell>
          <cell r="OM97" t="str">
            <v/>
          </cell>
          <cell r="ON97" t="str">
            <v/>
          </cell>
          <cell r="OO97" t="str">
            <v/>
          </cell>
          <cell r="OP97" t="str">
            <v/>
          </cell>
          <cell r="OQ97" t="str">
            <v/>
          </cell>
          <cell r="OR97" t="str">
            <v/>
          </cell>
          <cell r="OS97" t="str">
            <v/>
          </cell>
          <cell r="OT97" t="str">
            <v/>
          </cell>
          <cell r="OU97" t="str">
            <v/>
          </cell>
          <cell r="OV97" t="str">
            <v/>
          </cell>
          <cell r="OW97" t="str">
            <v/>
          </cell>
          <cell r="OX97" t="str">
            <v/>
          </cell>
          <cell r="OY97" t="str">
            <v/>
          </cell>
          <cell r="OZ97" t="str">
            <v/>
          </cell>
          <cell r="PA97" t="str">
            <v/>
          </cell>
          <cell r="PB97" t="str">
            <v/>
          </cell>
          <cell r="PC97" t="str">
            <v/>
          </cell>
          <cell r="PD97" t="str">
            <v/>
          </cell>
          <cell r="PE97" t="str">
            <v/>
          </cell>
          <cell r="PF97" t="str">
            <v/>
          </cell>
          <cell r="PG97" t="str">
            <v/>
          </cell>
          <cell r="PH97" t="str">
            <v/>
          </cell>
          <cell r="PI97" t="str">
            <v/>
          </cell>
          <cell r="PJ97" t="str">
            <v/>
          </cell>
          <cell r="PK97" t="str">
            <v/>
          </cell>
          <cell r="PL97" t="str">
            <v/>
          </cell>
          <cell r="PM97" t="str">
            <v/>
          </cell>
          <cell r="PN97" t="str">
            <v/>
          </cell>
          <cell r="PO97" t="str">
            <v/>
          </cell>
          <cell r="PP97" t="str">
            <v/>
          </cell>
          <cell r="PQ97" t="str">
            <v/>
          </cell>
          <cell r="PR97" t="str">
            <v/>
          </cell>
          <cell r="PS97" t="str">
            <v/>
          </cell>
          <cell r="PT97" t="str">
            <v/>
          </cell>
          <cell r="PU97" t="str">
            <v/>
          </cell>
          <cell r="PV97" t="str">
            <v/>
          </cell>
          <cell r="PW97" t="str">
            <v/>
          </cell>
          <cell r="PX97" t="str">
            <v/>
          </cell>
          <cell r="PY97" t="str">
            <v/>
          </cell>
          <cell r="PZ97" t="str">
            <v/>
          </cell>
          <cell r="QA97" t="str">
            <v/>
          </cell>
          <cell r="QB97" t="str">
            <v/>
          </cell>
          <cell r="QC97" t="str">
            <v/>
          </cell>
          <cell r="QD97" t="str">
            <v/>
          </cell>
          <cell r="QE97" t="str">
            <v/>
          </cell>
          <cell r="QF97" t="str">
            <v/>
          </cell>
          <cell r="QG97" t="str">
            <v/>
          </cell>
          <cell r="QH97" t="str">
            <v/>
          </cell>
          <cell r="QI97" t="str">
            <v/>
          </cell>
          <cell r="QJ97" t="str">
            <v/>
          </cell>
          <cell r="QK97" t="str">
            <v/>
          </cell>
          <cell r="QL97" t="str">
            <v/>
          </cell>
          <cell r="QM97" t="str">
            <v/>
          </cell>
          <cell r="QN97" t="str">
            <v/>
          </cell>
          <cell r="QO97" t="str">
            <v/>
          </cell>
          <cell r="QP97" t="str">
            <v/>
          </cell>
          <cell r="QQ97" t="str">
            <v/>
          </cell>
          <cell r="QR97" t="str">
            <v/>
          </cell>
          <cell r="QS97" t="str">
            <v/>
          </cell>
          <cell r="QT97" t="str">
            <v/>
          </cell>
          <cell r="QU97" t="str">
            <v/>
          </cell>
          <cell r="QV97" t="str">
            <v/>
          </cell>
          <cell r="QW97" t="str">
            <v/>
          </cell>
          <cell r="QX97" t="str">
            <v/>
          </cell>
          <cell r="QY97" t="str">
            <v/>
          </cell>
          <cell r="QZ97" t="str">
            <v/>
          </cell>
          <cell r="RA97" t="str">
            <v/>
          </cell>
          <cell r="RB97" t="str">
            <v/>
          </cell>
          <cell r="RC97" t="str">
            <v/>
          </cell>
          <cell r="RD97" t="str">
            <v/>
          </cell>
          <cell r="RE97" t="str">
            <v/>
          </cell>
          <cell r="RF97" t="str">
            <v/>
          </cell>
          <cell r="RG97" t="str">
            <v/>
          </cell>
          <cell r="RH97" t="str">
            <v/>
          </cell>
          <cell r="RI97" t="str">
            <v/>
          </cell>
          <cell r="RJ97" t="str">
            <v/>
          </cell>
          <cell r="RK97" t="str">
            <v/>
          </cell>
          <cell r="RL97" t="str">
            <v/>
          </cell>
          <cell r="RM97" t="str">
            <v/>
          </cell>
          <cell r="RN97" t="str">
            <v/>
          </cell>
          <cell r="RO97" t="str">
            <v/>
          </cell>
          <cell r="RP97" t="str">
            <v/>
          </cell>
          <cell r="RQ97" t="str">
            <v/>
          </cell>
          <cell r="RR97" t="str">
            <v/>
          </cell>
          <cell r="RS97" t="str">
            <v/>
          </cell>
          <cell r="RT97" t="str">
            <v/>
          </cell>
          <cell r="RU97" t="str">
            <v/>
          </cell>
          <cell r="RV97" t="str">
            <v/>
          </cell>
          <cell r="RW97" t="str">
            <v/>
          </cell>
          <cell r="RX97" t="str">
            <v/>
          </cell>
          <cell r="RY97" t="str">
            <v/>
          </cell>
          <cell r="RZ97" t="str">
            <v/>
          </cell>
          <cell r="SA97" t="str">
            <v/>
          </cell>
          <cell r="SB97" t="str">
            <v/>
          </cell>
          <cell r="SC97" t="str">
            <v/>
          </cell>
          <cell r="SD97" t="str">
            <v/>
          </cell>
          <cell r="SE97" t="str">
            <v/>
          </cell>
          <cell r="SF97" t="str">
            <v/>
          </cell>
          <cell r="SG97" t="str">
            <v/>
          </cell>
          <cell r="SH97" t="str">
            <v/>
          </cell>
          <cell r="SI97" t="str">
            <v/>
          </cell>
          <cell r="SJ97" t="str">
            <v/>
          </cell>
          <cell r="SK97" t="str">
            <v/>
          </cell>
          <cell r="SL97" t="str">
            <v/>
          </cell>
          <cell r="SM97" t="str">
            <v/>
          </cell>
          <cell r="SN97" t="str">
            <v/>
          </cell>
          <cell r="SO97" t="str">
            <v/>
          </cell>
          <cell r="SP97" t="str">
            <v/>
          </cell>
          <cell r="SQ97" t="str">
            <v/>
          </cell>
          <cell r="SR97" t="str">
            <v/>
          </cell>
          <cell r="SS97" t="str">
            <v/>
          </cell>
          <cell r="ST97" t="str">
            <v/>
          </cell>
          <cell r="SU97" t="str">
            <v/>
          </cell>
          <cell r="SV97" t="str">
            <v/>
          </cell>
          <cell r="SW97" t="str">
            <v/>
          </cell>
          <cell r="SX97" t="str">
            <v/>
          </cell>
          <cell r="SY97" t="str">
            <v/>
          </cell>
          <cell r="SZ97" t="str">
            <v/>
          </cell>
          <cell r="TA97" t="str">
            <v/>
          </cell>
          <cell r="TB97" t="str">
            <v/>
          </cell>
          <cell r="TC97" t="str">
            <v/>
          </cell>
          <cell r="TD97" t="str">
            <v/>
          </cell>
          <cell r="TE97" t="str">
            <v/>
          </cell>
          <cell r="TF97" t="str">
            <v/>
          </cell>
          <cell r="TG97" t="str">
            <v/>
          </cell>
          <cell r="TH97" t="str">
            <v/>
          </cell>
          <cell r="TI97" t="str">
            <v/>
          </cell>
          <cell r="TJ97" t="str">
            <v/>
          </cell>
          <cell r="TK97" t="str">
            <v/>
          </cell>
          <cell r="TL97" t="str">
            <v/>
          </cell>
          <cell r="TM97" t="str">
            <v/>
          </cell>
          <cell r="TN97">
            <v>0</v>
          </cell>
          <cell r="TO97">
            <v>0</v>
          </cell>
          <cell r="TP97">
            <v>0</v>
          </cell>
          <cell r="TQ97">
            <v>0</v>
          </cell>
          <cell r="TR97">
            <v>0</v>
          </cell>
          <cell r="TS97" t="str">
            <v/>
          </cell>
          <cell r="TT97" t="str">
            <v/>
          </cell>
          <cell r="TU97">
            <v>238059347</v>
          </cell>
          <cell r="TV97" t="str">
            <v>bea9f3ce-1e3e-4ad0-b6ea-13cd08fd0e32</v>
          </cell>
          <cell r="TW97">
            <v>44532.53466435185</v>
          </cell>
          <cell r="TX97" t="str">
            <v/>
          </cell>
          <cell r="TY97" t="str">
            <v/>
          </cell>
          <cell r="TZ97" t="str">
            <v>submitted_via_web</v>
          </cell>
          <cell r="UA97" t="str">
            <v>icsm_haiti</v>
          </cell>
          <cell r="UB97" t="str">
            <v/>
          </cell>
          <cell r="UC97">
            <v>99</v>
          </cell>
          <cell r="UD97" t="str">
            <v/>
          </cell>
        </row>
        <row r="98">
          <cell r="D98">
            <v>44526.452386261582</v>
          </cell>
          <cell r="E98">
            <v>44526.470196238428</v>
          </cell>
          <cell r="F98">
            <v>44526</v>
          </cell>
          <cell r="H98" t="str">
            <v>audit.csv</v>
          </cell>
          <cell r="I98" t="str">
            <v>icsm_haiti</v>
          </cell>
          <cell r="J98" t="str">
            <v/>
          </cell>
          <cell r="K98" t="str">
            <v/>
          </cell>
          <cell r="L98">
            <v>44526</v>
          </cell>
          <cell r="M98" t="str">
            <v>GOAL</v>
          </cell>
          <cell r="N98" t="str">
            <v/>
          </cell>
          <cell r="O98" t="str">
            <v>goal</v>
          </cell>
          <cell r="P98" t="str">
            <v>GOAL</v>
          </cell>
          <cell r="Q98" t="str">
            <v>GOAL</v>
          </cell>
          <cell r="R98" t="str">
            <v>Goal enquêteur 1</v>
          </cell>
          <cell r="S98" t="str">
            <v/>
          </cell>
          <cell r="T98" t="str">
            <v>goal_1</v>
          </cell>
          <cell r="U98" t="str">
            <v>Goal enquêteur 1</v>
          </cell>
          <cell r="V98" t="str">
            <v>Goal enquêteur 1</v>
          </cell>
          <cell r="W98" t="str">
            <v>Ouest</v>
          </cell>
          <cell r="X98" t="str">
            <v>Port-au-Prince</v>
          </cell>
          <cell r="Y98" t="str">
            <v>HT0111</v>
          </cell>
          <cell r="Z98" t="str">
            <v>Port-au-Prince</v>
          </cell>
          <cell r="AA98" t="str">
            <v>1ere Section Turgeau</v>
          </cell>
          <cell r="AB98" t="str">
            <v>HT0111-03</v>
          </cell>
          <cell r="AC98" t="str">
            <v>3e Section Martissant</v>
          </cell>
          <cell r="AD98" t="str">
            <v>Centre-ville de Port-au-Prince / Salomon</v>
          </cell>
          <cell r="AE98" t="str">
            <v/>
          </cell>
          <cell r="AF98" t="str">
            <v>pap_1</v>
          </cell>
          <cell r="AG98" t="str">
            <v>Centre-ville de Port-au-Prince / Salomon</v>
          </cell>
          <cell r="AH98" t="str">
            <v>Centre-ville de Port-au-Prince / Salomon</v>
          </cell>
          <cell r="AI98" t="str">
            <v>Marché Salomon</v>
          </cell>
          <cell r="AJ98" t="str">
            <v/>
          </cell>
          <cell r="AK98" t="str">
            <v>salomon</v>
          </cell>
          <cell r="AL98" t="str">
            <v>Marché Salomon</v>
          </cell>
          <cell r="AM98" t="str">
            <v>Marché Salomon</v>
          </cell>
          <cell r="AN98" t="str">
            <v>Milieu urbain</v>
          </cell>
          <cell r="AO98" t="str">
            <v>Enquête auprès d'un client (pour l'eau de boisson et la situation sécuritaire)</v>
          </cell>
          <cell r="AP98" t="str">
            <v>Oui</v>
          </cell>
          <cell r="AQ98" t="str">
            <v/>
          </cell>
          <cell r="AR98" t="str">
            <v>Oui</v>
          </cell>
          <cell r="AS98" t="str">
            <v/>
          </cell>
          <cell r="AT98" t="str">
            <v>Femme</v>
          </cell>
          <cell r="AU98">
            <v>44526</v>
          </cell>
          <cell r="AV98">
            <v>44526</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Oui</v>
          </cell>
          <cell r="JG98" t="str">
            <v>Oui, je vais parfois/souvent chercher l'eau</v>
          </cell>
          <cell r="JH98" t="str">
            <v>source aménagée (borne fontaine, pompe, etc.)</v>
          </cell>
          <cell r="JI98" t="str">
            <v/>
          </cell>
          <cell r="JJ98" t="str">
            <v>source</v>
          </cell>
          <cell r="JK98" t="str">
            <v>tiyo piblik (bòn fontèn, Pi avèk ponp manyèl,...)</v>
          </cell>
          <cell r="JL98" t="str">
            <v>tiyo piblik (bòn fontèn, Pi avèk ponp manyèl,...)</v>
          </cell>
          <cell r="JM98" t="str">
            <v>Les autres points d'eau ne sont pas fonctionnels</v>
          </cell>
          <cell r="JN98" t="str">
            <v/>
          </cell>
          <cell r="JO98" t="str">
            <v>Entre 30 min et 1h au total</v>
          </cell>
          <cell r="JP98" t="str">
            <v>gros bidon de 5 gallons (18,9 L)</v>
          </cell>
          <cell r="JQ98" t="str">
            <v>5gal</v>
          </cell>
          <cell r="JR98" t="str">
            <v>bidon ki vo 5 galon (18,9L)</v>
          </cell>
          <cell r="JS98" t="str">
            <v/>
          </cell>
          <cell r="JT98" t="str">
            <v/>
          </cell>
          <cell r="JU98" t="str">
            <v/>
          </cell>
          <cell r="JV98" t="str">
            <v/>
          </cell>
          <cell r="JW98" t="str">
            <v/>
          </cell>
          <cell r="JX98">
            <v>20</v>
          </cell>
          <cell r="JY98">
            <v>4</v>
          </cell>
          <cell r="JZ98" t="str">
            <v/>
          </cell>
          <cell r="KA98" t="str">
            <v>NA</v>
          </cell>
          <cell r="KB98">
            <v>4</v>
          </cell>
          <cell r="KC98" t="str">
            <v>Oui</v>
          </cell>
          <cell r="KD98" t="str">
            <v/>
          </cell>
          <cell r="KE98" t="str">
            <v>Oui</v>
          </cell>
          <cell r="KF98" t="str">
            <v>Problèmes de transport</v>
          </cell>
          <cell r="KG98">
            <v>0</v>
          </cell>
          <cell r="KH98">
            <v>1</v>
          </cell>
          <cell r="KI98">
            <v>0</v>
          </cell>
          <cell r="KJ98">
            <v>0</v>
          </cell>
          <cell r="KK98">
            <v>0</v>
          </cell>
          <cell r="KL98">
            <v>0</v>
          </cell>
          <cell r="KM98">
            <v>0</v>
          </cell>
          <cell r="KN98">
            <v>0</v>
          </cell>
          <cell r="KO98">
            <v>0</v>
          </cell>
          <cell r="KP98">
            <v>0</v>
          </cell>
          <cell r="KQ98">
            <v>0</v>
          </cell>
          <cell r="KR98" t="str">
            <v/>
          </cell>
          <cell r="KS98" t="str">
            <v>Non</v>
          </cell>
          <cell r="KT98" t="str">
            <v/>
          </cell>
          <cell r="KU98" t="str">
            <v/>
          </cell>
          <cell r="KV98" t="str">
            <v/>
          </cell>
          <cell r="KW98" t="str">
            <v/>
          </cell>
          <cell r="KX98" t="str">
            <v/>
          </cell>
          <cell r="KY98" t="str">
            <v/>
          </cell>
          <cell r="KZ98" t="str">
            <v/>
          </cell>
          <cell r="LA98" t="str">
            <v/>
          </cell>
          <cell r="LB98" t="str">
            <v/>
          </cell>
          <cell r="LC98" t="str">
            <v/>
          </cell>
          <cell r="LD98" t="str">
            <v/>
          </cell>
          <cell r="LE98" t="str">
            <v/>
          </cell>
          <cell r="LF98" t="str">
            <v/>
          </cell>
          <cell r="LG98">
            <v>6</v>
          </cell>
          <cell r="LH98" t="str">
            <v>Riz Haricot noir</v>
          </cell>
          <cell r="LI98">
            <v>0</v>
          </cell>
          <cell r="LJ98">
            <v>1</v>
          </cell>
          <cell r="LK98">
            <v>0</v>
          </cell>
          <cell r="LL98">
            <v>0</v>
          </cell>
          <cell r="LM98">
            <v>0</v>
          </cell>
          <cell r="LN98">
            <v>1</v>
          </cell>
          <cell r="LO98">
            <v>0</v>
          </cell>
          <cell r="LP98">
            <v>0</v>
          </cell>
          <cell r="LQ98">
            <v>0</v>
          </cell>
          <cell r="LR98">
            <v>0</v>
          </cell>
          <cell r="LS98" t="str">
            <v/>
          </cell>
          <cell r="LT98">
            <v>5</v>
          </cell>
          <cell r="LU98" t="str">
            <v/>
          </cell>
          <cell r="LV98" t="str">
            <v/>
          </cell>
          <cell r="LW98" t="str">
            <v/>
          </cell>
          <cell r="LX98">
            <v>8</v>
          </cell>
          <cell r="LY98" t="str">
            <v/>
          </cell>
          <cell r="LZ98" t="str">
            <v/>
          </cell>
          <cell r="MA98" t="str">
            <v>Savon lessive Dentifrice Chlore en grain Bokit</v>
          </cell>
          <cell r="MB98">
            <v>0</v>
          </cell>
          <cell r="MC98">
            <v>1</v>
          </cell>
          <cell r="MD98">
            <v>0</v>
          </cell>
          <cell r="ME98">
            <v>1</v>
          </cell>
          <cell r="MF98">
            <v>1</v>
          </cell>
          <cell r="MG98">
            <v>0</v>
          </cell>
          <cell r="MH98">
            <v>0</v>
          </cell>
          <cell r="MI98">
            <v>1</v>
          </cell>
          <cell r="MJ98">
            <v>0</v>
          </cell>
          <cell r="MK98">
            <v>0</v>
          </cell>
          <cell r="ML98" t="str">
            <v/>
          </cell>
          <cell r="MM98">
            <v>24</v>
          </cell>
          <cell r="MN98" t="str">
            <v/>
          </cell>
          <cell r="MO98">
            <v>24</v>
          </cell>
          <cell r="MP98">
            <v>2</v>
          </cell>
          <cell r="MQ98" t="str">
            <v/>
          </cell>
          <cell r="MR98" t="str">
            <v/>
          </cell>
          <cell r="MS98">
            <v>1</v>
          </cell>
          <cell r="MT98" t="str">
            <v>Aucun</v>
          </cell>
          <cell r="MU98">
            <v>0</v>
          </cell>
          <cell r="MV98">
            <v>0</v>
          </cell>
          <cell r="MW98">
            <v>0</v>
          </cell>
          <cell r="MX98">
            <v>0</v>
          </cell>
          <cell r="MY98">
            <v>0</v>
          </cell>
          <cell r="MZ98">
            <v>0</v>
          </cell>
          <cell r="NA98">
            <v>0</v>
          </cell>
          <cell r="NB98">
            <v>0</v>
          </cell>
          <cell r="NC98">
            <v>0</v>
          </cell>
          <cell r="ND98">
            <v>0</v>
          </cell>
          <cell r="NE98">
            <v>0</v>
          </cell>
          <cell r="NF98">
            <v>0</v>
          </cell>
          <cell r="NG98">
            <v>1</v>
          </cell>
          <cell r="NH98" t="str">
            <v/>
          </cell>
          <cell r="NI98" t="str">
            <v/>
          </cell>
          <cell r="NJ98" t="str">
            <v/>
          </cell>
          <cell r="NK98" t="str">
            <v/>
          </cell>
          <cell r="NL98" t="str">
            <v/>
          </cell>
          <cell r="NM98" t="str">
            <v/>
          </cell>
          <cell r="NN98" t="str">
            <v/>
          </cell>
          <cell r="NO98" t="str">
            <v/>
          </cell>
          <cell r="NP98" t="str">
            <v/>
          </cell>
          <cell r="NQ98" t="str">
            <v/>
          </cell>
          <cell r="NR98" t="str">
            <v/>
          </cell>
          <cell r="NS98" t="str">
            <v>Assiette Cuillère pour manger Cuillère de service Casserole</v>
          </cell>
          <cell r="NT98">
            <v>0</v>
          </cell>
          <cell r="NU98">
            <v>1</v>
          </cell>
          <cell r="NV98">
            <v>0</v>
          </cell>
          <cell r="NW98">
            <v>0</v>
          </cell>
          <cell r="NX98">
            <v>1</v>
          </cell>
          <cell r="NY98">
            <v>1</v>
          </cell>
          <cell r="NZ98">
            <v>1</v>
          </cell>
          <cell r="OA98">
            <v>0</v>
          </cell>
          <cell r="OB98">
            <v>0</v>
          </cell>
          <cell r="OC98">
            <v>0</v>
          </cell>
          <cell r="OD98">
            <v>0</v>
          </cell>
          <cell r="OE98" t="str">
            <v/>
          </cell>
          <cell r="OF98">
            <v>2</v>
          </cell>
          <cell r="OG98" t="str">
            <v/>
          </cell>
          <cell r="OH98" t="str">
            <v/>
          </cell>
          <cell r="OI98">
            <v>12</v>
          </cell>
          <cell r="OJ98">
            <v>24</v>
          </cell>
          <cell r="OK98">
            <v>3</v>
          </cell>
          <cell r="OL98" t="str">
            <v/>
          </cell>
          <cell r="OM98" t="str">
            <v/>
          </cell>
          <cell r="ON98" t="str">
            <v>Autres (précisez)</v>
          </cell>
          <cell r="OO98">
            <v>0</v>
          </cell>
          <cell r="OP98">
            <v>0</v>
          </cell>
          <cell r="OQ98">
            <v>0</v>
          </cell>
          <cell r="OR98">
            <v>0</v>
          </cell>
          <cell r="OS98">
            <v>0</v>
          </cell>
          <cell r="OT98">
            <v>0</v>
          </cell>
          <cell r="OU98">
            <v>0</v>
          </cell>
          <cell r="OV98">
            <v>1</v>
          </cell>
          <cell r="OW98">
            <v>0</v>
          </cell>
          <cell r="OX98" t="str">
            <v>Jus de citron</v>
          </cell>
          <cell r="OY98" t="str">
            <v>Sifflet</v>
          </cell>
          <cell r="OZ98">
            <v>0</v>
          </cell>
          <cell r="PA98">
            <v>0</v>
          </cell>
          <cell r="PB98">
            <v>1</v>
          </cell>
          <cell r="PC98">
            <v>0</v>
          </cell>
          <cell r="PD98">
            <v>0</v>
          </cell>
          <cell r="PE98">
            <v>0</v>
          </cell>
          <cell r="PF98" t="str">
            <v/>
          </cell>
          <cell r="PG98" t="str">
            <v/>
          </cell>
          <cell r="PH98">
            <v>0</v>
          </cell>
          <cell r="PI98" t="str">
            <v/>
          </cell>
          <cell r="PJ98" t="str">
            <v>Pioche Pelles Râteau Brouette</v>
          </cell>
          <cell r="PK98">
            <v>1</v>
          </cell>
          <cell r="PL98">
            <v>1</v>
          </cell>
          <cell r="PM98">
            <v>0</v>
          </cell>
          <cell r="PN98">
            <v>1</v>
          </cell>
          <cell r="PO98">
            <v>0</v>
          </cell>
          <cell r="PP98">
            <v>1</v>
          </cell>
          <cell r="PQ98">
            <v>0</v>
          </cell>
          <cell r="PR98">
            <v>0</v>
          </cell>
          <cell r="PS98">
            <v>0</v>
          </cell>
          <cell r="PT98" t="str">
            <v>Pelles</v>
          </cell>
          <cell r="PU98">
            <v>1</v>
          </cell>
          <cell r="PV98">
            <v>0</v>
          </cell>
          <cell r="PW98">
            <v>0</v>
          </cell>
          <cell r="PX98">
            <v>0</v>
          </cell>
          <cell r="PY98">
            <v>0</v>
          </cell>
          <cell r="PZ98">
            <v>0</v>
          </cell>
          <cell r="QA98">
            <v>0</v>
          </cell>
          <cell r="QB98">
            <v>0</v>
          </cell>
          <cell r="QC98">
            <v>0</v>
          </cell>
          <cell r="QD98" t="str">
            <v>Râteau</v>
          </cell>
          <cell r="QE98">
            <v>0</v>
          </cell>
          <cell r="QF98">
            <v>1</v>
          </cell>
          <cell r="QG98">
            <v>0</v>
          </cell>
          <cell r="QH98">
            <v>0</v>
          </cell>
          <cell r="QI98">
            <v>0</v>
          </cell>
          <cell r="QJ98">
            <v>0</v>
          </cell>
          <cell r="QK98">
            <v>0</v>
          </cell>
          <cell r="QL98">
            <v>0</v>
          </cell>
          <cell r="QM98">
            <v>0</v>
          </cell>
          <cell r="QN98" t="str">
            <v/>
          </cell>
          <cell r="QO98" t="str">
            <v/>
          </cell>
          <cell r="QP98" t="str">
            <v/>
          </cell>
          <cell r="QQ98" t="str">
            <v/>
          </cell>
          <cell r="QR98" t="str">
            <v/>
          </cell>
          <cell r="QS98" t="str">
            <v/>
          </cell>
          <cell r="QT98" t="str">
            <v/>
          </cell>
          <cell r="QU98" t="str">
            <v/>
          </cell>
          <cell r="QV98" t="str">
            <v/>
          </cell>
          <cell r="QW98" t="str">
            <v/>
          </cell>
          <cell r="QX98" t="str">
            <v>Brouette</v>
          </cell>
          <cell r="QY98">
            <v>0</v>
          </cell>
          <cell r="QZ98">
            <v>0</v>
          </cell>
          <cell r="RA98">
            <v>0</v>
          </cell>
          <cell r="RB98">
            <v>0</v>
          </cell>
          <cell r="RC98">
            <v>0</v>
          </cell>
          <cell r="RD98">
            <v>1</v>
          </cell>
          <cell r="RE98">
            <v>0</v>
          </cell>
          <cell r="RF98">
            <v>0</v>
          </cell>
          <cell r="RG98">
            <v>0</v>
          </cell>
          <cell r="RH98" t="str">
            <v/>
          </cell>
          <cell r="RI98" t="str">
            <v/>
          </cell>
          <cell r="RJ98" t="str">
            <v/>
          </cell>
          <cell r="RK98" t="str">
            <v/>
          </cell>
          <cell r="RL98" t="str">
            <v/>
          </cell>
          <cell r="RM98" t="str">
            <v/>
          </cell>
          <cell r="RN98" t="str">
            <v/>
          </cell>
          <cell r="RO98" t="str">
            <v/>
          </cell>
          <cell r="RP98" t="str">
            <v/>
          </cell>
          <cell r="RQ98" t="str">
            <v/>
          </cell>
          <cell r="RR98" t="str">
            <v>Pioche</v>
          </cell>
          <cell r="RS98">
            <v>0</v>
          </cell>
          <cell r="RT98">
            <v>0</v>
          </cell>
          <cell r="RU98">
            <v>0</v>
          </cell>
          <cell r="RV98">
            <v>1</v>
          </cell>
          <cell r="RW98">
            <v>0</v>
          </cell>
          <cell r="RX98">
            <v>0</v>
          </cell>
          <cell r="RY98">
            <v>0</v>
          </cell>
          <cell r="RZ98">
            <v>0</v>
          </cell>
          <cell r="SA98">
            <v>0</v>
          </cell>
          <cell r="SB98" t="str">
            <v/>
          </cell>
          <cell r="SC98" t="str">
            <v/>
          </cell>
          <cell r="SD98" t="str">
            <v/>
          </cell>
          <cell r="SE98" t="str">
            <v/>
          </cell>
          <cell r="SF98" t="str">
            <v/>
          </cell>
          <cell r="SG98" t="str">
            <v/>
          </cell>
          <cell r="SH98" t="str">
            <v/>
          </cell>
          <cell r="SI98" t="str">
            <v/>
          </cell>
          <cell r="SJ98" t="str">
            <v/>
          </cell>
          <cell r="SK98" t="str">
            <v/>
          </cell>
          <cell r="SL98" t="str">
            <v>Sac à dos Paiement frais scolaire (paiement uniforme,…)</v>
          </cell>
          <cell r="SM98">
            <v>1</v>
          </cell>
          <cell r="SN98">
            <v>1</v>
          </cell>
          <cell r="SO98">
            <v>0</v>
          </cell>
          <cell r="SP98">
            <v>0</v>
          </cell>
          <cell r="SQ98">
            <v>0</v>
          </cell>
          <cell r="SR98">
            <v>0</v>
          </cell>
          <cell r="SS98" t="str">
            <v>Sac à dos</v>
          </cell>
          <cell r="ST98">
            <v>1</v>
          </cell>
          <cell r="SU98">
            <v>0</v>
          </cell>
          <cell r="SV98">
            <v>0</v>
          </cell>
          <cell r="SW98">
            <v>0</v>
          </cell>
          <cell r="SX98">
            <v>0</v>
          </cell>
          <cell r="SY98">
            <v>0</v>
          </cell>
          <cell r="SZ98" t="str">
            <v/>
          </cell>
          <cell r="TA98" t="str">
            <v/>
          </cell>
          <cell r="TB98" t="str">
            <v/>
          </cell>
          <cell r="TC98" t="str">
            <v/>
          </cell>
          <cell r="TD98" t="str">
            <v/>
          </cell>
          <cell r="TE98" t="str">
            <v/>
          </cell>
          <cell r="TF98" t="str">
            <v/>
          </cell>
          <cell r="TG98" t="str">
            <v/>
          </cell>
          <cell r="TH98" t="str">
            <v/>
          </cell>
          <cell r="TI98" t="str">
            <v/>
          </cell>
          <cell r="TJ98" t="str">
            <v/>
          </cell>
          <cell r="TK98" t="str">
            <v/>
          </cell>
          <cell r="TL98" t="str">
            <v/>
          </cell>
          <cell r="TM98" t="str">
            <v/>
          </cell>
          <cell r="TN98">
            <v>0</v>
          </cell>
          <cell r="TO98">
            <v>0</v>
          </cell>
          <cell r="TP98">
            <v>0</v>
          </cell>
          <cell r="TQ98">
            <v>0</v>
          </cell>
          <cell r="TR98">
            <v>0</v>
          </cell>
          <cell r="TS98" t="str">
            <v>Il faudrait une visite au niveau du point d'eau a Siko</v>
          </cell>
          <cell r="TT98" t="str">
            <v/>
          </cell>
          <cell r="TU98">
            <v>238059361</v>
          </cell>
          <cell r="TV98" t="str">
            <v>f6386550-3981-45d4-a87d-007527c9fd59</v>
          </cell>
          <cell r="TW98">
            <v>44532.534675925926</v>
          </cell>
          <cell r="TX98" t="str">
            <v/>
          </cell>
          <cell r="TY98" t="str">
            <v/>
          </cell>
          <cell r="TZ98" t="str">
            <v>submitted_via_web</v>
          </cell>
          <cell r="UA98" t="str">
            <v>icsm_haiti</v>
          </cell>
          <cell r="UB98" t="str">
            <v/>
          </cell>
          <cell r="UC98">
            <v>100</v>
          </cell>
          <cell r="UD98" t="str">
            <v/>
          </cell>
        </row>
        <row r="99">
          <cell r="D99">
            <v>44526.474686296293</v>
          </cell>
          <cell r="E99">
            <v>44526.485350717587</v>
          </cell>
          <cell r="F99">
            <v>44526</v>
          </cell>
          <cell r="H99" t="str">
            <v>audit.csv</v>
          </cell>
          <cell r="I99" t="str">
            <v>icsm_haiti</v>
          </cell>
          <cell r="J99" t="str">
            <v/>
          </cell>
          <cell r="K99" t="str">
            <v/>
          </cell>
          <cell r="L99">
            <v>44526</v>
          </cell>
          <cell r="M99" t="str">
            <v>GOAL</v>
          </cell>
          <cell r="N99" t="str">
            <v/>
          </cell>
          <cell r="O99" t="str">
            <v>goal</v>
          </cell>
          <cell r="P99" t="str">
            <v>GOAL</v>
          </cell>
          <cell r="Q99" t="str">
            <v>GOAL</v>
          </cell>
          <cell r="R99" t="str">
            <v>Goal enquêteur 1</v>
          </cell>
          <cell r="S99" t="str">
            <v/>
          </cell>
          <cell r="T99" t="str">
            <v>goal_1</v>
          </cell>
          <cell r="U99" t="str">
            <v>Goal enquêteur 1</v>
          </cell>
          <cell r="V99" t="str">
            <v>Goal enquêteur 1</v>
          </cell>
          <cell r="W99" t="str">
            <v>Ouest</v>
          </cell>
          <cell r="X99" t="str">
            <v>Port-au-Prince</v>
          </cell>
          <cell r="Y99" t="str">
            <v>HT0111</v>
          </cell>
          <cell r="Z99" t="str">
            <v>Port-au-Prince</v>
          </cell>
          <cell r="AA99" t="str">
            <v>1ere Section Turgeau</v>
          </cell>
          <cell r="AB99" t="str">
            <v>HT0111-03</v>
          </cell>
          <cell r="AC99" t="str">
            <v>3e Section Martissant</v>
          </cell>
          <cell r="AD99" t="str">
            <v>Centre-ville de Port-au-Prince / Salomon</v>
          </cell>
          <cell r="AE99" t="str">
            <v/>
          </cell>
          <cell r="AF99" t="str">
            <v>pap_1</v>
          </cell>
          <cell r="AG99" t="str">
            <v>Centre-ville de Port-au-Prince / Salomon</v>
          </cell>
          <cell r="AH99" t="str">
            <v>Centre-ville de Port-au-Prince / Salomon</v>
          </cell>
          <cell r="AI99" t="str">
            <v>Marché Salomon</v>
          </cell>
          <cell r="AJ99" t="str">
            <v/>
          </cell>
          <cell r="AK99" t="str">
            <v>salomon</v>
          </cell>
          <cell r="AL99" t="str">
            <v>Marché Salomon</v>
          </cell>
          <cell r="AM99" t="str">
            <v>Marché Salomon</v>
          </cell>
          <cell r="AN99" t="str">
            <v>Milieu urbain</v>
          </cell>
          <cell r="AO99" t="str">
            <v>Enquête auprès d'un client (pour l'eau de boisson et la situation sécuritaire)</v>
          </cell>
          <cell r="AP99" t="str">
            <v>Oui</v>
          </cell>
          <cell r="AQ99" t="str">
            <v/>
          </cell>
          <cell r="AR99" t="str">
            <v>Oui</v>
          </cell>
          <cell r="AS99" t="str">
            <v/>
          </cell>
          <cell r="AT99" t="str">
            <v>Homme</v>
          </cell>
          <cell r="AU99">
            <v>44526</v>
          </cell>
          <cell r="AV99">
            <v>44526</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Oui</v>
          </cell>
          <cell r="JG99" t="str">
            <v>Oui, je vais parfois/souvent chercher l'eau</v>
          </cell>
          <cell r="JH99" t="str">
            <v>boutique ou kiosque privé</v>
          </cell>
          <cell r="JI99" t="str">
            <v/>
          </cell>
          <cell r="JJ99" t="str">
            <v>boutique</v>
          </cell>
          <cell r="JK99" t="str">
            <v>boutik / kiòs priwe</v>
          </cell>
          <cell r="JL99" t="str">
            <v>boutik / kiòs priwe</v>
          </cell>
          <cell r="JM99" t="str">
            <v>Les autres points d'eau ne sont pas fonctionnels</v>
          </cell>
          <cell r="JN99" t="str">
            <v/>
          </cell>
          <cell r="JO99" t="str">
            <v>Moins de 15 min au total</v>
          </cell>
          <cell r="JP99" t="str">
            <v>gros bidon de 5 gallons (18,9 L)</v>
          </cell>
          <cell r="JQ99" t="str">
            <v>5gal</v>
          </cell>
          <cell r="JR99" t="str">
            <v>bidon ki vo 5 galon (18,9L)</v>
          </cell>
          <cell r="JS99" t="str">
            <v/>
          </cell>
          <cell r="JT99" t="str">
            <v/>
          </cell>
          <cell r="JU99" t="str">
            <v/>
          </cell>
          <cell r="JV99" t="str">
            <v/>
          </cell>
          <cell r="JW99" t="str">
            <v/>
          </cell>
          <cell r="JX99">
            <v>50</v>
          </cell>
          <cell r="JY99">
            <v>10</v>
          </cell>
          <cell r="JZ99" t="str">
            <v/>
          </cell>
          <cell r="KA99" t="str">
            <v>NA</v>
          </cell>
          <cell r="KB99">
            <v>10</v>
          </cell>
          <cell r="KC99" t="str">
            <v>Oui</v>
          </cell>
          <cell r="KD99" t="str">
            <v/>
          </cell>
          <cell r="KE99" t="str">
            <v>Oui</v>
          </cell>
          <cell r="KF99" t="str">
            <v>Problèmes de transport Le marchand d'eau n'est pas venu à temps / Le marchand n'avait plus d'eau</v>
          </cell>
          <cell r="KG99">
            <v>0</v>
          </cell>
          <cell r="KH99">
            <v>1</v>
          </cell>
          <cell r="KI99">
            <v>0</v>
          </cell>
          <cell r="KJ99">
            <v>0</v>
          </cell>
          <cell r="KK99">
            <v>0</v>
          </cell>
          <cell r="KL99">
            <v>0</v>
          </cell>
          <cell r="KM99">
            <v>0</v>
          </cell>
          <cell r="KN99">
            <v>0</v>
          </cell>
          <cell r="KO99">
            <v>1</v>
          </cell>
          <cell r="KP99">
            <v>0</v>
          </cell>
          <cell r="KQ99">
            <v>0</v>
          </cell>
          <cell r="KR99" t="str">
            <v/>
          </cell>
          <cell r="KS99" t="str">
            <v>Non</v>
          </cell>
          <cell r="KT99" t="str">
            <v/>
          </cell>
          <cell r="KU99" t="str">
            <v/>
          </cell>
          <cell r="KV99" t="str">
            <v/>
          </cell>
          <cell r="KW99" t="str">
            <v/>
          </cell>
          <cell r="KX99" t="str">
            <v/>
          </cell>
          <cell r="KY99" t="str">
            <v/>
          </cell>
          <cell r="KZ99" t="str">
            <v/>
          </cell>
          <cell r="LA99" t="str">
            <v/>
          </cell>
          <cell r="LB99" t="str">
            <v/>
          </cell>
          <cell r="LC99" t="str">
            <v/>
          </cell>
          <cell r="LD99" t="str">
            <v/>
          </cell>
          <cell r="LE99" t="str">
            <v/>
          </cell>
          <cell r="LF99" t="str">
            <v/>
          </cell>
          <cell r="LG99">
            <v>8</v>
          </cell>
          <cell r="LH99" t="str">
            <v>Riz Haricot noir</v>
          </cell>
          <cell r="LI99">
            <v>0</v>
          </cell>
          <cell r="LJ99">
            <v>1</v>
          </cell>
          <cell r="LK99">
            <v>0</v>
          </cell>
          <cell r="LL99">
            <v>0</v>
          </cell>
          <cell r="LM99">
            <v>0</v>
          </cell>
          <cell r="LN99">
            <v>1</v>
          </cell>
          <cell r="LO99">
            <v>0</v>
          </cell>
          <cell r="LP99">
            <v>0</v>
          </cell>
          <cell r="LQ99">
            <v>0</v>
          </cell>
          <cell r="LR99">
            <v>0</v>
          </cell>
          <cell r="LS99" t="str">
            <v/>
          </cell>
          <cell r="LT99">
            <v>12</v>
          </cell>
          <cell r="LU99" t="str">
            <v/>
          </cell>
          <cell r="LV99" t="str">
            <v/>
          </cell>
          <cell r="LW99" t="str">
            <v/>
          </cell>
          <cell r="LX99">
            <v>2</v>
          </cell>
          <cell r="LY99" t="str">
            <v/>
          </cell>
          <cell r="LZ99" t="str">
            <v/>
          </cell>
          <cell r="MA99" t="str">
            <v>Dentifrice Savon lessive</v>
          </cell>
          <cell r="MB99">
            <v>0</v>
          </cell>
          <cell r="MC99">
            <v>1</v>
          </cell>
          <cell r="MD99">
            <v>0</v>
          </cell>
          <cell r="ME99">
            <v>0</v>
          </cell>
          <cell r="MF99">
            <v>1</v>
          </cell>
          <cell r="MG99">
            <v>0</v>
          </cell>
          <cell r="MH99">
            <v>0</v>
          </cell>
          <cell r="MI99">
            <v>0</v>
          </cell>
          <cell r="MJ99">
            <v>0</v>
          </cell>
          <cell r="MK99">
            <v>0</v>
          </cell>
          <cell r="ML99" t="str">
            <v/>
          </cell>
          <cell r="MM99">
            <v>36</v>
          </cell>
          <cell r="MN99" t="str">
            <v/>
          </cell>
          <cell r="MO99" t="str">
            <v/>
          </cell>
          <cell r="MP99">
            <v>3</v>
          </cell>
          <cell r="MQ99" t="str">
            <v/>
          </cell>
          <cell r="MR99" t="str">
            <v/>
          </cell>
          <cell r="MS99" t="str">
            <v/>
          </cell>
          <cell r="MT99" t="str">
            <v>Aucun</v>
          </cell>
          <cell r="MU99">
            <v>0</v>
          </cell>
          <cell r="MV99">
            <v>0</v>
          </cell>
          <cell r="MW99">
            <v>0</v>
          </cell>
          <cell r="MX99">
            <v>0</v>
          </cell>
          <cell r="MY99">
            <v>0</v>
          </cell>
          <cell r="MZ99">
            <v>0</v>
          </cell>
          <cell r="NA99">
            <v>0</v>
          </cell>
          <cell r="NB99">
            <v>0</v>
          </cell>
          <cell r="NC99">
            <v>0</v>
          </cell>
          <cell r="ND99">
            <v>0</v>
          </cell>
          <cell r="NE99">
            <v>0</v>
          </cell>
          <cell r="NF99">
            <v>0</v>
          </cell>
          <cell r="NG99">
            <v>1</v>
          </cell>
          <cell r="NH99" t="str">
            <v/>
          </cell>
          <cell r="NI99" t="str">
            <v/>
          </cell>
          <cell r="NJ99" t="str">
            <v/>
          </cell>
          <cell r="NK99" t="str">
            <v/>
          </cell>
          <cell r="NL99" t="str">
            <v/>
          </cell>
          <cell r="NM99" t="str">
            <v/>
          </cell>
          <cell r="NN99" t="str">
            <v/>
          </cell>
          <cell r="NO99" t="str">
            <v/>
          </cell>
          <cell r="NP99" t="str">
            <v/>
          </cell>
          <cell r="NQ99" t="str">
            <v/>
          </cell>
          <cell r="NR99" t="str">
            <v/>
          </cell>
          <cell r="NS99" t="str">
            <v>Aucun</v>
          </cell>
          <cell r="NT99">
            <v>0</v>
          </cell>
          <cell r="NU99">
            <v>0</v>
          </cell>
          <cell r="NV99">
            <v>0</v>
          </cell>
          <cell r="NW99">
            <v>0</v>
          </cell>
          <cell r="NX99">
            <v>0</v>
          </cell>
          <cell r="NY99">
            <v>0</v>
          </cell>
          <cell r="NZ99">
            <v>0</v>
          </cell>
          <cell r="OA99">
            <v>0</v>
          </cell>
          <cell r="OB99">
            <v>0</v>
          </cell>
          <cell r="OC99">
            <v>0</v>
          </cell>
          <cell r="OD99">
            <v>1</v>
          </cell>
          <cell r="OE99" t="str">
            <v/>
          </cell>
          <cell r="OF99" t="str">
            <v/>
          </cell>
          <cell r="OG99" t="str">
            <v/>
          </cell>
          <cell r="OH99" t="str">
            <v/>
          </cell>
          <cell r="OI99" t="str">
            <v/>
          </cell>
          <cell r="OJ99" t="str">
            <v/>
          </cell>
          <cell r="OK99" t="str">
            <v/>
          </cell>
          <cell r="OL99" t="str">
            <v/>
          </cell>
          <cell r="OM99" t="str">
            <v/>
          </cell>
          <cell r="ON99" t="str">
            <v>Aucun</v>
          </cell>
          <cell r="OO99">
            <v>0</v>
          </cell>
          <cell r="OP99">
            <v>0</v>
          </cell>
          <cell r="OQ99">
            <v>0</v>
          </cell>
          <cell r="OR99">
            <v>0</v>
          </cell>
          <cell r="OS99">
            <v>0</v>
          </cell>
          <cell r="OT99">
            <v>0</v>
          </cell>
          <cell r="OU99">
            <v>0</v>
          </cell>
          <cell r="OV99">
            <v>0</v>
          </cell>
          <cell r="OW99">
            <v>1</v>
          </cell>
          <cell r="OX99" t="str">
            <v/>
          </cell>
          <cell r="OY99" t="str">
            <v>Aucun</v>
          </cell>
          <cell r="OZ99">
            <v>0</v>
          </cell>
          <cell r="PA99">
            <v>0</v>
          </cell>
          <cell r="PB99">
            <v>0</v>
          </cell>
          <cell r="PC99">
            <v>0</v>
          </cell>
          <cell r="PD99">
            <v>0</v>
          </cell>
          <cell r="PE99">
            <v>1</v>
          </cell>
          <cell r="PF99" t="str">
            <v/>
          </cell>
          <cell r="PG99" t="str">
            <v/>
          </cell>
          <cell r="PH99" t="str">
            <v/>
          </cell>
          <cell r="PI99" t="str">
            <v/>
          </cell>
          <cell r="PJ99" t="str">
            <v>Aucun</v>
          </cell>
          <cell r="PK99">
            <v>0</v>
          </cell>
          <cell r="PL99">
            <v>0</v>
          </cell>
          <cell r="PM99">
            <v>0</v>
          </cell>
          <cell r="PN99">
            <v>0</v>
          </cell>
          <cell r="PO99">
            <v>0</v>
          </cell>
          <cell r="PP99">
            <v>0</v>
          </cell>
          <cell r="PQ99">
            <v>0</v>
          </cell>
          <cell r="PR99">
            <v>0</v>
          </cell>
          <cell r="PS99">
            <v>1</v>
          </cell>
          <cell r="PT99" t="str">
            <v/>
          </cell>
          <cell r="PU99" t="str">
            <v/>
          </cell>
          <cell r="PV99" t="str">
            <v/>
          </cell>
          <cell r="PW99" t="str">
            <v/>
          </cell>
          <cell r="PX99" t="str">
            <v/>
          </cell>
          <cell r="PY99" t="str">
            <v/>
          </cell>
          <cell r="PZ99" t="str">
            <v/>
          </cell>
          <cell r="QA99" t="str">
            <v/>
          </cell>
          <cell r="QB99" t="str">
            <v/>
          </cell>
          <cell r="QC99" t="str">
            <v/>
          </cell>
          <cell r="QD99" t="str">
            <v/>
          </cell>
          <cell r="QE99" t="str">
            <v/>
          </cell>
          <cell r="QF99" t="str">
            <v/>
          </cell>
          <cell r="QG99" t="str">
            <v/>
          </cell>
          <cell r="QH99" t="str">
            <v/>
          </cell>
          <cell r="QI99" t="str">
            <v/>
          </cell>
          <cell r="QJ99" t="str">
            <v/>
          </cell>
          <cell r="QK99" t="str">
            <v/>
          </cell>
          <cell r="QL99" t="str">
            <v/>
          </cell>
          <cell r="QM99" t="str">
            <v/>
          </cell>
          <cell r="QN99" t="str">
            <v/>
          </cell>
          <cell r="QO99" t="str">
            <v/>
          </cell>
          <cell r="QP99" t="str">
            <v/>
          </cell>
          <cell r="QQ99" t="str">
            <v/>
          </cell>
          <cell r="QR99" t="str">
            <v/>
          </cell>
          <cell r="QS99" t="str">
            <v/>
          </cell>
          <cell r="QT99" t="str">
            <v/>
          </cell>
          <cell r="QU99" t="str">
            <v/>
          </cell>
          <cell r="QV99" t="str">
            <v/>
          </cell>
          <cell r="QW99" t="str">
            <v/>
          </cell>
          <cell r="QX99" t="str">
            <v/>
          </cell>
          <cell r="QY99" t="str">
            <v/>
          </cell>
          <cell r="QZ99" t="str">
            <v/>
          </cell>
          <cell r="RA99" t="str">
            <v/>
          </cell>
          <cell r="RB99" t="str">
            <v/>
          </cell>
          <cell r="RC99" t="str">
            <v/>
          </cell>
          <cell r="RD99" t="str">
            <v/>
          </cell>
          <cell r="RE99" t="str">
            <v/>
          </cell>
          <cell r="RF99" t="str">
            <v/>
          </cell>
          <cell r="RG99" t="str">
            <v/>
          </cell>
          <cell r="RH99" t="str">
            <v/>
          </cell>
          <cell r="RI99" t="str">
            <v/>
          </cell>
          <cell r="RJ99" t="str">
            <v/>
          </cell>
          <cell r="RK99" t="str">
            <v/>
          </cell>
          <cell r="RL99" t="str">
            <v/>
          </cell>
          <cell r="RM99" t="str">
            <v/>
          </cell>
          <cell r="RN99" t="str">
            <v/>
          </cell>
          <cell r="RO99" t="str">
            <v/>
          </cell>
          <cell r="RP99" t="str">
            <v/>
          </cell>
          <cell r="RQ99" t="str">
            <v/>
          </cell>
          <cell r="RR99" t="str">
            <v/>
          </cell>
          <cell r="RS99" t="str">
            <v/>
          </cell>
          <cell r="RT99" t="str">
            <v/>
          </cell>
          <cell r="RU99" t="str">
            <v/>
          </cell>
          <cell r="RV99" t="str">
            <v/>
          </cell>
          <cell r="RW99" t="str">
            <v/>
          </cell>
          <cell r="RX99" t="str">
            <v/>
          </cell>
          <cell r="RY99" t="str">
            <v/>
          </cell>
          <cell r="RZ99" t="str">
            <v/>
          </cell>
          <cell r="SA99" t="str">
            <v/>
          </cell>
          <cell r="SB99" t="str">
            <v/>
          </cell>
          <cell r="SC99" t="str">
            <v/>
          </cell>
          <cell r="SD99" t="str">
            <v/>
          </cell>
          <cell r="SE99" t="str">
            <v/>
          </cell>
          <cell r="SF99" t="str">
            <v/>
          </cell>
          <cell r="SG99" t="str">
            <v/>
          </cell>
          <cell r="SH99" t="str">
            <v/>
          </cell>
          <cell r="SI99" t="str">
            <v/>
          </cell>
          <cell r="SJ99" t="str">
            <v/>
          </cell>
          <cell r="SK99" t="str">
            <v/>
          </cell>
          <cell r="SL99" t="str">
            <v>Sac à dos Paiement frais scolaire (paiement uniforme,…)</v>
          </cell>
          <cell r="SM99">
            <v>1</v>
          </cell>
          <cell r="SN99">
            <v>1</v>
          </cell>
          <cell r="SO99">
            <v>0</v>
          </cell>
          <cell r="SP99">
            <v>0</v>
          </cell>
          <cell r="SQ99">
            <v>0</v>
          </cell>
          <cell r="SR99">
            <v>0</v>
          </cell>
          <cell r="SS99" t="str">
            <v>Sac à dos</v>
          </cell>
          <cell r="ST99">
            <v>1</v>
          </cell>
          <cell r="SU99">
            <v>0</v>
          </cell>
          <cell r="SV99">
            <v>0</v>
          </cell>
          <cell r="SW99">
            <v>0</v>
          </cell>
          <cell r="SX99">
            <v>0</v>
          </cell>
          <cell r="SY99">
            <v>0</v>
          </cell>
          <cell r="SZ99" t="str">
            <v/>
          </cell>
          <cell r="TA99" t="str">
            <v/>
          </cell>
          <cell r="TB99" t="str">
            <v/>
          </cell>
          <cell r="TC99" t="str">
            <v/>
          </cell>
          <cell r="TD99" t="str">
            <v/>
          </cell>
          <cell r="TE99" t="str">
            <v/>
          </cell>
          <cell r="TF99" t="str">
            <v/>
          </cell>
          <cell r="TG99" t="str">
            <v/>
          </cell>
          <cell r="TH99" t="str">
            <v/>
          </cell>
          <cell r="TI99" t="str">
            <v/>
          </cell>
          <cell r="TJ99" t="str">
            <v/>
          </cell>
          <cell r="TK99" t="str">
            <v/>
          </cell>
          <cell r="TL99" t="str">
            <v/>
          </cell>
          <cell r="TM99" t="str">
            <v/>
          </cell>
          <cell r="TN99">
            <v>0</v>
          </cell>
          <cell r="TO99">
            <v>0</v>
          </cell>
          <cell r="TP99">
            <v>0</v>
          </cell>
          <cell r="TQ99">
            <v>0</v>
          </cell>
          <cell r="TR99">
            <v>0</v>
          </cell>
          <cell r="TS99" t="str">
            <v/>
          </cell>
          <cell r="TT99" t="str">
            <v/>
          </cell>
          <cell r="TU99">
            <v>238059369</v>
          </cell>
          <cell r="TV99" t="str">
            <v>0397a4e1-5e13-4d08-bed9-7f316955a6f6</v>
          </cell>
          <cell r="TW99">
            <v>44532.534687500003</v>
          </cell>
          <cell r="TX99" t="str">
            <v/>
          </cell>
          <cell r="TY99" t="str">
            <v/>
          </cell>
          <cell r="TZ99" t="str">
            <v>submitted_via_web</v>
          </cell>
          <cell r="UA99" t="str">
            <v>icsm_haiti</v>
          </cell>
          <cell r="UB99" t="str">
            <v/>
          </cell>
          <cell r="UC99">
            <v>101</v>
          </cell>
          <cell r="UD99" t="str">
            <v/>
          </cell>
        </row>
        <row r="100">
          <cell r="D100">
            <v>44526.489694583332</v>
          </cell>
          <cell r="E100">
            <v>44526.496503379632</v>
          </cell>
          <cell r="F100">
            <v>44526</v>
          </cell>
          <cell r="H100" t="str">
            <v>audit.csv</v>
          </cell>
          <cell r="I100" t="str">
            <v>icsm_haiti</v>
          </cell>
          <cell r="J100" t="str">
            <v/>
          </cell>
          <cell r="K100" t="str">
            <v/>
          </cell>
          <cell r="L100">
            <v>44526</v>
          </cell>
          <cell r="M100" t="str">
            <v>GOAL</v>
          </cell>
          <cell r="N100" t="str">
            <v/>
          </cell>
          <cell r="O100" t="str">
            <v>goal</v>
          </cell>
          <cell r="P100" t="str">
            <v>GOAL</v>
          </cell>
          <cell r="Q100" t="str">
            <v>GOAL</v>
          </cell>
          <cell r="R100" t="str">
            <v>Goal enquêteur 1</v>
          </cell>
          <cell r="S100" t="str">
            <v/>
          </cell>
          <cell r="T100" t="str">
            <v>goal_1</v>
          </cell>
          <cell r="U100" t="str">
            <v>Goal enquêteur 1</v>
          </cell>
          <cell r="V100" t="str">
            <v>Goal enquêteur 1</v>
          </cell>
          <cell r="W100" t="str">
            <v>Ouest</v>
          </cell>
          <cell r="X100" t="str">
            <v>Port-au-Prince</v>
          </cell>
          <cell r="Y100" t="str">
            <v>HT0111</v>
          </cell>
          <cell r="Z100" t="str">
            <v>Port-au-Prince</v>
          </cell>
          <cell r="AA100" t="str">
            <v>1ere Section Turgeau</v>
          </cell>
          <cell r="AB100" t="str">
            <v>HT0111-03</v>
          </cell>
          <cell r="AC100" t="str">
            <v>3e Section Martissant</v>
          </cell>
          <cell r="AD100" t="str">
            <v>Centre-ville de Port-au-Prince / Salomon</v>
          </cell>
          <cell r="AE100" t="str">
            <v/>
          </cell>
          <cell r="AF100" t="str">
            <v>pap_1</v>
          </cell>
          <cell r="AG100" t="str">
            <v>Centre-ville de Port-au-Prince / Salomon</v>
          </cell>
          <cell r="AH100" t="str">
            <v>Centre-ville de Port-au-Prince / Salomon</v>
          </cell>
          <cell r="AI100" t="str">
            <v>Marché Salomon</v>
          </cell>
          <cell r="AJ100" t="str">
            <v/>
          </cell>
          <cell r="AK100" t="str">
            <v>salomon</v>
          </cell>
          <cell r="AL100" t="str">
            <v>Marché Salomon</v>
          </cell>
          <cell r="AM100" t="str">
            <v>Marché Salomon</v>
          </cell>
          <cell r="AN100" t="str">
            <v>Milieu urbain</v>
          </cell>
          <cell r="AO100" t="str">
            <v>Enquête auprès d'un client (pour l'eau de boisson et la situation sécuritaire)</v>
          </cell>
          <cell r="AP100" t="str">
            <v>Oui</v>
          </cell>
          <cell r="AQ100" t="str">
            <v/>
          </cell>
          <cell r="AR100" t="str">
            <v>Oui</v>
          </cell>
          <cell r="AS100" t="str">
            <v/>
          </cell>
          <cell r="AT100" t="str">
            <v>Homme</v>
          </cell>
          <cell r="AU100">
            <v>44526</v>
          </cell>
          <cell r="AV100">
            <v>44526</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Oui</v>
          </cell>
          <cell r="JG100" t="str">
            <v>Oui, je vais parfois/souvent chercher l'eau</v>
          </cell>
          <cell r="JH100" t="str">
            <v>boutique ou kiosque privé</v>
          </cell>
          <cell r="JI100" t="str">
            <v/>
          </cell>
          <cell r="JJ100" t="str">
            <v>boutique</v>
          </cell>
          <cell r="JK100" t="str">
            <v>boutik / kiòs priwe</v>
          </cell>
          <cell r="JL100" t="str">
            <v>boutik / kiòs priwe</v>
          </cell>
          <cell r="JM100" t="str">
            <v>L'eau est de meilleure qualité</v>
          </cell>
          <cell r="JN100" t="str">
            <v/>
          </cell>
          <cell r="JO100" t="str">
            <v>Moins de 15 min au total</v>
          </cell>
          <cell r="JP100" t="str">
            <v>gros bidon de 5 gallons (18,9 L)</v>
          </cell>
          <cell r="JQ100" t="str">
            <v>5gal</v>
          </cell>
          <cell r="JR100" t="str">
            <v>bidon ki vo 5 galon (18,9L)</v>
          </cell>
          <cell r="JS100" t="str">
            <v/>
          </cell>
          <cell r="JT100" t="str">
            <v/>
          </cell>
          <cell r="JU100" t="str">
            <v/>
          </cell>
          <cell r="JV100" t="str">
            <v/>
          </cell>
          <cell r="JW100" t="str">
            <v/>
          </cell>
          <cell r="JX100">
            <v>25</v>
          </cell>
          <cell r="JY100">
            <v>5</v>
          </cell>
          <cell r="JZ100" t="str">
            <v/>
          </cell>
          <cell r="KA100" t="str">
            <v>NA</v>
          </cell>
          <cell r="KB100">
            <v>5</v>
          </cell>
          <cell r="KC100" t="str">
            <v>Oui</v>
          </cell>
          <cell r="KD100" t="str">
            <v/>
          </cell>
          <cell r="KE100" t="str">
            <v>Oui</v>
          </cell>
          <cell r="KF100" t="str">
            <v>Problèmes de transport Le marchand d'eau n'est pas venu à temps / Le marchand n'avait plus d'eau Problèmes techniques sur le réseau</v>
          </cell>
          <cell r="KG100">
            <v>0</v>
          </cell>
          <cell r="KH100">
            <v>1</v>
          </cell>
          <cell r="KI100">
            <v>0</v>
          </cell>
          <cell r="KJ100">
            <v>0</v>
          </cell>
          <cell r="KK100">
            <v>0</v>
          </cell>
          <cell r="KL100">
            <v>1</v>
          </cell>
          <cell r="KM100">
            <v>0</v>
          </cell>
          <cell r="KN100">
            <v>0</v>
          </cell>
          <cell r="KO100">
            <v>1</v>
          </cell>
          <cell r="KP100">
            <v>0</v>
          </cell>
          <cell r="KQ100">
            <v>0</v>
          </cell>
          <cell r="KR100" t="str">
            <v/>
          </cell>
          <cell r="KS100" t="str">
            <v>Non</v>
          </cell>
          <cell r="KT100" t="str">
            <v/>
          </cell>
          <cell r="KU100" t="str">
            <v/>
          </cell>
          <cell r="KV100" t="str">
            <v/>
          </cell>
          <cell r="KW100" t="str">
            <v/>
          </cell>
          <cell r="KX100" t="str">
            <v/>
          </cell>
          <cell r="KY100" t="str">
            <v/>
          </cell>
          <cell r="KZ100" t="str">
            <v/>
          </cell>
          <cell r="LA100" t="str">
            <v/>
          </cell>
          <cell r="LB100" t="str">
            <v/>
          </cell>
          <cell r="LC100" t="str">
            <v/>
          </cell>
          <cell r="LD100" t="str">
            <v/>
          </cell>
          <cell r="LE100" t="str">
            <v/>
          </cell>
          <cell r="LF100" t="str">
            <v/>
          </cell>
          <cell r="LG100">
            <v>2</v>
          </cell>
          <cell r="LH100" t="str">
            <v>Riz Haricot noir</v>
          </cell>
          <cell r="LI100">
            <v>0</v>
          </cell>
          <cell r="LJ100">
            <v>1</v>
          </cell>
          <cell r="LK100">
            <v>0</v>
          </cell>
          <cell r="LL100">
            <v>0</v>
          </cell>
          <cell r="LM100">
            <v>0</v>
          </cell>
          <cell r="LN100">
            <v>1</v>
          </cell>
          <cell r="LO100">
            <v>0</v>
          </cell>
          <cell r="LP100">
            <v>0</v>
          </cell>
          <cell r="LQ100">
            <v>0</v>
          </cell>
          <cell r="LR100">
            <v>0</v>
          </cell>
          <cell r="LS100" t="str">
            <v/>
          </cell>
          <cell r="LT100">
            <v>5</v>
          </cell>
          <cell r="LU100" t="str">
            <v/>
          </cell>
          <cell r="LV100" t="str">
            <v/>
          </cell>
          <cell r="LW100" t="str">
            <v/>
          </cell>
          <cell r="LX100">
            <v>2.5</v>
          </cell>
          <cell r="LY100" t="str">
            <v/>
          </cell>
          <cell r="LZ100" t="str">
            <v/>
          </cell>
          <cell r="MA100" t="str">
            <v>Papier toilette Dentifrice Déodorant Savon lessive</v>
          </cell>
          <cell r="MB100">
            <v>0</v>
          </cell>
          <cell r="MC100">
            <v>1</v>
          </cell>
          <cell r="MD100">
            <v>0</v>
          </cell>
          <cell r="ME100">
            <v>0</v>
          </cell>
          <cell r="MF100">
            <v>1</v>
          </cell>
          <cell r="MG100">
            <v>1</v>
          </cell>
          <cell r="MH100">
            <v>1</v>
          </cell>
          <cell r="MI100">
            <v>0</v>
          </cell>
          <cell r="MJ100">
            <v>0</v>
          </cell>
          <cell r="MK100">
            <v>0</v>
          </cell>
          <cell r="ML100" t="str">
            <v/>
          </cell>
          <cell r="MM100">
            <v>24</v>
          </cell>
          <cell r="MN100" t="str">
            <v/>
          </cell>
          <cell r="MO100" t="str">
            <v/>
          </cell>
          <cell r="MP100">
            <v>3</v>
          </cell>
          <cell r="MQ100">
            <v>5</v>
          </cell>
          <cell r="MR100">
            <v>1</v>
          </cell>
          <cell r="MS100" t="str">
            <v/>
          </cell>
          <cell r="MT100" t="str">
            <v>Aucun</v>
          </cell>
          <cell r="MU100">
            <v>0</v>
          </cell>
          <cell r="MV100">
            <v>0</v>
          </cell>
          <cell r="MW100">
            <v>0</v>
          </cell>
          <cell r="MX100">
            <v>0</v>
          </cell>
          <cell r="MY100">
            <v>0</v>
          </cell>
          <cell r="MZ100">
            <v>0</v>
          </cell>
          <cell r="NA100">
            <v>0</v>
          </cell>
          <cell r="NB100">
            <v>0</v>
          </cell>
          <cell r="NC100">
            <v>0</v>
          </cell>
          <cell r="ND100">
            <v>0</v>
          </cell>
          <cell r="NE100">
            <v>0</v>
          </cell>
          <cell r="NF100">
            <v>0</v>
          </cell>
          <cell r="NG100">
            <v>1</v>
          </cell>
          <cell r="NH100" t="str">
            <v/>
          </cell>
          <cell r="NI100" t="str">
            <v/>
          </cell>
          <cell r="NJ100" t="str">
            <v/>
          </cell>
          <cell r="NK100" t="str">
            <v/>
          </cell>
          <cell r="NL100" t="str">
            <v/>
          </cell>
          <cell r="NM100" t="str">
            <v/>
          </cell>
          <cell r="NN100" t="str">
            <v/>
          </cell>
          <cell r="NO100" t="str">
            <v/>
          </cell>
          <cell r="NP100" t="str">
            <v/>
          </cell>
          <cell r="NQ100" t="str">
            <v/>
          </cell>
          <cell r="NR100" t="str">
            <v/>
          </cell>
          <cell r="NS100" t="str">
            <v>Casserole Cuillère pour manger Assiette Cuillère de service</v>
          </cell>
          <cell r="NT100">
            <v>0</v>
          </cell>
          <cell r="NU100">
            <v>1</v>
          </cell>
          <cell r="NV100">
            <v>0</v>
          </cell>
          <cell r="NW100">
            <v>0</v>
          </cell>
          <cell r="NX100">
            <v>1</v>
          </cell>
          <cell r="NY100">
            <v>1</v>
          </cell>
          <cell r="NZ100">
            <v>1</v>
          </cell>
          <cell r="OA100">
            <v>0</v>
          </cell>
          <cell r="OB100">
            <v>0</v>
          </cell>
          <cell r="OC100">
            <v>0</v>
          </cell>
          <cell r="OD100">
            <v>0</v>
          </cell>
          <cell r="OE100" t="str">
            <v/>
          </cell>
          <cell r="OF100">
            <v>0</v>
          </cell>
          <cell r="OG100" t="str">
            <v/>
          </cell>
          <cell r="OH100" t="str">
            <v/>
          </cell>
          <cell r="OI100">
            <v>0</v>
          </cell>
          <cell r="OJ100">
            <v>0</v>
          </cell>
          <cell r="OK100">
            <v>0</v>
          </cell>
          <cell r="OL100" t="str">
            <v/>
          </cell>
          <cell r="OM100" t="str">
            <v/>
          </cell>
          <cell r="ON100" t="str">
            <v>Autres (précisez)</v>
          </cell>
          <cell r="OO100">
            <v>0</v>
          </cell>
          <cell r="OP100">
            <v>0</v>
          </cell>
          <cell r="OQ100">
            <v>0</v>
          </cell>
          <cell r="OR100">
            <v>0</v>
          </cell>
          <cell r="OS100">
            <v>0</v>
          </cell>
          <cell r="OT100">
            <v>0</v>
          </cell>
          <cell r="OU100">
            <v>0</v>
          </cell>
          <cell r="OV100">
            <v>1</v>
          </cell>
          <cell r="OW100">
            <v>0</v>
          </cell>
          <cell r="OX100" t="str">
            <v>Thér</v>
          </cell>
          <cell r="OY100" t="str">
            <v>Aucun</v>
          </cell>
          <cell r="OZ100">
            <v>0</v>
          </cell>
          <cell r="PA100">
            <v>0</v>
          </cell>
          <cell r="PB100">
            <v>0</v>
          </cell>
          <cell r="PC100">
            <v>0</v>
          </cell>
          <cell r="PD100">
            <v>0</v>
          </cell>
          <cell r="PE100">
            <v>1</v>
          </cell>
          <cell r="PF100" t="str">
            <v/>
          </cell>
          <cell r="PG100" t="str">
            <v/>
          </cell>
          <cell r="PH100" t="str">
            <v/>
          </cell>
          <cell r="PI100" t="str">
            <v/>
          </cell>
          <cell r="PJ100" t="str">
            <v>Aucun</v>
          </cell>
          <cell r="PK100">
            <v>0</v>
          </cell>
          <cell r="PL100">
            <v>0</v>
          </cell>
          <cell r="PM100">
            <v>0</v>
          </cell>
          <cell r="PN100">
            <v>0</v>
          </cell>
          <cell r="PO100">
            <v>0</v>
          </cell>
          <cell r="PP100">
            <v>0</v>
          </cell>
          <cell r="PQ100">
            <v>0</v>
          </cell>
          <cell r="PR100">
            <v>0</v>
          </cell>
          <cell r="PS100">
            <v>1</v>
          </cell>
          <cell r="PT100" t="str">
            <v/>
          </cell>
          <cell r="PU100" t="str">
            <v/>
          </cell>
          <cell r="PV100" t="str">
            <v/>
          </cell>
          <cell r="PW100" t="str">
            <v/>
          </cell>
          <cell r="PX100" t="str">
            <v/>
          </cell>
          <cell r="PY100" t="str">
            <v/>
          </cell>
          <cell r="PZ100" t="str">
            <v/>
          </cell>
          <cell r="QA100" t="str">
            <v/>
          </cell>
          <cell r="QB100" t="str">
            <v/>
          </cell>
          <cell r="QC100" t="str">
            <v/>
          </cell>
          <cell r="QD100" t="str">
            <v/>
          </cell>
          <cell r="QE100" t="str">
            <v/>
          </cell>
          <cell r="QF100" t="str">
            <v/>
          </cell>
          <cell r="QG100" t="str">
            <v/>
          </cell>
          <cell r="QH100" t="str">
            <v/>
          </cell>
          <cell r="QI100" t="str">
            <v/>
          </cell>
          <cell r="QJ100" t="str">
            <v/>
          </cell>
          <cell r="QK100" t="str">
            <v/>
          </cell>
          <cell r="QL100" t="str">
            <v/>
          </cell>
          <cell r="QM100" t="str">
            <v/>
          </cell>
          <cell r="QN100" t="str">
            <v/>
          </cell>
          <cell r="QO100" t="str">
            <v/>
          </cell>
          <cell r="QP100" t="str">
            <v/>
          </cell>
          <cell r="QQ100" t="str">
            <v/>
          </cell>
          <cell r="QR100" t="str">
            <v/>
          </cell>
          <cell r="QS100" t="str">
            <v/>
          </cell>
          <cell r="QT100" t="str">
            <v/>
          </cell>
          <cell r="QU100" t="str">
            <v/>
          </cell>
          <cell r="QV100" t="str">
            <v/>
          </cell>
          <cell r="QW100" t="str">
            <v/>
          </cell>
          <cell r="QX100" t="str">
            <v/>
          </cell>
          <cell r="QY100" t="str">
            <v/>
          </cell>
          <cell r="QZ100" t="str">
            <v/>
          </cell>
          <cell r="RA100" t="str">
            <v/>
          </cell>
          <cell r="RB100" t="str">
            <v/>
          </cell>
          <cell r="RC100" t="str">
            <v/>
          </cell>
          <cell r="RD100" t="str">
            <v/>
          </cell>
          <cell r="RE100" t="str">
            <v/>
          </cell>
          <cell r="RF100" t="str">
            <v/>
          </cell>
          <cell r="RG100" t="str">
            <v/>
          </cell>
          <cell r="RH100" t="str">
            <v/>
          </cell>
          <cell r="RI100" t="str">
            <v/>
          </cell>
          <cell r="RJ100" t="str">
            <v/>
          </cell>
          <cell r="RK100" t="str">
            <v/>
          </cell>
          <cell r="RL100" t="str">
            <v/>
          </cell>
          <cell r="RM100" t="str">
            <v/>
          </cell>
          <cell r="RN100" t="str">
            <v/>
          </cell>
          <cell r="RO100" t="str">
            <v/>
          </cell>
          <cell r="RP100" t="str">
            <v/>
          </cell>
          <cell r="RQ100" t="str">
            <v/>
          </cell>
          <cell r="RR100" t="str">
            <v/>
          </cell>
          <cell r="RS100" t="str">
            <v/>
          </cell>
          <cell r="RT100" t="str">
            <v/>
          </cell>
          <cell r="RU100" t="str">
            <v/>
          </cell>
          <cell r="RV100" t="str">
            <v/>
          </cell>
          <cell r="RW100" t="str">
            <v/>
          </cell>
          <cell r="RX100" t="str">
            <v/>
          </cell>
          <cell r="RY100" t="str">
            <v/>
          </cell>
          <cell r="RZ100" t="str">
            <v/>
          </cell>
          <cell r="SA100" t="str">
            <v/>
          </cell>
          <cell r="SB100" t="str">
            <v/>
          </cell>
          <cell r="SC100" t="str">
            <v/>
          </cell>
          <cell r="SD100" t="str">
            <v/>
          </cell>
          <cell r="SE100" t="str">
            <v/>
          </cell>
          <cell r="SF100" t="str">
            <v/>
          </cell>
          <cell r="SG100" t="str">
            <v/>
          </cell>
          <cell r="SH100" t="str">
            <v/>
          </cell>
          <cell r="SI100" t="str">
            <v/>
          </cell>
          <cell r="SJ100" t="str">
            <v/>
          </cell>
          <cell r="SK100" t="str">
            <v/>
          </cell>
          <cell r="SL100" t="str">
            <v>Aucun</v>
          </cell>
          <cell r="SM100">
            <v>0</v>
          </cell>
          <cell r="SN100">
            <v>0</v>
          </cell>
          <cell r="SO100">
            <v>0</v>
          </cell>
          <cell r="SP100">
            <v>0</v>
          </cell>
          <cell r="SQ100">
            <v>0</v>
          </cell>
          <cell r="SR100">
            <v>1</v>
          </cell>
          <cell r="SS100" t="str">
            <v/>
          </cell>
          <cell r="ST100" t="str">
            <v/>
          </cell>
          <cell r="SU100" t="str">
            <v/>
          </cell>
          <cell r="SV100" t="str">
            <v/>
          </cell>
          <cell r="SW100" t="str">
            <v/>
          </cell>
          <cell r="SX100" t="str">
            <v/>
          </cell>
          <cell r="SY100" t="str">
            <v/>
          </cell>
          <cell r="SZ100" t="str">
            <v/>
          </cell>
          <cell r="TA100" t="str">
            <v/>
          </cell>
          <cell r="TB100" t="str">
            <v/>
          </cell>
          <cell r="TC100" t="str">
            <v/>
          </cell>
          <cell r="TD100" t="str">
            <v/>
          </cell>
          <cell r="TE100" t="str">
            <v/>
          </cell>
          <cell r="TF100" t="str">
            <v/>
          </cell>
          <cell r="TG100" t="str">
            <v/>
          </cell>
          <cell r="TH100" t="str">
            <v/>
          </cell>
          <cell r="TI100" t="str">
            <v/>
          </cell>
          <cell r="TJ100" t="str">
            <v/>
          </cell>
          <cell r="TK100" t="str">
            <v/>
          </cell>
          <cell r="TL100" t="str">
            <v/>
          </cell>
          <cell r="TM100" t="str">
            <v/>
          </cell>
          <cell r="TN100">
            <v>1</v>
          </cell>
          <cell r="TO100">
            <v>1</v>
          </cell>
          <cell r="TP100">
            <v>1</v>
          </cell>
          <cell r="TQ100">
            <v>1</v>
          </cell>
          <cell r="TR100">
            <v>1</v>
          </cell>
          <cell r="TS100" t="str">
            <v/>
          </cell>
          <cell r="TT100" t="str">
            <v/>
          </cell>
          <cell r="TU100">
            <v>238059381</v>
          </cell>
          <cell r="TV100" t="str">
            <v>3eb363c5-b305-4b44-95c5-f7961de2a3fb</v>
          </cell>
          <cell r="TW100">
            <v>44532.534699074073</v>
          </cell>
          <cell r="TX100" t="str">
            <v/>
          </cell>
          <cell r="TY100" t="str">
            <v/>
          </cell>
          <cell r="TZ100" t="str">
            <v>submitted_via_web</v>
          </cell>
          <cell r="UA100" t="str">
            <v>icsm_haiti</v>
          </cell>
          <cell r="UB100" t="str">
            <v/>
          </cell>
          <cell r="UC100">
            <v>102</v>
          </cell>
          <cell r="UD100" t="str">
            <v/>
          </cell>
        </row>
        <row r="101">
          <cell r="D101">
            <v>44526.502231099526</v>
          </cell>
          <cell r="E101">
            <v>44526.511025428241</v>
          </cell>
          <cell r="F101">
            <v>44526</v>
          </cell>
          <cell r="H101" t="str">
            <v>audit.csv</v>
          </cell>
          <cell r="I101" t="str">
            <v>icsm_haiti</v>
          </cell>
          <cell r="J101" t="str">
            <v/>
          </cell>
          <cell r="K101" t="str">
            <v>0</v>
          </cell>
          <cell r="L101">
            <v>44526</v>
          </cell>
          <cell r="M101" t="str">
            <v>GOAL</v>
          </cell>
          <cell r="N101" t="str">
            <v/>
          </cell>
          <cell r="O101" t="str">
            <v>goal</v>
          </cell>
          <cell r="P101" t="str">
            <v>GOAL</v>
          </cell>
          <cell r="Q101" t="str">
            <v>GOAL</v>
          </cell>
          <cell r="R101" t="str">
            <v>Goal enquêteur 1</v>
          </cell>
          <cell r="S101" t="str">
            <v/>
          </cell>
          <cell r="T101" t="str">
            <v>goal_1</v>
          </cell>
          <cell r="U101" t="str">
            <v>Goal enquêteur 1</v>
          </cell>
          <cell r="V101" t="str">
            <v>Goal enquêteur 1</v>
          </cell>
          <cell r="W101" t="str">
            <v>Ouest</v>
          </cell>
          <cell r="X101" t="str">
            <v>Port-au-Prince</v>
          </cell>
          <cell r="Y101" t="str">
            <v>HT0111</v>
          </cell>
          <cell r="Z101" t="str">
            <v>Port-au-Prince</v>
          </cell>
          <cell r="AA101" t="str">
            <v>1ere Section Turgeau</v>
          </cell>
          <cell r="AB101" t="str">
            <v>HT0111-03</v>
          </cell>
          <cell r="AC101" t="str">
            <v>3e Section Martissant</v>
          </cell>
          <cell r="AD101" t="str">
            <v>Centre-ville de Port-au-Prince / Salomon</v>
          </cell>
          <cell r="AE101" t="str">
            <v/>
          </cell>
          <cell r="AF101" t="str">
            <v>pap_1</v>
          </cell>
          <cell r="AG101" t="str">
            <v>Centre-ville de Port-au-Prince / Salomon</v>
          </cell>
          <cell r="AH101" t="str">
            <v>Centre-ville de Port-au-Prince / Salomon</v>
          </cell>
          <cell r="AI101" t="str">
            <v>Marché Salomon</v>
          </cell>
          <cell r="AJ101" t="str">
            <v/>
          </cell>
          <cell r="AK101" t="str">
            <v>salomon</v>
          </cell>
          <cell r="AL101" t="str">
            <v>Marché Salomon</v>
          </cell>
          <cell r="AM101" t="str">
            <v>Marché Salomon</v>
          </cell>
          <cell r="AN101" t="str">
            <v>Milieu urbain</v>
          </cell>
          <cell r="AO101" t="str">
            <v>Enquête auprès d'un client (pour l'eau de boisson et la situation sécuritaire)</v>
          </cell>
          <cell r="AP101" t="str">
            <v>Oui</v>
          </cell>
          <cell r="AQ101" t="str">
            <v/>
          </cell>
          <cell r="AR101" t="str">
            <v>Oui</v>
          </cell>
          <cell r="AS101" t="str">
            <v/>
          </cell>
          <cell r="AT101" t="str">
            <v>Homme</v>
          </cell>
          <cell r="AU101">
            <v>44526</v>
          </cell>
          <cell r="AV101">
            <v>44526</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Oui</v>
          </cell>
          <cell r="JG101" t="str">
            <v>Oui, je vais parfois/souvent chercher l'eau</v>
          </cell>
          <cell r="JH101" t="str">
            <v>boutique ou kiosque privé</v>
          </cell>
          <cell r="JI101" t="str">
            <v/>
          </cell>
          <cell r="JJ101" t="str">
            <v>boutique</v>
          </cell>
          <cell r="JK101" t="str">
            <v>boutik / kiòs priwe</v>
          </cell>
          <cell r="JL101" t="str">
            <v>boutik / kiòs priwe</v>
          </cell>
          <cell r="JM101" t="str">
            <v>L'eau est de meilleure qualité</v>
          </cell>
          <cell r="JN101" t="str">
            <v/>
          </cell>
          <cell r="JO101" t="str">
            <v>Moins de 15 min au total</v>
          </cell>
          <cell r="JP101" t="str">
            <v>gros bidon de 5 gallons (18,9 L)</v>
          </cell>
          <cell r="JQ101" t="str">
            <v>5gal</v>
          </cell>
          <cell r="JR101" t="str">
            <v>bidon ki vo 5 galon (18,9L)</v>
          </cell>
          <cell r="JS101" t="str">
            <v/>
          </cell>
          <cell r="JT101" t="str">
            <v/>
          </cell>
          <cell r="JU101" t="str">
            <v/>
          </cell>
          <cell r="JV101" t="str">
            <v/>
          </cell>
          <cell r="JW101" t="str">
            <v/>
          </cell>
          <cell r="JX101">
            <v>25</v>
          </cell>
          <cell r="JY101">
            <v>5</v>
          </cell>
          <cell r="JZ101" t="str">
            <v/>
          </cell>
          <cell r="KA101" t="str">
            <v>NA</v>
          </cell>
          <cell r="KB101">
            <v>5</v>
          </cell>
          <cell r="KC101" t="str">
            <v>Oui</v>
          </cell>
          <cell r="KD101" t="str">
            <v/>
          </cell>
          <cell r="KE101" t="str">
            <v>Oui</v>
          </cell>
          <cell r="KF101" t="str">
            <v>Problèmes techniques sur le réseau</v>
          </cell>
          <cell r="KG101">
            <v>0</v>
          </cell>
          <cell r="KH101">
            <v>0</v>
          </cell>
          <cell r="KI101">
            <v>0</v>
          </cell>
          <cell r="KJ101">
            <v>0</v>
          </cell>
          <cell r="KK101">
            <v>0</v>
          </cell>
          <cell r="KL101">
            <v>1</v>
          </cell>
          <cell r="KM101">
            <v>0</v>
          </cell>
          <cell r="KN101">
            <v>0</v>
          </cell>
          <cell r="KO101">
            <v>0</v>
          </cell>
          <cell r="KP101">
            <v>0</v>
          </cell>
          <cell r="KQ101">
            <v>0</v>
          </cell>
          <cell r="KR101" t="str">
            <v/>
          </cell>
          <cell r="KS101" t="str">
            <v>Non</v>
          </cell>
          <cell r="KT101" t="str">
            <v/>
          </cell>
          <cell r="KU101" t="str">
            <v/>
          </cell>
          <cell r="KV101" t="str">
            <v/>
          </cell>
          <cell r="KW101" t="str">
            <v/>
          </cell>
          <cell r="KX101" t="str">
            <v/>
          </cell>
          <cell r="KY101" t="str">
            <v/>
          </cell>
          <cell r="KZ101" t="str">
            <v/>
          </cell>
          <cell r="LA101" t="str">
            <v/>
          </cell>
          <cell r="LB101" t="str">
            <v/>
          </cell>
          <cell r="LC101" t="str">
            <v/>
          </cell>
          <cell r="LD101" t="str">
            <v/>
          </cell>
          <cell r="LE101" t="str">
            <v/>
          </cell>
          <cell r="LF101" t="str">
            <v/>
          </cell>
          <cell r="LG101">
            <v>0</v>
          </cell>
          <cell r="LH101" t="str">
            <v>Riz Haricot noir</v>
          </cell>
          <cell r="LI101">
            <v>0</v>
          </cell>
          <cell r="LJ101">
            <v>1</v>
          </cell>
          <cell r="LK101">
            <v>0</v>
          </cell>
          <cell r="LL101">
            <v>0</v>
          </cell>
          <cell r="LM101">
            <v>0</v>
          </cell>
          <cell r="LN101">
            <v>1</v>
          </cell>
          <cell r="LO101">
            <v>0</v>
          </cell>
          <cell r="LP101">
            <v>0</v>
          </cell>
          <cell r="LQ101">
            <v>0</v>
          </cell>
          <cell r="LR101">
            <v>0</v>
          </cell>
          <cell r="LS101" t="str">
            <v/>
          </cell>
          <cell r="LT101">
            <v>0</v>
          </cell>
          <cell r="LU101" t="str">
            <v/>
          </cell>
          <cell r="LV101" t="str">
            <v/>
          </cell>
          <cell r="LW101" t="str">
            <v/>
          </cell>
          <cell r="LX101">
            <v>0</v>
          </cell>
          <cell r="LY101" t="str">
            <v/>
          </cell>
          <cell r="LZ101" t="str">
            <v/>
          </cell>
          <cell r="MA101" t="str">
            <v>Savon lessive</v>
          </cell>
          <cell r="MB101">
            <v>0</v>
          </cell>
          <cell r="MC101">
            <v>1</v>
          </cell>
          <cell r="MD101">
            <v>0</v>
          </cell>
          <cell r="ME101">
            <v>0</v>
          </cell>
          <cell r="MF101">
            <v>0</v>
          </cell>
          <cell r="MG101">
            <v>0</v>
          </cell>
          <cell r="MH101">
            <v>0</v>
          </cell>
          <cell r="MI101">
            <v>0</v>
          </cell>
          <cell r="MJ101">
            <v>0</v>
          </cell>
          <cell r="MK101">
            <v>0</v>
          </cell>
          <cell r="ML101" t="str">
            <v/>
          </cell>
          <cell r="MM101">
            <v>24</v>
          </cell>
          <cell r="MN101" t="str">
            <v/>
          </cell>
          <cell r="MO101" t="str">
            <v/>
          </cell>
          <cell r="MP101" t="str">
            <v/>
          </cell>
          <cell r="MQ101" t="str">
            <v/>
          </cell>
          <cell r="MR101" t="str">
            <v/>
          </cell>
          <cell r="MS101" t="str">
            <v/>
          </cell>
          <cell r="MT101" t="str">
            <v>Aucun</v>
          </cell>
          <cell r="MU101">
            <v>0</v>
          </cell>
          <cell r="MV101">
            <v>0</v>
          </cell>
          <cell r="MW101">
            <v>0</v>
          </cell>
          <cell r="MX101">
            <v>0</v>
          </cell>
          <cell r="MY101">
            <v>0</v>
          </cell>
          <cell r="MZ101">
            <v>0</v>
          </cell>
          <cell r="NA101">
            <v>0</v>
          </cell>
          <cell r="NB101">
            <v>0</v>
          </cell>
          <cell r="NC101">
            <v>0</v>
          </cell>
          <cell r="ND101">
            <v>0</v>
          </cell>
          <cell r="NE101">
            <v>0</v>
          </cell>
          <cell r="NF101">
            <v>0</v>
          </cell>
          <cell r="NG101">
            <v>1</v>
          </cell>
          <cell r="NH101" t="str">
            <v/>
          </cell>
          <cell r="NI101" t="str">
            <v/>
          </cell>
          <cell r="NJ101" t="str">
            <v/>
          </cell>
          <cell r="NK101" t="str">
            <v/>
          </cell>
          <cell r="NL101" t="str">
            <v/>
          </cell>
          <cell r="NM101" t="str">
            <v/>
          </cell>
          <cell r="NN101" t="str">
            <v/>
          </cell>
          <cell r="NO101" t="str">
            <v/>
          </cell>
          <cell r="NP101" t="str">
            <v/>
          </cell>
          <cell r="NQ101" t="str">
            <v/>
          </cell>
          <cell r="NR101" t="str">
            <v/>
          </cell>
          <cell r="NS101" t="str">
            <v>Aucun</v>
          </cell>
          <cell r="NT101">
            <v>0</v>
          </cell>
          <cell r="NU101">
            <v>0</v>
          </cell>
          <cell r="NV101">
            <v>0</v>
          </cell>
          <cell r="NW101">
            <v>0</v>
          </cell>
          <cell r="NX101">
            <v>0</v>
          </cell>
          <cell r="NY101">
            <v>0</v>
          </cell>
          <cell r="NZ101">
            <v>0</v>
          </cell>
          <cell r="OA101">
            <v>0</v>
          </cell>
          <cell r="OB101">
            <v>0</v>
          </cell>
          <cell r="OC101">
            <v>0</v>
          </cell>
          <cell r="OD101">
            <v>1</v>
          </cell>
          <cell r="OE101" t="str">
            <v/>
          </cell>
          <cell r="OF101" t="str">
            <v/>
          </cell>
          <cell r="OG101" t="str">
            <v/>
          </cell>
          <cell r="OH101" t="str">
            <v/>
          </cell>
          <cell r="OI101" t="str">
            <v/>
          </cell>
          <cell r="OJ101" t="str">
            <v/>
          </cell>
          <cell r="OK101" t="str">
            <v/>
          </cell>
          <cell r="OL101" t="str">
            <v/>
          </cell>
          <cell r="OM101" t="str">
            <v/>
          </cell>
          <cell r="ON101" t="str">
            <v>Médicaments douleur (aspirine, …)</v>
          </cell>
          <cell r="OO101">
            <v>1</v>
          </cell>
          <cell r="OP101">
            <v>0</v>
          </cell>
          <cell r="OQ101">
            <v>0</v>
          </cell>
          <cell r="OR101">
            <v>0</v>
          </cell>
          <cell r="OS101">
            <v>0</v>
          </cell>
          <cell r="OT101">
            <v>0</v>
          </cell>
          <cell r="OU101">
            <v>0</v>
          </cell>
          <cell r="OV101">
            <v>0</v>
          </cell>
          <cell r="OW101">
            <v>0</v>
          </cell>
          <cell r="OX101" t="str">
            <v/>
          </cell>
          <cell r="OY101" t="str">
            <v>Aucun</v>
          </cell>
          <cell r="OZ101">
            <v>0</v>
          </cell>
          <cell r="PA101">
            <v>0</v>
          </cell>
          <cell r="PB101">
            <v>0</v>
          </cell>
          <cell r="PC101">
            <v>0</v>
          </cell>
          <cell r="PD101">
            <v>0</v>
          </cell>
          <cell r="PE101">
            <v>1</v>
          </cell>
          <cell r="PF101" t="str">
            <v/>
          </cell>
          <cell r="PG101" t="str">
            <v/>
          </cell>
          <cell r="PH101" t="str">
            <v/>
          </cell>
          <cell r="PI101" t="str">
            <v/>
          </cell>
          <cell r="PJ101" t="str">
            <v>Aucun</v>
          </cell>
          <cell r="PK101">
            <v>0</v>
          </cell>
          <cell r="PL101">
            <v>0</v>
          </cell>
          <cell r="PM101">
            <v>0</v>
          </cell>
          <cell r="PN101">
            <v>0</v>
          </cell>
          <cell r="PO101">
            <v>0</v>
          </cell>
          <cell r="PP101">
            <v>0</v>
          </cell>
          <cell r="PQ101">
            <v>0</v>
          </cell>
          <cell r="PR101">
            <v>0</v>
          </cell>
          <cell r="PS101">
            <v>1</v>
          </cell>
          <cell r="PT101" t="str">
            <v/>
          </cell>
          <cell r="PU101" t="str">
            <v/>
          </cell>
          <cell r="PV101" t="str">
            <v/>
          </cell>
          <cell r="PW101" t="str">
            <v/>
          </cell>
          <cell r="PX101" t="str">
            <v/>
          </cell>
          <cell r="PY101" t="str">
            <v/>
          </cell>
          <cell r="PZ101" t="str">
            <v/>
          </cell>
          <cell r="QA101" t="str">
            <v/>
          </cell>
          <cell r="QB101" t="str">
            <v/>
          </cell>
          <cell r="QC101" t="str">
            <v/>
          </cell>
          <cell r="QD101" t="str">
            <v/>
          </cell>
          <cell r="QE101" t="str">
            <v/>
          </cell>
          <cell r="QF101" t="str">
            <v/>
          </cell>
          <cell r="QG101" t="str">
            <v/>
          </cell>
          <cell r="QH101" t="str">
            <v/>
          </cell>
          <cell r="QI101" t="str">
            <v/>
          </cell>
          <cell r="QJ101" t="str">
            <v/>
          </cell>
          <cell r="QK101" t="str">
            <v/>
          </cell>
          <cell r="QL101" t="str">
            <v/>
          </cell>
          <cell r="QM101" t="str">
            <v/>
          </cell>
          <cell r="QN101" t="str">
            <v/>
          </cell>
          <cell r="QO101" t="str">
            <v/>
          </cell>
          <cell r="QP101" t="str">
            <v/>
          </cell>
          <cell r="QQ101" t="str">
            <v/>
          </cell>
          <cell r="QR101" t="str">
            <v/>
          </cell>
          <cell r="QS101" t="str">
            <v/>
          </cell>
          <cell r="QT101" t="str">
            <v/>
          </cell>
          <cell r="QU101" t="str">
            <v/>
          </cell>
          <cell r="QV101" t="str">
            <v/>
          </cell>
          <cell r="QW101" t="str">
            <v/>
          </cell>
          <cell r="QX101" t="str">
            <v/>
          </cell>
          <cell r="QY101" t="str">
            <v/>
          </cell>
          <cell r="QZ101" t="str">
            <v/>
          </cell>
          <cell r="RA101" t="str">
            <v/>
          </cell>
          <cell r="RB101" t="str">
            <v/>
          </cell>
          <cell r="RC101" t="str">
            <v/>
          </cell>
          <cell r="RD101" t="str">
            <v/>
          </cell>
          <cell r="RE101" t="str">
            <v/>
          </cell>
          <cell r="RF101" t="str">
            <v/>
          </cell>
          <cell r="RG101" t="str">
            <v/>
          </cell>
          <cell r="RH101" t="str">
            <v/>
          </cell>
          <cell r="RI101" t="str">
            <v/>
          </cell>
          <cell r="RJ101" t="str">
            <v/>
          </cell>
          <cell r="RK101" t="str">
            <v/>
          </cell>
          <cell r="RL101" t="str">
            <v/>
          </cell>
          <cell r="RM101" t="str">
            <v/>
          </cell>
          <cell r="RN101" t="str">
            <v/>
          </cell>
          <cell r="RO101" t="str">
            <v/>
          </cell>
          <cell r="RP101" t="str">
            <v/>
          </cell>
          <cell r="RQ101" t="str">
            <v/>
          </cell>
          <cell r="RR101" t="str">
            <v/>
          </cell>
          <cell r="RS101" t="str">
            <v/>
          </cell>
          <cell r="RT101" t="str">
            <v/>
          </cell>
          <cell r="RU101" t="str">
            <v/>
          </cell>
          <cell r="RV101" t="str">
            <v/>
          </cell>
          <cell r="RW101" t="str">
            <v/>
          </cell>
          <cell r="RX101" t="str">
            <v/>
          </cell>
          <cell r="RY101" t="str">
            <v/>
          </cell>
          <cell r="RZ101" t="str">
            <v/>
          </cell>
          <cell r="SA101" t="str">
            <v/>
          </cell>
          <cell r="SB101" t="str">
            <v/>
          </cell>
          <cell r="SC101" t="str">
            <v/>
          </cell>
          <cell r="SD101" t="str">
            <v/>
          </cell>
          <cell r="SE101" t="str">
            <v/>
          </cell>
          <cell r="SF101" t="str">
            <v/>
          </cell>
          <cell r="SG101" t="str">
            <v/>
          </cell>
          <cell r="SH101" t="str">
            <v/>
          </cell>
          <cell r="SI101" t="str">
            <v/>
          </cell>
          <cell r="SJ101" t="str">
            <v/>
          </cell>
          <cell r="SK101" t="str">
            <v/>
          </cell>
          <cell r="SL101" t="str">
            <v>Paiement frais scolaire (paiement uniforme,…)</v>
          </cell>
          <cell r="SM101">
            <v>0</v>
          </cell>
          <cell r="SN101">
            <v>1</v>
          </cell>
          <cell r="SO101">
            <v>0</v>
          </cell>
          <cell r="SP101">
            <v>0</v>
          </cell>
          <cell r="SQ101">
            <v>0</v>
          </cell>
          <cell r="SR101">
            <v>0</v>
          </cell>
          <cell r="SS101" t="str">
            <v/>
          </cell>
          <cell r="ST101" t="str">
            <v/>
          </cell>
          <cell r="SU101" t="str">
            <v/>
          </cell>
          <cell r="SV101" t="str">
            <v/>
          </cell>
          <cell r="SW101" t="str">
            <v/>
          </cell>
          <cell r="SX101" t="str">
            <v/>
          </cell>
          <cell r="SY101" t="str">
            <v/>
          </cell>
          <cell r="SZ101" t="str">
            <v/>
          </cell>
          <cell r="TA101" t="str">
            <v/>
          </cell>
          <cell r="TB101" t="str">
            <v/>
          </cell>
          <cell r="TC101" t="str">
            <v/>
          </cell>
          <cell r="TD101" t="str">
            <v/>
          </cell>
          <cell r="TE101" t="str">
            <v/>
          </cell>
          <cell r="TF101" t="str">
            <v/>
          </cell>
          <cell r="TG101" t="str">
            <v/>
          </cell>
          <cell r="TH101" t="str">
            <v/>
          </cell>
          <cell r="TI101" t="str">
            <v/>
          </cell>
          <cell r="TJ101" t="str">
            <v/>
          </cell>
          <cell r="TK101" t="str">
            <v/>
          </cell>
          <cell r="TL101" t="str">
            <v/>
          </cell>
          <cell r="TM101" t="str">
            <v/>
          </cell>
          <cell r="TN101">
            <v>0</v>
          </cell>
          <cell r="TO101">
            <v>0</v>
          </cell>
          <cell r="TP101">
            <v>0</v>
          </cell>
          <cell r="TQ101">
            <v>0</v>
          </cell>
          <cell r="TR101">
            <v>0</v>
          </cell>
          <cell r="TS101" t="str">
            <v>NA</v>
          </cell>
          <cell r="TT101" t="str">
            <v/>
          </cell>
          <cell r="TU101">
            <v>238059392</v>
          </cell>
          <cell r="TV101" t="str">
            <v>c2794768-3205-4bfe-87dd-5ee59b9c05f1</v>
          </cell>
          <cell r="TW101">
            <v>44532.534710648149</v>
          </cell>
          <cell r="TX101" t="str">
            <v/>
          </cell>
          <cell r="TY101" t="str">
            <v/>
          </cell>
          <cell r="TZ101" t="str">
            <v>submitted_via_web</v>
          </cell>
          <cell r="UA101" t="str">
            <v>icsm_haiti</v>
          </cell>
          <cell r="UB101" t="str">
            <v/>
          </cell>
          <cell r="UC101">
            <v>103</v>
          </cell>
          <cell r="UD101" t="str">
            <v/>
          </cell>
        </row>
        <row r="102">
          <cell r="D102">
            <v>44526.519818703702</v>
          </cell>
          <cell r="E102">
            <v>44526.521250844897</v>
          </cell>
          <cell r="F102">
            <v>44526</v>
          </cell>
          <cell r="H102" t="str">
            <v>audit.csv</v>
          </cell>
          <cell r="I102" t="str">
            <v>icsm_haiti</v>
          </cell>
          <cell r="J102" t="str">
            <v/>
          </cell>
          <cell r="K102" t="str">
            <v/>
          </cell>
          <cell r="L102">
            <v>44526</v>
          </cell>
          <cell r="M102" t="str">
            <v>GOAL</v>
          </cell>
          <cell r="N102" t="str">
            <v/>
          </cell>
          <cell r="O102" t="str">
            <v>goal</v>
          </cell>
          <cell r="P102" t="str">
            <v>GOAL</v>
          </cell>
          <cell r="Q102" t="str">
            <v>GOAL</v>
          </cell>
          <cell r="R102" t="str">
            <v>Goal enquêteur 1</v>
          </cell>
          <cell r="S102" t="str">
            <v/>
          </cell>
          <cell r="T102" t="str">
            <v>goal_1</v>
          </cell>
          <cell r="U102" t="str">
            <v>Goal enquêteur 1</v>
          </cell>
          <cell r="V102" t="str">
            <v>Goal enquêteur 1</v>
          </cell>
          <cell r="W102" t="str">
            <v>Ouest</v>
          </cell>
          <cell r="X102" t="str">
            <v>Port-au-Prince</v>
          </cell>
          <cell r="Y102" t="str">
            <v>HT0111</v>
          </cell>
          <cell r="Z102" t="str">
            <v>Port-au-Prince</v>
          </cell>
          <cell r="AA102" t="str">
            <v>1ere Section Turgeau</v>
          </cell>
          <cell r="AB102" t="str">
            <v>HT0111-03</v>
          </cell>
          <cell r="AC102" t="str">
            <v>3e Section Martissant</v>
          </cell>
          <cell r="AD102" t="str">
            <v>Centre-ville de Port-au-Prince / Salomon</v>
          </cell>
          <cell r="AE102" t="str">
            <v/>
          </cell>
          <cell r="AF102" t="str">
            <v>pap_1</v>
          </cell>
          <cell r="AG102" t="str">
            <v>Centre-ville de Port-au-Prince / Salomon</v>
          </cell>
          <cell r="AH102" t="str">
            <v>Centre-ville de Port-au-Prince / Salomon</v>
          </cell>
          <cell r="AI102" t="str">
            <v>Marché Salomon</v>
          </cell>
          <cell r="AJ102" t="str">
            <v/>
          </cell>
          <cell r="AK102" t="str">
            <v>salomon</v>
          </cell>
          <cell r="AL102" t="str">
            <v>Marché Salomon</v>
          </cell>
          <cell r="AM102" t="str">
            <v>Marché Salomon</v>
          </cell>
          <cell r="AN102" t="str">
            <v>Milieu urbain</v>
          </cell>
          <cell r="AO102" t="str">
            <v>Enquête auprès d'un marchand</v>
          </cell>
          <cell r="AP102" t="str">
            <v>Oui</v>
          </cell>
          <cell r="AQ102" t="str">
            <v/>
          </cell>
          <cell r="AR102" t="str">
            <v>Oui</v>
          </cell>
          <cell r="AS102" t="str">
            <v/>
          </cell>
          <cell r="AT102" t="str">
            <v>Femme</v>
          </cell>
          <cell r="AU102">
            <v>44526</v>
          </cell>
          <cell r="AV102">
            <v>44526</v>
          </cell>
          <cell r="AW102" t="str">
            <v>Détaillant mobile</v>
          </cell>
          <cell r="AX102" t="str">
            <v/>
          </cell>
          <cell r="AY102" t="str">
            <v>Produits et Ustensiles d'hygiène et assainissement</v>
          </cell>
          <cell r="AZ102">
            <v>0</v>
          </cell>
          <cell r="BA102">
            <v>1</v>
          </cell>
          <cell r="BB102">
            <v>0</v>
          </cell>
          <cell r="BC102">
            <v>0</v>
          </cell>
          <cell r="BD102" t="str">
            <v>wash</v>
          </cell>
          <cell r="BE102" t="str">
            <v>Produits et Ustensiles d'hygiène et assainissement</v>
          </cell>
          <cell r="BF102" t="str">
            <v>En espèces (Gourde)</v>
          </cell>
          <cell r="BG102">
            <v>1</v>
          </cell>
          <cell r="BH102">
            <v>0</v>
          </cell>
          <cell r="BI102">
            <v>0</v>
          </cell>
          <cell r="BJ102">
            <v>0</v>
          </cell>
          <cell r="BK102">
            <v>0</v>
          </cell>
          <cell r="BL102">
            <v>0</v>
          </cell>
          <cell r="BM102">
            <v>0</v>
          </cell>
          <cell r="BN102">
            <v>0</v>
          </cell>
          <cell r="BO102">
            <v>0</v>
          </cell>
          <cell r="BP102">
            <v>0</v>
          </cell>
          <cell r="BQ102" t="str">
            <v/>
          </cell>
          <cell r="BR102" t="str">
            <v>Je ne sais pas / Je ne souhaite pas répondre</v>
          </cell>
          <cell r="BS102" t="str">
            <v>Je ne sais pas / Je ne souhaite pas répondre</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Grande bassine de nettoyage ou pour cuisiner</v>
          </cell>
          <cell r="EP102">
            <v>0</v>
          </cell>
          <cell r="EQ102">
            <v>0</v>
          </cell>
          <cell r="ER102">
            <v>0</v>
          </cell>
          <cell r="ES102">
            <v>0</v>
          </cell>
          <cell r="ET102">
            <v>0</v>
          </cell>
          <cell r="EU102">
            <v>0</v>
          </cell>
          <cell r="EV102">
            <v>0</v>
          </cell>
          <cell r="EW102">
            <v>0</v>
          </cell>
          <cell r="EX102">
            <v>1</v>
          </cell>
          <cell r="EY102">
            <v>0</v>
          </cell>
          <cell r="EZ102">
            <v>0</v>
          </cell>
          <cell r="FA102" t="str">
            <v/>
          </cell>
          <cell r="FB102" t="str">
            <v/>
          </cell>
          <cell r="FC102" t="str">
            <v/>
          </cell>
          <cell r="FD102" t="str">
            <v/>
          </cell>
          <cell r="FE102" t="str">
            <v/>
          </cell>
          <cell r="FF102" t="str">
            <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v>350</v>
          </cell>
          <cell r="GT102" t="str">
            <v/>
          </cell>
          <cell r="GU102" t="str">
            <v>Je ne sais pas, je ne souhaite pas répondre</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Je ne sais pas, je ne souhaite pas répondre</v>
          </cell>
          <cell r="HX102" t="str">
            <v>Je ne sais pas, je ne souhaite pas répondre</v>
          </cell>
          <cell r="HY102" t="str">
            <v>Non</v>
          </cell>
          <cell r="HZ102" t="str">
            <v/>
          </cell>
          <cell r="IA102" t="str">
            <v>Différent</v>
          </cell>
          <cell r="IB102" t="str">
            <v/>
          </cell>
          <cell r="IC102" t="str">
            <v>Différent</v>
          </cell>
          <cell r="ID102" t="str">
            <v/>
          </cell>
          <cell r="IE102" t="str">
            <v/>
          </cell>
          <cell r="IF102" t="str">
            <v>Je ne sais pas, je ne souhaite pas répondre</v>
          </cell>
          <cell r="IG102" t="str">
            <v/>
          </cell>
          <cell r="IH102" t="str">
            <v/>
          </cell>
          <cell r="II102" t="str">
            <v/>
          </cell>
          <cell r="IJ102" t="str">
            <v/>
          </cell>
          <cell r="IK102" t="str">
            <v/>
          </cell>
          <cell r="IL102" t="str">
            <v/>
          </cell>
          <cell r="IM102" t="str">
            <v/>
          </cell>
          <cell r="IN102" t="str">
            <v/>
          </cell>
          <cell r="IO102" t="str">
            <v>Je ne sais pas, je ne souhaite pas répondre</v>
          </cell>
          <cell r="IP102">
            <v>0</v>
          </cell>
          <cell r="IQ102">
            <v>0</v>
          </cell>
          <cell r="IR102">
            <v>0</v>
          </cell>
          <cell r="IS102">
            <v>0</v>
          </cell>
          <cell r="IT102">
            <v>0</v>
          </cell>
          <cell r="IU102">
            <v>0</v>
          </cell>
          <cell r="IV102">
            <v>0</v>
          </cell>
          <cell r="IW102">
            <v>1</v>
          </cell>
          <cell r="IX102" t="str">
            <v/>
          </cell>
          <cell r="IY102" t="str">
            <v>Je ne sais pas, je ne souhaite pas répondre</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cell r="JW102" t="str">
            <v/>
          </cell>
          <cell r="JX102" t="str">
            <v/>
          </cell>
          <cell r="JY102" t="str">
            <v/>
          </cell>
          <cell r="JZ102" t="str">
            <v/>
          </cell>
          <cell r="KA102" t="str">
            <v/>
          </cell>
          <cell r="KB102" t="str">
            <v/>
          </cell>
          <cell r="KC102" t="str">
            <v/>
          </cell>
          <cell r="KD102" t="str">
            <v/>
          </cell>
          <cell r="KE102" t="str">
            <v/>
          </cell>
          <cell r="KF102" t="str">
            <v/>
          </cell>
          <cell r="KG102" t="str">
            <v/>
          </cell>
          <cell r="KH102" t="str">
            <v/>
          </cell>
          <cell r="KI102" t="str">
            <v/>
          </cell>
          <cell r="KJ102" t="str">
            <v/>
          </cell>
          <cell r="KK102" t="str">
            <v/>
          </cell>
          <cell r="KL102" t="str">
            <v/>
          </cell>
          <cell r="KM102" t="str">
            <v/>
          </cell>
          <cell r="KN102" t="str">
            <v/>
          </cell>
          <cell r="KO102" t="str">
            <v/>
          </cell>
          <cell r="KP102" t="str">
            <v/>
          </cell>
          <cell r="KQ102" t="str">
            <v/>
          </cell>
          <cell r="KR102" t="str">
            <v/>
          </cell>
          <cell r="KS102" t="str">
            <v/>
          </cell>
          <cell r="KT102" t="str">
            <v/>
          </cell>
          <cell r="KU102" t="str">
            <v/>
          </cell>
          <cell r="KV102" t="str">
            <v/>
          </cell>
          <cell r="KW102" t="str">
            <v/>
          </cell>
          <cell r="KX102" t="str">
            <v/>
          </cell>
          <cell r="KY102" t="str">
            <v/>
          </cell>
          <cell r="KZ102" t="str">
            <v/>
          </cell>
          <cell r="LA102" t="str">
            <v/>
          </cell>
          <cell r="LB102" t="str">
            <v/>
          </cell>
          <cell r="LC102" t="str">
            <v/>
          </cell>
          <cell r="LD102" t="str">
            <v/>
          </cell>
          <cell r="LE102" t="str">
            <v/>
          </cell>
          <cell r="LF102" t="str">
            <v/>
          </cell>
          <cell r="LG102" t="str">
            <v/>
          </cell>
          <cell r="LH102" t="str">
            <v/>
          </cell>
          <cell r="LI102" t="str">
            <v/>
          </cell>
          <cell r="LJ102" t="str">
            <v/>
          </cell>
          <cell r="LK102" t="str">
            <v/>
          </cell>
          <cell r="LL102" t="str">
            <v/>
          </cell>
          <cell r="LM102" t="str">
            <v/>
          </cell>
          <cell r="LN102" t="str">
            <v/>
          </cell>
          <cell r="LO102" t="str">
            <v/>
          </cell>
          <cell r="LP102" t="str">
            <v/>
          </cell>
          <cell r="LQ102" t="str">
            <v/>
          </cell>
          <cell r="LR102" t="str">
            <v/>
          </cell>
          <cell r="LS102" t="str">
            <v/>
          </cell>
          <cell r="LT102" t="str">
            <v/>
          </cell>
          <cell r="LU102" t="str">
            <v/>
          </cell>
          <cell r="LV102" t="str">
            <v/>
          </cell>
          <cell r="LW102" t="str">
            <v/>
          </cell>
          <cell r="LX102" t="str">
            <v/>
          </cell>
          <cell r="LY102" t="str">
            <v/>
          </cell>
          <cell r="LZ102" t="str">
            <v/>
          </cell>
          <cell r="MA102" t="str">
            <v/>
          </cell>
          <cell r="MB102" t="str">
            <v/>
          </cell>
          <cell r="MC102" t="str">
            <v/>
          </cell>
          <cell r="MD102" t="str">
            <v/>
          </cell>
          <cell r="ME102" t="str">
            <v/>
          </cell>
          <cell r="MF102" t="str">
            <v/>
          </cell>
          <cell r="MG102" t="str">
            <v/>
          </cell>
          <cell r="MH102" t="str">
            <v/>
          </cell>
          <cell r="MI102" t="str">
            <v/>
          </cell>
          <cell r="MJ102" t="str">
            <v/>
          </cell>
          <cell r="MK102" t="str">
            <v/>
          </cell>
          <cell r="ML102" t="str">
            <v/>
          </cell>
          <cell r="MM102" t="str">
            <v/>
          </cell>
          <cell r="MN102" t="str">
            <v/>
          </cell>
          <cell r="MO102" t="str">
            <v/>
          </cell>
          <cell r="MP102" t="str">
            <v/>
          </cell>
          <cell r="MQ102" t="str">
            <v/>
          </cell>
          <cell r="MR102" t="str">
            <v/>
          </cell>
          <cell r="MS102" t="str">
            <v/>
          </cell>
          <cell r="MT102" t="str">
            <v/>
          </cell>
          <cell r="MU102" t="str">
            <v/>
          </cell>
          <cell r="MV102" t="str">
            <v/>
          </cell>
          <cell r="MW102" t="str">
            <v/>
          </cell>
          <cell r="MX102" t="str">
            <v/>
          </cell>
          <cell r="MY102" t="str">
            <v/>
          </cell>
          <cell r="MZ102" t="str">
            <v/>
          </cell>
          <cell r="NA102" t="str">
            <v/>
          </cell>
          <cell r="NB102" t="str">
            <v/>
          </cell>
          <cell r="NC102" t="str">
            <v/>
          </cell>
          <cell r="ND102" t="str">
            <v/>
          </cell>
          <cell r="NE102" t="str">
            <v/>
          </cell>
          <cell r="NF102" t="str">
            <v/>
          </cell>
          <cell r="NG102" t="str">
            <v/>
          </cell>
          <cell r="NH102" t="str">
            <v/>
          </cell>
          <cell r="NI102" t="str">
            <v/>
          </cell>
          <cell r="NJ102" t="str">
            <v/>
          </cell>
          <cell r="NK102" t="str">
            <v/>
          </cell>
          <cell r="NL102" t="str">
            <v/>
          </cell>
          <cell r="NM102" t="str">
            <v/>
          </cell>
          <cell r="NN102" t="str">
            <v/>
          </cell>
          <cell r="NO102" t="str">
            <v/>
          </cell>
          <cell r="NP102" t="str">
            <v/>
          </cell>
          <cell r="NQ102" t="str">
            <v/>
          </cell>
          <cell r="NR102" t="str">
            <v/>
          </cell>
          <cell r="NS102" t="str">
            <v/>
          </cell>
          <cell r="NT102" t="str">
            <v/>
          </cell>
          <cell r="NU102" t="str">
            <v/>
          </cell>
          <cell r="NV102" t="str">
            <v/>
          </cell>
          <cell r="NW102" t="str">
            <v/>
          </cell>
          <cell r="NX102" t="str">
            <v/>
          </cell>
          <cell r="NY102" t="str">
            <v/>
          </cell>
          <cell r="NZ102" t="str">
            <v/>
          </cell>
          <cell r="OA102" t="str">
            <v/>
          </cell>
          <cell r="OB102" t="str">
            <v/>
          </cell>
          <cell r="OC102" t="str">
            <v/>
          </cell>
          <cell r="OD102" t="str">
            <v/>
          </cell>
          <cell r="OE102" t="str">
            <v/>
          </cell>
          <cell r="OF102" t="str">
            <v/>
          </cell>
          <cell r="OG102" t="str">
            <v/>
          </cell>
          <cell r="OH102" t="str">
            <v/>
          </cell>
          <cell r="OI102" t="str">
            <v/>
          </cell>
          <cell r="OJ102" t="str">
            <v/>
          </cell>
          <cell r="OK102" t="str">
            <v/>
          </cell>
          <cell r="OL102" t="str">
            <v/>
          </cell>
          <cell r="OM102" t="str">
            <v/>
          </cell>
          <cell r="ON102" t="str">
            <v/>
          </cell>
          <cell r="OO102" t="str">
            <v/>
          </cell>
          <cell r="OP102" t="str">
            <v/>
          </cell>
          <cell r="OQ102" t="str">
            <v/>
          </cell>
          <cell r="OR102" t="str">
            <v/>
          </cell>
          <cell r="OS102" t="str">
            <v/>
          </cell>
          <cell r="OT102" t="str">
            <v/>
          </cell>
          <cell r="OU102" t="str">
            <v/>
          </cell>
          <cell r="OV102" t="str">
            <v/>
          </cell>
          <cell r="OW102" t="str">
            <v/>
          </cell>
          <cell r="OX102" t="str">
            <v/>
          </cell>
          <cell r="OY102" t="str">
            <v/>
          </cell>
          <cell r="OZ102" t="str">
            <v/>
          </cell>
          <cell r="PA102" t="str">
            <v/>
          </cell>
          <cell r="PB102" t="str">
            <v/>
          </cell>
          <cell r="PC102" t="str">
            <v/>
          </cell>
          <cell r="PD102" t="str">
            <v/>
          </cell>
          <cell r="PE102" t="str">
            <v/>
          </cell>
          <cell r="PF102" t="str">
            <v/>
          </cell>
          <cell r="PG102" t="str">
            <v/>
          </cell>
          <cell r="PH102" t="str">
            <v/>
          </cell>
          <cell r="PI102" t="str">
            <v/>
          </cell>
          <cell r="PJ102" t="str">
            <v/>
          </cell>
          <cell r="PK102" t="str">
            <v/>
          </cell>
          <cell r="PL102" t="str">
            <v/>
          </cell>
          <cell r="PM102" t="str">
            <v/>
          </cell>
          <cell r="PN102" t="str">
            <v/>
          </cell>
          <cell r="PO102" t="str">
            <v/>
          </cell>
          <cell r="PP102" t="str">
            <v/>
          </cell>
          <cell r="PQ102" t="str">
            <v/>
          </cell>
          <cell r="PR102" t="str">
            <v/>
          </cell>
          <cell r="PS102" t="str">
            <v/>
          </cell>
          <cell r="PT102" t="str">
            <v/>
          </cell>
          <cell r="PU102" t="str">
            <v/>
          </cell>
          <cell r="PV102" t="str">
            <v/>
          </cell>
          <cell r="PW102" t="str">
            <v/>
          </cell>
          <cell r="PX102" t="str">
            <v/>
          </cell>
          <cell r="PY102" t="str">
            <v/>
          </cell>
          <cell r="PZ102" t="str">
            <v/>
          </cell>
          <cell r="QA102" t="str">
            <v/>
          </cell>
          <cell r="QB102" t="str">
            <v/>
          </cell>
          <cell r="QC102" t="str">
            <v/>
          </cell>
          <cell r="QD102" t="str">
            <v/>
          </cell>
          <cell r="QE102" t="str">
            <v/>
          </cell>
          <cell r="QF102" t="str">
            <v/>
          </cell>
          <cell r="QG102" t="str">
            <v/>
          </cell>
          <cell r="QH102" t="str">
            <v/>
          </cell>
          <cell r="QI102" t="str">
            <v/>
          </cell>
          <cell r="QJ102" t="str">
            <v/>
          </cell>
          <cell r="QK102" t="str">
            <v/>
          </cell>
          <cell r="QL102" t="str">
            <v/>
          </cell>
          <cell r="QM102" t="str">
            <v/>
          </cell>
          <cell r="QN102" t="str">
            <v/>
          </cell>
          <cell r="QO102" t="str">
            <v/>
          </cell>
          <cell r="QP102" t="str">
            <v/>
          </cell>
          <cell r="QQ102" t="str">
            <v/>
          </cell>
          <cell r="QR102" t="str">
            <v/>
          </cell>
          <cell r="QS102" t="str">
            <v/>
          </cell>
          <cell r="QT102" t="str">
            <v/>
          </cell>
          <cell r="QU102" t="str">
            <v/>
          </cell>
          <cell r="QV102" t="str">
            <v/>
          </cell>
          <cell r="QW102" t="str">
            <v/>
          </cell>
          <cell r="QX102" t="str">
            <v/>
          </cell>
          <cell r="QY102" t="str">
            <v/>
          </cell>
          <cell r="QZ102" t="str">
            <v/>
          </cell>
          <cell r="RA102" t="str">
            <v/>
          </cell>
          <cell r="RB102" t="str">
            <v/>
          </cell>
          <cell r="RC102" t="str">
            <v/>
          </cell>
          <cell r="RD102" t="str">
            <v/>
          </cell>
          <cell r="RE102" t="str">
            <v/>
          </cell>
          <cell r="RF102" t="str">
            <v/>
          </cell>
          <cell r="RG102" t="str">
            <v/>
          </cell>
          <cell r="RH102" t="str">
            <v/>
          </cell>
          <cell r="RI102" t="str">
            <v/>
          </cell>
          <cell r="RJ102" t="str">
            <v/>
          </cell>
          <cell r="RK102" t="str">
            <v/>
          </cell>
          <cell r="RL102" t="str">
            <v/>
          </cell>
          <cell r="RM102" t="str">
            <v/>
          </cell>
          <cell r="RN102" t="str">
            <v/>
          </cell>
          <cell r="RO102" t="str">
            <v/>
          </cell>
          <cell r="RP102" t="str">
            <v/>
          </cell>
          <cell r="RQ102" t="str">
            <v/>
          </cell>
          <cell r="RR102" t="str">
            <v/>
          </cell>
          <cell r="RS102" t="str">
            <v/>
          </cell>
          <cell r="RT102" t="str">
            <v/>
          </cell>
          <cell r="RU102" t="str">
            <v/>
          </cell>
          <cell r="RV102" t="str">
            <v/>
          </cell>
          <cell r="RW102" t="str">
            <v/>
          </cell>
          <cell r="RX102" t="str">
            <v/>
          </cell>
          <cell r="RY102" t="str">
            <v/>
          </cell>
          <cell r="RZ102" t="str">
            <v/>
          </cell>
          <cell r="SA102" t="str">
            <v/>
          </cell>
          <cell r="SB102" t="str">
            <v/>
          </cell>
          <cell r="SC102" t="str">
            <v/>
          </cell>
          <cell r="SD102" t="str">
            <v/>
          </cell>
          <cell r="SE102" t="str">
            <v/>
          </cell>
          <cell r="SF102" t="str">
            <v/>
          </cell>
          <cell r="SG102" t="str">
            <v/>
          </cell>
          <cell r="SH102" t="str">
            <v/>
          </cell>
          <cell r="SI102" t="str">
            <v/>
          </cell>
          <cell r="SJ102" t="str">
            <v/>
          </cell>
          <cell r="SK102" t="str">
            <v/>
          </cell>
          <cell r="SL102" t="str">
            <v/>
          </cell>
          <cell r="SM102" t="str">
            <v/>
          </cell>
          <cell r="SN102" t="str">
            <v/>
          </cell>
          <cell r="SO102" t="str">
            <v/>
          </cell>
          <cell r="SP102" t="str">
            <v/>
          </cell>
          <cell r="SQ102" t="str">
            <v/>
          </cell>
          <cell r="SR102" t="str">
            <v/>
          </cell>
          <cell r="SS102" t="str">
            <v/>
          </cell>
          <cell r="ST102" t="str">
            <v/>
          </cell>
          <cell r="SU102" t="str">
            <v/>
          </cell>
          <cell r="SV102" t="str">
            <v/>
          </cell>
          <cell r="SW102" t="str">
            <v/>
          </cell>
          <cell r="SX102" t="str">
            <v/>
          </cell>
          <cell r="SY102" t="str">
            <v/>
          </cell>
          <cell r="SZ102" t="str">
            <v/>
          </cell>
          <cell r="TA102" t="str">
            <v/>
          </cell>
          <cell r="TB102" t="str">
            <v/>
          </cell>
          <cell r="TC102" t="str">
            <v/>
          </cell>
          <cell r="TD102" t="str">
            <v/>
          </cell>
          <cell r="TE102" t="str">
            <v/>
          </cell>
          <cell r="TF102" t="str">
            <v/>
          </cell>
          <cell r="TG102" t="str">
            <v/>
          </cell>
          <cell r="TH102" t="str">
            <v/>
          </cell>
          <cell r="TI102" t="str">
            <v/>
          </cell>
          <cell r="TJ102" t="str">
            <v/>
          </cell>
          <cell r="TK102" t="str">
            <v/>
          </cell>
          <cell r="TL102" t="str">
            <v/>
          </cell>
          <cell r="TM102" t="str">
            <v/>
          </cell>
          <cell r="TN102">
            <v>1</v>
          </cell>
          <cell r="TO102">
            <v>1</v>
          </cell>
          <cell r="TP102">
            <v>1</v>
          </cell>
          <cell r="TQ102">
            <v>1</v>
          </cell>
          <cell r="TR102">
            <v>1</v>
          </cell>
          <cell r="TS102" t="str">
            <v/>
          </cell>
          <cell r="TT102" t="str">
            <v/>
          </cell>
          <cell r="TU102">
            <v>238059404</v>
          </cell>
          <cell r="TV102" t="str">
            <v>81f3f1ac-4f5a-40e9-8748-e4a3a6738657</v>
          </cell>
          <cell r="TW102">
            <v>44532.534722222219</v>
          </cell>
          <cell r="TX102" t="str">
            <v/>
          </cell>
          <cell r="TY102" t="str">
            <v/>
          </cell>
          <cell r="TZ102" t="str">
            <v>submitted_via_web</v>
          </cell>
          <cell r="UA102" t="str">
            <v>icsm_haiti</v>
          </cell>
          <cell r="UB102" t="str">
            <v/>
          </cell>
          <cell r="UC102">
            <v>104</v>
          </cell>
          <cell r="UD102" t="str">
            <v/>
          </cell>
        </row>
        <row r="103">
          <cell r="D103">
            <v>44531.86537767361</v>
          </cell>
          <cell r="E103">
            <v>44532.81524304398</v>
          </cell>
          <cell r="F103">
            <v>44531</v>
          </cell>
          <cell r="H103" t="str">
            <v>audit.csv</v>
          </cell>
          <cell r="I103" t="str">
            <v>icsm_haiti</v>
          </cell>
          <cell r="J103" t="str">
            <v/>
          </cell>
          <cell r="K103" t="str">
            <v/>
          </cell>
          <cell r="L103">
            <v>44532</v>
          </cell>
          <cell r="M103" t="str">
            <v>WFP</v>
          </cell>
          <cell r="N103" t="str">
            <v/>
          </cell>
          <cell r="O103" t="str">
            <v>wfp</v>
          </cell>
          <cell r="P103" t="str">
            <v>WFP</v>
          </cell>
          <cell r="Q103" t="str">
            <v>WFP</v>
          </cell>
          <cell r="R103" t="str">
            <v>nord_JFP02</v>
          </cell>
          <cell r="S103" t="str">
            <v/>
          </cell>
          <cell r="T103" t="str">
            <v>wfp_jfp02</v>
          </cell>
          <cell r="U103" t="str">
            <v>nord_JFP02</v>
          </cell>
          <cell r="V103" t="str">
            <v>nord_JFP02</v>
          </cell>
          <cell r="W103" t="str">
            <v>Nord</v>
          </cell>
          <cell r="X103" t="str">
            <v>Limonade</v>
          </cell>
          <cell r="Y103" t="str">
            <v>HT0313</v>
          </cell>
          <cell r="Z103" t="str">
            <v>Limonade</v>
          </cell>
          <cell r="AA103" t="str">
            <v>1re Section Basse Plaine</v>
          </cell>
          <cell r="AB103" t="str">
            <v>HT0313-01</v>
          </cell>
          <cell r="AC103" t="str">
            <v>1re Section Basse Plaine</v>
          </cell>
          <cell r="AD103" t="str">
            <v>Limonade</v>
          </cell>
          <cell r="AE103" t="str">
            <v/>
          </cell>
          <cell r="AF103" t="str">
            <v>lim_1</v>
          </cell>
          <cell r="AG103" t="str">
            <v>Limonade</v>
          </cell>
          <cell r="AH103" t="str">
            <v>Limonade</v>
          </cell>
          <cell r="AI103" t="str">
            <v>Marché principal de Limonade</v>
          </cell>
          <cell r="AJ103" t="str">
            <v/>
          </cell>
          <cell r="AK103" t="str">
            <v>Limonade</v>
          </cell>
          <cell r="AL103" t="str">
            <v>Marché principal de Limonade</v>
          </cell>
          <cell r="AM103" t="str">
            <v>Marché principal de Limonade</v>
          </cell>
          <cell r="AN103" t="str">
            <v>Milieu urbain</v>
          </cell>
          <cell r="AO103" t="str">
            <v>Enquête auprès d'un client (pour l'eau de boisson et la situation sécuritaire)</v>
          </cell>
          <cell r="AP103" t="str">
            <v>Oui</v>
          </cell>
          <cell r="AQ103" t="str">
            <v/>
          </cell>
          <cell r="AR103" t="str">
            <v>Oui</v>
          </cell>
          <cell r="AS103" t="str">
            <v/>
          </cell>
          <cell r="AT103" t="str">
            <v>Homme</v>
          </cell>
          <cell r="AU103">
            <v>44532</v>
          </cell>
          <cell r="AV103">
            <v>44532</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Oui</v>
          </cell>
          <cell r="JG103" t="str">
            <v>Oui, je vais parfois/souvent chercher l'eau</v>
          </cell>
          <cell r="JH103" t="str">
            <v>boutique ou kiosque privé</v>
          </cell>
          <cell r="JI103" t="str">
            <v/>
          </cell>
          <cell r="JJ103" t="str">
            <v>boutique</v>
          </cell>
          <cell r="JK103" t="str">
            <v>boutik / kiòs priwe</v>
          </cell>
          <cell r="JL103" t="str">
            <v>boutik / kiòs priwe</v>
          </cell>
          <cell r="JM103" t="str">
            <v>Il n'y a pas d'autres options dans ma zone</v>
          </cell>
          <cell r="JN103" t="str">
            <v/>
          </cell>
          <cell r="JO103" t="str">
            <v>Moins de 15 min au total</v>
          </cell>
          <cell r="JP103" t="str">
            <v>gros bidon de 5 gallons (18,9 L)</v>
          </cell>
          <cell r="JQ103" t="str">
            <v>5gal</v>
          </cell>
          <cell r="JR103" t="str">
            <v>bidon ki vo 5 galon (18,9L)</v>
          </cell>
          <cell r="JS103" t="str">
            <v/>
          </cell>
          <cell r="JT103" t="str">
            <v/>
          </cell>
          <cell r="JU103" t="str">
            <v/>
          </cell>
          <cell r="JV103" t="str">
            <v/>
          </cell>
          <cell r="JW103" t="str">
            <v/>
          </cell>
          <cell r="JX103">
            <v>50</v>
          </cell>
          <cell r="JY103">
            <v>10</v>
          </cell>
          <cell r="JZ103" t="str">
            <v/>
          </cell>
          <cell r="KA103" t="str">
            <v>NA</v>
          </cell>
          <cell r="KB103">
            <v>10</v>
          </cell>
          <cell r="KC103" t="str">
            <v>Oui</v>
          </cell>
          <cell r="KD103" t="str">
            <v/>
          </cell>
          <cell r="KE103" t="str">
            <v>Oui</v>
          </cell>
          <cell r="KF103" t="str">
            <v>Problèmes de transport</v>
          </cell>
          <cell r="KG103">
            <v>0</v>
          </cell>
          <cell r="KH103">
            <v>1</v>
          </cell>
          <cell r="KI103">
            <v>0</v>
          </cell>
          <cell r="KJ103">
            <v>0</v>
          </cell>
          <cell r="KK103">
            <v>0</v>
          </cell>
          <cell r="KL103">
            <v>0</v>
          </cell>
          <cell r="KM103">
            <v>0</v>
          </cell>
          <cell r="KN103">
            <v>0</v>
          </cell>
          <cell r="KO103">
            <v>0</v>
          </cell>
          <cell r="KP103">
            <v>0</v>
          </cell>
          <cell r="KQ103">
            <v>0</v>
          </cell>
          <cell r="KR103" t="str">
            <v/>
          </cell>
          <cell r="KS103" t="str">
            <v>Non</v>
          </cell>
          <cell r="KT103" t="str">
            <v/>
          </cell>
          <cell r="KU103" t="str">
            <v/>
          </cell>
          <cell r="KV103" t="str">
            <v/>
          </cell>
          <cell r="KW103" t="str">
            <v/>
          </cell>
          <cell r="KX103" t="str">
            <v/>
          </cell>
          <cell r="KY103" t="str">
            <v/>
          </cell>
          <cell r="KZ103" t="str">
            <v/>
          </cell>
          <cell r="LA103" t="str">
            <v/>
          </cell>
          <cell r="LB103" t="str">
            <v/>
          </cell>
          <cell r="LC103" t="str">
            <v/>
          </cell>
          <cell r="LD103" t="str">
            <v/>
          </cell>
          <cell r="LE103" t="str">
            <v/>
          </cell>
          <cell r="LF103" t="str">
            <v/>
          </cell>
          <cell r="LG103">
            <v>7</v>
          </cell>
          <cell r="LH103" t="str">
            <v>Riz Sucre Haricot noir Huile Mais</v>
          </cell>
          <cell r="LI103">
            <v>0</v>
          </cell>
          <cell r="LJ103">
            <v>1</v>
          </cell>
          <cell r="LK103">
            <v>1</v>
          </cell>
          <cell r="LL103">
            <v>0</v>
          </cell>
          <cell r="LM103">
            <v>1</v>
          </cell>
          <cell r="LN103">
            <v>1</v>
          </cell>
          <cell r="LO103">
            <v>0</v>
          </cell>
          <cell r="LP103">
            <v>1</v>
          </cell>
          <cell r="LQ103">
            <v>0</v>
          </cell>
          <cell r="LR103">
            <v>0</v>
          </cell>
          <cell r="LS103" t="str">
            <v/>
          </cell>
          <cell r="LT103">
            <v>8</v>
          </cell>
          <cell r="LU103">
            <v>2</v>
          </cell>
          <cell r="LV103" t="str">
            <v/>
          </cell>
          <cell r="LW103">
            <v>2</v>
          </cell>
          <cell r="LX103">
            <v>3</v>
          </cell>
          <cell r="LY103" t="str">
            <v/>
          </cell>
          <cell r="LZ103">
            <v>1</v>
          </cell>
          <cell r="MA103" t="str">
            <v>Savon lessive Chlore en grain Dentifrice Papier toilette</v>
          </cell>
          <cell r="MB103">
            <v>0</v>
          </cell>
          <cell r="MC103">
            <v>1</v>
          </cell>
          <cell r="MD103">
            <v>0</v>
          </cell>
          <cell r="ME103">
            <v>1</v>
          </cell>
          <cell r="MF103">
            <v>1</v>
          </cell>
          <cell r="MG103">
            <v>1</v>
          </cell>
          <cell r="MH103">
            <v>0</v>
          </cell>
          <cell r="MI103">
            <v>0</v>
          </cell>
          <cell r="MJ103">
            <v>0</v>
          </cell>
          <cell r="MK103">
            <v>0</v>
          </cell>
          <cell r="ML103" t="str">
            <v/>
          </cell>
          <cell r="MM103">
            <v>7</v>
          </cell>
          <cell r="MN103" t="str">
            <v/>
          </cell>
          <cell r="MO103">
            <v>25</v>
          </cell>
          <cell r="MP103">
            <v>3</v>
          </cell>
          <cell r="MQ103">
            <v>10</v>
          </cell>
          <cell r="MR103" t="str">
            <v/>
          </cell>
          <cell r="MS103" t="str">
            <v/>
          </cell>
          <cell r="MT103" t="str">
            <v>Aucun</v>
          </cell>
          <cell r="MU103">
            <v>0</v>
          </cell>
          <cell r="MV103">
            <v>0</v>
          </cell>
          <cell r="MW103">
            <v>0</v>
          </cell>
          <cell r="MX103">
            <v>0</v>
          </cell>
          <cell r="MY103">
            <v>0</v>
          </cell>
          <cell r="MZ103">
            <v>0</v>
          </cell>
          <cell r="NA103">
            <v>0</v>
          </cell>
          <cell r="NB103">
            <v>0</v>
          </cell>
          <cell r="NC103">
            <v>0</v>
          </cell>
          <cell r="ND103">
            <v>0</v>
          </cell>
          <cell r="NE103">
            <v>0</v>
          </cell>
          <cell r="NF103">
            <v>0</v>
          </cell>
          <cell r="NG103">
            <v>1</v>
          </cell>
          <cell r="NH103" t="str">
            <v/>
          </cell>
          <cell r="NI103" t="str">
            <v/>
          </cell>
          <cell r="NJ103" t="str">
            <v/>
          </cell>
          <cell r="NK103" t="str">
            <v/>
          </cell>
          <cell r="NL103" t="str">
            <v/>
          </cell>
          <cell r="NM103" t="str">
            <v/>
          </cell>
          <cell r="NN103" t="str">
            <v/>
          </cell>
          <cell r="NO103" t="str">
            <v/>
          </cell>
          <cell r="NP103" t="str">
            <v/>
          </cell>
          <cell r="NQ103" t="str">
            <v/>
          </cell>
          <cell r="NR103" t="str">
            <v/>
          </cell>
          <cell r="NS103" t="str">
            <v>Assiette Cuillère pour manger</v>
          </cell>
          <cell r="NT103">
            <v>0</v>
          </cell>
          <cell r="NU103">
            <v>0</v>
          </cell>
          <cell r="NV103">
            <v>0</v>
          </cell>
          <cell r="NW103">
            <v>0</v>
          </cell>
          <cell r="NX103">
            <v>1</v>
          </cell>
          <cell r="NY103">
            <v>1</v>
          </cell>
          <cell r="NZ103">
            <v>0</v>
          </cell>
          <cell r="OA103">
            <v>0</v>
          </cell>
          <cell r="OB103">
            <v>0</v>
          </cell>
          <cell r="OC103">
            <v>0</v>
          </cell>
          <cell r="OD103">
            <v>0</v>
          </cell>
          <cell r="OE103" t="str">
            <v/>
          </cell>
          <cell r="OF103" t="str">
            <v/>
          </cell>
          <cell r="OG103" t="str">
            <v/>
          </cell>
          <cell r="OH103" t="str">
            <v/>
          </cell>
          <cell r="OI103">
            <v>12</v>
          </cell>
          <cell r="OJ103">
            <v>12</v>
          </cell>
          <cell r="OK103" t="str">
            <v/>
          </cell>
          <cell r="OL103" t="str">
            <v/>
          </cell>
          <cell r="OM103" t="str">
            <v/>
          </cell>
          <cell r="ON103" t="str">
            <v>Médicaments douleur (aspirine, …) Moustiquaire Materiels de protection contre le Covid-19 (Gel hydroalchoolique, cache-nez)</v>
          </cell>
          <cell r="OO103">
            <v>1</v>
          </cell>
          <cell r="OP103">
            <v>0</v>
          </cell>
          <cell r="OQ103">
            <v>0</v>
          </cell>
          <cell r="OR103">
            <v>0</v>
          </cell>
          <cell r="OS103">
            <v>1</v>
          </cell>
          <cell r="OT103">
            <v>1</v>
          </cell>
          <cell r="OU103">
            <v>0</v>
          </cell>
          <cell r="OV103">
            <v>0</v>
          </cell>
          <cell r="OW103">
            <v>0</v>
          </cell>
          <cell r="OX103" t="str">
            <v/>
          </cell>
          <cell r="OY103" t="str">
            <v>Lampe torche</v>
          </cell>
          <cell r="OZ103">
            <v>1</v>
          </cell>
          <cell r="PA103">
            <v>0</v>
          </cell>
          <cell r="PB103">
            <v>0</v>
          </cell>
          <cell r="PC103">
            <v>0</v>
          </cell>
          <cell r="PD103">
            <v>0</v>
          </cell>
          <cell r="PE103">
            <v>0</v>
          </cell>
          <cell r="PF103">
            <v>5</v>
          </cell>
          <cell r="PG103" t="str">
            <v/>
          </cell>
          <cell r="PH103" t="str">
            <v/>
          </cell>
          <cell r="PI103" t="str">
            <v/>
          </cell>
          <cell r="PJ103" t="str">
            <v>Aucun</v>
          </cell>
          <cell r="PK103">
            <v>0</v>
          </cell>
          <cell r="PL103">
            <v>0</v>
          </cell>
          <cell r="PM103">
            <v>0</v>
          </cell>
          <cell r="PN103">
            <v>0</v>
          </cell>
          <cell r="PO103">
            <v>0</v>
          </cell>
          <cell r="PP103">
            <v>0</v>
          </cell>
          <cell r="PQ103">
            <v>0</v>
          </cell>
          <cell r="PR103">
            <v>0</v>
          </cell>
          <cell r="PS103">
            <v>1</v>
          </cell>
          <cell r="PT103" t="str">
            <v/>
          </cell>
          <cell r="PU103" t="str">
            <v/>
          </cell>
          <cell r="PV103" t="str">
            <v/>
          </cell>
          <cell r="PW103" t="str">
            <v/>
          </cell>
          <cell r="PX103" t="str">
            <v/>
          </cell>
          <cell r="PY103" t="str">
            <v/>
          </cell>
          <cell r="PZ103" t="str">
            <v/>
          </cell>
          <cell r="QA103" t="str">
            <v/>
          </cell>
          <cell r="QB103" t="str">
            <v/>
          </cell>
          <cell r="QC103" t="str">
            <v/>
          </cell>
          <cell r="QD103" t="str">
            <v/>
          </cell>
          <cell r="QE103" t="str">
            <v/>
          </cell>
          <cell r="QF103" t="str">
            <v/>
          </cell>
          <cell r="QG103" t="str">
            <v/>
          </cell>
          <cell r="QH103" t="str">
            <v/>
          </cell>
          <cell r="QI103" t="str">
            <v/>
          </cell>
          <cell r="QJ103" t="str">
            <v/>
          </cell>
          <cell r="QK103" t="str">
            <v/>
          </cell>
          <cell r="QL103" t="str">
            <v/>
          </cell>
          <cell r="QM103" t="str">
            <v/>
          </cell>
          <cell r="QN103" t="str">
            <v/>
          </cell>
          <cell r="QO103" t="str">
            <v/>
          </cell>
          <cell r="QP103" t="str">
            <v/>
          </cell>
          <cell r="QQ103" t="str">
            <v/>
          </cell>
          <cell r="QR103" t="str">
            <v/>
          </cell>
          <cell r="QS103" t="str">
            <v/>
          </cell>
          <cell r="QT103" t="str">
            <v/>
          </cell>
          <cell r="QU103" t="str">
            <v/>
          </cell>
          <cell r="QV103" t="str">
            <v/>
          </cell>
          <cell r="QW103" t="str">
            <v/>
          </cell>
          <cell r="QX103" t="str">
            <v/>
          </cell>
          <cell r="QY103" t="str">
            <v/>
          </cell>
          <cell r="QZ103" t="str">
            <v/>
          </cell>
          <cell r="RA103" t="str">
            <v/>
          </cell>
          <cell r="RB103" t="str">
            <v/>
          </cell>
          <cell r="RC103" t="str">
            <v/>
          </cell>
          <cell r="RD103" t="str">
            <v/>
          </cell>
          <cell r="RE103" t="str">
            <v/>
          </cell>
          <cell r="RF103" t="str">
            <v/>
          </cell>
          <cell r="RG103" t="str">
            <v/>
          </cell>
          <cell r="RH103" t="str">
            <v/>
          </cell>
          <cell r="RI103" t="str">
            <v/>
          </cell>
          <cell r="RJ103" t="str">
            <v/>
          </cell>
          <cell r="RK103" t="str">
            <v/>
          </cell>
          <cell r="RL103" t="str">
            <v/>
          </cell>
          <cell r="RM103" t="str">
            <v/>
          </cell>
          <cell r="RN103" t="str">
            <v/>
          </cell>
          <cell r="RO103" t="str">
            <v/>
          </cell>
          <cell r="RP103" t="str">
            <v/>
          </cell>
          <cell r="RQ103" t="str">
            <v/>
          </cell>
          <cell r="RR103" t="str">
            <v/>
          </cell>
          <cell r="RS103" t="str">
            <v/>
          </cell>
          <cell r="RT103" t="str">
            <v/>
          </cell>
          <cell r="RU103" t="str">
            <v/>
          </cell>
          <cell r="RV103" t="str">
            <v/>
          </cell>
          <cell r="RW103" t="str">
            <v/>
          </cell>
          <cell r="RX103" t="str">
            <v/>
          </cell>
          <cell r="RY103" t="str">
            <v/>
          </cell>
          <cell r="RZ103" t="str">
            <v/>
          </cell>
          <cell r="SA103" t="str">
            <v/>
          </cell>
          <cell r="SB103" t="str">
            <v/>
          </cell>
          <cell r="SC103" t="str">
            <v/>
          </cell>
          <cell r="SD103" t="str">
            <v/>
          </cell>
          <cell r="SE103" t="str">
            <v/>
          </cell>
          <cell r="SF103" t="str">
            <v/>
          </cell>
          <cell r="SG103" t="str">
            <v/>
          </cell>
          <cell r="SH103" t="str">
            <v/>
          </cell>
          <cell r="SI103" t="str">
            <v/>
          </cell>
          <cell r="SJ103" t="str">
            <v/>
          </cell>
          <cell r="SK103" t="str">
            <v/>
          </cell>
          <cell r="SL103" t="str">
            <v>Paiement frais scolaire (paiement uniforme,…)</v>
          </cell>
          <cell r="SM103">
            <v>0</v>
          </cell>
          <cell r="SN103">
            <v>1</v>
          </cell>
          <cell r="SO103">
            <v>0</v>
          </cell>
          <cell r="SP103">
            <v>0</v>
          </cell>
          <cell r="SQ103">
            <v>0</v>
          </cell>
          <cell r="SR103">
            <v>0</v>
          </cell>
          <cell r="SS103" t="str">
            <v/>
          </cell>
          <cell r="ST103" t="str">
            <v/>
          </cell>
          <cell r="SU103" t="str">
            <v/>
          </cell>
          <cell r="SV103" t="str">
            <v/>
          </cell>
          <cell r="SW103" t="str">
            <v/>
          </cell>
          <cell r="SX103" t="str">
            <v/>
          </cell>
          <cell r="SY103" t="str">
            <v/>
          </cell>
          <cell r="SZ103" t="str">
            <v/>
          </cell>
          <cell r="TA103" t="str">
            <v/>
          </cell>
          <cell r="TB103" t="str">
            <v/>
          </cell>
          <cell r="TC103" t="str">
            <v/>
          </cell>
          <cell r="TD103" t="str">
            <v/>
          </cell>
          <cell r="TE103" t="str">
            <v/>
          </cell>
          <cell r="TF103" t="str">
            <v/>
          </cell>
          <cell r="TG103" t="str">
            <v/>
          </cell>
          <cell r="TH103" t="str">
            <v/>
          </cell>
          <cell r="TI103" t="str">
            <v/>
          </cell>
          <cell r="TJ103" t="str">
            <v/>
          </cell>
          <cell r="TK103" t="str">
            <v/>
          </cell>
          <cell r="TL103" t="str">
            <v/>
          </cell>
          <cell r="TM103" t="str">
            <v/>
          </cell>
          <cell r="TN103">
            <v>0</v>
          </cell>
          <cell r="TO103">
            <v>0</v>
          </cell>
          <cell r="TP103">
            <v>0</v>
          </cell>
          <cell r="TQ103">
            <v>0</v>
          </cell>
          <cell r="TR103">
            <v>0</v>
          </cell>
          <cell r="TS103" t="str">
            <v/>
          </cell>
          <cell r="TT103" t="str">
            <v/>
          </cell>
          <cell r="TU103">
            <v>238229540</v>
          </cell>
          <cell r="TV103" t="str">
            <v>ff253ef5-dcbc-4cff-a8ed-9abbf64a34e9</v>
          </cell>
          <cell r="TW103">
            <v>44533.024143518523</v>
          </cell>
          <cell r="TX103" t="str">
            <v/>
          </cell>
          <cell r="TY103" t="str">
            <v/>
          </cell>
          <cell r="TZ103" t="str">
            <v>submitted_via_web</v>
          </cell>
          <cell r="UA103" t="str">
            <v>icsm_haiti</v>
          </cell>
          <cell r="UB103" t="str">
            <v/>
          </cell>
          <cell r="UC103">
            <v>105</v>
          </cell>
          <cell r="UD103" t="str">
            <v/>
          </cell>
        </row>
        <row r="104">
          <cell r="D104">
            <v>44532.419996481483</v>
          </cell>
          <cell r="E104">
            <v>44532.424760057867</v>
          </cell>
          <cell r="F104">
            <v>44532</v>
          </cell>
          <cell r="H104" t="str">
            <v>audit.csv</v>
          </cell>
          <cell r="I104" t="str">
            <v>icsm_haiti</v>
          </cell>
          <cell r="J104" t="str">
            <v/>
          </cell>
          <cell r="K104" t="str">
            <v/>
          </cell>
          <cell r="L104">
            <v>44532</v>
          </cell>
          <cell r="M104" t="str">
            <v>WFP</v>
          </cell>
          <cell r="N104" t="str">
            <v/>
          </cell>
          <cell r="O104" t="str">
            <v>wfp</v>
          </cell>
          <cell r="P104" t="str">
            <v>WFP</v>
          </cell>
          <cell r="Q104" t="str">
            <v>WFP</v>
          </cell>
          <cell r="R104" t="str">
            <v>nord_JFP02</v>
          </cell>
          <cell r="S104" t="str">
            <v/>
          </cell>
          <cell r="T104" t="str">
            <v>wfp_jfp02</v>
          </cell>
          <cell r="U104" t="str">
            <v>nord_JFP02</v>
          </cell>
          <cell r="V104" t="str">
            <v>nord_JFP02</v>
          </cell>
          <cell r="W104" t="str">
            <v>Nord</v>
          </cell>
          <cell r="X104" t="str">
            <v>Limonade</v>
          </cell>
          <cell r="Y104" t="str">
            <v>HT0313</v>
          </cell>
          <cell r="Z104" t="str">
            <v>Limonade</v>
          </cell>
          <cell r="AA104" t="str">
            <v>1re Section Basse Plaine</v>
          </cell>
          <cell r="AB104" t="str">
            <v>HT0313-01</v>
          </cell>
          <cell r="AC104" t="str">
            <v>1re Section Basse Plaine</v>
          </cell>
          <cell r="AD104" t="str">
            <v>Limonade</v>
          </cell>
          <cell r="AE104" t="str">
            <v/>
          </cell>
          <cell r="AF104" t="str">
            <v>lim_1</v>
          </cell>
          <cell r="AG104" t="str">
            <v>Limonade</v>
          </cell>
          <cell r="AH104" t="str">
            <v>Limonade</v>
          </cell>
          <cell r="AI104" t="str">
            <v>Marché principal de Limonade</v>
          </cell>
          <cell r="AJ104" t="str">
            <v/>
          </cell>
          <cell r="AK104" t="str">
            <v>Limonade</v>
          </cell>
          <cell r="AL104" t="str">
            <v>Marché principal de Limonade</v>
          </cell>
          <cell r="AM104" t="str">
            <v>Marché principal de Limonade</v>
          </cell>
          <cell r="AN104" t="str">
            <v>Milieu urbain</v>
          </cell>
          <cell r="AO104" t="str">
            <v>Enquête auprès d'un client (pour l'eau de boisson et la situation sécuritaire)</v>
          </cell>
          <cell r="AP104" t="str">
            <v>Oui</v>
          </cell>
          <cell r="AQ104" t="str">
            <v/>
          </cell>
          <cell r="AR104" t="str">
            <v>Oui</v>
          </cell>
          <cell r="AS104" t="str">
            <v/>
          </cell>
          <cell r="AT104" t="str">
            <v>Femme</v>
          </cell>
          <cell r="AU104">
            <v>44532</v>
          </cell>
          <cell r="AV104">
            <v>44532</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Oui</v>
          </cell>
          <cell r="JG104" t="str">
            <v>Oui, je vais parfois/souvent chercher l'eau</v>
          </cell>
          <cell r="JH104" t="str">
            <v>boutique ou kiosque privé</v>
          </cell>
          <cell r="JI104" t="str">
            <v/>
          </cell>
          <cell r="JJ104" t="str">
            <v>boutique</v>
          </cell>
          <cell r="JK104" t="str">
            <v>boutik / kiòs priwe</v>
          </cell>
          <cell r="JL104" t="str">
            <v>boutik / kiòs priwe</v>
          </cell>
          <cell r="JM104" t="str">
            <v>L'eau est de meilleure qualité</v>
          </cell>
          <cell r="JN104" t="str">
            <v/>
          </cell>
          <cell r="JO104" t="str">
            <v>Entre 15 min et 30 min au total</v>
          </cell>
          <cell r="JP104" t="str">
            <v>gros bidon de 5 gallons (18,9 L)</v>
          </cell>
          <cell r="JQ104" t="str">
            <v>5gal</v>
          </cell>
          <cell r="JR104" t="str">
            <v>bidon ki vo 5 galon (18,9L)</v>
          </cell>
          <cell r="JS104" t="str">
            <v/>
          </cell>
          <cell r="JT104" t="str">
            <v/>
          </cell>
          <cell r="JU104" t="str">
            <v/>
          </cell>
          <cell r="JV104" t="str">
            <v/>
          </cell>
          <cell r="JW104" t="str">
            <v/>
          </cell>
          <cell r="JX104">
            <v>50</v>
          </cell>
          <cell r="JY104">
            <v>10</v>
          </cell>
          <cell r="JZ104" t="str">
            <v/>
          </cell>
          <cell r="KA104" t="str">
            <v>NA</v>
          </cell>
          <cell r="KB104">
            <v>10</v>
          </cell>
          <cell r="KC104" t="str">
            <v>Oui</v>
          </cell>
          <cell r="KD104" t="str">
            <v/>
          </cell>
          <cell r="KE104" t="str">
            <v>Oui</v>
          </cell>
          <cell r="KF104" t="str">
            <v>Problèmes de transport</v>
          </cell>
          <cell r="KG104">
            <v>0</v>
          </cell>
          <cell r="KH104">
            <v>1</v>
          </cell>
          <cell r="KI104">
            <v>0</v>
          </cell>
          <cell r="KJ104">
            <v>0</v>
          </cell>
          <cell r="KK104">
            <v>0</v>
          </cell>
          <cell r="KL104">
            <v>0</v>
          </cell>
          <cell r="KM104">
            <v>0</v>
          </cell>
          <cell r="KN104">
            <v>0</v>
          </cell>
          <cell r="KO104">
            <v>0</v>
          </cell>
          <cell r="KP104">
            <v>0</v>
          </cell>
          <cell r="KQ104">
            <v>0</v>
          </cell>
          <cell r="KR104" t="str">
            <v/>
          </cell>
          <cell r="KS104" t="str">
            <v>Non</v>
          </cell>
          <cell r="KT104" t="str">
            <v/>
          </cell>
          <cell r="KU104" t="str">
            <v/>
          </cell>
          <cell r="KV104" t="str">
            <v/>
          </cell>
          <cell r="KW104" t="str">
            <v/>
          </cell>
          <cell r="KX104" t="str">
            <v/>
          </cell>
          <cell r="KY104" t="str">
            <v/>
          </cell>
          <cell r="KZ104" t="str">
            <v/>
          </cell>
          <cell r="LA104" t="str">
            <v/>
          </cell>
          <cell r="LB104" t="str">
            <v/>
          </cell>
          <cell r="LC104" t="str">
            <v/>
          </cell>
          <cell r="LD104" t="str">
            <v/>
          </cell>
          <cell r="LE104" t="str">
            <v/>
          </cell>
          <cell r="LF104" t="str">
            <v/>
          </cell>
          <cell r="LG104">
            <v>6</v>
          </cell>
          <cell r="LH104" t="str">
            <v>Riz Mais Blé Sucre Haricot noir Haricot rouge Huile</v>
          </cell>
          <cell r="LI104">
            <v>0</v>
          </cell>
          <cell r="LJ104">
            <v>1</v>
          </cell>
          <cell r="LK104">
            <v>1</v>
          </cell>
          <cell r="LL104">
            <v>1</v>
          </cell>
          <cell r="LM104">
            <v>1</v>
          </cell>
          <cell r="LN104">
            <v>1</v>
          </cell>
          <cell r="LO104">
            <v>1</v>
          </cell>
          <cell r="LP104">
            <v>1</v>
          </cell>
          <cell r="LQ104">
            <v>0</v>
          </cell>
          <cell r="LR104">
            <v>0</v>
          </cell>
          <cell r="LS104" t="str">
            <v/>
          </cell>
          <cell r="LT104">
            <v>6</v>
          </cell>
          <cell r="LU104">
            <v>2</v>
          </cell>
          <cell r="LV104">
            <v>2</v>
          </cell>
          <cell r="LW104">
            <v>3</v>
          </cell>
          <cell r="LX104">
            <v>2</v>
          </cell>
          <cell r="LY104">
            <v>2</v>
          </cell>
          <cell r="LZ104">
            <v>1</v>
          </cell>
          <cell r="MA104" t="str">
            <v>Savon lessive Chlore en grain Dentifrice Papier toilette Déodorant</v>
          </cell>
          <cell r="MB104">
            <v>0</v>
          </cell>
          <cell r="MC104">
            <v>1</v>
          </cell>
          <cell r="MD104">
            <v>0</v>
          </cell>
          <cell r="ME104">
            <v>1</v>
          </cell>
          <cell r="MF104">
            <v>1</v>
          </cell>
          <cell r="MG104">
            <v>1</v>
          </cell>
          <cell r="MH104">
            <v>1</v>
          </cell>
          <cell r="MI104">
            <v>0</v>
          </cell>
          <cell r="MJ104">
            <v>0</v>
          </cell>
          <cell r="MK104">
            <v>0</v>
          </cell>
          <cell r="ML104" t="str">
            <v/>
          </cell>
          <cell r="MM104">
            <v>12</v>
          </cell>
          <cell r="MN104" t="str">
            <v/>
          </cell>
          <cell r="MO104">
            <v>15</v>
          </cell>
          <cell r="MP104">
            <v>3</v>
          </cell>
          <cell r="MQ104">
            <v>8</v>
          </cell>
          <cell r="MR104">
            <v>3</v>
          </cell>
          <cell r="MS104" t="str">
            <v/>
          </cell>
          <cell r="MT104" t="str">
            <v>Planche (2x4) Tôle</v>
          </cell>
          <cell r="MU104">
            <v>1</v>
          </cell>
          <cell r="MV104">
            <v>0</v>
          </cell>
          <cell r="MW104">
            <v>0</v>
          </cell>
          <cell r="MX104">
            <v>1</v>
          </cell>
          <cell r="MY104">
            <v>0</v>
          </cell>
          <cell r="MZ104">
            <v>0</v>
          </cell>
          <cell r="NA104">
            <v>0</v>
          </cell>
          <cell r="NB104">
            <v>0</v>
          </cell>
          <cell r="NC104">
            <v>0</v>
          </cell>
          <cell r="ND104">
            <v>0</v>
          </cell>
          <cell r="NE104">
            <v>0</v>
          </cell>
          <cell r="NF104">
            <v>0</v>
          </cell>
          <cell r="NG104">
            <v>0</v>
          </cell>
          <cell r="NH104">
            <v>25</v>
          </cell>
          <cell r="NI104" t="str">
            <v/>
          </cell>
          <cell r="NJ104" t="str">
            <v/>
          </cell>
          <cell r="NK104">
            <v>6</v>
          </cell>
          <cell r="NL104" t="str">
            <v/>
          </cell>
          <cell r="NM104" t="str">
            <v/>
          </cell>
          <cell r="NN104" t="str">
            <v/>
          </cell>
          <cell r="NO104" t="str">
            <v/>
          </cell>
          <cell r="NP104" t="str">
            <v/>
          </cell>
          <cell r="NQ104" t="str">
            <v/>
          </cell>
          <cell r="NR104" t="str">
            <v/>
          </cell>
          <cell r="NS104" t="str">
            <v>Grande bassine</v>
          </cell>
          <cell r="NT104">
            <v>0</v>
          </cell>
          <cell r="NU104">
            <v>0</v>
          </cell>
          <cell r="NV104">
            <v>0</v>
          </cell>
          <cell r="NW104">
            <v>0</v>
          </cell>
          <cell r="NX104">
            <v>0</v>
          </cell>
          <cell r="NY104">
            <v>0</v>
          </cell>
          <cell r="NZ104">
            <v>0</v>
          </cell>
          <cell r="OA104">
            <v>1</v>
          </cell>
          <cell r="OB104">
            <v>0</v>
          </cell>
          <cell r="OC104">
            <v>0</v>
          </cell>
          <cell r="OD104">
            <v>0</v>
          </cell>
          <cell r="OE104" t="str">
            <v/>
          </cell>
          <cell r="OF104" t="str">
            <v/>
          </cell>
          <cell r="OG104" t="str">
            <v/>
          </cell>
          <cell r="OH104" t="str">
            <v/>
          </cell>
          <cell r="OI104" t="str">
            <v/>
          </cell>
          <cell r="OJ104" t="str">
            <v/>
          </cell>
          <cell r="OK104" t="str">
            <v/>
          </cell>
          <cell r="OL104">
            <v>2</v>
          </cell>
          <cell r="OM104" t="str">
            <v/>
          </cell>
          <cell r="ON104" t="str">
            <v>Médicaments douleur (aspirine, …)</v>
          </cell>
          <cell r="OO104">
            <v>1</v>
          </cell>
          <cell r="OP104">
            <v>0</v>
          </cell>
          <cell r="OQ104">
            <v>0</v>
          </cell>
          <cell r="OR104">
            <v>0</v>
          </cell>
          <cell r="OS104">
            <v>0</v>
          </cell>
          <cell r="OT104">
            <v>0</v>
          </cell>
          <cell r="OU104">
            <v>0</v>
          </cell>
          <cell r="OV104">
            <v>0</v>
          </cell>
          <cell r="OW104">
            <v>0</v>
          </cell>
          <cell r="OX104" t="str">
            <v/>
          </cell>
          <cell r="OY104" t="str">
            <v>Lampe torche Sifflet</v>
          </cell>
          <cell r="OZ104">
            <v>1</v>
          </cell>
          <cell r="PA104">
            <v>0</v>
          </cell>
          <cell r="PB104">
            <v>1</v>
          </cell>
          <cell r="PC104">
            <v>0</v>
          </cell>
          <cell r="PD104">
            <v>0</v>
          </cell>
          <cell r="PE104">
            <v>0</v>
          </cell>
          <cell r="PF104">
            <v>6</v>
          </cell>
          <cell r="PG104" t="str">
            <v/>
          </cell>
          <cell r="PH104">
            <v>6</v>
          </cell>
          <cell r="PI104" t="str">
            <v/>
          </cell>
          <cell r="PJ104" t="str">
            <v>Machette Brouette</v>
          </cell>
          <cell r="PK104">
            <v>0</v>
          </cell>
          <cell r="PL104">
            <v>0</v>
          </cell>
          <cell r="PM104">
            <v>1</v>
          </cell>
          <cell r="PN104">
            <v>0</v>
          </cell>
          <cell r="PO104">
            <v>0</v>
          </cell>
          <cell r="PP104">
            <v>1</v>
          </cell>
          <cell r="PQ104">
            <v>0</v>
          </cell>
          <cell r="PR104">
            <v>0</v>
          </cell>
          <cell r="PS104">
            <v>0</v>
          </cell>
          <cell r="PT104" t="str">
            <v/>
          </cell>
          <cell r="PU104" t="str">
            <v/>
          </cell>
          <cell r="PV104" t="str">
            <v/>
          </cell>
          <cell r="PW104" t="str">
            <v/>
          </cell>
          <cell r="PX104" t="str">
            <v/>
          </cell>
          <cell r="PY104" t="str">
            <v/>
          </cell>
          <cell r="PZ104" t="str">
            <v/>
          </cell>
          <cell r="QA104" t="str">
            <v/>
          </cell>
          <cell r="QB104" t="str">
            <v/>
          </cell>
          <cell r="QC104" t="str">
            <v/>
          </cell>
          <cell r="QD104" t="str">
            <v/>
          </cell>
          <cell r="QE104" t="str">
            <v/>
          </cell>
          <cell r="QF104" t="str">
            <v/>
          </cell>
          <cell r="QG104" t="str">
            <v/>
          </cell>
          <cell r="QH104" t="str">
            <v/>
          </cell>
          <cell r="QI104" t="str">
            <v/>
          </cell>
          <cell r="QJ104" t="str">
            <v/>
          </cell>
          <cell r="QK104" t="str">
            <v/>
          </cell>
          <cell r="QL104" t="str">
            <v/>
          </cell>
          <cell r="QM104" t="str">
            <v/>
          </cell>
          <cell r="QN104" t="str">
            <v>Machette</v>
          </cell>
          <cell r="QO104">
            <v>0</v>
          </cell>
          <cell r="QP104">
            <v>0</v>
          </cell>
          <cell r="QQ104">
            <v>1</v>
          </cell>
          <cell r="QR104">
            <v>0</v>
          </cell>
          <cell r="QS104">
            <v>0</v>
          </cell>
          <cell r="QT104">
            <v>0</v>
          </cell>
          <cell r="QU104">
            <v>0</v>
          </cell>
          <cell r="QV104">
            <v>0</v>
          </cell>
          <cell r="QW104">
            <v>0</v>
          </cell>
          <cell r="QX104" t="str">
            <v/>
          </cell>
          <cell r="QY104" t="str">
            <v/>
          </cell>
          <cell r="QZ104" t="str">
            <v/>
          </cell>
          <cell r="RA104" t="str">
            <v/>
          </cell>
          <cell r="RB104" t="str">
            <v/>
          </cell>
          <cell r="RC104" t="str">
            <v/>
          </cell>
          <cell r="RD104" t="str">
            <v/>
          </cell>
          <cell r="RE104" t="str">
            <v/>
          </cell>
          <cell r="RF104" t="str">
            <v/>
          </cell>
          <cell r="RG104" t="str">
            <v/>
          </cell>
          <cell r="RH104" t="str">
            <v/>
          </cell>
          <cell r="RI104" t="str">
            <v/>
          </cell>
          <cell r="RJ104" t="str">
            <v/>
          </cell>
          <cell r="RK104" t="str">
            <v/>
          </cell>
          <cell r="RL104" t="str">
            <v/>
          </cell>
          <cell r="RM104" t="str">
            <v/>
          </cell>
          <cell r="RN104" t="str">
            <v/>
          </cell>
          <cell r="RO104" t="str">
            <v/>
          </cell>
          <cell r="RP104" t="str">
            <v/>
          </cell>
          <cell r="RQ104" t="str">
            <v/>
          </cell>
          <cell r="RR104" t="str">
            <v>Brouette</v>
          </cell>
          <cell r="RS104">
            <v>0</v>
          </cell>
          <cell r="RT104">
            <v>0</v>
          </cell>
          <cell r="RU104">
            <v>0</v>
          </cell>
          <cell r="RV104">
            <v>0</v>
          </cell>
          <cell r="RW104">
            <v>0</v>
          </cell>
          <cell r="RX104">
            <v>1</v>
          </cell>
          <cell r="RY104">
            <v>0</v>
          </cell>
          <cell r="RZ104">
            <v>0</v>
          </cell>
          <cell r="SA104">
            <v>0</v>
          </cell>
          <cell r="SB104" t="str">
            <v/>
          </cell>
          <cell r="SC104" t="str">
            <v/>
          </cell>
          <cell r="SD104" t="str">
            <v/>
          </cell>
          <cell r="SE104" t="str">
            <v/>
          </cell>
          <cell r="SF104" t="str">
            <v/>
          </cell>
          <cell r="SG104" t="str">
            <v/>
          </cell>
          <cell r="SH104" t="str">
            <v/>
          </cell>
          <cell r="SI104" t="str">
            <v/>
          </cell>
          <cell r="SJ104" t="str">
            <v/>
          </cell>
          <cell r="SK104" t="str">
            <v/>
          </cell>
          <cell r="SL104" t="str">
            <v>Paiement frais scolaire (paiement uniforme,…) Cahiers Plumes/Crayons</v>
          </cell>
          <cell r="SM104">
            <v>0</v>
          </cell>
          <cell r="SN104">
            <v>1</v>
          </cell>
          <cell r="SO104">
            <v>1</v>
          </cell>
          <cell r="SP104">
            <v>1</v>
          </cell>
          <cell r="SQ104">
            <v>0</v>
          </cell>
          <cell r="SR104">
            <v>0</v>
          </cell>
          <cell r="SS104" t="str">
            <v/>
          </cell>
          <cell r="ST104" t="str">
            <v/>
          </cell>
          <cell r="SU104" t="str">
            <v/>
          </cell>
          <cell r="SV104" t="str">
            <v/>
          </cell>
          <cell r="SW104" t="str">
            <v/>
          </cell>
          <cell r="SX104" t="str">
            <v/>
          </cell>
          <cell r="SY104" t="str">
            <v/>
          </cell>
          <cell r="SZ104" t="str">
            <v>Plumes/Crayons Cahiers Paiement frais scolaire (paiement uniforme,…)</v>
          </cell>
          <cell r="TA104">
            <v>0</v>
          </cell>
          <cell r="TB104">
            <v>1</v>
          </cell>
          <cell r="TC104">
            <v>1</v>
          </cell>
          <cell r="TD104">
            <v>1</v>
          </cell>
          <cell r="TE104">
            <v>0</v>
          </cell>
          <cell r="TF104">
            <v>0</v>
          </cell>
          <cell r="TG104" t="str">
            <v>Paiement frais scolaire (paiement uniforme,…) Cahiers Plumes/Crayons</v>
          </cell>
          <cell r="TH104">
            <v>0</v>
          </cell>
          <cell r="TI104">
            <v>1</v>
          </cell>
          <cell r="TJ104">
            <v>1</v>
          </cell>
          <cell r="TK104">
            <v>1</v>
          </cell>
          <cell r="TL104">
            <v>0</v>
          </cell>
          <cell r="TM104">
            <v>0</v>
          </cell>
          <cell r="TN104">
            <v>0</v>
          </cell>
          <cell r="TO104">
            <v>0</v>
          </cell>
          <cell r="TP104">
            <v>0</v>
          </cell>
          <cell r="TQ104">
            <v>0</v>
          </cell>
          <cell r="TR104">
            <v>0</v>
          </cell>
          <cell r="TS104" t="str">
            <v/>
          </cell>
          <cell r="TT104" t="str">
            <v/>
          </cell>
          <cell r="TU104">
            <v>238229544</v>
          </cell>
          <cell r="TV104" t="str">
            <v>cb7fa5bf-6233-479f-a493-279446266947</v>
          </cell>
          <cell r="TW104">
            <v>44533.024189814823</v>
          </cell>
          <cell r="TX104" t="str">
            <v/>
          </cell>
          <cell r="TY104" t="str">
            <v/>
          </cell>
          <cell r="TZ104" t="str">
            <v>submitted_via_web</v>
          </cell>
          <cell r="UA104" t="str">
            <v>icsm_haiti</v>
          </cell>
          <cell r="UB104" t="str">
            <v/>
          </cell>
          <cell r="UC104">
            <v>106</v>
          </cell>
          <cell r="UD104" t="str">
            <v/>
          </cell>
        </row>
        <row r="105">
          <cell r="D105">
            <v>44532.424843020832</v>
          </cell>
          <cell r="E105">
            <v>44532.513142268523</v>
          </cell>
          <cell r="F105">
            <v>44532</v>
          </cell>
          <cell r="H105" t="str">
            <v>audit.csv</v>
          </cell>
          <cell r="I105" t="str">
            <v>icsm_haiti</v>
          </cell>
          <cell r="J105" t="str">
            <v/>
          </cell>
          <cell r="K105" t="str">
            <v/>
          </cell>
          <cell r="L105">
            <v>44532</v>
          </cell>
          <cell r="M105" t="str">
            <v>WFP</v>
          </cell>
          <cell r="N105" t="str">
            <v/>
          </cell>
          <cell r="O105" t="str">
            <v>wfp</v>
          </cell>
          <cell r="P105" t="str">
            <v>WFP</v>
          </cell>
          <cell r="Q105" t="str">
            <v>WFP</v>
          </cell>
          <cell r="R105" t="str">
            <v>nord_JFP02</v>
          </cell>
          <cell r="S105" t="str">
            <v/>
          </cell>
          <cell r="T105" t="str">
            <v>wfp_jfp02</v>
          </cell>
          <cell r="U105" t="str">
            <v>nord_JFP02</v>
          </cell>
          <cell r="V105" t="str">
            <v>nord_JFP02</v>
          </cell>
          <cell r="W105" t="str">
            <v>Nord</v>
          </cell>
          <cell r="X105" t="str">
            <v>Limonade</v>
          </cell>
          <cell r="Y105" t="str">
            <v>HT0313</v>
          </cell>
          <cell r="Z105" t="str">
            <v>Limonade</v>
          </cell>
          <cell r="AA105" t="str">
            <v>1re Section Basse Plaine</v>
          </cell>
          <cell r="AB105" t="str">
            <v>HT0313-01</v>
          </cell>
          <cell r="AC105" t="str">
            <v>1re Section Basse Plaine</v>
          </cell>
          <cell r="AD105" t="str">
            <v>Limonade</v>
          </cell>
          <cell r="AE105" t="str">
            <v/>
          </cell>
          <cell r="AF105" t="str">
            <v>lim_1</v>
          </cell>
          <cell r="AG105" t="str">
            <v>Limonade</v>
          </cell>
          <cell r="AH105" t="str">
            <v>Limonade</v>
          </cell>
          <cell r="AI105" t="str">
            <v>Marché principal de Limonade</v>
          </cell>
          <cell r="AJ105" t="str">
            <v/>
          </cell>
          <cell r="AK105" t="str">
            <v>Limonade</v>
          </cell>
          <cell r="AL105" t="str">
            <v>Marché principal de Limonade</v>
          </cell>
          <cell r="AM105" t="str">
            <v>Marché principal de Limonade</v>
          </cell>
          <cell r="AN105" t="str">
            <v>Milieu urbain</v>
          </cell>
          <cell r="AO105" t="str">
            <v>Enquête auprès d'un client (pour l'eau de boisson et la situation sécuritaire)</v>
          </cell>
          <cell r="AP105" t="str">
            <v>Oui</v>
          </cell>
          <cell r="AQ105" t="str">
            <v/>
          </cell>
          <cell r="AR105" t="str">
            <v>Oui</v>
          </cell>
          <cell r="AS105" t="str">
            <v/>
          </cell>
          <cell r="AT105" t="str">
            <v>Femme</v>
          </cell>
          <cell r="AU105">
            <v>44532</v>
          </cell>
          <cell r="AV105">
            <v>44532</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Oui</v>
          </cell>
          <cell r="JG105" t="str">
            <v>Oui, je vais parfois/souvent chercher l'eau</v>
          </cell>
          <cell r="JH105" t="str">
            <v>boutique ou kiosque privé</v>
          </cell>
          <cell r="JI105" t="str">
            <v/>
          </cell>
          <cell r="JJ105" t="str">
            <v>boutique</v>
          </cell>
          <cell r="JK105" t="str">
            <v>boutik / kiòs priwe</v>
          </cell>
          <cell r="JL105" t="str">
            <v>boutik / kiòs priwe</v>
          </cell>
          <cell r="JM105" t="str">
            <v>L'eau est de meilleure qualité</v>
          </cell>
          <cell r="JN105" t="str">
            <v/>
          </cell>
          <cell r="JO105" t="str">
            <v>Moins de 15 min au total</v>
          </cell>
          <cell r="JP105" t="str">
            <v>gros bidon de 5 gallons (18,9 L)</v>
          </cell>
          <cell r="JQ105" t="str">
            <v>5gal</v>
          </cell>
          <cell r="JR105" t="str">
            <v>bidon ki vo 5 galon (18,9L)</v>
          </cell>
          <cell r="JS105" t="str">
            <v/>
          </cell>
          <cell r="JT105" t="str">
            <v/>
          </cell>
          <cell r="JU105" t="str">
            <v/>
          </cell>
          <cell r="JV105" t="str">
            <v/>
          </cell>
          <cell r="JW105" t="str">
            <v/>
          </cell>
          <cell r="JX105">
            <v>50</v>
          </cell>
          <cell r="JY105">
            <v>10</v>
          </cell>
          <cell r="JZ105" t="str">
            <v/>
          </cell>
          <cell r="KA105" t="str">
            <v>NA</v>
          </cell>
          <cell r="KB105">
            <v>10</v>
          </cell>
          <cell r="KC105" t="str">
            <v>Oui</v>
          </cell>
          <cell r="KD105" t="str">
            <v/>
          </cell>
          <cell r="KE105" t="str">
            <v>Oui</v>
          </cell>
          <cell r="KF105" t="str">
            <v>Problèmes de transport</v>
          </cell>
          <cell r="KG105">
            <v>0</v>
          </cell>
          <cell r="KH105">
            <v>1</v>
          </cell>
          <cell r="KI105">
            <v>0</v>
          </cell>
          <cell r="KJ105">
            <v>0</v>
          </cell>
          <cell r="KK105">
            <v>0</v>
          </cell>
          <cell r="KL105">
            <v>0</v>
          </cell>
          <cell r="KM105">
            <v>0</v>
          </cell>
          <cell r="KN105">
            <v>0</v>
          </cell>
          <cell r="KO105">
            <v>0</v>
          </cell>
          <cell r="KP105">
            <v>0</v>
          </cell>
          <cell r="KQ105">
            <v>0</v>
          </cell>
          <cell r="KR105" t="str">
            <v/>
          </cell>
          <cell r="KS105" t="str">
            <v>Non</v>
          </cell>
          <cell r="KT105" t="str">
            <v/>
          </cell>
          <cell r="KU105" t="str">
            <v/>
          </cell>
          <cell r="KV105" t="str">
            <v/>
          </cell>
          <cell r="KW105" t="str">
            <v/>
          </cell>
          <cell r="KX105" t="str">
            <v/>
          </cell>
          <cell r="KY105" t="str">
            <v/>
          </cell>
          <cell r="KZ105" t="str">
            <v/>
          </cell>
          <cell r="LA105" t="str">
            <v/>
          </cell>
          <cell r="LB105" t="str">
            <v/>
          </cell>
          <cell r="LC105" t="str">
            <v/>
          </cell>
          <cell r="LD105" t="str">
            <v/>
          </cell>
          <cell r="LE105" t="str">
            <v/>
          </cell>
          <cell r="LF105" t="str">
            <v/>
          </cell>
          <cell r="LG105">
            <v>8</v>
          </cell>
          <cell r="LH105" t="str">
            <v>Riz Mais Blé Sucre Haricot noir Haricot rouge Huile Farine de blé</v>
          </cell>
          <cell r="LI105">
            <v>1</v>
          </cell>
          <cell r="LJ105">
            <v>1</v>
          </cell>
          <cell r="LK105">
            <v>1</v>
          </cell>
          <cell r="LL105">
            <v>1</v>
          </cell>
          <cell r="LM105">
            <v>1</v>
          </cell>
          <cell r="LN105">
            <v>1</v>
          </cell>
          <cell r="LO105">
            <v>1</v>
          </cell>
          <cell r="LP105">
            <v>1</v>
          </cell>
          <cell r="LQ105">
            <v>0</v>
          </cell>
          <cell r="LR105">
            <v>0</v>
          </cell>
          <cell r="LS105">
            <v>3</v>
          </cell>
          <cell r="LT105">
            <v>9</v>
          </cell>
          <cell r="LU105">
            <v>2</v>
          </cell>
          <cell r="LV105">
            <v>2</v>
          </cell>
          <cell r="LW105">
            <v>3</v>
          </cell>
          <cell r="LX105">
            <v>3</v>
          </cell>
          <cell r="LY105">
            <v>3</v>
          </cell>
          <cell r="LZ105">
            <v>2</v>
          </cell>
          <cell r="MA105" t="str">
            <v>Savon lessive Serviettes hygiéniques (femmes) Chlore en grain Dentifrice Papier toilette Déodorant</v>
          </cell>
          <cell r="MB105">
            <v>1</v>
          </cell>
          <cell r="MC105">
            <v>1</v>
          </cell>
          <cell r="MD105">
            <v>0</v>
          </cell>
          <cell r="ME105">
            <v>1</v>
          </cell>
          <cell r="MF105">
            <v>1</v>
          </cell>
          <cell r="MG105">
            <v>1</v>
          </cell>
          <cell r="MH105">
            <v>1</v>
          </cell>
          <cell r="MI105">
            <v>0</v>
          </cell>
          <cell r="MJ105">
            <v>0</v>
          </cell>
          <cell r="MK105">
            <v>0</v>
          </cell>
          <cell r="ML105">
            <v>2</v>
          </cell>
          <cell r="MM105">
            <v>15</v>
          </cell>
          <cell r="MN105" t="str">
            <v/>
          </cell>
          <cell r="MO105">
            <v>28</v>
          </cell>
          <cell r="MP105">
            <v>5</v>
          </cell>
          <cell r="MQ105">
            <v>5</v>
          </cell>
          <cell r="MR105">
            <v>3</v>
          </cell>
          <cell r="MS105" t="str">
            <v/>
          </cell>
          <cell r="MT105" t="str">
            <v>Aucun</v>
          </cell>
          <cell r="MU105">
            <v>0</v>
          </cell>
          <cell r="MV105">
            <v>0</v>
          </cell>
          <cell r="MW105">
            <v>0</v>
          </cell>
          <cell r="MX105">
            <v>0</v>
          </cell>
          <cell r="MY105">
            <v>0</v>
          </cell>
          <cell r="MZ105">
            <v>0</v>
          </cell>
          <cell r="NA105">
            <v>0</v>
          </cell>
          <cell r="NB105">
            <v>0</v>
          </cell>
          <cell r="NC105">
            <v>0</v>
          </cell>
          <cell r="ND105">
            <v>0</v>
          </cell>
          <cell r="NE105">
            <v>0</v>
          </cell>
          <cell r="NF105">
            <v>0</v>
          </cell>
          <cell r="NG105">
            <v>1</v>
          </cell>
          <cell r="NH105" t="str">
            <v/>
          </cell>
          <cell r="NI105" t="str">
            <v/>
          </cell>
          <cell r="NJ105" t="str">
            <v/>
          </cell>
          <cell r="NK105" t="str">
            <v/>
          </cell>
          <cell r="NL105" t="str">
            <v/>
          </cell>
          <cell r="NM105" t="str">
            <v/>
          </cell>
          <cell r="NN105" t="str">
            <v/>
          </cell>
          <cell r="NO105" t="str">
            <v/>
          </cell>
          <cell r="NP105" t="str">
            <v/>
          </cell>
          <cell r="NQ105" t="str">
            <v/>
          </cell>
          <cell r="NR105" t="str">
            <v/>
          </cell>
          <cell r="NS105" t="str">
            <v>Aucun</v>
          </cell>
          <cell r="NT105">
            <v>0</v>
          </cell>
          <cell r="NU105">
            <v>0</v>
          </cell>
          <cell r="NV105">
            <v>0</v>
          </cell>
          <cell r="NW105">
            <v>0</v>
          </cell>
          <cell r="NX105">
            <v>0</v>
          </cell>
          <cell r="NY105">
            <v>0</v>
          </cell>
          <cell r="NZ105">
            <v>0</v>
          </cell>
          <cell r="OA105">
            <v>0</v>
          </cell>
          <cell r="OB105">
            <v>0</v>
          </cell>
          <cell r="OC105">
            <v>0</v>
          </cell>
          <cell r="OD105">
            <v>1</v>
          </cell>
          <cell r="OE105" t="str">
            <v/>
          </cell>
          <cell r="OF105" t="str">
            <v/>
          </cell>
          <cell r="OG105" t="str">
            <v/>
          </cell>
          <cell r="OH105" t="str">
            <v/>
          </cell>
          <cell r="OI105" t="str">
            <v/>
          </cell>
          <cell r="OJ105" t="str">
            <v/>
          </cell>
          <cell r="OK105" t="str">
            <v/>
          </cell>
          <cell r="OL105" t="str">
            <v/>
          </cell>
          <cell r="OM105" t="str">
            <v/>
          </cell>
          <cell r="ON105" t="str">
            <v>Médicaments douleur (aspirine, …)</v>
          </cell>
          <cell r="OO105">
            <v>1</v>
          </cell>
          <cell r="OP105">
            <v>0</v>
          </cell>
          <cell r="OQ105">
            <v>0</v>
          </cell>
          <cell r="OR105">
            <v>0</v>
          </cell>
          <cell r="OS105">
            <v>0</v>
          </cell>
          <cell r="OT105">
            <v>0</v>
          </cell>
          <cell r="OU105">
            <v>0</v>
          </cell>
          <cell r="OV105">
            <v>0</v>
          </cell>
          <cell r="OW105">
            <v>0</v>
          </cell>
          <cell r="OX105" t="str">
            <v/>
          </cell>
          <cell r="OY105" t="str">
            <v>Radio Lampe torche</v>
          </cell>
          <cell r="OZ105">
            <v>1</v>
          </cell>
          <cell r="PA105">
            <v>0</v>
          </cell>
          <cell r="PB105">
            <v>0</v>
          </cell>
          <cell r="PC105">
            <v>1</v>
          </cell>
          <cell r="PD105">
            <v>0</v>
          </cell>
          <cell r="PE105">
            <v>0</v>
          </cell>
          <cell r="PF105">
            <v>2</v>
          </cell>
          <cell r="PG105" t="str">
            <v/>
          </cell>
          <cell r="PH105" t="str">
            <v/>
          </cell>
          <cell r="PI105">
            <v>1</v>
          </cell>
          <cell r="PJ105" t="str">
            <v>Aucun</v>
          </cell>
          <cell r="PK105">
            <v>0</v>
          </cell>
          <cell r="PL105">
            <v>0</v>
          </cell>
          <cell r="PM105">
            <v>0</v>
          </cell>
          <cell r="PN105">
            <v>0</v>
          </cell>
          <cell r="PO105">
            <v>0</v>
          </cell>
          <cell r="PP105">
            <v>0</v>
          </cell>
          <cell r="PQ105">
            <v>0</v>
          </cell>
          <cell r="PR105">
            <v>0</v>
          </cell>
          <cell r="PS105">
            <v>1</v>
          </cell>
          <cell r="PT105" t="str">
            <v/>
          </cell>
          <cell r="PU105" t="str">
            <v/>
          </cell>
          <cell r="PV105" t="str">
            <v/>
          </cell>
          <cell r="PW105" t="str">
            <v/>
          </cell>
          <cell r="PX105" t="str">
            <v/>
          </cell>
          <cell r="PY105" t="str">
            <v/>
          </cell>
          <cell r="PZ105" t="str">
            <v/>
          </cell>
          <cell r="QA105" t="str">
            <v/>
          </cell>
          <cell r="QB105" t="str">
            <v/>
          </cell>
          <cell r="QC105" t="str">
            <v/>
          </cell>
          <cell r="QD105" t="str">
            <v/>
          </cell>
          <cell r="QE105" t="str">
            <v/>
          </cell>
          <cell r="QF105" t="str">
            <v/>
          </cell>
          <cell r="QG105" t="str">
            <v/>
          </cell>
          <cell r="QH105" t="str">
            <v/>
          </cell>
          <cell r="QI105" t="str">
            <v/>
          </cell>
          <cell r="QJ105" t="str">
            <v/>
          </cell>
          <cell r="QK105" t="str">
            <v/>
          </cell>
          <cell r="QL105" t="str">
            <v/>
          </cell>
          <cell r="QM105" t="str">
            <v/>
          </cell>
          <cell r="QN105" t="str">
            <v/>
          </cell>
          <cell r="QO105" t="str">
            <v/>
          </cell>
          <cell r="QP105" t="str">
            <v/>
          </cell>
          <cell r="QQ105" t="str">
            <v/>
          </cell>
          <cell r="QR105" t="str">
            <v/>
          </cell>
          <cell r="QS105" t="str">
            <v/>
          </cell>
          <cell r="QT105" t="str">
            <v/>
          </cell>
          <cell r="QU105" t="str">
            <v/>
          </cell>
          <cell r="QV105" t="str">
            <v/>
          </cell>
          <cell r="QW105" t="str">
            <v/>
          </cell>
          <cell r="QX105" t="str">
            <v/>
          </cell>
          <cell r="QY105" t="str">
            <v/>
          </cell>
          <cell r="QZ105" t="str">
            <v/>
          </cell>
          <cell r="RA105" t="str">
            <v/>
          </cell>
          <cell r="RB105" t="str">
            <v/>
          </cell>
          <cell r="RC105" t="str">
            <v/>
          </cell>
          <cell r="RD105" t="str">
            <v/>
          </cell>
          <cell r="RE105" t="str">
            <v/>
          </cell>
          <cell r="RF105" t="str">
            <v/>
          </cell>
          <cell r="RG105" t="str">
            <v/>
          </cell>
          <cell r="RH105" t="str">
            <v/>
          </cell>
          <cell r="RI105" t="str">
            <v/>
          </cell>
          <cell r="RJ105" t="str">
            <v/>
          </cell>
          <cell r="RK105" t="str">
            <v/>
          </cell>
          <cell r="RL105" t="str">
            <v/>
          </cell>
          <cell r="RM105" t="str">
            <v/>
          </cell>
          <cell r="RN105" t="str">
            <v/>
          </cell>
          <cell r="RO105" t="str">
            <v/>
          </cell>
          <cell r="RP105" t="str">
            <v/>
          </cell>
          <cell r="RQ105" t="str">
            <v/>
          </cell>
          <cell r="RR105" t="str">
            <v/>
          </cell>
          <cell r="RS105" t="str">
            <v/>
          </cell>
          <cell r="RT105" t="str">
            <v/>
          </cell>
          <cell r="RU105" t="str">
            <v/>
          </cell>
          <cell r="RV105" t="str">
            <v/>
          </cell>
          <cell r="RW105" t="str">
            <v/>
          </cell>
          <cell r="RX105" t="str">
            <v/>
          </cell>
          <cell r="RY105" t="str">
            <v/>
          </cell>
          <cell r="RZ105" t="str">
            <v/>
          </cell>
          <cell r="SA105" t="str">
            <v/>
          </cell>
          <cell r="SB105" t="str">
            <v/>
          </cell>
          <cell r="SC105" t="str">
            <v/>
          </cell>
          <cell r="SD105" t="str">
            <v/>
          </cell>
          <cell r="SE105" t="str">
            <v/>
          </cell>
          <cell r="SF105" t="str">
            <v/>
          </cell>
          <cell r="SG105" t="str">
            <v/>
          </cell>
          <cell r="SH105" t="str">
            <v/>
          </cell>
          <cell r="SI105" t="str">
            <v/>
          </cell>
          <cell r="SJ105" t="str">
            <v/>
          </cell>
          <cell r="SK105" t="str">
            <v/>
          </cell>
          <cell r="SL105" t="str">
            <v>Sac à dos Paiement frais scolaire (paiement uniforme,…)</v>
          </cell>
          <cell r="SM105">
            <v>1</v>
          </cell>
          <cell r="SN105">
            <v>1</v>
          </cell>
          <cell r="SO105">
            <v>0</v>
          </cell>
          <cell r="SP105">
            <v>0</v>
          </cell>
          <cell r="SQ105">
            <v>0</v>
          </cell>
          <cell r="SR105">
            <v>0</v>
          </cell>
          <cell r="SS105" t="str">
            <v>Paiement frais scolaire (paiement uniforme,…) Sac à dos</v>
          </cell>
          <cell r="ST105">
            <v>1</v>
          </cell>
          <cell r="SU105">
            <v>1</v>
          </cell>
          <cell r="SV105">
            <v>0</v>
          </cell>
          <cell r="SW105">
            <v>0</v>
          </cell>
          <cell r="SX105">
            <v>0</v>
          </cell>
          <cell r="SY105">
            <v>0</v>
          </cell>
          <cell r="SZ105" t="str">
            <v/>
          </cell>
          <cell r="TA105" t="str">
            <v/>
          </cell>
          <cell r="TB105" t="str">
            <v/>
          </cell>
          <cell r="TC105" t="str">
            <v/>
          </cell>
          <cell r="TD105" t="str">
            <v/>
          </cell>
          <cell r="TE105" t="str">
            <v/>
          </cell>
          <cell r="TF105" t="str">
            <v/>
          </cell>
          <cell r="TG105" t="str">
            <v/>
          </cell>
          <cell r="TH105" t="str">
            <v/>
          </cell>
          <cell r="TI105" t="str">
            <v/>
          </cell>
          <cell r="TJ105" t="str">
            <v/>
          </cell>
          <cell r="TK105" t="str">
            <v/>
          </cell>
          <cell r="TL105" t="str">
            <v/>
          </cell>
          <cell r="TM105" t="str">
            <v/>
          </cell>
          <cell r="TN105">
            <v>0</v>
          </cell>
          <cell r="TO105">
            <v>0</v>
          </cell>
          <cell r="TP105">
            <v>0</v>
          </cell>
          <cell r="TQ105">
            <v>0</v>
          </cell>
          <cell r="TR105">
            <v>0</v>
          </cell>
          <cell r="TS105" t="str">
            <v/>
          </cell>
          <cell r="TT105" t="str">
            <v/>
          </cell>
          <cell r="TU105">
            <v>238229551</v>
          </cell>
          <cell r="TV105" t="str">
            <v>0f89ced7-b006-4044-ab52-c6d78d9178f4</v>
          </cell>
          <cell r="TW105">
            <v>44533.024340277778</v>
          </cell>
          <cell r="TX105" t="str">
            <v/>
          </cell>
          <cell r="TY105" t="str">
            <v/>
          </cell>
          <cell r="TZ105" t="str">
            <v>submitted_via_web</v>
          </cell>
          <cell r="UA105" t="str">
            <v>icsm_haiti</v>
          </cell>
          <cell r="UB105" t="str">
            <v/>
          </cell>
          <cell r="UC105">
            <v>107</v>
          </cell>
          <cell r="UD105" t="str">
            <v/>
          </cell>
        </row>
        <row r="106">
          <cell r="D106">
            <v>44532.513315150463</v>
          </cell>
          <cell r="E106">
            <v>44532.51742971065</v>
          </cell>
          <cell r="F106">
            <v>44532</v>
          </cell>
          <cell r="H106" t="str">
            <v>audit.csv</v>
          </cell>
          <cell r="I106" t="str">
            <v>icsm_haiti</v>
          </cell>
          <cell r="J106" t="str">
            <v/>
          </cell>
          <cell r="K106" t="str">
            <v/>
          </cell>
          <cell r="L106">
            <v>44532</v>
          </cell>
          <cell r="M106" t="str">
            <v>WFP</v>
          </cell>
          <cell r="N106" t="str">
            <v/>
          </cell>
          <cell r="O106" t="str">
            <v>wfp</v>
          </cell>
          <cell r="P106" t="str">
            <v>WFP</v>
          </cell>
          <cell r="Q106" t="str">
            <v>WFP</v>
          </cell>
          <cell r="R106" t="str">
            <v>nord_JFP02</v>
          </cell>
          <cell r="S106" t="str">
            <v/>
          </cell>
          <cell r="T106" t="str">
            <v>wfp_jfp02</v>
          </cell>
          <cell r="U106" t="str">
            <v>nord_JFP02</v>
          </cell>
          <cell r="V106" t="str">
            <v>nord_JFP02</v>
          </cell>
          <cell r="W106" t="str">
            <v>Nord</v>
          </cell>
          <cell r="X106" t="str">
            <v>Limonade</v>
          </cell>
          <cell r="Y106" t="str">
            <v>HT0313</v>
          </cell>
          <cell r="Z106" t="str">
            <v>Limonade</v>
          </cell>
          <cell r="AA106" t="str">
            <v>1re Section Basse Plaine</v>
          </cell>
          <cell r="AB106" t="str">
            <v>HT0313-01</v>
          </cell>
          <cell r="AC106" t="str">
            <v>1re Section Basse Plaine</v>
          </cell>
          <cell r="AD106" t="str">
            <v>Limonade</v>
          </cell>
          <cell r="AE106" t="str">
            <v/>
          </cell>
          <cell r="AF106" t="str">
            <v>lim_1</v>
          </cell>
          <cell r="AG106" t="str">
            <v>Limonade</v>
          </cell>
          <cell r="AH106" t="str">
            <v>Limonade</v>
          </cell>
          <cell r="AI106" t="str">
            <v>Marché principal de Limonade</v>
          </cell>
          <cell r="AJ106" t="str">
            <v/>
          </cell>
          <cell r="AK106" t="str">
            <v>Limonade</v>
          </cell>
          <cell r="AL106" t="str">
            <v>Marché principal de Limonade</v>
          </cell>
          <cell r="AM106" t="str">
            <v>Marché principal de Limonade</v>
          </cell>
          <cell r="AN106" t="str">
            <v>Milieu urbain</v>
          </cell>
          <cell r="AO106" t="str">
            <v>Enquête auprès d'un client (pour l'eau de boisson et la situation sécuritaire)</v>
          </cell>
          <cell r="AP106" t="str">
            <v>Oui</v>
          </cell>
          <cell r="AQ106" t="str">
            <v/>
          </cell>
          <cell r="AR106" t="str">
            <v>Oui</v>
          </cell>
          <cell r="AS106" t="str">
            <v/>
          </cell>
          <cell r="AT106" t="str">
            <v>Femme</v>
          </cell>
          <cell r="AU106">
            <v>44532</v>
          </cell>
          <cell r="AV106">
            <v>44532</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Oui</v>
          </cell>
          <cell r="JG106" t="str">
            <v>Oui, je vais parfois/souvent chercher l'eau</v>
          </cell>
          <cell r="JH106" t="str">
            <v>boutique ou kiosque privé</v>
          </cell>
          <cell r="JI106" t="str">
            <v/>
          </cell>
          <cell r="JJ106" t="str">
            <v>boutique</v>
          </cell>
          <cell r="JK106" t="str">
            <v>boutik / kiòs priwe</v>
          </cell>
          <cell r="JL106" t="str">
            <v>boutik / kiòs priwe</v>
          </cell>
          <cell r="JM106" t="str">
            <v>L'eau est de meilleure qualité</v>
          </cell>
          <cell r="JN106" t="str">
            <v/>
          </cell>
          <cell r="JO106" t="str">
            <v>Moins de 15 min au total</v>
          </cell>
          <cell r="JP106" t="str">
            <v>gros bidon de 5 gallons (18,9 L)</v>
          </cell>
          <cell r="JQ106" t="str">
            <v>5gal</v>
          </cell>
          <cell r="JR106" t="str">
            <v>bidon ki vo 5 galon (18,9L)</v>
          </cell>
          <cell r="JS106" t="str">
            <v/>
          </cell>
          <cell r="JT106" t="str">
            <v/>
          </cell>
          <cell r="JU106" t="str">
            <v/>
          </cell>
          <cell r="JV106" t="str">
            <v/>
          </cell>
          <cell r="JW106" t="str">
            <v/>
          </cell>
          <cell r="JX106">
            <v>50</v>
          </cell>
          <cell r="JY106">
            <v>10</v>
          </cell>
          <cell r="JZ106" t="str">
            <v/>
          </cell>
          <cell r="KA106" t="str">
            <v>NA</v>
          </cell>
          <cell r="KB106">
            <v>10</v>
          </cell>
          <cell r="KC106" t="str">
            <v>Oui</v>
          </cell>
          <cell r="KD106" t="str">
            <v/>
          </cell>
          <cell r="KE106" t="str">
            <v>Oui</v>
          </cell>
          <cell r="KF106" t="str">
            <v>Problèmes de transport</v>
          </cell>
          <cell r="KG106">
            <v>0</v>
          </cell>
          <cell r="KH106">
            <v>1</v>
          </cell>
          <cell r="KI106">
            <v>0</v>
          </cell>
          <cell r="KJ106">
            <v>0</v>
          </cell>
          <cell r="KK106">
            <v>0</v>
          </cell>
          <cell r="KL106">
            <v>0</v>
          </cell>
          <cell r="KM106">
            <v>0</v>
          </cell>
          <cell r="KN106">
            <v>0</v>
          </cell>
          <cell r="KO106">
            <v>0</v>
          </cell>
          <cell r="KP106">
            <v>0</v>
          </cell>
          <cell r="KQ106">
            <v>0</v>
          </cell>
          <cell r="KR106" t="str">
            <v/>
          </cell>
          <cell r="KS106" t="str">
            <v>Non</v>
          </cell>
          <cell r="KT106" t="str">
            <v/>
          </cell>
          <cell r="KU106" t="str">
            <v/>
          </cell>
          <cell r="KV106" t="str">
            <v/>
          </cell>
          <cell r="KW106" t="str">
            <v/>
          </cell>
          <cell r="KX106" t="str">
            <v/>
          </cell>
          <cell r="KY106" t="str">
            <v/>
          </cell>
          <cell r="KZ106" t="str">
            <v/>
          </cell>
          <cell r="LA106" t="str">
            <v/>
          </cell>
          <cell r="LB106" t="str">
            <v/>
          </cell>
          <cell r="LC106" t="str">
            <v/>
          </cell>
          <cell r="LD106" t="str">
            <v/>
          </cell>
          <cell r="LE106" t="str">
            <v/>
          </cell>
          <cell r="LF106" t="str">
            <v/>
          </cell>
          <cell r="LG106">
            <v>7</v>
          </cell>
          <cell r="LH106" t="str">
            <v>Farine de blé Riz Mais Blé Sucre Haricot noir Haricot rouge Huile</v>
          </cell>
          <cell r="LI106">
            <v>1</v>
          </cell>
          <cell r="LJ106">
            <v>1</v>
          </cell>
          <cell r="LK106">
            <v>1</v>
          </cell>
          <cell r="LL106">
            <v>1</v>
          </cell>
          <cell r="LM106">
            <v>1</v>
          </cell>
          <cell r="LN106">
            <v>1</v>
          </cell>
          <cell r="LO106">
            <v>1</v>
          </cell>
          <cell r="LP106">
            <v>1</v>
          </cell>
          <cell r="LQ106">
            <v>0</v>
          </cell>
          <cell r="LR106">
            <v>0</v>
          </cell>
          <cell r="LS106">
            <v>2</v>
          </cell>
          <cell r="LT106">
            <v>9</v>
          </cell>
          <cell r="LU106">
            <v>2</v>
          </cell>
          <cell r="LV106">
            <v>2</v>
          </cell>
          <cell r="LW106">
            <v>3</v>
          </cell>
          <cell r="LX106">
            <v>2</v>
          </cell>
          <cell r="LY106">
            <v>2</v>
          </cell>
          <cell r="LZ106">
            <v>1</v>
          </cell>
          <cell r="MA106" t="str">
            <v>Savon lessive Serviettes hygiéniques (femmes) Chlore en grain Dentifrice Savon mains Déodorant</v>
          </cell>
          <cell r="MB106">
            <v>1</v>
          </cell>
          <cell r="MC106">
            <v>1</v>
          </cell>
          <cell r="MD106">
            <v>1</v>
          </cell>
          <cell r="ME106">
            <v>1</v>
          </cell>
          <cell r="MF106">
            <v>1</v>
          </cell>
          <cell r="MG106">
            <v>0</v>
          </cell>
          <cell r="MH106">
            <v>1</v>
          </cell>
          <cell r="MI106">
            <v>0</v>
          </cell>
          <cell r="MJ106">
            <v>0</v>
          </cell>
          <cell r="MK106">
            <v>0</v>
          </cell>
          <cell r="ML106">
            <v>4</v>
          </cell>
          <cell r="MM106">
            <v>16</v>
          </cell>
          <cell r="MN106">
            <v>5</v>
          </cell>
          <cell r="MO106">
            <v>15</v>
          </cell>
          <cell r="MP106">
            <v>3</v>
          </cell>
          <cell r="MQ106" t="str">
            <v/>
          </cell>
          <cell r="MR106">
            <v>3</v>
          </cell>
          <cell r="MS106" t="str">
            <v/>
          </cell>
          <cell r="MT106" t="str">
            <v>Aucun</v>
          </cell>
          <cell r="MU106">
            <v>0</v>
          </cell>
          <cell r="MV106">
            <v>0</v>
          </cell>
          <cell r="MW106">
            <v>0</v>
          </cell>
          <cell r="MX106">
            <v>0</v>
          </cell>
          <cell r="MY106">
            <v>0</v>
          </cell>
          <cell r="MZ106">
            <v>0</v>
          </cell>
          <cell r="NA106">
            <v>0</v>
          </cell>
          <cell r="NB106">
            <v>0</v>
          </cell>
          <cell r="NC106">
            <v>0</v>
          </cell>
          <cell r="ND106">
            <v>0</v>
          </cell>
          <cell r="NE106">
            <v>0</v>
          </cell>
          <cell r="NF106">
            <v>0</v>
          </cell>
          <cell r="NG106">
            <v>1</v>
          </cell>
          <cell r="NH106" t="str">
            <v/>
          </cell>
          <cell r="NI106" t="str">
            <v/>
          </cell>
          <cell r="NJ106" t="str">
            <v/>
          </cell>
          <cell r="NK106" t="str">
            <v/>
          </cell>
          <cell r="NL106" t="str">
            <v/>
          </cell>
          <cell r="NM106" t="str">
            <v/>
          </cell>
          <cell r="NN106" t="str">
            <v/>
          </cell>
          <cell r="NO106" t="str">
            <v/>
          </cell>
          <cell r="NP106" t="str">
            <v/>
          </cell>
          <cell r="NQ106" t="str">
            <v/>
          </cell>
          <cell r="NR106" t="str">
            <v/>
          </cell>
          <cell r="NS106" t="str">
            <v>Aucun</v>
          </cell>
          <cell r="NT106">
            <v>0</v>
          </cell>
          <cell r="NU106">
            <v>0</v>
          </cell>
          <cell r="NV106">
            <v>0</v>
          </cell>
          <cell r="NW106">
            <v>0</v>
          </cell>
          <cell r="NX106">
            <v>0</v>
          </cell>
          <cell r="NY106">
            <v>0</v>
          </cell>
          <cell r="NZ106">
            <v>0</v>
          </cell>
          <cell r="OA106">
            <v>0</v>
          </cell>
          <cell r="OB106">
            <v>0</v>
          </cell>
          <cell r="OC106">
            <v>0</v>
          </cell>
          <cell r="OD106">
            <v>1</v>
          </cell>
          <cell r="OE106" t="str">
            <v/>
          </cell>
          <cell r="OF106" t="str">
            <v/>
          </cell>
          <cell r="OG106" t="str">
            <v/>
          </cell>
          <cell r="OH106" t="str">
            <v/>
          </cell>
          <cell r="OI106" t="str">
            <v/>
          </cell>
          <cell r="OJ106" t="str">
            <v/>
          </cell>
          <cell r="OK106" t="str">
            <v/>
          </cell>
          <cell r="OL106" t="str">
            <v/>
          </cell>
          <cell r="OM106" t="str">
            <v/>
          </cell>
          <cell r="ON106" t="str">
            <v>Médicaments douleur (aspirine, …) Des antibiotiques Materiels de protection contre le Covid-19 (Gel hydroalchoolique, cache-nez)</v>
          </cell>
          <cell r="OO106">
            <v>1</v>
          </cell>
          <cell r="OP106">
            <v>1</v>
          </cell>
          <cell r="OQ106">
            <v>0</v>
          </cell>
          <cell r="OR106">
            <v>0</v>
          </cell>
          <cell r="OS106">
            <v>0</v>
          </cell>
          <cell r="OT106">
            <v>1</v>
          </cell>
          <cell r="OU106">
            <v>0</v>
          </cell>
          <cell r="OV106">
            <v>0</v>
          </cell>
          <cell r="OW106">
            <v>0</v>
          </cell>
          <cell r="OX106" t="str">
            <v/>
          </cell>
          <cell r="OY106" t="str">
            <v>Lampe torche</v>
          </cell>
          <cell r="OZ106">
            <v>1</v>
          </cell>
          <cell r="PA106">
            <v>0</v>
          </cell>
          <cell r="PB106">
            <v>0</v>
          </cell>
          <cell r="PC106">
            <v>0</v>
          </cell>
          <cell r="PD106">
            <v>0</v>
          </cell>
          <cell r="PE106">
            <v>0</v>
          </cell>
          <cell r="PF106">
            <v>5</v>
          </cell>
          <cell r="PG106" t="str">
            <v/>
          </cell>
          <cell r="PH106" t="str">
            <v/>
          </cell>
          <cell r="PI106" t="str">
            <v/>
          </cell>
          <cell r="PJ106" t="str">
            <v>Aucun</v>
          </cell>
          <cell r="PK106">
            <v>0</v>
          </cell>
          <cell r="PL106">
            <v>0</v>
          </cell>
          <cell r="PM106">
            <v>0</v>
          </cell>
          <cell r="PN106">
            <v>0</v>
          </cell>
          <cell r="PO106">
            <v>0</v>
          </cell>
          <cell r="PP106">
            <v>0</v>
          </cell>
          <cell r="PQ106">
            <v>0</v>
          </cell>
          <cell r="PR106">
            <v>0</v>
          </cell>
          <cell r="PS106">
            <v>1</v>
          </cell>
          <cell r="PT106" t="str">
            <v/>
          </cell>
          <cell r="PU106" t="str">
            <v/>
          </cell>
          <cell r="PV106" t="str">
            <v/>
          </cell>
          <cell r="PW106" t="str">
            <v/>
          </cell>
          <cell r="PX106" t="str">
            <v/>
          </cell>
          <cell r="PY106" t="str">
            <v/>
          </cell>
          <cell r="PZ106" t="str">
            <v/>
          </cell>
          <cell r="QA106" t="str">
            <v/>
          </cell>
          <cell r="QB106" t="str">
            <v/>
          </cell>
          <cell r="QC106" t="str">
            <v/>
          </cell>
          <cell r="QD106" t="str">
            <v/>
          </cell>
          <cell r="QE106" t="str">
            <v/>
          </cell>
          <cell r="QF106" t="str">
            <v/>
          </cell>
          <cell r="QG106" t="str">
            <v/>
          </cell>
          <cell r="QH106" t="str">
            <v/>
          </cell>
          <cell r="QI106" t="str">
            <v/>
          </cell>
          <cell r="QJ106" t="str">
            <v/>
          </cell>
          <cell r="QK106" t="str">
            <v/>
          </cell>
          <cell r="QL106" t="str">
            <v/>
          </cell>
          <cell r="QM106" t="str">
            <v/>
          </cell>
          <cell r="QN106" t="str">
            <v/>
          </cell>
          <cell r="QO106" t="str">
            <v/>
          </cell>
          <cell r="QP106" t="str">
            <v/>
          </cell>
          <cell r="QQ106" t="str">
            <v/>
          </cell>
          <cell r="QR106" t="str">
            <v/>
          </cell>
          <cell r="QS106" t="str">
            <v/>
          </cell>
          <cell r="QT106" t="str">
            <v/>
          </cell>
          <cell r="QU106" t="str">
            <v/>
          </cell>
          <cell r="QV106" t="str">
            <v/>
          </cell>
          <cell r="QW106" t="str">
            <v/>
          </cell>
          <cell r="QX106" t="str">
            <v/>
          </cell>
          <cell r="QY106" t="str">
            <v/>
          </cell>
          <cell r="QZ106" t="str">
            <v/>
          </cell>
          <cell r="RA106" t="str">
            <v/>
          </cell>
          <cell r="RB106" t="str">
            <v/>
          </cell>
          <cell r="RC106" t="str">
            <v/>
          </cell>
          <cell r="RD106" t="str">
            <v/>
          </cell>
          <cell r="RE106" t="str">
            <v/>
          </cell>
          <cell r="RF106" t="str">
            <v/>
          </cell>
          <cell r="RG106" t="str">
            <v/>
          </cell>
          <cell r="RH106" t="str">
            <v/>
          </cell>
          <cell r="RI106" t="str">
            <v/>
          </cell>
          <cell r="RJ106" t="str">
            <v/>
          </cell>
          <cell r="RK106" t="str">
            <v/>
          </cell>
          <cell r="RL106" t="str">
            <v/>
          </cell>
          <cell r="RM106" t="str">
            <v/>
          </cell>
          <cell r="RN106" t="str">
            <v/>
          </cell>
          <cell r="RO106" t="str">
            <v/>
          </cell>
          <cell r="RP106" t="str">
            <v/>
          </cell>
          <cell r="RQ106" t="str">
            <v/>
          </cell>
          <cell r="RR106" t="str">
            <v/>
          </cell>
          <cell r="RS106" t="str">
            <v/>
          </cell>
          <cell r="RT106" t="str">
            <v/>
          </cell>
          <cell r="RU106" t="str">
            <v/>
          </cell>
          <cell r="RV106" t="str">
            <v/>
          </cell>
          <cell r="RW106" t="str">
            <v/>
          </cell>
          <cell r="RX106" t="str">
            <v/>
          </cell>
          <cell r="RY106" t="str">
            <v/>
          </cell>
          <cell r="RZ106" t="str">
            <v/>
          </cell>
          <cell r="SA106" t="str">
            <v/>
          </cell>
          <cell r="SB106" t="str">
            <v/>
          </cell>
          <cell r="SC106" t="str">
            <v/>
          </cell>
          <cell r="SD106" t="str">
            <v/>
          </cell>
          <cell r="SE106" t="str">
            <v/>
          </cell>
          <cell r="SF106" t="str">
            <v/>
          </cell>
          <cell r="SG106" t="str">
            <v/>
          </cell>
          <cell r="SH106" t="str">
            <v/>
          </cell>
          <cell r="SI106" t="str">
            <v/>
          </cell>
          <cell r="SJ106" t="str">
            <v/>
          </cell>
          <cell r="SK106" t="str">
            <v/>
          </cell>
          <cell r="SL106" t="str">
            <v>Paiement frais scolaire (paiement uniforme,…)</v>
          </cell>
          <cell r="SM106">
            <v>0</v>
          </cell>
          <cell r="SN106">
            <v>1</v>
          </cell>
          <cell r="SO106">
            <v>0</v>
          </cell>
          <cell r="SP106">
            <v>0</v>
          </cell>
          <cell r="SQ106">
            <v>0</v>
          </cell>
          <cell r="SR106">
            <v>0</v>
          </cell>
          <cell r="SS106" t="str">
            <v/>
          </cell>
          <cell r="ST106" t="str">
            <v/>
          </cell>
          <cell r="SU106" t="str">
            <v/>
          </cell>
          <cell r="SV106" t="str">
            <v/>
          </cell>
          <cell r="SW106" t="str">
            <v/>
          </cell>
          <cell r="SX106" t="str">
            <v/>
          </cell>
          <cell r="SY106" t="str">
            <v/>
          </cell>
          <cell r="SZ106" t="str">
            <v/>
          </cell>
          <cell r="TA106" t="str">
            <v/>
          </cell>
          <cell r="TB106" t="str">
            <v/>
          </cell>
          <cell r="TC106" t="str">
            <v/>
          </cell>
          <cell r="TD106" t="str">
            <v/>
          </cell>
          <cell r="TE106" t="str">
            <v/>
          </cell>
          <cell r="TF106" t="str">
            <v/>
          </cell>
          <cell r="TG106" t="str">
            <v/>
          </cell>
          <cell r="TH106" t="str">
            <v/>
          </cell>
          <cell r="TI106" t="str">
            <v/>
          </cell>
          <cell r="TJ106" t="str">
            <v/>
          </cell>
          <cell r="TK106" t="str">
            <v/>
          </cell>
          <cell r="TL106" t="str">
            <v/>
          </cell>
          <cell r="TM106" t="str">
            <v/>
          </cell>
          <cell r="TN106">
            <v>0</v>
          </cell>
          <cell r="TO106">
            <v>0</v>
          </cell>
          <cell r="TP106">
            <v>0</v>
          </cell>
          <cell r="TQ106">
            <v>0</v>
          </cell>
          <cell r="TR106">
            <v>0</v>
          </cell>
          <cell r="TS106" t="str">
            <v/>
          </cell>
          <cell r="TT106" t="str">
            <v/>
          </cell>
          <cell r="TU106">
            <v>238229556</v>
          </cell>
          <cell r="TV106" t="str">
            <v>ac8f31a4-5612-456c-83fa-99fef34c0828</v>
          </cell>
          <cell r="TW106">
            <v>44533.024502314824</v>
          </cell>
          <cell r="TX106" t="str">
            <v/>
          </cell>
          <cell r="TY106" t="str">
            <v/>
          </cell>
          <cell r="TZ106" t="str">
            <v>submitted_via_web</v>
          </cell>
          <cell r="UA106" t="str">
            <v>icsm_haiti</v>
          </cell>
          <cell r="UB106" t="str">
            <v/>
          </cell>
          <cell r="UC106">
            <v>108</v>
          </cell>
          <cell r="UD106" t="str">
            <v/>
          </cell>
        </row>
        <row r="107">
          <cell r="D107">
            <v>44532.517494918982</v>
          </cell>
          <cell r="E107">
            <v>44532.531381469897</v>
          </cell>
          <cell r="F107">
            <v>44532</v>
          </cell>
          <cell r="H107" t="str">
            <v>audit.csv</v>
          </cell>
          <cell r="I107" t="str">
            <v>icsm_haiti</v>
          </cell>
          <cell r="J107" t="str">
            <v/>
          </cell>
          <cell r="K107" t="str">
            <v/>
          </cell>
          <cell r="L107">
            <v>44532</v>
          </cell>
          <cell r="M107" t="str">
            <v>WFP</v>
          </cell>
          <cell r="N107" t="str">
            <v/>
          </cell>
          <cell r="O107" t="str">
            <v>wfp</v>
          </cell>
          <cell r="P107" t="str">
            <v>WFP</v>
          </cell>
          <cell r="Q107" t="str">
            <v>WFP</v>
          </cell>
          <cell r="R107" t="str">
            <v>nord_JFP02</v>
          </cell>
          <cell r="S107" t="str">
            <v/>
          </cell>
          <cell r="T107" t="str">
            <v>wfp_jfp02</v>
          </cell>
          <cell r="U107" t="str">
            <v>nord_JFP02</v>
          </cell>
          <cell r="V107" t="str">
            <v>nord_JFP02</v>
          </cell>
          <cell r="W107" t="str">
            <v>Nord</v>
          </cell>
          <cell r="X107" t="str">
            <v>Limonade</v>
          </cell>
          <cell r="Y107" t="str">
            <v>HT0313</v>
          </cell>
          <cell r="Z107" t="str">
            <v>Limonade</v>
          </cell>
          <cell r="AA107" t="str">
            <v>1re Section Basse Plaine</v>
          </cell>
          <cell r="AB107" t="str">
            <v>HT0313-01</v>
          </cell>
          <cell r="AC107" t="str">
            <v>1re Section Basse Plaine</v>
          </cell>
          <cell r="AD107" t="str">
            <v>Limonade</v>
          </cell>
          <cell r="AE107" t="str">
            <v/>
          </cell>
          <cell r="AF107" t="str">
            <v>lim_1</v>
          </cell>
          <cell r="AG107" t="str">
            <v>Limonade</v>
          </cell>
          <cell r="AH107" t="str">
            <v>Limonade</v>
          </cell>
          <cell r="AI107" t="str">
            <v>Marché principal de Limonade</v>
          </cell>
          <cell r="AJ107" t="str">
            <v/>
          </cell>
          <cell r="AK107" t="str">
            <v>Limonade</v>
          </cell>
          <cell r="AL107" t="str">
            <v>Marché principal de Limonade</v>
          </cell>
          <cell r="AM107" t="str">
            <v>Marché principal de Limonade</v>
          </cell>
          <cell r="AN107" t="str">
            <v>Milieu urbain</v>
          </cell>
          <cell r="AO107" t="str">
            <v>Enquête auprès d'un client (pour l'eau de boisson et la situation sécuritaire)</v>
          </cell>
          <cell r="AP107" t="str">
            <v>Oui</v>
          </cell>
          <cell r="AQ107" t="str">
            <v/>
          </cell>
          <cell r="AR107" t="str">
            <v>Oui</v>
          </cell>
          <cell r="AS107" t="str">
            <v/>
          </cell>
          <cell r="AT107" t="str">
            <v>Femme</v>
          </cell>
          <cell r="AU107">
            <v>44532</v>
          </cell>
          <cell r="AV107">
            <v>44532</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Oui</v>
          </cell>
          <cell r="JG107" t="str">
            <v>Oui, je vais parfois/souvent chercher l'eau</v>
          </cell>
          <cell r="JH107" t="str">
            <v>boutique ou kiosque privé</v>
          </cell>
          <cell r="JI107" t="str">
            <v/>
          </cell>
          <cell r="JJ107" t="str">
            <v>boutique</v>
          </cell>
          <cell r="JK107" t="str">
            <v>boutik / kiòs priwe</v>
          </cell>
          <cell r="JL107" t="str">
            <v>boutik / kiòs priwe</v>
          </cell>
          <cell r="JM107" t="str">
            <v>L'eau est de meilleure qualité</v>
          </cell>
          <cell r="JN107" t="str">
            <v/>
          </cell>
          <cell r="JO107" t="str">
            <v>Moins de 15 min au total</v>
          </cell>
          <cell r="JP107" t="str">
            <v>gros bidon de 5 gallons (18,9 L)</v>
          </cell>
          <cell r="JQ107" t="str">
            <v>5gal</v>
          </cell>
          <cell r="JR107" t="str">
            <v>bidon ki vo 5 galon (18,9L)</v>
          </cell>
          <cell r="JS107" t="str">
            <v/>
          </cell>
          <cell r="JT107" t="str">
            <v/>
          </cell>
          <cell r="JU107" t="str">
            <v/>
          </cell>
          <cell r="JV107" t="str">
            <v/>
          </cell>
          <cell r="JW107" t="str">
            <v/>
          </cell>
          <cell r="JX107">
            <v>60</v>
          </cell>
          <cell r="JY107">
            <v>12</v>
          </cell>
          <cell r="JZ107" t="str">
            <v/>
          </cell>
          <cell r="KA107" t="str">
            <v>NA</v>
          </cell>
          <cell r="KB107">
            <v>12</v>
          </cell>
          <cell r="KC107" t="str">
            <v>Oui</v>
          </cell>
          <cell r="KD107" t="str">
            <v/>
          </cell>
          <cell r="KE107" t="str">
            <v>Oui</v>
          </cell>
          <cell r="KF107" t="str">
            <v>Problèmes de transport</v>
          </cell>
          <cell r="KG107">
            <v>0</v>
          </cell>
          <cell r="KH107">
            <v>1</v>
          </cell>
          <cell r="KI107">
            <v>0</v>
          </cell>
          <cell r="KJ107">
            <v>0</v>
          </cell>
          <cell r="KK107">
            <v>0</v>
          </cell>
          <cell r="KL107">
            <v>0</v>
          </cell>
          <cell r="KM107">
            <v>0</v>
          </cell>
          <cell r="KN107">
            <v>0</v>
          </cell>
          <cell r="KO107">
            <v>0</v>
          </cell>
          <cell r="KP107">
            <v>0</v>
          </cell>
          <cell r="KQ107">
            <v>0</v>
          </cell>
          <cell r="KR107" t="str">
            <v/>
          </cell>
          <cell r="KS107" t="str">
            <v>Non</v>
          </cell>
          <cell r="KT107" t="str">
            <v/>
          </cell>
          <cell r="KU107" t="str">
            <v/>
          </cell>
          <cell r="KV107" t="str">
            <v/>
          </cell>
          <cell r="KW107" t="str">
            <v/>
          </cell>
          <cell r="KX107" t="str">
            <v/>
          </cell>
          <cell r="KY107" t="str">
            <v/>
          </cell>
          <cell r="KZ107" t="str">
            <v/>
          </cell>
          <cell r="LA107" t="str">
            <v/>
          </cell>
          <cell r="LB107" t="str">
            <v/>
          </cell>
          <cell r="LC107" t="str">
            <v/>
          </cell>
          <cell r="LD107" t="str">
            <v/>
          </cell>
          <cell r="LE107" t="str">
            <v/>
          </cell>
          <cell r="LF107" t="str">
            <v/>
          </cell>
          <cell r="LG107">
            <v>4</v>
          </cell>
          <cell r="LH107" t="str">
            <v>Farine de blé Riz Mais Blé Sucre Haricot noir Haricot rouge Huile</v>
          </cell>
          <cell r="LI107">
            <v>1</v>
          </cell>
          <cell r="LJ107">
            <v>1</v>
          </cell>
          <cell r="LK107">
            <v>1</v>
          </cell>
          <cell r="LL107">
            <v>1</v>
          </cell>
          <cell r="LM107">
            <v>1</v>
          </cell>
          <cell r="LN107">
            <v>1</v>
          </cell>
          <cell r="LO107">
            <v>1</v>
          </cell>
          <cell r="LP107">
            <v>1</v>
          </cell>
          <cell r="LQ107">
            <v>0</v>
          </cell>
          <cell r="LR107">
            <v>0</v>
          </cell>
          <cell r="LS107">
            <v>2</v>
          </cell>
          <cell r="LT107">
            <v>6</v>
          </cell>
          <cell r="LU107">
            <v>2</v>
          </cell>
          <cell r="LV107">
            <v>2</v>
          </cell>
          <cell r="LW107">
            <v>2</v>
          </cell>
          <cell r="LX107">
            <v>3</v>
          </cell>
          <cell r="LY107">
            <v>2</v>
          </cell>
          <cell r="LZ107">
            <v>1</v>
          </cell>
          <cell r="MA107" t="str">
            <v>Serviettes hygiéniques (femmes) Savon lessive Savon mains Chlore en grain Dentifrice Papier toilette Déodorant</v>
          </cell>
          <cell r="MB107">
            <v>1</v>
          </cell>
          <cell r="MC107">
            <v>1</v>
          </cell>
          <cell r="MD107">
            <v>1</v>
          </cell>
          <cell r="ME107">
            <v>1</v>
          </cell>
          <cell r="MF107">
            <v>1</v>
          </cell>
          <cell r="MG107">
            <v>1</v>
          </cell>
          <cell r="MH107">
            <v>1</v>
          </cell>
          <cell r="MI107">
            <v>0</v>
          </cell>
          <cell r="MJ107">
            <v>0</v>
          </cell>
          <cell r="MK107">
            <v>0</v>
          </cell>
          <cell r="ML107">
            <v>3</v>
          </cell>
          <cell r="MM107">
            <v>16</v>
          </cell>
          <cell r="MN107">
            <v>4</v>
          </cell>
          <cell r="MO107">
            <v>20</v>
          </cell>
          <cell r="MP107">
            <v>3</v>
          </cell>
          <cell r="MQ107">
            <v>6</v>
          </cell>
          <cell r="MR107">
            <v>3</v>
          </cell>
          <cell r="MS107" t="str">
            <v/>
          </cell>
          <cell r="MT107" t="str">
            <v>Tôle</v>
          </cell>
          <cell r="MU107">
            <v>1</v>
          </cell>
          <cell r="MV107">
            <v>0</v>
          </cell>
          <cell r="MW107">
            <v>0</v>
          </cell>
          <cell r="MX107">
            <v>0</v>
          </cell>
          <cell r="MY107">
            <v>0</v>
          </cell>
          <cell r="MZ107">
            <v>0</v>
          </cell>
          <cell r="NA107">
            <v>0</v>
          </cell>
          <cell r="NB107">
            <v>0</v>
          </cell>
          <cell r="NC107">
            <v>0</v>
          </cell>
          <cell r="ND107">
            <v>0</v>
          </cell>
          <cell r="NE107">
            <v>0</v>
          </cell>
          <cell r="NF107">
            <v>0</v>
          </cell>
          <cell r="NG107">
            <v>0</v>
          </cell>
          <cell r="NH107">
            <v>6</v>
          </cell>
          <cell r="NI107" t="str">
            <v/>
          </cell>
          <cell r="NJ107" t="str">
            <v/>
          </cell>
          <cell r="NK107" t="str">
            <v/>
          </cell>
          <cell r="NL107" t="str">
            <v/>
          </cell>
          <cell r="NM107" t="str">
            <v/>
          </cell>
          <cell r="NN107" t="str">
            <v/>
          </cell>
          <cell r="NO107" t="str">
            <v/>
          </cell>
          <cell r="NP107" t="str">
            <v/>
          </cell>
          <cell r="NQ107" t="str">
            <v/>
          </cell>
          <cell r="NR107" t="str">
            <v/>
          </cell>
          <cell r="NS107" t="str">
            <v>Cuillère pour manger</v>
          </cell>
          <cell r="NT107">
            <v>0</v>
          </cell>
          <cell r="NU107">
            <v>0</v>
          </cell>
          <cell r="NV107">
            <v>0</v>
          </cell>
          <cell r="NW107">
            <v>0</v>
          </cell>
          <cell r="NX107">
            <v>1</v>
          </cell>
          <cell r="NY107">
            <v>0</v>
          </cell>
          <cell r="NZ107">
            <v>0</v>
          </cell>
          <cell r="OA107">
            <v>0</v>
          </cell>
          <cell r="OB107">
            <v>0</v>
          </cell>
          <cell r="OC107">
            <v>0</v>
          </cell>
          <cell r="OD107">
            <v>0</v>
          </cell>
          <cell r="OE107" t="str">
            <v/>
          </cell>
          <cell r="OF107" t="str">
            <v/>
          </cell>
          <cell r="OG107" t="str">
            <v/>
          </cell>
          <cell r="OH107" t="str">
            <v/>
          </cell>
          <cell r="OI107">
            <v>12</v>
          </cell>
          <cell r="OJ107" t="str">
            <v/>
          </cell>
          <cell r="OK107" t="str">
            <v/>
          </cell>
          <cell r="OL107" t="str">
            <v/>
          </cell>
          <cell r="OM107" t="str">
            <v/>
          </cell>
          <cell r="ON107" t="str">
            <v>Médicaments douleur (aspirine, …)</v>
          </cell>
          <cell r="OO107">
            <v>1</v>
          </cell>
          <cell r="OP107">
            <v>0</v>
          </cell>
          <cell r="OQ107">
            <v>0</v>
          </cell>
          <cell r="OR107">
            <v>0</v>
          </cell>
          <cell r="OS107">
            <v>0</v>
          </cell>
          <cell r="OT107">
            <v>0</v>
          </cell>
          <cell r="OU107">
            <v>0</v>
          </cell>
          <cell r="OV107">
            <v>0</v>
          </cell>
          <cell r="OW107">
            <v>0</v>
          </cell>
          <cell r="OX107" t="str">
            <v/>
          </cell>
          <cell r="OY107" t="str">
            <v>Aucun</v>
          </cell>
          <cell r="OZ107">
            <v>0</v>
          </cell>
          <cell r="PA107">
            <v>0</v>
          </cell>
          <cell r="PB107">
            <v>0</v>
          </cell>
          <cell r="PC107">
            <v>0</v>
          </cell>
          <cell r="PD107">
            <v>0</v>
          </cell>
          <cell r="PE107">
            <v>1</v>
          </cell>
          <cell r="PF107" t="str">
            <v/>
          </cell>
          <cell r="PG107" t="str">
            <v/>
          </cell>
          <cell r="PH107" t="str">
            <v/>
          </cell>
          <cell r="PI107" t="str">
            <v/>
          </cell>
          <cell r="PJ107" t="str">
            <v>Aucun</v>
          </cell>
          <cell r="PK107">
            <v>0</v>
          </cell>
          <cell r="PL107">
            <v>0</v>
          </cell>
          <cell r="PM107">
            <v>0</v>
          </cell>
          <cell r="PN107">
            <v>0</v>
          </cell>
          <cell r="PO107">
            <v>0</v>
          </cell>
          <cell r="PP107">
            <v>0</v>
          </cell>
          <cell r="PQ107">
            <v>0</v>
          </cell>
          <cell r="PR107">
            <v>0</v>
          </cell>
          <cell r="PS107">
            <v>1</v>
          </cell>
          <cell r="PT107" t="str">
            <v/>
          </cell>
          <cell r="PU107" t="str">
            <v/>
          </cell>
          <cell r="PV107" t="str">
            <v/>
          </cell>
          <cell r="PW107" t="str">
            <v/>
          </cell>
          <cell r="PX107" t="str">
            <v/>
          </cell>
          <cell r="PY107" t="str">
            <v/>
          </cell>
          <cell r="PZ107" t="str">
            <v/>
          </cell>
          <cell r="QA107" t="str">
            <v/>
          </cell>
          <cell r="QB107" t="str">
            <v/>
          </cell>
          <cell r="QC107" t="str">
            <v/>
          </cell>
          <cell r="QD107" t="str">
            <v/>
          </cell>
          <cell r="QE107" t="str">
            <v/>
          </cell>
          <cell r="QF107" t="str">
            <v/>
          </cell>
          <cell r="QG107" t="str">
            <v/>
          </cell>
          <cell r="QH107" t="str">
            <v/>
          </cell>
          <cell r="QI107" t="str">
            <v/>
          </cell>
          <cell r="QJ107" t="str">
            <v/>
          </cell>
          <cell r="QK107" t="str">
            <v/>
          </cell>
          <cell r="QL107" t="str">
            <v/>
          </cell>
          <cell r="QM107" t="str">
            <v/>
          </cell>
          <cell r="QN107" t="str">
            <v/>
          </cell>
          <cell r="QO107" t="str">
            <v/>
          </cell>
          <cell r="QP107" t="str">
            <v/>
          </cell>
          <cell r="QQ107" t="str">
            <v/>
          </cell>
          <cell r="QR107" t="str">
            <v/>
          </cell>
          <cell r="QS107" t="str">
            <v/>
          </cell>
          <cell r="QT107" t="str">
            <v/>
          </cell>
          <cell r="QU107" t="str">
            <v/>
          </cell>
          <cell r="QV107" t="str">
            <v/>
          </cell>
          <cell r="QW107" t="str">
            <v/>
          </cell>
          <cell r="QX107" t="str">
            <v/>
          </cell>
          <cell r="QY107" t="str">
            <v/>
          </cell>
          <cell r="QZ107" t="str">
            <v/>
          </cell>
          <cell r="RA107" t="str">
            <v/>
          </cell>
          <cell r="RB107" t="str">
            <v/>
          </cell>
          <cell r="RC107" t="str">
            <v/>
          </cell>
          <cell r="RD107" t="str">
            <v/>
          </cell>
          <cell r="RE107" t="str">
            <v/>
          </cell>
          <cell r="RF107" t="str">
            <v/>
          </cell>
          <cell r="RG107" t="str">
            <v/>
          </cell>
          <cell r="RH107" t="str">
            <v/>
          </cell>
          <cell r="RI107" t="str">
            <v/>
          </cell>
          <cell r="RJ107" t="str">
            <v/>
          </cell>
          <cell r="RK107" t="str">
            <v/>
          </cell>
          <cell r="RL107" t="str">
            <v/>
          </cell>
          <cell r="RM107" t="str">
            <v/>
          </cell>
          <cell r="RN107" t="str">
            <v/>
          </cell>
          <cell r="RO107" t="str">
            <v/>
          </cell>
          <cell r="RP107" t="str">
            <v/>
          </cell>
          <cell r="RQ107" t="str">
            <v/>
          </cell>
          <cell r="RR107" t="str">
            <v/>
          </cell>
          <cell r="RS107" t="str">
            <v/>
          </cell>
          <cell r="RT107" t="str">
            <v/>
          </cell>
          <cell r="RU107" t="str">
            <v/>
          </cell>
          <cell r="RV107" t="str">
            <v/>
          </cell>
          <cell r="RW107" t="str">
            <v/>
          </cell>
          <cell r="RX107" t="str">
            <v/>
          </cell>
          <cell r="RY107" t="str">
            <v/>
          </cell>
          <cell r="RZ107" t="str">
            <v/>
          </cell>
          <cell r="SA107" t="str">
            <v/>
          </cell>
          <cell r="SB107" t="str">
            <v/>
          </cell>
          <cell r="SC107" t="str">
            <v/>
          </cell>
          <cell r="SD107" t="str">
            <v/>
          </cell>
          <cell r="SE107" t="str">
            <v/>
          </cell>
          <cell r="SF107" t="str">
            <v/>
          </cell>
          <cell r="SG107" t="str">
            <v/>
          </cell>
          <cell r="SH107" t="str">
            <v/>
          </cell>
          <cell r="SI107" t="str">
            <v/>
          </cell>
          <cell r="SJ107" t="str">
            <v/>
          </cell>
          <cell r="SK107" t="str">
            <v/>
          </cell>
          <cell r="SL107" t="str">
            <v>Paiement frais scolaire (paiement uniforme,…)</v>
          </cell>
          <cell r="SM107">
            <v>0</v>
          </cell>
          <cell r="SN107">
            <v>1</v>
          </cell>
          <cell r="SO107">
            <v>0</v>
          </cell>
          <cell r="SP107">
            <v>0</v>
          </cell>
          <cell r="SQ107">
            <v>0</v>
          </cell>
          <cell r="SR107">
            <v>0</v>
          </cell>
          <cell r="SS107" t="str">
            <v/>
          </cell>
          <cell r="ST107" t="str">
            <v/>
          </cell>
          <cell r="SU107" t="str">
            <v/>
          </cell>
          <cell r="SV107" t="str">
            <v/>
          </cell>
          <cell r="SW107" t="str">
            <v/>
          </cell>
          <cell r="SX107" t="str">
            <v/>
          </cell>
          <cell r="SY107" t="str">
            <v/>
          </cell>
          <cell r="SZ107" t="str">
            <v/>
          </cell>
          <cell r="TA107" t="str">
            <v/>
          </cell>
          <cell r="TB107" t="str">
            <v/>
          </cell>
          <cell r="TC107" t="str">
            <v/>
          </cell>
          <cell r="TD107" t="str">
            <v/>
          </cell>
          <cell r="TE107" t="str">
            <v/>
          </cell>
          <cell r="TF107" t="str">
            <v/>
          </cell>
          <cell r="TG107" t="str">
            <v/>
          </cell>
          <cell r="TH107" t="str">
            <v/>
          </cell>
          <cell r="TI107" t="str">
            <v/>
          </cell>
          <cell r="TJ107" t="str">
            <v/>
          </cell>
          <cell r="TK107" t="str">
            <v/>
          </cell>
          <cell r="TL107" t="str">
            <v/>
          </cell>
          <cell r="TM107" t="str">
            <v/>
          </cell>
          <cell r="TN107">
            <v>0</v>
          </cell>
          <cell r="TO107">
            <v>0</v>
          </cell>
          <cell r="TP107">
            <v>0</v>
          </cell>
          <cell r="TQ107">
            <v>0</v>
          </cell>
          <cell r="TR107">
            <v>0</v>
          </cell>
          <cell r="TS107" t="str">
            <v/>
          </cell>
          <cell r="TT107" t="str">
            <v/>
          </cell>
          <cell r="TU107">
            <v>238229557</v>
          </cell>
          <cell r="TV107" t="str">
            <v>29f57d6c-1a64-4807-9f43-978214c77c19</v>
          </cell>
          <cell r="TW107">
            <v>44533.024525462963</v>
          </cell>
          <cell r="TX107" t="str">
            <v/>
          </cell>
          <cell r="TY107" t="str">
            <v/>
          </cell>
          <cell r="TZ107" t="str">
            <v>submitted_via_web</v>
          </cell>
          <cell r="UA107" t="str">
            <v>icsm_haiti</v>
          </cell>
          <cell r="UB107" t="str">
            <v/>
          </cell>
          <cell r="UC107">
            <v>109</v>
          </cell>
          <cell r="UD107" t="str">
            <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lean Data"/>
      <sheetName val="Processed_Data"/>
      <sheetName val="Partenaires"/>
      <sheetName val="Prix_Médians"/>
      <sheetName val="Variations"/>
      <sheetName val="Commerçants"/>
      <sheetName val="Eau"/>
      <sheetName val="Importation"/>
      <sheetName val="Approvisionnement_nourriture"/>
      <sheetName val="Approvisionnement_EHA"/>
      <sheetName val="Graph 1"/>
      <sheetName val="Références"/>
      <sheetName val="Cleaning Log"/>
      <sheetName val="Deletion Log"/>
      <sheetName val="Kobo survey"/>
      <sheetName val="Kobo Choices"/>
    </sheetNames>
    <sheetDataSet>
      <sheetData sheetId="0"/>
      <sheetData sheetId="1"/>
      <sheetData sheetId="2"/>
      <sheetData sheetId="3"/>
      <sheetData sheetId="4">
        <row r="40">
          <cell r="L40">
            <v>100</v>
          </cell>
          <cell r="N40">
            <v>100</v>
          </cell>
          <cell r="P40">
            <v>5</v>
          </cell>
          <cell r="Q40">
            <v>28.875</v>
          </cell>
        </row>
        <row r="41">
          <cell r="N41">
            <v>84.5833333333333</v>
          </cell>
          <cell r="P41">
            <v>7.5</v>
          </cell>
          <cell r="Q41">
            <v>18.75</v>
          </cell>
        </row>
        <row r="42">
          <cell r="N42">
            <v>83.75</v>
          </cell>
          <cell r="P42">
            <v>6.25</v>
          </cell>
          <cell r="Q42">
            <v>9.6666666666666661</v>
          </cell>
        </row>
        <row r="43">
          <cell r="N43">
            <v>75</v>
          </cell>
          <cell r="P43">
            <v>5</v>
          </cell>
          <cell r="Q43">
            <v>49.6875</v>
          </cell>
        </row>
        <row r="44">
          <cell r="N44">
            <v>46.04166666666665</v>
          </cell>
          <cell r="P44">
            <v>5</v>
          </cell>
          <cell r="Q44">
            <v>34.0625</v>
          </cell>
        </row>
        <row r="45">
          <cell r="N45">
            <v>65.8333333333333</v>
          </cell>
          <cell r="P45">
            <v>5</v>
          </cell>
          <cell r="Q45">
            <v>62.5</v>
          </cell>
        </row>
        <row r="46">
          <cell r="N46">
            <v>106.25</v>
          </cell>
          <cell r="Q46">
            <v>34.0625</v>
          </cell>
        </row>
      </sheetData>
      <sheetData sheetId="5">
        <row r="123">
          <cell r="B123">
            <v>12528.4447985362</v>
          </cell>
          <cell r="C123">
            <v>12642.945594343801</v>
          </cell>
          <cell r="D123">
            <v>13050.012830123396</v>
          </cell>
          <cell r="E123">
            <v>12375.168620645012</v>
          </cell>
          <cell r="F123">
            <v>13164.381751432</v>
          </cell>
          <cell r="G123">
            <v>13629.584006073876</v>
          </cell>
          <cell r="H123">
            <v>13986.540695998141</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00.xml.rels><?xml version="1.0" encoding="UTF-8" standalone="yes"?>
<Relationships xmlns="http://schemas.openxmlformats.org/package/2006/relationships"><Relationship Id="rId1" Type="http://schemas.openxmlformats.org/officeDocument/2006/relationships/pivotCacheRecords" Target="pivotCacheRecords100.xml"/></Relationships>
</file>

<file path=xl/pivotCache/_rels/pivotCacheDefinition101.xml.rels><?xml version="1.0" encoding="UTF-8" standalone="yes"?>
<Relationships xmlns="http://schemas.openxmlformats.org/package/2006/relationships"><Relationship Id="rId1" Type="http://schemas.openxmlformats.org/officeDocument/2006/relationships/pivotCacheRecords" Target="pivotCacheRecords101.xml"/></Relationships>
</file>

<file path=xl/pivotCache/_rels/pivotCacheDefinition102.xml.rels><?xml version="1.0" encoding="UTF-8" standalone="yes"?>
<Relationships xmlns="http://schemas.openxmlformats.org/package/2006/relationships"><Relationship Id="rId1" Type="http://schemas.openxmlformats.org/officeDocument/2006/relationships/pivotCacheRecords" Target="pivotCacheRecords102.xml"/></Relationships>
</file>

<file path=xl/pivotCache/_rels/pivotCacheDefinition103.xml.rels><?xml version="1.0" encoding="UTF-8" standalone="yes"?>
<Relationships xmlns="http://schemas.openxmlformats.org/package/2006/relationships"><Relationship Id="rId1" Type="http://schemas.openxmlformats.org/officeDocument/2006/relationships/pivotCacheRecords" Target="pivotCacheRecords103.xml"/></Relationships>
</file>

<file path=xl/pivotCache/_rels/pivotCacheDefinition104.xml.rels><?xml version="1.0" encoding="UTF-8" standalone="yes"?>
<Relationships xmlns="http://schemas.openxmlformats.org/package/2006/relationships"><Relationship Id="rId1" Type="http://schemas.openxmlformats.org/officeDocument/2006/relationships/pivotCacheRecords" Target="pivotCacheRecords104.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85.xml.rels><?xml version="1.0" encoding="UTF-8" standalone="yes"?>
<Relationships xmlns="http://schemas.openxmlformats.org/package/2006/relationships"><Relationship Id="rId1" Type="http://schemas.openxmlformats.org/officeDocument/2006/relationships/pivotCacheRecords" Target="pivotCacheRecords85.xml"/></Relationships>
</file>

<file path=xl/pivotCache/_rels/pivotCacheDefinition86.xml.rels><?xml version="1.0" encoding="UTF-8" standalone="yes"?>
<Relationships xmlns="http://schemas.openxmlformats.org/package/2006/relationships"><Relationship Id="rId1" Type="http://schemas.openxmlformats.org/officeDocument/2006/relationships/pivotCacheRecords" Target="pivotCacheRecords86.xml"/></Relationships>
</file>

<file path=xl/pivotCache/_rels/pivotCacheDefinition87.xml.rels><?xml version="1.0" encoding="UTF-8" standalone="yes"?>
<Relationships xmlns="http://schemas.openxmlformats.org/package/2006/relationships"><Relationship Id="rId1" Type="http://schemas.openxmlformats.org/officeDocument/2006/relationships/pivotCacheRecords" Target="pivotCacheRecords87.xml"/></Relationships>
</file>

<file path=xl/pivotCache/_rels/pivotCacheDefinition88.xml.rels><?xml version="1.0" encoding="UTF-8" standalone="yes"?>
<Relationships xmlns="http://schemas.openxmlformats.org/package/2006/relationships"><Relationship Id="rId1" Type="http://schemas.openxmlformats.org/officeDocument/2006/relationships/pivotCacheRecords" Target="pivotCacheRecords88.xml"/></Relationships>
</file>

<file path=xl/pivotCache/_rels/pivotCacheDefinition89.xml.rels><?xml version="1.0" encoding="UTF-8" standalone="yes"?>
<Relationships xmlns="http://schemas.openxmlformats.org/package/2006/relationships"><Relationship Id="rId1" Type="http://schemas.openxmlformats.org/officeDocument/2006/relationships/pivotCacheRecords" Target="pivotCacheRecords89.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_rels/pivotCacheDefinition90.xml.rels><?xml version="1.0" encoding="UTF-8" standalone="yes"?>
<Relationships xmlns="http://schemas.openxmlformats.org/package/2006/relationships"><Relationship Id="rId1" Type="http://schemas.openxmlformats.org/officeDocument/2006/relationships/pivotCacheRecords" Target="pivotCacheRecords90.xml"/></Relationships>
</file>

<file path=xl/pivotCache/_rels/pivotCacheDefinition91.xml.rels><?xml version="1.0" encoding="UTF-8" standalone="yes"?>
<Relationships xmlns="http://schemas.openxmlformats.org/package/2006/relationships"><Relationship Id="rId1" Type="http://schemas.openxmlformats.org/officeDocument/2006/relationships/pivotCacheRecords" Target="pivotCacheRecords91.xml"/></Relationships>
</file>

<file path=xl/pivotCache/_rels/pivotCacheDefinition92.xml.rels><?xml version="1.0" encoding="UTF-8" standalone="yes"?>
<Relationships xmlns="http://schemas.openxmlformats.org/package/2006/relationships"><Relationship Id="rId1" Type="http://schemas.openxmlformats.org/officeDocument/2006/relationships/pivotCacheRecords" Target="pivotCacheRecords92.xml"/></Relationships>
</file>

<file path=xl/pivotCache/_rels/pivotCacheDefinition93.xml.rels><?xml version="1.0" encoding="UTF-8" standalone="yes"?>
<Relationships xmlns="http://schemas.openxmlformats.org/package/2006/relationships"><Relationship Id="rId1" Type="http://schemas.openxmlformats.org/officeDocument/2006/relationships/pivotCacheRecords" Target="pivotCacheRecords93.xml"/></Relationships>
</file>

<file path=xl/pivotCache/_rels/pivotCacheDefinition94.xml.rels><?xml version="1.0" encoding="UTF-8" standalone="yes"?>
<Relationships xmlns="http://schemas.openxmlformats.org/package/2006/relationships"><Relationship Id="rId1" Type="http://schemas.openxmlformats.org/officeDocument/2006/relationships/pivotCacheRecords" Target="pivotCacheRecords94.xml"/></Relationships>
</file>

<file path=xl/pivotCache/_rels/pivotCacheDefinition95.xml.rels><?xml version="1.0" encoding="UTF-8" standalone="yes"?>
<Relationships xmlns="http://schemas.openxmlformats.org/package/2006/relationships"><Relationship Id="rId1" Type="http://schemas.openxmlformats.org/officeDocument/2006/relationships/pivotCacheRecords" Target="pivotCacheRecords95.xml"/></Relationships>
</file>

<file path=xl/pivotCache/_rels/pivotCacheDefinition96.xml.rels><?xml version="1.0" encoding="UTF-8" standalone="yes"?>
<Relationships xmlns="http://schemas.openxmlformats.org/package/2006/relationships"><Relationship Id="rId1" Type="http://schemas.openxmlformats.org/officeDocument/2006/relationships/pivotCacheRecords" Target="pivotCacheRecords96.xml"/></Relationships>
</file>

<file path=xl/pivotCache/_rels/pivotCacheDefinition97.xml.rels><?xml version="1.0" encoding="UTF-8" standalone="yes"?>
<Relationships xmlns="http://schemas.openxmlformats.org/package/2006/relationships"><Relationship Id="rId1" Type="http://schemas.openxmlformats.org/officeDocument/2006/relationships/pivotCacheRecords" Target="pivotCacheRecords97.xml"/></Relationships>
</file>

<file path=xl/pivotCache/_rels/pivotCacheDefinition98.xml.rels><?xml version="1.0" encoding="UTF-8" standalone="yes"?>
<Relationships xmlns="http://schemas.openxmlformats.org/package/2006/relationships"><Relationship Id="rId1" Type="http://schemas.openxmlformats.org/officeDocument/2006/relationships/pivotCacheRecords" Target="pivotCacheRecords98.xml"/></Relationships>
</file>

<file path=xl/pivotCache/_rels/pivotCacheDefinition99.xml.rels><?xml version="1.0" encoding="UTF-8" standalone="yes"?>
<Relationships xmlns="http://schemas.openxmlformats.org/package/2006/relationships"><Relationship Id="rId1" Type="http://schemas.openxmlformats.org/officeDocument/2006/relationships/pivotCacheRecords" Target="pivotCacheRecords99.xml"/></Relationships>
</file>

<file path=xl/pivotCache/pivotCacheDefinition1.xml><?xml version="1.0" encoding="utf-8"?>
<pivotCacheDefinition xmlns="http://schemas.openxmlformats.org/spreadsheetml/2006/main" xmlns:r="http://schemas.openxmlformats.org/officeDocument/2006/relationships" r:id="rId1" refreshedBy="IMPACT-User" refreshedDate="44552.729241319445" createdVersion="6" refreshedVersion="6" minRefreshableVersion="3" recordCount="106">
  <cacheSource type="worksheet">
    <worksheetSource ref="C1:AH107" sheet="Processed_Data"/>
  </cacheSource>
  <cacheFields count="32">
    <cacheField name="a_intro/q02_organisation" numFmtId="0">
      <sharedItems count="7">
        <s v="ACF"/>
        <s v="GVC"/>
        <s v="Save the Children"/>
        <s v="Croix-Rouge Neerlandaise"/>
        <s v="Concern"/>
        <s v="WFP"/>
        <s v="GOAL"/>
      </sharedItems>
    </cacheField>
    <cacheField name="a_intro/enqueteur" numFmtId="0">
      <sharedItems/>
    </cacheField>
    <cacheField name="a_intro/q04_departement" numFmtId="0">
      <sharedItems/>
    </cacheField>
    <cacheField name="a_intro/q05_commune" numFmtId="0">
      <sharedItems/>
    </cacheField>
    <cacheField name="a_intro/commune" numFmtId="0">
      <sharedItems/>
    </cacheField>
    <cacheField name="a_intro/sq06_section_communale" numFmtId="0">
      <sharedItems/>
    </cacheField>
    <cacheField name="a_intro/section_commune" numFmtId="0">
      <sharedItems/>
    </cacheField>
    <cacheField name="a_intro/q06_localite" numFmtId="0">
      <sharedItems/>
    </cacheField>
    <cacheField name="a_intro/q06_localite_autre" numFmtId="0">
      <sharedItems/>
    </cacheField>
    <cacheField name="a_intro/q07_marche" numFmtId="0">
      <sharedItems/>
    </cacheField>
    <cacheField name="a_intro/marche_conu" numFmtId="0">
      <sharedItems/>
    </cacheField>
    <cacheField name="a_intro/marche" numFmtId="0">
      <sharedItems/>
    </cacheField>
    <cacheField name="a_intro/q07_2_marche_zone" numFmtId="0">
      <sharedItems/>
    </cacheField>
    <cacheField name="a_intro/q00_type_enquete" numFmtId="0">
      <sharedItems/>
    </cacheField>
    <cacheField name="a_intro/q010_sexe" numFmtId="0">
      <sharedItems/>
    </cacheField>
    <cacheField name="applicable/marchand/b_magasin/q1_1_magain_type" numFmtId="0">
      <sharedItems/>
    </cacheField>
    <cacheField name="farine_prix" numFmtId="0">
      <sharedItems containsMixedTypes="1" containsNumber="1" minValue="100" maxValue="300"/>
    </cacheField>
    <cacheField name="riz_prix" numFmtId="1">
      <sharedItems containsMixedTypes="1" containsNumber="1" minValue="96.153846153846104" maxValue="384.230769230769"/>
    </cacheField>
    <cacheField name="mais_prix" numFmtId="1">
      <sharedItems containsMixedTypes="1" containsNumber="1" minValue="86.956521739130395" maxValue="434.34782608695599"/>
    </cacheField>
    <cacheField name="sucre_prix" numFmtId="1">
      <sharedItems containsMixedTypes="1" containsNumber="1" minValue="41.379310344827502" maxValue="344.48275862068903"/>
    </cacheField>
    <cacheField name="haricot_noir_prix" numFmtId="1">
      <sharedItems containsMixedTypes="1" containsNumber="1" minValue="145.833333333333" maxValue="312.5"/>
    </cacheField>
    <cacheField name="haricot_rouge_prix" numFmtId="0">
      <sharedItems containsMixedTypes="1" containsNumber="1" minValue="250" maxValue="312.5"/>
    </cacheField>
    <cacheField name="huile_prix" numFmtId="0">
      <sharedItems containsBlank="1" containsMixedTypes="1" containsNumber="1" containsInteger="1" minValue="450" maxValue="1350"/>
    </cacheField>
    <cacheField name="savon_lessive_prix" numFmtId="0">
      <sharedItems containsMixedTypes="1" containsNumber="1" containsInteger="1" minValue="30" maxValue="60"/>
    </cacheField>
    <cacheField name="brosse_dent_prix" numFmtId="0">
      <sharedItems containsMixedTypes="1" containsNumber="1" containsInteger="1" minValue="0" maxValue="50"/>
    </cacheField>
    <cacheField name="papier_toilette_prix" numFmtId="0">
      <sharedItems containsMixedTypes="1" containsNumber="1" containsInteger="1" minValue="20" maxValue="50"/>
    </cacheField>
    <cacheField name="savon_mains_prix" numFmtId="0">
      <sharedItems containsMixedTypes="1" containsNumber="1" containsInteger="1" minValue="15" maxValue="75"/>
    </cacheField>
    <cacheField name="dentifrice_prix" numFmtId="0">
      <sharedItems containsMixedTypes="1" containsNumber="1" minValue="62.3333333333333" maxValue="400"/>
    </cacheField>
    <cacheField name="serv_hygieniques_prix" numFmtId="0">
      <sharedItems containsMixedTypes="1" containsNumber="1" containsInteger="1" minValue="50" maxValue="125"/>
    </cacheField>
    <cacheField name="chlore_grain_prix" numFmtId="0">
      <sharedItems containsMixedTypes="1" containsNumber="1" containsInteger="1" minValue="5" maxValue="50"/>
    </cacheField>
    <cacheField name="eau_prix" numFmtId="0">
      <sharedItems containsMixedTypes="1" containsNumber="1" minValue="0" maxValue="25"/>
    </cacheField>
    <cacheField name="q7_1_prix_charbon" numFmtId="0">
      <sharedItems containsMixedTypes="1" containsNumber="1" containsInteger="1" minValue="50" maxValue="150"/>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IMPACT-User" refreshedDate="44553.379113078707" createdVersion="6" refreshedVersion="6" minRefreshableVersion="3" recordCount="106">
  <cacheSource type="worksheet">
    <worksheetSource ref="EW1:HI107" sheet="Processed_Data"/>
  </cacheSource>
  <cacheFields count="64">
    <cacheField name="applicable/marchand/g_produits_charbon/q4_1_ruptures_charbon" numFmtId="0">
      <sharedItems/>
    </cacheField>
    <cacheField name="applicable/marchand/contexte/q9_incidents" numFmtId="0">
      <sharedItems/>
    </cacheField>
    <cacheField name="applicable/marchand/contexte/q9_incidents_details" numFmtId="0">
      <sharedItems/>
    </cacheField>
    <cacheField name="applicable/marchand/contexte/q9_incidents_details/vol" numFmtId="0">
      <sharedItems containsMixedTypes="1" containsNumber="1" containsInteger="1" minValue="0" maxValue="1"/>
    </cacheField>
    <cacheField name="applicable/marchand/contexte/q9_incidents_details/affrontement" numFmtId="0">
      <sharedItems containsMixedTypes="1" containsNumber="1" containsInteger="1" minValue="0" maxValue="1"/>
    </cacheField>
    <cacheField name="applicable/marchand/contexte/q9_incidents_details/manifestations" numFmtId="0">
      <sharedItems containsMixedTypes="1" containsNumber="1" containsInteger="1" minValue="0" maxValue="1"/>
    </cacheField>
    <cacheField name="applicable/marchand/contexte/q9_incidents_details/hibernation" numFmtId="0">
      <sharedItems containsMixedTypes="1" containsNumber="1" containsInteger="1" minValue="0" maxValue="1"/>
    </cacheField>
    <cacheField name="applicable/marchand/contexte/q9_incidents_details/violence_genre" numFmtId="0">
      <sharedItems containsMixedTypes="1" containsNumber="1" containsInteger="1" minValue="0" maxValue="0"/>
    </cacheField>
    <cacheField name="applicable/marchand/contexte/q9_incidents_details/autre" numFmtId="0">
      <sharedItems containsMixedTypes="1" containsNumber="1" containsInteger="1" minValue="0" maxValue="1"/>
    </cacheField>
    <cacheField name="applicable/marchand/contexte/q9_incidents_autre" numFmtId="0">
      <sharedItems/>
    </cacheField>
    <cacheField name="applicable/marchand/contexte/q9_preocupations" numFmtId="0">
      <sharedItems/>
    </cacheField>
    <cacheField name="applicable/marchand/contexte/q9_preocupations/vols" numFmtId="0">
      <sharedItems containsMixedTypes="1" containsNumber="1" containsInteger="1" minValue="0" maxValue="1"/>
    </cacheField>
    <cacheField name="applicable/marchand/contexte/q9_preocupations/clients" numFmtId="0">
      <sharedItems containsMixedTypes="1" containsNumber="1" containsInteger="1" minValue="0" maxValue="1"/>
    </cacheField>
    <cacheField name="applicable/marchand/contexte/q9_preocupations/prix" numFmtId="0">
      <sharedItems containsMixedTypes="1" containsNumber="1" containsInteger="1" minValue="0" maxValue="1"/>
    </cacheField>
    <cacheField name="applicable/marchand/contexte/q9_preocupations/reappro" numFmtId="0">
      <sharedItems containsMixedTypes="1" containsNumber="1" containsInteger="1" minValue="0" maxValue="1"/>
    </cacheField>
    <cacheField name="applicable/marchand/contexte/q9_preocupations/violence" numFmtId="0">
      <sharedItems containsMixedTypes="1" containsNumber="1" containsInteger="1" minValue="0" maxValue="1"/>
    </cacheField>
    <cacheField name="applicable/marchand/contexte/q9_preocupations/aucune" numFmtId="0">
      <sharedItems containsMixedTypes="1" containsNumber="1" containsInteger="1" minValue="0" maxValue="1"/>
    </cacheField>
    <cacheField name="applicable/marchand/contexte/q9_preocupations/autre" numFmtId="0">
      <sharedItems containsMixedTypes="1" containsNumber="1" containsInteger="1" minValue="0" maxValue="1"/>
    </cacheField>
    <cacheField name="applicable/marchand/contexte/q9_preocupations/nsnr" numFmtId="0">
      <sharedItems containsMixedTypes="1" containsNumber="1" containsInteger="1" minValue="0" maxValue="1"/>
    </cacheField>
    <cacheField name="applicable/marchand/contexte/q9_preocupations_details" numFmtId="0">
      <sharedItems/>
    </cacheField>
    <cacheField name="applicable/marchand/contexte/q9_reappro" numFmtId="0">
      <sharedItems/>
    </cacheField>
    <cacheField name="applicable/marchand/contexte/q9_reappro_autre" numFmtId="0">
      <sharedItems/>
    </cacheField>
    <cacheField name="applicable/marchand/contexte/q9_reappro_details" numFmtId="0">
      <sharedItems/>
    </cacheField>
    <cacheField name="applicable/marchand/contexte/q9_reappro_details/nourriture" numFmtId="0">
      <sharedItems containsMixedTypes="1" containsNumber="1" containsInteger="1" minValue="0" maxValue="1"/>
    </cacheField>
    <cacheField name="applicable/marchand/contexte/q9_reappro_details/wash" numFmtId="0">
      <sharedItems containsMixedTypes="1" containsNumber="1" containsInteger="1" minValue="0" maxValue="1"/>
    </cacheField>
    <cacheField name="applicable/marchand/contexte/q9_reappro_details/charbon" numFmtId="0">
      <sharedItems containsMixedTypes="1" containsNumber="1" containsInteger="1" minValue="0" maxValue="1"/>
    </cacheField>
    <cacheField name="applicable/marchand/contexte/q9_reappro_details/aucun" numFmtId="0">
      <sharedItems containsMixedTypes="1" containsNumber="1" containsInteger="1" minValue="0" maxValue="0"/>
    </cacheField>
    <cacheField name="applicable/habitant/q05_commune_test" numFmtId="0">
      <sharedItems/>
    </cacheField>
    <cacheField name="applicable/habitant/q1_2_client_marche" numFmtId="0">
      <sharedItems/>
    </cacheField>
    <cacheField name="applicable/habitant/applicable_2/c_eau/q2_1_type_source" numFmtId="0">
      <sharedItems/>
    </cacheField>
    <cacheField name="applicable/habitant/applicable_2/c_eau/q2_1_type_source_autre" numFmtId="0">
      <sharedItems/>
    </cacheField>
    <cacheField name="applicable/habitant/applicable_2/c_eau/source_eau" numFmtId="0">
      <sharedItems/>
    </cacheField>
    <cacheField name="applicable/habitant/applicable_2/c_eau/nom_source_eau" numFmtId="0">
      <sharedItems/>
    </cacheField>
    <cacheField name="applicable/habitant/applicable_2/c_eau/source_eau_all" numFmtId="0">
      <sharedItems/>
    </cacheField>
    <cacheField name="applicable/habitant/applicable_2/c_eau/q2_1_type_source_derniere_fois_autre_raison" numFmtId="0">
      <sharedItems/>
    </cacheField>
    <cacheField name="applicable/habitant/applicable_2/c_eau/q2_1_type_source_derniere_fois_autre_raison_autre" numFmtId="0">
      <sharedItems/>
    </cacheField>
    <cacheField name="applicable/habitant/applicable_2/c_eau/q3_1_distance_eau" numFmtId="0">
      <sharedItems/>
    </cacheField>
    <cacheField name="applicable/habitant/applicable_2/c_eau/q2_3_eau_quantite_1gal" numFmtId="0">
      <sharedItems/>
    </cacheField>
    <cacheField name="applicable/habitant/applicable_2/c_eau/nom_unite_autre_eau_1" numFmtId="0">
      <sharedItems/>
    </cacheField>
    <cacheField name="applicable/habitant/applicable_2/c_eau/unite_autre_eau_connue" numFmtId="0">
      <sharedItems/>
    </cacheField>
    <cacheField name="applicable/habitant/applicable_2/c_eau/q_eau_autre/note_autre_unite" numFmtId="0">
      <sharedItems/>
    </cacheField>
    <cacheField name="applicable/habitant/applicable_2/c_eau/q_eau_autre/q2_3_eau_autre_unite" numFmtId="0">
      <sharedItems/>
    </cacheField>
    <cacheField name="applicable/habitant/applicable_2/c_eau/q_eau_autre/nom_unite_autre_eau_2" numFmtId="0">
      <sharedItems/>
    </cacheField>
    <cacheField name="applicable/habitant/applicable_2/c_eau/q_eau_autre/unite_autre_eau_autre" numFmtId="0">
      <sharedItems/>
    </cacheField>
    <cacheField name="applicable/habitant/applicable_2/c_eau/q_eau_autre/q2_3_eau_autre_unite_quantite" numFmtId="0">
      <sharedItems containsMixedTypes="1" containsNumber="1" containsInteger="1" minValue="3" maxValue="3"/>
    </cacheField>
    <cacheField name="applicable/habitant/applicable_2/c_eau/q2_4_prix_eau_connue" numFmtId="0">
      <sharedItems containsMixedTypes="1" containsNumber="1" containsInteger="1" minValue="0" maxValue="125"/>
    </cacheField>
    <cacheField name="applicable/habitant/applicable_2/c_eau/eau_prix_connu" numFmtId="0">
      <sharedItems containsMixedTypes="1" containsNumber="1" minValue="0" maxValue="25"/>
    </cacheField>
    <cacheField name="applicable/habitant/applicable_2/c_eau/q2_4_prix_eau_autre" numFmtId="0">
      <sharedItems containsMixedTypes="1" containsNumber="1" containsInteger="1" minValue="15" maxValue="15"/>
    </cacheField>
    <cacheField name="applicable/habitant/applicable_2/c_eau/eau_prix_unite_converti_1gal" numFmtId="0">
      <sharedItems containsMixedTypes="1" containsNumber="1" containsInteger="1" minValue="5" maxValue="5"/>
    </cacheField>
    <cacheField name="applicable/habitant/applicable_2/d_disponibilite/q3_1_traitement_eau" numFmtId="0">
      <sharedItems/>
    </cacheField>
    <cacheField name="applicable/habitant/applicable_2/d_disponibilite/q3_1_traitement_eau_non" numFmtId="0">
      <sharedItems/>
    </cacheField>
    <cacheField name="applicable/habitant/applicable_2/d_disponibilite/q3_1_ruptures_eau" numFmtId="0">
      <sharedItems count="3">
        <s v=""/>
        <s v="Non"/>
        <s v="Oui"/>
      </sharedItems>
    </cacheField>
    <cacheField name="applicable/habitant/applicable_2/d_disponibilite/q3_3_raisons_ruptures_eau" numFmtId="0">
      <sharedItems count="10">
        <s v=""/>
        <s v="A cause de la sècheresses"/>
        <s v="Problèmes de transport Autre (précisez)"/>
        <s v="Problèmes de transport Le marchand d'eau n'est pas venu à temps / Le marchand n'avait plus d'eau"/>
        <s v="Autre (précisez)"/>
        <s v="Problèmes de transport"/>
        <s v="Je ne sais pas, je ne souhaite pas répondre"/>
        <s v="Le marchand d'eau n'est pas venu à temps / Le marchand n'avait plus d'eau"/>
        <s v="Problèmes de transport Le marchand d'eau n'est pas venu à temps / Le marchand n'avait plus d'eau Problèmes techniques sur le réseau"/>
        <s v="Problèmes techniques sur le réseau"/>
      </sharedItems>
    </cacheField>
    <cacheField name="applicable/habitant/applicable_2/d_disponibilite/q3_3_raisons_ruptures_eau/insecu" numFmtId="0">
      <sharedItems containsMixedTypes="1" containsNumber="1" containsInteger="1" minValue="0" maxValue="0"/>
    </cacheField>
    <cacheField name="applicable/habitant/applicable_2/d_disponibilite/q3_3_raisons_ruptures_eau/pb_transport" numFmtId="0">
      <sharedItems containsMixedTypes="1" containsNumber="1" containsInteger="1" minValue="0" maxValue="1"/>
    </cacheField>
    <cacheField name="applicable/habitant/applicable_2/d_disponibilite/q3_3_raisons_ruptures_eau/catastrophe" numFmtId="0">
      <sharedItems containsMixedTypes="1" containsNumber="1" containsInteger="1" minValue="0" maxValue="0"/>
    </cacheField>
    <cacheField name="applicable/habitant/applicable_2/d_disponibilite/q3_3_raisons_ruptures_eau/secheresse" numFmtId="0">
      <sharedItems containsMixedTypes="1" containsNumber="1" containsInteger="1" minValue="0" maxValue="1"/>
    </cacheField>
    <cacheField name="applicable/habitant/applicable_2/d_disponibilite/q3_3_raisons_ruptures_eau/infrastructures" numFmtId="0">
      <sharedItems containsMixedTypes="1" containsNumber="1" containsInteger="1" minValue="0" maxValue="0"/>
    </cacheField>
    <cacheField name="applicable/habitant/applicable_2/d_disponibilite/q3_3_raisons_ruptures_eau/technique" numFmtId="0">
      <sharedItems containsMixedTypes="1" containsNumber="1" containsInteger="1" minValue="0" maxValue="1"/>
    </cacheField>
    <cacheField name="applicable/habitant/applicable_2/d_disponibilite/q3_3_raisons_ruptures_eau/politique" numFmtId="0">
      <sharedItems containsMixedTypes="1" containsNumber="1" containsInteger="1" minValue="0" maxValue="0"/>
    </cacheField>
    <cacheField name="applicable/habitant/applicable_2/d_disponibilite/q3_3_raisons_ruptures_eau/contamination" numFmtId="0">
      <sharedItems containsMixedTypes="1" containsNumber="1" containsInteger="1" minValue="0" maxValue="0"/>
    </cacheField>
    <cacheField name="applicable/habitant/applicable_2/d_disponibilite/q3_3_raisons_ruptures_eau/camion" numFmtId="0">
      <sharedItems containsMixedTypes="1" containsNumber="1" containsInteger="1" minValue="0" maxValue="1"/>
    </cacheField>
    <cacheField name="applicable/habitant/applicable_2/d_disponibilite/q3_3_raisons_ruptures_eau/autre" numFmtId="0">
      <sharedItems containsMixedTypes="1" containsNumber="1" containsInteger="1" minValue="0" maxValue="1"/>
    </cacheField>
    <cacheField name="applicable/habitant/applicable_2/d_disponibilite/q3_3_raisons_ruptures_eau/nsnr" numFmtId="0">
      <sharedItems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100.xml><?xml version="1.0" encoding="utf-8"?>
<pivotCacheDefinition xmlns="http://schemas.openxmlformats.org/spreadsheetml/2006/main" xmlns:r="http://schemas.openxmlformats.org/officeDocument/2006/relationships" r:id="rId1" refreshedBy="IMPACT-User" refreshedDate="44558.324403935185" createdVersion="6" refreshedVersion="6" minRefreshableVersion="3" recordCount="107">
  <cacheSource type="worksheet">
    <worksheetSource ref="MU1:MU1048576" sheet="Processed_Data"/>
  </cacheSource>
  <cacheFields count="1">
    <cacheField name="applicable/habitant/Evaluation des besoins des ménages/Besoins en Intrants/outils agricoles/Combien de pelles serait suffisantes pour votre ménage ?/Houe"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101.xml><?xml version="1.0" encoding="utf-8"?>
<pivotCacheDefinition xmlns="http://schemas.openxmlformats.org/spreadsheetml/2006/main" xmlns:r="http://schemas.openxmlformats.org/officeDocument/2006/relationships" r:id="rId1" refreshedBy="IMPACT-User" refreshedDate="44558.325236111108" createdVersion="6" refreshedVersion="6" minRefreshableVersion="3" recordCount="107">
  <cacheSource type="worksheet">
    <worksheetSource ref="MV1:MV1048576" sheet="Processed_Data"/>
  </cacheSource>
  <cacheFields count="1">
    <cacheField name="applicable/habitant/Evaluation des besoins des ménages/Besoins en Intrants/outils agricoles/Combien de pelles serait suffisantes pour votre ménage ?/Autres (précisez)"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102.xml><?xml version="1.0" encoding="utf-8"?>
<pivotCacheDefinition xmlns="http://schemas.openxmlformats.org/spreadsheetml/2006/main" xmlns:r="http://schemas.openxmlformats.org/officeDocument/2006/relationships" r:id="rId1" refreshedBy="IMPACT-User" refreshedDate="44558.330212615743" createdVersion="6" refreshedVersion="6" minRefreshableVersion="3" recordCount="107">
  <cacheSource type="worksheet">
    <worksheetSource ref="HZ1:PL1048576" sheet="Processed_Data"/>
  </cacheSource>
  <cacheFields count="194">
    <cacheField name="a_intro/q04_departement" numFmtId="0">
      <sharedItems containsBlank="1" count="6">
        <s v="Nord-Ouest"/>
        <s v="Artibonite"/>
        <s v="Sud-Est"/>
        <s v="Ouest"/>
        <s v="Nord"/>
        <m/>
      </sharedItems>
    </cacheField>
    <cacheField name="applicable/habitant/Evaluation des besoins des ménages/Besoins alimentaires/Pour vous, selon vos besoins, quels sont les produits alimentaires les plus prioritaires pour votre ménage ?" numFmtId="0">
      <sharedItems containsBlank="1"/>
    </cacheField>
    <cacheField name="applicable/habitant/Evaluation des besoins des ménages/Besoins alimentaires/Pour vous, selon vos besoins, quels sont les produits alimentaires les plus prioritaires pour votre ménage ?/Farine d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Riz"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Mais"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Sucr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noir"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roug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uil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Autres (précisez)" numFmtId="0">
      <sharedItems containsBlank="1" containsMixedTypes="1" containsNumber="1" containsInteger="1" minValue="0" maxValue="0"/>
    </cacheField>
    <cacheField name="applicable/habitant/Evaluation des besoins des ménages/Besoins alimentaires/Pour vous, selon vos besoins, quels sont les produits alimentaires les plus prioritaires pour votre ménage ?/Aucun" numFmtId="0">
      <sharedItems containsBlank="1" containsMixedTypes="1" containsNumber="1" containsInteger="1" minValue="0" maxValue="0"/>
    </cacheField>
    <cacheField name="applicable/habitant/Evaluation des besoins des ménages/Besoins alimentaires/Quelle quantité de farine de blé en grosse marmite serait suffisante pour votre ménage pour 1 mois ?" numFmtId="0">
      <sharedItems containsBlank="1" containsMixedTypes="1" containsNumber="1" containsInteger="1" minValue="2" maxValue="5"/>
    </cacheField>
    <cacheField name="applicable/habitant/Evaluation des besoins des ménages/Besoins alimentaires/Quelle quantité de riz en grosse marmite serait suffisante pour votre ménage pour 1 mois ?" numFmtId="0">
      <sharedItems containsBlank="1" containsMixedTypes="1" containsNumber="1" containsInteger="1" minValue="0" maxValue="90"/>
    </cacheField>
    <cacheField name="applicable/habitant/Evaluation des besoins des ménages/Besoins alimentaires/Quelle quantité maïs en grosse marmite serait suffisante pour votre ménage pour 1 mois ?" numFmtId="0">
      <sharedItems containsBlank="1" containsMixedTypes="1" containsNumber="1" minValue="0.5" maxValue="30"/>
    </cacheField>
    <cacheField name="applicable/habitant/Evaluation des besoins des ménages/Besoins alimentaires/Quelle quantité de blé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e sucre en grosse marmite serait suffisante pour votre ménage pour 1 mois ?" numFmtId="0">
      <sharedItems containsBlank="1" containsMixedTypes="1" containsNumber="1" containsInteger="1" minValue="2" maxValue="16"/>
    </cacheField>
    <cacheField name="applicable/habitant/Evaluation des besoins des ménages/Besoins alimentaires/Quelle quantité d'haricot noir en grosse marmite serait suffisante pour votre ménage pour 1 mois ?" numFmtId="0">
      <sharedItems containsBlank="1" containsMixedTypes="1" containsNumber="1" minValue="0" maxValue="20"/>
    </cacheField>
    <cacheField name="applicable/habitant/Evaluation des besoins des ménages/Besoins alimentaires/Quelle quantité d'haricot rouge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huile en gallon serait suffisante pour votre ménage pour 1 mois?" numFmtId="0">
      <sharedItems containsBlank="1" containsMixedTypes="1" containsNumber="1" containsInteger="1" minValue="1" maxValue="3"/>
    </cacheField>
    <cacheField name="applicable/habitant/besoins/besoins_secteur_prioritaires_eha/besoins_prioritaires_eha" numFmtId="0">
      <sharedItems containsBlank="1"/>
    </cacheField>
    <cacheField name="applicable/habitant/Evaluation des besoins des ménages/Besoins d'hygiène et d'assainissement/Pour vous, selon vos besoins, quels sont les produits d'hygiène et d'assainsissement les plus prioritaires pour votre ménage ?/Serviettes hygiéniques (femme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lessiv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main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Chlore en grain"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entifric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Papier toilett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éodoran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Boki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Autres (précisez)" numFmtId="0">
      <sharedItems containsBlank="1" containsMixedTypes="1" containsNumber="1" containsInteger="1" minValue="0" maxValue="0"/>
    </cacheField>
    <cacheField name="applicable/habitant/Evaluation des besoins des ménages/Besoins d'hygiène et d'assainissement/Pour vous, selon vos besoins, quels sont les produits d'hygiène et d'assainsissement les plus prioritaires pour votre ménage ?/Aucun" numFmtId="0">
      <sharedItems containsBlank="1" containsMixedTypes="1" containsNumber="1" containsInteger="1" minValue="0" maxValue="0"/>
    </cacheField>
    <cacheField name="applicable/habitant/Evaluation des besoins des ménages/Besoins d'hygiène et d'assainissement/Combien de paquets de 8 serviettes hygiéniques serait suffisante pour votre ménage pour 1 mois ?" numFmtId="0">
      <sharedItems containsBlank="1" containsMixedTypes="1" containsNumber="1" containsInteger="1" minValue="1" maxValue="10"/>
    </cacheField>
    <cacheField name="applicable/habitant/Evaluation des besoins des ménages/Besoins d'hygiène et d'assainissement/Combien de savons lessive de 75g serait suffisant pour votre ménage pour 1 mois ?" numFmtId="0">
      <sharedItems containsBlank="1" containsMixedTypes="1" containsNumber="1" containsInteger="1" minValue="1" maxValue="36"/>
    </cacheField>
    <cacheField name="applicable/habitant/Evaluation des besoins des ménages/Besoins d'hygiène et d'assainissement/Combien de savons mains de 75g serait suffisant pour votre ménage pour 1 mois ?" numFmtId="0">
      <sharedItems containsBlank="1" containsMixedTypes="1" containsNumber="1" containsInteger="1" minValue="4" maxValue="30"/>
    </cacheField>
    <cacheField name="applicable/habitant/Evaluation des besoins des ménages/Besoins d'hygiène et d'assainissement/Combien de sachets de 11g de chlore en grain serait suffisant pour votre ménage pour 1 mois ?" numFmtId="0">
      <sharedItems containsBlank="1" containsMixedTypes="1" containsNumber="1" containsInteger="1" minValue="1" maxValue="28"/>
    </cacheField>
    <cacheField name="applicable/habitant/Evaluation des besoins des ménages/Besoins d'hygiène et d'assainissement/Combien de tubes de 85g de dentifrice serait suffisant pour votre ménage pour 1 mois ?" numFmtId="0">
      <sharedItems containsBlank="1" containsMixedTypes="1" containsNumber="1" minValue="0.5" maxValue="5"/>
    </cacheField>
    <cacheField name="applicable/habitant/Evaluation des besoins des ménages/Besoins d'hygiène et d'assainissement/Combien de rouleaux de papier toilette serait suffisant pour votre ménage pour 1 mois ?" numFmtId="0">
      <sharedItems containsBlank="1" containsMixedTypes="1" containsNumber="1" containsInteger="1" minValue="3" maxValue="20"/>
    </cacheField>
    <cacheField name="applicable/habitant/Evaluation des besoins des ménages/Besoins d'hygiène et d'assainissement/Quelle quantité de déodorant serait suffisante pour votre ménage pour 1 mois ?" numFmtId="0">
      <sharedItems containsBlank="1" containsMixedTypes="1" containsNumber="1" containsInteger="1" minValue="1" maxValue="7"/>
    </cacheField>
    <cacheField name="applicable/habitant/Evaluation des besoins des ménages/Besoins d'hygiène et d'assainissement/Combien de bokit serait suffisant pour votre ménage pour 1 mois ?" numFmtId="0">
      <sharedItems containsBlank="1" containsMixedTypes="1" containsNumber="1" containsInteger="1" minValue="1" maxValue="12"/>
    </cacheField>
    <cacheField name="applicable/habitant/besoins/besoins_secteur_prioritaires_Abris/besoins_prioritaires_abris" numFmtId="0">
      <sharedItems containsBlank="1"/>
    </cacheField>
    <cacheField name="applicable/habitant/Evaluation des besoins des ménages/Besoins en Abris/Pour vous, selon vos besoins, quels sont les produits d'abris les plus prioritaires pour votre ménage ?/Tôl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lou"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âch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2x4)"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4x4)"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Marteau"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Tent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ord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Scie pour le bois"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Fil d'attach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inett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Autres (précisez)"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Aucun" numFmtId="0">
      <sharedItems containsBlank="1" containsMixedTypes="1" containsNumber="1" containsInteger="1" minValue="0" maxValue="1"/>
    </cacheField>
    <cacheField name="applicable/habitant/Evaluation des besoins des ménages/Besoins en Abris/Combien de tôle serait suffisante pour votre ménage ?" numFmtId="0">
      <sharedItems containsBlank="1" containsMixedTypes="1" containsNumber="1" containsInteger="1" minValue="6" maxValue="80"/>
    </cacheField>
    <cacheField name="applicable/habitant/Evaluation des besoins des ménages/Besoins en Abris/Combien de clous serait suffisante pour votre ménage ?" numFmtId="0">
      <sharedItems containsBlank="1"/>
    </cacheField>
    <cacheField name="applicable/habitant/Evaluation des besoins des ménages/Besoins en Abris/Combien de bâche serait suffisante pour votre menage ?" numFmtId="0">
      <sharedItems containsBlank="1" containsMixedTypes="1" containsNumber="1" containsInteger="1" minValue="20" maxValue="20"/>
    </cacheField>
    <cacheField name="applicable/habitant/Evaluation des besoins des ménages/Besoins en Abris/Combien de planche (2x4) en nombre de pièces serait suffisante pour votre menage ?" numFmtId="0">
      <sharedItems containsBlank="1" containsMixedTypes="1" containsNumber="1" containsInteger="1" minValue="6" maxValue="24"/>
    </cacheField>
    <cacheField name="applicable/habitant/Evaluation des besoins des ménages/Besoins en Abris/Combien de planche (4x4) en nombre de pièces serait suffisante pour votre menage ?" numFmtId="0">
      <sharedItems containsBlank="1"/>
    </cacheField>
    <cacheField name="applicable/habitant/Evaluation des besoins des ménages/Besoins en Abris/Combien de marteau en nombre de pièces serait suffisante pour votre menage ?" numFmtId="0">
      <sharedItems containsBlank="1" containsMixedTypes="1" containsNumber="1" containsInteger="1" minValue="1" maxValue="2"/>
    </cacheField>
    <cacheField name="applicable/habitant/Evaluation des besoins des ménages/Besoins en Abris/Combien de tente serait suffisante pour votre menage ?" numFmtId="0">
      <sharedItems containsBlank="1" containsMixedTypes="1" containsNumber="1" containsInteger="1" minValue="2" maxValue="3"/>
    </cacheField>
    <cacheField name="applicable/habitant/Evaluation des besoins des ménages/Besoins en Abris/Combien de corde serait suffisante pour votre menage ?" numFmtId="0">
      <sharedItems containsBlank="1"/>
    </cacheField>
    <cacheField name="applicable/habitant/Evaluation des besoins des ménages/Besoins en Abris/Combien de scie en nombre de pièces pour le bois serait suffisante pour votre menage ?" numFmtId="0">
      <sharedItems containsBlank="1"/>
    </cacheField>
    <cacheField name="applicable/habitant/Evaluation des besoins des ménages/Besoins en Abris/Combien de fil d'attache serait suffisante pour votre menage ?" numFmtId="0">
      <sharedItems containsBlank="1"/>
    </cacheField>
    <cacheField name="applicable/habitant/Evaluation des besoins des ménages/Besoins en Abris/Combien de binette en nombre de pièces serait suffisante pour votre ménage ?" numFmtId="0">
      <sharedItems containsBlank="1"/>
    </cacheField>
    <cacheField name="applicable/habitant/besoins/besoins_secteur_prioritaires_non_aliment/besoins_prioritaires_non_ali" numFmtId="0">
      <sharedItems containsBlank="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ouvertur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assero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Poê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odet"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pour manger"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ssiett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de servic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rande bassin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Épong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tres (précisez)" numFmtId="0">
      <sharedItems containsBlank="1" containsMixedTypes="1" containsNumber="1" containsInteger="1" minValue="0" maxValue="0"/>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cun"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Combien de couvertures serait suffisantes pour votre ménage ?" numFmtId="0">
      <sharedItems containsBlank="1" containsMixedTypes="1" containsNumber="1" containsInteger="1" minValue="5" maxValue="14"/>
    </cacheField>
    <cacheField name="applicable/habitant/Evaluation des besoins des ménages/Besoins Articles non-alimentaires: Couverture, ustensiles de cuisine et de nettoyage et de stockage d’eau/Combien de casseroles serait suffisantes pour votre menage?" numFmtId="0">
      <sharedItems containsBlank="1" containsMixedTypes="1" containsNumber="1" containsInteger="1" minValue="0" maxValue="5"/>
    </cacheField>
    <cacheField name="applicable/habitant/Evaluation des besoins des ménages/Besoins Articles non-alimentaires: Couverture, ustensiles de cuisine et de nettoyage et de stockage d’eau/Combien de poêles serait suffisantes pour votre menage?" numFmtId="0">
      <sharedItems containsBlank="1" containsMixedTypes="1" containsNumber="1" containsInteger="1" minValue="1" maxValue="3"/>
    </cacheField>
    <cacheField name="applicable/habitant/Evaluation des besoins des ménages/Besoins Articles non-alimentaires: Couverture, ustensiles de cuisine et de nettoyage et de stockage d’eau/Combien de godets serait suffisants pour votre menage?" numFmtId="0">
      <sharedItems containsBlank="1" containsMixedTypes="1" containsNumber="1" containsInteger="1" minValue="2" maxValue="14"/>
    </cacheField>
    <cacheField name="applicable/habitant/Evaluation des besoins des ménages/Besoins Articles non-alimentaires: Couverture, ustensiles de cuisine et de nettoyage et de stockage d’eau/Combien de cuillères pour manger serait suffisantes pour votre menage?" numFmtId="0">
      <sharedItems containsBlank="1" containsMixedTypes="1" containsNumber="1" containsInteger="1" minValue="0" maxValue="24"/>
    </cacheField>
    <cacheField name="applicable/habitant/Evaluation des besoins des ménages/Besoins Articles non-alimentaires: Couverture, ustensiles de cuisine et de nettoyage et de stockage d’eau/Combien d'assiettes serait suffisantes pour votre menage?" numFmtId="0">
      <sharedItems containsBlank="1" containsMixedTypes="1" containsNumber="1" containsInteger="1" minValue="0" maxValue="24"/>
    </cacheField>
    <cacheField name="applicable/habitant/Evaluation des besoins des ménages/Besoins Articles non-alimentaires: Couverture, ustensiles de cuisine et de nettoyage et de stockage d’eau/Combien de cuillères de service serait suffisantes pour votre menage?" numFmtId="0">
      <sharedItems containsBlank="1" containsMixedTypes="1" containsNumber="1" containsInteger="1" minValue="0" maxValue="6"/>
    </cacheField>
    <cacheField name="applicable/habitant/Evaluation des besoins des ménages/Besoins Articles non-alimentaires: Couverture, ustensiles de cuisine et de nettoyage et de stockage d’eau/Combien de grande bassine serait suffisantes pour votre menage?" numFmtId="0">
      <sharedItems containsBlank="1" containsMixedTypes="1" containsNumber="1" containsInteger="1" minValue="2" maxValue="6"/>
    </cacheField>
    <cacheField name="applicable/habitant/Evaluation des besoins des ménages/Besoins Articles non-alimentaires: Couverture, ustensiles de cuisine et de nettoyage et de stockage d’eau/Combien d'éponges serait suffisantes pour votre ménage pour un mois ?" numFmtId="0">
      <sharedItems containsBlank="1" containsMixedTypes="1" containsNumber="1" containsInteger="1" minValue="1" maxValue="3"/>
    </cacheField>
    <cacheField name="applicable/habitant/besoins/besoins_secteur_prioritaires_med/besoins_prioritaires_med" numFmtId="0">
      <sharedItems containsBlank="1"/>
    </cacheField>
    <cacheField name="applicable/habitant/Evaluation des besoins des ménages/Besoins en Soins médicaux/Quels seraient, pour vous, les besoins (services/médicaments) médicaux les plus prioritaires ?/Médicaments douleur (aspirine, …)"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Des antibiotique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edicaments contre les maladies chronique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Préservatif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oustiquaire"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ateriels de protection contre le Covid-19 (Gel hydroalchoolique, cache-nez)"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Service psychologique"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Autres (précisez)"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Aucun" numFmtId="0">
      <sharedItems containsBlank="1" containsMixedTypes="1" containsNumber="1" containsInteger="1" minValue="0" maxValue="1"/>
    </cacheField>
    <cacheField name="applicable/habitant/Evaluation des besoins des ménages/Besoins en Soins médicaux/Veuillez spécifier autre :" numFmtId="0">
      <sharedItems containsBlank="1"/>
    </cacheField>
    <cacheField name="applicable/habitant/besoins/besoins_secteur_prioritaires_protec/besoins_prioritaires_protec" numFmtId="0">
      <sharedItems containsBlank="1"/>
    </cacheField>
    <cacheField name="applicable/habitant/Evaluation des besoins des ménages/Besoins articles de protection/Pour vous, selon vos besoins, quels sont les articles de protection les plus prioritaires en ce moment?/Lampe torche"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Enveloppe en plastique (protection des documents)"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Sifflet"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Radio"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Autres (précisez)" numFmtId="0">
      <sharedItems containsBlank="1" containsMixedTypes="1" containsNumber="1" containsInteger="1" minValue="0" maxValue="0"/>
    </cacheField>
    <cacheField name="applicable/habitant/Evaluation des besoins des ménages/Besoins articles de protection/Pour vous, selon vos besoins, quels sont les articles de protection les plus prioritaires en ce moment?/Aucun" numFmtId="0">
      <sharedItems containsBlank="1" containsMixedTypes="1" containsNumber="1" containsInteger="1" minValue="0" maxValue="1"/>
    </cacheField>
    <cacheField name="applicable/habitant/Evaluation des besoins des ménages/Besoins articles de protection/Combien de lampes torches serait suffisantes pour votre ménage ?" numFmtId="0">
      <sharedItems containsBlank="1" containsMixedTypes="1" containsNumber="1" containsInteger="1" minValue="1" maxValue="6"/>
    </cacheField>
    <cacheField name="applicable/habitant/Evaluation des besoins des ménages/Besoins articles de protection/Combien d'enveloppes en plastique (protection des documents) serait suffisantes pour votre ménage ?" numFmtId="0">
      <sharedItems containsBlank="1" containsMixedTypes="1" containsNumber="1" containsInteger="1" minValue="1" maxValue="3"/>
    </cacheField>
    <cacheField name="applicable/habitant/Evaluation des besoins des ménages/Besoins articles de protection/Combien de sifflets serait suffisants pour votre ménage ?" numFmtId="0">
      <sharedItems containsBlank="1" containsMixedTypes="1" containsNumber="1" containsInteger="1" minValue="0" maxValue="7"/>
    </cacheField>
    <cacheField name="applicable/habitant/Evaluation des besoins des ménages/Besoins articles de protection/Combien de radios serait suffisantes pour votre ménage ?" numFmtId="0">
      <sharedItems containsBlank="1" containsMixedTypes="1" containsNumber="1" containsInteger="1" minValue="1" maxValue="2"/>
    </cacheField>
    <cacheField name="applicable/habitant/besoins/besoins_secteur_prioritaires_intrant/besoins_prioritaires_intr" numFmtId="0">
      <sharedItems containsBlank="1"/>
    </cacheField>
    <cacheField name="applicable/habitant/Evaluation des besoins des ménages/Besoins en Intrants/outils agricoles/pour vous, selon vos besoins, quels sont les intrants/outils agricoles les plus prioritaires pour votre ménage au cours du dernier mois ?/Pelles"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Râteau"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Machett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Pioch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Hach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Brouett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Hou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Autres (précisez)" numFmtId="0">
      <sharedItems containsBlank="1" containsMixedTypes="1" containsNumber="1" containsInteger="1" minValue="0" maxValue="0"/>
    </cacheField>
    <cacheField name="applicable/habitant/Evaluation des besoins des ménages/Besoins en Intrants/outils agricoles/pour vous, selon vos besoins, quels sont les intrants/outils agricoles les plus prioritaires pour votre ménage au cours du dernier mois ?/Aucun" numFmtId="0">
      <sharedItems containsBlank="1" containsMixedTypes="1" containsNumber="1" containsInteger="1" minValue="0" maxValue="1"/>
    </cacheField>
    <cacheField name="applicable/habitant/besoins/besoins_secteur_prioritaires_intrant/quantite_agricol_1" numFmtId="0">
      <sharedItems containsBlank="1"/>
    </cacheField>
    <cacheField name="applicable/habitant/Evaluation des besoins des ménages/Besoins en Intrants/outils agricoles/Combien de pelles serait suffisantes pour votre ménage ?/Pelles" numFmtId="0">
      <sharedItems containsBlank="1" containsMixedTypes="1" containsNumber="1" containsInteger="1" minValue="1" maxValue="1"/>
    </cacheField>
    <cacheField name="applicable/habitant/Evaluation des besoins des ménages/Besoins en Intrants/outils agricoles/Combien de pelles serait suffisantes pour votre ménage ?/Râteau" numFmtId="0">
      <sharedItems containsBlank="1" containsMixedTypes="1" containsNumber="1" containsInteger="1" minValue="0" maxValue="0"/>
    </cacheField>
    <cacheField name="applicable/habitant/Evaluation des besoins des ménages/Besoins en Intrants/outils agricoles/Combien de pelles serait suffisantes pour votre ménage ?/Machette" numFmtId="0">
      <sharedItems containsBlank="1" containsMixedTypes="1" containsNumber="1" containsInteger="1" minValue="0" maxValue="1"/>
    </cacheField>
    <cacheField name="applicable/habitant/Evaluation des besoins des ménages/Besoins en Intrants/outils agricoles/Combien de pelles serait suffisantes pour votre ménage ?/Pioche" numFmtId="0">
      <sharedItems containsBlank="1" containsMixedTypes="1" containsNumber="1" containsInteger="1" minValue="0" maxValue="0"/>
    </cacheField>
    <cacheField name="applicable/habitant/Evaluation des besoins des ménages/Besoins en Intrants/outils agricoles/Combien de pelles serait suffisantes pour votre ménage ?/Hache" numFmtId="0">
      <sharedItems containsBlank="1" containsMixedTypes="1" containsNumber="1" containsInteger="1" minValue="0" maxValue="0"/>
    </cacheField>
    <cacheField name="applicable/habitant/Evaluation des besoins des ménages/Besoins en Intrants/outils agricoles/Combien de pelles serait suffisantes pour votre ménage ?/Brouette" numFmtId="0">
      <sharedItems containsBlank="1" containsMixedTypes="1" containsNumber="1" containsInteger="1" minValue="0" maxValue="0"/>
    </cacheField>
    <cacheField name="applicable/habitant/Evaluation des besoins des ménages/Besoins en Intrants/outils agricoles/Combien de pelles serait suffisantes pour votre ménage ?/Houe" numFmtId="0">
      <sharedItems containsBlank="1" containsMixedTypes="1" containsNumber="1" containsInteger="1" minValue="0" maxValue="1"/>
    </cacheField>
    <cacheField name="applicable/habitant/Evaluation des besoins des ménages/Besoins en Intrants/outils agricoles/Combien de pelles serait suffisantes pour votre ménage ?/Autres (précisez)" numFmtId="0">
      <sharedItems containsBlank="1" containsMixedTypes="1" containsNumber="1" containsInteger="1" minValue="0" maxValue="1"/>
    </cacheField>
    <cacheField name="applicable/habitant/Evaluation des besoins des ménages/Besoins en Intrants/outils agricoles/Combien de pelles serait suffisantes pour votre ménage ?/Aucun" numFmtId="0">
      <sharedItems containsBlank="1" containsMixedTypes="1" containsNumber="1" containsInteger="1" minValue="0" maxValue="0"/>
    </cacheField>
    <cacheField name="applicable/habitant/besoins/besoins_secteur_prioritaires_intrant/quantite_agricol_2" numFmtId="0">
      <sharedItems containsBlank="1"/>
    </cacheField>
    <cacheField name="applicable/habitant/besoins/besoins_secteur_prioritaires_intrant/quantite_agricol_2/besoins_secteur_prioritaires_intr_1" numFmtId="0">
      <sharedItems containsBlank="1" containsMixedTypes="1" containsNumber="1" containsInteger="1" minValue="0" maxValue="0"/>
    </cacheField>
    <cacheField name="applicable/habitant/besoins/besoins_secteur_prioritaires_intrant/quantite_agricol_2/besoins_secteur_prioritaires_intr_2" numFmtId="0">
      <sharedItems containsBlank="1" containsMixedTypes="1" containsNumber="1" containsInteger="1" minValue="1" maxValue="1"/>
    </cacheField>
    <cacheField name="applicable/habitant/besoins/besoins_secteur_prioritaires_intrant/quantite_agricol_2/besoins_secteur_prioritaires_intr_3" numFmtId="0">
      <sharedItems containsBlank="1" containsMixedTypes="1" containsNumber="1" containsInteger="1" minValue="0" maxValue="0"/>
    </cacheField>
    <cacheField name="applicable/habitant/besoins/besoins_secteur_prioritaires_intrant/quantite_agricol_2/besoins_secteur_prioritaires_intr_4" numFmtId="0">
      <sharedItems containsBlank="1" containsMixedTypes="1" containsNumber="1" containsInteger="1" minValue="0" maxValue="0"/>
    </cacheField>
    <cacheField name="applicable/habitant/besoins/besoins_secteur_prioritaires_intrant/quantite_agricol_2/besoins_secteur_prioritaires_intr_5" numFmtId="0">
      <sharedItems containsBlank="1" containsMixedTypes="1" containsNumber="1" containsInteger="1" minValue="0" maxValue="0"/>
    </cacheField>
    <cacheField name="applicable/habitant/besoins/besoins_secteur_prioritaires_intrant/quantite_agricol_2/besoins_secteur_prioritaires_intr_6" numFmtId="0">
      <sharedItems containsBlank="1" containsMixedTypes="1" containsNumber="1" containsInteger="1" minValue="0" maxValue="0"/>
    </cacheField>
    <cacheField name="applicable/habitant/besoins/besoins_secteur_prioritaires_intrant/quantite_agricol_2/besoins_secteur_prioritaires_intr_7" numFmtId="0">
      <sharedItems containsBlank="1" containsMixedTypes="1" containsNumber="1" containsInteger="1" minValue="0" maxValue="0"/>
    </cacheField>
    <cacheField name="applicable/habitant/besoins/besoins_secteur_prioritaires_intrant/quantite_agricol_2/besoins_secteur_prioritaires_intr_8" numFmtId="0">
      <sharedItems containsBlank="1" containsMixedTypes="1" containsNumber="1" containsInteger="1" minValue="0" maxValue="0"/>
    </cacheField>
    <cacheField name="applicable/habitant/besoins/besoins_secteur_prioritaires_intrant/quantite_agricol_2/aucun" numFmtId="0">
      <sharedItems containsBlank="1" containsMixedTypes="1" containsNumber="1" containsInteger="1" minValue="0" maxValue="0"/>
    </cacheField>
    <cacheField name="applicable/habitant/besoins/besoins_secteur_prioritaires_intrant/quantite_agricol_3" numFmtId="0">
      <sharedItems containsBlank="1"/>
    </cacheField>
    <cacheField name="applicable/habitant/besoins/besoins_secteur_prioritaires_intrant/quantite_agricol_3/besoins_secteur_prioritaires_intr_1" numFmtId="0">
      <sharedItems containsBlank="1" containsMixedTypes="1" containsNumber="1" containsInteger="1" minValue="0" maxValue="1"/>
    </cacheField>
    <cacheField name="applicable/habitant/besoins/besoins_secteur_prioritaires_intrant/quantite_agricol_3/besoins_secteur_prioritaires_intr_2" numFmtId="0">
      <sharedItems containsBlank="1" containsMixedTypes="1" containsNumber="1" containsInteger="1" minValue="0" maxValue="0"/>
    </cacheField>
    <cacheField name="applicable/habitant/besoins/besoins_secteur_prioritaires_intrant/quantite_agricol_3/besoins_secteur_prioritaires_intr_3" numFmtId="0">
      <sharedItems containsBlank="1" containsMixedTypes="1" containsNumber="1" containsInteger="1" minValue="0" maxValue="1"/>
    </cacheField>
    <cacheField name="applicable/habitant/besoins/besoins_secteur_prioritaires_intrant/quantite_agricol_3/besoins_secteur_prioritaires_intr_4" numFmtId="0">
      <sharedItems containsBlank="1" containsMixedTypes="1" containsNumber="1" containsInteger="1" minValue="0" maxValue="0"/>
    </cacheField>
    <cacheField name="applicable/habitant/besoins/besoins_secteur_prioritaires_intrant/quantite_agricol_3/besoins_secteur_prioritaires_intr_5" numFmtId="0">
      <sharedItems containsBlank="1" containsMixedTypes="1" containsNumber="1" containsInteger="1" minValue="0" maxValue="0"/>
    </cacheField>
    <cacheField name="applicable/habitant/besoins/besoins_secteur_prioritaires_intrant/quantite_agricol_3/besoins_secteur_prioritaires_intr_6" numFmtId="0">
      <sharedItems containsBlank="1" containsMixedTypes="1" containsNumber="1" containsInteger="1" minValue="0" maxValue="0"/>
    </cacheField>
    <cacheField name="applicable/habitant/besoins/besoins_secteur_prioritaires_intrant/quantite_agricol_3/besoins_secteur_prioritaires_intr_7" numFmtId="0">
      <sharedItems containsBlank="1" containsMixedTypes="1" containsNumber="1" containsInteger="1" minValue="0" maxValue="0"/>
    </cacheField>
    <cacheField name="applicable/habitant/besoins/besoins_secteur_prioritaires_intrant/quantite_agricol_3/besoins_secteur_prioritaires_intr_8" numFmtId="0">
      <sharedItems containsBlank="1" containsMixedTypes="1" containsNumber="1" containsInteger="1" minValue="0" maxValue="0"/>
    </cacheField>
    <cacheField name="applicable/habitant/besoins/besoins_secteur_prioritaires_intrant/quantite_agricol_3/aucun" numFmtId="0">
      <sharedItems containsBlank="1" containsMixedTypes="1" containsNumber="1" containsInteger="1" minValue="0" maxValue="0"/>
    </cacheField>
    <cacheField name="applicable/habitant/besoins/besoins_secteur_prioritaires_intrant/quantite_agricol_4" numFmtId="0">
      <sharedItems containsBlank="1"/>
    </cacheField>
    <cacheField name="applicable/habitant/besoins/besoins_secteur_prioritaires_intrant/quantite_agricol_4/besoins_secteur_prioritaires_intr_1" numFmtId="0">
      <sharedItems containsBlank="1" containsMixedTypes="1" containsNumber="1" containsInteger="1" minValue="0" maxValue="0"/>
    </cacheField>
    <cacheField name="applicable/habitant/besoins/besoins_secteur_prioritaires_intrant/quantite_agricol_4/besoins_secteur_prioritaires_intr_2" numFmtId="0">
      <sharedItems containsBlank="1" containsMixedTypes="1" containsNumber="1" containsInteger="1" minValue="0" maxValue="0"/>
    </cacheField>
    <cacheField name="applicable/habitant/besoins/besoins_secteur_prioritaires_intrant/quantite_agricol_4/besoins_secteur_prioritaires_intr_3" numFmtId="0">
      <sharedItems containsBlank="1" containsMixedTypes="1" containsNumber="1" containsInteger="1" minValue="0" maxValue="0"/>
    </cacheField>
    <cacheField name="applicable/habitant/besoins/besoins_secteur_prioritaires_intrant/quantite_agricol_4/besoins_secteur_prioritaires_intr_4" numFmtId="0">
      <sharedItems containsBlank="1" containsMixedTypes="1" containsNumber="1" containsInteger="1" minValue="0" maxValue="1"/>
    </cacheField>
    <cacheField name="applicable/habitant/besoins/besoins_secteur_prioritaires_intrant/quantite_agricol_4/besoins_secteur_prioritaires_intr_5" numFmtId="0">
      <sharedItems containsBlank="1" containsMixedTypes="1" containsNumber="1" containsInteger="1" minValue="0" maxValue="0"/>
    </cacheField>
    <cacheField name="applicable/habitant/besoins/besoins_secteur_prioritaires_intrant/quantite_agricol_4/besoins_secteur_prioritaires_intr_6" numFmtId="0">
      <sharedItems containsBlank="1" containsMixedTypes="1" containsNumber="1" containsInteger="1" minValue="0" maxValue="1"/>
    </cacheField>
    <cacheField name="applicable/habitant/besoins/besoins_secteur_prioritaires_intrant/quantite_agricol_4/besoins_secteur_prioritaires_intr_7" numFmtId="0">
      <sharedItems containsBlank="1" containsMixedTypes="1" containsNumber="1" containsInteger="1" minValue="0" maxValue="0"/>
    </cacheField>
    <cacheField name="applicable/habitant/besoins/besoins_secteur_prioritaires_intrant/quantite_agricol_4/besoins_secteur_prioritaires_intr_8" numFmtId="0">
      <sharedItems containsBlank="1" containsMixedTypes="1" containsNumber="1" containsInteger="1" minValue="0" maxValue="0"/>
    </cacheField>
    <cacheField name="applicable/habitant/besoins/besoins_secteur_prioritaires_intrant/quantite_agricol_4/aucun" numFmtId="0">
      <sharedItems containsBlank="1" containsMixedTypes="1" containsNumber="1" containsInteger="1" minValue="0" maxValue="0"/>
    </cacheField>
    <cacheField name="applicable/habitant/besoins/besoins_secteur_prioritaires_intrant/quantite_agricol_5" numFmtId="0">
      <sharedItems containsBlank="1"/>
    </cacheField>
    <cacheField name="applicable/habitant/besoins/besoins_secteur_prioritaires_intrant/quantite_agricol_5/besoins_secteur_prioritaires_intr_1" numFmtId="0">
      <sharedItems containsBlank="1" containsMixedTypes="1" containsNumber="1" containsInteger="1" minValue="0" maxValue="0"/>
    </cacheField>
    <cacheField name="applicable/habitant/besoins/besoins_secteur_prioritaires_intrant/quantite_agricol_5/besoins_secteur_prioritaires_intr_2" numFmtId="0">
      <sharedItems containsBlank="1" containsMixedTypes="1" containsNumber="1" containsInteger="1" minValue="0" maxValue="0"/>
    </cacheField>
    <cacheField name="applicable/habitant/besoins/besoins_secteur_prioritaires_intrant/quantite_agricol_5/besoins_secteur_prioritaires_intr_3" numFmtId="0">
      <sharedItems containsBlank="1" containsMixedTypes="1" containsNumber="1" containsInteger="1" minValue="0" maxValue="0"/>
    </cacheField>
    <cacheField name="applicable/habitant/besoins/besoins_secteur_prioritaires_intrant/quantite_agricol_5/besoins_secteur_prioritaires_intr_4" numFmtId="0">
      <sharedItems containsBlank="1" containsMixedTypes="1" containsNumber="1" containsInteger="1" minValue="0" maxValue="0"/>
    </cacheField>
    <cacheField name="applicable/habitant/besoins/besoins_secteur_prioritaires_intrant/quantite_agricol_5/besoins_secteur_prioritaires_intr_5" numFmtId="0">
      <sharedItems containsBlank="1" containsMixedTypes="1" containsNumber="1" containsInteger="1" minValue="1" maxValue="1"/>
    </cacheField>
    <cacheField name="applicable/habitant/besoins/besoins_secteur_prioritaires_intrant/quantite_agricol_5/besoins_secteur_prioritaires_intr_6" numFmtId="0">
      <sharedItems containsBlank="1" containsMixedTypes="1" containsNumber="1" containsInteger="1" minValue="0" maxValue="0"/>
    </cacheField>
    <cacheField name="applicable/habitant/besoins/besoins_secteur_prioritaires_intrant/quantite_agricol_5/besoins_secteur_prioritaires_intr_7" numFmtId="0">
      <sharedItems containsBlank="1" containsMixedTypes="1" containsNumber="1" containsInteger="1" minValue="0" maxValue="0"/>
    </cacheField>
    <cacheField name="applicable/habitant/besoins/besoins_secteur_prioritaires_intrant/quantite_agricol_5/besoins_secteur_prioritaires_intr_8" numFmtId="0">
      <sharedItems containsBlank="1" containsMixedTypes="1" containsNumber="1" containsInteger="1" minValue="0" maxValue="0"/>
    </cacheField>
    <cacheField name="applicable/habitant/besoins/besoins_secteur_prioritaires_intrant/quantite_agricol_5/aucun" numFmtId="0">
      <sharedItems containsBlank="1" containsMixedTypes="1" containsNumber="1" containsInteger="1" minValue="0" maxValue="0"/>
    </cacheField>
    <cacheField name="applicable/habitant/besoins/besoins_secteur_prioritaires_intrant/quantite_agricol_6" numFmtId="0">
      <sharedItems containsBlank="1"/>
    </cacheField>
    <cacheField name="applicable/habitant/besoins/besoins_secteur_prioritaires_intrant/quantite_agricol_6/besoins_secteur_prioritaires_intr_1" numFmtId="0">
      <sharedItems containsBlank="1" containsMixedTypes="1" containsNumber="1" containsInteger="1" minValue="0" maxValue="0"/>
    </cacheField>
    <cacheField name="applicable/habitant/besoins/besoins_secteur_prioritaires_intrant/quantite_agricol_6/besoins_secteur_prioritaires_intr_2" numFmtId="0">
      <sharedItems containsBlank="1" containsMixedTypes="1" containsNumber="1" containsInteger="1" minValue="0" maxValue="0"/>
    </cacheField>
    <cacheField name="applicable/habitant/besoins/besoins_secteur_prioritaires_intrant/quantite_agricol_6/besoins_secteur_prioritaires_intr_3" numFmtId="0">
      <sharedItems containsBlank="1" containsMixedTypes="1" containsNumber="1" containsInteger="1" minValue="0" maxValue="0"/>
    </cacheField>
    <cacheField name="applicable/habitant/besoins/besoins_secteur_prioritaires_intrant/quantite_agricol_6/besoins_secteur_prioritaires_intr_4" numFmtId="0">
      <sharedItems containsBlank="1" containsMixedTypes="1" containsNumber="1" containsInteger="1" minValue="0" maxValue="1"/>
    </cacheField>
    <cacheField name="applicable/habitant/besoins/besoins_secteur_prioritaires_intrant/quantite_agricol_6/besoins_secteur_prioritaires_intr_5" numFmtId="0">
      <sharedItems containsBlank="1" containsMixedTypes="1" containsNumber="1" containsInteger="1" minValue="0" maxValue="0"/>
    </cacheField>
    <cacheField name="applicable/habitant/besoins/besoins_secteur_prioritaires_intrant/quantite_agricol_6/besoins_secteur_prioritaires_intr_6" numFmtId="0">
      <sharedItems containsBlank="1" containsMixedTypes="1" containsNumber="1" containsInteger="1" minValue="0" maxValue="1"/>
    </cacheField>
    <cacheField name="applicable/habitant/besoins/besoins_secteur_prioritaires_intrant/quantite_agricol_6/besoins_secteur_prioritaires_intr_7" numFmtId="0">
      <sharedItems containsBlank="1" containsMixedTypes="1" containsNumber="1" containsInteger="1" minValue="0" maxValue="0"/>
    </cacheField>
    <cacheField name="applicable/habitant/besoins/besoins_secteur_prioritaires_intrant/quantite_agricol_6/besoins_secteur_prioritaires_intr_8" numFmtId="0">
      <sharedItems containsBlank="1" containsMixedTypes="1" containsNumber="1" containsInteger="1" minValue="0" maxValue="1"/>
    </cacheField>
    <cacheField name="applicable/habitant/besoins/besoins_secteur_prioritaires_intrant/quantite_agricol_6/aucun" numFmtId="0">
      <sharedItems containsBlank="1" containsMixedTypes="1" containsNumber="1" containsInteger="1" minValue="0" maxValue="0"/>
    </cacheField>
    <cacheField name="applicable/habitant/besoins/besoins_secteur_prioritaires_intrant/quantite_agricol_7" numFmtId="0">
      <sharedItems containsBlank="1"/>
    </cacheField>
    <cacheField name="applicable/habitant/besoins/besoins_secteur_prioritaires_intrant/quantite_agricol_7/besoins_secteur_prioritaires_intr_1" numFmtId="0">
      <sharedItems containsBlank="1" containsMixedTypes="1" containsNumber="1" containsInteger="1" minValue="0" maxValue="1"/>
    </cacheField>
    <cacheField name="applicable/habitant/besoins/besoins_secteur_prioritaires_intrant/quantite_agricol_7/besoins_secteur_prioritaires_intr_2" numFmtId="0">
      <sharedItems containsBlank="1" containsMixedTypes="1" containsNumber="1" containsInteger="1" minValue="0" maxValue="0"/>
    </cacheField>
    <cacheField name="applicable/habitant/besoins/besoins_secteur_prioritaires_intrant/quantite_agricol_7/besoins_secteur_prioritaires_intr_3" numFmtId="0">
      <sharedItems containsBlank="1" containsMixedTypes="1" containsNumber="1" containsInteger="1" minValue="0" maxValue="1"/>
    </cacheField>
    <cacheField name="applicable/habitant/besoins/besoins_secteur_prioritaires_intrant/quantite_agricol_7/besoins_secteur_prioritaires_intr_4" numFmtId="0">
      <sharedItems containsBlank="1" containsMixedTypes="1" containsNumber="1" containsInteger="1" minValue="0" maxValue="0"/>
    </cacheField>
    <cacheField name="applicable/habitant/besoins/besoins_secteur_prioritaires_intrant/quantite_agricol_7/besoins_secteur_prioritaires_intr_5" numFmtId="0">
      <sharedItems containsBlank="1" containsMixedTypes="1" containsNumber="1" containsInteger="1" minValue="0" maxValue="0"/>
    </cacheField>
    <cacheField name="applicable/habitant/besoins/besoins_secteur_prioritaires_intrant/quantite_agricol_7/besoins_secteur_prioritaires_intr_6" numFmtId="0">
      <sharedItems containsBlank="1" containsMixedTypes="1" containsNumber="1" containsInteger="1" minValue="0" maxValue="0"/>
    </cacheField>
    <cacheField name="applicable/habitant/besoins/besoins_secteur_prioritaires_intrant/quantite_agricol_7/besoins_secteur_prioritaires_intr_7" numFmtId="0">
      <sharedItems containsBlank="1" containsMixedTypes="1" containsNumber="1" containsInteger="1" minValue="0" maxValue="1"/>
    </cacheField>
    <cacheField name="applicable/habitant/besoins/besoins_secteur_prioritaires_intrant/quantite_agricol_7/besoins_secteur_prioritaires_intr_8" numFmtId="0">
      <sharedItems containsBlank="1" containsMixedTypes="1" containsNumber="1" containsInteger="1" minValue="0" maxValue="0"/>
    </cacheField>
    <cacheField name="applicable/habitant/besoins/besoins_secteur_prioritaires_intrant/quantite_agricol_7/aucun" numFmtId="0">
      <sharedItems containsBlank="1" containsMixedTypes="1" containsNumber="1" containsInteger="1" minValue="0" maxValue="0"/>
    </cacheField>
    <cacheField name="applicable/habitant/besoins/besoins_secteur_prioritaires_education/besoins_prioritaires_edu" numFmtId="0">
      <sharedItems containsBlank="1"/>
    </cacheField>
    <cacheField name="applicable/habitant/Evaluation des besoins des ménages/Besoins en Education/Pour vous, quels étaient les matériels d'education les plus prioritaires au cours du dernier mois ?/Sac à dos" numFmtId="0">
      <sharedItems containsBlank="1" containsMixedTypes="1" containsNumber="1" containsInteger="1" minValue="0" maxValue="1"/>
    </cacheField>
    <cacheField name="applicable/habitant/Evaluation des besoins des ménages/Besoins en Education/Pour vous, quels étaient les matériels d'education les plus prioritaires au cours du dernier mois ?/Paiement frais scolaire (paiement uniforme,…)" numFmtId="0">
      <sharedItems containsBlank="1" containsMixedTypes="1" containsNumber="1" containsInteger="1" minValue="0" maxValue="1"/>
    </cacheField>
    <cacheField name="applicable/habitant/Evaluation des besoins des ménages/Besoins en Education/Pour vous, quels étaient les matériels d'education les plus prioritaires au cours du dernier mois ?/Cahiers" numFmtId="0">
      <sharedItems containsBlank="1" containsMixedTypes="1" containsNumber="1" containsInteger="1" minValue="0" maxValue="1"/>
    </cacheField>
    <cacheField name="applicable/habitant/Evaluation des besoins des ménages/Besoins en Education/Pour vous, quels étaient les matériels d'education les plus prioritaires au cours du dernier mois ?/Plumes/Crayons" numFmtId="0">
      <sharedItems containsBlank="1" containsMixedTypes="1" containsNumber="1" containsInteger="1" minValue="0" maxValue="1"/>
    </cacheField>
    <cacheField name="applicable/habitant/Evaluation des besoins des ménages/Besoins en Education/Pour vous, quels étaient les matériels d'education les plus prioritaires au cours du dernier mois ?/Autres (précisez)" numFmtId="0">
      <sharedItems containsBlank="1" containsMixedTypes="1" containsNumber="1" containsInteger="1" minValue="0" maxValue="0"/>
    </cacheField>
    <cacheField name="applicable/habitant/Evaluation des besoins des ménages/Besoins en Education/Pour vous, quels étaient les matériels d'education les plus prioritaires au cours du dernier mois ?/Aucun"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103.xml><?xml version="1.0" encoding="utf-8"?>
<pivotCacheDefinition xmlns="http://schemas.openxmlformats.org/spreadsheetml/2006/main" xmlns:r="http://schemas.openxmlformats.org/officeDocument/2006/relationships" r:id="rId1" refreshedBy="IMPACT-User" refreshedDate="44579.425587962964" createdVersion="6" refreshedVersion="6" minRefreshableVersion="3" recordCount="106">
  <cacheSource type="worksheet">
    <worksheetSource ref="HZ1:IA107" sheet="Processed_Data"/>
  </cacheSource>
  <cacheFields count="2">
    <cacheField name="a_intro/q04_departement" numFmtId="0">
      <sharedItems count="5">
        <s v="Nord-Ouest"/>
        <s v="Artibonite"/>
        <s v="Sud-Est"/>
        <s v="Ouest"/>
        <s v="Nord"/>
      </sharedItems>
    </cacheField>
    <cacheField name="applicable/habitant/besoins/men_taille" numFmtId="0">
      <sharedItems containsMixedTypes="1" containsNumber="1" containsInteger="1" minValue="0" maxValue="19" count="10">
        <s v=""/>
        <n v="19"/>
        <n v="5"/>
        <n v="6"/>
        <n v="7"/>
        <n v="8"/>
        <n v="2"/>
        <n v="3"/>
        <n v="4"/>
        <n v="0"/>
      </sharedItems>
    </cacheField>
  </cacheFields>
  <extLst>
    <ext xmlns:x14="http://schemas.microsoft.com/office/spreadsheetml/2009/9/main" uri="{725AE2AE-9491-48be-B2B4-4EB974FC3084}">
      <x14:pivotCacheDefinition/>
    </ext>
  </extLst>
</pivotCacheDefinition>
</file>

<file path=xl/pivotCache/pivotCacheDefinition104.xml><?xml version="1.0" encoding="utf-8"?>
<pivotCacheDefinition xmlns="http://schemas.openxmlformats.org/spreadsheetml/2006/main" xmlns:r="http://schemas.openxmlformats.org/officeDocument/2006/relationships" r:id="rId1" refreshedBy="IMPACT-User" refreshedDate="44579.486701273148" createdVersion="6" refreshedVersion="6" minRefreshableVersion="3" recordCount="106">
  <cacheSource type="worksheet">
    <worksheetSource ref="QX1:RF107" sheet="Processed_Data"/>
  </cacheSource>
  <cacheFields count="9">
    <cacheField name="applicable/habitant/Evaluation des besoins des ménages/Besoins alimentaires/Quelle quantité de farine de blé en grosse marmite serait suffisante pour votre ménage pour 1 mois ?" numFmtId="0">
      <sharedItems containsMixedTypes="1" containsNumber="1" minValue="2.8571428571428572" maxValue="13.333333333333334"/>
    </cacheField>
    <cacheField name="applicable/habitant/Evaluation des besoins des ménages/Besoins alimentaires/Quelle quantité de riz en grosse marmite serait suffisante pour votre ménage pour 1 mois ?" numFmtId="1">
      <sharedItems containsMixedTypes="1" containsNumber="1" minValue="6.5" maxValue="167.14285714285714"/>
    </cacheField>
    <cacheField name="applicable/habitant/Evaluation des besoins des ménages/Besoins alimentaires/Quelle quantité maïs en grosse marmite serait suffisante pour votre ménage pour 1 mois ?" numFmtId="1">
      <sharedItems containsMixedTypes="1" containsNumber="1" minValue="1.9166666666666667" maxValue="43.125"/>
    </cacheField>
    <cacheField name="applicable/habitant/Evaluation des besoins des ménages/Besoins alimentaires/Quelle quantité de blé en grosse marmite serait suffisante pour votre ménage pour 1 mois ?" numFmtId="1">
      <sharedItems containsMixedTypes="1" containsNumber="1" minValue="2.1666666666666665" maxValue="6.5"/>
    </cacheField>
    <cacheField name="applicable/habitant/Evaluation des besoins des ménages/Besoins alimentaires/Quelle quantité de sucre en grosse marmite serait suffisante pour votre ménage pour 1 mois ?" numFmtId="0">
      <sharedItems containsMixedTypes="1" containsNumber="1" minValue="4.1428571428571432" maxValue="77.333333333333329"/>
    </cacheField>
    <cacheField name="applicable/habitant/Evaluation des besoins des ménages/Besoins alimentaires/Quelle quantité d'haricot noir en grosse marmite serait suffisante pour votre ménage pour 1 mois ?" numFmtId="0">
      <sharedItems containsMixedTypes="1" containsNumber="1" minValue="2.4" maxValue="60"/>
    </cacheField>
    <cacheField name="applicable/habitant/Evaluation des besoins des ménages/Besoins alimentaires/Quelle quantité d'haricot rouge en grosse marmite serait suffisante pour votre ménage pour 1 mois ?" numFmtId="0">
      <sharedItems containsMixedTypes="1" containsNumber="1" minValue="2.4" maxValue="6"/>
    </cacheField>
    <cacheField name="applicable/habitant/Evaluation des besoins des ménages/Besoins alimentaires/Quelle quantité d'huile en gallon serait suffisante pour votre ménage pour 1 mois?" numFmtId="0">
      <sharedItems containsMixedTypes="1" containsNumber="1" containsInteger="1" minValue="1" maxValue="3"/>
    </cacheField>
    <cacheField name="a_intro/q04_departement" numFmtId="0">
      <sharedItems count="5">
        <s v="Nord-Ouest"/>
        <s v="Artibonite"/>
        <s v="Sud-Est"/>
        <s v="Ouest"/>
        <s v="Nord"/>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IMPACT-User" refreshedDate="44553.392028587965" createdVersion="6" refreshedVersion="6" minRefreshableVersion="3" recordCount="106">
  <cacheSource type="worksheet">
    <worksheetSource ref="EW1:GU107" sheet="Processed_Data"/>
  </cacheSource>
  <cacheFields count="50">
    <cacheField name="applicable/marchand/g_produits_charbon/q4_1_ruptures_charbon" numFmtId="0">
      <sharedItems/>
    </cacheField>
    <cacheField name="applicable/marchand/contexte/q9_incidents" numFmtId="0">
      <sharedItems/>
    </cacheField>
    <cacheField name="applicable/marchand/contexte/q9_incidents_details" numFmtId="0">
      <sharedItems/>
    </cacheField>
    <cacheField name="applicable/marchand/contexte/q9_incidents_details/vol" numFmtId="0">
      <sharedItems containsMixedTypes="1" containsNumber="1" containsInteger="1" minValue="0" maxValue="1"/>
    </cacheField>
    <cacheField name="applicable/marchand/contexte/q9_incidents_details/affrontement" numFmtId="0">
      <sharedItems containsMixedTypes="1" containsNumber="1" containsInteger="1" minValue="0" maxValue="1"/>
    </cacheField>
    <cacheField name="applicable/marchand/contexte/q9_incidents_details/manifestations" numFmtId="0">
      <sharedItems containsMixedTypes="1" containsNumber="1" containsInteger="1" minValue="0" maxValue="1"/>
    </cacheField>
    <cacheField name="applicable/marchand/contexte/q9_incidents_details/hibernation" numFmtId="0">
      <sharedItems containsMixedTypes="1" containsNumber="1" containsInteger="1" minValue="0" maxValue="1"/>
    </cacheField>
    <cacheField name="applicable/marchand/contexte/q9_incidents_details/violence_genre" numFmtId="0">
      <sharedItems containsMixedTypes="1" containsNumber="1" containsInteger="1" minValue="0" maxValue="0"/>
    </cacheField>
    <cacheField name="applicable/marchand/contexte/q9_incidents_details/autre" numFmtId="0">
      <sharedItems containsMixedTypes="1" containsNumber="1" containsInteger="1" minValue="0" maxValue="1"/>
    </cacheField>
    <cacheField name="applicable/marchand/contexte/q9_incidents_autre" numFmtId="0">
      <sharedItems/>
    </cacheField>
    <cacheField name="applicable/marchand/contexte/q9_preocupations" numFmtId="0">
      <sharedItems/>
    </cacheField>
    <cacheField name="applicable/marchand/contexte/q9_preocupations/vols" numFmtId="0">
      <sharedItems containsMixedTypes="1" containsNumber="1" containsInteger="1" minValue="0" maxValue="1"/>
    </cacheField>
    <cacheField name="applicable/marchand/contexte/q9_preocupations/clients" numFmtId="0">
      <sharedItems containsMixedTypes="1" containsNumber="1" containsInteger="1" minValue="0" maxValue="1"/>
    </cacheField>
    <cacheField name="applicable/marchand/contexte/q9_preocupations/prix" numFmtId="0">
      <sharedItems containsMixedTypes="1" containsNumber="1" containsInteger="1" minValue="0" maxValue="1"/>
    </cacheField>
    <cacheField name="applicable/marchand/contexte/q9_preocupations/reappro" numFmtId="0">
      <sharedItems containsMixedTypes="1" containsNumber="1" containsInteger="1" minValue="0" maxValue="1"/>
    </cacheField>
    <cacheField name="applicable/marchand/contexte/q9_preocupations/violence" numFmtId="0">
      <sharedItems containsMixedTypes="1" containsNumber="1" containsInteger="1" minValue="0" maxValue="1"/>
    </cacheField>
    <cacheField name="applicable/marchand/contexte/q9_preocupations/aucune" numFmtId="0">
      <sharedItems containsMixedTypes="1" containsNumber="1" containsInteger="1" minValue="0" maxValue="1"/>
    </cacheField>
    <cacheField name="applicable/marchand/contexte/q9_preocupations/autre" numFmtId="0">
      <sharedItems containsMixedTypes="1" containsNumber="1" containsInteger="1" minValue="0" maxValue="1"/>
    </cacheField>
    <cacheField name="applicable/marchand/contexte/q9_preocupations/nsnr" numFmtId="0">
      <sharedItems containsMixedTypes="1" containsNumber="1" containsInteger="1" minValue="0" maxValue="1"/>
    </cacheField>
    <cacheField name="applicable/marchand/contexte/q9_preocupations_details" numFmtId="0">
      <sharedItems/>
    </cacheField>
    <cacheField name="applicable/marchand/contexte/q9_reappro" numFmtId="0">
      <sharedItems/>
    </cacheField>
    <cacheField name="applicable/marchand/contexte/q9_reappro_autre" numFmtId="0">
      <sharedItems/>
    </cacheField>
    <cacheField name="applicable/marchand/contexte/q9_reappro_details" numFmtId="0">
      <sharedItems/>
    </cacheField>
    <cacheField name="applicable/marchand/contexte/q9_reappro_details/nourriture" numFmtId="0">
      <sharedItems containsMixedTypes="1" containsNumber="1" containsInteger="1" minValue="0" maxValue="1"/>
    </cacheField>
    <cacheField name="applicable/marchand/contexte/q9_reappro_details/wash" numFmtId="0">
      <sharedItems containsMixedTypes="1" containsNumber="1" containsInteger="1" minValue="0" maxValue="1"/>
    </cacheField>
    <cacheField name="applicable/marchand/contexte/q9_reappro_details/charbon" numFmtId="0">
      <sharedItems containsMixedTypes="1" containsNumber="1" containsInteger="1" minValue="0" maxValue="1"/>
    </cacheField>
    <cacheField name="applicable/marchand/contexte/q9_reappro_details/aucun" numFmtId="0">
      <sharedItems containsMixedTypes="1" containsNumber="1" containsInteger="1" minValue="0" maxValue="0"/>
    </cacheField>
    <cacheField name="applicable/habitant/q05_commune_test" numFmtId="0">
      <sharedItems/>
    </cacheField>
    <cacheField name="applicable/habitant/q1_2_client_marche" numFmtId="0">
      <sharedItems/>
    </cacheField>
    <cacheField name="applicable/habitant/applicable_2/c_eau/q2_1_type_source" numFmtId="0">
      <sharedItems count="5">
        <s v=""/>
        <s v="rivière ou source non aménagée"/>
        <s v="source aménagée (borne fontaine, pompe, etc.)"/>
        <s v="boutique ou kiosque privé"/>
        <s v="branchement chez un voisin"/>
      </sharedItems>
    </cacheField>
    <cacheField name="applicable/habitant/applicable_2/c_eau/q2_1_type_source_autre" numFmtId="0">
      <sharedItems/>
    </cacheField>
    <cacheField name="applicable/habitant/applicable_2/c_eau/source_eau" numFmtId="0">
      <sharedItems count="5">
        <s v=""/>
        <s v="riv"/>
        <s v="source"/>
        <s v="boutique"/>
        <s v="voisin"/>
      </sharedItems>
    </cacheField>
    <cacheField name="applicable/habitant/applicable_2/c_eau/nom_source_eau" numFmtId="0">
      <sharedItems/>
    </cacheField>
    <cacheField name="applicable/habitant/applicable_2/c_eau/source_eau_all" numFmtId="0">
      <sharedItems/>
    </cacheField>
    <cacheField name="applicable/habitant/applicable_2/c_eau/q2_1_type_source_derniere_fois_autre_raison" numFmtId="0">
      <sharedItems/>
    </cacheField>
    <cacheField name="applicable/habitant/applicable_2/c_eau/q2_1_type_source_derniere_fois_autre_raison_autre" numFmtId="0">
      <sharedItems/>
    </cacheField>
    <cacheField name="applicable/habitant/applicable_2/c_eau/q3_1_distance_eau" numFmtId="0">
      <sharedItems/>
    </cacheField>
    <cacheField name="applicable/habitant/applicable_2/c_eau/q2_3_eau_quantite_1gal" numFmtId="0">
      <sharedItems/>
    </cacheField>
    <cacheField name="applicable/habitant/applicable_2/c_eau/nom_unite_autre_eau_1" numFmtId="0">
      <sharedItems/>
    </cacheField>
    <cacheField name="applicable/habitant/applicable_2/c_eau/unite_autre_eau_connue" numFmtId="0">
      <sharedItems/>
    </cacheField>
    <cacheField name="applicable/habitant/applicable_2/c_eau/q_eau_autre/note_autre_unite" numFmtId="0">
      <sharedItems/>
    </cacheField>
    <cacheField name="applicable/habitant/applicable_2/c_eau/q_eau_autre/q2_3_eau_autre_unite" numFmtId="0">
      <sharedItems/>
    </cacheField>
    <cacheField name="applicable/habitant/applicable_2/c_eau/q_eau_autre/nom_unite_autre_eau_2" numFmtId="0">
      <sharedItems/>
    </cacheField>
    <cacheField name="applicable/habitant/applicable_2/c_eau/q_eau_autre/unite_autre_eau_autre" numFmtId="0">
      <sharedItems/>
    </cacheField>
    <cacheField name="applicable/habitant/applicable_2/c_eau/q_eau_autre/q2_3_eau_autre_unite_quantite" numFmtId="0">
      <sharedItems containsMixedTypes="1" containsNumber="1" containsInteger="1" minValue="3" maxValue="3"/>
    </cacheField>
    <cacheField name="applicable/habitant/applicable_2/c_eau/q2_4_prix_eau_connue" numFmtId="0">
      <sharedItems containsMixedTypes="1" containsNumber="1" containsInteger="1" minValue="0" maxValue="125"/>
    </cacheField>
    <cacheField name="applicable/habitant/applicable_2/c_eau/eau_prix_connu" numFmtId="0">
      <sharedItems containsMixedTypes="1" containsNumber="1" minValue="0" maxValue="25"/>
    </cacheField>
    <cacheField name="applicable/habitant/applicable_2/c_eau/q2_4_prix_eau_autre" numFmtId="0">
      <sharedItems containsMixedTypes="1" containsNumber="1" containsInteger="1" minValue="15" maxValue="15"/>
    </cacheField>
    <cacheField name="applicable/habitant/applicable_2/c_eau/eau_prix_unite_converti_1gal" numFmtId="0">
      <sharedItems containsMixedTypes="1" containsNumber="1" containsInteger="1" minValue="5" maxValue="5"/>
    </cacheField>
    <cacheField name="applicable/habitant/applicable_2/d_disponibilite/q3_1_traitement_eau" numFmtId="0">
      <sharedItems count="4">
        <s v=""/>
        <s v="Non"/>
        <s v="Oui"/>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IMPACT-User" refreshedDate="44553.402985300927" createdVersion="6" refreshedVersion="6" minRefreshableVersion="3" recordCount="106">
  <cacheSource type="worksheet">
    <worksheetSource ref="EW1:GW107" sheet="Processed_Data"/>
  </cacheSource>
  <cacheFields count="52">
    <cacheField name="applicable/marchand/g_produits_charbon/q4_1_ruptures_charbon" numFmtId="0">
      <sharedItems/>
    </cacheField>
    <cacheField name="applicable/marchand/contexte/q9_incidents" numFmtId="0">
      <sharedItems/>
    </cacheField>
    <cacheField name="applicable/marchand/contexte/q9_incidents_details" numFmtId="0">
      <sharedItems/>
    </cacheField>
    <cacheField name="applicable/marchand/contexte/q9_incidents_details/vol" numFmtId="0">
      <sharedItems containsMixedTypes="1" containsNumber="1" containsInteger="1" minValue="0" maxValue="1"/>
    </cacheField>
    <cacheField name="applicable/marchand/contexte/q9_incidents_details/affrontement" numFmtId="0">
      <sharedItems containsMixedTypes="1" containsNumber="1" containsInteger="1" minValue="0" maxValue="1"/>
    </cacheField>
    <cacheField name="applicable/marchand/contexte/q9_incidents_details/manifestations" numFmtId="0">
      <sharedItems containsMixedTypes="1" containsNumber="1" containsInteger="1" minValue="0" maxValue="1"/>
    </cacheField>
    <cacheField name="applicable/marchand/contexte/q9_incidents_details/hibernation" numFmtId="0">
      <sharedItems containsMixedTypes="1" containsNumber="1" containsInteger="1" minValue="0" maxValue="1"/>
    </cacheField>
    <cacheField name="applicable/marchand/contexte/q9_incidents_details/violence_genre" numFmtId="0">
      <sharedItems containsMixedTypes="1" containsNumber="1" containsInteger="1" minValue="0" maxValue="0"/>
    </cacheField>
    <cacheField name="applicable/marchand/contexte/q9_incidents_details/autre" numFmtId="0">
      <sharedItems containsMixedTypes="1" containsNumber="1" containsInteger="1" minValue="0" maxValue="1"/>
    </cacheField>
    <cacheField name="applicable/marchand/contexte/q9_incidents_autre" numFmtId="0">
      <sharedItems/>
    </cacheField>
    <cacheField name="applicable/marchand/contexte/q9_preocupations" numFmtId="0">
      <sharedItems/>
    </cacheField>
    <cacheField name="applicable/marchand/contexte/q9_preocupations/vols" numFmtId="0">
      <sharedItems containsMixedTypes="1" containsNumber="1" containsInteger="1" minValue="0" maxValue="1"/>
    </cacheField>
    <cacheField name="applicable/marchand/contexte/q9_preocupations/clients" numFmtId="0">
      <sharedItems containsMixedTypes="1" containsNumber="1" containsInteger="1" minValue="0" maxValue="1"/>
    </cacheField>
    <cacheField name="applicable/marchand/contexte/q9_preocupations/prix" numFmtId="0">
      <sharedItems containsMixedTypes="1" containsNumber="1" containsInteger="1" minValue="0" maxValue="1"/>
    </cacheField>
    <cacheField name="applicable/marchand/contexte/q9_preocupations/reappro" numFmtId="0">
      <sharedItems containsMixedTypes="1" containsNumber="1" containsInteger="1" minValue="0" maxValue="1"/>
    </cacheField>
    <cacheField name="applicable/marchand/contexte/q9_preocupations/violence" numFmtId="0">
      <sharedItems containsMixedTypes="1" containsNumber="1" containsInteger="1" minValue="0" maxValue="1"/>
    </cacheField>
    <cacheField name="applicable/marchand/contexte/q9_preocupations/aucune" numFmtId="0">
      <sharedItems containsMixedTypes="1" containsNumber="1" containsInteger="1" minValue="0" maxValue="1"/>
    </cacheField>
    <cacheField name="applicable/marchand/contexte/q9_preocupations/autre" numFmtId="0">
      <sharedItems containsMixedTypes="1" containsNumber="1" containsInteger="1" minValue="0" maxValue="1"/>
    </cacheField>
    <cacheField name="applicable/marchand/contexte/q9_preocupations/nsnr" numFmtId="0">
      <sharedItems containsMixedTypes="1" containsNumber="1" containsInteger="1" minValue="0" maxValue="1"/>
    </cacheField>
    <cacheField name="applicable/marchand/contexte/q9_preocupations_details" numFmtId="0">
      <sharedItems/>
    </cacheField>
    <cacheField name="applicable/marchand/contexte/q9_reappro" numFmtId="0">
      <sharedItems/>
    </cacheField>
    <cacheField name="applicable/marchand/contexte/q9_reappro_autre" numFmtId="0">
      <sharedItems/>
    </cacheField>
    <cacheField name="applicable/marchand/contexte/q9_reappro_details" numFmtId="0">
      <sharedItems/>
    </cacheField>
    <cacheField name="applicable/marchand/contexte/q9_reappro_details/nourriture" numFmtId="0">
      <sharedItems containsMixedTypes="1" containsNumber="1" containsInteger="1" minValue="0" maxValue="1"/>
    </cacheField>
    <cacheField name="applicable/marchand/contexte/q9_reappro_details/wash" numFmtId="0">
      <sharedItems containsMixedTypes="1" containsNumber="1" containsInteger="1" minValue="0" maxValue="1"/>
    </cacheField>
    <cacheField name="applicable/marchand/contexte/q9_reappro_details/charbon" numFmtId="0">
      <sharedItems containsMixedTypes="1" containsNumber="1" containsInteger="1" minValue="0" maxValue="1"/>
    </cacheField>
    <cacheField name="applicable/marchand/contexte/q9_reappro_details/aucun" numFmtId="0">
      <sharedItems containsMixedTypes="1" containsNumber="1" containsInteger="1" minValue="0" maxValue="0"/>
    </cacheField>
    <cacheField name="applicable/habitant/q05_commune_test" numFmtId="0">
      <sharedItems/>
    </cacheField>
    <cacheField name="applicable/habitant/q1_2_client_marche" numFmtId="0">
      <sharedItems/>
    </cacheField>
    <cacheField name="applicable/habitant/applicable_2/c_eau/q2_1_type_source" numFmtId="0">
      <sharedItems/>
    </cacheField>
    <cacheField name="applicable/habitant/applicable_2/c_eau/q2_1_type_source_autre" numFmtId="0">
      <sharedItems/>
    </cacheField>
    <cacheField name="applicable/habitant/applicable_2/c_eau/source_eau" numFmtId="0">
      <sharedItems/>
    </cacheField>
    <cacheField name="applicable/habitant/applicable_2/c_eau/nom_source_eau" numFmtId="0">
      <sharedItems/>
    </cacheField>
    <cacheField name="applicable/habitant/applicable_2/c_eau/source_eau_all" numFmtId="0">
      <sharedItems/>
    </cacheField>
    <cacheField name="applicable/habitant/applicable_2/c_eau/q2_1_type_source_derniere_fois_autre_raison" numFmtId="0">
      <sharedItems/>
    </cacheField>
    <cacheField name="applicable/habitant/applicable_2/c_eau/q2_1_type_source_derniere_fois_autre_raison_autre" numFmtId="0">
      <sharedItems/>
    </cacheField>
    <cacheField name="applicable/habitant/applicable_2/c_eau/q3_1_distance_eau" numFmtId="0">
      <sharedItems/>
    </cacheField>
    <cacheField name="applicable/habitant/applicable_2/c_eau/q2_3_eau_quantite_1gal" numFmtId="0">
      <sharedItems/>
    </cacheField>
    <cacheField name="applicable/habitant/applicable_2/c_eau/nom_unite_autre_eau_1" numFmtId="0">
      <sharedItems/>
    </cacheField>
    <cacheField name="applicable/habitant/applicable_2/c_eau/unite_autre_eau_connue" numFmtId="0">
      <sharedItems/>
    </cacheField>
    <cacheField name="applicable/habitant/applicable_2/c_eau/q_eau_autre/note_autre_unite" numFmtId="0">
      <sharedItems/>
    </cacheField>
    <cacheField name="applicable/habitant/applicable_2/c_eau/q_eau_autre/q2_3_eau_autre_unite" numFmtId="0">
      <sharedItems/>
    </cacheField>
    <cacheField name="applicable/habitant/applicable_2/c_eau/q_eau_autre/nom_unite_autre_eau_2" numFmtId="0">
      <sharedItems/>
    </cacheField>
    <cacheField name="applicable/habitant/applicable_2/c_eau/q_eau_autre/unite_autre_eau_autre" numFmtId="0">
      <sharedItems/>
    </cacheField>
    <cacheField name="applicable/habitant/applicable_2/c_eau/q_eau_autre/q2_3_eau_autre_unite_quantite" numFmtId="0">
      <sharedItems containsMixedTypes="1" containsNumber="1" containsInteger="1" minValue="3" maxValue="3"/>
    </cacheField>
    <cacheField name="applicable/habitant/applicable_2/c_eau/q2_4_prix_eau_connue" numFmtId="0">
      <sharedItems containsMixedTypes="1" containsNumber="1" containsInteger="1" minValue="0" maxValue="125"/>
    </cacheField>
    <cacheField name="applicable/habitant/applicable_2/c_eau/eau_prix_connu" numFmtId="0">
      <sharedItems containsMixedTypes="1" containsNumber="1" minValue="0" maxValue="25"/>
    </cacheField>
    <cacheField name="applicable/habitant/applicable_2/c_eau/q2_4_prix_eau_autre" numFmtId="0">
      <sharedItems containsMixedTypes="1" containsNumber="1" containsInteger="1" minValue="15" maxValue="15"/>
    </cacheField>
    <cacheField name="applicable/habitant/applicable_2/c_eau/eau_prix_unite_converti_1gal" numFmtId="0">
      <sharedItems containsMixedTypes="1" containsNumber="1" containsInteger="1" minValue="5" maxValue="5"/>
    </cacheField>
    <cacheField name="applicable/habitant/applicable_2/d_disponibilite/q3_1_traitement_eau" numFmtId="0">
      <sharedItems/>
    </cacheField>
    <cacheField name="applicable/habitant/applicable_2/d_disponibilite/q3_1_traitement_eau_non" numFmtId="0">
      <sharedItems count="4">
        <s v=""/>
        <s v="Oui, chaque fois"/>
        <s v="Oui, parfois"/>
        <s v="Non, jamais."/>
      </sharedItems>
    </cacheField>
    <cacheField name="applicable/habitant/applicable_2/d_disponibilite/q3_1_ruptures_eau" numFmtId="0">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IMPACT-User" refreshedDate="44553.419835185188" createdVersion="6" refreshedVersion="6" minRefreshableVersion="3" recordCount="106">
  <cacheSource type="worksheet">
    <worksheetSource ref="AY1:AY107" sheet="Processed_Data"/>
  </cacheSource>
  <cacheFields count="1">
    <cacheField name="applicable/marchand/c_produits_food/food_solide/food_solide_marmite/nourriture_farine_ble/q3_3_importe_farine_ble" numFmtId="0">
      <sharedItems count="3">
        <s v="Non"/>
        <s v="Oui"/>
        <s v=""/>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IMPACT-User" refreshedDate="44553.421254513887" createdVersion="6" refreshedVersion="6" minRefreshableVersion="3" recordCount="106">
  <cacheSource type="worksheet">
    <worksheetSource ref="AZ1:AZ107" sheet="Processed_Data"/>
  </cacheSource>
  <cacheFields count="1">
    <cacheField name="applicable/marchand/c_produits_food/food_solide/food_solide_marmite/nourriture_riz/q3_3_importe_riz" numFmtId="0">
      <sharedItems count="3">
        <s v="Oui"/>
        <s v="Non"/>
        <s v=""/>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IMPACT-User" refreshedDate="44553.421852430554" createdVersion="6" refreshedVersion="6" minRefreshableVersion="3" recordCount="106">
  <cacheSource type="worksheet">
    <worksheetSource ref="BA1:BA107" sheet="Processed_Data"/>
  </cacheSource>
  <cacheFields count="1">
    <cacheField name="applicable/marchand/c_produits_food/food_solide/food_solide_marmite/nourriture_mais/q3_3_importe_mais" numFmtId="0">
      <sharedItems count="4">
        <s v="Oui"/>
        <s v=""/>
        <s v="Non"/>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IMPACT-User" refreshedDate="44553.422633796297" createdVersion="6" refreshedVersion="6" minRefreshableVersion="3" recordCount="106">
  <cacheSource type="worksheet">
    <worksheetSource ref="BB1:BB107" sheet="Processed_Data"/>
  </cacheSource>
  <cacheFields count="1">
    <cacheField name="applicable/marchand/c_produits_food/food_solide/food_solide_marmite/nourriture_sucre/q3_3_importe_sucre" numFmtId="0">
      <sharedItems count="2">
        <s v="Oui"/>
        <s v=""/>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IMPACT-User" refreshedDate="44553.423398148145" createdVersion="6" refreshedVersion="6" minRefreshableVersion="3" recordCount="106">
  <cacheSource type="worksheet">
    <worksheetSource ref="BC1:BC107" sheet="Processed_Data"/>
  </cacheSource>
  <cacheFields count="1">
    <cacheField name="applicable/marchand/c_produits_food/food_solide/food_solide_marmite/nourriture_haricot_noir/q3_3_importe_haricot_noir" numFmtId="0">
      <sharedItems count="4">
        <s v="Oui"/>
        <s v="Non"/>
        <s v=""/>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IMPACT-User" refreshedDate="44553.424269444447" createdVersion="6" refreshedVersion="6" minRefreshableVersion="3" recordCount="106">
  <cacheSource type="worksheet">
    <worksheetSource ref="BD1:BD107" sheet="Processed_Data"/>
  </cacheSource>
  <cacheFields count="1">
    <cacheField name="applicable/marchand/c_produits_food/food_solide/food_solide_marmite/nourriture_haricot_rouge/q3_3_importe_haricot_rouge" numFmtId="0">
      <sharedItems count="4">
        <s v=""/>
        <s v="Non"/>
        <s v="Je ne sais pas, je ne souhaite pas répondre"/>
        <s v="Oui"/>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IMPACT-User" refreshedDate="44553.424995254631" createdVersion="6" refreshedVersion="6" minRefreshableVersion="3" recordCount="106">
  <cacheSource type="worksheet">
    <worksheetSource ref="BE1:BE107" sheet="Processed_Data"/>
  </cacheSource>
  <cacheFields count="1">
    <cacheField name="applicable/marchand/c_produits_food/nourriture_huile/q3_3_importe_huile" numFmtId="0">
      <sharedItems count="4">
        <s v="Oui"/>
        <s v="Non"/>
        <s v=""/>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IMPACT-User" refreshedDate="44552.737935069446" createdVersion="6" refreshedVersion="6" minRefreshableVersion="3" recordCount="106">
  <cacheSource type="worksheet">
    <worksheetSource ref="A1:AJ107" sheet="Processed_Data"/>
  </cacheSource>
  <cacheFields count="36">
    <cacheField name="_uuid" numFmtId="0">
      <sharedItems/>
    </cacheField>
    <cacheField name="a_intro/q01_date" numFmtId="14">
      <sharedItems containsSemiMixedTypes="0" containsNonDate="0" containsDate="1" containsString="0" minDate="2021-11-24T00:00:00" maxDate="2021-12-03T00:00:00"/>
    </cacheField>
    <cacheField name="a_intro/q02_organisation" numFmtId="0">
      <sharedItems count="7">
        <s v="ACF"/>
        <s v="GVC"/>
        <s v="Save the Children"/>
        <s v="Croix-Rouge Neerlandaise"/>
        <s v="Concern"/>
        <s v="WFP"/>
        <s v="GOAL"/>
      </sharedItems>
    </cacheField>
    <cacheField name="a_intro/enqueteur" numFmtId="0">
      <sharedItems/>
    </cacheField>
    <cacheField name="a_intro/q04_departement" numFmtId="0">
      <sharedItems count="5">
        <s v="Nord-Ouest"/>
        <s v="Artibonite"/>
        <s v="Sud-Est"/>
        <s v="Ouest"/>
        <s v="Nord"/>
      </sharedItems>
    </cacheField>
    <cacheField name="a_intro/q05_commune" numFmtId="0">
      <sharedItems count="9">
        <s v="Jean Rabel"/>
        <s v="Ennery"/>
        <s v="L'Estère"/>
        <s v="Jacmel"/>
        <s v="Cayes-Jacmel"/>
        <s v="Cité Soleil"/>
        <s v="Cap-Haïtien"/>
        <s v="Limonade"/>
        <s v="Port-au-Prince"/>
      </sharedItems>
    </cacheField>
    <cacheField name="a_intro/commune" numFmtId="0">
      <sharedItems/>
    </cacheField>
    <cacheField name="a_intro/sq06_section_communale" numFmtId="0">
      <sharedItems/>
    </cacheField>
    <cacheField name="a_intro/section_commune" numFmtId="0">
      <sharedItems/>
    </cacheField>
    <cacheField name="a_intro/q06_localite" numFmtId="0">
      <sharedItems/>
    </cacheField>
    <cacheField name="a_intro/q06_localite_autre" numFmtId="0">
      <sharedItems/>
    </cacheField>
    <cacheField name="a_intro/q07_marche" numFmtId="0">
      <sharedItems/>
    </cacheField>
    <cacheField name="a_intro/marche_conu" numFmtId="0">
      <sharedItems/>
    </cacheField>
    <cacheField name="a_intro/marche" numFmtId="0">
      <sharedItems/>
    </cacheField>
    <cacheField name="a_intro/q07_2_marche_zone" numFmtId="0">
      <sharedItems count="2">
        <s v="Milieu rural"/>
        <s v="Milieu urbain"/>
      </sharedItems>
    </cacheField>
    <cacheField name="a_intro/q00_type_enquete" numFmtId="0">
      <sharedItems/>
    </cacheField>
    <cacheField name="a_intro/q010_sexe" numFmtId="0">
      <sharedItems/>
    </cacheField>
    <cacheField name="applicable/marchand/b_magasin/q1_1_magain_type" numFmtId="0">
      <sharedItems/>
    </cacheField>
    <cacheField name="farine_prix" numFmtId="0">
      <sharedItems containsMixedTypes="1" containsNumber="1" minValue="100" maxValue="300"/>
    </cacheField>
    <cacheField name="riz_prix" numFmtId="1">
      <sharedItems containsMixedTypes="1" containsNumber="1" minValue="96.153846153846104" maxValue="384.230769230769"/>
    </cacheField>
    <cacheField name="mais_prix" numFmtId="1">
      <sharedItems containsMixedTypes="1" containsNumber="1" minValue="86.956521739130395" maxValue="434.34782608695599"/>
    </cacheField>
    <cacheField name="sucre_prix" numFmtId="1">
      <sharedItems containsMixedTypes="1" containsNumber="1" minValue="41.379310344827502" maxValue="344.48275862068903"/>
    </cacheField>
    <cacheField name="haricot_noir_prix" numFmtId="1">
      <sharedItems containsMixedTypes="1" containsNumber="1" minValue="145.833333333333" maxValue="312.5"/>
    </cacheField>
    <cacheField name="haricot_rouge_prix" numFmtId="0">
      <sharedItems containsMixedTypes="1" containsNumber="1" minValue="250" maxValue="312.5"/>
    </cacheField>
    <cacheField name="huile_prix" numFmtId="0">
      <sharedItems containsBlank="1" containsMixedTypes="1" containsNumber="1" containsInteger="1" minValue="450" maxValue="1350"/>
    </cacheField>
    <cacheField name="savon_lessive_prix" numFmtId="0">
      <sharedItems containsMixedTypes="1" containsNumber="1" containsInteger="1" minValue="30" maxValue="60"/>
    </cacheField>
    <cacheField name="brosse_dent_prix" numFmtId="0">
      <sharedItems containsMixedTypes="1" containsNumber="1" containsInteger="1" minValue="0" maxValue="50"/>
    </cacheField>
    <cacheField name="papier_toilette_prix" numFmtId="0">
      <sharedItems containsMixedTypes="1" containsNumber="1" containsInteger="1" minValue="20" maxValue="50"/>
    </cacheField>
    <cacheField name="savon_mains_prix" numFmtId="0">
      <sharedItems containsMixedTypes="1" containsNumber="1" containsInteger="1" minValue="15" maxValue="75"/>
    </cacheField>
    <cacheField name="dentifrice_prix" numFmtId="0">
      <sharedItems containsMixedTypes="1" containsNumber="1" minValue="62.3333333333333" maxValue="400"/>
    </cacheField>
    <cacheField name="serv_hygieniques_prix" numFmtId="0">
      <sharedItems containsMixedTypes="1" containsNumber="1" containsInteger="1" minValue="50" maxValue="125"/>
    </cacheField>
    <cacheField name="chlore_grain_prix" numFmtId="0">
      <sharedItems containsMixedTypes="1" containsNumber="1" containsInteger="1" minValue="5" maxValue="50"/>
    </cacheField>
    <cacheField name="eau_prix" numFmtId="0">
      <sharedItems containsMixedTypes="1" containsNumber="1" minValue="0" maxValue="25"/>
    </cacheField>
    <cacheField name="q7_1_prix_charbon" numFmtId="0">
      <sharedItems containsMixedTypes="1" containsNumber="1" containsInteger="1" minValue="50" maxValue="150"/>
    </cacheField>
    <cacheField name="q7_2_prix_bassine" numFmtId="0">
      <sharedItems containsMixedTypes="1" containsNumber="1" containsInteger="1" minValue="200" maxValue="500"/>
    </cacheField>
    <cacheField name="applicable/marchand/d_produits_eha/eponge/q7_2_prix_eponge" numFmtId="0">
      <sharedItems containsMixedTypes="1" containsNumber="1" containsInteger="1" minValue="25" maxValue="50"/>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r:id="rId1" refreshedBy="IMPACT-User" refreshedDate="44553.425940162037" createdVersion="6" refreshedVersion="6" minRefreshableVersion="3" recordCount="106">
  <cacheSource type="worksheet">
    <worksheetSource ref="BF1:BF107" sheet="Processed_Data"/>
  </cacheSource>
  <cacheFields count="1">
    <cacheField name="applicable/marchand/d_produits_eha/savon_lessive/q3_3_importe_savon_lessive" numFmtId="0">
      <sharedItems count="3">
        <s v=""/>
        <s v="Non"/>
        <s v="Oui"/>
      </sharedItems>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r:id="rId1" refreshedBy="IMPACT-User" refreshedDate="44553.426413310182" createdVersion="6" refreshedVersion="6" minRefreshableVersion="3" recordCount="106">
  <cacheSource type="worksheet">
    <worksheetSource ref="BG1:BG107" sheet="Processed_Data"/>
  </cacheSource>
  <cacheFields count="1">
    <cacheField name="applicable/marchand/d_produits_eha/brosse_dent/q3_3_importe_brosse_dent" numFmtId="0">
      <sharedItems count="4">
        <s v=""/>
        <s v="Non"/>
        <s v="Oui"/>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r:id="rId1" refreshedBy="IMPACT-User" refreshedDate="44553.426978356481" createdVersion="6" refreshedVersion="6" minRefreshableVersion="3" recordCount="106">
  <cacheSource type="worksheet">
    <worksheetSource ref="BH1:BH107" sheet="Processed_Data"/>
  </cacheSource>
  <cacheFields count="1">
    <cacheField name="applicable/marchand/d_produits_eha/papier_toilette/q3_3_importe_papier_toilette" numFmtId="0">
      <sharedItems count="4">
        <s v=""/>
        <s v="Oui"/>
        <s v="Non"/>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IMPACT-User" refreshedDate="44553.427563425925" createdVersion="6" refreshedVersion="6" minRefreshableVersion="3" recordCount="106">
  <cacheSource type="worksheet">
    <worksheetSource ref="BI1:BI107" sheet="Processed_Data"/>
  </cacheSource>
  <cacheFields count="1">
    <cacheField name="applicable/marchand/d_produits_eha/savon_mains/q3_3_importe_savon_mains" numFmtId="0">
      <sharedItems count="4">
        <s v=""/>
        <s v="Non"/>
        <s v="Oui"/>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r:id="rId1" refreshedBy="IMPACT-User" refreshedDate="44553.428056018522" createdVersion="6" refreshedVersion="6" minRefreshableVersion="3" recordCount="106">
  <cacheSource type="worksheet">
    <worksheetSource ref="BJ1:BJ107" sheet="Processed_Data"/>
  </cacheSource>
  <cacheFields count="1">
    <cacheField name="applicable/marchand/d_produits_eha/dentrifrice/q3_3_importe_dentrifrice" numFmtId="0">
      <sharedItems count="3">
        <s v=""/>
        <s v="Non"/>
        <s v="Oui"/>
      </sharedItems>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r:id="rId1" refreshedBy="IMPACT-User" refreshedDate="44553.428743634257" createdVersion="6" refreshedVersion="6" minRefreshableVersion="3" recordCount="106">
  <cacheSource type="worksheet">
    <worksheetSource ref="BK1:BK107" sheet="Processed_Data"/>
  </cacheSource>
  <cacheFields count="1">
    <cacheField name="applicable/marchand/d_produits_eha/serviettes_hygieniques/q3_3_importe_serviettes_hygieniques" numFmtId="0">
      <sharedItems count="3">
        <s v=""/>
        <s v="Non"/>
        <s v="Oui"/>
      </sharedItems>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IMPACT-User" refreshedDate="44553.429579745367" createdVersion="6" refreshedVersion="6" minRefreshableVersion="3" recordCount="106">
  <cacheSource type="worksheet">
    <worksheetSource ref="BL1:BL107" sheet="Processed_Data"/>
  </cacheSource>
  <cacheFields count="1">
    <cacheField name="applicable/marchand/d_produits_eha/chlore_en_grain/q3_3_importe_chlore_grain" numFmtId="0">
      <sharedItems count="3">
        <s v=""/>
        <s v="Oui"/>
        <s v="Non"/>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r:id="rId1" refreshedBy="IMPACT-User" refreshedDate="44553.464255902778" createdVersion="6" refreshedVersion="6" minRefreshableVersion="3" recordCount="106">
  <cacheSource type="worksheet">
    <worksheetSource ref="CA1:CA107" sheet="Processed_Data"/>
  </cacheSource>
  <cacheFields count="1">
    <cacheField name="applicable/marchand/c_produits_food/q4_1_ruptures_nourriture" numFmtId="0">
      <sharedItems count="4">
        <s v="Oui"/>
        <s v="Non"/>
        <s v=""/>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r:id="rId1" refreshedBy="IMPACT-User" refreshedDate="44553.465376967593" createdVersion="6" refreshedVersion="6" minRefreshableVersion="3" recordCount="106">
  <cacheSource type="worksheet">
    <worksheetSource ref="BN1:CP107" sheet="Processed_Data"/>
  </cacheSource>
  <cacheFields count="29">
    <cacheField name="applicable/marchand/c_produits_food/food_solide/food_solide_marmite/nourriture_riz/q3_2_prix_bas_marmite_riz" numFmtId="0">
      <sharedItems containsMixedTypes="1" containsNumber="1" containsInteger="1" minValue="0" maxValue="650"/>
    </cacheField>
    <cacheField name="applicable/marchand/c_produits_food/food_solide/food_solide_marmite/nourriture_mais/q3_2_prix_bas_autre_mais_mais" numFmtId="0">
      <sharedItems containsMixedTypes="1" containsNumber="1" containsInteger="1" minValue="200" maxValue="400"/>
    </cacheField>
    <cacheField name="applicable/marchand/c_produits_food/food_solide/food_solide_marmite/nourriture_sucre/q3_2_prix_bas_autre_sucre_sucre" numFmtId="0">
      <sharedItems containsMixedTypes="1" containsNumber="1" minValue="300" maxValue="600"/>
    </cacheField>
    <cacheField name="applicable/marchand/c_produits_food/food_solide/food_solide_marmite/nourriture_haricot_noir/q3_2_prix_bas_autre_haricot_noir" numFmtId="0">
      <sharedItems containsMixedTypes="1" containsNumber="1" containsInteger="1" minValue="350" maxValue="750"/>
    </cacheField>
    <cacheField name="applicable/marchand/c_produits_food/food_solide/food_solide_marmite/nourriture_haricot_rouge/q3_2_prix_bas_kg_haricot_rouge" numFmtId="0">
      <sharedItems containsMixedTypes="1" containsNumber="1" containsInteger="1" minValue="600" maxValue="750"/>
    </cacheField>
    <cacheField name="applicable/marchand/c_produits_food/nourriture_huile/q3_1_unite_huile" numFmtId="0">
      <sharedItems/>
    </cacheField>
    <cacheField name="applicable/marchand/c_produits_food/nourriture_huile/q3_2_prix_bas_gal_huile" numFmtId="0">
      <sharedItems containsMixedTypes="1" containsNumber="1" containsInteger="1" minValue="450" maxValue="1500"/>
    </cacheField>
    <cacheField name="applicable/marchand/c_produits_food/nourriture_huile/nourriture_huile_autreunite/note_huile_autreunite" numFmtId="0">
      <sharedItems/>
    </cacheField>
    <cacheField name="applicable/marchand/c_produits_food/nourriture_huile/nourriture_huile_autreunite/q3_1_2_unites_autre_huile" numFmtId="0">
      <sharedItems/>
    </cacheField>
    <cacheField name="applicable/marchand/c_produits_food/nourriture_huile/nourriture_huile_autreunite/nom_unite_autre_huile" numFmtId="0">
      <sharedItems/>
    </cacheField>
    <cacheField name="applicable/marchand/c_produits_food/nourriture_huile/nourriture_huile_autreunite/unite_autre_huile_connue" numFmtId="0">
      <sharedItems/>
    </cacheField>
    <cacheField name="applicable/marchand/c_produits_food/nourriture_huile/nourriture_huile_autreunite/q3_1_3_poids_unite_autre_huile" numFmtId="0">
      <sharedItems containsMixedTypes="1" containsNumber="1" minValue="10" maxValue="300"/>
    </cacheField>
    <cacheField name="applicable/marchand/c_produits_food/nourriture_huile/q3_2_prix_bas_autre_huile_huile" numFmtId="0">
      <sharedItems containsMixedTypes="1" containsNumber="1" containsInteger="1" minValue="12" maxValue="300"/>
    </cacheField>
    <cacheField name="applicable/marchand/c_produits_food/q4_1_ruptures_nourriture" numFmtId="0">
      <sharedItems/>
    </cacheField>
    <cacheField name="applicable/marchand/c_produits_food/q4_2_raison_rupture_nourriture" numFmtId="0">
      <sharedItems/>
    </cacheField>
    <cacheField name="applicable/marchand/c_produits_food/q4_2_raison_rupture_nourriture/taux_echange" numFmtId="0">
      <sharedItems containsMixedTypes="1" containsNumber="1" containsInteger="1" minValue="0" maxValue="1"/>
    </cacheField>
    <cacheField name="applicable/marchand/c_produits_food/q4_2_raison_rupture_nourriture/probleme_transport" numFmtId="0">
      <sharedItems containsMixedTypes="1" containsNumber="1" containsInteger="1" minValue="0" maxValue="1"/>
    </cacheField>
    <cacheField name="applicable/marchand/c_produits_food/q4_2_raison_rupture_nourriture/catastrophe" numFmtId="0">
      <sharedItems containsMixedTypes="1" containsNumber="1" containsInteger="1" minValue="0" maxValue="1"/>
    </cacheField>
    <cacheField name="applicable/marchand/c_produits_food/q4_2_raison_rupture_nourriture/pas_saison" numFmtId="0">
      <sharedItems containsMixedTypes="1" containsNumber="1" containsInteger="1" minValue="0" maxValue="0"/>
    </cacheField>
    <cacheField name="applicable/marchand/c_produits_food/q4_2_raison_rupture_nourriture/trop_cher" numFmtId="0">
      <sharedItems containsMixedTypes="1" containsNumber="1" containsInteger="1" minValue="0" maxValue="1"/>
    </cacheField>
    <cacheField name="applicable/marchand/c_produits_food/q4_2_raison_rupture_nourriture/pas_assez_argent" numFmtId="0">
      <sharedItems containsMixedTypes="1" containsNumber="1" containsInteger="1" minValue="0" maxValue="1"/>
    </cacheField>
    <cacheField name="applicable/marchand/c_produits_food/q4_2_raison_rupture_nourriture/temps" numFmtId="0">
      <sharedItems containsMixedTypes="1" containsNumber="1" containsInteger="1" minValue="0" maxValue="1"/>
    </cacheField>
    <cacheField name="applicable/marchand/c_produits_food/q4_2_raison_rupture_nourriture/indisponible_f" numFmtId="0">
      <sharedItems containsMixedTypes="1" containsNumber="1" containsInteger="1" minValue="0" maxValue="1"/>
    </cacheField>
    <cacheField name="applicable/marchand/c_produits_food/q4_2_raison_rupture_nourriture/relation_f" numFmtId="0">
      <sharedItems containsMixedTypes="1" containsNumber="1" containsInteger="1" minValue="0" maxValue="0"/>
    </cacheField>
    <cacheField name="applicable/marchand/c_produits_food/q4_2_raison_rupture_nourriture/pas_voulu" numFmtId="0">
      <sharedItems containsMixedTypes="1" containsNumber="1" containsInteger="1" minValue="0" maxValue="0"/>
    </cacheField>
    <cacheField name="applicable/marchand/c_produits_food/q4_2_raison_rupture_nourriture/epuise_demande" numFmtId="0">
      <sharedItems containsMixedTypes="1" containsNumber="1" containsInteger="1" minValue="0" maxValue="1"/>
    </cacheField>
    <cacheField name="applicable/marchand/c_produits_food/q4_2_raison_rupture_nourriture/epuise_appro" numFmtId="0">
      <sharedItems containsMixedTypes="1" containsNumber="1" containsInteger="1" minValue="0" maxValue="1"/>
    </cacheField>
    <cacheField name="applicable/marchand/c_produits_food/q4_2_raison_rupture_nourriture/autre" numFmtId="0">
      <sharedItems containsMixedTypes="1" containsNumber="1" containsInteger="1" minValue="0" maxValue="0"/>
    </cacheField>
    <cacheField name="applicable/marchand/c_produits_food/q4_2_raison_rupture_nourriture/nsnr"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r:id="rId1" refreshedBy="IMPACT-User" refreshedDate="44553.476925115741" createdVersion="6" refreshedVersion="6" minRefreshableVersion="3" recordCount="106">
  <cacheSource type="worksheet">
    <worksheetSource ref="BN1:CY107" sheet="Processed_Data"/>
  </cacheSource>
  <cacheFields count="38">
    <cacheField name="applicable/marchand/c_produits_food/food_solide/food_solide_marmite/nourriture_riz/q3_2_prix_bas_marmite_riz" numFmtId="0">
      <sharedItems containsMixedTypes="1" containsNumber="1" containsInteger="1" minValue="0" maxValue="650"/>
    </cacheField>
    <cacheField name="applicable/marchand/c_produits_food/food_solide/food_solide_marmite/nourriture_mais/q3_2_prix_bas_autre_mais_mais" numFmtId="0">
      <sharedItems containsMixedTypes="1" containsNumber="1" containsInteger="1" minValue="200" maxValue="400"/>
    </cacheField>
    <cacheField name="applicable/marchand/c_produits_food/food_solide/food_solide_marmite/nourriture_sucre/q3_2_prix_bas_autre_sucre_sucre" numFmtId="0">
      <sharedItems containsMixedTypes="1" containsNumber="1" minValue="300" maxValue="600"/>
    </cacheField>
    <cacheField name="applicable/marchand/c_produits_food/food_solide/food_solide_marmite/nourriture_haricot_noir/q3_2_prix_bas_autre_haricot_noir" numFmtId="0">
      <sharedItems containsMixedTypes="1" containsNumber="1" containsInteger="1" minValue="350" maxValue="750"/>
    </cacheField>
    <cacheField name="applicable/marchand/c_produits_food/food_solide/food_solide_marmite/nourriture_haricot_rouge/q3_2_prix_bas_kg_haricot_rouge" numFmtId="0">
      <sharedItems containsMixedTypes="1" containsNumber="1" containsInteger="1" minValue="600" maxValue="750"/>
    </cacheField>
    <cacheField name="applicable/marchand/c_produits_food/nourriture_huile/q3_1_unite_huile" numFmtId="0">
      <sharedItems/>
    </cacheField>
    <cacheField name="applicable/marchand/c_produits_food/nourriture_huile/q3_2_prix_bas_gal_huile" numFmtId="0">
      <sharedItems containsMixedTypes="1" containsNumber="1" containsInteger="1" minValue="450" maxValue="1500"/>
    </cacheField>
    <cacheField name="applicable/marchand/c_produits_food/nourriture_huile/nourriture_huile_autreunite/note_huile_autreunite" numFmtId="0">
      <sharedItems/>
    </cacheField>
    <cacheField name="applicable/marchand/c_produits_food/nourriture_huile/nourriture_huile_autreunite/q3_1_2_unites_autre_huile" numFmtId="0">
      <sharedItems/>
    </cacheField>
    <cacheField name="applicable/marchand/c_produits_food/nourriture_huile/nourriture_huile_autreunite/nom_unite_autre_huile" numFmtId="0">
      <sharedItems/>
    </cacheField>
    <cacheField name="applicable/marchand/c_produits_food/nourriture_huile/nourriture_huile_autreunite/unite_autre_huile_connue" numFmtId="0">
      <sharedItems/>
    </cacheField>
    <cacheField name="applicable/marchand/c_produits_food/nourriture_huile/nourriture_huile_autreunite/q3_1_3_poids_unite_autre_huile" numFmtId="0">
      <sharedItems containsMixedTypes="1" containsNumber="1" minValue="10" maxValue="300"/>
    </cacheField>
    <cacheField name="applicable/marchand/c_produits_food/nourriture_huile/q3_2_prix_bas_autre_huile_huile" numFmtId="0">
      <sharedItems containsMixedTypes="1" containsNumber="1" containsInteger="1" minValue="12" maxValue="300"/>
    </cacheField>
    <cacheField name="applicable/marchand/c_produits_food/q4_1_ruptures_nourriture" numFmtId="0">
      <sharedItems/>
    </cacheField>
    <cacheField name="applicable/marchand/c_produits_food/q4_2_raison_rupture_nourriture" numFmtId="0">
      <sharedItems/>
    </cacheField>
    <cacheField name="applicable/marchand/c_produits_food/q4_2_raison_rupture_nourriture/taux_echange" numFmtId="0">
      <sharedItems containsMixedTypes="1" containsNumber="1" containsInteger="1" minValue="0" maxValue="1"/>
    </cacheField>
    <cacheField name="applicable/marchand/c_produits_food/q4_2_raison_rupture_nourriture/probleme_transport" numFmtId="0">
      <sharedItems containsMixedTypes="1" containsNumber="1" containsInteger="1" minValue="0" maxValue="1"/>
    </cacheField>
    <cacheField name="applicable/marchand/c_produits_food/q4_2_raison_rupture_nourriture/catastrophe" numFmtId="0">
      <sharedItems containsMixedTypes="1" containsNumber="1" containsInteger="1" minValue="0" maxValue="1"/>
    </cacheField>
    <cacheField name="applicable/marchand/c_produits_food/q4_2_raison_rupture_nourriture/pas_saison" numFmtId="0">
      <sharedItems containsMixedTypes="1" containsNumber="1" containsInteger="1" minValue="0" maxValue="0"/>
    </cacheField>
    <cacheField name="applicable/marchand/c_produits_food/q4_2_raison_rupture_nourriture/trop_cher" numFmtId="0">
      <sharedItems containsMixedTypes="1" containsNumber="1" containsInteger="1" minValue="0" maxValue="1"/>
    </cacheField>
    <cacheField name="applicable/marchand/c_produits_food/q4_2_raison_rupture_nourriture/pas_assez_argent" numFmtId="0">
      <sharedItems containsMixedTypes="1" containsNumber="1" containsInteger="1" minValue="0" maxValue="1"/>
    </cacheField>
    <cacheField name="applicable/marchand/c_produits_food/q4_2_raison_rupture_nourriture/temps" numFmtId="0">
      <sharedItems containsMixedTypes="1" containsNumber="1" containsInteger="1" minValue="0" maxValue="1"/>
    </cacheField>
    <cacheField name="applicable/marchand/c_produits_food/q4_2_raison_rupture_nourriture/indisponible_f" numFmtId="0">
      <sharedItems containsMixedTypes="1" containsNumber="1" containsInteger="1" minValue="0" maxValue="1"/>
    </cacheField>
    <cacheField name="applicable/marchand/c_produits_food/q4_2_raison_rupture_nourriture/relation_f" numFmtId="0">
      <sharedItems containsMixedTypes="1" containsNumber="1" containsInteger="1" minValue="0" maxValue="0"/>
    </cacheField>
    <cacheField name="applicable/marchand/c_produits_food/q4_2_raison_rupture_nourriture/pas_voulu" numFmtId="0">
      <sharedItems containsMixedTypes="1" containsNumber="1" containsInteger="1" minValue="0" maxValue="0"/>
    </cacheField>
    <cacheField name="applicable/marchand/c_produits_food/q4_2_raison_rupture_nourriture/epuise_demande" numFmtId="0">
      <sharedItems containsMixedTypes="1" containsNumber="1" containsInteger="1" minValue="0" maxValue="1"/>
    </cacheField>
    <cacheField name="applicable/marchand/c_produits_food/q4_2_raison_rupture_nourriture/epuise_appro" numFmtId="0">
      <sharedItems containsMixedTypes="1" containsNumber="1" containsInteger="1" minValue="0" maxValue="1"/>
    </cacheField>
    <cacheField name="applicable/marchand/c_produits_food/q4_2_raison_rupture_nourriture/autre" numFmtId="0">
      <sharedItems containsMixedTypes="1" containsNumber="1" containsInteger="1" minValue="0" maxValue="0"/>
    </cacheField>
    <cacheField name="applicable/marchand/c_produits_food/q4_2_raison_rupture_nourriture/nsnr" numFmtId="0">
      <sharedItems containsMixedTypes="1" containsNumber="1" containsInteger="1" minValue="0" maxValue="0"/>
    </cacheField>
    <cacheField name="applicable/marchand/c_produits_food/q4_3_produits_rupture_nourriture" numFmtId="0">
      <sharedItems/>
    </cacheField>
    <cacheField name="applicable/marchand/c_produits_food/q4_3_produits_rupture_nourriture/farine_ble" numFmtId="0">
      <sharedItems containsMixedTypes="1" containsNumber="1" containsInteger="1" minValue="0" maxValue="1"/>
    </cacheField>
    <cacheField name="applicable/marchand/c_produits_food/q4_3_produits_rupture_nourriture/riz" numFmtId="0">
      <sharedItems containsMixedTypes="1" containsNumber="1" containsInteger="1" minValue="0" maxValue="1"/>
    </cacheField>
    <cacheField name="applicable/marchand/c_produits_food/q4_3_produits_rupture_nourriture/mais" numFmtId="0">
      <sharedItems containsMixedTypes="1" containsNumber="1" containsInteger="1" minValue="0" maxValue="1"/>
    </cacheField>
    <cacheField name="applicable/marchand/c_produits_food/q4_3_produits_rupture_nourriture/sucre" numFmtId="0">
      <sharedItems containsMixedTypes="1" containsNumber="1" containsInteger="1" minValue="0" maxValue="1"/>
    </cacheField>
    <cacheField name="applicable/marchand/c_produits_food/q4_3_produits_rupture_nourriture/haricot_noir" numFmtId="0">
      <sharedItems containsMixedTypes="1" containsNumber="1" containsInteger="1" minValue="0" maxValue="1"/>
    </cacheField>
    <cacheField name="applicable/marchand/c_produits_food/q4_3_produits_rupture_nourriture/haricot_rouge" numFmtId="0">
      <sharedItems containsMixedTypes="1" containsNumber="1" containsInteger="1" minValue="0" maxValue="1"/>
    </cacheField>
    <cacheField name="applicable/marchand/c_produits_food/q4_3_produits_rupture_nourriture/huile" numFmtId="0">
      <sharedItems containsMixedTypes="1" containsNumber="1" containsInteger="1" minValue="0" maxValue="1"/>
    </cacheField>
    <cacheField name="applicable/marchand/c_produits_food/q4_3_produits_rupture_nourriture/aucun" numFmtId="0">
      <sharedItems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IMPACT-User" refreshedDate="44553.319608449077" createdVersion="6" refreshedVersion="6" minRefreshableVersion="3" recordCount="106">
  <cacheSource type="worksheet">
    <worksheetSource ref="Q1:Q107" sheet="Processed_Data"/>
  </cacheSource>
  <cacheFields count="1">
    <cacheField name="a_intro/q010_sexe" numFmtId="0">
      <sharedItems count="2">
        <s v="Femme"/>
        <s v="Homme"/>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r:id="rId1" refreshedBy="IMPACT-User" refreshedDate="44553.483214467589" createdVersion="6" refreshedVersion="6" minRefreshableVersion="3" recordCount="106">
  <cacheSource type="worksheet">
    <worksheetSource ref="DD1:DD107" sheet="Processed_Data"/>
  </cacheSource>
  <cacheFields count="1">
    <cacheField name="applicable/marchand/c_produits_food/nourriture_fournisseur/q4_4_origin_fourniseur_nourriture" numFmtId="0">
      <sharedItems count="3">
        <s v="Oui"/>
        <s v=""/>
        <s v="Non"/>
      </sharedItems>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r:id="rId1" refreshedBy="IMPACT-User" refreshedDate="44553.484450578704" createdVersion="6" refreshedVersion="6" minRefreshableVersion="3" recordCount="106">
  <cacheSource type="worksheet">
    <worksheetSource ref="DF1:DF107" sheet="Processed_Data"/>
  </cacheSource>
  <cacheFields count="1">
    <cacheField name="applicable/marchand/c_produits_food/nourriture_fournisseur/meme_dep_food" numFmtId="0">
      <sharedItems count="3">
        <s v="Meme"/>
        <s v=""/>
        <s v="Différent"/>
      </sharedItems>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r:id="rId1" refreshedBy="IMPACT-User" refreshedDate="44553.486192824072" createdVersion="6" refreshedVersion="6" minRefreshableVersion="3" recordCount="106">
  <cacheSource type="worksheet">
    <worksheetSource ref="BN1:DF107" sheet="Processed_Data"/>
  </cacheSource>
  <cacheFields count="43">
    <cacheField name="applicable/marchand/c_produits_food/food_solide/food_solide_marmite/nourriture_riz/q3_2_prix_bas_marmite_riz" numFmtId="0">
      <sharedItems containsMixedTypes="1" containsNumber="1" containsInteger="1" minValue="0" maxValue="650"/>
    </cacheField>
    <cacheField name="applicable/marchand/c_produits_food/food_solide/food_solide_marmite/nourriture_mais/q3_2_prix_bas_autre_mais_mais" numFmtId="0">
      <sharedItems containsMixedTypes="1" containsNumber="1" containsInteger="1" minValue="200" maxValue="400"/>
    </cacheField>
    <cacheField name="applicable/marchand/c_produits_food/food_solide/food_solide_marmite/nourriture_sucre/q3_2_prix_bas_autre_sucre_sucre" numFmtId="0">
      <sharedItems containsMixedTypes="1" containsNumber="1" minValue="300" maxValue="600"/>
    </cacheField>
    <cacheField name="applicable/marchand/c_produits_food/food_solide/food_solide_marmite/nourriture_haricot_noir/q3_2_prix_bas_autre_haricot_noir" numFmtId="0">
      <sharedItems containsMixedTypes="1" containsNumber="1" containsInteger="1" minValue="350" maxValue="750"/>
    </cacheField>
    <cacheField name="applicable/marchand/c_produits_food/food_solide/food_solide_marmite/nourriture_haricot_rouge/q3_2_prix_bas_kg_haricot_rouge" numFmtId="0">
      <sharedItems containsMixedTypes="1" containsNumber="1" containsInteger="1" minValue="600" maxValue="750"/>
    </cacheField>
    <cacheField name="applicable/marchand/c_produits_food/nourriture_huile/q3_1_unite_huile" numFmtId="0">
      <sharedItems/>
    </cacheField>
    <cacheField name="applicable/marchand/c_produits_food/nourriture_huile/q3_2_prix_bas_gal_huile" numFmtId="0">
      <sharedItems containsMixedTypes="1" containsNumber="1" containsInteger="1" minValue="450" maxValue="1500"/>
    </cacheField>
    <cacheField name="applicable/marchand/c_produits_food/nourriture_huile/nourriture_huile_autreunite/note_huile_autreunite" numFmtId="0">
      <sharedItems/>
    </cacheField>
    <cacheField name="applicable/marchand/c_produits_food/nourriture_huile/nourriture_huile_autreunite/q3_1_2_unites_autre_huile" numFmtId="0">
      <sharedItems/>
    </cacheField>
    <cacheField name="applicable/marchand/c_produits_food/nourriture_huile/nourriture_huile_autreunite/nom_unite_autre_huile" numFmtId="0">
      <sharedItems/>
    </cacheField>
    <cacheField name="applicable/marchand/c_produits_food/nourriture_huile/nourriture_huile_autreunite/unite_autre_huile_connue" numFmtId="0">
      <sharedItems/>
    </cacheField>
    <cacheField name="applicable/marchand/c_produits_food/nourriture_huile/nourriture_huile_autreunite/q3_1_3_poids_unite_autre_huile" numFmtId="0">
      <sharedItems containsMixedTypes="1" containsNumber="1" minValue="10" maxValue="300"/>
    </cacheField>
    <cacheField name="applicable/marchand/c_produits_food/nourriture_huile/q3_2_prix_bas_autre_huile_huile" numFmtId="0">
      <sharedItems containsMixedTypes="1" containsNumber="1" containsInteger="1" minValue="12" maxValue="300"/>
    </cacheField>
    <cacheField name="applicable/marchand/c_produits_food/q4_1_ruptures_nourriture" numFmtId="0">
      <sharedItems/>
    </cacheField>
    <cacheField name="applicable/marchand/c_produits_food/q4_2_raison_rupture_nourriture" numFmtId="0">
      <sharedItems/>
    </cacheField>
    <cacheField name="applicable/marchand/c_produits_food/q4_2_raison_rupture_nourriture/taux_echange" numFmtId="0">
      <sharedItems containsMixedTypes="1" containsNumber="1" containsInteger="1" minValue="0" maxValue="1"/>
    </cacheField>
    <cacheField name="applicable/marchand/c_produits_food/q4_2_raison_rupture_nourriture/probleme_transport" numFmtId="0">
      <sharedItems containsMixedTypes="1" containsNumber="1" containsInteger="1" minValue="0" maxValue="1"/>
    </cacheField>
    <cacheField name="applicable/marchand/c_produits_food/q4_2_raison_rupture_nourriture/catastrophe" numFmtId="0">
      <sharedItems containsMixedTypes="1" containsNumber="1" containsInteger="1" minValue="0" maxValue="1"/>
    </cacheField>
    <cacheField name="applicable/marchand/c_produits_food/q4_2_raison_rupture_nourriture/pas_saison" numFmtId="0">
      <sharedItems containsMixedTypes="1" containsNumber="1" containsInteger="1" minValue="0" maxValue="0"/>
    </cacheField>
    <cacheField name="applicable/marchand/c_produits_food/q4_2_raison_rupture_nourriture/trop_cher" numFmtId="0">
      <sharedItems containsMixedTypes="1" containsNumber="1" containsInteger="1" minValue="0" maxValue="1"/>
    </cacheField>
    <cacheField name="applicable/marchand/c_produits_food/q4_2_raison_rupture_nourriture/pas_assez_argent" numFmtId="0">
      <sharedItems containsMixedTypes="1" containsNumber="1" containsInteger="1" minValue="0" maxValue="1"/>
    </cacheField>
    <cacheField name="applicable/marchand/c_produits_food/q4_2_raison_rupture_nourriture/temps" numFmtId="0">
      <sharedItems containsMixedTypes="1" containsNumber="1" containsInteger="1" minValue="0" maxValue="1"/>
    </cacheField>
    <cacheField name="applicable/marchand/c_produits_food/q4_2_raison_rupture_nourriture/indisponible_f" numFmtId="0">
      <sharedItems containsMixedTypes="1" containsNumber="1" containsInteger="1" minValue="0" maxValue="1"/>
    </cacheField>
    <cacheField name="applicable/marchand/c_produits_food/q4_2_raison_rupture_nourriture/relation_f" numFmtId="0">
      <sharedItems containsMixedTypes="1" containsNumber="1" containsInteger="1" minValue="0" maxValue="0"/>
    </cacheField>
    <cacheField name="applicable/marchand/c_produits_food/q4_2_raison_rupture_nourriture/pas_voulu" numFmtId="0">
      <sharedItems containsMixedTypes="1" containsNumber="1" containsInteger="1" minValue="0" maxValue="0"/>
    </cacheField>
    <cacheField name="applicable/marchand/c_produits_food/q4_2_raison_rupture_nourriture/epuise_demande" numFmtId="0">
      <sharedItems containsMixedTypes="1" containsNumber="1" containsInteger="1" minValue="0" maxValue="1"/>
    </cacheField>
    <cacheField name="applicable/marchand/c_produits_food/q4_2_raison_rupture_nourriture/epuise_appro" numFmtId="0">
      <sharedItems containsMixedTypes="1" containsNumber="1" containsInteger="1" minValue="0" maxValue="1"/>
    </cacheField>
    <cacheField name="applicable/marchand/c_produits_food/q4_2_raison_rupture_nourriture/autre" numFmtId="0">
      <sharedItems containsMixedTypes="1" containsNumber="1" containsInteger="1" minValue="0" maxValue="0"/>
    </cacheField>
    <cacheField name="applicable/marchand/c_produits_food/q4_2_raison_rupture_nourriture/nsnr" numFmtId="0">
      <sharedItems containsMixedTypes="1" containsNumber="1" containsInteger="1" minValue="0" maxValue="0"/>
    </cacheField>
    <cacheField name="applicable/marchand/c_produits_food/q4_3_produits_rupture_nourriture" numFmtId="0">
      <sharedItems/>
    </cacheField>
    <cacheField name="applicable/marchand/c_produits_food/q4_3_produits_rupture_nourriture/farine_ble" numFmtId="0">
      <sharedItems containsMixedTypes="1" containsNumber="1" containsInteger="1" minValue="0" maxValue="1"/>
    </cacheField>
    <cacheField name="applicable/marchand/c_produits_food/q4_3_produits_rupture_nourriture/riz" numFmtId="0">
      <sharedItems containsMixedTypes="1" containsNumber="1" containsInteger="1" minValue="0" maxValue="1"/>
    </cacheField>
    <cacheField name="applicable/marchand/c_produits_food/q4_3_produits_rupture_nourriture/mais" numFmtId="0">
      <sharedItems containsMixedTypes="1" containsNumber="1" containsInteger="1" minValue="0" maxValue="1"/>
    </cacheField>
    <cacheField name="applicable/marchand/c_produits_food/q4_3_produits_rupture_nourriture/sucre" numFmtId="0">
      <sharedItems containsMixedTypes="1" containsNumber="1" containsInteger="1" minValue="0" maxValue="1"/>
    </cacheField>
    <cacheField name="applicable/marchand/c_produits_food/q4_3_produits_rupture_nourriture/haricot_noir" numFmtId="0">
      <sharedItems containsMixedTypes="1" containsNumber="1" containsInteger="1" minValue="0" maxValue="1"/>
    </cacheField>
    <cacheField name="applicable/marchand/c_produits_food/q4_3_produits_rupture_nourriture/haricot_rouge" numFmtId="0">
      <sharedItems containsMixedTypes="1" containsNumber="1" containsInteger="1" minValue="0" maxValue="1"/>
    </cacheField>
    <cacheField name="applicable/marchand/c_produits_food/q4_3_produits_rupture_nourriture/huile" numFmtId="0">
      <sharedItems containsMixedTypes="1" containsNumber="1" containsInteger="1" minValue="0" maxValue="1"/>
    </cacheField>
    <cacheField name="applicable/marchand/c_produits_food/q4_3_produits_rupture_nourriture/aucun" numFmtId="0">
      <sharedItems containsMixedTypes="1" containsNumber="1" containsInteger="1" minValue="0" maxValue="1"/>
    </cacheField>
    <cacheField name="applicable/marchand/c_produits_food/q4_4_credit_fournisseur_nourriture" numFmtId="0">
      <sharedItems/>
    </cacheField>
    <cacheField name="applicable/marchand/c_produits_food/q4_4_capacite_stock_nourriture" numFmtId="0">
      <sharedItems/>
    </cacheField>
    <cacheField name="applicable/marchand/c_produits_food/nourriture_fournisseur/q4_4_origin_fourniseur_nourriture" numFmtId="0">
      <sharedItems/>
    </cacheField>
    <cacheField name="applicable/marchand/c_produits_food/nourriture_fournisseur/q4_5_1_departement_fourniseur_nourriture" numFmtId="0">
      <sharedItems count="6">
        <s v="Nord-Ouest"/>
        <s v="Artibonite"/>
        <s v=""/>
        <s v="Ouest"/>
        <s v="Sud-Est"/>
        <s v="Nord"/>
      </sharedItems>
    </cacheField>
    <cacheField name="applicable/marchand/c_produits_food/nourriture_fournisseur/meme_dep_food" numFmtId="0">
      <sharedItems count="3">
        <s v="Meme"/>
        <s v=""/>
        <s v="Différent"/>
      </sharedItems>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r:id="rId1" refreshedBy="IMPACT-User" refreshedDate="44553.49732534722" createdVersion="6" refreshedVersion="6" minRefreshableVersion="3" recordCount="106">
  <cacheSource type="worksheet">
    <worksheetSource ref="CZ1:DH107" sheet="Processed_Data"/>
  </cacheSource>
  <cacheFields count="8">
    <cacheField name="a_intro/q04_departement" numFmtId="0">
      <sharedItems count="5">
        <s v="Nord-Ouest"/>
        <s v="Artibonite"/>
        <s v="Sud-Est"/>
        <s v="Ouest"/>
        <s v="Nord"/>
      </sharedItems>
    </cacheField>
    <cacheField name="applicable/marchand/c_produits_food/q4_4_credit_fournisseur_nourriture" numFmtId="0">
      <sharedItems/>
    </cacheField>
    <cacheField name="applicable/marchand/c_produits_food/q4_4_capacite_stock_nourriture" numFmtId="0">
      <sharedItems/>
    </cacheField>
    <cacheField name="applicable/marchand/c_produits_food/nourriture_fournisseur/q4_4_origin_fourniseur_nourriture" numFmtId="0">
      <sharedItems/>
    </cacheField>
    <cacheField name="applicable/marchand/c_produits_food/nourriture_fournisseur/q4_5_1_departement_fourniseur_nourriture" numFmtId="0">
      <sharedItems/>
    </cacheField>
    <cacheField name="applicable/marchand/c_produits_food/nourriture_fournisseur/meme_dep_food" numFmtId="0">
      <sharedItems/>
    </cacheField>
    <cacheField name="applicable/marchand/c_produits_food/nourriture_fournisseur/q4_5_2_commune_fourniseur_nourriture" numFmtId="0">
      <sharedItems count="10">
        <s v="Port-de-Paix"/>
        <s v="L'Estère"/>
        <s v=""/>
        <s v="Gonaïves"/>
        <s v="Cité Soleil"/>
        <s v="Port-au-Prince"/>
        <s v="Jacmel"/>
        <s v="Je ne sais pas, je ne souhaite pas répondre"/>
        <s v="Cap-Haïtien"/>
        <s v="Limonade"/>
      </sharedItems>
    </cacheField>
    <cacheField name="applicable/marchand/c_produits_food/nourriture_fournisseur/meme_com_food" numFmtId="0">
      <sharedItems count="3">
        <s v="Différent"/>
        <s v=""/>
        <s v="Meme"/>
      </sharedItems>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r:id="rId1" refreshedBy="IMPACT-User" refreshedDate="44557.365829861112" createdVersion="6" refreshedVersion="6" minRefreshableVersion="3" recordCount="106">
  <cacheSource type="worksheet">
    <worksheetSource ref="BN1:DB107" sheet="Processed_Data"/>
  </cacheSource>
  <cacheFields count="40">
    <cacheField name="applicable/marchand/c_produits_food/food_solide/food_solide_marmite/nourriture_riz/q3_2_prix_bas_marmite_riz" numFmtId="0">
      <sharedItems containsMixedTypes="1" containsNumber="1" containsInteger="1" minValue="0" maxValue="650"/>
    </cacheField>
    <cacheField name="applicable/marchand/c_produits_food/food_solide/food_solide_marmite/nourriture_mais/q3_2_prix_bas_autre_mais_mais" numFmtId="0">
      <sharedItems containsMixedTypes="1" containsNumber="1" containsInteger="1" minValue="200" maxValue="400"/>
    </cacheField>
    <cacheField name="applicable/marchand/c_produits_food/food_solide/food_solide_marmite/nourriture_sucre/q3_2_prix_bas_autre_sucre_sucre" numFmtId="0">
      <sharedItems containsMixedTypes="1" containsNumber="1" minValue="300" maxValue="600"/>
    </cacheField>
    <cacheField name="applicable/marchand/c_produits_food/food_solide/food_solide_marmite/nourriture_haricot_noir/q3_2_prix_bas_autre_haricot_noir" numFmtId="0">
      <sharedItems containsMixedTypes="1" containsNumber="1" containsInteger="1" minValue="350" maxValue="750"/>
    </cacheField>
    <cacheField name="applicable/marchand/c_produits_food/food_solide/food_solide_marmite/nourriture_haricot_rouge/q3_2_prix_bas_kg_haricot_rouge" numFmtId="0">
      <sharedItems containsMixedTypes="1" containsNumber="1" containsInteger="1" minValue="600" maxValue="750"/>
    </cacheField>
    <cacheField name="applicable/marchand/c_produits_food/nourriture_huile/q3_1_unite_huile" numFmtId="0">
      <sharedItems/>
    </cacheField>
    <cacheField name="applicable/marchand/c_produits_food/nourriture_huile/q3_2_prix_bas_gal_huile" numFmtId="0">
      <sharedItems containsMixedTypes="1" containsNumber="1" containsInteger="1" minValue="450" maxValue="1500"/>
    </cacheField>
    <cacheField name="applicable/marchand/c_produits_food/nourriture_huile/nourriture_huile_autreunite/note_huile_autreunite" numFmtId="0">
      <sharedItems/>
    </cacheField>
    <cacheField name="applicable/marchand/c_produits_food/nourriture_huile/nourriture_huile_autreunite/q3_1_2_unites_autre_huile" numFmtId="0">
      <sharedItems/>
    </cacheField>
    <cacheField name="applicable/marchand/c_produits_food/nourriture_huile/nourriture_huile_autreunite/nom_unite_autre_huile" numFmtId="0">
      <sharedItems/>
    </cacheField>
    <cacheField name="applicable/marchand/c_produits_food/nourriture_huile/nourriture_huile_autreunite/unite_autre_huile_connue" numFmtId="0">
      <sharedItems/>
    </cacheField>
    <cacheField name="applicable/marchand/c_produits_food/nourriture_huile/nourriture_huile_autreunite/q3_1_3_poids_unite_autre_huile" numFmtId="0">
      <sharedItems containsMixedTypes="1" containsNumber="1" minValue="10" maxValue="300"/>
    </cacheField>
    <cacheField name="applicable/marchand/c_produits_food/nourriture_huile/q3_2_prix_bas_autre_huile_huile" numFmtId="0">
      <sharedItems containsMixedTypes="1" containsNumber="1" containsInteger="1" minValue="12" maxValue="300"/>
    </cacheField>
    <cacheField name="applicable/marchand/c_produits_food/q4_1_ruptures_nourriture" numFmtId="0">
      <sharedItems/>
    </cacheField>
    <cacheField name="applicable/marchand/c_produits_food/q4_2_raison_rupture_nourriture" numFmtId="0">
      <sharedItems/>
    </cacheField>
    <cacheField name="applicable/marchand/c_produits_food/q4_2_raison_rupture_nourriture/taux_echange" numFmtId="0">
      <sharedItems containsMixedTypes="1" containsNumber="1" containsInteger="1" minValue="0" maxValue="1"/>
    </cacheField>
    <cacheField name="applicable/marchand/c_produits_food/q4_2_raison_rupture_nourriture/probleme_transport" numFmtId="0">
      <sharedItems containsMixedTypes="1" containsNumber="1" containsInteger="1" minValue="0" maxValue="1"/>
    </cacheField>
    <cacheField name="applicable/marchand/c_produits_food/q4_2_raison_rupture_nourriture/catastrophe" numFmtId="0">
      <sharedItems containsMixedTypes="1" containsNumber="1" containsInteger="1" minValue="0" maxValue="1"/>
    </cacheField>
    <cacheField name="applicable/marchand/c_produits_food/q4_2_raison_rupture_nourriture/pas_saison" numFmtId="0">
      <sharedItems containsMixedTypes="1" containsNumber="1" containsInteger="1" minValue="0" maxValue="0"/>
    </cacheField>
    <cacheField name="applicable/marchand/c_produits_food/q4_2_raison_rupture_nourriture/trop_cher" numFmtId="0">
      <sharedItems containsMixedTypes="1" containsNumber="1" containsInteger="1" minValue="0" maxValue="1"/>
    </cacheField>
    <cacheField name="applicable/marchand/c_produits_food/q4_2_raison_rupture_nourriture/pas_assez_argent" numFmtId="0">
      <sharedItems containsMixedTypes="1" containsNumber="1" containsInteger="1" minValue="0" maxValue="1"/>
    </cacheField>
    <cacheField name="applicable/marchand/c_produits_food/q4_2_raison_rupture_nourriture/temps" numFmtId="0">
      <sharedItems containsMixedTypes="1" containsNumber="1" containsInteger="1" minValue="0" maxValue="1"/>
    </cacheField>
    <cacheField name="applicable/marchand/c_produits_food/q4_2_raison_rupture_nourriture/indisponible_f" numFmtId="0">
      <sharedItems containsMixedTypes="1" containsNumber="1" containsInteger="1" minValue="0" maxValue="1"/>
    </cacheField>
    <cacheField name="applicable/marchand/c_produits_food/q4_2_raison_rupture_nourriture/relation_f" numFmtId="0">
      <sharedItems containsMixedTypes="1" containsNumber="1" containsInteger="1" minValue="0" maxValue="0"/>
    </cacheField>
    <cacheField name="applicable/marchand/c_produits_food/q4_2_raison_rupture_nourriture/pas_voulu" numFmtId="0">
      <sharedItems containsMixedTypes="1" containsNumber="1" containsInteger="1" minValue="0" maxValue="0"/>
    </cacheField>
    <cacheField name="applicable/marchand/c_produits_food/q4_2_raison_rupture_nourriture/epuise_demande" numFmtId="0">
      <sharedItems containsMixedTypes="1" containsNumber="1" containsInteger="1" minValue="0" maxValue="1"/>
    </cacheField>
    <cacheField name="applicable/marchand/c_produits_food/q4_2_raison_rupture_nourriture/epuise_appro" numFmtId="0">
      <sharedItems containsMixedTypes="1" containsNumber="1" containsInteger="1" minValue="0" maxValue="1"/>
    </cacheField>
    <cacheField name="applicable/marchand/c_produits_food/q4_2_raison_rupture_nourriture/autre" numFmtId="0">
      <sharedItems containsMixedTypes="1" containsNumber="1" containsInteger="1" minValue="0" maxValue="0"/>
    </cacheField>
    <cacheField name="applicable/marchand/c_produits_food/q4_2_raison_rupture_nourriture/nsnr" numFmtId="0">
      <sharedItems containsMixedTypes="1" containsNumber="1" containsInteger="1" minValue="0" maxValue="0"/>
    </cacheField>
    <cacheField name="applicable/marchand/c_produits_food/q4_3_produits_rupture_nourriture" numFmtId="0">
      <sharedItems/>
    </cacheField>
    <cacheField name="applicable/marchand/c_produits_food/q4_3_produits_rupture_nourriture/farine_ble" numFmtId="0">
      <sharedItems containsMixedTypes="1" containsNumber="1" containsInteger="1" minValue="0" maxValue="1"/>
    </cacheField>
    <cacheField name="applicable/marchand/c_produits_food/q4_3_produits_rupture_nourriture/riz" numFmtId="0">
      <sharedItems containsMixedTypes="1" containsNumber="1" containsInteger="1" minValue="0" maxValue="1"/>
    </cacheField>
    <cacheField name="applicable/marchand/c_produits_food/q4_3_produits_rupture_nourriture/mais" numFmtId="0">
      <sharedItems containsMixedTypes="1" containsNumber="1" containsInteger="1" minValue="0" maxValue="1"/>
    </cacheField>
    <cacheField name="applicable/marchand/c_produits_food/q4_3_produits_rupture_nourriture/sucre" numFmtId="0">
      <sharedItems containsMixedTypes="1" containsNumber="1" containsInteger="1" minValue="0" maxValue="1"/>
    </cacheField>
    <cacheField name="applicable/marchand/c_produits_food/q4_3_produits_rupture_nourriture/haricot_noir" numFmtId="0">
      <sharedItems containsMixedTypes="1" containsNumber="1" containsInteger="1" minValue="0" maxValue="1"/>
    </cacheField>
    <cacheField name="applicable/marchand/c_produits_food/q4_3_produits_rupture_nourriture/haricot_rouge" numFmtId="0">
      <sharedItems containsMixedTypes="1" containsNumber="1" containsInteger="1" minValue="0" maxValue="1"/>
    </cacheField>
    <cacheField name="applicable/marchand/c_produits_food/q4_3_produits_rupture_nourriture/huile" numFmtId="0">
      <sharedItems containsMixedTypes="1" containsNumber="1" containsInteger="1" minValue="0" maxValue="1"/>
    </cacheField>
    <cacheField name="applicable/marchand/c_produits_food/q4_3_produits_rupture_nourriture/aucun" numFmtId="0">
      <sharedItems containsMixedTypes="1" containsNumber="1" containsInteger="1" minValue="0" maxValue="1"/>
    </cacheField>
    <cacheField name="a_intro/q04_departement" numFmtId="0">
      <sharedItems/>
    </cacheField>
    <cacheField name="applicable/marchand/c_produits_food/q4_4_credit_fournisseur_nourriture" numFmtId="0">
      <sharedItems count="4">
        <s v="Oui"/>
        <s v="Non"/>
        <s v=""/>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r:id="rId1" refreshedBy="IMPACT-User" refreshedDate="44557.368318287037" createdVersion="6" refreshedVersion="6" minRefreshableVersion="3" recordCount="106">
  <cacheSource type="worksheet">
    <worksheetSource ref="BN1:DC107" sheet="Processed_Data"/>
  </cacheSource>
  <cacheFields count="41">
    <cacheField name="applicable/marchand/c_produits_food/food_solide/food_solide_marmite/nourriture_riz/q3_2_prix_bas_marmite_riz" numFmtId="0">
      <sharedItems containsMixedTypes="1" containsNumber="1" containsInteger="1" minValue="0" maxValue="650"/>
    </cacheField>
    <cacheField name="applicable/marchand/c_produits_food/food_solide/food_solide_marmite/nourriture_mais/q3_2_prix_bas_autre_mais_mais" numFmtId="0">
      <sharedItems containsMixedTypes="1" containsNumber="1" containsInteger="1" minValue="200" maxValue="400"/>
    </cacheField>
    <cacheField name="applicable/marchand/c_produits_food/food_solide/food_solide_marmite/nourriture_sucre/q3_2_prix_bas_autre_sucre_sucre" numFmtId="0">
      <sharedItems containsMixedTypes="1" containsNumber="1" minValue="300" maxValue="600"/>
    </cacheField>
    <cacheField name="applicable/marchand/c_produits_food/food_solide/food_solide_marmite/nourriture_haricot_noir/q3_2_prix_bas_autre_haricot_noir" numFmtId="0">
      <sharedItems containsMixedTypes="1" containsNumber="1" containsInteger="1" minValue="350" maxValue="750"/>
    </cacheField>
    <cacheField name="applicable/marchand/c_produits_food/food_solide/food_solide_marmite/nourriture_haricot_rouge/q3_2_prix_bas_kg_haricot_rouge" numFmtId="0">
      <sharedItems containsMixedTypes="1" containsNumber="1" containsInteger="1" minValue="600" maxValue="750"/>
    </cacheField>
    <cacheField name="applicable/marchand/c_produits_food/nourriture_huile/q3_1_unite_huile" numFmtId="0">
      <sharedItems/>
    </cacheField>
    <cacheField name="applicable/marchand/c_produits_food/nourriture_huile/q3_2_prix_bas_gal_huile" numFmtId="0">
      <sharedItems containsMixedTypes="1" containsNumber="1" containsInteger="1" minValue="450" maxValue="1500"/>
    </cacheField>
    <cacheField name="applicable/marchand/c_produits_food/nourriture_huile/nourriture_huile_autreunite/note_huile_autreunite" numFmtId="0">
      <sharedItems/>
    </cacheField>
    <cacheField name="applicable/marchand/c_produits_food/nourriture_huile/nourriture_huile_autreunite/q3_1_2_unites_autre_huile" numFmtId="0">
      <sharedItems/>
    </cacheField>
    <cacheField name="applicable/marchand/c_produits_food/nourriture_huile/nourriture_huile_autreunite/nom_unite_autre_huile" numFmtId="0">
      <sharedItems/>
    </cacheField>
    <cacheField name="applicable/marchand/c_produits_food/nourriture_huile/nourriture_huile_autreunite/unite_autre_huile_connue" numFmtId="0">
      <sharedItems/>
    </cacheField>
    <cacheField name="applicable/marchand/c_produits_food/nourriture_huile/nourriture_huile_autreunite/q3_1_3_poids_unite_autre_huile" numFmtId="0">
      <sharedItems containsMixedTypes="1" containsNumber="1" minValue="10" maxValue="300"/>
    </cacheField>
    <cacheField name="applicable/marchand/c_produits_food/nourriture_huile/q3_2_prix_bas_autre_huile_huile" numFmtId="0">
      <sharedItems containsMixedTypes="1" containsNumber="1" containsInteger="1" minValue="12" maxValue="300"/>
    </cacheField>
    <cacheField name="applicable/marchand/c_produits_food/q4_1_ruptures_nourriture" numFmtId="0">
      <sharedItems/>
    </cacheField>
    <cacheField name="applicable/marchand/c_produits_food/q4_2_raison_rupture_nourriture" numFmtId="0">
      <sharedItems/>
    </cacheField>
    <cacheField name="applicable/marchand/c_produits_food/q4_2_raison_rupture_nourriture/taux_echange" numFmtId="0">
      <sharedItems containsMixedTypes="1" containsNumber="1" containsInteger="1" minValue="0" maxValue="1"/>
    </cacheField>
    <cacheField name="applicable/marchand/c_produits_food/q4_2_raison_rupture_nourriture/probleme_transport" numFmtId="0">
      <sharedItems containsMixedTypes="1" containsNumber="1" containsInteger="1" minValue="0" maxValue="1"/>
    </cacheField>
    <cacheField name="applicable/marchand/c_produits_food/q4_2_raison_rupture_nourriture/catastrophe" numFmtId="0">
      <sharedItems containsMixedTypes="1" containsNumber="1" containsInteger="1" minValue="0" maxValue="1"/>
    </cacheField>
    <cacheField name="applicable/marchand/c_produits_food/q4_2_raison_rupture_nourriture/pas_saison" numFmtId="0">
      <sharedItems containsMixedTypes="1" containsNumber="1" containsInteger="1" minValue="0" maxValue="0"/>
    </cacheField>
    <cacheField name="applicable/marchand/c_produits_food/q4_2_raison_rupture_nourriture/trop_cher" numFmtId="0">
      <sharedItems containsMixedTypes="1" containsNumber="1" containsInteger="1" minValue="0" maxValue="1"/>
    </cacheField>
    <cacheField name="applicable/marchand/c_produits_food/q4_2_raison_rupture_nourriture/pas_assez_argent" numFmtId="0">
      <sharedItems containsMixedTypes="1" containsNumber="1" containsInteger="1" minValue="0" maxValue="1"/>
    </cacheField>
    <cacheField name="applicable/marchand/c_produits_food/q4_2_raison_rupture_nourriture/temps" numFmtId="0">
      <sharedItems containsMixedTypes="1" containsNumber="1" containsInteger="1" minValue="0" maxValue="1"/>
    </cacheField>
    <cacheField name="applicable/marchand/c_produits_food/q4_2_raison_rupture_nourriture/indisponible_f" numFmtId="0">
      <sharedItems containsMixedTypes="1" containsNumber="1" containsInteger="1" minValue="0" maxValue="1"/>
    </cacheField>
    <cacheField name="applicable/marchand/c_produits_food/q4_2_raison_rupture_nourriture/relation_f" numFmtId="0">
      <sharedItems containsMixedTypes="1" containsNumber="1" containsInteger="1" minValue="0" maxValue="0"/>
    </cacheField>
    <cacheField name="applicable/marchand/c_produits_food/q4_2_raison_rupture_nourriture/pas_voulu" numFmtId="0">
      <sharedItems containsMixedTypes="1" containsNumber="1" containsInteger="1" minValue="0" maxValue="0"/>
    </cacheField>
    <cacheField name="applicable/marchand/c_produits_food/q4_2_raison_rupture_nourriture/epuise_demande" numFmtId="0">
      <sharedItems containsMixedTypes="1" containsNumber="1" containsInteger="1" minValue="0" maxValue="1"/>
    </cacheField>
    <cacheField name="applicable/marchand/c_produits_food/q4_2_raison_rupture_nourriture/epuise_appro" numFmtId="0">
      <sharedItems containsMixedTypes="1" containsNumber="1" containsInteger="1" minValue="0" maxValue="1"/>
    </cacheField>
    <cacheField name="applicable/marchand/c_produits_food/q4_2_raison_rupture_nourriture/autre" numFmtId="0">
      <sharedItems containsMixedTypes="1" containsNumber="1" containsInteger="1" minValue="0" maxValue="0"/>
    </cacheField>
    <cacheField name="applicable/marchand/c_produits_food/q4_2_raison_rupture_nourriture/nsnr" numFmtId="0">
      <sharedItems containsMixedTypes="1" containsNumber="1" containsInteger="1" minValue="0" maxValue="0"/>
    </cacheField>
    <cacheField name="applicable/marchand/c_produits_food/q4_3_produits_rupture_nourriture" numFmtId="0">
      <sharedItems/>
    </cacheField>
    <cacheField name="applicable/marchand/c_produits_food/q4_3_produits_rupture_nourriture/farine_ble" numFmtId="0">
      <sharedItems containsMixedTypes="1" containsNumber="1" containsInteger="1" minValue="0" maxValue="1"/>
    </cacheField>
    <cacheField name="applicable/marchand/c_produits_food/q4_3_produits_rupture_nourriture/riz" numFmtId="0">
      <sharedItems containsMixedTypes="1" containsNumber="1" containsInteger="1" minValue="0" maxValue="1"/>
    </cacheField>
    <cacheField name="applicable/marchand/c_produits_food/q4_3_produits_rupture_nourriture/mais" numFmtId="0">
      <sharedItems containsMixedTypes="1" containsNumber="1" containsInteger="1" minValue="0" maxValue="1"/>
    </cacheField>
    <cacheField name="applicable/marchand/c_produits_food/q4_3_produits_rupture_nourriture/sucre" numFmtId="0">
      <sharedItems containsMixedTypes="1" containsNumber="1" containsInteger="1" minValue="0" maxValue="1"/>
    </cacheField>
    <cacheField name="applicable/marchand/c_produits_food/q4_3_produits_rupture_nourriture/haricot_noir" numFmtId="0">
      <sharedItems containsMixedTypes="1" containsNumber="1" containsInteger="1" minValue="0" maxValue="1"/>
    </cacheField>
    <cacheField name="applicable/marchand/c_produits_food/q4_3_produits_rupture_nourriture/haricot_rouge" numFmtId="0">
      <sharedItems containsMixedTypes="1" containsNumber="1" containsInteger="1" minValue="0" maxValue="1"/>
    </cacheField>
    <cacheField name="applicable/marchand/c_produits_food/q4_3_produits_rupture_nourriture/huile" numFmtId="0">
      <sharedItems containsMixedTypes="1" containsNumber="1" containsInteger="1" minValue="0" maxValue="1"/>
    </cacheField>
    <cacheField name="applicable/marchand/c_produits_food/q4_3_produits_rupture_nourriture/aucun" numFmtId="0">
      <sharedItems containsMixedTypes="1" containsNumber="1" containsInteger="1" minValue="0" maxValue="1"/>
    </cacheField>
    <cacheField name="a_intro/q04_departement" numFmtId="0">
      <sharedItems/>
    </cacheField>
    <cacheField name="applicable/marchand/c_produits_food/q4_4_credit_fournisseur_nourriture" numFmtId="0">
      <sharedItems/>
    </cacheField>
    <cacheField name="applicable/marchand/c_produits_food/q4_4_capacite_stock_nourriture" numFmtId="0">
      <sharedItems count="4">
        <s v="Oui"/>
        <s v="Non"/>
        <s v=""/>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r:id="rId1" refreshedBy="IMPACT-User" refreshedDate="44557.375344560183" createdVersion="6" refreshedVersion="6" minRefreshableVersion="3" recordCount="106">
  <cacheSource type="worksheet">
    <worksheetSource ref="CZ1:DB107" sheet="Processed_Data"/>
  </cacheSource>
  <cacheFields count="3">
    <cacheField name="a_intro/q04_departement" numFmtId="0">
      <sharedItems count="5">
        <s v="Nord-Ouest"/>
        <s v="Artibonite"/>
        <s v="Sud-Est"/>
        <s v="Ouest"/>
        <s v="Nord"/>
      </sharedItems>
    </cacheField>
    <cacheField name="a_intro/q07_2_marche_zone" numFmtId="0">
      <sharedItems count="2">
        <s v="Milieu rural"/>
        <s v="Milieu urbain"/>
      </sharedItems>
    </cacheField>
    <cacheField name="applicable/marchand/c_produits_food/q4_4_credit_fournisseur_nourriture" numFmtId="0">
      <sharedItems count="4">
        <s v="Oui"/>
        <s v="Non"/>
        <s v=""/>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r:id="rId1" refreshedBy="IMPACT-User" refreshedDate="44557.383725810185" createdVersion="6" refreshedVersion="6" minRefreshableVersion="3" recordCount="107">
  <cacheSource type="worksheet">
    <worksheetSource ref="DK1:DK1048576" sheet="Processed_Data"/>
  </cacheSource>
  <cacheFields count="1">
    <cacheField name="applicable/marchand/d_produits_eha/q4_1_ruptures_eha" numFmtId="0">
      <sharedItems containsBlank="1" count="5">
        <s v=""/>
        <s v="Non"/>
        <s v="Oui"/>
        <s v="Je ne sais pas, je ne souhaite pas répondre"/>
        <m/>
      </sharedItems>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r:id="rId1" refreshedBy="IMPACT-User" refreshedDate="44557.385859027781" createdVersion="6" refreshedVersion="6" minRefreshableVersion="3" recordCount="106">
  <cacheSource type="worksheet">
    <worksheetSource ref="DL1:DY107" sheet="Processed_Data"/>
  </cacheSource>
  <cacheFields count="14">
    <cacheField name="applicable/marchand/d_produits_eha/q4_2_raison_rupture_eha" numFmtId="0">
      <sharedItems/>
    </cacheField>
    <cacheField name="applicable/marchand/d_produits_eha/q4_2_raison_rupture_eha/taux_echange" numFmtId="0">
      <sharedItems containsMixedTypes="1" containsNumber="1" containsInteger="1" minValue="0" maxValue="1"/>
    </cacheField>
    <cacheField name="applicable/marchand/d_produits_eha/q4_2_raison_rupture_eha/probleme_transport" numFmtId="0">
      <sharedItems containsMixedTypes="1" containsNumber="1" containsInteger="1" minValue="0" maxValue="1"/>
    </cacheField>
    <cacheField name="applicable/marchand/d_produits_eha/q4_2_raison_rupture_eha/catastrophe" numFmtId="0">
      <sharedItems containsMixedTypes="1" containsNumber="1" containsInteger="1" minValue="0" maxValue="1"/>
    </cacheField>
    <cacheField name="applicable/marchand/d_produits_eha/q4_2_raison_rupture_eha/trop_cher" numFmtId="0">
      <sharedItems containsMixedTypes="1" containsNumber="1" containsInteger="1" minValue="0" maxValue="1"/>
    </cacheField>
    <cacheField name="applicable/marchand/d_produits_eha/q4_2_raison_rupture_eha/pas_assez_argent" numFmtId="0">
      <sharedItems containsMixedTypes="1" containsNumber="1" containsInteger="1" minValue="0" maxValue="1"/>
    </cacheField>
    <cacheField name="applicable/marchand/d_produits_eha/q4_2_raison_rupture_eha/stockage" numFmtId="0">
      <sharedItems containsMixedTypes="1" containsNumber="1" containsInteger="1" minValue="0" maxValue="0"/>
    </cacheField>
    <cacheField name="applicable/marchand/d_produits_eha/q4_2_raison_rupture_eha/indisponible_f" numFmtId="0">
      <sharedItems containsMixedTypes="1" containsNumber="1" containsInteger="1" minValue="0" maxValue="0"/>
    </cacheField>
    <cacheField name="applicable/marchand/d_produits_eha/q4_2_raison_rupture_eha/relation_f" numFmtId="0">
      <sharedItems containsMixedTypes="1" containsNumber="1" containsInteger="1" minValue="0" maxValue="0"/>
    </cacheField>
    <cacheField name="applicable/marchand/d_produits_eha/q4_2_raison_rupture_eha/pas_voulu" numFmtId="0">
      <sharedItems containsMixedTypes="1" containsNumber="1" containsInteger="1" minValue="0" maxValue="0"/>
    </cacheField>
    <cacheField name="applicable/marchand/d_produits_eha/q4_2_raison_rupture_eha/epuise" numFmtId="0">
      <sharedItems containsMixedTypes="1" containsNumber="1" containsInteger="1" minValue="0" maxValue="0"/>
    </cacheField>
    <cacheField name="applicable/marchand/d_produits_eha/q4_2_raison_rupture_eha/epuise_appro" numFmtId="0">
      <sharedItems containsMixedTypes="1" containsNumber="1" containsInteger="1" minValue="0" maxValue="0"/>
    </cacheField>
    <cacheField name="applicable/marchand/d_produits_eha/q4_2_raison_rupture_eha/autre" numFmtId="0">
      <sharedItems containsMixedTypes="1" containsNumber="1" containsInteger="1" minValue="0" maxValue="1"/>
    </cacheField>
    <cacheField name="applicable/marchand/d_produits_eha/q4_2_raison_rupture_eha/nsnr" numFmtId="0">
      <sharedItems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r:id="rId1" refreshedBy="IMPACT-User" refreshedDate="44557.394304629626" createdVersion="6" refreshedVersion="6" minRefreshableVersion="3" recordCount="106">
  <cacheSource type="worksheet">
    <worksheetSource ref="EA1:EL107" sheet="Processed_Data"/>
  </cacheSource>
  <cacheFields count="12">
    <cacheField name="applicable/marchand/d_produits_eha/q4_3_produits_rupture_eha" numFmtId="0">
      <sharedItems/>
    </cacheField>
    <cacheField name="applicable/marchand/d_produits_eha/q4_3_produits_rupture_eha/savon_lessive" numFmtId="0">
      <sharedItems containsMixedTypes="1" containsNumber="1" containsInteger="1" minValue="0" maxValue="1"/>
    </cacheField>
    <cacheField name="applicable/marchand/d_produits_eha/q4_3_produits_rupture_eha/brosse_dent" numFmtId="0">
      <sharedItems containsMixedTypes="1" containsNumber="1" containsInteger="1" minValue="0" maxValue="1"/>
    </cacheField>
    <cacheField name="applicable/marchand/d_produits_eha/q4_3_produits_rupture_eha/dentrifrice" numFmtId="0">
      <sharedItems containsMixedTypes="1" containsNumber="1" containsInteger="1" minValue="0" maxValue="1"/>
    </cacheField>
    <cacheField name="applicable/marchand/d_produits_eha/q4_3_produits_rupture_eha/papier_toilette" numFmtId="0">
      <sharedItems containsMixedTypes="1" containsNumber="1" containsInteger="1" minValue="0" maxValue="1"/>
    </cacheField>
    <cacheField name="applicable/marchand/d_produits_eha/q4_3_produits_rupture_eha/serviettes_hygieniques" numFmtId="0">
      <sharedItems containsMixedTypes="1" containsNumber="1" containsInteger="1" minValue="0" maxValue="1"/>
    </cacheField>
    <cacheField name="applicable/marchand/d_produits_eha/q4_3_produits_rupture_eha/chlore_grain" numFmtId="0">
      <sharedItems containsMixedTypes="1" containsNumber="1" containsInteger="1" minValue="0" maxValue="1"/>
    </cacheField>
    <cacheField name="applicable/marchand/d_produits_eha/q4_3_produits_rupture_eha/savon_mains" numFmtId="0">
      <sharedItems containsMixedTypes="1" containsNumber="1" containsInteger="1" minValue="0" maxValue="1"/>
    </cacheField>
    <cacheField name="applicable/marchand/d_produits_eha/q4_3_produits_rupture_eha/bokit" numFmtId="0">
      <sharedItems containsMixedTypes="1" containsNumber="1" containsInteger="1" minValue="0" maxValue="1"/>
    </cacheField>
    <cacheField name="applicable/marchand/d_produits_eha/q4_3_produits_rupture_eha/bassine" numFmtId="0">
      <sharedItems containsMixedTypes="1" containsNumber="1" containsInteger="1" minValue="0" maxValue="1"/>
    </cacheField>
    <cacheField name="applicable/marchand/d_produits_eha/q4_3_produits_rupture_eha/eponge" numFmtId="0">
      <sharedItems containsMixedTypes="1" containsNumber="1" containsInteger="1" minValue="0" maxValue="0"/>
    </cacheField>
    <cacheField name="applicable/marchand/d_produits_eha/q4_3_produits_rupture_eha/aucun"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IMPACT-User" refreshedDate="44553.32076574074" createdVersion="6" refreshedVersion="6" minRefreshableVersion="3" recordCount="106">
  <cacheSource type="worksheet">
    <worksheetSource ref="A1:R107" sheet="Processed_Data"/>
  </cacheSource>
  <cacheFields count="18">
    <cacheField name="_uuid" numFmtId="0">
      <sharedItems/>
    </cacheField>
    <cacheField name="a_intro/q01_date" numFmtId="14">
      <sharedItems containsSemiMixedTypes="0" containsNonDate="0" containsDate="1" containsString="0" minDate="2021-11-24T00:00:00" maxDate="2021-12-03T00:00:00"/>
    </cacheField>
    <cacheField name="a_intro/q02_organisation" numFmtId="0">
      <sharedItems/>
    </cacheField>
    <cacheField name="a_intro/enqueteur" numFmtId="0">
      <sharedItems/>
    </cacheField>
    <cacheField name="a_intro/q04_departement" numFmtId="0">
      <sharedItems/>
    </cacheField>
    <cacheField name="a_intro/q05_commune" numFmtId="0">
      <sharedItems/>
    </cacheField>
    <cacheField name="a_intro/commune" numFmtId="0">
      <sharedItems/>
    </cacheField>
    <cacheField name="a_intro/sq06_section_communale" numFmtId="0">
      <sharedItems/>
    </cacheField>
    <cacheField name="a_intro/section_commune" numFmtId="0">
      <sharedItems/>
    </cacheField>
    <cacheField name="a_intro/q06_localite" numFmtId="0">
      <sharedItems/>
    </cacheField>
    <cacheField name="a_intro/q06_localite_autre" numFmtId="0">
      <sharedItems/>
    </cacheField>
    <cacheField name="a_intro/q07_marche" numFmtId="0">
      <sharedItems/>
    </cacheField>
    <cacheField name="a_intro/marche_conu" numFmtId="0">
      <sharedItems/>
    </cacheField>
    <cacheField name="a_intro/marche" numFmtId="0">
      <sharedItems/>
    </cacheField>
    <cacheField name="a_intro/q07_2_marche_zone" numFmtId="0">
      <sharedItems/>
    </cacheField>
    <cacheField name="a_intro/q00_type_enquete" numFmtId="0">
      <sharedItems/>
    </cacheField>
    <cacheField name="a_intro/q010_sexe" numFmtId="0">
      <sharedItems count="2">
        <s v="Femme"/>
        <s v="Homme"/>
      </sharedItems>
    </cacheField>
    <cacheField name="applicable/marchand/b_magasin/q1_1_magain_type" numFmtId="0">
      <sharedItems count="4">
        <s v="Détaillant sur une table"/>
        <s v=""/>
        <s v="Détaillant avec boutique"/>
        <s v="Détaillant mobile"/>
      </sharedItems>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r:id="rId1" refreshedBy="IMPACT-User" refreshedDate="44557.399157638887" createdVersion="6" refreshedVersion="6" minRefreshableVersion="3" recordCount="107">
  <cacheSource type="worksheet">
    <worksheetSource ref="EQ1:EQ1048576" sheet="Processed_Data"/>
  </cacheSource>
  <cacheFields count="1">
    <cacheField name="applicable/marchand/d_produits_eha/eha_fournisseur/q4_4_origin_fourniseur_eha" numFmtId="0">
      <sharedItems containsBlank="1" count="4">
        <s v=""/>
        <s v="Oui"/>
        <s v="Non"/>
        <m/>
      </sharedItems>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r:id="rId1" refreshedBy="IMPACT-User" refreshedDate="44557.400518402777" createdVersion="6" refreshedVersion="6" minRefreshableVersion="3" recordCount="107">
  <cacheSource type="worksheet">
    <worksheetSource ref="ES1:ES1048576" sheet="Processed_Data"/>
  </cacheSource>
  <cacheFields count="1">
    <cacheField name="applicable/marchand/d_produits_eha/eha_fournisseur/meme_dep_eha" numFmtId="0">
      <sharedItems containsBlank="1" count="4">
        <s v=""/>
        <s v="Meme"/>
        <s v="Différent"/>
        <m/>
      </sharedItems>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r:id="rId1" refreshedBy="IMPACT-User" refreshedDate="44557.406096064813" createdVersion="6" refreshedVersion="6" minRefreshableVersion="3" recordCount="106">
  <cacheSource type="worksheet">
    <worksheetSource ref="EM1:EU107" sheet="Processed_Data"/>
  </cacheSource>
  <cacheFields count="9">
    <cacheField name="a_intro/q04_departement" numFmtId="0">
      <sharedItems count="5">
        <s v="Nord-Ouest"/>
        <s v="Artibonite"/>
        <s v="Sud-Est"/>
        <s v="Ouest"/>
        <s v="Nord"/>
      </sharedItems>
    </cacheField>
    <cacheField name="a_intro/q07_2_marche_zone" numFmtId="0">
      <sharedItems/>
    </cacheField>
    <cacheField name="applicable/marchand/d_produits_eha/q4_4_credit_fournisseur_eha" numFmtId="0">
      <sharedItems/>
    </cacheField>
    <cacheField name="applicable/marchand/d_produits_eha/q4_4_capacite_stock_eha" numFmtId="0">
      <sharedItems/>
    </cacheField>
    <cacheField name="applicable/marchand/d_produits_eha/eha_fournisseur/q4_4_origin_fourniseur_eha" numFmtId="0">
      <sharedItems/>
    </cacheField>
    <cacheField name="applicable/marchand/d_produits_eha/eha_fournisseur/q4_5_1_departement_fourniseur_eha" numFmtId="0">
      <sharedItems/>
    </cacheField>
    <cacheField name="applicable/marchand/d_produits_eha/eha_fournisseur/meme_dep_eha" numFmtId="0">
      <sharedItems count="3">
        <s v=""/>
        <s v="Meme"/>
        <s v="Différent"/>
      </sharedItems>
    </cacheField>
    <cacheField name="applicable/marchand/d_produits_eha/eha_fournisseur/q4_5_2_commune_fourniseur_eha" numFmtId="0">
      <sharedItems count="10">
        <s v=""/>
        <s v="L'Estère"/>
        <s v="Gonaïves"/>
        <s v="Cité Soleil"/>
        <s v="Port-au-Prince"/>
        <s v="Jacmel"/>
        <s v="Croix-Des-Bouquets"/>
        <s v="Tabarre"/>
        <s v="Cap-Haïtien"/>
        <s v="Limonade"/>
      </sharedItems>
    </cacheField>
    <cacheField name="applicable/marchand/d_produits_eha/eha_fournisseur/meme_com_food_001" numFmtId="0">
      <sharedItems count="3">
        <s v=""/>
        <s v="Différent"/>
        <s v="Meme"/>
      </sharedItems>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r:id="rId1" refreshedBy="IMPACT-User" refreshedDate="44557.407324305554" createdVersion="6" refreshedVersion="6" minRefreshableVersion="3" recordCount="107">
  <cacheSource type="worksheet">
    <worksheetSource ref="EU1:EU1048576" sheet="Processed_Data"/>
  </cacheSource>
  <cacheFields count="1">
    <cacheField name="applicable/marchand/d_produits_eha/eha_fournisseur/meme_com_food_001" numFmtId="0">
      <sharedItems containsBlank="1" count="4">
        <s v=""/>
        <s v="Différent"/>
        <s v="Meme"/>
        <m/>
      </sharedItems>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r:id="rId1" refreshedBy="IMPACT-User" refreshedDate="44557.411024074077" createdVersion="6" refreshedVersion="6" minRefreshableVersion="3" recordCount="107">
  <cacheSource type="worksheet">
    <worksheetSource ref="EO1:EO1048576" sheet="Processed_Data"/>
  </cacheSource>
  <cacheFields count="1">
    <cacheField name="applicable/marchand/d_produits_eha/q4_4_credit_fournisseur_eha" numFmtId="0">
      <sharedItems containsBlank="1" count="5">
        <s v=""/>
        <s v="Non"/>
        <s v="Oui"/>
        <s v="Je ne sais pas, je ne souhaite pas répondre"/>
        <m/>
      </sharedItems>
    </cacheField>
  </cacheFields>
  <extLst>
    <ext xmlns:x14="http://schemas.microsoft.com/office/spreadsheetml/2009/9/main" uri="{725AE2AE-9491-48be-B2B4-4EB974FC3084}">
      <x14:pivotCacheDefinition/>
    </ext>
  </extLst>
</pivotCacheDefinition>
</file>

<file path=xl/pivotCache/pivotCacheDefinition45.xml><?xml version="1.0" encoding="utf-8"?>
<pivotCacheDefinition xmlns="http://schemas.openxmlformats.org/spreadsheetml/2006/main" xmlns:r="http://schemas.openxmlformats.org/officeDocument/2006/relationships" r:id="rId1" refreshedBy="IMPACT-User" refreshedDate="44557.411932291667" createdVersion="6" refreshedVersion="6" minRefreshableVersion="3" recordCount="107">
  <cacheSource type="worksheet">
    <worksheetSource ref="EP1:EP1048576" sheet="Processed_Data"/>
  </cacheSource>
  <cacheFields count="1">
    <cacheField name="applicable/marchand/d_produits_eha/q4_4_capacite_stock_eha" numFmtId="0">
      <sharedItems containsBlank="1" count="5">
        <s v=""/>
        <s v="Oui"/>
        <s v="Non"/>
        <s v="Je ne sais pas, je ne souhaite pas répondre"/>
        <m/>
      </sharedItems>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r:id="rId1" refreshedBy="IMPACT-User" refreshedDate="44557.412985185183" createdVersion="6" refreshedVersion="6" minRefreshableVersion="3" recordCount="107">
  <cacheSource type="worksheet">
    <worksheetSource ref="EN1:EO1048576" sheet="Processed_Data"/>
  </cacheSource>
  <cacheFields count="2">
    <cacheField name="a_intro/q07_2_marche_zone" numFmtId="0">
      <sharedItems containsBlank="1" count="3">
        <s v="Milieu rural"/>
        <s v="Milieu urbain"/>
        <m/>
      </sharedItems>
    </cacheField>
    <cacheField name="applicable/marchand/d_produits_eha/q4_4_credit_fournisseur_eha" numFmtId="0">
      <sharedItems containsBlank="1" count="5">
        <s v=""/>
        <s v="Non"/>
        <s v="Oui"/>
        <s v="Je ne sais pas, je ne souhaite pas répondre"/>
        <m/>
      </sharedItems>
    </cacheField>
  </cacheFields>
  <extLst>
    <ext xmlns:x14="http://schemas.microsoft.com/office/spreadsheetml/2009/9/main" uri="{725AE2AE-9491-48be-B2B4-4EB974FC3084}">
      <x14:pivotCacheDefinition/>
    </ext>
  </extLst>
</pivotCacheDefinition>
</file>

<file path=xl/pivotCache/pivotCacheDefinition47.xml><?xml version="1.0" encoding="utf-8"?>
<pivotCacheDefinition xmlns="http://schemas.openxmlformats.org/spreadsheetml/2006/main" xmlns:r="http://schemas.openxmlformats.org/officeDocument/2006/relationships" r:id="rId1" refreshedBy="IMPACT-User" refreshedDate="44557.414444212962" createdVersion="6" refreshedVersion="6" minRefreshableVersion="3" recordCount="106">
  <cacheSource type="worksheet">
    <worksheetSource ref="EM1:EO107" sheet="Processed_Data"/>
  </cacheSource>
  <cacheFields count="3">
    <cacheField name="a_intro/q04_departement" numFmtId="0">
      <sharedItems count="5">
        <s v="Nord-Ouest"/>
        <s v="Artibonite"/>
        <s v="Sud-Est"/>
        <s v="Ouest"/>
        <s v="Nord"/>
      </sharedItems>
    </cacheField>
    <cacheField name="a_intro/q07_2_marche_zone" numFmtId="0">
      <sharedItems/>
    </cacheField>
    <cacheField name="applicable/marchand/d_produits_eha/q4_4_credit_fournisseur_eha" numFmtId="0">
      <sharedItems count="4">
        <s v=""/>
        <s v="Non"/>
        <s v="Oui"/>
        <s v="Je ne sais pas, je ne souhaite pas répondre"/>
      </sharedItems>
    </cacheField>
  </cacheFields>
  <extLst>
    <ext xmlns:x14="http://schemas.microsoft.com/office/spreadsheetml/2009/9/main" uri="{725AE2AE-9491-48be-B2B4-4EB974FC3084}">
      <x14:pivotCacheDefinition/>
    </ext>
  </extLst>
</pivotCacheDefinition>
</file>

<file path=xl/pivotCache/pivotCacheDefinition48.xml><?xml version="1.0" encoding="utf-8"?>
<pivotCacheDefinition xmlns="http://schemas.openxmlformats.org/spreadsheetml/2006/main" xmlns:r="http://schemas.openxmlformats.org/officeDocument/2006/relationships" r:id="rId1" refreshedBy="IMPACT-User" refreshedDate="44557.418928472223" createdVersion="6" refreshedVersion="6" minRefreshableVersion="3" recordCount="107">
  <cacheSource type="worksheet">
    <worksheetSource ref="EX1:EY1048576" sheet="Processed_Data"/>
  </cacheSource>
  <cacheFields count="2">
    <cacheField name="a_intro/q04_departement" numFmtId="0">
      <sharedItems containsBlank="1" count="6">
        <s v="Nord-Ouest"/>
        <s v="Artibonite"/>
        <s v="Sud-Est"/>
        <s v="Ouest"/>
        <s v="Nord"/>
        <m/>
      </sharedItems>
    </cacheField>
    <cacheField name="applicable/marchand/contexte/q9_incidents" numFmtId="0">
      <sharedItems containsBlank="1" count="5">
        <s v="Non"/>
        <s v=""/>
        <s v="Oui"/>
        <s v="Je ne sais pas, je ne souhaite pas répondre"/>
        <m/>
      </sharedItems>
    </cacheField>
  </cacheFields>
  <extLst>
    <ext xmlns:x14="http://schemas.microsoft.com/office/spreadsheetml/2009/9/main" uri="{725AE2AE-9491-48be-B2B4-4EB974FC3084}">
      <x14:pivotCacheDefinition/>
    </ext>
  </extLst>
</pivotCacheDefinition>
</file>

<file path=xl/pivotCache/pivotCacheDefinition49.xml><?xml version="1.0" encoding="utf-8"?>
<pivotCacheDefinition xmlns="http://schemas.openxmlformats.org/spreadsheetml/2006/main" xmlns:r="http://schemas.openxmlformats.org/officeDocument/2006/relationships" r:id="rId1" refreshedBy="IMPACT-User" refreshedDate="44557.421261574076" createdVersion="6" refreshedVersion="6" minRefreshableVersion="3" recordCount="107">
  <cacheSource type="worksheet">
    <worksheetSource ref="EZ1:FF1048576" sheet="Processed_Data"/>
  </cacheSource>
  <cacheFields count="7">
    <cacheField name="applicable/marchand/contexte/q9_incidents_details" numFmtId="0">
      <sharedItems containsBlank="1"/>
    </cacheField>
    <cacheField name="applicable/marchand/contexte/q9_incidents_details/vol" numFmtId="0">
      <sharedItems containsBlank="1" containsMixedTypes="1" containsNumber="1" containsInteger="1" minValue="0" maxValue="1"/>
    </cacheField>
    <cacheField name="applicable/marchand/contexte/q9_incidents_details/affrontement" numFmtId="0">
      <sharedItems containsBlank="1" containsMixedTypes="1" containsNumber="1" containsInteger="1" minValue="0" maxValue="1"/>
    </cacheField>
    <cacheField name="applicable/marchand/contexte/q9_incidents_details/manifestations" numFmtId="0">
      <sharedItems containsBlank="1" containsMixedTypes="1" containsNumber="1" containsInteger="1" minValue="0" maxValue="1"/>
    </cacheField>
    <cacheField name="applicable/marchand/contexte/q9_incidents_details/hibernation" numFmtId="0">
      <sharedItems containsBlank="1" containsMixedTypes="1" containsNumber="1" containsInteger="1" minValue="0" maxValue="1"/>
    </cacheField>
    <cacheField name="applicable/marchand/contexte/q9_incidents_details/violence_genre" numFmtId="0">
      <sharedItems containsBlank="1" containsMixedTypes="1" containsNumber="1" containsInteger="1" minValue="0" maxValue="0"/>
    </cacheField>
    <cacheField name="applicable/marchand/contexte/q9_incidents_details/autre"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IMPACT-User" refreshedDate="44553.324260185182" createdVersion="6" refreshedVersion="6" minRefreshableVersion="3" recordCount="106">
  <cacheSource type="worksheet">
    <worksheetSource ref="A1:AU107" sheet="Processed_Data"/>
  </cacheSource>
  <cacheFields count="47">
    <cacheField name="_uuid" numFmtId="0">
      <sharedItems/>
    </cacheField>
    <cacheField name="a_intro/q01_date" numFmtId="14">
      <sharedItems containsSemiMixedTypes="0" containsNonDate="0" containsDate="1" containsString="0" minDate="2021-11-24T00:00:00" maxDate="2021-12-03T00:00:00"/>
    </cacheField>
    <cacheField name="a_intro/q02_organisation" numFmtId="0">
      <sharedItems/>
    </cacheField>
    <cacheField name="a_intro/enqueteur" numFmtId="0">
      <sharedItems/>
    </cacheField>
    <cacheField name="a_intro/q04_departement" numFmtId="0">
      <sharedItems/>
    </cacheField>
    <cacheField name="a_intro/q05_commune" numFmtId="0">
      <sharedItems/>
    </cacheField>
    <cacheField name="a_intro/commune" numFmtId="0">
      <sharedItems/>
    </cacheField>
    <cacheField name="a_intro/sq06_section_communale" numFmtId="0">
      <sharedItems/>
    </cacheField>
    <cacheField name="a_intro/section_commune" numFmtId="0">
      <sharedItems/>
    </cacheField>
    <cacheField name="a_intro/q06_localite" numFmtId="0">
      <sharedItems/>
    </cacheField>
    <cacheField name="a_intro/q06_localite_autre" numFmtId="0">
      <sharedItems/>
    </cacheField>
    <cacheField name="a_intro/q07_marche" numFmtId="0">
      <sharedItems/>
    </cacheField>
    <cacheField name="a_intro/marche_conu" numFmtId="0">
      <sharedItems/>
    </cacheField>
    <cacheField name="a_intro/marche" numFmtId="0">
      <sharedItems/>
    </cacheField>
    <cacheField name="a_intro/q07_2_marche_zone" numFmtId="0">
      <sharedItems count="2">
        <s v="Milieu rural"/>
        <s v="Milieu urbain"/>
      </sharedItems>
    </cacheField>
    <cacheField name="a_intro/q00_type_enquete" numFmtId="0">
      <sharedItems/>
    </cacheField>
    <cacheField name="a_intro/q010_sexe" numFmtId="0">
      <sharedItems/>
    </cacheField>
    <cacheField name="applicable/marchand/b_magasin/q1_1_magain_type" numFmtId="0">
      <sharedItems/>
    </cacheField>
    <cacheField name="farine_prix" numFmtId="0">
      <sharedItems containsMixedTypes="1" containsNumber="1" minValue="100" maxValue="300"/>
    </cacheField>
    <cacheField name="riz_prix" numFmtId="1">
      <sharedItems containsMixedTypes="1" containsNumber="1" minValue="96.153846153846104" maxValue="384.230769230769"/>
    </cacheField>
    <cacheField name="mais_prix" numFmtId="1">
      <sharedItems containsMixedTypes="1" containsNumber="1" minValue="86.956521739130395" maxValue="434.34782608695599"/>
    </cacheField>
    <cacheField name="sucre_prix" numFmtId="1">
      <sharedItems containsMixedTypes="1" containsNumber="1" minValue="41.379310344827502" maxValue="344.48275862068903"/>
    </cacheField>
    <cacheField name="haricot_noir_prix" numFmtId="1">
      <sharedItems containsMixedTypes="1" containsNumber="1" minValue="145.833333333333" maxValue="312.5"/>
    </cacheField>
    <cacheField name="haricot_rouge_prix" numFmtId="0">
      <sharedItems containsMixedTypes="1" containsNumber="1" minValue="250" maxValue="312.5"/>
    </cacheField>
    <cacheField name="huile_prix" numFmtId="0">
      <sharedItems containsBlank="1" containsMixedTypes="1" containsNumber="1" containsInteger="1" minValue="450" maxValue="1350"/>
    </cacheField>
    <cacheField name="savon_lessive_prix" numFmtId="0">
      <sharedItems containsMixedTypes="1" containsNumber="1" containsInteger="1" minValue="30" maxValue="60"/>
    </cacheField>
    <cacheField name="brosse_dent_prix" numFmtId="0">
      <sharedItems containsMixedTypes="1" containsNumber="1" containsInteger="1" minValue="0" maxValue="50"/>
    </cacheField>
    <cacheField name="papier_toilette_prix" numFmtId="0">
      <sharedItems containsMixedTypes="1" containsNumber="1" containsInteger="1" minValue="20" maxValue="50"/>
    </cacheField>
    <cacheField name="savon_mains_prix" numFmtId="0">
      <sharedItems containsMixedTypes="1" containsNumber="1" containsInteger="1" minValue="15" maxValue="75"/>
    </cacheField>
    <cacheField name="dentifrice_prix" numFmtId="0">
      <sharedItems containsMixedTypes="1" containsNumber="1" minValue="62.3333333333333" maxValue="400"/>
    </cacheField>
    <cacheField name="serv_hygieniques_prix" numFmtId="0">
      <sharedItems containsMixedTypes="1" containsNumber="1" containsInteger="1" minValue="50" maxValue="125"/>
    </cacheField>
    <cacheField name="chlore_grain_prix" numFmtId="0">
      <sharedItems containsMixedTypes="1" containsNumber="1" containsInteger="1" minValue="5" maxValue="50"/>
    </cacheField>
    <cacheField name="eau_prix" numFmtId="0">
      <sharedItems containsMixedTypes="1" containsNumber="1" minValue="0" maxValue="25"/>
    </cacheField>
    <cacheField name="q7_1_prix_charbon" numFmtId="0">
      <sharedItems containsMixedTypes="1" containsNumber="1" containsInteger="1" minValue="50" maxValue="150"/>
    </cacheField>
    <cacheField name="q7_2_prix_bassine" numFmtId="0">
      <sharedItems containsMixedTypes="1" containsNumber="1" containsInteger="1" minValue="200" maxValue="500"/>
    </cacheField>
    <cacheField name="applicable/marchand/d_produits_eha/eponge/q7_2_prix_eponge" numFmtId="0">
      <sharedItems containsMixedTypes="1" containsNumber="1" containsInteger="1" minValue="25" maxValue="50"/>
    </cacheField>
    <cacheField name="applicable/marchand/b_magasin/q1_4_type_payment" numFmtId="0">
      <sharedItems/>
    </cacheField>
    <cacheField name="applicable/marchand/b_magasin/q1_4_type_payment/gourde" numFmtId="0">
      <sharedItems containsMixedTypes="1" containsNumber="1" containsInteger="1" minValue="1" maxValue="1"/>
    </cacheField>
    <cacheField name="applicable/marchand/b_magasin/q1_4_type_payment/dollar" numFmtId="0">
      <sharedItems containsMixedTypes="1" containsNumber="1" containsInteger="1" minValue="0" maxValue="1"/>
    </cacheField>
    <cacheField name="applicable/marchand/b_magasin/q1_4_type_payment/mobile" numFmtId="0">
      <sharedItems containsMixedTypes="1" containsNumber="1" containsInteger="1" minValue="0" maxValue="1"/>
    </cacheField>
    <cacheField name="applicable/marchand/b_magasin/q1_4_type_payment/credite_tot" numFmtId="0">
      <sharedItems containsMixedTypes="1" containsNumber="1" containsInteger="1" minValue="0" maxValue="0"/>
    </cacheField>
    <cacheField name="applicable/marchand/b_magasin/q1_4_type_payment/credite_part" numFmtId="0">
      <sharedItems containsMixedTypes="1" containsNumber="1" containsInteger="1" minValue="0" maxValue="1"/>
    </cacheField>
    <cacheField name="applicable/marchand/b_magasin/q1_4_type_payment/trock" numFmtId="0">
      <sharedItems containsMixedTypes="1" containsNumber="1" containsInteger="1" minValue="0" maxValue="0"/>
    </cacheField>
    <cacheField name="applicable/marchand/b_magasin/q1_4_type_payment/coupon" numFmtId="0">
      <sharedItems containsMixedTypes="1" containsNumber="1" containsInteger="1" minValue="0" maxValue="0"/>
    </cacheField>
    <cacheField name="applicable/marchand/b_magasin/q1_4_type_payment/check" numFmtId="0">
      <sharedItems containsMixedTypes="1" containsNumber="1" containsInteger="1" minValue="0" maxValue="1"/>
    </cacheField>
    <cacheField name="applicable/marchand/b_magasin/q1_4_type_payment/autre" numFmtId="0">
      <sharedItems containsMixedTypes="1" containsNumber="1" containsInteger="1" minValue="0" maxValue="0"/>
    </cacheField>
    <cacheField name="applicable/marchand/b_magasin/q1_4_type_payment/nsnr"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r:id="rId1" refreshedBy="IMPACT-User" refreshedDate="44557.430771527776" createdVersion="6" refreshedVersion="6" minRefreshableVersion="3" recordCount="107">
  <cacheSource type="worksheet">
    <worksheetSource ref="EX1:FQ1048576" sheet="Processed_Data"/>
  </cacheSource>
  <cacheFields count="20">
    <cacheField name="a_intro/q04_departement" numFmtId="0">
      <sharedItems containsBlank="1" count="6">
        <s v="Nord-Ouest"/>
        <s v="Artibonite"/>
        <s v="Sud-Est"/>
        <s v="Ouest"/>
        <s v="Nord"/>
        <m/>
      </sharedItems>
    </cacheField>
    <cacheField name="applicable/marchand/contexte/q9_incidents" numFmtId="0">
      <sharedItems containsBlank="1"/>
    </cacheField>
    <cacheField name="applicable/marchand/contexte/q9_incidents_details" numFmtId="0">
      <sharedItems containsBlank="1"/>
    </cacheField>
    <cacheField name="applicable/marchand/contexte/q9_incidents_details/vol" numFmtId="0">
      <sharedItems containsBlank="1" containsMixedTypes="1" containsNumber="1" containsInteger="1" minValue="0" maxValue="1"/>
    </cacheField>
    <cacheField name="applicable/marchand/contexte/q9_incidents_details/affrontement" numFmtId="0">
      <sharedItems containsBlank="1" containsMixedTypes="1" containsNumber="1" containsInteger="1" minValue="0" maxValue="1"/>
    </cacheField>
    <cacheField name="applicable/marchand/contexte/q9_incidents_details/manifestations" numFmtId="0">
      <sharedItems containsBlank="1" containsMixedTypes="1" containsNumber="1" containsInteger="1" minValue="0" maxValue="1"/>
    </cacheField>
    <cacheField name="applicable/marchand/contexte/q9_incidents_details/hibernation" numFmtId="0">
      <sharedItems containsBlank="1" containsMixedTypes="1" containsNumber="1" containsInteger="1" minValue="0" maxValue="1"/>
    </cacheField>
    <cacheField name="applicable/marchand/contexte/q9_incidents_details/violence_genre" numFmtId="0">
      <sharedItems containsBlank="1" containsMixedTypes="1" containsNumber="1" containsInteger="1" minValue="0" maxValue="0"/>
    </cacheField>
    <cacheField name="applicable/marchand/contexte/q9_incidents_details/autre" numFmtId="0">
      <sharedItems containsBlank="1" containsMixedTypes="1" containsNumber="1" containsInteger="1" minValue="0" maxValue="1"/>
    </cacheField>
    <cacheField name="applicable/marchand/contexte/q9_incidents_autre" numFmtId="0">
      <sharedItems containsBlank="1"/>
    </cacheField>
    <cacheField name="applicable/marchand/contexte/q9_preocupations" numFmtId="0">
      <sharedItems containsBlank="1"/>
    </cacheField>
    <cacheField name="applicable/marchand/contexte/q9_preocupations/vols" numFmtId="0">
      <sharedItems containsBlank="1" containsMixedTypes="1" containsNumber="1" containsInteger="1" minValue="0" maxValue="1"/>
    </cacheField>
    <cacheField name="applicable/marchand/contexte/q9_preocupations/clients" numFmtId="0">
      <sharedItems containsBlank="1" containsMixedTypes="1" containsNumber="1" containsInteger="1" minValue="0" maxValue="1"/>
    </cacheField>
    <cacheField name="applicable/marchand/contexte/q9_preocupations/prix" numFmtId="0">
      <sharedItems containsBlank="1" containsMixedTypes="1" containsNumber="1" containsInteger="1" minValue="0" maxValue="1"/>
    </cacheField>
    <cacheField name="applicable/marchand/contexte/q9_preocupations/reappro" numFmtId="0">
      <sharedItems containsBlank="1" containsMixedTypes="1" containsNumber="1" containsInteger="1" minValue="0" maxValue="1"/>
    </cacheField>
    <cacheField name="applicable/marchand/contexte/q9_preocupations/violence" numFmtId="0">
      <sharedItems containsBlank="1" containsMixedTypes="1" containsNumber="1" containsInteger="1" minValue="0" maxValue="1"/>
    </cacheField>
    <cacheField name="applicable/marchand/contexte/q9_preocupations/aucune" numFmtId="0">
      <sharedItems containsBlank="1" containsMixedTypes="1" containsNumber="1" containsInteger="1" minValue="0" maxValue="1"/>
    </cacheField>
    <cacheField name="applicable/marchand/contexte/q9_preocupations/autre" numFmtId="0">
      <sharedItems containsBlank="1" containsMixedTypes="1" containsNumber="1" containsInteger="1" minValue="0" maxValue="1"/>
    </cacheField>
    <cacheField name="applicable/marchand/contexte/q9_preocupations/nsnr" numFmtId="0">
      <sharedItems containsBlank="1" containsMixedTypes="1" containsNumber="1" containsInteger="1" minValue="0" maxValue="1"/>
    </cacheField>
    <cacheField name="applicable/marchand/contexte/q9_preocupations_details" numFmtId="0">
      <sharedItems containsBlank="1"/>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r:id="rId1" refreshedBy="IMPACT-User" refreshedDate="44557.434981018516" createdVersion="6" refreshedVersion="6" minRefreshableVersion="3" recordCount="107">
  <cacheSource type="worksheet">
    <worksheetSource ref="EX1:FR1048576" sheet="Processed_Data"/>
  </cacheSource>
  <cacheFields count="21">
    <cacheField name="a_intro/q04_departement" numFmtId="0">
      <sharedItems containsBlank="1" count="6">
        <s v="Nord-Ouest"/>
        <s v="Artibonite"/>
        <s v="Sud-Est"/>
        <s v="Ouest"/>
        <s v="Nord"/>
        <m/>
      </sharedItems>
    </cacheField>
    <cacheField name="applicable/marchand/contexte/q9_incidents" numFmtId="0">
      <sharedItems containsBlank="1"/>
    </cacheField>
    <cacheField name="applicable/marchand/contexte/q9_incidents_details" numFmtId="0">
      <sharedItems containsBlank="1"/>
    </cacheField>
    <cacheField name="applicable/marchand/contexte/q9_incidents_details/vol" numFmtId="0">
      <sharedItems containsBlank="1" containsMixedTypes="1" containsNumber="1" containsInteger="1" minValue="0" maxValue="1"/>
    </cacheField>
    <cacheField name="applicable/marchand/contexte/q9_incidents_details/affrontement" numFmtId="0">
      <sharedItems containsBlank="1" containsMixedTypes="1" containsNumber="1" containsInteger="1" minValue="0" maxValue="1"/>
    </cacheField>
    <cacheField name="applicable/marchand/contexte/q9_incidents_details/manifestations" numFmtId="0">
      <sharedItems containsBlank="1" containsMixedTypes="1" containsNumber="1" containsInteger="1" minValue="0" maxValue="1"/>
    </cacheField>
    <cacheField name="applicable/marchand/contexte/q9_incidents_details/hibernation" numFmtId="0">
      <sharedItems containsBlank="1" containsMixedTypes="1" containsNumber="1" containsInteger="1" minValue="0" maxValue="1"/>
    </cacheField>
    <cacheField name="applicable/marchand/contexte/q9_incidents_details/violence_genre" numFmtId="0">
      <sharedItems containsBlank="1" containsMixedTypes="1" containsNumber="1" containsInteger="1" minValue="0" maxValue="0"/>
    </cacheField>
    <cacheField name="applicable/marchand/contexte/q9_incidents_details/autre" numFmtId="0">
      <sharedItems containsBlank="1" containsMixedTypes="1" containsNumber="1" containsInteger="1" minValue="0" maxValue="1"/>
    </cacheField>
    <cacheField name="applicable/marchand/contexte/q9_incidents_autre" numFmtId="0">
      <sharedItems containsBlank="1"/>
    </cacheField>
    <cacheField name="applicable/marchand/contexte/q9_preocupations" numFmtId="0">
      <sharedItems containsBlank="1"/>
    </cacheField>
    <cacheField name="applicable/marchand/contexte/q9_preocupations/vols" numFmtId="0">
      <sharedItems containsBlank="1" containsMixedTypes="1" containsNumber="1" containsInteger="1" minValue="0" maxValue="1"/>
    </cacheField>
    <cacheField name="applicable/marchand/contexte/q9_preocupations/clients" numFmtId="0">
      <sharedItems containsBlank="1" containsMixedTypes="1" containsNumber="1" containsInteger="1" minValue="0" maxValue="1"/>
    </cacheField>
    <cacheField name="applicable/marchand/contexte/q9_preocupations/prix" numFmtId="0">
      <sharedItems containsBlank="1" containsMixedTypes="1" containsNumber="1" containsInteger="1" minValue="0" maxValue="1"/>
    </cacheField>
    <cacheField name="applicable/marchand/contexte/q9_preocupations/reappro" numFmtId="0">
      <sharedItems containsBlank="1" containsMixedTypes="1" containsNumber="1" containsInteger="1" minValue="0" maxValue="1"/>
    </cacheField>
    <cacheField name="applicable/marchand/contexte/q9_preocupations/violence" numFmtId="0">
      <sharedItems containsBlank="1" containsMixedTypes="1" containsNumber="1" containsInteger="1" minValue="0" maxValue="1"/>
    </cacheField>
    <cacheField name="applicable/marchand/contexte/q9_preocupations/aucune" numFmtId="0">
      <sharedItems containsBlank="1" containsMixedTypes="1" containsNumber="1" containsInteger="1" minValue="0" maxValue="1"/>
    </cacheField>
    <cacheField name="applicable/marchand/contexte/q9_preocupations/autre" numFmtId="0">
      <sharedItems containsBlank="1" containsMixedTypes="1" containsNumber="1" containsInteger="1" minValue="0" maxValue="1"/>
    </cacheField>
    <cacheField name="applicable/marchand/contexte/q9_preocupations/nsnr" numFmtId="0">
      <sharedItems containsBlank="1" containsMixedTypes="1" containsNumber="1" containsInteger="1" minValue="0" maxValue="1"/>
    </cacheField>
    <cacheField name="applicable/marchand/contexte/q9_preocupations_details" numFmtId="0">
      <sharedItems containsBlank="1"/>
    </cacheField>
    <cacheField name="applicable/marchand/contexte/q9_reappro" numFmtId="0">
      <sharedItems containsBlank="1" count="5">
        <s v="Oui"/>
        <s v="Non"/>
        <s v=""/>
        <s v="Je ne sais pas, je ne souhaite pas répondre"/>
        <m/>
      </sharedItems>
    </cacheField>
  </cacheFields>
  <extLst>
    <ext xmlns:x14="http://schemas.microsoft.com/office/spreadsheetml/2009/9/main" uri="{725AE2AE-9491-48be-B2B4-4EB974FC3084}">
      <x14:pivotCacheDefinition/>
    </ext>
  </extLst>
</pivotCacheDefinition>
</file>

<file path=xl/pivotCache/pivotCacheDefinition52.xml><?xml version="1.0" encoding="utf-8"?>
<pivotCacheDefinition xmlns="http://schemas.openxmlformats.org/spreadsheetml/2006/main" xmlns:r="http://schemas.openxmlformats.org/officeDocument/2006/relationships" r:id="rId1" refreshedBy="IMPACT-User" refreshedDate="44557.436442592596" createdVersion="6" refreshedVersion="6" minRefreshableVersion="3" recordCount="107">
  <cacheSource type="worksheet">
    <worksheetSource ref="FT1:FX1048576" sheet="Processed_Data"/>
  </cacheSource>
  <cacheFields count="5">
    <cacheField name="applicable/marchand/contexte/q9_reappro_details" numFmtId="0">
      <sharedItems containsBlank="1"/>
    </cacheField>
    <cacheField name="applicable/marchand/contexte/q9_reappro_details/nourriture" numFmtId="0">
      <sharedItems containsBlank="1" containsMixedTypes="1" containsNumber="1" containsInteger="1" minValue="0" maxValue="1"/>
    </cacheField>
    <cacheField name="applicable/marchand/contexte/q9_reappro_details/wash" numFmtId="0">
      <sharedItems containsBlank="1" containsMixedTypes="1" containsNumber="1" containsInteger="1" minValue="0" maxValue="1"/>
    </cacheField>
    <cacheField name="applicable/marchand/contexte/q9_reappro_details/charbon" numFmtId="0">
      <sharedItems containsBlank="1" containsMixedTypes="1" containsNumber="1" containsInteger="1" minValue="0" maxValue="1"/>
    </cacheField>
    <cacheField name="applicable/marchand/contexte/q9_reappro_details/aucun"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53.xml><?xml version="1.0" encoding="utf-8"?>
<pivotCacheDefinition xmlns="http://schemas.openxmlformats.org/spreadsheetml/2006/main" xmlns:r="http://schemas.openxmlformats.org/officeDocument/2006/relationships" r:id="rId1" refreshedBy="IMPACT-User" refreshedDate="44557.439679629628" createdVersion="6" refreshedVersion="6" minRefreshableVersion="3" recordCount="107">
  <cacheSource type="worksheet">
    <worksheetSource ref="EX1:HK1048576" sheet="Processed_Data"/>
  </cacheSource>
  <cacheFields count="66">
    <cacheField name="a_intro/q04_departement" numFmtId="0">
      <sharedItems containsBlank="1" count="6">
        <s v="Nord-Ouest"/>
        <s v="Artibonite"/>
        <s v="Sud-Est"/>
        <s v="Ouest"/>
        <s v="Nord"/>
        <m/>
      </sharedItems>
    </cacheField>
    <cacheField name="applicable/marchand/contexte/q9_incidents" numFmtId="0">
      <sharedItems containsBlank="1"/>
    </cacheField>
    <cacheField name="applicable/marchand/contexte/q9_incidents_details" numFmtId="0">
      <sharedItems containsBlank="1"/>
    </cacheField>
    <cacheField name="applicable/marchand/contexte/q9_incidents_details/vol" numFmtId="0">
      <sharedItems containsBlank="1" containsMixedTypes="1" containsNumber="1" containsInteger="1" minValue="0" maxValue="1"/>
    </cacheField>
    <cacheField name="applicable/marchand/contexte/q9_incidents_details/affrontement" numFmtId="0">
      <sharedItems containsBlank="1" containsMixedTypes="1" containsNumber="1" containsInteger="1" minValue="0" maxValue="1"/>
    </cacheField>
    <cacheField name="applicable/marchand/contexte/q9_incidents_details/manifestations" numFmtId="0">
      <sharedItems containsBlank="1" containsMixedTypes="1" containsNumber="1" containsInteger="1" minValue="0" maxValue="1"/>
    </cacheField>
    <cacheField name="applicable/marchand/contexte/q9_incidents_details/hibernation" numFmtId="0">
      <sharedItems containsBlank="1" containsMixedTypes="1" containsNumber="1" containsInteger="1" minValue="0" maxValue="1"/>
    </cacheField>
    <cacheField name="applicable/marchand/contexte/q9_incidents_details/violence_genre" numFmtId="0">
      <sharedItems containsBlank="1" containsMixedTypes="1" containsNumber="1" containsInteger="1" minValue="0" maxValue="0"/>
    </cacheField>
    <cacheField name="applicable/marchand/contexte/q9_incidents_details/autre" numFmtId="0">
      <sharedItems containsBlank="1" containsMixedTypes="1" containsNumber="1" containsInteger="1" minValue="0" maxValue="1"/>
    </cacheField>
    <cacheField name="applicable/marchand/contexte/q9_incidents_autre" numFmtId="0">
      <sharedItems containsBlank="1"/>
    </cacheField>
    <cacheField name="applicable/marchand/contexte/q9_preocupations" numFmtId="0">
      <sharedItems containsBlank="1"/>
    </cacheField>
    <cacheField name="applicable/marchand/contexte/q9_preocupations/vols" numFmtId="0">
      <sharedItems containsBlank="1" containsMixedTypes="1" containsNumber="1" containsInteger="1" minValue="0" maxValue="1"/>
    </cacheField>
    <cacheField name="applicable/marchand/contexte/q9_preocupations/clients" numFmtId="0">
      <sharedItems containsBlank="1" containsMixedTypes="1" containsNumber="1" containsInteger="1" minValue="0" maxValue="1"/>
    </cacheField>
    <cacheField name="applicable/marchand/contexte/q9_preocupations/prix" numFmtId="0">
      <sharedItems containsBlank="1" containsMixedTypes="1" containsNumber="1" containsInteger="1" minValue="0" maxValue="1"/>
    </cacheField>
    <cacheField name="applicable/marchand/contexte/q9_preocupations/reappro" numFmtId="0">
      <sharedItems containsBlank="1" containsMixedTypes="1" containsNumber="1" containsInteger="1" minValue="0" maxValue="1"/>
    </cacheField>
    <cacheField name="applicable/marchand/contexte/q9_preocupations/violence" numFmtId="0">
      <sharedItems containsBlank="1" containsMixedTypes="1" containsNumber="1" containsInteger="1" minValue="0" maxValue="1"/>
    </cacheField>
    <cacheField name="applicable/marchand/contexte/q9_preocupations/aucune" numFmtId="0">
      <sharedItems containsBlank="1" containsMixedTypes="1" containsNumber="1" containsInteger="1" minValue="0" maxValue="1"/>
    </cacheField>
    <cacheField name="applicable/marchand/contexte/q9_preocupations/autre" numFmtId="0">
      <sharedItems containsBlank="1" containsMixedTypes="1" containsNumber="1" containsInteger="1" minValue="0" maxValue="1"/>
    </cacheField>
    <cacheField name="applicable/marchand/contexte/q9_preocupations/nsnr" numFmtId="0">
      <sharedItems containsBlank="1" containsMixedTypes="1" containsNumber="1" containsInteger="1" minValue="0" maxValue="1"/>
    </cacheField>
    <cacheField name="applicable/marchand/contexte/q9_preocupations_details" numFmtId="0">
      <sharedItems containsBlank="1"/>
    </cacheField>
    <cacheField name="applicable/marchand/contexte/q9_reappro" numFmtId="0">
      <sharedItems containsBlank="1"/>
    </cacheField>
    <cacheField name="applicable/marchand/contexte/q9_reappro_autre" numFmtId="0">
      <sharedItems containsBlank="1"/>
    </cacheField>
    <cacheField name="applicable/marchand/contexte/q9_reappro_details" numFmtId="0">
      <sharedItems containsBlank="1"/>
    </cacheField>
    <cacheField name="applicable/marchand/contexte/q9_reappro_details/nourriture" numFmtId="0">
      <sharedItems containsBlank="1" containsMixedTypes="1" containsNumber="1" containsInteger="1" minValue="0" maxValue="1"/>
    </cacheField>
    <cacheField name="applicable/marchand/contexte/q9_reappro_details/wash" numFmtId="0">
      <sharedItems containsBlank="1" containsMixedTypes="1" containsNumber="1" containsInteger="1" minValue="0" maxValue="1"/>
    </cacheField>
    <cacheField name="applicable/marchand/contexte/q9_reappro_details/charbon" numFmtId="0">
      <sharedItems containsBlank="1" containsMixedTypes="1" containsNumber="1" containsInteger="1" minValue="0" maxValue="1"/>
    </cacheField>
    <cacheField name="applicable/marchand/contexte/q9_reappro_details/aucun" numFmtId="0">
      <sharedItems containsBlank="1" containsMixedTypes="1" containsNumber="1" containsInteger="1" minValue="0" maxValue="0"/>
    </cacheField>
    <cacheField name="applicable/habitant/q05_commune_test" numFmtId="0">
      <sharedItems containsBlank="1"/>
    </cacheField>
    <cacheField name="applicable/habitant/q1_2_client_marche" numFmtId="0">
      <sharedItems containsBlank="1"/>
    </cacheField>
    <cacheField name="applicable/habitant/applicable_2/c_eau/q2_1_type_source" numFmtId="0">
      <sharedItems containsBlank="1"/>
    </cacheField>
    <cacheField name="applicable/habitant/applicable_2/c_eau/q2_1_type_source_autre" numFmtId="0">
      <sharedItems containsBlank="1"/>
    </cacheField>
    <cacheField name="applicable/habitant/applicable_2/c_eau/source_eau" numFmtId="0">
      <sharedItems containsBlank="1"/>
    </cacheField>
    <cacheField name="applicable/habitant/applicable_2/c_eau/nom_source_eau" numFmtId="0">
      <sharedItems containsBlank="1"/>
    </cacheField>
    <cacheField name="applicable/habitant/applicable_2/c_eau/source_eau_all" numFmtId="0">
      <sharedItems containsBlank="1"/>
    </cacheField>
    <cacheField name="applicable/habitant/applicable_2/c_eau/q2_1_type_source_derniere_fois_autre_raison" numFmtId="0">
      <sharedItems containsBlank="1"/>
    </cacheField>
    <cacheField name="applicable/habitant/applicable_2/c_eau/q2_1_type_source_derniere_fois_autre_raison_autre" numFmtId="0">
      <sharedItems containsBlank="1"/>
    </cacheField>
    <cacheField name="applicable/habitant/applicable_2/c_eau/q3_1_distance_eau" numFmtId="0">
      <sharedItems containsBlank="1"/>
    </cacheField>
    <cacheField name="applicable/habitant/applicable_2/c_eau/q2_3_eau_quantite_1gal" numFmtId="0">
      <sharedItems containsBlank="1"/>
    </cacheField>
    <cacheField name="applicable/habitant/applicable_2/c_eau/nom_unite_autre_eau_1" numFmtId="0">
      <sharedItems containsBlank="1"/>
    </cacheField>
    <cacheField name="applicable/habitant/applicable_2/c_eau/unite_autre_eau_connue" numFmtId="0">
      <sharedItems containsBlank="1"/>
    </cacheField>
    <cacheField name="applicable/habitant/applicable_2/c_eau/q_eau_autre/note_autre_unite" numFmtId="0">
      <sharedItems containsBlank="1"/>
    </cacheField>
    <cacheField name="applicable/habitant/applicable_2/c_eau/q_eau_autre/q2_3_eau_autre_unite" numFmtId="0">
      <sharedItems containsBlank="1"/>
    </cacheField>
    <cacheField name="applicable/habitant/applicable_2/c_eau/q_eau_autre/nom_unite_autre_eau_2" numFmtId="0">
      <sharedItems containsBlank="1"/>
    </cacheField>
    <cacheField name="applicable/habitant/applicable_2/c_eau/q_eau_autre/unite_autre_eau_autre" numFmtId="0">
      <sharedItems containsBlank="1"/>
    </cacheField>
    <cacheField name="applicable/habitant/applicable_2/c_eau/q_eau_autre/q2_3_eau_autre_unite_quantite" numFmtId="0">
      <sharedItems containsBlank="1" containsMixedTypes="1" containsNumber="1" containsInteger="1" minValue="3" maxValue="3"/>
    </cacheField>
    <cacheField name="applicable/habitant/applicable_2/c_eau/q2_4_prix_eau_connue" numFmtId="0">
      <sharedItems containsBlank="1" containsMixedTypes="1" containsNumber="1" containsInteger="1" minValue="0" maxValue="125"/>
    </cacheField>
    <cacheField name="applicable/habitant/applicable_2/c_eau/eau_prix_connu" numFmtId="0">
      <sharedItems containsBlank="1" containsMixedTypes="1" containsNumber="1" minValue="0" maxValue="25"/>
    </cacheField>
    <cacheField name="applicable/habitant/applicable_2/c_eau/q2_4_prix_eau_autre" numFmtId="0">
      <sharedItems containsBlank="1" containsMixedTypes="1" containsNumber="1" containsInteger="1" minValue="15" maxValue="15"/>
    </cacheField>
    <cacheField name="applicable/habitant/applicable_2/c_eau/eau_prix_unite_converti_1gal" numFmtId="0">
      <sharedItems containsBlank="1" containsMixedTypes="1" containsNumber="1" containsInteger="1" minValue="5" maxValue="5"/>
    </cacheField>
    <cacheField name="applicable/habitant/applicable_2/d_disponibilite/q3_1_traitement_eau" numFmtId="0">
      <sharedItems containsBlank="1"/>
    </cacheField>
    <cacheField name="applicable/habitant/applicable_2/d_disponibilite/q3_1_traitement_eau_non" numFmtId="0">
      <sharedItems containsBlank="1"/>
    </cacheField>
    <cacheField name="applicable/habitant/applicable_2/d_disponibilite/q3_1_ruptures_eau" numFmtId="0">
      <sharedItems containsBlank="1"/>
    </cacheField>
    <cacheField name="applicable/habitant/applicable_2/d_disponibilite/q3_3_raisons_ruptures_eau" numFmtId="0">
      <sharedItems containsBlank="1"/>
    </cacheField>
    <cacheField name="applicable/habitant/applicable_2/d_disponibilite/q3_3_raisons_ruptures_eau/insecu" numFmtId="0">
      <sharedItems containsBlank="1" containsMixedTypes="1" containsNumber="1" containsInteger="1" minValue="0" maxValue="0"/>
    </cacheField>
    <cacheField name="applicable/habitant/applicable_2/d_disponibilite/q3_3_raisons_ruptures_eau/pb_transport" numFmtId="0">
      <sharedItems containsBlank="1" containsMixedTypes="1" containsNumber="1" containsInteger="1" minValue="0" maxValue="1"/>
    </cacheField>
    <cacheField name="applicable/habitant/applicable_2/d_disponibilite/q3_3_raisons_ruptures_eau/catastrophe" numFmtId="0">
      <sharedItems containsBlank="1" containsMixedTypes="1" containsNumber="1" containsInteger="1" minValue="0" maxValue="0"/>
    </cacheField>
    <cacheField name="applicable/habitant/applicable_2/d_disponibilite/q3_3_raisons_ruptures_eau/secheresse" numFmtId="0">
      <sharedItems containsBlank="1" containsMixedTypes="1" containsNumber="1" containsInteger="1" minValue="0" maxValue="1"/>
    </cacheField>
    <cacheField name="applicable/habitant/applicable_2/d_disponibilite/q3_3_raisons_ruptures_eau/infrastructures" numFmtId="0">
      <sharedItems containsBlank="1" containsMixedTypes="1" containsNumber="1" containsInteger="1" minValue="0" maxValue="0"/>
    </cacheField>
    <cacheField name="applicable/habitant/applicable_2/d_disponibilite/q3_3_raisons_ruptures_eau/technique" numFmtId="0">
      <sharedItems containsBlank="1" containsMixedTypes="1" containsNumber="1" containsInteger="1" minValue="0" maxValue="1"/>
    </cacheField>
    <cacheField name="applicable/habitant/applicable_2/d_disponibilite/q3_3_raisons_ruptures_eau/politique" numFmtId="0">
      <sharedItems containsBlank="1" containsMixedTypes="1" containsNumber="1" containsInteger="1" minValue="0" maxValue="0"/>
    </cacheField>
    <cacheField name="applicable/habitant/applicable_2/d_disponibilite/q3_3_raisons_ruptures_eau/contamination" numFmtId="0">
      <sharedItems containsBlank="1" containsMixedTypes="1" containsNumber="1" containsInteger="1" minValue="0" maxValue="0"/>
    </cacheField>
    <cacheField name="applicable/habitant/applicable_2/d_disponibilite/q3_3_raisons_ruptures_eau/camion" numFmtId="0">
      <sharedItems containsBlank="1" containsMixedTypes="1" containsNumber="1" containsInteger="1" minValue="0" maxValue="1"/>
    </cacheField>
    <cacheField name="applicable/habitant/applicable_2/d_disponibilite/q3_3_raisons_ruptures_eau/autre" numFmtId="0">
      <sharedItems containsBlank="1" containsMixedTypes="1" containsNumber="1" containsInteger="1" minValue="0" maxValue="1"/>
    </cacheField>
    <cacheField name="applicable/habitant/applicable_2/d_disponibilite/q3_3_raisons_ruptures_eau/nsnr" numFmtId="0">
      <sharedItems containsBlank="1" containsMixedTypes="1" containsNumber="1" containsInteger="1" minValue="0" maxValue="1"/>
    </cacheField>
    <cacheField name="applicable/habitant/applicable_2/d_disponibilite/q3_3_1_autre_rupture_nourriture" numFmtId="0">
      <sharedItems containsBlank="1"/>
    </cacheField>
    <cacheField name="applicable/habitant/acces/q8_acces" numFmtId="0">
      <sharedItems containsBlank="1" count="4">
        <s v=""/>
        <s v="Non"/>
        <s v="Oui"/>
        <m/>
      </sharedItems>
    </cacheField>
  </cacheFields>
  <extLst>
    <ext xmlns:x14="http://schemas.microsoft.com/office/spreadsheetml/2009/9/main" uri="{725AE2AE-9491-48be-B2B4-4EB974FC3084}">
      <x14:pivotCacheDefinition/>
    </ext>
  </extLst>
</pivotCacheDefinition>
</file>

<file path=xl/pivotCache/pivotCacheDefinition54.xml><?xml version="1.0" encoding="utf-8"?>
<pivotCacheDefinition xmlns="http://schemas.openxmlformats.org/spreadsheetml/2006/main" xmlns:r="http://schemas.openxmlformats.org/officeDocument/2006/relationships" r:id="rId1" refreshedBy="IMPACT-User" refreshedDate="44557.452874074072" createdVersion="6" refreshedVersion="6" minRefreshableVersion="3" recordCount="107">
  <cacheSource type="worksheet">
    <worksheetSource ref="HL1:HO1048576" sheet="Processed_Data"/>
  </cacheSource>
  <cacheFields count="4">
    <cacheField name="applicable/habitant/acces/q8_acces_details" numFmtId="0">
      <sharedItems containsBlank="1"/>
    </cacheField>
    <cacheField name="applicable/habitant/acces/q8_acces_details/affrontements_pap" numFmtId="0">
      <sharedItems containsBlank="1" containsMixedTypes="1" containsNumber="1" containsInteger="1" minValue="0" maxValue="1"/>
    </cacheField>
    <cacheField name="applicable/habitant/acces/q8_acces_details/mort_president" numFmtId="0">
      <sharedItems containsBlank="1" containsMixedTypes="1" containsNumber="1" containsInteger="1" minValue="0" maxValue="1"/>
    </cacheField>
    <cacheField name="applicable/habitant/acces/q8_acces_details/autre"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r:id="rId1" refreshedBy="IMPACT-User" refreshedDate="44557.459929166667" createdVersion="6" refreshedVersion="6" minRefreshableVersion="3" recordCount="107">
  <cacheSource type="worksheet">
    <worksheetSource ref="HQ1:HW1048576" sheet="Processed_Data"/>
  </cacheSource>
  <cacheFields count="7">
    <cacheField name="applicable/habitant/acces/q8_acces_impact" numFmtId="0">
      <sharedItems containsBlank="1"/>
    </cacheField>
    <cacheField name="applicable/habitant/acces/q8_acces_impact/route" numFmtId="0">
      <sharedItems containsBlank="1" containsMixedTypes="1" containsNumber="1" containsInteger="1" minValue="0" maxValue="1"/>
    </cacheField>
    <cacheField name="applicable/habitant/acces/q8_acces_impact/violence" numFmtId="0">
      <sharedItems containsBlank="1" containsMixedTypes="1" containsNumber="1" containsInteger="1" minValue="0" maxValue="1"/>
    </cacheField>
    <cacheField name="applicable/habitant/acces/q8_acces_impact/transport" numFmtId="0">
      <sharedItems containsBlank="1" containsMixedTypes="1" containsNumber="1" containsInteger="1" minValue="0" maxValue="1"/>
    </cacheField>
    <cacheField name="applicable/habitant/acces/q8_acces_impact/aucun" numFmtId="0">
      <sharedItems containsBlank="1" containsMixedTypes="1" containsNumber="1" containsInteger="1" minValue="0" maxValue="1"/>
    </cacheField>
    <cacheField name="applicable/habitant/acces/q8_acces_impact/autre" numFmtId="0">
      <sharedItems containsBlank="1" containsMixedTypes="1" containsNumber="1" containsInteger="1" minValue="0" maxValue="0"/>
    </cacheField>
    <cacheField name="applicable/habitant/acces/q8_acces_impact/nsnr"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56.xml><?xml version="1.0" encoding="utf-8"?>
<pivotCacheDefinition xmlns="http://schemas.openxmlformats.org/spreadsheetml/2006/main" xmlns:r="http://schemas.openxmlformats.org/officeDocument/2006/relationships" r:id="rId1" refreshedBy="IMPACT-User" refreshedDate="44557.757303472223" createdVersion="6" refreshedVersion="6" minRefreshableVersion="3" recordCount="107">
  <cacheSource type="worksheet">
    <worksheetSource ref="JF1:JF1048576" sheet="Processed_Data"/>
  </cacheSource>
  <cacheFields count="1">
    <cacheField name="applicable/habitant/Evaluation des besoins des ménages/Besoins d'hygiène et d'assainissement/Combien de paquets de 8 serviettes hygiéniques serait suffisante pour votre ménage pour 1 mois ?" numFmtId="0">
      <sharedItems containsBlank="1" containsMixedTypes="1" containsNumber="1" containsInteger="1" minValue="1" maxValue="10"/>
    </cacheField>
  </cacheFields>
  <extLst>
    <ext xmlns:x14="http://schemas.microsoft.com/office/spreadsheetml/2009/9/main" uri="{725AE2AE-9491-48be-B2B4-4EB974FC3084}">
      <x14:pivotCacheDefinition/>
    </ext>
  </extLst>
</pivotCacheDefinition>
</file>

<file path=xl/pivotCache/pivotCacheDefinition57.xml><?xml version="1.0" encoding="utf-8"?>
<pivotCacheDefinition xmlns="http://schemas.openxmlformats.org/spreadsheetml/2006/main" xmlns:r="http://schemas.openxmlformats.org/officeDocument/2006/relationships" r:id="rId1" refreshedBy="IMPACT-User" refreshedDate="44557.757935416666" createdVersion="6" refreshedVersion="6" minRefreshableVersion="3" recordCount="107">
  <cacheSource type="worksheet">
    <worksheetSource ref="JG1:JG1048576" sheet="Processed_Data"/>
  </cacheSource>
  <cacheFields count="1">
    <cacheField name="applicable/habitant/Evaluation des besoins des ménages/Besoins d'hygiène et d'assainissement/Combien de savons lessive de 75g serait suffisant pour votre ménage pour 1 mois ?" numFmtId="0">
      <sharedItems containsBlank="1" containsMixedTypes="1" containsNumber="1" containsInteger="1" minValue="1" maxValue="36"/>
    </cacheField>
  </cacheFields>
  <extLst>
    <ext xmlns:x14="http://schemas.microsoft.com/office/spreadsheetml/2009/9/main" uri="{725AE2AE-9491-48be-B2B4-4EB974FC3084}">
      <x14:pivotCacheDefinition/>
    </ext>
  </extLst>
</pivotCacheDefinition>
</file>

<file path=xl/pivotCache/pivotCacheDefinition58.xml><?xml version="1.0" encoding="utf-8"?>
<pivotCacheDefinition xmlns="http://schemas.openxmlformats.org/spreadsheetml/2006/main" xmlns:r="http://schemas.openxmlformats.org/officeDocument/2006/relationships" r:id="rId1" refreshedBy="IMPACT-User" refreshedDate="44557.758577893517" createdVersion="6" refreshedVersion="6" minRefreshableVersion="3" recordCount="107">
  <cacheSource type="worksheet">
    <worksheetSource ref="JH1:JH1048576" sheet="Processed_Data"/>
  </cacheSource>
  <cacheFields count="1">
    <cacheField name="applicable/habitant/Evaluation des besoins des ménages/Besoins d'hygiène et d'assainissement/Combien de savons mains de 75g serait suffisant pour votre ménage pour 1 mois ?" numFmtId="0">
      <sharedItems containsBlank="1" containsMixedTypes="1" containsNumber="1" containsInteger="1" minValue="4" maxValue="30"/>
    </cacheField>
  </cacheFields>
  <extLst>
    <ext xmlns:x14="http://schemas.microsoft.com/office/spreadsheetml/2009/9/main" uri="{725AE2AE-9491-48be-B2B4-4EB974FC3084}">
      <x14:pivotCacheDefinition/>
    </ext>
  </extLst>
</pivotCacheDefinition>
</file>

<file path=xl/pivotCache/pivotCacheDefinition59.xml><?xml version="1.0" encoding="utf-8"?>
<pivotCacheDefinition xmlns="http://schemas.openxmlformats.org/spreadsheetml/2006/main" xmlns:r="http://schemas.openxmlformats.org/officeDocument/2006/relationships" r:id="rId1" refreshedBy="IMPACT-User" refreshedDate="44557.759932523149" createdVersion="6" refreshedVersion="6" minRefreshableVersion="3" recordCount="107">
  <cacheSource type="worksheet">
    <worksheetSource ref="JI1:JI1048576" sheet="Processed_Data"/>
  </cacheSource>
  <cacheFields count="1">
    <cacheField name="applicable/habitant/Evaluation des besoins des ménages/Besoins d'hygiène et d'assainissement/Combien de sachets de 11g de chlore en grain serait suffisant pour votre ménage pour 1 mois ?" numFmtId="0">
      <sharedItems containsBlank="1" containsMixedTypes="1" containsNumber="1" containsInteger="1" minValue="1" maxValue="2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IMPACT-User" refreshedDate="44553.340243865743" createdVersion="6" refreshedVersion="6" minRefreshableVersion="3" recordCount="106">
  <cacheSource type="worksheet">
    <worksheetSource ref="A1:AW107" sheet="Processed_Data"/>
  </cacheSource>
  <cacheFields count="49">
    <cacheField name="_uuid" numFmtId="0">
      <sharedItems/>
    </cacheField>
    <cacheField name="a_intro/q01_date" numFmtId="14">
      <sharedItems containsSemiMixedTypes="0" containsNonDate="0" containsDate="1" containsString="0" minDate="2021-11-24T00:00:00" maxDate="2021-12-03T00:00:00"/>
    </cacheField>
    <cacheField name="a_intro/q02_organisation" numFmtId="0">
      <sharedItems/>
    </cacheField>
    <cacheField name="a_intro/enqueteur" numFmtId="0">
      <sharedItems/>
    </cacheField>
    <cacheField name="a_intro/q04_departement" numFmtId="0">
      <sharedItems/>
    </cacheField>
    <cacheField name="a_intro/q05_commune" numFmtId="0">
      <sharedItems/>
    </cacheField>
    <cacheField name="a_intro/commune" numFmtId="0">
      <sharedItems/>
    </cacheField>
    <cacheField name="a_intro/sq06_section_communale" numFmtId="0">
      <sharedItems/>
    </cacheField>
    <cacheField name="a_intro/section_commune" numFmtId="0">
      <sharedItems/>
    </cacheField>
    <cacheField name="a_intro/q06_localite" numFmtId="0">
      <sharedItems/>
    </cacheField>
    <cacheField name="a_intro/q06_localite_autre" numFmtId="0">
      <sharedItems/>
    </cacheField>
    <cacheField name="a_intro/q07_marche" numFmtId="0">
      <sharedItems/>
    </cacheField>
    <cacheField name="a_intro/marche_conu" numFmtId="0">
      <sharedItems/>
    </cacheField>
    <cacheField name="a_intro/marche" numFmtId="0">
      <sharedItems/>
    </cacheField>
    <cacheField name="a_intro/q07_2_marche_zone" numFmtId="0">
      <sharedItems/>
    </cacheField>
    <cacheField name="a_intro/q00_type_enquete" numFmtId="0">
      <sharedItems/>
    </cacheField>
    <cacheField name="a_intro/q010_sexe" numFmtId="0">
      <sharedItems/>
    </cacheField>
    <cacheField name="applicable/marchand/b_magasin/q1_1_magain_type" numFmtId="0">
      <sharedItems/>
    </cacheField>
    <cacheField name="farine_prix" numFmtId="0">
      <sharedItems containsMixedTypes="1" containsNumber="1" minValue="100" maxValue="300"/>
    </cacheField>
    <cacheField name="riz_prix" numFmtId="1">
      <sharedItems containsMixedTypes="1" containsNumber="1" minValue="96.153846153846104" maxValue="384.230769230769"/>
    </cacheField>
    <cacheField name="mais_prix" numFmtId="1">
      <sharedItems containsMixedTypes="1" containsNumber="1" minValue="86.956521739130395" maxValue="434.34782608695599"/>
    </cacheField>
    <cacheField name="sucre_prix" numFmtId="1">
      <sharedItems containsMixedTypes="1" containsNumber="1" minValue="41.379310344827502" maxValue="344.48275862068903"/>
    </cacheField>
    <cacheField name="haricot_noir_prix" numFmtId="1">
      <sharedItems containsMixedTypes="1" containsNumber="1" minValue="145.833333333333" maxValue="312.5"/>
    </cacheField>
    <cacheField name="haricot_rouge_prix" numFmtId="0">
      <sharedItems containsMixedTypes="1" containsNumber="1" minValue="250" maxValue="312.5"/>
    </cacheField>
    <cacheField name="huile_prix" numFmtId="0">
      <sharedItems containsBlank="1" containsMixedTypes="1" containsNumber="1" containsInteger="1" minValue="450" maxValue="1350"/>
    </cacheField>
    <cacheField name="savon_lessive_prix" numFmtId="0">
      <sharedItems containsMixedTypes="1" containsNumber="1" containsInteger="1" minValue="30" maxValue="60"/>
    </cacheField>
    <cacheField name="brosse_dent_prix" numFmtId="0">
      <sharedItems containsMixedTypes="1" containsNumber="1" containsInteger="1" minValue="0" maxValue="50"/>
    </cacheField>
    <cacheField name="papier_toilette_prix" numFmtId="0">
      <sharedItems containsMixedTypes="1" containsNumber="1" containsInteger="1" minValue="20" maxValue="50"/>
    </cacheField>
    <cacheField name="savon_mains_prix" numFmtId="0">
      <sharedItems containsMixedTypes="1" containsNumber="1" containsInteger="1" minValue="15" maxValue="75"/>
    </cacheField>
    <cacheField name="dentifrice_prix" numFmtId="0">
      <sharedItems containsMixedTypes="1" containsNumber="1" minValue="62.3333333333333" maxValue="400"/>
    </cacheField>
    <cacheField name="serv_hygieniques_prix" numFmtId="0">
      <sharedItems containsMixedTypes="1" containsNumber="1" containsInteger="1" minValue="50" maxValue="125"/>
    </cacheField>
    <cacheField name="chlore_grain_prix" numFmtId="0">
      <sharedItems containsMixedTypes="1" containsNumber="1" containsInteger="1" minValue="5" maxValue="50"/>
    </cacheField>
    <cacheField name="eau_prix" numFmtId="0">
      <sharedItems containsMixedTypes="1" containsNumber="1" minValue="0" maxValue="25"/>
    </cacheField>
    <cacheField name="q7_1_prix_charbon" numFmtId="0">
      <sharedItems containsMixedTypes="1" containsNumber="1" containsInteger="1" minValue="50" maxValue="150"/>
    </cacheField>
    <cacheField name="q7_2_prix_bassine" numFmtId="0">
      <sharedItems containsMixedTypes="1" containsNumber="1" containsInteger="1" minValue="200" maxValue="500"/>
    </cacheField>
    <cacheField name="applicable/marchand/d_produits_eha/eponge/q7_2_prix_eponge" numFmtId="0">
      <sharedItems containsMixedTypes="1" containsNumber="1" containsInteger="1" minValue="25" maxValue="50"/>
    </cacheField>
    <cacheField name="applicable/marchand/b_magasin/q1_4_type_payment" numFmtId="0">
      <sharedItems/>
    </cacheField>
    <cacheField name="applicable/marchand/b_magasin/q1_4_type_payment/gourde" numFmtId="0">
      <sharedItems containsMixedTypes="1" containsNumber="1" containsInteger="1" minValue="1" maxValue="1"/>
    </cacheField>
    <cacheField name="applicable/marchand/b_magasin/q1_4_type_payment/dollar" numFmtId="0">
      <sharedItems containsMixedTypes="1" containsNumber="1" containsInteger="1" minValue="0" maxValue="1"/>
    </cacheField>
    <cacheField name="applicable/marchand/b_magasin/q1_4_type_payment/mobile" numFmtId="0">
      <sharedItems containsMixedTypes="1" containsNumber="1" containsInteger="1" minValue="0" maxValue="1"/>
    </cacheField>
    <cacheField name="applicable/marchand/b_magasin/q1_4_type_payment/credite_tot" numFmtId="0">
      <sharedItems containsMixedTypes="1" containsNumber="1" containsInteger="1" minValue="0" maxValue="0"/>
    </cacheField>
    <cacheField name="applicable/marchand/b_magasin/q1_4_type_payment/credite_part" numFmtId="0">
      <sharedItems containsMixedTypes="1" containsNumber="1" containsInteger="1" minValue="0" maxValue="1"/>
    </cacheField>
    <cacheField name="applicable/marchand/b_magasin/q1_4_type_payment/trock" numFmtId="0">
      <sharedItems containsMixedTypes="1" containsNumber="1" containsInteger="1" minValue="0" maxValue="0"/>
    </cacheField>
    <cacheField name="applicable/marchand/b_magasin/q1_4_type_payment/coupon" numFmtId="0">
      <sharedItems containsMixedTypes="1" containsNumber="1" containsInteger="1" minValue="0" maxValue="0"/>
    </cacheField>
    <cacheField name="applicable/marchand/b_magasin/q1_4_type_payment/check" numFmtId="0">
      <sharedItems containsMixedTypes="1" containsNumber="1" containsInteger="1" minValue="0" maxValue="1"/>
    </cacheField>
    <cacheField name="applicable/marchand/b_magasin/q1_4_type_payment/autre" numFmtId="0">
      <sharedItems containsMixedTypes="1" containsNumber="1" containsInteger="1" minValue="0" maxValue="0"/>
    </cacheField>
    <cacheField name="applicable/marchand/b_magasin/q1_4_type_payment/nsnr" numFmtId="0">
      <sharedItems containsMixedTypes="1" containsNumber="1" containsInteger="1" minValue="0" maxValue="0"/>
    </cacheField>
    <cacheField name="applicable/marchand/b_magasin/q1_5_changement_commercants" numFmtId="0">
      <sharedItems/>
    </cacheField>
    <cacheField name="applicable/marchand/b_magasin/q1_6_clients" numFmtId="0">
      <sharedItems count="5">
        <s v="Je ne sais pas / Je ne souhaite pas répondre"/>
        <s v="Entre 21 et 60"/>
        <s v=""/>
        <s v="Moins de 20"/>
        <s v="Plus de 60"/>
      </sharedItems>
    </cacheField>
  </cacheFields>
  <extLst>
    <ext xmlns:x14="http://schemas.microsoft.com/office/spreadsheetml/2009/9/main" uri="{725AE2AE-9491-48be-B2B4-4EB974FC3084}">
      <x14:pivotCacheDefinition/>
    </ext>
  </extLst>
</pivotCacheDefinition>
</file>

<file path=xl/pivotCache/pivotCacheDefinition60.xml><?xml version="1.0" encoding="utf-8"?>
<pivotCacheDefinition xmlns="http://schemas.openxmlformats.org/spreadsheetml/2006/main" xmlns:r="http://schemas.openxmlformats.org/officeDocument/2006/relationships" r:id="rId1" refreshedBy="IMPACT-User" refreshedDate="44557.763684375001" createdVersion="6" refreshedVersion="6" minRefreshableVersion="3" recordCount="107">
  <cacheSource type="worksheet">
    <worksheetSource ref="JJ1:JJ1048576" sheet="Processed_Data"/>
  </cacheSource>
  <cacheFields count="1">
    <cacheField name="applicable/habitant/Evaluation des besoins des ménages/Besoins d'hygiène et d'assainissement/Combien de tubes de 85g de dentifrice serait suffisant pour votre ménage pour 1 mois ?" numFmtId="0">
      <sharedItems containsBlank="1" containsMixedTypes="1" containsNumber="1" minValue="0.5" maxValue="5"/>
    </cacheField>
  </cacheFields>
  <extLst>
    <ext xmlns:x14="http://schemas.microsoft.com/office/spreadsheetml/2009/9/main" uri="{725AE2AE-9491-48be-B2B4-4EB974FC3084}">
      <x14:pivotCacheDefinition/>
    </ext>
  </extLst>
</pivotCacheDefinition>
</file>

<file path=xl/pivotCache/pivotCacheDefinition61.xml><?xml version="1.0" encoding="utf-8"?>
<pivotCacheDefinition xmlns="http://schemas.openxmlformats.org/spreadsheetml/2006/main" xmlns:r="http://schemas.openxmlformats.org/officeDocument/2006/relationships" r:id="rId1" refreshedBy="IMPACT-User" refreshedDate="44557.764455555553" createdVersion="6" refreshedVersion="6" minRefreshableVersion="3" recordCount="107">
  <cacheSource type="worksheet">
    <worksheetSource ref="JK1:JK1048576" sheet="Processed_Data"/>
  </cacheSource>
  <cacheFields count="1">
    <cacheField name="applicable/habitant/Evaluation des besoins des ménages/Besoins d'hygiène et d'assainissement/Combien de rouleaux de papier toilette serait suffisant pour votre ménage pour 1 mois ?" numFmtId="0">
      <sharedItems containsBlank="1" containsMixedTypes="1" containsNumber="1" containsInteger="1" minValue="3" maxValue="20"/>
    </cacheField>
  </cacheFields>
  <extLst>
    <ext xmlns:x14="http://schemas.microsoft.com/office/spreadsheetml/2009/9/main" uri="{725AE2AE-9491-48be-B2B4-4EB974FC3084}">
      <x14:pivotCacheDefinition/>
    </ext>
  </extLst>
</pivotCacheDefinition>
</file>

<file path=xl/pivotCache/pivotCacheDefinition62.xml><?xml version="1.0" encoding="utf-8"?>
<pivotCacheDefinition xmlns="http://schemas.openxmlformats.org/spreadsheetml/2006/main" xmlns:r="http://schemas.openxmlformats.org/officeDocument/2006/relationships" r:id="rId1" refreshedBy="IMPACT-User" refreshedDate="44557.764830092594" createdVersion="6" refreshedVersion="6" minRefreshableVersion="3" recordCount="107">
  <cacheSource type="worksheet">
    <worksheetSource ref="JL1:JL1048576" sheet="Processed_Data"/>
  </cacheSource>
  <cacheFields count="1">
    <cacheField name="applicable/habitant/Evaluation des besoins des ménages/Besoins d'hygiène et d'assainissement/Quelle quantité de déodorant serait suffisante pour votre ménage pour 1 mois ?" numFmtId="0">
      <sharedItems containsBlank="1" containsMixedTypes="1" containsNumber="1" containsInteger="1" minValue="1" maxValue="7"/>
    </cacheField>
  </cacheFields>
  <extLst>
    <ext xmlns:x14="http://schemas.microsoft.com/office/spreadsheetml/2009/9/main" uri="{725AE2AE-9491-48be-B2B4-4EB974FC3084}">
      <x14:pivotCacheDefinition/>
    </ext>
  </extLst>
</pivotCacheDefinition>
</file>

<file path=xl/pivotCache/pivotCacheDefinition63.xml><?xml version="1.0" encoding="utf-8"?>
<pivotCacheDefinition xmlns="http://schemas.openxmlformats.org/spreadsheetml/2006/main" xmlns:r="http://schemas.openxmlformats.org/officeDocument/2006/relationships" r:id="rId1" refreshedBy="IMPACT-User" refreshedDate="44557.800110648146" createdVersion="6" refreshedVersion="6" minRefreshableVersion="3" recordCount="107">
  <cacheSource type="worksheet">
    <worksheetSource ref="KB1:KB1048576" sheet="Processed_Data"/>
  </cacheSource>
  <cacheFields count="1">
    <cacheField name="applicable/habitant/Evaluation des besoins des ménages/Besoins en Abris/Combien de tôle serait suffisante pour votre ménage ?" numFmtId="0">
      <sharedItems containsBlank="1" containsMixedTypes="1" containsNumber="1" containsInteger="1" minValue="6" maxValue="80"/>
    </cacheField>
  </cacheFields>
  <extLst>
    <ext xmlns:x14="http://schemas.microsoft.com/office/spreadsheetml/2009/9/main" uri="{725AE2AE-9491-48be-B2B4-4EB974FC3084}">
      <x14:pivotCacheDefinition/>
    </ext>
  </extLst>
</pivotCacheDefinition>
</file>

<file path=xl/pivotCache/pivotCacheDefinition64.xml><?xml version="1.0" encoding="utf-8"?>
<pivotCacheDefinition xmlns="http://schemas.openxmlformats.org/spreadsheetml/2006/main" xmlns:r="http://schemas.openxmlformats.org/officeDocument/2006/relationships" r:id="rId1" refreshedBy="IMPACT-User" refreshedDate="44557.806365046294" createdVersion="6" refreshedVersion="6" minRefreshableVersion="3" recordCount="107">
  <cacheSource type="worksheet">
    <worksheetSource ref="KC1:KC1048576" sheet="Processed_Data"/>
  </cacheSource>
  <cacheFields count="1">
    <cacheField name="applicable/habitant/Evaluation des besoins des ménages/Besoins en Abris/Combien de clous serait suffisante pour votre ménage ?" numFmtId="0">
      <sharedItems containsBlank="1"/>
    </cacheField>
  </cacheFields>
  <extLst>
    <ext xmlns:x14="http://schemas.microsoft.com/office/spreadsheetml/2009/9/main" uri="{725AE2AE-9491-48be-B2B4-4EB974FC3084}">
      <x14:pivotCacheDefinition/>
    </ext>
  </extLst>
</pivotCacheDefinition>
</file>

<file path=xl/pivotCache/pivotCacheDefinition65.xml><?xml version="1.0" encoding="utf-8"?>
<pivotCacheDefinition xmlns="http://schemas.openxmlformats.org/spreadsheetml/2006/main" xmlns:r="http://schemas.openxmlformats.org/officeDocument/2006/relationships" r:id="rId1" refreshedBy="IMPACT-User" refreshedDate="44557.807072916665" createdVersion="6" refreshedVersion="6" minRefreshableVersion="3" recordCount="107">
  <cacheSource type="worksheet">
    <worksheetSource ref="KD1:KD1048576" sheet="Processed_Data"/>
  </cacheSource>
  <cacheFields count="1">
    <cacheField name="applicable/habitant/Evaluation des besoins des ménages/Besoins en Abris/Combien de bâche serait suffisante pour votre menage ?" numFmtId="0">
      <sharedItems containsBlank="1" containsMixedTypes="1" containsNumber="1" containsInteger="1" minValue="20" maxValue="20"/>
    </cacheField>
  </cacheFields>
  <extLst>
    <ext xmlns:x14="http://schemas.microsoft.com/office/spreadsheetml/2009/9/main" uri="{725AE2AE-9491-48be-B2B4-4EB974FC3084}">
      <x14:pivotCacheDefinition/>
    </ext>
  </extLst>
</pivotCacheDefinition>
</file>

<file path=xl/pivotCache/pivotCacheDefinition66.xml><?xml version="1.0" encoding="utf-8"?>
<pivotCacheDefinition xmlns="http://schemas.openxmlformats.org/spreadsheetml/2006/main" xmlns:r="http://schemas.openxmlformats.org/officeDocument/2006/relationships" r:id="rId1" refreshedBy="IMPACT-User" refreshedDate="44557.807558101849" createdVersion="6" refreshedVersion="6" minRefreshableVersion="3" recordCount="107">
  <cacheSource type="worksheet">
    <worksheetSource ref="KE1:KE1048576" sheet="Processed_Data"/>
  </cacheSource>
  <cacheFields count="1">
    <cacheField name="applicable/habitant/Evaluation des besoins des ménages/Besoins en Abris/Combien de planche (2x4) en nombre de pièces serait suffisante pour votre menage ?" numFmtId="0">
      <sharedItems containsBlank="1" containsMixedTypes="1" containsNumber="1" containsInteger="1" minValue="6" maxValue="24"/>
    </cacheField>
  </cacheFields>
  <extLst>
    <ext xmlns:x14="http://schemas.microsoft.com/office/spreadsheetml/2009/9/main" uri="{725AE2AE-9491-48be-B2B4-4EB974FC3084}">
      <x14:pivotCacheDefinition/>
    </ext>
  </extLst>
</pivotCacheDefinition>
</file>

<file path=xl/pivotCache/pivotCacheDefinition67.xml><?xml version="1.0" encoding="utf-8"?>
<pivotCacheDefinition xmlns="http://schemas.openxmlformats.org/spreadsheetml/2006/main" xmlns:r="http://schemas.openxmlformats.org/officeDocument/2006/relationships" r:id="rId1" refreshedBy="IMPACT-User" refreshedDate="44557.811184606478" createdVersion="6" refreshedVersion="6" minRefreshableVersion="3" recordCount="107">
  <cacheSource type="worksheet">
    <worksheetSource ref="KF1:KF1048576" sheet="Processed_Data"/>
  </cacheSource>
  <cacheFields count="1">
    <cacheField name="applicable/habitant/Evaluation des besoins des ménages/Besoins en Abris/Combien de planche (4x4) en nombre de pièces serait suffisante pour votre menage ?" numFmtId="0">
      <sharedItems containsBlank="1"/>
    </cacheField>
  </cacheFields>
  <extLst>
    <ext xmlns:x14="http://schemas.microsoft.com/office/spreadsheetml/2009/9/main" uri="{725AE2AE-9491-48be-B2B4-4EB974FC3084}">
      <x14:pivotCacheDefinition/>
    </ext>
  </extLst>
</pivotCacheDefinition>
</file>

<file path=xl/pivotCache/pivotCacheDefinition68.xml><?xml version="1.0" encoding="utf-8"?>
<pivotCacheDefinition xmlns="http://schemas.openxmlformats.org/spreadsheetml/2006/main" xmlns:r="http://schemas.openxmlformats.org/officeDocument/2006/relationships" r:id="rId1" refreshedBy="IMPACT-User" refreshedDate="44557.811694097225" createdVersion="6" refreshedVersion="6" minRefreshableVersion="3" recordCount="107">
  <cacheSource type="worksheet">
    <worksheetSource ref="KG1:KG1048576" sheet="Processed_Data"/>
  </cacheSource>
  <cacheFields count="1">
    <cacheField name="applicable/habitant/Evaluation des besoins des ménages/Besoins en Abris/Combien de marteau en nombre de pièces serait suffisante pour votre menage ?" numFmtId="0">
      <sharedItems containsBlank="1" containsMixedTypes="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69.xml><?xml version="1.0" encoding="utf-8"?>
<pivotCacheDefinition xmlns="http://schemas.openxmlformats.org/spreadsheetml/2006/main" xmlns:r="http://schemas.openxmlformats.org/officeDocument/2006/relationships" r:id="rId1" refreshedBy="IMPACT-User" refreshedDate="44557.812448032404" createdVersion="6" refreshedVersion="6" minRefreshableVersion="3" recordCount="107">
  <cacheSource type="worksheet">
    <worksheetSource ref="KH1:KH1048576" sheet="Processed_Data"/>
  </cacheSource>
  <cacheFields count="1">
    <cacheField name="applicable/habitant/Evaluation des besoins des ménages/Besoins en Abris/Combien de tente serait suffisante pour votre menage ?" numFmtId="0">
      <sharedItems containsBlank="1" containsMixedTypes="1" containsNumber="1" containsInteger="1" minValue="2" maxValue="3"/>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IMPACT-User" refreshedDate="44553.34453761574" createdVersion="6" refreshedVersion="6" minRefreshableVersion="3" recordCount="106">
  <cacheSource type="worksheet">
    <worksheetSource ref="E1:AW107" sheet="Processed_Data"/>
  </cacheSource>
  <cacheFields count="45">
    <cacheField name="a_intro/q04_departement" numFmtId="0">
      <sharedItems count="5">
        <s v="Nord-Ouest"/>
        <s v="Artibonite"/>
        <s v="Sud-Est"/>
        <s v="Ouest"/>
        <s v="Nord"/>
      </sharedItems>
    </cacheField>
    <cacheField name="a_intro/q05_commune" numFmtId="0">
      <sharedItems/>
    </cacheField>
    <cacheField name="a_intro/commune" numFmtId="0">
      <sharedItems/>
    </cacheField>
    <cacheField name="a_intro/sq06_section_communale" numFmtId="0">
      <sharedItems/>
    </cacheField>
    <cacheField name="a_intro/section_commune" numFmtId="0">
      <sharedItems/>
    </cacheField>
    <cacheField name="a_intro/q06_localite" numFmtId="0">
      <sharedItems/>
    </cacheField>
    <cacheField name="a_intro/q06_localite_autre" numFmtId="0">
      <sharedItems/>
    </cacheField>
    <cacheField name="a_intro/q07_marche" numFmtId="0">
      <sharedItems/>
    </cacheField>
    <cacheField name="a_intro/marche_conu" numFmtId="0">
      <sharedItems/>
    </cacheField>
    <cacheField name="a_intro/marche" numFmtId="0">
      <sharedItems/>
    </cacheField>
    <cacheField name="a_intro/q07_2_marche_zone" numFmtId="0">
      <sharedItems/>
    </cacheField>
    <cacheField name="a_intro/q00_type_enquete" numFmtId="0">
      <sharedItems/>
    </cacheField>
    <cacheField name="a_intro/q010_sexe" numFmtId="0">
      <sharedItems count="2">
        <s v="Femme"/>
        <s v="Homme"/>
      </sharedItems>
    </cacheField>
    <cacheField name="applicable/marchand/b_magasin/q1_1_magain_type" numFmtId="0">
      <sharedItems/>
    </cacheField>
    <cacheField name="farine_prix" numFmtId="0">
      <sharedItems containsMixedTypes="1" containsNumber="1" minValue="100" maxValue="300"/>
    </cacheField>
    <cacheField name="riz_prix" numFmtId="1">
      <sharedItems containsMixedTypes="1" containsNumber="1" minValue="96.153846153846104" maxValue="384.230769230769"/>
    </cacheField>
    <cacheField name="mais_prix" numFmtId="1">
      <sharedItems containsMixedTypes="1" containsNumber="1" minValue="86.956521739130395" maxValue="434.34782608695599"/>
    </cacheField>
    <cacheField name="sucre_prix" numFmtId="1">
      <sharedItems containsMixedTypes="1" containsNumber="1" minValue="41.379310344827502" maxValue="344.48275862068903"/>
    </cacheField>
    <cacheField name="haricot_noir_prix" numFmtId="1">
      <sharedItems containsMixedTypes="1" containsNumber="1" minValue="145.833333333333" maxValue="312.5"/>
    </cacheField>
    <cacheField name="haricot_rouge_prix" numFmtId="0">
      <sharedItems containsMixedTypes="1" containsNumber="1" minValue="250" maxValue="312.5"/>
    </cacheField>
    <cacheField name="huile_prix" numFmtId="0">
      <sharedItems containsBlank="1" containsMixedTypes="1" containsNumber="1" containsInteger="1" minValue="450" maxValue="1350"/>
    </cacheField>
    <cacheField name="savon_lessive_prix" numFmtId="0">
      <sharedItems containsMixedTypes="1" containsNumber="1" containsInteger="1" minValue="30" maxValue="60"/>
    </cacheField>
    <cacheField name="brosse_dent_prix" numFmtId="0">
      <sharedItems containsMixedTypes="1" containsNumber="1" containsInteger="1" minValue="0" maxValue="50"/>
    </cacheField>
    <cacheField name="papier_toilette_prix" numFmtId="0">
      <sharedItems containsMixedTypes="1" containsNumber="1" containsInteger="1" minValue="20" maxValue="50"/>
    </cacheField>
    <cacheField name="savon_mains_prix" numFmtId="0">
      <sharedItems containsMixedTypes="1" containsNumber="1" containsInteger="1" minValue="15" maxValue="75"/>
    </cacheField>
    <cacheField name="dentifrice_prix" numFmtId="0">
      <sharedItems containsMixedTypes="1" containsNumber="1" minValue="62.3333333333333" maxValue="400"/>
    </cacheField>
    <cacheField name="serv_hygieniques_prix" numFmtId="0">
      <sharedItems containsMixedTypes="1" containsNumber="1" containsInteger="1" minValue="50" maxValue="125"/>
    </cacheField>
    <cacheField name="chlore_grain_prix" numFmtId="0">
      <sharedItems containsMixedTypes="1" containsNumber="1" containsInteger="1" minValue="5" maxValue="50"/>
    </cacheField>
    <cacheField name="eau_prix" numFmtId="0">
      <sharedItems containsMixedTypes="1" containsNumber="1" minValue="0" maxValue="25"/>
    </cacheField>
    <cacheField name="q7_1_prix_charbon" numFmtId="0">
      <sharedItems containsMixedTypes="1" containsNumber="1" containsInteger="1" minValue="50" maxValue="150"/>
    </cacheField>
    <cacheField name="q7_2_prix_bassine" numFmtId="0">
      <sharedItems containsMixedTypes="1" containsNumber="1" containsInteger="1" minValue="200" maxValue="500"/>
    </cacheField>
    <cacheField name="applicable/marchand/d_produits_eha/eponge/q7_2_prix_eponge" numFmtId="0">
      <sharedItems containsMixedTypes="1" containsNumber="1" containsInteger="1" minValue="25" maxValue="50"/>
    </cacheField>
    <cacheField name="applicable/marchand/b_magasin/q1_4_type_payment" numFmtId="0">
      <sharedItems/>
    </cacheField>
    <cacheField name="applicable/marchand/b_magasin/q1_4_type_payment/gourde" numFmtId="0">
      <sharedItems containsMixedTypes="1" containsNumber="1" containsInteger="1" minValue="1" maxValue="1"/>
    </cacheField>
    <cacheField name="applicable/marchand/b_magasin/q1_4_type_payment/dollar" numFmtId="0">
      <sharedItems containsMixedTypes="1" containsNumber="1" containsInteger="1" minValue="0" maxValue="1"/>
    </cacheField>
    <cacheField name="applicable/marchand/b_magasin/q1_4_type_payment/mobile" numFmtId="0">
      <sharedItems containsMixedTypes="1" containsNumber="1" containsInteger="1" minValue="0" maxValue="1"/>
    </cacheField>
    <cacheField name="applicable/marchand/b_magasin/q1_4_type_payment/credite_tot" numFmtId="0">
      <sharedItems containsMixedTypes="1" containsNumber="1" containsInteger="1" minValue="0" maxValue="0"/>
    </cacheField>
    <cacheField name="applicable/marchand/b_magasin/q1_4_type_payment/credite_part" numFmtId="0">
      <sharedItems containsMixedTypes="1" containsNumber="1" containsInteger="1" minValue="0" maxValue="1"/>
    </cacheField>
    <cacheField name="applicable/marchand/b_magasin/q1_4_type_payment/trock" numFmtId="0">
      <sharedItems containsMixedTypes="1" containsNumber="1" containsInteger="1" minValue="0" maxValue="0"/>
    </cacheField>
    <cacheField name="applicable/marchand/b_magasin/q1_4_type_payment/coupon" numFmtId="0">
      <sharedItems containsMixedTypes="1" containsNumber="1" containsInteger="1" minValue="0" maxValue="0"/>
    </cacheField>
    <cacheField name="applicable/marchand/b_magasin/q1_4_type_payment/check" numFmtId="0">
      <sharedItems containsMixedTypes="1" containsNumber="1" containsInteger="1" minValue="0" maxValue="1"/>
    </cacheField>
    <cacheField name="applicable/marchand/b_magasin/q1_4_type_payment/autre" numFmtId="0">
      <sharedItems containsMixedTypes="1" containsNumber="1" containsInteger="1" minValue="0" maxValue="0"/>
    </cacheField>
    <cacheField name="applicable/marchand/b_magasin/q1_4_type_payment/nsnr" numFmtId="0">
      <sharedItems containsMixedTypes="1" containsNumber="1" containsInteger="1" minValue="0" maxValue="0"/>
    </cacheField>
    <cacheField name="applicable/marchand/b_magasin/q1_5_changement_commercants" numFmtId="0">
      <sharedItems count="5">
        <s v="Oui, il y a moins de commerçants par rapport au mois passé"/>
        <s v="Je ne sais pas / Je ne souhaite pas répondre"/>
        <s v="Non, il n'y a pas eu de variation"/>
        <s v=""/>
        <s v="Oui, il y a plus de commerçants par rapport au mois passé"/>
      </sharedItems>
    </cacheField>
    <cacheField name="applicable/marchand/b_magasin/q1_6_clients" numFmtId="0">
      <sharedItems count="5">
        <s v="Je ne sais pas / Je ne souhaite pas répondre"/>
        <s v="Entre 21 et 60"/>
        <s v=""/>
        <s v="Moins de 20"/>
        <s v="Plus de 60"/>
      </sharedItems>
    </cacheField>
  </cacheFields>
  <extLst>
    <ext xmlns:x14="http://schemas.microsoft.com/office/spreadsheetml/2009/9/main" uri="{725AE2AE-9491-48be-B2B4-4EB974FC3084}">
      <x14:pivotCacheDefinition/>
    </ext>
  </extLst>
</pivotCacheDefinition>
</file>

<file path=xl/pivotCache/pivotCacheDefinition70.xml><?xml version="1.0" encoding="utf-8"?>
<pivotCacheDefinition xmlns="http://schemas.openxmlformats.org/spreadsheetml/2006/main" xmlns:r="http://schemas.openxmlformats.org/officeDocument/2006/relationships" r:id="rId1" refreshedBy="IMPACT-User" refreshedDate="44557.812761574074" createdVersion="6" refreshedVersion="6" minRefreshableVersion="3" recordCount="107">
  <cacheSource type="worksheet">
    <worksheetSource ref="KI1:KI1048576" sheet="Processed_Data"/>
  </cacheSource>
  <cacheFields count="1">
    <cacheField name="applicable/habitant/Evaluation des besoins des ménages/Besoins en Abris/Combien de corde serait suffisante pour votre menage ?" numFmtId="0">
      <sharedItems containsBlank="1"/>
    </cacheField>
  </cacheFields>
  <extLst>
    <ext xmlns:x14="http://schemas.microsoft.com/office/spreadsheetml/2009/9/main" uri="{725AE2AE-9491-48be-B2B4-4EB974FC3084}">
      <x14:pivotCacheDefinition/>
    </ext>
  </extLst>
</pivotCacheDefinition>
</file>

<file path=xl/pivotCache/pivotCacheDefinition71.xml><?xml version="1.0" encoding="utf-8"?>
<pivotCacheDefinition xmlns="http://schemas.openxmlformats.org/spreadsheetml/2006/main" xmlns:r="http://schemas.openxmlformats.org/officeDocument/2006/relationships" r:id="rId1" refreshedBy="IMPACT-User" refreshedDate="44557.813051273151" createdVersion="6" refreshedVersion="6" minRefreshableVersion="3" recordCount="107">
  <cacheSource type="worksheet">
    <worksheetSource ref="KJ1:KJ1048576" sheet="Processed_Data"/>
  </cacheSource>
  <cacheFields count="1">
    <cacheField name="applicable/habitant/Evaluation des besoins des ménages/Besoins en Abris/Combien de scie en nombre de pièces pour le bois serait suffisante pour votre menage ?" numFmtId="0">
      <sharedItems containsBlank="1"/>
    </cacheField>
  </cacheFields>
  <extLst>
    <ext xmlns:x14="http://schemas.microsoft.com/office/spreadsheetml/2009/9/main" uri="{725AE2AE-9491-48be-B2B4-4EB974FC3084}">
      <x14:pivotCacheDefinition/>
    </ext>
  </extLst>
</pivotCacheDefinition>
</file>

<file path=xl/pivotCache/pivotCacheDefinition72.xml><?xml version="1.0" encoding="utf-8"?>
<pivotCacheDefinition xmlns="http://schemas.openxmlformats.org/spreadsheetml/2006/main" xmlns:r="http://schemas.openxmlformats.org/officeDocument/2006/relationships" r:id="rId1" refreshedBy="IMPACT-User" refreshedDate="44557.813567592595" createdVersion="6" refreshedVersion="6" minRefreshableVersion="3" recordCount="107">
  <cacheSource type="worksheet">
    <worksheetSource ref="KK1:KK1048576" sheet="Processed_Data"/>
  </cacheSource>
  <cacheFields count="1">
    <cacheField name="applicable/habitant/Evaluation des besoins des ménages/Besoins en Abris/Combien de fil d'attache serait suffisante pour votre menage ?" numFmtId="0">
      <sharedItems containsBlank="1"/>
    </cacheField>
  </cacheFields>
  <extLst>
    <ext xmlns:x14="http://schemas.microsoft.com/office/spreadsheetml/2009/9/main" uri="{725AE2AE-9491-48be-B2B4-4EB974FC3084}">
      <x14:pivotCacheDefinition/>
    </ext>
  </extLst>
</pivotCacheDefinition>
</file>

<file path=xl/pivotCache/pivotCacheDefinition73.xml><?xml version="1.0" encoding="utf-8"?>
<pivotCacheDefinition xmlns="http://schemas.openxmlformats.org/spreadsheetml/2006/main" xmlns:r="http://schemas.openxmlformats.org/officeDocument/2006/relationships" r:id="rId1" refreshedBy="IMPACT-User" refreshedDate="44557.813882523151" createdVersion="6" refreshedVersion="6" minRefreshableVersion="3" recordCount="107">
  <cacheSource type="worksheet">
    <worksheetSource ref="KL1:KL1048576" sheet="Processed_Data"/>
  </cacheSource>
  <cacheFields count="1">
    <cacheField name="applicable/habitant/Evaluation des besoins des ménages/Besoins en Abris/Combien de binette en nombre de pièces serait suffisante pour votre ménage ?" numFmtId="0">
      <sharedItems containsBlank="1"/>
    </cacheField>
  </cacheFields>
  <extLst>
    <ext xmlns:x14="http://schemas.microsoft.com/office/spreadsheetml/2009/9/main" uri="{725AE2AE-9491-48be-B2B4-4EB974FC3084}">
      <x14:pivotCacheDefinition/>
    </ext>
  </extLst>
</pivotCacheDefinition>
</file>

<file path=xl/pivotCache/pivotCacheDefinition74.xml><?xml version="1.0" encoding="utf-8"?>
<pivotCacheDefinition xmlns="http://schemas.openxmlformats.org/spreadsheetml/2006/main" xmlns:r="http://schemas.openxmlformats.org/officeDocument/2006/relationships" r:id="rId1" refreshedBy="IMPACT-User" refreshedDate="44557.814646412036" createdVersion="6" refreshedVersion="6" minRefreshableVersion="3" recordCount="107">
  <cacheSource type="worksheet">
    <worksheetSource ref="HZ1:IL1048576" sheet="Processed_Data"/>
  </cacheSource>
  <cacheFields count="12">
    <cacheField name="a_intro/q04_departement" numFmtId="0">
      <sharedItems containsBlank="1" count="6">
        <s v="Nord-Ouest"/>
        <s v="Artibonite"/>
        <s v="Sud-Est"/>
        <s v="Ouest"/>
        <s v="Nord"/>
        <m/>
      </sharedItems>
    </cacheField>
    <cacheField name="applicable/habitant/Evaluation des besoins des ménages/Besoins alimentaires/Pour vous, selon vos besoins, quels sont les produits alimentaires les plus prioritaires pour votre ménage ?" numFmtId="0">
      <sharedItems containsBlank="1"/>
    </cacheField>
    <cacheField name="applicable/habitant/Evaluation des besoins des ménages/Besoins alimentaires/Pour vous, selon vos besoins, quels sont les produits alimentaires les plus prioritaires pour votre ménage ?/Farine d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Riz"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Mais"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Sucr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noir"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roug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uil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Autres (précisez)" numFmtId="0">
      <sharedItems containsBlank="1" containsMixedTypes="1" containsNumber="1" containsInteger="1" minValue="0" maxValue="0"/>
    </cacheField>
    <cacheField name="applicable/habitant/Evaluation des besoins des ménages/Besoins alimentaires/Pour vous, selon vos besoins, quels sont les produits alimentaires les plus prioritaires pour votre ménage ?/Aucun"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75.xml><?xml version="1.0" encoding="utf-8"?>
<pivotCacheDefinition xmlns="http://schemas.openxmlformats.org/spreadsheetml/2006/main" xmlns:r="http://schemas.openxmlformats.org/officeDocument/2006/relationships" r:id="rId1" refreshedBy="IMPACT-User" refreshedDate="44558.245133101853" createdVersion="6" refreshedVersion="6" minRefreshableVersion="3" recordCount="107">
  <cacheSource type="worksheet">
    <worksheetSource ref="HZ1:JE1048576" sheet="Processed_Data"/>
  </cacheSource>
  <cacheFields count="31">
    <cacheField name="a_intro/q04_departement" numFmtId="0">
      <sharedItems containsBlank="1" count="6">
        <s v="Nord-Ouest"/>
        <s v="Artibonite"/>
        <s v="Sud-Est"/>
        <s v="Ouest"/>
        <s v="Nord"/>
        <m/>
      </sharedItems>
    </cacheField>
    <cacheField name="applicable/habitant/Evaluation des besoins des ménages/Besoins alimentaires/Pour vous, selon vos besoins, quels sont les produits alimentaires les plus prioritaires pour votre ménage ?" numFmtId="0">
      <sharedItems containsBlank="1"/>
    </cacheField>
    <cacheField name="applicable/habitant/Evaluation des besoins des ménages/Besoins alimentaires/Pour vous, selon vos besoins, quels sont les produits alimentaires les plus prioritaires pour votre ménage ?/Farine d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Riz"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Mais"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Sucr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noir"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roug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uil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Autres (précisez)" numFmtId="0">
      <sharedItems containsBlank="1" containsMixedTypes="1" containsNumber="1" containsInteger="1" minValue="0" maxValue="0"/>
    </cacheField>
    <cacheField name="applicable/habitant/Evaluation des besoins des ménages/Besoins alimentaires/Pour vous, selon vos besoins, quels sont les produits alimentaires les plus prioritaires pour votre ménage ?/Aucun" numFmtId="0">
      <sharedItems containsBlank="1" containsMixedTypes="1" containsNumber="1" containsInteger="1" minValue="0" maxValue="0"/>
    </cacheField>
    <cacheField name="applicable/habitant/Evaluation des besoins des ménages/Besoins alimentaires/Quelle quantité de farine de blé en grosse marmite serait suffisante pour votre ménage pour 1 mois ?" numFmtId="0">
      <sharedItems containsBlank="1" containsMixedTypes="1" containsNumber="1" containsInteger="1" minValue="2" maxValue="5"/>
    </cacheField>
    <cacheField name="applicable/habitant/Evaluation des besoins des ménages/Besoins alimentaires/Quelle quantité de riz en grosse marmite serait suffisante pour votre ménage pour 1 mois ?" numFmtId="0">
      <sharedItems containsBlank="1" containsMixedTypes="1" containsNumber="1" containsInteger="1" minValue="0" maxValue="90"/>
    </cacheField>
    <cacheField name="applicable/habitant/Evaluation des besoins des ménages/Besoins alimentaires/Quelle quantité maïs en grosse marmite serait suffisante pour votre ménage pour 1 mois ?" numFmtId="0">
      <sharedItems containsBlank="1" containsMixedTypes="1" containsNumber="1" minValue="0.5" maxValue="30"/>
    </cacheField>
    <cacheField name="applicable/habitant/Evaluation des besoins des ménages/Besoins alimentaires/Quelle quantité de blé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e sucre en grosse marmite serait suffisante pour votre ménage pour 1 mois ?" numFmtId="0">
      <sharedItems containsBlank="1" containsMixedTypes="1" containsNumber="1" containsInteger="1" minValue="2" maxValue="16"/>
    </cacheField>
    <cacheField name="applicable/habitant/Evaluation des besoins des ménages/Besoins alimentaires/Quelle quantité d'haricot noir en grosse marmite serait suffisante pour votre ménage pour 1 mois ?" numFmtId="0">
      <sharedItems containsBlank="1" containsMixedTypes="1" containsNumber="1" minValue="0" maxValue="20"/>
    </cacheField>
    <cacheField name="applicable/habitant/Evaluation des besoins des ménages/Besoins alimentaires/Quelle quantité d'haricot rouge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huile en gallon serait suffisante pour votre ménage pour 1 mois?" numFmtId="0">
      <sharedItems containsBlank="1" containsMixedTypes="1" containsNumber="1" containsInteger="1" minValue="1" maxValue="3"/>
    </cacheField>
    <cacheField name="applicable/habitant/besoins/besoins_secteur_prioritaires_eha/besoins_prioritaires_eha" numFmtId="0">
      <sharedItems containsBlank="1"/>
    </cacheField>
    <cacheField name="applicable/habitant/Evaluation des besoins des ménages/Besoins d'hygiène et d'assainissement/Pour vous, selon vos besoins, quels sont les produits d'hygiène et d'assainsissement les plus prioritaires pour votre ménage ?/Serviettes hygiéniques (femme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lessiv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main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Chlore en grain"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entifric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Papier toilett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éodoran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Boki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Autres (précisez)" numFmtId="0">
      <sharedItems containsBlank="1" containsMixedTypes="1" containsNumber="1" containsInteger="1" minValue="0" maxValue="0"/>
    </cacheField>
    <cacheField name="applicable/habitant/Evaluation des besoins des ménages/Besoins d'hygiène et d'assainissement/Pour vous, selon vos besoins, quels sont les produits d'hygiène et d'assainsissement les plus prioritaires pour votre ménage ?/Aucun"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76.xml><?xml version="1.0" encoding="utf-8"?>
<pivotCacheDefinition xmlns="http://schemas.openxmlformats.org/spreadsheetml/2006/main" xmlns:r="http://schemas.openxmlformats.org/officeDocument/2006/relationships" r:id="rId1" refreshedBy="IMPACT-User" refreshedDate="44558.246108680556" createdVersion="6" refreshedVersion="6" minRefreshableVersion="3" recordCount="107">
  <cacheSource type="worksheet">
    <worksheetSource ref="HZ1:KA1048576" sheet="Processed_Data"/>
  </cacheSource>
  <cacheFields count="53">
    <cacheField name="a_intro/q04_departement" numFmtId="0">
      <sharedItems containsBlank="1" count="6">
        <s v="Nord-Ouest"/>
        <s v="Artibonite"/>
        <s v="Sud-Est"/>
        <s v="Ouest"/>
        <s v="Nord"/>
        <m/>
      </sharedItems>
    </cacheField>
    <cacheField name="applicable/habitant/Evaluation des besoins des ménages/Besoins alimentaires/Pour vous, selon vos besoins, quels sont les produits alimentaires les plus prioritaires pour votre ménage ?" numFmtId="0">
      <sharedItems containsBlank="1"/>
    </cacheField>
    <cacheField name="applicable/habitant/Evaluation des besoins des ménages/Besoins alimentaires/Pour vous, selon vos besoins, quels sont les produits alimentaires les plus prioritaires pour votre ménage ?/Farine d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Riz"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Mais"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Sucr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noir"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roug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uil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Autres (précisez)" numFmtId="0">
      <sharedItems containsBlank="1" containsMixedTypes="1" containsNumber="1" containsInteger="1" minValue="0" maxValue="0"/>
    </cacheField>
    <cacheField name="applicable/habitant/Evaluation des besoins des ménages/Besoins alimentaires/Pour vous, selon vos besoins, quels sont les produits alimentaires les plus prioritaires pour votre ménage ?/Aucun" numFmtId="0">
      <sharedItems containsBlank="1" containsMixedTypes="1" containsNumber="1" containsInteger="1" minValue="0" maxValue="0"/>
    </cacheField>
    <cacheField name="applicable/habitant/Evaluation des besoins des ménages/Besoins alimentaires/Quelle quantité de farine de blé en grosse marmite serait suffisante pour votre ménage pour 1 mois ?" numFmtId="0">
      <sharedItems containsBlank="1" containsMixedTypes="1" containsNumber="1" containsInteger="1" minValue="2" maxValue="5"/>
    </cacheField>
    <cacheField name="applicable/habitant/Evaluation des besoins des ménages/Besoins alimentaires/Quelle quantité de riz en grosse marmite serait suffisante pour votre ménage pour 1 mois ?" numFmtId="0">
      <sharedItems containsBlank="1" containsMixedTypes="1" containsNumber="1" containsInteger="1" minValue="0" maxValue="90"/>
    </cacheField>
    <cacheField name="applicable/habitant/Evaluation des besoins des ménages/Besoins alimentaires/Quelle quantité maïs en grosse marmite serait suffisante pour votre ménage pour 1 mois ?" numFmtId="0">
      <sharedItems containsBlank="1" containsMixedTypes="1" containsNumber="1" minValue="0.5" maxValue="30"/>
    </cacheField>
    <cacheField name="applicable/habitant/Evaluation des besoins des ménages/Besoins alimentaires/Quelle quantité de blé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e sucre en grosse marmite serait suffisante pour votre ménage pour 1 mois ?" numFmtId="0">
      <sharedItems containsBlank="1" containsMixedTypes="1" containsNumber="1" containsInteger="1" minValue="2" maxValue="16"/>
    </cacheField>
    <cacheField name="applicable/habitant/Evaluation des besoins des ménages/Besoins alimentaires/Quelle quantité d'haricot noir en grosse marmite serait suffisante pour votre ménage pour 1 mois ?" numFmtId="0">
      <sharedItems containsBlank="1" containsMixedTypes="1" containsNumber="1" minValue="0" maxValue="20"/>
    </cacheField>
    <cacheField name="applicable/habitant/Evaluation des besoins des ménages/Besoins alimentaires/Quelle quantité d'haricot rouge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huile en gallon serait suffisante pour votre ménage pour 1 mois?" numFmtId="0">
      <sharedItems containsBlank="1" containsMixedTypes="1" containsNumber="1" containsInteger="1" minValue="1" maxValue="3"/>
    </cacheField>
    <cacheField name="applicable/habitant/besoins/besoins_secteur_prioritaires_eha/besoins_prioritaires_eha" numFmtId="0">
      <sharedItems containsBlank="1"/>
    </cacheField>
    <cacheField name="applicable/habitant/Evaluation des besoins des ménages/Besoins d'hygiène et d'assainissement/Pour vous, selon vos besoins, quels sont les produits d'hygiène et d'assainsissement les plus prioritaires pour votre ménage ?/Serviettes hygiéniques (femme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lessiv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main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Chlore en grain"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entifric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Papier toilett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éodoran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Boki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Autres (précisez)" numFmtId="0">
      <sharedItems containsBlank="1" containsMixedTypes="1" containsNumber="1" containsInteger="1" minValue="0" maxValue="0"/>
    </cacheField>
    <cacheField name="applicable/habitant/Evaluation des besoins des ménages/Besoins d'hygiène et d'assainissement/Pour vous, selon vos besoins, quels sont les produits d'hygiène et d'assainsissement les plus prioritaires pour votre ménage ?/Aucun" numFmtId="0">
      <sharedItems containsBlank="1" containsMixedTypes="1" containsNumber="1" containsInteger="1" minValue="0" maxValue="0"/>
    </cacheField>
    <cacheField name="applicable/habitant/Evaluation des besoins des ménages/Besoins d'hygiène et d'assainissement/Combien de paquets de 8 serviettes hygiéniques serait suffisante pour votre ménage pour 1 mois ?" numFmtId="0">
      <sharedItems containsBlank="1" containsMixedTypes="1" containsNumber="1" containsInteger="1" minValue="1" maxValue="10"/>
    </cacheField>
    <cacheField name="applicable/habitant/Evaluation des besoins des ménages/Besoins d'hygiène et d'assainissement/Combien de savons lessive de 75g serait suffisant pour votre ménage pour 1 mois ?" numFmtId="0">
      <sharedItems containsBlank="1" containsMixedTypes="1" containsNumber="1" containsInteger="1" minValue="1" maxValue="36"/>
    </cacheField>
    <cacheField name="applicable/habitant/Evaluation des besoins des ménages/Besoins d'hygiène et d'assainissement/Combien de savons mains de 75g serait suffisant pour votre ménage pour 1 mois ?" numFmtId="0">
      <sharedItems containsBlank="1" containsMixedTypes="1" containsNumber="1" containsInteger="1" minValue="4" maxValue="30"/>
    </cacheField>
    <cacheField name="applicable/habitant/Evaluation des besoins des ménages/Besoins d'hygiène et d'assainissement/Combien de sachets de 11g de chlore en grain serait suffisant pour votre ménage pour 1 mois ?" numFmtId="0">
      <sharedItems containsBlank="1" containsMixedTypes="1" containsNumber="1" containsInteger="1" minValue="1" maxValue="28"/>
    </cacheField>
    <cacheField name="applicable/habitant/Evaluation des besoins des ménages/Besoins d'hygiène et d'assainissement/Combien de tubes de 85g de dentifrice serait suffisant pour votre ménage pour 1 mois ?" numFmtId="0">
      <sharedItems containsBlank="1" containsMixedTypes="1" containsNumber="1" minValue="0.5" maxValue="5"/>
    </cacheField>
    <cacheField name="applicable/habitant/Evaluation des besoins des ménages/Besoins d'hygiène et d'assainissement/Combien de rouleaux de papier toilette serait suffisant pour votre ménage pour 1 mois ?" numFmtId="0">
      <sharedItems containsBlank="1" containsMixedTypes="1" containsNumber="1" containsInteger="1" minValue="3" maxValue="20"/>
    </cacheField>
    <cacheField name="applicable/habitant/Evaluation des besoins des ménages/Besoins d'hygiène et d'assainissement/Quelle quantité de déodorant serait suffisante pour votre ménage pour 1 mois ?" numFmtId="0">
      <sharedItems containsBlank="1" containsMixedTypes="1" containsNumber="1" containsInteger="1" minValue="1" maxValue="7"/>
    </cacheField>
    <cacheField name="applicable/habitant/Evaluation des besoins des ménages/Besoins d'hygiène et d'assainissement/Combien de bokit serait suffisant pour votre ménage pour 1 mois ?" numFmtId="0">
      <sharedItems containsBlank="1" containsMixedTypes="1" containsNumber="1" containsInteger="1" minValue="1" maxValue="12"/>
    </cacheField>
    <cacheField name="applicable/habitant/besoins/besoins_secteur_prioritaires_Abris/besoins_prioritaires_abris" numFmtId="0">
      <sharedItems containsBlank="1"/>
    </cacheField>
    <cacheField name="applicable/habitant/Evaluation des besoins des ménages/Besoins en Abris/Pour vous, selon vos besoins, quels sont les produits d'abris les plus prioritaires pour votre ménage ?/Tôl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lou"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âch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2x4)"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4x4)"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Marteau"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Tent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ord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Scie pour le bois"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Fil d'attach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inett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Autres (précisez)"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Aucun"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77.xml><?xml version="1.0" encoding="utf-8"?>
<pivotCacheDefinition xmlns="http://schemas.openxmlformats.org/spreadsheetml/2006/main" xmlns:r="http://schemas.openxmlformats.org/officeDocument/2006/relationships" r:id="rId1" refreshedBy="IMPACT-User" refreshedDate="44558.250351273149" createdVersion="6" refreshedVersion="6" minRefreshableVersion="3" recordCount="107">
  <cacheSource type="worksheet">
    <worksheetSource ref="HZ1:KX1048576" sheet="Processed_Data"/>
  </cacheSource>
  <cacheFields count="76">
    <cacheField name="a_intro/q04_departement" numFmtId="0">
      <sharedItems containsBlank="1" count="6">
        <s v="Nord-Ouest"/>
        <s v="Artibonite"/>
        <s v="Sud-Est"/>
        <s v="Ouest"/>
        <s v="Nord"/>
        <m/>
      </sharedItems>
    </cacheField>
    <cacheField name="applicable/habitant/Evaluation des besoins des ménages/Besoins alimentaires/Pour vous, selon vos besoins, quels sont les produits alimentaires les plus prioritaires pour votre ménage ?" numFmtId="0">
      <sharedItems containsBlank="1"/>
    </cacheField>
    <cacheField name="applicable/habitant/Evaluation des besoins des ménages/Besoins alimentaires/Pour vous, selon vos besoins, quels sont les produits alimentaires les plus prioritaires pour votre ménage ?/Farine d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Riz"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Mais"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Sucr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noir"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roug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uil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Autres (précisez)" numFmtId="0">
      <sharedItems containsBlank="1" containsMixedTypes="1" containsNumber="1" containsInteger="1" minValue="0" maxValue="0"/>
    </cacheField>
    <cacheField name="applicable/habitant/Evaluation des besoins des ménages/Besoins alimentaires/Pour vous, selon vos besoins, quels sont les produits alimentaires les plus prioritaires pour votre ménage ?/Aucun" numFmtId="0">
      <sharedItems containsBlank="1" containsMixedTypes="1" containsNumber="1" containsInteger="1" minValue="0" maxValue="0"/>
    </cacheField>
    <cacheField name="applicable/habitant/Evaluation des besoins des ménages/Besoins alimentaires/Quelle quantité de farine de blé en grosse marmite serait suffisante pour votre ménage pour 1 mois ?" numFmtId="0">
      <sharedItems containsBlank="1" containsMixedTypes="1" containsNumber="1" containsInteger="1" minValue="2" maxValue="5"/>
    </cacheField>
    <cacheField name="applicable/habitant/Evaluation des besoins des ménages/Besoins alimentaires/Quelle quantité de riz en grosse marmite serait suffisante pour votre ménage pour 1 mois ?" numFmtId="0">
      <sharedItems containsBlank="1" containsMixedTypes="1" containsNumber="1" containsInteger="1" minValue="0" maxValue="90"/>
    </cacheField>
    <cacheField name="applicable/habitant/Evaluation des besoins des ménages/Besoins alimentaires/Quelle quantité maïs en grosse marmite serait suffisante pour votre ménage pour 1 mois ?" numFmtId="0">
      <sharedItems containsBlank="1" containsMixedTypes="1" containsNumber="1" minValue="0.5" maxValue="30"/>
    </cacheField>
    <cacheField name="applicable/habitant/Evaluation des besoins des ménages/Besoins alimentaires/Quelle quantité de blé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e sucre en grosse marmite serait suffisante pour votre ménage pour 1 mois ?" numFmtId="0">
      <sharedItems containsBlank="1" containsMixedTypes="1" containsNumber="1" containsInteger="1" minValue="2" maxValue="16"/>
    </cacheField>
    <cacheField name="applicable/habitant/Evaluation des besoins des ménages/Besoins alimentaires/Quelle quantité d'haricot noir en grosse marmite serait suffisante pour votre ménage pour 1 mois ?" numFmtId="0">
      <sharedItems containsBlank="1" containsMixedTypes="1" containsNumber="1" minValue="0" maxValue="20"/>
    </cacheField>
    <cacheField name="applicable/habitant/Evaluation des besoins des ménages/Besoins alimentaires/Quelle quantité d'haricot rouge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huile en gallon serait suffisante pour votre ménage pour 1 mois?" numFmtId="0">
      <sharedItems containsBlank="1" containsMixedTypes="1" containsNumber="1" containsInteger="1" minValue="1" maxValue="3"/>
    </cacheField>
    <cacheField name="applicable/habitant/besoins/besoins_secteur_prioritaires_eha/besoins_prioritaires_eha" numFmtId="0">
      <sharedItems containsBlank="1"/>
    </cacheField>
    <cacheField name="applicable/habitant/Evaluation des besoins des ménages/Besoins d'hygiène et d'assainissement/Pour vous, selon vos besoins, quels sont les produits d'hygiène et d'assainsissement les plus prioritaires pour votre ménage ?/Serviettes hygiéniques (femme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lessiv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main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Chlore en grain"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entifric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Papier toilett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éodoran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Boki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Autres (précisez)" numFmtId="0">
      <sharedItems containsBlank="1" containsMixedTypes="1" containsNumber="1" containsInteger="1" minValue="0" maxValue="0"/>
    </cacheField>
    <cacheField name="applicable/habitant/Evaluation des besoins des ménages/Besoins d'hygiène et d'assainissement/Pour vous, selon vos besoins, quels sont les produits d'hygiène et d'assainsissement les plus prioritaires pour votre ménage ?/Aucun" numFmtId="0">
      <sharedItems containsBlank="1" containsMixedTypes="1" containsNumber="1" containsInteger="1" minValue="0" maxValue="0"/>
    </cacheField>
    <cacheField name="applicable/habitant/Evaluation des besoins des ménages/Besoins d'hygiène et d'assainissement/Combien de paquets de 8 serviettes hygiéniques serait suffisante pour votre ménage pour 1 mois ?" numFmtId="0">
      <sharedItems containsBlank="1" containsMixedTypes="1" containsNumber="1" containsInteger="1" minValue="1" maxValue="10"/>
    </cacheField>
    <cacheField name="applicable/habitant/Evaluation des besoins des ménages/Besoins d'hygiène et d'assainissement/Combien de savons lessive de 75g serait suffisant pour votre ménage pour 1 mois ?" numFmtId="0">
      <sharedItems containsBlank="1" containsMixedTypes="1" containsNumber="1" containsInteger="1" minValue="1" maxValue="36"/>
    </cacheField>
    <cacheField name="applicable/habitant/Evaluation des besoins des ménages/Besoins d'hygiène et d'assainissement/Combien de savons mains de 75g serait suffisant pour votre ménage pour 1 mois ?" numFmtId="0">
      <sharedItems containsBlank="1" containsMixedTypes="1" containsNumber="1" containsInteger="1" minValue="4" maxValue="30"/>
    </cacheField>
    <cacheField name="applicable/habitant/Evaluation des besoins des ménages/Besoins d'hygiène et d'assainissement/Combien de sachets de 11g de chlore en grain serait suffisant pour votre ménage pour 1 mois ?" numFmtId="0">
      <sharedItems containsBlank="1" containsMixedTypes="1" containsNumber="1" containsInteger="1" minValue="1" maxValue="28"/>
    </cacheField>
    <cacheField name="applicable/habitant/Evaluation des besoins des ménages/Besoins d'hygiène et d'assainissement/Combien de tubes de 85g de dentifrice serait suffisant pour votre ménage pour 1 mois ?" numFmtId="0">
      <sharedItems containsBlank="1" containsMixedTypes="1" containsNumber="1" minValue="0.5" maxValue="5"/>
    </cacheField>
    <cacheField name="applicable/habitant/Evaluation des besoins des ménages/Besoins d'hygiène et d'assainissement/Combien de rouleaux de papier toilette serait suffisant pour votre ménage pour 1 mois ?" numFmtId="0">
      <sharedItems containsBlank="1" containsMixedTypes="1" containsNumber="1" containsInteger="1" minValue="3" maxValue="20"/>
    </cacheField>
    <cacheField name="applicable/habitant/Evaluation des besoins des ménages/Besoins d'hygiène et d'assainissement/Quelle quantité de déodorant serait suffisante pour votre ménage pour 1 mois ?" numFmtId="0">
      <sharedItems containsBlank="1" containsMixedTypes="1" containsNumber="1" containsInteger="1" minValue="1" maxValue="7"/>
    </cacheField>
    <cacheField name="applicable/habitant/Evaluation des besoins des ménages/Besoins d'hygiène et d'assainissement/Combien de bokit serait suffisant pour votre ménage pour 1 mois ?" numFmtId="0">
      <sharedItems containsBlank="1" containsMixedTypes="1" containsNumber="1" containsInteger="1" minValue="1" maxValue="12"/>
    </cacheField>
    <cacheField name="applicable/habitant/besoins/besoins_secteur_prioritaires_Abris/besoins_prioritaires_abris" numFmtId="0">
      <sharedItems containsBlank="1"/>
    </cacheField>
    <cacheField name="applicable/habitant/Evaluation des besoins des ménages/Besoins en Abris/Pour vous, selon vos besoins, quels sont les produits d'abris les plus prioritaires pour votre ménage ?/Tôl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lou"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âch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2x4)"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4x4)"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Marteau"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Tent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ord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Scie pour le bois"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Fil d'attach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inett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Autres (précisez)"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Aucun" numFmtId="0">
      <sharedItems containsBlank="1" containsMixedTypes="1" containsNumber="1" containsInteger="1" minValue="0" maxValue="1"/>
    </cacheField>
    <cacheField name="applicable/habitant/Evaluation des besoins des ménages/Besoins en Abris/Combien de tôle serait suffisante pour votre ménage ?" numFmtId="0">
      <sharedItems containsBlank="1" containsMixedTypes="1" containsNumber="1" containsInteger="1" minValue="6" maxValue="80"/>
    </cacheField>
    <cacheField name="applicable/habitant/Evaluation des besoins des ménages/Besoins en Abris/Combien de clous serait suffisante pour votre ménage ?" numFmtId="0">
      <sharedItems containsBlank="1"/>
    </cacheField>
    <cacheField name="applicable/habitant/Evaluation des besoins des ménages/Besoins en Abris/Combien de bâche serait suffisante pour votre menage ?" numFmtId="0">
      <sharedItems containsBlank="1" containsMixedTypes="1" containsNumber="1" containsInteger="1" minValue="20" maxValue="20"/>
    </cacheField>
    <cacheField name="applicable/habitant/Evaluation des besoins des ménages/Besoins en Abris/Combien de planche (2x4) en nombre de pièces serait suffisante pour votre menage ?" numFmtId="0">
      <sharedItems containsBlank="1" containsMixedTypes="1" containsNumber="1" containsInteger="1" minValue="6" maxValue="24"/>
    </cacheField>
    <cacheField name="applicable/habitant/Evaluation des besoins des ménages/Besoins en Abris/Combien de planche (4x4) en nombre de pièces serait suffisante pour votre menage ?" numFmtId="0">
      <sharedItems containsBlank="1"/>
    </cacheField>
    <cacheField name="applicable/habitant/Evaluation des besoins des ménages/Besoins en Abris/Combien de marteau en nombre de pièces serait suffisante pour votre menage ?" numFmtId="0">
      <sharedItems containsBlank="1" containsMixedTypes="1" containsNumber="1" containsInteger="1" minValue="1" maxValue="2"/>
    </cacheField>
    <cacheField name="applicable/habitant/Evaluation des besoins des ménages/Besoins en Abris/Combien de tente serait suffisante pour votre menage ?" numFmtId="0">
      <sharedItems containsBlank="1" containsMixedTypes="1" containsNumber="1" containsInteger="1" minValue="2" maxValue="3"/>
    </cacheField>
    <cacheField name="applicable/habitant/Evaluation des besoins des ménages/Besoins en Abris/Combien de corde serait suffisante pour votre menage ?" numFmtId="0">
      <sharedItems containsBlank="1"/>
    </cacheField>
    <cacheField name="applicable/habitant/Evaluation des besoins des ménages/Besoins en Abris/Combien de scie en nombre de pièces pour le bois serait suffisante pour votre menage ?" numFmtId="0">
      <sharedItems containsBlank="1"/>
    </cacheField>
    <cacheField name="applicable/habitant/Evaluation des besoins des ménages/Besoins en Abris/Combien de fil d'attache serait suffisante pour votre menage ?" numFmtId="0">
      <sharedItems containsBlank="1"/>
    </cacheField>
    <cacheField name="applicable/habitant/Evaluation des besoins des ménages/Besoins en Abris/Combien de binette en nombre de pièces serait suffisante pour votre ménage ?" numFmtId="0">
      <sharedItems containsBlank="1"/>
    </cacheField>
    <cacheField name="applicable/habitant/besoins/besoins_secteur_prioritaires_non_aliment/besoins_prioritaires_non_ali" numFmtId="0">
      <sharedItems containsBlank="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ouvertur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assero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Poê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odet"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pour manger"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ssiette" numFmtId="0">
      <sharedItems containsBlank="1" containsMixedTypes="1" containsNumber="1" containsInteger="1" minValue="0" maxValue="1" count="4">
        <s v=""/>
        <n v="0"/>
        <n v="1"/>
        <m/>
      </sharedItems>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de servic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rande bassin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Épong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tres (précisez)" numFmtId="0">
      <sharedItems containsBlank="1" containsMixedTypes="1" containsNumber="1" containsInteger="1" minValue="0" maxValue="0"/>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cun"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78.xml><?xml version="1.0" encoding="utf-8"?>
<pivotCacheDefinition xmlns="http://schemas.openxmlformats.org/spreadsheetml/2006/main" xmlns:r="http://schemas.openxmlformats.org/officeDocument/2006/relationships" r:id="rId1" refreshedBy="IMPACT-User" refreshedDate="44558.255422222224" createdVersion="6" refreshedVersion="6" minRefreshableVersion="3" recordCount="107">
  <cacheSource type="worksheet">
    <worksheetSource ref="KY1:KY1048576" sheet="Processed_Data"/>
  </cacheSource>
  <cacheFields count="1">
    <cacheField name="applicable/habitant/Evaluation des besoins des ménages/Besoins Articles non-alimentaires: Couverture, ustensiles de cuisine et de nettoyage et de stockage d’eau/Combien de couvertures serait suffisantes pour votre ménage ?" numFmtId="0">
      <sharedItems containsBlank="1" containsMixedTypes="1" containsNumber="1" containsInteger="1" minValue="5" maxValue="14"/>
    </cacheField>
  </cacheFields>
  <extLst>
    <ext xmlns:x14="http://schemas.microsoft.com/office/spreadsheetml/2009/9/main" uri="{725AE2AE-9491-48be-B2B4-4EB974FC3084}">
      <x14:pivotCacheDefinition/>
    </ext>
  </extLst>
</pivotCacheDefinition>
</file>

<file path=xl/pivotCache/pivotCacheDefinition79.xml><?xml version="1.0" encoding="utf-8"?>
<pivotCacheDefinition xmlns="http://schemas.openxmlformats.org/spreadsheetml/2006/main" xmlns:r="http://schemas.openxmlformats.org/officeDocument/2006/relationships" r:id="rId1" refreshedBy="IMPACT-User" refreshedDate="44558.255771990742" createdVersion="6" refreshedVersion="6" minRefreshableVersion="3" recordCount="107">
  <cacheSource type="worksheet">
    <worksheetSource ref="KZ1:KZ1048576" sheet="Processed_Data"/>
  </cacheSource>
  <cacheFields count="1">
    <cacheField name="applicable/habitant/Evaluation des besoins des ménages/Besoins Articles non-alimentaires: Couverture, ustensiles de cuisine et de nettoyage et de stockage d’eau/Combien de casseroles serait suffisantes pour votre menage?" numFmtId="0">
      <sharedItems containsBlank="1" containsMixedTypes="1"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IMPACT-User" refreshedDate="44553.371917476848" createdVersion="6" refreshedVersion="6" minRefreshableVersion="3" recordCount="106">
  <cacheSource type="worksheet">
    <worksheetSource ref="A1:Q107" sheet="Processed_Data"/>
  </cacheSource>
  <cacheFields count="17">
    <cacheField name="_uuid" numFmtId="0">
      <sharedItems/>
    </cacheField>
    <cacheField name="a_intro/q01_date" numFmtId="14">
      <sharedItems containsSemiMixedTypes="0" containsNonDate="0" containsDate="1" containsString="0" minDate="2021-11-24T00:00:00" maxDate="2021-12-03T00:00:00"/>
    </cacheField>
    <cacheField name="a_intro/q02_organisation" numFmtId="0">
      <sharedItems/>
    </cacheField>
    <cacheField name="a_intro/enqueteur" numFmtId="0">
      <sharedItems/>
    </cacheField>
    <cacheField name="a_intro/q04_departement" numFmtId="0">
      <sharedItems/>
    </cacheField>
    <cacheField name="a_intro/q05_commune" numFmtId="0">
      <sharedItems/>
    </cacheField>
    <cacheField name="a_intro/commune" numFmtId="0">
      <sharedItems/>
    </cacheField>
    <cacheField name="a_intro/sq06_section_communale" numFmtId="0">
      <sharedItems/>
    </cacheField>
    <cacheField name="a_intro/section_commune" numFmtId="0">
      <sharedItems/>
    </cacheField>
    <cacheField name="a_intro/q06_localite" numFmtId="0">
      <sharedItems/>
    </cacheField>
    <cacheField name="a_intro/q06_localite_autre" numFmtId="0">
      <sharedItems/>
    </cacheField>
    <cacheField name="a_intro/q07_marche" numFmtId="0">
      <sharedItems/>
    </cacheField>
    <cacheField name="a_intro/marche_conu" numFmtId="0">
      <sharedItems/>
    </cacheField>
    <cacheField name="a_intro/marche" numFmtId="0">
      <sharedItems/>
    </cacheField>
    <cacheField name="a_intro/q07_2_marche_zone" numFmtId="0">
      <sharedItems/>
    </cacheField>
    <cacheField name="a_intro/q00_type_enquete" numFmtId="0">
      <sharedItems count="2">
        <s v="Enquête auprès d'un marchand"/>
        <s v="Enquête auprès d'un client (pour l'eau de boisson et la situation sécuritaire)"/>
      </sharedItems>
    </cacheField>
    <cacheField name="a_intro/q010_sexe" numFmtId="0">
      <sharedItems count="2">
        <s v="Femme"/>
        <s v="Homme"/>
      </sharedItems>
    </cacheField>
  </cacheFields>
  <extLst>
    <ext xmlns:x14="http://schemas.microsoft.com/office/spreadsheetml/2009/9/main" uri="{725AE2AE-9491-48be-B2B4-4EB974FC3084}">
      <x14:pivotCacheDefinition/>
    </ext>
  </extLst>
</pivotCacheDefinition>
</file>

<file path=xl/pivotCache/pivotCacheDefinition80.xml><?xml version="1.0" encoding="utf-8"?>
<pivotCacheDefinition xmlns="http://schemas.openxmlformats.org/spreadsheetml/2006/main" xmlns:r="http://schemas.openxmlformats.org/officeDocument/2006/relationships" r:id="rId1" refreshedBy="IMPACT-User" refreshedDate="44558.259065972219" createdVersion="6" refreshedVersion="6" minRefreshableVersion="3" recordCount="107">
  <cacheSource type="worksheet">
    <worksheetSource ref="LA1:LA1048576" sheet="Processed_Data"/>
  </cacheSource>
  <cacheFields count="1">
    <cacheField name="applicable/habitant/Evaluation des besoins des ménages/Besoins Articles non-alimentaires: Couverture, ustensiles de cuisine et de nettoyage et de stockage d’eau/Combien de poêles serait suffisantes pour votre menage?" numFmtId="0">
      <sharedItems containsBlank="1" containsMixedTypes="1" containsNumber="1" containsInteger="1" minValue="1" maxValue="3"/>
    </cacheField>
  </cacheFields>
  <extLst>
    <ext xmlns:x14="http://schemas.microsoft.com/office/spreadsheetml/2009/9/main" uri="{725AE2AE-9491-48be-B2B4-4EB974FC3084}">
      <x14:pivotCacheDefinition/>
    </ext>
  </extLst>
</pivotCacheDefinition>
</file>

<file path=xl/pivotCache/pivotCacheDefinition81.xml><?xml version="1.0" encoding="utf-8"?>
<pivotCacheDefinition xmlns="http://schemas.openxmlformats.org/spreadsheetml/2006/main" xmlns:r="http://schemas.openxmlformats.org/officeDocument/2006/relationships" r:id="rId1" refreshedBy="IMPACT-User" refreshedDate="44558.260549305553" createdVersion="6" refreshedVersion="6" minRefreshableVersion="3" recordCount="107">
  <cacheSource type="worksheet">
    <worksheetSource ref="LB1:LB1048576" sheet="Processed_Data"/>
  </cacheSource>
  <cacheFields count="1">
    <cacheField name="applicable/habitant/Evaluation des besoins des ménages/Besoins Articles non-alimentaires: Couverture, ustensiles de cuisine et de nettoyage et de stockage d’eau/Combien de godets serait suffisants pour votre menage?" numFmtId="0">
      <sharedItems containsBlank="1" containsMixedTypes="1" containsNumber="1" containsInteger="1" minValue="2" maxValue="14"/>
    </cacheField>
  </cacheFields>
  <extLst>
    <ext xmlns:x14="http://schemas.microsoft.com/office/spreadsheetml/2009/9/main" uri="{725AE2AE-9491-48be-B2B4-4EB974FC3084}">
      <x14:pivotCacheDefinition/>
    </ext>
  </extLst>
</pivotCacheDefinition>
</file>

<file path=xl/pivotCache/pivotCacheDefinition82.xml><?xml version="1.0" encoding="utf-8"?>
<pivotCacheDefinition xmlns="http://schemas.openxmlformats.org/spreadsheetml/2006/main" xmlns:r="http://schemas.openxmlformats.org/officeDocument/2006/relationships" r:id="rId1" refreshedBy="IMPACT-User" refreshedDate="44558.260870833336" createdVersion="6" refreshedVersion="6" minRefreshableVersion="3" recordCount="107">
  <cacheSource type="worksheet">
    <worksheetSource ref="LC1:LC1048576" sheet="Processed_Data"/>
  </cacheSource>
  <cacheFields count="1">
    <cacheField name="applicable/habitant/Evaluation des besoins des ménages/Besoins Articles non-alimentaires: Couverture, ustensiles de cuisine et de nettoyage et de stockage d’eau/Combien de cuillères pour manger serait suffisantes pour votre menage?" numFmtId="0">
      <sharedItems containsBlank="1" containsMixedTypes="1" containsNumber="1" containsInteger="1" minValue="0" maxValue="24"/>
    </cacheField>
  </cacheFields>
  <extLst>
    <ext xmlns:x14="http://schemas.microsoft.com/office/spreadsheetml/2009/9/main" uri="{725AE2AE-9491-48be-B2B4-4EB974FC3084}">
      <x14:pivotCacheDefinition/>
    </ext>
  </extLst>
</pivotCacheDefinition>
</file>

<file path=xl/pivotCache/pivotCacheDefinition83.xml><?xml version="1.0" encoding="utf-8"?>
<pivotCacheDefinition xmlns="http://schemas.openxmlformats.org/spreadsheetml/2006/main" xmlns:r="http://schemas.openxmlformats.org/officeDocument/2006/relationships" r:id="rId1" refreshedBy="IMPACT-User" refreshedDate="44558.274994097221" createdVersion="6" refreshedVersion="6" minRefreshableVersion="3" recordCount="107">
  <cacheSource type="worksheet">
    <worksheetSource ref="LD1:LD1048576" sheet="Processed_Data"/>
  </cacheSource>
  <cacheFields count="1">
    <cacheField name="applicable/habitant/Evaluation des besoins des ménages/Besoins Articles non-alimentaires: Couverture, ustensiles de cuisine et de nettoyage et de stockage d’eau/Combien d'assiettes serait suffisantes pour votre menage?" numFmtId="0">
      <sharedItems containsBlank="1" containsMixedTypes="1" containsNumber="1" containsInteger="1" minValue="0" maxValue="24"/>
    </cacheField>
  </cacheFields>
  <extLst>
    <ext xmlns:x14="http://schemas.microsoft.com/office/spreadsheetml/2009/9/main" uri="{725AE2AE-9491-48be-B2B4-4EB974FC3084}">
      <x14:pivotCacheDefinition/>
    </ext>
  </extLst>
</pivotCacheDefinition>
</file>

<file path=xl/pivotCache/pivotCacheDefinition84.xml><?xml version="1.0" encoding="utf-8"?>
<pivotCacheDefinition xmlns="http://schemas.openxmlformats.org/spreadsheetml/2006/main" xmlns:r="http://schemas.openxmlformats.org/officeDocument/2006/relationships" r:id="rId1" refreshedBy="IMPACT-User" refreshedDate="44558.27548611111" createdVersion="6" refreshedVersion="6" minRefreshableVersion="3" recordCount="107">
  <cacheSource type="worksheet">
    <worksheetSource ref="LE1:LE1048576" sheet="Processed_Data"/>
  </cacheSource>
  <cacheFields count="1">
    <cacheField name="applicable/habitant/Evaluation des besoins des ménages/Besoins Articles non-alimentaires: Couverture, ustensiles de cuisine et de nettoyage et de stockage d’eau/Combien de cuillères de service serait suffisantes pour votre menage?" numFmtId="0">
      <sharedItems containsBlank="1" containsMixedTypes="1" containsNumber="1" containsInteger="1" minValue="0" maxValue="6"/>
    </cacheField>
  </cacheFields>
  <extLst>
    <ext xmlns:x14="http://schemas.microsoft.com/office/spreadsheetml/2009/9/main" uri="{725AE2AE-9491-48be-B2B4-4EB974FC3084}">
      <x14:pivotCacheDefinition/>
    </ext>
  </extLst>
</pivotCacheDefinition>
</file>

<file path=xl/pivotCache/pivotCacheDefinition85.xml><?xml version="1.0" encoding="utf-8"?>
<pivotCacheDefinition xmlns="http://schemas.openxmlformats.org/spreadsheetml/2006/main" xmlns:r="http://schemas.openxmlformats.org/officeDocument/2006/relationships" r:id="rId1" refreshedBy="IMPACT-User" refreshedDate="44558.275804166668" createdVersion="6" refreshedVersion="6" minRefreshableVersion="3" recordCount="107">
  <cacheSource type="worksheet">
    <worksheetSource ref="LF1:LF1048576" sheet="Processed_Data"/>
  </cacheSource>
  <cacheFields count="1">
    <cacheField name="applicable/habitant/Evaluation des besoins des ménages/Besoins Articles non-alimentaires: Couverture, ustensiles de cuisine et de nettoyage et de stockage d’eau/Combien de grande bassine serait suffisantes pour votre menage?" numFmtId="0">
      <sharedItems containsBlank="1" containsMixedTypes="1" containsNumber="1" containsInteger="1" minValue="2" maxValue="6"/>
    </cacheField>
  </cacheFields>
  <extLst>
    <ext xmlns:x14="http://schemas.microsoft.com/office/spreadsheetml/2009/9/main" uri="{725AE2AE-9491-48be-B2B4-4EB974FC3084}">
      <x14:pivotCacheDefinition/>
    </ext>
  </extLst>
</pivotCacheDefinition>
</file>

<file path=xl/pivotCache/pivotCacheDefinition86.xml><?xml version="1.0" encoding="utf-8"?>
<pivotCacheDefinition xmlns="http://schemas.openxmlformats.org/spreadsheetml/2006/main" xmlns:r="http://schemas.openxmlformats.org/officeDocument/2006/relationships" r:id="rId1" refreshedBy="IMPACT-User" refreshedDate="44558.276115624998" createdVersion="6" refreshedVersion="6" minRefreshableVersion="3" recordCount="107">
  <cacheSource type="worksheet">
    <worksheetSource ref="LG1:LG1048576" sheet="Processed_Data"/>
  </cacheSource>
  <cacheFields count="1">
    <cacheField name="applicable/habitant/Evaluation des besoins des ménages/Besoins Articles non-alimentaires: Couverture, ustensiles de cuisine et de nettoyage et de stockage d’eau/Combien d'éponges serait suffisantes pour votre ménage pour un mois ?" numFmtId="0">
      <sharedItems containsBlank="1" containsMixedTypes="1" containsNumber="1" containsInteger="1" minValue="1" maxValue="3"/>
    </cacheField>
  </cacheFields>
  <extLst>
    <ext xmlns:x14="http://schemas.microsoft.com/office/spreadsheetml/2009/9/main" uri="{725AE2AE-9491-48be-B2B4-4EB974FC3084}">
      <x14:pivotCacheDefinition/>
    </ext>
  </extLst>
</pivotCacheDefinition>
</file>

<file path=xl/pivotCache/pivotCacheDefinition87.xml><?xml version="1.0" encoding="utf-8"?>
<pivotCacheDefinition xmlns="http://schemas.openxmlformats.org/spreadsheetml/2006/main" xmlns:r="http://schemas.openxmlformats.org/officeDocument/2006/relationships" r:id="rId1" refreshedBy="IMPACT-User" refreshedDate="44558.285602662036" createdVersion="6" refreshedVersion="6" minRefreshableVersion="3" recordCount="107">
  <cacheSource type="worksheet">
    <worksheetSource ref="HZ1:LR1048576" sheet="Processed_Data"/>
  </cacheSource>
  <cacheFields count="96">
    <cacheField name="a_intro/q04_departement" numFmtId="0">
      <sharedItems containsBlank="1" count="6">
        <s v="Nord-Ouest"/>
        <s v="Artibonite"/>
        <s v="Sud-Est"/>
        <s v="Ouest"/>
        <s v="Nord"/>
        <m/>
      </sharedItems>
    </cacheField>
    <cacheField name="applicable/habitant/Evaluation des besoins des ménages/Besoins alimentaires/Pour vous, selon vos besoins, quels sont les produits alimentaires les plus prioritaires pour votre ménage ?" numFmtId="0">
      <sharedItems containsBlank="1"/>
    </cacheField>
    <cacheField name="applicable/habitant/Evaluation des besoins des ménages/Besoins alimentaires/Pour vous, selon vos besoins, quels sont les produits alimentaires les plus prioritaires pour votre ménage ?/Farine d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Riz"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Mais"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Sucr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noir"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roug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uil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Autres (précisez)" numFmtId="0">
      <sharedItems containsBlank="1" containsMixedTypes="1" containsNumber="1" containsInteger="1" minValue="0" maxValue="0"/>
    </cacheField>
    <cacheField name="applicable/habitant/Evaluation des besoins des ménages/Besoins alimentaires/Pour vous, selon vos besoins, quels sont les produits alimentaires les plus prioritaires pour votre ménage ?/Aucun" numFmtId="0">
      <sharedItems containsBlank="1" containsMixedTypes="1" containsNumber="1" containsInteger="1" minValue="0" maxValue="0"/>
    </cacheField>
    <cacheField name="applicable/habitant/Evaluation des besoins des ménages/Besoins alimentaires/Quelle quantité de farine de blé en grosse marmite serait suffisante pour votre ménage pour 1 mois ?" numFmtId="0">
      <sharedItems containsBlank="1" containsMixedTypes="1" containsNumber="1" containsInteger="1" minValue="2" maxValue="5"/>
    </cacheField>
    <cacheField name="applicable/habitant/Evaluation des besoins des ménages/Besoins alimentaires/Quelle quantité de riz en grosse marmite serait suffisante pour votre ménage pour 1 mois ?" numFmtId="0">
      <sharedItems containsBlank="1" containsMixedTypes="1" containsNumber="1" containsInteger="1" minValue="0" maxValue="90"/>
    </cacheField>
    <cacheField name="applicable/habitant/Evaluation des besoins des ménages/Besoins alimentaires/Quelle quantité maïs en grosse marmite serait suffisante pour votre ménage pour 1 mois ?" numFmtId="0">
      <sharedItems containsBlank="1" containsMixedTypes="1" containsNumber="1" minValue="0.5" maxValue="30"/>
    </cacheField>
    <cacheField name="applicable/habitant/Evaluation des besoins des ménages/Besoins alimentaires/Quelle quantité de blé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e sucre en grosse marmite serait suffisante pour votre ménage pour 1 mois ?" numFmtId="0">
      <sharedItems containsBlank="1" containsMixedTypes="1" containsNumber="1" containsInteger="1" minValue="2" maxValue="16"/>
    </cacheField>
    <cacheField name="applicable/habitant/Evaluation des besoins des ménages/Besoins alimentaires/Quelle quantité d'haricot noir en grosse marmite serait suffisante pour votre ménage pour 1 mois ?" numFmtId="0">
      <sharedItems containsBlank="1" containsMixedTypes="1" containsNumber="1" minValue="0" maxValue="20"/>
    </cacheField>
    <cacheField name="applicable/habitant/Evaluation des besoins des ménages/Besoins alimentaires/Quelle quantité d'haricot rouge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huile en gallon serait suffisante pour votre ménage pour 1 mois?" numFmtId="0">
      <sharedItems containsBlank="1" containsMixedTypes="1" containsNumber="1" containsInteger="1" minValue="1" maxValue="3"/>
    </cacheField>
    <cacheField name="applicable/habitant/besoins/besoins_secteur_prioritaires_eha/besoins_prioritaires_eha" numFmtId="0">
      <sharedItems containsBlank="1"/>
    </cacheField>
    <cacheField name="applicable/habitant/Evaluation des besoins des ménages/Besoins d'hygiène et d'assainissement/Pour vous, selon vos besoins, quels sont les produits d'hygiène et d'assainsissement les plus prioritaires pour votre ménage ?/Serviettes hygiéniques (femme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lessiv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main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Chlore en grain"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entifric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Papier toilett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éodoran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Boki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Autres (précisez)" numFmtId="0">
      <sharedItems containsBlank="1" containsMixedTypes="1" containsNumber="1" containsInteger="1" minValue="0" maxValue="0"/>
    </cacheField>
    <cacheField name="applicable/habitant/Evaluation des besoins des ménages/Besoins d'hygiène et d'assainissement/Pour vous, selon vos besoins, quels sont les produits d'hygiène et d'assainsissement les plus prioritaires pour votre ménage ?/Aucun" numFmtId="0">
      <sharedItems containsBlank="1" containsMixedTypes="1" containsNumber="1" containsInteger="1" minValue="0" maxValue="0"/>
    </cacheField>
    <cacheField name="applicable/habitant/Evaluation des besoins des ménages/Besoins d'hygiène et d'assainissement/Combien de paquets de 8 serviettes hygiéniques serait suffisante pour votre ménage pour 1 mois ?" numFmtId="0">
      <sharedItems containsBlank="1" containsMixedTypes="1" containsNumber="1" containsInteger="1" minValue="1" maxValue="10"/>
    </cacheField>
    <cacheField name="applicable/habitant/Evaluation des besoins des ménages/Besoins d'hygiène et d'assainissement/Combien de savons lessive de 75g serait suffisant pour votre ménage pour 1 mois ?" numFmtId="0">
      <sharedItems containsBlank="1" containsMixedTypes="1" containsNumber="1" containsInteger="1" minValue="1" maxValue="36"/>
    </cacheField>
    <cacheField name="applicable/habitant/Evaluation des besoins des ménages/Besoins d'hygiène et d'assainissement/Combien de savons mains de 75g serait suffisant pour votre ménage pour 1 mois ?" numFmtId="0">
      <sharedItems containsBlank="1" containsMixedTypes="1" containsNumber="1" containsInteger="1" minValue="4" maxValue="30"/>
    </cacheField>
    <cacheField name="applicable/habitant/Evaluation des besoins des ménages/Besoins d'hygiène et d'assainissement/Combien de sachets de 11g de chlore en grain serait suffisant pour votre ménage pour 1 mois ?" numFmtId="0">
      <sharedItems containsBlank="1" containsMixedTypes="1" containsNumber="1" containsInteger="1" minValue="1" maxValue="28"/>
    </cacheField>
    <cacheField name="applicable/habitant/Evaluation des besoins des ménages/Besoins d'hygiène et d'assainissement/Combien de tubes de 85g de dentifrice serait suffisant pour votre ménage pour 1 mois ?" numFmtId="0">
      <sharedItems containsBlank="1" containsMixedTypes="1" containsNumber="1" minValue="0.5" maxValue="5"/>
    </cacheField>
    <cacheField name="applicable/habitant/Evaluation des besoins des ménages/Besoins d'hygiène et d'assainissement/Combien de rouleaux de papier toilette serait suffisant pour votre ménage pour 1 mois ?" numFmtId="0">
      <sharedItems containsBlank="1" containsMixedTypes="1" containsNumber="1" containsInteger="1" minValue="3" maxValue="20"/>
    </cacheField>
    <cacheField name="applicable/habitant/Evaluation des besoins des ménages/Besoins d'hygiène et d'assainissement/Quelle quantité de déodorant serait suffisante pour votre ménage pour 1 mois ?" numFmtId="0">
      <sharedItems containsBlank="1" containsMixedTypes="1" containsNumber="1" containsInteger="1" minValue="1" maxValue="7"/>
    </cacheField>
    <cacheField name="applicable/habitant/Evaluation des besoins des ménages/Besoins d'hygiène et d'assainissement/Combien de bokit serait suffisant pour votre ménage pour 1 mois ?" numFmtId="0">
      <sharedItems containsBlank="1" containsMixedTypes="1" containsNumber="1" containsInteger="1" minValue="1" maxValue="12"/>
    </cacheField>
    <cacheField name="applicable/habitant/besoins/besoins_secteur_prioritaires_Abris/besoins_prioritaires_abris" numFmtId="0">
      <sharedItems containsBlank="1"/>
    </cacheField>
    <cacheField name="applicable/habitant/Evaluation des besoins des ménages/Besoins en Abris/Pour vous, selon vos besoins, quels sont les produits d'abris les plus prioritaires pour votre ménage ?/Tôl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lou"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âch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2x4)"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4x4)"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Marteau"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Tent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ord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Scie pour le bois"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Fil d'attach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inett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Autres (précisez)"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Aucun" numFmtId="0">
      <sharedItems containsBlank="1" containsMixedTypes="1" containsNumber="1" containsInteger="1" minValue="0" maxValue="1"/>
    </cacheField>
    <cacheField name="applicable/habitant/Evaluation des besoins des ménages/Besoins en Abris/Combien de tôle serait suffisante pour votre ménage ?" numFmtId="0">
      <sharedItems containsBlank="1" containsMixedTypes="1" containsNumber="1" containsInteger="1" minValue="6" maxValue="80"/>
    </cacheField>
    <cacheField name="applicable/habitant/Evaluation des besoins des ménages/Besoins en Abris/Combien de clous serait suffisante pour votre ménage ?" numFmtId="0">
      <sharedItems containsBlank="1"/>
    </cacheField>
    <cacheField name="applicable/habitant/Evaluation des besoins des ménages/Besoins en Abris/Combien de bâche serait suffisante pour votre menage ?" numFmtId="0">
      <sharedItems containsBlank="1" containsMixedTypes="1" containsNumber="1" containsInteger="1" minValue="20" maxValue="20"/>
    </cacheField>
    <cacheField name="applicable/habitant/Evaluation des besoins des ménages/Besoins en Abris/Combien de planche (2x4) en nombre de pièces serait suffisante pour votre menage ?" numFmtId="0">
      <sharedItems containsBlank="1" containsMixedTypes="1" containsNumber="1" containsInteger="1" minValue="6" maxValue="24"/>
    </cacheField>
    <cacheField name="applicable/habitant/Evaluation des besoins des ménages/Besoins en Abris/Combien de planche (4x4) en nombre de pièces serait suffisante pour votre menage ?" numFmtId="0">
      <sharedItems containsBlank="1"/>
    </cacheField>
    <cacheField name="applicable/habitant/Evaluation des besoins des ménages/Besoins en Abris/Combien de marteau en nombre de pièces serait suffisante pour votre menage ?" numFmtId="0">
      <sharedItems containsBlank="1" containsMixedTypes="1" containsNumber="1" containsInteger="1" minValue="1" maxValue="2"/>
    </cacheField>
    <cacheField name="applicable/habitant/Evaluation des besoins des ménages/Besoins en Abris/Combien de tente serait suffisante pour votre menage ?" numFmtId="0">
      <sharedItems containsBlank="1" containsMixedTypes="1" containsNumber="1" containsInteger="1" minValue="2" maxValue="3"/>
    </cacheField>
    <cacheField name="applicable/habitant/Evaluation des besoins des ménages/Besoins en Abris/Combien de corde serait suffisante pour votre menage ?" numFmtId="0">
      <sharedItems containsBlank="1"/>
    </cacheField>
    <cacheField name="applicable/habitant/Evaluation des besoins des ménages/Besoins en Abris/Combien de scie en nombre de pièces pour le bois serait suffisante pour votre menage ?" numFmtId="0">
      <sharedItems containsBlank="1"/>
    </cacheField>
    <cacheField name="applicable/habitant/Evaluation des besoins des ménages/Besoins en Abris/Combien de fil d'attache serait suffisante pour votre menage ?" numFmtId="0">
      <sharedItems containsBlank="1"/>
    </cacheField>
    <cacheField name="applicable/habitant/Evaluation des besoins des ménages/Besoins en Abris/Combien de binette en nombre de pièces serait suffisante pour votre ménage ?" numFmtId="0">
      <sharedItems containsBlank="1"/>
    </cacheField>
    <cacheField name="applicable/habitant/besoins/besoins_secteur_prioritaires_non_aliment/besoins_prioritaires_non_ali" numFmtId="0">
      <sharedItems containsBlank="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ouvertur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assero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Poê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odet"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pour manger"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ssiett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de servic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rande bassin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Épong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tres (précisez)" numFmtId="0">
      <sharedItems containsBlank="1" containsMixedTypes="1" containsNumber="1" containsInteger="1" minValue="0" maxValue="0"/>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cun"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Combien de couvertures serait suffisantes pour votre ménage ?" numFmtId="0">
      <sharedItems containsBlank="1" containsMixedTypes="1" containsNumber="1" containsInteger="1" minValue="5" maxValue="14"/>
    </cacheField>
    <cacheField name="applicable/habitant/Evaluation des besoins des ménages/Besoins Articles non-alimentaires: Couverture, ustensiles de cuisine et de nettoyage et de stockage d’eau/Combien de casseroles serait suffisantes pour votre menage?" numFmtId="0">
      <sharedItems containsBlank="1" containsMixedTypes="1" containsNumber="1" containsInteger="1" minValue="0" maxValue="5"/>
    </cacheField>
    <cacheField name="applicable/habitant/Evaluation des besoins des ménages/Besoins Articles non-alimentaires: Couverture, ustensiles de cuisine et de nettoyage et de stockage d’eau/Combien de poêles serait suffisantes pour votre menage?" numFmtId="0">
      <sharedItems containsBlank="1" containsMixedTypes="1" containsNumber="1" containsInteger="1" minValue="1" maxValue="3"/>
    </cacheField>
    <cacheField name="applicable/habitant/Evaluation des besoins des ménages/Besoins Articles non-alimentaires: Couverture, ustensiles de cuisine et de nettoyage et de stockage d’eau/Combien de godets serait suffisants pour votre menage?" numFmtId="0">
      <sharedItems containsBlank="1" containsMixedTypes="1" containsNumber="1" containsInteger="1" minValue="2" maxValue="14"/>
    </cacheField>
    <cacheField name="applicable/habitant/Evaluation des besoins des ménages/Besoins Articles non-alimentaires: Couverture, ustensiles de cuisine et de nettoyage et de stockage d’eau/Combien de cuillères pour manger serait suffisantes pour votre menage?" numFmtId="0">
      <sharedItems containsBlank="1" containsMixedTypes="1" containsNumber="1" containsInteger="1" minValue="0" maxValue="24"/>
    </cacheField>
    <cacheField name="applicable/habitant/Evaluation des besoins des ménages/Besoins Articles non-alimentaires: Couverture, ustensiles de cuisine et de nettoyage et de stockage d’eau/Combien d'assiettes serait suffisantes pour votre menage?" numFmtId="0">
      <sharedItems containsBlank="1" containsMixedTypes="1" containsNumber="1" containsInteger="1" minValue="0" maxValue="24"/>
    </cacheField>
    <cacheField name="applicable/habitant/Evaluation des besoins des ménages/Besoins Articles non-alimentaires: Couverture, ustensiles de cuisine et de nettoyage et de stockage d’eau/Combien de cuillères de service serait suffisantes pour votre menage?" numFmtId="0">
      <sharedItems containsBlank="1" containsMixedTypes="1" containsNumber="1" containsInteger="1" minValue="0" maxValue="6"/>
    </cacheField>
    <cacheField name="applicable/habitant/Evaluation des besoins des ménages/Besoins Articles non-alimentaires: Couverture, ustensiles de cuisine et de nettoyage et de stockage d’eau/Combien de grande bassine serait suffisantes pour votre menage?" numFmtId="0">
      <sharedItems containsBlank="1" containsMixedTypes="1" containsNumber="1" containsInteger="1" minValue="2" maxValue="6"/>
    </cacheField>
    <cacheField name="applicable/habitant/Evaluation des besoins des ménages/Besoins Articles non-alimentaires: Couverture, ustensiles de cuisine et de nettoyage et de stockage d’eau/Combien d'éponges serait suffisantes pour votre ménage pour un mois ?" numFmtId="0">
      <sharedItems containsBlank="1" containsMixedTypes="1" containsNumber="1" containsInteger="1" minValue="1" maxValue="3"/>
    </cacheField>
    <cacheField name="applicable/habitant/besoins/besoins_secteur_prioritaires_med/besoins_prioritaires_med" numFmtId="0">
      <sharedItems containsBlank="1"/>
    </cacheField>
    <cacheField name="applicable/habitant/Evaluation des besoins des ménages/Besoins en Soins médicaux/Quels seraient, pour vous, les besoins (services/médicaments) médicaux les plus prioritaires ?/Médicaments douleur (aspirine, …)"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Des antibiotique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edicaments contre les maladies chronique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Préservatif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oustiquaire"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ateriels de protection contre le Covid-19 (Gel hydroalchoolique, cache-nez)"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Service psychologique"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Autres (précisez)"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Aucun" numFmtId="0">
      <sharedItems containsBlank="1" containsMixedTypes="1" containsNumber="1" containsInteger="1" minValue="0" maxValue="1"/>
    </cacheField>
    <cacheField name="applicable/habitant/Evaluation des besoins des ménages/Besoins en Soins médicaux/Veuillez spécifier autre :" numFmtId="0">
      <sharedItems containsBlank="1"/>
    </cacheField>
  </cacheFields>
  <extLst>
    <ext xmlns:x14="http://schemas.microsoft.com/office/spreadsheetml/2009/9/main" uri="{725AE2AE-9491-48be-B2B4-4EB974FC3084}">
      <x14:pivotCacheDefinition/>
    </ext>
  </extLst>
</pivotCacheDefinition>
</file>

<file path=xl/pivotCache/pivotCacheDefinition88.xml><?xml version="1.0" encoding="utf-8"?>
<pivotCacheDefinition xmlns="http://schemas.openxmlformats.org/spreadsheetml/2006/main" xmlns:r="http://schemas.openxmlformats.org/officeDocument/2006/relationships" r:id="rId1" refreshedBy="IMPACT-User" refreshedDate="44558.295137037036" createdVersion="6" refreshedVersion="6" minRefreshableVersion="3" recordCount="107">
  <cacheSource type="worksheet">
    <worksheetSource ref="LZ1:LZ1048576" sheet="Processed_Data"/>
  </cacheSource>
  <cacheFields count="1">
    <cacheField name="applicable/habitant/Evaluation des besoins des ménages/Besoins articles de protection/Combien de lampes torches serait suffisantes pour votre ménage ?" numFmtId="0">
      <sharedItems containsBlank="1" containsMixedTypes="1" containsNumber="1" containsInteger="1" minValue="1" maxValue="6"/>
    </cacheField>
  </cacheFields>
  <extLst>
    <ext xmlns:x14="http://schemas.microsoft.com/office/spreadsheetml/2009/9/main" uri="{725AE2AE-9491-48be-B2B4-4EB974FC3084}">
      <x14:pivotCacheDefinition/>
    </ext>
  </extLst>
</pivotCacheDefinition>
</file>

<file path=xl/pivotCache/pivotCacheDefinition89.xml><?xml version="1.0" encoding="utf-8"?>
<pivotCacheDefinition xmlns="http://schemas.openxmlformats.org/spreadsheetml/2006/main" xmlns:r="http://schemas.openxmlformats.org/officeDocument/2006/relationships" r:id="rId1" refreshedBy="IMPACT-User" refreshedDate="44558.295637268522" createdVersion="6" refreshedVersion="6" minRefreshableVersion="3" recordCount="107">
  <cacheSource type="worksheet">
    <worksheetSource ref="MA1:MA1048576" sheet="Processed_Data"/>
  </cacheSource>
  <cacheFields count="1">
    <cacheField name="applicable/habitant/Evaluation des besoins des ménages/Besoins articles de protection/Combien d'enveloppes en plastique (protection des documents) serait suffisantes pour votre ménage ?" numFmtId="0">
      <sharedItems containsBlank="1" containsMixedTypes="1" containsNumber="1" containsInteger="1" minValue="1" maxValue="3"/>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IMPACT-User" refreshedDate="44553.373768171296" createdVersion="6" refreshedVersion="6" minRefreshableVersion="3" recordCount="106">
  <cacheSource type="worksheet">
    <worksheetSource ref="EW1:GF107" sheet="Processed_Data"/>
  </cacheSource>
  <cacheFields count="35">
    <cacheField name="applicable/marchand/g_produits_charbon/q4_1_ruptures_charbon" numFmtId="0">
      <sharedItems/>
    </cacheField>
    <cacheField name="applicable/marchand/contexte/q9_incidents" numFmtId="0">
      <sharedItems/>
    </cacheField>
    <cacheField name="applicable/marchand/contexte/q9_incidents_details" numFmtId="0">
      <sharedItems/>
    </cacheField>
    <cacheField name="applicable/marchand/contexte/q9_incidents_details/vol" numFmtId="0">
      <sharedItems containsMixedTypes="1" containsNumber="1" containsInteger="1" minValue="0" maxValue="1"/>
    </cacheField>
    <cacheField name="applicable/marchand/contexte/q9_incidents_details/affrontement" numFmtId="0">
      <sharedItems containsMixedTypes="1" containsNumber="1" containsInteger="1" minValue="0" maxValue="1"/>
    </cacheField>
    <cacheField name="applicable/marchand/contexte/q9_incidents_details/manifestations" numFmtId="0">
      <sharedItems containsMixedTypes="1" containsNumber="1" containsInteger="1" minValue="0" maxValue="1"/>
    </cacheField>
    <cacheField name="applicable/marchand/contexte/q9_incidents_details/hibernation" numFmtId="0">
      <sharedItems containsMixedTypes="1" containsNumber="1" containsInteger="1" minValue="0" maxValue="1"/>
    </cacheField>
    <cacheField name="applicable/marchand/contexte/q9_incidents_details/violence_genre" numFmtId="0">
      <sharedItems containsMixedTypes="1" containsNumber="1" containsInteger="1" minValue="0" maxValue="0"/>
    </cacheField>
    <cacheField name="applicable/marchand/contexte/q9_incidents_details/autre" numFmtId="0">
      <sharedItems containsMixedTypes="1" containsNumber="1" containsInteger="1" minValue="0" maxValue="1"/>
    </cacheField>
    <cacheField name="applicable/marchand/contexte/q9_incidents_autre" numFmtId="0">
      <sharedItems/>
    </cacheField>
    <cacheField name="applicable/marchand/contexte/q9_preocupations" numFmtId="0">
      <sharedItems/>
    </cacheField>
    <cacheField name="applicable/marchand/contexte/q9_preocupations/vols" numFmtId="0">
      <sharedItems containsMixedTypes="1" containsNumber="1" containsInteger="1" minValue="0" maxValue="1"/>
    </cacheField>
    <cacheField name="applicable/marchand/contexte/q9_preocupations/clients" numFmtId="0">
      <sharedItems containsMixedTypes="1" containsNumber="1" containsInteger="1" minValue="0" maxValue="1"/>
    </cacheField>
    <cacheField name="applicable/marchand/contexte/q9_preocupations/prix" numFmtId="0">
      <sharedItems containsMixedTypes="1" containsNumber="1" containsInteger="1" minValue="0" maxValue="1"/>
    </cacheField>
    <cacheField name="applicable/marchand/contexte/q9_preocupations/reappro" numFmtId="0">
      <sharedItems containsMixedTypes="1" containsNumber="1" containsInteger="1" minValue="0" maxValue="1"/>
    </cacheField>
    <cacheField name="applicable/marchand/contexte/q9_preocupations/violence" numFmtId="0">
      <sharedItems containsMixedTypes="1" containsNumber="1" containsInteger="1" minValue="0" maxValue="1"/>
    </cacheField>
    <cacheField name="applicable/marchand/contexte/q9_preocupations/aucune" numFmtId="0">
      <sharedItems containsMixedTypes="1" containsNumber="1" containsInteger="1" minValue="0" maxValue="1"/>
    </cacheField>
    <cacheField name="applicable/marchand/contexte/q9_preocupations/autre" numFmtId="0">
      <sharedItems containsMixedTypes="1" containsNumber="1" containsInteger="1" minValue="0" maxValue="1"/>
    </cacheField>
    <cacheField name="applicable/marchand/contexte/q9_preocupations/nsnr" numFmtId="0">
      <sharedItems containsMixedTypes="1" containsNumber="1" containsInteger="1" minValue="0" maxValue="1"/>
    </cacheField>
    <cacheField name="applicable/marchand/contexte/q9_preocupations_details" numFmtId="0">
      <sharedItems/>
    </cacheField>
    <cacheField name="applicable/marchand/contexte/q9_reappro" numFmtId="0">
      <sharedItems/>
    </cacheField>
    <cacheField name="applicable/marchand/contexte/q9_reappro_autre" numFmtId="0">
      <sharedItems/>
    </cacheField>
    <cacheField name="applicable/marchand/contexte/q9_reappro_details" numFmtId="0">
      <sharedItems/>
    </cacheField>
    <cacheField name="applicable/marchand/contexte/q9_reappro_details/nourriture" numFmtId="0">
      <sharedItems containsMixedTypes="1" containsNumber="1" containsInteger="1" minValue="0" maxValue="1"/>
    </cacheField>
    <cacheField name="applicable/marchand/contexte/q9_reappro_details/wash" numFmtId="0">
      <sharedItems containsMixedTypes="1" containsNumber="1" containsInteger="1" minValue="0" maxValue="1"/>
    </cacheField>
    <cacheField name="applicable/marchand/contexte/q9_reappro_details/charbon" numFmtId="0">
      <sharedItems containsMixedTypes="1" containsNumber="1" containsInteger="1" minValue="0" maxValue="1"/>
    </cacheField>
    <cacheField name="applicable/marchand/contexte/q9_reappro_details/aucun" numFmtId="0">
      <sharedItems containsMixedTypes="1" containsNumber="1" containsInteger="1" minValue="0" maxValue="0"/>
    </cacheField>
    <cacheField name="applicable/habitant/q05_commune_test" numFmtId="0">
      <sharedItems/>
    </cacheField>
    <cacheField name="applicable/habitant/q1_2_client_marche" numFmtId="0">
      <sharedItems/>
    </cacheField>
    <cacheField name="applicable/habitant/applicable_2/c_eau/q2_1_type_source" numFmtId="0">
      <sharedItems count="5">
        <s v=""/>
        <s v="rivière ou source non aménagée"/>
        <s v="source aménagée (borne fontaine, pompe, etc.)"/>
        <s v="boutique ou kiosque privé"/>
        <s v="branchement chez un voisin"/>
      </sharedItems>
    </cacheField>
    <cacheField name="applicable/habitant/applicable_2/c_eau/q2_1_type_source_autre" numFmtId="0">
      <sharedItems/>
    </cacheField>
    <cacheField name="applicable/habitant/applicable_2/c_eau/source_eau" numFmtId="0">
      <sharedItems/>
    </cacheField>
    <cacheField name="applicable/habitant/applicable_2/c_eau/nom_source_eau" numFmtId="0">
      <sharedItems/>
    </cacheField>
    <cacheField name="applicable/habitant/applicable_2/c_eau/source_eau_all" numFmtId="0">
      <sharedItems/>
    </cacheField>
    <cacheField name="applicable/habitant/applicable_2/c_eau/q2_1_type_source_derniere_fois_autre_raison" numFmtId="0">
      <sharedItems/>
    </cacheField>
  </cacheFields>
  <extLst>
    <ext xmlns:x14="http://schemas.microsoft.com/office/spreadsheetml/2009/9/main" uri="{725AE2AE-9491-48be-B2B4-4EB974FC3084}">
      <x14:pivotCacheDefinition/>
    </ext>
  </extLst>
</pivotCacheDefinition>
</file>

<file path=xl/pivotCache/pivotCacheDefinition90.xml><?xml version="1.0" encoding="utf-8"?>
<pivotCacheDefinition xmlns="http://schemas.openxmlformats.org/spreadsheetml/2006/main" xmlns:r="http://schemas.openxmlformats.org/officeDocument/2006/relationships" r:id="rId1" refreshedBy="IMPACT-User" refreshedDate="44558.296009722224" createdVersion="6" refreshedVersion="6" minRefreshableVersion="3" recordCount="107">
  <cacheSource type="worksheet">
    <worksheetSource ref="MB1:MB1048576" sheet="Processed_Data"/>
  </cacheSource>
  <cacheFields count="1">
    <cacheField name="applicable/habitant/Evaluation des besoins des ménages/Besoins articles de protection/Combien de sifflets serait suffisants pour votre ménage ?" numFmtId="0">
      <sharedItems containsBlank="1" containsMixedTypes="1" containsNumber="1" containsInteger="1" minValue="0" maxValue="7"/>
    </cacheField>
  </cacheFields>
  <extLst>
    <ext xmlns:x14="http://schemas.microsoft.com/office/spreadsheetml/2009/9/main" uri="{725AE2AE-9491-48be-B2B4-4EB974FC3084}">
      <x14:pivotCacheDefinition/>
    </ext>
  </extLst>
</pivotCacheDefinition>
</file>

<file path=xl/pivotCache/pivotCacheDefinition91.xml><?xml version="1.0" encoding="utf-8"?>
<pivotCacheDefinition xmlns="http://schemas.openxmlformats.org/spreadsheetml/2006/main" xmlns:r="http://schemas.openxmlformats.org/officeDocument/2006/relationships" r:id="rId1" refreshedBy="IMPACT-User" refreshedDate="44558.296551041669" createdVersion="6" refreshedVersion="6" minRefreshableVersion="3" recordCount="107">
  <cacheSource type="worksheet">
    <worksheetSource ref="MC1:MC1048576" sheet="Processed_Data"/>
  </cacheSource>
  <cacheFields count="1">
    <cacheField name="applicable/habitant/Evaluation des besoins des ménages/Besoins articles de protection/Combien de radios serait suffisantes pour votre ménage ?" numFmtId="0">
      <sharedItems containsBlank="1" containsMixedTypes="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92.xml><?xml version="1.0" encoding="utf-8"?>
<pivotCacheDefinition xmlns="http://schemas.openxmlformats.org/spreadsheetml/2006/main" xmlns:r="http://schemas.openxmlformats.org/officeDocument/2006/relationships" r:id="rId1" refreshedBy="IMPACT-User" refreshedDate="44558.303386226849" createdVersion="6" refreshedVersion="6" minRefreshableVersion="3" recordCount="107">
  <cacheSource type="worksheet">
    <worksheetSource ref="HZ1:LY1048576" sheet="Processed_Data"/>
  </cacheSource>
  <cacheFields count="103">
    <cacheField name="a_intro/q04_departement" numFmtId="0">
      <sharedItems containsBlank="1" count="6">
        <s v="Nord-Ouest"/>
        <s v="Artibonite"/>
        <s v="Sud-Est"/>
        <s v="Ouest"/>
        <s v="Nord"/>
        <m/>
      </sharedItems>
    </cacheField>
    <cacheField name="applicable/habitant/Evaluation des besoins des ménages/Besoins alimentaires/Pour vous, selon vos besoins, quels sont les produits alimentaires les plus prioritaires pour votre ménage ?" numFmtId="0">
      <sharedItems containsBlank="1"/>
    </cacheField>
    <cacheField name="applicable/habitant/Evaluation des besoins des ménages/Besoins alimentaires/Pour vous, selon vos besoins, quels sont les produits alimentaires les plus prioritaires pour votre ménage ?/Farine d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Riz"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Mais"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Sucr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noir"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roug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uil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Autres (précisez)" numFmtId="0">
      <sharedItems containsBlank="1" containsMixedTypes="1" containsNumber="1" containsInteger="1" minValue="0" maxValue="0"/>
    </cacheField>
    <cacheField name="applicable/habitant/Evaluation des besoins des ménages/Besoins alimentaires/Pour vous, selon vos besoins, quels sont les produits alimentaires les plus prioritaires pour votre ménage ?/Aucun" numFmtId="0">
      <sharedItems containsBlank="1" containsMixedTypes="1" containsNumber="1" containsInteger="1" minValue="0" maxValue="0"/>
    </cacheField>
    <cacheField name="applicable/habitant/Evaluation des besoins des ménages/Besoins alimentaires/Quelle quantité de farine de blé en grosse marmite serait suffisante pour votre ménage pour 1 mois ?" numFmtId="0">
      <sharedItems containsBlank="1" containsMixedTypes="1" containsNumber="1" containsInteger="1" minValue="2" maxValue="5"/>
    </cacheField>
    <cacheField name="applicable/habitant/Evaluation des besoins des ménages/Besoins alimentaires/Quelle quantité de riz en grosse marmite serait suffisante pour votre ménage pour 1 mois ?" numFmtId="0">
      <sharedItems containsBlank="1" containsMixedTypes="1" containsNumber="1" containsInteger="1" minValue="0" maxValue="90"/>
    </cacheField>
    <cacheField name="applicable/habitant/Evaluation des besoins des ménages/Besoins alimentaires/Quelle quantité maïs en grosse marmite serait suffisante pour votre ménage pour 1 mois ?" numFmtId="0">
      <sharedItems containsBlank="1" containsMixedTypes="1" containsNumber="1" minValue="0.5" maxValue="30"/>
    </cacheField>
    <cacheField name="applicable/habitant/Evaluation des besoins des ménages/Besoins alimentaires/Quelle quantité de blé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e sucre en grosse marmite serait suffisante pour votre ménage pour 1 mois ?" numFmtId="0">
      <sharedItems containsBlank="1" containsMixedTypes="1" containsNumber="1" containsInteger="1" minValue="2" maxValue="16"/>
    </cacheField>
    <cacheField name="applicable/habitant/Evaluation des besoins des ménages/Besoins alimentaires/Quelle quantité d'haricot noir en grosse marmite serait suffisante pour votre ménage pour 1 mois ?" numFmtId="0">
      <sharedItems containsBlank="1" containsMixedTypes="1" containsNumber="1" minValue="0" maxValue="20"/>
    </cacheField>
    <cacheField name="applicable/habitant/Evaluation des besoins des ménages/Besoins alimentaires/Quelle quantité d'haricot rouge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huile en gallon serait suffisante pour votre ménage pour 1 mois?" numFmtId="0">
      <sharedItems containsBlank="1" containsMixedTypes="1" containsNumber="1" containsInteger="1" minValue="1" maxValue="3"/>
    </cacheField>
    <cacheField name="applicable/habitant/besoins/besoins_secteur_prioritaires_eha/besoins_prioritaires_eha" numFmtId="0">
      <sharedItems containsBlank="1"/>
    </cacheField>
    <cacheField name="applicable/habitant/Evaluation des besoins des ménages/Besoins d'hygiène et d'assainissement/Pour vous, selon vos besoins, quels sont les produits d'hygiène et d'assainsissement les plus prioritaires pour votre ménage ?/Serviettes hygiéniques (femme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lessiv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main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Chlore en grain"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entifric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Papier toilett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éodoran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Boki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Autres (précisez)" numFmtId="0">
      <sharedItems containsBlank="1" containsMixedTypes="1" containsNumber="1" containsInteger="1" minValue="0" maxValue="0"/>
    </cacheField>
    <cacheField name="applicable/habitant/Evaluation des besoins des ménages/Besoins d'hygiène et d'assainissement/Pour vous, selon vos besoins, quels sont les produits d'hygiène et d'assainsissement les plus prioritaires pour votre ménage ?/Aucun" numFmtId="0">
      <sharedItems containsBlank="1" containsMixedTypes="1" containsNumber="1" containsInteger="1" minValue="0" maxValue="0"/>
    </cacheField>
    <cacheField name="applicable/habitant/Evaluation des besoins des ménages/Besoins d'hygiène et d'assainissement/Combien de paquets de 8 serviettes hygiéniques serait suffisante pour votre ménage pour 1 mois ?" numFmtId="0">
      <sharedItems containsBlank="1" containsMixedTypes="1" containsNumber="1" containsInteger="1" minValue="1" maxValue="10"/>
    </cacheField>
    <cacheField name="applicable/habitant/Evaluation des besoins des ménages/Besoins d'hygiène et d'assainissement/Combien de savons lessive de 75g serait suffisant pour votre ménage pour 1 mois ?" numFmtId="0">
      <sharedItems containsBlank="1" containsMixedTypes="1" containsNumber="1" containsInteger="1" minValue="1" maxValue="36"/>
    </cacheField>
    <cacheField name="applicable/habitant/Evaluation des besoins des ménages/Besoins d'hygiène et d'assainissement/Combien de savons mains de 75g serait suffisant pour votre ménage pour 1 mois ?" numFmtId="0">
      <sharedItems containsBlank="1" containsMixedTypes="1" containsNumber="1" containsInteger="1" minValue="4" maxValue="30"/>
    </cacheField>
    <cacheField name="applicable/habitant/Evaluation des besoins des ménages/Besoins d'hygiène et d'assainissement/Combien de sachets de 11g de chlore en grain serait suffisant pour votre ménage pour 1 mois ?" numFmtId="0">
      <sharedItems containsBlank="1" containsMixedTypes="1" containsNumber="1" containsInteger="1" minValue="1" maxValue="28"/>
    </cacheField>
    <cacheField name="applicable/habitant/Evaluation des besoins des ménages/Besoins d'hygiène et d'assainissement/Combien de tubes de 85g de dentifrice serait suffisant pour votre ménage pour 1 mois ?" numFmtId="0">
      <sharedItems containsBlank="1" containsMixedTypes="1" containsNumber="1" minValue="0.5" maxValue="5"/>
    </cacheField>
    <cacheField name="applicable/habitant/Evaluation des besoins des ménages/Besoins d'hygiène et d'assainissement/Combien de rouleaux de papier toilette serait suffisant pour votre ménage pour 1 mois ?" numFmtId="0">
      <sharedItems containsBlank="1" containsMixedTypes="1" containsNumber="1" containsInteger="1" minValue="3" maxValue="20"/>
    </cacheField>
    <cacheField name="applicable/habitant/Evaluation des besoins des ménages/Besoins d'hygiène et d'assainissement/Quelle quantité de déodorant serait suffisante pour votre ménage pour 1 mois ?" numFmtId="0">
      <sharedItems containsBlank="1" containsMixedTypes="1" containsNumber="1" containsInteger="1" minValue="1" maxValue="7"/>
    </cacheField>
    <cacheField name="applicable/habitant/Evaluation des besoins des ménages/Besoins d'hygiène et d'assainissement/Combien de bokit serait suffisant pour votre ménage pour 1 mois ?" numFmtId="0">
      <sharedItems containsBlank="1" containsMixedTypes="1" containsNumber="1" containsInteger="1" minValue="1" maxValue="12"/>
    </cacheField>
    <cacheField name="applicable/habitant/besoins/besoins_secteur_prioritaires_Abris/besoins_prioritaires_abris" numFmtId="0">
      <sharedItems containsBlank="1"/>
    </cacheField>
    <cacheField name="applicable/habitant/Evaluation des besoins des ménages/Besoins en Abris/Pour vous, selon vos besoins, quels sont les produits d'abris les plus prioritaires pour votre ménage ?/Tôl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lou"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âch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2x4)"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4x4)"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Marteau"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Tent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ord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Scie pour le bois"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Fil d'attach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inett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Autres (précisez)"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Aucun" numFmtId="0">
      <sharedItems containsBlank="1" containsMixedTypes="1" containsNumber="1" containsInteger="1" minValue="0" maxValue="1"/>
    </cacheField>
    <cacheField name="applicable/habitant/Evaluation des besoins des ménages/Besoins en Abris/Combien de tôle serait suffisante pour votre ménage ?" numFmtId="0">
      <sharedItems containsBlank="1" containsMixedTypes="1" containsNumber="1" containsInteger="1" minValue="6" maxValue="80"/>
    </cacheField>
    <cacheField name="applicable/habitant/Evaluation des besoins des ménages/Besoins en Abris/Combien de clous serait suffisante pour votre ménage ?" numFmtId="0">
      <sharedItems containsBlank="1"/>
    </cacheField>
    <cacheField name="applicable/habitant/Evaluation des besoins des ménages/Besoins en Abris/Combien de bâche serait suffisante pour votre menage ?" numFmtId="0">
      <sharedItems containsBlank="1" containsMixedTypes="1" containsNumber="1" containsInteger="1" minValue="20" maxValue="20"/>
    </cacheField>
    <cacheField name="applicable/habitant/Evaluation des besoins des ménages/Besoins en Abris/Combien de planche (2x4) en nombre de pièces serait suffisante pour votre menage ?" numFmtId="0">
      <sharedItems containsBlank="1" containsMixedTypes="1" containsNumber="1" containsInteger="1" minValue="6" maxValue="24"/>
    </cacheField>
    <cacheField name="applicable/habitant/Evaluation des besoins des ménages/Besoins en Abris/Combien de planche (4x4) en nombre de pièces serait suffisante pour votre menage ?" numFmtId="0">
      <sharedItems containsBlank="1"/>
    </cacheField>
    <cacheField name="applicable/habitant/Evaluation des besoins des ménages/Besoins en Abris/Combien de marteau en nombre de pièces serait suffisante pour votre menage ?" numFmtId="0">
      <sharedItems containsBlank="1" containsMixedTypes="1" containsNumber="1" containsInteger="1" minValue="1" maxValue="2"/>
    </cacheField>
    <cacheField name="applicable/habitant/Evaluation des besoins des ménages/Besoins en Abris/Combien de tente serait suffisante pour votre menage ?" numFmtId="0">
      <sharedItems containsBlank="1" containsMixedTypes="1" containsNumber="1" containsInteger="1" minValue="2" maxValue="3"/>
    </cacheField>
    <cacheField name="applicable/habitant/Evaluation des besoins des ménages/Besoins en Abris/Combien de corde serait suffisante pour votre menage ?" numFmtId="0">
      <sharedItems containsBlank="1"/>
    </cacheField>
    <cacheField name="applicable/habitant/Evaluation des besoins des ménages/Besoins en Abris/Combien de scie en nombre de pièces pour le bois serait suffisante pour votre menage ?" numFmtId="0">
      <sharedItems containsBlank="1"/>
    </cacheField>
    <cacheField name="applicable/habitant/Evaluation des besoins des ménages/Besoins en Abris/Combien de fil d'attache serait suffisante pour votre menage ?" numFmtId="0">
      <sharedItems containsBlank="1"/>
    </cacheField>
    <cacheField name="applicable/habitant/Evaluation des besoins des ménages/Besoins en Abris/Combien de binette en nombre de pièces serait suffisante pour votre ménage ?" numFmtId="0">
      <sharedItems containsBlank="1"/>
    </cacheField>
    <cacheField name="applicable/habitant/besoins/besoins_secteur_prioritaires_non_aliment/besoins_prioritaires_non_ali" numFmtId="0">
      <sharedItems containsBlank="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ouvertur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assero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Poê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odet"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pour manger"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ssiett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de servic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rande bassin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Épong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tres (précisez)" numFmtId="0">
      <sharedItems containsBlank="1" containsMixedTypes="1" containsNumber="1" containsInteger="1" minValue="0" maxValue="0"/>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cun"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Combien de couvertures serait suffisantes pour votre ménage ?" numFmtId="0">
      <sharedItems containsBlank="1" containsMixedTypes="1" containsNumber="1" containsInteger="1" minValue="5" maxValue="14"/>
    </cacheField>
    <cacheField name="applicable/habitant/Evaluation des besoins des ménages/Besoins Articles non-alimentaires: Couverture, ustensiles de cuisine et de nettoyage et de stockage d’eau/Combien de casseroles serait suffisantes pour votre menage?" numFmtId="0">
      <sharedItems containsBlank="1" containsMixedTypes="1" containsNumber="1" containsInteger="1" minValue="0" maxValue="5"/>
    </cacheField>
    <cacheField name="applicable/habitant/Evaluation des besoins des ménages/Besoins Articles non-alimentaires: Couverture, ustensiles de cuisine et de nettoyage et de stockage d’eau/Combien de poêles serait suffisantes pour votre menage?" numFmtId="0">
      <sharedItems containsBlank="1" containsMixedTypes="1" containsNumber="1" containsInteger="1" minValue="1" maxValue="3"/>
    </cacheField>
    <cacheField name="applicable/habitant/Evaluation des besoins des ménages/Besoins Articles non-alimentaires: Couverture, ustensiles de cuisine et de nettoyage et de stockage d’eau/Combien de godets serait suffisants pour votre menage?" numFmtId="0">
      <sharedItems containsBlank="1" containsMixedTypes="1" containsNumber="1" containsInteger="1" minValue="2" maxValue="14"/>
    </cacheField>
    <cacheField name="applicable/habitant/Evaluation des besoins des ménages/Besoins Articles non-alimentaires: Couverture, ustensiles de cuisine et de nettoyage et de stockage d’eau/Combien de cuillères pour manger serait suffisantes pour votre menage?" numFmtId="0">
      <sharedItems containsBlank="1" containsMixedTypes="1" containsNumber="1" containsInteger="1" minValue="0" maxValue="24"/>
    </cacheField>
    <cacheField name="applicable/habitant/Evaluation des besoins des ménages/Besoins Articles non-alimentaires: Couverture, ustensiles de cuisine et de nettoyage et de stockage d’eau/Combien d'assiettes serait suffisantes pour votre menage?" numFmtId="0">
      <sharedItems containsBlank="1" containsMixedTypes="1" containsNumber="1" containsInteger="1" minValue="0" maxValue="24"/>
    </cacheField>
    <cacheField name="applicable/habitant/Evaluation des besoins des ménages/Besoins Articles non-alimentaires: Couverture, ustensiles de cuisine et de nettoyage et de stockage d’eau/Combien de cuillères de service serait suffisantes pour votre menage?" numFmtId="0">
      <sharedItems containsBlank="1" containsMixedTypes="1" containsNumber="1" containsInteger="1" minValue="0" maxValue="6"/>
    </cacheField>
    <cacheField name="applicable/habitant/Evaluation des besoins des ménages/Besoins Articles non-alimentaires: Couverture, ustensiles de cuisine et de nettoyage et de stockage d’eau/Combien de grande bassine serait suffisantes pour votre menage?" numFmtId="0">
      <sharedItems containsBlank="1" containsMixedTypes="1" containsNumber="1" containsInteger="1" minValue="2" maxValue="6"/>
    </cacheField>
    <cacheField name="applicable/habitant/Evaluation des besoins des ménages/Besoins Articles non-alimentaires: Couverture, ustensiles de cuisine et de nettoyage et de stockage d’eau/Combien d'éponges serait suffisantes pour votre ménage pour un mois ?" numFmtId="0">
      <sharedItems containsBlank="1" containsMixedTypes="1" containsNumber="1" containsInteger="1" minValue="1" maxValue="3"/>
    </cacheField>
    <cacheField name="applicable/habitant/besoins/besoins_secteur_prioritaires_med/besoins_prioritaires_med" numFmtId="0">
      <sharedItems containsBlank="1"/>
    </cacheField>
    <cacheField name="applicable/habitant/Evaluation des besoins des ménages/Besoins en Soins médicaux/Quels seraient, pour vous, les besoins (services/médicaments) médicaux les plus prioritaires ?/Médicaments douleur (aspirine, …)"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Des antibiotique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edicaments contre les maladies chronique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Préservatif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oustiquaire"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ateriels de protection contre le Covid-19 (Gel hydroalchoolique, cache-nez)"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Service psychologique"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Autres (précisez)"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Aucun" numFmtId="0">
      <sharedItems containsBlank="1" containsMixedTypes="1" containsNumber="1" containsInteger="1" minValue="0" maxValue="1"/>
    </cacheField>
    <cacheField name="applicable/habitant/Evaluation des besoins des ménages/Besoins en Soins médicaux/Veuillez spécifier autre :" numFmtId="0">
      <sharedItems containsBlank="1"/>
    </cacheField>
    <cacheField name="applicable/habitant/besoins/besoins_secteur_prioritaires_protec/besoins_prioritaires_protec" numFmtId="0">
      <sharedItems containsBlank="1"/>
    </cacheField>
    <cacheField name="applicable/habitant/Evaluation des besoins des ménages/Besoins articles de protection/Pour vous, selon vos besoins, quels sont les articles de protection les plus prioritaires en ce moment?/Lampe torche"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Enveloppe en plastique (protection des documents)"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Sifflet"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Radio"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Autres (précisez)" numFmtId="0">
      <sharedItems containsBlank="1" containsMixedTypes="1" containsNumber="1" containsInteger="1" minValue="0" maxValue="0"/>
    </cacheField>
    <cacheField name="applicable/habitant/Evaluation des besoins des ménages/Besoins articles de protection/Pour vous, selon vos besoins, quels sont les articles de protection les plus prioritaires en ce moment?/Aucun"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93.xml><?xml version="1.0" encoding="utf-8"?>
<pivotCacheDefinition xmlns="http://schemas.openxmlformats.org/spreadsheetml/2006/main" xmlns:r="http://schemas.openxmlformats.org/officeDocument/2006/relationships" r:id="rId1" refreshedBy="IMPACT-User" refreshedDate="44558.31740266204" createdVersion="6" refreshedVersion="6" minRefreshableVersion="3" recordCount="107">
  <cacheSource type="worksheet">
    <worksheetSource ref="HZ1:MM1048576" sheet="Processed_Data"/>
  </cacheSource>
  <cacheFields count="117">
    <cacheField name="a_intro/q04_departement" numFmtId="0">
      <sharedItems containsBlank="1" count="6">
        <s v="Nord-Ouest"/>
        <s v="Artibonite"/>
        <s v="Sud-Est"/>
        <s v="Ouest"/>
        <s v="Nord"/>
        <m/>
      </sharedItems>
    </cacheField>
    <cacheField name="applicable/habitant/Evaluation des besoins des ménages/Besoins alimentaires/Pour vous, selon vos besoins, quels sont les produits alimentaires les plus prioritaires pour votre ménage ?" numFmtId="0">
      <sharedItems containsBlank="1"/>
    </cacheField>
    <cacheField name="applicable/habitant/Evaluation des besoins des ménages/Besoins alimentaires/Pour vous, selon vos besoins, quels sont les produits alimentaires les plus prioritaires pour votre ménage ?/Farine d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Riz"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Mais"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Blé"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Sucr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noir"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aricot roug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Huile" numFmtId="0">
      <sharedItems containsBlank="1" containsMixedTypes="1" containsNumber="1" containsInteger="1" minValue="0" maxValue="1"/>
    </cacheField>
    <cacheField name="applicable/habitant/Evaluation des besoins des ménages/Besoins alimentaires/Pour vous, selon vos besoins, quels sont les produits alimentaires les plus prioritaires pour votre ménage ?/Autres (précisez)" numFmtId="0">
      <sharedItems containsBlank="1" containsMixedTypes="1" containsNumber="1" containsInteger="1" minValue="0" maxValue="0"/>
    </cacheField>
    <cacheField name="applicable/habitant/Evaluation des besoins des ménages/Besoins alimentaires/Pour vous, selon vos besoins, quels sont les produits alimentaires les plus prioritaires pour votre ménage ?/Aucun" numFmtId="0">
      <sharedItems containsBlank="1" containsMixedTypes="1" containsNumber="1" containsInteger="1" minValue="0" maxValue="0"/>
    </cacheField>
    <cacheField name="applicable/habitant/Evaluation des besoins des ménages/Besoins alimentaires/Quelle quantité de farine de blé en grosse marmite serait suffisante pour votre ménage pour 1 mois ?" numFmtId="0">
      <sharedItems containsBlank="1" containsMixedTypes="1" containsNumber="1" containsInteger="1" minValue="2" maxValue="5"/>
    </cacheField>
    <cacheField name="applicable/habitant/Evaluation des besoins des ménages/Besoins alimentaires/Quelle quantité de riz en grosse marmite serait suffisante pour votre ménage pour 1 mois ?" numFmtId="0">
      <sharedItems containsBlank="1" containsMixedTypes="1" containsNumber="1" containsInteger="1" minValue="0" maxValue="90"/>
    </cacheField>
    <cacheField name="applicable/habitant/Evaluation des besoins des ménages/Besoins alimentaires/Quelle quantité maïs en grosse marmite serait suffisante pour votre ménage pour 1 mois ?" numFmtId="0">
      <sharedItems containsBlank="1" containsMixedTypes="1" containsNumber="1" minValue="0.5" maxValue="30"/>
    </cacheField>
    <cacheField name="applicable/habitant/Evaluation des besoins des ménages/Besoins alimentaires/Quelle quantité de blé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e sucre en grosse marmite serait suffisante pour votre ménage pour 1 mois ?" numFmtId="0">
      <sharedItems containsBlank="1" containsMixedTypes="1" containsNumber="1" containsInteger="1" minValue="2" maxValue="16"/>
    </cacheField>
    <cacheField name="applicable/habitant/Evaluation des besoins des ménages/Besoins alimentaires/Quelle quantité d'haricot noir en grosse marmite serait suffisante pour votre ménage pour 1 mois ?" numFmtId="0">
      <sharedItems containsBlank="1" containsMixedTypes="1" containsNumber="1" minValue="0" maxValue="20"/>
    </cacheField>
    <cacheField name="applicable/habitant/Evaluation des besoins des ménages/Besoins alimentaires/Quelle quantité d'haricot rouge en grosse marmite serait suffisante pour votre ménage pour 1 mois ?" numFmtId="0">
      <sharedItems containsBlank="1" containsMixedTypes="1" containsNumber="1" containsInteger="1" minValue="1" maxValue="3"/>
    </cacheField>
    <cacheField name="applicable/habitant/Evaluation des besoins des ménages/Besoins alimentaires/Quelle quantité d'huile en gallon serait suffisante pour votre ménage pour 1 mois?" numFmtId="0">
      <sharedItems containsBlank="1" containsMixedTypes="1" containsNumber="1" containsInteger="1" minValue="1" maxValue="3"/>
    </cacheField>
    <cacheField name="applicable/habitant/besoins/besoins_secteur_prioritaires_eha/besoins_prioritaires_eha" numFmtId="0">
      <sharedItems containsBlank="1"/>
    </cacheField>
    <cacheField name="applicable/habitant/Evaluation des besoins des ménages/Besoins d'hygiène et d'assainissement/Pour vous, selon vos besoins, quels sont les produits d'hygiène et d'assainsissement les plus prioritaires pour votre ménage ?/Serviettes hygiéniques (femme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lessiv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Savon mains"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Chlore en grain"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entifric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Papier toilette"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Déodoran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Bokit" numFmtId="0">
      <sharedItems containsBlank="1" containsMixedTypes="1" containsNumber="1" containsInteger="1" minValue="0" maxValue="1"/>
    </cacheField>
    <cacheField name="applicable/habitant/Evaluation des besoins des ménages/Besoins d'hygiène et d'assainissement/Pour vous, selon vos besoins, quels sont les produits d'hygiène et d'assainsissement les plus prioritaires pour votre ménage ?/Autres (précisez)" numFmtId="0">
      <sharedItems containsBlank="1" containsMixedTypes="1" containsNumber="1" containsInteger="1" minValue="0" maxValue="0"/>
    </cacheField>
    <cacheField name="applicable/habitant/Evaluation des besoins des ménages/Besoins d'hygiène et d'assainissement/Pour vous, selon vos besoins, quels sont les produits d'hygiène et d'assainsissement les plus prioritaires pour votre ménage ?/Aucun" numFmtId="0">
      <sharedItems containsBlank="1" containsMixedTypes="1" containsNumber="1" containsInteger="1" minValue="0" maxValue="0"/>
    </cacheField>
    <cacheField name="applicable/habitant/Evaluation des besoins des ménages/Besoins d'hygiène et d'assainissement/Combien de paquets de 8 serviettes hygiéniques serait suffisante pour votre ménage pour 1 mois ?" numFmtId="0">
      <sharedItems containsBlank="1" containsMixedTypes="1" containsNumber="1" containsInteger="1" minValue="1" maxValue="10"/>
    </cacheField>
    <cacheField name="applicable/habitant/Evaluation des besoins des ménages/Besoins d'hygiène et d'assainissement/Combien de savons lessive de 75g serait suffisant pour votre ménage pour 1 mois ?" numFmtId="0">
      <sharedItems containsBlank="1" containsMixedTypes="1" containsNumber="1" containsInteger="1" minValue="1" maxValue="36"/>
    </cacheField>
    <cacheField name="applicable/habitant/Evaluation des besoins des ménages/Besoins d'hygiène et d'assainissement/Combien de savons mains de 75g serait suffisant pour votre ménage pour 1 mois ?" numFmtId="0">
      <sharedItems containsBlank="1" containsMixedTypes="1" containsNumber="1" containsInteger="1" minValue="4" maxValue="30"/>
    </cacheField>
    <cacheField name="applicable/habitant/Evaluation des besoins des ménages/Besoins d'hygiène et d'assainissement/Combien de sachets de 11g de chlore en grain serait suffisant pour votre ménage pour 1 mois ?" numFmtId="0">
      <sharedItems containsBlank="1" containsMixedTypes="1" containsNumber="1" containsInteger="1" minValue="1" maxValue="28"/>
    </cacheField>
    <cacheField name="applicable/habitant/Evaluation des besoins des ménages/Besoins d'hygiène et d'assainissement/Combien de tubes de 85g de dentifrice serait suffisant pour votre ménage pour 1 mois ?" numFmtId="0">
      <sharedItems containsBlank="1" containsMixedTypes="1" containsNumber="1" minValue="0.5" maxValue="5"/>
    </cacheField>
    <cacheField name="applicable/habitant/Evaluation des besoins des ménages/Besoins d'hygiène et d'assainissement/Combien de rouleaux de papier toilette serait suffisant pour votre ménage pour 1 mois ?" numFmtId="0">
      <sharedItems containsBlank="1" containsMixedTypes="1" containsNumber="1" containsInteger="1" minValue="3" maxValue="20"/>
    </cacheField>
    <cacheField name="applicable/habitant/Evaluation des besoins des ménages/Besoins d'hygiène et d'assainissement/Quelle quantité de déodorant serait suffisante pour votre ménage pour 1 mois ?" numFmtId="0">
      <sharedItems containsBlank="1" containsMixedTypes="1" containsNumber="1" containsInteger="1" minValue="1" maxValue="7"/>
    </cacheField>
    <cacheField name="applicable/habitant/Evaluation des besoins des ménages/Besoins d'hygiène et d'assainissement/Combien de bokit serait suffisant pour votre ménage pour 1 mois ?" numFmtId="0">
      <sharedItems containsBlank="1" containsMixedTypes="1" containsNumber="1" containsInteger="1" minValue="1" maxValue="12"/>
    </cacheField>
    <cacheField name="applicable/habitant/besoins/besoins_secteur_prioritaires_Abris/besoins_prioritaires_abris" numFmtId="0">
      <sharedItems containsBlank="1"/>
    </cacheField>
    <cacheField name="applicable/habitant/Evaluation des besoins des ménages/Besoins en Abris/Pour vous, selon vos besoins, quels sont les produits d'abris les plus prioritaires pour votre ménage ?/Tôl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lou"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âch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2x4)"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Planche (4x4)"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Marteau"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Tente"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Cord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Scie pour le bois"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Fil d'attach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Binette" numFmtId="0">
      <sharedItems containsBlank="1" containsMixedTypes="1" containsNumber="1" containsInteger="1" minValue="0" maxValue="0"/>
    </cacheField>
    <cacheField name="applicable/habitant/Evaluation des besoins des ménages/Besoins en Abris/Pour vous, selon vos besoins, quels sont les produits d'abris les plus prioritaires pour votre ménage ?/Autres (précisez)" numFmtId="0">
      <sharedItems containsBlank="1" containsMixedTypes="1" containsNumber="1" containsInteger="1" minValue="0" maxValue="1"/>
    </cacheField>
    <cacheField name="applicable/habitant/Evaluation des besoins des ménages/Besoins en Abris/Pour vous, selon vos besoins, quels sont les produits d'abris les plus prioritaires pour votre ménage ?/Aucun" numFmtId="0">
      <sharedItems containsBlank="1" containsMixedTypes="1" containsNumber="1" containsInteger="1" minValue="0" maxValue="1"/>
    </cacheField>
    <cacheField name="applicable/habitant/Evaluation des besoins des ménages/Besoins en Abris/Combien de tôle serait suffisante pour votre ménage ?" numFmtId="0">
      <sharedItems containsBlank="1" containsMixedTypes="1" containsNumber="1" containsInteger="1" minValue="6" maxValue="80"/>
    </cacheField>
    <cacheField name="applicable/habitant/Evaluation des besoins des ménages/Besoins en Abris/Combien de clous serait suffisante pour votre ménage ?" numFmtId="0">
      <sharedItems containsBlank="1"/>
    </cacheField>
    <cacheField name="applicable/habitant/Evaluation des besoins des ménages/Besoins en Abris/Combien de bâche serait suffisante pour votre menage ?" numFmtId="0">
      <sharedItems containsBlank="1" containsMixedTypes="1" containsNumber="1" containsInteger="1" minValue="20" maxValue="20"/>
    </cacheField>
    <cacheField name="applicable/habitant/Evaluation des besoins des ménages/Besoins en Abris/Combien de planche (2x4) en nombre de pièces serait suffisante pour votre menage ?" numFmtId="0">
      <sharedItems containsBlank="1" containsMixedTypes="1" containsNumber="1" containsInteger="1" minValue="6" maxValue="24"/>
    </cacheField>
    <cacheField name="applicable/habitant/Evaluation des besoins des ménages/Besoins en Abris/Combien de planche (4x4) en nombre de pièces serait suffisante pour votre menage ?" numFmtId="0">
      <sharedItems containsBlank="1"/>
    </cacheField>
    <cacheField name="applicable/habitant/Evaluation des besoins des ménages/Besoins en Abris/Combien de marteau en nombre de pièces serait suffisante pour votre menage ?" numFmtId="0">
      <sharedItems containsBlank="1" containsMixedTypes="1" containsNumber="1" containsInteger="1" minValue="1" maxValue="2"/>
    </cacheField>
    <cacheField name="applicable/habitant/Evaluation des besoins des ménages/Besoins en Abris/Combien de tente serait suffisante pour votre menage ?" numFmtId="0">
      <sharedItems containsBlank="1" containsMixedTypes="1" containsNumber="1" containsInteger="1" minValue="2" maxValue="3"/>
    </cacheField>
    <cacheField name="applicable/habitant/Evaluation des besoins des ménages/Besoins en Abris/Combien de corde serait suffisante pour votre menage ?" numFmtId="0">
      <sharedItems containsBlank="1"/>
    </cacheField>
    <cacheField name="applicable/habitant/Evaluation des besoins des ménages/Besoins en Abris/Combien de scie en nombre de pièces pour le bois serait suffisante pour votre menage ?" numFmtId="0">
      <sharedItems containsBlank="1"/>
    </cacheField>
    <cacheField name="applicable/habitant/Evaluation des besoins des ménages/Besoins en Abris/Combien de fil d'attache serait suffisante pour votre menage ?" numFmtId="0">
      <sharedItems containsBlank="1"/>
    </cacheField>
    <cacheField name="applicable/habitant/Evaluation des besoins des ménages/Besoins en Abris/Combien de binette en nombre de pièces serait suffisante pour votre ménage ?" numFmtId="0">
      <sharedItems containsBlank="1"/>
    </cacheField>
    <cacheField name="applicable/habitant/besoins/besoins_secteur_prioritaires_non_aliment/besoins_prioritaires_non_ali" numFmtId="0">
      <sharedItems containsBlank="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ouvertur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assero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Poêl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odet"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pour manger"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ssiett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Cuillère de servic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Grande bassin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Éponge"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tres (précisez)" numFmtId="0">
      <sharedItems containsBlank="1" containsMixedTypes="1" containsNumber="1" containsInteger="1" minValue="0" maxValue="0"/>
    </cacheField>
    <cacheField name="applicable/habitant/Evaluation des besoins des ménages/Besoins Articles non-alimentaires: Couverture, ustensiles de cuisine et de nettoyage et de stockage d’eau/Quels sont, selon vos besoins, les produits non-alimentaires les plus prioritaires pour votre ménage ?/Aucun" numFmtId="0">
      <sharedItems containsBlank="1" containsMixedTypes="1" containsNumber="1" containsInteger="1" minValue="0" maxValue="1"/>
    </cacheField>
    <cacheField name="applicable/habitant/Evaluation des besoins des ménages/Besoins Articles non-alimentaires: Couverture, ustensiles de cuisine et de nettoyage et de stockage d’eau/Combien de couvertures serait suffisantes pour votre ménage ?" numFmtId="0">
      <sharedItems containsBlank="1" containsMixedTypes="1" containsNumber="1" containsInteger="1" minValue="5" maxValue="14"/>
    </cacheField>
    <cacheField name="applicable/habitant/Evaluation des besoins des ménages/Besoins Articles non-alimentaires: Couverture, ustensiles de cuisine et de nettoyage et de stockage d’eau/Combien de casseroles serait suffisantes pour votre menage?" numFmtId="0">
      <sharedItems containsBlank="1" containsMixedTypes="1" containsNumber="1" containsInteger="1" minValue="0" maxValue="5"/>
    </cacheField>
    <cacheField name="applicable/habitant/Evaluation des besoins des ménages/Besoins Articles non-alimentaires: Couverture, ustensiles de cuisine et de nettoyage et de stockage d’eau/Combien de poêles serait suffisantes pour votre menage?" numFmtId="0">
      <sharedItems containsBlank="1" containsMixedTypes="1" containsNumber="1" containsInteger="1" minValue="1" maxValue="3"/>
    </cacheField>
    <cacheField name="applicable/habitant/Evaluation des besoins des ménages/Besoins Articles non-alimentaires: Couverture, ustensiles de cuisine et de nettoyage et de stockage d’eau/Combien de godets serait suffisants pour votre menage?" numFmtId="0">
      <sharedItems containsBlank="1" containsMixedTypes="1" containsNumber="1" containsInteger="1" minValue="2" maxValue="14"/>
    </cacheField>
    <cacheField name="applicable/habitant/Evaluation des besoins des ménages/Besoins Articles non-alimentaires: Couverture, ustensiles de cuisine et de nettoyage et de stockage d’eau/Combien de cuillères pour manger serait suffisantes pour votre menage?" numFmtId="0">
      <sharedItems containsBlank="1" containsMixedTypes="1" containsNumber="1" containsInteger="1" minValue="0" maxValue="24"/>
    </cacheField>
    <cacheField name="applicable/habitant/Evaluation des besoins des ménages/Besoins Articles non-alimentaires: Couverture, ustensiles de cuisine et de nettoyage et de stockage d’eau/Combien d'assiettes serait suffisantes pour votre menage?" numFmtId="0">
      <sharedItems containsBlank="1" containsMixedTypes="1" containsNumber="1" containsInteger="1" minValue="0" maxValue="24"/>
    </cacheField>
    <cacheField name="applicable/habitant/Evaluation des besoins des ménages/Besoins Articles non-alimentaires: Couverture, ustensiles de cuisine et de nettoyage et de stockage d’eau/Combien de cuillères de service serait suffisantes pour votre menage?" numFmtId="0">
      <sharedItems containsBlank="1" containsMixedTypes="1" containsNumber="1" containsInteger="1" minValue="0" maxValue="6"/>
    </cacheField>
    <cacheField name="applicable/habitant/Evaluation des besoins des ménages/Besoins Articles non-alimentaires: Couverture, ustensiles de cuisine et de nettoyage et de stockage d’eau/Combien de grande bassine serait suffisantes pour votre menage?" numFmtId="0">
      <sharedItems containsBlank="1" containsMixedTypes="1" containsNumber="1" containsInteger="1" minValue="2" maxValue="6"/>
    </cacheField>
    <cacheField name="applicable/habitant/Evaluation des besoins des ménages/Besoins Articles non-alimentaires: Couverture, ustensiles de cuisine et de nettoyage et de stockage d’eau/Combien d'éponges serait suffisantes pour votre ménage pour un mois ?" numFmtId="0">
      <sharedItems containsBlank="1" containsMixedTypes="1" containsNumber="1" containsInteger="1" minValue="1" maxValue="3"/>
    </cacheField>
    <cacheField name="applicable/habitant/besoins/besoins_secteur_prioritaires_med/besoins_prioritaires_med" numFmtId="0">
      <sharedItems containsBlank="1"/>
    </cacheField>
    <cacheField name="applicable/habitant/Evaluation des besoins des ménages/Besoins en Soins médicaux/Quels seraient, pour vous, les besoins (services/médicaments) médicaux les plus prioritaires ?/Médicaments douleur (aspirine, …)"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Des antibiotique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edicaments contre les maladies chronique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Préservatifs"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oustiquaire"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Materiels de protection contre le Covid-19 (Gel hydroalchoolique, cache-nez)"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Service psychologique"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Autres (précisez)" numFmtId="0">
      <sharedItems containsBlank="1" containsMixedTypes="1" containsNumber="1" containsInteger="1" minValue="0" maxValue="1"/>
    </cacheField>
    <cacheField name="applicable/habitant/Evaluation des besoins des ménages/Besoins en Soins médicaux/Quels seraient, pour vous, les besoins (services/médicaments) médicaux les plus prioritaires ?/Aucun" numFmtId="0">
      <sharedItems containsBlank="1" containsMixedTypes="1" containsNumber="1" containsInteger="1" minValue="0" maxValue="1"/>
    </cacheField>
    <cacheField name="applicable/habitant/Evaluation des besoins des ménages/Besoins en Soins médicaux/Veuillez spécifier autre :" numFmtId="0">
      <sharedItems containsBlank="1"/>
    </cacheField>
    <cacheField name="applicable/habitant/besoins/besoins_secteur_prioritaires_protec/besoins_prioritaires_protec" numFmtId="0">
      <sharedItems containsBlank="1"/>
    </cacheField>
    <cacheField name="applicable/habitant/Evaluation des besoins des ménages/Besoins articles de protection/Pour vous, selon vos besoins, quels sont les articles de protection les plus prioritaires en ce moment?/Lampe torche"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Enveloppe en plastique (protection des documents)"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Sifflet"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Radio" numFmtId="0">
      <sharedItems containsBlank="1" containsMixedTypes="1" containsNumber="1" containsInteger="1" minValue="0" maxValue="1"/>
    </cacheField>
    <cacheField name="applicable/habitant/Evaluation des besoins des ménages/Besoins articles de protection/Pour vous, selon vos besoins, quels sont les articles de protection les plus prioritaires en ce moment?/Autres (précisez)" numFmtId="0">
      <sharedItems containsBlank="1" containsMixedTypes="1" containsNumber="1" containsInteger="1" minValue="0" maxValue="0"/>
    </cacheField>
    <cacheField name="applicable/habitant/Evaluation des besoins des ménages/Besoins articles de protection/Pour vous, selon vos besoins, quels sont les articles de protection les plus prioritaires en ce moment?/Aucun" numFmtId="0">
      <sharedItems containsBlank="1" containsMixedTypes="1" containsNumber="1" containsInteger="1" minValue="0" maxValue="1"/>
    </cacheField>
    <cacheField name="applicable/habitant/Evaluation des besoins des ménages/Besoins articles de protection/Combien de lampes torches serait suffisantes pour votre ménage ?" numFmtId="0">
      <sharedItems containsBlank="1" containsMixedTypes="1" containsNumber="1" containsInteger="1" minValue="1" maxValue="6"/>
    </cacheField>
    <cacheField name="applicable/habitant/Evaluation des besoins des ménages/Besoins articles de protection/Combien d'enveloppes en plastique (protection des documents) serait suffisantes pour votre ménage ?" numFmtId="0">
      <sharedItems containsBlank="1" containsMixedTypes="1" containsNumber="1" containsInteger="1" minValue="1" maxValue="3"/>
    </cacheField>
    <cacheField name="applicable/habitant/Evaluation des besoins des ménages/Besoins articles de protection/Combien de sifflets serait suffisants pour votre ménage ?" numFmtId="0">
      <sharedItems containsBlank="1" containsMixedTypes="1" containsNumber="1" containsInteger="1" minValue="0" maxValue="7"/>
    </cacheField>
    <cacheField name="applicable/habitant/Evaluation des besoins des ménages/Besoins articles de protection/Combien de radios serait suffisantes pour votre ménage ?" numFmtId="0">
      <sharedItems containsBlank="1" containsMixedTypes="1" containsNumber="1" containsInteger="1" minValue="1" maxValue="2"/>
    </cacheField>
    <cacheField name="applicable/habitant/besoins/besoins_secteur_prioritaires_intrant/besoins_prioritaires_intr" numFmtId="0">
      <sharedItems containsBlank="1"/>
    </cacheField>
    <cacheField name="applicable/habitant/Evaluation des besoins des ménages/Besoins en Intrants/outils agricoles/pour vous, selon vos besoins, quels sont les intrants/outils agricoles les plus prioritaires pour votre ménage au cours du dernier mois ?/Pelles"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Râteau"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Machett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Pioch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Hach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Brouett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Houe" numFmtId="0">
      <sharedItems containsBlank="1" containsMixedTypes="1" containsNumber="1" containsInteger="1" minValue="0" maxValue="1"/>
    </cacheField>
    <cacheField name="applicable/habitant/Evaluation des besoins des ménages/Besoins en Intrants/outils agricoles/pour vous, selon vos besoins, quels sont les intrants/outils agricoles les plus prioritaires pour votre ménage au cours du dernier mois ?/Autres (précisez)" numFmtId="0">
      <sharedItems containsBlank="1" containsMixedTypes="1" containsNumber="1" containsInteger="1" minValue="0" maxValue="0"/>
    </cacheField>
    <cacheField name="applicable/habitant/Evaluation des besoins des ménages/Besoins en Intrants/outils agricoles/pour vous, selon vos besoins, quels sont les intrants/outils agricoles les plus prioritaires pour votre ménage au cours du dernier mois ?/Aucun"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94.xml><?xml version="1.0" encoding="utf-8"?>
<pivotCacheDefinition xmlns="http://schemas.openxmlformats.org/spreadsheetml/2006/main" xmlns:r="http://schemas.openxmlformats.org/officeDocument/2006/relationships" r:id="rId1" refreshedBy="IMPACT-User" refreshedDate="44558.322324421293" createdVersion="6" refreshedVersion="6" minRefreshableVersion="3" recordCount="107">
  <cacheSource type="worksheet">
    <worksheetSource ref="MO1:MO1048576" sheet="Processed_Data"/>
  </cacheSource>
  <cacheFields count="1">
    <cacheField name="applicable/habitant/Evaluation des besoins des ménages/Besoins en Intrants/outils agricoles/Combien de pelles serait suffisantes pour votre ménage ?/Pelles" numFmtId="0">
      <sharedItems containsBlank="1" containsMixedTypes="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95.xml><?xml version="1.0" encoding="utf-8"?>
<pivotCacheDefinition xmlns="http://schemas.openxmlformats.org/spreadsheetml/2006/main" xmlns:r="http://schemas.openxmlformats.org/officeDocument/2006/relationships" r:id="rId1" refreshedBy="IMPACT-User" refreshedDate="44558.322549652781" createdVersion="6" refreshedVersion="6" minRefreshableVersion="3" recordCount="107">
  <cacheSource type="worksheet">
    <worksheetSource ref="MP1:MP1048576" sheet="Processed_Data"/>
  </cacheSource>
  <cacheFields count="1">
    <cacheField name="applicable/habitant/Evaluation des besoins des ménages/Besoins en Intrants/outils agricoles/Combien de pelles serait suffisantes pour votre ménage ?/Râteau"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96.xml><?xml version="1.0" encoding="utf-8"?>
<pivotCacheDefinition xmlns="http://schemas.openxmlformats.org/spreadsheetml/2006/main" xmlns:r="http://schemas.openxmlformats.org/officeDocument/2006/relationships" r:id="rId1" refreshedBy="IMPACT-User" refreshedDate="44558.322832986109" createdVersion="6" refreshedVersion="6" minRefreshableVersion="3" recordCount="107">
  <cacheSource type="worksheet">
    <worksheetSource ref="MQ1:MQ1048576" sheet="Processed_Data"/>
  </cacheSource>
  <cacheFields count="1">
    <cacheField name="applicable/habitant/Evaluation des besoins des ménages/Besoins en Intrants/outils agricoles/Combien de pelles serait suffisantes pour votre ménage ?/Machette" numFmtId="0">
      <sharedItems containsBlank="1"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97.xml><?xml version="1.0" encoding="utf-8"?>
<pivotCacheDefinition xmlns="http://schemas.openxmlformats.org/spreadsheetml/2006/main" xmlns:r="http://schemas.openxmlformats.org/officeDocument/2006/relationships" r:id="rId1" refreshedBy="IMPACT-User" refreshedDate="44558.323569907407" createdVersion="6" refreshedVersion="6" minRefreshableVersion="3" recordCount="107">
  <cacheSource type="worksheet">
    <worksheetSource ref="MR1:MR1048576" sheet="Processed_Data"/>
  </cacheSource>
  <cacheFields count="1">
    <cacheField name="applicable/habitant/Evaluation des besoins des ménages/Besoins en Intrants/outils agricoles/Combien de pelles serait suffisantes pour votre ménage ?/Pioche"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98.xml><?xml version="1.0" encoding="utf-8"?>
<pivotCacheDefinition xmlns="http://schemas.openxmlformats.org/spreadsheetml/2006/main" xmlns:r="http://schemas.openxmlformats.org/officeDocument/2006/relationships" r:id="rId1" refreshedBy="IMPACT-User" refreshedDate="44558.323949305559" createdVersion="6" refreshedVersion="6" minRefreshableVersion="3" recordCount="107">
  <cacheSource type="worksheet">
    <worksheetSource ref="MS1:MS1048576" sheet="Processed_Data"/>
  </cacheSource>
  <cacheFields count="1">
    <cacheField name="applicable/habitant/Evaluation des besoins des ménages/Besoins en Intrants/outils agricoles/Combien de pelles serait suffisantes pour votre ménage ?/Hache"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99.xml><?xml version="1.0" encoding="utf-8"?>
<pivotCacheDefinition xmlns="http://schemas.openxmlformats.org/spreadsheetml/2006/main" xmlns:r="http://schemas.openxmlformats.org/officeDocument/2006/relationships" r:id="rId1" refreshedBy="IMPACT-User" refreshedDate="44558.324153125002" createdVersion="6" refreshedVersion="6" minRefreshableVersion="3" recordCount="107">
  <cacheSource type="worksheet">
    <worksheetSource ref="MT1:MT1048576" sheet="Processed_Data"/>
  </cacheSource>
  <cacheFields count="1">
    <cacheField name="applicable/habitant/Evaluation des besoins des ménages/Besoins en Intrants/outils agricoles/Combien de pelles serait suffisantes pour votre ménage ?/Brouette"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6">
  <r>
    <x v="0"/>
    <s v="anketè 1"/>
    <s v="Nord-Ouest"/>
    <s v="Jean Rabel"/>
    <s v="Jean Rabel"/>
    <s v="1re Section Lacoma"/>
    <s v="1re Section Lacoma"/>
    <s v="Centre-ville de Jean Rabel"/>
    <s v=""/>
    <s v="Marché de Jean Rabel"/>
    <s v="Marché de Jean Rabel"/>
    <s v="Marché de Jean Rabel"/>
    <s v="Milieu rural"/>
    <s v="Enquête auprès d'un marchand"/>
    <s v="Femme"/>
    <s v="Détaillant sur une table"/>
    <n v="175"/>
    <n v="134.61538461538399"/>
    <n v="97.826086956521706"/>
    <n v="120.689655172413"/>
    <n v="291.666666666666"/>
    <s v=""/>
    <n v="1100"/>
    <s v=""/>
    <s v=""/>
    <s v=""/>
    <s v=""/>
    <s v=""/>
    <s v=""/>
    <s v=""/>
    <s v=""/>
    <s v=""/>
  </r>
  <r>
    <x v="0"/>
    <s v="anketè 1"/>
    <s v="Nord-Ouest"/>
    <s v="Jean Rabel"/>
    <s v="Jean Rabel"/>
    <s v="1re Section Lacoma"/>
    <s v="1re Section Lacoma"/>
    <s v="Centre-ville de Jean Rabel"/>
    <s v=""/>
    <s v="Marché de Jean Rabel"/>
    <s v="Marché de Jean Rabel"/>
    <s v="Marché de Jean Rabel"/>
    <s v="Milieu rural"/>
    <s v="Enquête auprès d'un marchand"/>
    <s v="Femme"/>
    <s v="Détaillant sur une table"/>
    <n v="112.5"/>
    <n v="134.61538461538399"/>
    <n v="97.826086956521706"/>
    <n v="120.689655172413"/>
    <n v="291.666666666666"/>
    <s v=""/>
    <n v="1050"/>
    <s v=""/>
    <s v=""/>
    <s v=""/>
    <s v=""/>
    <s v=""/>
    <s v=""/>
    <s v=""/>
    <s v=""/>
    <n v="50"/>
  </r>
  <r>
    <x v="1"/>
    <s v="JWD14"/>
    <s v="Artibonite"/>
    <s v="Ennery"/>
    <s v="Ennery"/>
    <s v="4e Section Puilboreau"/>
    <s v="4e Section Puilboreau"/>
    <s v="Puilboreau"/>
    <s v=""/>
    <s v="Marché Puilboreau"/>
    <s v="Marché Puilboreau"/>
    <s v="Marché Puilboreau"/>
    <s v="Milieu rural"/>
    <s v="Enquête auprès d'un marchand"/>
    <s v="Femme"/>
    <s v="Détaillant sur une table"/>
    <n v="150"/>
    <n v="153.84615384615299"/>
    <n v="156.52173913043401"/>
    <n v="124.13793103448199"/>
    <n v="250"/>
    <n v="250"/>
    <n v="1200"/>
    <n v="30"/>
    <n v="25"/>
    <n v="40"/>
    <n v="15"/>
    <n v="75"/>
    <n v="50"/>
    <n v="25"/>
    <s v=""/>
    <s v=""/>
  </r>
  <r>
    <x v="1"/>
    <s v="JWD14"/>
    <s v="Artibonite"/>
    <s v="Ennery"/>
    <s v="Ennery"/>
    <s v="4e Section Puilboreau"/>
    <s v="4e Section Puilboreau"/>
    <s v="Puilboreau"/>
    <s v=""/>
    <s v="Marché Puilboreau"/>
    <s v="Marché Puilboreau"/>
    <s v="Marché Puilboreau"/>
    <s v="Milieu rural"/>
    <s v="Enquête auprès d'un marchand"/>
    <s v="Femme"/>
    <s v="Détaillant sur une table"/>
    <n v="112.5"/>
    <n v="134.61538461538399"/>
    <n v="108.695652173913"/>
    <n v="120.689655172413"/>
    <n v="250"/>
    <s v=""/>
    <n v="1000"/>
    <n v="30"/>
    <n v="25"/>
    <n v="45"/>
    <n v="15"/>
    <n v="75"/>
    <s v=""/>
    <s v=""/>
    <s v=""/>
    <s v=""/>
  </r>
  <r>
    <x v="1"/>
    <s v="JWD14"/>
    <s v="Artibonite"/>
    <s v="Ennery"/>
    <s v="Ennery"/>
    <s v="4e Section Puilboreau"/>
    <s v="4e Section Puilboreau"/>
    <s v="Puilboreau"/>
    <s v=""/>
    <s v="Marché Puilboreau"/>
    <s v="Marché Puilboreau"/>
    <s v="Marché Puilboreau"/>
    <s v="Milieu rural"/>
    <s v="Enquête auprès d'un client (pour l'eau de boisson et la situation sécuritaire)"/>
    <s v="Femme"/>
    <s v=""/>
    <s v=""/>
    <s v=""/>
    <s v=""/>
    <s v=""/>
    <s v=""/>
    <s v=""/>
    <s v=""/>
    <s v=""/>
    <s v=""/>
    <s v=""/>
    <s v=""/>
    <s v=""/>
    <s v=""/>
    <s v=""/>
    <n v="0"/>
    <s v=""/>
  </r>
  <r>
    <x v="1"/>
    <s v="JWD14"/>
    <s v="Artibonite"/>
    <s v="Ennery"/>
    <s v="Ennery"/>
    <s v="4e Section Puilboreau"/>
    <s v="4e Section Puilboreau"/>
    <s v="Puilboreau"/>
    <s v=""/>
    <s v="Marché Puilboreau"/>
    <s v="Marché Puilboreau"/>
    <s v="Marché Puilboreau"/>
    <s v="Milieu rural"/>
    <s v="Enquête auprès d'un client (pour l'eau de boisson et la situation sécuritaire)"/>
    <s v="Femme"/>
    <s v=""/>
    <s v=""/>
    <s v=""/>
    <s v=""/>
    <s v=""/>
    <s v=""/>
    <s v=""/>
    <s v=""/>
    <s v=""/>
    <s v=""/>
    <s v=""/>
    <s v=""/>
    <s v=""/>
    <s v=""/>
    <s v=""/>
    <n v="0"/>
    <s v=""/>
  </r>
  <r>
    <x v="1"/>
    <s v="JWD14"/>
    <s v="Artibonite"/>
    <s v="Ennery"/>
    <s v="Ennery"/>
    <s v="4e Section Puilboreau"/>
    <s v="4e Section Puilboreau"/>
    <s v="Puilboreau"/>
    <s v=""/>
    <s v="Marché Puilboreau"/>
    <s v="Marché Puilboreau"/>
    <s v="Marché Puilboreau"/>
    <s v="Milieu rural"/>
    <s v="Enquête auprès d'un client (pour l'eau de boisson et la situation sécuritaire)"/>
    <s v="Homme"/>
    <s v=""/>
    <s v=""/>
    <s v=""/>
    <s v=""/>
    <s v=""/>
    <s v=""/>
    <s v=""/>
    <s v=""/>
    <s v=""/>
    <s v=""/>
    <s v=""/>
    <s v=""/>
    <s v=""/>
    <s v=""/>
    <s v=""/>
    <n v="0"/>
    <s v=""/>
  </r>
  <r>
    <x v="1"/>
    <s v="GJ22"/>
    <s v="Artibonite"/>
    <s v="Ennery"/>
    <s v="Ennery"/>
    <s v="4e Section Puilboreau"/>
    <s v="4e Section Puilboreau"/>
    <s v="Puilboreau"/>
    <s v=""/>
    <s v="Marché Puilboreau"/>
    <s v="Marché Puilboreau"/>
    <s v="Marché Puilboreau"/>
    <s v="Milieu rural"/>
    <s v="Enquête auprès d'un marchand"/>
    <s v="Femme"/>
    <s v="Détaillant avec boutique"/>
    <n v="125"/>
    <n v="125"/>
    <n v="86.956521739130395"/>
    <n v="129.31034482758599"/>
    <n v="250"/>
    <s v=""/>
    <n v="1050"/>
    <n v="35"/>
    <s v=""/>
    <s v=""/>
    <s v=""/>
    <s v=""/>
    <s v=""/>
    <s v=""/>
    <s v=""/>
    <n v="100"/>
  </r>
  <r>
    <x v="1"/>
    <s v="GJ22"/>
    <s v="Artibonite"/>
    <s v="Ennery"/>
    <s v="Ennery"/>
    <s v="4e Section Puilboreau"/>
    <s v="4e Section Puilboreau"/>
    <s v="Puilboreau"/>
    <s v=""/>
    <s v="Marché Puilboreau"/>
    <s v="Marché Puilboreau"/>
    <s v="Marché Puilboreau"/>
    <s v="Milieu rural"/>
    <s v="Enquête auprès d'un marchand"/>
    <s v="Femme"/>
    <s v="Détaillant avec boutique"/>
    <n v="100"/>
    <n v="96.153846153846104"/>
    <n v="97.826086956521706"/>
    <n v="120.689655172413"/>
    <n v="229.166666666666"/>
    <s v=""/>
    <n v="1000"/>
    <n v="30"/>
    <n v="25"/>
    <n v="30"/>
    <n v="15"/>
    <s v=""/>
    <n v="50"/>
    <n v="25"/>
    <s v=""/>
    <s v=""/>
  </r>
  <r>
    <x v="1"/>
    <s v="GJ22"/>
    <s v="Artibonite"/>
    <s v="Ennery"/>
    <s v="Ennery"/>
    <s v="4e Section Puilboreau"/>
    <s v="4e Section Puilboreau"/>
    <s v="Puilboreau"/>
    <s v=""/>
    <s v="Marché Puilboreau"/>
    <s v="Marché Puilboreau"/>
    <s v="Marché Puilboreau"/>
    <s v="Milieu rural"/>
    <s v="Enquête auprès d'un client (pour l'eau de boisson et la situation sécuritaire)"/>
    <s v="Femme"/>
    <s v=""/>
    <s v=""/>
    <s v=""/>
    <s v=""/>
    <s v=""/>
    <s v=""/>
    <s v=""/>
    <s v=""/>
    <s v=""/>
    <s v=""/>
    <s v=""/>
    <s v=""/>
    <s v=""/>
    <s v=""/>
    <s v=""/>
    <s v=""/>
    <s v=""/>
  </r>
  <r>
    <x v="1"/>
    <s v="GJ22"/>
    <s v="Artibonite"/>
    <s v="Ennery"/>
    <s v="Ennery"/>
    <s v="4e Section Puilboreau"/>
    <s v="4e Section Puilboreau"/>
    <s v="Puilboreau"/>
    <s v=""/>
    <s v="Marché Puilboreau"/>
    <s v="Marché Puilboreau"/>
    <s v="Marché Puilboreau"/>
    <s v="Milieu rural"/>
    <s v="Enquête auprès d'un client (pour l'eau de boisson et la situation sécuritaire)"/>
    <s v="Homme"/>
    <s v=""/>
    <s v=""/>
    <s v=""/>
    <s v=""/>
    <s v=""/>
    <s v=""/>
    <s v=""/>
    <s v=""/>
    <s v=""/>
    <s v=""/>
    <s v=""/>
    <s v=""/>
    <s v=""/>
    <s v=""/>
    <s v=""/>
    <n v="0"/>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Homme"/>
    <s v=""/>
    <s v=""/>
    <s v=""/>
    <s v=""/>
    <s v=""/>
    <s v=""/>
    <s v=""/>
    <s v=""/>
    <s v=""/>
    <s v=""/>
    <s v=""/>
    <s v=""/>
    <s v=""/>
    <s v=""/>
    <s v=""/>
    <n v="10"/>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Homme"/>
    <s v=""/>
    <s v=""/>
    <s v=""/>
    <s v=""/>
    <s v=""/>
    <s v=""/>
    <s v=""/>
    <s v=""/>
    <s v=""/>
    <s v=""/>
    <s v=""/>
    <s v=""/>
    <s v=""/>
    <s v=""/>
    <s v=""/>
    <n v="25"/>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Homme"/>
    <s v=""/>
    <s v=""/>
    <s v=""/>
    <s v=""/>
    <s v=""/>
    <s v=""/>
    <s v=""/>
    <s v=""/>
    <s v=""/>
    <s v=""/>
    <s v=""/>
    <s v=""/>
    <s v=""/>
    <s v=""/>
    <s v=""/>
    <n v="12"/>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Femme"/>
    <s v=""/>
    <s v=""/>
    <s v=""/>
    <s v=""/>
    <s v=""/>
    <s v=""/>
    <s v=""/>
    <s v=""/>
    <s v=""/>
    <s v=""/>
    <s v=""/>
    <s v=""/>
    <s v=""/>
    <s v=""/>
    <s v=""/>
    <n v="15"/>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Femme"/>
    <s v=""/>
    <s v=""/>
    <s v=""/>
    <s v=""/>
    <s v=""/>
    <s v=""/>
    <s v=""/>
    <s v=""/>
    <s v=""/>
    <s v=""/>
    <s v=""/>
    <s v=""/>
    <s v=""/>
    <s v=""/>
    <s v=""/>
    <n v="25"/>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sur une table"/>
    <n v="100"/>
    <n v="96.153846153846104"/>
    <n v="86.956521739130395"/>
    <n v="137.93103448275801"/>
    <n v="145.833333333333"/>
    <s v=""/>
    <n v="1000"/>
    <n v="30"/>
    <n v="20"/>
    <n v="25"/>
    <n v="20"/>
    <n v="100"/>
    <n v="100"/>
    <n v="5"/>
    <s v=""/>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sur une table"/>
    <n v="100"/>
    <n v="134.61538461538399"/>
    <n v="86.956521739130395"/>
    <n v="137.93103448275801"/>
    <n v="208.333333333333"/>
    <s v=""/>
    <n v="1000"/>
    <s v=""/>
    <s v=""/>
    <s v=""/>
    <s v=""/>
    <s v=""/>
    <s v=""/>
    <s v=""/>
    <s v=""/>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mobile"/>
    <s v=""/>
    <s v=""/>
    <s v=""/>
    <s v=""/>
    <s v=""/>
    <s v=""/>
    <s v=""/>
    <n v="30"/>
    <n v="25"/>
    <n v="50"/>
    <n v="20"/>
    <n v="100"/>
    <n v="100"/>
    <n v="5"/>
    <s v=""/>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sur une table"/>
    <n v="100"/>
    <n v="134.61538461538399"/>
    <n v="86.956521739130395"/>
    <n v="137.93103448275801"/>
    <n v="208.333333333333"/>
    <s v=""/>
    <n v="1000"/>
    <s v=""/>
    <s v=""/>
    <s v=""/>
    <s v=""/>
    <s v=""/>
    <s v=""/>
    <s v=""/>
    <s v=""/>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sur une table"/>
    <n v="100"/>
    <n v="96.153846153846104"/>
    <n v="86.956521739130395"/>
    <n v="137.93103448275801"/>
    <n v="208.333333333333"/>
    <s v=""/>
    <n v="450"/>
    <s v=""/>
    <s v=""/>
    <s v=""/>
    <s v=""/>
    <s v=""/>
    <s v=""/>
    <s v=""/>
    <s v=""/>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Homme"/>
    <s v="Détaillant sur une table"/>
    <s v=""/>
    <s v=""/>
    <s v=""/>
    <s v=""/>
    <s v=""/>
    <s v=""/>
    <s v=""/>
    <n v="30"/>
    <n v="25"/>
    <n v="50"/>
    <n v="25"/>
    <n v="100"/>
    <n v="125"/>
    <n v="5"/>
    <s v=""/>
    <s v=""/>
  </r>
  <r>
    <x v="2"/>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mobile"/>
    <s v=""/>
    <s v=""/>
    <s v=""/>
    <s v=""/>
    <s v=""/>
    <s v=""/>
    <s v=""/>
    <n v="30"/>
    <n v="25"/>
    <n v="25"/>
    <n v="15"/>
    <n v="100"/>
    <n v="100"/>
    <n v="5"/>
    <s v=""/>
    <s v=""/>
  </r>
  <r>
    <x v="3"/>
    <s v="PS_6827"/>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n v="50"/>
    <n v="25"/>
    <n v="50"/>
    <s v=""/>
    <n v="80"/>
    <s v=""/>
    <s v=""/>
    <s v=""/>
  </r>
  <r>
    <x v="3"/>
    <s v="PS_6827"/>
    <s v="Sud-Est"/>
    <s v="Jacmel"/>
    <s v="Jacmel"/>
    <s v="1re Section Bas Cap Rouge"/>
    <s v="1re Section Bas Cap Rouge"/>
    <s v="Beaudoin"/>
    <s v=""/>
    <s v="Marché Beaudoin"/>
    <s v="Marché Beaudoin"/>
    <s v="Marché Beaudoin"/>
    <s v="Milieu urbain"/>
    <s v="Enquête auprès d'un marchand"/>
    <s v="Homme"/>
    <s v="Détaillant avec boutique"/>
    <s v=""/>
    <s v=""/>
    <s v=""/>
    <s v=""/>
    <s v=""/>
    <s v=""/>
    <s v=""/>
    <n v="40"/>
    <s v=""/>
    <n v="50"/>
    <s v=""/>
    <s v=""/>
    <s v=""/>
    <n v="50"/>
    <s v=""/>
    <s v=""/>
  </r>
  <r>
    <x v="3"/>
    <s v="PS_6827"/>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n v="25"/>
    <n v="50"/>
    <n v="50"/>
    <n v="125"/>
    <s v=""/>
    <s v=""/>
    <s v=""/>
    <s v=""/>
  </r>
  <r>
    <x v="3"/>
    <s v="PS_6827"/>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s v=""/>
    <s v=""/>
    <s v=""/>
    <s v=""/>
    <s v=""/>
    <s v=""/>
    <s v=""/>
    <n v="75"/>
  </r>
  <r>
    <x v="3"/>
    <s v="PS_6827"/>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s v=""/>
    <s v=""/>
    <s v=""/>
    <s v=""/>
    <s v=""/>
    <s v=""/>
    <s v=""/>
    <n v="75"/>
  </r>
  <r>
    <x v="3"/>
    <s v="PS_6827"/>
    <s v="Sud-Est"/>
    <s v="Jacmel"/>
    <s v="Jacmel"/>
    <s v="1re Section Bas Cap Rouge"/>
    <s v="1re Section Bas Cap Rouge"/>
    <s v="Beaudoin"/>
    <s v=""/>
    <s v="Marché Beaudoin"/>
    <s v="Marché Beaudoin"/>
    <s v="Marché Beaudoin"/>
    <s v="Milieu urbain"/>
    <s v="Enquête auprès d'un marchand"/>
    <s v="Homme"/>
    <s v="Détaillant sur une table"/>
    <s v=""/>
    <s v=""/>
    <s v=""/>
    <s v=""/>
    <s v=""/>
    <s v=""/>
    <s v=""/>
    <s v=""/>
    <s v=""/>
    <s v=""/>
    <s v=""/>
    <s v=""/>
    <s v=""/>
    <s v=""/>
    <s v=""/>
    <n v="75"/>
  </r>
  <r>
    <x v="3"/>
    <s v="PS_6827"/>
    <s v="Sud-Est"/>
    <s v="Jacmel"/>
    <s v="Jacmel"/>
    <s v="1re Section Bas Cap Rouge"/>
    <s v="1re Section Bas Cap Rouge"/>
    <s v="Beaudoin"/>
    <s v=""/>
    <s v="Marché Beaudoin"/>
    <s v="Marché Beaudoin"/>
    <s v="Marché Beaudoin"/>
    <s v="Milieu urbain"/>
    <s v="Enquête auprès d'un marchand"/>
    <s v="Femme"/>
    <s v="Détaillant avec boutique"/>
    <n v="300"/>
    <n v="173.07692307692301"/>
    <n v="152.173913043478"/>
    <n v="120.689655172413"/>
    <n v="291.666666666666"/>
    <s v=""/>
    <n v="1000"/>
    <s v=""/>
    <s v=""/>
    <s v=""/>
    <s v=""/>
    <s v=""/>
    <s v=""/>
    <s v=""/>
    <s v=""/>
    <s v=""/>
  </r>
  <r>
    <x v="3"/>
    <s v="PS_6827"/>
    <s v="Sud-Est"/>
    <s v="Jacmel"/>
    <s v="Jacmel"/>
    <s v="1re Section Bas Cap Rouge"/>
    <s v="1re Section Bas Cap Rouge"/>
    <s v="Beaudoin"/>
    <s v=""/>
    <s v="Marché Beaudoin"/>
    <s v="Marché Beaudoin"/>
    <s v="Marché Beaudoin"/>
    <s v="Milieu urbain"/>
    <s v="Enquête auprès d'un marchand"/>
    <s v="Femme"/>
    <s v="Détaillant sur une table"/>
    <s v=""/>
    <n v="134.61538461538399"/>
    <n v="152.173913043478"/>
    <n v="155.172413793103"/>
    <n v="291.666666666666"/>
    <s v=""/>
    <n v="1000"/>
    <s v=""/>
    <s v=""/>
    <s v=""/>
    <s v=""/>
    <s v=""/>
    <s v=""/>
    <s v=""/>
    <s v=""/>
    <s v=""/>
  </r>
  <r>
    <x v="3"/>
    <s v="PS_6827"/>
    <s v="Sud-Est"/>
    <s v="Jacmel"/>
    <s v="Jacmel"/>
    <s v="1re Section Bas Cap Rouge"/>
    <s v="1re Section Bas Cap Rouge"/>
    <s v="Beaudoin"/>
    <s v=""/>
    <s v="Marché Beaudoin"/>
    <s v="Marché Beaudoin"/>
    <s v="Marché Beaudoin"/>
    <s v="Milieu urbain"/>
    <s v="Enquête auprès d'un marchand"/>
    <s v="Homme"/>
    <s v="Détaillant avec boutique"/>
    <s v=""/>
    <n v="173.07692307692301"/>
    <n v="152.173913043478"/>
    <n v="155.172413793103"/>
    <n v="270.83333333333297"/>
    <s v=""/>
    <n v="1000"/>
    <s v=""/>
    <s v=""/>
    <s v=""/>
    <s v=""/>
    <s v=""/>
    <s v=""/>
    <s v=""/>
    <s v=""/>
    <s v=""/>
  </r>
  <r>
    <x v="3"/>
    <s v="PS_6827"/>
    <s v="Sud-Est"/>
    <s v="Jacmel"/>
    <s v="Jacmel"/>
    <s v="1re Section Bas Cap Rouge"/>
    <s v="1re Section Bas Cap Rouge"/>
    <s v="Beaudoin"/>
    <s v=""/>
    <s v="Marché Beaudoin"/>
    <s v="Marché Beaudoin"/>
    <s v="Marché Beaudoin"/>
    <s v="Milieu urbain"/>
    <s v="Enquête auprès d'un marchand"/>
    <s v="Femme"/>
    <s v="Détaillant avec boutique"/>
    <s v=""/>
    <n v="153.84615384615299"/>
    <n v="152.173913043478"/>
    <n v="155.172413793103"/>
    <s v=""/>
    <s v=""/>
    <s v=""/>
    <s v=""/>
    <s v=""/>
    <s v=""/>
    <s v=""/>
    <s v=""/>
    <s v=""/>
    <s v=""/>
    <s v=""/>
    <n v="75"/>
  </r>
  <r>
    <x v="3"/>
    <s v="PS_6827"/>
    <s v="Sud-Est"/>
    <s v="Jacmel"/>
    <s v="Jacmel"/>
    <s v="1re Section Bas Cap Rouge"/>
    <s v="1re Section Bas Cap Rouge"/>
    <s v="Beaudoin"/>
    <s v=""/>
    <s v="Marché Beaudoin"/>
    <s v="Marché Beaudoin"/>
    <s v="Marché Beaudoin"/>
    <s v="Milieu urbain"/>
    <s v="Enquête auprès d'un client (pour l'eau de boisson et la situation sécuritaire)"/>
    <s v="Femme"/>
    <s v=""/>
    <s v=""/>
    <s v=""/>
    <s v=""/>
    <s v=""/>
    <s v=""/>
    <s v=""/>
    <s v=""/>
    <s v=""/>
    <s v=""/>
    <s v=""/>
    <s v=""/>
    <s v=""/>
    <s v=""/>
    <s v=""/>
    <n v="1.4"/>
    <s v=""/>
  </r>
  <r>
    <x v="3"/>
    <s v="PS_6827"/>
    <s v="Sud-Est"/>
    <s v="Jacmel"/>
    <s v="Jacmel"/>
    <s v="1re Section Bas Cap Rouge"/>
    <s v="1re Section Bas Cap Rouge"/>
    <s v="Beaudoin"/>
    <s v=""/>
    <s v="Marché Beaudoin"/>
    <s v="Marché Beaudoin"/>
    <s v="Marché Beaudoin"/>
    <s v="Milieu urbain"/>
    <s v="Enquête auprès d'un client (pour l'eau de boisson et la situation sécuritaire)"/>
    <s v="Homme"/>
    <s v=""/>
    <s v=""/>
    <s v=""/>
    <s v=""/>
    <s v=""/>
    <s v=""/>
    <s v=""/>
    <s v=""/>
    <s v=""/>
    <s v=""/>
    <s v=""/>
    <s v=""/>
    <s v=""/>
    <s v=""/>
    <s v=""/>
    <s v=""/>
    <s v=""/>
  </r>
  <r>
    <x v="3"/>
    <s v="PS_6827"/>
    <s v="Sud-Est"/>
    <s v="Jacmel"/>
    <s v="Jacmel"/>
    <s v="1re Section Bas Cap Rouge"/>
    <s v="1re Section Bas Cap Rouge"/>
    <s v="Beaudoin"/>
    <s v=""/>
    <s v="Marché Beaudoin"/>
    <s v="Marché Beaudoin"/>
    <s v="Marché Beaudoin"/>
    <s v="Milieu urbain"/>
    <s v="Enquête auprès d'un client (pour l'eau de boisson et la situation sécuritaire)"/>
    <s v="Femme"/>
    <s v=""/>
    <s v=""/>
    <s v=""/>
    <s v=""/>
    <s v=""/>
    <s v=""/>
    <s v=""/>
    <s v=""/>
    <s v=""/>
    <s v=""/>
    <s v=""/>
    <s v=""/>
    <s v=""/>
    <s v=""/>
    <s v=""/>
    <s v=""/>
    <s v=""/>
  </r>
  <r>
    <x v="3"/>
    <s v="CF_6822"/>
    <s v="Sud-Est"/>
    <s v="Jacmel"/>
    <s v="Jacmel"/>
    <s v="1re Section Bas Cap Rouge"/>
    <s v="1re Section Bas Cap Rouge"/>
    <s v="Centre-vile de Jacmel"/>
    <s v=""/>
    <s v="Marché Beaudoin"/>
    <s v="Marché Beaudoin"/>
    <s v="Marché Beaudoin"/>
    <s v="Milieu urbain"/>
    <s v="Enquête auprès d'un marchand"/>
    <s v="Femme"/>
    <s v="Détaillant sur une table"/>
    <s v=""/>
    <s v=""/>
    <s v=""/>
    <s v=""/>
    <s v=""/>
    <s v=""/>
    <n v="1100"/>
    <s v=""/>
    <s v=""/>
    <s v=""/>
    <s v=""/>
    <s v=""/>
    <s v=""/>
    <s v=""/>
    <s v=""/>
    <s v=""/>
  </r>
  <r>
    <x v="3"/>
    <s v="CF_6822"/>
    <s v="Sud-Est"/>
    <s v="Jacmel"/>
    <s v="Jacmel"/>
    <s v="1re Section Bas Cap Rouge"/>
    <s v="1re Section Bas Cap Rouge"/>
    <s v="Centre-vile de Jacmel"/>
    <s v=""/>
    <s v="Autre"/>
    <s v="Autre"/>
    <s v="Kanyet"/>
    <s v="Milieu rural"/>
    <s v="Enquête auprès d'un marchand"/>
    <s v="Femme"/>
    <s v="Détaillant sur une table"/>
    <s v=""/>
    <s v=""/>
    <s v=""/>
    <s v=""/>
    <s v=""/>
    <s v=""/>
    <n v="1350"/>
    <s v=""/>
    <s v=""/>
    <s v=""/>
    <s v=""/>
    <s v=""/>
    <s v=""/>
    <s v=""/>
    <s v=""/>
    <s v=""/>
  </r>
  <r>
    <x v="3"/>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n v="250"/>
    <n v="250"/>
    <s v=""/>
    <s v=""/>
    <s v=""/>
    <s v=""/>
    <s v=""/>
    <s v=""/>
    <s v=""/>
    <s v=""/>
    <s v=""/>
    <s v=""/>
  </r>
  <r>
    <x v="3"/>
    <s v="OJ_9690"/>
    <s v="Sud-Est"/>
    <s v="Jacmel"/>
    <s v="Jacmel"/>
    <s v="1re Section Bas Cap Rouge"/>
    <s v="1re Section Bas Cap Rouge"/>
    <s v="Beaudoin"/>
    <s v=""/>
    <s v="Marché Beaudoin"/>
    <s v="Marché Beaudoin"/>
    <s v="Marché Beaudoin"/>
    <s v="Milieu urbain"/>
    <s v="Enquête auprès d'un marchand"/>
    <s v="Femme"/>
    <s v="Détaillant sur une table"/>
    <s v=""/>
    <n v="150"/>
    <s v=""/>
    <n v="134.482758620689"/>
    <s v=""/>
    <s v=""/>
    <s v=""/>
    <s v=""/>
    <s v=""/>
    <s v=""/>
    <s v=""/>
    <s v=""/>
    <s v=""/>
    <s v=""/>
    <s v=""/>
    <s v=""/>
  </r>
  <r>
    <x v="3"/>
    <s v="OJ_9690"/>
    <s v="Sud-Est"/>
    <s v="Jacmel"/>
    <s v="Jacmel"/>
    <s v="1re Section Bas Cap Rouge"/>
    <s v="1re Section Bas Cap Rouge"/>
    <s v="Beaudoin"/>
    <s v=""/>
    <s v="Marché Beaudoin"/>
    <s v="Marché Beaudoin"/>
    <s v="Marché Beaudoin"/>
    <s v="Milieu urbain"/>
    <s v="Enquête auprès d'un marchand"/>
    <s v="Femme"/>
    <s v="Détaillant avec boutique"/>
    <n v="200"/>
    <n v="153.84615384615299"/>
    <n v="173.91304347825999"/>
    <n v="124.13793103448199"/>
    <n v="250"/>
    <n v="291.666666666666"/>
    <n v="1100"/>
    <s v=""/>
    <s v=""/>
    <s v=""/>
    <s v=""/>
    <s v=""/>
    <s v=""/>
    <s v=""/>
    <s v=""/>
    <s v=""/>
  </r>
  <r>
    <x v="3"/>
    <s v="OJ_9690"/>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n v="25"/>
    <n v="25"/>
    <n v="35"/>
    <n v="100"/>
    <n v="100"/>
    <s v=""/>
    <s v=""/>
    <s v=""/>
  </r>
  <r>
    <x v="3"/>
    <s v="OJ_9690"/>
    <s v="Sud-Est"/>
    <s v="Jacmel"/>
    <s v="Jacmel"/>
    <s v="1re Section Bas Cap Rouge"/>
    <s v="1re Section Bas Cap Rouge"/>
    <s v="Beaudoin"/>
    <s v=""/>
    <s v="Marché Beaudoin"/>
    <s v="Marché Beaudoin"/>
    <s v="Marché Beaudoin"/>
    <s v="Milieu urbain"/>
    <s v="Enquête auprès d'un client (pour l'eau de boisson et la situation sécuritaire)"/>
    <s v="Femme"/>
    <s v=""/>
    <s v=""/>
    <s v=""/>
    <s v=""/>
    <s v=""/>
    <s v=""/>
    <s v=""/>
    <s v=""/>
    <s v=""/>
    <s v=""/>
    <s v=""/>
    <s v=""/>
    <s v=""/>
    <s v=""/>
    <s v=""/>
    <n v="1"/>
    <s v=""/>
  </r>
  <r>
    <x v="3"/>
    <s v="OJ_9690"/>
    <s v="Sud-Est"/>
    <s v="Jacmel"/>
    <s v="Jacmel"/>
    <s v="1re Section Bas Cap Rouge"/>
    <s v="1re Section Bas Cap Rouge"/>
    <s v="Beaudoin"/>
    <s v=""/>
    <s v="Marché Beaudoin"/>
    <s v="Marché Beaudoin"/>
    <s v="Marché Beaudoin"/>
    <s v="Milieu urbain"/>
    <s v="Enquête auprès d'un client (pour l'eau de boisson et la situation sécuritaire)"/>
    <s v="Femme"/>
    <s v=""/>
    <s v=""/>
    <s v=""/>
    <s v=""/>
    <s v=""/>
    <s v=""/>
    <s v=""/>
    <s v=""/>
    <s v=""/>
    <s v=""/>
    <s v=""/>
    <s v=""/>
    <s v=""/>
    <s v=""/>
    <s v=""/>
    <n v="1"/>
    <s v=""/>
  </r>
  <r>
    <x v="3"/>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s v=""/>
    <s v=""/>
    <s v=""/>
    <s v=""/>
    <s v=""/>
    <s v=""/>
    <s v=""/>
    <n v="75"/>
  </r>
  <r>
    <x v="3"/>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s v=""/>
    <s v=""/>
    <s v=""/>
    <s v=""/>
    <s v=""/>
    <s v=""/>
    <s v=""/>
    <n v="50"/>
  </r>
  <r>
    <x v="3"/>
    <s v="OJ_9690"/>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s v=""/>
    <s v=""/>
    <s v=""/>
    <s v=""/>
    <s v=""/>
    <s v=""/>
    <s v=""/>
    <s v=""/>
  </r>
  <r>
    <x v="3"/>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n v="25"/>
    <n v="25"/>
    <n v="15"/>
    <n v="100"/>
    <n v="100"/>
    <s v=""/>
    <s v=""/>
    <s v=""/>
  </r>
  <r>
    <x v="3"/>
    <s v="OJ_9690"/>
    <s v="Sud-Est"/>
    <s v="Jacmel"/>
    <s v="Jacmel"/>
    <s v="1re Section Bas Cap Rouge"/>
    <s v="1re Section Bas Cap Rouge"/>
    <s v="Beaudoin"/>
    <s v=""/>
    <s v="Marché Beaudoin"/>
    <s v="Marché Beaudoin"/>
    <s v="Marché Beaudoin"/>
    <s v="Milieu urbain"/>
    <s v="Enquête auprès d'un client (pour l'eau de boisson et la situation sécuritaire)"/>
    <s v="Homme"/>
    <s v=""/>
    <s v=""/>
    <s v=""/>
    <s v=""/>
    <s v=""/>
    <s v=""/>
    <s v=""/>
    <s v=""/>
    <s v=""/>
    <s v=""/>
    <s v=""/>
    <s v=""/>
    <s v=""/>
    <s v=""/>
    <s v=""/>
    <n v="1"/>
    <s v=""/>
  </r>
  <r>
    <x v="3"/>
    <s v="OJ_9690"/>
    <s v="Sud-Est"/>
    <s v="Jacmel"/>
    <s v="Jacmel"/>
    <s v="1re Section Bas Cap Rouge"/>
    <s v="1re Section Bas Cap Rouge"/>
    <s v="Beaudoin"/>
    <s v=""/>
    <s v="Marché Beaudoin"/>
    <s v="Marché Beaudoin"/>
    <s v="Marché Beaudoin"/>
    <s v="Milieu urbain"/>
    <s v="Enquête auprès d'un client (pour l'eau de boisson et la situation sécuritaire)"/>
    <s v="Homme"/>
    <s v=""/>
    <s v=""/>
    <s v=""/>
    <s v=""/>
    <s v=""/>
    <s v=""/>
    <s v=""/>
    <s v=""/>
    <s v=""/>
    <s v=""/>
    <s v=""/>
    <s v=""/>
    <s v=""/>
    <s v=""/>
    <s v=""/>
    <n v="1"/>
    <s v=""/>
  </r>
  <r>
    <x v="3"/>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s v=""/>
    <s v=""/>
    <s v=""/>
    <s v=""/>
    <s v=""/>
    <s v=""/>
    <s v=""/>
    <n v="75"/>
  </r>
  <r>
    <x v="3"/>
    <s v="OJ_9690"/>
    <s v="Sud-Est"/>
    <s v="Jacmel"/>
    <s v="Jacmel"/>
    <s v="1re Section Bas Cap Rouge"/>
    <s v="1re Section Bas Cap Rouge"/>
    <s v="Beaudoin"/>
    <s v=""/>
    <s v="Marché Beaudoin"/>
    <s v="Marché Beaudoin"/>
    <s v="Marché Beaudoin"/>
    <s v="Milieu urbain"/>
    <s v="Enquête auprès d'un marchand"/>
    <s v="Femme"/>
    <s v="Détaillant mobile"/>
    <s v=""/>
    <s v=""/>
    <s v=""/>
    <s v=""/>
    <s v=""/>
    <s v=""/>
    <s v=""/>
    <s v=""/>
    <n v="25"/>
    <n v="25"/>
    <n v="25"/>
    <n v="100"/>
    <n v="100"/>
    <s v=""/>
    <s v=""/>
    <s v=""/>
  </r>
  <r>
    <x v="3"/>
    <s v="OJ_9690"/>
    <s v="Sud-Est"/>
    <s v="Cayes-Jacmel"/>
    <s v="Cayes-Jacmel"/>
    <s v="3e Section Haut Cap Rouge"/>
    <s v="3e Section Haut Cap Rouge"/>
    <s v="Cap Rouge"/>
    <s v=""/>
    <s v="Marché de Cap Rouge"/>
    <s v="Marché de Cap Rouge"/>
    <s v="Marché de Cap Rouge"/>
    <s v="Milieu rural"/>
    <s v="Enquête auprès d'un marchand"/>
    <s v="Femme"/>
    <s v="Détaillant sur une table"/>
    <s v=""/>
    <s v=""/>
    <s v=""/>
    <s v=""/>
    <s v=""/>
    <s v=""/>
    <s v=""/>
    <s v=""/>
    <s v=""/>
    <s v=""/>
    <s v=""/>
    <s v=""/>
    <s v=""/>
    <s v=""/>
    <s v=""/>
    <n v="50"/>
  </r>
  <r>
    <x v="3"/>
    <s v="OJ_9690"/>
    <s v="Sud-Est"/>
    <s v="Cayes-Jacmel"/>
    <s v="Cayes-Jacmel"/>
    <s v="3e Section Haut Cap Rouge"/>
    <s v="3e Section Haut Cap Rouge"/>
    <s v="Cap Rouge"/>
    <s v=""/>
    <s v="Marché de Cap Rouge"/>
    <s v="Marché de Cap Rouge"/>
    <s v="Marché de Cap Rouge"/>
    <s v="Milieu rural"/>
    <s v="Enquête auprès d'un marchand"/>
    <s v="Femme"/>
    <s v="Détaillant sur une table"/>
    <s v=""/>
    <s v=""/>
    <s v=""/>
    <n v="41.379310344827502"/>
    <s v=""/>
    <s v=""/>
    <s v=""/>
    <s v=""/>
    <s v=""/>
    <s v=""/>
    <s v=""/>
    <s v=""/>
    <s v=""/>
    <s v=""/>
    <s v=""/>
    <s v=""/>
  </r>
  <r>
    <x v="3"/>
    <s v="OJ_9690"/>
    <s v="Sud-Est"/>
    <s v="Cayes-Jacmel"/>
    <s v="Cayes-Jacmel"/>
    <s v="3e Section Haut Cap Rouge"/>
    <s v="3e Section Haut Cap Rouge"/>
    <s v="Cap Rouge"/>
    <s v=""/>
    <s v="Marché de Cap Rouge"/>
    <s v="Marché de Cap Rouge"/>
    <s v="Marché de Cap Rouge"/>
    <s v="Milieu rural"/>
    <s v="Enquête auprès d'un client (pour l'eau de boisson et la situation sécuritaire)"/>
    <s v="Homme"/>
    <s v=""/>
    <s v=""/>
    <s v=""/>
    <s v=""/>
    <s v=""/>
    <s v=""/>
    <s v=""/>
    <s v=""/>
    <s v=""/>
    <s v=""/>
    <s v=""/>
    <s v=""/>
    <s v=""/>
    <s v=""/>
    <s v=""/>
    <n v="0"/>
    <s v=""/>
  </r>
  <r>
    <x v="3"/>
    <s v="OJ_9690"/>
    <s v="Sud-Est"/>
    <s v="Cayes-Jacmel"/>
    <s v="Cayes-Jacmel"/>
    <s v="3e Section Haut Cap Rouge"/>
    <s v="3e Section Haut Cap Rouge"/>
    <s v="Cap Rouge"/>
    <s v=""/>
    <s v="Marché de Cap Rouge"/>
    <s v="Marché de Cap Rouge"/>
    <s v="Marché de Cap Rouge"/>
    <s v="Milieu rural"/>
    <s v="Enquête auprès d'un marchand"/>
    <s v="Femme"/>
    <s v="Détaillant sur une table"/>
    <s v=""/>
    <s v=""/>
    <s v=""/>
    <s v=""/>
    <s v=""/>
    <s v=""/>
    <s v=""/>
    <s v=""/>
    <s v=""/>
    <s v=""/>
    <s v=""/>
    <s v=""/>
    <s v=""/>
    <s v=""/>
    <s v=""/>
    <n v="50"/>
  </r>
  <r>
    <x v="4"/>
    <s v="CWW-03"/>
    <s v="Ouest"/>
    <s v="Cité Soleil"/>
    <s v="Cité Soleil"/>
    <s v="2e Section des Varreux"/>
    <s v="1re Section des Varreux"/>
    <s v="Terre-noire"/>
    <s v=""/>
    <s v="Marché de Terre Noire"/>
    <s v="Marché de Terre Noire"/>
    <s v="Marché de Terre Noire"/>
    <s v="Milieu urbain"/>
    <s v="Enquête auprès d'un marchand"/>
    <s v="Femme"/>
    <s v="Détaillant sur une table"/>
    <s v=""/>
    <s v=""/>
    <s v=""/>
    <s v=""/>
    <s v=""/>
    <s v=""/>
    <s v=""/>
    <n v="50"/>
    <n v="25"/>
    <s v=""/>
    <s v=""/>
    <n v="125"/>
    <s v=""/>
    <s v=""/>
    <s v=""/>
    <s v=""/>
  </r>
  <r>
    <x v="4"/>
    <s v="CWW-03"/>
    <s v="Ouest"/>
    <s v="Cité Soleil"/>
    <s v="Cité Soleil"/>
    <s v="2e Section des Varreux"/>
    <s v="1re Section des Varreux"/>
    <s v="Terre-noire"/>
    <s v=""/>
    <s v="Marché de Terre Noire"/>
    <s v="Marché de Terre Noire"/>
    <s v="Marché de Terre Noire"/>
    <s v="Milieu urbain"/>
    <s v="Enquête auprès d'un marchand"/>
    <s v="Femme"/>
    <s v="Détaillant sur une table"/>
    <s v=""/>
    <s v=""/>
    <s v=""/>
    <s v=""/>
    <s v=""/>
    <s v=""/>
    <s v=""/>
    <s v=""/>
    <n v="25"/>
    <n v="25"/>
    <s v=""/>
    <n v="400"/>
    <n v="90"/>
    <s v=""/>
    <s v=""/>
    <s v=""/>
  </r>
  <r>
    <x v="4"/>
    <s v="CWW-04"/>
    <s v="Ouest"/>
    <s v="Cité Soleil"/>
    <s v="Cité Soleil"/>
    <s v="2e Section des Varreux"/>
    <s v="1re Section des Varreux"/>
    <s v="Terre-noire"/>
    <s v=""/>
    <s v="Marché de Terre Noire"/>
    <s v="Marché de Terre Noire"/>
    <s v="Marché de Terre Noire"/>
    <s v="Milieu urbain"/>
    <s v="Enquête auprès d'un marchand"/>
    <s v="Femme"/>
    <s v="Détaillant sur une table"/>
    <s v=""/>
    <s v=""/>
    <s v=""/>
    <s v=""/>
    <s v=""/>
    <s v=""/>
    <s v=""/>
    <s v=""/>
    <s v=""/>
    <s v=""/>
    <n v="25"/>
    <s v=""/>
    <s v=""/>
    <n v="10"/>
    <s v=""/>
    <s v=""/>
  </r>
  <r>
    <x v="4"/>
    <s v="CWW-04"/>
    <s v="Ouest"/>
    <s v="Cité Soleil"/>
    <s v="Cité Soleil"/>
    <s v="2e Section des Varreux"/>
    <s v="1re Section des Varreux"/>
    <s v="Terre-noire"/>
    <s v=""/>
    <s v="Marché de Terre Noire"/>
    <s v="Marché de Terre Noire"/>
    <s v="Marché de Terre Noire"/>
    <s v="Milieu urbain"/>
    <s v="Enquête auprès d'un marchand"/>
    <s v="Homme"/>
    <s v="Détaillant sur une table"/>
    <s v=""/>
    <s v=""/>
    <s v=""/>
    <s v=""/>
    <s v=""/>
    <s v=""/>
    <s v=""/>
    <s v=""/>
    <s v=""/>
    <s v=""/>
    <n v="25"/>
    <s v=""/>
    <s v=""/>
    <n v="10"/>
    <s v=""/>
    <s v=""/>
  </r>
  <r>
    <x v="4"/>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s v="Homme"/>
    <s v=""/>
    <s v=""/>
    <s v=""/>
    <s v=""/>
    <s v=""/>
    <s v=""/>
    <s v=""/>
    <s v=""/>
    <s v=""/>
    <s v=""/>
    <s v=""/>
    <s v=""/>
    <s v=""/>
    <s v=""/>
    <s v=""/>
    <n v="8"/>
    <s v=""/>
  </r>
  <r>
    <x v="4"/>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s v="Femme"/>
    <s v=""/>
    <s v=""/>
    <s v=""/>
    <s v=""/>
    <s v=""/>
    <s v=""/>
    <s v=""/>
    <s v=""/>
    <s v=""/>
    <s v=""/>
    <s v=""/>
    <s v=""/>
    <s v=""/>
    <s v=""/>
    <s v=""/>
    <n v="10"/>
    <s v=""/>
  </r>
  <r>
    <x v="4"/>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s v="Femme"/>
    <s v=""/>
    <s v=""/>
    <s v=""/>
    <s v=""/>
    <s v=""/>
    <s v=""/>
    <s v=""/>
    <s v=""/>
    <s v=""/>
    <s v=""/>
    <s v=""/>
    <s v=""/>
    <s v=""/>
    <s v=""/>
    <s v=""/>
    <n v="10"/>
    <s v=""/>
  </r>
  <r>
    <x v="4"/>
    <s v="CWW-01"/>
    <s v="Ouest"/>
    <s v="Cité Soleil"/>
    <s v="Cité Soleil"/>
    <s v="2e Section des Varreux"/>
    <s v="2e Section des Varreux"/>
    <s v="Terre-noire"/>
    <s v=""/>
    <s v="Marché de Terre Noire"/>
    <s v="Marché de Terre Noire"/>
    <s v="Marché de Terre Noire"/>
    <s v="Milieu urbain"/>
    <s v="Enquête auprès d'un marchand"/>
    <s v="Femme"/>
    <s v="Détaillant avec boutique"/>
    <s v=""/>
    <s v=""/>
    <s v=""/>
    <s v=""/>
    <s v=""/>
    <s v=""/>
    <s v=""/>
    <s v=""/>
    <s v=""/>
    <s v=""/>
    <s v=""/>
    <s v=""/>
    <s v=""/>
    <s v=""/>
    <s v=""/>
    <n v="50"/>
  </r>
  <r>
    <x v="4"/>
    <s v="CWW-01"/>
    <s v="Ouest"/>
    <s v="Cité Soleil"/>
    <s v="Cité Soleil"/>
    <s v="2e Section des Varreux"/>
    <s v="2e Section des Varreux"/>
    <s v="Terre-noire"/>
    <s v=""/>
    <s v="Marché de Terre Noire"/>
    <s v="Marché de Terre Noire"/>
    <s v="Marché de Terre Noire"/>
    <s v="Milieu urbain"/>
    <s v="Enquête auprès d'un marchand"/>
    <s v="Femme"/>
    <s v="Détaillant avec boutique"/>
    <s v=""/>
    <s v=""/>
    <s v=""/>
    <s v=""/>
    <s v=""/>
    <s v=""/>
    <s v=""/>
    <s v=""/>
    <s v=""/>
    <s v=""/>
    <s v=""/>
    <s v=""/>
    <s v=""/>
    <s v=""/>
    <s v=""/>
    <n v="50"/>
  </r>
  <r>
    <x v="4"/>
    <s v="CWW-01"/>
    <s v="Ouest"/>
    <s v="Cité Soleil"/>
    <s v="Cité Soleil"/>
    <s v="2e Section des Varreux"/>
    <s v="2e Section des Varreux"/>
    <s v="Terre-noire"/>
    <s v=""/>
    <s v="Marché de Terre Noire"/>
    <s v="Marché de Terre Noire"/>
    <s v="Marché de Terre Noire"/>
    <s v="Milieu urbain"/>
    <s v="Enquête auprès d'un marchand"/>
    <s v="Homme"/>
    <s v="Détaillant sur une table"/>
    <s v=""/>
    <s v=""/>
    <s v=""/>
    <s v=""/>
    <s v=""/>
    <s v=""/>
    <s v=""/>
    <s v=""/>
    <s v=""/>
    <s v=""/>
    <s v=""/>
    <s v=""/>
    <s v=""/>
    <s v=""/>
    <s v=""/>
    <n v="50"/>
  </r>
  <r>
    <x v="4"/>
    <s v="CWW-01"/>
    <s v="Ouest"/>
    <s v="Cité Soleil"/>
    <s v="Cité Soleil"/>
    <s v="2e Section des Varreux"/>
    <s v="2e Section des Varreux"/>
    <s v="Terre-noire"/>
    <s v=""/>
    <s v="Marché de Terre Noire"/>
    <s v="Marché de Terre Noire"/>
    <s v="Marché de Terre Noire"/>
    <s v="Milieu urbain"/>
    <s v="Enquête auprès d'un marchand"/>
    <s v="Femme"/>
    <s v="Détaillant avec boutique"/>
    <s v=""/>
    <s v=""/>
    <s v=""/>
    <s v=""/>
    <s v=""/>
    <s v=""/>
    <s v=""/>
    <s v=""/>
    <s v=""/>
    <s v=""/>
    <s v=""/>
    <s v=""/>
    <s v=""/>
    <s v=""/>
    <s v=""/>
    <n v="50"/>
  </r>
  <r>
    <x v="4"/>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s v="Homme"/>
    <s v=""/>
    <s v=""/>
    <s v=""/>
    <s v=""/>
    <s v=""/>
    <s v=""/>
    <s v=""/>
    <s v=""/>
    <s v=""/>
    <s v=""/>
    <s v=""/>
    <s v=""/>
    <s v=""/>
    <s v=""/>
    <s v=""/>
    <n v="5"/>
    <s v=""/>
  </r>
  <r>
    <x v="4"/>
    <s v="CWW-02"/>
    <s v="Ouest"/>
    <s v="Cité Soleil"/>
    <s v="Cité Soleil"/>
    <s v="2e Section des Varreux"/>
    <s v="2e Section des Varreux"/>
    <s v="Terre-noire"/>
    <s v=""/>
    <s v="Marché de Terre Noire"/>
    <s v="Marché de Terre Noire"/>
    <s v="Marché de Terre Noire"/>
    <s v="Milieu urbain"/>
    <s v="Enquête auprès d'un marchand"/>
    <s v="Femme"/>
    <s v="Détaillant avec boutique"/>
    <n v="125"/>
    <n v="115.384615384615"/>
    <n v="108.695652173913"/>
    <n v="120.689655172413"/>
    <n v="229.166666666666"/>
    <n v="270.83333333333297"/>
    <n v="900"/>
    <s v=""/>
    <s v=""/>
    <s v=""/>
    <s v=""/>
    <s v=""/>
    <s v=""/>
    <s v=""/>
    <s v=""/>
    <s v=""/>
  </r>
  <r>
    <x v="4"/>
    <s v="CWW-02"/>
    <s v="Ouest"/>
    <s v="Cité Soleil"/>
    <s v="Cité Soleil"/>
    <s v="2e Section des Varreux"/>
    <s v="2e Section des Varreux"/>
    <s v="Terre-noire"/>
    <s v=""/>
    <s v="Marché de Terre Noire"/>
    <s v="Marché de Terre Noire"/>
    <s v="Marché de Terre Noire"/>
    <s v="Milieu urbain"/>
    <s v="Enquête auprès d'un marchand"/>
    <s v="Femme"/>
    <s v="Détaillant avec boutique"/>
    <n v="175"/>
    <n v="125"/>
    <n v="108.695652173913"/>
    <n v="129.31034482758599"/>
    <n v="250"/>
    <n v="312.5"/>
    <n v="1000"/>
    <s v=""/>
    <s v=""/>
    <s v=""/>
    <s v=""/>
    <s v=""/>
    <s v=""/>
    <s v=""/>
    <s v=""/>
    <s v=""/>
  </r>
  <r>
    <x v="4"/>
    <s v="CWW-02"/>
    <s v="Ouest"/>
    <s v="Cité Soleil"/>
    <s v="Cité Soleil"/>
    <s v="2e Section des Varreux"/>
    <s v="2e Section des Varreux"/>
    <s v="Terre-noire"/>
    <s v=""/>
    <s v="Marché de Terre Noire"/>
    <s v="Marché de Terre Noire"/>
    <s v="Marché de Terre Noire"/>
    <s v="Milieu urbain"/>
    <s v="Enquête auprès d'un marchand"/>
    <s v="Femme"/>
    <s v="Détaillant avec boutique"/>
    <n v="150"/>
    <n v="134.61538461538399"/>
    <n v="152.173913043478"/>
    <n v="103.448275862068"/>
    <n v="229.166666666666"/>
    <s v=""/>
    <n v="1000"/>
    <s v=""/>
    <s v=""/>
    <s v=""/>
    <s v=""/>
    <s v=""/>
    <s v=""/>
    <s v=""/>
    <s v=""/>
    <s v=""/>
  </r>
  <r>
    <x v="4"/>
    <s v="CWW-02"/>
    <s v="Ouest"/>
    <s v="Cité Soleil"/>
    <s v="Cité Soleil"/>
    <s v="2e Section des Varreux"/>
    <s v="2e Section des Varreux"/>
    <s v="Terre-noire"/>
    <s v=""/>
    <s v="Marché de Terre Noire"/>
    <s v="Marché de Terre Noire"/>
    <s v="Marché de Terre Noire"/>
    <s v="Milieu urbain"/>
    <s v="Enquête auprès d'un marchand"/>
    <s v="Femme"/>
    <s v="Détaillant avec boutique"/>
    <n v="112.5"/>
    <n v="125"/>
    <n v="97.826086956521706"/>
    <n v="120.689655172413"/>
    <n v="208.333333333333"/>
    <s v=""/>
    <n v="900"/>
    <s v=""/>
    <s v=""/>
    <s v=""/>
    <s v=""/>
    <s v=""/>
    <s v=""/>
    <s v=""/>
    <s v=""/>
    <s v=""/>
  </r>
  <r>
    <x v="5"/>
    <s v="MA"/>
    <s v="Nord"/>
    <s v="Cap-Haïtien"/>
    <s v="Cap-Haïtien"/>
    <s v="1re Section Bande du Nord"/>
    <s v="2e Section Haut du Cap"/>
    <s v="Autre"/>
    <s v="Chanpim, Cap-Haïtien"/>
    <s v="Marché de Cluny"/>
    <s v="Marché de Cluny"/>
    <s v="Marché de Cluny"/>
    <s v="Milieu urbain"/>
    <s v="Enquête auprès d'un marchand"/>
    <s v="Femme"/>
    <s v="Détaillant sur une table"/>
    <s v=""/>
    <s v=""/>
    <s v=""/>
    <s v=""/>
    <s v=""/>
    <s v=""/>
    <m/>
    <n v="60"/>
    <n v="25"/>
    <n v="25"/>
    <n v="75"/>
    <s v=""/>
    <n v="100"/>
    <n v="10"/>
    <s v=""/>
    <s v=""/>
  </r>
  <r>
    <x v="5"/>
    <s v="MA"/>
    <s v="Nord"/>
    <s v="Cap-Haïtien"/>
    <s v="Cap-Haïtien"/>
    <s v="1re Section Bande du Nord"/>
    <s v="2e Section Haut du Cap"/>
    <s v="Centre-ville de Cap Haïtien"/>
    <s v=""/>
    <s v="Marché de Cluny"/>
    <s v="Marché de Cluny"/>
    <s v="Marché de Cluny"/>
    <s v="Milieu urbain"/>
    <s v="Enquête auprès d'un client (pour l'eau de boisson et la situation sécuritaire)"/>
    <s v="Femme"/>
    <s v=""/>
    <s v=""/>
    <s v=""/>
    <s v=""/>
    <s v=""/>
    <s v=""/>
    <s v=""/>
    <s v=""/>
    <s v=""/>
    <s v=""/>
    <s v=""/>
    <s v=""/>
    <s v=""/>
    <s v=""/>
    <s v=""/>
    <n v="15"/>
    <s v=""/>
  </r>
  <r>
    <x v="5"/>
    <s v="MA"/>
    <s v="Nord"/>
    <s v="Cap-Haïtien"/>
    <s v="Cap-Haïtien"/>
    <s v="1re Section Bande du Nord"/>
    <s v="1re Section Bande du Nord"/>
    <s v="Centre-ville de Cap Haïtien"/>
    <s v=""/>
    <s v="Marché de Cluny"/>
    <s v="Marché de Cluny"/>
    <s v="Marché de Cluny"/>
    <s v="Milieu urbain"/>
    <s v="Enquête auprès d'un marchand"/>
    <s v="Femme"/>
    <s v="Détaillant sur une table"/>
    <n v="150"/>
    <n v="138.461538461538"/>
    <n v="117.39130434782599"/>
    <n v="155.172413793103"/>
    <n v="229.166666666666"/>
    <s v=""/>
    <n v="500"/>
    <n v="60"/>
    <n v="25"/>
    <n v="50"/>
    <s v=""/>
    <n v="125"/>
    <n v="100"/>
    <n v="10"/>
    <s v=""/>
    <n v="150"/>
  </r>
  <r>
    <x v="5"/>
    <s v="MA"/>
    <s v="Nord"/>
    <s v="Cap-Haïtien"/>
    <s v="Cap-Haïtien"/>
    <s v="1re Section Bande du Nord"/>
    <s v="1re Section Bande du Nord"/>
    <s v="Autre"/>
    <s v="Cité Chauvel"/>
    <s v="Marché de Cluny"/>
    <s v="Marché de Cluny"/>
    <s v="Marché de Cluny"/>
    <s v="Milieu urbain"/>
    <s v="Enquête auprès d'un client (pour l'eau de boisson et la situation sécuritaire)"/>
    <s v="Femme"/>
    <s v=""/>
    <s v=""/>
    <s v=""/>
    <s v=""/>
    <s v=""/>
    <s v=""/>
    <s v=""/>
    <s v=""/>
    <s v=""/>
    <s v=""/>
    <s v=""/>
    <s v=""/>
    <s v=""/>
    <s v=""/>
    <s v=""/>
    <n v="10"/>
    <s v=""/>
  </r>
  <r>
    <x v="5"/>
    <s v="MA"/>
    <s v="Nord"/>
    <s v="Cap-Haïtien"/>
    <s v="Cap-Haïtien"/>
    <s v="1re Section Bande du Nord"/>
    <s v="3e Section Petit Anse"/>
    <s v="Autre"/>
    <s v="Fort-St Michel"/>
    <s v="Marché de Cluny"/>
    <s v="Marché de Cluny"/>
    <s v="Marché de Cluny"/>
    <s v="Milieu urbain"/>
    <s v="Enquête auprès d'un client (pour l'eau de boisson et la situation sécuritaire)"/>
    <s v="Femme"/>
    <s v=""/>
    <s v=""/>
    <s v=""/>
    <s v=""/>
    <s v=""/>
    <s v=""/>
    <s v=""/>
    <s v=""/>
    <s v=""/>
    <s v=""/>
    <s v=""/>
    <s v=""/>
    <s v=""/>
    <s v=""/>
    <s v=""/>
    <n v="15"/>
    <s v=""/>
  </r>
  <r>
    <x v="5"/>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n v="144.5"/>
    <n v="161.53846153846101"/>
    <n v="125.652173913043"/>
    <n v="156.896551724137"/>
    <n v="291.666666666666"/>
    <n v="291.666666666666"/>
    <n v="1000"/>
    <s v=""/>
    <s v=""/>
    <s v=""/>
    <s v=""/>
    <s v=""/>
    <s v=""/>
    <s v=""/>
    <s v=""/>
    <s v=""/>
  </r>
  <r>
    <x v="5"/>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n v="144.5"/>
    <n v="161.53846153846101"/>
    <n v="125.652173913043"/>
    <n v="156.896551724137"/>
    <n v="291.666666666666"/>
    <n v="291.666666666666"/>
    <n v="1000"/>
    <s v=""/>
    <s v=""/>
    <s v=""/>
    <s v=""/>
    <s v=""/>
    <s v=""/>
    <s v=""/>
    <s v=""/>
    <s v=""/>
  </r>
  <r>
    <x v="5"/>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n v="144.5"/>
    <n v="175"/>
    <n v="125.652173913043"/>
    <n v="156.896551724137"/>
    <n v="291.666666666666"/>
    <n v="291.666666666666"/>
    <n v="1000"/>
    <s v=""/>
    <s v=""/>
    <s v=""/>
    <s v=""/>
    <s v=""/>
    <s v=""/>
    <s v=""/>
    <s v=""/>
    <s v=""/>
  </r>
  <r>
    <x v="5"/>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n v="144.5"/>
    <n v="161.53846153846101"/>
    <n v="125.652173913043"/>
    <n v="156.896551724137"/>
    <n v="291.666666666666"/>
    <n v="291.666666666666"/>
    <n v="1000"/>
    <s v=""/>
    <s v=""/>
    <s v=""/>
    <s v=""/>
    <s v=""/>
    <s v=""/>
    <s v=""/>
    <s v=""/>
    <s v=""/>
  </r>
  <r>
    <x v="5"/>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s v=""/>
    <s v=""/>
    <s v=""/>
    <s v=""/>
    <s v=""/>
    <s v=""/>
    <s v=""/>
    <n v="35"/>
    <n v="20"/>
    <n v="25"/>
    <n v="25"/>
    <n v="100"/>
    <n v="100"/>
    <n v="10"/>
    <s v=""/>
    <s v=""/>
  </r>
  <r>
    <x v="5"/>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s v=""/>
    <s v=""/>
    <s v=""/>
    <s v=""/>
    <s v=""/>
    <s v=""/>
    <s v=""/>
    <n v="30"/>
    <n v="25"/>
    <n v="30"/>
    <n v="20"/>
    <n v="100"/>
    <n v="100"/>
    <n v="10"/>
    <s v=""/>
    <s v=""/>
  </r>
  <r>
    <x v="5"/>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s v=""/>
    <s v=""/>
    <s v=""/>
    <s v=""/>
    <s v=""/>
    <s v=""/>
    <s v=""/>
    <n v="35"/>
    <n v="20"/>
    <n v="30"/>
    <n v="20"/>
    <n v="62.3333333333333"/>
    <n v="100"/>
    <n v="25"/>
    <s v=""/>
    <s v=""/>
  </r>
  <r>
    <x v="5"/>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mobile"/>
    <s v=""/>
    <s v=""/>
    <s v=""/>
    <s v=""/>
    <s v=""/>
    <s v=""/>
    <s v=""/>
    <n v="30"/>
    <n v="20"/>
    <n v="25"/>
    <n v="25"/>
    <n v="100"/>
    <n v="85"/>
    <n v="10"/>
    <s v=""/>
    <s v=""/>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n v="150"/>
    <n v="134.61538461538399"/>
    <n v="173.91304347825999"/>
    <n v="120.689655172413"/>
    <n v="229.166666666666"/>
    <n v="270.83333333333297"/>
    <n v="1050"/>
    <s v=""/>
    <s v=""/>
    <s v=""/>
    <s v=""/>
    <s v=""/>
    <s v=""/>
    <s v=""/>
    <s v=""/>
    <s v=""/>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n v="112.5"/>
    <n v="134.61538461538399"/>
    <n v="163.04347826086899"/>
    <n v="120.689655172413"/>
    <n v="250"/>
    <n v="312.5"/>
    <n v="1000"/>
    <s v=""/>
    <s v=""/>
    <s v=""/>
    <s v=""/>
    <s v=""/>
    <s v=""/>
    <s v=""/>
    <s v=""/>
    <s v=""/>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s v=""/>
    <n v="250"/>
    <n v="434.34782608695599"/>
    <s v=""/>
    <n v="312.5"/>
    <s v=""/>
    <s v=""/>
    <s v=""/>
    <s v=""/>
    <s v=""/>
    <s v=""/>
    <s v=""/>
    <s v=""/>
    <s v=""/>
    <s v=""/>
    <s v=""/>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s v=""/>
    <n v="384.230769230769"/>
    <s v=""/>
    <n v="344.48275862068903"/>
    <s v=""/>
    <s v=""/>
    <s v=""/>
    <s v=""/>
    <s v=""/>
    <s v=""/>
    <s v=""/>
    <s v=""/>
    <s v=""/>
    <s v=""/>
    <s v=""/>
    <s v=""/>
  </r>
  <r>
    <x v="6"/>
    <s v="Goal enquêteur 1"/>
    <s v="Ouest"/>
    <s v="Port-au-Prince"/>
    <s v="Port-au-Prince"/>
    <s v="1ere Section Turgeau"/>
    <s v="3e Section Martissant"/>
    <s v="Centre-ville de Port-au-Prince / Salomon"/>
    <s v=""/>
    <s v="Marché Salomon"/>
    <s v="Marché Salomon"/>
    <s v="Marché Salomon"/>
    <s v="Milieu urbain"/>
    <s v="Enquête auprès d'un marchand"/>
    <s v="Homme"/>
    <s v="Détaillant mobile"/>
    <s v=""/>
    <s v=""/>
    <s v=""/>
    <s v=""/>
    <s v=""/>
    <s v=""/>
    <s v=""/>
    <s v=""/>
    <s v=""/>
    <s v=""/>
    <s v=""/>
    <s v=""/>
    <s v=""/>
    <s v=""/>
    <s v=""/>
    <n v="75"/>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n v="150"/>
    <n v="134.61538461538399"/>
    <s v=""/>
    <n v="120.689655172413"/>
    <s v=""/>
    <s v=""/>
    <s v=""/>
    <s v=""/>
    <s v=""/>
    <s v=""/>
    <s v=""/>
    <s v=""/>
    <s v=""/>
    <s v=""/>
    <s v=""/>
    <s v=""/>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mobile"/>
    <s v=""/>
    <s v=""/>
    <s v=""/>
    <s v=""/>
    <s v=""/>
    <s v=""/>
    <s v=""/>
    <s v=""/>
    <n v="0"/>
    <s v=""/>
    <s v=""/>
    <s v=""/>
    <s v=""/>
    <s v=""/>
    <s v=""/>
    <s v=""/>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mobile"/>
    <s v=""/>
    <s v=""/>
    <s v=""/>
    <s v=""/>
    <s v=""/>
    <s v=""/>
    <s v=""/>
    <s v=""/>
    <s v=""/>
    <n v="20"/>
    <s v=""/>
    <n v="125"/>
    <s v=""/>
    <s v=""/>
    <s v=""/>
    <s v=""/>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s v=""/>
    <s v=""/>
    <s v=""/>
    <s v=""/>
    <s v=""/>
    <s v=""/>
    <s v=""/>
    <s v=""/>
    <n v="20"/>
    <n v="20"/>
    <n v="20"/>
    <s v=""/>
    <s v=""/>
    <s v=""/>
    <s v=""/>
    <s v=""/>
  </r>
  <r>
    <x v="6"/>
    <s v="Goal enquêteur 1"/>
    <s v="Ouest"/>
    <s v="Port-au-Prince"/>
    <s v="Port-au-Prince"/>
    <s v="1ere Section Turgeau"/>
    <s v="3e Section Martissant"/>
    <s v="Centre-ville de Port-au-Prince / Salomon"/>
    <s v=""/>
    <s v="Marché Salomon"/>
    <s v="Marché Salomon"/>
    <s v="Marché Salomon"/>
    <s v="Milieu urbain"/>
    <s v="Enquête auprès d'un marchand"/>
    <s v="Homme"/>
    <s v="Détaillant mobile"/>
    <s v=""/>
    <s v=""/>
    <s v=""/>
    <s v=""/>
    <s v=""/>
    <s v=""/>
    <s v=""/>
    <s v=""/>
    <s v=""/>
    <s v=""/>
    <s v=""/>
    <s v=""/>
    <s v=""/>
    <s v=""/>
    <s v=""/>
    <n v="75"/>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mobile"/>
    <s v=""/>
    <s v=""/>
    <s v=""/>
    <s v=""/>
    <s v=""/>
    <s v=""/>
    <s v=""/>
    <s v=""/>
    <s v=""/>
    <n v="20"/>
    <s v=""/>
    <s v=""/>
    <s v=""/>
    <s v=""/>
    <s v=""/>
    <s v=""/>
  </r>
  <r>
    <x v="6"/>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s v="Femme"/>
    <s v=""/>
    <s v=""/>
    <s v=""/>
    <s v=""/>
    <s v=""/>
    <s v=""/>
    <s v=""/>
    <s v=""/>
    <s v=""/>
    <s v=""/>
    <s v=""/>
    <s v=""/>
    <s v=""/>
    <s v=""/>
    <s v=""/>
    <n v="4"/>
    <s v=""/>
  </r>
  <r>
    <x v="6"/>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s v="Homme"/>
    <s v=""/>
    <s v=""/>
    <s v=""/>
    <s v=""/>
    <s v=""/>
    <s v=""/>
    <s v=""/>
    <s v=""/>
    <s v=""/>
    <s v=""/>
    <s v=""/>
    <s v=""/>
    <s v=""/>
    <s v=""/>
    <s v=""/>
    <n v="10"/>
    <s v=""/>
  </r>
  <r>
    <x v="6"/>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s v="Homme"/>
    <s v=""/>
    <s v=""/>
    <s v=""/>
    <s v=""/>
    <s v=""/>
    <s v=""/>
    <s v=""/>
    <s v=""/>
    <s v=""/>
    <s v=""/>
    <s v=""/>
    <s v=""/>
    <s v=""/>
    <s v=""/>
    <s v=""/>
    <n v="5"/>
    <s v=""/>
  </r>
  <r>
    <x v="6"/>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s v="Homme"/>
    <s v=""/>
    <s v=""/>
    <s v=""/>
    <s v=""/>
    <s v=""/>
    <s v=""/>
    <s v=""/>
    <s v=""/>
    <s v=""/>
    <s v=""/>
    <s v=""/>
    <s v=""/>
    <s v=""/>
    <s v=""/>
    <s v=""/>
    <n v="5"/>
    <s v=""/>
  </r>
  <r>
    <x v="6"/>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mobile"/>
    <s v=""/>
    <s v=""/>
    <s v=""/>
    <s v=""/>
    <s v=""/>
    <s v=""/>
    <s v=""/>
    <s v=""/>
    <s v=""/>
    <s v=""/>
    <s v=""/>
    <s v=""/>
    <s v=""/>
    <s v=""/>
    <s v=""/>
    <s v=""/>
  </r>
  <r>
    <x v="5"/>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Homme"/>
    <s v=""/>
    <s v=""/>
    <s v=""/>
    <s v=""/>
    <s v=""/>
    <s v=""/>
    <s v=""/>
    <s v=""/>
    <s v=""/>
    <s v=""/>
    <s v=""/>
    <s v=""/>
    <s v=""/>
    <s v=""/>
    <s v=""/>
    <n v="10"/>
    <s v=""/>
  </r>
  <r>
    <x v="5"/>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Femme"/>
    <s v=""/>
    <s v=""/>
    <s v=""/>
    <s v=""/>
    <s v=""/>
    <s v=""/>
    <s v=""/>
    <s v=""/>
    <s v=""/>
    <s v=""/>
    <s v=""/>
    <s v=""/>
    <s v=""/>
    <s v=""/>
    <s v=""/>
    <n v="10"/>
    <s v=""/>
  </r>
  <r>
    <x v="5"/>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Femme"/>
    <s v=""/>
    <s v=""/>
    <s v=""/>
    <s v=""/>
    <s v=""/>
    <s v=""/>
    <s v=""/>
    <s v=""/>
    <s v=""/>
    <s v=""/>
    <s v=""/>
    <s v=""/>
    <s v=""/>
    <s v=""/>
    <s v=""/>
    <n v="10"/>
    <s v=""/>
  </r>
  <r>
    <x v="5"/>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Femme"/>
    <s v=""/>
    <s v=""/>
    <s v=""/>
    <s v=""/>
    <s v=""/>
    <s v=""/>
    <s v=""/>
    <s v=""/>
    <s v=""/>
    <s v=""/>
    <s v=""/>
    <s v=""/>
    <s v=""/>
    <s v=""/>
    <s v=""/>
    <n v="10"/>
    <s v=""/>
  </r>
  <r>
    <x v="5"/>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Femme"/>
    <s v=""/>
    <s v=""/>
    <s v=""/>
    <s v=""/>
    <s v=""/>
    <s v=""/>
    <s v=""/>
    <s v=""/>
    <s v=""/>
    <s v=""/>
    <s v=""/>
    <s v=""/>
    <s v=""/>
    <s v=""/>
    <s v=""/>
    <n v="12"/>
    <s v=""/>
  </r>
</pivotCacheRecords>
</file>

<file path=xl/pivotCache/pivotCacheRecords10.xml><?xml version="1.0" encoding="utf-8"?>
<pivotCacheRecords xmlns="http://schemas.openxmlformats.org/spreadsheetml/2006/main" xmlns:r="http://schemas.openxmlformats.org/officeDocument/2006/relationships" count="106">
  <r>
    <s v=""/>
    <s v="Non"/>
    <s v=""/>
    <s v=""/>
    <s v=""/>
    <s v=""/>
    <s v=""/>
    <s v=""/>
    <s v=""/>
    <s v=""/>
    <s v="Augmentation des prix"/>
    <n v="0"/>
    <n v="0"/>
    <n v="1"/>
    <n v="0"/>
    <n v="0"/>
    <n v="0"/>
    <n v="0"/>
    <n v="0"/>
    <s v=""/>
    <s v="Oui"/>
    <s v=""/>
    <s v=""/>
    <s v=""/>
    <s v=""/>
    <s v=""/>
    <s v=""/>
    <s v=""/>
    <s v=""/>
    <s v=""/>
    <s v=""/>
    <s v=""/>
    <s v=""/>
    <s v=""/>
    <s v=""/>
    <s v=""/>
    <s v=""/>
    <s v=""/>
    <s v=""/>
    <s v=""/>
    <s v=""/>
    <s v=""/>
    <s v=""/>
    <s v=""/>
    <s v=""/>
    <s v=""/>
    <s v=""/>
    <s v=""/>
    <s v=""/>
    <s v=""/>
    <s v=""/>
    <x v="0"/>
    <x v="0"/>
    <s v=""/>
    <s v=""/>
    <s v=""/>
    <s v=""/>
    <s v=""/>
    <s v=""/>
    <s v=""/>
    <s v=""/>
    <s v=""/>
    <s v=""/>
    <s v=""/>
  </r>
  <r>
    <s v="Oui"/>
    <s v="Non"/>
    <s v=""/>
    <s v=""/>
    <s v=""/>
    <s v=""/>
    <s v=""/>
    <s v=""/>
    <s v=""/>
    <s v=""/>
    <s v="Augmentation des prix Diminution du nombre de clients"/>
    <n v="0"/>
    <n v="1"/>
    <n v="1"/>
    <n v="0"/>
    <n v="0"/>
    <n v="0"/>
    <n v="0"/>
    <n v="0"/>
    <s v=""/>
    <s v="Oui"/>
    <s v=""/>
    <s v="Nourriture Charbon de bois"/>
    <n v="1"/>
    <n v="0"/>
    <n v="1"/>
    <n v="0"/>
    <s v=""/>
    <s v=""/>
    <s v=""/>
    <s v=""/>
    <s v=""/>
    <s v=""/>
    <s v=""/>
    <s v=""/>
    <s v=""/>
    <s v=""/>
    <s v=""/>
    <s v=""/>
    <s v=""/>
    <s v=""/>
    <s v=""/>
    <s v=""/>
    <s v=""/>
    <s v=""/>
    <s v=""/>
    <s v=""/>
    <s v=""/>
    <s v=""/>
    <s v=""/>
    <s v=""/>
    <x v="0"/>
    <x v="0"/>
    <s v=""/>
    <s v=""/>
    <s v=""/>
    <s v=""/>
    <s v=""/>
    <s v=""/>
    <s v=""/>
    <s v=""/>
    <s v=""/>
    <s v=""/>
    <s v=""/>
  </r>
  <r>
    <s v=""/>
    <s v="Non"/>
    <s v=""/>
    <s v=""/>
    <s v=""/>
    <s v=""/>
    <s v=""/>
    <s v=""/>
    <s v=""/>
    <s v=""/>
    <s v="Risques de vols ou pillages"/>
    <n v="1"/>
    <n v="0"/>
    <n v="0"/>
    <n v="0"/>
    <n v="0"/>
    <n v="0"/>
    <n v="0"/>
    <n v="0"/>
    <s v=""/>
    <s v="Non"/>
    <s v=""/>
    <s v=""/>
    <s v=""/>
    <s v=""/>
    <s v=""/>
    <s v=""/>
    <s v=""/>
    <s v=""/>
    <s v=""/>
    <s v=""/>
    <s v=""/>
    <s v=""/>
    <s v=""/>
    <s v=""/>
    <s v=""/>
    <s v=""/>
    <s v=""/>
    <s v=""/>
    <s v=""/>
    <s v=""/>
    <s v=""/>
    <s v=""/>
    <s v=""/>
    <s v=""/>
    <s v=""/>
    <s v=""/>
    <s v=""/>
    <s v=""/>
    <s v=""/>
    <s v=""/>
    <x v="0"/>
    <x v="0"/>
    <s v=""/>
    <s v=""/>
    <s v=""/>
    <s v=""/>
    <s v=""/>
    <s v=""/>
    <s v=""/>
    <s v=""/>
    <s v=""/>
    <s v=""/>
    <s v=""/>
  </r>
  <r>
    <s v=""/>
    <s v="Non"/>
    <s v=""/>
    <s v=""/>
    <s v=""/>
    <s v=""/>
    <s v=""/>
    <s v=""/>
    <s v=""/>
    <s v=""/>
    <s v="Risques de vols ou pillages"/>
    <n v="1"/>
    <n v="0"/>
    <n v="0"/>
    <n v="0"/>
    <n v="0"/>
    <n v="0"/>
    <n v="0"/>
    <n v="0"/>
    <s v=""/>
    <s v="Non"/>
    <s v=""/>
    <s v=""/>
    <s v=""/>
    <s v=""/>
    <s v=""/>
    <s v=""/>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n v="0"/>
    <s v=""/>
    <s v="NA"/>
    <s v="Non"/>
    <s v="Oui, chaque fois"/>
    <x v="1"/>
    <x v="0"/>
    <s v=""/>
    <s v=""/>
    <s v=""/>
    <s v=""/>
    <s v=""/>
    <s v=""/>
    <s v=""/>
    <s v=""/>
    <s v=""/>
    <s v=""/>
    <s v=""/>
  </r>
  <r>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n v="0"/>
    <s v=""/>
    <s v="NA"/>
    <s v="Non"/>
    <s v="Oui, parfois"/>
    <x v="1"/>
    <x v="0"/>
    <s v=""/>
    <s v=""/>
    <s v=""/>
    <s v=""/>
    <s v=""/>
    <s v=""/>
    <s v=""/>
    <s v=""/>
    <s v=""/>
    <s v=""/>
    <s v=""/>
  </r>
  <r>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n v="0"/>
    <s v=""/>
    <s v="NA"/>
    <s v="Non"/>
    <s v="Non, jamais."/>
    <x v="1"/>
    <x v="0"/>
    <s v=""/>
    <s v=""/>
    <s v=""/>
    <s v=""/>
    <s v=""/>
    <s v=""/>
    <s v=""/>
    <s v=""/>
    <s v=""/>
    <s v=""/>
    <s v=""/>
  </r>
  <r>
    <s v="Oui"/>
    <s v="Oui"/>
    <s v="Vols ou pillages"/>
    <n v="1"/>
    <n v="0"/>
    <n v="0"/>
    <n v="0"/>
    <n v="0"/>
    <n v="0"/>
    <s v=""/>
    <s v="Risques de vols ou pillages"/>
    <n v="1"/>
    <n v="0"/>
    <n v="0"/>
    <n v="0"/>
    <n v="0"/>
    <n v="0"/>
    <n v="0"/>
    <n v="0"/>
    <s v=""/>
    <s v="Oui"/>
    <s v=""/>
    <s v="Nourriture"/>
    <n v="1"/>
    <n v="0"/>
    <n v="0"/>
    <n v="0"/>
    <s v=""/>
    <s v=""/>
    <s v=""/>
    <s v=""/>
    <s v=""/>
    <s v=""/>
    <s v=""/>
    <s v=""/>
    <s v=""/>
    <s v=""/>
    <s v=""/>
    <s v=""/>
    <s v=""/>
    <s v=""/>
    <s v=""/>
    <s v=""/>
    <s v=""/>
    <s v=""/>
    <s v=""/>
    <s v=""/>
    <s v=""/>
    <s v=""/>
    <s v=""/>
    <s v=""/>
    <x v="0"/>
    <x v="0"/>
    <s v=""/>
    <s v=""/>
    <s v=""/>
    <s v=""/>
    <s v=""/>
    <s v=""/>
    <s v=""/>
    <s v=""/>
    <s v=""/>
    <s v=""/>
    <s v=""/>
  </r>
  <r>
    <s v=""/>
    <s v="Oui"/>
    <s v="Vols ou pillages"/>
    <n v="1"/>
    <n v="0"/>
    <n v="0"/>
    <n v="0"/>
    <n v="0"/>
    <n v="0"/>
    <s v=""/>
    <s v="Risques de vols ou pillages"/>
    <n v="1"/>
    <n v="0"/>
    <n v="0"/>
    <n v="0"/>
    <n v="0"/>
    <n v="0"/>
    <n v="0"/>
    <n v="0"/>
    <s v=""/>
    <s v="Oui"/>
    <s v=""/>
    <s v="Nourriture"/>
    <n v="1"/>
    <n v="0"/>
    <n v="0"/>
    <n v="0"/>
    <s v=""/>
    <s v=""/>
    <s v=""/>
    <s v=""/>
    <s v=""/>
    <s v=""/>
    <s v=""/>
    <s v=""/>
    <s v=""/>
    <s v=""/>
    <s v=""/>
    <s v=""/>
    <s v=""/>
    <s v=""/>
    <s v=""/>
    <s v=""/>
    <s v=""/>
    <s v=""/>
    <s v=""/>
    <s v=""/>
    <s v=""/>
    <s v=""/>
    <s v=""/>
    <s v=""/>
    <x v="0"/>
    <x v="0"/>
    <s v=""/>
    <s v=""/>
    <s v=""/>
    <s v=""/>
    <s v=""/>
    <s v=""/>
    <s v=""/>
    <s v=""/>
    <s v=""/>
    <s v=""/>
    <s v=""/>
  </r>
  <r>
    <s v=""/>
    <s v=""/>
    <s v=""/>
    <s v=""/>
    <s v=""/>
    <s v=""/>
    <s v=""/>
    <s v=""/>
    <s v=""/>
    <s v=""/>
    <s v=""/>
    <s v=""/>
    <s v=""/>
    <s v=""/>
    <s v=""/>
    <s v=""/>
    <s v=""/>
    <s v=""/>
    <s v=""/>
    <s v=""/>
    <s v=""/>
    <s v=""/>
    <s v=""/>
    <s v=""/>
    <s v=""/>
    <s v=""/>
    <s v=""/>
    <s v="Oui"/>
    <s v="Non, je ne vais jamais chercher de l'eau"/>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Moins de 15 min au total"/>
    <s v="petit bidon de 1 gallon (3,78 L)"/>
    <s v="1gal"/>
    <s v="bidon ki vo 1 galon (3,78L)"/>
    <s v=""/>
    <s v=""/>
    <s v=""/>
    <s v=""/>
    <s v=""/>
    <n v="0"/>
    <n v="0"/>
    <s v=""/>
    <s v="NA"/>
    <s v="Non"/>
    <s v="Oui, parfois"/>
    <x v="2"/>
    <x v="1"/>
    <n v="0"/>
    <n v="0"/>
    <n v="0"/>
    <n v="1"/>
    <n v="0"/>
    <n v="0"/>
    <n v="0"/>
    <n v="0"/>
    <n v="0"/>
    <n v="0"/>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50"/>
    <n v="10"/>
    <s v=""/>
    <s v="NA"/>
    <s v="Oui"/>
    <s v=""/>
    <x v="2"/>
    <x v="2"/>
    <n v="0"/>
    <n v="1"/>
    <n v="0"/>
    <n v="0"/>
    <n v="0"/>
    <n v="0"/>
    <n v="0"/>
    <n v="0"/>
    <n v="0"/>
    <n v="1"/>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25"/>
    <n v="25"/>
    <s v=""/>
    <s v="NA"/>
    <s v="Oui"/>
    <s v=""/>
    <x v="2"/>
    <x v="3"/>
    <n v="0"/>
    <n v="1"/>
    <n v="0"/>
    <n v="0"/>
    <n v="0"/>
    <n v="0"/>
    <n v="0"/>
    <n v="0"/>
    <n v="1"/>
    <n v="0"/>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n v="12"/>
    <s v=""/>
    <s v="NA"/>
    <s v="Oui"/>
    <s v=""/>
    <x v="2"/>
    <x v="2"/>
    <n v="0"/>
    <n v="1"/>
    <n v="0"/>
    <n v="0"/>
    <n v="0"/>
    <n v="0"/>
    <n v="0"/>
    <n v="0"/>
    <n v="0"/>
    <n v="1"/>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75"/>
    <n v="15"/>
    <s v=""/>
    <s v="NA"/>
    <s v="Oui"/>
    <s v=""/>
    <x v="2"/>
    <x v="4"/>
    <n v="0"/>
    <n v="0"/>
    <n v="0"/>
    <n v="0"/>
    <n v="0"/>
    <n v="0"/>
    <n v="0"/>
    <n v="0"/>
    <n v="0"/>
    <n v="1"/>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25"/>
    <n v="25"/>
    <s v=""/>
    <s v="NA"/>
    <s v="Oui"/>
    <s v=""/>
    <x v="2"/>
    <x v="5"/>
    <n v="0"/>
    <n v="1"/>
    <n v="0"/>
    <n v="0"/>
    <n v="0"/>
    <n v="0"/>
    <n v="0"/>
    <n v="0"/>
    <n v="0"/>
    <n v="0"/>
    <n v="0"/>
  </r>
  <r>
    <s v=""/>
    <s v="Oui"/>
    <s v="Affrontements ou violences"/>
    <n v="0"/>
    <n v="1"/>
    <n v="0"/>
    <n v="0"/>
    <n v="0"/>
    <n v="0"/>
    <s v=""/>
    <s v="Risques de vols ou pillages"/>
    <n v="1"/>
    <n v="0"/>
    <n v="0"/>
    <n v="0"/>
    <n v="0"/>
    <n v="0"/>
    <n v="0"/>
    <n v="0"/>
    <s v=""/>
    <s v="Oui"/>
    <s v=""/>
    <s v="Nourriture"/>
    <n v="1"/>
    <n v="0"/>
    <n v="0"/>
    <n v="0"/>
    <s v=""/>
    <s v=""/>
    <s v=""/>
    <s v=""/>
    <s v=""/>
    <s v=""/>
    <s v=""/>
    <s v=""/>
    <s v=""/>
    <s v=""/>
    <s v=""/>
    <s v=""/>
    <s v=""/>
    <s v=""/>
    <s v=""/>
    <s v=""/>
    <s v=""/>
    <s v=""/>
    <s v=""/>
    <s v=""/>
    <s v=""/>
    <s v=""/>
    <s v=""/>
    <s v=""/>
    <x v="0"/>
    <x v="0"/>
    <s v=""/>
    <s v=""/>
    <s v=""/>
    <s v=""/>
    <s v=""/>
    <s v=""/>
    <s v=""/>
    <s v=""/>
    <s v=""/>
    <s v=""/>
    <s v=""/>
  </r>
  <r>
    <s v=""/>
    <s v="Oui"/>
    <s v="Vols ou pillages Affrontements ou violences"/>
    <n v="1"/>
    <n v="1"/>
    <n v="0"/>
    <n v="0"/>
    <n v="0"/>
    <n v="0"/>
    <s v=""/>
    <s v="Risques de vols ou pillages"/>
    <n v="1"/>
    <n v="0"/>
    <n v="0"/>
    <n v="0"/>
    <n v="0"/>
    <n v="0"/>
    <n v="0"/>
    <n v="0"/>
    <s v=""/>
    <s v="Oui"/>
    <s v=""/>
    <s v="Nourriture"/>
    <n v="1"/>
    <n v="0"/>
    <n v="0"/>
    <n v="0"/>
    <s v=""/>
    <s v=""/>
    <s v=""/>
    <s v=""/>
    <s v=""/>
    <s v=""/>
    <s v=""/>
    <s v=""/>
    <s v=""/>
    <s v=""/>
    <s v=""/>
    <s v=""/>
    <s v=""/>
    <s v=""/>
    <s v=""/>
    <s v=""/>
    <s v=""/>
    <s v=""/>
    <s v=""/>
    <s v=""/>
    <s v=""/>
    <s v=""/>
    <s v=""/>
    <s v=""/>
    <x v="0"/>
    <x v="0"/>
    <s v=""/>
    <s v=""/>
    <s v=""/>
    <s v=""/>
    <s v=""/>
    <s v=""/>
    <s v=""/>
    <s v=""/>
    <s v=""/>
    <s v=""/>
    <s v=""/>
  </r>
  <r>
    <s v=""/>
    <s v="Oui"/>
    <s v="Affrontements ou violences"/>
    <n v="0"/>
    <n v="1"/>
    <n v="0"/>
    <n v="0"/>
    <n v="0"/>
    <n v="0"/>
    <s v=""/>
    <s v="Risques de vols ou pillages"/>
    <n v="1"/>
    <n v="0"/>
    <n v="0"/>
    <n v="0"/>
    <n v="0"/>
    <n v="0"/>
    <n v="0"/>
    <n v="0"/>
    <s v=""/>
    <s v="Oui"/>
    <s v=""/>
    <s v="Produits d'hygiène et assainissement"/>
    <n v="0"/>
    <n v="1"/>
    <n v="0"/>
    <n v="0"/>
    <s v=""/>
    <s v=""/>
    <s v=""/>
    <s v=""/>
    <s v=""/>
    <s v=""/>
    <s v=""/>
    <s v=""/>
    <s v=""/>
    <s v=""/>
    <s v=""/>
    <s v=""/>
    <s v=""/>
    <s v=""/>
    <s v=""/>
    <s v=""/>
    <s v=""/>
    <s v=""/>
    <s v=""/>
    <s v=""/>
    <s v=""/>
    <s v=""/>
    <s v=""/>
    <s v=""/>
    <x v="0"/>
    <x v="0"/>
    <s v=""/>
    <s v=""/>
    <s v=""/>
    <s v=""/>
    <s v=""/>
    <s v=""/>
    <s v=""/>
    <s v=""/>
    <s v=""/>
    <s v=""/>
    <s v=""/>
  </r>
  <r>
    <s v=""/>
    <s v="Oui"/>
    <s v="Affrontements ou violences"/>
    <n v="0"/>
    <n v="1"/>
    <n v="0"/>
    <n v="0"/>
    <n v="0"/>
    <n v="0"/>
    <s v=""/>
    <s v="Risques de vols ou pillages"/>
    <n v="1"/>
    <n v="0"/>
    <n v="0"/>
    <n v="0"/>
    <n v="0"/>
    <n v="0"/>
    <n v="0"/>
    <n v="0"/>
    <s v=""/>
    <s v="Oui"/>
    <s v=""/>
    <s v="Nourriture"/>
    <n v="1"/>
    <n v="0"/>
    <n v="0"/>
    <n v="0"/>
    <s v=""/>
    <s v=""/>
    <s v=""/>
    <s v=""/>
    <s v=""/>
    <s v=""/>
    <s v=""/>
    <s v=""/>
    <s v=""/>
    <s v=""/>
    <s v=""/>
    <s v=""/>
    <s v=""/>
    <s v=""/>
    <s v=""/>
    <s v=""/>
    <s v=""/>
    <s v=""/>
    <s v=""/>
    <s v=""/>
    <s v=""/>
    <s v=""/>
    <s v=""/>
    <s v=""/>
    <x v="0"/>
    <x v="0"/>
    <s v=""/>
    <s v=""/>
    <s v=""/>
    <s v=""/>
    <s v=""/>
    <s v=""/>
    <s v=""/>
    <s v=""/>
    <s v=""/>
    <s v=""/>
    <s v=""/>
  </r>
  <r>
    <s v=""/>
    <s v="Oui"/>
    <s v="Affrontements ou violences"/>
    <n v="0"/>
    <n v="1"/>
    <n v="0"/>
    <n v="0"/>
    <n v="0"/>
    <n v="0"/>
    <s v=""/>
    <s v="Risques de vols ou pillages"/>
    <n v="1"/>
    <n v="0"/>
    <n v="0"/>
    <n v="0"/>
    <n v="0"/>
    <n v="0"/>
    <n v="0"/>
    <n v="0"/>
    <s v=""/>
    <s v="Oui"/>
    <s v=""/>
    <s v="Nourriture"/>
    <n v="1"/>
    <n v="0"/>
    <n v="0"/>
    <n v="0"/>
    <s v=""/>
    <s v=""/>
    <s v=""/>
    <s v=""/>
    <s v=""/>
    <s v=""/>
    <s v=""/>
    <s v=""/>
    <s v=""/>
    <s v=""/>
    <s v=""/>
    <s v=""/>
    <s v=""/>
    <s v=""/>
    <s v=""/>
    <s v=""/>
    <s v=""/>
    <s v=""/>
    <s v=""/>
    <s v=""/>
    <s v=""/>
    <s v=""/>
    <s v=""/>
    <s v=""/>
    <x v="0"/>
    <x v="0"/>
    <s v=""/>
    <s v=""/>
    <s v=""/>
    <s v=""/>
    <s v=""/>
    <s v=""/>
    <s v=""/>
    <s v=""/>
    <s v=""/>
    <s v=""/>
    <s v=""/>
  </r>
  <r>
    <s v=""/>
    <s v="Oui"/>
    <s v="Vols ou pillages"/>
    <n v="1"/>
    <n v="0"/>
    <n v="0"/>
    <n v="0"/>
    <n v="0"/>
    <n v="0"/>
    <s v=""/>
    <s v="Risques de vols ou pillages"/>
    <n v="1"/>
    <n v="0"/>
    <n v="0"/>
    <n v="0"/>
    <n v="0"/>
    <n v="0"/>
    <n v="0"/>
    <n v="0"/>
    <s v=""/>
    <s v="Oui"/>
    <s v=""/>
    <s v="Produits d'hygiène et assainissement"/>
    <n v="0"/>
    <n v="1"/>
    <n v="0"/>
    <n v="0"/>
    <s v=""/>
    <s v=""/>
    <s v=""/>
    <s v=""/>
    <s v=""/>
    <s v=""/>
    <s v=""/>
    <s v=""/>
    <s v=""/>
    <s v=""/>
    <s v=""/>
    <s v=""/>
    <s v=""/>
    <s v=""/>
    <s v=""/>
    <s v=""/>
    <s v=""/>
    <s v=""/>
    <s v=""/>
    <s v=""/>
    <s v=""/>
    <s v=""/>
    <s v=""/>
    <s v=""/>
    <x v="0"/>
    <x v="0"/>
    <s v=""/>
    <s v=""/>
    <s v=""/>
    <s v=""/>
    <s v=""/>
    <s v=""/>
    <s v=""/>
    <s v=""/>
    <s v=""/>
    <s v=""/>
    <s v=""/>
  </r>
  <r>
    <s v=""/>
    <s v="Oui"/>
    <s v="Affrontements ou violences"/>
    <n v="0"/>
    <n v="1"/>
    <n v="0"/>
    <n v="0"/>
    <n v="0"/>
    <n v="0"/>
    <s v=""/>
    <s v="Risques de vols ou pillages"/>
    <n v="1"/>
    <n v="0"/>
    <n v="0"/>
    <n v="0"/>
    <n v="0"/>
    <n v="0"/>
    <n v="0"/>
    <n v="0"/>
    <s v=""/>
    <s v="Oui"/>
    <s v=""/>
    <s v="Produits d'hygiène et assainissement"/>
    <n v="0"/>
    <n v="1"/>
    <n v="0"/>
    <n v="0"/>
    <s v=""/>
    <s v=""/>
    <s v=""/>
    <s v=""/>
    <s v=""/>
    <s v=""/>
    <s v=""/>
    <s v=""/>
    <s v=""/>
    <s v=""/>
    <s v=""/>
    <s v=""/>
    <s v=""/>
    <s v=""/>
    <s v=""/>
    <s v=""/>
    <s v=""/>
    <s v=""/>
    <s v=""/>
    <s v=""/>
    <s v=""/>
    <s v=""/>
    <s v=""/>
    <s v=""/>
    <x v="0"/>
    <x v="0"/>
    <s v=""/>
    <s v=""/>
    <s v=""/>
    <s v=""/>
    <s v=""/>
    <s v=""/>
    <s v=""/>
    <s v=""/>
    <s v=""/>
    <s v=""/>
    <s v=""/>
  </r>
  <r>
    <s v=""/>
    <s v="Oui"/>
    <s v="Manifestations"/>
    <n v="0"/>
    <n v="0"/>
    <n v="1"/>
    <n v="0"/>
    <n v="0"/>
    <n v="0"/>
    <s v=""/>
    <s v="Augmentation des prix"/>
    <n v="0"/>
    <n v="0"/>
    <n v="1"/>
    <n v="0"/>
    <n v="0"/>
    <n v="0"/>
    <n v="0"/>
    <n v="0"/>
    <s v=""/>
    <s v="Oui"/>
    <s v=""/>
    <s v="Produits d'hygiène et assainissement"/>
    <n v="0"/>
    <n v="1"/>
    <n v="0"/>
    <n v="0"/>
    <s v=""/>
    <s v=""/>
    <s v=""/>
    <s v=""/>
    <s v=""/>
    <s v=""/>
    <s v=""/>
    <s v=""/>
    <s v=""/>
    <s v=""/>
    <s v=""/>
    <s v=""/>
    <s v=""/>
    <s v=""/>
    <s v=""/>
    <s v=""/>
    <s v=""/>
    <s v=""/>
    <s v=""/>
    <s v=""/>
    <s v=""/>
    <s v=""/>
    <s v=""/>
    <s v=""/>
    <x v="0"/>
    <x v="0"/>
    <s v=""/>
    <s v=""/>
    <s v=""/>
    <s v=""/>
    <s v=""/>
    <s v=""/>
    <s v=""/>
    <s v=""/>
    <s v=""/>
    <s v=""/>
    <s v=""/>
  </r>
  <r>
    <s v=""/>
    <s v="Oui"/>
    <s v="Manifestations"/>
    <n v="0"/>
    <n v="0"/>
    <n v="1"/>
    <n v="0"/>
    <n v="0"/>
    <n v="0"/>
    <s v=""/>
    <s v="Augmentation des prix"/>
    <n v="0"/>
    <n v="0"/>
    <n v="1"/>
    <n v="0"/>
    <n v="0"/>
    <n v="0"/>
    <n v="0"/>
    <n v="0"/>
    <s v=""/>
    <s v="Oui"/>
    <s v=""/>
    <s v="Produits d'hygiène et assainissement"/>
    <n v="0"/>
    <n v="1"/>
    <n v="0"/>
    <n v="0"/>
    <s v=""/>
    <s v=""/>
    <s v=""/>
    <s v=""/>
    <s v=""/>
    <s v=""/>
    <s v=""/>
    <s v=""/>
    <s v=""/>
    <s v=""/>
    <s v=""/>
    <s v=""/>
    <s v=""/>
    <s v=""/>
    <s v=""/>
    <s v=""/>
    <s v=""/>
    <s v=""/>
    <s v=""/>
    <s v=""/>
    <s v=""/>
    <s v=""/>
    <s v=""/>
    <s v=""/>
    <x v="0"/>
    <x v="0"/>
    <s v=""/>
    <s v=""/>
    <s v=""/>
    <s v=""/>
    <s v=""/>
    <s v=""/>
    <s v=""/>
    <s v=""/>
    <s v=""/>
    <s v=""/>
    <s v=""/>
  </r>
  <r>
    <s v=""/>
    <s v="Oui"/>
    <s v="Vols ou pillages Manifestations"/>
    <n v="1"/>
    <n v="0"/>
    <n v="1"/>
    <n v="0"/>
    <n v="0"/>
    <n v="0"/>
    <s v=""/>
    <s v="Augmentation des prix Difficultés pour se réapprovisionner en marchandises"/>
    <n v="0"/>
    <n v="0"/>
    <n v="1"/>
    <n v="1"/>
    <n v="0"/>
    <n v="0"/>
    <n v="0"/>
    <n v="0"/>
    <s v=""/>
    <s v="Oui"/>
    <s v=""/>
    <s v="Produits d'hygiène et assainissement"/>
    <n v="0"/>
    <n v="1"/>
    <n v="0"/>
    <n v="0"/>
    <s v=""/>
    <s v=""/>
    <s v=""/>
    <s v=""/>
    <s v=""/>
    <s v=""/>
    <s v=""/>
    <s v=""/>
    <s v=""/>
    <s v=""/>
    <s v=""/>
    <s v=""/>
    <s v=""/>
    <s v=""/>
    <s v=""/>
    <s v=""/>
    <s v=""/>
    <s v=""/>
    <s v=""/>
    <s v=""/>
    <s v=""/>
    <s v=""/>
    <s v=""/>
    <s v=""/>
    <x v="0"/>
    <x v="0"/>
    <s v=""/>
    <s v=""/>
    <s v=""/>
    <s v=""/>
    <s v=""/>
    <s v=""/>
    <s v=""/>
    <s v=""/>
    <s v=""/>
    <s v=""/>
    <s v=""/>
  </r>
  <r>
    <s v="Oui"/>
    <s v="Oui"/>
    <s v="Manifestations"/>
    <n v="0"/>
    <n v="0"/>
    <n v="1"/>
    <n v="0"/>
    <n v="0"/>
    <n v="0"/>
    <s v=""/>
    <s v="Augmentation des prix"/>
    <n v="0"/>
    <n v="0"/>
    <n v="1"/>
    <n v="0"/>
    <n v="0"/>
    <n v="0"/>
    <n v="0"/>
    <n v="0"/>
    <s v=""/>
    <s v="Oui"/>
    <s v=""/>
    <s v="Charbon de bois"/>
    <n v="0"/>
    <n v="0"/>
    <n v="1"/>
    <n v="0"/>
    <s v=""/>
    <s v=""/>
    <s v=""/>
    <s v=""/>
    <s v=""/>
    <s v=""/>
    <s v=""/>
    <s v=""/>
    <s v=""/>
    <s v=""/>
    <s v=""/>
    <s v=""/>
    <s v=""/>
    <s v=""/>
    <s v=""/>
    <s v=""/>
    <s v=""/>
    <s v=""/>
    <s v=""/>
    <s v=""/>
    <s v=""/>
    <s v=""/>
    <s v=""/>
    <s v=""/>
    <x v="0"/>
    <x v="0"/>
    <s v=""/>
    <s v=""/>
    <s v=""/>
    <s v=""/>
    <s v=""/>
    <s v=""/>
    <s v=""/>
    <s v=""/>
    <s v=""/>
    <s v=""/>
    <s v=""/>
  </r>
  <r>
    <s v="Non"/>
    <s v="Oui"/>
    <s v="Manifestations Vols ou pillages"/>
    <n v="1"/>
    <n v="0"/>
    <n v="1"/>
    <n v="0"/>
    <n v="0"/>
    <n v="0"/>
    <s v=""/>
    <s v="Augmentation des prix"/>
    <n v="0"/>
    <n v="0"/>
    <n v="1"/>
    <n v="0"/>
    <n v="0"/>
    <n v="0"/>
    <n v="0"/>
    <n v="0"/>
    <s v=""/>
    <s v="Oui"/>
    <s v=""/>
    <s v="Charbon de bois"/>
    <n v="0"/>
    <n v="0"/>
    <n v="1"/>
    <n v="0"/>
    <s v=""/>
    <s v=""/>
    <s v=""/>
    <s v=""/>
    <s v=""/>
    <s v=""/>
    <s v=""/>
    <s v=""/>
    <s v=""/>
    <s v=""/>
    <s v=""/>
    <s v=""/>
    <s v=""/>
    <s v=""/>
    <s v=""/>
    <s v=""/>
    <s v=""/>
    <s v=""/>
    <s v=""/>
    <s v=""/>
    <s v=""/>
    <s v=""/>
    <s v=""/>
    <s v=""/>
    <x v="0"/>
    <x v="0"/>
    <s v=""/>
    <s v=""/>
    <s v=""/>
    <s v=""/>
    <s v=""/>
    <s v=""/>
    <s v=""/>
    <s v=""/>
    <s v=""/>
    <s v=""/>
    <s v=""/>
  </r>
  <r>
    <s v="Oui"/>
    <s v="Oui"/>
    <s v="Manifestations Vols ou pillages"/>
    <n v="1"/>
    <n v="0"/>
    <n v="1"/>
    <n v="0"/>
    <n v="0"/>
    <n v="0"/>
    <s v=""/>
    <s v="Augmentation des prix"/>
    <n v="0"/>
    <n v="0"/>
    <n v="1"/>
    <n v="0"/>
    <n v="0"/>
    <n v="0"/>
    <n v="0"/>
    <n v="0"/>
    <s v=""/>
    <s v="Oui"/>
    <s v=""/>
    <s v="Charbon de bois"/>
    <n v="0"/>
    <n v="0"/>
    <n v="1"/>
    <n v="0"/>
    <s v=""/>
    <s v=""/>
    <s v=""/>
    <s v=""/>
    <s v=""/>
    <s v=""/>
    <s v=""/>
    <s v=""/>
    <s v=""/>
    <s v=""/>
    <s v=""/>
    <s v=""/>
    <s v=""/>
    <s v=""/>
    <s v=""/>
    <s v=""/>
    <s v=""/>
    <s v=""/>
    <s v=""/>
    <s v=""/>
    <s v=""/>
    <s v=""/>
    <s v=""/>
    <s v=""/>
    <x v="0"/>
    <x v="0"/>
    <s v=""/>
    <s v=""/>
    <s v=""/>
    <s v=""/>
    <s v=""/>
    <s v=""/>
    <s v=""/>
    <s v=""/>
    <s v=""/>
    <s v=""/>
    <s v=""/>
  </r>
  <r>
    <s v=""/>
    <s v="Oui"/>
    <s v="Vols ou pillages Manifestations Fermeture / Hibernation pour cause de troubles politiques"/>
    <n v="1"/>
    <n v="0"/>
    <n v="1"/>
    <n v="1"/>
    <n v="0"/>
    <n v="0"/>
    <s v=""/>
    <s v="Augmentation des prix"/>
    <n v="0"/>
    <n v="0"/>
    <n v="1"/>
    <n v="0"/>
    <n v="0"/>
    <n v="0"/>
    <n v="0"/>
    <n v="0"/>
    <s v=""/>
    <s v="Oui"/>
    <s v=""/>
    <s v="Nourriture"/>
    <n v="1"/>
    <n v="0"/>
    <n v="0"/>
    <n v="0"/>
    <s v=""/>
    <s v=""/>
    <s v=""/>
    <s v=""/>
    <s v=""/>
    <s v=""/>
    <s v=""/>
    <s v=""/>
    <s v=""/>
    <s v=""/>
    <s v=""/>
    <s v=""/>
    <s v=""/>
    <s v=""/>
    <s v=""/>
    <s v=""/>
    <s v=""/>
    <s v=""/>
    <s v=""/>
    <s v=""/>
    <s v=""/>
    <s v=""/>
    <s v=""/>
    <s v=""/>
    <x v="0"/>
    <x v="0"/>
    <s v=""/>
    <s v=""/>
    <s v=""/>
    <s v=""/>
    <s v=""/>
    <s v=""/>
    <s v=""/>
    <s v=""/>
    <s v=""/>
    <s v=""/>
    <s v=""/>
  </r>
  <r>
    <s v=""/>
    <s v="Oui"/>
    <s v="Manifestations"/>
    <n v="0"/>
    <n v="0"/>
    <n v="1"/>
    <n v="0"/>
    <n v="0"/>
    <n v="0"/>
    <s v=""/>
    <s v="Augmentation des prix Difficultés pour se réapprovisionner en marchandises"/>
    <n v="0"/>
    <n v="0"/>
    <n v="1"/>
    <n v="1"/>
    <n v="0"/>
    <n v="0"/>
    <n v="0"/>
    <n v="0"/>
    <s v=""/>
    <s v="Oui"/>
    <s v=""/>
    <s v="Nourriture"/>
    <n v="1"/>
    <n v="0"/>
    <n v="0"/>
    <n v="0"/>
    <s v=""/>
    <s v=""/>
    <s v=""/>
    <s v=""/>
    <s v=""/>
    <s v=""/>
    <s v=""/>
    <s v=""/>
    <s v=""/>
    <s v=""/>
    <s v=""/>
    <s v=""/>
    <s v=""/>
    <s v=""/>
    <s v=""/>
    <s v=""/>
    <s v=""/>
    <s v=""/>
    <s v=""/>
    <s v=""/>
    <s v=""/>
    <s v=""/>
    <s v=""/>
    <s v=""/>
    <x v="0"/>
    <x v="0"/>
    <s v=""/>
    <s v=""/>
    <s v=""/>
    <s v=""/>
    <s v=""/>
    <s v=""/>
    <s v=""/>
    <s v=""/>
    <s v=""/>
    <s v=""/>
    <s v=""/>
  </r>
  <r>
    <s v=""/>
    <s v="Non"/>
    <s v=""/>
    <s v=""/>
    <s v=""/>
    <s v=""/>
    <s v=""/>
    <s v=""/>
    <s v=""/>
    <s v=""/>
    <s v="Aucune préoccupation particulière"/>
    <n v="0"/>
    <n v="0"/>
    <n v="0"/>
    <n v="0"/>
    <n v="0"/>
    <n v="1"/>
    <n v="0"/>
    <n v="0"/>
    <s v=""/>
    <s v="Non"/>
    <s v=""/>
    <s v=""/>
    <s v=""/>
    <s v=""/>
    <s v=""/>
    <s v=""/>
    <s v=""/>
    <s v=""/>
    <s v=""/>
    <s v=""/>
    <s v=""/>
    <s v=""/>
    <s v=""/>
    <s v=""/>
    <s v=""/>
    <s v=""/>
    <s v=""/>
    <s v=""/>
    <s v=""/>
    <s v=""/>
    <s v=""/>
    <s v=""/>
    <s v=""/>
    <s v=""/>
    <s v=""/>
    <s v=""/>
    <s v=""/>
    <s v=""/>
    <s v=""/>
    <s v=""/>
    <x v="0"/>
    <x v="0"/>
    <s v=""/>
    <s v=""/>
    <s v=""/>
    <s v=""/>
    <s v=""/>
    <s v=""/>
    <s v=""/>
    <s v=""/>
    <s v=""/>
    <s v=""/>
    <s v=""/>
  </r>
  <r>
    <s v="Oui"/>
    <s v="Oui"/>
    <s v="Manifestations"/>
    <n v="0"/>
    <n v="0"/>
    <n v="1"/>
    <n v="0"/>
    <n v="0"/>
    <n v="0"/>
    <s v=""/>
    <s v="Augmentation des prix"/>
    <n v="0"/>
    <n v="0"/>
    <n v="1"/>
    <n v="0"/>
    <n v="0"/>
    <n v="0"/>
    <n v="0"/>
    <n v="0"/>
    <s v=""/>
    <s v="Oui"/>
    <s v=""/>
    <s v=""/>
    <s v=""/>
    <s v=""/>
    <s v=""/>
    <s v=""/>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branchement chez un voisin"/>
    <s v=""/>
    <s v="voisin"/>
    <s v="kay yon vwazen"/>
    <s v="kay yon vwazen"/>
    <s v="C'est le moins cher"/>
    <s v=""/>
    <s v="Entre 15 min et 30 min au total"/>
    <s v="gros bidon de 5 gallons (18,9 L)"/>
    <s v="5gal"/>
    <s v="bidon ki vo 5 galon (18,9L)"/>
    <s v=""/>
    <s v=""/>
    <s v=""/>
    <s v=""/>
    <s v=""/>
    <n v="7"/>
    <n v="1.4"/>
    <s v=""/>
    <s v="NA"/>
    <s v="Non"/>
    <s v="Oui, parfois"/>
    <x v="2"/>
    <x v="1"/>
    <n v="0"/>
    <n v="0"/>
    <n v="0"/>
    <n v="1"/>
    <n v="0"/>
    <n v="0"/>
    <n v="0"/>
    <n v="0"/>
    <n v="0"/>
    <n v="0"/>
    <n v="0"/>
  </r>
  <r>
    <s v=""/>
    <s v=""/>
    <s v=""/>
    <s v=""/>
    <s v=""/>
    <s v=""/>
    <s v=""/>
    <s v=""/>
    <s v=""/>
    <s v=""/>
    <s v=""/>
    <s v=""/>
    <s v=""/>
    <s v=""/>
    <s v=""/>
    <s v=""/>
    <s v=""/>
    <s v=""/>
    <s v=""/>
    <s v=""/>
    <s v=""/>
    <s v=""/>
    <s v=""/>
    <s v=""/>
    <s v=""/>
    <s v=""/>
    <s v=""/>
    <s v="Oui"/>
    <s v="Non, je ne vais jamais chercher de l'eau"/>
    <s v=""/>
    <s v=""/>
    <s v=""/>
    <s v=""/>
    <s v=""/>
    <s v=""/>
    <s v=""/>
    <s v=""/>
    <s v=""/>
    <s v=""/>
    <s v=""/>
    <s v=""/>
    <s v=""/>
    <s v=""/>
    <s v=""/>
    <s v=""/>
    <s v=""/>
    <s v=""/>
    <s v=""/>
    <s v=""/>
    <s v=""/>
    <s v=""/>
    <x v="0"/>
    <x v="0"/>
    <s v=""/>
    <s v=""/>
    <s v=""/>
    <s v=""/>
    <s v=""/>
    <s v=""/>
    <s v=""/>
    <s v=""/>
    <s v=""/>
    <s v=""/>
    <s v=""/>
  </r>
  <r>
    <s v=""/>
    <s v=""/>
    <s v=""/>
    <s v=""/>
    <s v=""/>
    <s v=""/>
    <s v=""/>
    <s v=""/>
    <s v=""/>
    <s v=""/>
    <s v=""/>
    <s v=""/>
    <s v=""/>
    <s v=""/>
    <s v=""/>
    <s v=""/>
    <s v=""/>
    <s v=""/>
    <s v=""/>
    <s v=""/>
    <s v=""/>
    <s v=""/>
    <s v=""/>
    <s v=""/>
    <s v=""/>
    <s v=""/>
    <s v=""/>
    <s v="Oui"/>
    <s v="Non, je ne vais jamais chercher de l'eau"/>
    <s v=""/>
    <s v=""/>
    <s v=""/>
    <s v=""/>
    <s v=""/>
    <s v=""/>
    <s v=""/>
    <s v=""/>
    <s v=""/>
    <s v=""/>
    <s v=""/>
    <s v=""/>
    <s v=""/>
    <s v=""/>
    <s v=""/>
    <s v=""/>
    <s v=""/>
    <s v=""/>
    <s v=""/>
    <s v=""/>
    <s v=""/>
    <s v=""/>
    <x v="0"/>
    <x v="0"/>
    <s v=""/>
    <s v=""/>
    <s v=""/>
    <s v=""/>
    <s v=""/>
    <s v=""/>
    <s v=""/>
    <s v=""/>
    <s v=""/>
    <s v=""/>
    <s v=""/>
  </r>
  <r>
    <s v=""/>
    <s v="Oui"/>
    <s v="Manifestations"/>
    <n v="0"/>
    <n v="0"/>
    <n v="1"/>
    <n v="0"/>
    <n v="0"/>
    <n v="0"/>
    <s v=""/>
    <s v="Risques de vols ou pillages"/>
    <n v="1"/>
    <n v="0"/>
    <n v="0"/>
    <n v="0"/>
    <n v="0"/>
    <n v="0"/>
    <n v="0"/>
    <n v="0"/>
    <s v=""/>
    <s v="Oui"/>
    <s v=""/>
    <s v="Nourriture"/>
    <n v="1"/>
    <n v="0"/>
    <n v="0"/>
    <n v="0"/>
    <s v=""/>
    <s v=""/>
    <s v=""/>
    <s v=""/>
    <s v=""/>
    <s v=""/>
    <s v=""/>
    <s v=""/>
    <s v=""/>
    <s v=""/>
    <s v=""/>
    <s v=""/>
    <s v=""/>
    <s v=""/>
    <s v=""/>
    <s v=""/>
    <s v=""/>
    <s v=""/>
    <s v=""/>
    <s v=""/>
    <s v=""/>
    <s v=""/>
    <s v=""/>
    <s v=""/>
    <x v="0"/>
    <x v="0"/>
    <s v=""/>
    <s v=""/>
    <s v=""/>
    <s v=""/>
    <s v=""/>
    <s v=""/>
    <s v=""/>
    <s v=""/>
    <s v=""/>
    <s v=""/>
    <s v=""/>
  </r>
  <r>
    <s v=""/>
    <s v="Non"/>
    <s v=""/>
    <s v=""/>
    <s v=""/>
    <s v=""/>
    <s v=""/>
    <s v=""/>
    <s v=""/>
    <s v=""/>
    <s v="Diminution du nombre de clients"/>
    <n v="0"/>
    <n v="1"/>
    <n v="0"/>
    <n v="0"/>
    <n v="0"/>
    <n v="0"/>
    <n v="0"/>
    <n v="0"/>
    <s v=""/>
    <s v="Non"/>
    <s v=""/>
    <s v=""/>
    <s v=""/>
    <s v=""/>
    <s v=""/>
    <s v=""/>
    <s v=""/>
    <s v=""/>
    <s v=""/>
    <s v=""/>
    <s v=""/>
    <s v=""/>
    <s v=""/>
    <s v=""/>
    <s v=""/>
    <s v=""/>
    <s v=""/>
    <s v=""/>
    <s v=""/>
    <s v=""/>
    <s v=""/>
    <s v=""/>
    <s v=""/>
    <s v=""/>
    <s v=""/>
    <s v=""/>
    <s v=""/>
    <s v=""/>
    <s v=""/>
    <s v=""/>
    <x v="0"/>
    <x v="0"/>
    <s v=""/>
    <s v=""/>
    <s v=""/>
    <s v=""/>
    <s v=""/>
    <s v=""/>
    <s v=""/>
    <s v=""/>
    <s v=""/>
    <s v=""/>
    <s v=""/>
  </r>
  <r>
    <s v=""/>
    <s v="Non"/>
    <s v=""/>
    <s v=""/>
    <s v=""/>
    <s v=""/>
    <s v=""/>
    <s v=""/>
    <s v=""/>
    <s v=""/>
    <s v="Augmentation des prix Diminution du nombre de clients"/>
    <n v="0"/>
    <n v="1"/>
    <n v="1"/>
    <n v="0"/>
    <n v="0"/>
    <n v="0"/>
    <n v="0"/>
    <n v="0"/>
    <s v=""/>
    <s v="Oui"/>
    <s v=""/>
    <s v="Nourriture"/>
    <n v="1"/>
    <n v="0"/>
    <n v="0"/>
    <n v="0"/>
    <s v=""/>
    <s v=""/>
    <s v=""/>
    <s v=""/>
    <s v=""/>
    <s v=""/>
    <s v=""/>
    <s v=""/>
    <s v=""/>
    <s v=""/>
    <s v=""/>
    <s v=""/>
    <s v=""/>
    <s v=""/>
    <s v=""/>
    <s v=""/>
    <s v=""/>
    <s v=""/>
    <s v=""/>
    <s v=""/>
    <s v=""/>
    <s v=""/>
    <s v=""/>
    <s v=""/>
    <x v="0"/>
    <x v="0"/>
    <s v=""/>
    <s v=""/>
    <s v=""/>
    <s v=""/>
    <s v=""/>
    <s v=""/>
    <s v=""/>
    <s v=""/>
    <s v=""/>
    <s v=""/>
    <s v=""/>
  </r>
  <r>
    <s v=""/>
    <s v="Je ne sais pas, je ne souhaite pas répondre"/>
    <s v=""/>
    <s v=""/>
    <s v=""/>
    <s v=""/>
    <s v=""/>
    <s v=""/>
    <s v=""/>
    <s v=""/>
    <s v="Difficultés pour se réapprovisionner en marchandises"/>
    <n v="0"/>
    <n v="0"/>
    <n v="0"/>
    <n v="1"/>
    <n v="0"/>
    <n v="0"/>
    <n v="0"/>
    <n v="0"/>
    <s v=""/>
    <s v="Oui"/>
    <s v=""/>
    <s v="Nourriture"/>
    <n v="1"/>
    <n v="0"/>
    <n v="0"/>
    <n v="0"/>
    <s v=""/>
    <s v=""/>
    <s v=""/>
    <s v=""/>
    <s v=""/>
    <s v=""/>
    <s v=""/>
    <s v=""/>
    <s v=""/>
    <s v=""/>
    <s v=""/>
    <s v=""/>
    <s v=""/>
    <s v=""/>
    <s v=""/>
    <s v=""/>
    <s v=""/>
    <s v=""/>
    <s v=""/>
    <s v=""/>
    <s v=""/>
    <s v=""/>
    <s v=""/>
    <s v=""/>
    <x v="0"/>
    <x v="0"/>
    <s v=""/>
    <s v=""/>
    <s v=""/>
    <s v=""/>
    <s v=""/>
    <s v=""/>
    <s v=""/>
    <s v=""/>
    <s v=""/>
    <s v=""/>
    <s v=""/>
  </r>
  <r>
    <s v=""/>
    <s v="Oui"/>
    <s v="Affrontements ou violences"/>
    <n v="0"/>
    <n v="1"/>
    <n v="0"/>
    <n v="0"/>
    <n v="0"/>
    <n v="0"/>
    <s v=""/>
    <s v="Augmentation des prix Difficultés pour se réapprovisionner en marchandises"/>
    <n v="0"/>
    <n v="0"/>
    <n v="1"/>
    <n v="1"/>
    <n v="0"/>
    <n v="0"/>
    <n v="0"/>
    <n v="0"/>
    <s v=""/>
    <s v="Oui"/>
    <s v=""/>
    <s v="Nourriture"/>
    <n v="1"/>
    <n v="0"/>
    <n v="0"/>
    <n v="0"/>
    <s v=""/>
    <s v=""/>
    <s v=""/>
    <s v=""/>
    <s v=""/>
    <s v=""/>
    <s v=""/>
    <s v=""/>
    <s v=""/>
    <s v=""/>
    <s v=""/>
    <s v=""/>
    <s v=""/>
    <s v=""/>
    <s v=""/>
    <s v=""/>
    <s v=""/>
    <s v=""/>
    <s v=""/>
    <s v=""/>
    <s v=""/>
    <s v=""/>
    <s v=""/>
    <s v=""/>
    <x v="0"/>
    <x v="0"/>
    <s v=""/>
    <s v=""/>
    <s v=""/>
    <s v=""/>
    <s v=""/>
    <s v=""/>
    <s v=""/>
    <s v=""/>
    <s v=""/>
    <s v=""/>
    <s v=""/>
  </r>
  <r>
    <s v=""/>
    <s v="Oui"/>
    <s v="Autre"/>
    <n v="0"/>
    <n v="0"/>
    <n v="0"/>
    <n v="0"/>
    <n v="0"/>
    <n v="1"/>
    <s v="Yo te mete dife nan yon pati nan mache a. Anpil pwodwi te brile nan dife sa a."/>
    <s v="Diminution du nombre de clients Augmentation des prix Difficultés pour se réapprovisionner en marchandises"/>
    <n v="0"/>
    <n v="1"/>
    <n v="1"/>
    <n v="1"/>
    <n v="0"/>
    <n v="0"/>
    <n v="0"/>
    <n v="0"/>
    <s v=""/>
    <s v="Oui"/>
    <s v=""/>
    <s v="Produits d'hygiène et assainissement"/>
    <n v="0"/>
    <n v="1"/>
    <n v="0"/>
    <n v="0"/>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boutique ou kiosque privé"/>
    <s v=""/>
    <s v="boutique"/>
    <s v="boutik / kiòs priwe"/>
    <s v="boutik / kiòs priwe"/>
    <s v="Les autres points d'eau ne sont pas fonctionnels"/>
    <s v=""/>
    <s v="Moins de 15 min au total"/>
    <s v="gros bidon de 5 gallons (18,9 L)"/>
    <s v="5gal"/>
    <s v="bidon ki vo 5 galon (18,9L)"/>
    <s v=""/>
    <s v=""/>
    <s v=""/>
    <s v=""/>
    <s v=""/>
    <n v="5"/>
    <n v="1"/>
    <s v=""/>
    <s v="NA"/>
    <s v="Non"/>
    <s v="Oui, parfois"/>
    <x v="2"/>
    <x v="6"/>
    <n v="0"/>
    <n v="0"/>
    <n v="0"/>
    <n v="0"/>
    <n v="0"/>
    <n v="0"/>
    <n v="0"/>
    <n v="0"/>
    <n v="0"/>
    <n v="0"/>
    <n v="1"/>
  </r>
  <r>
    <s v=""/>
    <s v=""/>
    <s v=""/>
    <s v=""/>
    <s v=""/>
    <s v=""/>
    <s v=""/>
    <s v=""/>
    <s v=""/>
    <s v=""/>
    <s v=""/>
    <s v=""/>
    <s v=""/>
    <s v=""/>
    <s v=""/>
    <s v=""/>
    <s v=""/>
    <s v=""/>
    <s v=""/>
    <s v=""/>
    <s v=""/>
    <s v=""/>
    <s v=""/>
    <s v=""/>
    <s v=""/>
    <s v=""/>
    <s v=""/>
    <s v="Oui"/>
    <s v="Oui, je vais parfois/souvent chercher l'eau"/>
    <s v="branchement chez un voisin"/>
    <s v=""/>
    <s v="voisin"/>
    <s v="kay yon vwazen"/>
    <s v="kay yon vwazen"/>
    <s v="Il n'y a pas d'autres options dans ma zone"/>
    <s v=""/>
    <s v="Moins de 15 min au total"/>
    <s v="gros bidon de 5 gallons (18,9 L)"/>
    <s v="5gal"/>
    <s v="bidon ki vo 5 galon (18,9L)"/>
    <s v=""/>
    <s v=""/>
    <s v=""/>
    <s v=""/>
    <s v=""/>
    <n v="5"/>
    <n v="1"/>
    <s v=""/>
    <s v="NA"/>
    <s v="Non"/>
    <s v="Non, jamais."/>
    <x v="1"/>
    <x v="0"/>
    <s v=""/>
    <s v=""/>
    <s v=""/>
    <s v=""/>
    <s v=""/>
    <s v=""/>
    <s v=""/>
    <s v=""/>
    <s v=""/>
    <s v=""/>
    <s v=""/>
  </r>
  <r>
    <s v="Oui"/>
    <s v="Je ne sais pas, je ne souhaite pas répondre"/>
    <s v=""/>
    <s v=""/>
    <s v=""/>
    <s v=""/>
    <s v=""/>
    <s v=""/>
    <s v=""/>
    <s v=""/>
    <s v="Difficultés pour se réapprovisionner en marchandises"/>
    <n v="0"/>
    <n v="0"/>
    <n v="0"/>
    <n v="1"/>
    <n v="0"/>
    <n v="0"/>
    <n v="0"/>
    <n v="0"/>
    <s v=""/>
    <s v="Oui"/>
    <s v=""/>
    <s v="Charbon de bois"/>
    <n v="0"/>
    <n v="0"/>
    <n v="1"/>
    <n v="0"/>
    <s v=""/>
    <s v=""/>
    <s v=""/>
    <s v=""/>
    <s v=""/>
    <s v=""/>
    <s v=""/>
    <s v=""/>
    <s v=""/>
    <s v=""/>
    <s v=""/>
    <s v=""/>
    <s v=""/>
    <s v=""/>
    <s v=""/>
    <s v=""/>
    <s v=""/>
    <s v=""/>
    <s v=""/>
    <s v=""/>
    <s v=""/>
    <s v=""/>
    <s v=""/>
    <s v=""/>
    <x v="0"/>
    <x v="0"/>
    <s v=""/>
    <s v=""/>
    <s v=""/>
    <s v=""/>
    <s v=""/>
    <s v=""/>
    <s v=""/>
    <s v=""/>
    <s v=""/>
    <s v=""/>
    <s v=""/>
  </r>
  <r>
    <s v="Oui"/>
    <s v="Oui"/>
    <s v="Vols ou pillages Manifestations"/>
    <n v="1"/>
    <n v="0"/>
    <n v="1"/>
    <n v="0"/>
    <n v="0"/>
    <n v="0"/>
    <s v=""/>
    <s v="Difficultés pour se réapprovisionner en marchandises"/>
    <n v="0"/>
    <n v="0"/>
    <n v="0"/>
    <n v="1"/>
    <n v="0"/>
    <n v="0"/>
    <n v="0"/>
    <n v="0"/>
    <s v=""/>
    <s v="Oui"/>
    <s v=""/>
    <s v="Charbon de bois"/>
    <n v="0"/>
    <n v="0"/>
    <n v="1"/>
    <n v="0"/>
    <s v=""/>
    <s v=""/>
    <s v=""/>
    <s v=""/>
    <s v=""/>
    <s v=""/>
    <s v=""/>
    <s v=""/>
    <s v=""/>
    <s v=""/>
    <s v=""/>
    <s v=""/>
    <s v=""/>
    <s v=""/>
    <s v=""/>
    <s v=""/>
    <s v=""/>
    <s v=""/>
    <s v=""/>
    <s v=""/>
    <s v=""/>
    <s v=""/>
    <s v=""/>
    <s v=""/>
    <x v="0"/>
    <x v="0"/>
    <s v=""/>
    <s v=""/>
    <s v=""/>
    <s v=""/>
    <s v=""/>
    <s v=""/>
    <s v=""/>
    <s v=""/>
    <s v=""/>
    <s v=""/>
    <s v=""/>
  </r>
  <r>
    <s v=""/>
    <s v="Non"/>
    <s v=""/>
    <s v=""/>
    <s v=""/>
    <s v=""/>
    <s v=""/>
    <s v=""/>
    <s v=""/>
    <s v=""/>
    <s v="Risques de vols ou pillages"/>
    <n v="1"/>
    <n v="0"/>
    <n v="0"/>
    <n v="0"/>
    <n v="0"/>
    <n v="0"/>
    <n v="0"/>
    <n v="0"/>
    <s v=""/>
    <s v="Je ne sais pas, je ne souhaite pas répondre"/>
    <s v=""/>
    <s v=""/>
    <s v=""/>
    <s v=""/>
    <s v=""/>
    <s v=""/>
    <s v=""/>
    <s v=""/>
    <s v=""/>
    <s v=""/>
    <s v=""/>
    <s v=""/>
    <s v=""/>
    <s v=""/>
    <s v=""/>
    <s v=""/>
    <s v=""/>
    <s v=""/>
    <s v=""/>
    <s v=""/>
    <s v=""/>
    <s v=""/>
    <s v=""/>
    <s v=""/>
    <s v=""/>
    <s v=""/>
    <s v=""/>
    <s v=""/>
    <s v=""/>
    <s v=""/>
    <x v="0"/>
    <x v="0"/>
    <s v=""/>
    <s v=""/>
    <s v=""/>
    <s v=""/>
    <s v=""/>
    <s v=""/>
    <s v=""/>
    <s v=""/>
    <s v=""/>
    <s v=""/>
    <s v=""/>
  </r>
  <r>
    <s v=""/>
    <s v="Oui"/>
    <s v="Autre"/>
    <n v="0"/>
    <n v="0"/>
    <n v="0"/>
    <n v="0"/>
    <n v="0"/>
    <n v="1"/>
    <s v="Te gen dife ki te brile kek pwodwi nan mache a"/>
    <s v="Diminution du nombre de clients Augmentation des prix"/>
    <n v="0"/>
    <n v="1"/>
    <n v="1"/>
    <n v="0"/>
    <n v="0"/>
    <n v="0"/>
    <n v="0"/>
    <n v="0"/>
    <s v=""/>
    <s v="Oui"/>
    <s v=""/>
    <s v="Produits d'hygiène et assainissement"/>
    <n v="0"/>
    <n v="1"/>
    <n v="0"/>
    <n v="0"/>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Entre 15 min et 30 min au total"/>
    <s v="gros bidon de 5 gallons (18,9 L)"/>
    <s v="5gal"/>
    <s v="bidon ki vo 5 galon (18,9L)"/>
    <s v=""/>
    <s v=""/>
    <s v=""/>
    <s v=""/>
    <s v=""/>
    <n v="5"/>
    <n v="1"/>
    <s v=""/>
    <s v="NA"/>
    <s v="Non"/>
    <s v="Oui, parfois"/>
    <x v="2"/>
    <x v="7"/>
    <n v="0"/>
    <n v="0"/>
    <n v="0"/>
    <n v="0"/>
    <n v="0"/>
    <n v="0"/>
    <n v="0"/>
    <n v="0"/>
    <n v="1"/>
    <n v="0"/>
    <n v="0"/>
  </r>
  <r>
    <s v=""/>
    <s v=""/>
    <s v=""/>
    <s v=""/>
    <s v=""/>
    <s v=""/>
    <s v=""/>
    <s v=""/>
    <s v=""/>
    <s v=""/>
    <s v=""/>
    <s v=""/>
    <s v=""/>
    <s v=""/>
    <s v=""/>
    <s v=""/>
    <s v=""/>
    <s v=""/>
    <s v=""/>
    <s v=""/>
    <s v=""/>
    <s v=""/>
    <s v=""/>
    <s v=""/>
    <s v=""/>
    <s v=""/>
    <s v=""/>
    <s v="Oui"/>
    <s v="Oui, je vais parfois/souvent chercher l'eau"/>
    <s v="branchement chez un voisin"/>
    <s v=""/>
    <s v="voisin"/>
    <s v="kay yon vwazen"/>
    <s v="kay yon vwazen"/>
    <s v="Il n'y a pas d'autres options dans ma zone"/>
    <s v=""/>
    <s v="Moins de 15 min au total"/>
    <s v="gros bidon de 5 gallons (18,9 L)"/>
    <s v="5gal"/>
    <s v="bidon ki vo 5 galon (18,9L)"/>
    <s v=""/>
    <s v=""/>
    <s v=""/>
    <s v=""/>
    <s v=""/>
    <n v="5"/>
    <n v="1"/>
    <s v=""/>
    <s v="NA"/>
    <s v="Non"/>
    <s v="Oui, parfois"/>
    <x v="2"/>
    <x v="7"/>
    <n v="0"/>
    <n v="0"/>
    <n v="0"/>
    <n v="0"/>
    <n v="0"/>
    <n v="0"/>
    <n v="0"/>
    <n v="0"/>
    <n v="1"/>
    <n v="0"/>
    <n v="0"/>
  </r>
  <r>
    <s v="Oui"/>
    <s v="Je ne sais pas, je ne souhaite pas répondre"/>
    <s v=""/>
    <s v=""/>
    <s v=""/>
    <s v=""/>
    <s v=""/>
    <s v=""/>
    <s v=""/>
    <s v=""/>
    <s v="Augmentation des prix"/>
    <n v="0"/>
    <n v="0"/>
    <n v="1"/>
    <n v="0"/>
    <n v="0"/>
    <n v="0"/>
    <n v="0"/>
    <n v="0"/>
    <s v=""/>
    <s v="Oui"/>
    <s v=""/>
    <s v="Charbon de bois"/>
    <n v="0"/>
    <n v="0"/>
    <n v="1"/>
    <n v="0"/>
    <s v=""/>
    <s v=""/>
    <s v=""/>
    <s v=""/>
    <s v=""/>
    <s v=""/>
    <s v=""/>
    <s v=""/>
    <s v=""/>
    <s v=""/>
    <s v=""/>
    <s v=""/>
    <s v=""/>
    <s v=""/>
    <s v=""/>
    <s v=""/>
    <s v=""/>
    <s v=""/>
    <s v=""/>
    <s v=""/>
    <s v=""/>
    <s v=""/>
    <s v=""/>
    <s v=""/>
    <x v="0"/>
    <x v="0"/>
    <s v=""/>
    <s v=""/>
    <s v=""/>
    <s v=""/>
    <s v=""/>
    <s v=""/>
    <s v=""/>
    <s v=""/>
    <s v=""/>
    <s v=""/>
    <s v=""/>
  </r>
  <r>
    <s v=""/>
    <s v="Oui"/>
    <s v="Affrontements ou violences"/>
    <n v="0"/>
    <n v="1"/>
    <n v="0"/>
    <n v="0"/>
    <n v="0"/>
    <n v="0"/>
    <s v=""/>
    <s v="Difficultés pour se réapprovisionner en marchandises"/>
    <n v="0"/>
    <n v="0"/>
    <n v="0"/>
    <n v="1"/>
    <n v="0"/>
    <n v="0"/>
    <n v="0"/>
    <n v="0"/>
    <s v=""/>
    <s v="Oui"/>
    <s v=""/>
    <s v="Produits d'hygiène et assainissement"/>
    <n v="0"/>
    <n v="1"/>
    <n v="0"/>
    <n v="0"/>
    <s v=""/>
    <s v=""/>
    <s v=""/>
    <s v=""/>
    <s v=""/>
    <s v=""/>
    <s v=""/>
    <s v=""/>
    <s v=""/>
    <s v=""/>
    <s v=""/>
    <s v=""/>
    <s v=""/>
    <s v=""/>
    <s v=""/>
    <s v=""/>
    <s v=""/>
    <s v=""/>
    <s v=""/>
    <s v=""/>
    <s v=""/>
    <s v=""/>
    <s v=""/>
    <s v=""/>
    <x v="0"/>
    <x v="0"/>
    <s v=""/>
    <s v=""/>
    <s v=""/>
    <s v=""/>
    <s v=""/>
    <s v=""/>
    <s v=""/>
    <s v=""/>
    <s v=""/>
    <s v=""/>
    <s v=""/>
  </r>
  <r>
    <s v="Non"/>
    <s v="Non"/>
    <s v=""/>
    <s v=""/>
    <s v=""/>
    <s v=""/>
    <s v=""/>
    <s v=""/>
    <s v=""/>
    <s v=""/>
    <s v="Risques d'être exposé à la violence"/>
    <n v="0"/>
    <n v="0"/>
    <n v="0"/>
    <n v="0"/>
    <n v="1"/>
    <n v="0"/>
    <n v="0"/>
    <n v="0"/>
    <s v=""/>
    <s v="Oui"/>
    <s v=""/>
    <s v="Charbon de bois"/>
    <n v="0"/>
    <n v="0"/>
    <n v="1"/>
    <n v="0"/>
    <s v=""/>
    <s v=""/>
    <s v=""/>
    <s v=""/>
    <s v=""/>
    <s v=""/>
    <s v=""/>
    <s v=""/>
    <s v=""/>
    <s v=""/>
    <s v=""/>
    <s v=""/>
    <s v=""/>
    <s v=""/>
    <s v=""/>
    <s v=""/>
    <s v=""/>
    <s v=""/>
    <s v=""/>
    <s v=""/>
    <s v=""/>
    <s v=""/>
    <s v=""/>
    <s v=""/>
    <x v="0"/>
    <x v="0"/>
    <s v=""/>
    <s v=""/>
    <s v=""/>
    <s v=""/>
    <s v=""/>
    <s v=""/>
    <s v=""/>
    <s v=""/>
    <s v=""/>
    <s v=""/>
    <s v=""/>
  </r>
  <r>
    <s v=""/>
    <s v="Non"/>
    <s v=""/>
    <s v=""/>
    <s v=""/>
    <s v=""/>
    <s v=""/>
    <s v=""/>
    <s v=""/>
    <s v=""/>
    <s v="Difficultés pour se réapprovisionner en marchandises Augmentation des prix"/>
    <n v="0"/>
    <n v="0"/>
    <n v="1"/>
    <n v="1"/>
    <n v="0"/>
    <n v="0"/>
    <n v="0"/>
    <n v="0"/>
    <s v=""/>
    <s v="Oui"/>
    <s v=""/>
    <s v="Nourriture"/>
    <n v="1"/>
    <n v="0"/>
    <n v="0"/>
    <n v="0"/>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petit bidon de 1 gallon (3,78 L)"/>
    <s v="1gal"/>
    <s v="bidon ki vo 1 galon (3,78L)"/>
    <s v=""/>
    <s v=""/>
    <s v=""/>
    <s v=""/>
    <s v=""/>
    <n v="0"/>
    <n v="0"/>
    <s v=""/>
    <s v="NA"/>
    <s v="Oui"/>
    <s v=""/>
    <x v="2"/>
    <x v="1"/>
    <n v="0"/>
    <n v="0"/>
    <n v="0"/>
    <n v="1"/>
    <n v="0"/>
    <n v="0"/>
    <n v="0"/>
    <n v="0"/>
    <n v="0"/>
    <n v="0"/>
    <n v="0"/>
  </r>
  <r>
    <s v="Non"/>
    <s v="Non"/>
    <s v=""/>
    <s v=""/>
    <s v=""/>
    <s v=""/>
    <s v=""/>
    <s v=""/>
    <s v=""/>
    <s v=""/>
    <s v="Risques d'être exposé à la violence"/>
    <n v="0"/>
    <n v="0"/>
    <n v="0"/>
    <n v="0"/>
    <n v="1"/>
    <n v="0"/>
    <n v="0"/>
    <n v="0"/>
    <s v=""/>
    <s v="Oui"/>
    <s v=""/>
    <s v="Charbon de bois"/>
    <n v="0"/>
    <n v="0"/>
    <n v="1"/>
    <n v="0"/>
    <s v=""/>
    <s v=""/>
    <s v=""/>
    <s v=""/>
    <s v=""/>
    <s v=""/>
    <s v=""/>
    <s v=""/>
    <s v=""/>
    <s v=""/>
    <s v=""/>
    <s v=""/>
    <s v=""/>
    <s v=""/>
    <s v=""/>
    <s v=""/>
    <s v=""/>
    <s v=""/>
    <s v=""/>
    <s v=""/>
    <s v=""/>
    <s v=""/>
    <s v=""/>
    <s v=""/>
    <x v="0"/>
    <x v="0"/>
    <s v=""/>
    <s v=""/>
    <s v=""/>
    <s v=""/>
    <s v=""/>
    <s v=""/>
    <s v=""/>
    <s v=""/>
    <s v=""/>
    <s v=""/>
    <s v=""/>
  </r>
  <r>
    <s v=""/>
    <s v="Non"/>
    <s v=""/>
    <s v=""/>
    <s v=""/>
    <s v=""/>
    <s v=""/>
    <s v=""/>
    <s v=""/>
    <s v=""/>
    <s v="Risques de vols ou pillages"/>
    <n v="1"/>
    <n v="0"/>
    <n v="0"/>
    <n v="0"/>
    <n v="0"/>
    <n v="0"/>
    <n v="0"/>
    <n v="0"/>
    <s v=""/>
    <s v="Oui"/>
    <s v=""/>
    <s v="Produits d'hygiène et assainissement"/>
    <n v="0"/>
    <n v="1"/>
    <n v="0"/>
    <n v="0"/>
    <s v=""/>
    <s v=""/>
    <s v=""/>
    <s v=""/>
    <s v=""/>
    <s v=""/>
    <s v=""/>
    <s v=""/>
    <s v=""/>
    <s v=""/>
    <s v=""/>
    <s v=""/>
    <s v=""/>
    <s v=""/>
    <s v=""/>
    <s v=""/>
    <s v=""/>
    <s v=""/>
    <s v=""/>
    <s v=""/>
    <s v=""/>
    <s v=""/>
    <s v=""/>
    <s v=""/>
    <x v="0"/>
    <x v="0"/>
    <s v=""/>
    <s v=""/>
    <s v=""/>
    <s v=""/>
    <s v=""/>
    <s v=""/>
    <s v=""/>
    <s v=""/>
    <s v=""/>
    <s v=""/>
    <s v=""/>
  </r>
  <r>
    <s v=""/>
    <s v="Oui"/>
    <s v="Vols ou pillages"/>
    <n v="1"/>
    <n v="0"/>
    <n v="0"/>
    <n v="0"/>
    <n v="0"/>
    <n v="0"/>
    <s v=""/>
    <s v="Aucune préoccupation particulière"/>
    <n v="0"/>
    <n v="0"/>
    <n v="0"/>
    <n v="0"/>
    <n v="0"/>
    <n v="1"/>
    <n v="0"/>
    <n v="0"/>
    <s v=""/>
    <s v="Non"/>
    <s v=""/>
    <s v=""/>
    <s v=""/>
    <s v=""/>
    <s v=""/>
    <s v=""/>
    <s v=""/>
    <s v=""/>
    <s v=""/>
    <s v=""/>
    <s v=""/>
    <s v=""/>
    <s v=""/>
    <s v=""/>
    <s v=""/>
    <s v=""/>
    <s v=""/>
    <s v=""/>
    <s v=""/>
    <s v=""/>
    <s v=""/>
    <s v=""/>
    <s v=""/>
    <s v=""/>
    <s v=""/>
    <s v=""/>
    <s v=""/>
    <s v=""/>
    <s v=""/>
    <s v=""/>
    <x v="0"/>
    <x v="0"/>
    <s v=""/>
    <s v=""/>
    <s v=""/>
    <s v=""/>
    <s v=""/>
    <s v=""/>
    <s v=""/>
    <s v=""/>
    <s v=""/>
    <s v=""/>
    <s v=""/>
  </r>
  <r>
    <s v=""/>
    <s v="Non"/>
    <s v=""/>
    <s v=""/>
    <s v=""/>
    <s v=""/>
    <s v=""/>
    <s v=""/>
    <s v=""/>
    <s v=""/>
    <s v="Aucune préoccupation particulière"/>
    <n v="0"/>
    <n v="0"/>
    <n v="0"/>
    <n v="0"/>
    <n v="0"/>
    <n v="1"/>
    <n v="0"/>
    <n v="0"/>
    <s v=""/>
    <s v="Non"/>
    <s v=""/>
    <s v=""/>
    <s v=""/>
    <s v=""/>
    <s v=""/>
    <s v=""/>
    <s v=""/>
    <s v=""/>
    <s v=""/>
    <s v=""/>
    <s v=""/>
    <s v=""/>
    <s v=""/>
    <s v=""/>
    <s v=""/>
    <s v=""/>
    <s v=""/>
    <s v=""/>
    <s v=""/>
    <s v=""/>
    <s v=""/>
    <s v=""/>
    <s v=""/>
    <s v=""/>
    <s v=""/>
    <s v=""/>
    <s v=""/>
    <s v=""/>
    <s v=""/>
    <s v=""/>
    <x v="0"/>
    <x v="0"/>
    <s v=""/>
    <s v=""/>
    <s v=""/>
    <s v=""/>
    <s v=""/>
    <s v=""/>
    <s v=""/>
    <s v=""/>
    <s v=""/>
    <s v=""/>
    <s v=""/>
  </r>
  <r>
    <s v=""/>
    <s v="Non"/>
    <s v=""/>
    <s v=""/>
    <s v=""/>
    <s v=""/>
    <s v=""/>
    <s v=""/>
    <s v=""/>
    <s v=""/>
    <s v="Risques de vols ou pillages Augmentation des prix"/>
    <n v="1"/>
    <n v="0"/>
    <n v="1"/>
    <n v="0"/>
    <n v="0"/>
    <n v="0"/>
    <n v="0"/>
    <n v="0"/>
    <s v=""/>
    <s v="Oui"/>
    <s v=""/>
    <s v="Produits d'hygiène et assainissement"/>
    <n v="0"/>
    <n v="1"/>
    <n v="0"/>
    <n v="0"/>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40"/>
    <n v="8"/>
    <s v=""/>
    <s v="NA"/>
    <s v="Oui"/>
    <s v=""/>
    <x v="2"/>
    <x v="5"/>
    <n v="0"/>
    <n v="1"/>
    <n v="0"/>
    <n v="0"/>
    <n v="0"/>
    <n v="0"/>
    <n v="0"/>
    <n v="0"/>
    <n v="0"/>
    <n v="0"/>
    <n v="0"/>
  </r>
  <r>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50"/>
    <n v="10"/>
    <s v=""/>
    <s v="NA"/>
    <s v="Je ne sais pas, je ne souhaite pas répondre"/>
    <s v=""/>
    <x v="2"/>
    <x v="5"/>
    <n v="0"/>
    <n v="1"/>
    <n v="0"/>
    <n v="0"/>
    <n v="0"/>
    <n v="0"/>
    <n v="0"/>
    <n v="0"/>
    <n v="0"/>
    <n v="0"/>
    <n v="0"/>
  </r>
  <r>
    <s v=""/>
    <s v=""/>
    <s v=""/>
    <s v=""/>
    <s v=""/>
    <s v=""/>
    <s v=""/>
    <s v=""/>
    <s v=""/>
    <s v=""/>
    <s v=""/>
    <s v=""/>
    <s v=""/>
    <s v=""/>
    <s v=""/>
    <s v=""/>
    <s v=""/>
    <s v=""/>
    <s v=""/>
    <s v=""/>
    <s v=""/>
    <s v=""/>
    <s v=""/>
    <s v=""/>
    <s v=""/>
    <s v=""/>
    <s v=""/>
    <s v="Oui"/>
    <s v="Oui, je vais parfois/souvent chercher l'eau"/>
    <s v="boutique ou kiosque privé"/>
    <s v=""/>
    <s v="boutique"/>
    <s v="boutik / kiòs priwe"/>
    <s v="boutik / kiòs priwe"/>
    <s v="Autre"/>
    <s v="Pou pwoteje w kont vye maladi"/>
    <s v="Moins de 15 min au total"/>
    <s v="petit bidon de 1 gallon (3,78 L)"/>
    <s v="1gal"/>
    <s v="bidon ki vo 1 galon (3,78L)"/>
    <s v=""/>
    <s v=""/>
    <s v=""/>
    <s v=""/>
    <s v=""/>
    <n v="10"/>
    <n v="10"/>
    <s v=""/>
    <s v="NA"/>
    <s v="Je ne sais pas, je ne souhaite pas répondre"/>
    <s v=""/>
    <x v="2"/>
    <x v="5"/>
    <n v="0"/>
    <n v="1"/>
    <n v="0"/>
    <n v="0"/>
    <n v="0"/>
    <n v="0"/>
    <n v="0"/>
    <n v="0"/>
    <n v="0"/>
    <n v="0"/>
    <n v="0"/>
  </r>
  <r>
    <s v="Oui"/>
    <s v="Non"/>
    <s v=""/>
    <s v=""/>
    <s v=""/>
    <s v=""/>
    <s v=""/>
    <s v=""/>
    <s v=""/>
    <s v=""/>
    <s v="Autre"/>
    <n v="0"/>
    <n v="0"/>
    <n v="0"/>
    <n v="0"/>
    <n v="0"/>
    <n v="0"/>
    <n v="1"/>
    <n v="0"/>
    <s v="Pè pou kout poud sorcellerie"/>
    <s v="Oui"/>
    <s v=""/>
    <s v="Charbon de bois"/>
    <n v="0"/>
    <n v="0"/>
    <n v="1"/>
    <n v="0"/>
    <s v=""/>
    <s v=""/>
    <s v=""/>
    <s v=""/>
    <s v=""/>
    <s v=""/>
    <s v=""/>
    <s v=""/>
    <s v=""/>
    <s v=""/>
    <s v=""/>
    <s v=""/>
    <s v=""/>
    <s v=""/>
    <s v=""/>
    <s v=""/>
    <s v=""/>
    <s v=""/>
    <s v=""/>
    <s v=""/>
    <s v=""/>
    <s v=""/>
    <s v=""/>
    <s v=""/>
    <x v="0"/>
    <x v="0"/>
    <s v=""/>
    <s v=""/>
    <s v=""/>
    <s v=""/>
    <s v=""/>
    <s v=""/>
    <s v=""/>
    <s v=""/>
    <s v=""/>
    <s v=""/>
    <s v=""/>
  </r>
  <r>
    <s v="Oui"/>
    <s v="Non"/>
    <s v=""/>
    <s v=""/>
    <s v=""/>
    <s v=""/>
    <s v=""/>
    <s v=""/>
    <s v=""/>
    <s v=""/>
    <s v="Aucune préoccupation particulière"/>
    <n v="0"/>
    <n v="0"/>
    <n v="0"/>
    <n v="0"/>
    <n v="0"/>
    <n v="1"/>
    <n v="0"/>
    <n v="0"/>
    <s v=""/>
    <s v="Oui"/>
    <s v=""/>
    <s v="Charbon de bois"/>
    <n v="0"/>
    <n v="0"/>
    <n v="1"/>
    <n v="0"/>
    <s v=""/>
    <s v=""/>
    <s v=""/>
    <s v=""/>
    <s v=""/>
    <s v=""/>
    <s v=""/>
    <s v=""/>
    <s v=""/>
    <s v=""/>
    <s v=""/>
    <s v=""/>
    <s v=""/>
    <s v=""/>
    <s v=""/>
    <s v=""/>
    <s v=""/>
    <s v=""/>
    <s v=""/>
    <s v=""/>
    <s v=""/>
    <s v=""/>
    <s v=""/>
    <s v=""/>
    <x v="0"/>
    <x v="0"/>
    <s v=""/>
    <s v=""/>
    <s v=""/>
    <s v=""/>
    <s v=""/>
    <s v=""/>
    <s v=""/>
    <s v=""/>
    <s v=""/>
    <s v=""/>
    <s v=""/>
  </r>
  <r>
    <s v="Oui"/>
    <s v="Non"/>
    <s v=""/>
    <s v=""/>
    <s v=""/>
    <s v=""/>
    <s v=""/>
    <s v=""/>
    <s v=""/>
    <s v=""/>
    <s v="Risques d'être exposé à la violence"/>
    <n v="0"/>
    <n v="0"/>
    <n v="0"/>
    <n v="0"/>
    <n v="1"/>
    <n v="0"/>
    <n v="0"/>
    <n v="0"/>
    <s v=""/>
    <s v="Oui"/>
    <s v=""/>
    <s v="Charbon de bois"/>
    <n v="0"/>
    <n v="0"/>
    <n v="1"/>
    <n v="0"/>
    <s v=""/>
    <s v=""/>
    <s v=""/>
    <s v=""/>
    <s v=""/>
    <s v=""/>
    <s v=""/>
    <s v=""/>
    <s v=""/>
    <s v=""/>
    <s v=""/>
    <s v=""/>
    <s v=""/>
    <s v=""/>
    <s v=""/>
    <s v=""/>
    <s v=""/>
    <s v=""/>
    <s v=""/>
    <s v=""/>
    <s v=""/>
    <s v=""/>
    <s v=""/>
    <s v=""/>
    <x v="0"/>
    <x v="0"/>
    <s v=""/>
    <s v=""/>
    <s v=""/>
    <s v=""/>
    <s v=""/>
    <s v=""/>
    <s v=""/>
    <s v=""/>
    <s v=""/>
    <s v=""/>
    <s v=""/>
  </r>
  <r>
    <s v="Oui"/>
    <s v="Je ne sais pas, je ne souhaite pas répondre"/>
    <s v=""/>
    <s v=""/>
    <s v=""/>
    <s v=""/>
    <s v=""/>
    <s v=""/>
    <s v=""/>
    <s v=""/>
    <s v="Aucune préoccupation particulière"/>
    <n v="0"/>
    <n v="0"/>
    <n v="0"/>
    <n v="0"/>
    <n v="0"/>
    <n v="1"/>
    <n v="0"/>
    <n v="0"/>
    <s v=""/>
    <s v="Oui"/>
    <s v=""/>
    <s v="Charbon de bois"/>
    <n v="0"/>
    <n v="0"/>
    <n v="1"/>
    <n v="0"/>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Autres (précisez)"/>
    <s v="autre"/>
    <s v="lòt ( bay presizyon )"/>
    <s v=""/>
    <s v="Gallon"/>
    <s v="gallon"/>
    <s v="Galon"/>
    <n v="3"/>
    <s v=""/>
    <s v="NA"/>
    <n v="15"/>
    <n v="5"/>
    <s v="Je ne sais pas, je ne souhaite pas répondre"/>
    <s v=""/>
    <x v="2"/>
    <x v="5"/>
    <n v="0"/>
    <n v="1"/>
    <n v="0"/>
    <n v="0"/>
    <n v="0"/>
    <n v="0"/>
    <n v="0"/>
    <n v="0"/>
    <n v="0"/>
    <n v="0"/>
    <n v="0"/>
  </r>
  <r>
    <s v=""/>
    <s v="Non"/>
    <s v=""/>
    <s v=""/>
    <s v=""/>
    <s v=""/>
    <s v=""/>
    <s v=""/>
    <s v=""/>
    <s v=""/>
    <s v="Aucune préoccupation particulière"/>
    <n v="0"/>
    <n v="0"/>
    <n v="0"/>
    <n v="0"/>
    <n v="0"/>
    <n v="1"/>
    <n v="0"/>
    <n v="0"/>
    <s v=""/>
    <s v="Oui"/>
    <s v=""/>
    <s v="Nourriture"/>
    <n v="1"/>
    <n v="0"/>
    <n v="0"/>
    <n v="0"/>
    <s v=""/>
    <s v=""/>
    <s v=""/>
    <s v=""/>
    <s v=""/>
    <s v=""/>
    <s v=""/>
    <s v=""/>
    <s v=""/>
    <s v=""/>
    <s v=""/>
    <s v=""/>
    <s v=""/>
    <s v=""/>
    <s v=""/>
    <s v=""/>
    <s v=""/>
    <s v=""/>
    <s v=""/>
    <s v=""/>
    <s v=""/>
    <s v=""/>
    <s v=""/>
    <s v=""/>
    <x v="0"/>
    <x v="0"/>
    <s v=""/>
    <s v=""/>
    <s v=""/>
    <s v=""/>
    <s v=""/>
    <s v=""/>
    <s v=""/>
    <s v=""/>
    <s v=""/>
    <s v=""/>
    <s v=""/>
  </r>
  <r>
    <s v=""/>
    <s v="Non"/>
    <s v=""/>
    <s v=""/>
    <s v=""/>
    <s v=""/>
    <s v=""/>
    <s v=""/>
    <s v=""/>
    <s v=""/>
    <s v="Aucune préoccupation particulière"/>
    <n v="0"/>
    <n v="0"/>
    <n v="0"/>
    <n v="0"/>
    <n v="0"/>
    <n v="1"/>
    <n v="0"/>
    <n v="0"/>
    <s v=""/>
    <s v="Oui"/>
    <s v=""/>
    <s v="Nourriture"/>
    <n v="1"/>
    <n v="0"/>
    <n v="0"/>
    <n v="0"/>
    <s v=""/>
    <s v=""/>
    <s v=""/>
    <s v=""/>
    <s v=""/>
    <s v=""/>
    <s v=""/>
    <s v=""/>
    <s v=""/>
    <s v=""/>
    <s v=""/>
    <s v=""/>
    <s v=""/>
    <s v=""/>
    <s v=""/>
    <s v=""/>
    <s v=""/>
    <s v=""/>
    <s v=""/>
    <s v=""/>
    <s v=""/>
    <s v=""/>
    <s v=""/>
    <s v=""/>
    <x v="0"/>
    <x v="0"/>
    <s v=""/>
    <s v=""/>
    <s v=""/>
    <s v=""/>
    <s v=""/>
    <s v=""/>
    <s v=""/>
    <s v=""/>
    <s v=""/>
    <s v=""/>
    <s v=""/>
  </r>
  <r>
    <s v=""/>
    <s v="Non"/>
    <s v=""/>
    <s v=""/>
    <s v=""/>
    <s v=""/>
    <s v=""/>
    <s v=""/>
    <s v=""/>
    <s v=""/>
    <s v="Aucune préoccupation particulière"/>
    <n v="0"/>
    <n v="0"/>
    <n v="0"/>
    <n v="0"/>
    <n v="0"/>
    <n v="1"/>
    <n v="0"/>
    <n v="0"/>
    <s v=""/>
    <s v="Oui"/>
    <s v=""/>
    <s v="Nourriture"/>
    <n v="1"/>
    <n v="0"/>
    <n v="0"/>
    <n v="0"/>
    <s v=""/>
    <s v=""/>
    <s v=""/>
    <s v=""/>
    <s v=""/>
    <s v=""/>
    <s v=""/>
    <s v=""/>
    <s v=""/>
    <s v=""/>
    <s v=""/>
    <s v=""/>
    <s v=""/>
    <s v=""/>
    <s v=""/>
    <s v=""/>
    <s v=""/>
    <s v=""/>
    <s v=""/>
    <s v=""/>
    <s v=""/>
    <s v=""/>
    <s v=""/>
    <s v=""/>
    <x v="0"/>
    <x v="0"/>
    <s v=""/>
    <s v=""/>
    <s v=""/>
    <s v=""/>
    <s v=""/>
    <s v=""/>
    <s v=""/>
    <s v=""/>
    <s v=""/>
    <s v=""/>
    <s v=""/>
  </r>
  <r>
    <s v=""/>
    <s v="Non"/>
    <s v=""/>
    <s v=""/>
    <s v=""/>
    <s v=""/>
    <s v=""/>
    <s v=""/>
    <s v=""/>
    <s v=""/>
    <s v="Aucune préoccupation particulière"/>
    <n v="0"/>
    <n v="0"/>
    <n v="0"/>
    <n v="0"/>
    <n v="0"/>
    <n v="1"/>
    <n v="0"/>
    <n v="0"/>
    <s v=""/>
    <s v="Oui"/>
    <s v=""/>
    <s v="Nourriture"/>
    <n v="1"/>
    <n v="0"/>
    <n v="0"/>
    <n v="0"/>
    <s v=""/>
    <s v=""/>
    <s v=""/>
    <s v=""/>
    <s v=""/>
    <s v=""/>
    <s v=""/>
    <s v=""/>
    <s v=""/>
    <s v=""/>
    <s v=""/>
    <s v=""/>
    <s v=""/>
    <s v=""/>
    <s v=""/>
    <s v=""/>
    <s v=""/>
    <s v=""/>
    <s v=""/>
    <s v=""/>
    <s v=""/>
    <s v=""/>
    <s v=""/>
    <s v=""/>
    <x v="0"/>
    <x v="0"/>
    <s v=""/>
    <s v=""/>
    <s v=""/>
    <s v=""/>
    <s v=""/>
    <s v=""/>
    <s v=""/>
    <s v=""/>
    <s v=""/>
    <s v=""/>
    <s v=""/>
  </r>
  <r>
    <s v=""/>
    <s v="Non"/>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source aménagée (borne fontaine, pompe, etc.)"/>
    <s v=""/>
    <s v="source"/>
    <s v="source aménagée (borne fontaine, pompe, etc.)"/>
    <s v="source aménagée (borne fontaine, pompe, etc.)"/>
    <s v="L'eau est de meilleure qualité"/>
    <s v=""/>
    <s v="Moins de 15 min au total"/>
    <s v="petit bidon de 1 gallon (3,78 L)"/>
    <s v="1gal"/>
    <s v="petit bidon de 1 gallon (3,78 L)"/>
    <s v=""/>
    <s v=""/>
    <s v=""/>
    <s v=""/>
    <s v=""/>
    <n v="15"/>
    <n v="15"/>
    <s v=""/>
    <s v="NA"/>
    <s v="Oui"/>
    <s v=""/>
    <x v="1"/>
    <x v="0"/>
    <s v=""/>
    <s v=""/>
    <s v=""/>
    <s v=""/>
    <s v=""/>
    <s v=""/>
    <s v=""/>
    <s v=""/>
    <s v=""/>
    <s v=""/>
    <s v=""/>
  </r>
  <r>
    <s v="Non"/>
    <s v="Non"/>
    <s v=""/>
    <s v=""/>
    <s v=""/>
    <s v=""/>
    <s v=""/>
    <s v=""/>
    <s v=""/>
    <s v=""/>
    <s v="Diminution du nombre de clients Augmentation des prix Autre"/>
    <n v="0"/>
    <n v="1"/>
    <n v="1"/>
    <n v="0"/>
    <n v="0"/>
    <n v="0"/>
    <n v="1"/>
    <n v="0"/>
    <s v="Crédits"/>
    <s v="Non"/>
    <s v=""/>
    <s v=""/>
    <s v=""/>
    <s v=""/>
    <s v=""/>
    <s v=""/>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source aménagée (borne fontaine, pompe, etc.)"/>
    <s v=""/>
    <s v="source"/>
    <s v="source aménagée (borne fontaine, pompe, etc.)"/>
    <s v="source aménagée (borne fontaine, pompe, etc.)"/>
    <s v="L'eau est de meilleure qualité"/>
    <s v=""/>
    <s v="Moins de 15 min au total"/>
    <s v="gros bidon de 5 gallons (18,9 L)"/>
    <s v="5gal"/>
    <s v="gros bidon de 5 gallons (18,9 L)"/>
    <s v=""/>
    <s v=""/>
    <s v=""/>
    <s v=""/>
    <s v=""/>
    <n v="50"/>
    <n v="10"/>
    <s v=""/>
    <s v="NA"/>
    <s v="Oui"/>
    <s v=""/>
    <x v="1"/>
    <x v="0"/>
    <s v=""/>
    <s v=""/>
    <s v=""/>
    <s v=""/>
    <s v=""/>
    <s v=""/>
    <s v=""/>
    <s v=""/>
    <s v=""/>
    <s v=""/>
    <s v=""/>
  </r>
  <r>
    <s v=""/>
    <s v=""/>
    <s v=""/>
    <s v=""/>
    <s v=""/>
    <s v=""/>
    <s v=""/>
    <s v=""/>
    <s v=""/>
    <s v=""/>
    <s v=""/>
    <s v=""/>
    <s v=""/>
    <s v=""/>
    <s v=""/>
    <s v=""/>
    <s v=""/>
    <s v=""/>
    <s v=""/>
    <s v=""/>
    <s v=""/>
    <s v=""/>
    <s v=""/>
    <s v=""/>
    <s v=""/>
    <s v=""/>
    <s v=""/>
    <s v="Oui"/>
    <s v="Oui, je vais parfois/souvent chercher l'eau"/>
    <s v="boutique ou kiosque privé"/>
    <s v=""/>
    <s v="boutique"/>
    <s v="boutique ou kiosque privé"/>
    <s v="boutique ou kiosque privé"/>
    <s v="C'est le moins cher"/>
    <s v=""/>
    <s v="Entre 15 min et 30 min au total"/>
    <s v="gros bidon de 5 gallons (18,9 L)"/>
    <s v="5gal"/>
    <s v="gros bidon de 5 gallons (18,9 L)"/>
    <s v=""/>
    <s v=""/>
    <s v=""/>
    <s v=""/>
    <s v=""/>
    <n v="75"/>
    <n v="15"/>
    <s v=""/>
    <s v="NA"/>
    <s v="Oui"/>
    <s v=""/>
    <x v="2"/>
    <x v="4"/>
    <n v="0"/>
    <n v="0"/>
    <n v="0"/>
    <n v="0"/>
    <n v="0"/>
    <n v="0"/>
    <n v="0"/>
    <n v="0"/>
    <n v="0"/>
    <n v="1"/>
    <n v="0"/>
  </r>
  <r>
    <s v=""/>
    <s v="Non"/>
    <s v=""/>
    <s v=""/>
    <s v=""/>
    <s v=""/>
    <s v=""/>
    <s v=""/>
    <s v=""/>
    <s v=""/>
    <s v="Augmentation des prix Difficultés pour se réapprovisionner en marchandises"/>
    <n v="0"/>
    <n v="0"/>
    <n v="1"/>
    <n v="1"/>
    <n v="0"/>
    <n v="0"/>
    <n v="0"/>
    <n v="0"/>
    <s v=""/>
    <s v="Non"/>
    <s v=""/>
    <s v=""/>
    <s v=""/>
    <s v=""/>
    <s v=""/>
    <s v=""/>
    <s v=""/>
    <s v=""/>
    <s v=""/>
    <s v=""/>
    <s v=""/>
    <s v=""/>
    <s v=""/>
    <s v=""/>
    <s v=""/>
    <s v=""/>
    <s v=""/>
    <s v=""/>
    <s v=""/>
    <s v=""/>
    <s v=""/>
    <s v=""/>
    <s v=""/>
    <s v=""/>
    <s v=""/>
    <s v=""/>
    <s v=""/>
    <s v=""/>
    <s v=""/>
    <s v=""/>
    <x v="0"/>
    <x v="0"/>
    <s v=""/>
    <s v=""/>
    <s v=""/>
    <s v=""/>
    <s v=""/>
    <s v=""/>
    <s v=""/>
    <s v=""/>
    <s v=""/>
    <s v=""/>
    <s v=""/>
  </r>
  <r>
    <s v=""/>
    <s v="Non"/>
    <s v=""/>
    <s v=""/>
    <s v=""/>
    <s v=""/>
    <s v=""/>
    <s v=""/>
    <s v=""/>
    <s v=""/>
    <s v="Augmentation des prix Difficultés pour se réapprovisionner en marchandises Diminution du nombre de clients"/>
    <n v="0"/>
    <n v="1"/>
    <n v="1"/>
    <n v="1"/>
    <n v="0"/>
    <n v="0"/>
    <n v="0"/>
    <n v="0"/>
    <s v=""/>
    <s v="Non"/>
    <s v=""/>
    <s v=""/>
    <s v=""/>
    <s v=""/>
    <s v=""/>
    <s v=""/>
    <s v=""/>
    <s v=""/>
    <s v=""/>
    <s v=""/>
    <s v=""/>
    <s v=""/>
    <s v=""/>
    <s v=""/>
    <s v=""/>
    <s v=""/>
    <s v=""/>
    <s v=""/>
    <s v=""/>
    <s v=""/>
    <s v=""/>
    <s v=""/>
    <s v=""/>
    <s v=""/>
    <s v=""/>
    <s v=""/>
    <s v=""/>
    <s v=""/>
    <s v=""/>
    <s v=""/>
    <x v="0"/>
    <x v="0"/>
    <s v=""/>
    <s v=""/>
    <s v=""/>
    <s v=""/>
    <s v=""/>
    <s v=""/>
    <s v=""/>
    <s v=""/>
    <s v=""/>
    <s v=""/>
    <s v=""/>
  </r>
  <r>
    <s v=""/>
    <s v="Non"/>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x v="0"/>
    <x v="0"/>
    <s v=""/>
    <s v=""/>
    <s v=""/>
    <s v=""/>
    <s v=""/>
    <s v=""/>
    <s v=""/>
    <s v=""/>
    <s v=""/>
    <s v=""/>
    <s v=""/>
  </r>
  <r>
    <s v=""/>
    <s v="Non"/>
    <s v=""/>
    <s v=""/>
    <s v=""/>
    <s v=""/>
    <s v=""/>
    <s v=""/>
    <s v=""/>
    <s v=""/>
    <s v="Augmentation des prix"/>
    <n v="0"/>
    <n v="0"/>
    <n v="1"/>
    <n v="0"/>
    <n v="0"/>
    <n v="0"/>
    <n v="0"/>
    <n v="0"/>
    <s v=""/>
    <s v="Non"/>
    <s v=""/>
    <s v=""/>
    <s v=""/>
    <s v=""/>
    <s v=""/>
    <s v=""/>
    <s v=""/>
    <s v=""/>
    <s v=""/>
    <s v=""/>
    <s v=""/>
    <s v=""/>
    <s v=""/>
    <s v=""/>
    <s v=""/>
    <s v=""/>
    <s v=""/>
    <s v=""/>
    <s v=""/>
    <s v=""/>
    <s v=""/>
    <s v=""/>
    <s v=""/>
    <s v=""/>
    <s v=""/>
    <s v=""/>
    <s v=""/>
    <s v=""/>
    <s v=""/>
    <s v=""/>
    <x v="0"/>
    <x v="0"/>
    <s v=""/>
    <s v=""/>
    <s v=""/>
    <s v=""/>
    <s v=""/>
    <s v=""/>
    <s v=""/>
    <s v=""/>
    <s v=""/>
    <s v=""/>
    <s v=""/>
  </r>
  <r>
    <s v=""/>
    <s v="Non"/>
    <s v=""/>
    <s v=""/>
    <s v=""/>
    <s v=""/>
    <s v=""/>
    <s v=""/>
    <s v=""/>
    <s v=""/>
    <s v="Difficultés pour se réapprovisionner en marchandises Augmentation des prix"/>
    <n v="0"/>
    <n v="0"/>
    <n v="1"/>
    <n v="1"/>
    <n v="0"/>
    <n v="0"/>
    <n v="0"/>
    <n v="0"/>
    <s v=""/>
    <s v="Non"/>
    <s v=""/>
    <s v=""/>
    <s v=""/>
    <s v=""/>
    <s v=""/>
    <s v=""/>
    <s v=""/>
    <s v=""/>
    <s v=""/>
    <s v=""/>
    <s v=""/>
    <s v=""/>
    <s v=""/>
    <s v=""/>
    <s v=""/>
    <s v=""/>
    <s v=""/>
    <s v=""/>
    <s v=""/>
    <s v=""/>
    <s v=""/>
    <s v=""/>
    <s v=""/>
    <s v=""/>
    <s v=""/>
    <s v=""/>
    <s v=""/>
    <s v=""/>
    <s v=""/>
    <s v=""/>
    <x v="0"/>
    <x v="0"/>
    <s v=""/>
    <s v=""/>
    <s v=""/>
    <s v=""/>
    <s v=""/>
    <s v=""/>
    <s v=""/>
    <s v=""/>
    <s v=""/>
    <s v=""/>
    <s v=""/>
  </r>
  <r>
    <s v=""/>
    <s v="Non"/>
    <s v=""/>
    <s v=""/>
    <s v=""/>
    <s v=""/>
    <s v=""/>
    <s v=""/>
    <s v=""/>
    <s v=""/>
    <s v="Augmentation des prix"/>
    <n v="0"/>
    <n v="0"/>
    <n v="1"/>
    <n v="0"/>
    <n v="0"/>
    <n v="0"/>
    <n v="0"/>
    <n v="0"/>
    <s v=""/>
    <s v="Non"/>
    <s v=""/>
    <s v=""/>
    <s v=""/>
    <s v=""/>
    <s v=""/>
    <s v=""/>
    <s v=""/>
    <s v=""/>
    <s v=""/>
    <s v=""/>
    <s v=""/>
    <s v=""/>
    <s v=""/>
    <s v=""/>
    <s v=""/>
    <s v=""/>
    <s v=""/>
    <s v=""/>
    <s v=""/>
    <s v=""/>
    <s v=""/>
    <s v=""/>
    <s v=""/>
    <s v=""/>
    <s v=""/>
    <s v=""/>
    <s v=""/>
    <s v=""/>
    <s v=""/>
    <s v=""/>
    <x v="0"/>
    <x v="0"/>
    <s v=""/>
    <s v=""/>
    <s v=""/>
    <s v=""/>
    <s v=""/>
    <s v=""/>
    <s v=""/>
    <s v=""/>
    <s v=""/>
    <s v=""/>
    <s v=""/>
  </r>
  <r>
    <s v=""/>
    <s v="Non"/>
    <s v=""/>
    <s v=""/>
    <s v=""/>
    <s v=""/>
    <s v=""/>
    <s v=""/>
    <s v=""/>
    <s v=""/>
    <s v="Augmentation des prix"/>
    <n v="0"/>
    <n v="0"/>
    <n v="1"/>
    <n v="0"/>
    <n v="0"/>
    <n v="0"/>
    <n v="0"/>
    <n v="0"/>
    <s v=""/>
    <s v="Non"/>
    <s v=""/>
    <s v=""/>
    <s v=""/>
    <s v=""/>
    <s v=""/>
    <s v=""/>
    <s v=""/>
    <s v=""/>
    <s v=""/>
    <s v=""/>
    <s v=""/>
    <s v=""/>
    <s v=""/>
    <s v=""/>
    <s v=""/>
    <s v=""/>
    <s v=""/>
    <s v=""/>
    <s v=""/>
    <s v=""/>
    <s v=""/>
    <s v=""/>
    <s v=""/>
    <s v=""/>
    <s v=""/>
    <s v=""/>
    <s v=""/>
    <s v=""/>
    <s v=""/>
    <s v=""/>
    <x v="0"/>
    <x v="0"/>
    <s v=""/>
    <s v=""/>
    <s v=""/>
    <s v=""/>
    <s v=""/>
    <s v=""/>
    <s v=""/>
    <s v=""/>
    <s v=""/>
    <s v=""/>
    <s v=""/>
  </r>
  <r>
    <s v=""/>
    <s v="Non"/>
    <s v=""/>
    <s v=""/>
    <s v=""/>
    <s v=""/>
    <s v=""/>
    <s v=""/>
    <s v=""/>
    <s v=""/>
    <s v="Risques de vols ou pillages"/>
    <n v="1"/>
    <n v="0"/>
    <n v="0"/>
    <n v="0"/>
    <n v="0"/>
    <n v="0"/>
    <n v="0"/>
    <n v="0"/>
    <s v=""/>
    <s v="Non"/>
    <s v=""/>
    <s v=""/>
    <s v=""/>
    <s v=""/>
    <s v=""/>
    <s v=""/>
    <s v=""/>
    <s v=""/>
    <s v=""/>
    <s v=""/>
    <s v=""/>
    <s v=""/>
    <s v=""/>
    <s v=""/>
    <s v=""/>
    <s v=""/>
    <s v=""/>
    <s v=""/>
    <s v=""/>
    <s v=""/>
    <s v=""/>
    <s v=""/>
    <s v=""/>
    <s v=""/>
    <s v=""/>
    <s v=""/>
    <s v=""/>
    <s v=""/>
    <s v=""/>
    <s v=""/>
    <x v="0"/>
    <x v="0"/>
    <s v=""/>
    <s v=""/>
    <s v=""/>
    <s v=""/>
    <s v=""/>
    <s v=""/>
    <s v=""/>
    <s v=""/>
    <s v=""/>
    <s v=""/>
    <s v=""/>
  </r>
  <r>
    <s v=""/>
    <s v="Non"/>
    <s v=""/>
    <s v=""/>
    <s v=""/>
    <s v=""/>
    <s v=""/>
    <s v=""/>
    <s v=""/>
    <s v=""/>
    <s v="Risques d'être exposé à la violence Risques de vols ou pillages"/>
    <n v="1"/>
    <n v="0"/>
    <n v="0"/>
    <n v="0"/>
    <n v="1"/>
    <n v="0"/>
    <n v="0"/>
    <n v="0"/>
    <s v=""/>
    <s v="Oui"/>
    <s v=""/>
    <s v=""/>
    <s v=""/>
    <s v=""/>
    <s v=""/>
    <s v=""/>
    <s v=""/>
    <s v=""/>
    <s v=""/>
    <s v=""/>
    <s v=""/>
    <s v=""/>
    <s v=""/>
    <s v=""/>
    <s v=""/>
    <s v=""/>
    <s v=""/>
    <s v=""/>
    <s v=""/>
    <s v=""/>
    <s v=""/>
    <s v=""/>
    <s v=""/>
    <s v=""/>
    <s v=""/>
    <s v=""/>
    <s v=""/>
    <s v=""/>
    <s v=""/>
    <s v=""/>
    <x v="0"/>
    <x v="0"/>
    <s v=""/>
    <s v=""/>
    <s v=""/>
    <s v=""/>
    <s v=""/>
    <s v=""/>
    <s v=""/>
    <s v=""/>
    <s v=""/>
    <s v=""/>
    <s v=""/>
  </r>
  <r>
    <s v=""/>
    <s v="Non"/>
    <s v=""/>
    <s v=""/>
    <s v=""/>
    <s v=""/>
    <s v=""/>
    <s v=""/>
    <s v=""/>
    <s v=""/>
    <s v="Augmentation des prix Diminution du nombre de clients"/>
    <n v="0"/>
    <n v="1"/>
    <n v="1"/>
    <n v="0"/>
    <n v="0"/>
    <n v="0"/>
    <n v="0"/>
    <n v="0"/>
    <s v=""/>
    <s v="Oui"/>
    <s v=""/>
    <s v="Nourriture"/>
    <n v="1"/>
    <n v="0"/>
    <n v="0"/>
    <n v="0"/>
    <s v=""/>
    <s v=""/>
    <s v=""/>
    <s v=""/>
    <s v=""/>
    <s v=""/>
    <s v=""/>
    <s v=""/>
    <s v=""/>
    <s v=""/>
    <s v=""/>
    <s v=""/>
    <s v=""/>
    <s v=""/>
    <s v=""/>
    <s v=""/>
    <s v=""/>
    <s v=""/>
    <s v=""/>
    <s v=""/>
    <s v=""/>
    <s v=""/>
    <s v=""/>
    <s v=""/>
    <x v="0"/>
    <x v="0"/>
    <s v=""/>
    <s v=""/>
    <s v=""/>
    <s v=""/>
    <s v=""/>
    <s v=""/>
    <s v=""/>
    <s v=""/>
    <s v=""/>
    <s v=""/>
    <s v=""/>
  </r>
  <r>
    <s v=""/>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x v="0"/>
    <x v="0"/>
    <s v=""/>
    <s v=""/>
    <s v=""/>
    <s v=""/>
    <s v=""/>
    <s v=""/>
    <s v=""/>
    <s v=""/>
    <s v=""/>
    <s v=""/>
    <s v=""/>
  </r>
  <r>
    <s v=""/>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x v="0"/>
    <x v="0"/>
    <s v=""/>
    <s v=""/>
    <s v=""/>
    <s v=""/>
    <s v=""/>
    <s v=""/>
    <s v=""/>
    <s v=""/>
    <s v=""/>
    <s v=""/>
    <s v=""/>
  </r>
  <r>
    <s v="Non"/>
    <s v="Non"/>
    <s v=""/>
    <s v=""/>
    <s v=""/>
    <s v=""/>
    <s v=""/>
    <s v=""/>
    <s v=""/>
    <s v=""/>
    <s v="Augmentation des prix"/>
    <n v="0"/>
    <n v="0"/>
    <n v="1"/>
    <n v="0"/>
    <n v="0"/>
    <n v="0"/>
    <n v="0"/>
    <n v="0"/>
    <s v=""/>
    <s v="Oui"/>
    <s v=""/>
    <s v="Charbon de bois"/>
    <n v="0"/>
    <n v="0"/>
    <n v="1"/>
    <n v="0"/>
    <s v=""/>
    <s v=""/>
    <s v=""/>
    <s v=""/>
    <s v=""/>
    <s v=""/>
    <s v=""/>
    <s v=""/>
    <s v=""/>
    <s v=""/>
    <s v=""/>
    <s v=""/>
    <s v=""/>
    <s v=""/>
    <s v=""/>
    <s v=""/>
    <s v=""/>
    <s v=""/>
    <s v=""/>
    <s v=""/>
    <s v=""/>
    <s v=""/>
    <s v=""/>
    <s v=""/>
    <x v="0"/>
    <x v="0"/>
    <s v=""/>
    <s v=""/>
    <s v=""/>
    <s v=""/>
    <s v=""/>
    <s v=""/>
    <s v=""/>
    <s v=""/>
    <s v=""/>
    <s v=""/>
    <s v=""/>
  </r>
  <r>
    <s v=""/>
    <s v="Non"/>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x v="0"/>
    <x v="0"/>
    <s v=""/>
    <s v=""/>
    <s v=""/>
    <s v=""/>
    <s v=""/>
    <s v=""/>
    <s v=""/>
    <s v=""/>
    <s v=""/>
    <s v=""/>
    <s v=""/>
  </r>
  <r>
    <s v=""/>
    <s v="Non"/>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x v="0"/>
    <x v="0"/>
    <s v=""/>
    <s v=""/>
    <s v=""/>
    <s v=""/>
    <s v=""/>
    <s v=""/>
    <s v=""/>
    <s v=""/>
    <s v=""/>
    <s v=""/>
    <s v=""/>
  </r>
  <r>
    <s v=""/>
    <s v="Non"/>
    <s v=""/>
    <s v=""/>
    <s v=""/>
    <s v=""/>
    <s v=""/>
    <s v=""/>
    <s v=""/>
    <s v=""/>
    <s v="Augmentation des prix"/>
    <n v="0"/>
    <n v="0"/>
    <n v="1"/>
    <n v="0"/>
    <n v="0"/>
    <n v="0"/>
    <n v="0"/>
    <n v="0"/>
    <s v=""/>
    <s v="Non"/>
    <s v=""/>
    <s v=""/>
    <s v=""/>
    <s v=""/>
    <s v=""/>
    <s v=""/>
    <s v=""/>
    <s v=""/>
    <s v=""/>
    <s v=""/>
    <s v=""/>
    <s v=""/>
    <s v=""/>
    <s v=""/>
    <s v=""/>
    <s v=""/>
    <s v=""/>
    <s v=""/>
    <s v=""/>
    <s v=""/>
    <s v=""/>
    <s v=""/>
    <s v=""/>
    <s v=""/>
    <s v=""/>
    <s v=""/>
    <s v=""/>
    <s v=""/>
    <s v=""/>
    <s v=""/>
    <x v="0"/>
    <x v="0"/>
    <s v=""/>
    <s v=""/>
    <s v=""/>
    <s v=""/>
    <s v=""/>
    <s v=""/>
    <s v=""/>
    <s v=""/>
    <s v=""/>
    <s v=""/>
    <s v=""/>
  </r>
  <r>
    <s v=""/>
    <s v="Non"/>
    <s v=""/>
    <s v=""/>
    <s v=""/>
    <s v=""/>
    <s v=""/>
    <s v=""/>
    <s v=""/>
    <s v=""/>
    <s v="Augmentation des prix"/>
    <n v="0"/>
    <n v="0"/>
    <n v="1"/>
    <n v="0"/>
    <n v="0"/>
    <n v="0"/>
    <n v="0"/>
    <n v="0"/>
    <s v=""/>
    <s v="Je ne sais pas, je ne souhaite pas répondre"/>
    <s v=""/>
    <s v=""/>
    <s v=""/>
    <s v=""/>
    <s v=""/>
    <s v=""/>
    <s v=""/>
    <s v=""/>
    <s v=""/>
    <s v=""/>
    <s v=""/>
    <s v=""/>
    <s v=""/>
    <s v=""/>
    <s v=""/>
    <s v=""/>
    <s v=""/>
    <s v=""/>
    <s v=""/>
    <s v=""/>
    <s v=""/>
    <s v=""/>
    <s v=""/>
    <s v=""/>
    <s v=""/>
    <s v=""/>
    <s v=""/>
    <s v=""/>
    <s v=""/>
    <s v=""/>
    <x v="0"/>
    <x v="0"/>
    <s v=""/>
    <s v=""/>
    <s v=""/>
    <s v=""/>
    <s v=""/>
    <s v=""/>
    <s v=""/>
    <s v=""/>
    <s v=""/>
    <s v=""/>
    <s v=""/>
  </r>
  <r>
    <s v="Je ne sais pas, je ne souhaite pas répondre"/>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x v="0"/>
    <x v="0"/>
    <s v=""/>
    <s v=""/>
    <s v=""/>
    <s v=""/>
    <s v=""/>
    <s v=""/>
    <s v=""/>
    <s v=""/>
    <s v=""/>
    <s v=""/>
    <s v=""/>
  </r>
  <r>
    <s v=""/>
    <s v="Je ne sais pas, je ne souhaite pas répondre"/>
    <s v=""/>
    <s v=""/>
    <s v=""/>
    <s v=""/>
    <s v=""/>
    <s v=""/>
    <s v=""/>
    <s v=""/>
    <s v="Augmentation des prix"/>
    <n v="0"/>
    <n v="0"/>
    <n v="1"/>
    <n v="0"/>
    <n v="0"/>
    <n v="0"/>
    <n v="0"/>
    <n v="0"/>
    <s v=""/>
    <s v="Je ne sais pas, je ne souhaite pas répondre"/>
    <s v=""/>
    <s v=""/>
    <s v=""/>
    <s v=""/>
    <s v=""/>
    <s v=""/>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Les autres points d'eau ne sont pas fonctionnels"/>
    <s v=""/>
    <s v="Entre 30 min et 1h au total"/>
    <s v="gros bidon de 5 gallons (18,9 L)"/>
    <s v="5gal"/>
    <s v="bidon ki vo 5 galon (18,9L)"/>
    <s v=""/>
    <s v=""/>
    <s v=""/>
    <s v=""/>
    <s v=""/>
    <n v="20"/>
    <n v="4"/>
    <s v=""/>
    <s v="NA"/>
    <s v="Oui"/>
    <s v=""/>
    <x v="2"/>
    <x v="5"/>
    <n v="0"/>
    <n v="1"/>
    <n v="0"/>
    <n v="0"/>
    <n v="0"/>
    <n v="0"/>
    <n v="0"/>
    <n v="0"/>
    <n v="0"/>
    <n v="0"/>
    <n v="0"/>
  </r>
  <r>
    <s v=""/>
    <s v=""/>
    <s v=""/>
    <s v=""/>
    <s v=""/>
    <s v=""/>
    <s v=""/>
    <s v=""/>
    <s v=""/>
    <s v=""/>
    <s v=""/>
    <s v=""/>
    <s v=""/>
    <s v=""/>
    <s v=""/>
    <s v=""/>
    <s v=""/>
    <s v=""/>
    <s v=""/>
    <s v=""/>
    <s v=""/>
    <s v=""/>
    <s v=""/>
    <s v=""/>
    <s v=""/>
    <s v=""/>
    <s v=""/>
    <s v="Oui"/>
    <s v="Oui, je vais parfois/souvent chercher l'eau"/>
    <s v="boutique ou kiosque privé"/>
    <s v=""/>
    <s v="boutique"/>
    <s v="boutik / kiòs priwe"/>
    <s v="boutik / kiòs priwe"/>
    <s v="Les autres points d'eau ne sont pas fonctionnels"/>
    <s v=""/>
    <s v="Moins de 15 min au total"/>
    <s v="gros bidon de 5 gallons (18,9 L)"/>
    <s v="5gal"/>
    <s v="bidon ki vo 5 galon (18,9L)"/>
    <s v=""/>
    <s v=""/>
    <s v=""/>
    <s v=""/>
    <s v=""/>
    <n v="50"/>
    <n v="10"/>
    <s v=""/>
    <s v="NA"/>
    <s v="Oui"/>
    <s v=""/>
    <x v="2"/>
    <x v="3"/>
    <n v="0"/>
    <n v="1"/>
    <n v="0"/>
    <n v="0"/>
    <n v="0"/>
    <n v="0"/>
    <n v="0"/>
    <n v="0"/>
    <n v="1"/>
    <n v="0"/>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25"/>
    <n v="5"/>
    <s v=""/>
    <s v="NA"/>
    <s v="Oui"/>
    <s v=""/>
    <x v="2"/>
    <x v="8"/>
    <n v="0"/>
    <n v="1"/>
    <n v="0"/>
    <n v="0"/>
    <n v="0"/>
    <n v="1"/>
    <n v="0"/>
    <n v="0"/>
    <n v="1"/>
    <n v="0"/>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25"/>
    <n v="5"/>
    <s v=""/>
    <s v="NA"/>
    <s v="Oui"/>
    <s v=""/>
    <x v="2"/>
    <x v="9"/>
    <n v="0"/>
    <n v="0"/>
    <n v="0"/>
    <n v="0"/>
    <n v="0"/>
    <n v="1"/>
    <n v="0"/>
    <n v="0"/>
    <n v="0"/>
    <n v="0"/>
    <n v="0"/>
  </r>
  <r>
    <s v=""/>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x v="0"/>
    <x v="0"/>
    <s v=""/>
    <s v=""/>
    <s v=""/>
    <s v=""/>
    <s v=""/>
    <s v=""/>
    <s v=""/>
    <s v=""/>
    <s v=""/>
    <s v=""/>
    <s v=""/>
  </r>
  <r>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50"/>
    <n v="10"/>
    <s v=""/>
    <s v="NA"/>
    <s v="Oui"/>
    <s v=""/>
    <x v="2"/>
    <x v="5"/>
    <n v="0"/>
    <n v="1"/>
    <n v="0"/>
    <n v="0"/>
    <n v="0"/>
    <n v="0"/>
    <n v="0"/>
    <n v="0"/>
    <n v="0"/>
    <n v="0"/>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50"/>
    <n v="10"/>
    <s v=""/>
    <s v="NA"/>
    <s v="Oui"/>
    <s v=""/>
    <x v="2"/>
    <x v="5"/>
    <n v="0"/>
    <n v="1"/>
    <n v="0"/>
    <n v="0"/>
    <n v="0"/>
    <n v="0"/>
    <n v="0"/>
    <n v="0"/>
    <n v="0"/>
    <n v="0"/>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n v="10"/>
    <s v=""/>
    <s v="NA"/>
    <s v="Oui"/>
    <s v=""/>
    <x v="2"/>
    <x v="5"/>
    <n v="0"/>
    <n v="1"/>
    <n v="0"/>
    <n v="0"/>
    <n v="0"/>
    <n v="0"/>
    <n v="0"/>
    <n v="0"/>
    <n v="0"/>
    <n v="0"/>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n v="10"/>
    <s v=""/>
    <s v="NA"/>
    <s v="Oui"/>
    <s v=""/>
    <x v="2"/>
    <x v="5"/>
    <n v="0"/>
    <n v="1"/>
    <n v="0"/>
    <n v="0"/>
    <n v="0"/>
    <n v="0"/>
    <n v="0"/>
    <n v="0"/>
    <n v="0"/>
    <n v="0"/>
    <n v="0"/>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n v="12"/>
    <s v=""/>
    <s v="NA"/>
    <s v="Oui"/>
    <s v=""/>
    <x v="2"/>
    <x v="5"/>
    <n v="0"/>
    <n v="1"/>
    <n v="0"/>
    <n v="0"/>
    <n v="0"/>
    <n v="0"/>
    <n v="0"/>
    <n v="0"/>
    <n v="0"/>
    <n v="0"/>
    <n v="0"/>
  </r>
</pivotCacheRecords>
</file>

<file path=xl/pivotCache/pivotCacheRecords100.xml><?xml version="1.0" encoding="utf-8"?>
<pivotCacheRecords xmlns="http://schemas.openxmlformats.org/spreadsheetml/2006/main" xmlns:r="http://schemas.openxmlformats.org/officeDocument/2006/relationships" count="107">
  <r>
    <s v=""/>
  </r>
  <r>
    <s v=""/>
  </r>
  <r>
    <s v=""/>
  </r>
  <r>
    <s v=""/>
  </r>
  <r>
    <s v=""/>
  </r>
  <r>
    <s v=""/>
  </r>
  <r>
    <s v=""/>
  </r>
  <r>
    <s v=""/>
  </r>
  <r>
    <s v=""/>
  </r>
  <r>
    <s v=""/>
  </r>
  <r>
    <s v=""/>
  </r>
  <r>
    <n v="1"/>
  </r>
  <r>
    <s v=""/>
  </r>
  <r>
    <n v="0"/>
  </r>
  <r>
    <s v=""/>
  </r>
  <r>
    <s v=""/>
  </r>
  <r>
    <s v=""/>
  </r>
  <r>
    <s v=""/>
  </r>
  <r>
    <s v=""/>
  </r>
  <r>
    <s v=""/>
  </r>
  <r>
    <s v=""/>
  </r>
  <r>
    <s v=""/>
  </r>
  <r>
    <s v=""/>
  </r>
  <r>
    <s v=""/>
  </r>
  <r>
    <s v=""/>
  </r>
  <r>
    <s v=""/>
  </r>
  <r>
    <s v=""/>
  </r>
  <r>
    <s v=""/>
  </r>
  <r>
    <s v=""/>
  </r>
  <r>
    <s v=""/>
  </r>
  <r>
    <s v=""/>
  </r>
  <r>
    <s v=""/>
  </r>
  <r>
    <s v=""/>
  </r>
  <r>
    <n v="0"/>
  </r>
  <r>
    <s v=""/>
  </r>
  <r>
    <s v=""/>
  </r>
  <r>
    <s v=""/>
  </r>
  <r>
    <s v=""/>
  </r>
  <r>
    <s v=""/>
  </r>
  <r>
    <s v=""/>
  </r>
  <r>
    <s v=""/>
  </r>
  <r>
    <s v=""/>
  </r>
  <r>
    <s v=""/>
  </r>
  <r>
    <n v="0"/>
  </r>
  <r>
    <s v=""/>
  </r>
  <r>
    <s v=""/>
  </r>
  <r>
    <s v=""/>
  </r>
  <r>
    <s v=""/>
  </r>
  <r>
    <n v="0"/>
  </r>
  <r>
    <s v=""/>
  </r>
  <r>
    <s v=""/>
  </r>
  <r>
    <s v=""/>
  </r>
  <r>
    <s v=""/>
  </r>
  <r>
    <s v=""/>
  </r>
  <r>
    <s v=""/>
  </r>
  <r>
    <s v=""/>
  </r>
  <r>
    <s v=""/>
  </r>
  <r>
    <s v=""/>
  </r>
  <r>
    <s v=""/>
  </r>
  <r>
    <s v=""/>
  </r>
  <r>
    <n v="0"/>
  </r>
  <r>
    <n v="0"/>
  </r>
  <r>
    <n v="0"/>
  </r>
  <r>
    <s v=""/>
  </r>
  <r>
    <s v=""/>
  </r>
  <r>
    <s v=""/>
  </r>
  <r>
    <s v=""/>
  </r>
  <r>
    <n v="0"/>
  </r>
  <r>
    <s v=""/>
  </r>
  <r>
    <s v=""/>
  </r>
  <r>
    <s v=""/>
  </r>
  <r>
    <s v=""/>
  </r>
  <r>
    <s v=""/>
  </r>
  <r>
    <s v=""/>
  </r>
  <r>
    <s v=""/>
  </r>
  <r>
    <s v=""/>
  </r>
  <r>
    <n v="0"/>
  </r>
  <r>
    <s v=""/>
  </r>
  <r>
    <s v=""/>
  </r>
  <r>
    <s v=""/>
  </r>
  <r>
    <s v=""/>
  </r>
  <r>
    <s v=""/>
  </r>
  <r>
    <s v=""/>
  </r>
  <r>
    <s v=""/>
  </r>
  <r>
    <s v=""/>
  </r>
  <r>
    <s v=""/>
  </r>
  <r>
    <s v=""/>
  </r>
  <r>
    <s v=""/>
  </r>
  <r>
    <s v=""/>
  </r>
  <r>
    <s v=""/>
  </r>
  <r>
    <s v=""/>
  </r>
  <r>
    <s v=""/>
  </r>
  <r>
    <s v=""/>
  </r>
  <r>
    <s v=""/>
  </r>
  <r>
    <s v=""/>
  </r>
  <r>
    <s v=""/>
  </r>
  <r>
    <n v="0"/>
  </r>
  <r>
    <s v=""/>
  </r>
  <r>
    <s v=""/>
  </r>
  <r>
    <s v=""/>
  </r>
  <r>
    <s v=""/>
  </r>
  <r>
    <s v=""/>
  </r>
  <r>
    <s v=""/>
  </r>
  <r>
    <s v=""/>
  </r>
  <r>
    <s v=""/>
  </r>
  <r>
    <s v=""/>
  </r>
  <r>
    <m/>
  </r>
</pivotCacheRecords>
</file>

<file path=xl/pivotCache/pivotCacheRecords101.xml><?xml version="1.0" encoding="utf-8"?>
<pivotCacheRecords xmlns="http://schemas.openxmlformats.org/spreadsheetml/2006/main" xmlns:r="http://schemas.openxmlformats.org/officeDocument/2006/relationships" count="107">
  <r>
    <s v=""/>
  </r>
  <r>
    <s v=""/>
  </r>
  <r>
    <s v=""/>
  </r>
  <r>
    <s v=""/>
  </r>
  <r>
    <s v=""/>
  </r>
  <r>
    <s v=""/>
  </r>
  <r>
    <s v=""/>
  </r>
  <r>
    <s v=""/>
  </r>
  <r>
    <s v=""/>
  </r>
  <r>
    <s v=""/>
  </r>
  <r>
    <s v=""/>
  </r>
  <r>
    <n v="0"/>
  </r>
  <r>
    <s v=""/>
  </r>
  <r>
    <n v="0"/>
  </r>
  <r>
    <s v=""/>
  </r>
  <r>
    <s v=""/>
  </r>
  <r>
    <s v=""/>
  </r>
  <r>
    <s v=""/>
  </r>
  <r>
    <s v=""/>
  </r>
  <r>
    <s v=""/>
  </r>
  <r>
    <s v=""/>
  </r>
  <r>
    <s v=""/>
  </r>
  <r>
    <s v=""/>
  </r>
  <r>
    <s v=""/>
  </r>
  <r>
    <s v=""/>
  </r>
  <r>
    <s v=""/>
  </r>
  <r>
    <s v=""/>
  </r>
  <r>
    <s v=""/>
  </r>
  <r>
    <s v=""/>
  </r>
  <r>
    <s v=""/>
  </r>
  <r>
    <s v=""/>
  </r>
  <r>
    <s v=""/>
  </r>
  <r>
    <s v=""/>
  </r>
  <r>
    <n v="0"/>
  </r>
  <r>
    <s v=""/>
  </r>
  <r>
    <s v=""/>
  </r>
  <r>
    <s v=""/>
  </r>
  <r>
    <s v=""/>
  </r>
  <r>
    <s v=""/>
  </r>
  <r>
    <s v=""/>
  </r>
  <r>
    <s v=""/>
  </r>
  <r>
    <s v=""/>
  </r>
  <r>
    <s v=""/>
  </r>
  <r>
    <n v="0"/>
  </r>
  <r>
    <s v=""/>
  </r>
  <r>
    <s v=""/>
  </r>
  <r>
    <s v=""/>
  </r>
  <r>
    <s v=""/>
  </r>
  <r>
    <n v="0"/>
  </r>
  <r>
    <s v=""/>
  </r>
  <r>
    <s v=""/>
  </r>
  <r>
    <s v=""/>
  </r>
  <r>
    <s v=""/>
  </r>
  <r>
    <s v=""/>
  </r>
  <r>
    <s v=""/>
  </r>
  <r>
    <s v=""/>
  </r>
  <r>
    <s v=""/>
  </r>
  <r>
    <s v=""/>
  </r>
  <r>
    <s v=""/>
  </r>
  <r>
    <s v=""/>
  </r>
  <r>
    <n v="1"/>
  </r>
  <r>
    <n v="1"/>
  </r>
  <r>
    <n v="0"/>
  </r>
  <r>
    <s v=""/>
  </r>
  <r>
    <s v=""/>
  </r>
  <r>
    <s v=""/>
  </r>
  <r>
    <s v=""/>
  </r>
  <r>
    <n v="0"/>
  </r>
  <r>
    <s v=""/>
  </r>
  <r>
    <s v=""/>
  </r>
  <r>
    <s v=""/>
  </r>
  <r>
    <s v=""/>
  </r>
  <r>
    <s v=""/>
  </r>
  <r>
    <s v=""/>
  </r>
  <r>
    <s v=""/>
  </r>
  <r>
    <s v=""/>
  </r>
  <r>
    <n v="1"/>
  </r>
  <r>
    <s v=""/>
  </r>
  <r>
    <s v=""/>
  </r>
  <r>
    <s v=""/>
  </r>
  <r>
    <s v=""/>
  </r>
  <r>
    <s v=""/>
  </r>
  <r>
    <s v=""/>
  </r>
  <r>
    <s v=""/>
  </r>
  <r>
    <s v=""/>
  </r>
  <r>
    <s v=""/>
  </r>
  <r>
    <s v=""/>
  </r>
  <r>
    <s v=""/>
  </r>
  <r>
    <s v=""/>
  </r>
  <r>
    <s v=""/>
  </r>
  <r>
    <s v=""/>
  </r>
  <r>
    <s v=""/>
  </r>
  <r>
    <s v=""/>
  </r>
  <r>
    <s v=""/>
  </r>
  <r>
    <s v=""/>
  </r>
  <r>
    <s v=""/>
  </r>
  <r>
    <n v="0"/>
  </r>
  <r>
    <s v=""/>
  </r>
  <r>
    <s v=""/>
  </r>
  <r>
    <s v=""/>
  </r>
  <r>
    <s v=""/>
  </r>
  <r>
    <s v=""/>
  </r>
  <r>
    <s v=""/>
  </r>
  <r>
    <s v=""/>
  </r>
  <r>
    <s v=""/>
  </r>
  <r>
    <s v=""/>
  </r>
  <r>
    <m/>
  </r>
</pivotCacheRecords>
</file>

<file path=xl/pivotCache/pivotCacheRecords102.xml><?xml version="1.0" encoding="utf-8"?>
<pivotCacheRecords xmlns="http://schemas.openxmlformats.org/spreadsheetml/2006/main" xmlns:r="http://schemas.openxmlformats.org/officeDocument/2006/relationships" count="107">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Riz Mais"/>
    <n v="0"/>
    <n v="1"/>
    <n v="1"/>
    <n v="0"/>
    <n v="0"/>
    <n v="0"/>
    <n v="0"/>
    <n v="0"/>
    <n v="0"/>
    <n v="0"/>
    <s v=""/>
    <n v="12"/>
    <n v="5"/>
    <s v=""/>
    <s v=""/>
    <s v=""/>
    <s v=""/>
    <s v=""/>
    <s v="Serviettes hygiéniques (femmes) Savon lessive Dentifrice Déodorant"/>
    <n v="1"/>
    <n v="1"/>
    <n v="0"/>
    <n v="0"/>
    <n v="1"/>
    <n v="0"/>
    <n v="1"/>
    <n v="0"/>
    <n v="0"/>
    <n v="0"/>
    <n v="4"/>
    <n v="15"/>
    <s v=""/>
    <s v=""/>
    <n v="1"/>
    <s v=""/>
    <n v="1"/>
    <s v=""/>
    <s v="Tôle Planche (2x4)"/>
    <n v="1"/>
    <n v="0"/>
    <n v="0"/>
    <n v="1"/>
    <n v="0"/>
    <n v="0"/>
    <n v="0"/>
    <n v="0"/>
    <n v="0"/>
    <n v="0"/>
    <n v="0"/>
    <n v="0"/>
    <n v="0"/>
    <n v="35"/>
    <s v=""/>
    <s v=""/>
    <n v="24"/>
    <s v=""/>
    <s v=""/>
    <s v=""/>
    <s v=""/>
    <s v=""/>
    <s v=""/>
    <s v=""/>
    <s v="Grande bassine"/>
    <n v="0"/>
    <n v="0"/>
    <n v="0"/>
    <n v="0"/>
    <n v="0"/>
    <n v="0"/>
    <n v="0"/>
    <n v="1"/>
    <n v="0"/>
    <n v="0"/>
    <n v="0"/>
    <s v=""/>
    <s v=""/>
    <s v=""/>
    <s v=""/>
    <s v=""/>
    <s v=""/>
    <s v=""/>
    <n v="3"/>
    <s v=""/>
    <s v="Médicaments douleur (aspirine, …)"/>
    <n v="1"/>
    <n v="0"/>
    <n v="0"/>
    <n v="0"/>
    <n v="0"/>
    <n v="0"/>
    <n v="0"/>
    <n v="0"/>
    <n v="0"/>
    <s v=""/>
    <s v="Radio Lampe torche"/>
    <n v="1"/>
    <n v="0"/>
    <n v="0"/>
    <n v="1"/>
    <n v="0"/>
    <n v="0"/>
    <n v="3"/>
    <s v=""/>
    <s v=""/>
    <n v="1"/>
    <s v="Hache"/>
    <n v="0"/>
    <n v="0"/>
    <n v="0"/>
    <n v="0"/>
    <n v="1"/>
    <n v="0"/>
    <n v="0"/>
    <n v="0"/>
    <n v="0"/>
    <s v=""/>
    <s v=""/>
    <s v=""/>
    <s v=""/>
    <s v=""/>
    <s v=""/>
    <s v=""/>
    <s v=""/>
    <s v=""/>
    <s v=""/>
    <s v=""/>
    <s v=""/>
    <s v=""/>
    <s v=""/>
    <s v=""/>
    <s v=""/>
    <s v=""/>
    <s v=""/>
    <s v=""/>
    <s v=""/>
    <s v=""/>
    <s v=""/>
    <s v=""/>
    <s v=""/>
    <s v=""/>
    <s v=""/>
    <s v=""/>
    <s v=""/>
    <s v=""/>
    <s v=""/>
    <s v=""/>
    <s v=""/>
    <s v=""/>
    <s v=""/>
    <s v=""/>
    <s v=""/>
    <s v=""/>
    <s v=""/>
    <s v=""/>
    <s v=""/>
    <s v="Hache"/>
    <n v="0"/>
    <n v="0"/>
    <n v="0"/>
    <n v="0"/>
    <n v="1"/>
    <n v="0"/>
    <n v="0"/>
    <n v="0"/>
    <n v="0"/>
    <s v=""/>
    <s v=""/>
    <s v=""/>
    <s v=""/>
    <s v=""/>
    <s v=""/>
    <s v=""/>
    <s v=""/>
    <s v=""/>
    <s v=""/>
    <s v=""/>
    <s v=""/>
    <s v=""/>
    <s v=""/>
    <s v=""/>
    <s v=""/>
    <s v=""/>
    <s v=""/>
    <s v=""/>
    <s v=""/>
    <s v="Sac à dos"/>
    <n v="1"/>
    <n v="0"/>
    <n v="0"/>
    <n v="0"/>
    <n v="0"/>
    <n v="0"/>
  </r>
  <r>
    <x v="1"/>
    <s v="Riz"/>
    <n v="0"/>
    <n v="1"/>
    <n v="0"/>
    <n v="0"/>
    <n v="0"/>
    <n v="0"/>
    <n v="0"/>
    <n v="0"/>
    <n v="0"/>
    <n v="0"/>
    <s v=""/>
    <n v="8"/>
    <s v=""/>
    <s v=""/>
    <s v=""/>
    <s v=""/>
    <s v=""/>
    <s v=""/>
    <s v="Serviettes hygiéniques (femmes) Dentifrice Déodorant Papier toilette"/>
    <n v="1"/>
    <n v="0"/>
    <n v="0"/>
    <n v="0"/>
    <n v="1"/>
    <n v="1"/>
    <n v="1"/>
    <n v="0"/>
    <n v="0"/>
    <n v="0"/>
    <n v="1"/>
    <s v=""/>
    <s v=""/>
    <s v=""/>
    <n v="1"/>
    <n v="6"/>
    <n v="1"/>
    <s v=""/>
    <s v="Tôle"/>
    <n v="1"/>
    <n v="0"/>
    <n v="0"/>
    <n v="0"/>
    <n v="0"/>
    <n v="0"/>
    <n v="0"/>
    <n v="0"/>
    <n v="0"/>
    <n v="0"/>
    <n v="0"/>
    <n v="0"/>
    <n v="0"/>
    <n v="20"/>
    <s v=""/>
    <s v=""/>
    <s v=""/>
    <s v=""/>
    <s v=""/>
    <s v=""/>
    <s v=""/>
    <s v=""/>
    <s v=""/>
    <s v=""/>
    <s v="Aucun"/>
    <n v="0"/>
    <n v="0"/>
    <n v="0"/>
    <n v="0"/>
    <n v="0"/>
    <n v="0"/>
    <n v="0"/>
    <n v="0"/>
    <n v="0"/>
    <n v="0"/>
    <n v="1"/>
    <s v=""/>
    <s v=""/>
    <s v=""/>
    <s v=""/>
    <s v=""/>
    <s v=""/>
    <s v=""/>
    <s v=""/>
    <s v=""/>
    <s v="Des antibiotiques"/>
    <n v="0"/>
    <n v="1"/>
    <n v="0"/>
    <n v="0"/>
    <n v="0"/>
    <n v="0"/>
    <n v="0"/>
    <n v="0"/>
    <n v="0"/>
    <s v=""/>
    <s v="Lampe torche Radio"/>
    <n v="1"/>
    <n v="0"/>
    <n v="0"/>
    <n v="1"/>
    <n v="0"/>
    <n v="0"/>
    <n v="2"/>
    <s v=""/>
    <s v=""/>
    <n v="1"/>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n v="0"/>
    <n v="1"/>
    <n v="0"/>
    <n v="0"/>
    <n v="0"/>
    <n v="0"/>
  </r>
  <r>
    <x v="1"/>
    <s v="Farine de blé Riz Sucre Blé Huile"/>
    <n v="1"/>
    <n v="1"/>
    <n v="0"/>
    <n v="1"/>
    <n v="1"/>
    <n v="0"/>
    <n v="0"/>
    <n v="1"/>
    <n v="0"/>
    <n v="0"/>
    <n v="5"/>
    <n v="8"/>
    <s v=""/>
    <n v="3"/>
    <n v="4"/>
    <s v=""/>
    <s v=""/>
    <n v="1"/>
    <s v="Dentifrice Serviettes hygiéniques (femmes) Bokit Déodorant"/>
    <n v="1"/>
    <n v="0"/>
    <n v="0"/>
    <n v="0"/>
    <n v="1"/>
    <n v="0"/>
    <n v="1"/>
    <n v="1"/>
    <n v="0"/>
    <n v="0"/>
    <n v="2"/>
    <s v=""/>
    <s v=""/>
    <s v=""/>
    <n v="1"/>
    <s v=""/>
    <n v="1"/>
    <n v="2"/>
    <s v="Tôle"/>
    <n v="1"/>
    <n v="0"/>
    <n v="0"/>
    <n v="0"/>
    <n v="0"/>
    <n v="0"/>
    <n v="0"/>
    <n v="0"/>
    <n v="0"/>
    <n v="0"/>
    <n v="0"/>
    <n v="0"/>
    <n v="0"/>
    <n v="40"/>
    <s v=""/>
    <s v=""/>
    <s v=""/>
    <s v=""/>
    <s v=""/>
    <s v=""/>
    <s v=""/>
    <s v=""/>
    <s v=""/>
    <s v=""/>
    <s v="Aucun"/>
    <n v="0"/>
    <n v="0"/>
    <n v="0"/>
    <n v="0"/>
    <n v="0"/>
    <n v="0"/>
    <n v="0"/>
    <n v="0"/>
    <n v="0"/>
    <n v="0"/>
    <n v="1"/>
    <s v=""/>
    <s v=""/>
    <s v=""/>
    <s v=""/>
    <s v=""/>
    <s v=""/>
    <s v=""/>
    <s v=""/>
    <s v=""/>
    <s v="Des antibiotiques"/>
    <n v="0"/>
    <n v="1"/>
    <n v="0"/>
    <n v="0"/>
    <n v="0"/>
    <n v="0"/>
    <n v="0"/>
    <n v="0"/>
    <n v="0"/>
    <s v=""/>
    <s v="Lampe torche Radio"/>
    <n v="1"/>
    <n v="0"/>
    <n v="0"/>
    <n v="1"/>
    <n v="0"/>
    <n v="0"/>
    <n v="2"/>
    <s v=""/>
    <s v=""/>
    <n v="1"/>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n v="0"/>
    <n v="1"/>
    <n v="0"/>
    <n v="0"/>
    <n v="0"/>
    <n v="0"/>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Riz Farine de blé Sucre Blé"/>
    <n v="1"/>
    <n v="1"/>
    <n v="0"/>
    <n v="1"/>
    <n v="1"/>
    <n v="0"/>
    <n v="0"/>
    <n v="0"/>
    <n v="0"/>
    <n v="0"/>
    <n v="3"/>
    <n v="8"/>
    <s v=""/>
    <n v="2"/>
    <n v="3"/>
    <s v=""/>
    <s v=""/>
    <s v=""/>
    <s v="Dentifrice Papier toilette Déodorant Bokit Savon mains Serviettes hygiéniques (femmes) Savon lessive Chlore en grain"/>
    <n v="1"/>
    <n v="1"/>
    <n v="1"/>
    <n v="1"/>
    <n v="1"/>
    <n v="1"/>
    <n v="1"/>
    <n v="1"/>
    <n v="0"/>
    <n v="0"/>
    <n v="3"/>
    <n v="10"/>
    <n v="6"/>
    <n v="3"/>
    <n v="2"/>
    <n v="5"/>
    <n v="3"/>
    <n v="1"/>
    <s v="Aucun"/>
    <n v="0"/>
    <n v="0"/>
    <n v="0"/>
    <n v="0"/>
    <n v="0"/>
    <n v="0"/>
    <n v="0"/>
    <n v="0"/>
    <n v="0"/>
    <n v="0"/>
    <n v="0"/>
    <n v="0"/>
    <n v="1"/>
    <s v=""/>
    <s v=""/>
    <s v=""/>
    <s v=""/>
    <s v=""/>
    <s v=""/>
    <s v=""/>
    <s v=""/>
    <s v=""/>
    <s v=""/>
    <s v=""/>
    <s v="Aucun"/>
    <n v="0"/>
    <n v="0"/>
    <n v="0"/>
    <n v="0"/>
    <n v="0"/>
    <n v="0"/>
    <n v="0"/>
    <n v="0"/>
    <n v="0"/>
    <n v="0"/>
    <n v="1"/>
    <s v=""/>
    <s v=""/>
    <s v=""/>
    <s v=""/>
    <s v=""/>
    <s v=""/>
    <s v=""/>
    <s v=""/>
    <s v=""/>
    <s v="Aucun"/>
    <n v="0"/>
    <n v="0"/>
    <n v="0"/>
    <n v="0"/>
    <n v="0"/>
    <n v="0"/>
    <n v="0"/>
    <n v="0"/>
    <n v="1"/>
    <s v=""/>
    <s v="Aucun"/>
    <n v="0"/>
    <n v="0"/>
    <n v="0"/>
    <n v="0"/>
    <n v="0"/>
    <n v="1"/>
    <s v=""/>
    <s v=""/>
    <s v=""/>
    <s v=""/>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Aucun"/>
    <n v="0"/>
    <n v="0"/>
    <n v="0"/>
    <n v="0"/>
    <n v="0"/>
    <n v="1"/>
  </r>
  <r>
    <x v="1"/>
    <s v="Farine de blé Riz Mais Blé Sucre Haricot noir Huile"/>
    <n v="1"/>
    <n v="1"/>
    <n v="1"/>
    <n v="1"/>
    <n v="1"/>
    <n v="1"/>
    <n v="0"/>
    <n v="1"/>
    <n v="0"/>
    <n v="0"/>
    <n v="3"/>
    <n v="10"/>
    <n v="3"/>
    <n v="2"/>
    <n v="3"/>
    <n v="3.5"/>
    <s v=""/>
    <n v="2"/>
    <s v="Serviettes hygiéniques (femmes)"/>
    <n v="1"/>
    <n v="0"/>
    <n v="0"/>
    <n v="0"/>
    <n v="0"/>
    <n v="0"/>
    <n v="0"/>
    <n v="0"/>
    <n v="0"/>
    <n v="0"/>
    <n v="3"/>
    <s v=""/>
    <s v=""/>
    <s v=""/>
    <s v=""/>
    <s v=""/>
    <s v=""/>
    <s v=""/>
    <s v="Aucun"/>
    <n v="0"/>
    <n v="0"/>
    <n v="0"/>
    <n v="0"/>
    <n v="0"/>
    <n v="0"/>
    <n v="0"/>
    <n v="0"/>
    <n v="0"/>
    <n v="0"/>
    <n v="0"/>
    <n v="0"/>
    <n v="1"/>
    <s v=""/>
    <s v=""/>
    <s v=""/>
    <s v=""/>
    <s v=""/>
    <s v=""/>
    <s v=""/>
    <s v=""/>
    <s v=""/>
    <s v=""/>
    <s v=""/>
    <s v="Aucun"/>
    <n v="0"/>
    <n v="0"/>
    <n v="0"/>
    <n v="0"/>
    <n v="0"/>
    <n v="0"/>
    <n v="0"/>
    <n v="0"/>
    <n v="0"/>
    <n v="0"/>
    <n v="1"/>
    <s v=""/>
    <s v=""/>
    <s v=""/>
    <s v=""/>
    <s v=""/>
    <s v=""/>
    <s v=""/>
    <s v=""/>
    <s v=""/>
    <s v="Préservatifs"/>
    <n v="0"/>
    <n v="0"/>
    <n v="0"/>
    <n v="1"/>
    <n v="0"/>
    <n v="0"/>
    <n v="0"/>
    <n v="0"/>
    <n v="0"/>
    <s v=""/>
    <s v="Radio"/>
    <n v="0"/>
    <n v="0"/>
    <n v="0"/>
    <n v="1"/>
    <n v="0"/>
    <n v="0"/>
    <s v=""/>
    <s v=""/>
    <s v=""/>
    <n v="1"/>
    <s v="Machette"/>
    <n v="0"/>
    <n v="0"/>
    <n v="1"/>
    <n v="0"/>
    <n v="0"/>
    <n v="0"/>
    <n v="0"/>
    <n v="0"/>
    <n v="0"/>
    <s v=""/>
    <s v=""/>
    <s v=""/>
    <s v=""/>
    <s v=""/>
    <s v=""/>
    <s v=""/>
    <s v=""/>
    <s v=""/>
    <s v=""/>
    <s v=""/>
    <s v=""/>
    <s v=""/>
    <s v=""/>
    <s v=""/>
    <s v=""/>
    <s v=""/>
    <s v=""/>
    <s v=""/>
    <s v=""/>
    <s v="Machette"/>
    <n v="0"/>
    <n v="0"/>
    <n v="1"/>
    <n v="0"/>
    <n v="0"/>
    <n v="0"/>
    <n v="0"/>
    <n v="0"/>
    <n v="0"/>
    <s v=""/>
    <s v=""/>
    <s v=""/>
    <s v=""/>
    <s v=""/>
    <s v=""/>
    <s v=""/>
    <s v=""/>
    <s v=""/>
    <s v=""/>
    <s v=""/>
    <s v=""/>
    <s v=""/>
    <s v=""/>
    <s v=""/>
    <s v=""/>
    <s v=""/>
    <s v=""/>
    <s v=""/>
    <s v=""/>
    <s v=""/>
    <s v=""/>
    <s v=""/>
    <s v=""/>
    <s v=""/>
    <s v=""/>
    <s v=""/>
    <s v=""/>
    <s v=""/>
    <s v=""/>
    <s v=""/>
    <s v=""/>
    <s v=""/>
    <s v=""/>
    <s v=""/>
    <s v=""/>
    <s v=""/>
    <s v=""/>
    <s v=""/>
    <s v=""/>
    <s v="Aucun"/>
    <n v="0"/>
    <n v="0"/>
    <n v="0"/>
    <n v="0"/>
    <n v="0"/>
    <n v="1"/>
  </r>
  <r>
    <x v="1"/>
    <s v="Riz Haricot noir"/>
    <n v="0"/>
    <n v="1"/>
    <n v="0"/>
    <n v="0"/>
    <n v="0"/>
    <n v="1"/>
    <n v="0"/>
    <n v="0"/>
    <n v="0"/>
    <n v="0"/>
    <s v=""/>
    <n v="5"/>
    <s v=""/>
    <s v=""/>
    <s v=""/>
    <n v="3"/>
    <s v=""/>
    <s v=""/>
    <s v="Dentifrice Déodorant"/>
    <n v="0"/>
    <n v="0"/>
    <n v="0"/>
    <n v="0"/>
    <n v="1"/>
    <n v="0"/>
    <n v="1"/>
    <n v="0"/>
    <n v="0"/>
    <n v="0"/>
    <s v=""/>
    <s v=""/>
    <s v=""/>
    <s v=""/>
    <n v="0.5"/>
    <s v=""/>
    <n v="1"/>
    <s v=""/>
    <s v="Tôle"/>
    <n v="1"/>
    <n v="0"/>
    <n v="0"/>
    <n v="0"/>
    <n v="0"/>
    <n v="0"/>
    <n v="0"/>
    <n v="0"/>
    <n v="0"/>
    <n v="0"/>
    <n v="0"/>
    <n v="0"/>
    <n v="0"/>
    <n v="32"/>
    <s v=""/>
    <s v=""/>
    <s v=""/>
    <s v=""/>
    <s v=""/>
    <s v=""/>
    <s v=""/>
    <s v=""/>
    <s v=""/>
    <s v=""/>
    <s v="Casserole Cuillère pour manger Assiette Cuillère de service"/>
    <n v="0"/>
    <n v="1"/>
    <n v="0"/>
    <n v="0"/>
    <n v="1"/>
    <n v="1"/>
    <n v="1"/>
    <n v="0"/>
    <n v="0"/>
    <n v="0"/>
    <n v="0"/>
    <s v=""/>
    <n v="1"/>
    <s v=""/>
    <s v=""/>
    <n v="2"/>
    <n v="2"/>
    <n v="2"/>
    <s v=""/>
    <s v=""/>
    <s v="Service psychologique"/>
    <n v="0"/>
    <n v="0"/>
    <n v="0"/>
    <n v="0"/>
    <n v="0"/>
    <n v="0"/>
    <n v="1"/>
    <n v="0"/>
    <n v="0"/>
    <s v=""/>
    <s v="Radio"/>
    <n v="0"/>
    <n v="0"/>
    <n v="0"/>
    <n v="1"/>
    <n v="0"/>
    <n v="0"/>
    <s v=""/>
    <s v=""/>
    <s v=""/>
    <n v="1"/>
    <s v="Pelles Machette Houe"/>
    <n v="1"/>
    <n v="0"/>
    <n v="1"/>
    <n v="0"/>
    <n v="0"/>
    <n v="0"/>
    <n v="1"/>
    <n v="0"/>
    <n v="0"/>
    <s v="Pelles Machette Houe"/>
    <n v="1"/>
    <n v="0"/>
    <n v="1"/>
    <n v="0"/>
    <n v="0"/>
    <n v="0"/>
    <n v="1"/>
    <n v="0"/>
    <n v="0"/>
    <s v=""/>
    <s v=""/>
    <s v=""/>
    <s v=""/>
    <s v=""/>
    <s v=""/>
    <s v=""/>
    <s v=""/>
    <s v=""/>
    <s v=""/>
    <s v="Pelles"/>
    <n v="1"/>
    <n v="0"/>
    <n v="0"/>
    <n v="0"/>
    <n v="0"/>
    <n v="0"/>
    <n v="0"/>
    <n v="0"/>
    <n v="0"/>
    <s v=""/>
    <s v=""/>
    <s v=""/>
    <s v=""/>
    <s v=""/>
    <s v=""/>
    <s v=""/>
    <s v=""/>
    <s v=""/>
    <s v=""/>
    <s v=""/>
    <s v=""/>
    <s v=""/>
    <s v=""/>
    <s v=""/>
    <s v=""/>
    <s v=""/>
    <s v=""/>
    <s v=""/>
    <s v=""/>
    <s v=""/>
    <s v=""/>
    <s v=""/>
    <s v=""/>
    <s v=""/>
    <s v=""/>
    <s v=""/>
    <s v=""/>
    <s v=""/>
    <s v=""/>
    <s v="Pelles"/>
    <n v="1"/>
    <n v="0"/>
    <n v="0"/>
    <n v="0"/>
    <n v="0"/>
    <n v="0"/>
    <n v="0"/>
    <n v="0"/>
    <n v="0"/>
    <s v="Sac à dos Cahiers Plumes/Crayons"/>
    <n v="1"/>
    <n v="0"/>
    <n v="1"/>
    <n v="1"/>
    <n v="0"/>
    <n v="0"/>
  </r>
  <r>
    <x v="1"/>
    <s v="Riz"/>
    <n v="0"/>
    <n v="1"/>
    <n v="0"/>
    <n v="0"/>
    <n v="0"/>
    <n v="0"/>
    <n v="0"/>
    <n v="0"/>
    <n v="0"/>
    <n v="0"/>
    <s v=""/>
    <n v="10"/>
    <s v=""/>
    <s v=""/>
    <s v=""/>
    <s v=""/>
    <s v=""/>
    <s v=""/>
    <s v="Déodorant Papier toilette Dentifrice Chlore en grain Savon mains Savon lessive Serviettes hygiéniques (femmes)"/>
    <n v="1"/>
    <n v="1"/>
    <n v="1"/>
    <n v="1"/>
    <n v="1"/>
    <n v="1"/>
    <n v="1"/>
    <n v="0"/>
    <n v="0"/>
    <n v="0"/>
    <n v="2"/>
    <n v="5"/>
    <n v="4"/>
    <n v="1"/>
    <n v="0.75"/>
    <n v="4"/>
    <n v="1"/>
    <s v=""/>
    <s v="Marteau"/>
    <n v="0"/>
    <n v="0"/>
    <n v="0"/>
    <n v="0"/>
    <n v="0"/>
    <n v="1"/>
    <n v="0"/>
    <n v="0"/>
    <n v="0"/>
    <n v="0"/>
    <n v="0"/>
    <n v="0"/>
    <n v="0"/>
    <s v=""/>
    <s v=""/>
    <s v=""/>
    <s v=""/>
    <s v=""/>
    <n v="1"/>
    <s v=""/>
    <s v=""/>
    <s v=""/>
    <s v=""/>
    <s v=""/>
    <s v="Casserole Cuillère pour manger Assiette Cuillère de service Éponge"/>
    <n v="0"/>
    <n v="1"/>
    <n v="0"/>
    <n v="0"/>
    <n v="1"/>
    <n v="1"/>
    <n v="1"/>
    <n v="0"/>
    <n v="1"/>
    <n v="0"/>
    <n v="0"/>
    <s v=""/>
    <n v="3"/>
    <s v=""/>
    <s v=""/>
    <n v="3"/>
    <n v="3"/>
    <n v="3"/>
    <s v=""/>
    <n v="2"/>
    <s v="Médicaments douleur (aspirine, …) Des antibiotiques Moustiquaire Materiels de protection contre le Covid-19 (Gel hydroalchoolique, cache-nez) Service psychologique"/>
    <n v="1"/>
    <n v="1"/>
    <n v="0"/>
    <n v="0"/>
    <n v="1"/>
    <n v="1"/>
    <n v="1"/>
    <n v="0"/>
    <n v="0"/>
    <s v=""/>
    <s v="Lampe torche Enveloppe en plastique (protection des documents) Sifflet Radio"/>
    <n v="1"/>
    <n v="1"/>
    <n v="1"/>
    <n v="1"/>
    <n v="0"/>
    <n v="0"/>
    <n v="1"/>
    <n v="2"/>
    <n v="1"/>
    <n v="1"/>
    <s v="Houe Machette"/>
    <n v="0"/>
    <n v="0"/>
    <n v="1"/>
    <n v="0"/>
    <n v="0"/>
    <n v="0"/>
    <n v="1"/>
    <n v="0"/>
    <n v="0"/>
    <s v=""/>
    <s v=""/>
    <s v=""/>
    <s v=""/>
    <s v=""/>
    <s v=""/>
    <s v=""/>
    <s v=""/>
    <s v=""/>
    <s v=""/>
    <s v=""/>
    <s v=""/>
    <s v=""/>
    <s v=""/>
    <s v=""/>
    <s v=""/>
    <s v=""/>
    <s v=""/>
    <s v=""/>
    <s v=""/>
    <s v="Machette"/>
    <n v="0"/>
    <n v="0"/>
    <n v="1"/>
    <n v="0"/>
    <n v="0"/>
    <n v="0"/>
    <n v="0"/>
    <n v="0"/>
    <n v="0"/>
    <s v=""/>
    <s v=""/>
    <s v=""/>
    <s v=""/>
    <s v=""/>
    <s v=""/>
    <s v=""/>
    <s v=""/>
    <s v=""/>
    <s v=""/>
    <s v=""/>
    <s v=""/>
    <s v=""/>
    <s v=""/>
    <s v=""/>
    <s v=""/>
    <s v=""/>
    <s v=""/>
    <s v=""/>
    <s v=""/>
    <s v=""/>
    <s v=""/>
    <s v=""/>
    <s v=""/>
    <s v=""/>
    <s v=""/>
    <s v=""/>
    <s v=""/>
    <s v=""/>
    <s v=""/>
    <s v="Machette"/>
    <n v="0"/>
    <n v="0"/>
    <n v="1"/>
    <n v="0"/>
    <n v="0"/>
    <n v="0"/>
    <n v="0"/>
    <n v="0"/>
    <n v="0"/>
    <s v="Paiement frais scolaire (paiement uniforme,…)"/>
    <n v="0"/>
    <n v="1"/>
    <n v="0"/>
    <n v="0"/>
    <n v="0"/>
    <n v="0"/>
  </r>
  <r>
    <x v="1"/>
    <s v="Riz Mais Haricot noir"/>
    <n v="0"/>
    <n v="1"/>
    <n v="1"/>
    <n v="0"/>
    <n v="0"/>
    <n v="1"/>
    <n v="0"/>
    <n v="0"/>
    <n v="0"/>
    <n v="0"/>
    <s v=""/>
    <n v="15"/>
    <n v="10"/>
    <s v=""/>
    <s v=""/>
    <n v="20"/>
    <s v=""/>
    <s v=""/>
    <s v="Dentifrice Papier toilette Déodorant"/>
    <n v="0"/>
    <n v="0"/>
    <n v="0"/>
    <n v="0"/>
    <n v="1"/>
    <n v="1"/>
    <n v="1"/>
    <n v="0"/>
    <n v="0"/>
    <n v="0"/>
    <s v=""/>
    <s v=""/>
    <s v=""/>
    <s v=""/>
    <n v="1"/>
    <n v="6"/>
    <n v="1"/>
    <s v=""/>
    <s v="Aucun"/>
    <n v="0"/>
    <n v="0"/>
    <n v="0"/>
    <n v="0"/>
    <n v="0"/>
    <n v="0"/>
    <n v="0"/>
    <n v="0"/>
    <n v="0"/>
    <n v="0"/>
    <n v="0"/>
    <n v="0"/>
    <n v="1"/>
    <s v=""/>
    <s v=""/>
    <s v=""/>
    <s v=""/>
    <s v=""/>
    <s v=""/>
    <s v=""/>
    <s v=""/>
    <s v=""/>
    <s v=""/>
    <s v=""/>
    <s v="Assiette Casserole Poêle Cuillère pour manger Cuillère de service Éponge"/>
    <n v="0"/>
    <n v="1"/>
    <n v="1"/>
    <n v="0"/>
    <n v="1"/>
    <n v="1"/>
    <n v="1"/>
    <n v="0"/>
    <n v="1"/>
    <n v="0"/>
    <n v="0"/>
    <s v=""/>
    <n v="3"/>
    <n v="1"/>
    <s v=""/>
    <n v="12"/>
    <n v="6"/>
    <n v="6"/>
    <s v=""/>
    <n v="2"/>
    <s v="Des antibiotiques Materiels de protection contre le Covid-19 (Gel hydroalchoolique, cache-nez) Service psychologique"/>
    <n v="0"/>
    <n v="1"/>
    <n v="0"/>
    <n v="0"/>
    <n v="0"/>
    <n v="1"/>
    <n v="1"/>
    <n v="0"/>
    <n v="0"/>
    <s v=""/>
    <s v="Lampe torche Radio"/>
    <n v="1"/>
    <n v="0"/>
    <n v="0"/>
    <n v="1"/>
    <n v="0"/>
    <n v="0"/>
    <n v="1"/>
    <s v=""/>
    <s v=""/>
    <n v="1"/>
    <s v="Pelles"/>
    <n v="1"/>
    <n v="0"/>
    <n v="0"/>
    <n v="0"/>
    <n v="0"/>
    <n v="0"/>
    <n v="0"/>
    <n v="0"/>
    <n v="0"/>
    <s v="Pelles"/>
    <n v="1"/>
    <n v="0"/>
    <n v="0"/>
    <n v="0"/>
    <n v="0"/>
    <n v="0"/>
    <n v="0"/>
    <n v="0"/>
    <n v="0"/>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n v="0"/>
    <n v="1"/>
    <n v="0"/>
    <n v="0"/>
    <n v="0"/>
    <n v="0"/>
  </r>
  <r>
    <x v="1"/>
    <s v="Riz Mais"/>
    <n v="0"/>
    <n v="1"/>
    <n v="1"/>
    <n v="0"/>
    <n v="0"/>
    <n v="0"/>
    <n v="0"/>
    <n v="0"/>
    <n v="0"/>
    <n v="0"/>
    <s v=""/>
    <n v="24"/>
    <n v="10"/>
    <s v=""/>
    <s v=""/>
    <s v=""/>
    <s v=""/>
    <s v=""/>
    <s v="Savon lessive Savon mains Chlore en grain Dentifrice Papier toilette Déodorant"/>
    <n v="0"/>
    <n v="1"/>
    <n v="1"/>
    <n v="1"/>
    <n v="1"/>
    <n v="1"/>
    <n v="1"/>
    <n v="0"/>
    <n v="0"/>
    <n v="0"/>
    <s v=""/>
    <n v="10"/>
    <n v="5"/>
    <n v="2"/>
    <n v="5"/>
    <n v="10"/>
    <n v="1"/>
    <s v=""/>
    <s v="Aucun"/>
    <n v="0"/>
    <n v="0"/>
    <n v="0"/>
    <n v="0"/>
    <n v="0"/>
    <n v="0"/>
    <n v="0"/>
    <n v="0"/>
    <n v="0"/>
    <n v="0"/>
    <n v="0"/>
    <n v="0"/>
    <n v="1"/>
    <s v=""/>
    <s v=""/>
    <s v=""/>
    <s v=""/>
    <s v=""/>
    <s v=""/>
    <s v=""/>
    <s v=""/>
    <s v=""/>
    <s v=""/>
    <s v=""/>
    <s v="Casserole Godet Cuillère pour manger Assiette Cuillère de service"/>
    <n v="0"/>
    <n v="1"/>
    <n v="0"/>
    <n v="1"/>
    <n v="1"/>
    <n v="1"/>
    <n v="1"/>
    <n v="0"/>
    <n v="0"/>
    <n v="0"/>
    <n v="0"/>
    <s v=""/>
    <n v="3"/>
    <s v=""/>
    <n v="10"/>
    <n v="6"/>
    <n v="5"/>
    <n v="3"/>
    <s v=""/>
    <s v=""/>
    <s v="Médicaments douleur (aspirine, …) Des antibiotiques Moustiquaire Materiels de protection contre le Covid-19 (Gel hydroalchoolique, cache-nez) Service psychologique"/>
    <n v="1"/>
    <n v="1"/>
    <n v="0"/>
    <n v="0"/>
    <n v="1"/>
    <n v="1"/>
    <n v="1"/>
    <n v="0"/>
    <n v="0"/>
    <s v=""/>
    <s v="Lampe torche Radio"/>
    <n v="1"/>
    <n v="0"/>
    <n v="0"/>
    <n v="1"/>
    <n v="0"/>
    <n v="0"/>
    <n v="1"/>
    <s v=""/>
    <s v=""/>
    <n v="1"/>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Sac à dos Plumes/Crayons Cahiers"/>
    <n v="1"/>
    <n v="1"/>
    <n v="1"/>
    <n v="1"/>
    <n v="0"/>
    <n v="0"/>
  </r>
  <r>
    <x v="1"/>
    <s v="Riz"/>
    <n v="0"/>
    <n v="1"/>
    <n v="0"/>
    <n v="0"/>
    <n v="0"/>
    <n v="0"/>
    <n v="0"/>
    <n v="0"/>
    <n v="0"/>
    <n v="0"/>
    <s v=""/>
    <n v="5"/>
    <s v=""/>
    <s v=""/>
    <s v=""/>
    <s v=""/>
    <s v=""/>
    <s v=""/>
    <s v="Serviettes hygiéniques (femmes) Savon lessive Dentifrice Déodorant Bokit"/>
    <n v="1"/>
    <n v="1"/>
    <n v="0"/>
    <n v="0"/>
    <n v="1"/>
    <n v="0"/>
    <n v="1"/>
    <n v="1"/>
    <n v="0"/>
    <n v="0"/>
    <n v="4"/>
    <n v="8"/>
    <s v=""/>
    <s v=""/>
    <n v="0.5"/>
    <s v=""/>
    <n v="1"/>
    <n v="2"/>
    <s v="Aucun"/>
    <n v="0"/>
    <n v="0"/>
    <n v="0"/>
    <n v="0"/>
    <n v="0"/>
    <n v="0"/>
    <n v="0"/>
    <n v="0"/>
    <n v="0"/>
    <n v="0"/>
    <n v="0"/>
    <n v="0"/>
    <n v="1"/>
    <s v=""/>
    <s v=""/>
    <s v=""/>
    <s v=""/>
    <s v=""/>
    <s v=""/>
    <s v=""/>
    <s v=""/>
    <s v=""/>
    <s v=""/>
    <s v=""/>
    <s v="Casserole Poêle Godet Cuillère pour manger Assiette Cuillère de service Éponge"/>
    <n v="0"/>
    <n v="1"/>
    <n v="1"/>
    <n v="1"/>
    <n v="1"/>
    <n v="1"/>
    <n v="1"/>
    <n v="0"/>
    <n v="1"/>
    <n v="0"/>
    <n v="0"/>
    <s v=""/>
    <n v="3"/>
    <n v="1"/>
    <n v="2"/>
    <n v="2"/>
    <n v="2"/>
    <n v="2"/>
    <s v=""/>
    <n v="1"/>
    <s v="Des antibiotiques Préservatifs Service psychologique"/>
    <n v="0"/>
    <n v="1"/>
    <n v="0"/>
    <n v="1"/>
    <n v="0"/>
    <n v="0"/>
    <n v="1"/>
    <n v="0"/>
    <n v="0"/>
    <s v=""/>
    <s v="Lampe torche Enveloppe en plastique (protection des documents) Radio"/>
    <n v="1"/>
    <n v="1"/>
    <n v="0"/>
    <n v="1"/>
    <n v="0"/>
    <n v="0"/>
    <n v="1"/>
    <n v="2"/>
    <s v=""/>
    <n v="1"/>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n v="0"/>
    <n v="1"/>
    <n v="0"/>
    <n v="0"/>
    <n v="0"/>
    <n v="0"/>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Riz Mais Haricot noir Huile"/>
    <n v="0"/>
    <n v="1"/>
    <n v="1"/>
    <n v="0"/>
    <n v="0"/>
    <n v="1"/>
    <n v="0"/>
    <n v="1"/>
    <n v="0"/>
    <n v="0"/>
    <s v=""/>
    <n v="8"/>
    <n v="2"/>
    <s v=""/>
    <s v=""/>
    <n v="2"/>
    <s v=""/>
    <n v="1"/>
    <s v="Savon lessive Chlore en grain Dentifrice Papier toilette"/>
    <n v="0"/>
    <n v="1"/>
    <n v="0"/>
    <n v="1"/>
    <n v="1"/>
    <n v="1"/>
    <n v="0"/>
    <n v="0"/>
    <n v="0"/>
    <n v="0"/>
    <s v=""/>
    <n v="10"/>
    <s v=""/>
    <n v="5"/>
    <n v="1"/>
    <n v="4"/>
    <s v=""/>
    <s v=""/>
    <s v="Tente"/>
    <n v="0"/>
    <n v="0"/>
    <n v="0"/>
    <n v="0"/>
    <n v="0"/>
    <n v="0"/>
    <n v="1"/>
    <n v="0"/>
    <n v="0"/>
    <n v="0"/>
    <n v="0"/>
    <n v="0"/>
    <n v="0"/>
    <s v=""/>
    <s v=""/>
    <s v=""/>
    <s v=""/>
    <s v=""/>
    <s v=""/>
    <n v="2"/>
    <s v=""/>
    <s v=""/>
    <s v=""/>
    <s v=""/>
    <s v="Casserole Cuillère pour manger Assiette"/>
    <n v="0"/>
    <n v="1"/>
    <n v="0"/>
    <n v="0"/>
    <n v="1"/>
    <n v="1"/>
    <n v="0"/>
    <n v="0"/>
    <n v="0"/>
    <n v="0"/>
    <n v="0"/>
    <s v=""/>
    <n v="2"/>
    <s v=""/>
    <s v=""/>
    <n v="6"/>
    <n v="6"/>
    <s v=""/>
    <s v=""/>
    <s v=""/>
    <s v="Moustiquaire Materiels de protection contre le Covid-19 (Gel hydroalchoolique, cache-nez)"/>
    <n v="0"/>
    <n v="0"/>
    <n v="0"/>
    <n v="0"/>
    <n v="1"/>
    <n v="1"/>
    <n v="0"/>
    <n v="0"/>
    <n v="0"/>
    <s v=""/>
    <s v="Aucun"/>
    <n v="0"/>
    <n v="0"/>
    <n v="0"/>
    <n v="0"/>
    <n v="0"/>
    <n v="1"/>
    <s v=""/>
    <s v=""/>
    <s v=""/>
    <s v=""/>
    <s v="Râteau Pelles Machette Pioche Hache Brouette Houe"/>
    <n v="1"/>
    <n v="1"/>
    <n v="1"/>
    <n v="1"/>
    <n v="1"/>
    <n v="1"/>
    <n v="1"/>
    <n v="0"/>
    <n v="0"/>
    <s v="Pelles"/>
    <n v="1"/>
    <n v="0"/>
    <n v="0"/>
    <n v="0"/>
    <n v="0"/>
    <n v="0"/>
    <n v="0"/>
    <n v="0"/>
    <n v="0"/>
    <s v="Râteau"/>
    <n v="0"/>
    <n v="1"/>
    <n v="0"/>
    <n v="0"/>
    <n v="0"/>
    <n v="0"/>
    <n v="0"/>
    <n v="0"/>
    <n v="0"/>
    <s v="Machette"/>
    <n v="0"/>
    <n v="0"/>
    <n v="1"/>
    <n v="0"/>
    <n v="0"/>
    <n v="0"/>
    <n v="0"/>
    <n v="0"/>
    <n v="0"/>
    <s v="Pioche"/>
    <n v="0"/>
    <n v="0"/>
    <n v="0"/>
    <n v="1"/>
    <n v="0"/>
    <n v="0"/>
    <n v="0"/>
    <n v="0"/>
    <n v="0"/>
    <s v="Hache"/>
    <n v="0"/>
    <n v="0"/>
    <n v="0"/>
    <n v="0"/>
    <n v="1"/>
    <n v="0"/>
    <n v="0"/>
    <n v="0"/>
    <n v="0"/>
    <s v="Brouette"/>
    <n v="0"/>
    <n v="0"/>
    <n v="0"/>
    <n v="0"/>
    <n v="0"/>
    <n v="1"/>
    <n v="0"/>
    <n v="0"/>
    <n v="0"/>
    <s v="Houe"/>
    <n v="0"/>
    <n v="0"/>
    <n v="0"/>
    <n v="0"/>
    <n v="0"/>
    <n v="0"/>
    <n v="1"/>
    <n v="0"/>
    <n v="0"/>
    <s v="Cahiers Paiement frais scolaire (paiement uniforme,…) Plumes/Crayons Sac à dos"/>
    <n v="1"/>
    <n v="1"/>
    <n v="1"/>
    <n v="1"/>
    <n v="0"/>
    <n v="0"/>
  </r>
  <r>
    <x v="2"/>
    <s v="Riz Sucre Mais Huile Haricot noir"/>
    <n v="0"/>
    <n v="1"/>
    <n v="1"/>
    <n v="0"/>
    <n v="1"/>
    <n v="1"/>
    <n v="0"/>
    <n v="1"/>
    <n v="0"/>
    <n v="0"/>
    <s v=""/>
    <n v="4"/>
    <n v="2"/>
    <s v=""/>
    <n v="2"/>
    <n v="2"/>
    <s v=""/>
    <n v="1"/>
    <s v="Savon lessive Dentifrice Papier toilette"/>
    <n v="0"/>
    <n v="1"/>
    <n v="0"/>
    <n v="0"/>
    <n v="1"/>
    <n v="1"/>
    <n v="0"/>
    <n v="0"/>
    <n v="0"/>
    <n v="0"/>
    <s v=""/>
    <n v="4"/>
    <s v=""/>
    <s v=""/>
    <n v="1"/>
    <n v="4"/>
    <s v=""/>
    <s v=""/>
    <s v="Aucun"/>
    <n v="0"/>
    <n v="0"/>
    <n v="0"/>
    <n v="0"/>
    <n v="0"/>
    <n v="0"/>
    <n v="0"/>
    <n v="0"/>
    <n v="0"/>
    <n v="0"/>
    <n v="0"/>
    <n v="0"/>
    <n v="1"/>
    <s v=""/>
    <s v=""/>
    <s v=""/>
    <s v=""/>
    <s v=""/>
    <s v=""/>
    <s v=""/>
    <s v=""/>
    <s v=""/>
    <s v=""/>
    <s v=""/>
    <s v="Assiette Cuillère pour manger"/>
    <n v="0"/>
    <n v="0"/>
    <n v="0"/>
    <n v="0"/>
    <n v="1"/>
    <n v="1"/>
    <n v="0"/>
    <n v="0"/>
    <n v="0"/>
    <n v="0"/>
    <n v="0"/>
    <s v=""/>
    <s v=""/>
    <s v=""/>
    <s v=""/>
    <n v="4"/>
    <n v="4"/>
    <s v=""/>
    <s v=""/>
    <s v=""/>
    <s v="Moustiquaire"/>
    <n v="0"/>
    <n v="0"/>
    <n v="0"/>
    <n v="0"/>
    <n v="1"/>
    <n v="0"/>
    <n v="0"/>
    <n v="0"/>
    <n v="0"/>
    <s v=""/>
    <s v="Aucun"/>
    <n v="0"/>
    <n v="0"/>
    <n v="0"/>
    <n v="0"/>
    <n v="0"/>
    <n v="1"/>
    <s v=""/>
    <s v=""/>
    <s v=""/>
    <s v=""/>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n v="0"/>
    <n v="1"/>
    <n v="0"/>
    <n v="0"/>
    <n v="0"/>
    <n v="0"/>
  </r>
  <r>
    <x v="2"/>
    <s v="Mais Riz Sucre Huile Haricot noir"/>
    <n v="0"/>
    <n v="1"/>
    <n v="1"/>
    <n v="0"/>
    <n v="1"/>
    <n v="1"/>
    <n v="0"/>
    <n v="1"/>
    <n v="0"/>
    <n v="0"/>
    <s v=""/>
    <n v="4"/>
    <n v="1"/>
    <s v=""/>
    <n v="2"/>
    <n v="2"/>
    <s v=""/>
    <n v="1"/>
    <s v="Savon mains Chlore en grain Papier toilette"/>
    <n v="0"/>
    <n v="0"/>
    <n v="1"/>
    <n v="1"/>
    <n v="0"/>
    <n v="1"/>
    <n v="0"/>
    <n v="0"/>
    <n v="0"/>
    <n v="0"/>
    <s v=""/>
    <s v=""/>
    <n v="5"/>
    <n v="5"/>
    <s v=""/>
    <n v="3"/>
    <s v=""/>
    <s v=""/>
    <s v="Aucun"/>
    <n v="0"/>
    <n v="0"/>
    <n v="0"/>
    <n v="0"/>
    <n v="0"/>
    <n v="0"/>
    <n v="0"/>
    <n v="0"/>
    <n v="0"/>
    <n v="0"/>
    <n v="0"/>
    <n v="0"/>
    <n v="1"/>
    <s v=""/>
    <s v=""/>
    <s v=""/>
    <s v=""/>
    <s v=""/>
    <s v=""/>
    <s v=""/>
    <s v=""/>
    <s v=""/>
    <s v=""/>
    <s v=""/>
    <s v="Godet Cuillère pour manger Assiette"/>
    <n v="0"/>
    <n v="0"/>
    <n v="0"/>
    <n v="1"/>
    <n v="1"/>
    <n v="1"/>
    <n v="0"/>
    <n v="0"/>
    <n v="0"/>
    <n v="0"/>
    <n v="0"/>
    <s v=""/>
    <s v=""/>
    <s v=""/>
    <n v="5"/>
    <n v="5"/>
    <n v="5"/>
    <s v=""/>
    <s v=""/>
    <s v=""/>
    <s v="Moustiquaire"/>
    <n v="0"/>
    <n v="0"/>
    <n v="0"/>
    <n v="0"/>
    <n v="1"/>
    <n v="0"/>
    <n v="0"/>
    <n v="0"/>
    <n v="0"/>
    <s v=""/>
    <s v="Aucun"/>
    <n v="0"/>
    <n v="0"/>
    <n v="0"/>
    <n v="0"/>
    <n v="0"/>
    <n v="1"/>
    <s v=""/>
    <s v=""/>
    <s v=""/>
    <s v=""/>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Aucun"/>
    <n v="0"/>
    <n v="0"/>
    <n v="0"/>
    <n v="0"/>
    <n v="0"/>
    <n v="1"/>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Sucre Huile Farine de blé Riz Mais Blé Haricot noir"/>
    <n v="1"/>
    <n v="1"/>
    <n v="1"/>
    <n v="1"/>
    <n v="1"/>
    <n v="1"/>
    <n v="0"/>
    <n v="1"/>
    <n v="0"/>
    <n v="0"/>
    <n v="2"/>
    <n v="6"/>
    <n v="3"/>
    <n v="1"/>
    <n v="8"/>
    <n v="3"/>
    <s v=""/>
    <n v="2"/>
    <s v="Savon lessive Serviettes hygiéniques (femmes) Savon mains Dentifrice Papier toilette Déodorant Bokit"/>
    <n v="1"/>
    <n v="1"/>
    <n v="1"/>
    <n v="0"/>
    <n v="1"/>
    <n v="1"/>
    <n v="1"/>
    <n v="1"/>
    <n v="0"/>
    <n v="0"/>
    <n v="1"/>
    <n v="24"/>
    <n v="6"/>
    <s v=""/>
    <n v="3"/>
    <n v="6"/>
    <n v="6"/>
    <n v="6"/>
    <s v="Marteau"/>
    <n v="0"/>
    <n v="0"/>
    <n v="0"/>
    <n v="0"/>
    <n v="0"/>
    <n v="1"/>
    <n v="0"/>
    <n v="0"/>
    <n v="0"/>
    <n v="0"/>
    <n v="0"/>
    <n v="0"/>
    <n v="0"/>
    <s v=""/>
    <s v=""/>
    <s v=""/>
    <s v=""/>
    <s v=""/>
    <n v="2"/>
    <s v=""/>
    <s v=""/>
    <s v=""/>
    <s v=""/>
    <s v=""/>
    <s v="Casserole Assiette Poêle Godet Cuillère de service Éponge"/>
    <n v="0"/>
    <n v="1"/>
    <n v="1"/>
    <n v="1"/>
    <n v="0"/>
    <n v="1"/>
    <n v="1"/>
    <n v="0"/>
    <n v="1"/>
    <n v="0"/>
    <n v="0"/>
    <s v=""/>
    <n v="2"/>
    <n v="2"/>
    <n v="8"/>
    <s v=""/>
    <n v="12"/>
    <n v="3"/>
    <s v=""/>
    <n v="2"/>
    <s v="Aucun"/>
    <n v="0"/>
    <n v="0"/>
    <n v="0"/>
    <n v="0"/>
    <n v="0"/>
    <n v="0"/>
    <n v="0"/>
    <n v="0"/>
    <n v="1"/>
    <s v=""/>
    <s v="Lampe torche Radio"/>
    <n v="1"/>
    <n v="0"/>
    <n v="0"/>
    <n v="1"/>
    <n v="0"/>
    <n v="0"/>
    <n v="3"/>
    <s v=""/>
    <s v=""/>
    <n v="2"/>
    <s v="Brouette"/>
    <n v="0"/>
    <n v="0"/>
    <n v="0"/>
    <n v="0"/>
    <n v="0"/>
    <n v="1"/>
    <n v="0"/>
    <n v="0"/>
    <n v="0"/>
    <s v=""/>
    <s v=""/>
    <s v=""/>
    <s v=""/>
    <s v=""/>
    <s v=""/>
    <s v=""/>
    <s v=""/>
    <s v=""/>
    <s v=""/>
    <s v=""/>
    <s v=""/>
    <s v=""/>
    <s v=""/>
    <s v=""/>
    <s v=""/>
    <s v=""/>
    <s v=""/>
    <s v=""/>
    <s v=""/>
    <s v=""/>
    <s v=""/>
    <s v=""/>
    <s v=""/>
    <s v=""/>
    <s v=""/>
    <s v=""/>
    <s v=""/>
    <s v=""/>
    <s v=""/>
    <s v=""/>
    <s v=""/>
    <s v=""/>
    <s v=""/>
    <s v=""/>
    <s v=""/>
    <s v=""/>
    <s v=""/>
    <s v=""/>
    <s v=""/>
    <s v=""/>
    <s v=""/>
    <s v=""/>
    <s v=""/>
    <s v=""/>
    <s v=""/>
    <s v=""/>
    <s v=""/>
    <s v=""/>
    <s v=""/>
    <s v="Brouette"/>
    <n v="0"/>
    <n v="0"/>
    <n v="0"/>
    <n v="0"/>
    <n v="0"/>
    <n v="1"/>
    <n v="0"/>
    <n v="0"/>
    <n v="0"/>
    <s v=""/>
    <s v=""/>
    <s v=""/>
    <s v=""/>
    <s v=""/>
    <s v=""/>
    <s v=""/>
    <s v=""/>
    <s v=""/>
    <s v=""/>
    <s v="Paiement frais scolaire (paiement uniforme,…)"/>
    <n v="0"/>
    <n v="1"/>
    <n v="0"/>
    <n v="0"/>
    <n v="0"/>
    <n v="0"/>
  </r>
  <r>
    <x v="2"/>
    <s v="Riz Sucre Farine de blé Huile"/>
    <n v="1"/>
    <n v="1"/>
    <n v="0"/>
    <n v="0"/>
    <n v="1"/>
    <n v="0"/>
    <n v="0"/>
    <n v="1"/>
    <n v="0"/>
    <n v="0"/>
    <n v="4"/>
    <n v="12"/>
    <s v=""/>
    <s v=""/>
    <n v="3"/>
    <s v=""/>
    <s v=""/>
    <n v="2"/>
    <s v="Serviettes hygiéniques (femmes) Savon lessive Chlore en grain Papier toilette Dentifrice Déodorant Bokit Savon mains"/>
    <n v="1"/>
    <n v="1"/>
    <n v="1"/>
    <n v="1"/>
    <n v="1"/>
    <n v="1"/>
    <n v="1"/>
    <n v="1"/>
    <n v="0"/>
    <n v="0"/>
    <n v="2"/>
    <n v="24"/>
    <n v="6"/>
    <n v="2"/>
    <n v="3"/>
    <n v="6"/>
    <n v="3"/>
    <n v="12"/>
    <s v="Tôle"/>
    <n v="1"/>
    <n v="0"/>
    <n v="0"/>
    <n v="0"/>
    <n v="0"/>
    <n v="0"/>
    <n v="0"/>
    <n v="0"/>
    <n v="0"/>
    <n v="0"/>
    <n v="0"/>
    <n v="0"/>
    <n v="0"/>
    <n v="15"/>
    <s v=""/>
    <s v=""/>
    <s v=""/>
    <s v=""/>
    <s v=""/>
    <s v=""/>
    <s v=""/>
    <s v=""/>
    <s v=""/>
    <s v=""/>
    <s v="Casserole Cuillère pour manger Godet Cuillère de service Grande bassine"/>
    <n v="0"/>
    <n v="1"/>
    <n v="0"/>
    <n v="1"/>
    <n v="1"/>
    <n v="0"/>
    <n v="1"/>
    <n v="1"/>
    <n v="0"/>
    <n v="0"/>
    <n v="0"/>
    <s v=""/>
    <n v="5"/>
    <s v=""/>
    <n v="6"/>
    <n v="12"/>
    <s v=""/>
    <n v="4"/>
    <n v="6"/>
    <s v=""/>
    <s v="Moustiquaire Préservatifs Medicaments contre les maladies chroniques Materiels de protection contre le Covid-19 (Gel hydroalchoolique, cache-nez) Service psychologique"/>
    <n v="0"/>
    <n v="0"/>
    <n v="1"/>
    <n v="1"/>
    <n v="1"/>
    <n v="1"/>
    <n v="1"/>
    <n v="0"/>
    <n v="0"/>
    <s v=""/>
    <s v="Radio Lampe torche"/>
    <n v="1"/>
    <n v="0"/>
    <n v="0"/>
    <n v="1"/>
    <n v="0"/>
    <n v="0"/>
    <n v="1"/>
    <s v=""/>
    <s v=""/>
    <n v="1"/>
    <s v="Pelles Râteau Machette Pioche Brouette Houe"/>
    <n v="1"/>
    <n v="1"/>
    <n v="1"/>
    <n v="1"/>
    <n v="0"/>
    <n v="1"/>
    <n v="1"/>
    <n v="0"/>
    <n v="0"/>
    <s v="Pelles"/>
    <n v="1"/>
    <n v="0"/>
    <n v="0"/>
    <n v="0"/>
    <n v="0"/>
    <n v="0"/>
    <n v="0"/>
    <n v="0"/>
    <n v="0"/>
    <s v="Râteau"/>
    <n v="0"/>
    <n v="1"/>
    <n v="0"/>
    <n v="0"/>
    <n v="0"/>
    <n v="0"/>
    <n v="0"/>
    <n v="0"/>
    <n v="0"/>
    <s v="Machette"/>
    <n v="0"/>
    <n v="0"/>
    <n v="1"/>
    <n v="0"/>
    <n v="0"/>
    <n v="0"/>
    <n v="0"/>
    <n v="0"/>
    <n v="0"/>
    <s v="Pioche"/>
    <n v="0"/>
    <n v="0"/>
    <n v="0"/>
    <n v="1"/>
    <n v="0"/>
    <n v="0"/>
    <n v="0"/>
    <n v="0"/>
    <n v="0"/>
    <s v=""/>
    <s v=""/>
    <s v=""/>
    <s v=""/>
    <s v=""/>
    <s v=""/>
    <s v=""/>
    <s v=""/>
    <s v=""/>
    <s v=""/>
    <s v="Brouette"/>
    <n v="0"/>
    <n v="0"/>
    <n v="0"/>
    <n v="0"/>
    <n v="0"/>
    <n v="1"/>
    <n v="0"/>
    <n v="0"/>
    <n v="0"/>
    <s v="Houe"/>
    <n v="0"/>
    <n v="0"/>
    <n v="0"/>
    <n v="0"/>
    <n v="0"/>
    <n v="0"/>
    <n v="1"/>
    <n v="0"/>
    <n v="0"/>
    <s v="Paiement frais scolaire (paiement uniforme,…)"/>
    <n v="0"/>
    <n v="1"/>
    <n v="0"/>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Riz Blé Huile"/>
    <n v="0"/>
    <n v="1"/>
    <n v="0"/>
    <n v="1"/>
    <n v="0"/>
    <n v="0"/>
    <n v="0"/>
    <n v="1"/>
    <n v="0"/>
    <n v="0"/>
    <s v=""/>
    <n v="2"/>
    <s v=""/>
    <n v="2"/>
    <s v=""/>
    <s v=""/>
    <s v=""/>
    <n v="3"/>
    <s v="Dentifrice"/>
    <n v="0"/>
    <n v="0"/>
    <n v="0"/>
    <n v="0"/>
    <n v="1"/>
    <n v="0"/>
    <n v="0"/>
    <n v="0"/>
    <n v="0"/>
    <n v="0"/>
    <s v=""/>
    <s v=""/>
    <s v=""/>
    <s v=""/>
    <n v="2"/>
    <s v=""/>
    <s v=""/>
    <s v=""/>
    <s v="Tôle"/>
    <n v="1"/>
    <n v="0"/>
    <n v="0"/>
    <n v="0"/>
    <n v="0"/>
    <n v="0"/>
    <n v="0"/>
    <n v="0"/>
    <n v="0"/>
    <n v="0"/>
    <n v="0"/>
    <n v="0"/>
    <n v="0"/>
    <n v="80"/>
    <s v=""/>
    <s v=""/>
    <s v=""/>
    <s v=""/>
    <s v=""/>
    <s v=""/>
    <s v=""/>
    <s v=""/>
    <s v=""/>
    <s v=""/>
    <s v="Casserole"/>
    <n v="0"/>
    <n v="1"/>
    <n v="0"/>
    <n v="0"/>
    <n v="0"/>
    <n v="0"/>
    <n v="0"/>
    <n v="0"/>
    <n v="0"/>
    <n v="0"/>
    <n v="0"/>
    <s v=""/>
    <n v="2"/>
    <s v=""/>
    <s v=""/>
    <s v=""/>
    <s v=""/>
    <s v=""/>
    <s v=""/>
    <s v=""/>
    <s v="Materiels de protection contre le Covid-19 (Gel hydroalchoolique, cache-nez)"/>
    <n v="0"/>
    <n v="0"/>
    <n v="0"/>
    <n v="0"/>
    <n v="0"/>
    <n v="1"/>
    <n v="0"/>
    <n v="0"/>
    <n v="0"/>
    <s v=""/>
    <s v="Radio"/>
    <n v="0"/>
    <n v="0"/>
    <n v="0"/>
    <n v="1"/>
    <n v="0"/>
    <n v="0"/>
    <s v=""/>
    <s v=""/>
    <s v=""/>
    <n v="1"/>
    <s v="Pelles Brouette Houe Râteau Machette"/>
    <n v="1"/>
    <n v="1"/>
    <n v="1"/>
    <n v="0"/>
    <n v="0"/>
    <n v="1"/>
    <n v="1"/>
    <n v="0"/>
    <n v="0"/>
    <s v="Pelles"/>
    <n v="1"/>
    <n v="0"/>
    <n v="0"/>
    <n v="0"/>
    <n v="0"/>
    <n v="0"/>
    <n v="0"/>
    <n v="0"/>
    <n v="0"/>
    <s v="Râteau"/>
    <n v="0"/>
    <n v="1"/>
    <n v="0"/>
    <n v="0"/>
    <n v="0"/>
    <n v="0"/>
    <n v="0"/>
    <n v="0"/>
    <n v="0"/>
    <s v="Machette"/>
    <n v="0"/>
    <n v="0"/>
    <n v="1"/>
    <n v="0"/>
    <n v="0"/>
    <n v="0"/>
    <n v="0"/>
    <n v="0"/>
    <n v="0"/>
    <s v=""/>
    <s v=""/>
    <s v=""/>
    <s v=""/>
    <s v=""/>
    <s v=""/>
    <s v=""/>
    <s v=""/>
    <s v=""/>
    <s v=""/>
    <s v=""/>
    <s v=""/>
    <s v=""/>
    <s v=""/>
    <s v=""/>
    <s v=""/>
    <s v=""/>
    <s v=""/>
    <s v=""/>
    <s v=""/>
    <s v="Brouette"/>
    <n v="0"/>
    <n v="0"/>
    <n v="0"/>
    <n v="0"/>
    <n v="0"/>
    <n v="1"/>
    <n v="0"/>
    <n v="0"/>
    <n v="0"/>
    <s v="Houe"/>
    <n v="0"/>
    <n v="0"/>
    <n v="0"/>
    <n v="0"/>
    <n v="0"/>
    <n v="0"/>
    <n v="1"/>
    <n v="0"/>
    <n v="0"/>
    <s v="Paiement frais scolaire (paiement uniforme,…)"/>
    <n v="0"/>
    <n v="1"/>
    <n v="0"/>
    <n v="0"/>
    <n v="0"/>
    <n v="0"/>
  </r>
  <r>
    <x v="2"/>
    <s v="Sucre Riz"/>
    <n v="0"/>
    <n v="1"/>
    <n v="0"/>
    <n v="0"/>
    <n v="1"/>
    <n v="0"/>
    <n v="0"/>
    <n v="0"/>
    <n v="0"/>
    <n v="0"/>
    <s v=""/>
    <n v="4"/>
    <s v=""/>
    <s v=""/>
    <n v="5"/>
    <s v=""/>
    <s v=""/>
    <s v=""/>
    <s v="Dentifrice Papier toilette Déodorant"/>
    <n v="0"/>
    <n v="0"/>
    <n v="0"/>
    <n v="0"/>
    <n v="1"/>
    <n v="1"/>
    <n v="1"/>
    <n v="0"/>
    <n v="0"/>
    <n v="0"/>
    <s v=""/>
    <s v=""/>
    <s v=""/>
    <s v=""/>
    <n v="2"/>
    <n v="5"/>
    <n v="3"/>
    <s v=""/>
    <s v="Tôle"/>
    <n v="1"/>
    <n v="0"/>
    <n v="0"/>
    <n v="0"/>
    <n v="0"/>
    <n v="0"/>
    <n v="0"/>
    <n v="0"/>
    <n v="0"/>
    <n v="0"/>
    <n v="0"/>
    <n v="0"/>
    <n v="0"/>
    <n v="50"/>
    <s v=""/>
    <s v=""/>
    <s v=""/>
    <s v=""/>
    <s v=""/>
    <s v=""/>
    <s v=""/>
    <s v=""/>
    <s v=""/>
    <s v=""/>
    <s v="Assiette Godet"/>
    <n v="0"/>
    <n v="0"/>
    <n v="0"/>
    <n v="1"/>
    <n v="0"/>
    <n v="1"/>
    <n v="0"/>
    <n v="0"/>
    <n v="0"/>
    <n v="0"/>
    <n v="0"/>
    <s v=""/>
    <s v=""/>
    <s v=""/>
    <n v="5"/>
    <s v=""/>
    <n v="10"/>
    <s v=""/>
    <s v=""/>
    <s v=""/>
    <s v="Materiels de protection contre le Covid-19 (Gel hydroalchoolique, cache-nez)"/>
    <n v="0"/>
    <n v="0"/>
    <n v="0"/>
    <n v="0"/>
    <n v="0"/>
    <n v="1"/>
    <n v="0"/>
    <n v="0"/>
    <n v="0"/>
    <s v=""/>
    <s v="Radio Lampe torche"/>
    <n v="1"/>
    <n v="0"/>
    <n v="0"/>
    <n v="1"/>
    <n v="0"/>
    <n v="0"/>
    <n v="2"/>
    <s v=""/>
    <s v=""/>
    <n v="2"/>
    <s v="Machette"/>
    <n v="0"/>
    <n v="0"/>
    <n v="1"/>
    <n v="0"/>
    <n v="0"/>
    <n v="0"/>
    <n v="0"/>
    <n v="0"/>
    <n v="0"/>
    <s v=""/>
    <s v=""/>
    <s v=""/>
    <s v=""/>
    <s v=""/>
    <s v=""/>
    <s v=""/>
    <s v=""/>
    <s v=""/>
    <s v=""/>
    <s v=""/>
    <s v=""/>
    <s v=""/>
    <s v=""/>
    <s v=""/>
    <s v=""/>
    <s v=""/>
    <s v=""/>
    <s v=""/>
    <s v=""/>
    <s v="Machette"/>
    <n v="0"/>
    <n v="0"/>
    <n v="1"/>
    <n v="0"/>
    <n v="0"/>
    <n v="0"/>
    <n v="0"/>
    <n v="0"/>
    <n v="0"/>
    <s v=""/>
    <s v=""/>
    <s v=""/>
    <s v=""/>
    <s v=""/>
    <s v=""/>
    <s v=""/>
    <s v=""/>
    <s v=""/>
    <s v=""/>
    <s v=""/>
    <s v=""/>
    <s v=""/>
    <s v=""/>
    <s v=""/>
    <s v=""/>
    <s v=""/>
    <s v=""/>
    <s v=""/>
    <s v=""/>
    <s v=""/>
    <s v=""/>
    <s v=""/>
    <s v=""/>
    <s v=""/>
    <s v=""/>
    <s v=""/>
    <s v=""/>
    <s v=""/>
    <s v=""/>
    <s v=""/>
    <s v=""/>
    <s v=""/>
    <s v=""/>
    <s v=""/>
    <s v=""/>
    <s v=""/>
    <s v=""/>
    <s v=""/>
    <s v=""/>
    <s v="Paiement frais scolaire (paiement uniforme,…)"/>
    <n v="0"/>
    <n v="1"/>
    <n v="0"/>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Mais"/>
    <n v="0"/>
    <n v="0"/>
    <n v="1"/>
    <n v="0"/>
    <n v="0"/>
    <n v="0"/>
    <n v="0"/>
    <n v="0"/>
    <n v="0"/>
    <n v="0"/>
    <s v=""/>
    <s v=""/>
    <n v="12"/>
    <s v=""/>
    <s v=""/>
    <s v=""/>
    <s v=""/>
    <s v=""/>
    <s v="Savon lessive"/>
    <n v="0"/>
    <n v="1"/>
    <n v="0"/>
    <n v="0"/>
    <n v="0"/>
    <n v="0"/>
    <n v="0"/>
    <n v="0"/>
    <n v="0"/>
    <n v="0"/>
    <s v=""/>
    <n v="3"/>
    <s v=""/>
    <s v=""/>
    <s v=""/>
    <s v=""/>
    <s v=""/>
    <s v=""/>
    <s v="Tôle"/>
    <n v="1"/>
    <n v="0"/>
    <n v="0"/>
    <n v="0"/>
    <n v="0"/>
    <n v="0"/>
    <n v="0"/>
    <n v="0"/>
    <n v="0"/>
    <n v="0"/>
    <n v="0"/>
    <n v="0"/>
    <n v="0"/>
    <n v="30"/>
    <s v=""/>
    <s v=""/>
    <s v=""/>
    <s v=""/>
    <s v=""/>
    <s v=""/>
    <s v=""/>
    <s v=""/>
    <s v=""/>
    <s v=""/>
    <s v="Casserole"/>
    <n v="0"/>
    <n v="1"/>
    <n v="0"/>
    <n v="0"/>
    <n v="0"/>
    <n v="0"/>
    <n v="0"/>
    <n v="0"/>
    <n v="0"/>
    <n v="0"/>
    <n v="0"/>
    <s v=""/>
    <n v="3"/>
    <s v=""/>
    <s v=""/>
    <s v=""/>
    <s v=""/>
    <s v=""/>
    <s v=""/>
    <s v=""/>
    <s v="Des antibiotiques"/>
    <n v="0"/>
    <n v="1"/>
    <n v="0"/>
    <n v="0"/>
    <n v="0"/>
    <n v="0"/>
    <n v="0"/>
    <n v="0"/>
    <n v="0"/>
    <s v=""/>
    <s v="Lampe torche"/>
    <n v="1"/>
    <n v="0"/>
    <n v="0"/>
    <n v="0"/>
    <n v="0"/>
    <n v="0"/>
    <n v="2"/>
    <s v=""/>
    <s v=""/>
    <s v=""/>
    <s v="Pioche"/>
    <n v="0"/>
    <n v="0"/>
    <n v="0"/>
    <n v="1"/>
    <n v="0"/>
    <n v="0"/>
    <n v="0"/>
    <n v="0"/>
    <n v="0"/>
    <s v=""/>
    <s v=""/>
    <s v=""/>
    <s v=""/>
    <s v=""/>
    <s v=""/>
    <s v=""/>
    <s v=""/>
    <s v=""/>
    <s v=""/>
    <s v=""/>
    <s v=""/>
    <s v=""/>
    <s v=""/>
    <s v=""/>
    <s v=""/>
    <s v=""/>
    <s v=""/>
    <s v=""/>
    <s v=""/>
    <s v=""/>
    <s v=""/>
    <s v=""/>
    <s v=""/>
    <s v=""/>
    <s v=""/>
    <s v=""/>
    <s v=""/>
    <s v=""/>
    <s v=""/>
    <s v="Pioche"/>
    <n v="0"/>
    <n v="0"/>
    <n v="0"/>
    <n v="1"/>
    <n v="0"/>
    <n v="0"/>
    <n v="0"/>
    <n v="0"/>
    <n v="0"/>
    <s v=""/>
    <s v=""/>
    <s v=""/>
    <s v=""/>
    <s v=""/>
    <s v=""/>
    <s v=""/>
    <s v=""/>
    <s v=""/>
    <s v=""/>
    <s v=""/>
    <s v=""/>
    <s v=""/>
    <s v=""/>
    <s v=""/>
    <s v=""/>
    <s v=""/>
    <s v=""/>
    <s v=""/>
    <s v=""/>
    <s v=""/>
    <s v=""/>
    <s v=""/>
    <s v=""/>
    <s v=""/>
    <s v=""/>
    <s v=""/>
    <s v=""/>
    <s v=""/>
    <s v=""/>
    <s v="Paiement frais scolaire (paiement uniforme,…)"/>
    <n v="0"/>
    <n v="1"/>
    <n v="0"/>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90"/>
    <s v=""/>
    <s v=""/>
    <s v=""/>
    <s v=""/>
    <s v=""/>
    <s v=""/>
    <s v="Papier toilette Chlore en grain Savon lessive"/>
    <n v="0"/>
    <n v="1"/>
    <n v="0"/>
    <n v="1"/>
    <n v="0"/>
    <n v="1"/>
    <n v="0"/>
    <n v="0"/>
    <n v="0"/>
    <n v="0"/>
    <s v=""/>
    <n v="20"/>
    <s v=""/>
    <n v="3"/>
    <s v=""/>
    <n v="13"/>
    <s v=""/>
    <s v=""/>
    <s v="Autres (précisez)"/>
    <n v="0"/>
    <n v="0"/>
    <n v="0"/>
    <n v="0"/>
    <n v="0"/>
    <n v="0"/>
    <n v="0"/>
    <n v="0"/>
    <n v="0"/>
    <n v="0"/>
    <n v="0"/>
    <n v="1"/>
    <n v="0"/>
    <s v=""/>
    <s v=""/>
    <s v=""/>
    <s v=""/>
    <s v=""/>
    <s v=""/>
    <s v=""/>
    <s v=""/>
    <s v=""/>
    <s v=""/>
    <s v=""/>
    <s v="Grande bassine Cuillère pour manger"/>
    <n v="0"/>
    <n v="0"/>
    <n v="0"/>
    <n v="0"/>
    <n v="1"/>
    <n v="0"/>
    <n v="0"/>
    <n v="1"/>
    <n v="0"/>
    <n v="0"/>
    <n v="0"/>
    <s v=""/>
    <s v=""/>
    <s v=""/>
    <s v=""/>
    <n v="24"/>
    <s v=""/>
    <s v=""/>
    <n v="6"/>
    <s v=""/>
    <s v="Médicaments douleur (aspirine, …) Autres (précisez)"/>
    <n v="1"/>
    <n v="0"/>
    <n v="0"/>
    <n v="0"/>
    <n v="0"/>
    <n v="0"/>
    <n v="0"/>
    <n v="1"/>
    <n v="0"/>
    <s v="Serum oral, foie de morue"/>
    <s v="Radio"/>
    <n v="0"/>
    <n v="0"/>
    <n v="0"/>
    <n v="1"/>
    <n v="0"/>
    <n v="0"/>
    <s v=""/>
    <s v=""/>
    <s v=""/>
    <n v="1"/>
    <s v="Pelles Pioche Brouette Machette"/>
    <n v="1"/>
    <n v="0"/>
    <n v="1"/>
    <n v="1"/>
    <n v="0"/>
    <n v="1"/>
    <n v="0"/>
    <n v="0"/>
    <n v="0"/>
    <s v="Pelles Autres (précisez)"/>
    <n v="1"/>
    <n v="0"/>
    <n v="0"/>
    <n v="0"/>
    <n v="0"/>
    <n v="0"/>
    <n v="0"/>
    <n v="1"/>
    <n v="0"/>
    <s v=""/>
    <s v=""/>
    <s v=""/>
    <s v=""/>
    <s v=""/>
    <s v=""/>
    <s v=""/>
    <s v=""/>
    <s v=""/>
    <s v=""/>
    <s v="Machette"/>
    <n v="0"/>
    <n v="0"/>
    <n v="1"/>
    <n v="0"/>
    <n v="0"/>
    <n v="0"/>
    <n v="0"/>
    <n v="0"/>
    <n v="0"/>
    <s v="Pioche"/>
    <n v="0"/>
    <n v="0"/>
    <n v="0"/>
    <n v="1"/>
    <n v="0"/>
    <n v="0"/>
    <n v="0"/>
    <n v="0"/>
    <n v="0"/>
    <s v=""/>
    <s v=""/>
    <s v=""/>
    <s v=""/>
    <s v=""/>
    <s v=""/>
    <s v=""/>
    <s v=""/>
    <s v=""/>
    <s v=""/>
    <s v="Brouette"/>
    <n v="0"/>
    <n v="0"/>
    <n v="0"/>
    <n v="0"/>
    <n v="0"/>
    <n v="1"/>
    <n v="0"/>
    <n v="0"/>
    <n v="0"/>
    <s v=""/>
    <s v=""/>
    <s v=""/>
    <s v=""/>
    <s v=""/>
    <s v=""/>
    <s v=""/>
    <s v=""/>
    <s v=""/>
    <s v=""/>
    <s v="Cahiers Plumes/Crayons"/>
    <n v="0"/>
    <n v="0"/>
    <n v="1"/>
    <n v="1"/>
    <n v="0"/>
    <n v="0"/>
  </r>
  <r>
    <x v="3"/>
    <s v="Riz Mais"/>
    <n v="0"/>
    <n v="1"/>
    <n v="1"/>
    <n v="0"/>
    <n v="0"/>
    <n v="0"/>
    <n v="0"/>
    <n v="0"/>
    <n v="0"/>
    <n v="0"/>
    <s v=""/>
    <n v="60"/>
    <n v="20"/>
    <s v=""/>
    <s v=""/>
    <s v=""/>
    <s v=""/>
    <s v=""/>
    <s v="Dentifrice Déodorant Papier toilette"/>
    <n v="0"/>
    <n v="0"/>
    <n v="0"/>
    <n v="0"/>
    <n v="1"/>
    <n v="1"/>
    <n v="1"/>
    <n v="0"/>
    <n v="0"/>
    <n v="0"/>
    <s v=""/>
    <s v=""/>
    <s v=""/>
    <s v=""/>
    <n v="2"/>
    <n v="15"/>
    <n v="3"/>
    <s v=""/>
    <s v="Bâche Tôle Planche (2x4)"/>
    <n v="1"/>
    <n v="0"/>
    <n v="1"/>
    <n v="1"/>
    <n v="0"/>
    <n v="0"/>
    <n v="0"/>
    <n v="0"/>
    <n v="0"/>
    <n v="0"/>
    <n v="0"/>
    <n v="0"/>
    <n v="0"/>
    <n v="70"/>
    <s v=""/>
    <n v="20"/>
    <n v="24"/>
    <s v=""/>
    <s v=""/>
    <s v=""/>
    <s v=""/>
    <s v=""/>
    <s v=""/>
    <s v=""/>
    <s v="Grande bassine Casserole Cuillère pour manger"/>
    <n v="0"/>
    <n v="1"/>
    <n v="0"/>
    <n v="0"/>
    <n v="1"/>
    <n v="0"/>
    <n v="0"/>
    <n v="1"/>
    <n v="0"/>
    <n v="0"/>
    <n v="0"/>
    <s v=""/>
    <n v="2"/>
    <s v=""/>
    <s v=""/>
    <n v="2"/>
    <s v=""/>
    <s v=""/>
    <n v="2"/>
    <s v=""/>
    <s v="Médicaments douleur (aspirine, …) Autres (précisez)"/>
    <n v="1"/>
    <n v="0"/>
    <n v="0"/>
    <n v="0"/>
    <n v="0"/>
    <n v="0"/>
    <n v="0"/>
    <n v="1"/>
    <n v="0"/>
    <s v="Medikaman pou grip"/>
    <s v="Lampe torche Radio"/>
    <n v="1"/>
    <n v="0"/>
    <n v="0"/>
    <n v="1"/>
    <n v="0"/>
    <n v="0"/>
    <n v="3"/>
    <s v=""/>
    <s v=""/>
    <n v="1"/>
    <s v="Pelles Machette Râteau"/>
    <n v="1"/>
    <n v="1"/>
    <n v="1"/>
    <n v="0"/>
    <n v="0"/>
    <n v="0"/>
    <n v="0"/>
    <n v="0"/>
    <n v="0"/>
    <s v="Autres (précisez) Pelles"/>
    <n v="1"/>
    <n v="0"/>
    <n v="0"/>
    <n v="0"/>
    <n v="0"/>
    <n v="0"/>
    <n v="0"/>
    <n v="1"/>
    <n v="0"/>
    <s v="Râteau"/>
    <n v="0"/>
    <n v="1"/>
    <n v="0"/>
    <n v="0"/>
    <n v="0"/>
    <n v="0"/>
    <n v="0"/>
    <n v="0"/>
    <n v="0"/>
    <s v="Machette"/>
    <n v="0"/>
    <n v="0"/>
    <n v="1"/>
    <n v="0"/>
    <n v="0"/>
    <n v="0"/>
    <n v="0"/>
    <n v="0"/>
    <n v="0"/>
    <s v=""/>
    <s v=""/>
    <s v=""/>
    <s v=""/>
    <s v=""/>
    <s v=""/>
    <s v=""/>
    <s v=""/>
    <s v=""/>
    <s v=""/>
    <s v=""/>
    <s v=""/>
    <s v=""/>
    <s v=""/>
    <s v=""/>
    <s v=""/>
    <s v=""/>
    <s v=""/>
    <s v=""/>
    <s v=""/>
    <s v=""/>
    <s v=""/>
    <s v=""/>
    <s v=""/>
    <s v=""/>
    <s v=""/>
    <s v=""/>
    <s v=""/>
    <s v=""/>
    <s v=""/>
    <s v=""/>
    <s v=""/>
    <s v=""/>
    <s v=""/>
    <s v=""/>
    <s v=""/>
    <s v=""/>
    <s v=""/>
    <s v=""/>
    <s v=""/>
    <s v="Paiement frais scolaire (paiement uniforme,…)"/>
    <n v="0"/>
    <n v="1"/>
    <n v="0"/>
    <n v="0"/>
    <n v="0"/>
    <n v="0"/>
  </r>
  <r>
    <x v="3"/>
    <s v="Mais"/>
    <n v="0"/>
    <n v="0"/>
    <n v="1"/>
    <n v="0"/>
    <n v="0"/>
    <n v="0"/>
    <n v="0"/>
    <n v="0"/>
    <n v="0"/>
    <n v="0"/>
    <s v=""/>
    <s v=""/>
    <n v="30"/>
    <s v=""/>
    <s v=""/>
    <s v=""/>
    <s v=""/>
    <s v=""/>
    <s v="Savon lessive Papier toilette Dentifrice Déodorant"/>
    <n v="0"/>
    <n v="1"/>
    <n v="0"/>
    <n v="0"/>
    <n v="1"/>
    <n v="1"/>
    <n v="1"/>
    <n v="0"/>
    <n v="0"/>
    <n v="0"/>
    <s v=""/>
    <n v="30"/>
    <s v=""/>
    <s v=""/>
    <n v="4"/>
    <n v="20"/>
    <n v="2"/>
    <s v=""/>
    <s v="Autres (précisez)"/>
    <n v="0"/>
    <n v="0"/>
    <n v="0"/>
    <n v="0"/>
    <n v="0"/>
    <n v="0"/>
    <n v="0"/>
    <n v="0"/>
    <n v="0"/>
    <n v="0"/>
    <n v="0"/>
    <n v="1"/>
    <n v="0"/>
    <s v=""/>
    <s v=""/>
    <s v=""/>
    <s v=""/>
    <s v=""/>
    <s v=""/>
    <s v=""/>
    <s v=""/>
    <s v=""/>
    <s v=""/>
    <s v=""/>
    <s v="Casserole"/>
    <n v="0"/>
    <n v="1"/>
    <n v="0"/>
    <n v="0"/>
    <n v="0"/>
    <n v="0"/>
    <n v="0"/>
    <n v="0"/>
    <n v="0"/>
    <n v="0"/>
    <n v="0"/>
    <s v=""/>
    <n v="2"/>
    <s v=""/>
    <s v=""/>
    <s v=""/>
    <s v=""/>
    <s v=""/>
    <s v=""/>
    <s v=""/>
    <s v="Médicaments douleur (aspirine, …)"/>
    <n v="1"/>
    <n v="0"/>
    <n v="0"/>
    <n v="0"/>
    <n v="0"/>
    <n v="0"/>
    <n v="0"/>
    <n v="0"/>
    <n v="0"/>
    <s v=""/>
    <s v="Radio"/>
    <n v="0"/>
    <n v="0"/>
    <n v="0"/>
    <n v="1"/>
    <n v="0"/>
    <n v="0"/>
    <s v=""/>
    <s v=""/>
    <s v=""/>
    <n v="1"/>
    <s v="Pelles Râteau Brouette"/>
    <n v="1"/>
    <n v="1"/>
    <n v="0"/>
    <n v="0"/>
    <n v="0"/>
    <n v="1"/>
    <n v="0"/>
    <n v="0"/>
    <n v="0"/>
    <s v="Pelles"/>
    <n v="1"/>
    <n v="0"/>
    <n v="0"/>
    <n v="0"/>
    <n v="0"/>
    <n v="0"/>
    <n v="0"/>
    <n v="0"/>
    <n v="0"/>
    <s v="Râteau"/>
    <n v="0"/>
    <n v="1"/>
    <n v="0"/>
    <n v="0"/>
    <n v="0"/>
    <n v="0"/>
    <n v="0"/>
    <n v="0"/>
    <n v="0"/>
    <s v=""/>
    <s v=""/>
    <s v=""/>
    <s v=""/>
    <s v=""/>
    <s v=""/>
    <s v=""/>
    <s v=""/>
    <s v=""/>
    <s v=""/>
    <s v=""/>
    <s v=""/>
    <s v=""/>
    <s v=""/>
    <s v=""/>
    <s v=""/>
    <s v=""/>
    <s v=""/>
    <s v=""/>
    <s v=""/>
    <s v=""/>
    <s v=""/>
    <s v=""/>
    <s v=""/>
    <s v=""/>
    <s v=""/>
    <s v=""/>
    <s v=""/>
    <s v=""/>
    <s v=""/>
    <s v="Brouette"/>
    <n v="0"/>
    <n v="0"/>
    <n v="0"/>
    <n v="0"/>
    <n v="0"/>
    <n v="1"/>
    <n v="0"/>
    <n v="0"/>
    <n v="0"/>
    <s v=""/>
    <s v=""/>
    <s v=""/>
    <s v=""/>
    <s v=""/>
    <s v=""/>
    <s v=""/>
    <s v=""/>
    <s v=""/>
    <s v=""/>
    <s v="Paiement frais scolaire (paiement uniforme,…) Cahiers"/>
    <n v="0"/>
    <n v="1"/>
    <n v="1"/>
    <n v="0"/>
    <n v="0"/>
    <n v="0"/>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50"/>
    <s v=""/>
    <s v=""/>
    <s v=""/>
    <s v=""/>
    <s v=""/>
    <s v=""/>
    <s v="Dentifrice Savon mains Déodorant"/>
    <n v="0"/>
    <n v="0"/>
    <n v="1"/>
    <n v="0"/>
    <n v="1"/>
    <n v="0"/>
    <n v="1"/>
    <n v="0"/>
    <n v="0"/>
    <n v="0"/>
    <s v=""/>
    <s v=""/>
    <n v="30"/>
    <s v=""/>
    <n v="3"/>
    <s v=""/>
    <n v="3"/>
    <s v=""/>
    <s v="Tôle"/>
    <n v="1"/>
    <n v="0"/>
    <n v="0"/>
    <n v="0"/>
    <n v="0"/>
    <n v="0"/>
    <n v="0"/>
    <n v="0"/>
    <n v="0"/>
    <n v="0"/>
    <n v="0"/>
    <n v="0"/>
    <n v="0"/>
    <n v="20"/>
    <s v=""/>
    <s v=""/>
    <s v=""/>
    <s v=""/>
    <s v=""/>
    <s v=""/>
    <s v=""/>
    <s v=""/>
    <s v=""/>
    <s v=""/>
    <s v="Aucun"/>
    <n v="0"/>
    <n v="0"/>
    <n v="0"/>
    <n v="0"/>
    <n v="0"/>
    <n v="0"/>
    <n v="0"/>
    <n v="0"/>
    <n v="0"/>
    <n v="0"/>
    <n v="1"/>
    <s v=""/>
    <s v=""/>
    <s v=""/>
    <s v=""/>
    <s v=""/>
    <s v=""/>
    <s v=""/>
    <s v=""/>
    <s v=""/>
    <s v="Materiels de protection contre le Covid-19 (Gel hydroalchoolique, cache-nez) Moustiquaire"/>
    <n v="0"/>
    <n v="0"/>
    <n v="0"/>
    <n v="0"/>
    <n v="1"/>
    <n v="1"/>
    <n v="0"/>
    <n v="0"/>
    <n v="0"/>
    <s v=""/>
    <s v="Lampe torche"/>
    <n v="1"/>
    <n v="0"/>
    <n v="0"/>
    <n v="0"/>
    <n v="0"/>
    <n v="0"/>
    <n v="1"/>
    <s v=""/>
    <s v=""/>
    <s v=""/>
    <s v="Pelles Brouette"/>
    <n v="1"/>
    <n v="0"/>
    <n v="0"/>
    <n v="0"/>
    <n v="0"/>
    <n v="1"/>
    <n v="0"/>
    <n v="0"/>
    <n v="0"/>
    <s v="Pelles"/>
    <n v="1"/>
    <n v="0"/>
    <n v="0"/>
    <n v="0"/>
    <n v="0"/>
    <n v="0"/>
    <n v="0"/>
    <n v="0"/>
    <n v="0"/>
    <s v=""/>
    <s v=""/>
    <s v=""/>
    <s v=""/>
    <s v=""/>
    <s v=""/>
    <s v=""/>
    <s v=""/>
    <s v=""/>
    <s v=""/>
    <s v=""/>
    <s v=""/>
    <s v=""/>
    <s v=""/>
    <s v=""/>
    <s v=""/>
    <s v=""/>
    <s v=""/>
    <s v=""/>
    <s v=""/>
    <s v=""/>
    <s v=""/>
    <s v=""/>
    <s v=""/>
    <s v=""/>
    <s v=""/>
    <s v=""/>
    <s v=""/>
    <s v=""/>
    <s v=""/>
    <s v=""/>
    <s v=""/>
    <s v=""/>
    <s v=""/>
    <s v=""/>
    <s v=""/>
    <s v=""/>
    <s v=""/>
    <s v=""/>
    <s v=""/>
    <s v="Brouette"/>
    <n v="0"/>
    <n v="0"/>
    <n v="0"/>
    <n v="0"/>
    <n v="0"/>
    <n v="1"/>
    <n v="0"/>
    <n v="0"/>
    <n v="0"/>
    <s v=""/>
    <s v=""/>
    <s v=""/>
    <s v=""/>
    <s v=""/>
    <s v=""/>
    <s v=""/>
    <s v=""/>
    <s v=""/>
    <s v=""/>
    <s v="Paiement frais scolaire (paiement uniforme,…) Cahiers"/>
    <n v="0"/>
    <n v="1"/>
    <n v="1"/>
    <n v="0"/>
    <n v="0"/>
    <n v="0"/>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Riz Farine de blé Mais Blé Sucre Haricot noir Haricot rouge Huile"/>
    <n v="1"/>
    <n v="1"/>
    <n v="1"/>
    <n v="1"/>
    <n v="1"/>
    <n v="1"/>
    <n v="1"/>
    <n v="1"/>
    <n v="0"/>
    <n v="0"/>
    <n v="2"/>
    <n v="9"/>
    <n v="1"/>
    <n v="1"/>
    <n v="2"/>
    <n v="1"/>
    <n v="1"/>
    <n v="1"/>
    <s v="Savon lessive Chlore en grain Dentifrice Papier toilette Déodorant Bokit Savon mains"/>
    <n v="0"/>
    <n v="1"/>
    <n v="1"/>
    <n v="1"/>
    <n v="1"/>
    <n v="1"/>
    <n v="1"/>
    <n v="1"/>
    <n v="0"/>
    <n v="0"/>
    <s v=""/>
    <n v="1"/>
    <n v="5"/>
    <n v="20"/>
    <n v="2"/>
    <n v="5"/>
    <n v="2"/>
    <n v="6"/>
    <s v="Autres (précisez)"/>
    <n v="0"/>
    <n v="0"/>
    <n v="0"/>
    <n v="0"/>
    <n v="0"/>
    <n v="0"/>
    <n v="0"/>
    <n v="0"/>
    <n v="0"/>
    <n v="0"/>
    <n v="0"/>
    <n v="1"/>
    <n v="0"/>
    <s v=""/>
    <s v=""/>
    <s v=""/>
    <s v=""/>
    <s v=""/>
    <s v=""/>
    <s v=""/>
    <s v=""/>
    <s v=""/>
    <s v=""/>
    <s v=""/>
    <s v="Casserole Godet Cuillère pour manger Couverture Poêle Assiette"/>
    <n v="1"/>
    <n v="1"/>
    <n v="1"/>
    <n v="1"/>
    <n v="1"/>
    <n v="1"/>
    <n v="0"/>
    <n v="0"/>
    <n v="0"/>
    <n v="0"/>
    <n v="0"/>
    <n v="5"/>
    <n v="5"/>
    <n v="3"/>
    <n v="6"/>
    <n v="6"/>
    <n v="6"/>
    <s v=""/>
    <s v=""/>
    <s v=""/>
    <s v="Médicaments douleur (aspirine, …) Préservatifs Moustiquaire Des antibiotiques"/>
    <n v="1"/>
    <n v="1"/>
    <n v="0"/>
    <n v="1"/>
    <n v="1"/>
    <n v="0"/>
    <n v="0"/>
    <n v="0"/>
    <n v="0"/>
    <s v=""/>
    <s v="Lampe torche Enveloppe en plastique (protection des documents) Radio"/>
    <n v="1"/>
    <n v="1"/>
    <n v="0"/>
    <n v="1"/>
    <n v="0"/>
    <n v="0"/>
    <n v="3"/>
    <n v="1"/>
    <s v=""/>
    <n v="1"/>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c à dos Cahiers Plumes/Crayons Paiement frais scolaire (paiement uniforme,…)"/>
    <n v="1"/>
    <n v="1"/>
    <n v="1"/>
    <n v="1"/>
    <n v="0"/>
    <n v="0"/>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Huile Sucre Mais Riz Haricot noir"/>
    <n v="0"/>
    <n v="1"/>
    <n v="1"/>
    <n v="0"/>
    <n v="1"/>
    <n v="1"/>
    <n v="0"/>
    <n v="1"/>
    <n v="0"/>
    <n v="0"/>
    <s v=""/>
    <n v="9"/>
    <n v="0.5"/>
    <s v=""/>
    <n v="16"/>
    <n v="15"/>
    <s v=""/>
    <n v="2"/>
    <s v="Savon lessive Serviettes hygiéniques (femmes) Savon mains Chlore en grain Dentifrice Papier toilette Déodorant Bokit"/>
    <n v="1"/>
    <n v="1"/>
    <n v="1"/>
    <n v="1"/>
    <n v="1"/>
    <n v="1"/>
    <n v="1"/>
    <n v="1"/>
    <n v="0"/>
    <n v="0"/>
    <n v="4"/>
    <n v="4"/>
    <n v="8"/>
    <n v="10"/>
    <n v="2"/>
    <n v="5"/>
    <n v="2"/>
    <n v="2"/>
    <s v="Autres (précisez)"/>
    <n v="0"/>
    <n v="0"/>
    <n v="0"/>
    <n v="0"/>
    <n v="0"/>
    <n v="0"/>
    <n v="0"/>
    <n v="0"/>
    <n v="0"/>
    <n v="0"/>
    <n v="0"/>
    <n v="1"/>
    <n v="0"/>
    <s v=""/>
    <s v=""/>
    <s v=""/>
    <s v=""/>
    <s v=""/>
    <s v=""/>
    <s v=""/>
    <s v=""/>
    <s v=""/>
    <s v=""/>
    <s v=""/>
    <s v="Aucun"/>
    <n v="0"/>
    <n v="0"/>
    <n v="0"/>
    <n v="0"/>
    <n v="0"/>
    <n v="0"/>
    <n v="0"/>
    <n v="0"/>
    <n v="0"/>
    <n v="0"/>
    <n v="1"/>
    <s v=""/>
    <s v=""/>
    <s v=""/>
    <s v=""/>
    <s v=""/>
    <s v=""/>
    <s v=""/>
    <s v=""/>
    <s v=""/>
    <s v="Médicaments douleur (aspirine, …)"/>
    <n v="1"/>
    <n v="0"/>
    <n v="0"/>
    <n v="0"/>
    <n v="0"/>
    <n v="0"/>
    <n v="0"/>
    <n v="0"/>
    <n v="0"/>
    <s v=""/>
    <s v="Lampe torche Radio"/>
    <n v="1"/>
    <n v="0"/>
    <n v="0"/>
    <n v="1"/>
    <n v="0"/>
    <n v="0"/>
    <n v="2"/>
    <s v=""/>
    <s v=""/>
    <n v="1"/>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Sac à dos Plumes/Crayons"/>
    <n v="1"/>
    <n v="1"/>
    <n v="0"/>
    <n v="1"/>
    <n v="0"/>
    <n v="0"/>
  </r>
  <r>
    <x v="4"/>
    <s v="Farine de blé Riz Mais Sucre Haricot noir Haricot rouge Huile"/>
    <n v="1"/>
    <n v="1"/>
    <n v="1"/>
    <n v="0"/>
    <n v="1"/>
    <n v="1"/>
    <n v="1"/>
    <n v="1"/>
    <n v="0"/>
    <n v="0"/>
    <n v="2"/>
    <n v="9"/>
    <n v="5"/>
    <s v=""/>
    <n v="10"/>
    <n v="3"/>
    <n v="2"/>
    <n v="2"/>
    <s v="Serviettes hygiéniques (femmes) Savon lessive Savon mains Chlore en grain Dentifrice Papier toilette Déodorant Bokit"/>
    <n v="1"/>
    <n v="1"/>
    <n v="1"/>
    <n v="1"/>
    <n v="1"/>
    <n v="1"/>
    <n v="1"/>
    <n v="1"/>
    <n v="0"/>
    <n v="0"/>
    <n v="10"/>
    <n v="10"/>
    <n v="6"/>
    <n v="20"/>
    <n v="3"/>
    <n v="10"/>
    <n v="7"/>
    <n v="3"/>
    <s v="Tente"/>
    <n v="0"/>
    <n v="0"/>
    <n v="0"/>
    <n v="0"/>
    <n v="0"/>
    <n v="0"/>
    <n v="1"/>
    <n v="0"/>
    <n v="0"/>
    <n v="0"/>
    <n v="0"/>
    <n v="0"/>
    <n v="0"/>
    <s v=""/>
    <s v=""/>
    <s v=""/>
    <s v=""/>
    <s v=""/>
    <s v=""/>
    <n v="3"/>
    <s v=""/>
    <s v=""/>
    <s v=""/>
    <s v=""/>
    <s v="Couverture Casserole Poêle Godet Cuillère pour manger Assiette Cuillère de service Éponge"/>
    <n v="1"/>
    <n v="1"/>
    <n v="1"/>
    <n v="1"/>
    <n v="1"/>
    <n v="1"/>
    <n v="1"/>
    <n v="0"/>
    <n v="1"/>
    <n v="0"/>
    <n v="0"/>
    <n v="14"/>
    <n v="4"/>
    <n v="2"/>
    <n v="14"/>
    <n v="9"/>
    <n v="9"/>
    <n v="3"/>
    <s v=""/>
    <n v="3"/>
    <s v="Médicaments douleur (aspirine, …) Des antibiotiques Moustiquaire Materiels de protection contre le Covid-19 (Gel hydroalchoolique, cache-nez)"/>
    <n v="1"/>
    <n v="1"/>
    <n v="0"/>
    <n v="0"/>
    <n v="1"/>
    <n v="1"/>
    <n v="0"/>
    <n v="0"/>
    <n v="0"/>
    <s v=""/>
    <s v="Lampe torche Enveloppe en plastique (protection des documents) Radio Sifflet"/>
    <n v="1"/>
    <n v="1"/>
    <n v="1"/>
    <n v="1"/>
    <n v="0"/>
    <n v="0"/>
    <n v="4"/>
    <n v="3"/>
    <n v="7"/>
    <n v="1"/>
    <s v="Brouette Pelles"/>
    <n v="1"/>
    <n v="0"/>
    <n v="0"/>
    <n v="0"/>
    <n v="0"/>
    <n v="1"/>
    <n v="0"/>
    <n v="0"/>
    <n v="0"/>
    <s v="Autres (précisez) Pelles"/>
    <n v="1"/>
    <n v="0"/>
    <n v="0"/>
    <n v="0"/>
    <n v="0"/>
    <n v="0"/>
    <n v="0"/>
    <n v="1"/>
    <n v="0"/>
    <s v=""/>
    <s v=""/>
    <s v=""/>
    <s v=""/>
    <s v=""/>
    <s v=""/>
    <s v=""/>
    <s v=""/>
    <s v=""/>
    <s v=""/>
    <s v=""/>
    <s v=""/>
    <s v=""/>
    <s v=""/>
    <s v=""/>
    <s v=""/>
    <s v=""/>
    <s v=""/>
    <s v=""/>
    <s v=""/>
    <s v=""/>
    <s v=""/>
    <s v=""/>
    <s v=""/>
    <s v=""/>
    <s v=""/>
    <s v=""/>
    <s v=""/>
    <s v=""/>
    <s v=""/>
    <s v=""/>
    <s v=""/>
    <s v=""/>
    <s v=""/>
    <s v=""/>
    <s v=""/>
    <s v=""/>
    <s v=""/>
    <s v=""/>
    <s v=""/>
    <s v="Autres (précisez) Brouette"/>
    <n v="0"/>
    <n v="0"/>
    <n v="0"/>
    <n v="0"/>
    <n v="0"/>
    <n v="1"/>
    <n v="0"/>
    <n v="1"/>
    <n v="0"/>
    <s v=""/>
    <s v=""/>
    <s v=""/>
    <s v=""/>
    <s v=""/>
    <s v=""/>
    <s v=""/>
    <s v=""/>
    <s v=""/>
    <s v=""/>
    <s v="Paiement frais scolaire (paiement uniforme,…) Sac à dos"/>
    <n v="1"/>
    <n v="1"/>
    <n v="0"/>
    <n v="0"/>
    <n v="0"/>
    <n v="0"/>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Haricot noir"/>
    <n v="0"/>
    <n v="1"/>
    <n v="0"/>
    <n v="0"/>
    <n v="0"/>
    <n v="1"/>
    <n v="0"/>
    <n v="0"/>
    <n v="0"/>
    <n v="0"/>
    <s v=""/>
    <n v="5"/>
    <s v=""/>
    <s v=""/>
    <s v=""/>
    <n v="8"/>
    <s v=""/>
    <s v=""/>
    <s v="Savon lessive Dentifrice Chlore en grain Bokit"/>
    <n v="0"/>
    <n v="1"/>
    <n v="0"/>
    <n v="1"/>
    <n v="1"/>
    <n v="0"/>
    <n v="0"/>
    <n v="1"/>
    <n v="0"/>
    <n v="0"/>
    <s v=""/>
    <n v="24"/>
    <s v=""/>
    <n v="24"/>
    <n v="2"/>
    <s v=""/>
    <s v=""/>
    <n v="1"/>
    <s v="Aucun"/>
    <n v="0"/>
    <n v="0"/>
    <n v="0"/>
    <n v="0"/>
    <n v="0"/>
    <n v="0"/>
    <n v="0"/>
    <n v="0"/>
    <n v="0"/>
    <n v="0"/>
    <n v="0"/>
    <n v="0"/>
    <n v="1"/>
    <s v=""/>
    <s v=""/>
    <s v=""/>
    <s v=""/>
    <s v=""/>
    <s v=""/>
    <s v=""/>
    <s v=""/>
    <s v=""/>
    <s v=""/>
    <s v=""/>
    <s v="Assiette Cuillère pour manger Cuillère de service Casserole"/>
    <n v="0"/>
    <n v="1"/>
    <n v="0"/>
    <n v="0"/>
    <n v="1"/>
    <n v="1"/>
    <n v="1"/>
    <n v="0"/>
    <n v="0"/>
    <n v="0"/>
    <n v="0"/>
    <s v=""/>
    <n v="2"/>
    <s v=""/>
    <s v=""/>
    <n v="12"/>
    <n v="24"/>
    <n v="3"/>
    <s v=""/>
    <s v=""/>
    <s v="Autres (précisez)"/>
    <n v="0"/>
    <n v="0"/>
    <n v="0"/>
    <n v="0"/>
    <n v="0"/>
    <n v="0"/>
    <n v="0"/>
    <n v="1"/>
    <n v="0"/>
    <s v="Jus de citron"/>
    <s v="Sifflet"/>
    <n v="0"/>
    <n v="0"/>
    <n v="1"/>
    <n v="0"/>
    <n v="0"/>
    <n v="0"/>
    <s v=""/>
    <s v=""/>
    <n v="0"/>
    <s v=""/>
    <s v="Pioche Pelles Râteau Brouette"/>
    <n v="1"/>
    <n v="1"/>
    <n v="0"/>
    <n v="1"/>
    <n v="0"/>
    <n v="1"/>
    <n v="0"/>
    <n v="0"/>
    <n v="0"/>
    <s v="Pelles"/>
    <n v="1"/>
    <n v="0"/>
    <n v="0"/>
    <n v="0"/>
    <n v="0"/>
    <n v="0"/>
    <n v="0"/>
    <n v="0"/>
    <n v="0"/>
    <s v="Râteau"/>
    <n v="0"/>
    <n v="1"/>
    <n v="0"/>
    <n v="0"/>
    <n v="0"/>
    <n v="0"/>
    <n v="0"/>
    <n v="0"/>
    <n v="0"/>
    <s v=""/>
    <s v=""/>
    <s v=""/>
    <s v=""/>
    <s v=""/>
    <s v=""/>
    <s v=""/>
    <s v=""/>
    <s v=""/>
    <s v=""/>
    <s v="Brouette"/>
    <n v="0"/>
    <n v="0"/>
    <n v="0"/>
    <n v="0"/>
    <n v="0"/>
    <n v="1"/>
    <n v="0"/>
    <n v="0"/>
    <n v="0"/>
    <s v=""/>
    <s v=""/>
    <s v=""/>
    <s v=""/>
    <s v=""/>
    <s v=""/>
    <s v=""/>
    <s v=""/>
    <s v=""/>
    <s v=""/>
    <s v="Pioche"/>
    <n v="0"/>
    <n v="0"/>
    <n v="0"/>
    <n v="1"/>
    <n v="0"/>
    <n v="0"/>
    <n v="0"/>
    <n v="0"/>
    <n v="0"/>
    <s v=""/>
    <s v=""/>
    <s v=""/>
    <s v=""/>
    <s v=""/>
    <s v=""/>
    <s v=""/>
    <s v=""/>
    <s v=""/>
    <s v=""/>
    <s v="Sac à dos Paiement frais scolaire (paiement uniforme,…)"/>
    <n v="1"/>
    <n v="1"/>
    <n v="0"/>
    <n v="0"/>
    <n v="0"/>
    <n v="0"/>
  </r>
  <r>
    <x v="3"/>
    <s v="Riz Haricot noir"/>
    <n v="0"/>
    <n v="1"/>
    <n v="0"/>
    <n v="0"/>
    <n v="0"/>
    <n v="1"/>
    <n v="0"/>
    <n v="0"/>
    <n v="0"/>
    <n v="0"/>
    <s v=""/>
    <n v="12"/>
    <s v=""/>
    <s v=""/>
    <s v=""/>
    <n v="2"/>
    <s v=""/>
    <s v=""/>
    <s v="Dentifrice Savon lessive"/>
    <n v="0"/>
    <n v="1"/>
    <n v="0"/>
    <n v="0"/>
    <n v="1"/>
    <n v="0"/>
    <n v="0"/>
    <n v="0"/>
    <n v="0"/>
    <n v="0"/>
    <s v=""/>
    <n v="36"/>
    <s v=""/>
    <s v=""/>
    <n v="3"/>
    <s v=""/>
    <s v=""/>
    <s v=""/>
    <s v="Aucun"/>
    <n v="0"/>
    <n v="0"/>
    <n v="0"/>
    <n v="0"/>
    <n v="0"/>
    <n v="0"/>
    <n v="0"/>
    <n v="0"/>
    <n v="0"/>
    <n v="0"/>
    <n v="0"/>
    <n v="0"/>
    <n v="1"/>
    <s v=""/>
    <s v=""/>
    <s v=""/>
    <s v=""/>
    <s v=""/>
    <s v=""/>
    <s v=""/>
    <s v=""/>
    <s v=""/>
    <s v=""/>
    <s v=""/>
    <s v="Aucun"/>
    <n v="0"/>
    <n v="0"/>
    <n v="0"/>
    <n v="0"/>
    <n v="0"/>
    <n v="0"/>
    <n v="0"/>
    <n v="0"/>
    <n v="0"/>
    <n v="0"/>
    <n v="1"/>
    <s v=""/>
    <s v=""/>
    <s v=""/>
    <s v=""/>
    <s v=""/>
    <s v=""/>
    <s v=""/>
    <s v=""/>
    <s v=""/>
    <s v="Aucun"/>
    <n v="0"/>
    <n v="0"/>
    <n v="0"/>
    <n v="0"/>
    <n v="0"/>
    <n v="0"/>
    <n v="0"/>
    <n v="0"/>
    <n v="1"/>
    <s v=""/>
    <s v="Aucun"/>
    <n v="0"/>
    <n v="0"/>
    <n v="0"/>
    <n v="0"/>
    <n v="0"/>
    <n v="1"/>
    <s v=""/>
    <s v=""/>
    <s v=""/>
    <s v=""/>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c à dos Paiement frais scolaire (paiement uniforme,…)"/>
    <n v="1"/>
    <n v="1"/>
    <n v="0"/>
    <n v="0"/>
    <n v="0"/>
    <n v="0"/>
  </r>
  <r>
    <x v="3"/>
    <s v="Riz Haricot noir"/>
    <n v="0"/>
    <n v="1"/>
    <n v="0"/>
    <n v="0"/>
    <n v="0"/>
    <n v="1"/>
    <n v="0"/>
    <n v="0"/>
    <n v="0"/>
    <n v="0"/>
    <s v=""/>
    <n v="5"/>
    <s v=""/>
    <s v=""/>
    <s v=""/>
    <n v="2.5"/>
    <s v=""/>
    <s v=""/>
    <s v="Papier toilette Dentifrice Déodorant Savon lessive"/>
    <n v="0"/>
    <n v="1"/>
    <n v="0"/>
    <n v="0"/>
    <n v="1"/>
    <n v="1"/>
    <n v="1"/>
    <n v="0"/>
    <n v="0"/>
    <n v="0"/>
    <s v=""/>
    <n v="24"/>
    <s v=""/>
    <s v=""/>
    <n v="3"/>
    <n v="5"/>
    <n v="1"/>
    <s v=""/>
    <s v="Aucun"/>
    <n v="0"/>
    <n v="0"/>
    <n v="0"/>
    <n v="0"/>
    <n v="0"/>
    <n v="0"/>
    <n v="0"/>
    <n v="0"/>
    <n v="0"/>
    <n v="0"/>
    <n v="0"/>
    <n v="0"/>
    <n v="1"/>
    <s v=""/>
    <s v=""/>
    <s v=""/>
    <s v=""/>
    <s v=""/>
    <s v=""/>
    <s v=""/>
    <s v=""/>
    <s v=""/>
    <s v=""/>
    <s v=""/>
    <s v="Casserole Cuillère pour manger Assiette Cuillère de service"/>
    <n v="0"/>
    <n v="1"/>
    <n v="0"/>
    <n v="0"/>
    <n v="1"/>
    <n v="1"/>
    <n v="1"/>
    <n v="0"/>
    <n v="0"/>
    <n v="0"/>
    <n v="0"/>
    <s v=""/>
    <n v="0"/>
    <s v=""/>
    <s v=""/>
    <n v="0"/>
    <n v="0"/>
    <n v="0"/>
    <s v=""/>
    <s v=""/>
    <s v="Autres (précisez)"/>
    <n v="0"/>
    <n v="0"/>
    <n v="0"/>
    <n v="0"/>
    <n v="0"/>
    <n v="0"/>
    <n v="0"/>
    <n v="1"/>
    <n v="0"/>
    <s v="Thér"/>
    <s v="Aucun"/>
    <n v="0"/>
    <n v="0"/>
    <n v="0"/>
    <n v="0"/>
    <n v="0"/>
    <n v="1"/>
    <s v=""/>
    <s v=""/>
    <s v=""/>
    <s v=""/>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Aucun"/>
    <n v="0"/>
    <n v="0"/>
    <n v="0"/>
    <n v="0"/>
    <n v="0"/>
    <n v="1"/>
  </r>
  <r>
    <x v="3"/>
    <s v="Riz Haricot noir"/>
    <n v="0"/>
    <n v="1"/>
    <n v="0"/>
    <n v="0"/>
    <n v="0"/>
    <n v="1"/>
    <n v="0"/>
    <n v="0"/>
    <n v="0"/>
    <n v="0"/>
    <s v=""/>
    <n v="0"/>
    <s v=""/>
    <s v=""/>
    <s v=""/>
    <n v="0"/>
    <s v=""/>
    <s v=""/>
    <s v="Savon lessive"/>
    <n v="0"/>
    <n v="1"/>
    <n v="0"/>
    <n v="0"/>
    <n v="0"/>
    <n v="0"/>
    <n v="0"/>
    <n v="0"/>
    <n v="0"/>
    <n v="0"/>
    <s v=""/>
    <n v="24"/>
    <s v=""/>
    <s v=""/>
    <s v=""/>
    <s v=""/>
    <s v=""/>
    <s v=""/>
    <s v="Aucun"/>
    <n v="0"/>
    <n v="0"/>
    <n v="0"/>
    <n v="0"/>
    <n v="0"/>
    <n v="0"/>
    <n v="0"/>
    <n v="0"/>
    <n v="0"/>
    <n v="0"/>
    <n v="0"/>
    <n v="0"/>
    <n v="1"/>
    <s v=""/>
    <s v=""/>
    <s v=""/>
    <s v=""/>
    <s v=""/>
    <s v=""/>
    <s v=""/>
    <s v=""/>
    <s v=""/>
    <s v=""/>
    <s v=""/>
    <s v="Aucun"/>
    <n v="0"/>
    <n v="0"/>
    <n v="0"/>
    <n v="0"/>
    <n v="0"/>
    <n v="0"/>
    <n v="0"/>
    <n v="0"/>
    <n v="0"/>
    <n v="0"/>
    <n v="1"/>
    <s v=""/>
    <s v=""/>
    <s v=""/>
    <s v=""/>
    <s v=""/>
    <s v=""/>
    <s v=""/>
    <s v=""/>
    <s v=""/>
    <s v="Médicaments douleur (aspirine, …)"/>
    <n v="1"/>
    <n v="0"/>
    <n v="0"/>
    <n v="0"/>
    <n v="0"/>
    <n v="0"/>
    <n v="0"/>
    <n v="0"/>
    <n v="0"/>
    <s v=""/>
    <s v="Aucun"/>
    <n v="0"/>
    <n v="0"/>
    <n v="0"/>
    <n v="0"/>
    <n v="0"/>
    <n v="1"/>
    <s v=""/>
    <s v=""/>
    <s v=""/>
    <s v=""/>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n v="0"/>
    <n v="1"/>
    <n v="0"/>
    <n v="0"/>
    <n v="0"/>
    <n v="0"/>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Riz Sucre Haricot noir Huile Mais"/>
    <n v="0"/>
    <n v="1"/>
    <n v="1"/>
    <n v="0"/>
    <n v="1"/>
    <n v="1"/>
    <n v="0"/>
    <n v="1"/>
    <n v="0"/>
    <n v="0"/>
    <s v=""/>
    <n v="8"/>
    <n v="2"/>
    <s v=""/>
    <n v="2"/>
    <n v="3"/>
    <s v=""/>
    <n v="1"/>
    <s v="Savon lessive Chlore en grain Dentifrice Papier toilette"/>
    <n v="0"/>
    <n v="1"/>
    <n v="0"/>
    <n v="1"/>
    <n v="1"/>
    <n v="1"/>
    <n v="0"/>
    <n v="0"/>
    <n v="0"/>
    <n v="0"/>
    <s v=""/>
    <n v="7"/>
    <s v=""/>
    <n v="25"/>
    <n v="3"/>
    <n v="10"/>
    <s v=""/>
    <s v=""/>
    <s v="Aucun"/>
    <n v="0"/>
    <n v="0"/>
    <n v="0"/>
    <n v="0"/>
    <n v="0"/>
    <n v="0"/>
    <n v="0"/>
    <n v="0"/>
    <n v="0"/>
    <n v="0"/>
    <n v="0"/>
    <n v="0"/>
    <n v="1"/>
    <s v=""/>
    <s v=""/>
    <s v=""/>
    <s v=""/>
    <s v=""/>
    <s v=""/>
    <s v=""/>
    <s v=""/>
    <s v=""/>
    <s v=""/>
    <s v=""/>
    <s v="Assiette Cuillère pour manger"/>
    <n v="0"/>
    <n v="0"/>
    <n v="0"/>
    <n v="0"/>
    <n v="1"/>
    <n v="1"/>
    <n v="0"/>
    <n v="0"/>
    <n v="0"/>
    <n v="0"/>
    <n v="0"/>
    <s v=""/>
    <s v=""/>
    <s v=""/>
    <s v=""/>
    <n v="12"/>
    <n v="12"/>
    <s v=""/>
    <s v=""/>
    <s v=""/>
    <s v="Médicaments douleur (aspirine, …) Moustiquaire Materiels de protection contre le Covid-19 (Gel hydroalchoolique, cache-nez)"/>
    <n v="1"/>
    <n v="0"/>
    <n v="0"/>
    <n v="0"/>
    <n v="1"/>
    <n v="1"/>
    <n v="0"/>
    <n v="0"/>
    <n v="0"/>
    <s v=""/>
    <s v="Lampe torche"/>
    <n v="1"/>
    <n v="0"/>
    <n v="0"/>
    <n v="0"/>
    <n v="0"/>
    <n v="0"/>
    <n v="5"/>
    <s v=""/>
    <s v=""/>
    <s v=""/>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n v="0"/>
    <n v="1"/>
    <n v="0"/>
    <n v="0"/>
    <n v="0"/>
    <n v="0"/>
  </r>
  <r>
    <x v="4"/>
    <s v="Riz Mais Blé Sucre Haricot noir Haricot rouge Huile"/>
    <n v="0"/>
    <n v="1"/>
    <n v="1"/>
    <n v="1"/>
    <n v="1"/>
    <n v="1"/>
    <n v="1"/>
    <n v="1"/>
    <n v="0"/>
    <n v="0"/>
    <s v=""/>
    <n v="6"/>
    <n v="2"/>
    <n v="2"/>
    <n v="3"/>
    <n v="2"/>
    <n v="2"/>
    <n v="1"/>
    <s v="Savon lessive Chlore en grain Dentifrice Papier toilette Déodorant"/>
    <n v="0"/>
    <n v="1"/>
    <n v="0"/>
    <n v="1"/>
    <n v="1"/>
    <n v="1"/>
    <n v="1"/>
    <n v="0"/>
    <n v="0"/>
    <n v="0"/>
    <s v=""/>
    <n v="12"/>
    <s v=""/>
    <n v="15"/>
    <n v="3"/>
    <n v="8"/>
    <n v="3"/>
    <s v=""/>
    <s v="Planche (2x4) Tôle"/>
    <n v="1"/>
    <n v="0"/>
    <n v="0"/>
    <n v="1"/>
    <n v="0"/>
    <n v="0"/>
    <n v="0"/>
    <n v="0"/>
    <n v="0"/>
    <n v="0"/>
    <n v="0"/>
    <n v="0"/>
    <n v="0"/>
    <n v="25"/>
    <s v=""/>
    <s v=""/>
    <n v="6"/>
    <s v=""/>
    <s v=""/>
    <s v=""/>
    <s v=""/>
    <s v=""/>
    <s v=""/>
    <s v=""/>
    <s v="Grande bassine"/>
    <n v="0"/>
    <n v="0"/>
    <n v="0"/>
    <n v="0"/>
    <n v="0"/>
    <n v="0"/>
    <n v="0"/>
    <n v="1"/>
    <n v="0"/>
    <n v="0"/>
    <n v="0"/>
    <s v=""/>
    <s v=""/>
    <s v=""/>
    <s v=""/>
    <s v=""/>
    <s v=""/>
    <s v=""/>
    <n v="2"/>
    <s v=""/>
    <s v="Médicaments douleur (aspirine, …)"/>
    <n v="1"/>
    <n v="0"/>
    <n v="0"/>
    <n v="0"/>
    <n v="0"/>
    <n v="0"/>
    <n v="0"/>
    <n v="0"/>
    <n v="0"/>
    <s v=""/>
    <s v="Lampe torche Sifflet"/>
    <n v="1"/>
    <n v="0"/>
    <n v="1"/>
    <n v="0"/>
    <n v="0"/>
    <n v="0"/>
    <n v="6"/>
    <s v=""/>
    <n v="6"/>
    <s v=""/>
    <s v="Machette Brouette"/>
    <n v="0"/>
    <n v="0"/>
    <n v="1"/>
    <n v="0"/>
    <n v="0"/>
    <n v="1"/>
    <n v="0"/>
    <n v="0"/>
    <n v="0"/>
    <s v=""/>
    <s v=""/>
    <s v=""/>
    <s v=""/>
    <s v=""/>
    <s v=""/>
    <s v=""/>
    <s v=""/>
    <s v=""/>
    <s v=""/>
    <s v=""/>
    <s v=""/>
    <s v=""/>
    <s v=""/>
    <s v=""/>
    <s v=""/>
    <s v=""/>
    <s v=""/>
    <s v=""/>
    <s v=""/>
    <s v="Machette"/>
    <n v="0"/>
    <n v="0"/>
    <n v="1"/>
    <n v="0"/>
    <n v="0"/>
    <n v="0"/>
    <n v="0"/>
    <n v="0"/>
    <n v="0"/>
    <s v=""/>
    <s v=""/>
    <s v=""/>
    <s v=""/>
    <s v=""/>
    <s v=""/>
    <s v=""/>
    <s v=""/>
    <s v=""/>
    <s v=""/>
    <s v=""/>
    <s v=""/>
    <s v=""/>
    <s v=""/>
    <s v=""/>
    <s v=""/>
    <s v=""/>
    <s v=""/>
    <s v=""/>
    <s v=""/>
    <s v="Brouette"/>
    <n v="0"/>
    <n v="0"/>
    <n v="0"/>
    <n v="0"/>
    <n v="0"/>
    <n v="1"/>
    <n v="0"/>
    <n v="0"/>
    <n v="0"/>
    <s v=""/>
    <s v=""/>
    <s v=""/>
    <s v=""/>
    <s v=""/>
    <s v=""/>
    <s v=""/>
    <s v=""/>
    <s v=""/>
    <s v=""/>
    <s v="Paiement frais scolaire (paiement uniforme,…) Cahiers Plumes/Crayons"/>
    <n v="0"/>
    <n v="1"/>
    <n v="1"/>
    <n v="1"/>
    <n v="0"/>
    <n v="0"/>
  </r>
  <r>
    <x v="4"/>
    <s v="Riz Mais Blé Sucre Haricot noir Haricot rouge Huile Farine de blé"/>
    <n v="1"/>
    <n v="1"/>
    <n v="1"/>
    <n v="1"/>
    <n v="1"/>
    <n v="1"/>
    <n v="1"/>
    <n v="1"/>
    <n v="0"/>
    <n v="0"/>
    <n v="3"/>
    <n v="9"/>
    <n v="2"/>
    <n v="2"/>
    <n v="3"/>
    <n v="3"/>
    <n v="3"/>
    <n v="2"/>
    <s v="Savon lessive Serviettes hygiéniques (femmes) Chlore en grain Dentifrice Papier toilette Déodorant"/>
    <n v="1"/>
    <n v="1"/>
    <n v="0"/>
    <n v="1"/>
    <n v="1"/>
    <n v="1"/>
    <n v="1"/>
    <n v="0"/>
    <n v="0"/>
    <n v="0"/>
    <n v="2"/>
    <n v="15"/>
    <s v=""/>
    <n v="28"/>
    <n v="5"/>
    <n v="5"/>
    <n v="3"/>
    <s v=""/>
    <s v="Aucun"/>
    <n v="0"/>
    <n v="0"/>
    <n v="0"/>
    <n v="0"/>
    <n v="0"/>
    <n v="0"/>
    <n v="0"/>
    <n v="0"/>
    <n v="0"/>
    <n v="0"/>
    <n v="0"/>
    <n v="0"/>
    <n v="1"/>
    <s v=""/>
    <s v=""/>
    <s v=""/>
    <s v=""/>
    <s v=""/>
    <s v=""/>
    <s v=""/>
    <s v=""/>
    <s v=""/>
    <s v=""/>
    <s v=""/>
    <s v="Aucun"/>
    <n v="0"/>
    <n v="0"/>
    <n v="0"/>
    <n v="0"/>
    <n v="0"/>
    <n v="0"/>
    <n v="0"/>
    <n v="0"/>
    <n v="0"/>
    <n v="0"/>
    <n v="1"/>
    <s v=""/>
    <s v=""/>
    <s v=""/>
    <s v=""/>
    <s v=""/>
    <s v=""/>
    <s v=""/>
    <s v=""/>
    <s v=""/>
    <s v="Médicaments douleur (aspirine, …)"/>
    <n v="1"/>
    <n v="0"/>
    <n v="0"/>
    <n v="0"/>
    <n v="0"/>
    <n v="0"/>
    <n v="0"/>
    <n v="0"/>
    <n v="0"/>
    <s v=""/>
    <s v="Radio Lampe torche"/>
    <n v="1"/>
    <n v="0"/>
    <n v="0"/>
    <n v="1"/>
    <n v="0"/>
    <n v="0"/>
    <n v="2"/>
    <s v=""/>
    <s v=""/>
    <n v="1"/>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ac à dos Paiement frais scolaire (paiement uniforme,…)"/>
    <n v="1"/>
    <n v="1"/>
    <n v="0"/>
    <n v="0"/>
    <n v="0"/>
    <n v="0"/>
  </r>
  <r>
    <x v="4"/>
    <s v="Farine de blé Riz Mais Blé Sucre Haricot noir Haricot rouge Huile"/>
    <n v="1"/>
    <n v="1"/>
    <n v="1"/>
    <n v="1"/>
    <n v="1"/>
    <n v="1"/>
    <n v="1"/>
    <n v="1"/>
    <n v="0"/>
    <n v="0"/>
    <n v="2"/>
    <n v="9"/>
    <n v="2"/>
    <n v="2"/>
    <n v="3"/>
    <n v="2"/>
    <n v="2"/>
    <n v="1"/>
    <s v="Savon lessive Serviettes hygiéniques (femmes) Chlore en grain Dentifrice Savon mains Déodorant"/>
    <n v="1"/>
    <n v="1"/>
    <n v="1"/>
    <n v="1"/>
    <n v="1"/>
    <n v="0"/>
    <n v="1"/>
    <n v="0"/>
    <n v="0"/>
    <n v="0"/>
    <n v="4"/>
    <n v="16"/>
    <n v="5"/>
    <n v="15"/>
    <n v="3"/>
    <s v=""/>
    <n v="3"/>
    <s v=""/>
    <s v="Aucun"/>
    <n v="0"/>
    <n v="0"/>
    <n v="0"/>
    <n v="0"/>
    <n v="0"/>
    <n v="0"/>
    <n v="0"/>
    <n v="0"/>
    <n v="0"/>
    <n v="0"/>
    <n v="0"/>
    <n v="0"/>
    <n v="1"/>
    <s v=""/>
    <s v=""/>
    <s v=""/>
    <s v=""/>
    <s v=""/>
    <s v=""/>
    <s v=""/>
    <s v=""/>
    <s v=""/>
    <s v=""/>
    <s v=""/>
    <s v="Aucun"/>
    <n v="0"/>
    <n v="0"/>
    <n v="0"/>
    <n v="0"/>
    <n v="0"/>
    <n v="0"/>
    <n v="0"/>
    <n v="0"/>
    <n v="0"/>
    <n v="0"/>
    <n v="1"/>
    <s v=""/>
    <s v=""/>
    <s v=""/>
    <s v=""/>
    <s v=""/>
    <s v=""/>
    <s v=""/>
    <s v=""/>
    <s v=""/>
    <s v="Médicaments douleur (aspirine, …) Des antibiotiques Materiels de protection contre le Covid-19 (Gel hydroalchoolique, cache-nez)"/>
    <n v="1"/>
    <n v="1"/>
    <n v="0"/>
    <n v="0"/>
    <n v="0"/>
    <n v="1"/>
    <n v="0"/>
    <n v="0"/>
    <n v="0"/>
    <s v=""/>
    <s v="Lampe torche"/>
    <n v="1"/>
    <n v="0"/>
    <n v="0"/>
    <n v="0"/>
    <n v="0"/>
    <n v="0"/>
    <n v="5"/>
    <s v=""/>
    <s v=""/>
    <s v=""/>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n v="0"/>
    <n v="1"/>
    <n v="0"/>
    <n v="0"/>
    <n v="0"/>
    <n v="0"/>
  </r>
  <r>
    <x v="4"/>
    <s v="Farine de blé Riz Mais Blé Sucre Haricot noir Haricot rouge Huile"/>
    <n v="1"/>
    <n v="1"/>
    <n v="1"/>
    <n v="1"/>
    <n v="1"/>
    <n v="1"/>
    <n v="1"/>
    <n v="1"/>
    <n v="0"/>
    <n v="0"/>
    <n v="2"/>
    <n v="6"/>
    <n v="2"/>
    <n v="2"/>
    <n v="2"/>
    <n v="3"/>
    <n v="2"/>
    <n v="1"/>
    <s v="Serviettes hygiéniques (femmes) Savon lessive Savon mains Chlore en grain Dentifrice Papier toilette Déodorant"/>
    <n v="1"/>
    <n v="1"/>
    <n v="1"/>
    <n v="1"/>
    <n v="1"/>
    <n v="1"/>
    <n v="1"/>
    <n v="0"/>
    <n v="0"/>
    <n v="0"/>
    <n v="3"/>
    <n v="16"/>
    <n v="4"/>
    <n v="20"/>
    <n v="3"/>
    <n v="6"/>
    <n v="3"/>
    <s v=""/>
    <s v="Tôle"/>
    <n v="1"/>
    <n v="0"/>
    <n v="0"/>
    <n v="0"/>
    <n v="0"/>
    <n v="0"/>
    <n v="0"/>
    <n v="0"/>
    <n v="0"/>
    <n v="0"/>
    <n v="0"/>
    <n v="0"/>
    <n v="0"/>
    <n v="6"/>
    <s v=""/>
    <s v=""/>
    <s v=""/>
    <s v=""/>
    <s v=""/>
    <s v=""/>
    <s v=""/>
    <s v=""/>
    <s v=""/>
    <s v=""/>
    <s v="Cuillère pour manger"/>
    <n v="0"/>
    <n v="0"/>
    <n v="0"/>
    <n v="0"/>
    <n v="1"/>
    <n v="0"/>
    <n v="0"/>
    <n v="0"/>
    <n v="0"/>
    <n v="0"/>
    <n v="0"/>
    <s v=""/>
    <s v=""/>
    <s v=""/>
    <s v=""/>
    <n v="12"/>
    <s v=""/>
    <s v=""/>
    <s v=""/>
    <s v=""/>
    <s v="Médicaments douleur (aspirine, …)"/>
    <n v="1"/>
    <n v="0"/>
    <n v="0"/>
    <n v="0"/>
    <n v="0"/>
    <n v="0"/>
    <n v="0"/>
    <n v="0"/>
    <n v="0"/>
    <s v=""/>
    <s v="Aucun"/>
    <n v="0"/>
    <n v="0"/>
    <n v="0"/>
    <n v="0"/>
    <n v="0"/>
    <n v="1"/>
    <s v=""/>
    <s v=""/>
    <s v=""/>
    <s v=""/>
    <s v="Aucun"/>
    <n v="0"/>
    <n v="0"/>
    <n v="0"/>
    <n v="0"/>
    <n v="0"/>
    <n v="0"/>
    <n v="0"/>
    <n v="0"/>
    <n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aiement frais scolaire (paiement uniforme,…)"/>
    <n v="0"/>
    <n v="1"/>
    <n v="0"/>
    <n v="0"/>
    <n v="0"/>
    <n v="0"/>
  </r>
  <r>
    <x v="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Cache/pivotCacheRecords103.xml><?xml version="1.0" encoding="utf-8"?>
<pivotCacheRecords xmlns="http://schemas.openxmlformats.org/spreadsheetml/2006/main" xmlns:r="http://schemas.openxmlformats.org/officeDocument/2006/relationships" count="106">
  <r>
    <x v="0"/>
    <x v="0"/>
  </r>
  <r>
    <x v="0"/>
    <x v="0"/>
  </r>
  <r>
    <x v="1"/>
    <x v="0"/>
  </r>
  <r>
    <x v="1"/>
    <x v="0"/>
  </r>
  <r>
    <x v="1"/>
    <x v="1"/>
  </r>
  <r>
    <x v="1"/>
    <x v="2"/>
  </r>
  <r>
    <x v="1"/>
    <x v="3"/>
  </r>
  <r>
    <x v="1"/>
    <x v="0"/>
  </r>
  <r>
    <x v="1"/>
    <x v="0"/>
  </r>
  <r>
    <x v="1"/>
    <x v="4"/>
  </r>
  <r>
    <x v="1"/>
    <x v="5"/>
  </r>
  <r>
    <x v="1"/>
    <x v="6"/>
  </r>
  <r>
    <x v="1"/>
    <x v="7"/>
  </r>
  <r>
    <x v="1"/>
    <x v="3"/>
  </r>
  <r>
    <x v="1"/>
    <x v="2"/>
  </r>
  <r>
    <x v="1"/>
    <x v="7"/>
  </r>
  <r>
    <x v="1"/>
    <x v="0"/>
  </r>
  <r>
    <x v="1"/>
    <x v="0"/>
  </r>
  <r>
    <x v="1"/>
    <x v="0"/>
  </r>
  <r>
    <x v="1"/>
    <x v="0"/>
  </r>
  <r>
    <x v="1"/>
    <x v="0"/>
  </r>
  <r>
    <x v="1"/>
    <x v="0"/>
  </r>
  <r>
    <x v="1"/>
    <x v="0"/>
  </r>
  <r>
    <x v="2"/>
    <x v="0"/>
  </r>
  <r>
    <x v="2"/>
    <x v="0"/>
  </r>
  <r>
    <x v="2"/>
    <x v="0"/>
  </r>
  <r>
    <x v="2"/>
    <x v="0"/>
  </r>
  <r>
    <x v="2"/>
    <x v="0"/>
  </r>
  <r>
    <x v="2"/>
    <x v="0"/>
  </r>
  <r>
    <x v="2"/>
    <x v="0"/>
  </r>
  <r>
    <x v="2"/>
    <x v="0"/>
  </r>
  <r>
    <x v="2"/>
    <x v="0"/>
  </r>
  <r>
    <x v="2"/>
    <x v="0"/>
  </r>
  <r>
    <x v="2"/>
    <x v="2"/>
  </r>
  <r>
    <x v="2"/>
    <x v="8"/>
  </r>
  <r>
    <x v="2"/>
    <x v="7"/>
  </r>
  <r>
    <x v="2"/>
    <x v="0"/>
  </r>
  <r>
    <x v="2"/>
    <x v="0"/>
  </r>
  <r>
    <x v="2"/>
    <x v="0"/>
  </r>
  <r>
    <x v="2"/>
    <x v="0"/>
  </r>
  <r>
    <x v="2"/>
    <x v="0"/>
  </r>
  <r>
    <x v="2"/>
    <x v="0"/>
  </r>
  <r>
    <x v="2"/>
    <x v="3"/>
  </r>
  <r>
    <x v="2"/>
    <x v="7"/>
  </r>
  <r>
    <x v="2"/>
    <x v="0"/>
  </r>
  <r>
    <x v="2"/>
    <x v="0"/>
  </r>
  <r>
    <x v="2"/>
    <x v="0"/>
  </r>
  <r>
    <x v="2"/>
    <x v="0"/>
  </r>
  <r>
    <x v="2"/>
    <x v="8"/>
  </r>
  <r>
    <x v="2"/>
    <x v="6"/>
  </r>
  <r>
    <x v="2"/>
    <x v="0"/>
  </r>
  <r>
    <x v="2"/>
    <x v="0"/>
  </r>
  <r>
    <x v="2"/>
    <x v="0"/>
  </r>
  <r>
    <x v="2"/>
    <x v="0"/>
  </r>
  <r>
    <x v="2"/>
    <x v="8"/>
  </r>
  <r>
    <x v="2"/>
    <x v="0"/>
  </r>
  <r>
    <x v="3"/>
    <x v="0"/>
  </r>
  <r>
    <x v="3"/>
    <x v="0"/>
  </r>
  <r>
    <x v="3"/>
    <x v="0"/>
  </r>
  <r>
    <x v="3"/>
    <x v="0"/>
  </r>
  <r>
    <x v="3"/>
    <x v="4"/>
  </r>
  <r>
    <x v="3"/>
    <x v="4"/>
  </r>
  <r>
    <x v="3"/>
    <x v="5"/>
  </r>
  <r>
    <x v="3"/>
    <x v="0"/>
  </r>
  <r>
    <x v="3"/>
    <x v="0"/>
  </r>
  <r>
    <x v="3"/>
    <x v="0"/>
  </r>
  <r>
    <x v="3"/>
    <x v="0"/>
  </r>
  <r>
    <x v="3"/>
    <x v="4"/>
  </r>
  <r>
    <x v="3"/>
    <x v="0"/>
  </r>
  <r>
    <x v="3"/>
    <x v="0"/>
  </r>
  <r>
    <x v="3"/>
    <x v="0"/>
  </r>
  <r>
    <x v="3"/>
    <x v="0"/>
  </r>
  <r>
    <x v="4"/>
    <x v="0"/>
  </r>
  <r>
    <x v="4"/>
    <x v="2"/>
  </r>
  <r>
    <x v="4"/>
    <x v="0"/>
  </r>
  <r>
    <x v="4"/>
    <x v="7"/>
  </r>
  <r>
    <x v="4"/>
    <x v="4"/>
  </r>
  <r>
    <x v="4"/>
    <x v="0"/>
  </r>
  <r>
    <x v="4"/>
    <x v="0"/>
  </r>
  <r>
    <x v="4"/>
    <x v="0"/>
  </r>
  <r>
    <x v="4"/>
    <x v="0"/>
  </r>
  <r>
    <x v="4"/>
    <x v="0"/>
  </r>
  <r>
    <x v="4"/>
    <x v="0"/>
  </r>
  <r>
    <x v="4"/>
    <x v="0"/>
  </r>
  <r>
    <x v="4"/>
    <x v="0"/>
  </r>
  <r>
    <x v="3"/>
    <x v="0"/>
  </r>
  <r>
    <x v="3"/>
    <x v="0"/>
  </r>
  <r>
    <x v="3"/>
    <x v="0"/>
  </r>
  <r>
    <x v="3"/>
    <x v="0"/>
  </r>
  <r>
    <x v="3"/>
    <x v="0"/>
  </r>
  <r>
    <x v="3"/>
    <x v="0"/>
  </r>
  <r>
    <x v="3"/>
    <x v="0"/>
  </r>
  <r>
    <x v="3"/>
    <x v="0"/>
  </r>
  <r>
    <x v="3"/>
    <x v="0"/>
  </r>
  <r>
    <x v="3"/>
    <x v="0"/>
  </r>
  <r>
    <x v="3"/>
    <x v="0"/>
  </r>
  <r>
    <x v="3"/>
    <x v="3"/>
  </r>
  <r>
    <x v="3"/>
    <x v="5"/>
  </r>
  <r>
    <x v="3"/>
    <x v="6"/>
  </r>
  <r>
    <x v="3"/>
    <x v="9"/>
  </r>
  <r>
    <x v="3"/>
    <x v="0"/>
  </r>
  <r>
    <x v="4"/>
    <x v="4"/>
  </r>
  <r>
    <x v="4"/>
    <x v="3"/>
  </r>
  <r>
    <x v="4"/>
    <x v="5"/>
  </r>
  <r>
    <x v="4"/>
    <x v="4"/>
  </r>
  <r>
    <x v="4"/>
    <x v="8"/>
  </r>
</pivotCacheRecords>
</file>

<file path=xl/pivotCache/pivotCacheRecords104.xml><?xml version="1.0" encoding="utf-8"?>
<pivotCacheRecords xmlns="http://schemas.openxmlformats.org/spreadsheetml/2006/main" xmlns:r="http://schemas.openxmlformats.org/officeDocument/2006/relationships" count="106">
  <r>
    <s v=""/>
    <s v=""/>
    <s v=""/>
    <s v=""/>
    <s v=""/>
    <s v=""/>
    <s v=""/>
    <s v=""/>
    <x v="0"/>
  </r>
  <r>
    <s v=""/>
    <s v=""/>
    <s v=""/>
    <s v=""/>
    <s v=""/>
    <s v=""/>
    <s v=""/>
    <s v=""/>
    <x v="0"/>
  </r>
  <r>
    <s v=""/>
    <s v=""/>
    <s v=""/>
    <s v=""/>
    <s v=""/>
    <s v=""/>
    <s v=""/>
    <s v=""/>
    <x v="1"/>
  </r>
  <r>
    <s v=""/>
    <s v=""/>
    <s v=""/>
    <s v=""/>
    <s v=""/>
    <s v=""/>
    <s v=""/>
    <s v=""/>
    <x v="1"/>
  </r>
  <r>
    <s v=""/>
    <n v="8.2105263157894743"/>
    <n v="3.0263157894736841"/>
    <s v=""/>
    <s v=""/>
    <s v=""/>
    <s v=""/>
    <s v=""/>
    <x v="1"/>
  </r>
  <r>
    <s v=""/>
    <n v="20.8"/>
    <s v=""/>
    <s v=""/>
    <s v=""/>
    <s v=""/>
    <s v=""/>
    <s v=""/>
    <x v="1"/>
  </r>
  <r>
    <n v="8.3333333333333339"/>
    <n v="17.333333333333332"/>
    <s v=""/>
    <n v="6.5"/>
    <n v="9.6666666666666661"/>
    <s v=""/>
    <s v=""/>
    <n v="1"/>
    <x v="1"/>
  </r>
  <r>
    <s v=""/>
    <s v=""/>
    <s v=""/>
    <s v=""/>
    <s v=""/>
    <s v=""/>
    <s v=""/>
    <s v=""/>
    <x v="1"/>
  </r>
  <r>
    <s v=""/>
    <s v=""/>
    <s v=""/>
    <s v=""/>
    <s v=""/>
    <s v=""/>
    <s v=""/>
    <s v=""/>
    <x v="1"/>
  </r>
  <r>
    <n v="4.2857142857142856"/>
    <n v="14.857142857142858"/>
    <s v=""/>
    <n v="3.7142857142857144"/>
    <n v="6.2142857142857144"/>
    <s v=""/>
    <s v=""/>
    <s v=""/>
    <x v="1"/>
  </r>
  <r>
    <n v="3.75"/>
    <n v="16.25"/>
    <n v="4.3125"/>
    <n v="3.25"/>
    <n v="5.4375"/>
    <n v="5.25"/>
    <s v=""/>
    <n v="2"/>
    <x v="1"/>
  </r>
  <r>
    <s v=""/>
    <n v="32.5"/>
    <s v=""/>
    <s v=""/>
    <s v=""/>
    <n v="18"/>
    <s v=""/>
    <s v=""/>
    <x v="1"/>
  </r>
  <r>
    <s v=""/>
    <n v="43.333333333333336"/>
    <s v=""/>
    <s v=""/>
    <s v=""/>
    <s v=""/>
    <s v=""/>
    <s v=""/>
    <x v="1"/>
  </r>
  <r>
    <s v=""/>
    <n v="32.5"/>
    <n v="19.166666666666668"/>
    <s v=""/>
    <s v=""/>
    <n v="40"/>
    <s v=""/>
    <s v=""/>
    <x v="1"/>
  </r>
  <r>
    <s v=""/>
    <n v="62.4"/>
    <n v="23"/>
    <s v=""/>
    <s v=""/>
    <s v=""/>
    <s v=""/>
    <s v=""/>
    <x v="1"/>
  </r>
  <r>
    <s v=""/>
    <n v="21.666666666666668"/>
    <s v=""/>
    <s v=""/>
    <s v=""/>
    <s v=""/>
    <s v=""/>
    <s v=""/>
    <x v="1"/>
  </r>
  <r>
    <s v=""/>
    <s v=""/>
    <s v=""/>
    <s v=""/>
    <s v=""/>
    <s v=""/>
    <s v=""/>
    <s v=""/>
    <x v="1"/>
  </r>
  <r>
    <s v=""/>
    <s v=""/>
    <s v=""/>
    <s v=""/>
    <s v=""/>
    <s v=""/>
    <s v=""/>
    <s v=""/>
    <x v="1"/>
  </r>
  <r>
    <s v=""/>
    <s v=""/>
    <s v=""/>
    <s v=""/>
    <s v=""/>
    <s v=""/>
    <s v=""/>
    <s v=""/>
    <x v="1"/>
  </r>
  <r>
    <s v=""/>
    <s v=""/>
    <s v=""/>
    <s v=""/>
    <s v=""/>
    <s v=""/>
    <s v=""/>
    <s v=""/>
    <x v="1"/>
  </r>
  <r>
    <s v=""/>
    <s v=""/>
    <s v=""/>
    <s v=""/>
    <s v=""/>
    <s v=""/>
    <s v=""/>
    <s v=""/>
    <x v="1"/>
  </r>
  <r>
    <s v=""/>
    <s v=""/>
    <s v=""/>
    <s v=""/>
    <s v=""/>
    <s v=""/>
    <s v=""/>
    <s v=""/>
    <x v="1"/>
  </r>
  <r>
    <s v=""/>
    <s v=""/>
    <s v=""/>
    <s v=""/>
    <s v=""/>
    <s v=""/>
    <s v=""/>
    <s v=""/>
    <x v="1"/>
  </r>
  <r>
    <s v=""/>
    <s v=""/>
    <s v=""/>
    <s v=""/>
    <s v=""/>
    <s v=""/>
    <s v=""/>
    <s v=""/>
    <x v="2"/>
  </r>
  <r>
    <s v=""/>
    <s v=""/>
    <s v=""/>
    <s v=""/>
    <s v=""/>
    <s v=""/>
    <s v=""/>
    <s v=""/>
    <x v="2"/>
  </r>
  <r>
    <s v=""/>
    <s v=""/>
    <s v=""/>
    <s v=""/>
    <s v=""/>
    <s v=""/>
    <s v=""/>
    <s v=""/>
    <x v="2"/>
  </r>
  <r>
    <s v=""/>
    <s v=""/>
    <s v=""/>
    <s v=""/>
    <s v=""/>
    <s v=""/>
    <s v=""/>
    <s v=""/>
    <x v="2"/>
  </r>
  <r>
    <s v=""/>
    <s v=""/>
    <s v=""/>
    <s v=""/>
    <s v=""/>
    <s v=""/>
    <s v=""/>
    <s v=""/>
    <x v="2"/>
  </r>
  <r>
    <s v=""/>
    <s v=""/>
    <s v=""/>
    <s v=""/>
    <s v=""/>
    <s v=""/>
    <s v=""/>
    <s v=""/>
    <x v="2"/>
  </r>
  <r>
    <s v=""/>
    <s v=""/>
    <s v=""/>
    <s v=""/>
    <s v=""/>
    <s v=""/>
    <s v=""/>
    <s v=""/>
    <x v="2"/>
  </r>
  <r>
    <s v=""/>
    <s v=""/>
    <s v=""/>
    <s v=""/>
    <s v=""/>
    <s v=""/>
    <s v=""/>
    <s v=""/>
    <x v="2"/>
  </r>
  <r>
    <s v=""/>
    <s v=""/>
    <s v=""/>
    <s v=""/>
    <s v=""/>
    <s v=""/>
    <s v=""/>
    <s v=""/>
    <x v="2"/>
  </r>
  <r>
    <s v=""/>
    <s v=""/>
    <s v=""/>
    <s v=""/>
    <s v=""/>
    <s v=""/>
    <s v=""/>
    <s v=""/>
    <x v="2"/>
  </r>
  <r>
    <s v=""/>
    <n v="20.8"/>
    <n v="4.5999999999999996"/>
    <s v=""/>
    <s v=""/>
    <n v="4.8"/>
    <s v=""/>
    <n v="1"/>
    <x v="2"/>
  </r>
  <r>
    <s v=""/>
    <n v="13"/>
    <n v="5.75"/>
    <s v=""/>
    <n v="7.25"/>
    <n v="6"/>
    <s v=""/>
    <n v="1"/>
    <x v="2"/>
  </r>
  <r>
    <s v=""/>
    <n v="17.333333333333332"/>
    <n v="3.8333333333333335"/>
    <s v=""/>
    <n v="9.6666666666666661"/>
    <n v="8"/>
    <s v=""/>
    <n v="1"/>
    <x v="2"/>
  </r>
  <r>
    <s v=""/>
    <s v=""/>
    <s v=""/>
    <s v=""/>
    <s v=""/>
    <s v=""/>
    <s v=""/>
    <s v=""/>
    <x v="2"/>
  </r>
  <r>
    <s v=""/>
    <s v=""/>
    <s v=""/>
    <s v=""/>
    <s v=""/>
    <s v=""/>
    <s v=""/>
    <s v=""/>
    <x v="2"/>
  </r>
  <r>
    <s v=""/>
    <s v=""/>
    <s v=""/>
    <s v=""/>
    <s v=""/>
    <s v=""/>
    <s v=""/>
    <s v=""/>
    <x v="2"/>
  </r>
  <r>
    <s v=""/>
    <s v=""/>
    <s v=""/>
    <s v=""/>
    <s v=""/>
    <s v=""/>
    <s v=""/>
    <s v=""/>
    <x v="2"/>
  </r>
  <r>
    <s v=""/>
    <s v=""/>
    <s v=""/>
    <s v=""/>
    <s v=""/>
    <s v=""/>
    <s v=""/>
    <s v=""/>
    <x v="2"/>
  </r>
  <r>
    <s v=""/>
    <s v=""/>
    <s v=""/>
    <s v=""/>
    <s v=""/>
    <s v=""/>
    <s v=""/>
    <s v=""/>
    <x v="2"/>
  </r>
  <r>
    <n v="3.3333333333333335"/>
    <n v="13"/>
    <n v="5.75"/>
    <n v="2.1666666666666665"/>
    <n v="19.333333333333332"/>
    <n v="6"/>
    <s v=""/>
    <n v="2"/>
    <x v="2"/>
  </r>
  <r>
    <n v="13.333333333333334"/>
    <n v="52"/>
    <s v=""/>
    <s v=""/>
    <n v="14.5"/>
    <s v=""/>
    <s v=""/>
    <n v="2"/>
    <x v="2"/>
  </r>
  <r>
    <s v=""/>
    <s v=""/>
    <s v=""/>
    <s v=""/>
    <s v=""/>
    <s v=""/>
    <s v=""/>
    <s v=""/>
    <x v="2"/>
  </r>
  <r>
    <s v=""/>
    <s v=""/>
    <s v=""/>
    <s v=""/>
    <s v=""/>
    <s v=""/>
    <s v=""/>
    <s v=""/>
    <x v="2"/>
  </r>
  <r>
    <s v=""/>
    <s v=""/>
    <s v=""/>
    <s v=""/>
    <s v=""/>
    <s v=""/>
    <s v=""/>
    <s v=""/>
    <x v="2"/>
  </r>
  <r>
    <s v=""/>
    <s v=""/>
    <s v=""/>
    <s v=""/>
    <s v=""/>
    <s v=""/>
    <s v=""/>
    <s v=""/>
    <x v="2"/>
  </r>
  <r>
    <s v=""/>
    <n v="6.5"/>
    <s v=""/>
    <n v="6.5"/>
    <s v=""/>
    <s v=""/>
    <s v=""/>
    <n v="3"/>
    <x v="2"/>
  </r>
  <r>
    <s v=""/>
    <n v="26"/>
    <s v=""/>
    <s v=""/>
    <n v="36.25"/>
    <s v=""/>
    <s v=""/>
    <s v=""/>
    <x v="2"/>
  </r>
  <r>
    <s v=""/>
    <s v=""/>
    <s v=""/>
    <s v=""/>
    <s v=""/>
    <s v=""/>
    <s v=""/>
    <s v=""/>
    <x v="2"/>
  </r>
  <r>
    <s v=""/>
    <s v=""/>
    <s v=""/>
    <s v=""/>
    <s v=""/>
    <s v=""/>
    <s v=""/>
    <s v=""/>
    <x v="2"/>
  </r>
  <r>
    <s v=""/>
    <s v=""/>
    <s v=""/>
    <s v=""/>
    <s v=""/>
    <s v=""/>
    <s v=""/>
    <s v=""/>
    <x v="2"/>
  </r>
  <r>
    <s v=""/>
    <s v=""/>
    <s v=""/>
    <s v=""/>
    <s v=""/>
    <s v=""/>
    <s v=""/>
    <s v=""/>
    <x v="2"/>
  </r>
  <r>
    <s v=""/>
    <s v=""/>
    <n v="34.5"/>
    <s v=""/>
    <s v=""/>
    <s v=""/>
    <s v=""/>
    <s v=""/>
    <x v="2"/>
  </r>
  <r>
    <s v=""/>
    <s v=""/>
    <s v=""/>
    <s v=""/>
    <s v=""/>
    <s v=""/>
    <s v=""/>
    <s v=""/>
    <x v="2"/>
  </r>
  <r>
    <s v=""/>
    <s v=""/>
    <s v=""/>
    <s v=""/>
    <s v=""/>
    <s v=""/>
    <s v=""/>
    <s v=""/>
    <x v="3"/>
  </r>
  <r>
    <s v=""/>
    <s v=""/>
    <s v=""/>
    <s v=""/>
    <s v=""/>
    <s v=""/>
    <s v=""/>
    <s v=""/>
    <x v="3"/>
  </r>
  <r>
    <s v=""/>
    <s v=""/>
    <s v=""/>
    <s v=""/>
    <s v=""/>
    <s v=""/>
    <s v=""/>
    <s v=""/>
    <x v="3"/>
  </r>
  <r>
    <s v=""/>
    <s v=""/>
    <s v=""/>
    <s v=""/>
    <s v=""/>
    <s v=""/>
    <s v=""/>
    <s v=""/>
    <x v="3"/>
  </r>
  <r>
    <s v=""/>
    <n v="167.14285714285714"/>
    <s v=""/>
    <s v=""/>
    <s v=""/>
    <s v=""/>
    <s v=""/>
    <s v=""/>
    <x v="3"/>
  </r>
  <r>
    <s v=""/>
    <n v="111.42857142857143"/>
    <n v="32.857142857142854"/>
    <s v=""/>
    <s v=""/>
    <s v=""/>
    <s v=""/>
    <s v=""/>
    <x v="3"/>
  </r>
  <r>
    <s v=""/>
    <s v=""/>
    <n v="43.125"/>
    <s v=""/>
    <s v=""/>
    <s v=""/>
    <s v=""/>
    <s v=""/>
    <x v="3"/>
  </r>
  <r>
    <s v=""/>
    <s v=""/>
    <s v=""/>
    <s v=""/>
    <s v=""/>
    <s v=""/>
    <s v=""/>
    <s v=""/>
    <x v="3"/>
  </r>
  <r>
    <s v=""/>
    <s v=""/>
    <s v=""/>
    <s v=""/>
    <s v=""/>
    <s v=""/>
    <s v=""/>
    <s v=""/>
    <x v="3"/>
  </r>
  <r>
    <s v=""/>
    <s v=""/>
    <s v=""/>
    <s v=""/>
    <s v=""/>
    <s v=""/>
    <s v=""/>
    <s v=""/>
    <x v="3"/>
  </r>
  <r>
    <s v=""/>
    <s v=""/>
    <s v=""/>
    <s v=""/>
    <s v=""/>
    <s v=""/>
    <s v=""/>
    <s v=""/>
    <x v="3"/>
  </r>
  <r>
    <s v=""/>
    <n v="92.857142857142861"/>
    <s v=""/>
    <s v=""/>
    <s v=""/>
    <s v=""/>
    <s v=""/>
    <s v=""/>
    <x v="3"/>
  </r>
  <r>
    <s v=""/>
    <s v=""/>
    <s v=""/>
    <s v=""/>
    <s v=""/>
    <s v=""/>
    <s v=""/>
    <s v=""/>
    <x v="3"/>
  </r>
  <r>
    <s v=""/>
    <s v=""/>
    <s v=""/>
    <s v=""/>
    <s v=""/>
    <s v=""/>
    <s v=""/>
    <s v=""/>
    <x v="3"/>
  </r>
  <r>
    <s v=""/>
    <s v=""/>
    <s v=""/>
    <s v=""/>
    <s v=""/>
    <s v=""/>
    <s v=""/>
    <s v=""/>
    <x v="3"/>
  </r>
  <r>
    <s v=""/>
    <s v=""/>
    <s v=""/>
    <s v=""/>
    <s v=""/>
    <s v=""/>
    <s v=""/>
    <s v=""/>
    <x v="3"/>
  </r>
  <r>
    <s v=""/>
    <s v=""/>
    <s v=""/>
    <s v=""/>
    <s v=""/>
    <s v=""/>
    <s v=""/>
    <s v=""/>
    <x v="4"/>
  </r>
  <r>
    <n v="4"/>
    <n v="23.400000000000002"/>
    <n v="2.2999999999999998"/>
    <n v="2.6"/>
    <n v="5.8"/>
    <n v="2.4"/>
    <n v="2.4"/>
    <n v="1"/>
    <x v="4"/>
  </r>
  <r>
    <s v=""/>
    <s v=""/>
    <s v=""/>
    <s v=""/>
    <s v=""/>
    <s v=""/>
    <s v=""/>
    <s v=""/>
    <x v="4"/>
  </r>
  <r>
    <s v=""/>
    <n v="39.000000000000007"/>
    <n v="1.9166666666666667"/>
    <s v=""/>
    <n v="77.333333333333329"/>
    <n v="60"/>
    <s v=""/>
    <n v="2"/>
    <x v="4"/>
  </r>
  <r>
    <n v="2.8571428571428572"/>
    <n v="16.714285714285715"/>
    <n v="8.2142857142857135"/>
    <s v=""/>
    <n v="20.714285714285715"/>
    <n v="5.1428571428571432"/>
    <n v="3.4285714285714284"/>
    <n v="2"/>
    <x v="4"/>
  </r>
  <r>
    <s v=""/>
    <s v=""/>
    <s v=""/>
    <s v=""/>
    <s v=""/>
    <s v=""/>
    <s v=""/>
    <s v=""/>
    <x v="4"/>
  </r>
  <r>
    <s v=""/>
    <s v=""/>
    <s v=""/>
    <s v=""/>
    <s v=""/>
    <s v=""/>
    <s v=""/>
    <s v=""/>
    <x v="4"/>
  </r>
  <r>
    <s v=""/>
    <s v=""/>
    <s v=""/>
    <s v=""/>
    <s v=""/>
    <s v=""/>
    <s v=""/>
    <s v=""/>
    <x v="4"/>
  </r>
  <r>
    <s v=""/>
    <s v=""/>
    <s v=""/>
    <s v=""/>
    <s v=""/>
    <s v=""/>
    <s v=""/>
    <s v=""/>
    <x v="4"/>
  </r>
  <r>
    <s v=""/>
    <s v=""/>
    <s v=""/>
    <s v=""/>
    <s v=""/>
    <s v=""/>
    <s v=""/>
    <s v=""/>
    <x v="4"/>
  </r>
  <r>
    <s v=""/>
    <s v=""/>
    <s v=""/>
    <s v=""/>
    <s v=""/>
    <s v=""/>
    <s v=""/>
    <s v=""/>
    <x v="4"/>
  </r>
  <r>
    <s v=""/>
    <s v=""/>
    <s v=""/>
    <s v=""/>
    <s v=""/>
    <s v=""/>
    <s v=""/>
    <s v=""/>
    <x v="4"/>
  </r>
  <r>
    <s v=""/>
    <s v=""/>
    <s v=""/>
    <s v=""/>
    <s v=""/>
    <s v=""/>
    <s v=""/>
    <s v=""/>
    <x v="4"/>
  </r>
  <r>
    <s v=""/>
    <s v=""/>
    <s v=""/>
    <s v=""/>
    <s v=""/>
    <s v=""/>
    <s v=""/>
    <s v=""/>
    <x v="3"/>
  </r>
  <r>
    <s v=""/>
    <s v=""/>
    <s v=""/>
    <s v=""/>
    <s v=""/>
    <s v=""/>
    <s v=""/>
    <s v=""/>
    <x v="3"/>
  </r>
  <r>
    <s v=""/>
    <s v=""/>
    <s v=""/>
    <s v=""/>
    <s v=""/>
    <s v=""/>
    <s v=""/>
    <s v=""/>
    <x v="3"/>
  </r>
  <r>
    <s v=""/>
    <s v=""/>
    <s v=""/>
    <s v=""/>
    <s v=""/>
    <s v=""/>
    <s v=""/>
    <s v=""/>
    <x v="3"/>
  </r>
  <r>
    <s v=""/>
    <s v=""/>
    <s v=""/>
    <s v=""/>
    <s v=""/>
    <s v=""/>
    <s v=""/>
    <s v=""/>
    <x v="3"/>
  </r>
  <r>
    <s v=""/>
    <s v=""/>
    <s v=""/>
    <s v=""/>
    <s v=""/>
    <s v=""/>
    <s v=""/>
    <s v=""/>
    <x v="3"/>
  </r>
  <r>
    <s v=""/>
    <s v=""/>
    <s v=""/>
    <s v=""/>
    <s v=""/>
    <s v=""/>
    <s v=""/>
    <s v=""/>
    <x v="3"/>
  </r>
  <r>
    <s v=""/>
    <s v=""/>
    <s v=""/>
    <s v=""/>
    <s v=""/>
    <s v=""/>
    <s v=""/>
    <s v=""/>
    <x v="3"/>
  </r>
  <r>
    <s v=""/>
    <s v=""/>
    <s v=""/>
    <s v=""/>
    <s v=""/>
    <s v=""/>
    <s v=""/>
    <s v=""/>
    <x v="3"/>
  </r>
  <r>
    <s v=""/>
    <s v=""/>
    <s v=""/>
    <s v=""/>
    <s v=""/>
    <s v=""/>
    <s v=""/>
    <s v=""/>
    <x v="3"/>
  </r>
  <r>
    <s v=""/>
    <s v=""/>
    <s v=""/>
    <s v=""/>
    <s v=""/>
    <s v=""/>
    <s v=""/>
    <s v=""/>
    <x v="3"/>
  </r>
  <r>
    <s v=""/>
    <n v="10.833333333333334"/>
    <s v=""/>
    <s v=""/>
    <s v=""/>
    <n v="16"/>
    <s v=""/>
    <s v=""/>
    <x v="3"/>
  </r>
  <r>
    <s v=""/>
    <n v="19.5"/>
    <s v=""/>
    <s v=""/>
    <s v=""/>
    <n v="3"/>
    <s v=""/>
    <s v=""/>
    <x v="3"/>
  </r>
  <r>
    <s v=""/>
    <n v="32.5"/>
    <s v=""/>
    <s v=""/>
    <s v=""/>
    <n v="15"/>
    <s v=""/>
    <s v=""/>
    <x v="3"/>
  </r>
  <r>
    <s v=""/>
    <s v=""/>
    <s v=""/>
    <s v=""/>
    <s v=""/>
    <s v=""/>
    <s v=""/>
    <s v=""/>
    <x v="3"/>
  </r>
  <r>
    <s v=""/>
    <s v=""/>
    <s v=""/>
    <s v=""/>
    <s v=""/>
    <s v=""/>
    <s v=""/>
    <s v=""/>
    <x v="3"/>
  </r>
  <r>
    <s v=""/>
    <n v="14.857142857142858"/>
    <n v="3.2857142857142856"/>
    <s v=""/>
    <n v="4.1428571428571432"/>
    <n v="5.1428571428571432"/>
    <s v=""/>
    <n v="1"/>
    <x v="4"/>
  </r>
  <r>
    <s v=""/>
    <n v="13"/>
    <n v="3.8333333333333335"/>
    <n v="4.333333333333333"/>
    <n v="7.25"/>
    <n v="4"/>
    <n v="4"/>
    <n v="1"/>
    <x v="4"/>
  </r>
  <r>
    <n v="3.75"/>
    <n v="14.625000000000002"/>
    <n v="2.875"/>
    <n v="3.25"/>
    <n v="5.4375"/>
    <n v="4.5"/>
    <n v="4.5"/>
    <n v="2"/>
    <x v="4"/>
  </r>
  <r>
    <n v="2.8571428571428572"/>
    <n v="16.714285714285715"/>
    <n v="3.2857142857142856"/>
    <n v="3.7142857142857144"/>
    <n v="6.2142857142857144"/>
    <n v="3.4285714285714284"/>
    <n v="3.4285714285714284"/>
    <n v="1"/>
    <x v="4"/>
  </r>
  <r>
    <n v="5"/>
    <n v="19.5"/>
    <n v="5.75"/>
    <n v="6.5"/>
    <n v="7.25"/>
    <n v="9"/>
    <n v="6"/>
    <n v="1"/>
    <x v="4"/>
  </r>
</pivotCacheRecords>
</file>

<file path=xl/pivotCache/pivotCacheRecords11.xml><?xml version="1.0" encoding="utf-8"?>
<pivotCacheRecords xmlns="http://schemas.openxmlformats.org/spreadsheetml/2006/main" xmlns:r="http://schemas.openxmlformats.org/officeDocument/2006/relationships" count="106">
  <r>
    <s v=""/>
    <s v="Non"/>
    <s v=""/>
    <s v=""/>
    <s v=""/>
    <s v=""/>
    <s v=""/>
    <s v=""/>
    <s v=""/>
    <s v=""/>
    <s v="Augmentation des prix"/>
    <n v="0"/>
    <n v="0"/>
    <n v="1"/>
    <n v="0"/>
    <n v="0"/>
    <n v="0"/>
    <n v="0"/>
    <n v="0"/>
    <s v=""/>
    <s v="Oui"/>
    <s v=""/>
    <s v=""/>
    <s v=""/>
    <s v=""/>
    <s v=""/>
    <s v=""/>
    <s v=""/>
    <s v=""/>
    <x v="0"/>
    <s v=""/>
    <x v="0"/>
    <s v=""/>
    <s v=""/>
    <s v=""/>
    <s v=""/>
    <s v=""/>
    <s v=""/>
    <s v=""/>
    <s v=""/>
    <s v=""/>
    <s v=""/>
    <s v=""/>
    <s v=""/>
    <s v=""/>
    <s v=""/>
    <s v=""/>
    <s v=""/>
    <s v=""/>
    <x v="0"/>
  </r>
  <r>
    <s v="Oui"/>
    <s v="Non"/>
    <s v=""/>
    <s v=""/>
    <s v=""/>
    <s v=""/>
    <s v=""/>
    <s v=""/>
    <s v=""/>
    <s v=""/>
    <s v="Augmentation des prix Diminution du nombre de clients"/>
    <n v="0"/>
    <n v="1"/>
    <n v="1"/>
    <n v="0"/>
    <n v="0"/>
    <n v="0"/>
    <n v="0"/>
    <n v="0"/>
    <s v=""/>
    <s v="Oui"/>
    <s v=""/>
    <s v="Nourriture Charbon de bois"/>
    <n v="1"/>
    <n v="0"/>
    <n v="1"/>
    <n v="0"/>
    <s v=""/>
    <s v=""/>
    <x v="0"/>
    <s v=""/>
    <x v="0"/>
    <s v=""/>
    <s v=""/>
    <s v=""/>
    <s v=""/>
    <s v=""/>
    <s v=""/>
    <s v=""/>
    <s v=""/>
    <s v=""/>
    <s v=""/>
    <s v=""/>
    <s v=""/>
    <s v=""/>
    <s v=""/>
    <s v=""/>
    <s v=""/>
    <s v=""/>
    <x v="0"/>
  </r>
  <r>
    <s v=""/>
    <s v="Non"/>
    <s v=""/>
    <s v=""/>
    <s v=""/>
    <s v=""/>
    <s v=""/>
    <s v=""/>
    <s v=""/>
    <s v=""/>
    <s v="Risques de vols ou pillages"/>
    <n v="1"/>
    <n v="0"/>
    <n v="0"/>
    <n v="0"/>
    <n v="0"/>
    <n v="0"/>
    <n v="0"/>
    <n v="0"/>
    <s v=""/>
    <s v="Non"/>
    <s v=""/>
    <s v=""/>
    <s v=""/>
    <s v=""/>
    <s v=""/>
    <s v=""/>
    <s v=""/>
    <s v=""/>
    <x v="0"/>
    <s v=""/>
    <x v="0"/>
    <s v=""/>
    <s v=""/>
    <s v=""/>
    <s v=""/>
    <s v=""/>
    <s v=""/>
    <s v=""/>
    <s v=""/>
    <s v=""/>
    <s v=""/>
    <s v=""/>
    <s v=""/>
    <s v=""/>
    <s v=""/>
    <s v=""/>
    <s v=""/>
    <s v=""/>
    <x v="0"/>
  </r>
  <r>
    <s v=""/>
    <s v="Non"/>
    <s v=""/>
    <s v=""/>
    <s v=""/>
    <s v=""/>
    <s v=""/>
    <s v=""/>
    <s v=""/>
    <s v=""/>
    <s v="Risques de vols ou pillages"/>
    <n v="1"/>
    <n v="0"/>
    <n v="0"/>
    <n v="0"/>
    <n v="0"/>
    <n v="0"/>
    <n v="0"/>
    <n v="0"/>
    <s v=""/>
    <s v="Non"/>
    <s v=""/>
    <s v=""/>
    <s v=""/>
    <s v=""/>
    <s v=""/>
    <s v=""/>
    <s v=""/>
    <s v=""/>
    <x v="0"/>
    <s v=""/>
    <x v="0"/>
    <s v=""/>
    <s v=""/>
    <s v=""/>
    <s v=""/>
    <s v=""/>
    <s v=""/>
    <s v=""/>
    <s v=""/>
    <s v=""/>
    <s v=""/>
    <s v=""/>
    <s v=""/>
    <s v=""/>
    <s v=""/>
    <s v=""/>
    <s v=""/>
    <s v=""/>
    <x v="0"/>
  </r>
  <r>
    <s v=""/>
    <s v=""/>
    <s v=""/>
    <s v=""/>
    <s v=""/>
    <s v=""/>
    <s v=""/>
    <s v=""/>
    <s v=""/>
    <s v=""/>
    <s v=""/>
    <s v=""/>
    <s v=""/>
    <s v=""/>
    <s v=""/>
    <s v=""/>
    <s v=""/>
    <s v=""/>
    <s v=""/>
    <s v=""/>
    <s v=""/>
    <s v=""/>
    <s v=""/>
    <s v=""/>
    <s v=""/>
    <s v=""/>
    <s v=""/>
    <s v="Oui"/>
    <s v="Oui, je vais parfois/souvent chercher l'eau"/>
    <x v="1"/>
    <s v=""/>
    <x v="1"/>
    <s v="rivyè / sous ki pa anmenaje"/>
    <s v="rivyè / sous ki pa anmenaje"/>
    <s v="Il n'y a pas d'autres options dans ma zone"/>
    <s v=""/>
    <s v="Plus d'1h au total"/>
    <s v="gros bidon de 5 gallons (18,9 L)"/>
    <s v="5gal"/>
    <s v="bidon ki vo 5 galon (18,9L)"/>
    <s v=""/>
    <s v=""/>
    <s v=""/>
    <s v=""/>
    <s v=""/>
    <n v="0"/>
    <n v="0"/>
    <s v=""/>
    <s v="NA"/>
    <x v="1"/>
  </r>
  <r>
    <s v=""/>
    <s v=""/>
    <s v=""/>
    <s v=""/>
    <s v=""/>
    <s v=""/>
    <s v=""/>
    <s v=""/>
    <s v=""/>
    <s v=""/>
    <s v=""/>
    <s v=""/>
    <s v=""/>
    <s v=""/>
    <s v=""/>
    <s v=""/>
    <s v=""/>
    <s v=""/>
    <s v=""/>
    <s v=""/>
    <s v=""/>
    <s v=""/>
    <s v=""/>
    <s v=""/>
    <s v=""/>
    <s v=""/>
    <s v=""/>
    <s v="Oui"/>
    <s v="Oui, je vais parfois/souvent chercher l'eau"/>
    <x v="1"/>
    <s v=""/>
    <x v="1"/>
    <s v="rivyè / sous ki pa anmenaje"/>
    <s v="rivyè / sous ki pa anmenaje"/>
    <s v="Il n'y a pas d'autres options dans ma zone"/>
    <s v=""/>
    <s v="Plus d'1h au total"/>
    <s v="gros bidon de 5 gallons (18,9 L)"/>
    <s v="5gal"/>
    <s v="bidon ki vo 5 galon (18,9L)"/>
    <s v=""/>
    <s v=""/>
    <s v=""/>
    <s v=""/>
    <s v=""/>
    <n v="0"/>
    <n v="0"/>
    <s v=""/>
    <s v="NA"/>
    <x v="1"/>
  </r>
  <r>
    <s v=""/>
    <s v=""/>
    <s v=""/>
    <s v=""/>
    <s v=""/>
    <s v=""/>
    <s v=""/>
    <s v=""/>
    <s v=""/>
    <s v=""/>
    <s v=""/>
    <s v=""/>
    <s v=""/>
    <s v=""/>
    <s v=""/>
    <s v=""/>
    <s v=""/>
    <s v=""/>
    <s v=""/>
    <s v=""/>
    <s v=""/>
    <s v=""/>
    <s v=""/>
    <s v=""/>
    <s v=""/>
    <s v=""/>
    <s v=""/>
    <s v="Oui"/>
    <s v="Oui, je vais parfois/souvent chercher l'eau"/>
    <x v="1"/>
    <s v=""/>
    <x v="1"/>
    <s v="rivyè / sous ki pa anmenaje"/>
    <s v="rivyè / sous ki pa anmenaje"/>
    <s v="Il n'y a pas d'autres options dans ma zone"/>
    <s v=""/>
    <s v="Plus d'1h au total"/>
    <s v="gros bidon de 5 gallons (18,9 L)"/>
    <s v="5gal"/>
    <s v="bidon ki vo 5 galon (18,9L)"/>
    <s v=""/>
    <s v=""/>
    <s v=""/>
    <s v=""/>
    <s v=""/>
    <n v="0"/>
    <n v="0"/>
    <s v=""/>
    <s v="NA"/>
    <x v="1"/>
  </r>
  <r>
    <s v="Oui"/>
    <s v="Oui"/>
    <s v="Vols ou pillages"/>
    <n v="1"/>
    <n v="0"/>
    <n v="0"/>
    <n v="0"/>
    <n v="0"/>
    <n v="0"/>
    <s v=""/>
    <s v="Risques de vols ou pillages"/>
    <n v="1"/>
    <n v="0"/>
    <n v="0"/>
    <n v="0"/>
    <n v="0"/>
    <n v="0"/>
    <n v="0"/>
    <n v="0"/>
    <s v=""/>
    <s v="Oui"/>
    <s v=""/>
    <s v="Nourriture"/>
    <n v="1"/>
    <n v="0"/>
    <n v="0"/>
    <n v="0"/>
    <s v=""/>
    <s v=""/>
    <x v="0"/>
    <s v=""/>
    <x v="0"/>
    <s v=""/>
    <s v=""/>
    <s v=""/>
    <s v=""/>
    <s v=""/>
    <s v=""/>
    <s v=""/>
    <s v=""/>
    <s v=""/>
    <s v=""/>
    <s v=""/>
    <s v=""/>
    <s v=""/>
    <s v=""/>
    <s v=""/>
    <s v=""/>
    <s v=""/>
    <x v="0"/>
  </r>
  <r>
    <s v=""/>
    <s v="Oui"/>
    <s v="Vols ou pillages"/>
    <n v="1"/>
    <n v="0"/>
    <n v="0"/>
    <n v="0"/>
    <n v="0"/>
    <n v="0"/>
    <s v=""/>
    <s v="Risques de vols ou pillages"/>
    <n v="1"/>
    <n v="0"/>
    <n v="0"/>
    <n v="0"/>
    <n v="0"/>
    <n v="0"/>
    <n v="0"/>
    <n v="0"/>
    <s v=""/>
    <s v="Oui"/>
    <s v=""/>
    <s v="Nourriture"/>
    <n v="1"/>
    <n v="0"/>
    <n v="0"/>
    <n v="0"/>
    <s v=""/>
    <s v=""/>
    <x v="0"/>
    <s v=""/>
    <x v="0"/>
    <s v=""/>
    <s v=""/>
    <s v=""/>
    <s v=""/>
    <s v=""/>
    <s v=""/>
    <s v=""/>
    <s v=""/>
    <s v=""/>
    <s v=""/>
    <s v=""/>
    <s v=""/>
    <s v=""/>
    <s v=""/>
    <s v=""/>
    <s v=""/>
    <s v=""/>
    <x v="0"/>
  </r>
  <r>
    <s v=""/>
    <s v=""/>
    <s v=""/>
    <s v=""/>
    <s v=""/>
    <s v=""/>
    <s v=""/>
    <s v=""/>
    <s v=""/>
    <s v=""/>
    <s v=""/>
    <s v=""/>
    <s v=""/>
    <s v=""/>
    <s v=""/>
    <s v=""/>
    <s v=""/>
    <s v=""/>
    <s v=""/>
    <s v=""/>
    <s v=""/>
    <s v=""/>
    <s v=""/>
    <s v=""/>
    <s v=""/>
    <s v=""/>
    <s v=""/>
    <s v="Oui"/>
    <s v="Non, je ne vais jamais chercher de l'eau"/>
    <x v="0"/>
    <s v=""/>
    <x v="0"/>
    <s v=""/>
    <s v=""/>
    <s v=""/>
    <s v=""/>
    <s v=""/>
    <s v=""/>
    <s v=""/>
    <s v=""/>
    <s v=""/>
    <s v=""/>
    <s v=""/>
    <s v=""/>
    <s v=""/>
    <s v=""/>
    <s v=""/>
    <s v=""/>
    <s v=""/>
    <x v="0"/>
  </r>
  <r>
    <s v=""/>
    <s v=""/>
    <s v=""/>
    <s v=""/>
    <s v=""/>
    <s v=""/>
    <s v=""/>
    <s v=""/>
    <s v=""/>
    <s v=""/>
    <s v=""/>
    <s v=""/>
    <s v=""/>
    <s v=""/>
    <s v=""/>
    <s v=""/>
    <s v=""/>
    <s v=""/>
    <s v=""/>
    <s v=""/>
    <s v=""/>
    <s v=""/>
    <s v=""/>
    <s v=""/>
    <s v=""/>
    <s v=""/>
    <s v=""/>
    <s v="Oui"/>
    <s v="Oui, je vais parfois/souvent chercher l'eau"/>
    <x v="2"/>
    <s v=""/>
    <x v="2"/>
    <s v="tiyo piblik (bòn fontèn, Pi avèk ponp manyèl,...)"/>
    <s v="tiyo piblik (bòn fontèn, Pi avèk ponp manyèl,...)"/>
    <s v="Il n'y a pas d'autres options dans ma zone"/>
    <s v=""/>
    <s v="Moins de 15 min au total"/>
    <s v="petit bidon de 1 gallon (3,78 L)"/>
    <s v="1gal"/>
    <s v="bidon ki vo 1 galon (3,78L)"/>
    <s v=""/>
    <s v=""/>
    <s v=""/>
    <s v=""/>
    <s v=""/>
    <n v="0"/>
    <n v="0"/>
    <s v=""/>
    <s v="NA"/>
    <x v="1"/>
  </r>
  <r>
    <s v=""/>
    <s v=""/>
    <s v=""/>
    <s v=""/>
    <s v=""/>
    <s v=""/>
    <s v=""/>
    <s v=""/>
    <s v=""/>
    <s v=""/>
    <s v=""/>
    <s v=""/>
    <s v=""/>
    <s v=""/>
    <s v=""/>
    <s v=""/>
    <s v=""/>
    <s v=""/>
    <s v=""/>
    <s v=""/>
    <s v=""/>
    <s v=""/>
    <s v=""/>
    <s v=""/>
    <s v=""/>
    <s v=""/>
    <s v=""/>
    <s v="Oui"/>
    <s v="Oui, je vais parfois/souvent chercher l'eau"/>
    <x v="3"/>
    <s v=""/>
    <x v="3"/>
    <s v="boutik / kiòs priwe"/>
    <s v="boutik / kiòs priwe"/>
    <s v="L'eau est de meilleure qualité"/>
    <s v=""/>
    <s v="Entre 15 min et 30 min au total"/>
    <s v="gros bidon de 5 gallons (18,9 L)"/>
    <s v="5gal"/>
    <s v="bidon ki vo 5 galon (18,9L)"/>
    <s v=""/>
    <s v=""/>
    <s v=""/>
    <s v=""/>
    <s v=""/>
    <n v="50"/>
    <n v="10"/>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125"/>
    <n v="25"/>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60"/>
    <n v="12"/>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75"/>
    <n v="15"/>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125"/>
    <n v="25"/>
    <s v=""/>
    <s v="NA"/>
    <x v="2"/>
  </r>
  <r>
    <s v=""/>
    <s v="Oui"/>
    <s v="Affrontements ou violences"/>
    <n v="0"/>
    <n v="1"/>
    <n v="0"/>
    <n v="0"/>
    <n v="0"/>
    <n v="0"/>
    <s v=""/>
    <s v="Risques de vols ou pillages"/>
    <n v="1"/>
    <n v="0"/>
    <n v="0"/>
    <n v="0"/>
    <n v="0"/>
    <n v="0"/>
    <n v="0"/>
    <n v="0"/>
    <s v=""/>
    <s v="Oui"/>
    <s v=""/>
    <s v="Nourriture"/>
    <n v="1"/>
    <n v="0"/>
    <n v="0"/>
    <n v="0"/>
    <s v=""/>
    <s v=""/>
    <x v="0"/>
    <s v=""/>
    <x v="0"/>
    <s v=""/>
    <s v=""/>
    <s v=""/>
    <s v=""/>
    <s v=""/>
    <s v=""/>
    <s v=""/>
    <s v=""/>
    <s v=""/>
    <s v=""/>
    <s v=""/>
    <s v=""/>
    <s v=""/>
    <s v=""/>
    <s v=""/>
    <s v=""/>
    <s v=""/>
    <x v="0"/>
  </r>
  <r>
    <s v=""/>
    <s v="Oui"/>
    <s v="Vols ou pillages Affrontements ou violences"/>
    <n v="1"/>
    <n v="1"/>
    <n v="0"/>
    <n v="0"/>
    <n v="0"/>
    <n v="0"/>
    <s v=""/>
    <s v="Risques de vols ou pillages"/>
    <n v="1"/>
    <n v="0"/>
    <n v="0"/>
    <n v="0"/>
    <n v="0"/>
    <n v="0"/>
    <n v="0"/>
    <n v="0"/>
    <s v=""/>
    <s v="Oui"/>
    <s v=""/>
    <s v="Nourriture"/>
    <n v="1"/>
    <n v="0"/>
    <n v="0"/>
    <n v="0"/>
    <s v=""/>
    <s v=""/>
    <x v="0"/>
    <s v=""/>
    <x v="0"/>
    <s v=""/>
    <s v=""/>
    <s v=""/>
    <s v=""/>
    <s v=""/>
    <s v=""/>
    <s v=""/>
    <s v=""/>
    <s v=""/>
    <s v=""/>
    <s v=""/>
    <s v=""/>
    <s v=""/>
    <s v=""/>
    <s v=""/>
    <s v=""/>
    <s v=""/>
    <x v="0"/>
  </r>
  <r>
    <s v=""/>
    <s v="Oui"/>
    <s v="Affrontements ou violences"/>
    <n v="0"/>
    <n v="1"/>
    <n v="0"/>
    <n v="0"/>
    <n v="0"/>
    <n v="0"/>
    <s v=""/>
    <s v="Risques de vols ou pillages"/>
    <n v="1"/>
    <n v="0"/>
    <n v="0"/>
    <n v="0"/>
    <n v="0"/>
    <n v="0"/>
    <n v="0"/>
    <n v="0"/>
    <s v=""/>
    <s v="Oui"/>
    <s v=""/>
    <s v="Produits d'hygiène et assainissement"/>
    <n v="0"/>
    <n v="1"/>
    <n v="0"/>
    <n v="0"/>
    <s v=""/>
    <s v=""/>
    <x v="0"/>
    <s v=""/>
    <x v="0"/>
    <s v=""/>
    <s v=""/>
    <s v=""/>
    <s v=""/>
    <s v=""/>
    <s v=""/>
    <s v=""/>
    <s v=""/>
    <s v=""/>
    <s v=""/>
    <s v=""/>
    <s v=""/>
    <s v=""/>
    <s v=""/>
    <s v=""/>
    <s v=""/>
    <s v=""/>
    <x v="0"/>
  </r>
  <r>
    <s v=""/>
    <s v="Oui"/>
    <s v="Affrontements ou violences"/>
    <n v="0"/>
    <n v="1"/>
    <n v="0"/>
    <n v="0"/>
    <n v="0"/>
    <n v="0"/>
    <s v=""/>
    <s v="Risques de vols ou pillages"/>
    <n v="1"/>
    <n v="0"/>
    <n v="0"/>
    <n v="0"/>
    <n v="0"/>
    <n v="0"/>
    <n v="0"/>
    <n v="0"/>
    <s v=""/>
    <s v="Oui"/>
    <s v=""/>
    <s v="Nourriture"/>
    <n v="1"/>
    <n v="0"/>
    <n v="0"/>
    <n v="0"/>
    <s v=""/>
    <s v=""/>
    <x v="0"/>
    <s v=""/>
    <x v="0"/>
    <s v=""/>
    <s v=""/>
    <s v=""/>
    <s v=""/>
    <s v=""/>
    <s v=""/>
    <s v=""/>
    <s v=""/>
    <s v=""/>
    <s v=""/>
    <s v=""/>
    <s v=""/>
    <s v=""/>
    <s v=""/>
    <s v=""/>
    <s v=""/>
    <s v=""/>
    <x v="0"/>
  </r>
  <r>
    <s v=""/>
    <s v="Oui"/>
    <s v="Affrontements ou violences"/>
    <n v="0"/>
    <n v="1"/>
    <n v="0"/>
    <n v="0"/>
    <n v="0"/>
    <n v="0"/>
    <s v=""/>
    <s v="Risques de vols ou pillages"/>
    <n v="1"/>
    <n v="0"/>
    <n v="0"/>
    <n v="0"/>
    <n v="0"/>
    <n v="0"/>
    <n v="0"/>
    <n v="0"/>
    <s v=""/>
    <s v="Oui"/>
    <s v=""/>
    <s v="Nourriture"/>
    <n v="1"/>
    <n v="0"/>
    <n v="0"/>
    <n v="0"/>
    <s v=""/>
    <s v=""/>
    <x v="0"/>
    <s v=""/>
    <x v="0"/>
    <s v=""/>
    <s v=""/>
    <s v=""/>
    <s v=""/>
    <s v=""/>
    <s v=""/>
    <s v=""/>
    <s v=""/>
    <s v=""/>
    <s v=""/>
    <s v=""/>
    <s v=""/>
    <s v=""/>
    <s v=""/>
    <s v=""/>
    <s v=""/>
    <s v=""/>
    <x v="0"/>
  </r>
  <r>
    <s v=""/>
    <s v="Oui"/>
    <s v="Vols ou pillages"/>
    <n v="1"/>
    <n v="0"/>
    <n v="0"/>
    <n v="0"/>
    <n v="0"/>
    <n v="0"/>
    <s v=""/>
    <s v="Risques de vols ou pillages"/>
    <n v="1"/>
    <n v="0"/>
    <n v="0"/>
    <n v="0"/>
    <n v="0"/>
    <n v="0"/>
    <n v="0"/>
    <n v="0"/>
    <s v=""/>
    <s v="Oui"/>
    <s v=""/>
    <s v="Produits d'hygiène et assainissement"/>
    <n v="0"/>
    <n v="1"/>
    <n v="0"/>
    <n v="0"/>
    <s v=""/>
    <s v=""/>
    <x v="0"/>
    <s v=""/>
    <x v="0"/>
    <s v=""/>
    <s v=""/>
    <s v=""/>
    <s v=""/>
    <s v=""/>
    <s v=""/>
    <s v=""/>
    <s v=""/>
    <s v=""/>
    <s v=""/>
    <s v=""/>
    <s v=""/>
    <s v=""/>
    <s v=""/>
    <s v=""/>
    <s v=""/>
    <s v=""/>
    <x v="0"/>
  </r>
  <r>
    <s v=""/>
    <s v="Oui"/>
    <s v="Affrontements ou violences"/>
    <n v="0"/>
    <n v="1"/>
    <n v="0"/>
    <n v="0"/>
    <n v="0"/>
    <n v="0"/>
    <s v=""/>
    <s v="Risques de vols ou pillages"/>
    <n v="1"/>
    <n v="0"/>
    <n v="0"/>
    <n v="0"/>
    <n v="0"/>
    <n v="0"/>
    <n v="0"/>
    <n v="0"/>
    <s v=""/>
    <s v="Oui"/>
    <s v=""/>
    <s v="Produits d'hygiène et assainissement"/>
    <n v="0"/>
    <n v="1"/>
    <n v="0"/>
    <n v="0"/>
    <s v=""/>
    <s v=""/>
    <x v="0"/>
    <s v=""/>
    <x v="0"/>
    <s v=""/>
    <s v=""/>
    <s v=""/>
    <s v=""/>
    <s v=""/>
    <s v=""/>
    <s v=""/>
    <s v=""/>
    <s v=""/>
    <s v=""/>
    <s v=""/>
    <s v=""/>
    <s v=""/>
    <s v=""/>
    <s v=""/>
    <s v=""/>
    <s v=""/>
    <x v="0"/>
  </r>
  <r>
    <s v=""/>
    <s v="Oui"/>
    <s v="Manifestations"/>
    <n v="0"/>
    <n v="0"/>
    <n v="1"/>
    <n v="0"/>
    <n v="0"/>
    <n v="0"/>
    <s v=""/>
    <s v="Augmentation des prix"/>
    <n v="0"/>
    <n v="0"/>
    <n v="1"/>
    <n v="0"/>
    <n v="0"/>
    <n v="0"/>
    <n v="0"/>
    <n v="0"/>
    <s v=""/>
    <s v="Oui"/>
    <s v=""/>
    <s v="Produits d'hygiène et assainissement"/>
    <n v="0"/>
    <n v="1"/>
    <n v="0"/>
    <n v="0"/>
    <s v=""/>
    <s v=""/>
    <x v="0"/>
    <s v=""/>
    <x v="0"/>
    <s v=""/>
    <s v=""/>
    <s v=""/>
    <s v=""/>
    <s v=""/>
    <s v=""/>
    <s v=""/>
    <s v=""/>
    <s v=""/>
    <s v=""/>
    <s v=""/>
    <s v=""/>
    <s v=""/>
    <s v=""/>
    <s v=""/>
    <s v=""/>
    <s v=""/>
    <x v="0"/>
  </r>
  <r>
    <s v=""/>
    <s v="Oui"/>
    <s v="Manifestations"/>
    <n v="0"/>
    <n v="0"/>
    <n v="1"/>
    <n v="0"/>
    <n v="0"/>
    <n v="0"/>
    <s v=""/>
    <s v="Augmentation des prix"/>
    <n v="0"/>
    <n v="0"/>
    <n v="1"/>
    <n v="0"/>
    <n v="0"/>
    <n v="0"/>
    <n v="0"/>
    <n v="0"/>
    <s v=""/>
    <s v="Oui"/>
    <s v=""/>
    <s v="Produits d'hygiène et assainissement"/>
    <n v="0"/>
    <n v="1"/>
    <n v="0"/>
    <n v="0"/>
    <s v=""/>
    <s v=""/>
    <x v="0"/>
    <s v=""/>
    <x v="0"/>
    <s v=""/>
    <s v=""/>
    <s v=""/>
    <s v=""/>
    <s v=""/>
    <s v=""/>
    <s v=""/>
    <s v=""/>
    <s v=""/>
    <s v=""/>
    <s v=""/>
    <s v=""/>
    <s v=""/>
    <s v=""/>
    <s v=""/>
    <s v=""/>
    <s v=""/>
    <x v="0"/>
  </r>
  <r>
    <s v=""/>
    <s v="Oui"/>
    <s v="Vols ou pillages Manifestations"/>
    <n v="1"/>
    <n v="0"/>
    <n v="1"/>
    <n v="0"/>
    <n v="0"/>
    <n v="0"/>
    <s v=""/>
    <s v="Augmentation des prix Difficultés pour se réapprovisionner en marchandises"/>
    <n v="0"/>
    <n v="0"/>
    <n v="1"/>
    <n v="1"/>
    <n v="0"/>
    <n v="0"/>
    <n v="0"/>
    <n v="0"/>
    <s v=""/>
    <s v="Oui"/>
    <s v=""/>
    <s v="Produits d'hygiène et assainissement"/>
    <n v="0"/>
    <n v="1"/>
    <n v="0"/>
    <n v="0"/>
    <s v=""/>
    <s v=""/>
    <x v="0"/>
    <s v=""/>
    <x v="0"/>
    <s v=""/>
    <s v=""/>
    <s v=""/>
    <s v=""/>
    <s v=""/>
    <s v=""/>
    <s v=""/>
    <s v=""/>
    <s v=""/>
    <s v=""/>
    <s v=""/>
    <s v=""/>
    <s v=""/>
    <s v=""/>
    <s v=""/>
    <s v=""/>
    <s v=""/>
    <x v="0"/>
  </r>
  <r>
    <s v="Oui"/>
    <s v="Oui"/>
    <s v="Manifestations"/>
    <n v="0"/>
    <n v="0"/>
    <n v="1"/>
    <n v="0"/>
    <n v="0"/>
    <n v="0"/>
    <s v=""/>
    <s v="Augmentation des prix"/>
    <n v="0"/>
    <n v="0"/>
    <n v="1"/>
    <n v="0"/>
    <n v="0"/>
    <n v="0"/>
    <n v="0"/>
    <n v="0"/>
    <s v=""/>
    <s v="Oui"/>
    <s v=""/>
    <s v="Charbon de bois"/>
    <n v="0"/>
    <n v="0"/>
    <n v="1"/>
    <n v="0"/>
    <s v=""/>
    <s v=""/>
    <x v="0"/>
    <s v=""/>
    <x v="0"/>
    <s v=""/>
    <s v=""/>
    <s v=""/>
    <s v=""/>
    <s v=""/>
    <s v=""/>
    <s v=""/>
    <s v=""/>
    <s v=""/>
    <s v=""/>
    <s v=""/>
    <s v=""/>
    <s v=""/>
    <s v=""/>
    <s v=""/>
    <s v=""/>
    <s v=""/>
    <x v="0"/>
  </r>
  <r>
    <s v="Non"/>
    <s v="Oui"/>
    <s v="Manifestations Vols ou pillages"/>
    <n v="1"/>
    <n v="0"/>
    <n v="1"/>
    <n v="0"/>
    <n v="0"/>
    <n v="0"/>
    <s v=""/>
    <s v="Augmentation des prix"/>
    <n v="0"/>
    <n v="0"/>
    <n v="1"/>
    <n v="0"/>
    <n v="0"/>
    <n v="0"/>
    <n v="0"/>
    <n v="0"/>
    <s v=""/>
    <s v="Oui"/>
    <s v=""/>
    <s v="Charbon de bois"/>
    <n v="0"/>
    <n v="0"/>
    <n v="1"/>
    <n v="0"/>
    <s v=""/>
    <s v=""/>
    <x v="0"/>
    <s v=""/>
    <x v="0"/>
    <s v=""/>
    <s v=""/>
    <s v=""/>
    <s v=""/>
    <s v=""/>
    <s v=""/>
    <s v=""/>
    <s v=""/>
    <s v=""/>
    <s v=""/>
    <s v=""/>
    <s v=""/>
    <s v=""/>
    <s v=""/>
    <s v=""/>
    <s v=""/>
    <s v=""/>
    <x v="0"/>
  </r>
  <r>
    <s v="Oui"/>
    <s v="Oui"/>
    <s v="Manifestations Vols ou pillages"/>
    <n v="1"/>
    <n v="0"/>
    <n v="1"/>
    <n v="0"/>
    <n v="0"/>
    <n v="0"/>
    <s v=""/>
    <s v="Augmentation des prix"/>
    <n v="0"/>
    <n v="0"/>
    <n v="1"/>
    <n v="0"/>
    <n v="0"/>
    <n v="0"/>
    <n v="0"/>
    <n v="0"/>
    <s v=""/>
    <s v="Oui"/>
    <s v=""/>
    <s v="Charbon de bois"/>
    <n v="0"/>
    <n v="0"/>
    <n v="1"/>
    <n v="0"/>
    <s v=""/>
    <s v=""/>
    <x v="0"/>
    <s v=""/>
    <x v="0"/>
    <s v=""/>
    <s v=""/>
    <s v=""/>
    <s v=""/>
    <s v=""/>
    <s v=""/>
    <s v=""/>
    <s v=""/>
    <s v=""/>
    <s v=""/>
    <s v=""/>
    <s v=""/>
    <s v=""/>
    <s v=""/>
    <s v=""/>
    <s v=""/>
    <s v=""/>
    <x v="0"/>
  </r>
  <r>
    <s v=""/>
    <s v="Oui"/>
    <s v="Vols ou pillages Manifestations Fermeture / Hibernation pour cause de troubles politiques"/>
    <n v="1"/>
    <n v="0"/>
    <n v="1"/>
    <n v="1"/>
    <n v="0"/>
    <n v="0"/>
    <s v=""/>
    <s v="Augmentation des prix"/>
    <n v="0"/>
    <n v="0"/>
    <n v="1"/>
    <n v="0"/>
    <n v="0"/>
    <n v="0"/>
    <n v="0"/>
    <n v="0"/>
    <s v=""/>
    <s v="Oui"/>
    <s v=""/>
    <s v="Nourriture"/>
    <n v="1"/>
    <n v="0"/>
    <n v="0"/>
    <n v="0"/>
    <s v=""/>
    <s v=""/>
    <x v="0"/>
    <s v=""/>
    <x v="0"/>
    <s v=""/>
    <s v=""/>
    <s v=""/>
    <s v=""/>
    <s v=""/>
    <s v=""/>
    <s v=""/>
    <s v=""/>
    <s v=""/>
    <s v=""/>
    <s v=""/>
    <s v=""/>
    <s v=""/>
    <s v=""/>
    <s v=""/>
    <s v=""/>
    <s v=""/>
    <x v="0"/>
  </r>
  <r>
    <s v=""/>
    <s v="Oui"/>
    <s v="Manifestations"/>
    <n v="0"/>
    <n v="0"/>
    <n v="1"/>
    <n v="0"/>
    <n v="0"/>
    <n v="0"/>
    <s v=""/>
    <s v="Augmentation des prix Difficultés pour se réapprovisionner en marchandises"/>
    <n v="0"/>
    <n v="0"/>
    <n v="1"/>
    <n v="1"/>
    <n v="0"/>
    <n v="0"/>
    <n v="0"/>
    <n v="0"/>
    <s v=""/>
    <s v="Oui"/>
    <s v=""/>
    <s v="Nourriture"/>
    <n v="1"/>
    <n v="0"/>
    <n v="0"/>
    <n v="0"/>
    <s v=""/>
    <s v=""/>
    <x v="0"/>
    <s v=""/>
    <x v="0"/>
    <s v=""/>
    <s v=""/>
    <s v=""/>
    <s v=""/>
    <s v=""/>
    <s v=""/>
    <s v=""/>
    <s v=""/>
    <s v=""/>
    <s v=""/>
    <s v=""/>
    <s v=""/>
    <s v=""/>
    <s v=""/>
    <s v=""/>
    <s v=""/>
    <s v=""/>
    <x v="0"/>
  </r>
  <r>
    <s v=""/>
    <s v="Non"/>
    <s v=""/>
    <s v=""/>
    <s v=""/>
    <s v=""/>
    <s v=""/>
    <s v=""/>
    <s v=""/>
    <s v=""/>
    <s v="Aucune préoccupation particulière"/>
    <n v="0"/>
    <n v="0"/>
    <n v="0"/>
    <n v="0"/>
    <n v="0"/>
    <n v="1"/>
    <n v="0"/>
    <n v="0"/>
    <s v=""/>
    <s v="Non"/>
    <s v=""/>
    <s v=""/>
    <s v=""/>
    <s v=""/>
    <s v=""/>
    <s v=""/>
    <s v=""/>
    <s v=""/>
    <x v="0"/>
    <s v=""/>
    <x v="0"/>
    <s v=""/>
    <s v=""/>
    <s v=""/>
    <s v=""/>
    <s v=""/>
    <s v=""/>
    <s v=""/>
    <s v=""/>
    <s v=""/>
    <s v=""/>
    <s v=""/>
    <s v=""/>
    <s v=""/>
    <s v=""/>
    <s v=""/>
    <s v=""/>
    <s v=""/>
    <x v="0"/>
  </r>
  <r>
    <s v="Oui"/>
    <s v="Oui"/>
    <s v="Manifestations"/>
    <n v="0"/>
    <n v="0"/>
    <n v="1"/>
    <n v="0"/>
    <n v="0"/>
    <n v="0"/>
    <s v=""/>
    <s v="Augmentation des prix"/>
    <n v="0"/>
    <n v="0"/>
    <n v="1"/>
    <n v="0"/>
    <n v="0"/>
    <n v="0"/>
    <n v="0"/>
    <n v="0"/>
    <s v=""/>
    <s v="Oui"/>
    <s v=""/>
    <s v=""/>
    <s v=""/>
    <s v=""/>
    <s v=""/>
    <s v=""/>
    <s v=""/>
    <s v=""/>
    <x v="0"/>
    <s v=""/>
    <x v="0"/>
    <s v=""/>
    <s v=""/>
    <s v=""/>
    <s v=""/>
    <s v=""/>
    <s v=""/>
    <s v=""/>
    <s v=""/>
    <s v=""/>
    <s v=""/>
    <s v=""/>
    <s v=""/>
    <s v=""/>
    <s v=""/>
    <s v=""/>
    <s v=""/>
    <s v=""/>
    <x v="0"/>
  </r>
  <r>
    <s v=""/>
    <s v=""/>
    <s v=""/>
    <s v=""/>
    <s v=""/>
    <s v=""/>
    <s v=""/>
    <s v=""/>
    <s v=""/>
    <s v=""/>
    <s v=""/>
    <s v=""/>
    <s v=""/>
    <s v=""/>
    <s v=""/>
    <s v=""/>
    <s v=""/>
    <s v=""/>
    <s v=""/>
    <s v=""/>
    <s v=""/>
    <s v=""/>
    <s v=""/>
    <s v=""/>
    <s v=""/>
    <s v=""/>
    <s v=""/>
    <s v="Oui"/>
    <s v="Oui, je vais parfois/souvent chercher l'eau"/>
    <x v="4"/>
    <s v=""/>
    <x v="4"/>
    <s v="kay yon vwazen"/>
    <s v="kay yon vwazen"/>
    <s v="C'est le moins cher"/>
    <s v=""/>
    <s v="Entre 15 min et 30 min au total"/>
    <s v="gros bidon de 5 gallons (18,9 L)"/>
    <s v="5gal"/>
    <s v="bidon ki vo 5 galon (18,9L)"/>
    <s v=""/>
    <s v=""/>
    <s v=""/>
    <s v=""/>
    <s v=""/>
    <n v="7"/>
    <n v="1.4"/>
    <s v=""/>
    <s v="NA"/>
    <x v="1"/>
  </r>
  <r>
    <s v=""/>
    <s v=""/>
    <s v=""/>
    <s v=""/>
    <s v=""/>
    <s v=""/>
    <s v=""/>
    <s v=""/>
    <s v=""/>
    <s v=""/>
    <s v=""/>
    <s v=""/>
    <s v=""/>
    <s v=""/>
    <s v=""/>
    <s v=""/>
    <s v=""/>
    <s v=""/>
    <s v=""/>
    <s v=""/>
    <s v=""/>
    <s v=""/>
    <s v=""/>
    <s v=""/>
    <s v=""/>
    <s v=""/>
    <s v=""/>
    <s v="Oui"/>
    <s v="Non, je ne vais jamais chercher de l'eau"/>
    <x v="0"/>
    <s v=""/>
    <x v="0"/>
    <s v=""/>
    <s v=""/>
    <s v=""/>
    <s v=""/>
    <s v=""/>
    <s v=""/>
    <s v=""/>
    <s v=""/>
    <s v=""/>
    <s v=""/>
    <s v=""/>
    <s v=""/>
    <s v=""/>
    <s v=""/>
    <s v=""/>
    <s v=""/>
    <s v=""/>
    <x v="0"/>
  </r>
  <r>
    <s v=""/>
    <s v=""/>
    <s v=""/>
    <s v=""/>
    <s v=""/>
    <s v=""/>
    <s v=""/>
    <s v=""/>
    <s v=""/>
    <s v=""/>
    <s v=""/>
    <s v=""/>
    <s v=""/>
    <s v=""/>
    <s v=""/>
    <s v=""/>
    <s v=""/>
    <s v=""/>
    <s v=""/>
    <s v=""/>
    <s v=""/>
    <s v=""/>
    <s v=""/>
    <s v=""/>
    <s v=""/>
    <s v=""/>
    <s v=""/>
    <s v="Oui"/>
    <s v="Non, je ne vais jamais chercher de l'eau"/>
    <x v="0"/>
    <s v=""/>
    <x v="0"/>
    <s v=""/>
    <s v=""/>
    <s v=""/>
    <s v=""/>
    <s v=""/>
    <s v=""/>
    <s v=""/>
    <s v=""/>
    <s v=""/>
    <s v=""/>
    <s v=""/>
    <s v=""/>
    <s v=""/>
    <s v=""/>
    <s v=""/>
    <s v=""/>
    <s v=""/>
    <x v="0"/>
  </r>
  <r>
    <s v=""/>
    <s v="Oui"/>
    <s v="Manifestations"/>
    <n v="0"/>
    <n v="0"/>
    <n v="1"/>
    <n v="0"/>
    <n v="0"/>
    <n v="0"/>
    <s v=""/>
    <s v="Risques de vols ou pillages"/>
    <n v="1"/>
    <n v="0"/>
    <n v="0"/>
    <n v="0"/>
    <n v="0"/>
    <n v="0"/>
    <n v="0"/>
    <n v="0"/>
    <s v=""/>
    <s v="Oui"/>
    <s v=""/>
    <s v="Nourriture"/>
    <n v="1"/>
    <n v="0"/>
    <n v="0"/>
    <n v="0"/>
    <s v=""/>
    <s v=""/>
    <x v="0"/>
    <s v=""/>
    <x v="0"/>
    <s v=""/>
    <s v=""/>
    <s v=""/>
    <s v=""/>
    <s v=""/>
    <s v=""/>
    <s v=""/>
    <s v=""/>
    <s v=""/>
    <s v=""/>
    <s v=""/>
    <s v=""/>
    <s v=""/>
    <s v=""/>
    <s v=""/>
    <s v=""/>
    <s v=""/>
    <x v="0"/>
  </r>
  <r>
    <s v=""/>
    <s v="Non"/>
    <s v=""/>
    <s v=""/>
    <s v=""/>
    <s v=""/>
    <s v=""/>
    <s v=""/>
    <s v=""/>
    <s v=""/>
    <s v="Diminution du nombre de clients"/>
    <n v="0"/>
    <n v="1"/>
    <n v="0"/>
    <n v="0"/>
    <n v="0"/>
    <n v="0"/>
    <n v="0"/>
    <n v="0"/>
    <s v=""/>
    <s v="Non"/>
    <s v=""/>
    <s v=""/>
    <s v=""/>
    <s v=""/>
    <s v=""/>
    <s v=""/>
    <s v=""/>
    <s v=""/>
    <x v="0"/>
    <s v=""/>
    <x v="0"/>
    <s v=""/>
    <s v=""/>
    <s v=""/>
    <s v=""/>
    <s v=""/>
    <s v=""/>
    <s v=""/>
    <s v=""/>
    <s v=""/>
    <s v=""/>
    <s v=""/>
    <s v=""/>
    <s v=""/>
    <s v=""/>
    <s v=""/>
    <s v=""/>
    <s v=""/>
    <x v="0"/>
  </r>
  <r>
    <s v=""/>
    <s v="Non"/>
    <s v=""/>
    <s v=""/>
    <s v=""/>
    <s v=""/>
    <s v=""/>
    <s v=""/>
    <s v=""/>
    <s v=""/>
    <s v="Augmentation des prix Diminution du nombre de clients"/>
    <n v="0"/>
    <n v="1"/>
    <n v="1"/>
    <n v="0"/>
    <n v="0"/>
    <n v="0"/>
    <n v="0"/>
    <n v="0"/>
    <s v=""/>
    <s v="Oui"/>
    <s v=""/>
    <s v="Nourriture"/>
    <n v="1"/>
    <n v="0"/>
    <n v="0"/>
    <n v="0"/>
    <s v=""/>
    <s v=""/>
    <x v="0"/>
    <s v=""/>
    <x v="0"/>
    <s v=""/>
    <s v=""/>
    <s v=""/>
    <s v=""/>
    <s v=""/>
    <s v=""/>
    <s v=""/>
    <s v=""/>
    <s v=""/>
    <s v=""/>
    <s v=""/>
    <s v=""/>
    <s v=""/>
    <s v=""/>
    <s v=""/>
    <s v=""/>
    <s v=""/>
    <x v="0"/>
  </r>
  <r>
    <s v=""/>
    <s v="Je ne sais pas, je ne souhaite pas répondre"/>
    <s v=""/>
    <s v=""/>
    <s v=""/>
    <s v=""/>
    <s v=""/>
    <s v=""/>
    <s v=""/>
    <s v=""/>
    <s v="Difficultés pour se réapprovisionner en marchandises"/>
    <n v="0"/>
    <n v="0"/>
    <n v="0"/>
    <n v="1"/>
    <n v="0"/>
    <n v="0"/>
    <n v="0"/>
    <n v="0"/>
    <s v=""/>
    <s v="Oui"/>
    <s v=""/>
    <s v="Nourriture"/>
    <n v="1"/>
    <n v="0"/>
    <n v="0"/>
    <n v="0"/>
    <s v=""/>
    <s v=""/>
    <x v="0"/>
    <s v=""/>
    <x v="0"/>
    <s v=""/>
    <s v=""/>
    <s v=""/>
    <s v=""/>
    <s v=""/>
    <s v=""/>
    <s v=""/>
    <s v=""/>
    <s v=""/>
    <s v=""/>
    <s v=""/>
    <s v=""/>
    <s v=""/>
    <s v=""/>
    <s v=""/>
    <s v=""/>
    <s v=""/>
    <x v="0"/>
  </r>
  <r>
    <s v=""/>
    <s v="Oui"/>
    <s v="Affrontements ou violences"/>
    <n v="0"/>
    <n v="1"/>
    <n v="0"/>
    <n v="0"/>
    <n v="0"/>
    <n v="0"/>
    <s v=""/>
    <s v="Augmentation des prix Difficultés pour se réapprovisionner en marchandises"/>
    <n v="0"/>
    <n v="0"/>
    <n v="1"/>
    <n v="1"/>
    <n v="0"/>
    <n v="0"/>
    <n v="0"/>
    <n v="0"/>
    <s v=""/>
    <s v="Oui"/>
    <s v=""/>
    <s v="Nourriture"/>
    <n v="1"/>
    <n v="0"/>
    <n v="0"/>
    <n v="0"/>
    <s v=""/>
    <s v=""/>
    <x v="0"/>
    <s v=""/>
    <x v="0"/>
    <s v=""/>
    <s v=""/>
    <s v=""/>
    <s v=""/>
    <s v=""/>
    <s v=""/>
    <s v=""/>
    <s v=""/>
    <s v=""/>
    <s v=""/>
    <s v=""/>
    <s v=""/>
    <s v=""/>
    <s v=""/>
    <s v=""/>
    <s v=""/>
    <s v=""/>
    <x v="0"/>
  </r>
  <r>
    <s v=""/>
    <s v="Oui"/>
    <s v="Autre"/>
    <n v="0"/>
    <n v="0"/>
    <n v="0"/>
    <n v="0"/>
    <n v="0"/>
    <n v="1"/>
    <s v="Yo te mete dife nan yon pati nan mache a. Anpil pwodwi te brile nan dife sa a."/>
    <s v="Diminution du nombre de clients Augmentation des prix Difficultés pour se réapprovisionner en marchandises"/>
    <n v="0"/>
    <n v="1"/>
    <n v="1"/>
    <n v="1"/>
    <n v="0"/>
    <n v="0"/>
    <n v="0"/>
    <n v="0"/>
    <s v=""/>
    <s v="Oui"/>
    <s v=""/>
    <s v="Produits d'hygiène et assainissement"/>
    <n v="0"/>
    <n v="1"/>
    <n v="0"/>
    <n v="0"/>
    <s v=""/>
    <s v=""/>
    <x v="0"/>
    <s v=""/>
    <x v="0"/>
    <s v=""/>
    <s v=""/>
    <s v=""/>
    <s v=""/>
    <s v=""/>
    <s v=""/>
    <s v=""/>
    <s v=""/>
    <s v=""/>
    <s v=""/>
    <s v=""/>
    <s v=""/>
    <s v=""/>
    <s v=""/>
    <s v=""/>
    <s v=""/>
    <s v=""/>
    <x v="0"/>
  </r>
  <r>
    <s v=""/>
    <s v=""/>
    <s v=""/>
    <s v=""/>
    <s v=""/>
    <s v=""/>
    <s v=""/>
    <s v=""/>
    <s v=""/>
    <s v=""/>
    <s v=""/>
    <s v=""/>
    <s v=""/>
    <s v=""/>
    <s v=""/>
    <s v=""/>
    <s v=""/>
    <s v=""/>
    <s v=""/>
    <s v=""/>
    <s v=""/>
    <s v=""/>
    <s v=""/>
    <s v=""/>
    <s v=""/>
    <s v=""/>
    <s v=""/>
    <s v="Oui"/>
    <s v="Oui, je vais parfois/souvent chercher l'eau"/>
    <x v="3"/>
    <s v=""/>
    <x v="3"/>
    <s v="boutik / kiòs priwe"/>
    <s v="boutik / kiòs priwe"/>
    <s v="Les autres points d'eau ne sont pas fonctionnels"/>
    <s v=""/>
    <s v="Moins de 15 min au total"/>
    <s v="gros bidon de 5 gallons (18,9 L)"/>
    <s v="5gal"/>
    <s v="bidon ki vo 5 galon (18,9L)"/>
    <s v=""/>
    <s v=""/>
    <s v=""/>
    <s v=""/>
    <s v=""/>
    <n v="5"/>
    <n v="1"/>
    <s v=""/>
    <s v="NA"/>
    <x v="1"/>
  </r>
  <r>
    <s v=""/>
    <s v=""/>
    <s v=""/>
    <s v=""/>
    <s v=""/>
    <s v=""/>
    <s v=""/>
    <s v=""/>
    <s v=""/>
    <s v=""/>
    <s v=""/>
    <s v=""/>
    <s v=""/>
    <s v=""/>
    <s v=""/>
    <s v=""/>
    <s v=""/>
    <s v=""/>
    <s v=""/>
    <s v=""/>
    <s v=""/>
    <s v=""/>
    <s v=""/>
    <s v=""/>
    <s v=""/>
    <s v=""/>
    <s v=""/>
    <s v="Oui"/>
    <s v="Oui, je vais parfois/souvent chercher l'eau"/>
    <x v="4"/>
    <s v=""/>
    <x v="4"/>
    <s v="kay yon vwazen"/>
    <s v="kay yon vwazen"/>
    <s v="Il n'y a pas d'autres options dans ma zone"/>
    <s v=""/>
    <s v="Moins de 15 min au total"/>
    <s v="gros bidon de 5 gallons (18,9 L)"/>
    <s v="5gal"/>
    <s v="bidon ki vo 5 galon (18,9L)"/>
    <s v=""/>
    <s v=""/>
    <s v=""/>
    <s v=""/>
    <s v=""/>
    <n v="5"/>
    <n v="1"/>
    <s v=""/>
    <s v="NA"/>
    <x v="1"/>
  </r>
  <r>
    <s v="Oui"/>
    <s v="Je ne sais pas, je ne souhaite pas répondre"/>
    <s v=""/>
    <s v=""/>
    <s v=""/>
    <s v=""/>
    <s v=""/>
    <s v=""/>
    <s v=""/>
    <s v=""/>
    <s v="Difficultés pour se réapprovisionner en marchandises"/>
    <n v="0"/>
    <n v="0"/>
    <n v="0"/>
    <n v="1"/>
    <n v="0"/>
    <n v="0"/>
    <n v="0"/>
    <n v="0"/>
    <s v=""/>
    <s v="Oui"/>
    <s v=""/>
    <s v="Charbon de bois"/>
    <n v="0"/>
    <n v="0"/>
    <n v="1"/>
    <n v="0"/>
    <s v=""/>
    <s v=""/>
    <x v="0"/>
    <s v=""/>
    <x v="0"/>
    <s v=""/>
    <s v=""/>
    <s v=""/>
    <s v=""/>
    <s v=""/>
    <s v=""/>
    <s v=""/>
    <s v=""/>
    <s v=""/>
    <s v=""/>
    <s v=""/>
    <s v=""/>
    <s v=""/>
    <s v=""/>
    <s v=""/>
    <s v=""/>
    <s v=""/>
    <x v="0"/>
  </r>
  <r>
    <s v="Oui"/>
    <s v="Oui"/>
    <s v="Vols ou pillages Manifestations"/>
    <n v="1"/>
    <n v="0"/>
    <n v="1"/>
    <n v="0"/>
    <n v="0"/>
    <n v="0"/>
    <s v=""/>
    <s v="Difficultés pour se réapprovisionner en marchandises"/>
    <n v="0"/>
    <n v="0"/>
    <n v="0"/>
    <n v="1"/>
    <n v="0"/>
    <n v="0"/>
    <n v="0"/>
    <n v="0"/>
    <s v=""/>
    <s v="Oui"/>
    <s v=""/>
    <s v="Charbon de bois"/>
    <n v="0"/>
    <n v="0"/>
    <n v="1"/>
    <n v="0"/>
    <s v=""/>
    <s v=""/>
    <x v="0"/>
    <s v=""/>
    <x v="0"/>
    <s v=""/>
    <s v=""/>
    <s v=""/>
    <s v=""/>
    <s v=""/>
    <s v=""/>
    <s v=""/>
    <s v=""/>
    <s v=""/>
    <s v=""/>
    <s v=""/>
    <s v=""/>
    <s v=""/>
    <s v=""/>
    <s v=""/>
    <s v=""/>
    <s v=""/>
    <x v="0"/>
  </r>
  <r>
    <s v=""/>
    <s v="Non"/>
    <s v=""/>
    <s v=""/>
    <s v=""/>
    <s v=""/>
    <s v=""/>
    <s v=""/>
    <s v=""/>
    <s v=""/>
    <s v="Risques de vols ou pillages"/>
    <n v="1"/>
    <n v="0"/>
    <n v="0"/>
    <n v="0"/>
    <n v="0"/>
    <n v="0"/>
    <n v="0"/>
    <n v="0"/>
    <s v=""/>
    <s v="Je ne sais pas, je ne souhaite pas répondre"/>
    <s v=""/>
    <s v=""/>
    <s v=""/>
    <s v=""/>
    <s v=""/>
    <s v=""/>
    <s v=""/>
    <s v=""/>
    <x v="0"/>
    <s v=""/>
    <x v="0"/>
    <s v=""/>
    <s v=""/>
    <s v=""/>
    <s v=""/>
    <s v=""/>
    <s v=""/>
    <s v=""/>
    <s v=""/>
    <s v=""/>
    <s v=""/>
    <s v=""/>
    <s v=""/>
    <s v=""/>
    <s v=""/>
    <s v=""/>
    <s v=""/>
    <s v=""/>
    <x v="0"/>
  </r>
  <r>
    <s v=""/>
    <s v="Oui"/>
    <s v="Autre"/>
    <n v="0"/>
    <n v="0"/>
    <n v="0"/>
    <n v="0"/>
    <n v="0"/>
    <n v="1"/>
    <s v="Te gen dife ki te brile kek pwodwi nan mache a"/>
    <s v="Diminution du nombre de clients Augmentation des prix"/>
    <n v="0"/>
    <n v="1"/>
    <n v="1"/>
    <n v="0"/>
    <n v="0"/>
    <n v="0"/>
    <n v="0"/>
    <n v="0"/>
    <s v=""/>
    <s v="Oui"/>
    <s v=""/>
    <s v="Produits d'hygiène et assainissement"/>
    <n v="0"/>
    <n v="1"/>
    <n v="0"/>
    <n v="0"/>
    <s v=""/>
    <s v=""/>
    <x v="0"/>
    <s v=""/>
    <x v="0"/>
    <s v=""/>
    <s v=""/>
    <s v=""/>
    <s v=""/>
    <s v=""/>
    <s v=""/>
    <s v=""/>
    <s v=""/>
    <s v=""/>
    <s v=""/>
    <s v=""/>
    <s v=""/>
    <s v=""/>
    <s v=""/>
    <s v=""/>
    <s v=""/>
    <s v=""/>
    <x v="0"/>
  </r>
  <r>
    <s v=""/>
    <s v=""/>
    <s v=""/>
    <s v=""/>
    <s v=""/>
    <s v=""/>
    <s v=""/>
    <s v=""/>
    <s v=""/>
    <s v=""/>
    <s v=""/>
    <s v=""/>
    <s v=""/>
    <s v=""/>
    <s v=""/>
    <s v=""/>
    <s v=""/>
    <s v=""/>
    <s v=""/>
    <s v=""/>
    <s v=""/>
    <s v=""/>
    <s v=""/>
    <s v=""/>
    <s v=""/>
    <s v=""/>
    <s v=""/>
    <s v="Oui"/>
    <s v="Oui, je vais parfois/souvent chercher l'eau"/>
    <x v="3"/>
    <s v=""/>
    <x v="3"/>
    <s v="boutik / kiòs priwe"/>
    <s v="boutik / kiòs priwe"/>
    <s v="Il n'y a pas d'autres options dans ma zone"/>
    <s v=""/>
    <s v="Entre 15 min et 30 min au total"/>
    <s v="gros bidon de 5 gallons (18,9 L)"/>
    <s v="5gal"/>
    <s v="bidon ki vo 5 galon (18,9L)"/>
    <s v=""/>
    <s v=""/>
    <s v=""/>
    <s v=""/>
    <s v=""/>
    <n v="5"/>
    <n v="1"/>
    <s v=""/>
    <s v="NA"/>
    <x v="1"/>
  </r>
  <r>
    <s v=""/>
    <s v=""/>
    <s v=""/>
    <s v=""/>
    <s v=""/>
    <s v=""/>
    <s v=""/>
    <s v=""/>
    <s v=""/>
    <s v=""/>
    <s v=""/>
    <s v=""/>
    <s v=""/>
    <s v=""/>
    <s v=""/>
    <s v=""/>
    <s v=""/>
    <s v=""/>
    <s v=""/>
    <s v=""/>
    <s v=""/>
    <s v=""/>
    <s v=""/>
    <s v=""/>
    <s v=""/>
    <s v=""/>
    <s v=""/>
    <s v="Oui"/>
    <s v="Oui, je vais parfois/souvent chercher l'eau"/>
    <x v="4"/>
    <s v=""/>
    <x v="4"/>
    <s v="kay yon vwazen"/>
    <s v="kay yon vwazen"/>
    <s v="Il n'y a pas d'autres options dans ma zone"/>
    <s v=""/>
    <s v="Moins de 15 min au total"/>
    <s v="gros bidon de 5 gallons (18,9 L)"/>
    <s v="5gal"/>
    <s v="bidon ki vo 5 galon (18,9L)"/>
    <s v=""/>
    <s v=""/>
    <s v=""/>
    <s v=""/>
    <s v=""/>
    <n v="5"/>
    <n v="1"/>
    <s v=""/>
    <s v="NA"/>
    <x v="1"/>
  </r>
  <r>
    <s v="Oui"/>
    <s v="Je ne sais pas, je ne souhaite pas répondre"/>
    <s v=""/>
    <s v=""/>
    <s v=""/>
    <s v=""/>
    <s v=""/>
    <s v=""/>
    <s v=""/>
    <s v=""/>
    <s v="Augmentation des prix"/>
    <n v="0"/>
    <n v="0"/>
    <n v="1"/>
    <n v="0"/>
    <n v="0"/>
    <n v="0"/>
    <n v="0"/>
    <n v="0"/>
    <s v=""/>
    <s v="Oui"/>
    <s v=""/>
    <s v="Charbon de bois"/>
    <n v="0"/>
    <n v="0"/>
    <n v="1"/>
    <n v="0"/>
    <s v=""/>
    <s v=""/>
    <x v="0"/>
    <s v=""/>
    <x v="0"/>
    <s v=""/>
    <s v=""/>
    <s v=""/>
    <s v=""/>
    <s v=""/>
    <s v=""/>
    <s v=""/>
    <s v=""/>
    <s v=""/>
    <s v=""/>
    <s v=""/>
    <s v=""/>
    <s v=""/>
    <s v=""/>
    <s v=""/>
    <s v=""/>
    <s v=""/>
    <x v="0"/>
  </r>
  <r>
    <s v=""/>
    <s v="Oui"/>
    <s v="Affrontements ou violences"/>
    <n v="0"/>
    <n v="1"/>
    <n v="0"/>
    <n v="0"/>
    <n v="0"/>
    <n v="0"/>
    <s v=""/>
    <s v="Difficultés pour se réapprovisionner en marchandises"/>
    <n v="0"/>
    <n v="0"/>
    <n v="0"/>
    <n v="1"/>
    <n v="0"/>
    <n v="0"/>
    <n v="0"/>
    <n v="0"/>
    <s v=""/>
    <s v="Oui"/>
    <s v=""/>
    <s v="Produits d'hygiène et assainissement"/>
    <n v="0"/>
    <n v="1"/>
    <n v="0"/>
    <n v="0"/>
    <s v=""/>
    <s v=""/>
    <x v="0"/>
    <s v=""/>
    <x v="0"/>
    <s v=""/>
    <s v=""/>
    <s v=""/>
    <s v=""/>
    <s v=""/>
    <s v=""/>
    <s v=""/>
    <s v=""/>
    <s v=""/>
    <s v=""/>
    <s v=""/>
    <s v=""/>
    <s v=""/>
    <s v=""/>
    <s v=""/>
    <s v=""/>
    <s v=""/>
    <x v="0"/>
  </r>
  <r>
    <s v="Non"/>
    <s v="Non"/>
    <s v=""/>
    <s v=""/>
    <s v=""/>
    <s v=""/>
    <s v=""/>
    <s v=""/>
    <s v=""/>
    <s v=""/>
    <s v="Risques d'être exposé à la violence"/>
    <n v="0"/>
    <n v="0"/>
    <n v="0"/>
    <n v="0"/>
    <n v="1"/>
    <n v="0"/>
    <n v="0"/>
    <n v="0"/>
    <s v=""/>
    <s v="Oui"/>
    <s v=""/>
    <s v="Charbon de bois"/>
    <n v="0"/>
    <n v="0"/>
    <n v="1"/>
    <n v="0"/>
    <s v=""/>
    <s v=""/>
    <x v="0"/>
    <s v=""/>
    <x v="0"/>
    <s v=""/>
    <s v=""/>
    <s v=""/>
    <s v=""/>
    <s v=""/>
    <s v=""/>
    <s v=""/>
    <s v=""/>
    <s v=""/>
    <s v=""/>
    <s v=""/>
    <s v=""/>
    <s v=""/>
    <s v=""/>
    <s v=""/>
    <s v=""/>
    <s v=""/>
    <x v="0"/>
  </r>
  <r>
    <s v=""/>
    <s v="Non"/>
    <s v=""/>
    <s v=""/>
    <s v=""/>
    <s v=""/>
    <s v=""/>
    <s v=""/>
    <s v=""/>
    <s v=""/>
    <s v="Difficultés pour se réapprovisionner en marchandises Augmentation des prix"/>
    <n v="0"/>
    <n v="0"/>
    <n v="1"/>
    <n v="1"/>
    <n v="0"/>
    <n v="0"/>
    <n v="0"/>
    <n v="0"/>
    <s v=""/>
    <s v="Oui"/>
    <s v=""/>
    <s v="Nourriture"/>
    <n v="1"/>
    <n v="0"/>
    <n v="0"/>
    <n v="0"/>
    <s v=""/>
    <s v=""/>
    <x v="0"/>
    <s v=""/>
    <x v="0"/>
    <s v=""/>
    <s v=""/>
    <s v=""/>
    <s v=""/>
    <s v=""/>
    <s v=""/>
    <s v=""/>
    <s v=""/>
    <s v=""/>
    <s v=""/>
    <s v=""/>
    <s v=""/>
    <s v=""/>
    <s v=""/>
    <s v=""/>
    <s v=""/>
    <s v=""/>
    <x v="0"/>
  </r>
  <r>
    <s v=""/>
    <s v=""/>
    <s v=""/>
    <s v=""/>
    <s v=""/>
    <s v=""/>
    <s v=""/>
    <s v=""/>
    <s v=""/>
    <s v=""/>
    <s v=""/>
    <s v=""/>
    <s v=""/>
    <s v=""/>
    <s v=""/>
    <s v=""/>
    <s v=""/>
    <s v=""/>
    <s v=""/>
    <s v=""/>
    <s v=""/>
    <s v=""/>
    <s v=""/>
    <s v=""/>
    <s v=""/>
    <s v=""/>
    <s v=""/>
    <s v="Oui"/>
    <s v="Oui, je vais parfois/souvent chercher l'eau"/>
    <x v="1"/>
    <s v=""/>
    <x v="1"/>
    <s v="rivyè / sous ki pa anmenaje"/>
    <s v="rivyè / sous ki pa anmenaje"/>
    <s v="Il n'y a pas d'autres options dans ma zone"/>
    <s v=""/>
    <s v="Plus d'1h au total"/>
    <s v="petit bidon de 1 gallon (3,78 L)"/>
    <s v="1gal"/>
    <s v="bidon ki vo 1 galon (3,78L)"/>
    <s v=""/>
    <s v=""/>
    <s v=""/>
    <s v=""/>
    <s v=""/>
    <n v="0"/>
    <n v="0"/>
    <s v=""/>
    <s v="NA"/>
    <x v="2"/>
  </r>
  <r>
    <s v="Non"/>
    <s v="Non"/>
    <s v=""/>
    <s v=""/>
    <s v=""/>
    <s v=""/>
    <s v=""/>
    <s v=""/>
    <s v=""/>
    <s v=""/>
    <s v="Risques d'être exposé à la violence"/>
    <n v="0"/>
    <n v="0"/>
    <n v="0"/>
    <n v="0"/>
    <n v="1"/>
    <n v="0"/>
    <n v="0"/>
    <n v="0"/>
    <s v=""/>
    <s v="Oui"/>
    <s v=""/>
    <s v="Charbon de bois"/>
    <n v="0"/>
    <n v="0"/>
    <n v="1"/>
    <n v="0"/>
    <s v=""/>
    <s v=""/>
    <x v="0"/>
    <s v=""/>
    <x v="0"/>
    <s v=""/>
    <s v=""/>
    <s v=""/>
    <s v=""/>
    <s v=""/>
    <s v=""/>
    <s v=""/>
    <s v=""/>
    <s v=""/>
    <s v=""/>
    <s v=""/>
    <s v=""/>
    <s v=""/>
    <s v=""/>
    <s v=""/>
    <s v=""/>
    <s v=""/>
    <x v="0"/>
  </r>
  <r>
    <s v=""/>
    <s v="Non"/>
    <s v=""/>
    <s v=""/>
    <s v=""/>
    <s v=""/>
    <s v=""/>
    <s v=""/>
    <s v=""/>
    <s v=""/>
    <s v="Risques de vols ou pillages"/>
    <n v="1"/>
    <n v="0"/>
    <n v="0"/>
    <n v="0"/>
    <n v="0"/>
    <n v="0"/>
    <n v="0"/>
    <n v="0"/>
    <s v=""/>
    <s v="Oui"/>
    <s v=""/>
    <s v="Produits d'hygiène et assainissement"/>
    <n v="0"/>
    <n v="1"/>
    <n v="0"/>
    <n v="0"/>
    <s v=""/>
    <s v=""/>
    <x v="0"/>
    <s v=""/>
    <x v="0"/>
    <s v=""/>
    <s v=""/>
    <s v=""/>
    <s v=""/>
    <s v=""/>
    <s v=""/>
    <s v=""/>
    <s v=""/>
    <s v=""/>
    <s v=""/>
    <s v=""/>
    <s v=""/>
    <s v=""/>
    <s v=""/>
    <s v=""/>
    <s v=""/>
    <s v=""/>
    <x v="0"/>
  </r>
  <r>
    <s v=""/>
    <s v="Oui"/>
    <s v="Vols ou pillages"/>
    <n v="1"/>
    <n v="0"/>
    <n v="0"/>
    <n v="0"/>
    <n v="0"/>
    <n v="0"/>
    <s v=""/>
    <s v="Aucune préoccupation particulière"/>
    <n v="0"/>
    <n v="0"/>
    <n v="0"/>
    <n v="0"/>
    <n v="0"/>
    <n v="1"/>
    <n v="0"/>
    <n v="0"/>
    <s v=""/>
    <s v="Non"/>
    <s v=""/>
    <s v=""/>
    <s v=""/>
    <s v=""/>
    <s v=""/>
    <s v=""/>
    <s v=""/>
    <s v=""/>
    <x v="0"/>
    <s v=""/>
    <x v="0"/>
    <s v=""/>
    <s v=""/>
    <s v=""/>
    <s v=""/>
    <s v=""/>
    <s v=""/>
    <s v=""/>
    <s v=""/>
    <s v=""/>
    <s v=""/>
    <s v=""/>
    <s v=""/>
    <s v=""/>
    <s v=""/>
    <s v=""/>
    <s v=""/>
    <s v=""/>
    <x v="0"/>
  </r>
  <r>
    <s v=""/>
    <s v="Non"/>
    <s v=""/>
    <s v=""/>
    <s v=""/>
    <s v=""/>
    <s v=""/>
    <s v=""/>
    <s v=""/>
    <s v=""/>
    <s v="Aucune préoccupation particulière"/>
    <n v="0"/>
    <n v="0"/>
    <n v="0"/>
    <n v="0"/>
    <n v="0"/>
    <n v="1"/>
    <n v="0"/>
    <n v="0"/>
    <s v=""/>
    <s v="Non"/>
    <s v=""/>
    <s v=""/>
    <s v=""/>
    <s v=""/>
    <s v=""/>
    <s v=""/>
    <s v=""/>
    <s v=""/>
    <x v="0"/>
    <s v=""/>
    <x v="0"/>
    <s v=""/>
    <s v=""/>
    <s v=""/>
    <s v=""/>
    <s v=""/>
    <s v=""/>
    <s v=""/>
    <s v=""/>
    <s v=""/>
    <s v=""/>
    <s v=""/>
    <s v=""/>
    <s v=""/>
    <s v=""/>
    <s v=""/>
    <s v=""/>
    <s v=""/>
    <x v="0"/>
  </r>
  <r>
    <s v=""/>
    <s v="Non"/>
    <s v=""/>
    <s v=""/>
    <s v=""/>
    <s v=""/>
    <s v=""/>
    <s v=""/>
    <s v=""/>
    <s v=""/>
    <s v="Risques de vols ou pillages Augmentation des prix"/>
    <n v="1"/>
    <n v="0"/>
    <n v="1"/>
    <n v="0"/>
    <n v="0"/>
    <n v="0"/>
    <n v="0"/>
    <n v="0"/>
    <s v=""/>
    <s v="Oui"/>
    <s v=""/>
    <s v="Produits d'hygiène et assainissement"/>
    <n v="0"/>
    <n v="1"/>
    <n v="0"/>
    <n v="0"/>
    <s v=""/>
    <s v=""/>
    <x v="0"/>
    <s v=""/>
    <x v="0"/>
    <s v=""/>
    <s v=""/>
    <s v=""/>
    <s v=""/>
    <s v=""/>
    <s v=""/>
    <s v=""/>
    <s v=""/>
    <s v=""/>
    <s v=""/>
    <s v=""/>
    <s v=""/>
    <s v=""/>
    <s v=""/>
    <s v=""/>
    <s v=""/>
    <s v=""/>
    <x v="0"/>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40"/>
    <n v="8"/>
    <s v=""/>
    <s v="NA"/>
    <x v="2"/>
  </r>
  <r>
    <s v=""/>
    <s v=""/>
    <s v=""/>
    <s v=""/>
    <s v=""/>
    <s v=""/>
    <s v=""/>
    <s v=""/>
    <s v=""/>
    <s v=""/>
    <s v=""/>
    <s v=""/>
    <s v=""/>
    <s v=""/>
    <s v=""/>
    <s v=""/>
    <s v=""/>
    <s v=""/>
    <s v=""/>
    <s v=""/>
    <s v=""/>
    <s v=""/>
    <s v=""/>
    <s v=""/>
    <s v=""/>
    <s v=""/>
    <s v=""/>
    <s v="Oui"/>
    <s v="Oui, je vais parfois/souvent chercher l'eau"/>
    <x v="3"/>
    <s v=""/>
    <x v="3"/>
    <s v="boutik / kiòs priwe"/>
    <s v="boutik / kiòs priwe"/>
    <s v="Il n'y a pas d'autres options dans ma zone"/>
    <s v=""/>
    <s v="Moins de 15 min au total"/>
    <s v="gros bidon de 5 gallons (18,9 L)"/>
    <s v="5gal"/>
    <s v="bidon ki vo 5 galon (18,9L)"/>
    <s v=""/>
    <s v=""/>
    <s v=""/>
    <s v=""/>
    <s v=""/>
    <n v="50"/>
    <n v="10"/>
    <s v=""/>
    <s v="NA"/>
    <x v="3"/>
  </r>
  <r>
    <s v=""/>
    <s v=""/>
    <s v=""/>
    <s v=""/>
    <s v=""/>
    <s v=""/>
    <s v=""/>
    <s v=""/>
    <s v=""/>
    <s v=""/>
    <s v=""/>
    <s v=""/>
    <s v=""/>
    <s v=""/>
    <s v=""/>
    <s v=""/>
    <s v=""/>
    <s v=""/>
    <s v=""/>
    <s v=""/>
    <s v=""/>
    <s v=""/>
    <s v=""/>
    <s v=""/>
    <s v=""/>
    <s v=""/>
    <s v=""/>
    <s v="Oui"/>
    <s v="Oui, je vais parfois/souvent chercher l'eau"/>
    <x v="3"/>
    <s v=""/>
    <x v="3"/>
    <s v="boutik / kiòs priwe"/>
    <s v="boutik / kiòs priwe"/>
    <s v="Autre"/>
    <s v="Pou pwoteje w kont vye maladi"/>
    <s v="Moins de 15 min au total"/>
    <s v="petit bidon de 1 gallon (3,78 L)"/>
    <s v="1gal"/>
    <s v="bidon ki vo 1 galon (3,78L)"/>
    <s v=""/>
    <s v=""/>
    <s v=""/>
    <s v=""/>
    <s v=""/>
    <n v="10"/>
    <n v="10"/>
    <s v=""/>
    <s v="NA"/>
    <x v="3"/>
  </r>
  <r>
    <s v="Oui"/>
    <s v="Non"/>
    <s v=""/>
    <s v=""/>
    <s v=""/>
    <s v=""/>
    <s v=""/>
    <s v=""/>
    <s v=""/>
    <s v=""/>
    <s v="Autre"/>
    <n v="0"/>
    <n v="0"/>
    <n v="0"/>
    <n v="0"/>
    <n v="0"/>
    <n v="0"/>
    <n v="1"/>
    <n v="0"/>
    <s v="Pè pou kout poud sorcellerie"/>
    <s v="Oui"/>
    <s v=""/>
    <s v="Charbon de bois"/>
    <n v="0"/>
    <n v="0"/>
    <n v="1"/>
    <n v="0"/>
    <s v=""/>
    <s v=""/>
    <x v="0"/>
    <s v=""/>
    <x v="0"/>
    <s v=""/>
    <s v=""/>
    <s v=""/>
    <s v=""/>
    <s v=""/>
    <s v=""/>
    <s v=""/>
    <s v=""/>
    <s v=""/>
    <s v=""/>
    <s v=""/>
    <s v=""/>
    <s v=""/>
    <s v=""/>
    <s v=""/>
    <s v=""/>
    <s v=""/>
    <x v="0"/>
  </r>
  <r>
    <s v="Oui"/>
    <s v="Non"/>
    <s v=""/>
    <s v=""/>
    <s v=""/>
    <s v=""/>
    <s v=""/>
    <s v=""/>
    <s v=""/>
    <s v=""/>
    <s v="Aucune préoccupation particulière"/>
    <n v="0"/>
    <n v="0"/>
    <n v="0"/>
    <n v="0"/>
    <n v="0"/>
    <n v="1"/>
    <n v="0"/>
    <n v="0"/>
    <s v=""/>
    <s v="Oui"/>
    <s v=""/>
    <s v="Charbon de bois"/>
    <n v="0"/>
    <n v="0"/>
    <n v="1"/>
    <n v="0"/>
    <s v=""/>
    <s v=""/>
    <x v="0"/>
    <s v=""/>
    <x v="0"/>
    <s v=""/>
    <s v=""/>
    <s v=""/>
    <s v=""/>
    <s v=""/>
    <s v=""/>
    <s v=""/>
    <s v=""/>
    <s v=""/>
    <s v=""/>
    <s v=""/>
    <s v=""/>
    <s v=""/>
    <s v=""/>
    <s v=""/>
    <s v=""/>
    <s v=""/>
    <x v="0"/>
  </r>
  <r>
    <s v="Oui"/>
    <s v="Non"/>
    <s v=""/>
    <s v=""/>
    <s v=""/>
    <s v=""/>
    <s v=""/>
    <s v=""/>
    <s v=""/>
    <s v=""/>
    <s v="Risques d'être exposé à la violence"/>
    <n v="0"/>
    <n v="0"/>
    <n v="0"/>
    <n v="0"/>
    <n v="1"/>
    <n v="0"/>
    <n v="0"/>
    <n v="0"/>
    <s v=""/>
    <s v="Oui"/>
    <s v=""/>
    <s v="Charbon de bois"/>
    <n v="0"/>
    <n v="0"/>
    <n v="1"/>
    <n v="0"/>
    <s v=""/>
    <s v=""/>
    <x v="0"/>
    <s v=""/>
    <x v="0"/>
    <s v=""/>
    <s v=""/>
    <s v=""/>
    <s v=""/>
    <s v=""/>
    <s v=""/>
    <s v=""/>
    <s v=""/>
    <s v=""/>
    <s v=""/>
    <s v=""/>
    <s v=""/>
    <s v=""/>
    <s v=""/>
    <s v=""/>
    <s v=""/>
    <s v=""/>
    <x v="0"/>
  </r>
  <r>
    <s v="Oui"/>
    <s v="Je ne sais pas, je ne souhaite pas répondre"/>
    <s v=""/>
    <s v=""/>
    <s v=""/>
    <s v=""/>
    <s v=""/>
    <s v=""/>
    <s v=""/>
    <s v=""/>
    <s v="Aucune préoccupation particulière"/>
    <n v="0"/>
    <n v="0"/>
    <n v="0"/>
    <n v="0"/>
    <n v="0"/>
    <n v="1"/>
    <n v="0"/>
    <n v="0"/>
    <s v=""/>
    <s v="Oui"/>
    <s v=""/>
    <s v="Charbon de bois"/>
    <n v="0"/>
    <n v="0"/>
    <n v="1"/>
    <n v="0"/>
    <s v=""/>
    <s v=""/>
    <x v="0"/>
    <s v=""/>
    <x v="0"/>
    <s v=""/>
    <s v=""/>
    <s v=""/>
    <s v=""/>
    <s v=""/>
    <s v=""/>
    <s v=""/>
    <s v=""/>
    <s v=""/>
    <s v=""/>
    <s v=""/>
    <s v=""/>
    <s v=""/>
    <s v=""/>
    <s v=""/>
    <s v=""/>
    <s v=""/>
    <x v="0"/>
  </r>
  <r>
    <s v=""/>
    <s v=""/>
    <s v=""/>
    <s v=""/>
    <s v=""/>
    <s v=""/>
    <s v=""/>
    <s v=""/>
    <s v=""/>
    <s v=""/>
    <s v=""/>
    <s v=""/>
    <s v=""/>
    <s v=""/>
    <s v=""/>
    <s v=""/>
    <s v=""/>
    <s v=""/>
    <s v=""/>
    <s v=""/>
    <s v=""/>
    <s v=""/>
    <s v=""/>
    <s v=""/>
    <s v=""/>
    <s v=""/>
    <s v=""/>
    <s v="Oui"/>
    <s v="Oui, je vais parfois/souvent chercher l'eau"/>
    <x v="3"/>
    <s v=""/>
    <x v="3"/>
    <s v="boutik / kiòs priwe"/>
    <s v="boutik / kiòs priwe"/>
    <s v="Il n'y a pas d'autres options dans ma zone"/>
    <s v=""/>
    <s v="Moins de 15 min au total"/>
    <s v="Autres (précisez)"/>
    <s v="autre"/>
    <s v="lòt ( bay presizyon )"/>
    <s v=""/>
    <s v="Gallon"/>
    <s v="gallon"/>
    <s v="Galon"/>
    <n v="3"/>
    <s v=""/>
    <s v="NA"/>
    <n v="15"/>
    <n v="5"/>
    <x v="3"/>
  </r>
  <r>
    <s v=""/>
    <s v="Non"/>
    <s v=""/>
    <s v=""/>
    <s v=""/>
    <s v=""/>
    <s v=""/>
    <s v=""/>
    <s v=""/>
    <s v=""/>
    <s v="Aucune préoccupation particulière"/>
    <n v="0"/>
    <n v="0"/>
    <n v="0"/>
    <n v="0"/>
    <n v="0"/>
    <n v="1"/>
    <n v="0"/>
    <n v="0"/>
    <s v=""/>
    <s v="Oui"/>
    <s v=""/>
    <s v="Nourriture"/>
    <n v="1"/>
    <n v="0"/>
    <n v="0"/>
    <n v="0"/>
    <s v=""/>
    <s v=""/>
    <x v="0"/>
    <s v=""/>
    <x v="0"/>
    <s v=""/>
    <s v=""/>
    <s v=""/>
    <s v=""/>
    <s v=""/>
    <s v=""/>
    <s v=""/>
    <s v=""/>
    <s v=""/>
    <s v=""/>
    <s v=""/>
    <s v=""/>
    <s v=""/>
    <s v=""/>
    <s v=""/>
    <s v=""/>
    <s v=""/>
    <x v="0"/>
  </r>
  <r>
    <s v=""/>
    <s v="Non"/>
    <s v=""/>
    <s v=""/>
    <s v=""/>
    <s v=""/>
    <s v=""/>
    <s v=""/>
    <s v=""/>
    <s v=""/>
    <s v="Aucune préoccupation particulière"/>
    <n v="0"/>
    <n v="0"/>
    <n v="0"/>
    <n v="0"/>
    <n v="0"/>
    <n v="1"/>
    <n v="0"/>
    <n v="0"/>
    <s v=""/>
    <s v="Oui"/>
    <s v=""/>
    <s v="Nourriture"/>
    <n v="1"/>
    <n v="0"/>
    <n v="0"/>
    <n v="0"/>
    <s v=""/>
    <s v=""/>
    <x v="0"/>
    <s v=""/>
    <x v="0"/>
    <s v=""/>
    <s v=""/>
    <s v=""/>
    <s v=""/>
    <s v=""/>
    <s v=""/>
    <s v=""/>
    <s v=""/>
    <s v=""/>
    <s v=""/>
    <s v=""/>
    <s v=""/>
    <s v=""/>
    <s v=""/>
    <s v=""/>
    <s v=""/>
    <s v=""/>
    <x v="0"/>
  </r>
  <r>
    <s v=""/>
    <s v="Non"/>
    <s v=""/>
    <s v=""/>
    <s v=""/>
    <s v=""/>
    <s v=""/>
    <s v=""/>
    <s v=""/>
    <s v=""/>
    <s v="Aucune préoccupation particulière"/>
    <n v="0"/>
    <n v="0"/>
    <n v="0"/>
    <n v="0"/>
    <n v="0"/>
    <n v="1"/>
    <n v="0"/>
    <n v="0"/>
    <s v=""/>
    <s v="Oui"/>
    <s v=""/>
    <s v="Nourriture"/>
    <n v="1"/>
    <n v="0"/>
    <n v="0"/>
    <n v="0"/>
    <s v=""/>
    <s v=""/>
    <x v="0"/>
    <s v=""/>
    <x v="0"/>
    <s v=""/>
    <s v=""/>
    <s v=""/>
    <s v=""/>
    <s v=""/>
    <s v=""/>
    <s v=""/>
    <s v=""/>
    <s v=""/>
    <s v=""/>
    <s v=""/>
    <s v=""/>
    <s v=""/>
    <s v=""/>
    <s v=""/>
    <s v=""/>
    <s v=""/>
    <x v="0"/>
  </r>
  <r>
    <s v=""/>
    <s v="Non"/>
    <s v=""/>
    <s v=""/>
    <s v=""/>
    <s v=""/>
    <s v=""/>
    <s v=""/>
    <s v=""/>
    <s v=""/>
    <s v="Aucune préoccupation particulière"/>
    <n v="0"/>
    <n v="0"/>
    <n v="0"/>
    <n v="0"/>
    <n v="0"/>
    <n v="1"/>
    <n v="0"/>
    <n v="0"/>
    <s v=""/>
    <s v="Oui"/>
    <s v=""/>
    <s v="Nourriture"/>
    <n v="1"/>
    <n v="0"/>
    <n v="0"/>
    <n v="0"/>
    <s v=""/>
    <s v=""/>
    <x v="0"/>
    <s v=""/>
    <x v="0"/>
    <s v=""/>
    <s v=""/>
    <s v=""/>
    <s v=""/>
    <s v=""/>
    <s v=""/>
    <s v=""/>
    <s v=""/>
    <s v=""/>
    <s v=""/>
    <s v=""/>
    <s v=""/>
    <s v=""/>
    <s v=""/>
    <s v=""/>
    <s v=""/>
    <s v=""/>
    <x v="0"/>
  </r>
  <r>
    <s v=""/>
    <s v="Non"/>
    <s v=""/>
    <s v=""/>
    <s v=""/>
    <s v=""/>
    <s v=""/>
    <s v=""/>
    <s v=""/>
    <s v=""/>
    <s v="Diminution du nombre de clients Augmentation des prix Difficultés pour se réapprovisionner en marchandises"/>
    <n v="0"/>
    <n v="1"/>
    <n v="1"/>
    <n v="1"/>
    <n v="0"/>
    <n v="0"/>
    <n v="0"/>
    <n v="0"/>
    <s v=""/>
    <s v="Non"/>
    <s v=""/>
    <s v=""/>
    <s v=""/>
    <s v=""/>
    <s v=""/>
    <s v=""/>
    <s v=""/>
    <s v=""/>
    <x v="0"/>
    <s v=""/>
    <x v="0"/>
    <s v=""/>
    <s v=""/>
    <s v=""/>
    <s v=""/>
    <s v=""/>
    <s v=""/>
    <s v=""/>
    <s v=""/>
    <s v=""/>
    <s v=""/>
    <s v=""/>
    <s v=""/>
    <s v=""/>
    <s v=""/>
    <s v=""/>
    <s v=""/>
    <s v=""/>
    <x v="0"/>
  </r>
  <r>
    <s v=""/>
    <s v=""/>
    <s v=""/>
    <s v=""/>
    <s v=""/>
    <s v=""/>
    <s v=""/>
    <s v=""/>
    <s v=""/>
    <s v=""/>
    <s v=""/>
    <s v=""/>
    <s v=""/>
    <s v=""/>
    <s v=""/>
    <s v=""/>
    <s v=""/>
    <s v=""/>
    <s v=""/>
    <s v=""/>
    <s v=""/>
    <s v=""/>
    <s v=""/>
    <s v=""/>
    <s v=""/>
    <s v=""/>
    <s v=""/>
    <s v="Oui"/>
    <s v="Oui, je vais parfois/souvent chercher l'eau"/>
    <x v="2"/>
    <s v=""/>
    <x v="2"/>
    <s v="source aménagée (borne fontaine, pompe, etc.)"/>
    <s v="source aménagée (borne fontaine, pompe, etc.)"/>
    <s v="L'eau est de meilleure qualité"/>
    <s v=""/>
    <s v="Moins de 15 min au total"/>
    <s v="petit bidon de 1 gallon (3,78 L)"/>
    <s v="1gal"/>
    <s v="petit bidon de 1 gallon (3,78 L)"/>
    <s v=""/>
    <s v=""/>
    <s v=""/>
    <s v=""/>
    <s v=""/>
    <n v="15"/>
    <n v="15"/>
    <s v=""/>
    <s v="NA"/>
    <x v="2"/>
  </r>
  <r>
    <s v="Non"/>
    <s v="Non"/>
    <s v=""/>
    <s v=""/>
    <s v=""/>
    <s v=""/>
    <s v=""/>
    <s v=""/>
    <s v=""/>
    <s v=""/>
    <s v="Diminution du nombre de clients Augmentation des prix Autre"/>
    <n v="0"/>
    <n v="1"/>
    <n v="1"/>
    <n v="0"/>
    <n v="0"/>
    <n v="0"/>
    <n v="1"/>
    <n v="0"/>
    <s v="Crédits"/>
    <s v="Non"/>
    <s v=""/>
    <s v=""/>
    <s v=""/>
    <s v=""/>
    <s v=""/>
    <s v=""/>
    <s v=""/>
    <s v=""/>
    <x v="0"/>
    <s v=""/>
    <x v="0"/>
    <s v=""/>
    <s v=""/>
    <s v=""/>
    <s v=""/>
    <s v=""/>
    <s v=""/>
    <s v=""/>
    <s v=""/>
    <s v=""/>
    <s v=""/>
    <s v=""/>
    <s v=""/>
    <s v=""/>
    <s v=""/>
    <s v=""/>
    <s v=""/>
    <s v=""/>
    <x v="0"/>
  </r>
  <r>
    <s v=""/>
    <s v=""/>
    <s v=""/>
    <s v=""/>
    <s v=""/>
    <s v=""/>
    <s v=""/>
    <s v=""/>
    <s v=""/>
    <s v=""/>
    <s v=""/>
    <s v=""/>
    <s v=""/>
    <s v=""/>
    <s v=""/>
    <s v=""/>
    <s v=""/>
    <s v=""/>
    <s v=""/>
    <s v=""/>
    <s v=""/>
    <s v=""/>
    <s v=""/>
    <s v=""/>
    <s v=""/>
    <s v=""/>
    <s v=""/>
    <s v="Oui"/>
    <s v="Oui, je vais parfois/souvent chercher l'eau"/>
    <x v="2"/>
    <s v=""/>
    <x v="2"/>
    <s v="source aménagée (borne fontaine, pompe, etc.)"/>
    <s v="source aménagée (borne fontaine, pompe, etc.)"/>
    <s v="L'eau est de meilleure qualité"/>
    <s v=""/>
    <s v="Moins de 15 min au total"/>
    <s v="gros bidon de 5 gallons (18,9 L)"/>
    <s v="5gal"/>
    <s v="gros bidon de 5 gallons (18,9 L)"/>
    <s v=""/>
    <s v=""/>
    <s v=""/>
    <s v=""/>
    <s v=""/>
    <n v="50"/>
    <n v="10"/>
    <s v=""/>
    <s v="NA"/>
    <x v="2"/>
  </r>
  <r>
    <s v=""/>
    <s v=""/>
    <s v=""/>
    <s v=""/>
    <s v=""/>
    <s v=""/>
    <s v=""/>
    <s v=""/>
    <s v=""/>
    <s v=""/>
    <s v=""/>
    <s v=""/>
    <s v=""/>
    <s v=""/>
    <s v=""/>
    <s v=""/>
    <s v=""/>
    <s v=""/>
    <s v=""/>
    <s v=""/>
    <s v=""/>
    <s v=""/>
    <s v=""/>
    <s v=""/>
    <s v=""/>
    <s v=""/>
    <s v=""/>
    <s v="Oui"/>
    <s v="Oui, je vais parfois/souvent chercher l'eau"/>
    <x v="3"/>
    <s v=""/>
    <x v="3"/>
    <s v="boutique ou kiosque privé"/>
    <s v="boutique ou kiosque privé"/>
    <s v="C'est le moins cher"/>
    <s v=""/>
    <s v="Entre 15 min et 30 min au total"/>
    <s v="gros bidon de 5 gallons (18,9 L)"/>
    <s v="5gal"/>
    <s v="gros bidon de 5 gallons (18,9 L)"/>
    <s v=""/>
    <s v=""/>
    <s v=""/>
    <s v=""/>
    <s v=""/>
    <n v="75"/>
    <n v="15"/>
    <s v=""/>
    <s v="NA"/>
    <x v="2"/>
  </r>
  <r>
    <s v=""/>
    <s v="Non"/>
    <s v=""/>
    <s v=""/>
    <s v=""/>
    <s v=""/>
    <s v=""/>
    <s v=""/>
    <s v=""/>
    <s v=""/>
    <s v="Augmentation des prix Difficultés pour se réapprovisionner en marchandises"/>
    <n v="0"/>
    <n v="0"/>
    <n v="1"/>
    <n v="1"/>
    <n v="0"/>
    <n v="0"/>
    <n v="0"/>
    <n v="0"/>
    <s v=""/>
    <s v="Non"/>
    <s v=""/>
    <s v=""/>
    <s v=""/>
    <s v=""/>
    <s v=""/>
    <s v=""/>
    <s v=""/>
    <s v=""/>
    <x v="0"/>
    <s v=""/>
    <x v="0"/>
    <s v=""/>
    <s v=""/>
    <s v=""/>
    <s v=""/>
    <s v=""/>
    <s v=""/>
    <s v=""/>
    <s v=""/>
    <s v=""/>
    <s v=""/>
    <s v=""/>
    <s v=""/>
    <s v=""/>
    <s v=""/>
    <s v=""/>
    <s v=""/>
    <s v=""/>
    <x v="0"/>
  </r>
  <r>
    <s v=""/>
    <s v="Non"/>
    <s v=""/>
    <s v=""/>
    <s v=""/>
    <s v=""/>
    <s v=""/>
    <s v=""/>
    <s v=""/>
    <s v=""/>
    <s v="Augmentation des prix Difficultés pour se réapprovisionner en marchandises Diminution du nombre de clients"/>
    <n v="0"/>
    <n v="1"/>
    <n v="1"/>
    <n v="1"/>
    <n v="0"/>
    <n v="0"/>
    <n v="0"/>
    <n v="0"/>
    <s v=""/>
    <s v="Non"/>
    <s v=""/>
    <s v=""/>
    <s v=""/>
    <s v=""/>
    <s v=""/>
    <s v=""/>
    <s v=""/>
    <s v=""/>
    <x v="0"/>
    <s v=""/>
    <x v="0"/>
    <s v=""/>
    <s v=""/>
    <s v=""/>
    <s v=""/>
    <s v=""/>
    <s v=""/>
    <s v=""/>
    <s v=""/>
    <s v=""/>
    <s v=""/>
    <s v=""/>
    <s v=""/>
    <s v=""/>
    <s v=""/>
    <s v=""/>
    <s v=""/>
    <s v=""/>
    <x v="0"/>
  </r>
  <r>
    <s v=""/>
    <s v="Non"/>
    <s v=""/>
    <s v=""/>
    <s v=""/>
    <s v=""/>
    <s v=""/>
    <s v=""/>
    <s v=""/>
    <s v=""/>
    <s v="Diminution du nombre de clients Augmentation des prix Difficultés pour se réapprovisionner en marchandises"/>
    <n v="0"/>
    <n v="1"/>
    <n v="1"/>
    <n v="1"/>
    <n v="0"/>
    <n v="0"/>
    <n v="0"/>
    <n v="0"/>
    <s v=""/>
    <s v="Non"/>
    <s v=""/>
    <s v=""/>
    <s v=""/>
    <s v=""/>
    <s v=""/>
    <s v=""/>
    <s v=""/>
    <s v=""/>
    <x v="0"/>
    <s v=""/>
    <x v="0"/>
    <s v=""/>
    <s v=""/>
    <s v=""/>
    <s v=""/>
    <s v=""/>
    <s v=""/>
    <s v=""/>
    <s v=""/>
    <s v=""/>
    <s v=""/>
    <s v=""/>
    <s v=""/>
    <s v=""/>
    <s v=""/>
    <s v=""/>
    <s v=""/>
    <s v=""/>
    <x v="0"/>
  </r>
  <r>
    <s v=""/>
    <s v="Non"/>
    <s v=""/>
    <s v=""/>
    <s v=""/>
    <s v=""/>
    <s v=""/>
    <s v=""/>
    <s v=""/>
    <s v=""/>
    <s v="Augmentation des prix"/>
    <n v="0"/>
    <n v="0"/>
    <n v="1"/>
    <n v="0"/>
    <n v="0"/>
    <n v="0"/>
    <n v="0"/>
    <n v="0"/>
    <s v=""/>
    <s v="Non"/>
    <s v=""/>
    <s v=""/>
    <s v=""/>
    <s v=""/>
    <s v=""/>
    <s v=""/>
    <s v=""/>
    <s v=""/>
    <x v="0"/>
    <s v=""/>
    <x v="0"/>
    <s v=""/>
    <s v=""/>
    <s v=""/>
    <s v=""/>
    <s v=""/>
    <s v=""/>
    <s v=""/>
    <s v=""/>
    <s v=""/>
    <s v=""/>
    <s v=""/>
    <s v=""/>
    <s v=""/>
    <s v=""/>
    <s v=""/>
    <s v=""/>
    <s v=""/>
    <x v="0"/>
  </r>
  <r>
    <s v=""/>
    <s v="Non"/>
    <s v=""/>
    <s v=""/>
    <s v=""/>
    <s v=""/>
    <s v=""/>
    <s v=""/>
    <s v=""/>
    <s v=""/>
    <s v="Difficultés pour se réapprovisionner en marchandises Augmentation des prix"/>
    <n v="0"/>
    <n v="0"/>
    <n v="1"/>
    <n v="1"/>
    <n v="0"/>
    <n v="0"/>
    <n v="0"/>
    <n v="0"/>
    <s v=""/>
    <s v="Non"/>
    <s v=""/>
    <s v=""/>
    <s v=""/>
    <s v=""/>
    <s v=""/>
    <s v=""/>
    <s v=""/>
    <s v=""/>
    <x v="0"/>
    <s v=""/>
    <x v="0"/>
    <s v=""/>
    <s v=""/>
    <s v=""/>
    <s v=""/>
    <s v=""/>
    <s v=""/>
    <s v=""/>
    <s v=""/>
    <s v=""/>
    <s v=""/>
    <s v=""/>
    <s v=""/>
    <s v=""/>
    <s v=""/>
    <s v=""/>
    <s v=""/>
    <s v=""/>
    <x v="0"/>
  </r>
  <r>
    <s v=""/>
    <s v="Non"/>
    <s v=""/>
    <s v=""/>
    <s v=""/>
    <s v=""/>
    <s v=""/>
    <s v=""/>
    <s v=""/>
    <s v=""/>
    <s v="Augmentation des prix"/>
    <n v="0"/>
    <n v="0"/>
    <n v="1"/>
    <n v="0"/>
    <n v="0"/>
    <n v="0"/>
    <n v="0"/>
    <n v="0"/>
    <s v=""/>
    <s v="Non"/>
    <s v=""/>
    <s v=""/>
    <s v=""/>
    <s v=""/>
    <s v=""/>
    <s v=""/>
    <s v=""/>
    <s v=""/>
    <x v="0"/>
    <s v=""/>
    <x v="0"/>
    <s v=""/>
    <s v=""/>
    <s v=""/>
    <s v=""/>
    <s v=""/>
    <s v=""/>
    <s v=""/>
    <s v=""/>
    <s v=""/>
    <s v=""/>
    <s v=""/>
    <s v=""/>
    <s v=""/>
    <s v=""/>
    <s v=""/>
    <s v=""/>
    <s v=""/>
    <x v="0"/>
  </r>
  <r>
    <s v=""/>
    <s v="Non"/>
    <s v=""/>
    <s v=""/>
    <s v=""/>
    <s v=""/>
    <s v=""/>
    <s v=""/>
    <s v=""/>
    <s v=""/>
    <s v="Augmentation des prix"/>
    <n v="0"/>
    <n v="0"/>
    <n v="1"/>
    <n v="0"/>
    <n v="0"/>
    <n v="0"/>
    <n v="0"/>
    <n v="0"/>
    <s v=""/>
    <s v="Non"/>
    <s v=""/>
    <s v=""/>
    <s v=""/>
    <s v=""/>
    <s v=""/>
    <s v=""/>
    <s v=""/>
    <s v=""/>
    <x v="0"/>
    <s v=""/>
    <x v="0"/>
    <s v=""/>
    <s v=""/>
    <s v=""/>
    <s v=""/>
    <s v=""/>
    <s v=""/>
    <s v=""/>
    <s v=""/>
    <s v=""/>
    <s v=""/>
    <s v=""/>
    <s v=""/>
    <s v=""/>
    <s v=""/>
    <s v=""/>
    <s v=""/>
    <s v=""/>
    <x v="0"/>
  </r>
  <r>
    <s v=""/>
    <s v="Non"/>
    <s v=""/>
    <s v=""/>
    <s v=""/>
    <s v=""/>
    <s v=""/>
    <s v=""/>
    <s v=""/>
    <s v=""/>
    <s v="Risques de vols ou pillages"/>
    <n v="1"/>
    <n v="0"/>
    <n v="0"/>
    <n v="0"/>
    <n v="0"/>
    <n v="0"/>
    <n v="0"/>
    <n v="0"/>
    <s v=""/>
    <s v="Non"/>
    <s v=""/>
    <s v=""/>
    <s v=""/>
    <s v=""/>
    <s v=""/>
    <s v=""/>
    <s v=""/>
    <s v=""/>
    <x v="0"/>
    <s v=""/>
    <x v="0"/>
    <s v=""/>
    <s v=""/>
    <s v=""/>
    <s v=""/>
    <s v=""/>
    <s v=""/>
    <s v=""/>
    <s v=""/>
    <s v=""/>
    <s v=""/>
    <s v=""/>
    <s v=""/>
    <s v=""/>
    <s v=""/>
    <s v=""/>
    <s v=""/>
    <s v=""/>
    <x v="0"/>
  </r>
  <r>
    <s v=""/>
    <s v="Non"/>
    <s v=""/>
    <s v=""/>
    <s v=""/>
    <s v=""/>
    <s v=""/>
    <s v=""/>
    <s v=""/>
    <s v=""/>
    <s v="Risques d'être exposé à la violence Risques de vols ou pillages"/>
    <n v="1"/>
    <n v="0"/>
    <n v="0"/>
    <n v="0"/>
    <n v="1"/>
    <n v="0"/>
    <n v="0"/>
    <n v="0"/>
    <s v=""/>
    <s v="Oui"/>
    <s v=""/>
    <s v=""/>
    <s v=""/>
    <s v=""/>
    <s v=""/>
    <s v=""/>
    <s v=""/>
    <s v=""/>
    <x v="0"/>
    <s v=""/>
    <x v="0"/>
    <s v=""/>
    <s v=""/>
    <s v=""/>
    <s v=""/>
    <s v=""/>
    <s v=""/>
    <s v=""/>
    <s v=""/>
    <s v=""/>
    <s v=""/>
    <s v=""/>
    <s v=""/>
    <s v=""/>
    <s v=""/>
    <s v=""/>
    <s v=""/>
    <s v=""/>
    <x v="0"/>
  </r>
  <r>
    <s v=""/>
    <s v="Non"/>
    <s v=""/>
    <s v=""/>
    <s v=""/>
    <s v=""/>
    <s v=""/>
    <s v=""/>
    <s v=""/>
    <s v=""/>
    <s v="Augmentation des prix Diminution du nombre de clients"/>
    <n v="0"/>
    <n v="1"/>
    <n v="1"/>
    <n v="0"/>
    <n v="0"/>
    <n v="0"/>
    <n v="0"/>
    <n v="0"/>
    <s v=""/>
    <s v="Oui"/>
    <s v=""/>
    <s v="Nourriture"/>
    <n v="1"/>
    <n v="0"/>
    <n v="0"/>
    <n v="0"/>
    <s v=""/>
    <s v=""/>
    <x v="0"/>
    <s v=""/>
    <x v="0"/>
    <s v=""/>
    <s v=""/>
    <s v=""/>
    <s v=""/>
    <s v=""/>
    <s v=""/>
    <s v=""/>
    <s v=""/>
    <s v=""/>
    <s v=""/>
    <s v=""/>
    <s v=""/>
    <s v=""/>
    <s v=""/>
    <s v=""/>
    <s v=""/>
    <s v=""/>
    <x v="0"/>
  </r>
  <r>
    <s v=""/>
    <s v="Je ne sais pas, je ne souhaite pas répondre"/>
    <s v=""/>
    <s v=""/>
    <s v=""/>
    <s v=""/>
    <s v=""/>
    <s v=""/>
    <s v=""/>
    <s v=""/>
    <s v="Je ne sais pas, je ne souhaite pas répondre"/>
    <n v="0"/>
    <n v="0"/>
    <n v="0"/>
    <n v="0"/>
    <n v="0"/>
    <n v="0"/>
    <n v="0"/>
    <n v="1"/>
    <s v=""/>
    <s v="Je ne sais pas, je ne souhaite pas répondre"/>
    <s v=""/>
    <s v=""/>
    <s v=""/>
    <s v=""/>
    <s v=""/>
    <s v=""/>
    <s v=""/>
    <s v=""/>
    <x v="0"/>
    <s v=""/>
    <x v="0"/>
    <s v=""/>
    <s v=""/>
    <s v=""/>
    <s v=""/>
    <s v=""/>
    <s v=""/>
    <s v=""/>
    <s v=""/>
    <s v=""/>
    <s v=""/>
    <s v=""/>
    <s v=""/>
    <s v=""/>
    <s v=""/>
    <s v=""/>
    <s v=""/>
    <s v=""/>
    <x v="0"/>
  </r>
  <r>
    <s v=""/>
    <s v="Je ne sais pas, je ne souhaite pas répondre"/>
    <s v=""/>
    <s v=""/>
    <s v=""/>
    <s v=""/>
    <s v=""/>
    <s v=""/>
    <s v=""/>
    <s v=""/>
    <s v="Je ne sais pas, je ne souhaite pas répondre"/>
    <n v="0"/>
    <n v="0"/>
    <n v="0"/>
    <n v="0"/>
    <n v="0"/>
    <n v="0"/>
    <n v="0"/>
    <n v="1"/>
    <s v=""/>
    <s v="Je ne sais pas, je ne souhaite pas répondre"/>
    <s v=""/>
    <s v=""/>
    <s v=""/>
    <s v=""/>
    <s v=""/>
    <s v=""/>
    <s v=""/>
    <s v=""/>
    <x v="0"/>
    <s v=""/>
    <x v="0"/>
    <s v=""/>
    <s v=""/>
    <s v=""/>
    <s v=""/>
    <s v=""/>
    <s v=""/>
    <s v=""/>
    <s v=""/>
    <s v=""/>
    <s v=""/>
    <s v=""/>
    <s v=""/>
    <s v=""/>
    <s v=""/>
    <s v=""/>
    <s v=""/>
    <s v=""/>
    <x v="0"/>
  </r>
  <r>
    <s v="Non"/>
    <s v="Non"/>
    <s v=""/>
    <s v=""/>
    <s v=""/>
    <s v=""/>
    <s v=""/>
    <s v=""/>
    <s v=""/>
    <s v=""/>
    <s v="Augmentation des prix"/>
    <n v="0"/>
    <n v="0"/>
    <n v="1"/>
    <n v="0"/>
    <n v="0"/>
    <n v="0"/>
    <n v="0"/>
    <n v="0"/>
    <s v=""/>
    <s v="Oui"/>
    <s v=""/>
    <s v="Charbon de bois"/>
    <n v="0"/>
    <n v="0"/>
    <n v="1"/>
    <n v="0"/>
    <s v=""/>
    <s v=""/>
    <x v="0"/>
    <s v=""/>
    <x v="0"/>
    <s v=""/>
    <s v=""/>
    <s v=""/>
    <s v=""/>
    <s v=""/>
    <s v=""/>
    <s v=""/>
    <s v=""/>
    <s v=""/>
    <s v=""/>
    <s v=""/>
    <s v=""/>
    <s v=""/>
    <s v=""/>
    <s v=""/>
    <s v=""/>
    <s v=""/>
    <x v="0"/>
  </r>
  <r>
    <s v=""/>
    <s v="Non"/>
    <s v=""/>
    <s v=""/>
    <s v=""/>
    <s v=""/>
    <s v=""/>
    <s v=""/>
    <s v=""/>
    <s v=""/>
    <s v="Je ne sais pas, je ne souhaite pas répondre"/>
    <n v="0"/>
    <n v="0"/>
    <n v="0"/>
    <n v="0"/>
    <n v="0"/>
    <n v="0"/>
    <n v="0"/>
    <n v="1"/>
    <s v=""/>
    <s v="Je ne sais pas, je ne souhaite pas répondre"/>
    <s v=""/>
    <s v=""/>
    <s v=""/>
    <s v=""/>
    <s v=""/>
    <s v=""/>
    <s v=""/>
    <s v=""/>
    <x v="0"/>
    <s v=""/>
    <x v="0"/>
    <s v=""/>
    <s v=""/>
    <s v=""/>
    <s v=""/>
    <s v=""/>
    <s v=""/>
    <s v=""/>
    <s v=""/>
    <s v=""/>
    <s v=""/>
    <s v=""/>
    <s v=""/>
    <s v=""/>
    <s v=""/>
    <s v=""/>
    <s v=""/>
    <s v=""/>
    <x v="0"/>
  </r>
  <r>
    <s v=""/>
    <s v="Non"/>
    <s v=""/>
    <s v=""/>
    <s v=""/>
    <s v=""/>
    <s v=""/>
    <s v=""/>
    <s v=""/>
    <s v=""/>
    <s v="Je ne sais pas, je ne souhaite pas répondre"/>
    <n v="0"/>
    <n v="0"/>
    <n v="0"/>
    <n v="0"/>
    <n v="0"/>
    <n v="0"/>
    <n v="0"/>
    <n v="1"/>
    <s v=""/>
    <s v="Je ne sais pas, je ne souhaite pas répondre"/>
    <s v=""/>
    <s v=""/>
    <s v=""/>
    <s v=""/>
    <s v=""/>
    <s v=""/>
    <s v=""/>
    <s v=""/>
    <x v="0"/>
    <s v=""/>
    <x v="0"/>
    <s v=""/>
    <s v=""/>
    <s v=""/>
    <s v=""/>
    <s v=""/>
    <s v=""/>
    <s v=""/>
    <s v=""/>
    <s v=""/>
    <s v=""/>
    <s v=""/>
    <s v=""/>
    <s v=""/>
    <s v=""/>
    <s v=""/>
    <s v=""/>
    <s v=""/>
    <x v="0"/>
  </r>
  <r>
    <s v=""/>
    <s v="Non"/>
    <s v=""/>
    <s v=""/>
    <s v=""/>
    <s v=""/>
    <s v=""/>
    <s v=""/>
    <s v=""/>
    <s v=""/>
    <s v="Augmentation des prix"/>
    <n v="0"/>
    <n v="0"/>
    <n v="1"/>
    <n v="0"/>
    <n v="0"/>
    <n v="0"/>
    <n v="0"/>
    <n v="0"/>
    <s v=""/>
    <s v="Non"/>
    <s v=""/>
    <s v=""/>
    <s v=""/>
    <s v=""/>
    <s v=""/>
    <s v=""/>
    <s v=""/>
    <s v=""/>
    <x v="0"/>
    <s v=""/>
    <x v="0"/>
    <s v=""/>
    <s v=""/>
    <s v=""/>
    <s v=""/>
    <s v=""/>
    <s v=""/>
    <s v=""/>
    <s v=""/>
    <s v=""/>
    <s v=""/>
    <s v=""/>
    <s v=""/>
    <s v=""/>
    <s v=""/>
    <s v=""/>
    <s v=""/>
    <s v=""/>
    <x v="0"/>
  </r>
  <r>
    <s v=""/>
    <s v="Non"/>
    <s v=""/>
    <s v=""/>
    <s v=""/>
    <s v=""/>
    <s v=""/>
    <s v=""/>
    <s v=""/>
    <s v=""/>
    <s v="Augmentation des prix"/>
    <n v="0"/>
    <n v="0"/>
    <n v="1"/>
    <n v="0"/>
    <n v="0"/>
    <n v="0"/>
    <n v="0"/>
    <n v="0"/>
    <s v=""/>
    <s v="Je ne sais pas, je ne souhaite pas répondre"/>
    <s v=""/>
    <s v=""/>
    <s v=""/>
    <s v=""/>
    <s v=""/>
    <s v=""/>
    <s v=""/>
    <s v=""/>
    <x v="0"/>
    <s v=""/>
    <x v="0"/>
    <s v=""/>
    <s v=""/>
    <s v=""/>
    <s v=""/>
    <s v=""/>
    <s v=""/>
    <s v=""/>
    <s v=""/>
    <s v=""/>
    <s v=""/>
    <s v=""/>
    <s v=""/>
    <s v=""/>
    <s v=""/>
    <s v=""/>
    <s v=""/>
    <s v=""/>
    <x v="0"/>
  </r>
  <r>
    <s v="Je ne sais pas, je ne souhaite pas répondre"/>
    <s v="Je ne sais pas, je ne souhaite pas répondre"/>
    <s v=""/>
    <s v=""/>
    <s v=""/>
    <s v=""/>
    <s v=""/>
    <s v=""/>
    <s v=""/>
    <s v=""/>
    <s v="Je ne sais pas, je ne souhaite pas répondre"/>
    <n v="0"/>
    <n v="0"/>
    <n v="0"/>
    <n v="0"/>
    <n v="0"/>
    <n v="0"/>
    <n v="0"/>
    <n v="1"/>
    <s v=""/>
    <s v="Je ne sais pas, je ne souhaite pas répondre"/>
    <s v=""/>
    <s v=""/>
    <s v=""/>
    <s v=""/>
    <s v=""/>
    <s v=""/>
    <s v=""/>
    <s v=""/>
    <x v="0"/>
    <s v=""/>
    <x v="0"/>
    <s v=""/>
    <s v=""/>
    <s v=""/>
    <s v=""/>
    <s v=""/>
    <s v=""/>
    <s v=""/>
    <s v=""/>
    <s v=""/>
    <s v=""/>
    <s v=""/>
    <s v=""/>
    <s v=""/>
    <s v=""/>
    <s v=""/>
    <s v=""/>
    <s v=""/>
    <x v="0"/>
  </r>
  <r>
    <s v=""/>
    <s v="Je ne sais pas, je ne souhaite pas répondre"/>
    <s v=""/>
    <s v=""/>
    <s v=""/>
    <s v=""/>
    <s v=""/>
    <s v=""/>
    <s v=""/>
    <s v=""/>
    <s v="Augmentation des prix"/>
    <n v="0"/>
    <n v="0"/>
    <n v="1"/>
    <n v="0"/>
    <n v="0"/>
    <n v="0"/>
    <n v="0"/>
    <n v="0"/>
    <s v=""/>
    <s v="Je ne sais pas, je ne souhaite pas répondre"/>
    <s v=""/>
    <s v=""/>
    <s v=""/>
    <s v=""/>
    <s v=""/>
    <s v=""/>
    <s v=""/>
    <s v=""/>
    <x v="0"/>
    <s v=""/>
    <x v="0"/>
    <s v=""/>
    <s v=""/>
    <s v=""/>
    <s v=""/>
    <s v=""/>
    <s v=""/>
    <s v=""/>
    <s v=""/>
    <s v=""/>
    <s v=""/>
    <s v=""/>
    <s v=""/>
    <s v=""/>
    <s v=""/>
    <s v=""/>
    <s v=""/>
    <s v=""/>
    <x v="0"/>
  </r>
  <r>
    <s v=""/>
    <s v=""/>
    <s v=""/>
    <s v=""/>
    <s v=""/>
    <s v=""/>
    <s v=""/>
    <s v=""/>
    <s v=""/>
    <s v=""/>
    <s v=""/>
    <s v=""/>
    <s v=""/>
    <s v=""/>
    <s v=""/>
    <s v=""/>
    <s v=""/>
    <s v=""/>
    <s v=""/>
    <s v=""/>
    <s v=""/>
    <s v=""/>
    <s v=""/>
    <s v=""/>
    <s v=""/>
    <s v=""/>
    <s v=""/>
    <s v="Oui"/>
    <s v="Oui, je vais parfois/souvent chercher l'eau"/>
    <x v="2"/>
    <s v=""/>
    <x v="2"/>
    <s v="tiyo piblik (bòn fontèn, Pi avèk ponp manyèl,...)"/>
    <s v="tiyo piblik (bòn fontèn, Pi avèk ponp manyèl,...)"/>
    <s v="Les autres points d'eau ne sont pas fonctionnels"/>
    <s v=""/>
    <s v="Entre 30 min et 1h au total"/>
    <s v="gros bidon de 5 gallons (18,9 L)"/>
    <s v="5gal"/>
    <s v="bidon ki vo 5 galon (18,9L)"/>
    <s v=""/>
    <s v=""/>
    <s v=""/>
    <s v=""/>
    <s v=""/>
    <n v="20"/>
    <n v="4"/>
    <s v=""/>
    <s v="NA"/>
    <x v="2"/>
  </r>
  <r>
    <s v=""/>
    <s v=""/>
    <s v=""/>
    <s v=""/>
    <s v=""/>
    <s v=""/>
    <s v=""/>
    <s v=""/>
    <s v=""/>
    <s v=""/>
    <s v=""/>
    <s v=""/>
    <s v=""/>
    <s v=""/>
    <s v=""/>
    <s v=""/>
    <s v=""/>
    <s v=""/>
    <s v=""/>
    <s v=""/>
    <s v=""/>
    <s v=""/>
    <s v=""/>
    <s v=""/>
    <s v=""/>
    <s v=""/>
    <s v=""/>
    <s v="Oui"/>
    <s v="Oui, je vais parfois/souvent chercher l'eau"/>
    <x v="3"/>
    <s v=""/>
    <x v="3"/>
    <s v="boutik / kiòs priwe"/>
    <s v="boutik / kiòs priwe"/>
    <s v="Les autres points d'eau ne sont pas fonctionnels"/>
    <s v=""/>
    <s v="Moins de 15 min au total"/>
    <s v="gros bidon de 5 gallons (18,9 L)"/>
    <s v="5gal"/>
    <s v="bidon ki vo 5 galon (18,9L)"/>
    <s v=""/>
    <s v=""/>
    <s v=""/>
    <s v=""/>
    <s v=""/>
    <n v="50"/>
    <n v="10"/>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25"/>
    <n v="5"/>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25"/>
    <n v="5"/>
    <s v=""/>
    <s v="NA"/>
    <x v="2"/>
  </r>
  <r>
    <s v=""/>
    <s v="Je ne sais pas, je ne souhaite pas répondre"/>
    <s v=""/>
    <s v=""/>
    <s v=""/>
    <s v=""/>
    <s v=""/>
    <s v=""/>
    <s v=""/>
    <s v=""/>
    <s v="Je ne sais pas, je ne souhaite pas répondre"/>
    <n v="0"/>
    <n v="0"/>
    <n v="0"/>
    <n v="0"/>
    <n v="0"/>
    <n v="0"/>
    <n v="0"/>
    <n v="1"/>
    <s v=""/>
    <s v="Je ne sais pas, je ne souhaite pas répondre"/>
    <s v=""/>
    <s v=""/>
    <s v=""/>
    <s v=""/>
    <s v=""/>
    <s v=""/>
    <s v=""/>
    <s v=""/>
    <x v="0"/>
    <s v=""/>
    <x v="0"/>
    <s v=""/>
    <s v=""/>
    <s v=""/>
    <s v=""/>
    <s v=""/>
    <s v=""/>
    <s v=""/>
    <s v=""/>
    <s v=""/>
    <s v=""/>
    <s v=""/>
    <s v=""/>
    <s v=""/>
    <s v=""/>
    <s v=""/>
    <s v=""/>
    <s v=""/>
    <x v="0"/>
  </r>
  <r>
    <s v=""/>
    <s v=""/>
    <s v=""/>
    <s v=""/>
    <s v=""/>
    <s v=""/>
    <s v=""/>
    <s v=""/>
    <s v=""/>
    <s v=""/>
    <s v=""/>
    <s v=""/>
    <s v=""/>
    <s v=""/>
    <s v=""/>
    <s v=""/>
    <s v=""/>
    <s v=""/>
    <s v=""/>
    <s v=""/>
    <s v=""/>
    <s v=""/>
    <s v=""/>
    <s v=""/>
    <s v=""/>
    <s v=""/>
    <s v=""/>
    <s v="Oui"/>
    <s v="Oui, je vais parfois/souvent chercher l'eau"/>
    <x v="3"/>
    <s v=""/>
    <x v="3"/>
    <s v="boutik / kiòs priwe"/>
    <s v="boutik / kiòs priwe"/>
    <s v="Il n'y a pas d'autres options dans ma zone"/>
    <s v=""/>
    <s v="Moins de 15 min au total"/>
    <s v="gros bidon de 5 gallons (18,9 L)"/>
    <s v="5gal"/>
    <s v="bidon ki vo 5 galon (18,9L)"/>
    <s v=""/>
    <s v=""/>
    <s v=""/>
    <s v=""/>
    <s v=""/>
    <n v="50"/>
    <n v="10"/>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Entre 15 min et 30 min au total"/>
    <s v="gros bidon de 5 gallons (18,9 L)"/>
    <s v="5gal"/>
    <s v="bidon ki vo 5 galon (18,9L)"/>
    <s v=""/>
    <s v=""/>
    <s v=""/>
    <s v=""/>
    <s v=""/>
    <n v="50"/>
    <n v="10"/>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50"/>
    <n v="10"/>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50"/>
    <n v="10"/>
    <s v=""/>
    <s v="NA"/>
    <x v="2"/>
  </r>
  <r>
    <s v=""/>
    <s v=""/>
    <s v=""/>
    <s v=""/>
    <s v=""/>
    <s v=""/>
    <s v=""/>
    <s v=""/>
    <s v=""/>
    <s v=""/>
    <s v=""/>
    <s v=""/>
    <s v=""/>
    <s v=""/>
    <s v=""/>
    <s v=""/>
    <s v=""/>
    <s v=""/>
    <s v=""/>
    <s v=""/>
    <s v=""/>
    <s v=""/>
    <s v=""/>
    <s v=""/>
    <s v=""/>
    <s v=""/>
    <s v=""/>
    <s v="Oui"/>
    <s v="Oui, je vais parfois/souvent chercher l'eau"/>
    <x v="3"/>
    <s v=""/>
    <x v="3"/>
    <s v="boutik / kiòs priwe"/>
    <s v="boutik / kiòs priwe"/>
    <s v="L'eau est de meilleure qualité"/>
    <s v=""/>
    <s v="Moins de 15 min au total"/>
    <s v="gros bidon de 5 gallons (18,9 L)"/>
    <s v="5gal"/>
    <s v="bidon ki vo 5 galon (18,9L)"/>
    <s v=""/>
    <s v=""/>
    <s v=""/>
    <s v=""/>
    <s v=""/>
    <n v="60"/>
    <n v="12"/>
    <s v=""/>
    <s v="NA"/>
    <x v="2"/>
  </r>
</pivotCacheRecords>
</file>

<file path=xl/pivotCache/pivotCacheRecords12.xml><?xml version="1.0" encoding="utf-8"?>
<pivotCacheRecords xmlns="http://schemas.openxmlformats.org/spreadsheetml/2006/main" xmlns:r="http://schemas.openxmlformats.org/officeDocument/2006/relationships" count="106">
  <r>
    <s v=""/>
    <s v="Non"/>
    <s v=""/>
    <s v=""/>
    <s v=""/>
    <s v=""/>
    <s v=""/>
    <s v=""/>
    <s v=""/>
    <s v=""/>
    <s v="Augmentation des prix"/>
    <n v="0"/>
    <n v="0"/>
    <n v="1"/>
    <n v="0"/>
    <n v="0"/>
    <n v="0"/>
    <n v="0"/>
    <n v="0"/>
    <s v=""/>
    <s v="Oui"/>
    <s v=""/>
    <s v=""/>
    <s v=""/>
    <s v=""/>
    <s v=""/>
    <s v=""/>
    <s v=""/>
    <s v=""/>
    <s v=""/>
    <s v=""/>
    <s v=""/>
    <s v=""/>
    <s v=""/>
    <s v=""/>
    <s v=""/>
    <s v=""/>
    <s v=""/>
    <s v=""/>
    <s v=""/>
    <s v=""/>
    <s v=""/>
    <s v=""/>
    <s v=""/>
    <s v=""/>
    <s v=""/>
    <s v=""/>
    <s v=""/>
    <s v=""/>
    <s v=""/>
    <x v="0"/>
    <s v=""/>
  </r>
  <r>
    <s v="Oui"/>
    <s v="Non"/>
    <s v=""/>
    <s v=""/>
    <s v=""/>
    <s v=""/>
    <s v=""/>
    <s v=""/>
    <s v=""/>
    <s v=""/>
    <s v="Augmentation des prix Diminution du nombre de clients"/>
    <n v="0"/>
    <n v="1"/>
    <n v="1"/>
    <n v="0"/>
    <n v="0"/>
    <n v="0"/>
    <n v="0"/>
    <n v="0"/>
    <s v=""/>
    <s v="Oui"/>
    <s v=""/>
    <s v="Nourriture Charbon de bois"/>
    <n v="1"/>
    <n v="0"/>
    <n v="1"/>
    <n v="0"/>
    <s v=""/>
    <s v=""/>
    <s v=""/>
    <s v=""/>
    <s v=""/>
    <s v=""/>
    <s v=""/>
    <s v=""/>
    <s v=""/>
    <s v=""/>
    <s v=""/>
    <s v=""/>
    <s v=""/>
    <s v=""/>
    <s v=""/>
    <s v=""/>
    <s v=""/>
    <s v=""/>
    <s v=""/>
    <s v=""/>
    <s v=""/>
    <s v=""/>
    <s v=""/>
    <x v="0"/>
    <s v=""/>
  </r>
  <r>
    <s v=""/>
    <s v="Non"/>
    <s v=""/>
    <s v=""/>
    <s v=""/>
    <s v=""/>
    <s v=""/>
    <s v=""/>
    <s v=""/>
    <s v=""/>
    <s v="Risques de vols ou pillages"/>
    <n v="1"/>
    <n v="0"/>
    <n v="0"/>
    <n v="0"/>
    <n v="0"/>
    <n v="0"/>
    <n v="0"/>
    <n v="0"/>
    <s v=""/>
    <s v="Non"/>
    <s v=""/>
    <s v=""/>
    <s v=""/>
    <s v=""/>
    <s v=""/>
    <s v=""/>
    <s v=""/>
    <s v=""/>
    <s v=""/>
    <s v=""/>
    <s v=""/>
    <s v=""/>
    <s v=""/>
    <s v=""/>
    <s v=""/>
    <s v=""/>
    <s v=""/>
    <s v=""/>
    <s v=""/>
    <s v=""/>
    <s v=""/>
    <s v=""/>
    <s v=""/>
    <s v=""/>
    <s v=""/>
    <s v=""/>
    <s v=""/>
    <s v=""/>
    <s v=""/>
    <x v="0"/>
    <s v=""/>
  </r>
  <r>
    <s v=""/>
    <s v="Non"/>
    <s v=""/>
    <s v=""/>
    <s v=""/>
    <s v=""/>
    <s v=""/>
    <s v=""/>
    <s v=""/>
    <s v=""/>
    <s v="Risques de vols ou pillages"/>
    <n v="1"/>
    <n v="0"/>
    <n v="0"/>
    <n v="0"/>
    <n v="0"/>
    <n v="0"/>
    <n v="0"/>
    <n v="0"/>
    <s v=""/>
    <s v="Non"/>
    <s v=""/>
    <s v=""/>
    <s v=""/>
    <s v=""/>
    <s v=""/>
    <s v=""/>
    <s v=""/>
    <s v=""/>
    <s v=""/>
    <s v=""/>
    <s v=""/>
    <s v=""/>
    <s v=""/>
    <s v=""/>
    <s v=""/>
    <s v=""/>
    <s v=""/>
    <s v=""/>
    <s v=""/>
    <s v=""/>
    <s v=""/>
    <s v=""/>
    <s v=""/>
    <s v=""/>
    <s v=""/>
    <s v=""/>
    <s v=""/>
    <s v=""/>
    <s v=""/>
    <x v="0"/>
    <s v=""/>
  </r>
  <r>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n v="0"/>
    <s v=""/>
    <s v="NA"/>
    <s v="Non"/>
    <x v="1"/>
    <s v="Non"/>
  </r>
  <r>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n v="0"/>
    <s v=""/>
    <s v="NA"/>
    <s v="Non"/>
    <x v="2"/>
    <s v="Non"/>
  </r>
  <r>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n v="0"/>
    <s v=""/>
    <s v="NA"/>
    <s v="Non"/>
    <x v="3"/>
    <s v="Non"/>
  </r>
  <r>
    <s v="Oui"/>
    <s v="Oui"/>
    <s v="Vols ou pillages"/>
    <n v="1"/>
    <n v="0"/>
    <n v="0"/>
    <n v="0"/>
    <n v="0"/>
    <n v="0"/>
    <s v=""/>
    <s v="Risques de vols ou pillages"/>
    <n v="1"/>
    <n v="0"/>
    <n v="0"/>
    <n v="0"/>
    <n v="0"/>
    <n v="0"/>
    <n v="0"/>
    <n v="0"/>
    <s v=""/>
    <s v="Oui"/>
    <s v=""/>
    <s v="Nourriture"/>
    <n v="1"/>
    <n v="0"/>
    <n v="0"/>
    <n v="0"/>
    <s v=""/>
    <s v=""/>
    <s v=""/>
    <s v=""/>
    <s v=""/>
    <s v=""/>
    <s v=""/>
    <s v=""/>
    <s v=""/>
    <s v=""/>
    <s v=""/>
    <s v=""/>
    <s v=""/>
    <s v=""/>
    <s v=""/>
    <s v=""/>
    <s v=""/>
    <s v=""/>
    <s v=""/>
    <s v=""/>
    <s v=""/>
    <s v=""/>
    <s v=""/>
    <x v="0"/>
    <s v=""/>
  </r>
  <r>
    <s v=""/>
    <s v="Oui"/>
    <s v="Vols ou pillages"/>
    <n v="1"/>
    <n v="0"/>
    <n v="0"/>
    <n v="0"/>
    <n v="0"/>
    <n v="0"/>
    <s v=""/>
    <s v="Risques de vols ou pillages"/>
    <n v="1"/>
    <n v="0"/>
    <n v="0"/>
    <n v="0"/>
    <n v="0"/>
    <n v="0"/>
    <n v="0"/>
    <n v="0"/>
    <s v=""/>
    <s v="Oui"/>
    <s v=""/>
    <s v="Nourriture"/>
    <n v="1"/>
    <n v="0"/>
    <n v="0"/>
    <n v="0"/>
    <s v=""/>
    <s v=""/>
    <s v=""/>
    <s v=""/>
    <s v=""/>
    <s v=""/>
    <s v=""/>
    <s v=""/>
    <s v=""/>
    <s v=""/>
    <s v=""/>
    <s v=""/>
    <s v=""/>
    <s v=""/>
    <s v=""/>
    <s v=""/>
    <s v=""/>
    <s v=""/>
    <s v=""/>
    <s v=""/>
    <s v=""/>
    <s v=""/>
    <s v=""/>
    <x v="0"/>
    <s v=""/>
  </r>
  <r>
    <s v=""/>
    <s v=""/>
    <s v=""/>
    <s v=""/>
    <s v=""/>
    <s v=""/>
    <s v=""/>
    <s v=""/>
    <s v=""/>
    <s v=""/>
    <s v=""/>
    <s v=""/>
    <s v=""/>
    <s v=""/>
    <s v=""/>
    <s v=""/>
    <s v=""/>
    <s v=""/>
    <s v=""/>
    <s v=""/>
    <s v=""/>
    <s v=""/>
    <s v=""/>
    <s v=""/>
    <s v=""/>
    <s v=""/>
    <s v=""/>
    <s v="Oui"/>
    <s v="Non, je ne vais jamais chercher de l'eau"/>
    <s v=""/>
    <s v=""/>
    <s v=""/>
    <s v=""/>
    <s v=""/>
    <s v=""/>
    <s v=""/>
    <s v=""/>
    <s v=""/>
    <s v=""/>
    <s v=""/>
    <s v=""/>
    <s v=""/>
    <s v=""/>
    <s v=""/>
    <s v=""/>
    <s v=""/>
    <s v=""/>
    <s v=""/>
    <s v=""/>
    <s v=""/>
    <x v="0"/>
    <s v=""/>
  </r>
  <r>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Moins de 15 min au total"/>
    <s v="petit bidon de 1 gallon (3,78 L)"/>
    <s v="1gal"/>
    <s v="bidon ki vo 1 galon (3,78L)"/>
    <s v=""/>
    <s v=""/>
    <s v=""/>
    <s v=""/>
    <s v=""/>
    <n v="0"/>
    <n v="0"/>
    <s v=""/>
    <s v="NA"/>
    <s v="Non"/>
    <x v="2"/>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50"/>
    <n v="10"/>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25"/>
    <n v="25"/>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n v="12"/>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75"/>
    <n v="15"/>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25"/>
    <n v="25"/>
    <s v=""/>
    <s v="NA"/>
    <s v="Oui"/>
    <x v="0"/>
    <s v="Oui"/>
  </r>
  <r>
    <s v=""/>
    <s v="Oui"/>
    <s v="Affrontements ou violences"/>
    <n v="0"/>
    <n v="1"/>
    <n v="0"/>
    <n v="0"/>
    <n v="0"/>
    <n v="0"/>
    <s v=""/>
    <s v="Risques de vols ou pillages"/>
    <n v="1"/>
    <n v="0"/>
    <n v="0"/>
    <n v="0"/>
    <n v="0"/>
    <n v="0"/>
    <n v="0"/>
    <n v="0"/>
    <s v=""/>
    <s v="Oui"/>
    <s v=""/>
    <s v="Nourriture"/>
    <n v="1"/>
    <n v="0"/>
    <n v="0"/>
    <n v="0"/>
    <s v=""/>
    <s v=""/>
    <s v=""/>
    <s v=""/>
    <s v=""/>
    <s v=""/>
    <s v=""/>
    <s v=""/>
    <s v=""/>
    <s v=""/>
    <s v=""/>
    <s v=""/>
    <s v=""/>
    <s v=""/>
    <s v=""/>
    <s v=""/>
    <s v=""/>
    <s v=""/>
    <s v=""/>
    <s v=""/>
    <s v=""/>
    <s v=""/>
    <s v=""/>
    <x v="0"/>
    <s v=""/>
  </r>
  <r>
    <s v=""/>
    <s v="Oui"/>
    <s v="Vols ou pillages Affrontements ou violences"/>
    <n v="1"/>
    <n v="1"/>
    <n v="0"/>
    <n v="0"/>
    <n v="0"/>
    <n v="0"/>
    <s v=""/>
    <s v="Risques de vols ou pillages"/>
    <n v="1"/>
    <n v="0"/>
    <n v="0"/>
    <n v="0"/>
    <n v="0"/>
    <n v="0"/>
    <n v="0"/>
    <n v="0"/>
    <s v=""/>
    <s v="Oui"/>
    <s v=""/>
    <s v="Nourriture"/>
    <n v="1"/>
    <n v="0"/>
    <n v="0"/>
    <n v="0"/>
    <s v=""/>
    <s v=""/>
    <s v=""/>
    <s v=""/>
    <s v=""/>
    <s v=""/>
    <s v=""/>
    <s v=""/>
    <s v=""/>
    <s v=""/>
    <s v=""/>
    <s v=""/>
    <s v=""/>
    <s v=""/>
    <s v=""/>
    <s v=""/>
    <s v=""/>
    <s v=""/>
    <s v=""/>
    <s v=""/>
    <s v=""/>
    <s v=""/>
    <s v=""/>
    <x v="0"/>
    <s v=""/>
  </r>
  <r>
    <s v=""/>
    <s v="Oui"/>
    <s v="Affrontements ou violences"/>
    <n v="0"/>
    <n v="1"/>
    <n v="0"/>
    <n v="0"/>
    <n v="0"/>
    <n v="0"/>
    <s v=""/>
    <s v="Risques de vols ou pillages"/>
    <n v="1"/>
    <n v="0"/>
    <n v="0"/>
    <n v="0"/>
    <n v="0"/>
    <n v="0"/>
    <n v="0"/>
    <n v="0"/>
    <s v=""/>
    <s v="Oui"/>
    <s v=""/>
    <s v="Produits d'hygiène et assainissement"/>
    <n v="0"/>
    <n v="1"/>
    <n v="0"/>
    <n v="0"/>
    <s v=""/>
    <s v=""/>
    <s v=""/>
    <s v=""/>
    <s v=""/>
    <s v=""/>
    <s v=""/>
    <s v=""/>
    <s v=""/>
    <s v=""/>
    <s v=""/>
    <s v=""/>
    <s v=""/>
    <s v=""/>
    <s v=""/>
    <s v=""/>
    <s v=""/>
    <s v=""/>
    <s v=""/>
    <s v=""/>
    <s v=""/>
    <s v=""/>
    <s v=""/>
    <x v="0"/>
    <s v=""/>
  </r>
  <r>
    <s v=""/>
    <s v="Oui"/>
    <s v="Affrontements ou violences"/>
    <n v="0"/>
    <n v="1"/>
    <n v="0"/>
    <n v="0"/>
    <n v="0"/>
    <n v="0"/>
    <s v=""/>
    <s v="Risques de vols ou pillages"/>
    <n v="1"/>
    <n v="0"/>
    <n v="0"/>
    <n v="0"/>
    <n v="0"/>
    <n v="0"/>
    <n v="0"/>
    <n v="0"/>
    <s v=""/>
    <s v="Oui"/>
    <s v=""/>
    <s v="Nourriture"/>
    <n v="1"/>
    <n v="0"/>
    <n v="0"/>
    <n v="0"/>
    <s v=""/>
    <s v=""/>
    <s v=""/>
    <s v=""/>
    <s v=""/>
    <s v=""/>
    <s v=""/>
    <s v=""/>
    <s v=""/>
    <s v=""/>
    <s v=""/>
    <s v=""/>
    <s v=""/>
    <s v=""/>
    <s v=""/>
    <s v=""/>
    <s v=""/>
    <s v=""/>
    <s v=""/>
    <s v=""/>
    <s v=""/>
    <s v=""/>
    <s v=""/>
    <x v="0"/>
    <s v=""/>
  </r>
  <r>
    <s v=""/>
    <s v="Oui"/>
    <s v="Affrontements ou violences"/>
    <n v="0"/>
    <n v="1"/>
    <n v="0"/>
    <n v="0"/>
    <n v="0"/>
    <n v="0"/>
    <s v=""/>
    <s v="Risques de vols ou pillages"/>
    <n v="1"/>
    <n v="0"/>
    <n v="0"/>
    <n v="0"/>
    <n v="0"/>
    <n v="0"/>
    <n v="0"/>
    <n v="0"/>
    <s v=""/>
    <s v="Oui"/>
    <s v=""/>
    <s v="Nourriture"/>
    <n v="1"/>
    <n v="0"/>
    <n v="0"/>
    <n v="0"/>
    <s v=""/>
    <s v=""/>
    <s v=""/>
    <s v=""/>
    <s v=""/>
    <s v=""/>
    <s v=""/>
    <s v=""/>
    <s v=""/>
    <s v=""/>
    <s v=""/>
    <s v=""/>
    <s v=""/>
    <s v=""/>
    <s v=""/>
    <s v=""/>
    <s v=""/>
    <s v=""/>
    <s v=""/>
    <s v=""/>
    <s v=""/>
    <s v=""/>
    <s v=""/>
    <x v="0"/>
    <s v=""/>
  </r>
  <r>
    <s v=""/>
    <s v="Oui"/>
    <s v="Vols ou pillages"/>
    <n v="1"/>
    <n v="0"/>
    <n v="0"/>
    <n v="0"/>
    <n v="0"/>
    <n v="0"/>
    <s v=""/>
    <s v="Risques de vols ou pillages"/>
    <n v="1"/>
    <n v="0"/>
    <n v="0"/>
    <n v="0"/>
    <n v="0"/>
    <n v="0"/>
    <n v="0"/>
    <n v="0"/>
    <s v=""/>
    <s v="Oui"/>
    <s v=""/>
    <s v="Produits d'hygiène et assainissement"/>
    <n v="0"/>
    <n v="1"/>
    <n v="0"/>
    <n v="0"/>
    <s v=""/>
    <s v=""/>
    <s v=""/>
    <s v=""/>
    <s v=""/>
    <s v=""/>
    <s v=""/>
    <s v=""/>
    <s v=""/>
    <s v=""/>
    <s v=""/>
    <s v=""/>
    <s v=""/>
    <s v=""/>
    <s v=""/>
    <s v=""/>
    <s v=""/>
    <s v=""/>
    <s v=""/>
    <s v=""/>
    <s v=""/>
    <s v=""/>
    <s v=""/>
    <x v="0"/>
    <s v=""/>
  </r>
  <r>
    <s v=""/>
    <s v="Oui"/>
    <s v="Affrontements ou violences"/>
    <n v="0"/>
    <n v="1"/>
    <n v="0"/>
    <n v="0"/>
    <n v="0"/>
    <n v="0"/>
    <s v=""/>
    <s v="Risques de vols ou pillages"/>
    <n v="1"/>
    <n v="0"/>
    <n v="0"/>
    <n v="0"/>
    <n v="0"/>
    <n v="0"/>
    <n v="0"/>
    <n v="0"/>
    <s v=""/>
    <s v="Oui"/>
    <s v=""/>
    <s v="Produits d'hygiène et assainissement"/>
    <n v="0"/>
    <n v="1"/>
    <n v="0"/>
    <n v="0"/>
    <s v=""/>
    <s v=""/>
    <s v=""/>
    <s v=""/>
    <s v=""/>
    <s v=""/>
    <s v=""/>
    <s v=""/>
    <s v=""/>
    <s v=""/>
    <s v=""/>
    <s v=""/>
    <s v=""/>
    <s v=""/>
    <s v=""/>
    <s v=""/>
    <s v=""/>
    <s v=""/>
    <s v=""/>
    <s v=""/>
    <s v=""/>
    <s v=""/>
    <s v=""/>
    <x v="0"/>
    <s v=""/>
  </r>
  <r>
    <s v=""/>
    <s v="Oui"/>
    <s v="Manifestations"/>
    <n v="0"/>
    <n v="0"/>
    <n v="1"/>
    <n v="0"/>
    <n v="0"/>
    <n v="0"/>
    <s v=""/>
    <s v="Augmentation des prix"/>
    <n v="0"/>
    <n v="0"/>
    <n v="1"/>
    <n v="0"/>
    <n v="0"/>
    <n v="0"/>
    <n v="0"/>
    <n v="0"/>
    <s v=""/>
    <s v="Oui"/>
    <s v=""/>
    <s v="Produits d'hygiène et assainissement"/>
    <n v="0"/>
    <n v="1"/>
    <n v="0"/>
    <n v="0"/>
    <s v=""/>
    <s v=""/>
    <s v=""/>
    <s v=""/>
    <s v=""/>
    <s v=""/>
    <s v=""/>
    <s v=""/>
    <s v=""/>
    <s v=""/>
    <s v=""/>
    <s v=""/>
    <s v=""/>
    <s v=""/>
    <s v=""/>
    <s v=""/>
    <s v=""/>
    <s v=""/>
    <s v=""/>
    <s v=""/>
    <s v=""/>
    <s v=""/>
    <s v=""/>
    <x v="0"/>
    <s v=""/>
  </r>
  <r>
    <s v=""/>
    <s v="Oui"/>
    <s v="Manifestations"/>
    <n v="0"/>
    <n v="0"/>
    <n v="1"/>
    <n v="0"/>
    <n v="0"/>
    <n v="0"/>
    <s v=""/>
    <s v="Augmentation des prix"/>
    <n v="0"/>
    <n v="0"/>
    <n v="1"/>
    <n v="0"/>
    <n v="0"/>
    <n v="0"/>
    <n v="0"/>
    <n v="0"/>
    <s v=""/>
    <s v="Oui"/>
    <s v=""/>
    <s v="Produits d'hygiène et assainissement"/>
    <n v="0"/>
    <n v="1"/>
    <n v="0"/>
    <n v="0"/>
    <s v=""/>
    <s v=""/>
    <s v=""/>
    <s v=""/>
    <s v=""/>
    <s v=""/>
    <s v=""/>
    <s v=""/>
    <s v=""/>
    <s v=""/>
    <s v=""/>
    <s v=""/>
    <s v=""/>
    <s v=""/>
    <s v=""/>
    <s v=""/>
    <s v=""/>
    <s v=""/>
    <s v=""/>
    <s v=""/>
    <s v=""/>
    <s v=""/>
    <s v=""/>
    <x v="0"/>
    <s v=""/>
  </r>
  <r>
    <s v=""/>
    <s v="Oui"/>
    <s v="Vols ou pillages Manifestations"/>
    <n v="1"/>
    <n v="0"/>
    <n v="1"/>
    <n v="0"/>
    <n v="0"/>
    <n v="0"/>
    <s v=""/>
    <s v="Augmentation des prix Difficultés pour se réapprovisionner en marchandises"/>
    <n v="0"/>
    <n v="0"/>
    <n v="1"/>
    <n v="1"/>
    <n v="0"/>
    <n v="0"/>
    <n v="0"/>
    <n v="0"/>
    <s v=""/>
    <s v="Oui"/>
    <s v=""/>
    <s v="Produits d'hygiène et assainissement"/>
    <n v="0"/>
    <n v="1"/>
    <n v="0"/>
    <n v="0"/>
    <s v=""/>
    <s v=""/>
    <s v=""/>
    <s v=""/>
    <s v=""/>
    <s v=""/>
    <s v=""/>
    <s v=""/>
    <s v=""/>
    <s v=""/>
    <s v=""/>
    <s v=""/>
    <s v=""/>
    <s v=""/>
    <s v=""/>
    <s v=""/>
    <s v=""/>
    <s v=""/>
    <s v=""/>
    <s v=""/>
    <s v=""/>
    <s v=""/>
    <s v=""/>
    <x v="0"/>
    <s v=""/>
  </r>
  <r>
    <s v="Oui"/>
    <s v="Oui"/>
    <s v="Manifestations"/>
    <n v="0"/>
    <n v="0"/>
    <n v="1"/>
    <n v="0"/>
    <n v="0"/>
    <n v="0"/>
    <s v=""/>
    <s v="Augmentation des prix"/>
    <n v="0"/>
    <n v="0"/>
    <n v="1"/>
    <n v="0"/>
    <n v="0"/>
    <n v="0"/>
    <n v="0"/>
    <n v="0"/>
    <s v=""/>
    <s v="Oui"/>
    <s v=""/>
    <s v="Charbon de bois"/>
    <n v="0"/>
    <n v="0"/>
    <n v="1"/>
    <n v="0"/>
    <s v=""/>
    <s v=""/>
    <s v=""/>
    <s v=""/>
    <s v=""/>
    <s v=""/>
    <s v=""/>
    <s v=""/>
    <s v=""/>
    <s v=""/>
    <s v=""/>
    <s v=""/>
    <s v=""/>
    <s v=""/>
    <s v=""/>
    <s v=""/>
    <s v=""/>
    <s v=""/>
    <s v=""/>
    <s v=""/>
    <s v=""/>
    <s v=""/>
    <s v=""/>
    <x v="0"/>
    <s v=""/>
  </r>
  <r>
    <s v="Non"/>
    <s v="Oui"/>
    <s v="Manifestations Vols ou pillages"/>
    <n v="1"/>
    <n v="0"/>
    <n v="1"/>
    <n v="0"/>
    <n v="0"/>
    <n v="0"/>
    <s v=""/>
    <s v="Augmentation des prix"/>
    <n v="0"/>
    <n v="0"/>
    <n v="1"/>
    <n v="0"/>
    <n v="0"/>
    <n v="0"/>
    <n v="0"/>
    <n v="0"/>
    <s v=""/>
    <s v="Oui"/>
    <s v=""/>
    <s v="Charbon de bois"/>
    <n v="0"/>
    <n v="0"/>
    <n v="1"/>
    <n v="0"/>
    <s v=""/>
    <s v=""/>
    <s v=""/>
    <s v=""/>
    <s v=""/>
    <s v=""/>
    <s v=""/>
    <s v=""/>
    <s v=""/>
    <s v=""/>
    <s v=""/>
    <s v=""/>
    <s v=""/>
    <s v=""/>
    <s v=""/>
    <s v=""/>
    <s v=""/>
    <s v=""/>
    <s v=""/>
    <s v=""/>
    <s v=""/>
    <s v=""/>
    <s v=""/>
    <x v="0"/>
    <s v=""/>
  </r>
  <r>
    <s v="Oui"/>
    <s v="Oui"/>
    <s v="Manifestations Vols ou pillages"/>
    <n v="1"/>
    <n v="0"/>
    <n v="1"/>
    <n v="0"/>
    <n v="0"/>
    <n v="0"/>
    <s v=""/>
    <s v="Augmentation des prix"/>
    <n v="0"/>
    <n v="0"/>
    <n v="1"/>
    <n v="0"/>
    <n v="0"/>
    <n v="0"/>
    <n v="0"/>
    <n v="0"/>
    <s v=""/>
    <s v="Oui"/>
    <s v=""/>
    <s v="Charbon de bois"/>
    <n v="0"/>
    <n v="0"/>
    <n v="1"/>
    <n v="0"/>
    <s v=""/>
    <s v=""/>
    <s v=""/>
    <s v=""/>
    <s v=""/>
    <s v=""/>
    <s v=""/>
    <s v=""/>
    <s v=""/>
    <s v=""/>
    <s v=""/>
    <s v=""/>
    <s v=""/>
    <s v=""/>
    <s v=""/>
    <s v=""/>
    <s v=""/>
    <s v=""/>
    <s v=""/>
    <s v=""/>
    <s v=""/>
    <s v=""/>
    <s v=""/>
    <x v="0"/>
    <s v=""/>
  </r>
  <r>
    <s v=""/>
    <s v="Oui"/>
    <s v="Vols ou pillages Manifestations Fermeture / Hibernation pour cause de troubles politiques"/>
    <n v="1"/>
    <n v="0"/>
    <n v="1"/>
    <n v="1"/>
    <n v="0"/>
    <n v="0"/>
    <s v=""/>
    <s v="Augmentation des prix"/>
    <n v="0"/>
    <n v="0"/>
    <n v="1"/>
    <n v="0"/>
    <n v="0"/>
    <n v="0"/>
    <n v="0"/>
    <n v="0"/>
    <s v=""/>
    <s v="Oui"/>
    <s v=""/>
    <s v="Nourriture"/>
    <n v="1"/>
    <n v="0"/>
    <n v="0"/>
    <n v="0"/>
    <s v=""/>
    <s v=""/>
    <s v=""/>
    <s v=""/>
    <s v=""/>
    <s v=""/>
    <s v=""/>
    <s v=""/>
    <s v=""/>
    <s v=""/>
    <s v=""/>
    <s v=""/>
    <s v=""/>
    <s v=""/>
    <s v=""/>
    <s v=""/>
    <s v=""/>
    <s v=""/>
    <s v=""/>
    <s v=""/>
    <s v=""/>
    <s v=""/>
    <s v=""/>
    <x v="0"/>
    <s v=""/>
  </r>
  <r>
    <s v=""/>
    <s v="Oui"/>
    <s v="Manifestations"/>
    <n v="0"/>
    <n v="0"/>
    <n v="1"/>
    <n v="0"/>
    <n v="0"/>
    <n v="0"/>
    <s v=""/>
    <s v="Augmentation des prix Difficultés pour se réapprovisionner en marchandises"/>
    <n v="0"/>
    <n v="0"/>
    <n v="1"/>
    <n v="1"/>
    <n v="0"/>
    <n v="0"/>
    <n v="0"/>
    <n v="0"/>
    <s v=""/>
    <s v="Oui"/>
    <s v=""/>
    <s v="Nourriture"/>
    <n v="1"/>
    <n v="0"/>
    <n v="0"/>
    <n v="0"/>
    <s v=""/>
    <s v=""/>
    <s v=""/>
    <s v=""/>
    <s v=""/>
    <s v=""/>
    <s v=""/>
    <s v=""/>
    <s v=""/>
    <s v=""/>
    <s v=""/>
    <s v=""/>
    <s v=""/>
    <s v=""/>
    <s v=""/>
    <s v=""/>
    <s v=""/>
    <s v=""/>
    <s v=""/>
    <s v=""/>
    <s v=""/>
    <s v=""/>
    <s v=""/>
    <x v="0"/>
    <s v=""/>
  </r>
  <r>
    <s v=""/>
    <s v="Non"/>
    <s v=""/>
    <s v=""/>
    <s v=""/>
    <s v=""/>
    <s v=""/>
    <s v=""/>
    <s v=""/>
    <s v=""/>
    <s v="Aucune préoccupation particulière"/>
    <n v="0"/>
    <n v="0"/>
    <n v="0"/>
    <n v="0"/>
    <n v="0"/>
    <n v="1"/>
    <n v="0"/>
    <n v="0"/>
    <s v=""/>
    <s v="Non"/>
    <s v=""/>
    <s v=""/>
    <s v=""/>
    <s v=""/>
    <s v=""/>
    <s v=""/>
    <s v=""/>
    <s v=""/>
    <s v=""/>
    <s v=""/>
    <s v=""/>
    <s v=""/>
    <s v=""/>
    <s v=""/>
    <s v=""/>
    <s v=""/>
    <s v=""/>
    <s v=""/>
    <s v=""/>
    <s v=""/>
    <s v=""/>
    <s v=""/>
    <s v=""/>
    <s v=""/>
    <s v=""/>
    <s v=""/>
    <s v=""/>
    <s v=""/>
    <s v=""/>
    <x v="0"/>
    <s v=""/>
  </r>
  <r>
    <s v="Oui"/>
    <s v="Oui"/>
    <s v="Manifestations"/>
    <n v="0"/>
    <n v="0"/>
    <n v="1"/>
    <n v="0"/>
    <n v="0"/>
    <n v="0"/>
    <s v=""/>
    <s v="Augmentation des prix"/>
    <n v="0"/>
    <n v="0"/>
    <n v="1"/>
    <n v="0"/>
    <n v="0"/>
    <n v="0"/>
    <n v="0"/>
    <n v="0"/>
    <s v=""/>
    <s v="Oui"/>
    <s v=""/>
    <s v=""/>
    <s v=""/>
    <s v=""/>
    <s v=""/>
    <s v=""/>
    <s v=""/>
    <s v=""/>
    <s v=""/>
    <s v=""/>
    <s v=""/>
    <s v=""/>
    <s v=""/>
    <s v=""/>
    <s v=""/>
    <s v=""/>
    <s v=""/>
    <s v=""/>
    <s v=""/>
    <s v=""/>
    <s v=""/>
    <s v=""/>
    <s v=""/>
    <s v=""/>
    <s v=""/>
    <s v=""/>
    <s v=""/>
    <s v=""/>
    <s v=""/>
    <x v="0"/>
    <s v=""/>
  </r>
  <r>
    <s v=""/>
    <s v=""/>
    <s v=""/>
    <s v=""/>
    <s v=""/>
    <s v=""/>
    <s v=""/>
    <s v=""/>
    <s v=""/>
    <s v=""/>
    <s v=""/>
    <s v=""/>
    <s v=""/>
    <s v=""/>
    <s v=""/>
    <s v=""/>
    <s v=""/>
    <s v=""/>
    <s v=""/>
    <s v=""/>
    <s v=""/>
    <s v=""/>
    <s v=""/>
    <s v=""/>
    <s v=""/>
    <s v=""/>
    <s v=""/>
    <s v="Oui"/>
    <s v="Oui, je vais parfois/souvent chercher l'eau"/>
    <s v="branchement chez un voisin"/>
    <s v=""/>
    <s v="voisin"/>
    <s v="kay yon vwazen"/>
    <s v="kay yon vwazen"/>
    <s v="C'est le moins cher"/>
    <s v=""/>
    <s v="Entre 15 min et 30 min au total"/>
    <s v="gros bidon de 5 gallons (18,9 L)"/>
    <s v="5gal"/>
    <s v="bidon ki vo 5 galon (18,9L)"/>
    <s v=""/>
    <s v=""/>
    <s v=""/>
    <s v=""/>
    <s v=""/>
    <n v="7"/>
    <n v="1.4"/>
    <s v=""/>
    <s v="NA"/>
    <s v="Non"/>
    <x v="2"/>
    <s v="Oui"/>
  </r>
  <r>
    <s v=""/>
    <s v=""/>
    <s v=""/>
    <s v=""/>
    <s v=""/>
    <s v=""/>
    <s v=""/>
    <s v=""/>
    <s v=""/>
    <s v=""/>
    <s v=""/>
    <s v=""/>
    <s v=""/>
    <s v=""/>
    <s v=""/>
    <s v=""/>
    <s v=""/>
    <s v=""/>
    <s v=""/>
    <s v=""/>
    <s v=""/>
    <s v=""/>
    <s v=""/>
    <s v=""/>
    <s v=""/>
    <s v=""/>
    <s v=""/>
    <s v="Oui"/>
    <s v="Non, je ne vais jamais chercher de l'eau"/>
    <s v=""/>
    <s v=""/>
    <s v=""/>
    <s v=""/>
    <s v=""/>
    <s v=""/>
    <s v=""/>
    <s v=""/>
    <s v=""/>
    <s v=""/>
    <s v=""/>
    <s v=""/>
    <s v=""/>
    <s v=""/>
    <s v=""/>
    <s v=""/>
    <s v=""/>
    <s v=""/>
    <s v=""/>
    <s v=""/>
    <s v=""/>
    <x v="0"/>
    <s v=""/>
  </r>
  <r>
    <s v=""/>
    <s v=""/>
    <s v=""/>
    <s v=""/>
    <s v=""/>
    <s v=""/>
    <s v=""/>
    <s v=""/>
    <s v=""/>
    <s v=""/>
    <s v=""/>
    <s v=""/>
    <s v=""/>
    <s v=""/>
    <s v=""/>
    <s v=""/>
    <s v=""/>
    <s v=""/>
    <s v=""/>
    <s v=""/>
    <s v=""/>
    <s v=""/>
    <s v=""/>
    <s v=""/>
    <s v=""/>
    <s v=""/>
    <s v=""/>
    <s v="Oui"/>
    <s v="Non, je ne vais jamais chercher de l'eau"/>
    <s v=""/>
    <s v=""/>
    <s v=""/>
    <s v=""/>
    <s v=""/>
    <s v=""/>
    <s v=""/>
    <s v=""/>
    <s v=""/>
    <s v=""/>
    <s v=""/>
    <s v=""/>
    <s v=""/>
    <s v=""/>
    <s v=""/>
    <s v=""/>
    <s v=""/>
    <s v=""/>
    <s v=""/>
    <s v=""/>
    <s v=""/>
    <x v="0"/>
    <s v=""/>
  </r>
  <r>
    <s v=""/>
    <s v="Oui"/>
    <s v="Manifestations"/>
    <n v="0"/>
    <n v="0"/>
    <n v="1"/>
    <n v="0"/>
    <n v="0"/>
    <n v="0"/>
    <s v=""/>
    <s v="Risques de vols ou pillages"/>
    <n v="1"/>
    <n v="0"/>
    <n v="0"/>
    <n v="0"/>
    <n v="0"/>
    <n v="0"/>
    <n v="0"/>
    <n v="0"/>
    <s v=""/>
    <s v="Oui"/>
    <s v=""/>
    <s v="Nourriture"/>
    <n v="1"/>
    <n v="0"/>
    <n v="0"/>
    <n v="0"/>
    <s v=""/>
    <s v=""/>
    <s v=""/>
    <s v=""/>
    <s v=""/>
    <s v=""/>
    <s v=""/>
    <s v=""/>
    <s v=""/>
    <s v=""/>
    <s v=""/>
    <s v=""/>
    <s v=""/>
    <s v=""/>
    <s v=""/>
    <s v=""/>
    <s v=""/>
    <s v=""/>
    <s v=""/>
    <s v=""/>
    <s v=""/>
    <s v=""/>
    <s v=""/>
    <x v="0"/>
    <s v=""/>
  </r>
  <r>
    <s v=""/>
    <s v="Non"/>
    <s v=""/>
    <s v=""/>
    <s v=""/>
    <s v=""/>
    <s v=""/>
    <s v=""/>
    <s v=""/>
    <s v=""/>
    <s v="Diminution du nombre de clients"/>
    <n v="0"/>
    <n v="1"/>
    <n v="0"/>
    <n v="0"/>
    <n v="0"/>
    <n v="0"/>
    <n v="0"/>
    <n v="0"/>
    <s v=""/>
    <s v="Non"/>
    <s v=""/>
    <s v=""/>
    <s v=""/>
    <s v=""/>
    <s v=""/>
    <s v=""/>
    <s v=""/>
    <s v=""/>
    <s v=""/>
    <s v=""/>
    <s v=""/>
    <s v=""/>
    <s v=""/>
    <s v=""/>
    <s v=""/>
    <s v=""/>
    <s v=""/>
    <s v=""/>
    <s v=""/>
    <s v=""/>
    <s v=""/>
    <s v=""/>
    <s v=""/>
    <s v=""/>
    <s v=""/>
    <s v=""/>
    <s v=""/>
    <s v=""/>
    <s v=""/>
    <x v="0"/>
    <s v=""/>
  </r>
  <r>
    <s v=""/>
    <s v="Non"/>
    <s v=""/>
    <s v=""/>
    <s v=""/>
    <s v=""/>
    <s v=""/>
    <s v=""/>
    <s v=""/>
    <s v=""/>
    <s v="Augmentation des prix Diminution du nombre de clients"/>
    <n v="0"/>
    <n v="1"/>
    <n v="1"/>
    <n v="0"/>
    <n v="0"/>
    <n v="0"/>
    <n v="0"/>
    <n v="0"/>
    <s v=""/>
    <s v="Oui"/>
    <s v=""/>
    <s v="Nourriture"/>
    <n v="1"/>
    <n v="0"/>
    <n v="0"/>
    <n v="0"/>
    <s v=""/>
    <s v=""/>
    <s v=""/>
    <s v=""/>
    <s v=""/>
    <s v=""/>
    <s v=""/>
    <s v=""/>
    <s v=""/>
    <s v=""/>
    <s v=""/>
    <s v=""/>
    <s v=""/>
    <s v=""/>
    <s v=""/>
    <s v=""/>
    <s v=""/>
    <s v=""/>
    <s v=""/>
    <s v=""/>
    <s v=""/>
    <s v=""/>
    <s v=""/>
    <x v="0"/>
    <s v=""/>
  </r>
  <r>
    <s v=""/>
    <s v="Je ne sais pas, je ne souhaite pas répondre"/>
    <s v=""/>
    <s v=""/>
    <s v=""/>
    <s v=""/>
    <s v=""/>
    <s v=""/>
    <s v=""/>
    <s v=""/>
    <s v="Difficultés pour se réapprovisionner en marchandises"/>
    <n v="0"/>
    <n v="0"/>
    <n v="0"/>
    <n v="1"/>
    <n v="0"/>
    <n v="0"/>
    <n v="0"/>
    <n v="0"/>
    <s v=""/>
    <s v="Oui"/>
    <s v=""/>
    <s v="Nourriture"/>
    <n v="1"/>
    <n v="0"/>
    <n v="0"/>
    <n v="0"/>
    <s v=""/>
    <s v=""/>
    <s v=""/>
    <s v=""/>
    <s v=""/>
    <s v=""/>
    <s v=""/>
    <s v=""/>
    <s v=""/>
    <s v=""/>
    <s v=""/>
    <s v=""/>
    <s v=""/>
    <s v=""/>
    <s v=""/>
    <s v=""/>
    <s v=""/>
    <s v=""/>
    <s v=""/>
    <s v=""/>
    <s v=""/>
    <s v=""/>
    <s v=""/>
    <x v="0"/>
    <s v=""/>
  </r>
  <r>
    <s v=""/>
    <s v="Oui"/>
    <s v="Affrontements ou violences"/>
    <n v="0"/>
    <n v="1"/>
    <n v="0"/>
    <n v="0"/>
    <n v="0"/>
    <n v="0"/>
    <s v=""/>
    <s v="Augmentation des prix Difficultés pour se réapprovisionner en marchandises"/>
    <n v="0"/>
    <n v="0"/>
    <n v="1"/>
    <n v="1"/>
    <n v="0"/>
    <n v="0"/>
    <n v="0"/>
    <n v="0"/>
    <s v=""/>
    <s v="Oui"/>
    <s v=""/>
    <s v="Nourriture"/>
    <n v="1"/>
    <n v="0"/>
    <n v="0"/>
    <n v="0"/>
    <s v=""/>
    <s v=""/>
    <s v=""/>
    <s v=""/>
    <s v=""/>
    <s v=""/>
    <s v=""/>
    <s v=""/>
    <s v=""/>
    <s v=""/>
    <s v=""/>
    <s v=""/>
    <s v=""/>
    <s v=""/>
    <s v=""/>
    <s v=""/>
    <s v=""/>
    <s v=""/>
    <s v=""/>
    <s v=""/>
    <s v=""/>
    <s v=""/>
    <s v=""/>
    <x v="0"/>
    <s v=""/>
  </r>
  <r>
    <s v=""/>
    <s v="Oui"/>
    <s v="Autre"/>
    <n v="0"/>
    <n v="0"/>
    <n v="0"/>
    <n v="0"/>
    <n v="0"/>
    <n v="1"/>
    <s v="Yo te mete dife nan yon pati nan mache a. Anpil pwodwi te brile nan dife sa a."/>
    <s v="Diminution du nombre de clients Augmentation des prix Difficultés pour se réapprovisionner en marchandises"/>
    <n v="0"/>
    <n v="1"/>
    <n v="1"/>
    <n v="1"/>
    <n v="0"/>
    <n v="0"/>
    <n v="0"/>
    <n v="0"/>
    <s v=""/>
    <s v="Oui"/>
    <s v=""/>
    <s v="Produits d'hygiène et assainissement"/>
    <n v="0"/>
    <n v="1"/>
    <n v="0"/>
    <n v="0"/>
    <s v=""/>
    <s v=""/>
    <s v=""/>
    <s v=""/>
    <s v=""/>
    <s v=""/>
    <s v=""/>
    <s v=""/>
    <s v=""/>
    <s v=""/>
    <s v=""/>
    <s v=""/>
    <s v=""/>
    <s v=""/>
    <s v=""/>
    <s v=""/>
    <s v=""/>
    <s v=""/>
    <s v=""/>
    <s v=""/>
    <s v=""/>
    <s v=""/>
    <s v=""/>
    <x v="0"/>
    <s v=""/>
  </r>
  <r>
    <s v=""/>
    <s v=""/>
    <s v=""/>
    <s v=""/>
    <s v=""/>
    <s v=""/>
    <s v=""/>
    <s v=""/>
    <s v=""/>
    <s v=""/>
    <s v=""/>
    <s v=""/>
    <s v=""/>
    <s v=""/>
    <s v=""/>
    <s v=""/>
    <s v=""/>
    <s v=""/>
    <s v=""/>
    <s v=""/>
    <s v=""/>
    <s v=""/>
    <s v=""/>
    <s v=""/>
    <s v=""/>
    <s v=""/>
    <s v=""/>
    <s v="Oui"/>
    <s v="Oui, je vais parfois/souvent chercher l'eau"/>
    <s v="boutique ou kiosque privé"/>
    <s v=""/>
    <s v="boutique"/>
    <s v="boutik / kiòs priwe"/>
    <s v="boutik / kiòs priwe"/>
    <s v="Les autres points d'eau ne sont pas fonctionnels"/>
    <s v=""/>
    <s v="Moins de 15 min au total"/>
    <s v="gros bidon de 5 gallons (18,9 L)"/>
    <s v="5gal"/>
    <s v="bidon ki vo 5 galon (18,9L)"/>
    <s v=""/>
    <s v=""/>
    <s v=""/>
    <s v=""/>
    <s v=""/>
    <n v="5"/>
    <n v="1"/>
    <s v=""/>
    <s v="NA"/>
    <s v="Non"/>
    <x v="2"/>
    <s v="Oui"/>
  </r>
  <r>
    <s v=""/>
    <s v=""/>
    <s v=""/>
    <s v=""/>
    <s v=""/>
    <s v=""/>
    <s v=""/>
    <s v=""/>
    <s v=""/>
    <s v=""/>
    <s v=""/>
    <s v=""/>
    <s v=""/>
    <s v=""/>
    <s v=""/>
    <s v=""/>
    <s v=""/>
    <s v=""/>
    <s v=""/>
    <s v=""/>
    <s v=""/>
    <s v=""/>
    <s v=""/>
    <s v=""/>
    <s v=""/>
    <s v=""/>
    <s v=""/>
    <s v="Oui"/>
    <s v="Oui, je vais parfois/souvent chercher l'eau"/>
    <s v="branchement chez un voisin"/>
    <s v=""/>
    <s v="voisin"/>
    <s v="kay yon vwazen"/>
    <s v="kay yon vwazen"/>
    <s v="Il n'y a pas d'autres options dans ma zone"/>
    <s v=""/>
    <s v="Moins de 15 min au total"/>
    <s v="gros bidon de 5 gallons (18,9 L)"/>
    <s v="5gal"/>
    <s v="bidon ki vo 5 galon (18,9L)"/>
    <s v=""/>
    <s v=""/>
    <s v=""/>
    <s v=""/>
    <s v=""/>
    <n v="5"/>
    <n v="1"/>
    <s v=""/>
    <s v="NA"/>
    <s v="Non"/>
    <x v="3"/>
    <s v="Non"/>
  </r>
  <r>
    <s v="Oui"/>
    <s v="Je ne sais pas, je ne souhaite pas répondre"/>
    <s v=""/>
    <s v=""/>
    <s v=""/>
    <s v=""/>
    <s v=""/>
    <s v=""/>
    <s v=""/>
    <s v=""/>
    <s v="Difficultés pour se réapprovisionner en marchandises"/>
    <n v="0"/>
    <n v="0"/>
    <n v="0"/>
    <n v="1"/>
    <n v="0"/>
    <n v="0"/>
    <n v="0"/>
    <n v="0"/>
    <s v=""/>
    <s v="Oui"/>
    <s v=""/>
    <s v="Charbon de bois"/>
    <n v="0"/>
    <n v="0"/>
    <n v="1"/>
    <n v="0"/>
    <s v=""/>
    <s v=""/>
    <s v=""/>
    <s v=""/>
    <s v=""/>
    <s v=""/>
    <s v=""/>
    <s v=""/>
    <s v=""/>
    <s v=""/>
    <s v=""/>
    <s v=""/>
    <s v=""/>
    <s v=""/>
    <s v=""/>
    <s v=""/>
    <s v=""/>
    <s v=""/>
    <s v=""/>
    <s v=""/>
    <s v=""/>
    <s v=""/>
    <s v=""/>
    <x v="0"/>
    <s v=""/>
  </r>
  <r>
    <s v="Oui"/>
    <s v="Oui"/>
    <s v="Vols ou pillages Manifestations"/>
    <n v="1"/>
    <n v="0"/>
    <n v="1"/>
    <n v="0"/>
    <n v="0"/>
    <n v="0"/>
    <s v=""/>
    <s v="Difficultés pour se réapprovisionner en marchandises"/>
    <n v="0"/>
    <n v="0"/>
    <n v="0"/>
    <n v="1"/>
    <n v="0"/>
    <n v="0"/>
    <n v="0"/>
    <n v="0"/>
    <s v=""/>
    <s v="Oui"/>
    <s v=""/>
    <s v="Charbon de bois"/>
    <n v="0"/>
    <n v="0"/>
    <n v="1"/>
    <n v="0"/>
    <s v=""/>
    <s v=""/>
    <s v=""/>
    <s v=""/>
    <s v=""/>
    <s v=""/>
    <s v=""/>
    <s v=""/>
    <s v=""/>
    <s v=""/>
    <s v=""/>
    <s v=""/>
    <s v=""/>
    <s v=""/>
    <s v=""/>
    <s v=""/>
    <s v=""/>
    <s v=""/>
    <s v=""/>
    <s v=""/>
    <s v=""/>
    <s v=""/>
    <s v=""/>
    <x v="0"/>
    <s v=""/>
  </r>
  <r>
    <s v=""/>
    <s v="Non"/>
    <s v=""/>
    <s v=""/>
    <s v=""/>
    <s v=""/>
    <s v=""/>
    <s v=""/>
    <s v=""/>
    <s v=""/>
    <s v="Risques de vols ou pillages"/>
    <n v="1"/>
    <n v="0"/>
    <n v="0"/>
    <n v="0"/>
    <n v="0"/>
    <n v="0"/>
    <n v="0"/>
    <n v="0"/>
    <s v=""/>
    <s v="Je ne sais pas, je ne souhaite pas répondre"/>
    <s v=""/>
    <s v=""/>
    <s v=""/>
    <s v=""/>
    <s v=""/>
    <s v=""/>
    <s v=""/>
    <s v=""/>
    <s v=""/>
    <s v=""/>
    <s v=""/>
    <s v=""/>
    <s v=""/>
    <s v=""/>
    <s v=""/>
    <s v=""/>
    <s v=""/>
    <s v=""/>
    <s v=""/>
    <s v=""/>
    <s v=""/>
    <s v=""/>
    <s v=""/>
    <s v=""/>
    <s v=""/>
    <s v=""/>
    <s v=""/>
    <s v=""/>
    <s v=""/>
    <x v="0"/>
    <s v=""/>
  </r>
  <r>
    <s v=""/>
    <s v="Oui"/>
    <s v="Autre"/>
    <n v="0"/>
    <n v="0"/>
    <n v="0"/>
    <n v="0"/>
    <n v="0"/>
    <n v="1"/>
    <s v="Te gen dife ki te brile kek pwodwi nan mache a"/>
    <s v="Diminution du nombre de clients Augmentation des prix"/>
    <n v="0"/>
    <n v="1"/>
    <n v="1"/>
    <n v="0"/>
    <n v="0"/>
    <n v="0"/>
    <n v="0"/>
    <n v="0"/>
    <s v=""/>
    <s v="Oui"/>
    <s v=""/>
    <s v="Produits d'hygiène et assainissement"/>
    <n v="0"/>
    <n v="1"/>
    <n v="0"/>
    <n v="0"/>
    <s v=""/>
    <s v=""/>
    <s v=""/>
    <s v=""/>
    <s v=""/>
    <s v=""/>
    <s v=""/>
    <s v=""/>
    <s v=""/>
    <s v=""/>
    <s v=""/>
    <s v=""/>
    <s v=""/>
    <s v=""/>
    <s v=""/>
    <s v=""/>
    <s v=""/>
    <s v=""/>
    <s v=""/>
    <s v=""/>
    <s v=""/>
    <s v=""/>
    <s v=""/>
    <x v="0"/>
    <s v=""/>
  </r>
  <r>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Entre 15 min et 30 min au total"/>
    <s v="gros bidon de 5 gallons (18,9 L)"/>
    <s v="5gal"/>
    <s v="bidon ki vo 5 galon (18,9L)"/>
    <s v=""/>
    <s v=""/>
    <s v=""/>
    <s v=""/>
    <s v=""/>
    <n v="5"/>
    <n v="1"/>
    <s v=""/>
    <s v="NA"/>
    <s v="Non"/>
    <x v="2"/>
    <s v="Oui"/>
  </r>
  <r>
    <s v=""/>
    <s v=""/>
    <s v=""/>
    <s v=""/>
    <s v=""/>
    <s v=""/>
    <s v=""/>
    <s v=""/>
    <s v=""/>
    <s v=""/>
    <s v=""/>
    <s v=""/>
    <s v=""/>
    <s v=""/>
    <s v=""/>
    <s v=""/>
    <s v=""/>
    <s v=""/>
    <s v=""/>
    <s v=""/>
    <s v=""/>
    <s v=""/>
    <s v=""/>
    <s v=""/>
    <s v=""/>
    <s v=""/>
    <s v=""/>
    <s v="Oui"/>
    <s v="Oui, je vais parfois/souvent chercher l'eau"/>
    <s v="branchement chez un voisin"/>
    <s v=""/>
    <s v="voisin"/>
    <s v="kay yon vwazen"/>
    <s v="kay yon vwazen"/>
    <s v="Il n'y a pas d'autres options dans ma zone"/>
    <s v=""/>
    <s v="Moins de 15 min au total"/>
    <s v="gros bidon de 5 gallons (18,9 L)"/>
    <s v="5gal"/>
    <s v="bidon ki vo 5 galon (18,9L)"/>
    <s v=""/>
    <s v=""/>
    <s v=""/>
    <s v=""/>
    <s v=""/>
    <n v="5"/>
    <n v="1"/>
    <s v=""/>
    <s v="NA"/>
    <s v="Non"/>
    <x v="2"/>
    <s v="Oui"/>
  </r>
  <r>
    <s v="Oui"/>
    <s v="Je ne sais pas, je ne souhaite pas répondre"/>
    <s v=""/>
    <s v=""/>
    <s v=""/>
    <s v=""/>
    <s v=""/>
    <s v=""/>
    <s v=""/>
    <s v=""/>
    <s v="Augmentation des prix"/>
    <n v="0"/>
    <n v="0"/>
    <n v="1"/>
    <n v="0"/>
    <n v="0"/>
    <n v="0"/>
    <n v="0"/>
    <n v="0"/>
    <s v=""/>
    <s v="Oui"/>
    <s v=""/>
    <s v="Charbon de bois"/>
    <n v="0"/>
    <n v="0"/>
    <n v="1"/>
    <n v="0"/>
    <s v=""/>
    <s v=""/>
    <s v=""/>
    <s v=""/>
    <s v=""/>
    <s v=""/>
    <s v=""/>
    <s v=""/>
    <s v=""/>
    <s v=""/>
    <s v=""/>
    <s v=""/>
    <s v=""/>
    <s v=""/>
    <s v=""/>
    <s v=""/>
    <s v=""/>
    <s v=""/>
    <s v=""/>
    <s v=""/>
    <s v=""/>
    <s v=""/>
    <s v=""/>
    <x v="0"/>
    <s v=""/>
  </r>
  <r>
    <s v=""/>
    <s v="Oui"/>
    <s v="Affrontements ou violences"/>
    <n v="0"/>
    <n v="1"/>
    <n v="0"/>
    <n v="0"/>
    <n v="0"/>
    <n v="0"/>
    <s v=""/>
    <s v="Difficultés pour se réapprovisionner en marchandises"/>
    <n v="0"/>
    <n v="0"/>
    <n v="0"/>
    <n v="1"/>
    <n v="0"/>
    <n v="0"/>
    <n v="0"/>
    <n v="0"/>
    <s v=""/>
    <s v="Oui"/>
    <s v=""/>
    <s v="Produits d'hygiène et assainissement"/>
    <n v="0"/>
    <n v="1"/>
    <n v="0"/>
    <n v="0"/>
    <s v=""/>
    <s v=""/>
    <s v=""/>
    <s v=""/>
    <s v=""/>
    <s v=""/>
    <s v=""/>
    <s v=""/>
    <s v=""/>
    <s v=""/>
    <s v=""/>
    <s v=""/>
    <s v=""/>
    <s v=""/>
    <s v=""/>
    <s v=""/>
    <s v=""/>
    <s v=""/>
    <s v=""/>
    <s v=""/>
    <s v=""/>
    <s v=""/>
    <s v=""/>
    <x v="0"/>
    <s v=""/>
  </r>
  <r>
    <s v="Non"/>
    <s v="Non"/>
    <s v=""/>
    <s v=""/>
    <s v=""/>
    <s v=""/>
    <s v=""/>
    <s v=""/>
    <s v=""/>
    <s v=""/>
    <s v="Risques d'être exposé à la violence"/>
    <n v="0"/>
    <n v="0"/>
    <n v="0"/>
    <n v="0"/>
    <n v="1"/>
    <n v="0"/>
    <n v="0"/>
    <n v="0"/>
    <s v=""/>
    <s v="Oui"/>
    <s v=""/>
    <s v="Charbon de bois"/>
    <n v="0"/>
    <n v="0"/>
    <n v="1"/>
    <n v="0"/>
    <s v=""/>
    <s v=""/>
    <s v=""/>
    <s v=""/>
    <s v=""/>
    <s v=""/>
    <s v=""/>
    <s v=""/>
    <s v=""/>
    <s v=""/>
    <s v=""/>
    <s v=""/>
    <s v=""/>
    <s v=""/>
    <s v=""/>
    <s v=""/>
    <s v=""/>
    <s v=""/>
    <s v=""/>
    <s v=""/>
    <s v=""/>
    <s v=""/>
    <s v=""/>
    <x v="0"/>
    <s v=""/>
  </r>
  <r>
    <s v=""/>
    <s v="Non"/>
    <s v=""/>
    <s v=""/>
    <s v=""/>
    <s v=""/>
    <s v=""/>
    <s v=""/>
    <s v=""/>
    <s v=""/>
    <s v="Difficultés pour se réapprovisionner en marchandises Augmentation des prix"/>
    <n v="0"/>
    <n v="0"/>
    <n v="1"/>
    <n v="1"/>
    <n v="0"/>
    <n v="0"/>
    <n v="0"/>
    <n v="0"/>
    <s v=""/>
    <s v="Oui"/>
    <s v=""/>
    <s v="Nourriture"/>
    <n v="1"/>
    <n v="0"/>
    <n v="0"/>
    <n v="0"/>
    <s v=""/>
    <s v=""/>
    <s v=""/>
    <s v=""/>
    <s v=""/>
    <s v=""/>
    <s v=""/>
    <s v=""/>
    <s v=""/>
    <s v=""/>
    <s v=""/>
    <s v=""/>
    <s v=""/>
    <s v=""/>
    <s v=""/>
    <s v=""/>
    <s v=""/>
    <s v=""/>
    <s v=""/>
    <s v=""/>
    <s v=""/>
    <s v=""/>
    <s v=""/>
    <x v="0"/>
    <s v=""/>
  </r>
  <r>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petit bidon de 1 gallon (3,78 L)"/>
    <s v="1gal"/>
    <s v="bidon ki vo 1 galon (3,78L)"/>
    <s v=""/>
    <s v=""/>
    <s v=""/>
    <s v=""/>
    <s v=""/>
    <n v="0"/>
    <n v="0"/>
    <s v=""/>
    <s v="NA"/>
    <s v="Oui"/>
    <x v="0"/>
    <s v="Oui"/>
  </r>
  <r>
    <s v="Non"/>
    <s v="Non"/>
    <s v=""/>
    <s v=""/>
    <s v=""/>
    <s v=""/>
    <s v=""/>
    <s v=""/>
    <s v=""/>
    <s v=""/>
    <s v="Risques d'être exposé à la violence"/>
    <n v="0"/>
    <n v="0"/>
    <n v="0"/>
    <n v="0"/>
    <n v="1"/>
    <n v="0"/>
    <n v="0"/>
    <n v="0"/>
    <s v=""/>
    <s v="Oui"/>
    <s v=""/>
    <s v="Charbon de bois"/>
    <n v="0"/>
    <n v="0"/>
    <n v="1"/>
    <n v="0"/>
    <s v=""/>
    <s v=""/>
    <s v=""/>
    <s v=""/>
    <s v=""/>
    <s v=""/>
    <s v=""/>
    <s v=""/>
    <s v=""/>
    <s v=""/>
    <s v=""/>
    <s v=""/>
    <s v=""/>
    <s v=""/>
    <s v=""/>
    <s v=""/>
    <s v=""/>
    <s v=""/>
    <s v=""/>
    <s v=""/>
    <s v=""/>
    <s v=""/>
    <s v=""/>
    <x v="0"/>
    <s v=""/>
  </r>
  <r>
    <s v=""/>
    <s v="Non"/>
    <s v=""/>
    <s v=""/>
    <s v=""/>
    <s v=""/>
    <s v=""/>
    <s v=""/>
    <s v=""/>
    <s v=""/>
    <s v="Risques de vols ou pillages"/>
    <n v="1"/>
    <n v="0"/>
    <n v="0"/>
    <n v="0"/>
    <n v="0"/>
    <n v="0"/>
    <n v="0"/>
    <n v="0"/>
    <s v=""/>
    <s v="Oui"/>
    <s v=""/>
    <s v="Produits d'hygiène et assainissement"/>
    <n v="0"/>
    <n v="1"/>
    <n v="0"/>
    <n v="0"/>
    <s v=""/>
    <s v=""/>
    <s v=""/>
    <s v=""/>
    <s v=""/>
    <s v=""/>
    <s v=""/>
    <s v=""/>
    <s v=""/>
    <s v=""/>
    <s v=""/>
    <s v=""/>
    <s v=""/>
    <s v=""/>
    <s v=""/>
    <s v=""/>
    <s v=""/>
    <s v=""/>
    <s v=""/>
    <s v=""/>
    <s v=""/>
    <s v=""/>
    <s v=""/>
    <x v="0"/>
    <s v=""/>
  </r>
  <r>
    <s v=""/>
    <s v="Oui"/>
    <s v="Vols ou pillages"/>
    <n v="1"/>
    <n v="0"/>
    <n v="0"/>
    <n v="0"/>
    <n v="0"/>
    <n v="0"/>
    <s v=""/>
    <s v="Aucune préoccupation particulière"/>
    <n v="0"/>
    <n v="0"/>
    <n v="0"/>
    <n v="0"/>
    <n v="0"/>
    <n v="1"/>
    <n v="0"/>
    <n v="0"/>
    <s v=""/>
    <s v="Non"/>
    <s v=""/>
    <s v=""/>
    <s v=""/>
    <s v=""/>
    <s v=""/>
    <s v=""/>
    <s v=""/>
    <s v=""/>
    <s v=""/>
    <s v=""/>
    <s v=""/>
    <s v=""/>
    <s v=""/>
    <s v=""/>
    <s v=""/>
    <s v=""/>
    <s v=""/>
    <s v=""/>
    <s v=""/>
    <s v=""/>
    <s v=""/>
    <s v=""/>
    <s v=""/>
    <s v=""/>
    <s v=""/>
    <s v=""/>
    <s v=""/>
    <s v=""/>
    <s v=""/>
    <x v="0"/>
    <s v=""/>
  </r>
  <r>
    <s v=""/>
    <s v="Non"/>
    <s v=""/>
    <s v=""/>
    <s v=""/>
    <s v=""/>
    <s v=""/>
    <s v=""/>
    <s v=""/>
    <s v=""/>
    <s v="Aucune préoccupation particulière"/>
    <n v="0"/>
    <n v="0"/>
    <n v="0"/>
    <n v="0"/>
    <n v="0"/>
    <n v="1"/>
    <n v="0"/>
    <n v="0"/>
    <s v=""/>
    <s v="Non"/>
    <s v=""/>
    <s v=""/>
    <s v=""/>
    <s v=""/>
    <s v=""/>
    <s v=""/>
    <s v=""/>
    <s v=""/>
    <s v=""/>
    <s v=""/>
    <s v=""/>
    <s v=""/>
    <s v=""/>
    <s v=""/>
    <s v=""/>
    <s v=""/>
    <s v=""/>
    <s v=""/>
    <s v=""/>
    <s v=""/>
    <s v=""/>
    <s v=""/>
    <s v=""/>
    <s v=""/>
    <s v=""/>
    <s v=""/>
    <s v=""/>
    <s v=""/>
    <s v=""/>
    <x v="0"/>
    <s v=""/>
  </r>
  <r>
    <s v=""/>
    <s v="Non"/>
    <s v=""/>
    <s v=""/>
    <s v=""/>
    <s v=""/>
    <s v=""/>
    <s v=""/>
    <s v=""/>
    <s v=""/>
    <s v="Risques de vols ou pillages Augmentation des prix"/>
    <n v="1"/>
    <n v="0"/>
    <n v="1"/>
    <n v="0"/>
    <n v="0"/>
    <n v="0"/>
    <n v="0"/>
    <n v="0"/>
    <s v=""/>
    <s v="Oui"/>
    <s v=""/>
    <s v="Produits d'hygiène et assainissement"/>
    <n v="0"/>
    <n v="1"/>
    <n v="0"/>
    <n v="0"/>
    <s v=""/>
    <s v=""/>
    <s v=""/>
    <s v=""/>
    <s v=""/>
    <s v=""/>
    <s v=""/>
    <s v=""/>
    <s v=""/>
    <s v=""/>
    <s v=""/>
    <s v=""/>
    <s v=""/>
    <s v=""/>
    <s v=""/>
    <s v=""/>
    <s v=""/>
    <s v=""/>
    <s v=""/>
    <s v=""/>
    <s v=""/>
    <s v=""/>
    <s v=""/>
    <x v="0"/>
    <s v=""/>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40"/>
    <n v="8"/>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50"/>
    <n v="10"/>
    <s v=""/>
    <s v="NA"/>
    <s v="Je ne sais pas, je ne souhaite pas répondre"/>
    <x v="0"/>
    <s v="Oui"/>
  </r>
  <r>
    <s v=""/>
    <s v=""/>
    <s v=""/>
    <s v=""/>
    <s v=""/>
    <s v=""/>
    <s v=""/>
    <s v=""/>
    <s v=""/>
    <s v=""/>
    <s v=""/>
    <s v=""/>
    <s v=""/>
    <s v=""/>
    <s v=""/>
    <s v=""/>
    <s v=""/>
    <s v=""/>
    <s v=""/>
    <s v=""/>
    <s v=""/>
    <s v=""/>
    <s v=""/>
    <s v=""/>
    <s v=""/>
    <s v=""/>
    <s v=""/>
    <s v="Oui"/>
    <s v="Oui, je vais parfois/souvent chercher l'eau"/>
    <s v="boutique ou kiosque privé"/>
    <s v=""/>
    <s v="boutique"/>
    <s v="boutik / kiòs priwe"/>
    <s v="boutik / kiòs priwe"/>
    <s v="Autre"/>
    <s v="Pou pwoteje w kont vye maladi"/>
    <s v="Moins de 15 min au total"/>
    <s v="petit bidon de 1 gallon (3,78 L)"/>
    <s v="1gal"/>
    <s v="bidon ki vo 1 galon (3,78L)"/>
    <s v=""/>
    <s v=""/>
    <s v=""/>
    <s v=""/>
    <s v=""/>
    <n v="10"/>
    <n v="10"/>
    <s v=""/>
    <s v="NA"/>
    <s v="Je ne sais pas, je ne souhaite pas répondre"/>
    <x v="0"/>
    <s v="Oui"/>
  </r>
  <r>
    <s v="Oui"/>
    <s v="Non"/>
    <s v=""/>
    <s v=""/>
    <s v=""/>
    <s v=""/>
    <s v=""/>
    <s v=""/>
    <s v=""/>
    <s v=""/>
    <s v="Autre"/>
    <n v="0"/>
    <n v="0"/>
    <n v="0"/>
    <n v="0"/>
    <n v="0"/>
    <n v="0"/>
    <n v="1"/>
    <n v="0"/>
    <s v="Pè pou kout poud sorcellerie"/>
    <s v="Oui"/>
    <s v=""/>
    <s v="Charbon de bois"/>
    <n v="0"/>
    <n v="0"/>
    <n v="1"/>
    <n v="0"/>
    <s v=""/>
    <s v=""/>
    <s v=""/>
    <s v=""/>
    <s v=""/>
    <s v=""/>
    <s v=""/>
    <s v=""/>
    <s v=""/>
    <s v=""/>
    <s v=""/>
    <s v=""/>
    <s v=""/>
    <s v=""/>
    <s v=""/>
    <s v=""/>
    <s v=""/>
    <s v=""/>
    <s v=""/>
    <s v=""/>
    <s v=""/>
    <s v=""/>
    <s v=""/>
    <x v="0"/>
    <s v=""/>
  </r>
  <r>
    <s v="Oui"/>
    <s v="Non"/>
    <s v=""/>
    <s v=""/>
    <s v=""/>
    <s v=""/>
    <s v=""/>
    <s v=""/>
    <s v=""/>
    <s v=""/>
    <s v="Aucune préoccupation particulière"/>
    <n v="0"/>
    <n v="0"/>
    <n v="0"/>
    <n v="0"/>
    <n v="0"/>
    <n v="1"/>
    <n v="0"/>
    <n v="0"/>
    <s v=""/>
    <s v="Oui"/>
    <s v=""/>
    <s v="Charbon de bois"/>
    <n v="0"/>
    <n v="0"/>
    <n v="1"/>
    <n v="0"/>
    <s v=""/>
    <s v=""/>
    <s v=""/>
    <s v=""/>
    <s v=""/>
    <s v=""/>
    <s v=""/>
    <s v=""/>
    <s v=""/>
    <s v=""/>
    <s v=""/>
    <s v=""/>
    <s v=""/>
    <s v=""/>
    <s v=""/>
    <s v=""/>
    <s v=""/>
    <s v=""/>
    <s v=""/>
    <s v=""/>
    <s v=""/>
    <s v=""/>
    <s v=""/>
    <x v="0"/>
    <s v=""/>
  </r>
  <r>
    <s v="Oui"/>
    <s v="Non"/>
    <s v=""/>
    <s v=""/>
    <s v=""/>
    <s v=""/>
    <s v=""/>
    <s v=""/>
    <s v=""/>
    <s v=""/>
    <s v="Risques d'être exposé à la violence"/>
    <n v="0"/>
    <n v="0"/>
    <n v="0"/>
    <n v="0"/>
    <n v="1"/>
    <n v="0"/>
    <n v="0"/>
    <n v="0"/>
    <s v=""/>
    <s v="Oui"/>
    <s v=""/>
    <s v="Charbon de bois"/>
    <n v="0"/>
    <n v="0"/>
    <n v="1"/>
    <n v="0"/>
    <s v=""/>
    <s v=""/>
    <s v=""/>
    <s v=""/>
    <s v=""/>
    <s v=""/>
    <s v=""/>
    <s v=""/>
    <s v=""/>
    <s v=""/>
    <s v=""/>
    <s v=""/>
    <s v=""/>
    <s v=""/>
    <s v=""/>
    <s v=""/>
    <s v=""/>
    <s v=""/>
    <s v=""/>
    <s v=""/>
    <s v=""/>
    <s v=""/>
    <s v=""/>
    <x v="0"/>
    <s v=""/>
  </r>
  <r>
    <s v="Oui"/>
    <s v="Je ne sais pas, je ne souhaite pas répondre"/>
    <s v=""/>
    <s v=""/>
    <s v=""/>
    <s v=""/>
    <s v=""/>
    <s v=""/>
    <s v=""/>
    <s v=""/>
    <s v="Aucune préoccupation particulière"/>
    <n v="0"/>
    <n v="0"/>
    <n v="0"/>
    <n v="0"/>
    <n v="0"/>
    <n v="1"/>
    <n v="0"/>
    <n v="0"/>
    <s v=""/>
    <s v="Oui"/>
    <s v=""/>
    <s v="Charbon de bois"/>
    <n v="0"/>
    <n v="0"/>
    <n v="1"/>
    <n v="0"/>
    <s v=""/>
    <s v=""/>
    <s v=""/>
    <s v=""/>
    <s v=""/>
    <s v=""/>
    <s v=""/>
    <s v=""/>
    <s v=""/>
    <s v=""/>
    <s v=""/>
    <s v=""/>
    <s v=""/>
    <s v=""/>
    <s v=""/>
    <s v=""/>
    <s v=""/>
    <s v=""/>
    <s v=""/>
    <s v=""/>
    <s v=""/>
    <s v=""/>
    <s v=""/>
    <x v="0"/>
    <s v=""/>
  </r>
  <r>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Autres (précisez)"/>
    <s v="autre"/>
    <s v="lòt ( bay presizyon )"/>
    <s v=""/>
    <s v="Gallon"/>
    <s v="gallon"/>
    <s v="Galon"/>
    <n v="3"/>
    <s v=""/>
    <s v="NA"/>
    <n v="15"/>
    <n v="5"/>
    <s v="Je ne sais pas, je ne souhaite pas répondre"/>
    <x v="0"/>
    <s v="Oui"/>
  </r>
  <r>
    <s v=""/>
    <s v="Non"/>
    <s v=""/>
    <s v=""/>
    <s v=""/>
    <s v=""/>
    <s v=""/>
    <s v=""/>
    <s v=""/>
    <s v=""/>
    <s v="Aucune préoccupation particulière"/>
    <n v="0"/>
    <n v="0"/>
    <n v="0"/>
    <n v="0"/>
    <n v="0"/>
    <n v="1"/>
    <n v="0"/>
    <n v="0"/>
    <s v=""/>
    <s v="Oui"/>
    <s v=""/>
    <s v="Nourriture"/>
    <n v="1"/>
    <n v="0"/>
    <n v="0"/>
    <n v="0"/>
    <s v=""/>
    <s v=""/>
    <s v=""/>
    <s v=""/>
    <s v=""/>
    <s v=""/>
    <s v=""/>
    <s v=""/>
    <s v=""/>
    <s v=""/>
    <s v=""/>
    <s v=""/>
    <s v=""/>
    <s v=""/>
    <s v=""/>
    <s v=""/>
    <s v=""/>
    <s v=""/>
    <s v=""/>
    <s v=""/>
    <s v=""/>
    <s v=""/>
    <s v=""/>
    <x v="0"/>
    <s v=""/>
  </r>
  <r>
    <s v=""/>
    <s v="Non"/>
    <s v=""/>
    <s v=""/>
    <s v=""/>
    <s v=""/>
    <s v=""/>
    <s v=""/>
    <s v=""/>
    <s v=""/>
    <s v="Aucune préoccupation particulière"/>
    <n v="0"/>
    <n v="0"/>
    <n v="0"/>
    <n v="0"/>
    <n v="0"/>
    <n v="1"/>
    <n v="0"/>
    <n v="0"/>
    <s v=""/>
    <s v="Oui"/>
    <s v=""/>
    <s v="Nourriture"/>
    <n v="1"/>
    <n v="0"/>
    <n v="0"/>
    <n v="0"/>
    <s v=""/>
    <s v=""/>
    <s v=""/>
    <s v=""/>
    <s v=""/>
    <s v=""/>
    <s v=""/>
    <s v=""/>
    <s v=""/>
    <s v=""/>
    <s v=""/>
    <s v=""/>
    <s v=""/>
    <s v=""/>
    <s v=""/>
    <s v=""/>
    <s v=""/>
    <s v=""/>
    <s v=""/>
    <s v=""/>
    <s v=""/>
    <s v=""/>
    <s v=""/>
    <x v="0"/>
    <s v=""/>
  </r>
  <r>
    <s v=""/>
    <s v="Non"/>
    <s v=""/>
    <s v=""/>
    <s v=""/>
    <s v=""/>
    <s v=""/>
    <s v=""/>
    <s v=""/>
    <s v=""/>
    <s v="Aucune préoccupation particulière"/>
    <n v="0"/>
    <n v="0"/>
    <n v="0"/>
    <n v="0"/>
    <n v="0"/>
    <n v="1"/>
    <n v="0"/>
    <n v="0"/>
    <s v=""/>
    <s v="Oui"/>
    <s v=""/>
    <s v="Nourriture"/>
    <n v="1"/>
    <n v="0"/>
    <n v="0"/>
    <n v="0"/>
    <s v=""/>
    <s v=""/>
    <s v=""/>
    <s v=""/>
    <s v=""/>
    <s v=""/>
    <s v=""/>
    <s v=""/>
    <s v=""/>
    <s v=""/>
    <s v=""/>
    <s v=""/>
    <s v=""/>
    <s v=""/>
    <s v=""/>
    <s v=""/>
    <s v=""/>
    <s v=""/>
    <s v=""/>
    <s v=""/>
    <s v=""/>
    <s v=""/>
    <s v=""/>
    <x v="0"/>
    <s v=""/>
  </r>
  <r>
    <s v=""/>
    <s v="Non"/>
    <s v=""/>
    <s v=""/>
    <s v=""/>
    <s v=""/>
    <s v=""/>
    <s v=""/>
    <s v=""/>
    <s v=""/>
    <s v="Aucune préoccupation particulière"/>
    <n v="0"/>
    <n v="0"/>
    <n v="0"/>
    <n v="0"/>
    <n v="0"/>
    <n v="1"/>
    <n v="0"/>
    <n v="0"/>
    <s v=""/>
    <s v="Oui"/>
    <s v=""/>
    <s v="Nourriture"/>
    <n v="1"/>
    <n v="0"/>
    <n v="0"/>
    <n v="0"/>
    <s v=""/>
    <s v=""/>
    <s v=""/>
    <s v=""/>
    <s v=""/>
    <s v=""/>
    <s v=""/>
    <s v=""/>
    <s v=""/>
    <s v=""/>
    <s v=""/>
    <s v=""/>
    <s v=""/>
    <s v=""/>
    <s v=""/>
    <s v=""/>
    <s v=""/>
    <s v=""/>
    <s v=""/>
    <s v=""/>
    <s v=""/>
    <s v=""/>
    <s v=""/>
    <x v="0"/>
    <s v=""/>
  </r>
  <r>
    <s v=""/>
    <s v="Non"/>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x v="0"/>
    <s v=""/>
  </r>
  <r>
    <s v=""/>
    <s v=""/>
    <s v=""/>
    <s v=""/>
    <s v=""/>
    <s v=""/>
    <s v=""/>
    <s v=""/>
    <s v=""/>
    <s v=""/>
    <s v=""/>
    <s v=""/>
    <s v=""/>
    <s v=""/>
    <s v=""/>
    <s v=""/>
    <s v=""/>
    <s v=""/>
    <s v=""/>
    <s v=""/>
    <s v=""/>
    <s v=""/>
    <s v=""/>
    <s v=""/>
    <s v=""/>
    <s v=""/>
    <s v=""/>
    <s v="Oui"/>
    <s v="Oui, je vais parfois/souvent chercher l'eau"/>
    <s v="source aménagée (borne fontaine, pompe, etc.)"/>
    <s v=""/>
    <s v="source"/>
    <s v="source aménagée (borne fontaine, pompe, etc.)"/>
    <s v="source aménagée (borne fontaine, pompe, etc.)"/>
    <s v="L'eau est de meilleure qualité"/>
    <s v=""/>
    <s v="Moins de 15 min au total"/>
    <s v="petit bidon de 1 gallon (3,78 L)"/>
    <s v="1gal"/>
    <s v="petit bidon de 1 gallon (3,78 L)"/>
    <s v=""/>
    <s v=""/>
    <s v=""/>
    <s v=""/>
    <s v=""/>
    <n v="15"/>
    <n v="15"/>
    <s v=""/>
    <s v="NA"/>
    <s v="Oui"/>
    <x v="0"/>
    <s v="Non"/>
  </r>
  <r>
    <s v="Non"/>
    <s v="Non"/>
    <s v=""/>
    <s v=""/>
    <s v=""/>
    <s v=""/>
    <s v=""/>
    <s v=""/>
    <s v=""/>
    <s v=""/>
    <s v="Diminution du nombre de clients Augmentation des prix Autre"/>
    <n v="0"/>
    <n v="1"/>
    <n v="1"/>
    <n v="0"/>
    <n v="0"/>
    <n v="0"/>
    <n v="1"/>
    <n v="0"/>
    <s v="Crédits"/>
    <s v="Non"/>
    <s v=""/>
    <s v=""/>
    <s v=""/>
    <s v=""/>
    <s v=""/>
    <s v=""/>
    <s v=""/>
    <s v=""/>
    <s v=""/>
    <s v=""/>
    <s v=""/>
    <s v=""/>
    <s v=""/>
    <s v=""/>
    <s v=""/>
    <s v=""/>
    <s v=""/>
    <s v=""/>
    <s v=""/>
    <s v=""/>
    <s v=""/>
    <s v=""/>
    <s v=""/>
    <s v=""/>
    <s v=""/>
    <s v=""/>
    <s v=""/>
    <s v=""/>
    <s v=""/>
    <x v="0"/>
    <s v=""/>
  </r>
  <r>
    <s v=""/>
    <s v=""/>
    <s v=""/>
    <s v=""/>
    <s v=""/>
    <s v=""/>
    <s v=""/>
    <s v=""/>
    <s v=""/>
    <s v=""/>
    <s v=""/>
    <s v=""/>
    <s v=""/>
    <s v=""/>
    <s v=""/>
    <s v=""/>
    <s v=""/>
    <s v=""/>
    <s v=""/>
    <s v=""/>
    <s v=""/>
    <s v=""/>
    <s v=""/>
    <s v=""/>
    <s v=""/>
    <s v=""/>
    <s v=""/>
    <s v="Oui"/>
    <s v="Oui, je vais parfois/souvent chercher l'eau"/>
    <s v="source aménagée (borne fontaine, pompe, etc.)"/>
    <s v=""/>
    <s v="source"/>
    <s v="source aménagée (borne fontaine, pompe, etc.)"/>
    <s v="source aménagée (borne fontaine, pompe, etc.)"/>
    <s v="L'eau est de meilleure qualité"/>
    <s v=""/>
    <s v="Moins de 15 min au total"/>
    <s v="gros bidon de 5 gallons (18,9 L)"/>
    <s v="5gal"/>
    <s v="gros bidon de 5 gallons (18,9 L)"/>
    <s v=""/>
    <s v=""/>
    <s v=""/>
    <s v=""/>
    <s v=""/>
    <n v="50"/>
    <n v="10"/>
    <s v=""/>
    <s v="NA"/>
    <s v="Oui"/>
    <x v="0"/>
    <s v="Non"/>
  </r>
  <r>
    <s v=""/>
    <s v=""/>
    <s v=""/>
    <s v=""/>
    <s v=""/>
    <s v=""/>
    <s v=""/>
    <s v=""/>
    <s v=""/>
    <s v=""/>
    <s v=""/>
    <s v=""/>
    <s v=""/>
    <s v=""/>
    <s v=""/>
    <s v=""/>
    <s v=""/>
    <s v=""/>
    <s v=""/>
    <s v=""/>
    <s v=""/>
    <s v=""/>
    <s v=""/>
    <s v=""/>
    <s v=""/>
    <s v=""/>
    <s v=""/>
    <s v="Oui"/>
    <s v="Oui, je vais parfois/souvent chercher l'eau"/>
    <s v="boutique ou kiosque privé"/>
    <s v=""/>
    <s v="boutique"/>
    <s v="boutique ou kiosque privé"/>
    <s v="boutique ou kiosque privé"/>
    <s v="C'est le moins cher"/>
    <s v=""/>
    <s v="Entre 15 min et 30 min au total"/>
    <s v="gros bidon de 5 gallons (18,9 L)"/>
    <s v="5gal"/>
    <s v="gros bidon de 5 gallons (18,9 L)"/>
    <s v=""/>
    <s v=""/>
    <s v=""/>
    <s v=""/>
    <s v=""/>
    <n v="75"/>
    <n v="15"/>
    <s v=""/>
    <s v="NA"/>
    <s v="Oui"/>
    <x v="0"/>
    <s v="Oui"/>
  </r>
  <r>
    <s v=""/>
    <s v="Non"/>
    <s v=""/>
    <s v=""/>
    <s v=""/>
    <s v=""/>
    <s v=""/>
    <s v=""/>
    <s v=""/>
    <s v=""/>
    <s v="Augmentation des prix Difficultés pour se réapprovisionner en marchandises"/>
    <n v="0"/>
    <n v="0"/>
    <n v="1"/>
    <n v="1"/>
    <n v="0"/>
    <n v="0"/>
    <n v="0"/>
    <n v="0"/>
    <s v=""/>
    <s v="Non"/>
    <s v=""/>
    <s v=""/>
    <s v=""/>
    <s v=""/>
    <s v=""/>
    <s v=""/>
    <s v=""/>
    <s v=""/>
    <s v=""/>
    <s v=""/>
    <s v=""/>
    <s v=""/>
    <s v=""/>
    <s v=""/>
    <s v=""/>
    <s v=""/>
    <s v=""/>
    <s v=""/>
    <s v=""/>
    <s v=""/>
    <s v=""/>
    <s v=""/>
    <s v=""/>
    <s v=""/>
    <s v=""/>
    <s v=""/>
    <s v=""/>
    <s v=""/>
    <s v=""/>
    <x v="0"/>
    <s v=""/>
  </r>
  <r>
    <s v=""/>
    <s v="Non"/>
    <s v=""/>
    <s v=""/>
    <s v=""/>
    <s v=""/>
    <s v=""/>
    <s v=""/>
    <s v=""/>
    <s v=""/>
    <s v="Augmentation des prix Difficultés pour se réapprovisionner en marchandises Diminution du nombre de clients"/>
    <n v="0"/>
    <n v="1"/>
    <n v="1"/>
    <n v="1"/>
    <n v="0"/>
    <n v="0"/>
    <n v="0"/>
    <n v="0"/>
    <s v=""/>
    <s v="Non"/>
    <s v=""/>
    <s v=""/>
    <s v=""/>
    <s v=""/>
    <s v=""/>
    <s v=""/>
    <s v=""/>
    <s v=""/>
    <s v=""/>
    <s v=""/>
    <s v=""/>
    <s v=""/>
    <s v=""/>
    <s v=""/>
    <s v=""/>
    <s v=""/>
    <s v=""/>
    <s v=""/>
    <s v=""/>
    <s v=""/>
    <s v=""/>
    <s v=""/>
    <s v=""/>
    <s v=""/>
    <s v=""/>
    <s v=""/>
    <s v=""/>
    <s v=""/>
    <s v=""/>
    <x v="0"/>
    <s v=""/>
  </r>
  <r>
    <s v=""/>
    <s v="Non"/>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x v="0"/>
    <s v=""/>
  </r>
  <r>
    <s v=""/>
    <s v="Non"/>
    <s v=""/>
    <s v=""/>
    <s v=""/>
    <s v=""/>
    <s v=""/>
    <s v=""/>
    <s v=""/>
    <s v=""/>
    <s v="Augmentation des prix"/>
    <n v="0"/>
    <n v="0"/>
    <n v="1"/>
    <n v="0"/>
    <n v="0"/>
    <n v="0"/>
    <n v="0"/>
    <n v="0"/>
    <s v=""/>
    <s v="Non"/>
    <s v=""/>
    <s v=""/>
    <s v=""/>
    <s v=""/>
    <s v=""/>
    <s v=""/>
    <s v=""/>
    <s v=""/>
    <s v=""/>
    <s v=""/>
    <s v=""/>
    <s v=""/>
    <s v=""/>
    <s v=""/>
    <s v=""/>
    <s v=""/>
    <s v=""/>
    <s v=""/>
    <s v=""/>
    <s v=""/>
    <s v=""/>
    <s v=""/>
    <s v=""/>
    <s v=""/>
    <s v=""/>
    <s v=""/>
    <s v=""/>
    <s v=""/>
    <s v=""/>
    <x v="0"/>
    <s v=""/>
  </r>
  <r>
    <s v=""/>
    <s v="Non"/>
    <s v=""/>
    <s v=""/>
    <s v=""/>
    <s v=""/>
    <s v=""/>
    <s v=""/>
    <s v=""/>
    <s v=""/>
    <s v="Difficultés pour se réapprovisionner en marchandises Augmentation des prix"/>
    <n v="0"/>
    <n v="0"/>
    <n v="1"/>
    <n v="1"/>
    <n v="0"/>
    <n v="0"/>
    <n v="0"/>
    <n v="0"/>
    <s v=""/>
    <s v="Non"/>
    <s v=""/>
    <s v=""/>
    <s v=""/>
    <s v=""/>
    <s v=""/>
    <s v=""/>
    <s v=""/>
    <s v=""/>
    <s v=""/>
    <s v=""/>
    <s v=""/>
    <s v=""/>
    <s v=""/>
    <s v=""/>
    <s v=""/>
    <s v=""/>
    <s v=""/>
    <s v=""/>
    <s v=""/>
    <s v=""/>
    <s v=""/>
    <s v=""/>
    <s v=""/>
    <s v=""/>
    <s v=""/>
    <s v=""/>
    <s v=""/>
    <s v=""/>
    <s v=""/>
    <x v="0"/>
    <s v=""/>
  </r>
  <r>
    <s v=""/>
    <s v="Non"/>
    <s v=""/>
    <s v=""/>
    <s v=""/>
    <s v=""/>
    <s v=""/>
    <s v=""/>
    <s v=""/>
    <s v=""/>
    <s v="Augmentation des prix"/>
    <n v="0"/>
    <n v="0"/>
    <n v="1"/>
    <n v="0"/>
    <n v="0"/>
    <n v="0"/>
    <n v="0"/>
    <n v="0"/>
    <s v=""/>
    <s v="Non"/>
    <s v=""/>
    <s v=""/>
    <s v=""/>
    <s v=""/>
    <s v=""/>
    <s v=""/>
    <s v=""/>
    <s v=""/>
    <s v=""/>
    <s v=""/>
    <s v=""/>
    <s v=""/>
    <s v=""/>
    <s v=""/>
    <s v=""/>
    <s v=""/>
    <s v=""/>
    <s v=""/>
    <s v=""/>
    <s v=""/>
    <s v=""/>
    <s v=""/>
    <s v=""/>
    <s v=""/>
    <s v=""/>
    <s v=""/>
    <s v=""/>
    <s v=""/>
    <s v=""/>
    <x v="0"/>
    <s v=""/>
  </r>
  <r>
    <s v=""/>
    <s v="Non"/>
    <s v=""/>
    <s v=""/>
    <s v=""/>
    <s v=""/>
    <s v=""/>
    <s v=""/>
    <s v=""/>
    <s v=""/>
    <s v="Augmentation des prix"/>
    <n v="0"/>
    <n v="0"/>
    <n v="1"/>
    <n v="0"/>
    <n v="0"/>
    <n v="0"/>
    <n v="0"/>
    <n v="0"/>
    <s v=""/>
    <s v="Non"/>
    <s v=""/>
    <s v=""/>
    <s v=""/>
    <s v=""/>
    <s v=""/>
    <s v=""/>
    <s v=""/>
    <s v=""/>
    <s v=""/>
    <s v=""/>
    <s v=""/>
    <s v=""/>
    <s v=""/>
    <s v=""/>
    <s v=""/>
    <s v=""/>
    <s v=""/>
    <s v=""/>
    <s v=""/>
    <s v=""/>
    <s v=""/>
    <s v=""/>
    <s v=""/>
    <s v=""/>
    <s v=""/>
    <s v=""/>
    <s v=""/>
    <s v=""/>
    <s v=""/>
    <x v="0"/>
    <s v=""/>
  </r>
  <r>
    <s v=""/>
    <s v="Non"/>
    <s v=""/>
    <s v=""/>
    <s v=""/>
    <s v=""/>
    <s v=""/>
    <s v=""/>
    <s v=""/>
    <s v=""/>
    <s v="Risques de vols ou pillages"/>
    <n v="1"/>
    <n v="0"/>
    <n v="0"/>
    <n v="0"/>
    <n v="0"/>
    <n v="0"/>
    <n v="0"/>
    <n v="0"/>
    <s v=""/>
    <s v="Non"/>
    <s v=""/>
    <s v=""/>
    <s v=""/>
    <s v=""/>
    <s v=""/>
    <s v=""/>
    <s v=""/>
    <s v=""/>
    <s v=""/>
    <s v=""/>
    <s v=""/>
    <s v=""/>
    <s v=""/>
    <s v=""/>
    <s v=""/>
    <s v=""/>
    <s v=""/>
    <s v=""/>
    <s v=""/>
    <s v=""/>
    <s v=""/>
    <s v=""/>
    <s v=""/>
    <s v=""/>
    <s v=""/>
    <s v=""/>
    <s v=""/>
    <s v=""/>
    <s v=""/>
    <x v="0"/>
    <s v=""/>
  </r>
  <r>
    <s v=""/>
    <s v="Non"/>
    <s v=""/>
    <s v=""/>
    <s v=""/>
    <s v=""/>
    <s v=""/>
    <s v=""/>
    <s v=""/>
    <s v=""/>
    <s v="Risques d'être exposé à la violence Risques de vols ou pillages"/>
    <n v="1"/>
    <n v="0"/>
    <n v="0"/>
    <n v="0"/>
    <n v="1"/>
    <n v="0"/>
    <n v="0"/>
    <n v="0"/>
    <s v=""/>
    <s v="Oui"/>
    <s v=""/>
    <s v=""/>
    <s v=""/>
    <s v=""/>
    <s v=""/>
    <s v=""/>
    <s v=""/>
    <s v=""/>
    <s v=""/>
    <s v=""/>
    <s v=""/>
    <s v=""/>
    <s v=""/>
    <s v=""/>
    <s v=""/>
    <s v=""/>
    <s v=""/>
    <s v=""/>
    <s v=""/>
    <s v=""/>
    <s v=""/>
    <s v=""/>
    <s v=""/>
    <s v=""/>
    <s v=""/>
    <s v=""/>
    <s v=""/>
    <s v=""/>
    <s v=""/>
    <x v="0"/>
    <s v=""/>
  </r>
  <r>
    <s v=""/>
    <s v="Non"/>
    <s v=""/>
    <s v=""/>
    <s v=""/>
    <s v=""/>
    <s v=""/>
    <s v=""/>
    <s v=""/>
    <s v=""/>
    <s v="Augmentation des prix Diminution du nombre de clients"/>
    <n v="0"/>
    <n v="1"/>
    <n v="1"/>
    <n v="0"/>
    <n v="0"/>
    <n v="0"/>
    <n v="0"/>
    <n v="0"/>
    <s v=""/>
    <s v="Oui"/>
    <s v=""/>
    <s v="Nourriture"/>
    <n v="1"/>
    <n v="0"/>
    <n v="0"/>
    <n v="0"/>
    <s v=""/>
    <s v=""/>
    <s v=""/>
    <s v=""/>
    <s v=""/>
    <s v=""/>
    <s v=""/>
    <s v=""/>
    <s v=""/>
    <s v=""/>
    <s v=""/>
    <s v=""/>
    <s v=""/>
    <s v=""/>
    <s v=""/>
    <s v=""/>
    <s v=""/>
    <s v=""/>
    <s v=""/>
    <s v=""/>
    <s v=""/>
    <s v=""/>
    <s v=""/>
    <x v="0"/>
    <s v=""/>
  </r>
  <r>
    <s v=""/>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x v="0"/>
    <s v=""/>
  </r>
  <r>
    <s v=""/>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x v="0"/>
    <s v=""/>
  </r>
  <r>
    <s v="Non"/>
    <s v="Non"/>
    <s v=""/>
    <s v=""/>
    <s v=""/>
    <s v=""/>
    <s v=""/>
    <s v=""/>
    <s v=""/>
    <s v=""/>
    <s v="Augmentation des prix"/>
    <n v="0"/>
    <n v="0"/>
    <n v="1"/>
    <n v="0"/>
    <n v="0"/>
    <n v="0"/>
    <n v="0"/>
    <n v="0"/>
    <s v=""/>
    <s v="Oui"/>
    <s v=""/>
    <s v="Charbon de bois"/>
    <n v="0"/>
    <n v="0"/>
    <n v="1"/>
    <n v="0"/>
    <s v=""/>
    <s v=""/>
    <s v=""/>
    <s v=""/>
    <s v=""/>
    <s v=""/>
    <s v=""/>
    <s v=""/>
    <s v=""/>
    <s v=""/>
    <s v=""/>
    <s v=""/>
    <s v=""/>
    <s v=""/>
    <s v=""/>
    <s v=""/>
    <s v=""/>
    <s v=""/>
    <s v=""/>
    <s v=""/>
    <s v=""/>
    <s v=""/>
    <s v=""/>
    <x v="0"/>
    <s v=""/>
  </r>
  <r>
    <s v=""/>
    <s v="Non"/>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x v="0"/>
    <s v=""/>
  </r>
  <r>
    <s v=""/>
    <s v="Non"/>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x v="0"/>
    <s v=""/>
  </r>
  <r>
    <s v=""/>
    <s v="Non"/>
    <s v=""/>
    <s v=""/>
    <s v=""/>
    <s v=""/>
    <s v=""/>
    <s v=""/>
    <s v=""/>
    <s v=""/>
    <s v="Augmentation des prix"/>
    <n v="0"/>
    <n v="0"/>
    <n v="1"/>
    <n v="0"/>
    <n v="0"/>
    <n v="0"/>
    <n v="0"/>
    <n v="0"/>
    <s v=""/>
    <s v="Non"/>
    <s v=""/>
    <s v=""/>
    <s v=""/>
    <s v=""/>
    <s v=""/>
    <s v=""/>
    <s v=""/>
    <s v=""/>
    <s v=""/>
    <s v=""/>
    <s v=""/>
    <s v=""/>
    <s v=""/>
    <s v=""/>
    <s v=""/>
    <s v=""/>
    <s v=""/>
    <s v=""/>
    <s v=""/>
    <s v=""/>
    <s v=""/>
    <s v=""/>
    <s v=""/>
    <s v=""/>
    <s v=""/>
    <s v=""/>
    <s v=""/>
    <s v=""/>
    <s v=""/>
    <x v="0"/>
    <s v=""/>
  </r>
  <r>
    <s v=""/>
    <s v="Non"/>
    <s v=""/>
    <s v=""/>
    <s v=""/>
    <s v=""/>
    <s v=""/>
    <s v=""/>
    <s v=""/>
    <s v=""/>
    <s v="Augmentation des prix"/>
    <n v="0"/>
    <n v="0"/>
    <n v="1"/>
    <n v="0"/>
    <n v="0"/>
    <n v="0"/>
    <n v="0"/>
    <n v="0"/>
    <s v=""/>
    <s v="Je ne sais pas, je ne souhaite pas répondre"/>
    <s v=""/>
    <s v=""/>
    <s v=""/>
    <s v=""/>
    <s v=""/>
    <s v=""/>
    <s v=""/>
    <s v=""/>
    <s v=""/>
    <s v=""/>
    <s v=""/>
    <s v=""/>
    <s v=""/>
    <s v=""/>
    <s v=""/>
    <s v=""/>
    <s v=""/>
    <s v=""/>
    <s v=""/>
    <s v=""/>
    <s v=""/>
    <s v=""/>
    <s v=""/>
    <s v=""/>
    <s v=""/>
    <s v=""/>
    <s v=""/>
    <s v=""/>
    <s v=""/>
    <x v="0"/>
    <s v=""/>
  </r>
  <r>
    <s v="Je ne sais pas, je ne souhaite pas répondre"/>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x v="0"/>
    <s v=""/>
  </r>
  <r>
    <s v=""/>
    <s v="Je ne sais pas, je ne souhaite pas répondre"/>
    <s v=""/>
    <s v=""/>
    <s v=""/>
    <s v=""/>
    <s v=""/>
    <s v=""/>
    <s v=""/>
    <s v=""/>
    <s v="Augmentation des prix"/>
    <n v="0"/>
    <n v="0"/>
    <n v="1"/>
    <n v="0"/>
    <n v="0"/>
    <n v="0"/>
    <n v="0"/>
    <n v="0"/>
    <s v=""/>
    <s v="Je ne sais pas, je ne souhaite pas répondre"/>
    <s v=""/>
    <s v=""/>
    <s v=""/>
    <s v=""/>
    <s v=""/>
    <s v=""/>
    <s v=""/>
    <s v=""/>
    <s v=""/>
    <s v=""/>
    <s v=""/>
    <s v=""/>
    <s v=""/>
    <s v=""/>
    <s v=""/>
    <s v=""/>
    <s v=""/>
    <s v=""/>
    <s v=""/>
    <s v=""/>
    <s v=""/>
    <s v=""/>
    <s v=""/>
    <s v=""/>
    <s v=""/>
    <s v=""/>
    <s v=""/>
    <s v=""/>
    <s v=""/>
    <x v="0"/>
    <s v=""/>
  </r>
  <r>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Les autres points d'eau ne sont pas fonctionnels"/>
    <s v=""/>
    <s v="Entre 30 min et 1h au total"/>
    <s v="gros bidon de 5 gallons (18,9 L)"/>
    <s v="5gal"/>
    <s v="bidon ki vo 5 galon (18,9L)"/>
    <s v=""/>
    <s v=""/>
    <s v=""/>
    <s v=""/>
    <s v=""/>
    <n v="20"/>
    <n v="4"/>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s autres points d'eau ne sont pas fonctionnels"/>
    <s v=""/>
    <s v="Moins de 15 min au total"/>
    <s v="gros bidon de 5 gallons (18,9 L)"/>
    <s v="5gal"/>
    <s v="bidon ki vo 5 galon (18,9L)"/>
    <s v=""/>
    <s v=""/>
    <s v=""/>
    <s v=""/>
    <s v=""/>
    <n v="50"/>
    <n v="10"/>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25"/>
    <n v="5"/>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25"/>
    <n v="5"/>
    <s v=""/>
    <s v="NA"/>
    <s v="Oui"/>
    <x v="0"/>
    <s v="Oui"/>
  </r>
  <r>
    <s v=""/>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x v="0"/>
    <s v=""/>
  </r>
  <r>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50"/>
    <n v="10"/>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50"/>
    <n v="10"/>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n v="10"/>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n v="10"/>
    <s v=""/>
    <s v="NA"/>
    <s v="Oui"/>
    <x v="0"/>
    <s v="Oui"/>
  </r>
  <r>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n v="12"/>
    <s v=""/>
    <s v="NA"/>
    <s v="Oui"/>
    <x v="0"/>
    <s v="Oui"/>
  </r>
</pivotCacheRecords>
</file>

<file path=xl/pivotCache/pivotCacheRecords13.xml><?xml version="1.0" encoding="utf-8"?>
<pivotCacheRecords xmlns="http://schemas.openxmlformats.org/spreadsheetml/2006/main" xmlns:r="http://schemas.openxmlformats.org/officeDocument/2006/relationships" count="106">
  <r>
    <x v="0"/>
  </r>
  <r>
    <x v="0"/>
  </r>
  <r>
    <x v="1"/>
  </r>
  <r>
    <x v="1"/>
  </r>
  <r>
    <x v="2"/>
  </r>
  <r>
    <x v="2"/>
  </r>
  <r>
    <x v="2"/>
  </r>
  <r>
    <x v="1"/>
  </r>
  <r>
    <x v="1"/>
  </r>
  <r>
    <x v="2"/>
  </r>
  <r>
    <x v="2"/>
  </r>
  <r>
    <x v="2"/>
  </r>
  <r>
    <x v="2"/>
  </r>
  <r>
    <x v="2"/>
  </r>
  <r>
    <x v="2"/>
  </r>
  <r>
    <x v="2"/>
  </r>
  <r>
    <x v="1"/>
  </r>
  <r>
    <x v="1"/>
  </r>
  <r>
    <x v="2"/>
  </r>
  <r>
    <x v="1"/>
  </r>
  <r>
    <x v="1"/>
  </r>
  <r>
    <x v="2"/>
  </r>
  <r>
    <x v="2"/>
  </r>
  <r>
    <x v="2"/>
  </r>
  <r>
    <x v="2"/>
  </r>
  <r>
    <x v="2"/>
  </r>
  <r>
    <x v="2"/>
  </r>
  <r>
    <x v="2"/>
  </r>
  <r>
    <x v="2"/>
  </r>
  <r>
    <x v="1"/>
  </r>
  <r>
    <x v="2"/>
  </r>
  <r>
    <x v="2"/>
  </r>
  <r>
    <x v="2"/>
  </r>
  <r>
    <x v="2"/>
  </r>
  <r>
    <x v="2"/>
  </r>
  <r>
    <x v="2"/>
  </r>
  <r>
    <x v="2"/>
  </r>
  <r>
    <x v="2"/>
  </r>
  <r>
    <x v="2"/>
  </r>
  <r>
    <x v="2"/>
  </r>
  <r>
    <x v="1"/>
  </r>
  <r>
    <x v="2"/>
  </r>
  <r>
    <x v="2"/>
  </r>
  <r>
    <x v="2"/>
  </r>
  <r>
    <x v="2"/>
  </r>
  <r>
    <x v="2"/>
  </r>
  <r>
    <x v="2"/>
  </r>
  <r>
    <x v="2"/>
  </r>
  <r>
    <x v="2"/>
  </r>
  <r>
    <x v="2"/>
  </r>
  <r>
    <x v="2"/>
  </r>
  <r>
    <x v="2"/>
  </r>
  <r>
    <x v="2"/>
  </r>
  <r>
    <x v="2"/>
  </r>
  <r>
    <x v="2"/>
  </r>
  <r>
    <x v="2"/>
  </r>
  <r>
    <x v="2"/>
  </r>
  <r>
    <x v="2"/>
  </r>
  <r>
    <x v="2"/>
  </r>
  <r>
    <x v="2"/>
  </r>
  <r>
    <x v="2"/>
  </r>
  <r>
    <x v="2"/>
  </r>
  <r>
    <x v="2"/>
  </r>
  <r>
    <x v="2"/>
  </r>
  <r>
    <x v="2"/>
  </r>
  <r>
    <x v="2"/>
  </r>
  <r>
    <x v="2"/>
  </r>
  <r>
    <x v="2"/>
  </r>
  <r>
    <x v="1"/>
  </r>
  <r>
    <x v="1"/>
  </r>
  <r>
    <x v="1"/>
  </r>
  <r>
    <x v="1"/>
  </r>
  <r>
    <x v="2"/>
  </r>
  <r>
    <x v="2"/>
  </r>
  <r>
    <x v="1"/>
  </r>
  <r>
    <x v="2"/>
  </r>
  <r>
    <x v="2"/>
  </r>
  <r>
    <x v="1"/>
  </r>
  <r>
    <x v="1"/>
  </r>
  <r>
    <x v="1"/>
  </r>
  <r>
    <x v="1"/>
  </r>
  <r>
    <x v="2"/>
  </r>
  <r>
    <x v="2"/>
  </r>
  <r>
    <x v="2"/>
  </r>
  <r>
    <x v="2"/>
  </r>
  <r>
    <x v="0"/>
  </r>
  <r>
    <x v="0"/>
  </r>
  <r>
    <x v="2"/>
  </r>
  <r>
    <x v="2"/>
  </r>
  <r>
    <x v="2"/>
  </r>
  <r>
    <x v="0"/>
  </r>
  <r>
    <x v="2"/>
  </r>
  <r>
    <x v="2"/>
  </r>
  <r>
    <x v="2"/>
  </r>
  <r>
    <x v="2"/>
  </r>
  <r>
    <x v="2"/>
  </r>
  <r>
    <x v="2"/>
  </r>
  <r>
    <x v="2"/>
  </r>
  <r>
    <x v="2"/>
  </r>
  <r>
    <x v="2"/>
  </r>
  <r>
    <x v="2"/>
  </r>
  <r>
    <x v="2"/>
  </r>
  <r>
    <x v="2"/>
  </r>
  <r>
    <x v="2"/>
  </r>
  <r>
    <x v="2"/>
  </r>
  <r>
    <x v="2"/>
  </r>
</pivotCacheRecords>
</file>

<file path=xl/pivotCache/pivotCacheRecords14.xml><?xml version="1.0" encoding="utf-8"?>
<pivotCacheRecords xmlns="http://schemas.openxmlformats.org/spreadsheetml/2006/main" xmlns:r="http://schemas.openxmlformats.org/officeDocument/2006/relationships" count="106">
  <r>
    <x v="0"/>
  </r>
  <r>
    <x v="0"/>
  </r>
  <r>
    <x v="0"/>
  </r>
  <r>
    <x v="1"/>
  </r>
  <r>
    <x v="2"/>
  </r>
  <r>
    <x v="2"/>
  </r>
  <r>
    <x v="2"/>
  </r>
  <r>
    <x v="0"/>
  </r>
  <r>
    <x v="0"/>
  </r>
  <r>
    <x v="2"/>
  </r>
  <r>
    <x v="2"/>
  </r>
  <r>
    <x v="2"/>
  </r>
  <r>
    <x v="2"/>
  </r>
  <r>
    <x v="2"/>
  </r>
  <r>
    <x v="2"/>
  </r>
  <r>
    <x v="2"/>
  </r>
  <r>
    <x v="0"/>
  </r>
  <r>
    <x v="0"/>
  </r>
  <r>
    <x v="2"/>
  </r>
  <r>
    <x v="0"/>
  </r>
  <r>
    <x v="0"/>
  </r>
  <r>
    <x v="2"/>
  </r>
  <r>
    <x v="2"/>
  </r>
  <r>
    <x v="2"/>
  </r>
  <r>
    <x v="2"/>
  </r>
  <r>
    <x v="2"/>
  </r>
  <r>
    <x v="2"/>
  </r>
  <r>
    <x v="2"/>
  </r>
  <r>
    <x v="2"/>
  </r>
  <r>
    <x v="0"/>
  </r>
  <r>
    <x v="0"/>
  </r>
  <r>
    <x v="0"/>
  </r>
  <r>
    <x v="0"/>
  </r>
  <r>
    <x v="2"/>
  </r>
  <r>
    <x v="2"/>
  </r>
  <r>
    <x v="2"/>
  </r>
  <r>
    <x v="2"/>
  </r>
  <r>
    <x v="2"/>
  </r>
  <r>
    <x v="2"/>
  </r>
  <r>
    <x v="0"/>
  </r>
  <r>
    <x v="0"/>
  </r>
  <r>
    <x v="2"/>
  </r>
  <r>
    <x v="2"/>
  </r>
  <r>
    <x v="2"/>
  </r>
  <r>
    <x v="2"/>
  </r>
  <r>
    <x v="2"/>
  </r>
  <r>
    <x v="2"/>
  </r>
  <r>
    <x v="2"/>
  </r>
  <r>
    <x v="2"/>
  </r>
  <r>
    <x v="2"/>
  </r>
  <r>
    <x v="2"/>
  </r>
  <r>
    <x v="2"/>
  </r>
  <r>
    <x v="2"/>
  </r>
  <r>
    <x v="2"/>
  </r>
  <r>
    <x v="2"/>
  </r>
  <r>
    <x v="2"/>
  </r>
  <r>
    <x v="2"/>
  </r>
  <r>
    <x v="2"/>
  </r>
  <r>
    <x v="2"/>
  </r>
  <r>
    <x v="2"/>
  </r>
  <r>
    <x v="2"/>
  </r>
  <r>
    <x v="2"/>
  </r>
  <r>
    <x v="2"/>
  </r>
  <r>
    <x v="2"/>
  </r>
  <r>
    <x v="2"/>
  </r>
  <r>
    <x v="2"/>
  </r>
  <r>
    <x v="2"/>
  </r>
  <r>
    <x v="2"/>
  </r>
  <r>
    <x v="0"/>
  </r>
  <r>
    <x v="0"/>
  </r>
  <r>
    <x v="0"/>
  </r>
  <r>
    <x v="0"/>
  </r>
  <r>
    <x v="2"/>
  </r>
  <r>
    <x v="2"/>
  </r>
  <r>
    <x v="0"/>
  </r>
  <r>
    <x v="2"/>
  </r>
  <r>
    <x v="2"/>
  </r>
  <r>
    <x v="0"/>
  </r>
  <r>
    <x v="0"/>
  </r>
  <r>
    <x v="0"/>
  </r>
  <r>
    <x v="0"/>
  </r>
  <r>
    <x v="2"/>
  </r>
  <r>
    <x v="2"/>
  </r>
  <r>
    <x v="2"/>
  </r>
  <r>
    <x v="2"/>
  </r>
  <r>
    <x v="0"/>
  </r>
  <r>
    <x v="0"/>
  </r>
  <r>
    <x v="1"/>
  </r>
  <r>
    <x v="0"/>
  </r>
  <r>
    <x v="2"/>
  </r>
  <r>
    <x v="0"/>
  </r>
  <r>
    <x v="2"/>
  </r>
  <r>
    <x v="2"/>
  </r>
  <r>
    <x v="2"/>
  </r>
  <r>
    <x v="2"/>
  </r>
  <r>
    <x v="2"/>
  </r>
  <r>
    <x v="2"/>
  </r>
  <r>
    <x v="2"/>
  </r>
  <r>
    <x v="2"/>
  </r>
  <r>
    <x v="2"/>
  </r>
  <r>
    <x v="2"/>
  </r>
  <r>
    <x v="2"/>
  </r>
  <r>
    <x v="2"/>
  </r>
  <r>
    <x v="2"/>
  </r>
  <r>
    <x v="2"/>
  </r>
  <r>
    <x v="2"/>
  </r>
</pivotCacheRecords>
</file>

<file path=xl/pivotCache/pivotCacheRecords15.xml><?xml version="1.0" encoding="utf-8"?>
<pivotCacheRecords xmlns="http://schemas.openxmlformats.org/spreadsheetml/2006/main" xmlns:r="http://schemas.openxmlformats.org/officeDocument/2006/relationships" count="106">
  <r>
    <x v="0"/>
  </r>
  <r>
    <x v="0"/>
  </r>
  <r>
    <x v="0"/>
  </r>
  <r>
    <x v="0"/>
  </r>
  <r>
    <x v="1"/>
  </r>
  <r>
    <x v="1"/>
  </r>
  <r>
    <x v="1"/>
  </r>
  <r>
    <x v="2"/>
  </r>
  <r>
    <x v="2"/>
  </r>
  <r>
    <x v="1"/>
  </r>
  <r>
    <x v="1"/>
  </r>
  <r>
    <x v="1"/>
  </r>
  <r>
    <x v="1"/>
  </r>
  <r>
    <x v="1"/>
  </r>
  <r>
    <x v="1"/>
  </r>
  <r>
    <x v="1"/>
  </r>
  <r>
    <x v="0"/>
  </r>
  <r>
    <x v="0"/>
  </r>
  <r>
    <x v="1"/>
  </r>
  <r>
    <x v="0"/>
  </r>
  <r>
    <x v="0"/>
  </r>
  <r>
    <x v="1"/>
  </r>
  <r>
    <x v="1"/>
  </r>
  <r>
    <x v="1"/>
  </r>
  <r>
    <x v="1"/>
  </r>
  <r>
    <x v="1"/>
  </r>
  <r>
    <x v="1"/>
  </r>
  <r>
    <x v="1"/>
  </r>
  <r>
    <x v="1"/>
  </r>
  <r>
    <x v="0"/>
  </r>
  <r>
    <x v="0"/>
  </r>
  <r>
    <x v="0"/>
  </r>
  <r>
    <x v="0"/>
  </r>
  <r>
    <x v="1"/>
  </r>
  <r>
    <x v="1"/>
  </r>
  <r>
    <x v="1"/>
  </r>
  <r>
    <x v="1"/>
  </r>
  <r>
    <x v="1"/>
  </r>
  <r>
    <x v="1"/>
  </r>
  <r>
    <x v="1"/>
  </r>
  <r>
    <x v="0"/>
  </r>
  <r>
    <x v="1"/>
  </r>
  <r>
    <x v="1"/>
  </r>
  <r>
    <x v="1"/>
  </r>
  <r>
    <x v="1"/>
  </r>
  <r>
    <x v="1"/>
  </r>
  <r>
    <x v="1"/>
  </r>
  <r>
    <x v="1"/>
  </r>
  <r>
    <x v="1"/>
  </r>
  <r>
    <x v="1"/>
  </r>
  <r>
    <x v="1"/>
  </r>
  <r>
    <x v="1"/>
  </r>
  <r>
    <x v="1"/>
  </r>
  <r>
    <x v="1"/>
  </r>
  <r>
    <x v="1"/>
  </r>
  <r>
    <x v="1"/>
  </r>
  <r>
    <x v="1"/>
  </r>
  <r>
    <x v="1"/>
  </r>
  <r>
    <x v="1"/>
  </r>
  <r>
    <x v="1"/>
  </r>
  <r>
    <x v="1"/>
  </r>
  <r>
    <x v="1"/>
  </r>
  <r>
    <x v="1"/>
  </r>
  <r>
    <x v="1"/>
  </r>
  <r>
    <x v="1"/>
  </r>
  <r>
    <x v="1"/>
  </r>
  <r>
    <x v="1"/>
  </r>
  <r>
    <x v="1"/>
  </r>
  <r>
    <x v="0"/>
  </r>
  <r>
    <x v="0"/>
  </r>
  <r>
    <x v="0"/>
  </r>
  <r>
    <x v="0"/>
  </r>
  <r>
    <x v="1"/>
  </r>
  <r>
    <x v="1"/>
  </r>
  <r>
    <x v="0"/>
  </r>
  <r>
    <x v="1"/>
  </r>
  <r>
    <x v="1"/>
  </r>
  <r>
    <x v="0"/>
  </r>
  <r>
    <x v="0"/>
  </r>
  <r>
    <x v="0"/>
  </r>
  <r>
    <x v="0"/>
  </r>
  <r>
    <x v="1"/>
  </r>
  <r>
    <x v="1"/>
  </r>
  <r>
    <x v="1"/>
  </r>
  <r>
    <x v="1"/>
  </r>
  <r>
    <x v="0"/>
  </r>
  <r>
    <x v="0"/>
  </r>
  <r>
    <x v="3"/>
  </r>
  <r>
    <x v="1"/>
  </r>
  <r>
    <x v="1"/>
  </r>
  <r>
    <x v="1"/>
  </r>
  <r>
    <x v="1"/>
  </r>
  <r>
    <x v="1"/>
  </r>
  <r>
    <x v="1"/>
  </r>
  <r>
    <x v="1"/>
  </r>
  <r>
    <x v="1"/>
  </r>
  <r>
    <x v="1"/>
  </r>
  <r>
    <x v="1"/>
  </r>
  <r>
    <x v="1"/>
  </r>
  <r>
    <x v="1"/>
  </r>
  <r>
    <x v="1"/>
  </r>
  <r>
    <x v="1"/>
  </r>
  <r>
    <x v="1"/>
  </r>
  <r>
    <x v="1"/>
  </r>
  <r>
    <x v="1"/>
  </r>
  <r>
    <x v="1"/>
  </r>
</pivotCacheRecords>
</file>

<file path=xl/pivotCache/pivotCacheRecords16.xml><?xml version="1.0" encoding="utf-8"?>
<pivotCacheRecords xmlns="http://schemas.openxmlformats.org/spreadsheetml/2006/main" xmlns:r="http://schemas.openxmlformats.org/officeDocument/2006/relationships" count="106">
  <r>
    <x v="0"/>
  </r>
  <r>
    <x v="0"/>
  </r>
  <r>
    <x v="0"/>
  </r>
  <r>
    <x v="0"/>
  </r>
  <r>
    <x v="1"/>
  </r>
  <r>
    <x v="1"/>
  </r>
  <r>
    <x v="1"/>
  </r>
  <r>
    <x v="0"/>
  </r>
  <r>
    <x v="0"/>
  </r>
  <r>
    <x v="1"/>
  </r>
  <r>
    <x v="1"/>
  </r>
  <r>
    <x v="1"/>
  </r>
  <r>
    <x v="1"/>
  </r>
  <r>
    <x v="1"/>
  </r>
  <r>
    <x v="1"/>
  </r>
  <r>
    <x v="1"/>
  </r>
  <r>
    <x v="0"/>
  </r>
  <r>
    <x v="0"/>
  </r>
  <r>
    <x v="1"/>
  </r>
  <r>
    <x v="0"/>
  </r>
  <r>
    <x v="0"/>
  </r>
  <r>
    <x v="1"/>
  </r>
  <r>
    <x v="1"/>
  </r>
  <r>
    <x v="1"/>
  </r>
  <r>
    <x v="1"/>
  </r>
  <r>
    <x v="1"/>
  </r>
  <r>
    <x v="1"/>
  </r>
  <r>
    <x v="1"/>
  </r>
  <r>
    <x v="1"/>
  </r>
  <r>
    <x v="0"/>
  </r>
  <r>
    <x v="0"/>
  </r>
  <r>
    <x v="0"/>
  </r>
  <r>
    <x v="0"/>
  </r>
  <r>
    <x v="1"/>
  </r>
  <r>
    <x v="1"/>
  </r>
  <r>
    <x v="1"/>
  </r>
  <r>
    <x v="1"/>
  </r>
  <r>
    <x v="1"/>
  </r>
  <r>
    <x v="1"/>
  </r>
  <r>
    <x v="0"/>
  </r>
  <r>
    <x v="0"/>
  </r>
  <r>
    <x v="1"/>
  </r>
  <r>
    <x v="1"/>
  </r>
  <r>
    <x v="1"/>
  </r>
  <r>
    <x v="1"/>
  </r>
  <r>
    <x v="1"/>
  </r>
  <r>
    <x v="1"/>
  </r>
  <r>
    <x v="1"/>
  </r>
  <r>
    <x v="1"/>
  </r>
  <r>
    <x v="1"/>
  </r>
  <r>
    <x v="1"/>
  </r>
  <r>
    <x v="1"/>
  </r>
  <r>
    <x v="1"/>
  </r>
  <r>
    <x v="0"/>
  </r>
  <r>
    <x v="1"/>
  </r>
  <r>
    <x v="1"/>
  </r>
  <r>
    <x v="1"/>
  </r>
  <r>
    <x v="1"/>
  </r>
  <r>
    <x v="1"/>
  </r>
  <r>
    <x v="1"/>
  </r>
  <r>
    <x v="1"/>
  </r>
  <r>
    <x v="1"/>
  </r>
  <r>
    <x v="1"/>
  </r>
  <r>
    <x v="1"/>
  </r>
  <r>
    <x v="1"/>
  </r>
  <r>
    <x v="1"/>
  </r>
  <r>
    <x v="1"/>
  </r>
  <r>
    <x v="1"/>
  </r>
  <r>
    <x v="0"/>
  </r>
  <r>
    <x v="0"/>
  </r>
  <r>
    <x v="0"/>
  </r>
  <r>
    <x v="0"/>
  </r>
  <r>
    <x v="1"/>
  </r>
  <r>
    <x v="1"/>
  </r>
  <r>
    <x v="0"/>
  </r>
  <r>
    <x v="1"/>
  </r>
  <r>
    <x v="1"/>
  </r>
  <r>
    <x v="0"/>
  </r>
  <r>
    <x v="0"/>
  </r>
  <r>
    <x v="0"/>
  </r>
  <r>
    <x v="0"/>
  </r>
  <r>
    <x v="1"/>
  </r>
  <r>
    <x v="1"/>
  </r>
  <r>
    <x v="1"/>
  </r>
  <r>
    <x v="1"/>
  </r>
  <r>
    <x v="0"/>
  </r>
  <r>
    <x v="0"/>
  </r>
  <r>
    <x v="1"/>
  </r>
  <r>
    <x v="0"/>
  </r>
  <r>
    <x v="1"/>
  </r>
  <r>
    <x v="0"/>
  </r>
  <r>
    <x v="1"/>
  </r>
  <r>
    <x v="1"/>
  </r>
  <r>
    <x v="1"/>
  </r>
  <r>
    <x v="1"/>
  </r>
  <r>
    <x v="1"/>
  </r>
  <r>
    <x v="1"/>
  </r>
  <r>
    <x v="1"/>
  </r>
  <r>
    <x v="1"/>
  </r>
  <r>
    <x v="1"/>
  </r>
  <r>
    <x v="1"/>
  </r>
  <r>
    <x v="1"/>
  </r>
  <r>
    <x v="1"/>
  </r>
  <r>
    <x v="1"/>
  </r>
  <r>
    <x v="1"/>
  </r>
  <r>
    <x v="1"/>
  </r>
</pivotCacheRecords>
</file>

<file path=xl/pivotCache/pivotCacheRecords17.xml><?xml version="1.0" encoding="utf-8"?>
<pivotCacheRecords xmlns="http://schemas.openxmlformats.org/spreadsheetml/2006/main" xmlns:r="http://schemas.openxmlformats.org/officeDocument/2006/relationships" count="106">
  <r>
    <x v="0"/>
  </r>
  <r>
    <x v="0"/>
  </r>
  <r>
    <x v="1"/>
  </r>
  <r>
    <x v="1"/>
  </r>
  <r>
    <x v="2"/>
  </r>
  <r>
    <x v="2"/>
  </r>
  <r>
    <x v="2"/>
  </r>
  <r>
    <x v="1"/>
  </r>
  <r>
    <x v="1"/>
  </r>
  <r>
    <x v="2"/>
  </r>
  <r>
    <x v="2"/>
  </r>
  <r>
    <x v="2"/>
  </r>
  <r>
    <x v="2"/>
  </r>
  <r>
    <x v="2"/>
  </r>
  <r>
    <x v="2"/>
  </r>
  <r>
    <x v="2"/>
  </r>
  <r>
    <x v="0"/>
  </r>
  <r>
    <x v="0"/>
  </r>
  <r>
    <x v="2"/>
  </r>
  <r>
    <x v="0"/>
  </r>
  <r>
    <x v="0"/>
  </r>
  <r>
    <x v="2"/>
  </r>
  <r>
    <x v="2"/>
  </r>
  <r>
    <x v="2"/>
  </r>
  <r>
    <x v="2"/>
  </r>
  <r>
    <x v="2"/>
  </r>
  <r>
    <x v="2"/>
  </r>
  <r>
    <x v="2"/>
  </r>
  <r>
    <x v="2"/>
  </r>
  <r>
    <x v="1"/>
  </r>
  <r>
    <x v="1"/>
  </r>
  <r>
    <x v="0"/>
  </r>
  <r>
    <x v="2"/>
  </r>
  <r>
    <x v="2"/>
  </r>
  <r>
    <x v="2"/>
  </r>
  <r>
    <x v="2"/>
  </r>
  <r>
    <x v="2"/>
  </r>
  <r>
    <x v="2"/>
  </r>
  <r>
    <x v="3"/>
  </r>
  <r>
    <x v="2"/>
  </r>
  <r>
    <x v="1"/>
  </r>
  <r>
    <x v="2"/>
  </r>
  <r>
    <x v="2"/>
  </r>
  <r>
    <x v="2"/>
  </r>
  <r>
    <x v="2"/>
  </r>
  <r>
    <x v="2"/>
  </r>
  <r>
    <x v="2"/>
  </r>
  <r>
    <x v="2"/>
  </r>
  <r>
    <x v="2"/>
  </r>
  <r>
    <x v="2"/>
  </r>
  <r>
    <x v="2"/>
  </r>
  <r>
    <x v="2"/>
  </r>
  <r>
    <x v="2"/>
  </r>
  <r>
    <x v="2"/>
  </r>
  <r>
    <x v="2"/>
  </r>
  <r>
    <x v="2"/>
  </r>
  <r>
    <x v="2"/>
  </r>
  <r>
    <x v="2"/>
  </r>
  <r>
    <x v="2"/>
  </r>
  <r>
    <x v="2"/>
  </r>
  <r>
    <x v="2"/>
  </r>
  <r>
    <x v="2"/>
  </r>
  <r>
    <x v="2"/>
  </r>
  <r>
    <x v="2"/>
  </r>
  <r>
    <x v="2"/>
  </r>
  <r>
    <x v="2"/>
  </r>
  <r>
    <x v="2"/>
  </r>
  <r>
    <x v="2"/>
  </r>
  <r>
    <x v="0"/>
  </r>
  <r>
    <x v="1"/>
  </r>
  <r>
    <x v="0"/>
  </r>
  <r>
    <x v="1"/>
  </r>
  <r>
    <x v="2"/>
  </r>
  <r>
    <x v="2"/>
  </r>
  <r>
    <x v="1"/>
  </r>
  <r>
    <x v="2"/>
  </r>
  <r>
    <x v="2"/>
  </r>
  <r>
    <x v="1"/>
  </r>
  <r>
    <x v="0"/>
  </r>
  <r>
    <x v="0"/>
  </r>
  <r>
    <x v="1"/>
  </r>
  <r>
    <x v="2"/>
  </r>
  <r>
    <x v="2"/>
  </r>
  <r>
    <x v="2"/>
  </r>
  <r>
    <x v="2"/>
  </r>
  <r>
    <x v="1"/>
  </r>
  <r>
    <x v="1"/>
  </r>
  <r>
    <x v="1"/>
  </r>
  <r>
    <x v="2"/>
  </r>
  <r>
    <x v="2"/>
  </r>
  <r>
    <x v="2"/>
  </r>
  <r>
    <x v="2"/>
  </r>
  <r>
    <x v="2"/>
  </r>
  <r>
    <x v="2"/>
  </r>
  <r>
    <x v="2"/>
  </r>
  <r>
    <x v="2"/>
  </r>
  <r>
    <x v="2"/>
  </r>
  <r>
    <x v="2"/>
  </r>
  <r>
    <x v="2"/>
  </r>
  <r>
    <x v="2"/>
  </r>
  <r>
    <x v="2"/>
  </r>
  <r>
    <x v="2"/>
  </r>
  <r>
    <x v="2"/>
  </r>
  <r>
    <x v="2"/>
  </r>
  <r>
    <x v="2"/>
  </r>
  <r>
    <x v="2"/>
  </r>
</pivotCacheRecords>
</file>

<file path=xl/pivotCache/pivotCacheRecords18.xml><?xml version="1.0" encoding="utf-8"?>
<pivotCacheRecords xmlns="http://schemas.openxmlformats.org/spreadsheetml/2006/main" xmlns:r="http://schemas.openxmlformats.org/officeDocument/2006/relationships" count="106">
  <r>
    <x v="0"/>
  </r>
  <r>
    <x v="0"/>
  </r>
  <r>
    <x v="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2"/>
  </r>
  <r>
    <x v="0"/>
  </r>
  <r>
    <x v="1"/>
  </r>
  <r>
    <x v="0"/>
  </r>
  <r>
    <x v="0"/>
  </r>
  <r>
    <x v="0"/>
  </r>
  <r>
    <x v="0"/>
  </r>
  <r>
    <x v="0"/>
  </r>
  <r>
    <x v="0"/>
  </r>
  <r>
    <x v="0"/>
  </r>
  <r>
    <x v="0"/>
  </r>
  <r>
    <x v="0"/>
  </r>
  <r>
    <x v="0"/>
  </r>
  <r>
    <x v="0"/>
  </r>
  <r>
    <x v="0"/>
  </r>
  <r>
    <x v="0"/>
  </r>
  <r>
    <x v="0"/>
  </r>
  <r>
    <x v="0"/>
  </r>
  <r>
    <x v="0"/>
  </r>
  <r>
    <x v="0"/>
  </r>
  <r>
    <x v="0"/>
  </r>
  <r>
    <x v="0"/>
  </r>
  <r>
    <x v="0"/>
  </r>
  <r>
    <x v="0"/>
  </r>
  <r>
    <x v="0"/>
  </r>
  <r>
    <x v="0"/>
  </r>
  <r>
    <x v="0"/>
  </r>
  <r>
    <x v="0"/>
  </r>
  <r>
    <x v="0"/>
  </r>
  <r>
    <x v="0"/>
  </r>
  <r>
    <x v="3"/>
  </r>
  <r>
    <x v="3"/>
  </r>
  <r>
    <x v="0"/>
  </r>
  <r>
    <x v="0"/>
  </r>
  <r>
    <x v="0"/>
  </r>
  <r>
    <x v="0"/>
  </r>
  <r>
    <x v="0"/>
  </r>
  <r>
    <x v="0"/>
  </r>
  <r>
    <x v="0"/>
  </r>
  <r>
    <x v="3"/>
  </r>
  <r>
    <x v="3"/>
  </r>
  <r>
    <x v="3"/>
  </r>
  <r>
    <x v="3"/>
  </r>
  <r>
    <x v="0"/>
  </r>
  <r>
    <x v="0"/>
  </r>
  <r>
    <x v="0"/>
  </r>
  <r>
    <x v="0"/>
  </r>
  <r>
    <x v="1"/>
  </r>
  <r>
    <x v="1"/>
  </r>
  <r>
    <x v="0"/>
  </r>
  <r>
    <x v="0"/>
  </r>
  <r>
    <x v="0"/>
  </r>
  <r>
    <x v="0"/>
  </r>
  <r>
    <x v="0"/>
  </r>
  <r>
    <x v="0"/>
  </r>
  <r>
    <x v="0"/>
  </r>
  <r>
    <x v="0"/>
  </r>
  <r>
    <x v="0"/>
  </r>
  <r>
    <x v="0"/>
  </r>
  <r>
    <x v="0"/>
  </r>
  <r>
    <x v="0"/>
  </r>
  <r>
    <x v="0"/>
  </r>
  <r>
    <x v="0"/>
  </r>
  <r>
    <x v="0"/>
  </r>
  <r>
    <x v="0"/>
  </r>
  <r>
    <x v="0"/>
  </r>
  <r>
    <x v="0"/>
  </r>
  <r>
    <x v="0"/>
  </r>
</pivotCacheRecords>
</file>

<file path=xl/pivotCache/pivotCacheRecords19.xml><?xml version="1.0" encoding="utf-8"?>
<pivotCacheRecords xmlns="http://schemas.openxmlformats.org/spreadsheetml/2006/main" xmlns:r="http://schemas.openxmlformats.org/officeDocument/2006/relationships" count="106">
  <r>
    <x v="0"/>
  </r>
  <r>
    <x v="0"/>
  </r>
  <r>
    <x v="1"/>
  </r>
  <r>
    <x v="0"/>
  </r>
  <r>
    <x v="2"/>
  </r>
  <r>
    <x v="2"/>
  </r>
  <r>
    <x v="2"/>
  </r>
  <r>
    <x v="0"/>
  </r>
  <r>
    <x v="0"/>
  </r>
  <r>
    <x v="2"/>
  </r>
  <r>
    <x v="2"/>
  </r>
  <r>
    <x v="2"/>
  </r>
  <r>
    <x v="2"/>
  </r>
  <r>
    <x v="2"/>
  </r>
  <r>
    <x v="2"/>
  </r>
  <r>
    <x v="2"/>
  </r>
  <r>
    <x v="0"/>
  </r>
  <r>
    <x v="0"/>
  </r>
  <r>
    <x v="2"/>
  </r>
  <r>
    <x v="0"/>
  </r>
  <r>
    <x v="0"/>
  </r>
  <r>
    <x v="2"/>
  </r>
  <r>
    <x v="2"/>
  </r>
  <r>
    <x v="2"/>
  </r>
  <r>
    <x v="2"/>
  </r>
  <r>
    <x v="2"/>
  </r>
  <r>
    <x v="2"/>
  </r>
  <r>
    <x v="2"/>
  </r>
  <r>
    <x v="2"/>
  </r>
  <r>
    <x v="0"/>
  </r>
  <r>
    <x v="0"/>
  </r>
  <r>
    <x v="0"/>
  </r>
  <r>
    <x v="2"/>
  </r>
  <r>
    <x v="2"/>
  </r>
  <r>
    <x v="2"/>
  </r>
  <r>
    <x v="2"/>
  </r>
  <r>
    <x v="0"/>
  </r>
  <r>
    <x v="0"/>
  </r>
  <r>
    <x v="2"/>
  </r>
  <r>
    <x v="2"/>
  </r>
  <r>
    <x v="0"/>
  </r>
  <r>
    <x v="2"/>
  </r>
  <r>
    <x v="2"/>
  </r>
  <r>
    <x v="2"/>
  </r>
  <r>
    <x v="2"/>
  </r>
  <r>
    <x v="2"/>
  </r>
  <r>
    <x v="2"/>
  </r>
  <r>
    <x v="2"/>
  </r>
  <r>
    <x v="2"/>
  </r>
  <r>
    <x v="2"/>
  </r>
  <r>
    <x v="2"/>
  </r>
  <r>
    <x v="2"/>
  </r>
  <r>
    <x v="2"/>
  </r>
  <r>
    <x v="2"/>
  </r>
  <r>
    <x v="2"/>
  </r>
  <r>
    <x v="2"/>
  </r>
  <r>
    <x v="2"/>
  </r>
  <r>
    <x v="2"/>
  </r>
  <r>
    <x v="2"/>
  </r>
  <r>
    <x v="2"/>
  </r>
  <r>
    <x v="2"/>
  </r>
  <r>
    <x v="2"/>
  </r>
  <r>
    <x v="2"/>
  </r>
  <r>
    <x v="2"/>
  </r>
  <r>
    <x v="2"/>
  </r>
  <r>
    <x v="2"/>
  </r>
  <r>
    <x v="2"/>
  </r>
  <r>
    <x v="2"/>
  </r>
  <r>
    <x v="0"/>
  </r>
  <r>
    <x v="1"/>
  </r>
  <r>
    <x v="0"/>
  </r>
  <r>
    <x v="3"/>
  </r>
  <r>
    <x v="0"/>
  </r>
  <r>
    <x v="2"/>
  </r>
  <r>
    <x v="0"/>
  </r>
  <r>
    <x v="2"/>
  </r>
  <r>
    <x v="2"/>
  </r>
  <r>
    <x v="0"/>
  </r>
  <r>
    <x v="0"/>
  </r>
  <r>
    <x v="0"/>
  </r>
  <r>
    <x v="0"/>
  </r>
  <r>
    <x v="2"/>
  </r>
  <r>
    <x v="2"/>
  </r>
  <r>
    <x v="2"/>
  </r>
  <r>
    <x v="2"/>
  </r>
  <r>
    <x v="0"/>
  </r>
  <r>
    <x v="0"/>
  </r>
  <r>
    <x v="2"/>
  </r>
  <r>
    <x v="2"/>
  </r>
  <r>
    <x v="2"/>
  </r>
  <r>
    <x v="2"/>
  </r>
  <r>
    <x v="2"/>
  </r>
  <r>
    <x v="2"/>
  </r>
  <r>
    <x v="2"/>
  </r>
  <r>
    <x v="2"/>
  </r>
  <r>
    <x v="2"/>
  </r>
  <r>
    <x v="2"/>
  </r>
  <r>
    <x v="2"/>
  </r>
  <r>
    <x v="2"/>
  </r>
  <r>
    <x v="2"/>
  </r>
  <r>
    <x v="2"/>
  </r>
  <r>
    <x v="2"/>
  </r>
  <r>
    <x v="2"/>
  </r>
  <r>
    <x v="2"/>
  </r>
  <r>
    <x v="2"/>
  </r>
  <r>
    <x v="2"/>
  </r>
</pivotCacheRecords>
</file>

<file path=xl/pivotCache/pivotCacheRecords2.xml><?xml version="1.0" encoding="utf-8"?>
<pivotCacheRecords xmlns="http://schemas.openxmlformats.org/spreadsheetml/2006/main" xmlns:r="http://schemas.openxmlformats.org/officeDocument/2006/relationships" count="106">
  <r>
    <s v="2da5e54a-a4f0-40a2-a0cd-53ffa4d25337"/>
    <d v="2021-11-24T00:00:00"/>
    <x v="0"/>
    <s v="anketè 1"/>
    <x v="0"/>
    <x v="0"/>
    <s v="Jean Rabel"/>
    <s v="1re Section Lacoma"/>
    <s v="1re Section Lacoma"/>
    <s v="Centre-ville de Jean Rabel"/>
    <s v=""/>
    <s v="Marché de Jean Rabel"/>
    <s v="Marché de Jean Rabel"/>
    <s v="Marché de Jean Rabel"/>
    <x v="0"/>
    <s v="Enquête auprès d'un marchand"/>
    <s v="Femme"/>
    <s v="Détaillant sur une table"/>
    <n v="175"/>
    <n v="134.61538461538399"/>
    <n v="97.826086956521706"/>
    <n v="120.689655172413"/>
    <n v="291.666666666666"/>
    <s v=""/>
    <n v="1100"/>
    <s v=""/>
    <s v=""/>
    <s v=""/>
    <s v=""/>
    <s v=""/>
    <s v=""/>
    <s v=""/>
    <s v=""/>
    <s v=""/>
    <s v=""/>
    <s v=""/>
  </r>
  <r>
    <s v="41a17b7b-2f73-4c20-9345-327c0be94790"/>
    <d v="2021-11-24T00:00:00"/>
    <x v="0"/>
    <s v="anketè 1"/>
    <x v="0"/>
    <x v="0"/>
    <s v="Jean Rabel"/>
    <s v="1re Section Lacoma"/>
    <s v="1re Section Lacoma"/>
    <s v="Centre-ville de Jean Rabel"/>
    <s v=""/>
    <s v="Marché de Jean Rabel"/>
    <s v="Marché de Jean Rabel"/>
    <s v="Marché de Jean Rabel"/>
    <x v="0"/>
    <s v="Enquête auprès d'un marchand"/>
    <s v="Femme"/>
    <s v="Détaillant sur une table"/>
    <n v="112.5"/>
    <n v="134.61538461538399"/>
    <n v="97.826086956521706"/>
    <n v="120.689655172413"/>
    <n v="291.666666666666"/>
    <s v=""/>
    <n v="1050"/>
    <s v=""/>
    <s v=""/>
    <s v=""/>
    <s v=""/>
    <s v=""/>
    <s v=""/>
    <s v=""/>
    <s v=""/>
    <n v="50"/>
    <s v=""/>
    <s v=""/>
  </r>
  <r>
    <s v="d6dcb8dd-23b1-4d4d-a8a5-65897bdf135e"/>
    <d v="2021-11-25T00:00:00"/>
    <x v="1"/>
    <s v="JWD14"/>
    <x v="1"/>
    <x v="1"/>
    <s v="Ennery"/>
    <s v="4e Section Puilboreau"/>
    <s v="4e Section Puilboreau"/>
    <s v="Puilboreau"/>
    <s v=""/>
    <s v="Marché Puilboreau"/>
    <s v="Marché Puilboreau"/>
    <s v="Marché Puilboreau"/>
    <x v="0"/>
    <s v="Enquête auprès d'un marchand"/>
    <s v="Femme"/>
    <s v="Détaillant sur une table"/>
    <n v="150"/>
    <n v="153.84615384615299"/>
    <n v="156.52173913043401"/>
    <n v="124.13793103448199"/>
    <n v="250"/>
    <n v="250"/>
    <n v="1200"/>
    <n v="30"/>
    <n v="25"/>
    <n v="40"/>
    <n v="15"/>
    <n v="75"/>
    <n v="50"/>
    <n v="25"/>
    <s v=""/>
    <s v=""/>
    <n v="200"/>
    <s v=""/>
  </r>
  <r>
    <s v="69288e6c-1dfe-457a-aa2f-a5b3d844e2c7"/>
    <d v="2021-11-25T00:00:00"/>
    <x v="1"/>
    <s v="JWD14"/>
    <x v="1"/>
    <x v="1"/>
    <s v="Ennery"/>
    <s v="4e Section Puilboreau"/>
    <s v="4e Section Puilboreau"/>
    <s v="Puilboreau"/>
    <s v=""/>
    <s v="Marché Puilboreau"/>
    <s v="Marché Puilboreau"/>
    <s v="Marché Puilboreau"/>
    <x v="0"/>
    <s v="Enquête auprès d'un marchand"/>
    <s v="Femme"/>
    <s v="Détaillant sur une table"/>
    <n v="112.5"/>
    <n v="134.61538461538399"/>
    <n v="108.695652173913"/>
    <n v="120.689655172413"/>
    <n v="250"/>
    <s v=""/>
    <n v="1000"/>
    <n v="30"/>
    <n v="25"/>
    <n v="45"/>
    <n v="15"/>
    <n v="75"/>
    <s v=""/>
    <s v=""/>
    <s v=""/>
    <s v=""/>
    <s v=""/>
    <s v=""/>
  </r>
  <r>
    <s v="5cab0d25-cc45-468b-ae49-1c4937a4cbd3"/>
    <d v="2021-11-25T00:00:00"/>
    <x v="1"/>
    <s v="JWD14"/>
    <x v="1"/>
    <x v="1"/>
    <s v="Ennery"/>
    <s v="4e Section Puilboreau"/>
    <s v="4e Section Puilboreau"/>
    <s v="Puilboreau"/>
    <s v=""/>
    <s v="Marché Puilboreau"/>
    <s v="Marché Puilboreau"/>
    <s v="Marché Puilboreau"/>
    <x v="0"/>
    <s v="Enquête auprès d'un client (pour l'eau de boisson et la situation sécuritaire)"/>
    <s v="Femme"/>
    <s v=""/>
    <s v=""/>
    <s v=""/>
    <s v=""/>
    <s v=""/>
    <s v=""/>
    <s v=""/>
    <s v=""/>
    <s v=""/>
    <s v=""/>
    <s v=""/>
    <s v=""/>
    <s v=""/>
    <s v=""/>
    <s v=""/>
    <n v="0"/>
    <s v=""/>
    <s v=""/>
    <s v=""/>
  </r>
  <r>
    <s v="32f502f1-0c04-434b-b2c0-da0ad7b9e5a7"/>
    <d v="2021-11-25T00:00:00"/>
    <x v="1"/>
    <s v="JWD14"/>
    <x v="1"/>
    <x v="1"/>
    <s v="Ennery"/>
    <s v="4e Section Puilboreau"/>
    <s v="4e Section Puilboreau"/>
    <s v="Puilboreau"/>
    <s v=""/>
    <s v="Marché Puilboreau"/>
    <s v="Marché Puilboreau"/>
    <s v="Marché Puilboreau"/>
    <x v="0"/>
    <s v="Enquête auprès d'un client (pour l'eau de boisson et la situation sécuritaire)"/>
    <s v="Femme"/>
    <s v=""/>
    <s v=""/>
    <s v=""/>
    <s v=""/>
    <s v=""/>
    <s v=""/>
    <s v=""/>
    <s v=""/>
    <s v=""/>
    <s v=""/>
    <s v=""/>
    <s v=""/>
    <s v=""/>
    <s v=""/>
    <s v=""/>
    <n v="0"/>
    <s v=""/>
    <s v=""/>
    <s v=""/>
  </r>
  <r>
    <s v="13c173f5-f13b-4158-9393-4c8361d4fba9"/>
    <d v="2021-11-25T00:00:00"/>
    <x v="1"/>
    <s v="JWD14"/>
    <x v="1"/>
    <x v="1"/>
    <s v="Ennery"/>
    <s v="4e Section Puilboreau"/>
    <s v="4e Section Puilboreau"/>
    <s v="Puilboreau"/>
    <s v=""/>
    <s v="Marché Puilboreau"/>
    <s v="Marché Puilboreau"/>
    <s v="Marché Puilboreau"/>
    <x v="0"/>
    <s v="Enquête auprès d'un client (pour l'eau de boisson et la situation sécuritaire)"/>
    <s v="Homme"/>
    <s v=""/>
    <s v=""/>
    <s v=""/>
    <s v=""/>
    <s v=""/>
    <s v=""/>
    <s v=""/>
    <s v=""/>
    <s v=""/>
    <s v=""/>
    <s v=""/>
    <s v=""/>
    <s v=""/>
    <s v=""/>
    <s v=""/>
    <n v="0"/>
    <s v=""/>
    <s v=""/>
    <s v=""/>
  </r>
  <r>
    <s v="719ebed2-9c91-405c-b35e-de629950cfc7"/>
    <d v="2021-11-25T00:00:00"/>
    <x v="1"/>
    <s v="GJ22"/>
    <x v="1"/>
    <x v="1"/>
    <s v="Ennery"/>
    <s v="4e Section Puilboreau"/>
    <s v="4e Section Puilboreau"/>
    <s v="Puilboreau"/>
    <s v=""/>
    <s v="Marché Puilboreau"/>
    <s v="Marché Puilboreau"/>
    <s v="Marché Puilboreau"/>
    <x v="0"/>
    <s v="Enquête auprès d'un marchand"/>
    <s v="Femme"/>
    <s v="Détaillant avec boutique"/>
    <n v="125"/>
    <n v="125"/>
    <n v="86.956521739130395"/>
    <n v="129.31034482758599"/>
    <n v="250"/>
    <s v=""/>
    <n v="1050"/>
    <n v="35"/>
    <s v=""/>
    <s v=""/>
    <s v=""/>
    <s v=""/>
    <s v=""/>
    <s v=""/>
    <s v=""/>
    <n v="100"/>
    <s v=""/>
    <s v=""/>
  </r>
  <r>
    <s v="e0ac8b4f-3d44-49f6-864f-508c5805bc45"/>
    <d v="2021-11-25T00:00:00"/>
    <x v="1"/>
    <s v="GJ22"/>
    <x v="1"/>
    <x v="1"/>
    <s v="Ennery"/>
    <s v="4e Section Puilboreau"/>
    <s v="4e Section Puilboreau"/>
    <s v="Puilboreau"/>
    <s v=""/>
    <s v="Marché Puilboreau"/>
    <s v="Marché Puilboreau"/>
    <s v="Marché Puilboreau"/>
    <x v="0"/>
    <s v="Enquête auprès d'un marchand"/>
    <s v="Femme"/>
    <s v="Détaillant avec boutique"/>
    <n v="100"/>
    <n v="96.153846153846104"/>
    <n v="97.826086956521706"/>
    <n v="120.689655172413"/>
    <n v="229.166666666666"/>
    <s v=""/>
    <n v="1000"/>
    <n v="30"/>
    <n v="25"/>
    <n v="30"/>
    <n v="15"/>
    <s v=""/>
    <n v="50"/>
    <n v="25"/>
    <s v=""/>
    <s v=""/>
    <s v=""/>
    <s v=""/>
  </r>
  <r>
    <s v="64103a6d-d5a5-4e00-a91a-58f16ac946e7"/>
    <d v="2021-11-25T00:00:00"/>
    <x v="1"/>
    <s v="GJ22"/>
    <x v="1"/>
    <x v="1"/>
    <s v="Ennery"/>
    <s v="4e Section Puilboreau"/>
    <s v="4e Section Puilboreau"/>
    <s v="Puilboreau"/>
    <s v=""/>
    <s v="Marché Puilboreau"/>
    <s v="Marché Puilboreau"/>
    <s v="Marché Puilboreau"/>
    <x v="0"/>
    <s v="Enquête auprès d'un client (pour l'eau de boisson et la situation sécuritaire)"/>
    <s v="Femme"/>
    <s v=""/>
    <s v=""/>
    <s v=""/>
    <s v=""/>
    <s v=""/>
    <s v=""/>
    <s v=""/>
    <s v=""/>
    <s v=""/>
    <s v=""/>
    <s v=""/>
    <s v=""/>
    <s v=""/>
    <s v=""/>
    <s v=""/>
    <s v=""/>
    <s v=""/>
    <s v=""/>
    <s v=""/>
  </r>
  <r>
    <s v="2b74895c-74eb-4fe7-9b51-d25725021b6a"/>
    <d v="2021-11-25T00:00:00"/>
    <x v="1"/>
    <s v="GJ22"/>
    <x v="1"/>
    <x v="1"/>
    <s v="Ennery"/>
    <s v="4e Section Puilboreau"/>
    <s v="4e Section Puilboreau"/>
    <s v="Puilboreau"/>
    <s v=""/>
    <s v="Marché Puilboreau"/>
    <s v="Marché Puilboreau"/>
    <s v="Marché Puilboreau"/>
    <x v="0"/>
    <s v="Enquête auprès d'un client (pour l'eau de boisson et la situation sécuritaire)"/>
    <s v="Homme"/>
    <s v=""/>
    <s v=""/>
    <s v=""/>
    <s v=""/>
    <s v=""/>
    <s v=""/>
    <s v=""/>
    <s v=""/>
    <s v=""/>
    <s v=""/>
    <s v=""/>
    <s v=""/>
    <s v=""/>
    <s v=""/>
    <s v=""/>
    <n v="0"/>
    <s v=""/>
    <s v=""/>
    <s v=""/>
  </r>
  <r>
    <s v="aafbb045-b4aa-4f3b-8d28-c37be6102f48"/>
    <d v="2021-11-30T00:00:00"/>
    <x v="2"/>
    <s v="ASV758"/>
    <x v="1"/>
    <x v="2"/>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Homme"/>
    <s v=""/>
    <s v=""/>
    <s v=""/>
    <s v=""/>
    <s v=""/>
    <s v=""/>
    <s v=""/>
    <s v=""/>
    <s v=""/>
    <s v=""/>
    <s v=""/>
    <s v=""/>
    <s v=""/>
    <s v=""/>
    <s v=""/>
    <n v="10"/>
    <s v=""/>
    <s v=""/>
    <s v=""/>
  </r>
  <r>
    <s v="3a3213b8-1950-4a6f-9265-f1d38393b697"/>
    <d v="2021-11-30T00:00:00"/>
    <x v="2"/>
    <s v="ASV758"/>
    <x v="1"/>
    <x v="2"/>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Homme"/>
    <s v=""/>
    <s v=""/>
    <s v=""/>
    <s v=""/>
    <s v=""/>
    <s v=""/>
    <s v=""/>
    <s v=""/>
    <s v=""/>
    <s v=""/>
    <s v=""/>
    <s v=""/>
    <s v=""/>
    <s v=""/>
    <s v=""/>
    <n v="25"/>
    <s v=""/>
    <s v=""/>
    <s v=""/>
  </r>
  <r>
    <s v="817c9ab2-6baf-498b-8a0d-98e8a10fa30f"/>
    <d v="2021-11-30T00:00:00"/>
    <x v="2"/>
    <s v="ASV758"/>
    <x v="1"/>
    <x v="2"/>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Homme"/>
    <s v=""/>
    <s v=""/>
    <s v=""/>
    <s v=""/>
    <s v=""/>
    <s v=""/>
    <s v=""/>
    <s v=""/>
    <s v=""/>
    <s v=""/>
    <s v=""/>
    <s v=""/>
    <s v=""/>
    <s v=""/>
    <s v=""/>
    <n v="12"/>
    <s v=""/>
    <s v=""/>
    <s v=""/>
  </r>
  <r>
    <s v="8a54c69b-1bb6-48cb-91a1-92bdc8dda821"/>
    <d v="2021-11-30T00:00:00"/>
    <x v="2"/>
    <s v="ASV758"/>
    <x v="1"/>
    <x v="2"/>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Femme"/>
    <s v=""/>
    <s v=""/>
    <s v=""/>
    <s v=""/>
    <s v=""/>
    <s v=""/>
    <s v=""/>
    <s v=""/>
    <s v=""/>
    <s v=""/>
    <s v=""/>
    <s v=""/>
    <s v=""/>
    <s v=""/>
    <s v=""/>
    <n v="15"/>
    <s v=""/>
    <s v=""/>
    <s v=""/>
  </r>
  <r>
    <s v="dd655669-faaf-47e4-be00-9f13b3967658"/>
    <d v="2021-11-30T00:00:00"/>
    <x v="2"/>
    <s v="ASV758"/>
    <x v="1"/>
    <x v="2"/>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Femme"/>
    <s v=""/>
    <s v=""/>
    <s v=""/>
    <s v=""/>
    <s v=""/>
    <s v=""/>
    <s v=""/>
    <s v=""/>
    <s v=""/>
    <s v=""/>
    <s v=""/>
    <s v=""/>
    <s v=""/>
    <s v=""/>
    <s v=""/>
    <n v="25"/>
    <s v=""/>
    <s v=""/>
    <s v=""/>
  </r>
  <r>
    <s v="9b3d204d-cbd7-4505-a503-16b969caadf1"/>
    <d v="2021-11-30T00:00:00"/>
    <x v="2"/>
    <s v="ASV758"/>
    <x v="1"/>
    <x v="2"/>
    <s v="L'Estère"/>
    <s v="Je ne sais pas, je ne souhaite pas répondre"/>
    <s v="Je ne sais pas, je ne souhaite pas répondre"/>
    <s v="Centre-ville de l'Estère"/>
    <s v=""/>
    <s v="Marché L'Estère"/>
    <s v="Marché L'Estère"/>
    <s v="Marché L'Estère"/>
    <x v="1"/>
    <s v="Enquête auprès d'un marchand"/>
    <s v="Femme"/>
    <s v="Détaillant sur une table"/>
    <n v="100"/>
    <n v="96.153846153846104"/>
    <n v="86.956521739130395"/>
    <n v="137.93103448275801"/>
    <n v="145.833333333333"/>
    <s v=""/>
    <n v="1000"/>
    <n v="30"/>
    <n v="20"/>
    <n v="25"/>
    <n v="20"/>
    <n v="100"/>
    <n v="100"/>
    <n v="5"/>
    <s v=""/>
    <s v=""/>
    <s v=""/>
    <s v=""/>
  </r>
  <r>
    <s v="e88bf1bc-306b-4f59-966b-745ac5ea1deb"/>
    <d v="2021-11-30T00:00:00"/>
    <x v="2"/>
    <s v="ASV758"/>
    <x v="1"/>
    <x v="2"/>
    <s v="L'Estère"/>
    <s v="Je ne sais pas, je ne souhaite pas répondre"/>
    <s v="Je ne sais pas, je ne souhaite pas répondre"/>
    <s v="Centre-ville de l'Estère"/>
    <s v=""/>
    <s v="Marché L'Estère"/>
    <s v="Marché L'Estère"/>
    <s v="Marché L'Estère"/>
    <x v="1"/>
    <s v="Enquête auprès d'un marchand"/>
    <s v="Femme"/>
    <s v="Détaillant sur une table"/>
    <n v="100"/>
    <n v="134.61538461538399"/>
    <n v="86.956521739130395"/>
    <n v="137.93103448275801"/>
    <n v="208.333333333333"/>
    <s v=""/>
    <n v="1000"/>
    <s v=""/>
    <s v=""/>
    <s v=""/>
    <s v=""/>
    <s v=""/>
    <s v=""/>
    <s v=""/>
    <s v=""/>
    <s v=""/>
    <s v=""/>
    <s v=""/>
  </r>
  <r>
    <s v="46d11ee8-e019-4116-89d8-b2447b5718df"/>
    <d v="2021-11-30T00:00:00"/>
    <x v="2"/>
    <s v="ASV758"/>
    <x v="1"/>
    <x v="2"/>
    <s v="L'Estère"/>
    <s v="Je ne sais pas, je ne souhaite pas répondre"/>
    <s v="Je ne sais pas, je ne souhaite pas répondre"/>
    <s v="Centre-ville de l'Estère"/>
    <s v=""/>
    <s v="Marché L'Estère"/>
    <s v="Marché L'Estère"/>
    <s v="Marché L'Estère"/>
    <x v="1"/>
    <s v="Enquête auprès d'un marchand"/>
    <s v="Femme"/>
    <s v="Détaillant mobile"/>
    <s v=""/>
    <s v=""/>
    <s v=""/>
    <s v=""/>
    <s v=""/>
    <s v=""/>
    <s v=""/>
    <n v="30"/>
    <n v="25"/>
    <n v="50"/>
    <n v="20"/>
    <n v="100"/>
    <n v="100"/>
    <n v="5"/>
    <s v=""/>
    <s v=""/>
    <s v=""/>
    <s v=""/>
  </r>
  <r>
    <s v="1a785b35-4221-44c2-9a3c-80b707294292"/>
    <d v="2021-11-30T00:00:00"/>
    <x v="2"/>
    <s v="ASV758"/>
    <x v="1"/>
    <x v="2"/>
    <s v="L'Estère"/>
    <s v="Je ne sais pas, je ne souhaite pas répondre"/>
    <s v="Je ne sais pas, je ne souhaite pas répondre"/>
    <s v="Centre-ville de l'Estère"/>
    <s v=""/>
    <s v="Marché L'Estère"/>
    <s v="Marché L'Estère"/>
    <s v="Marché L'Estère"/>
    <x v="1"/>
    <s v="Enquête auprès d'un marchand"/>
    <s v="Femme"/>
    <s v="Détaillant sur une table"/>
    <n v="100"/>
    <n v="134.61538461538399"/>
    <n v="86.956521739130395"/>
    <n v="137.93103448275801"/>
    <n v="208.333333333333"/>
    <s v=""/>
    <n v="1000"/>
    <s v=""/>
    <s v=""/>
    <s v=""/>
    <s v=""/>
    <s v=""/>
    <s v=""/>
    <s v=""/>
    <s v=""/>
    <s v=""/>
    <s v=""/>
    <s v=""/>
  </r>
  <r>
    <s v="c5e26d36-6513-4fbd-a093-2d047e30d5c4"/>
    <d v="2021-11-30T00:00:00"/>
    <x v="2"/>
    <s v="ASV758"/>
    <x v="1"/>
    <x v="2"/>
    <s v="L'Estère"/>
    <s v="Je ne sais pas, je ne souhaite pas répondre"/>
    <s v="Je ne sais pas, je ne souhaite pas répondre"/>
    <s v="Centre-ville de l'Estère"/>
    <s v=""/>
    <s v="Marché L'Estère"/>
    <s v="Marché L'Estère"/>
    <s v="Marché L'Estère"/>
    <x v="1"/>
    <s v="Enquête auprès d'un marchand"/>
    <s v="Femme"/>
    <s v="Détaillant sur une table"/>
    <n v="100"/>
    <n v="96.153846153846104"/>
    <n v="86.956521739130395"/>
    <n v="137.93103448275801"/>
    <n v="208.333333333333"/>
    <s v=""/>
    <n v="450"/>
    <s v=""/>
    <s v=""/>
    <s v=""/>
    <s v=""/>
    <s v=""/>
    <s v=""/>
    <s v=""/>
    <s v=""/>
    <s v=""/>
    <s v=""/>
    <s v=""/>
  </r>
  <r>
    <s v="9c043063-2bbe-4c6a-9d71-6dab9ff7ae84"/>
    <d v="2021-11-30T00:00:00"/>
    <x v="2"/>
    <s v="ASV758"/>
    <x v="1"/>
    <x v="2"/>
    <s v="L'Estère"/>
    <s v="Je ne sais pas, je ne souhaite pas répondre"/>
    <s v="Je ne sais pas, je ne souhaite pas répondre"/>
    <s v="Centre-ville de l'Estère"/>
    <s v=""/>
    <s v="Marché L'Estère"/>
    <s v="Marché L'Estère"/>
    <s v="Marché L'Estère"/>
    <x v="1"/>
    <s v="Enquête auprès d'un marchand"/>
    <s v="Homme"/>
    <s v="Détaillant sur une table"/>
    <s v=""/>
    <s v=""/>
    <s v=""/>
    <s v=""/>
    <s v=""/>
    <s v=""/>
    <s v=""/>
    <n v="30"/>
    <n v="25"/>
    <n v="50"/>
    <n v="25"/>
    <n v="100"/>
    <n v="125"/>
    <n v="5"/>
    <s v=""/>
    <s v=""/>
    <s v=""/>
    <s v=""/>
  </r>
  <r>
    <s v="3d692e2a-a66c-489d-8cd8-131630f27722"/>
    <d v="2021-11-30T00:00:00"/>
    <x v="2"/>
    <s v="ASV758"/>
    <x v="1"/>
    <x v="2"/>
    <s v="L'Estère"/>
    <s v="Je ne sais pas, je ne souhaite pas répondre"/>
    <s v="Je ne sais pas, je ne souhaite pas répondre"/>
    <s v="Centre-ville de l'Estère"/>
    <s v=""/>
    <s v="Marché L'Estère"/>
    <s v="Marché L'Estère"/>
    <s v="Marché L'Estère"/>
    <x v="1"/>
    <s v="Enquête auprès d'un marchand"/>
    <s v="Femme"/>
    <s v="Détaillant mobile"/>
    <s v=""/>
    <s v=""/>
    <s v=""/>
    <s v=""/>
    <s v=""/>
    <s v=""/>
    <s v=""/>
    <n v="30"/>
    <n v="25"/>
    <n v="25"/>
    <n v="15"/>
    <n v="100"/>
    <n v="100"/>
    <n v="5"/>
    <s v=""/>
    <s v=""/>
    <s v=""/>
    <s v=""/>
  </r>
  <r>
    <s v="3eef8785-2dd7-4a94-8971-e6f2b74a504a"/>
    <d v="2021-11-26T00:00:00"/>
    <x v="3"/>
    <s v="PS_6827"/>
    <x v="2"/>
    <x v="3"/>
    <s v="Jacmel"/>
    <s v="1re Section Bas Cap Rouge"/>
    <s v="1re Section Bas Cap Rouge"/>
    <s v="Beaudoin"/>
    <s v=""/>
    <s v="Marché Beaudoin"/>
    <s v="Marché Beaudoin"/>
    <s v="Marché Beaudoin"/>
    <x v="1"/>
    <s v="Enquête auprès d'un marchand"/>
    <s v="Femme"/>
    <s v="Détaillant avec boutique"/>
    <s v=""/>
    <s v=""/>
    <s v=""/>
    <s v=""/>
    <s v=""/>
    <s v=""/>
    <s v=""/>
    <s v=""/>
    <n v="50"/>
    <n v="25"/>
    <n v="50"/>
    <s v=""/>
    <n v="80"/>
    <s v=""/>
    <s v=""/>
    <s v=""/>
    <s v=""/>
    <s v=""/>
  </r>
  <r>
    <s v="2dc3e8bf-7c15-4f99-8067-7cd2102bea90"/>
    <d v="2021-11-26T00:00:00"/>
    <x v="3"/>
    <s v="PS_6827"/>
    <x v="2"/>
    <x v="3"/>
    <s v="Jacmel"/>
    <s v="1re Section Bas Cap Rouge"/>
    <s v="1re Section Bas Cap Rouge"/>
    <s v="Beaudoin"/>
    <s v=""/>
    <s v="Marché Beaudoin"/>
    <s v="Marché Beaudoin"/>
    <s v="Marché Beaudoin"/>
    <x v="1"/>
    <s v="Enquête auprès d'un marchand"/>
    <s v="Homme"/>
    <s v="Détaillant avec boutique"/>
    <s v=""/>
    <s v=""/>
    <s v=""/>
    <s v=""/>
    <s v=""/>
    <s v=""/>
    <s v=""/>
    <n v="40"/>
    <s v=""/>
    <n v="50"/>
    <s v=""/>
    <s v=""/>
    <s v=""/>
    <n v="50"/>
    <s v=""/>
    <s v=""/>
    <s v=""/>
    <s v=""/>
  </r>
  <r>
    <s v="65811ea3-d64f-4b08-a30a-1dc76f31e4e3"/>
    <d v="2021-11-26T00:00:00"/>
    <x v="3"/>
    <s v="PS_6827"/>
    <x v="2"/>
    <x v="3"/>
    <s v="Jacmel"/>
    <s v="1re Section Bas Cap Rouge"/>
    <s v="1re Section Bas Cap Rouge"/>
    <s v="Beaudoin"/>
    <s v=""/>
    <s v="Marché Beaudoin"/>
    <s v="Marché Beaudoin"/>
    <s v="Marché Beaudoin"/>
    <x v="1"/>
    <s v="Enquête auprès d'un marchand"/>
    <s v="Femme"/>
    <s v="Détaillant avec boutique"/>
    <s v=""/>
    <s v=""/>
    <s v=""/>
    <s v=""/>
    <s v=""/>
    <s v=""/>
    <s v=""/>
    <s v=""/>
    <n v="25"/>
    <n v="50"/>
    <n v="50"/>
    <n v="125"/>
    <s v=""/>
    <s v=""/>
    <s v=""/>
    <s v=""/>
    <s v=""/>
    <s v=""/>
  </r>
  <r>
    <s v="3fb5b2bd-eff5-4bdf-a1b1-a15bb2ea53af"/>
    <d v="2021-11-26T00:00:00"/>
    <x v="3"/>
    <s v="PS_6827"/>
    <x v="2"/>
    <x v="3"/>
    <s v="Jacmel"/>
    <s v="1re Section Bas Cap Rouge"/>
    <s v="1re Section Bas Cap Rouge"/>
    <s v="Beaudoin"/>
    <s v=""/>
    <s v="Marché Beaudoin"/>
    <s v="Marché Beaudoin"/>
    <s v="Marché Beaudoin"/>
    <x v="1"/>
    <s v="Enquête auprès d'un marchand"/>
    <s v="Femme"/>
    <s v="Détaillant sur une table"/>
    <s v=""/>
    <s v=""/>
    <s v=""/>
    <s v=""/>
    <s v=""/>
    <s v=""/>
    <s v=""/>
    <s v=""/>
    <s v=""/>
    <s v=""/>
    <s v=""/>
    <s v=""/>
    <s v=""/>
    <s v=""/>
    <s v=""/>
    <n v="75"/>
    <s v=""/>
    <s v=""/>
  </r>
  <r>
    <s v="da3140af-4f2f-439c-9156-0dba096dbfbd"/>
    <d v="2021-11-26T00:00:00"/>
    <x v="3"/>
    <s v="PS_6827"/>
    <x v="2"/>
    <x v="3"/>
    <s v="Jacmel"/>
    <s v="1re Section Bas Cap Rouge"/>
    <s v="1re Section Bas Cap Rouge"/>
    <s v="Beaudoin"/>
    <s v=""/>
    <s v="Marché Beaudoin"/>
    <s v="Marché Beaudoin"/>
    <s v="Marché Beaudoin"/>
    <x v="1"/>
    <s v="Enquête auprès d'un marchand"/>
    <s v="Femme"/>
    <s v="Détaillant avec boutique"/>
    <s v=""/>
    <s v=""/>
    <s v=""/>
    <s v=""/>
    <s v=""/>
    <s v=""/>
    <s v=""/>
    <s v=""/>
    <s v=""/>
    <s v=""/>
    <s v=""/>
    <s v=""/>
    <s v=""/>
    <s v=""/>
    <s v=""/>
    <n v="75"/>
    <s v=""/>
    <s v=""/>
  </r>
  <r>
    <s v="db48ef37-50a5-4c1f-8391-03052c746f8d"/>
    <d v="2021-11-26T00:00:00"/>
    <x v="3"/>
    <s v="PS_6827"/>
    <x v="2"/>
    <x v="3"/>
    <s v="Jacmel"/>
    <s v="1re Section Bas Cap Rouge"/>
    <s v="1re Section Bas Cap Rouge"/>
    <s v="Beaudoin"/>
    <s v=""/>
    <s v="Marché Beaudoin"/>
    <s v="Marché Beaudoin"/>
    <s v="Marché Beaudoin"/>
    <x v="1"/>
    <s v="Enquête auprès d'un marchand"/>
    <s v="Homme"/>
    <s v="Détaillant sur une table"/>
    <s v=""/>
    <s v=""/>
    <s v=""/>
    <s v=""/>
    <s v=""/>
    <s v=""/>
    <s v=""/>
    <s v=""/>
    <s v=""/>
    <s v=""/>
    <s v=""/>
    <s v=""/>
    <s v=""/>
    <s v=""/>
    <s v=""/>
    <n v="75"/>
    <s v=""/>
    <s v=""/>
  </r>
  <r>
    <s v="07231cd4-f22a-46a6-bd0a-a68bad996e6b"/>
    <d v="2021-11-26T00:00:00"/>
    <x v="3"/>
    <s v="PS_6827"/>
    <x v="2"/>
    <x v="3"/>
    <s v="Jacmel"/>
    <s v="1re Section Bas Cap Rouge"/>
    <s v="1re Section Bas Cap Rouge"/>
    <s v="Beaudoin"/>
    <s v=""/>
    <s v="Marché Beaudoin"/>
    <s v="Marché Beaudoin"/>
    <s v="Marché Beaudoin"/>
    <x v="1"/>
    <s v="Enquête auprès d'un marchand"/>
    <s v="Femme"/>
    <s v="Détaillant avec boutique"/>
    <n v="300"/>
    <n v="173.07692307692301"/>
    <n v="152.173913043478"/>
    <n v="120.689655172413"/>
    <n v="291.666666666666"/>
    <s v=""/>
    <n v="1000"/>
    <s v=""/>
    <s v=""/>
    <s v=""/>
    <s v=""/>
    <s v=""/>
    <s v=""/>
    <s v=""/>
    <s v=""/>
    <s v=""/>
    <s v=""/>
    <s v=""/>
  </r>
  <r>
    <s v="5c9676e0-a4ca-4103-bb7b-fc522adaa1c4"/>
    <d v="2021-11-26T00:00:00"/>
    <x v="3"/>
    <s v="PS_6827"/>
    <x v="2"/>
    <x v="3"/>
    <s v="Jacmel"/>
    <s v="1re Section Bas Cap Rouge"/>
    <s v="1re Section Bas Cap Rouge"/>
    <s v="Beaudoin"/>
    <s v=""/>
    <s v="Marché Beaudoin"/>
    <s v="Marché Beaudoin"/>
    <s v="Marché Beaudoin"/>
    <x v="1"/>
    <s v="Enquête auprès d'un marchand"/>
    <s v="Femme"/>
    <s v="Détaillant sur une table"/>
    <s v=""/>
    <n v="134.61538461538399"/>
    <n v="152.173913043478"/>
    <n v="155.172413793103"/>
    <n v="291.666666666666"/>
    <s v=""/>
    <n v="1000"/>
    <s v=""/>
    <s v=""/>
    <s v=""/>
    <s v=""/>
    <s v=""/>
    <s v=""/>
    <s v=""/>
    <s v=""/>
    <s v=""/>
    <s v=""/>
    <s v=""/>
  </r>
  <r>
    <s v="4bc05ce2-7dcb-4c85-ae0f-8e96b513fa83"/>
    <d v="2021-11-26T00:00:00"/>
    <x v="3"/>
    <s v="PS_6827"/>
    <x v="2"/>
    <x v="3"/>
    <s v="Jacmel"/>
    <s v="1re Section Bas Cap Rouge"/>
    <s v="1re Section Bas Cap Rouge"/>
    <s v="Beaudoin"/>
    <s v=""/>
    <s v="Marché Beaudoin"/>
    <s v="Marché Beaudoin"/>
    <s v="Marché Beaudoin"/>
    <x v="1"/>
    <s v="Enquête auprès d'un marchand"/>
    <s v="Homme"/>
    <s v="Détaillant avec boutique"/>
    <s v=""/>
    <n v="173.07692307692301"/>
    <n v="152.173913043478"/>
    <n v="155.172413793103"/>
    <n v="270.83333333333297"/>
    <s v=""/>
    <n v="1000"/>
    <s v=""/>
    <s v=""/>
    <s v=""/>
    <s v=""/>
    <s v=""/>
    <s v=""/>
    <s v=""/>
    <s v=""/>
    <s v=""/>
    <s v=""/>
    <s v=""/>
  </r>
  <r>
    <s v="1d61fedf-32ea-4edc-83e0-ddb77c59184c"/>
    <d v="2021-11-27T00:00:00"/>
    <x v="3"/>
    <s v="PS_6827"/>
    <x v="2"/>
    <x v="3"/>
    <s v="Jacmel"/>
    <s v="1re Section Bas Cap Rouge"/>
    <s v="1re Section Bas Cap Rouge"/>
    <s v="Beaudoin"/>
    <s v=""/>
    <s v="Marché Beaudoin"/>
    <s v="Marché Beaudoin"/>
    <s v="Marché Beaudoin"/>
    <x v="1"/>
    <s v="Enquête auprès d'un marchand"/>
    <s v="Femme"/>
    <s v="Détaillant avec boutique"/>
    <s v=""/>
    <n v="153.84615384615299"/>
    <n v="152.173913043478"/>
    <n v="155.172413793103"/>
    <s v=""/>
    <s v=""/>
    <s v=""/>
    <s v=""/>
    <s v=""/>
    <s v=""/>
    <s v=""/>
    <s v=""/>
    <s v=""/>
    <s v=""/>
    <s v=""/>
    <n v="75"/>
    <n v="500"/>
    <s v=""/>
  </r>
  <r>
    <s v="dfdb1d24-e0f5-4717-843c-a2044aec348e"/>
    <d v="2021-11-27T00:00:00"/>
    <x v="3"/>
    <s v="PS_6827"/>
    <x v="2"/>
    <x v="3"/>
    <s v="Jacmel"/>
    <s v="1re Section Bas Cap Rouge"/>
    <s v="1re Section Bas Cap Rouge"/>
    <s v="Beaudoin"/>
    <s v=""/>
    <s v="Marché Beaudoin"/>
    <s v="Marché Beaudoin"/>
    <s v="Marché Beaudoin"/>
    <x v="1"/>
    <s v="Enquête auprès d'un client (pour l'eau de boisson et la situation sécuritaire)"/>
    <s v="Femme"/>
    <s v=""/>
    <s v=""/>
    <s v=""/>
    <s v=""/>
    <s v=""/>
    <s v=""/>
    <s v=""/>
    <s v=""/>
    <s v=""/>
    <s v=""/>
    <s v=""/>
    <s v=""/>
    <s v=""/>
    <s v=""/>
    <s v=""/>
    <n v="1.4"/>
    <s v=""/>
    <s v=""/>
    <s v=""/>
  </r>
  <r>
    <s v="59c56028-92aa-4cd6-a90e-ed08f8b284d8"/>
    <d v="2021-11-27T00:00:00"/>
    <x v="3"/>
    <s v="PS_6827"/>
    <x v="2"/>
    <x v="3"/>
    <s v="Jacmel"/>
    <s v="1re Section Bas Cap Rouge"/>
    <s v="1re Section Bas Cap Rouge"/>
    <s v="Beaudoin"/>
    <s v=""/>
    <s v="Marché Beaudoin"/>
    <s v="Marché Beaudoin"/>
    <s v="Marché Beaudoin"/>
    <x v="1"/>
    <s v="Enquête auprès d'un client (pour l'eau de boisson et la situation sécuritaire)"/>
    <s v="Homme"/>
    <s v=""/>
    <s v=""/>
    <s v=""/>
    <s v=""/>
    <s v=""/>
    <s v=""/>
    <s v=""/>
    <s v=""/>
    <s v=""/>
    <s v=""/>
    <s v=""/>
    <s v=""/>
    <s v=""/>
    <s v=""/>
    <s v=""/>
    <s v=""/>
    <s v=""/>
    <s v=""/>
    <s v=""/>
  </r>
  <r>
    <s v="9f1253ac-813c-4fc0-a049-3ae2f6217dd9"/>
    <d v="2021-11-27T00:00:00"/>
    <x v="3"/>
    <s v="PS_6827"/>
    <x v="2"/>
    <x v="3"/>
    <s v="Jacmel"/>
    <s v="1re Section Bas Cap Rouge"/>
    <s v="1re Section Bas Cap Rouge"/>
    <s v="Beaudoin"/>
    <s v=""/>
    <s v="Marché Beaudoin"/>
    <s v="Marché Beaudoin"/>
    <s v="Marché Beaudoin"/>
    <x v="1"/>
    <s v="Enquête auprès d'un client (pour l'eau de boisson et la situation sécuritaire)"/>
    <s v="Femme"/>
    <s v=""/>
    <s v=""/>
    <s v=""/>
    <s v=""/>
    <s v=""/>
    <s v=""/>
    <s v=""/>
    <s v=""/>
    <s v=""/>
    <s v=""/>
    <s v=""/>
    <s v=""/>
    <s v=""/>
    <s v=""/>
    <s v=""/>
    <s v=""/>
    <s v=""/>
    <s v=""/>
    <s v=""/>
  </r>
  <r>
    <s v="144dc970-3003-4c3b-b83e-a0f560127f82"/>
    <d v="2021-11-30T00:00:00"/>
    <x v="3"/>
    <s v="CF_6822"/>
    <x v="2"/>
    <x v="3"/>
    <s v="Jacmel"/>
    <s v="1re Section Bas Cap Rouge"/>
    <s v="1re Section Bas Cap Rouge"/>
    <s v="Centre-vile de Jacmel"/>
    <s v=""/>
    <s v="Marché Beaudoin"/>
    <s v="Marché Beaudoin"/>
    <s v="Marché Beaudoin"/>
    <x v="1"/>
    <s v="Enquête auprès d'un marchand"/>
    <s v="Femme"/>
    <s v="Détaillant sur une table"/>
    <s v=""/>
    <s v=""/>
    <s v=""/>
    <s v=""/>
    <s v=""/>
    <s v=""/>
    <n v="1100"/>
    <s v=""/>
    <s v=""/>
    <s v=""/>
    <s v=""/>
    <s v=""/>
    <s v=""/>
    <s v=""/>
    <s v=""/>
    <s v=""/>
    <s v=""/>
    <s v=""/>
  </r>
  <r>
    <s v="8b59fd29-f866-45f2-89a7-9a5444ec531e"/>
    <d v="2021-11-30T00:00:00"/>
    <x v="3"/>
    <s v="CF_6822"/>
    <x v="2"/>
    <x v="3"/>
    <s v="Jacmel"/>
    <s v="1re Section Bas Cap Rouge"/>
    <s v="1re Section Bas Cap Rouge"/>
    <s v="Centre-vile de Jacmel"/>
    <s v=""/>
    <s v="Autre"/>
    <s v="Autre"/>
    <s v="Kanyet"/>
    <x v="0"/>
    <s v="Enquête auprès d'un marchand"/>
    <s v="Femme"/>
    <s v="Détaillant sur une table"/>
    <s v=""/>
    <s v=""/>
    <s v=""/>
    <s v=""/>
    <s v=""/>
    <s v=""/>
    <n v="1350"/>
    <s v=""/>
    <s v=""/>
    <s v=""/>
    <s v=""/>
    <s v=""/>
    <s v=""/>
    <s v=""/>
    <s v=""/>
    <s v=""/>
    <s v=""/>
    <s v=""/>
  </r>
  <r>
    <s v="6891e756-e8bf-4f06-81f5-0f25d76511d6"/>
    <d v="2021-11-27T00:00:00"/>
    <x v="3"/>
    <s v="OJ_9690"/>
    <x v="2"/>
    <x v="3"/>
    <s v="Jacmel"/>
    <s v="1re Section Bas Cap Rouge"/>
    <s v="1re Section Bas Cap Rouge"/>
    <s v="Beaudoin"/>
    <s v=""/>
    <s v="Marché Beaudoin"/>
    <s v="Marché Beaudoin"/>
    <s v="Marché Beaudoin"/>
    <x v="1"/>
    <s v="Enquête auprès d'un marchand"/>
    <s v="Femme"/>
    <s v="Détaillant sur une table"/>
    <s v=""/>
    <s v=""/>
    <s v=""/>
    <s v=""/>
    <n v="250"/>
    <n v="250"/>
    <s v=""/>
    <s v=""/>
    <s v=""/>
    <s v=""/>
    <s v=""/>
    <s v=""/>
    <s v=""/>
    <s v=""/>
    <s v=""/>
    <s v=""/>
    <s v=""/>
    <s v=""/>
  </r>
  <r>
    <s v="848ca8bf-bc9b-45d3-8687-5b6744845010"/>
    <d v="2021-11-27T00:00:00"/>
    <x v="3"/>
    <s v="OJ_9690"/>
    <x v="2"/>
    <x v="3"/>
    <s v="Jacmel"/>
    <s v="1re Section Bas Cap Rouge"/>
    <s v="1re Section Bas Cap Rouge"/>
    <s v="Beaudoin"/>
    <s v=""/>
    <s v="Marché Beaudoin"/>
    <s v="Marché Beaudoin"/>
    <s v="Marché Beaudoin"/>
    <x v="1"/>
    <s v="Enquête auprès d'un marchand"/>
    <s v="Femme"/>
    <s v="Détaillant sur une table"/>
    <s v=""/>
    <n v="150"/>
    <s v=""/>
    <n v="134.482758620689"/>
    <s v=""/>
    <s v=""/>
    <s v=""/>
    <s v=""/>
    <s v=""/>
    <s v=""/>
    <s v=""/>
    <s v=""/>
    <s v=""/>
    <s v=""/>
    <s v=""/>
    <s v=""/>
    <s v=""/>
    <s v=""/>
  </r>
  <r>
    <s v="debf4268-841f-45fd-97a9-1b55ee22208f"/>
    <d v="2021-11-27T00:00:00"/>
    <x v="3"/>
    <s v="OJ_9690"/>
    <x v="2"/>
    <x v="3"/>
    <s v="Jacmel"/>
    <s v="1re Section Bas Cap Rouge"/>
    <s v="1re Section Bas Cap Rouge"/>
    <s v="Beaudoin"/>
    <s v=""/>
    <s v="Marché Beaudoin"/>
    <s v="Marché Beaudoin"/>
    <s v="Marché Beaudoin"/>
    <x v="1"/>
    <s v="Enquête auprès d'un marchand"/>
    <s v="Femme"/>
    <s v="Détaillant avec boutique"/>
    <n v="200"/>
    <n v="153.84615384615299"/>
    <n v="173.91304347825999"/>
    <n v="124.13793103448199"/>
    <n v="250"/>
    <n v="291.666666666666"/>
    <n v="1100"/>
    <s v=""/>
    <s v=""/>
    <s v=""/>
    <s v=""/>
    <s v=""/>
    <s v=""/>
    <s v=""/>
    <s v=""/>
    <s v=""/>
    <s v=""/>
    <s v=""/>
  </r>
  <r>
    <s v="d09d9c6f-7d18-436e-90ac-c6eff629092f"/>
    <d v="2021-11-27T00:00:00"/>
    <x v="3"/>
    <s v="OJ_9690"/>
    <x v="2"/>
    <x v="3"/>
    <s v="Jacmel"/>
    <s v="1re Section Bas Cap Rouge"/>
    <s v="1re Section Bas Cap Rouge"/>
    <s v="Beaudoin"/>
    <s v=""/>
    <s v="Marché Beaudoin"/>
    <s v="Marché Beaudoin"/>
    <s v="Marché Beaudoin"/>
    <x v="1"/>
    <s v="Enquête auprès d'un marchand"/>
    <s v="Femme"/>
    <s v="Détaillant avec boutique"/>
    <s v=""/>
    <s v=""/>
    <s v=""/>
    <s v=""/>
    <s v=""/>
    <s v=""/>
    <s v=""/>
    <s v=""/>
    <n v="25"/>
    <n v="25"/>
    <n v="35"/>
    <n v="100"/>
    <n v="100"/>
    <s v=""/>
    <s v=""/>
    <s v=""/>
    <s v=""/>
    <s v=""/>
  </r>
  <r>
    <s v="eb41847a-624b-4689-bd8c-ba467f0e37ac"/>
    <d v="2021-11-27T00:00:00"/>
    <x v="3"/>
    <s v="OJ_9690"/>
    <x v="2"/>
    <x v="3"/>
    <s v="Jacmel"/>
    <s v="1re Section Bas Cap Rouge"/>
    <s v="1re Section Bas Cap Rouge"/>
    <s v="Beaudoin"/>
    <s v=""/>
    <s v="Marché Beaudoin"/>
    <s v="Marché Beaudoin"/>
    <s v="Marché Beaudoin"/>
    <x v="1"/>
    <s v="Enquête auprès d'un client (pour l'eau de boisson et la situation sécuritaire)"/>
    <s v="Femme"/>
    <s v=""/>
    <s v=""/>
    <s v=""/>
    <s v=""/>
    <s v=""/>
    <s v=""/>
    <s v=""/>
    <s v=""/>
    <s v=""/>
    <s v=""/>
    <s v=""/>
    <s v=""/>
    <s v=""/>
    <s v=""/>
    <s v=""/>
    <n v="1"/>
    <s v=""/>
    <s v=""/>
    <s v=""/>
  </r>
  <r>
    <s v="846065ab-e154-4bf5-a19c-c6e9b1488c90"/>
    <d v="2021-11-27T00:00:00"/>
    <x v="3"/>
    <s v="OJ_9690"/>
    <x v="2"/>
    <x v="3"/>
    <s v="Jacmel"/>
    <s v="1re Section Bas Cap Rouge"/>
    <s v="1re Section Bas Cap Rouge"/>
    <s v="Beaudoin"/>
    <s v=""/>
    <s v="Marché Beaudoin"/>
    <s v="Marché Beaudoin"/>
    <s v="Marché Beaudoin"/>
    <x v="1"/>
    <s v="Enquête auprès d'un client (pour l'eau de boisson et la situation sécuritaire)"/>
    <s v="Femme"/>
    <s v=""/>
    <s v=""/>
    <s v=""/>
    <s v=""/>
    <s v=""/>
    <s v=""/>
    <s v=""/>
    <s v=""/>
    <s v=""/>
    <s v=""/>
    <s v=""/>
    <s v=""/>
    <s v=""/>
    <s v=""/>
    <s v=""/>
    <n v="1"/>
    <s v=""/>
    <s v=""/>
    <s v=""/>
  </r>
  <r>
    <s v="c08a3c36-f90d-49fb-8540-3be64ae8f68e"/>
    <d v="2021-11-27T00:00:00"/>
    <x v="3"/>
    <s v="OJ_9690"/>
    <x v="2"/>
    <x v="3"/>
    <s v="Jacmel"/>
    <s v="1re Section Bas Cap Rouge"/>
    <s v="1re Section Bas Cap Rouge"/>
    <s v="Beaudoin"/>
    <s v=""/>
    <s v="Marché Beaudoin"/>
    <s v="Marché Beaudoin"/>
    <s v="Marché Beaudoin"/>
    <x v="1"/>
    <s v="Enquête auprès d'un marchand"/>
    <s v="Femme"/>
    <s v="Détaillant sur une table"/>
    <s v=""/>
    <s v=""/>
    <s v=""/>
    <s v=""/>
    <s v=""/>
    <s v=""/>
    <s v=""/>
    <s v=""/>
    <s v=""/>
    <s v=""/>
    <s v=""/>
    <s v=""/>
    <s v=""/>
    <s v=""/>
    <s v=""/>
    <n v="75"/>
    <s v=""/>
    <s v=""/>
  </r>
  <r>
    <s v="72cd71e7-b606-489c-b52a-2f340624dc73"/>
    <d v="2021-11-27T00:00:00"/>
    <x v="3"/>
    <s v="OJ_9690"/>
    <x v="2"/>
    <x v="3"/>
    <s v="Jacmel"/>
    <s v="1re Section Bas Cap Rouge"/>
    <s v="1re Section Bas Cap Rouge"/>
    <s v="Beaudoin"/>
    <s v=""/>
    <s v="Marché Beaudoin"/>
    <s v="Marché Beaudoin"/>
    <s v="Marché Beaudoin"/>
    <x v="1"/>
    <s v="Enquête auprès d'un marchand"/>
    <s v="Femme"/>
    <s v="Détaillant sur une table"/>
    <s v=""/>
    <s v=""/>
    <s v=""/>
    <s v=""/>
    <s v=""/>
    <s v=""/>
    <s v=""/>
    <s v=""/>
    <s v=""/>
    <s v=""/>
    <s v=""/>
    <s v=""/>
    <s v=""/>
    <s v=""/>
    <s v=""/>
    <n v="50"/>
    <s v=""/>
    <s v=""/>
  </r>
  <r>
    <s v="d34e5484-d149-40b6-97f0-7d1dfc43d88e"/>
    <d v="2021-11-27T00:00:00"/>
    <x v="3"/>
    <s v="OJ_9690"/>
    <x v="2"/>
    <x v="3"/>
    <s v="Jacmel"/>
    <s v="1re Section Bas Cap Rouge"/>
    <s v="1re Section Bas Cap Rouge"/>
    <s v="Beaudoin"/>
    <s v=""/>
    <s v="Marché Beaudoin"/>
    <s v="Marché Beaudoin"/>
    <s v="Marché Beaudoin"/>
    <x v="1"/>
    <s v="Enquête auprès d'un marchand"/>
    <s v="Femme"/>
    <s v="Détaillant avec boutique"/>
    <s v=""/>
    <s v=""/>
    <s v=""/>
    <s v=""/>
    <s v=""/>
    <s v=""/>
    <s v=""/>
    <s v=""/>
    <s v=""/>
    <s v=""/>
    <s v=""/>
    <s v=""/>
    <s v=""/>
    <s v=""/>
    <s v=""/>
    <s v=""/>
    <s v=""/>
    <s v=""/>
  </r>
  <r>
    <s v="d5144d77-0bac-4753-94e4-7fb4d15993f0"/>
    <d v="2021-11-27T00:00:00"/>
    <x v="3"/>
    <s v="OJ_9690"/>
    <x v="2"/>
    <x v="3"/>
    <s v="Jacmel"/>
    <s v="1re Section Bas Cap Rouge"/>
    <s v="1re Section Bas Cap Rouge"/>
    <s v="Beaudoin"/>
    <s v=""/>
    <s v="Marché Beaudoin"/>
    <s v="Marché Beaudoin"/>
    <s v="Marché Beaudoin"/>
    <x v="1"/>
    <s v="Enquête auprès d'un marchand"/>
    <s v="Femme"/>
    <s v="Détaillant sur une table"/>
    <s v=""/>
    <s v=""/>
    <s v=""/>
    <s v=""/>
    <s v=""/>
    <s v=""/>
    <s v=""/>
    <s v=""/>
    <n v="25"/>
    <n v="25"/>
    <n v="15"/>
    <n v="100"/>
    <n v="100"/>
    <s v=""/>
    <s v=""/>
    <s v=""/>
    <s v=""/>
    <s v=""/>
  </r>
  <r>
    <s v="67ccb436-1481-4f5d-9110-b662dc1e52c0"/>
    <d v="2021-11-27T00:00:00"/>
    <x v="3"/>
    <s v="OJ_9690"/>
    <x v="2"/>
    <x v="3"/>
    <s v="Jacmel"/>
    <s v="1re Section Bas Cap Rouge"/>
    <s v="1re Section Bas Cap Rouge"/>
    <s v="Beaudoin"/>
    <s v=""/>
    <s v="Marché Beaudoin"/>
    <s v="Marché Beaudoin"/>
    <s v="Marché Beaudoin"/>
    <x v="1"/>
    <s v="Enquête auprès d'un client (pour l'eau de boisson et la situation sécuritaire)"/>
    <s v="Homme"/>
    <s v=""/>
    <s v=""/>
    <s v=""/>
    <s v=""/>
    <s v=""/>
    <s v=""/>
    <s v=""/>
    <s v=""/>
    <s v=""/>
    <s v=""/>
    <s v=""/>
    <s v=""/>
    <s v=""/>
    <s v=""/>
    <s v=""/>
    <n v="1"/>
    <s v=""/>
    <s v=""/>
    <s v=""/>
  </r>
  <r>
    <s v="ceca5a04-2e52-4a9d-8246-2693e6abb776"/>
    <d v="2021-11-27T00:00:00"/>
    <x v="3"/>
    <s v="OJ_9690"/>
    <x v="2"/>
    <x v="3"/>
    <s v="Jacmel"/>
    <s v="1re Section Bas Cap Rouge"/>
    <s v="1re Section Bas Cap Rouge"/>
    <s v="Beaudoin"/>
    <s v=""/>
    <s v="Marché Beaudoin"/>
    <s v="Marché Beaudoin"/>
    <s v="Marché Beaudoin"/>
    <x v="1"/>
    <s v="Enquête auprès d'un client (pour l'eau de boisson et la situation sécuritaire)"/>
    <s v="Homme"/>
    <s v=""/>
    <s v=""/>
    <s v=""/>
    <s v=""/>
    <s v=""/>
    <s v=""/>
    <s v=""/>
    <s v=""/>
    <s v=""/>
    <s v=""/>
    <s v=""/>
    <s v=""/>
    <s v=""/>
    <s v=""/>
    <s v=""/>
    <n v="1"/>
    <s v=""/>
    <s v=""/>
    <s v=""/>
  </r>
  <r>
    <s v="67217df7-8aab-4c0c-b203-03b6f6e453b4"/>
    <d v="2021-11-27T00:00:00"/>
    <x v="3"/>
    <s v="OJ_9690"/>
    <x v="2"/>
    <x v="3"/>
    <s v="Jacmel"/>
    <s v="1re Section Bas Cap Rouge"/>
    <s v="1re Section Bas Cap Rouge"/>
    <s v="Beaudoin"/>
    <s v=""/>
    <s v="Marché Beaudoin"/>
    <s v="Marché Beaudoin"/>
    <s v="Marché Beaudoin"/>
    <x v="1"/>
    <s v="Enquête auprès d'un marchand"/>
    <s v="Femme"/>
    <s v="Détaillant sur une table"/>
    <s v=""/>
    <s v=""/>
    <s v=""/>
    <s v=""/>
    <s v=""/>
    <s v=""/>
    <s v=""/>
    <s v=""/>
    <s v=""/>
    <s v=""/>
    <s v=""/>
    <s v=""/>
    <s v=""/>
    <s v=""/>
    <s v=""/>
    <n v="75"/>
    <s v=""/>
    <s v=""/>
  </r>
  <r>
    <s v="1aba270c-8046-4f6d-a4f1-d9011ac3b64c"/>
    <d v="2021-11-27T00:00:00"/>
    <x v="3"/>
    <s v="OJ_9690"/>
    <x v="2"/>
    <x v="3"/>
    <s v="Jacmel"/>
    <s v="1re Section Bas Cap Rouge"/>
    <s v="1re Section Bas Cap Rouge"/>
    <s v="Beaudoin"/>
    <s v=""/>
    <s v="Marché Beaudoin"/>
    <s v="Marché Beaudoin"/>
    <s v="Marché Beaudoin"/>
    <x v="1"/>
    <s v="Enquête auprès d'un marchand"/>
    <s v="Femme"/>
    <s v="Détaillant mobile"/>
    <s v=""/>
    <s v=""/>
    <s v=""/>
    <s v=""/>
    <s v=""/>
    <s v=""/>
    <s v=""/>
    <s v=""/>
    <n v="25"/>
    <n v="25"/>
    <n v="25"/>
    <n v="100"/>
    <n v="100"/>
    <s v=""/>
    <s v=""/>
    <s v=""/>
    <s v=""/>
    <s v=""/>
  </r>
  <r>
    <s v="99ce1f3c-db7c-4717-b898-11313bf2c5a5"/>
    <d v="2021-11-30T00:00:00"/>
    <x v="3"/>
    <s v="OJ_9690"/>
    <x v="2"/>
    <x v="4"/>
    <s v="Cayes-Jacmel"/>
    <s v="3e Section Haut Cap Rouge"/>
    <s v="3e Section Haut Cap Rouge"/>
    <s v="Cap Rouge"/>
    <s v=""/>
    <s v="Marché de Cap Rouge"/>
    <s v="Marché de Cap Rouge"/>
    <s v="Marché de Cap Rouge"/>
    <x v="0"/>
    <s v="Enquête auprès d'un marchand"/>
    <s v="Femme"/>
    <s v="Détaillant sur une table"/>
    <s v=""/>
    <s v=""/>
    <s v=""/>
    <s v=""/>
    <s v=""/>
    <s v=""/>
    <s v=""/>
    <s v=""/>
    <s v=""/>
    <s v=""/>
    <s v=""/>
    <s v=""/>
    <s v=""/>
    <s v=""/>
    <s v=""/>
    <n v="50"/>
    <s v=""/>
    <s v=""/>
  </r>
  <r>
    <s v="c0f13c7e-0463-4ec8-92ce-7503aeaa6f19"/>
    <d v="2021-11-30T00:00:00"/>
    <x v="3"/>
    <s v="OJ_9690"/>
    <x v="2"/>
    <x v="4"/>
    <s v="Cayes-Jacmel"/>
    <s v="3e Section Haut Cap Rouge"/>
    <s v="3e Section Haut Cap Rouge"/>
    <s v="Cap Rouge"/>
    <s v=""/>
    <s v="Marché de Cap Rouge"/>
    <s v="Marché de Cap Rouge"/>
    <s v="Marché de Cap Rouge"/>
    <x v="0"/>
    <s v="Enquête auprès d'un marchand"/>
    <s v="Femme"/>
    <s v="Détaillant sur une table"/>
    <s v=""/>
    <s v=""/>
    <s v=""/>
    <n v="41.379310344827502"/>
    <s v=""/>
    <s v=""/>
    <s v=""/>
    <s v=""/>
    <s v=""/>
    <s v=""/>
    <s v=""/>
    <s v=""/>
    <s v=""/>
    <s v=""/>
    <s v=""/>
    <s v=""/>
    <s v=""/>
    <s v=""/>
  </r>
  <r>
    <s v="ce133c2e-5d30-47dd-b093-f79f3258802a"/>
    <d v="2021-11-30T00:00:00"/>
    <x v="3"/>
    <s v="OJ_9690"/>
    <x v="2"/>
    <x v="4"/>
    <s v="Cayes-Jacmel"/>
    <s v="3e Section Haut Cap Rouge"/>
    <s v="3e Section Haut Cap Rouge"/>
    <s v="Cap Rouge"/>
    <s v=""/>
    <s v="Marché de Cap Rouge"/>
    <s v="Marché de Cap Rouge"/>
    <s v="Marché de Cap Rouge"/>
    <x v="0"/>
    <s v="Enquête auprès d'un client (pour l'eau de boisson et la situation sécuritaire)"/>
    <s v="Homme"/>
    <s v=""/>
    <s v=""/>
    <s v=""/>
    <s v=""/>
    <s v=""/>
    <s v=""/>
    <s v=""/>
    <s v=""/>
    <s v=""/>
    <s v=""/>
    <s v=""/>
    <s v=""/>
    <s v=""/>
    <s v=""/>
    <s v=""/>
    <n v="0"/>
    <s v=""/>
    <s v=""/>
    <s v=""/>
  </r>
  <r>
    <s v="bb77f2c9-630d-4b96-9146-f5b0757b5007"/>
    <d v="2021-11-30T00:00:00"/>
    <x v="3"/>
    <s v="OJ_9690"/>
    <x v="2"/>
    <x v="4"/>
    <s v="Cayes-Jacmel"/>
    <s v="3e Section Haut Cap Rouge"/>
    <s v="3e Section Haut Cap Rouge"/>
    <s v="Cap Rouge"/>
    <s v=""/>
    <s v="Marché de Cap Rouge"/>
    <s v="Marché de Cap Rouge"/>
    <s v="Marché de Cap Rouge"/>
    <x v="0"/>
    <s v="Enquête auprès d'un marchand"/>
    <s v="Femme"/>
    <s v="Détaillant sur une table"/>
    <s v=""/>
    <s v=""/>
    <s v=""/>
    <s v=""/>
    <s v=""/>
    <s v=""/>
    <s v=""/>
    <s v=""/>
    <s v=""/>
    <s v=""/>
    <s v=""/>
    <s v=""/>
    <s v=""/>
    <s v=""/>
    <s v=""/>
    <n v="50"/>
    <s v=""/>
    <s v=""/>
  </r>
  <r>
    <s v="a4ecb1ba-422d-412d-8ace-a31ab9e7465b"/>
    <d v="2021-11-30T00:00:00"/>
    <x v="4"/>
    <s v="CWW-03"/>
    <x v="3"/>
    <x v="5"/>
    <s v="Cité Soleil"/>
    <s v="2e Section des Varreux"/>
    <s v="1re Section des Varreux"/>
    <s v="Terre-noire"/>
    <s v=""/>
    <s v="Marché de Terre Noire"/>
    <s v="Marché de Terre Noire"/>
    <s v="Marché de Terre Noire"/>
    <x v="1"/>
    <s v="Enquête auprès d'un marchand"/>
    <s v="Femme"/>
    <s v="Détaillant sur une table"/>
    <s v=""/>
    <s v=""/>
    <s v=""/>
    <s v=""/>
    <s v=""/>
    <s v=""/>
    <s v=""/>
    <n v="50"/>
    <n v="25"/>
    <s v=""/>
    <s v=""/>
    <n v="125"/>
    <s v=""/>
    <s v=""/>
    <s v=""/>
    <s v=""/>
    <s v=""/>
    <s v=""/>
  </r>
  <r>
    <s v="b585c87f-4aa3-489b-95fc-50562045fd18"/>
    <d v="2021-11-30T00:00:00"/>
    <x v="4"/>
    <s v="CWW-03"/>
    <x v="3"/>
    <x v="5"/>
    <s v="Cité Soleil"/>
    <s v="2e Section des Varreux"/>
    <s v="1re Section des Varreux"/>
    <s v="Terre-noire"/>
    <s v=""/>
    <s v="Marché de Terre Noire"/>
    <s v="Marché de Terre Noire"/>
    <s v="Marché de Terre Noire"/>
    <x v="1"/>
    <s v="Enquête auprès d'un marchand"/>
    <s v="Femme"/>
    <s v="Détaillant sur une table"/>
    <s v=""/>
    <s v=""/>
    <s v=""/>
    <s v=""/>
    <s v=""/>
    <s v=""/>
    <s v=""/>
    <s v=""/>
    <n v="25"/>
    <n v="25"/>
    <s v=""/>
    <n v="400"/>
    <n v="90"/>
    <s v=""/>
    <s v=""/>
    <s v=""/>
    <s v=""/>
    <s v=""/>
  </r>
  <r>
    <s v="c2892232-7fbb-4251-848e-3750f58e08e3"/>
    <d v="2021-11-30T00:00:00"/>
    <x v="4"/>
    <s v="CWW-04"/>
    <x v="3"/>
    <x v="5"/>
    <s v="Cité Soleil"/>
    <s v="2e Section des Varreux"/>
    <s v="1re Section des Varreux"/>
    <s v="Terre-noire"/>
    <s v=""/>
    <s v="Marché de Terre Noire"/>
    <s v="Marché de Terre Noire"/>
    <s v="Marché de Terre Noire"/>
    <x v="1"/>
    <s v="Enquête auprès d'un marchand"/>
    <s v="Femme"/>
    <s v="Détaillant sur une table"/>
    <s v=""/>
    <s v=""/>
    <s v=""/>
    <s v=""/>
    <s v=""/>
    <s v=""/>
    <s v=""/>
    <s v=""/>
    <s v=""/>
    <s v=""/>
    <n v="25"/>
    <s v=""/>
    <s v=""/>
    <n v="10"/>
    <s v=""/>
    <s v=""/>
    <n v="250"/>
    <n v="25"/>
  </r>
  <r>
    <s v="44b20408-e53c-4055-a217-f4c1fee92640"/>
    <d v="2021-11-30T00:00:00"/>
    <x v="4"/>
    <s v="CWW-04"/>
    <x v="3"/>
    <x v="5"/>
    <s v="Cité Soleil"/>
    <s v="2e Section des Varreux"/>
    <s v="1re Section des Varreux"/>
    <s v="Terre-noire"/>
    <s v=""/>
    <s v="Marché de Terre Noire"/>
    <s v="Marché de Terre Noire"/>
    <s v="Marché de Terre Noire"/>
    <x v="1"/>
    <s v="Enquête auprès d'un marchand"/>
    <s v="Homme"/>
    <s v="Détaillant sur une table"/>
    <s v=""/>
    <s v=""/>
    <s v=""/>
    <s v=""/>
    <s v=""/>
    <s v=""/>
    <s v=""/>
    <s v=""/>
    <s v=""/>
    <s v=""/>
    <n v="25"/>
    <s v=""/>
    <s v=""/>
    <n v="10"/>
    <s v=""/>
    <s v=""/>
    <n v="250"/>
    <n v="50"/>
  </r>
  <r>
    <s v="13d31413-cb51-49ed-85a7-85917faeb0b3"/>
    <d v="2021-11-30T00:00:00"/>
    <x v="4"/>
    <s v="CWW-01"/>
    <x v="3"/>
    <x v="5"/>
    <s v="Cité Soleil"/>
    <s v="2e Section des Varreux"/>
    <s v="2e Section des Varreux"/>
    <s v="Terre-noire"/>
    <s v=""/>
    <s v="Marché de Terre Noire"/>
    <s v="Marché de Terre Noire"/>
    <s v="Marché de Terre Noire"/>
    <x v="1"/>
    <s v="Enquête auprès d'un client (pour l'eau de boisson et la situation sécuritaire)"/>
    <s v="Homme"/>
    <s v=""/>
    <s v=""/>
    <s v=""/>
    <s v=""/>
    <s v=""/>
    <s v=""/>
    <s v=""/>
    <s v=""/>
    <s v=""/>
    <s v=""/>
    <s v=""/>
    <s v=""/>
    <s v=""/>
    <s v=""/>
    <s v=""/>
    <n v="8"/>
    <s v=""/>
    <s v=""/>
    <s v=""/>
  </r>
  <r>
    <s v="d3cef1e5-e863-4ccb-8d96-43d94939984b"/>
    <d v="2021-11-30T00:00:00"/>
    <x v="4"/>
    <s v="CWW-01"/>
    <x v="3"/>
    <x v="5"/>
    <s v="Cité Soleil"/>
    <s v="2e Section des Varreux"/>
    <s v="2e Section des Varreux"/>
    <s v="Terre-noire"/>
    <s v=""/>
    <s v="Marché de Terre Noire"/>
    <s v="Marché de Terre Noire"/>
    <s v="Marché de Terre Noire"/>
    <x v="1"/>
    <s v="Enquête auprès d'un client (pour l'eau de boisson et la situation sécuritaire)"/>
    <s v="Femme"/>
    <s v=""/>
    <s v=""/>
    <s v=""/>
    <s v=""/>
    <s v=""/>
    <s v=""/>
    <s v=""/>
    <s v=""/>
    <s v=""/>
    <s v=""/>
    <s v=""/>
    <s v=""/>
    <s v=""/>
    <s v=""/>
    <s v=""/>
    <n v="10"/>
    <s v=""/>
    <s v=""/>
    <s v=""/>
  </r>
  <r>
    <s v="f0f293d6-b07f-44ac-ae92-67c9278c6dca"/>
    <d v="2021-11-30T00:00:00"/>
    <x v="4"/>
    <s v="CWW-01"/>
    <x v="3"/>
    <x v="5"/>
    <s v="Cité Soleil"/>
    <s v="2e Section des Varreux"/>
    <s v="2e Section des Varreux"/>
    <s v="Terre-noire"/>
    <s v=""/>
    <s v="Marché de Terre Noire"/>
    <s v="Marché de Terre Noire"/>
    <s v="Marché de Terre Noire"/>
    <x v="1"/>
    <s v="Enquête auprès d'un client (pour l'eau de boisson et la situation sécuritaire)"/>
    <s v="Femme"/>
    <s v=""/>
    <s v=""/>
    <s v=""/>
    <s v=""/>
    <s v=""/>
    <s v=""/>
    <s v=""/>
    <s v=""/>
    <s v=""/>
    <s v=""/>
    <s v=""/>
    <s v=""/>
    <s v=""/>
    <s v=""/>
    <s v=""/>
    <n v="10"/>
    <s v=""/>
    <s v=""/>
    <s v=""/>
  </r>
  <r>
    <s v="fb5150aa-d0b6-44b0-93ea-7fe201db4ce7"/>
    <d v="2021-11-30T00:00:00"/>
    <x v="4"/>
    <s v="CWW-01"/>
    <x v="3"/>
    <x v="5"/>
    <s v="Cité Soleil"/>
    <s v="2e Section des Varreux"/>
    <s v="2e Section des Varreux"/>
    <s v="Terre-noire"/>
    <s v=""/>
    <s v="Marché de Terre Noire"/>
    <s v="Marché de Terre Noire"/>
    <s v="Marché de Terre Noire"/>
    <x v="1"/>
    <s v="Enquête auprès d'un marchand"/>
    <s v="Femme"/>
    <s v="Détaillant avec boutique"/>
    <s v=""/>
    <s v=""/>
    <s v=""/>
    <s v=""/>
    <s v=""/>
    <s v=""/>
    <s v=""/>
    <s v=""/>
    <s v=""/>
    <s v=""/>
    <s v=""/>
    <s v=""/>
    <s v=""/>
    <s v=""/>
    <s v=""/>
    <n v="50"/>
    <s v=""/>
    <s v=""/>
  </r>
  <r>
    <s v="11bbfa74-6572-466f-9b6d-7b941eb90d9f"/>
    <d v="2021-11-30T00:00:00"/>
    <x v="4"/>
    <s v="CWW-01"/>
    <x v="3"/>
    <x v="5"/>
    <s v="Cité Soleil"/>
    <s v="2e Section des Varreux"/>
    <s v="2e Section des Varreux"/>
    <s v="Terre-noire"/>
    <s v=""/>
    <s v="Marché de Terre Noire"/>
    <s v="Marché de Terre Noire"/>
    <s v="Marché de Terre Noire"/>
    <x v="1"/>
    <s v="Enquête auprès d'un marchand"/>
    <s v="Femme"/>
    <s v="Détaillant avec boutique"/>
    <s v=""/>
    <s v=""/>
    <s v=""/>
    <s v=""/>
    <s v=""/>
    <s v=""/>
    <s v=""/>
    <s v=""/>
    <s v=""/>
    <s v=""/>
    <s v=""/>
    <s v=""/>
    <s v=""/>
    <s v=""/>
    <s v=""/>
    <n v="50"/>
    <s v=""/>
    <s v=""/>
  </r>
  <r>
    <s v="d76d839c-e397-4861-b232-afa4552c13eb"/>
    <d v="2021-11-30T00:00:00"/>
    <x v="4"/>
    <s v="CWW-01"/>
    <x v="3"/>
    <x v="5"/>
    <s v="Cité Soleil"/>
    <s v="2e Section des Varreux"/>
    <s v="2e Section des Varreux"/>
    <s v="Terre-noire"/>
    <s v=""/>
    <s v="Marché de Terre Noire"/>
    <s v="Marché de Terre Noire"/>
    <s v="Marché de Terre Noire"/>
    <x v="1"/>
    <s v="Enquête auprès d'un marchand"/>
    <s v="Homme"/>
    <s v="Détaillant sur une table"/>
    <s v=""/>
    <s v=""/>
    <s v=""/>
    <s v=""/>
    <s v=""/>
    <s v=""/>
    <s v=""/>
    <s v=""/>
    <s v=""/>
    <s v=""/>
    <s v=""/>
    <s v=""/>
    <s v=""/>
    <s v=""/>
    <s v=""/>
    <n v="50"/>
    <s v=""/>
    <s v=""/>
  </r>
  <r>
    <s v="6f647e04-d804-41f5-bd2f-f54fe33ed9c4"/>
    <d v="2021-11-30T00:00:00"/>
    <x v="4"/>
    <s v="CWW-01"/>
    <x v="3"/>
    <x v="5"/>
    <s v="Cité Soleil"/>
    <s v="2e Section des Varreux"/>
    <s v="2e Section des Varreux"/>
    <s v="Terre-noire"/>
    <s v=""/>
    <s v="Marché de Terre Noire"/>
    <s v="Marché de Terre Noire"/>
    <s v="Marché de Terre Noire"/>
    <x v="1"/>
    <s v="Enquête auprès d'un marchand"/>
    <s v="Femme"/>
    <s v="Détaillant avec boutique"/>
    <s v=""/>
    <s v=""/>
    <s v=""/>
    <s v=""/>
    <s v=""/>
    <s v=""/>
    <s v=""/>
    <s v=""/>
    <s v=""/>
    <s v=""/>
    <s v=""/>
    <s v=""/>
    <s v=""/>
    <s v=""/>
    <s v=""/>
    <n v="50"/>
    <s v=""/>
    <s v=""/>
  </r>
  <r>
    <s v="69b12455-3315-4129-9558-08b7bfbab7ce"/>
    <d v="2021-11-30T00:00:00"/>
    <x v="4"/>
    <s v="CWW-01"/>
    <x v="3"/>
    <x v="5"/>
    <s v="Cité Soleil"/>
    <s v="2e Section des Varreux"/>
    <s v="2e Section des Varreux"/>
    <s v="Terre-noire"/>
    <s v=""/>
    <s v="Marché de Terre Noire"/>
    <s v="Marché de Terre Noire"/>
    <s v="Marché de Terre Noire"/>
    <x v="1"/>
    <s v="Enquête auprès d'un client (pour l'eau de boisson et la situation sécuritaire)"/>
    <s v="Homme"/>
    <s v=""/>
    <s v=""/>
    <s v=""/>
    <s v=""/>
    <s v=""/>
    <s v=""/>
    <s v=""/>
    <s v=""/>
    <s v=""/>
    <s v=""/>
    <s v=""/>
    <s v=""/>
    <s v=""/>
    <s v=""/>
    <s v=""/>
    <n v="5"/>
    <s v=""/>
    <s v=""/>
    <s v=""/>
  </r>
  <r>
    <s v="bcaab689-b924-4949-9a8a-0cba46f77f02"/>
    <d v="2021-11-30T00:00:00"/>
    <x v="4"/>
    <s v="CWW-02"/>
    <x v="3"/>
    <x v="5"/>
    <s v="Cité Soleil"/>
    <s v="2e Section des Varreux"/>
    <s v="2e Section des Varreux"/>
    <s v="Terre-noire"/>
    <s v=""/>
    <s v="Marché de Terre Noire"/>
    <s v="Marché de Terre Noire"/>
    <s v="Marché de Terre Noire"/>
    <x v="1"/>
    <s v="Enquête auprès d'un marchand"/>
    <s v="Femme"/>
    <s v="Détaillant avec boutique"/>
    <n v="125"/>
    <n v="115.384615384615"/>
    <n v="108.695652173913"/>
    <n v="120.689655172413"/>
    <n v="229.166666666666"/>
    <n v="270.83333333333297"/>
    <n v="900"/>
    <s v=""/>
    <s v=""/>
    <s v=""/>
    <s v=""/>
    <s v=""/>
    <s v=""/>
    <s v=""/>
    <s v=""/>
    <s v=""/>
    <s v=""/>
    <s v=""/>
  </r>
  <r>
    <s v="f6f9e227-3e75-428f-9160-4ac6e4fb524a"/>
    <d v="2021-11-30T00:00:00"/>
    <x v="4"/>
    <s v="CWW-02"/>
    <x v="3"/>
    <x v="5"/>
    <s v="Cité Soleil"/>
    <s v="2e Section des Varreux"/>
    <s v="2e Section des Varreux"/>
    <s v="Terre-noire"/>
    <s v=""/>
    <s v="Marché de Terre Noire"/>
    <s v="Marché de Terre Noire"/>
    <s v="Marché de Terre Noire"/>
    <x v="1"/>
    <s v="Enquête auprès d'un marchand"/>
    <s v="Femme"/>
    <s v="Détaillant avec boutique"/>
    <n v="175"/>
    <n v="125"/>
    <n v="108.695652173913"/>
    <n v="129.31034482758599"/>
    <n v="250"/>
    <n v="312.5"/>
    <n v="1000"/>
    <s v=""/>
    <s v=""/>
    <s v=""/>
    <s v=""/>
    <s v=""/>
    <s v=""/>
    <s v=""/>
    <s v=""/>
    <s v=""/>
    <s v=""/>
    <s v=""/>
  </r>
  <r>
    <s v="f19b0ab9-5cb2-4d11-9cad-c31b0a20b210"/>
    <d v="2021-11-30T00:00:00"/>
    <x v="4"/>
    <s v="CWW-02"/>
    <x v="3"/>
    <x v="5"/>
    <s v="Cité Soleil"/>
    <s v="2e Section des Varreux"/>
    <s v="2e Section des Varreux"/>
    <s v="Terre-noire"/>
    <s v=""/>
    <s v="Marché de Terre Noire"/>
    <s v="Marché de Terre Noire"/>
    <s v="Marché de Terre Noire"/>
    <x v="1"/>
    <s v="Enquête auprès d'un marchand"/>
    <s v="Femme"/>
    <s v="Détaillant avec boutique"/>
    <n v="150"/>
    <n v="134.61538461538399"/>
    <n v="152.173913043478"/>
    <n v="103.448275862068"/>
    <n v="229.166666666666"/>
    <s v=""/>
    <n v="1000"/>
    <s v=""/>
    <s v=""/>
    <s v=""/>
    <s v=""/>
    <s v=""/>
    <s v=""/>
    <s v=""/>
    <s v=""/>
    <s v=""/>
    <s v=""/>
    <s v=""/>
  </r>
  <r>
    <s v="9a82c4f9-990e-4d3a-9b2d-fea45ceeca5d"/>
    <d v="2021-11-30T00:00:00"/>
    <x v="4"/>
    <s v="CWW-02"/>
    <x v="3"/>
    <x v="5"/>
    <s v="Cité Soleil"/>
    <s v="2e Section des Varreux"/>
    <s v="2e Section des Varreux"/>
    <s v="Terre-noire"/>
    <s v=""/>
    <s v="Marché de Terre Noire"/>
    <s v="Marché de Terre Noire"/>
    <s v="Marché de Terre Noire"/>
    <x v="1"/>
    <s v="Enquête auprès d'un marchand"/>
    <s v="Femme"/>
    <s v="Détaillant avec boutique"/>
    <n v="112.5"/>
    <n v="125"/>
    <n v="97.826086956521706"/>
    <n v="120.689655172413"/>
    <n v="208.333333333333"/>
    <s v=""/>
    <n v="900"/>
    <s v=""/>
    <s v=""/>
    <s v=""/>
    <s v=""/>
    <s v=""/>
    <s v=""/>
    <s v=""/>
    <s v=""/>
    <s v=""/>
    <s v=""/>
    <s v=""/>
  </r>
  <r>
    <s v="cd6d744d-b1c8-4e95-82ae-0b75d94429e7"/>
    <d v="2021-12-01T00:00:00"/>
    <x v="5"/>
    <s v="MA"/>
    <x v="4"/>
    <x v="6"/>
    <s v="Cap-Haïtien"/>
    <s v="1re Section Bande du Nord"/>
    <s v="2e Section Haut du Cap"/>
    <s v="Autre"/>
    <s v="Chanpim, Cap-Haïtien"/>
    <s v="Marché de Cluny"/>
    <s v="Marché de Cluny"/>
    <s v="Marché de Cluny"/>
    <x v="1"/>
    <s v="Enquête auprès d'un marchand"/>
    <s v="Femme"/>
    <s v="Détaillant sur une table"/>
    <s v=""/>
    <s v=""/>
    <s v=""/>
    <s v=""/>
    <s v=""/>
    <s v=""/>
    <m/>
    <n v="60"/>
    <n v="25"/>
    <n v="25"/>
    <n v="75"/>
    <s v=""/>
    <n v="100"/>
    <n v="10"/>
    <s v=""/>
    <s v=""/>
    <s v=""/>
    <s v=""/>
  </r>
  <r>
    <s v="0a8a3760-c381-48d7-ba1e-99dbb943ea21"/>
    <d v="2021-12-01T00:00:00"/>
    <x v="5"/>
    <s v="MA"/>
    <x v="4"/>
    <x v="6"/>
    <s v="Cap-Haïtien"/>
    <s v="1re Section Bande du Nord"/>
    <s v="2e Section Haut du Cap"/>
    <s v="Centre-ville de Cap Haïtien"/>
    <s v=""/>
    <s v="Marché de Cluny"/>
    <s v="Marché de Cluny"/>
    <s v="Marché de Cluny"/>
    <x v="1"/>
    <s v="Enquête auprès d'un client (pour l'eau de boisson et la situation sécuritaire)"/>
    <s v="Femme"/>
    <s v=""/>
    <s v=""/>
    <s v=""/>
    <s v=""/>
    <s v=""/>
    <s v=""/>
    <s v=""/>
    <s v=""/>
    <s v=""/>
    <s v=""/>
    <s v=""/>
    <s v=""/>
    <s v=""/>
    <s v=""/>
    <s v=""/>
    <n v="15"/>
    <s v=""/>
    <s v=""/>
    <s v=""/>
  </r>
  <r>
    <s v="3ce04a1e-a9ae-46f1-87fc-e6bb62b06e41"/>
    <d v="2021-12-01T00:00:00"/>
    <x v="5"/>
    <s v="MA"/>
    <x v="4"/>
    <x v="6"/>
    <s v="Cap-Haïtien"/>
    <s v="1re Section Bande du Nord"/>
    <s v="1re Section Bande du Nord"/>
    <s v="Centre-ville de Cap Haïtien"/>
    <s v=""/>
    <s v="Marché de Cluny"/>
    <s v="Marché de Cluny"/>
    <s v="Marché de Cluny"/>
    <x v="1"/>
    <s v="Enquête auprès d'un marchand"/>
    <s v="Femme"/>
    <s v="Détaillant sur une table"/>
    <n v="150"/>
    <n v="138.461538461538"/>
    <n v="117.39130434782599"/>
    <n v="155.172413793103"/>
    <n v="229.166666666666"/>
    <s v=""/>
    <n v="500"/>
    <n v="60"/>
    <n v="25"/>
    <n v="50"/>
    <s v=""/>
    <n v="125"/>
    <n v="100"/>
    <n v="10"/>
    <s v=""/>
    <n v="150"/>
    <s v=""/>
    <s v=""/>
  </r>
  <r>
    <s v="e395c0ff-edec-4eb4-9cb5-3621e44811c5"/>
    <d v="2021-12-01T00:00:00"/>
    <x v="5"/>
    <s v="MA"/>
    <x v="4"/>
    <x v="6"/>
    <s v="Cap-Haïtien"/>
    <s v="1re Section Bande du Nord"/>
    <s v="1re Section Bande du Nord"/>
    <s v="Autre"/>
    <s v="Cité Chauvel"/>
    <s v="Marché de Cluny"/>
    <s v="Marché de Cluny"/>
    <s v="Marché de Cluny"/>
    <x v="1"/>
    <s v="Enquête auprès d'un client (pour l'eau de boisson et la situation sécuritaire)"/>
    <s v="Femme"/>
    <s v=""/>
    <s v=""/>
    <s v=""/>
    <s v=""/>
    <s v=""/>
    <s v=""/>
    <s v=""/>
    <s v=""/>
    <s v=""/>
    <s v=""/>
    <s v=""/>
    <s v=""/>
    <s v=""/>
    <s v=""/>
    <s v=""/>
    <n v="10"/>
    <s v=""/>
    <s v=""/>
    <s v=""/>
  </r>
  <r>
    <s v="fbea98d5-767f-42c8-ab26-c755f35c1aaa"/>
    <d v="2021-12-01T00:00:00"/>
    <x v="5"/>
    <s v="MA"/>
    <x v="4"/>
    <x v="6"/>
    <s v="Cap-Haïtien"/>
    <s v="1re Section Bande du Nord"/>
    <s v="3e Section Petit Anse"/>
    <s v="Autre"/>
    <s v="Fort-St Michel"/>
    <s v="Marché de Cluny"/>
    <s v="Marché de Cluny"/>
    <s v="Marché de Cluny"/>
    <x v="1"/>
    <s v="Enquête auprès d'un client (pour l'eau de boisson et la situation sécuritaire)"/>
    <s v="Femme"/>
    <s v=""/>
    <s v=""/>
    <s v=""/>
    <s v=""/>
    <s v=""/>
    <s v=""/>
    <s v=""/>
    <s v=""/>
    <s v=""/>
    <s v=""/>
    <s v=""/>
    <s v=""/>
    <s v=""/>
    <s v=""/>
    <s v=""/>
    <n v="15"/>
    <s v=""/>
    <s v=""/>
    <s v=""/>
  </r>
  <r>
    <s v="de50ec34-3a0d-44bd-88f9-8d9ccd03869d"/>
    <d v="2021-12-01T00:00:00"/>
    <x v="5"/>
    <s v="nord_JFP02"/>
    <x v="4"/>
    <x v="7"/>
    <s v="Limonade"/>
    <s v="1re Section Basse Plaine"/>
    <s v="1re Section Basse Plaine"/>
    <s v="Limonade"/>
    <s v=""/>
    <s v="Marché principal de Limonade"/>
    <s v="Marché principal de Limonade"/>
    <s v="Marché principal de Limonade"/>
    <x v="1"/>
    <s v="Enquête auprès d'un marchand"/>
    <s v="Femme"/>
    <s v="Détaillant sur une table"/>
    <n v="144.5"/>
    <n v="161.53846153846101"/>
    <n v="125.652173913043"/>
    <n v="156.896551724137"/>
    <n v="291.666666666666"/>
    <n v="291.666666666666"/>
    <n v="1000"/>
    <s v=""/>
    <s v=""/>
    <s v=""/>
    <s v=""/>
    <s v=""/>
    <s v=""/>
    <s v=""/>
    <s v=""/>
    <s v=""/>
    <s v=""/>
    <s v=""/>
  </r>
  <r>
    <s v="2be3e192-c917-4f43-842d-5bbc1111f0f5"/>
    <d v="2021-12-01T00:00:00"/>
    <x v="5"/>
    <s v="nord_JFP02"/>
    <x v="4"/>
    <x v="7"/>
    <s v="Limonade"/>
    <s v="1re Section Basse Plaine"/>
    <s v="1re Section Basse Plaine"/>
    <s v="Limonade"/>
    <s v=""/>
    <s v="Marché principal de Limonade"/>
    <s v="Marché principal de Limonade"/>
    <s v="Marché principal de Limonade"/>
    <x v="1"/>
    <s v="Enquête auprès d'un marchand"/>
    <s v="Femme"/>
    <s v="Détaillant sur une table"/>
    <n v="144.5"/>
    <n v="161.53846153846101"/>
    <n v="125.652173913043"/>
    <n v="156.896551724137"/>
    <n v="291.666666666666"/>
    <n v="291.666666666666"/>
    <n v="1000"/>
    <s v=""/>
    <s v=""/>
    <s v=""/>
    <s v=""/>
    <s v=""/>
    <s v=""/>
    <s v=""/>
    <s v=""/>
    <s v=""/>
    <s v=""/>
    <s v=""/>
  </r>
  <r>
    <s v="39f65b7e-de46-4f51-9f6d-24fc7193e7af"/>
    <d v="2021-12-01T00:00:00"/>
    <x v="5"/>
    <s v="nord_JFP02"/>
    <x v="4"/>
    <x v="7"/>
    <s v="Limonade"/>
    <s v="1re Section Basse Plaine"/>
    <s v="1re Section Basse Plaine"/>
    <s v="Limonade"/>
    <s v=""/>
    <s v="Marché principal de Limonade"/>
    <s v="Marché principal de Limonade"/>
    <s v="Marché principal de Limonade"/>
    <x v="1"/>
    <s v="Enquête auprès d'un marchand"/>
    <s v="Femme"/>
    <s v="Détaillant sur une table"/>
    <n v="144.5"/>
    <n v="175"/>
    <n v="125.652173913043"/>
    <n v="156.896551724137"/>
    <n v="291.666666666666"/>
    <n v="291.666666666666"/>
    <n v="1000"/>
    <s v=""/>
    <s v=""/>
    <s v=""/>
    <s v=""/>
    <s v=""/>
    <s v=""/>
    <s v=""/>
    <s v=""/>
    <s v=""/>
    <s v=""/>
    <s v=""/>
  </r>
  <r>
    <s v="c3a44eaf-2d85-4a3e-8312-4f76dcdc996a"/>
    <d v="2021-12-01T00:00:00"/>
    <x v="5"/>
    <s v="nord_JFP02"/>
    <x v="4"/>
    <x v="7"/>
    <s v="Limonade"/>
    <s v="1re Section Basse Plaine"/>
    <s v="1re Section Basse Plaine"/>
    <s v="Limonade"/>
    <s v=""/>
    <s v="Marché principal de Limonade"/>
    <s v="Marché principal de Limonade"/>
    <s v="Marché principal de Limonade"/>
    <x v="1"/>
    <s v="Enquête auprès d'un marchand"/>
    <s v="Femme"/>
    <s v="Détaillant sur une table"/>
    <n v="144.5"/>
    <n v="161.53846153846101"/>
    <n v="125.652173913043"/>
    <n v="156.896551724137"/>
    <n v="291.666666666666"/>
    <n v="291.666666666666"/>
    <n v="1000"/>
    <s v=""/>
    <s v=""/>
    <s v=""/>
    <s v=""/>
    <s v=""/>
    <s v=""/>
    <s v=""/>
    <s v=""/>
    <s v=""/>
    <s v=""/>
    <s v=""/>
  </r>
  <r>
    <s v="dc86dbfc-4b6d-46c8-878f-71ddea09b50a"/>
    <d v="2021-12-01T00:00:00"/>
    <x v="5"/>
    <s v="nord_JFP02"/>
    <x v="4"/>
    <x v="7"/>
    <s v="Limonade"/>
    <s v="1re Section Basse Plaine"/>
    <s v="1re Section Basse Plaine"/>
    <s v="Limonade"/>
    <s v=""/>
    <s v="Marché principal de Limonade"/>
    <s v="Marché principal de Limonade"/>
    <s v="Marché principal de Limonade"/>
    <x v="1"/>
    <s v="Enquête auprès d'un marchand"/>
    <s v="Femme"/>
    <s v="Détaillant sur une table"/>
    <s v=""/>
    <s v=""/>
    <s v=""/>
    <s v=""/>
    <s v=""/>
    <s v=""/>
    <s v=""/>
    <n v="35"/>
    <n v="20"/>
    <n v="25"/>
    <n v="25"/>
    <n v="100"/>
    <n v="100"/>
    <n v="10"/>
    <s v=""/>
    <s v=""/>
    <s v=""/>
    <s v=""/>
  </r>
  <r>
    <s v="50b1cd48-0d84-4c4e-9afd-086a57c6f23b"/>
    <d v="2021-12-01T00:00:00"/>
    <x v="5"/>
    <s v="nord_JFP02"/>
    <x v="4"/>
    <x v="7"/>
    <s v="Limonade"/>
    <s v="1re Section Basse Plaine"/>
    <s v="1re Section Basse Plaine"/>
    <s v="Limonade"/>
    <s v=""/>
    <s v="Marché principal de Limonade"/>
    <s v="Marché principal de Limonade"/>
    <s v="Marché principal de Limonade"/>
    <x v="1"/>
    <s v="Enquête auprès d'un marchand"/>
    <s v="Femme"/>
    <s v="Détaillant sur une table"/>
    <s v=""/>
    <s v=""/>
    <s v=""/>
    <s v=""/>
    <s v=""/>
    <s v=""/>
    <s v=""/>
    <n v="30"/>
    <n v="25"/>
    <n v="30"/>
    <n v="20"/>
    <n v="100"/>
    <n v="100"/>
    <n v="10"/>
    <s v=""/>
    <s v=""/>
    <s v=""/>
    <s v=""/>
  </r>
  <r>
    <s v="94270cc7-9921-4760-a2b4-5176f02419dd"/>
    <d v="2021-12-01T00:00:00"/>
    <x v="5"/>
    <s v="nord_JFP02"/>
    <x v="4"/>
    <x v="7"/>
    <s v="Limonade"/>
    <s v="1re Section Basse Plaine"/>
    <s v="1re Section Basse Plaine"/>
    <s v="Limonade"/>
    <s v=""/>
    <s v="Marché principal de Limonade"/>
    <s v="Marché principal de Limonade"/>
    <s v="Marché principal de Limonade"/>
    <x v="1"/>
    <s v="Enquête auprès d'un marchand"/>
    <s v="Femme"/>
    <s v="Détaillant sur une table"/>
    <s v=""/>
    <s v=""/>
    <s v=""/>
    <s v=""/>
    <s v=""/>
    <s v=""/>
    <s v=""/>
    <n v="35"/>
    <n v="20"/>
    <n v="30"/>
    <n v="20"/>
    <n v="62.3333333333333"/>
    <n v="100"/>
    <n v="25"/>
    <s v=""/>
    <s v=""/>
    <s v=""/>
    <s v=""/>
  </r>
  <r>
    <s v="e4f89eb5-69fd-4fd7-9168-65b9f0e30e9c"/>
    <d v="2021-12-01T00:00:00"/>
    <x v="5"/>
    <s v="nord_JFP02"/>
    <x v="4"/>
    <x v="7"/>
    <s v="Limonade"/>
    <s v="1re Section Basse Plaine"/>
    <s v="1re Section Basse Plaine"/>
    <s v="Limonade"/>
    <s v=""/>
    <s v="Marché principal de Limonade"/>
    <s v="Marché principal de Limonade"/>
    <s v="Marché principal de Limonade"/>
    <x v="1"/>
    <s v="Enquête auprès d'un marchand"/>
    <s v="Femme"/>
    <s v="Détaillant mobile"/>
    <s v=""/>
    <s v=""/>
    <s v=""/>
    <s v=""/>
    <s v=""/>
    <s v=""/>
    <s v=""/>
    <n v="30"/>
    <n v="20"/>
    <n v="25"/>
    <n v="25"/>
    <n v="100"/>
    <n v="85"/>
    <n v="10"/>
    <s v=""/>
    <s v=""/>
    <s v=""/>
    <s v=""/>
  </r>
  <r>
    <s v="c74bc8d6-7fb8-4617-a91e-7803152a3242"/>
    <d v="2021-11-25T00:00:00"/>
    <x v="6"/>
    <s v="Goal enquêteur 1"/>
    <x v="3"/>
    <x v="8"/>
    <s v="Port-au-Prince"/>
    <s v="1ere Section Turgeau"/>
    <s v="3e Section Martissant"/>
    <s v="Centre-ville de Port-au-Prince / Salomon"/>
    <s v=""/>
    <s v="Marché Salomon"/>
    <s v="Marché Salomon"/>
    <s v="Marché Salomon"/>
    <x v="1"/>
    <s v="Enquête auprès d'un marchand"/>
    <s v="Femme"/>
    <s v="Détaillant sur une table"/>
    <n v="150"/>
    <n v="134.61538461538399"/>
    <n v="173.91304347825999"/>
    <n v="120.689655172413"/>
    <n v="229.166666666666"/>
    <n v="270.83333333333297"/>
    <n v="1050"/>
    <s v=""/>
    <s v=""/>
    <s v=""/>
    <s v=""/>
    <s v=""/>
    <s v=""/>
    <s v=""/>
    <s v=""/>
    <s v=""/>
    <s v=""/>
    <s v=""/>
  </r>
  <r>
    <s v="6d2ec3f8-5ec0-4ea6-b1ff-532634626dc9"/>
    <d v="2021-11-25T00:00:00"/>
    <x v="6"/>
    <s v="Goal enquêteur 1"/>
    <x v="3"/>
    <x v="8"/>
    <s v="Port-au-Prince"/>
    <s v="1ere Section Turgeau"/>
    <s v="3e Section Martissant"/>
    <s v="Centre-ville de Port-au-Prince / Salomon"/>
    <s v=""/>
    <s v="Marché Salomon"/>
    <s v="Marché Salomon"/>
    <s v="Marché Salomon"/>
    <x v="1"/>
    <s v="Enquête auprès d'un marchand"/>
    <s v="Femme"/>
    <s v="Détaillant sur une table"/>
    <n v="112.5"/>
    <n v="134.61538461538399"/>
    <n v="163.04347826086899"/>
    <n v="120.689655172413"/>
    <n v="250"/>
    <n v="312.5"/>
    <n v="1000"/>
    <s v=""/>
    <s v=""/>
    <s v=""/>
    <s v=""/>
    <s v=""/>
    <s v=""/>
    <s v=""/>
    <s v=""/>
    <s v=""/>
    <s v=""/>
    <s v=""/>
  </r>
  <r>
    <s v="b9ca70ec-f2a0-4d50-8967-1bc1b4fa5d26"/>
    <d v="2021-11-25T00:00:00"/>
    <x v="6"/>
    <s v="Goal enquêteur 1"/>
    <x v="3"/>
    <x v="8"/>
    <s v="Port-au-Prince"/>
    <s v="1ere Section Turgeau"/>
    <s v="3e Section Martissant"/>
    <s v="Centre-ville de Port-au-Prince / Salomon"/>
    <s v=""/>
    <s v="Marché Salomon"/>
    <s v="Marché Salomon"/>
    <s v="Marché Salomon"/>
    <x v="1"/>
    <s v="Enquête auprès d'un marchand"/>
    <s v="Femme"/>
    <s v="Détaillant sur une table"/>
    <s v=""/>
    <n v="250"/>
    <n v="434.34782608695599"/>
    <s v=""/>
    <n v="312.5"/>
    <s v=""/>
    <s v=""/>
    <s v=""/>
    <s v=""/>
    <s v=""/>
    <s v=""/>
    <s v=""/>
    <s v=""/>
    <s v=""/>
    <s v=""/>
    <s v=""/>
    <s v=""/>
    <s v=""/>
  </r>
  <r>
    <s v="618a8400-9337-46ba-b233-540374c44044"/>
    <d v="2021-11-25T00:00:00"/>
    <x v="6"/>
    <s v="Goal enquêteur 1"/>
    <x v="3"/>
    <x v="8"/>
    <s v="Port-au-Prince"/>
    <s v="1ere Section Turgeau"/>
    <s v="3e Section Martissant"/>
    <s v="Centre-ville de Port-au-Prince / Salomon"/>
    <s v=""/>
    <s v="Marché Salomon"/>
    <s v="Marché Salomon"/>
    <s v="Marché Salomon"/>
    <x v="1"/>
    <s v="Enquête auprès d'un marchand"/>
    <s v="Femme"/>
    <s v="Détaillant sur une table"/>
    <s v=""/>
    <n v="384.230769230769"/>
    <s v=""/>
    <n v="344.48275862068903"/>
    <s v=""/>
    <s v=""/>
    <s v=""/>
    <s v=""/>
    <s v=""/>
    <s v=""/>
    <s v=""/>
    <s v=""/>
    <s v=""/>
    <s v=""/>
    <s v=""/>
    <s v=""/>
    <s v=""/>
    <s v=""/>
  </r>
  <r>
    <s v="ed7aee94-8e57-43ec-a415-91852325b802"/>
    <d v="2021-11-25T00:00:00"/>
    <x v="6"/>
    <s v="Goal enquêteur 1"/>
    <x v="3"/>
    <x v="8"/>
    <s v="Port-au-Prince"/>
    <s v="1ere Section Turgeau"/>
    <s v="3e Section Martissant"/>
    <s v="Centre-ville de Port-au-Prince / Salomon"/>
    <s v=""/>
    <s v="Marché Salomon"/>
    <s v="Marché Salomon"/>
    <s v="Marché Salomon"/>
    <x v="1"/>
    <s v="Enquête auprès d'un marchand"/>
    <s v="Homme"/>
    <s v="Détaillant mobile"/>
    <s v=""/>
    <s v=""/>
    <s v=""/>
    <s v=""/>
    <s v=""/>
    <s v=""/>
    <s v=""/>
    <s v=""/>
    <s v=""/>
    <s v=""/>
    <s v=""/>
    <s v=""/>
    <s v=""/>
    <s v=""/>
    <s v=""/>
    <n v="75"/>
    <s v=""/>
    <s v=""/>
  </r>
  <r>
    <s v="f4972009-6b7b-4641-b0b5-edda8bfea020"/>
    <d v="2021-11-25T00:00:00"/>
    <x v="6"/>
    <s v="Goal enquêteur 1"/>
    <x v="3"/>
    <x v="8"/>
    <s v="Port-au-Prince"/>
    <s v="1ere Section Turgeau"/>
    <s v="3e Section Martissant"/>
    <s v="Centre-ville de Port-au-Prince / Salomon"/>
    <s v=""/>
    <s v="Marché Salomon"/>
    <s v="Marché Salomon"/>
    <s v="Marché Salomon"/>
    <x v="1"/>
    <s v="Enquête auprès d'un marchand"/>
    <s v="Femme"/>
    <s v="Détaillant sur une table"/>
    <n v="150"/>
    <n v="134.61538461538399"/>
    <s v=""/>
    <n v="120.689655172413"/>
    <s v=""/>
    <s v=""/>
    <s v=""/>
    <s v=""/>
    <s v=""/>
    <s v=""/>
    <s v=""/>
    <s v=""/>
    <s v=""/>
    <s v=""/>
    <s v=""/>
    <s v=""/>
    <s v=""/>
    <s v=""/>
  </r>
  <r>
    <s v="a9ed15d2-2185-410a-a06e-c593eba3cb06"/>
    <d v="2021-11-25T00:00:00"/>
    <x v="6"/>
    <s v="Goal enquêteur 1"/>
    <x v="3"/>
    <x v="8"/>
    <s v="Port-au-Prince"/>
    <s v="1ere Section Turgeau"/>
    <s v="3e Section Martissant"/>
    <s v="Centre-ville de Port-au-Prince / Salomon"/>
    <s v=""/>
    <s v="Marché Salomon"/>
    <s v="Marché Salomon"/>
    <s v="Marché Salomon"/>
    <x v="1"/>
    <s v="Enquête auprès d'un marchand"/>
    <s v="Femme"/>
    <s v="Détaillant mobile"/>
    <s v=""/>
    <s v=""/>
    <s v=""/>
    <s v=""/>
    <s v=""/>
    <s v=""/>
    <s v=""/>
    <s v=""/>
    <n v="0"/>
    <s v=""/>
    <s v=""/>
    <s v=""/>
    <s v=""/>
    <s v=""/>
    <s v=""/>
    <s v=""/>
    <s v=""/>
    <s v=""/>
  </r>
  <r>
    <s v="c1e18108-e5e9-48cb-a09f-78c8ec127056"/>
    <d v="2021-11-25T00:00:00"/>
    <x v="6"/>
    <s v="Goal enquêteur 1"/>
    <x v="3"/>
    <x v="8"/>
    <s v="Port-au-Prince"/>
    <s v="1ere Section Turgeau"/>
    <s v="3e Section Martissant"/>
    <s v="Centre-ville de Port-au-Prince / Salomon"/>
    <s v=""/>
    <s v="Marché Salomon"/>
    <s v="Marché Salomon"/>
    <s v="Marché Salomon"/>
    <x v="1"/>
    <s v="Enquête auprès d'un marchand"/>
    <s v="Femme"/>
    <s v="Détaillant mobile"/>
    <s v=""/>
    <s v=""/>
    <s v=""/>
    <s v=""/>
    <s v=""/>
    <s v=""/>
    <s v=""/>
    <s v=""/>
    <s v=""/>
    <n v="20"/>
    <s v=""/>
    <n v="125"/>
    <s v=""/>
    <s v=""/>
    <s v=""/>
    <s v=""/>
    <s v=""/>
    <s v=""/>
  </r>
  <r>
    <s v="85d07d1d-4181-447c-a807-f6c1605259a9"/>
    <d v="2021-11-25T00:00:00"/>
    <x v="6"/>
    <s v="Goal enquêteur 1"/>
    <x v="3"/>
    <x v="8"/>
    <s v="Port-au-Prince"/>
    <s v="1ere Section Turgeau"/>
    <s v="3e Section Martissant"/>
    <s v="Centre-ville de Port-au-Prince / Salomon"/>
    <s v=""/>
    <s v="Marché Salomon"/>
    <s v="Marché Salomon"/>
    <s v="Marché Salomon"/>
    <x v="1"/>
    <s v="Enquête auprès d'un marchand"/>
    <s v="Femme"/>
    <s v="Détaillant sur une table"/>
    <s v=""/>
    <s v=""/>
    <s v=""/>
    <s v=""/>
    <s v=""/>
    <s v=""/>
    <s v=""/>
    <s v=""/>
    <n v="20"/>
    <n v="20"/>
    <n v="20"/>
    <s v=""/>
    <s v=""/>
    <s v=""/>
    <s v=""/>
    <s v=""/>
    <s v=""/>
    <s v=""/>
  </r>
  <r>
    <s v="121c8b95-68da-4988-bd9b-1661a6a20f69"/>
    <d v="2021-11-25T00:00:00"/>
    <x v="6"/>
    <s v="Goal enquêteur 1"/>
    <x v="3"/>
    <x v="8"/>
    <s v="Port-au-Prince"/>
    <s v="1ere Section Turgeau"/>
    <s v="3e Section Martissant"/>
    <s v="Centre-ville de Port-au-Prince / Salomon"/>
    <s v=""/>
    <s v="Marché Salomon"/>
    <s v="Marché Salomon"/>
    <s v="Marché Salomon"/>
    <x v="1"/>
    <s v="Enquête auprès d'un marchand"/>
    <s v="Homme"/>
    <s v="Détaillant mobile"/>
    <s v=""/>
    <s v=""/>
    <s v=""/>
    <s v=""/>
    <s v=""/>
    <s v=""/>
    <s v=""/>
    <s v=""/>
    <s v=""/>
    <s v=""/>
    <s v=""/>
    <s v=""/>
    <s v=""/>
    <s v=""/>
    <s v=""/>
    <n v="75"/>
    <s v=""/>
    <s v=""/>
  </r>
  <r>
    <s v="bea9f3ce-1e3e-4ad0-b6ea-13cd08fd0e32"/>
    <d v="2021-11-25T00:00:00"/>
    <x v="6"/>
    <s v="Goal enquêteur 1"/>
    <x v="3"/>
    <x v="8"/>
    <s v="Port-au-Prince"/>
    <s v="1ere Section Turgeau"/>
    <s v="3e Section Martissant"/>
    <s v="Centre-ville de Port-au-Prince / Salomon"/>
    <s v=""/>
    <s v="Marché Salomon"/>
    <s v="Marché Salomon"/>
    <s v="Marché Salomon"/>
    <x v="1"/>
    <s v="Enquête auprès d'un marchand"/>
    <s v="Femme"/>
    <s v="Détaillant mobile"/>
    <s v=""/>
    <s v=""/>
    <s v=""/>
    <s v=""/>
    <s v=""/>
    <s v=""/>
    <s v=""/>
    <s v=""/>
    <s v=""/>
    <n v="20"/>
    <s v=""/>
    <s v=""/>
    <s v=""/>
    <s v=""/>
    <s v=""/>
    <s v=""/>
    <s v=""/>
    <s v=""/>
  </r>
  <r>
    <s v="f6386550-3981-45d4-a87d-007527c9fd59"/>
    <d v="2021-11-26T00:00:00"/>
    <x v="6"/>
    <s v="Goal enquêteur 1"/>
    <x v="3"/>
    <x v="8"/>
    <s v="Port-au-Prince"/>
    <s v="1ere Section Turgeau"/>
    <s v="3e Section Martissant"/>
    <s v="Centre-ville de Port-au-Prince / Salomon"/>
    <s v=""/>
    <s v="Marché Salomon"/>
    <s v="Marché Salomon"/>
    <s v="Marché Salomon"/>
    <x v="1"/>
    <s v="Enquête auprès d'un client (pour l'eau de boisson et la situation sécuritaire)"/>
    <s v="Femme"/>
    <s v=""/>
    <s v=""/>
    <s v=""/>
    <s v=""/>
    <s v=""/>
    <s v=""/>
    <s v=""/>
    <s v=""/>
    <s v=""/>
    <s v=""/>
    <s v=""/>
    <s v=""/>
    <s v=""/>
    <s v=""/>
    <s v=""/>
    <n v="4"/>
    <s v=""/>
    <s v=""/>
    <s v=""/>
  </r>
  <r>
    <s v="0397a4e1-5e13-4d08-bed9-7f316955a6f6"/>
    <d v="2021-11-26T00:00:00"/>
    <x v="6"/>
    <s v="Goal enquêteur 1"/>
    <x v="3"/>
    <x v="8"/>
    <s v="Port-au-Prince"/>
    <s v="1ere Section Turgeau"/>
    <s v="3e Section Martissant"/>
    <s v="Centre-ville de Port-au-Prince / Salomon"/>
    <s v=""/>
    <s v="Marché Salomon"/>
    <s v="Marché Salomon"/>
    <s v="Marché Salomon"/>
    <x v="1"/>
    <s v="Enquête auprès d'un client (pour l'eau de boisson et la situation sécuritaire)"/>
    <s v="Homme"/>
    <s v=""/>
    <s v=""/>
    <s v=""/>
    <s v=""/>
    <s v=""/>
    <s v=""/>
    <s v=""/>
    <s v=""/>
    <s v=""/>
    <s v=""/>
    <s v=""/>
    <s v=""/>
    <s v=""/>
    <s v=""/>
    <s v=""/>
    <n v="10"/>
    <s v=""/>
    <s v=""/>
    <s v=""/>
  </r>
  <r>
    <s v="3eb363c5-b305-4b44-95c5-f7961de2a3fb"/>
    <d v="2021-11-26T00:00:00"/>
    <x v="6"/>
    <s v="Goal enquêteur 1"/>
    <x v="3"/>
    <x v="8"/>
    <s v="Port-au-Prince"/>
    <s v="1ere Section Turgeau"/>
    <s v="3e Section Martissant"/>
    <s v="Centre-ville de Port-au-Prince / Salomon"/>
    <s v=""/>
    <s v="Marché Salomon"/>
    <s v="Marché Salomon"/>
    <s v="Marché Salomon"/>
    <x v="1"/>
    <s v="Enquête auprès d'un client (pour l'eau de boisson et la situation sécuritaire)"/>
    <s v="Homme"/>
    <s v=""/>
    <s v=""/>
    <s v=""/>
    <s v=""/>
    <s v=""/>
    <s v=""/>
    <s v=""/>
    <s v=""/>
    <s v=""/>
    <s v=""/>
    <s v=""/>
    <s v=""/>
    <s v=""/>
    <s v=""/>
    <s v=""/>
    <n v="5"/>
    <s v=""/>
    <s v=""/>
    <s v=""/>
  </r>
  <r>
    <s v="c2794768-3205-4bfe-87dd-5ee59b9c05f1"/>
    <d v="2021-11-26T00:00:00"/>
    <x v="6"/>
    <s v="Goal enquêteur 1"/>
    <x v="3"/>
    <x v="8"/>
    <s v="Port-au-Prince"/>
    <s v="1ere Section Turgeau"/>
    <s v="3e Section Martissant"/>
    <s v="Centre-ville de Port-au-Prince / Salomon"/>
    <s v=""/>
    <s v="Marché Salomon"/>
    <s v="Marché Salomon"/>
    <s v="Marché Salomon"/>
    <x v="1"/>
    <s v="Enquête auprès d'un client (pour l'eau de boisson et la situation sécuritaire)"/>
    <s v="Homme"/>
    <s v=""/>
    <s v=""/>
    <s v=""/>
    <s v=""/>
    <s v=""/>
    <s v=""/>
    <s v=""/>
    <s v=""/>
    <s v=""/>
    <s v=""/>
    <s v=""/>
    <s v=""/>
    <s v=""/>
    <s v=""/>
    <s v=""/>
    <n v="5"/>
    <s v=""/>
    <s v=""/>
    <s v=""/>
  </r>
  <r>
    <s v="81f3f1ac-4f5a-40e9-8748-e4a3a6738657"/>
    <d v="2021-11-26T00:00:00"/>
    <x v="6"/>
    <s v="Goal enquêteur 1"/>
    <x v="3"/>
    <x v="8"/>
    <s v="Port-au-Prince"/>
    <s v="1ere Section Turgeau"/>
    <s v="3e Section Martissant"/>
    <s v="Centre-ville de Port-au-Prince / Salomon"/>
    <s v=""/>
    <s v="Marché Salomon"/>
    <s v="Marché Salomon"/>
    <s v="Marché Salomon"/>
    <x v="1"/>
    <s v="Enquête auprès d'un marchand"/>
    <s v="Femme"/>
    <s v="Détaillant mobile"/>
    <s v=""/>
    <s v=""/>
    <s v=""/>
    <s v=""/>
    <s v=""/>
    <s v=""/>
    <s v=""/>
    <s v=""/>
    <s v=""/>
    <s v=""/>
    <s v=""/>
    <s v=""/>
    <s v=""/>
    <s v=""/>
    <s v=""/>
    <s v=""/>
    <n v="350"/>
    <s v=""/>
  </r>
  <r>
    <s v="ff253ef5-dcbc-4cff-a8ed-9abbf64a34e9"/>
    <d v="2021-12-02T00:00:00"/>
    <x v="5"/>
    <s v="nord_JFP02"/>
    <x v="4"/>
    <x v="7"/>
    <s v="Limonade"/>
    <s v="1re Section Basse Plaine"/>
    <s v="1re Section Basse Plaine"/>
    <s v="Limonade"/>
    <s v=""/>
    <s v="Marché principal de Limonade"/>
    <s v="Marché principal de Limonade"/>
    <s v="Marché principal de Limonade"/>
    <x v="1"/>
    <s v="Enquête auprès d'un client (pour l'eau de boisson et la situation sécuritaire)"/>
    <s v="Homme"/>
    <s v=""/>
    <s v=""/>
    <s v=""/>
    <s v=""/>
    <s v=""/>
    <s v=""/>
    <s v=""/>
    <s v=""/>
    <s v=""/>
    <s v=""/>
    <s v=""/>
    <s v=""/>
    <s v=""/>
    <s v=""/>
    <s v=""/>
    <n v="10"/>
    <s v=""/>
    <s v=""/>
    <s v=""/>
  </r>
  <r>
    <s v="cb7fa5bf-6233-479f-a493-279446266947"/>
    <d v="2021-12-02T00:00:00"/>
    <x v="5"/>
    <s v="nord_JFP02"/>
    <x v="4"/>
    <x v="7"/>
    <s v="Limonade"/>
    <s v="1re Section Basse Plaine"/>
    <s v="1re Section Basse Plaine"/>
    <s v="Limonade"/>
    <s v=""/>
    <s v="Marché principal de Limonade"/>
    <s v="Marché principal de Limonade"/>
    <s v="Marché principal de Limonade"/>
    <x v="1"/>
    <s v="Enquête auprès d'un client (pour l'eau de boisson et la situation sécuritaire)"/>
    <s v="Femme"/>
    <s v=""/>
    <s v=""/>
    <s v=""/>
    <s v=""/>
    <s v=""/>
    <s v=""/>
    <s v=""/>
    <s v=""/>
    <s v=""/>
    <s v=""/>
    <s v=""/>
    <s v=""/>
    <s v=""/>
    <s v=""/>
    <s v=""/>
    <n v="10"/>
    <s v=""/>
    <s v=""/>
    <s v=""/>
  </r>
  <r>
    <s v="0f89ced7-b006-4044-ab52-c6d78d9178f4"/>
    <d v="2021-12-02T00:00:00"/>
    <x v="5"/>
    <s v="nord_JFP02"/>
    <x v="4"/>
    <x v="7"/>
    <s v="Limonade"/>
    <s v="1re Section Basse Plaine"/>
    <s v="1re Section Basse Plaine"/>
    <s v="Limonade"/>
    <s v=""/>
    <s v="Marché principal de Limonade"/>
    <s v="Marché principal de Limonade"/>
    <s v="Marché principal de Limonade"/>
    <x v="1"/>
    <s v="Enquête auprès d'un client (pour l'eau de boisson et la situation sécuritaire)"/>
    <s v="Femme"/>
    <s v=""/>
    <s v=""/>
    <s v=""/>
    <s v=""/>
    <s v=""/>
    <s v=""/>
    <s v=""/>
    <s v=""/>
    <s v=""/>
    <s v=""/>
    <s v=""/>
    <s v=""/>
    <s v=""/>
    <s v=""/>
    <s v=""/>
    <n v="10"/>
    <s v=""/>
    <s v=""/>
    <s v=""/>
  </r>
  <r>
    <s v="ac8f31a4-5612-456c-83fa-99fef34c0828"/>
    <d v="2021-12-02T00:00:00"/>
    <x v="5"/>
    <s v="nord_JFP02"/>
    <x v="4"/>
    <x v="7"/>
    <s v="Limonade"/>
    <s v="1re Section Basse Plaine"/>
    <s v="1re Section Basse Plaine"/>
    <s v="Limonade"/>
    <s v=""/>
    <s v="Marché principal de Limonade"/>
    <s v="Marché principal de Limonade"/>
    <s v="Marché principal de Limonade"/>
    <x v="1"/>
    <s v="Enquête auprès d'un client (pour l'eau de boisson et la situation sécuritaire)"/>
    <s v="Femme"/>
    <s v=""/>
    <s v=""/>
    <s v=""/>
    <s v=""/>
    <s v=""/>
    <s v=""/>
    <s v=""/>
    <s v=""/>
    <s v=""/>
    <s v=""/>
    <s v=""/>
    <s v=""/>
    <s v=""/>
    <s v=""/>
    <s v=""/>
    <n v="10"/>
    <s v=""/>
    <s v=""/>
    <s v=""/>
  </r>
  <r>
    <s v="29f57d6c-1a64-4807-9f43-978214c77c19"/>
    <d v="2021-12-02T00:00:00"/>
    <x v="5"/>
    <s v="nord_JFP02"/>
    <x v="4"/>
    <x v="7"/>
    <s v="Limonade"/>
    <s v="1re Section Basse Plaine"/>
    <s v="1re Section Basse Plaine"/>
    <s v="Limonade"/>
    <s v=""/>
    <s v="Marché principal de Limonade"/>
    <s v="Marché principal de Limonade"/>
    <s v="Marché principal de Limonade"/>
    <x v="1"/>
    <s v="Enquête auprès d'un client (pour l'eau de boisson et la situation sécuritaire)"/>
    <s v="Femme"/>
    <s v=""/>
    <s v=""/>
    <s v=""/>
    <s v=""/>
    <s v=""/>
    <s v=""/>
    <s v=""/>
    <s v=""/>
    <s v=""/>
    <s v=""/>
    <s v=""/>
    <s v=""/>
    <s v=""/>
    <s v=""/>
    <s v=""/>
    <n v="12"/>
    <s v=""/>
    <s v=""/>
    <s v=""/>
  </r>
</pivotCacheRecords>
</file>

<file path=xl/pivotCache/pivotCacheRecords20.xml><?xml version="1.0" encoding="utf-8"?>
<pivotCacheRecords xmlns="http://schemas.openxmlformats.org/spreadsheetml/2006/main" xmlns:r="http://schemas.openxmlformats.org/officeDocument/2006/relationships" count="106">
  <r>
    <x v="0"/>
  </r>
  <r>
    <x v="0"/>
  </r>
  <r>
    <x v="1"/>
  </r>
  <r>
    <x v="2"/>
  </r>
  <r>
    <x v="0"/>
  </r>
  <r>
    <x v="0"/>
  </r>
  <r>
    <x v="0"/>
  </r>
  <r>
    <x v="2"/>
  </r>
  <r>
    <x v="2"/>
  </r>
  <r>
    <x v="0"/>
  </r>
  <r>
    <x v="0"/>
  </r>
  <r>
    <x v="0"/>
  </r>
  <r>
    <x v="0"/>
  </r>
  <r>
    <x v="0"/>
  </r>
  <r>
    <x v="0"/>
  </r>
  <r>
    <x v="0"/>
  </r>
  <r>
    <x v="2"/>
  </r>
  <r>
    <x v="0"/>
  </r>
  <r>
    <x v="2"/>
  </r>
  <r>
    <x v="0"/>
  </r>
  <r>
    <x v="0"/>
  </r>
  <r>
    <x v="2"/>
  </r>
  <r>
    <x v="2"/>
  </r>
  <r>
    <x v="0"/>
  </r>
  <r>
    <x v="2"/>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2"/>
  </r>
  <r>
    <x v="0"/>
  </r>
  <r>
    <x v="0"/>
  </r>
  <r>
    <x v="0"/>
  </r>
  <r>
    <x v="0"/>
  </r>
  <r>
    <x v="0"/>
  </r>
  <r>
    <x v="0"/>
  </r>
  <r>
    <x v="0"/>
  </r>
  <r>
    <x v="0"/>
  </r>
  <r>
    <x v="0"/>
  </r>
  <r>
    <x v="0"/>
  </r>
  <r>
    <x v="0"/>
  </r>
  <r>
    <x v="0"/>
  </r>
  <r>
    <x v="0"/>
  </r>
  <r>
    <x v="0"/>
  </r>
  <r>
    <x v="0"/>
  </r>
  <r>
    <x v="2"/>
  </r>
  <r>
    <x v="0"/>
  </r>
  <r>
    <x v="2"/>
  </r>
  <r>
    <x v="0"/>
  </r>
  <r>
    <x v="0"/>
  </r>
  <r>
    <x v="0"/>
  </r>
  <r>
    <x v="0"/>
  </r>
  <r>
    <x v="0"/>
  </r>
  <r>
    <x v="0"/>
  </r>
  <r>
    <x v="1"/>
  </r>
  <r>
    <x v="2"/>
  </r>
  <r>
    <x v="1"/>
  </r>
  <r>
    <x v="1"/>
  </r>
  <r>
    <x v="0"/>
  </r>
  <r>
    <x v="0"/>
  </r>
  <r>
    <x v="0"/>
  </r>
  <r>
    <x v="0"/>
  </r>
  <r>
    <x v="0"/>
  </r>
  <r>
    <x v="0"/>
  </r>
  <r>
    <x v="0"/>
  </r>
  <r>
    <x v="0"/>
  </r>
  <r>
    <x v="0"/>
  </r>
  <r>
    <x v="0"/>
  </r>
  <r>
    <x v="0"/>
  </r>
  <r>
    <x v="0"/>
  </r>
  <r>
    <x v="0"/>
  </r>
  <r>
    <x v="0"/>
  </r>
  <r>
    <x v="0"/>
  </r>
  <r>
    <x v="0"/>
  </r>
  <r>
    <x v="0"/>
  </r>
  <r>
    <x v="0"/>
  </r>
  <r>
    <x v="0"/>
  </r>
  <r>
    <x v="0"/>
  </r>
  <r>
    <x v="0"/>
  </r>
</pivotCacheRecords>
</file>

<file path=xl/pivotCache/pivotCacheRecords21.xml><?xml version="1.0" encoding="utf-8"?>
<pivotCacheRecords xmlns="http://schemas.openxmlformats.org/spreadsheetml/2006/main" xmlns:r="http://schemas.openxmlformats.org/officeDocument/2006/relationships" count="106">
  <r>
    <x v="0"/>
  </r>
  <r>
    <x v="0"/>
  </r>
  <r>
    <x v="1"/>
  </r>
  <r>
    <x v="1"/>
  </r>
  <r>
    <x v="0"/>
  </r>
  <r>
    <x v="0"/>
  </r>
  <r>
    <x v="0"/>
  </r>
  <r>
    <x v="0"/>
  </r>
  <r>
    <x v="2"/>
  </r>
  <r>
    <x v="0"/>
  </r>
  <r>
    <x v="0"/>
  </r>
  <r>
    <x v="0"/>
  </r>
  <r>
    <x v="0"/>
  </r>
  <r>
    <x v="0"/>
  </r>
  <r>
    <x v="0"/>
  </r>
  <r>
    <x v="0"/>
  </r>
  <r>
    <x v="2"/>
  </r>
  <r>
    <x v="0"/>
  </r>
  <r>
    <x v="2"/>
  </r>
  <r>
    <x v="0"/>
  </r>
  <r>
    <x v="0"/>
  </r>
  <r>
    <x v="2"/>
  </r>
  <r>
    <x v="2"/>
  </r>
  <r>
    <x v="2"/>
  </r>
  <r>
    <x v="0"/>
  </r>
  <r>
    <x v="2"/>
  </r>
  <r>
    <x v="0"/>
  </r>
  <r>
    <x v="0"/>
  </r>
  <r>
    <x v="0"/>
  </r>
  <r>
    <x v="0"/>
  </r>
  <r>
    <x v="0"/>
  </r>
  <r>
    <x v="0"/>
  </r>
  <r>
    <x v="0"/>
  </r>
  <r>
    <x v="0"/>
  </r>
  <r>
    <x v="0"/>
  </r>
  <r>
    <x v="0"/>
  </r>
  <r>
    <x v="0"/>
  </r>
  <r>
    <x v="0"/>
  </r>
  <r>
    <x v="0"/>
  </r>
  <r>
    <x v="0"/>
  </r>
  <r>
    <x v="0"/>
  </r>
  <r>
    <x v="2"/>
  </r>
  <r>
    <x v="0"/>
  </r>
  <r>
    <x v="0"/>
  </r>
  <r>
    <x v="0"/>
  </r>
  <r>
    <x v="0"/>
  </r>
  <r>
    <x v="0"/>
  </r>
  <r>
    <x v="2"/>
  </r>
  <r>
    <x v="0"/>
  </r>
  <r>
    <x v="0"/>
  </r>
  <r>
    <x v="0"/>
  </r>
  <r>
    <x v="2"/>
  </r>
  <r>
    <x v="0"/>
  </r>
  <r>
    <x v="0"/>
  </r>
  <r>
    <x v="0"/>
  </r>
  <r>
    <x v="0"/>
  </r>
  <r>
    <x v="2"/>
  </r>
  <r>
    <x v="2"/>
  </r>
  <r>
    <x v="0"/>
  </r>
  <r>
    <x v="0"/>
  </r>
  <r>
    <x v="0"/>
  </r>
  <r>
    <x v="0"/>
  </r>
  <r>
    <x v="0"/>
  </r>
  <r>
    <x v="0"/>
  </r>
  <r>
    <x v="0"/>
  </r>
  <r>
    <x v="0"/>
  </r>
  <r>
    <x v="0"/>
  </r>
  <r>
    <x v="0"/>
  </r>
  <r>
    <x v="0"/>
  </r>
  <r>
    <x v="0"/>
  </r>
  <r>
    <x v="0"/>
  </r>
  <r>
    <x v="0"/>
  </r>
  <r>
    <x v="2"/>
  </r>
  <r>
    <x v="0"/>
  </r>
  <r>
    <x v="2"/>
  </r>
  <r>
    <x v="0"/>
  </r>
  <r>
    <x v="0"/>
  </r>
  <r>
    <x v="0"/>
  </r>
  <r>
    <x v="0"/>
  </r>
  <r>
    <x v="0"/>
  </r>
  <r>
    <x v="0"/>
  </r>
  <r>
    <x v="1"/>
  </r>
  <r>
    <x v="1"/>
  </r>
  <r>
    <x v="1"/>
  </r>
  <r>
    <x v="1"/>
  </r>
  <r>
    <x v="0"/>
  </r>
  <r>
    <x v="0"/>
  </r>
  <r>
    <x v="0"/>
  </r>
  <r>
    <x v="0"/>
  </r>
  <r>
    <x v="0"/>
  </r>
  <r>
    <x v="0"/>
  </r>
  <r>
    <x v="3"/>
  </r>
  <r>
    <x v="0"/>
  </r>
  <r>
    <x v="2"/>
  </r>
  <r>
    <x v="0"/>
  </r>
  <r>
    <x v="0"/>
  </r>
  <r>
    <x v="0"/>
  </r>
  <r>
    <x v="0"/>
  </r>
  <r>
    <x v="0"/>
  </r>
  <r>
    <x v="0"/>
  </r>
  <r>
    <x v="0"/>
  </r>
  <r>
    <x v="0"/>
  </r>
  <r>
    <x v="0"/>
  </r>
  <r>
    <x v="0"/>
  </r>
  <r>
    <x v="0"/>
  </r>
  <r>
    <x v="0"/>
  </r>
</pivotCacheRecords>
</file>

<file path=xl/pivotCache/pivotCacheRecords22.xml><?xml version="1.0" encoding="utf-8"?>
<pivotCacheRecords xmlns="http://schemas.openxmlformats.org/spreadsheetml/2006/main" xmlns:r="http://schemas.openxmlformats.org/officeDocument/2006/relationships" count="106">
  <r>
    <x v="0"/>
  </r>
  <r>
    <x v="0"/>
  </r>
  <r>
    <x v="1"/>
  </r>
  <r>
    <x v="1"/>
  </r>
  <r>
    <x v="0"/>
  </r>
  <r>
    <x v="0"/>
  </r>
  <r>
    <x v="0"/>
  </r>
  <r>
    <x v="0"/>
  </r>
  <r>
    <x v="1"/>
  </r>
  <r>
    <x v="0"/>
  </r>
  <r>
    <x v="0"/>
  </r>
  <r>
    <x v="0"/>
  </r>
  <r>
    <x v="0"/>
  </r>
  <r>
    <x v="0"/>
  </r>
  <r>
    <x v="0"/>
  </r>
  <r>
    <x v="0"/>
  </r>
  <r>
    <x v="1"/>
  </r>
  <r>
    <x v="0"/>
  </r>
  <r>
    <x v="1"/>
  </r>
  <r>
    <x v="0"/>
  </r>
  <r>
    <x v="0"/>
  </r>
  <r>
    <x v="1"/>
  </r>
  <r>
    <x v="1"/>
  </r>
  <r>
    <x v="1"/>
  </r>
  <r>
    <x v="1"/>
  </r>
  <r>
    <x v="1"/>
  </r>
  <r>
    <x v="0"/>
  </r>
  <r>
    <x v="0"/>
  </r>
  <r>
    <x v="0"/>
  </r>
  <r>
    <x v="0"/>
  </r>
  <r>
    <x v="0"/>
  </r>
  <r>
    <x v="0"/>
  </r>
  <r>
    <x v="0"/>
  </r>
  <r>
    <x v="0"/>
  </r>
  <r>
    <x v="0"/>
  </r>
  <r>
    <x v="0"/>
  </r>
  <r>
    <x v="0"/>
  </r>
  <r>
    <x v="0"/>
  </r>
  <r>
    <x v="0"/>
  </r>
  <r>
    <x v="0"/>
  </r>
  <r>
    <x v="0"/>
  </r>
  <r>
    <x v="1"/>
  </r>
  <r>
    <x v="0"/>
  </r>
  <r>
    <x v="0"/>
  </r>
  <r>
    <x v="0"/>
  </r>
  <r>
    <x v="0"/>
  </r>
  <r>
    <x v="0"/>
  </r>
  <r>
    <x v="1"/>
  </r>
  <r>
    <x v="0"/>
  </r>
  <r>
    <x v="0"/>
  </r>
  <r>
    <x v="0"/>
  </r>
  <r>
    <x v="1"/>
  </r>
  <r>
    <x v="0"/>
  </r>
  <r>
    <x v="0"/>
  </r>
  <r>
    <x v="0"/>
  </r>
  <r>
    <x v="0"/>
  </r>
  <r>
    <x v="0"/>
  </r>
  <r>
    <x v="1"/>
  </r>
  <r>
    <x v="0"/>
  </r>
  <r>
    <x v="0"/>
  </r>
  <r>
    <x v="0"/>
  </r>
  <r>
    <x v="0"/>
  </r>
  <r>
    <x v="0"/>
  </r>
  <r>
    <x v="0"/>
  </r>
  <r>
    <x v="0"/>
  </r>
  <r>
    <x v="0"/>
  </r>
  <r>
    <x v="0"/>
  </r>
  <r>
    <x v="0"/>
  </r>
  <r>
    <x v="0"/>
  </r>
  <r>
    <x v="0"/>
  </r>
  <r>
    <x v="0"/>
  </r>
  <r>
    <x v="0"/>
  </r>
  <r>
    <x v="1"/>
  </r>
  <r>
    <x v="0"/>
  </r>
  <r>
    <x v="1"/>
  </r>
  <r>
    <x v="0"/>
  </r>
  <r>
    <x v="0"/>
  </r>
  <r>
    <x v="0"/>
  </r>
  <r>
    <x v="0"/>
  </r>
  <r>
    <x v="0"/>
  </r>
  <r>
    <x v="0"/>
  </r>
  <r>
    <x v="2"/>
  </r>
  <r>
    <x v="1"/>
  </r>
  <r>
    <x v="2"/>
  </r>
  <r>
    <x v="1"/>
  </r>
  <r>
    <x v="0"/>
  </r>
  <r>
    <x v="0"/>
  </r>
  <r>
    <x v="0"/>
  </r>
  <r>
    <x v="0"/>
  </r>
  <r>
    <x v="0"/>
  </r>
  <r>
    <x v="0"/>
  </r>
  <r>
    <x v="0"/>
  </r>
  <r>
    <x v="1"/>
  </r>
  <r>
    <x v="1"/>
  </r>
  <r>
    <x v="0"/>
  </r>
  <r>
    <x v="3"/>
  </r>
  <r>
    <x v="0"/>
  </r>
  <r>
    <x v="0"/>
  </r>
  <r>
    <x v="0"/>
  </r>
  <r>
    <x v="0"/>
  </r>
  <r>
    <x v="0"/>
  </r>
  <r>
    <x v="0"/>
  </r>
  <r>
    <x v="0"/>
  </r>
  <r>
    <x v="0"/>
  </r>
  <r>
    <x v="0"/>
  </r>
  <r>
    <x v="0"/>
  </r>
</pivotCacheRecords>
</file>

<file path=xl/pivotCache/pivotCacheRecords23.xml><?xml version="1.0" encoding="utf-8"?>
<pivotCacheRecords xmlns="http://schemas.openxmlformats.org/spreadsheetml/2006/main" xmlns:r="http://schemas.openxmlformats.org/officeDocument/2006/relationships" count="106">
  <r>
    <x v="0"/>
  </r>
  <r>
    <x v="0"/>
  </r>
  <r>
    <x v="1"/>
  </r>
  <r>
    <x v="2"/>
  </r>
  <r>
    <x v="0"/>
  </r>
  <r>
    <x v="0"/>
  </r>
  <r>
    <x v="0"/>
  </r>
  <r>
    <x v="0"/>
  </r>
  <r>
    <x v="2"/>
  </r>
  <r>
    <x v="0"/>
  </r>
  <r>
    <x v="0"/>
  </r>
  <r>
    <x v="0"/>
  </r>
  <r>
    <x v="0"/>
  </r>
  <r>
    <x v="0"/>
  </r>
  <r>
    <x v="0"/>
  </r>
  <r>
    <x v="0"/>
  </r>
  <r>
    <x v="1"/>
  </r>
  <r>
    <x v="0"/>
  </r>
  <r>
    <x v="1"/>
  </r>
  <r>
    <x v="0"/>
  </r>
  <r>
    <x v="0"/>
  </r>
  <r>
    <x v="2"/>
  </r>
  <r>
    <x v="2"/>
  </r>
  <r>
    <x v="2"/>
  </r>
  <r>
    <x v="0"/>
  </r>
  <r>
    <x v="2"/>
  </r>
  <r>
    <x v="0"/>
  </r>
  <r>
    <x v="0"/>
  </r>
  <r>
    <x v="0"/>
  </r>
  <r>
    <x v="0"/>
  </r>
  <r>
    <x v="0"/>
  </r>
  <r>
    <x v="0"/>
  </r>
  <r>
    <x v="0"/>
  </r>
  <r>
    <x v="0"/>
  </r>
  <r>
    <x v="0"/>
  </r>
  <r>
    <x v="0"/>
  </r>
  <r>
    <x v="0"/>
  </r>
  <r>
    <x v="0"/>
  </r>
  <r>
    <x v="0"/>
  </r>
  <r>
    <x v="0"/>
  </r>
  <r>
    <x v="0"/>
  </r>
  <r>
    <x v="2"/>
  </r>
  <r>
    <x v="0"/>
  </r>
  <r>
    <x v="0"/>
  </r>
  <r>
    <x v="0"/>
  </r>
  <r>
    <x v="0"/>
  </r>
  <r>
    <x v="0"/>
  </r>
  <r>
    <x v="2"/>
  </r>
  <r>
    <x v="0"/>
  </r>
  <r>
    <x v="0"/>
  </r>
  <r>
    <x v="0"/>
  </r>
  <r>
    <x v="2"/>
  </r>
  <r>
    <x v="0"/>
  </r>
  <r>
    <x v="0"/>
  </r>
  <r>
    <x v="0"/>
  </r>
  <r>
    <x v="0"/>
  </r>
  <r>
    <x v="0"/>
  </r>
  <r>
    <x v="0"/>
  </r>
  <r>
    <x v="2"/>
  </r>
  <r>
    <x v="2"/>
  </r>
  <r>
    <x v="0"/>
  </r>
  <r>
    <x v="0"/>
  </r>
  <r>
    <x v="0"/>
  </r>
  <r>
    <x v="0"/>
  </r>
  <r>
    <x v="0"/>
  </r>
  <r>
    <x v="0"/>
  </r>
  <r>
    <x v="0"/>
  </r>
  <r>
    <x v="0"/>
  </r>
  <r>
    <x v="0"/>
  </r>
  <r>
    <x v="0"/>
  </r>
  <r>
    <x v="0"/>
  </r>
  <r>
    <x v="0"/>
  </r>
  <r>
    <x v="2"/>
  </r>
  <r>
    <x v="0"/>
  </r>
  <r>
    <x v="0"/>
  </r>
  <r>
    <x v="0"/>
  </r>
  <r>
    <x v="0"/>
  </r>
  <r>
    <x v="0"/>
  </r>
  <r>
    <x v="0"/>
  </r>
  <r>
    <x v="0"/>
  </r>
  <r>
    <x v="0"/>
  </r>
  <r>
    <x v="1"/>
  </r>
  <r>
    <x v="1"/>
  </r>
  <r>
    <x v="1"/>
  </r>
  <r>
    <x v="1"/>
  </r>
  <r>
    <x v="0"/>
  </r>
  <r>
    <x v="0"/>
  </r>
  <r>
    <x v="0"/>
  </r>
  <r>
    <x v="0"/>
  </r>
  <r>
    <x v="0"/>
  </r>
  <r>
    <x v="0"/>
  </r>
  <r>
    <x v="0"/>
  </r>
  <r>
    <x v="0"/>
  </r>
  <r>
    <x v="3"/>
  </r>
  <r>
    <x v="0"/>
  </r>
  <r>
    <x v="0"/>
  </r>
  <r>
    <x v="0"/>
  </r>
  <r>
    <x v="0"/>
  </r>
  <r>
    <x v="0"/>
  </r>
  <r>
    <x v="0"/>
  </r>
  <r>
    <x v="0"/>
  </r>
  <r>
    <x v="0"/>
  </r>
  <r>
    <x v="0"/>
  </r>
  <r>
    <x v="0"/>
  </r>
  <r>
    <x v="0"/>
  </r>
  <r>
    <x v="0"/>
  </r>
</pivotCacheRecords>
</file>

<file path=xl/pivotCache/pivotCacheRecords24.xml><?xml version="1.0" encoding="utf-8"?>
<pivotCacheRecords xmlns="http://schemas.openxmlformats.org/spreadsheetml/2006/main" xmlns:r="http://schemas.openxmlformats.org/officeDocument/2006/relationships" count="106">
  <r>
    <x v="0"/>
  </r>
  <r>
    <x v="0"/>
  </r>
  <r>
    <x v="1"/>
  </r>
  <r>
    <x v="1"/>
  </r>
  <r>
    <x v="0"/>
  </r>
  <r>
    <x v="0"/>
  </r>
  <r>
    <x v="0"/>
  </r>
  <r>
    <x v="0"/>
  </r>
  <r>
    <x v="0"/>
  </r>
  <r>
    <x v="0"/>
  </r>
  <r>
    <x v="0"/>
  </r>
  <r>
    <x v="0"/>
  </r>
  <r>
    <x v="0"/>
  </r>
  <r>
    <x v="0"/>
  </r>
  <r>
    <x v="0"/>
  </r>
  <r>
    <x v="0"/>
  </r>
  <r>
    <x v="2"/>
  </r>
  <r>
    <x v="0"/>
  </r>
  <r>
    <x v="2"/>
  </r>
  <r>
    <x v="0"/>
  </r>
  <r>
    <x v="0"/>
  </r>
  <r>
    <x v="2"/>
  </r>
  <r>
    <x v="2"/>
  </r>
  <r>
    <x v="0"/>
  </r>
  <r>
    <x v="0"/>
  </r>
  <r>
    <x v="2"/>
  </r>
  <r>
    <x v="0"/>
  </r>
  <r>
    <x v="0"/>
  </r>
  <r>
    <x v="0"/>
  </r>
  <r>
    <x v="0"/>
  </r>
  <r>
    <x v="0"/>
  </r>
  <r>
    <x v="0"/>
  </r>
  <r>
    <x v="0"/>
  </r>
  <r>
    <x v="0"/>
  </r>
  <r>
    <x v="0"/>
  </r>
  <r>
    <x v="0"/>
  </r>
  <r>
    <x v="0"/>
  </r>
  <r>
    <x v="0"/>
  </r>
  <r>
    <x v="0"/>
  </r>
  <r>
    <x v="0"/>
  </r>
  <r>
    <x v="0"/>
  </r>
  <r>
    <x v="2"/>
  </r>
  <r>
    <x v="0"/>
  </r>
  <r>
    <x v="0"/>
  </r>
  <r>
    <x v="0"/>
  </r>
  <r>
    <x v="0"/>
  </r>
  <r>
    <x v="0"/>
  </r>
  <r>
    <x v="2"/>
  </r>
  <r>
    <x v="0"/>
  </r>
  <r>
    <x v="0"/>
  </r>
  <r>
    <x v="0"/>
  </r>
  <r>
    <x v="2"/>
  </r>
  <r>
    <x v="0"/>
  </r>
  <r>
    <x v="0"/>
  </r>
  <r>
    <x v="0"/>
  </r>
  <r>
    <x v="0"/>
  </r>
  <r>
    <x v="2"/>
  </r>
  <r>
    <x v="2"/>
  </r>
  <r>
    <x v="0"/>
  </r>
  <r>
    <x v="0"/>
  </r>
  <r>
    <x v="0"/>
  </r>
  <r>
    <x v="0"/>
  </r>
  <r>
    <x v="0"/>
  </r>
  <r>
    <x v="0"/>
  </r>
  <r>
    <x v="0"/>
  </r>
  <r>
    <x v="0"/>
  </r>
  <r>
    <x v="0"/>
  </r>
  <r>
    <x v="0"/>
  </r>
  <r>
    <x v="0"/>
  </r>
  <r>
    <x v="0"/>
  </r>
  <r>
    <x v="0"/>
  </r>
  <r>
    <x v="0"/>
  </r>
  <r>
    <x v="0"/>
  </r>
  <r>
    <x v="0"/>
  </r>
  <r>
    <x v="2"/>
  </r>
  <r>
    <x v="0"/>
  </r>
  <r>
    <x v="0"/>
  </r>
  <r>
    <x v="0"/>
  </r>
  <r>
    <x v="0"/>
  </r>
  <r>
    <x v="0"/>
  </r>
  <r>
    <x v="0"/>
  </r>
  <r>
    <x v="1"/>
  </r>
  <r>
    <x v="1"/>
  </r>
  <r>
    <x v="1"/>
  </r>
  <r>
    <x v="1"/>
  </r>
  <r>
    <x v="0"/>
  </r>
  <r>
    <x v="0"/>
  </r>
  <r>
    <x v="0"/>
  </r>
  <r>
    <x v="0"/>
  </r>
  <r>
    <x v="0"/>
  </r>
  <r>
    <x v="0"/>
  </r>
  <r>
    <x v="0"/>
  </r>
  <r>
    <x v="2"/>
  </r>
  <r>
    <x v="0"/>
  </r>
  <r>
    <x v="0"/>
  </r>
  <r>
    <x v="0"/>
  </r>
  <r>
    <x v="0"/>
  </r>
  <r>
    <x v="0"/>
  </r>
  <r>
    <x v="0"/>
  </r>
  <r>
    <x v="0"/>
  </r>
  <r>
    <x v="0"/>
  </r>
  <r>
    <x v="0"/>
  </r>
  <r>
    <x v="0"/>
  </r>
  <r>
    <x v="0"/>
  </r>
  <r>
    <x v="0"/>
  </r>
  <r>
    <x v="0"/>
  </r>
</pivotCacheRecords>
</file>

<file path=xl/pivotCache/pivotCacheRecords25.xml><?xml version="1.0" encoding="utf-8"?>
<pivotCacheRecords xmlns="http://schemas.openxmlformats.org/spreadsheetml/2006/main" xmlns:r="http://schemas.openxmlformats.org/officeDocument/2006/relationships" count="106">
  <r>
    <x v="0"/>
  </r>
  <r>
    <x v="0"/>
  </r>
  <r>
    <x v="1"/>
  </r>
  <r>
    <x v="0"/>
  </r>
  <r>
    <x v="0"/>
  </r>
  <r>
    <x v="0"/>
  </r>
  <r>
    <x v="0"/>
  </r>
  <r>
    <x v="0"/>
  </r>
  <r>
    <x v="2"/>
  </r>
  <r>
    <x v="0"/>
  </r>
  <r>
    <x v="0"/>
  </r>
  <r>
    <x v="0"/>
  </r>
  <r>
    <x v="0"/>
  </r>
  <r>
    <x v="0"/>
  </r>
  <r>
    <x v="0"/>
  </r>
  <r>
    <x v="0"/>
  </r>
  <r>
    <x v="2"/>
  </r>
  <r>
    <x v="0"/>
  </r>
  <r>
    <x v="2"/>
  </r>
  <r>
    <x v="0"/>
  </r>
  <r>
    <x v="0"/>
  </r>
  <r>
    <x v="2"/>
  </r>
  <r>
    <x v="2"/>
  </r>
  <r>
    <x v="2"/>
  </r>
  <r>
    <x v="0"/>
  </r>
  <r>
    <x v="0"/>
  </r>
  <r>
    <x v="0"/>
  </r>
  <r>
    <x v="0"/>
  </r>
  <r>
    <x v="0"/>
  </r>
  <r>
    <x v="0"/>
  </r>
  <r>
    <x v="0"/>
  </r>
  <r>
    <x v="0"/>
  </r>
  <r>
    <x v="0"/>
  </r>
  <r>
    <x v="0"/>
  </r>
  <r>
    <x v="0"/>
  </r>
  <r>
    <x v="0"/>
  </r>
  <r>
    <x v="0"/>
  </r>
  <r>
    <x v="0"/>
  </r>
  <r>
    <x v="0"/>
  </r>
  <r>
    <x v="0"/>
  </r>
  <r>
    <x v="0"/>
  </r>
  <r>
    <x v="2"/>
  </r>
  <r>
    <x v="0"/>
  </r>
  <r>
    <x v="0"/>
  </r>
  <r>
    <x v="0"/>
  </r>
  <r>
    <x v="0"/>
  </r>
  <r>
    <x v="0"/>
  </r>
  <r>
    <x v="2"/>
  </r>
  <r>
    <x v="0"/>
  </r>
  <r>
    <x v="0"/>
  </r>
  <r>
    <x v="0"/>
  </r>
  <r>
    <x v="2"/>
  </r>
  <r>
    <x v="0"/>
  </r>
  <r>
    <x v="0"/>
  </r>
  <r>
    <x v="0"/>
  </r>
  <r>
    <x v="0"/>
  </r>
  <r>
    <x v="0"/>
  </r>
  <r>
    <x v="2"/>
  </r>
  <r>
    <x v="0"/>
  </r>
  <r>
    <x v="0"/>
  </r>
  <r>
    <x v="0"/>
  </r>
  <r>
    <x v="0"/>
  </r>
  <r>
    <x v="0"/>
  </r>
  <r>
    <x v="0"/>
  </r>
  <r>
    <x v="0"/>
  </r>
  <r>
    <x v="0"/>
  </r>
  <r>
    <x v="0"/>
  </r>
  <r>
    <x v="0"/>
  </r>
  <r>
    <x v="0"/>
  </r>
  <r>
    <x v="0"/>
  </r>
  <r>
    <x v="0"/>
  </r>
  <r>
    <x v="0"/>
  </r>
  <r>
    <x v="2"/>
  </r>
  <r>
    <x v="0"/>
  </r>
  <r>
    <x v="2"/>
  </r>
  <r>
    <x v="0"/>
  </r>
  <r>
    <x v="0"/>
  </r>
  <r>
    <x v="0"/>
  </r>
  <r>
    <x v="0"/>
  </r>
  <r>
    <x v="0"/>
  </r>
  <r>
    <x v="0"/>
  </r>
  <r>
    <x v="2"/>
  </r>
  <r>
    <x v="1"/>
  </r>
  <r>
    <x v="1"/>
  </r>
  <r>
    <x v="1"/>
  </r>
  <r>
    <x v="0"/>
  </r>
  <r>
    <x v="0"/>
  </r>
  <r>
    <x v="0"/>
  </r>
  <r>
    <x v="0"/>
  </r>
  <r>
    <x v="0"/>
  </r>
  <r>
    <x v="0"/>
  </r>
  <r>
    <x v="0"/>
  </r>
  <r>
    <x v="0"/>
  </r>
  <r>
    <x v="0"/>
  </r>
  <r>
    <x v="0"/>
  </r>
  <r>
    <x v="0"/>
  </r>
  <r>
    <x v="0"/>
  </r>
  <r>
    <x v="0"/>
  </r>
  <r>
    <x v="0"/>
  </r>
  <r>
    <x v="0"/>
  </r>
  <r>
    <x v="0"/>
  </r>
  <r>
    <x v="0"/>
  </r>
  <r>
    <x v="0"/>
  </r>
  <r>
    <x v="0"/>
  </r>
  <r>
    <x v="0"/>
  </r>
  <r>
    <x v="0"/>
  </r>
</pivotCacheRecords>
</file>

<file path=xl/pivotCache/pivotCacheRecords26.xml><?xml version="1.0" encoding="utf-8"?>
<pivotCacheRecords xmlns="http://schemas.openxmlformats.org/spreadsheetml/2006/main" xmlns:r="http://schemas.openxmlformats.org/officeDocument/2006/relationships" count="106">
  <r>
    <x v="0"/>
  </r>
  <r>
    <x v="0"/>
  </r>
  <r>
    <x v="1"/>
  </r>
  <r>
    <x v="0"/>
  </r>
  <r>
    <x v="0"/>
  </r>
  <r>
    <x v="0"/>
  </r>
  <r>
    <x v="0"/>
  </r>
  <r>
    <x v="0"/>
  </r>
  <r>
    <x v="1"/>
  </r>
  <r>
    <x v="0"/>
  </r>
  <r>
    <x v="0"/>
  </r>
  <r>
    <x v="0"/>
  </r>
  <r>
    <x v="0"/>
  </r>
  <r>
    <x v="0"/>
  </r>
  <r>
    <x v="0"/>
  </r>
  <r>
    <x v="0"/>
  </r>
  <r>
    <x v="1"/>
  </r>
  <r>
    <x v="0"/>
  </r>
  <r>
    <x v="1"/>
  </r>
  <r>
    <x v="0"/>
  </r>
  <r>
    <x v="0"/>
  </r>
  <r>
    <x v="1"/>
  </r>
  <r>
    <x v="1"/>
  </r>
  <r>
    <x v="0"/>
  </r>
  <r>
    <x v="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0"/>
  </r>
  <r>
    <x v="0"/>
  </r>
  <r>
    <x v="0"/>
  </r>
  <r>
    <x v="0"/>
  </r>
  <r>
    <x v="0"/>
  </r>
  <r>
    <x v="0"/>
  </r>
  <r>
    <x v="0"/>
  </r>
  <r>
    <x v="0"/>
  </r>
  <r>
    <x v="0"/>
  </r>
  <r>
    <x v="0"/>
  </r>
  <r>
    <x v="0"/>
  </r>
  <r>
    <x v="0"/>
  </r>
  <r>
    <x v="1"/>
  </r>
  <r>
    <x v="0"/>
  </r>
  <r>
    <x v="1"/>
  </r>
  <r>
    <x v="0"/>
  </r>
  <r>
    <x v="0"/>
  </r>
  <r>
    <x v="0"/>
  </r>
  <r>
    <x v="0"/>
  </r>
  <r>
    <x v="0"/>
  </r>
  <r>
    <x v="0"/>
  </r>
  <r>
    <x v="2"/>
  </r>
  <r>
    <x v="2"/>
  </r>
  <r>
    <x v="2"/>
  </r>
  <r>
    <x v="2"/>
  </r>
  <r>
    <x v="0"/>
  </r>
  <r>
    <x v="0"/>
  </r>
  <r>
    <x v="0"/>
  </r>
  <r>
    <x v="0"/>
  </r>
  <r>
    <x v="0"/>
  </r>
  <r>
    <x v="0"/>
  </r>
  <r>
    <x v="0"/>
  </r>
  <r>
    <x v="0"/>
  </r>
  <r>
    <x v="0"/>
  </r>
  <r>
    <x v="0"/>
  </r>
  <r>
    <x v="0"/>
  </r>
  <r>
    <x v="0"/>
  </r>
  <r>
    <x v="0"/>
  </r>
  <r>
    <x v="0"/>
  </r>
  <r>
    <x v="0"/>
  </r>
  <r>
    <x v="0"/>
  </r>
  <r>
    <x v="0"/>
  </r>
  <r>
    <x v="0"/>
  </r>
  <r>
    <x v="0"/>
  </r>
  <r>
    <x v="0"/>
  </r>
  <r>
    <x v="0"/>
  </r>
</pivotCacheRecords>
</file>

<file path=xl/pivotCache/pivotCacheRecords27.xml><?xml version="1.0" encoding="utf-8"?>
<pivotCacheRecords xmlns="http://schemas.openxmlformats.org/spreadsheetml/2006/main" xmlns:r="http://schemas.openxmlformats.org/officeDocument/2006/relationships" count="106">
  <r>
    <x v="0"/>
  </r>
  <r>
    <x v="0"/>
  </r>
  <r>
    <x v="1"/>
  </r>
  <r>
    <x v="1"/>
  </r>
  <r>
    <x v="2"/>
  </r>
  <r>
    <x v="2"/>
  </r>
  <r>
    <x v="2"/>
  </r>
  <r>
    <x v="0"/>
  </r>
  <r>
    <x v="0"/>
  </r>
  <r>
    <x v="2"/>
  </r>
  <r>
    <x v="2"/>
  </r>
  <r>
    <x v="2"/>
  </r>
  <r>
    <x v="2"/>
  </r>
  <r>
    <x v="2"/>
  </r>
  <r>
    <x v="2"/>
  </r>
  <r>
    <x v="2"/>
  </r>
  <r>
    <x v="0"/>
  </r>
  <r>
    <x v="0"/>
  </r>
  <r>
    <x v="2"/>
  </r>
  <r>
    <x v="0"/>
  </r>
  <r>
    <x v="0"/>
  </r>
  <r>
    <x v="2"/>
  </r>
  <r>
    <x v="2"/>
  </r>
  <r>
    <x v="2"/>
  </r>
  <r>
    <x v="2"/>
  </r>
  <r>
    <x v="2"/>
  </r>
  <r>
    <x v="2"/>
  </r>
  <r>
    <x v="2"/>
  </r>
  <r>
    <x v="2"/>
  </r>
  <r>
    <x v="1"/>
  </r>
  <r>
    <x v="0"/>
  </r>
  <r>
    <x v="0"/>
  </r>
  <r>
    <x v="0"/>
  </r>
  <r>
    <x v="2"/>
  </r>
  <r>
    <x v="2"/>
  </r>
  <r>
    <x v="2"/>
  </r>
  <r>
    <x v="0"/>
  </r>
  <r>
    <x v="0"/>
  </r>
  <r>
    <x v="1"/>
  </r>
  <r>
    <x v="0"/>
  </r>
  <r>
    <x v="0"/>
  </r>
  <r>
    <x v="2"/>
  </r>
  <r>
    <x v="2"/>
  </r>
  <r>
    <x v="2"/>
  </r>
  <r>
    <x v="2"/>
  </r>
  <r>
    <x v="2"/>
  </r>
  <r>
    <x v="0"/>
  </r>
  <r>
    <x v="2"/>
  </r>
  <r>
    <x v="2"/>
  </r>
  <r>
    <x v="2"/>
  </r>
  <r>
    <x v="2"/>
  </r>
  <r>
    <x v="2"/>
  </r>
  <r>
    <x v="2"/>
  </r>
  <r>
    <x v="1"/>
  </r>
  <r>
    <x v="2"/>
  </r>
  <r>
    <x v="2"/>
  </r>
  <r>
    <x v="2"/>
  </r>
  <r>
    <x v="2"/>
  </r>
  <r>
    <x v="2"/>
  </r>
  <r>
    <x v="2"/>
  </r>
  <r>
    <x v="2"/>
  </r>
  <r>
    <x v="2"/>
  </r>
  <r>
    <x v="2"/>
  </r>
  <r>
    <x v="2"/>
  </r>
  <r>
    <x v="2"/>
  </r>
  <r>
    <x v="2"/>
  </r>
  <r>
    <x v="2"/>
  </r>
  <r>
    <x v="2"/>
  </r>
  <r>
    <x v="0"/>
  </r>
  <r>
    <x v="0"/>
  </r>
  <r>
    <x v="0"/>
  </r>
  <r>
    <x v="0"/>
  </r>
  <r>
    <x v="1"/>
  </r>
  <r>
    <x v="2"/>
  </r>
  <r>
    <x v="1"/>
  </r>
  <r>
    <x v="2"/>
  </r>
  <r>
    <x v="2"/>
  </r>
  <r>
    <x v="0"/>
  </r>
  <r>
    <x v="0"/>
  </r>
  <r>
    <x v="0"/>
  </r>
  <r>
    <x v="0"/>
  </r>
  <r>
    <x v="2"/>
  </r>
  <r>
    <x v="2"/>
  </r>
  <r>
    <x v="2"/>
  </r>
  <r>
    <x v="2"/>
  </r>
  <r>
    <x v="0"/>
  </r>
  <r>
    <x v="0"/>
  </r>
  <r>
    <x v="3"/>
  </r>
  <r>
    <x v="3"/>
  </r>
  <r>
    <x v="2"/>
  </r>
  <r>
    <x v="3"/>
  </r>
  <r>
    <x v="2"/>
  </r>
  <r>
    <x v="2"/>
  </r>
  <r>
    <x v="2"/>
  </r>
  <r>
    <x v="2"/>
  </r>
  <r>
    <x v="2"/>
  </r>
  <r>
    <x v="2"/>
  </r>
  <r>
    <x v="2"/>
  </r>
  <r>
    <x v="2"/>
  </r>
  <r>
    <x v="2"/>
  </r>
  <r>
    <x v="2"/>
  </r>
  <r>
    <x v="2"/>
  </r>
  <r>
    <x v="2"/>
  </r>
  <r>
    <x v="2"/>
  </r>
  <r>
    <x v="2"/>
  </r>
  <r>
    <x v="2"/>
  </r>
</pivotCacheRecords>
</file>

<file path=xl/pivotCache/pivotCacheRecords28.xml><?xml version="1.0" encoding="utf-8"?>
<pivotCacheRecords xmlns="http://schemas.openxmlformats.org/spreadsheetml/2006/main" xmlns:r="http://schemas.openxmlformats.org/officeDocument/2006/relationships" count="106">
  <r>
    <n v="350"/>
    <n v="225"/>
    <n v="350"/>
    <n v="700"/>
    <s v=""/>
    <s v="Oui"/>
    <n v="1100"/>
    <s v=""/>
    <s v=""/>
    <s v=""/>
    <s v=""/>
    <s v=""/>
    <s v=""/>
    <s v="Oui"/>
    <s v="Pas encore eu le temps de réapprovisinner Article trop cher Produit épuisé car beaucoup de personnes ont acheté"/>
    <n v="0"/>
    <n v="0"/>
    <n v="0"/>
    <n v="0"/>
    <n v="1"/>
    <n v="0"/>
    <n v="1"/>
    <n v="0"/>
    <n v="0"/>
    <n v="0"/>
    <n v="1"/>
    <n v="0"/>
    <n v="0"/>
    <n v="0"/>
  </r>
  <r>
    <n v="350"/>
    <n v="225"/>
    <n v="350"/>
    <n v="700"/>
    <s v=""/>
    <s v="Non"/>
    <s v=""/>
    <s v=""/>
    <s v="Bouteille type Barbancourt (750 ml)"/>
    <s v="bouteille_barbancourt"/>
    <s v="gro boutèy Banbankou (750 mL)"/>
    <n v="291.66650390625"/>
    <n v="225"/>
    <s v="Oui"/>
    <s v="Problèmes liés au transport ou au carburant Article trop cher"/>
    <n v="0"/>
    <n v="1"/>
    <n v="0"/>
    <n v="0"/>
    <n v="1"/>
    <n v="0"/>
    <n v="0"/>
    <n v="0"/>
    <n v="0"/>
    <n v="0"/>
    <n v="0"/>
    <n v="0"/>
    <n v="0"/>
    <n v="0"/>
  </r>
  <r>
    <n v="400"/>
    <n v="360"/>
    <n v="360"/>
    <n v="600"/>
    <n v="600"/>
    <s v="Oui"/>
    <n v="1200"/>
    <s v=""/>
    <s v=""/>
    <s v=""/>
    <s v=""/>
    <s v=""/>
    <s v=""/>
    <s v="Non"/>
    <s v=""/>
    <s v=""/>
    <s v=""/>
    <s v=""/>
    <s v=""/>
    <s v=""/>
    <s v=""/>
    <s v=""/>
    <s v=""/>
    <s v=""/>
    <s v=""/>
    <s v=""/>
    <s v=""/>
    <s v=""/>
    <s v=""/>
  </r>
  <r>
    <n v="350"/>
    <n v="250"/>
    <n v="350"/>
    <n v="600"/>
    <s v=""/>
    <s v="Oui"/>
    <n v="1000"/>
    <s v=""/>
    <s v=""/>
    <s v=""/>
    <s v=""/>
    <s v=""/>
    <s v=""/>
    <s v="Non"/>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n v="325"/>
    <n v="200"/>
    <n v="375"/>
    <n v="600"/>
    <s v=""/>
    <s v="Oui"/>
    <n v="1050"/>
    <s v=""/>
    <s v=""/>
    <s v=""/>
    <s v=""/>
    <s v=""/>
    <s v=""/>
    <s v="Oui"/>
    <s v="Changement du taux de change de la Gourde Problèmes liés au transport ou au carburant"/>
    <n v="1"/>
    <n v="1"/>
    <n v="0"/>
    <n v="0"/>
    <n v="0"/>
    <n v="0"/>
    <n v="0"/>
    <n v="0"/>
    <n v="0"/>
    <n v="0"/>
    <n v="0"/>
    <n v="0"/>
    <n v="0"/>
    <n v="0"/>
  </r>
  <r>
    <n v="250"/>
    <n v="225"/>
    <n v="350"/>
    <n v="550"/>
    <s v=""/>
    <s v="Oui"/>
    <n v="1000"/>
    <s v=""/>
    <s v=""/>
    <s v=""/>
    <s v=""/>
    <s v=""/>
    <s v=""/>
    <s v="Oui"/>
    <s v="Changement du taux de change de la Gourde Problèmes liés au transport ou au carburant Article trop cher"/>
    <n v="1"/>
    <n v="1"/>
    <n v="0"/>
    <n v="0"/>
    <n v="1"/>
    <n v="0"/>
    <n v="0"/>
    <n v="0"/>
    <n v="0"/>
    <n v="0"/>
    <n v="0"/>
    <n v="0"/>
    <n v="0"/>
    <n v="0"/>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n v="250"/>
    <n v="200"/>
    <n v="400"/>
    <n v="350"/>
    <s v=""/>
    <s v="Oui"/>
    <n v="1000"/>
    <s v=""/>
    <s v=""/>
    <s v=""/>
    <s v=""/>
    <s v=""/>
    <s v=""/>
    <s v="Oui"/>
    <s v="Pas assez d'argent"/>
    <n v="0"/>
    <n v="0"/>
    <n v="0"/>
    <n v="0"/>
    <n v="0"/>
    <n v="1"/>
    <n v="0"/>
    <n v="0"/>
    <n v="0"/>
    <n v="0"/>
    <n v="0"/>
    <n v="0"/>
    <n v="0"/>
    <n v="0"/>
  </r>
  <r>
    <n v="350"/>
    <n v="200"/>
    <n v="400"/>
    <n v="500"/>
    <s v=""/>
    <s v="Oui"/>
    <n v="1000"/>
    <s v=""/>
    <s v=""/>
    <s v=""/>
    <s v=""/>
    <s v=""/>
    <s v=""/>
    <s v="Oui"/>
    <s v="Article indisponible chez les fournisseurs"/>
    <n v="0"/>
    <n v="0"/>
    <n v="0"/>
    <n v="0"/>
    <n v="0"/>
    <n v="0"/>
    <n v="0"/>
    <n v="1"/>
    <n v="0"/>
    <n v="0"/>
    <n v="0"/>
    <n v="0"/>
    <n v="0"/>
    <n v="0"/>
  </r>
  <r>
    <s v=""/>
    <s v=""/>
    <s v=""/>
    <s v=""/>
    <s v=""/>
    <s v=""/>
    <s v=""/>
    <s v=""/>
    <s v=""/>
    <s v=""/>
    <s v=""/>
    <s v=""/>
    <s v=""/>
    <s v=""/>
    <s v=""/>
    <s v=""/>
    <s v=""/>
    <s v=""/>
    <s v=""/>
    <s v=""/>
    <s v=""/>
    <s v=""/>
    <s v=""/>
    <s v=""/>
    <s v=""/>
    <s v=""/>
    <s v=""/>
    <s v=""/>
    <s v=""/>
  </r>
  <r>
    <n v="350"/>
    <n v="200"/>
    <n v="400"/>
    <n v="500"/>
    <s v=""/>
    <s v="Oui"/>
    <n v="1000"/>
    <s v=""/>
    <s v=""/>
    <s v=""/>
    <s v=""/>
    <s v=""/>
    <s v=""/>
    <s v="Oui"/>
    <s v="Article trop cher"/>
    <n v="0"/>
    <n v="0"/>
    <n v="0"/>
    <n v="0"/>
    <n v="1"/>
    <n v="0"/>
    <n v="0"/>
    <n v="0"/>
    <n v="0"/>
    <n v="0"/>
    <n v="0"/>
    <n v="0"/>
    <n v="0"/>
    <n v="0"/>
  </r>
  <r>
    <n v="250"/>
    <n v="200"/>
    <n v="400"/>
    <n v="500"/>
    <s v=""/>
    <s v="Oui"/>
    <n v="450"/>
    <s v=""/>
    <s v=""/>
    <s v=""/>
    <s v=""/>
    <s v=""/>
    <s v=""/>
    <s v="Oui"/>
    <s v="Changement du taux de change de la Gourde"/>
    <n v="1"/>
    <n v="0"/>
    <n v="0"/>
    <n v="0"/>
    <n v="0"/>
    <n v="0"/>
    <n v="0"/>
    <n v="0"/>
    <n v="0"/>
    <n v="0"/>
    <n v="0"/>
    <n v="0"/>
    <n v="0"/>
    <n v="0"/>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n v="450"/>
    <n v="350"/>
    <n v="350"/>
    <n v="700"/>
    <s v=""/>
    <s v="Oui"/>
    <n v="1000"/>
    <s v=""/>
    <s v=""/>
    <s v=""/>
    <s v=""/>
    <s v=""/>
    <s v=""/>
    <s v="Non"/>
    <s v=""/>
    <s v=""/>
    <s v=""/>
    <s v=""/>
    <s v=""/>
    <s v=""/>
    <s v=""/>
    <s v=""/>
    <s v=""/>
    <s v=""/>
    <s v=""/>
    <s v=""/>
    <s v=""/>
    <s v=""/>
    <s v=""/>
  </r>
  <r>
    <n v="350"/>
    <n v="350"/>
    <n v="450"/>
    <n v="700"/>
    <s v=""/>
    <s v="Oui"/>
    <n v="1000"/>
    <s v=""/>
    <s v=""/>
    <s v=""/>
    <s v=""/>
    <s v=""/>
    <s v=""/>
    <s v="Oui"/>
    <s v="Pas encore eu le temps de réapprovisinner"/>
    <n v="0"/>
    <n v="0"/>
    <n v="0"/>
    <n v="0"/>
    <n v="0"/>
    <n v="0"/>
    <n v="1"/>
    <n v="0"/>
    <n v="0"/>
    <n v="0"/>
    <n v="0"/>
    <n v="0"/>
    <n v="0"/>
    <n v="0"/>
  </r>
  <r>
    <n v="450"/>
    <n v="350"/>
    <n v="450"/>
    <n v="650"/>
    <s v=""/>
    <s v="Oui"/>
    <n v="1000"/>
    <s v=""/>
    <s v=""/>
    <s v=""/>
    <s v=""/>
    <s v=""/>
    <s v=""/>
    <s v="Oui"/>
    <s v="Article indisponible chez les fournisseurs"/>
    <n v="0"/>
    <n v="0"/>
    <n v="0"/>
    <n v="0"/>
    <n v="0"/>
    <n v="0"/>
    <n v="0"/>
    <n v="1"/>
    <n v="0"/>
    <n v="0"/>
    <n v="0"/>
    <n v="0"/>
    <n v="0"/>
    <n v="0"/>
  </r>
  <r>
    <n v="400"/>
    <n v="350"/>
    <n v="450"/>
    <s v=""/>
    <s v=""/>
    <s v=""/>
    <s v=""/>
    <s v=""/>
    <s v=""/>
    <s v=""/>
    <s v=""/>
    <s v=""/>
    <s v=""/>
    <s v="Oui"/>
    <s v="Article trop cher Pas assez d'argent"/>
    <n v="0"/>
    <n v="0"/>
    <n v="0"/>
    <n v="0"/>
    <n v="1"/>
    <n v="1"/>
    <n v="0"/>
    <n v="0"/>
    <n v="0"/>
    <n v="0"/>
    <n v="0"/>
    <n v="0"/>
    <n v="0"/>
    <n v="0"/>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Oui"/>
    <n v="1500"/>
    <s v=""/>
    <s v=""/>
    <s v=""/>
    <s v=""/>
    <s v=""/>
    <s v=""/>
    <s v="Oui"/>
    <s v="A cause d’une catastrophe naturelle Article trop cher"/>
    <n v="0"/>
    <n v="0"/>
    <n v="1"/>
    <n v="0"/>
    <n v="1"/>
    <n v="0"/>
    <n v="0"/>
    <n v="0"/>
    <n v="0"/>
    <n v="0"/>
    <n v="0"/>
    <n v="0"/>
    <n v="0"/>
    <n v="0"/>
  </r>
  <r>
    <s v=""/>
    <s v=""/>
    <s v=""/>
    <s v=""/>
    <s v=""/>
    <s v="Non"/>
    <s v=""/>
    <s v=""/>
    <s v="Bouteille type Barbancourt (750 ml)"/>
    <s v="bouteille_barbancourt"/>
    <s v="gro boutèy Banbankou (750 mL)"/>
    <n v="300"/>
    <n v="300"/>
    <s v="Oui"/>
    <s v="Pas assez d'argent"/>
    <n v="0"/>
    <n v="0"/>
    <n v="0"/>
    <n v="0"/>
    <n v="0"/>
    <n v="1"/>
    <n v="0"/>
    <n v="0"/>
    <n v="0"/>
    <n v="0"/>
    <n v="0"/>
    <n v="0"/>
    <n v="0"/>
    <n v="0"/>
  </r>
  <r>
    <s v=""/>
    <s v=""/>
    <s v=""/>
    <n v="600"/>
    <n v="600"/>
    <s v=""/>
    <s v=""/>
    <s v=""/>
    <s v=""/>
    <s v=""/>
    <s v=""/>
    <s v=""/>
    <s v=""/>
    <s v="Non"/>
    <s v=""/>
    <s v=""/>
    <s v=""/>
    <s v=""/>
    <s v=""/>
    <s v=""/>
    <s v=""/>
    <s v=""/>
    <s v=""/>
    <s v=""/>
    <s v=""/>
    <s v=""/>
    <s v=""/>
    <s v=""/>
    <s v=""/>
  </r>
  <r>
    <n v="390"/>
    <s v=""/>
    <n v="390"/>
    <s v=""/>
    <s v=""/>
    <s v=""/>
    <s v=""/>
    <s v=""/>
    <s v=""/>
    <s v=""/>
    <s v=""/>
    <s v=""/>
    <s v=""/>
    <s v="Oui"/>
    <s v="Pas assez d'argent Article trop cher Problèmes liés au transport ou au carburant"/>
    <n v="0"/>
    <n v="1"/>
    <n v="0"/>
    <n v="0"/>
    <n v="1"/>
    <n v="1"/>
    <n v="0"/>
    <n v="0"/>
    <n v="0"/>
    <n v="0"/>
    <n v="0"/>
    <n v="0"/>
    <n v="0"/>
    <n v="0"/>
  </r>
  <r>
    <n v="400"/>
    <n v="400"/>
    <n v="360"/>
    <n v="600"/>
    <n v="700"/>
    <s v="Oui"/>
    <n v="1100"/>
    <s v=""/>
    <s v=""/>
    <s v=""/>
    <s v=""/>
    <s v=""/>
    <s v=""/>
    <s v="Oui"/>
    <s v="Problèmes liés au transport ou au carburant Article trop cher Pas assez d'argent Pas encore eu le temps de réapprovisinner Produit épuisé car beaucoup de temps nécessaire pour l'approvisionnement"/>
    <n v="0"/>
    <n v="1"/>
    <n v="0"/>
    <n v="0"/>
    <n v="1"/>
    <n v="1"/>
    <n v="1"/>
    <n v="0"/>
    <n v="0"/>
    <n v="0"/>
    <n v="0"/>
    <n v="1"/>
    <n v="0"/>
    <n v="0"/>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Oui"/>
    <s v="Article indisponible chez les fournisseurs"/>
    <n v="0"/>
    <n v="0"/>
    <n v="0"/>
    <n v="0"/>
    <n v="0"/>
    <n v="0"/>
    <n v="0"/>
    <n v="1"/>
    <n v="0"/>
    <n v="0"/>
    <n v="0"/>
    <n v="0"/>
    <n v="0"/>
    <n v="0"/>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n v="600"/>
    <s v=""/>
    <s v=""/>
    <s v=""/>
    <s v=""/>
    <s v=""/>
    <s v=""/>
    <s v=""/>
    <s v=""/>
    <s v=""/>
    <s v=""/>
    <s v="Non"/>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n v="300"/>
    <n v="250"/>
    <n v="350"/>
    <n v="550"/>
    <n v="650"/>
    <s v="Oui"/>
    <n v="900"/>
    <s v=""/>
    <s v=""/>
    <s v=""/>
    <s v=""/>
    <s v=""/>
    <s v=""/>
    <s v="Oui"/>
    <s v="Produit épuisé car beaucoup de personnes ont acheté"/>
    <n v="0"/>
    <n v="0"/>
    <n v="0"/>
    <n v="0"/>
    <n v="0"/>
    <n v="0"/>
    <n v="0"/>
    <n v="0"/>
    <n v="0"/>
    <n v="0"/>
    <n v="1"/>
    <n v="0"/>
    <n v="0"/>
    <n v="0"/>
  </r>
  <r>
    <n v="325"/>
    <n v="250"/>
    <n v="375"/>
    <n v="600"/>
    <n v="750"/>
    <s v="Oui"/>
    <n v="1000"/>
    <s v=""/>
    <s v=""/>
    <s v=""/>
    <s v=""/>
    <s v=""/>
    <s v=""/>
    <s v="Oui"/>
    <s v="Produit épuisé car beaucoup de personnes ont acheté"/>
    <n v="0"/>
    <n v="0"/>
    <n v="0"/>
    <n v="0"/>
    <n v="0"/>
    <n v="0"/>
    <n v="0"/>
    <n v="0"/>
    <n v="0"/>
    <n v="0"/>
    <n v="1"/>
    <n v="0"/>
    <n v="0"/>
    <n v="0"/>
  </r>
  <r>
    <n v="350"/>
    <n v="350"/>
    <n v="300"/>
    <n v="550"/>
    <s v=""/>
    <s v="Oui"/>
    <n v="1000"/>
    <s v=""/>
    <s v=""/>
    <s v=""/>
    <s v=""/>
    <s v=""/>
    <s v=""/>
    <s v="Oui"/>
    <s v="Produit épuisé car beaucoup de personnes ont acheté"/>
    <n v="0"/>
    <n v="0"/>
    <n v="0"/>
    <n v="0"/>
    <n v="0"/>
    <n v="0"/>
    <n v="0"/>
    <n v="0"/>
    <n v="0"/>
    <n v="0"/>
    <n v="1"/>
    <n v="0"/>
    <n v="0"/>
    <n v="0"/>
  </r>
  <r>
    <n v="325"/>
    <n v="225"/>
    <n v="350"/>
    <n v="500"/>
    <s v=""/>
    <s v="Oui"/>
    <n v="900"/>
    <s v=""/>
    <s v=""/>
    <s v=""/>
    <s v=""/>
    <s v=""/>
    <s v=""/>
    <s v="Oui"/>
    <s v="Produit épuisé car beaucoup de personnes ont acheté"/>
    <n v="0"/>
    <n v="0"/>
    <n v="0"/>
    <n v="0"/>
    <n v="0"/>
    <n v="0"/>
    <n v="0"/>
    <n v="0"/>
    <n v="0"/>
    <n v="0"/>
    <n v="1"/>
    <n v="0"/>
    <n v="0"/>
    <n v="0"/>
  </r>
  <r>
    <s v=""/>
    <s v=""/>
    <s v=""/>
    <s v=""/>
    <s v=""/>
    <s v="Non"/>
    <s v=""/>
    <s v=""/>
    <s v="Bouteille type Barbancourt (750 ml)"/>
    <s v="bouteille_barbancourt"/>
    <s v="Bouteille type Barbancourt (750 ml)"/>
    <n v="10"/>
    <n v="12"/>
    <s v="Non"/>
    <s v=""/>
    <s v=""/>
    <s v=""/>
    <s v=""/>
    <s v=""/>
    <s v=""/>
    <s v=""/>
    <s v=""/>
    <s v=""/>
    <s v=""/>
    <s v=""/>
    <s v=""/>
    <s v=""/>
    <s v=""/>
    <s v=""/>
  </r>
  <r>
    <s v=""/>
    <s v=""/>
    <s v=""/>
    <s v=""/>
    <s v=""/>
    <s v=""/>
    <s v=""/>
    <s v=""/>
    <s v=""/>
    <s v=""/>
    <s v=""/>
    <s v=""/>
    <s v=""/>
    <s v=""/>
    <s v=""/>
    <s v=""/>
    <s v=""/>
    <s v=""/>
    <s v=""/>
    <s v=""/>
    <s v=""/>
    <s v=""/>
    <s v=""/>
    <s v=""/>
    <s v=""/>
    <s v=""/>
    <s v=""/>
    <s v=""/>
    <s v=""/>
  </r>
  <r>
    <n v="360"/>
    <n v="270"/>
    <n v="450"/>
    <n v="550"/>
    <s v=""/>
    <s v="Oui"/>
    <n v="500"/>
    <s v=""/>
    <s v=""/>
    <s v=""/>
    <s v=""/>
    <s v=""/>
    <s v=""/>
    <s v="Non"/>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n v="420"/>
    <n v="289"/>
    <n v="455"/>
    <n v="700"/>
    <n v="700"/>
    <s v="Oui"/>
    <n v="1000"/>
    <s v=""/>
    <s v=""/>
    <s v=""/>
    <s v=""/>
    <s v=""/>
    <s v=""/>
    <s v="Oui"/>
    <s v="Article trop cher Pas assez d'argent"/>
    <n v="0"/>
    <n v="0"/>
    <n v="0"/>
    <n v="0"/>
    <n v="1"/>
    <n v="1"/>
    <n v="0"/>
    <n v="0"/>
    <n v="0"/>
    <n v="0"/>
    <n v="0"/>
    <n v="0"/>
    <n v="0"/>
    <n v="0"/>
  </r>
  <r>
    <n v="420"/>
    <n v="289"/>
    <n v="455"/>
    <n v="700"/>
    <n v="700"/>
    <s v="Oui"/>
    <n v="1000"/>
    <s v=""/>
    <s v=""/>
    <s v=""/>
    <s v=""/>
    <s v=""/>
    <s v=""/>
    <s v="Oui"/>
    <s v="Changement du taux de change de la Gourde Article trop cher"/>
    <n v="1"/>
    <n v="0"/>
    <n v="0"/>
    <n v="0"/>
    <n v="1"/>
    <n v="0"/>
    <n v="0"/>
    <n v="0"/>
    <n v="0"/>
    <n v="0"/>
    <n v="0"/>
    <n v="0"/>
    <n v="0"/>
    <n v="0"/>
  </r>
  <r>
    <n v="455"/>
    <n v="289"/>
    <n v="455"/>
    <n v="700"/>
    <n v="700"/>
    <s v="Oui"/>
    <n v="1000"/>
    <s v=""/>
    <s v=""/>
    <s v=""/>
    <s v=""/>
    <s v=""/>
    <s v=""/>
    <s v="Oui"/>
    <s v="Changement du taux de change de la Gourde Article trop cher Pas assez d'argent"/>
    <n v="1"/>
    <n v="0"/>
    <n v="0"/>
    <n v="0"/>
    <n v="1"/>
    <n v="1"/>
    <n v="0"/>
    <n v="0"/>
    <n v="0"/>
    <n v="0"/>
    <n v="0"/>
    <n v="0"/>
    <n v="0"/>
    <n v="0"/>
  </r>
  <r>
    <n v="420"/>
    <n v="289"/>
    <n v="455"/>
    <n v="700"/>
    <n v="700"/>
    <s v="Oui"/>
    <n v="1000"/>
    <s v=""/>
    <s v=""/>
    <s v=""/>
    <s v=""/>
    <s v=""/>
    <s v=""/>
    <s v="Oui"/>
    <s v="Changement du taux de change de la Gourde Pas assez d'argent Article trop cher"/>
    <n v="1"/>
    <n v="0"/>
    <n v="0"/>
    <n v="0"/>
    <n v="1"/>
    <n v="1"/>
    <n v="0"/>
    <n v="0"/>
    <n v="0"/>
    <n v="0"/>
    <n v="0"/>
    <n v="0"/>
    <n v="0"/>
    <n v="0"/>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n v="350"/>
    <n v="400"/>
    <n v="350"/>
    <n v="550"/>
    <n v="650"/>
    <s v="Oui"/>
    <n v="1050"/>
    <s v=""/>
    <s v=""/>
    <s v=""/>
    <s v=""/>
    <s v=""/>
    <s v=""/>
    <s v="Oui"/>
    <s v="Problèmes liés au transport ou au carburant"/>
    <n v="0"/>
    <n v="1"/>
    <n v="0"/>
    <n v="0"/>
    <n v="0"/>
    <n v="0"/>
    <n v="0"/>
    <n v="0"/>
    <n v="0"/>
    <n v="0"/>
    <n v="0"/>
    <n v="0"/>
    <n v="0"/>
    <n v="0"/>
  </r>
  <r>
    <n v="350"/>
    <n v="375"/>
    <n v="350"/>
    <n v="600"/>
    <n v="750"/>
    <s v="Oui"/>
    <n v="1000"/>
    <s v=""/>
    <s v=""/>
    <s v=""/>
    <s v=""/>
    <s v=""/>
    <s v=""/>
    <s v="Oui"/>
    <s v="Article indisponible chez les fournisseurs Article trop cher"/>
    <n v="0"/>
    <n v="0"/>
    <n v="0"/>
    <n v="0"/>
    <n v="1"/>
    <n v="0"/>
    <n v="0"/>
    <n v="1"/>
    <n v="0"/>
    <n v="0"/>
    <n v="0"/>
    <n v="0"/>
    <n v="0"/>
    <n v="0"/>
  </r>
  <r>
    <n v="650"/>
    <n v="250"/>
    <s v=""/>
    <n v="750"/>
    <s v=""/>
    <s v=""/>
    <s v=""/>
    <s v=""/>
    <s v=""/>
    <s v=""/>
    <s v=""/>
    <s v=""/>
    <s v=""/>
    <s v="Je ne sais pas, je ne souhaite pas répondre"/>
    <s v=""/>
    <s v=""/>
    <s v=""/>
    <s v=""/>
    <s v=""/>
    <s v=""/>
    <s v=""/>
    <s v=""/>
    <s v=""/>
    <s v=""/>
    <s v=""/>
    <s v=""/>
    <s v=""/>
    <s v=""/>
    <s v=""/>
  </r>
  <r>
    <n v="0"/>
    <s v=""/>
    <n v="384.230712890625"/>
    <s v=""/>
    <s v=""/>
    <s v=""/>
    <s v=""/>
    <s v=""/>
    <s v=""/>
    <s v=""/>
    <s v=""/>
    <s v=""/>
    <s v=""/>
    <s v="Je ne sais pas, je ne souhaite pas répondre"/>
    <s v=""/>
    <s v=""/>
    <s v=""/>
    <s v=""/>
    <s v=""/>
    <s v=""/>
    <s v=""/>
    <s v=""/>
    <s v=""/>
    <s v=""/>
    <s v=""/>
    <s v=""/>
    <s v=""/>
    <s v=""/>
    <s v=""/>
  </r>
  <r>
    <s v=""/>
    <s v=""/>
    <s v=""/>
    <s v=""/>
    <s v=""/>
    <s v=""/>
    <s v=""/>
    <s v=""/>
    <s v=""/>
    <s v=""/>
    <s v=""/>
    <s v=""/>
    <s v=""/>
    <s v=""/>
    <s v=""/>
    <s v=""/>
    <s v=""/>
    <s v=""/>
    <s v=""/>
    <s v=""/>
    <s v=""/>
    <s v=""/>
    <s v=""/>
    <s v=""/>
    <s v=""/>
    <s v=""/>
    <s v=""/>
    <s v=""/>
    <s v=""/>
  </r>
  <r>
    <n v="350"/>
    <s v=""/>
    <n v="350"/>
    <s v=""/>
    <s v=""/>
    <s v=""/>
    <s v=""/>
    <s v=""/>
    <s v=""/>
    <s v=""/>
    <s v=""/>
    <s v=""/>
    <s v=""/>
    <s v="Je ne sais pas, je ne souhaite pas répondre"/>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r>
    <s v=""/>
    <s v=""/>
    <s v=""/>
    <s v=""/>
    <s v=""/>
    <s v=""/>
    <s v=""/>
    <s v=""/>
    <s v=""/>
    <s v=""/>
    <s v=""/>
    <s v=""/>
    <s v=""/>
    <s v=""/>
    <s v=""/>
    <s v=""/>
    <s v=""/>
    <s v=""/>
    <s v=""/>
    <s v=""/>
    <s v=""/>
    <s v=""/>
    <s v=""/>
    <s v=""/>
    <s v=""/>
    <s v=""/>
    <s v=""/>
    <s v=""/>
    <s v=""/>
  </r>
</pivotCacheRecords>
</file>

<file path=xl/pivotCache/pivotCacheRecords29.xml><?xml version="1.0" encoding="utf-8"?>
<pivotCacheRecords xmlns="http://schemas.openxmlformats.org/spreadsheetml/2006/main" xmlns:r="http://schemas.openxmlformats.org/officeDocument/2006/relationships" count="106">
  <r>
    <n v="350"/>
    <n v="225"/>
    <n v="350"/>
    <n v="700"/>
    <s v=""/>
    <s v="Oui"/>
    <n v="1100"/>
    <s v=""/>
    <s v=""/>
    <s v=""/>
    <s v=""/>
    <s v=""/>
    <s v=""/>
    <s v="Oui"/>
    <s v="Pas encore eu le temps de réapprovisinner Article trop cher Produit épuisé car beaucoup de personnes ont acheté"/>
    <n v="0"/>
    <n v="0"/>
    <n v="0"/>
    <n v="0"/>
    <n v="1"/>
    <n v="0"/>
    <n v="1"/>
    <n v="0"/>
    <n v="0"/>
    <n v="0"/>
    <n v="1"/>
    <n v="0"/>
    <n v="0"/>
    <n v="0"/>
    <s v="Riz Farine de blé blanche Sucre Huile végétale"/>
    <n v="1"/>
    <n v="1"/>
    <n v="0"/>
    <n v="1"/>
    <n v="0"/>
    <n v="0"/>
    <n v="1"/>
    <n v="0"/>
  </r>
  <r>
    <n v="350"/>
    <n v="225"/>
    <n v="350"/>
    <n v="700"/>
    <s v=""/>
    <s v="Non"/>
    <s v=""/>
    <s v=""/>
    <s v="Bouteille type Barbancourt (750 ml)"/>
    <s v="bouteille_barbancourt"/>
    <s v="gro boutèy Banbankou (750 mL)"/>
    <n v="291.66650390625"/>
    <n v="225"/>
    <s v="Oui"/>
    <s v="Problèmes liés au transport ou au carburant Article trop cher"/>
    <n v="0"/>
    <n v="1"/>
    <n v="0"/>
    <n v="0"/>
    <n v="1"/>
    <n v="0"/>
    <n v="0"/>
    <n v="0"/>
    <n v="0"/>
    <n v="0"/>
    <n v="0"/>
    <n v="0"/>
    <n v="0"/>
    <n v="0"/>
    <s v="Farine de blé blanche Riz Huile végétale Sucre"/>
    <n v="1"/>
    <n v="1"/>
    <n v="0"/>
    <n v="1"/>
    <n v="0"/>
    <n v="0"/>
    <n v="1"/>
    <n v="0"/>
  </r>
  <r>
    <n v="400"/>
    <n v="360"/>
    <n v="360"/>
    <n v="600"/>
    <n v="600"/>
    <s v="Oui"/>
    <n v="1200"/>
    <s v=""/>
    <s v=""/>
    <s v=""/>
    <s v=""/>
    <s v=""/>
    <s v=""/>
    <s v="Non"/>
    <s v=""/>
    <s v=""/>
    <s v=""/>
    <s v=""/>
    <s v=""/>
    <s v=""/>
    <s v=""/>
    <s v=""/>
    <s v=""/>
    <s v=""/>
    <s v=""/>
    <s v=""/>
    <s v=""/>
    <s v=""/>
    <s v=""/>
    <s v=""/>
    <s v=""/>
    <s v=""/>
    <s v=""/>
    <s v=""/>
    <s v=""/>
    <s v=""/>
    <s v=""/>
    <s v=""/>
  </r>
  <r>
    <n v="350"/>
    <n v="250"/>
    <n v="350"/>
    <n v="600"/>
    <s v=""/>
    <s v="Oui"/>
    <n v="1000"/>
    <s v=""/>
    <s v=""/>
    <s v=""/>
    <s v=""/>
    <s v=""/>
    <s v=""/>
    <s v="Non"/>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n v="325"/>
    <n v="200"/>
    <n v="375"/>
    <n v="600"/>
    <s v=""/>
    <s v="Oui"/>
    <n v="1050"/>
    <s v=""/>
    <s v=""/>
    <s v=""/>
    <s v=""/>
    <s v=""/>
    <s v=""/>
    <s v="Oui"/>
    <s v="Changement du taux de change de la Gourde Problèmes liés au transport ou au carburant"/>
    <n v="1"/>
    <n v="1"/>
    <n v="0"/>
    <n v="0"/>
    <n v="0"/>
    <n v="0"/>
    <n v="0"/>
    <n v="0"/>
    <n v="0"/>
    <n v="0"/>
    <n v="0"/>
    <n v="0"/>
    <n v="0"/>
    <n v="0"/>
    <s v="Farine de blé blanche Riz Sucre Huile végétale"/>
    <n v="1"/>
    <n v="1"/>
    <n v="0"/>
    <n v="1"/>
    <n v="0"/>
    <n v="0"/>
    <n v="1"/>
    <n v="0"/>
  </r>
  <r>
    <n v="250"/>
    <n v="225"/>
    <n v="350"/>
    <n v="550"/>
    <s v=""/>
    <s v="Oui"/>
    <n v="1000"/>
    <s v=""/>
    <s v=""/>
    <s v=""/>
    <s v=""/>
    <s v=""/>
    <s v=""/>
    <s v="Oui"/>
    <s v="Changement du taux de change de la Gourde Problèmes liés au transport ou au carburant Article trop cher"/>
    <n v="1"/>
    <n v="1"/>
    <n v="0"/>
    <n v="0"/>
    <n v="1"/>
    <n v="0"/>
    <n v="0"/>
    <n v="0"/>
    <n v="0"/>
    <n v="0"/>
    <n v="0"/>
    <n v="0"/>
    <n v="0"/>
    <n v="0"/>
    <s v="Riz Farine de blé blanche Huile végétale Haricot noir Sucre"/>
    <n v="1"/>
    <n v="1"/>
    <n v="0"/>
    <n v="1"/>
    <n v="1"/>
    <n v="0"/>
    <n v="1"/>
    <n v="0"/>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n v="250"/>
    <n v="200"/>
    <n v="400"/>
    <n v="350"/>
    <s v=""/>
    <s v="Oui"/>
    <n v="1000"/>
    <s v=""/>
    <s v=""/>
    <s v=""/>
    <s v=""/>
    <s v=""/>
    <s v=""/>
    <s v="Oui"/>
    <s v="Pas assez d'argent"/>
    <n v="0"/>
    <n v="0"/>
    <n v="0"/>
    <n v="0"/>
    <n v="0"/>
    <n v="1"/>
    <n v="0"/>
    <n v="0"/>
    <n v="0"/>
    <n v="0"/>
    <n v="0"/>
    <n v="0"/>
    <n v="0"/>
    <n v="0"/>
    <s v="Farine de blé blanche Huile végétale"/>
    <n v="1"/>
    <n v="0"/>
    <n v="0"/>
    <n v="0"/>
    <n v="0"/>
    <n v="0"/>
    <n v="1"/>
    <n v="0"/>
  </r>
  <r>
    <n v="350"/>
    <n v="200"/>
    <n v="400"/>
    <n v="500"/>
    <s v=""/>
    <s v="Oui"/>
    <n v="1000"/>
    <s v=""/>
    <s v=""/>
    <s v=""/>
    <s v=""/>
    <s v=""/>
    <s v=""/>
    <s v="Oui"/>
    <s v="Article indisponible chez les fournisseurs"/>
    <n v="0"/>
    <n v="0"/>
    <n v="0"/>
    <n v="0"/>
    <n v="0"/>
    <n v="0"/>
    <n v="0"/>
    <n v="1"/>
    <n v="0"/>
    <n v="0"/>
    <n v="0"/>
    <n v="0"/>
    <n v="0"/>
    <n v="0"/>
    <s v="Farine de blé blanche Riz Maïs (moulu)"/>
    <n v="1"/>
    <n v="1"/>
    <n v="1"/>
    <n v="0"/>
    <n v="0"/>
    <n v="0"/>
    <n v="0"/>
    <n v="0"/>
  </r>
  <r>
    <s v=""/>
    <s v=""/>
    <s v=""/>
    <s v=""/>
    <s v=""/>
    <s v=""/>
    <s v=""/>
    <s v=""/>
    <s v=""/>
    <s v=""/>
    <s v=""/>
    <s v=""/>
    <s v=""/>
    <s v=""/>
    <s v=""/>
    <s v=""/>
    <s v=""/>
    <s v=""/>
    <s v=""/>
    <s v=""/>
    <s v=""/>
    <s v=""/>
    <s v=""/>
    <s v=""/>
    <s v=""/>
    <s v=""/>
    <s v=""/>
    <s v=""/>
    <s v=""/>
    <s v=""/>
    <s v=""/>
    <s v=""/>
    <s v=""/>
    <s v=""/>
    <s v=""/>
    <s v=""/>
    <s v=""/>
    <s v=""/>
  </r>
  <r>
    <n v="350"/>
    <n v="200"/>
    <n v="400"/>
    <n v="500"/>
    <s v=""/>
    <s v="Oui"/>
    <n v="1000"/>
    <s v=""/>
    <s v=""/>
    <s v=""/>
    <s v=""/>
    <s v=""/>
    <s v=""/>
    <s v="Oui"/>
    <s v="Article trop cher"/>
    <n v="0"/>
    <n v="0"/>
    <n v="0"/>
    <n v="0"/>
    <n v="1"/>
    <n v="0"/>
    <n v="0"/>
    <n v="0"/>
    <n v="0"/>
    <n v="0"/>
    <n v="0"/>
    <n v="0"/>
    <n v="0"/>
    <n v="0"/>
    <s v="Riz"/>
    <n v="0"/>
    <n v="1"/>
    <n v="0"/>
    <n v="0"/>
    <n v="0"/>
    <n v="0"/>
    <n v="0"/>
    <n v="0"/>
  </r>
  <r>
    <n v="250"/>
    <n v="200"/>
    <n v="400"/>
    <n v="500"/>
    <s v=""/>
    <s v="Oui"/>
    <n v="450"/>
    <s v=""/>
    <s v=""/>
    <s v=""/>
    <s v=""/>
    <s v=""/>
    <s v=""/>
    <s v="Oui"/>
    <s v="Changement du taux de change de la Gourde"/>
    <n v="1"/>
    <n v="0"/>
    <n v="0"/>
    <n v="0"/>
    <n v="0"/>
    <n v="0"/>
    <n v="0"/>
    <n v="0"/>
    <n v="0"/>
    <n v="0"/>
    <n v="0"/>
    <n v="0"/>
    <n v="0"/>
    <n v="0"/>
    <s v="Riz"/>
    <n v="0"/>
    <n v="1"/>
    <n v="0"/>
    <n v="0"/>
    <n v="0"/>
    <n v="0"/>
    <n v="0"/>
    <n v="0"/>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n v="450"/>
    <n v="350"/>
    <n v="350"/>
    <n v="700"/>
    <s v=""/>
    <s v="Oui"/>
    <n v="1000"/>
    <s v=""/>
    <s v=""/>
    <s v=""/>
    <s v=""/>
    <s v=""/>
    <s v=""/>
    <s v="Non"/>
    <s v=""/>
    <s v=""/>
    <s v=""/>
    <s v=""/>
    <s v=""/>
    <s v=""/>
    <s v=""/>
    <s v=""/>
    <s v=""/>
    <s v=""/>
    <s v=""/>
    <s v=""/>
    <s v=""/>
    <s v=""/>
    <s v=""/>
    <s v=""/>
    <s v=""/>
    <s v=""/>
    <s v=""/>
    <s v=""/>
    <s v=""/>
    <s v=""/>
    <s v=""/>
    <s v=""/>
  </r>
  <r>
    <n v="350"/>
    <n v="350"/>
    <n v="450"/>
    <n v="700"/>
    <s v=""/>
    <s v="Oui"/>
    <n v="1000"/>
    <s v=""/>
    <s v=""/>
    <s v=""/>
    <s v=""/>
    <s v=""/>
    <s v=""/>
    <s v="Oui"/>
    <s v="Pas encore eu le temps de réapprovisinner"/>
    <n v="0"/>
    <n v="0"/>
    <n v="0"/>
    <n v="0"/>
    <n v="0"/>
    <n v="0"/>
    <n v="1"/>
    <n v="0"/>
    <n v="0"/>
    <n v="0"/>
    <n v="0"/>
    <n v="0"/>
    <n v="0"/>
    <n v="0"/>
    <s v="Haricot noir Sucre"/>
    <n v="0"/>
    <n v="0"/>
    <n v="0"/>
    <n v="1"/>
    <n v="1"/>
    <n v="0"/>
    <n v="0"/>
    <n v="0"/>
  </r>
  <r>
    <n v="450"/>
    <n v="350"/>
    <n v="450"/>
    <n v="650"/>
    <s v=""/>
    <s v="Oui"/>
    <n v="1000"/>
    <s v=""/>
    <s v=""/>
    <s v=""/>
    <s v=""/>
    <s v=""/>
    <s v=""/>
    <s v="Oui"/>
    <s v="Article indisponible chez les fournisseurs"/>
    <n v="0"/>
    <n v="0"/>
    <n v="0"/>
    <n v="0"/>
    <n v="0"/>
    <n v="0"/>
    <n v="0"/>
    <n v="1"/>
    <n v="0"/>
    <n v="0"/>
    <n v="0"/>
    <n v="0"/>
    <n v="0"/>
    <n v="0"/>
    <s v="Riz Maïs (moulu) Sucre Haricot noir Huile végétale"/>
    <n v="0"/>
    <n v="1"/>
    <n v="1"/>
    <n v="1"/>
    <n v="1"/>
    <n v="0"/>
    <n v="1"/>
    <n v="0"/>
  </r>
  <r>
    <n v="400"/>
    <n v="350"/>
    <n v="450"/>
    <s v=""/>
    <s v=""/>
    <s v=""/>
    <s v=""/>
    <s v=""/>
    <s v=""/>
    <s v=""/>
    <s v=""/>
    <s v=""/>
    <s v=""/>
    <s v="Oui"/>
    <s v="Article trop cher Pas assez d'argent"/>
    <n v="0"/>
    <n v="0"/>
    <n v="0"/>
    <n v="0"/>
    <n v="1"/>
    <n v="1"/>
    <n v="0"/>
    <n v="0"/>
    <n v="0"/>
    <n v="0"/>
    <n v="0"/>
    <n v="0"/>
    <n v="0"/>
    <n v="0"/>
    <s v="Riz Maïs (moulu) Sucre"/>
    <n v="0"/>
    <n v="1"/>
    <n v="1"/>
    <n v="1"/>
    <n v="0"/>
    <n v="0"/>
    <n v="0"/>
    <n v="0"/>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Oui"/>
    <n v="1500"/>
    <s v=""/>
    <s v=""/>
    <s v=""/>
    <s v=""/>
    <s v=""/>
    <s v=""/>
    <s v="Oui"/>
    <s v="A cause d’une catastrophe naturelle Article trop cher"/>
    <n v="0"/>
    <n v="0"/>
    <n v="1"/>
    <n v="0"/>
    <n v="1"/>
    <n v="0"/>
    <n v="0"/>
    <n v="0"/>
    <n v="0"/>
    <n v="0"/>
    <n v="0"/>
    <n v="0"/>
    <n v="0"/>
    <n v="0"/>
    <s v="Huile végétale Riz"/>
    <n v="0"/>
    <n v="1"/>
    <n v="0"/>
    <n v="0"/>
    <n v="0"/>
    <n v="0"/>
    <n v="1"/>
    <n v="0"/>
  </r>
  <r>
    <s v=""/>
    <s v=""/>
    <s v=""/>
    <s v=""/>
    <s v=""/>
    <s v="Non"/>
    <s v=""/>
    <s v=""/>
    <s v="Bouteille type Barbancourt (750 ml)"/>
    <s v="bouteille_barbancourt"/>
    <s v="gro boutèy Banbankou (750 mL)"/>
    <n v="300"/>
    <n v="300"/>
    <s v="Oui"/>
    <s v="Pas assez d'argent"/>
    <n v="0"/>
    <n v="0"/>
    <n v="0"/>
    <n v="0"/>
    <n v="0"/>
    <n v="1"/>
    <n v="0"/>
    <n v="0"/>
    <n v="0"/>
    <n v="0"/>
    <n v="0"/>
    <n v="0"/>
    <n v="0"/>
    <n v="0"/>
    <s v="Riz Sucre"/>
    <n v="0"/>
    <n v="1"/>
    <n v="0"/>
    <n v="1"/>
    <n v="0"/>
    <n v="0"/>
    <n v="0"/>
    <n v="0"/>
  </r>
  <r>
    <s v=""/>
    <s v=""/>
    <s v=""/>
    <n v="600"/>
    <n v="600"/>
    <s v=""/>
    <s v=""/>
    <s v=""/>
    <s v=""/>
    <s v=""/>
    <s v=""/>
    <s v=""/>
    <s v=""/>
    <s v="Non"/>
    <s v=""/>
    <s v=""/>
    <s v=""/>
    <s v=""/>
    <s v=""/>
    <s v=""/>
    <s v=""/>
    <s v=""/>
    <s v=""/>
    <s v=""/>
    <s v=""/>
    <s v=""/>
    <s v=""/>
    <s v=""/>
    <s v=""/>
    <s v=""/>
    <s v=""/>
    <s v=""/>
    <s v=""/>
    <s v=""/>
    <s v=""/>
    <s v=""/>
    <s v=""/>
    <s v=""/>
  </r>
  <r>
    <n v="390"/>
    <s v=""/>
    <n v="390"/>
    <s v=""/>
    <s v=""/>
    <s v=""/>
    <s v=""/>
    <s v=""/>
    <s v=""/>
    <s v=""/>
    <s v=""/>
    <s v=""/>
    <s v=""/>
    <s v="Oui"/>
    <s v="Pas assez d'argent Article trop cher Problèmes liés au transport ou au carburant"/>
    <n v="0"/>
    <n v="1"/>
    <n v="0"/>
    <n v="0"/>
    <n v="1"/>
    <n v="1"/>
    <n v="0"/>
    <n v="0"/>
    <n v="0"/>
    <n v="0"/>
    <n v="0"/>
    <n v="0"/>
    <n v="0"/>
    <n v="0"/>
    <s v="Riz Sucre"/>
    <n v="0"/>
    <n v="1"/>
    <n v="0"/>
    <n v="1"/>
    <n v="0"/>
    <n v="0"/>
    <n v="0"/>
    <n v="0"/>
  </r>
  <r>
    <n v="400"/>
    <n v="400"/>
    <n v="360"/>
    <n v="600"/>
    <n v="700"/>
    <s v="Oui"/>
    <n v="1100"/>
    <s v=""/>
    <s v=""/>
    <s v=""/>
    <s v=""/>
    <s v=""/>
    <s v=""/>
    <s v="Oui"/>
    <s v="Problèmes liés au transport ou au carburant Article trop cher Pas assez d'argent Pas encore eu le temps de réapprovisinner Produit épuisé car beaucoup de temps nécessaire pour l'approvisionnement"/>
    <n v="0"/>
    <n v="1"/>
    <n v="0"/>
    <n v="0"/>
    <n v="1"/>
    <n v="1"/>
    <n v="1"/>
    <n v="0"/>
    <n v="0"/>
    <n v="0"/>
    <n v="0"/>
    <n v="1"/>
    <n v="0"/>
    <n v="0"/>
    <s v="Maïs (moulu) Farine de blé blanche Riz Huile végétale"/>
    <n v="1"/>
    <n v="1"/>
    <n v="1"/>
    <n v="0"/>
    <n v="0"/>
    <n v="0"/>
    <n v="1"/>
    <n v="0"/>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Oui"/>
    <s v="Article indisponible chez les fournisseurs"/>
    <n v="0"/>
    <n v="0"/>
    <n v="0"/>
    <n v="0"/>
    <n v="0"/>
    <n v="0"/>
    <n v="0"/>
    <n v="1"/>
    <n v="0"/>
    <n v="0"/>
    <n v="0"/>
    <n v="0"/>
    <n v="0"/>
    <n v="0"/>
    <s v="Aucun"/>
    <n v="0"/>
    <n v="0"/>
    <n v="0"/>
    <n v="0"/>
    <n v="0"/>
    <n v="0"/>
    <n v="0"/>
    <n v="1"/>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n v="600"/>
    <s v=""/>
    <s v=""/>
    <s v=""/>
    <s v=""/>
    <s v=""/>
    <s v=""/>
    <s v=""/>
    <s v=""/>
    <s v=""/>
    <s v=""/>
    <s v="Non"/>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n v="300"/>
    <n v="250"/>
    <n v="350"/>
    <n v="550"/>
    <n v="650"/>
    <s v="Oui"/>
    <n v="900"/>
    <s v=""/>
    <s v=""/>
    <s v=""/>
    <s v=""/>
    <s v=""/>
    <s v=""/>
    <s v="Oui"/>
    <s v="Produit épuisé car beaucoup de personnes ont acheté"/>
    <n v="0"/>
    <n v="0"/>
    <n v="0"/>
    <n v="0"/>
    <n v="0"/>
    <n v="0"/>
    <n v="0"/>
    <n v="0"/>
    <n v="0"/>
    <n v="0"/>
    <n v="1"/>
    <n v="0"/>
    <n v="0"/>
    <n v="0"/>
    <s v="Farine de blé blanche Riz Maïs (moulu) Sucre Haricot noir Haricot rouge Huile végétale"/>
    <n v="1"/>
    <n v="1"/>
    <n v="1"/>
    <n v="1"/>
    <n v="1"/>
    <n v="1"/>
    <n v="1"/>
    <n v="0"/>
  </r>
  <r>
    <n v="325"/>
    <n v="250"/>
    <n v="375"/>
    <n v="600"/>
    <n v="750"/>
    <s v="Oui"/>
    <n v="1000"/>
    <s v=""/>
    <s v=""/>
    <s v=""/>
    <s v=""/>
    <s v=""/>
    <s v=""/>
    <s v="Oui"/>
    <s v="Produit épuisé car beaucoup de personnes ont acheté"/>
    <n v="0"/>
    <n v="0"/>
    <n v="0"/>
    <n v="0"/>
    <n v="0"/>
    <n v="0"/>
    <n v="0"/>
    <n v="0"/>
    <n v="0"/>
    <n v="0"/>
    <n v="1"/>
    <n v="0"/>
    <n v="0"/>
    <n v="0"/>
    <s v="Farine de blé blanche Riz Maïs (moulu) Sucre Haricot noir Haricot rouge Huile végétale"/>
    <n v="1"/>
    <n v="1"/>
    <n v="1"/>
    <n v="1"/>
    <n v="1"/>
    <n v="1"/>
    <n v="1"/>
    <n v="0"/>
  </r>
  <r>
    <n v="350"/>
    <n v="350"/>
    <n v="300"/>
    <n v="550"/>
    <s v=""/>
    <s v="Oui"/>
    <n v="1000"/>
    <s v=""/>
    <s v=""/>
    <s v=""/>
    <s v=""/>
    <s v=""/>
    <s v=""/>
    <s v="Oui"/>
    <s v="Produit épuisé car beaucoup de personnes ont acheté"/>
    <n v="0"/>
    <n v="0"/>
    <n v="0"/>
    <n v="0"/>
    <n v="0"/>
    <n v="0"/>
    <n v="0"/>
    <n v="0"/>
    <n v="0"/>
    <n v="0"/>
    <n v="1"/>
    <n v="0"/>
    <n v="0"/>
    <n v="0"/>
    <s v="Farine de blé blanche Riz Maïs (moulu) Sucre Haricot noir Huile végétale"/>
    <n v="1"/>
    <n v="1"/>
    <n v="1"/>
    <n v="1"/>
    <n v="1"/>
    <n v="0"/>
    <n v="1"/>
    <n v="0"/>
  </r>
  <r>
    <n v="325"/>
    <n v="225"/>
    <n v="350"/>
    <n v="500"/>
    <s v=""/>
    <s v="Oui"/>
    <n v="900"/>
    <s v=""/>
    <s v=""/>
    <s v=""/>
    <s v=""/>
    <s v=""/>
    <s v=""/>
    <s v="Oui"/>
    <s v="Produit épuisé car beaucoup de personnes ont acheté"/>
    <n v="0"/>
    <n v="0"/>
    <n v="0"/>
    <n v="0"/>
    <n v="0"/>
    <n v="0"/>
    <n v="0"/>
    <n v="0"/>
    <n v="0"/>
    <n v="0"/>
    <n v="1"/>
    <n v="0"/>
    <n v="0"/>
    <n v="0"/>
    <s v="Farine de blé blanche Riz Maïs (moulu) Huile végétale Sucre Haricot noir"/>
    <n v="1"/>
    <n v="1"/>
    <n v="1"/>
    <n v="1"/>
    <n v="1"/>
    <n v="0"/>
    <n v="1"/>
    <n v="0"/>
  </r>
  <r>
    <s v=""/>
    <s v=""/>
    <s v=""/>
    <s v=""/>
    <s v=""/>
    <s v="Non"/>
    <s v=""/>
    <s v=""/>
    <s v="Bouteille type Barbancourt (750 ml)"/>
    <s v="bouteille_barbancourt"/>
    <s v="Bouteille type Barbancourt (750 ml)"/>
    <n v="10"/>
    <n v="12"/>
    <s v="Non"/>
    <s v=""/>
    <s v=""/>
    <s v=""/>
    <s v=""/>
    <s v=""/>
    <s v=""/>
    <s v=""/>
    <s v=""/>
    <s v=""/>
    <s v=""/>
    <s v=""/>
    <s v=""/>
    <s v=""/>
    <s v=""/>
    <s v=""/>
    <s v=""/>
    <s v=""/>
    <s v=""/>
    <s v=""/>
    <s v=""/>
    <s v=""/>
    <s v=""/>
    <s v=""/>
    <s v=""/>
  </r>
  <r>
    <s v=""/>
    <s v=""/>
    <s v=""/>
    <s v=""/>
    <s v=""/>
    <s v=""/>
    <s v=""/>
    <s v=""/>
    <s v=""/>
    <s v=""/>
    <s v=""/>
    <s v=""/>
    <s v=""/>
    <s v=""/>
    <s v=""/>
    <s v=""/>
    <s v=""/>
    <s v=""/>
    <s v=""/>
    <s v=""/>
    <s v=""/>
    <s v=""/>
    <s v=""/>
    <s v=""/>
    <s v=""/>
    <s v=""/>
    <s v=""/>
    <s v=""/>
    <s v=""/>
    <s v=""/>
    <s v=""/>
    <s v=""/>
    <s v=""/>
    <s v=""/>
    <s v=""/>
    <s v=""/>
    <s v=""/>
    <s v=""/>
  </r>
  <r>
    <n v="360"/>
    <n v="270"/>
    <n v="450"/>
    <n v="550"/>
    <s v=""/>
    <s v="Oui"/>
    <n v="500"/>
    <s v=""/>
    <s v=""/>
    <s v=""/>
    <s v=""/>
    <s v=""/>
    <s v=""/>
    <s v="Non"/>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n v="420"/>
    <n v="289"/>
    <n v="455"/>
    <n v="700"/>
    <n v="700"/>
    <s v="Oui"/>
    <n v="1000"/>
    <s v=""/>
    <s v=""/>
    <s v=""/>
    <s v=""/>
    <s v=""/>
    <s v=""/>
    <s v="Oui"/>
    <s v="Article trop cher Pas assez d'argent"/>
    <n v="0"/>
    <n v="0"/>
    <n v="0"/>
    <n v="0"/>
    <n v="1"/>
    <n v="1"/>
    <n v="0"/>
    <n v="0"/>
    <n v="0"/>
    <n v="0"/>
    <n v="0"/>
    <n v="0"/>
    <n v="0"/>
    <n v="0"/>
    <s v="Huile végétale"/>
    <n v="0"/>
    <n v="0"/>
    <n v="0"/>
    <n v="0"/>
    <n v="0"/>
    <n v="0"/>
    <n v="1"/>
    <n v="0"/>
  </r>
  <r>
    <n v="420"/>
    <n v="289"/>
    <n v="455"/>
    <n v="700"/>
    <n v="700"/>
    <s v="Oui"/>
    <n v="1000"/>
    <s v=""/>
    <s v=""/>
    <s v=""/>
    <s v=""/>
    <s v=""/>
    <s v=""/>
    <s v="Oui"/>
    <s v="Changement du taux de change de la Gourde Article trop cher"/>
    <n v="1"/>
    <n v="0"/>
    <n v="0"/>
    <n v="0"/>
    <n v="1"/>
    <n v="0"/>
    <n v="0"/>
    <n v="0"/>
    <n v="0"/>
    <n v="0"/>
    <n v="0"/>
    <n v="0"/>
    <n v="0"/>
    <n v="0"/>
    <s v="Sucre"/>
    <n v="0"/>
    <n v="0"/>
    <n v="0"/>
    <n v="1"/>
    <n v="0"/>
    <n v="0"/>
    <n v="0"/>
    <n v="0"/>
  </r>
  <r>
    <n v="455"/>
    <n v="289"/>
    <n v="455"/>
    <n v="700"/>
    <n v="700"/>
    <s v="Oui"/>
    <n v="1000"/>
    <s v=""/>
    <s v=""/>
    <s v=""/>
    <s v=""/>
    <s v=""/>
    <s v=""/>
    <s v="Oui"/>
    <s v="Changement du taux de change de la Gourde Article trop cher Pas assez d'argent"/>
    <n v="1"/>
    <n v="0"/>
    <n v="0"/>
    <n v="0"/>
    <n v="1"/>
    <n v="1"/>
    <n v="0"/>
    <n v="0"/>
    <n v="0"/>
    <n v="0"/>
    <n v="0"/>
    <n v="0"/>
    <n v="0"/>
    <n v="0"/>
    <s v="Haricot rouge"/>
    <n v="0"/>
    <n v="0"/>
    <n v="0"/>
    <n v="0"/>
    <n v="0"/>
    <n v="1"/>
    <n v="0"/>
    <n v="0"/>
  </r>
  <r>
    <n v="420"/>
    <n v="289"/>
    <n v="455"/>
    <n v="700"/>
    <n v="700"/>
    <s v="Oui"/>
    <n v="1000"/>
    <s v=""/>
    <s v=""/>
    <s v=""/>
    <s v=""/>
    <s v=""/>
    <s v=""/>
    <s v="Oui"/>
    <s v="Changement du taux de change de la Gourde Pas assez d'argent Article trop cher"/>
    <n v="1"/>
    <n v="0"/>
    <n v="0"/>
    <n v="0"/>
    <n v="1"/>
    <n v="1"/>
    <n v="0"/>
    <n v="0"/>
    <n v="0"/>
    <n v="0"/>
    <n v="0"/>
    <n v="0"/>
    <n v="0"/>
    <n v="0"/>
    <s v="Haricot rouge"/>
    <n v="0"/>
    <n v="0"/>
    <n v="0"/>
    <n v="0"/>
    <n v="0"/>
    <n v="1"/>
    <n v="0"/>
    <n v="0"/>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n v="350"/>
    <n v="400"/>
    <n v="350"/>
    <n v="550"/>
    <n v="650"/>
    <s v="Oui"/>
    <n v="1050"/>
    <s v=""/>
    <s v=""/>
    <s v=""/>
    <s v=""/>
    <s v=""/>
    <s v=""/>
    <s v="Oui"/>
    <s v="Problèmes liés au transport ou au carburant"/>
    <n v="0"/>
    <n v="1"/>
    <n v="0"/>
    <n v="0"/>
    <n v="0"/>
    <n v="0"/>
    <n v="0"/>
    <n v="0"/>
    <n v="0"/>
    <n v="0"/>
    <n v="0"/>
    <n v="0"/>
    <n v="0"/>
    <n v="0"/>
    <s v="Riz"/>
    <n v="0"/>
    <n v="1"/>
    <n v="0"/>
    <n v="0"/>
    <n v="0"/>
    <n v="0"/>
    <n v="0"/>
    <n v="0"/>
  </r>
  <r>
    <n v="350"/>
    <n v="375"/>
    <n v="350"/>
    <n v="600"/>
    <n v="750"/>
    <s v="Oui"/>
    <n v="1000"/>
    <s v=""/>
    <s v=""/>
    <s v=""/>
    <s v=""/>
    <s v=""/>
    <s v=""/>
    <s v="Oui"/>
    <s v="Article indisponible chez les fournisseurs Article trop cher"/>
    <n v="0"/>
    <n v="0"/>
    <n v="0"/>
    <n v="0"/>
    <n v="1"/>
    <n v="0"/>
    <n v="0"/>
    <n v="1"/>
    <n v="0"/>
    <n v="0"/>
    <n v="0"/>
    <n v="0"/>
    <n v="0"/>
    <n v="0"/>
    <s v="Huile végétale"/>
    <n v="0"/>
    <n v="0"/>
    <n v="0"/>
    <n v="0"/>
    <n v="0"/>
    <n v="0"/>
    <n v="1"/>
    <n v="0"/>
  </r>
  <r>
    <n v="650"/>
    <n v="250"/>
    <s v=""/>
    <n v="750"/>
    <s v=""/>
    <s v=""/>
    <s v=""/>
    <s v=""/>
    <s v=""/>
    <s v=""/>
    <s v=""/>
    <s v=""/>
    <s v=""/>
    <s v="Je ne sais pas, je ne souhaite pas répondre"/>
    <s v=""/>
    <s v=""/>
    <s v=""/>
    <s v=""/>
    <s v=""/>
    <s v=""/>
    <s v=""/>
    <s v=""/>
    <s v=""/>
    <s v=""/>
    <s v=""/>
    <s v=""/>
    <s v=""/>
    <s v=""/>
    <s v=""/>
    <s v=""/>
    <s v=""/>
    <s v=""/>
    <s v=""/>
    <s v=""/>
    <s v=""/>
    <s v=""/>
    <s v=""/>
    <s v=""/>
  </r>
  <r>
    <n v="0"/>
    <s v=""/>
    <n v="384.230712890625"/>
    <s v=""/>
    <s v=""/>
    <s v=""/>
    <s v=""/>
    <s v=""/>
    <s v=""/>
    <s v=""/>
    <s v=""/>
    <s v=""/>
    <s v=""/>
    <s v="Je ne sais pas, je ne souhaite pas répondre"/>
    <s v=""/>
    <s v=""/>
    <s v=""/>
    <s v=""/>
    <s v=""/>
    <s v=""/>
    <s v=""/>
    <s v=""/>
    <s v=""/>
    <s v=""/>
    <s v=""/>
    <s v=""/>
    <s v=""/>
    <s v=""/>
    <s v=""/>
    <s v=""/>
    <s v=""/>
    <s v=""/>
    <s v=""/>
    <s v=""/>
    <s v=""/>
    <s v=""/>
    <s v=""/>
    <s v=""/>
  </r>
  <r>
    <s v=""/>
    <s v=""/>
    <s v=""/>
    <s v=""/>
    <s v=""/>
    <s v=""/>
    <s v=""/>
    <s v=""/>
    <s v=""/>
    <s v=""/>
    <s v=""/>
    <s v=""/>
    <s v=""/>
    <s v=""/>
    <s v=""/>
    <s v=""/>
    <s v=""/>
    <s v=""/>
    <s v=""/>
    <s v=""/>
    <s v=""/>
    <s v=""/>
    <s v=""/>
    <s v=""/>
    <s v=""/>
    <s v=""/>
    <s v=""/>
    <s v=""/>
    <s v=""/>
    <s v=""/>
    <s v=""/>
    <s v=""/>
    <s v=""/>
    <s v=""/>
    <s v=""/>
    <s v=""/>
    <s v=""/>
    <s v=""/>
  </r>
  <r>
    <n v="350"/>
    <s v=""/>
    <n v="350"/>
    <s v=""/>
    <s v=""/>
    <s v=""/>
    <s v=""/>
    <s v=""/>
    <s v=""/>
    <s v=""/>
    <s v=""/>
    <s v=""/>
    <s v=""/>
    <s v="Je ne sais pas, je ne souhaite pas répondre"/>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r>
    <s v=""/>
    <s v=""/>
    <s v=""/>
    <s v=""/>
    <s v=""/>
    <s v=""/>
    <s v=""/>
    <s v=""/>
    <s v=""/>
    <s v=""/>
    <s v=""/>
    <s v=""/>
    <s v=""/>
    <s v=""/>
    <s v=""/>
    <s v=""/>
    <s v=""/>
    <s v=""/>
    <s v=""/>
    <s v=""/>
    <s v=""/>
    <s v=""/>
    <s v=""/>
    <s v=""/>
    <s v=""/>
    <s v=""/>
    <s v=""/>
    <s v=""/>
    <s v=""/>
    <s v=""/>
    <s v=""/>
    <s v=""/>
    <s v=""/>
    <s v=""/>
    <s v=""/>
    <s v=""/>
    <s v=""/>
    <s v=""/>
  </r>
</pivotCacheRecords>
</file>

<file path=xl/pivotCache/pivotCacheRecords3.xml><?xml version="1.0" encoding="utf-8"?>
<pivotCacheRecords xmlns="http://schemas.openxmlformats.org/spreadsheetml/2006/main" xmlns:r="http://schemas.openxmlformats.org/officeDocument/2006/relationships" count="106">
  <r>
    <x v="0"/>
  </r>
  <r>
    <x v="0"/>
  </r>
  <r>
    <x v="0"/>
  </r>
  <r>
    <x v="0"/>
  </r>
  <r>
    <x v="0"/>
  </r>
  <r>
    <x v="0"/>
  </r>
  <r>
    <x v="1"/>
  </r>
  <r>
    <x v="0"/>
  </r>
  <r>
    <x v="0"/>
  </r>
  <r>
    <x v="0"/>
  </r>
  <r>
    <x v="1"/>
  </r>
  <r>
    <x v="1"/>
  </r>
  <r>
    <x v="1"/>
  </r>
  <r>
    <x v="1"/>
  </r>
  <r>
    <x v="0"/>
  </r>
  <r>
    <x v="0"/>
  </r>
  <r>
    <x v="0"/>
  </r>
  <r>
    <x v="0"/>
  </r>
  <r>
    <x v="0"/>
  </r>
  <r>
    <x v="0"/>
  </r>
  <r>
    <x v="0"/>
  </r>
  <r>
    <x v="1"/>
  </r>
  <r>
    <x v="0"/>
  </r>
  <r>
    <x v="0"/>
  </r>
  <r>
    <x v="1"/>
  </r>
  <r>
    <x v="0"/>
  </r>
  <r>
    <x v="0"/>
  </r>
  <r>
    <x v="0"/>
  </r>
  <r>
    <x v="1"/>
  </r>
  <r>
    <x v="0"/>
  </r>
  <r>
    <x v="0"/>
  </r>
  <r>
    <x v="1"/>
  </r>
  <r>
    <x v="0"/>
  </r>
  <r>
    <x v="0"/>
  </r>
  <r>
    <x v="1"/>
  </r>
  <r>
    <x v="0"/>
  </r>
  <r>
    <x v="0"/>
  </r>
  <r>
    <x v="0"/>
  </r>
  <r>
    <x v="0"/>
  </r>
  <r>
    <x v="0"/>
  </r>
  <r>
    <x v="0"/>
  </r>
  <r>
    <x v="0"/>
  </r>
  <r>
    <x v="0"/>
  </r>
  <r>
    <x v="0"/>
  </r>
  <r>
    <x v="0"/>
  </r>
  <r>
    <x v="0"/>
  </r>
  <r>
    <x v="0"/>
  </r>
  <r>
    <x v="0"/>
  </r>
  <r>
    <x v="1"/>
  </r>
  <r>
    <x v="1"/>
  </r>
  <r>
    <x v="0"/>
  </r>
  <r>
    <x v="0"/>
  </r>
  <r>
    <x v="0"/>
  </r>
  <r>
    <x v="0"/>
  </r>
  <r>
    <x v="1"/>
  </r>
  <r>
    <x v="0"/>
  </r>
  <r>
    <x v="0"/>
  </r>
  <r>
    <x v="0"/>
  </r>
  <r>
    <x v="0"/>
  </r>
  <r>
    <x v="1"/>
  </r>
  <r>
    <x v="1"/>
  </r>
  <r>
    <x v="0"/>
  </r>
  <r>
    <x v="0"/>
  </r>
  <r>
    <x v="0"/>
  </r>
  <r>
    <x v="0"/>
  </r>
  <r>
    <x v="1"/>
  </r>
  <r>
    <x v="0"/>
  </r>
  <r>
    <x v="1"/>
  </r>
  <r>
    <x v="0"/>
  </r>
  <r>
    <x v="0"/>
  </r>
  <r>
    <x v="0"/>
  </r>
  <r>
    <x v="0"/>
  </r>
  <r>
    <x v="0"/>
  </r>
  <r>
    <x v="0"/>
  </r>
  <r>
    <x v="0"/>
  </r>
  <r>
    <x v="0"/>
  </r>
  <r>
    <x v="0"/>
  </r>
  <r>
    <x v="0"/>
  </r>
  <r>
    <x v="0"/>
  </r>
  <r>
    <x v="0"/>
  </r>
  <r>
    <x v="0"/>
  </r>
  <r>
    <x v="0"/>
  </r>
  <r>
    <x v="0"/>
  </r>
  <r>
    <x v="0"/>
  </r>
  <r>
    <x v="0"/>
  </r>
  <r>
    <x v="0"/>
  </r>
  <r>
    <x v="0"/>
  </r>
  <r>
    <x v="0"/>
  </r>
  <r>
    <x v="0"/>
  </r>
  <r>
    <x v="1"/>
  </r>
  <r>
    <x v="0"/>
  </r>
  <r>
    <x v="0"/>
  </r>
  <r>
    <x v="0"/>
  </r>
  <r>
    <x v="0"/>
  </r>
  <r>
    <x v="1"/>
  </r>
  <r>
    <x v="0"/>
  </r>
  <r>
    <x v="0"/>
  </r>
  <r>
    <x v="1"/>
  </r>
  <r>
    <x v="1"/>
  </r>
  <r>
    <x v="1"/>
  </r>
  <r>
    <x v="0"/>
  </r>
  <r>
    <x v="1"/>
  </r>
  <r>
    <x v="0"/>
  </r>
  <r>
    <x v="0"/>
  </r>
  <r>
    <x v="0"/>
  </r>
  <r>
    <x v="0"/>
  </r>
</pivotCacheRecords>
</file>

<file path=xl/pivotCache/pivotCacheRecords30.xml><?xml version="1.0" encoding="utf-8"?>
<pivotCacheRecords xmlns="http://schemas.openxmlformats.org/spreadsheetml/2006/main" xmlns:r="http://schemas.openxmlformats.org/officeDocument/2006/relationships" count="106">
  <r>
    <x v="0"/>
  </r>
  <r>
    <x v="0"/>
  </r>
  <r>
    <x v="0"/>
  </r>
  <r>
    <x v="0"/>
  </r>
  <r>
    <x v="1"/>
  </r>
  <r>
    <x v="1"/>
  </r>
  <r>
    <x v="1"/>
  </r>
  <r>
    <x v="0"/>
  </r>
  <r>
    <x v="0"/>
  </r>
  <r>
    <x v="1"/>
  </r>
  <r>
    <x v="1"/>
  </r>
  <r>
    <x v="1"/>
  </r>
  <r>
    <x v="1"/>
  </r>
  <r>
    <x v="1"/>
  </r>
  <r>
    <x v="1"/>
  </r>
  <r>
    <x v="1"/>
  </r>
  <r>
    <x v="0"/>
  </r>
  <r>
    <x v="0"/>
  </r>
  <r>
    <x v="1"/>
  </r>
  <r>
    <x v="0"/>
  </r>
  <r>
    <x v="0"/>
  </r>
  <r>
    <x v="1"/>
  </r>
  <r>
    <x v="1"/>
  </r>
  <r>
    <x v="1"/>
  </r>
  <r>
    <x v="1"/>
  </r>
  <r>
    <x v="1"/>
  </r>
  <r>
    <x v="1"/>
  </r>
  <r>
    <x v="1"/>
  </r>
  <r>
    <x v="1"/>
  </r>
  <r>
    <x v="2"/>
  </r>
  <r>
    <x v="0"/>
  </r>
  <r>
    <x v="0"/>
  </r>
  <r>
    <x v="0"/>
  </r>
  <r>
    <x v="1"/>
  </r>
  <r>
    <x v="1"/>
  </r>
  <r>
    <x v="1"/>
  </r>
  <r>
    <x v="0"/>
  </r>
  <r>
    <x v="0"/>
  </r>
  <r>
    <x v="0"/>
  </r>
  <r>
    <x v="0"/>
  </r>
  <r>
    <x v="0"/>
  </r>
  <r>
    <x v="1"/>
  </r>
  <r>
    <x v="1"/>
  </r>
  <r>
    <x v="1"/>
  </r>
  <r>
    <x v="1"/>
  </r>
  <r>
    <x v="1"/>
  </r>
  <r>
    <x v="0"/>
  </r>
  <r>
    <x v="1"/>
  </r>
  <r>
    <x v="1"/>
  </r>
  <r>
    <x v="1"/>
  </r>
  <r>
    <x v="1"/>
  </r>
  <r>
    <x v="1"/>
  </r>
  <r>
    <x v="1"/>
  </r>
  <r>
    <x v="0"/>
  </r>
  <r>
    <x v="1"/>
  </r>
  <r>
    <x v="1"/>
  </r>
  <r>
    <x v="1"/>
  </r>
  <r>
    <x v="1"/>
  </r>
  <r>
    <x v="1"/>
  </r>
  <r>
    <x v="1"/>
  </r>
  <r>
    <x v="1"/>
  </r>
  <r>
    <x v="1"/>
  </r>
  <r>
    <x v="1"/>
  </r>
  <r>
    <x v="1"/>
  </r>
  <r>
    <x v="1"/>
  </r>
  <r>
    <x v="1"/>
  </r>
  <r>
    <x v="1"/>
  </r>
  <r>
    <x v="1"/>
  </r>
  <r>
    <x v="0"/>
  </r>
  <r>
    <x v="0"/>
  </r>
  <r>
    <x v="0"/>
  </r>
  <r>
    <x v="0"/>
  </r>
  <r>
    <x v="0"/>
  </r>
  <r>
    <x v="1"/>
  </r>
  <r>
    <x v="0"/>
  </r>
  <r>
    <x v="1"/>
  </r>
  <r>
    <x v="1"/>
  </r>
  <r>
    <x v="0"/>
  </r>
  <r>
    <x v="0"/>
  </r>
  <r>
    <x v="0"/>
  </r>
  <r>
    <x v="0"/>
  </r>
  <r>
    <x v="1"/>
  </r>
  <r>
    <x v="1"/>
  </r>
  <r>
    <x v="1"/>
  </r>
  <r>
    <x v="1"/>
  </r>
  <r>
    <x v="0"/>
  </r>
  <r>
    <x v="0"/>
  </r>
  <r>
    <x v="0"/>
  </r>
  <r>
    <x v="0"/>
  </r>
  <r>
    <x v="1"/>
  </r>
  <r>
    <x v="0"/>
  </r>
  <r>
    <x v="1"/>
  </r>
  <r>
    <x v="1"/>
  </r>
  <r>
    <x v="1"/>
  </r>
  <r>
    <x v="1"/>
  </r>
  <r>
    <x v="1"/>
  </r>
  <r>
    <x v="1"/>
  </r>
  <r>
    <x v="1"/>
  </r>
  <r>
    <x v="1"/>
  </r>
  <r>
    <x v="1"/>
  </r>
  <r>
    <x v="1"/>
  </r>
  <r>
    <x v="1"/>
  </r>
  <r>
    <x v="1"/>
  </r>
  <r>
    <x v="1"/>
  </r>
  <r>
    <x v="1"/>
  </r>
  <r>
    <x v="1"/>
  </r>
</pivotCacheRecords>
</file>

<file path=xl/pivotCache/pivotCacheRecords31.xml><?xml version="1.0" encoding="utf-8"?>
<pivotCacheRecords xmlns="http://schemas.openxmlformats.org/spreadsheetml/2006/main" xmlns:r="http://schemas.openxmlformats.org/officeDocument/2006/relationships" count="106">
  <r>
    <x v="0"/>
  </r>
  <r>
    <x v="0"/>
  </r>
  <r>
    <x v="0"/>
  </r>
  <r>
    <x v="0"/>
  </r>
  <r>
    <x v="1"/>
  </r>
  <r>
    <x v="1"/>
  </r>
  <r>
    <x v="1"/>
  </r>
  <r>
    <x v="0"/>
  </r>
  <r>
    <x v="0"/>
  </r>
  <r>
    <x v="1"/>
  </r>
  <r>
    <x v="1"/>
  </r>
  <r>
    <x v="1"/>
  </r>
  <r>
    <x v="1"/>
  </r>
  <r>
    <x v="1"/>
  </r>
  <r>
    <x v="1"/>
  </r>
  <r>
    <x v="1"/>
  </r>
  <r>
    <x v="2"/>
  </r>
  <r>
    <x v="2"/>
  </r>
  <r>
    <x v="1"/>
  </r>
  <r>
    <x v="2"/>
  </r>
  <r>
    <x v="0"/>
  </r>
  <r>
    <x v="1"/>
  </r>
  <r>
    <x v="1"/>
  </r>
  <r>
    <x v="1"/>
  </r>
  <r>
    <x v="1"/>
  </r>
  <r>
    <x v="1"/>
  </r>
  <r>
    <x v="1"/>
  </r>
  <r>
    <x v="1"/>
  </r>
  <r>
    <x v="1"/>
  </r>
  <r>
    <x v="2"/>
  </r>
  <r>
    <x v="2"/>
  </r>
  <r>
    <x v="2"/>
  </r>
  <r>
    <x v="0"/>
  </r>
  <r>
    <x v="1"/>
  </r>
  <r>
    <x v="1"/>
  </r>
  <r>
    <x v="1"/>
  </r>
  <r>
    <x v="0"/>
  </r>
  <r>
    <x v="0"/>
  </r>
  <r>
    <x v="0"/>
  </r>
  <r>
    <x v="0"/>
  </r>
  <r>
    <x v="2"/>
  </r>
  <r>
    <x v="1"/>
  </r>
  <r>
    <x v="1"/>
  </r>
  <r>
    <x v="1"/>
  </r>
  <r>
    <x v="1"/>
  </r>
  <r>
    <x v="1"/>
  </r>
  <r>
    <x v="0"/>
  </r>
  <r>
    <x v="1"/>
  </r>
  <r>
    <x v="1"/>
  </r>
  <r>
    <x v="1"/>
  </r>
  <r>
    <x v="1"/>
  </r>
  <r>
    <x v="1"/>
  </r>
  <r>
    <x v="1"/>
  </r>
  <r>
    <x v="0"/>
  </r>
  <r>
    <x v="1"/>
  </r>
  <r>
    <x v="1"/>
  </r>
  <r>
    <x v="1"/>
  </r>
  <r>
    <x v="1"/>
  </r>
  <r>
    <x v="1"/>
  </r>
  <r>
    <x v="1"/>
  </r>
  <r>
    <x v="1"/>
  </r>
  <r>
    <x v="1"/>
  </r>
  <r>
    <x v="1"/>
  </r>
  <r>
    <x v="1"/>
  </r>
  <r>
    <x v="1"/>
  </r>
  <r>
    <x v="1"/>
  </r>
  <r>
    <x v="1"/>
  </r>
  <r>
    <x v="1"/>
  </r>
  <r>
    <x v="0"/>
  </r>
  <r>
    <x v="0"/>
  </r>
  <r>
    <x v="0"/>
  </r>
  <r>
    <x v="0"/>
  </r>
  <r>
    <x v="0"/>
  </r>
  <r>
    <x v="1"/>
  </r>
  <r>
    <x v="0"/>
  </r>
  <r>
    <x v="1"/>
  </r>
  <r>
    <x v="1"/>
  </r>
  <r>
    <x v="0"/>
  </r>
  <r>
    <x v="0"/>
  </r>
  <r>
    <x v="0"/>
  </r>
  <r>
    <x v="0"/>
  </r>
  <r>
    <x v="1"/>
  </r>
  <r>
    <x v="1"/>
  </r>
  <r>
    <x v="1"/>
  </r>
  <r>
    <x v="1"/>
  </r>
  <r>
    <x v="0"/>
  </r>
  <r>
    <x v="0"/>
  </r>
  <r>
    <x v="0"/>
  </r>
  <r>
    <x v="0"/>
  </r>
  <r>
    <x v="1"/>
  </r>
  <r>
    <x v="0"/>
  </r>
  <r>
    <x v="1"/>
  </r>
  <r>
    <x v="1"/>
  </r>
  <r>
    <x v="1"/>
  </r>
  <r>
    <x v="1"/>
  </r>
  <r>
    <x v="1"/>
  </r>
  <r>
    <x v="1"/>
  </r>
  <r>
    <x v="1"/>
  </r>
  <r>
    <x v="1"/>
  </r>
  <r>
    <x v="1"/>
  </r>
  <r>
    <x v="1"/>
  </r>
  <r>
    <x v="1"/>
  </r>
  <r>
    <x v="1"/>
  </r>
  <r>
    <x v="1"/>
  </r>
  <r>
    <x v="1"/>
  </r>
  <r>
    <x v="1"/>
  </r>
</pivotCacheRecords>
</file>

<file path=xl/pivotCache/pivotCacheRecords32.xml><?xml version="1.0" encoding="utf-8"?>
<pivotCacheRecords xmlns="http://schemas.openxmlformats.org/spreadsheetml/2006/main" xmlns:r="http://schemas.openxmlformats.org/officeDocument/2006/relationships" count="106">
  <r>
    <n v="350"/>
    <n v="225"/>
    <n v="350"/>
    <n v="700"/>
    <s v=""/>
    <s v="Oui"/>
    <n v="1100"/>
    <s v=""/>
    <s v=""/>
    <s v=""/>
    <s v=""/>
    <s v=""/>
    <s v=""/>
    <s v="Oui"/>
    <s v="Pas encore eu le temps de réapprovisinner Article trop cher Produit épuisé car beaucoup de personnes ont acheté"/>
    <n v="0"/>
    <n v="0"/>
    <n v="0"/>
    <n v="0"/>
    <n v="1"/>
    <n v="0"/>
    <n v="1"/>
    <n v="0"/>
    <n v="0"/>
    <n v="0"/>
    <n v="1"/>
    <n v="0"/>
    <n v="0"/>
    <n v="0"/>
    <s v="Riz Farine de blé blanche Sucre Huile végétale"/>
    <n v="1"/>
    <n v="1"/>
    <n v="0"/>
    <n v="1"/>
    <n v="0"/>
    <n v="0"/>
    <n v="1"/>
    <n v="0"/>
    <s v="Oui"/>
    <s v="Oui"/>
    <s v="Oui"/>
    <x v="0"/>
    <x v="0"/>
  </r>
  <r>
    <n v="350"/>
    <n v="225"/>
    <n v="350"/>
    <n v="700"/>
    <s v=""/>
    <s v="Non"/>
    <s v=""/>
    <s v=""/>
    <s v="Bouteille type Barbancourt (750 ml)"/>
    <s v="bouteille_barbancourt"/>
    <s v="gro boutèy Banbankou (750 mL)"/>
    <n v="291.66650390625"/>
    <n v="225"/>
    <s v="Oui"/>
    <s v="Problèmes liés au transport ou au carburant Article trop cher"/>
    <n v="0"/>
    <n v="1"/>
    <n v="0"/>
    <n v="0"/>
    <n v="1"/>
    <n v="0"/>
    <n v="0"/>
    <n v="0"/>
    <n v="0"/>
    <n v="0"/>
    <n v="0"/>
    <n v="0"/>
    <n v="0"/>
    <n v="0"/>
    <s v="Farine de blé blanche Riz Huile végétale Sucre"/>
    <n v="1"/>
    <n v="1"/>
    <n v="0"/>
    <n v="1"/>
    <n v="0"/>
    <n v="0"/>
    <n v="1"/>
    <n v="0"/>
    <s v="Oui"/>
    <s v="Non"/>
    <s v="Oui"/>
    <x v="0"/>
    <x v="0"/>
  </r>
  <r>
    <n v="400"/>
    <n v="360"/>
    <n v="360"/>
    <n v="600"/>
    <n v="600"/>
    <s v="Oui"/>
    <n v="1200"/>
    <s v=""/>
    <s v=""/>
    <s v=""/>
    <s v=""/>
    <s v=""/>
    <s v=""/>
    <s v="Non"/>
    <s v=""/>
    <s v=""/>
    <s v=""/>
    <s v=""/>
    <s v=""/>
    <s v=""/>
    <s v=""/>
    <s v=""/>
    <s v=""/>
    <s v=""/>
    <s v=""/>
    <s v=""/>
    <s v=""/>
    <s v=""/>
    <s v=""/>
    <s v=""/>
    <s v=""/>
    <s v=""/>
    <s v=""/>
    <s v=""/>
    <s v=""/>
    <s v=""/>
    <s v=""/>
    <s v=""/>
    <s v="Oui"/>
    <s v="Oui"/>
    <s v="Oui"/>
    <x v="1"/>
    <x v="0"/>
  </r>
  <r>
    <n v="350"/>
    <n v="250"/>
    <n v="350"/>
    <n v="600"/>
    <s v=""/>
    <s v="Oui"/>
    <n v="1000"/>
    <s v=""/>
    <s v=""/>
    <s v=""/>
    <s v=""/>
    <s v=""/>
    <s v=""/>
    <s v="Non"/>
    <s v=""/>
    <s v=""/>
    <s v=""/>
    <s v=""/>
    <s v=""/>
    <s v=""/>
    <s v=""/>
    <s v=""/>
    <s v=""/>
    <s v=""/>
    <s v=""/>
    <s v=""/>
    <s v=""/>
    <s v=""/>
    <s v=""/>
    <s v=""/>
    <s v=""/>
    <s v=""/>
    <s v=""/>
    <s v=""/>
    <s v=""/>
    <s v=""/>
    <s v=""/>
    <s v=""/>
    <s v="Non"/>
    <s v="Oui"/>
    <s v="Oui"/>
    <x v="1"/>
    <x v="0"/>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n v="325"/>
    <n v="200"/>
    <n v="375"/>
    <n v="600"/>
    <s v=""/>
    <s v="Oui"/>
    <n v="1050"/>
    <s v=""/>
    <s v=""/>
    <s v=""/>
    <s v=""/>
    <s v=""/>
    <s v=""/>
    <s v="Oui"/>
    <s v="Changement du taux de change de la Gourde Problèmes liés au transport ou au carburant"/>
    <n v="1"/>
    <n v="1"/>
    <n v="0"/>
    <n v="0"/>
    <n v="0"/>
    <n v="0"/>
    <n v="0"/>
    <n v="0"/>
    <n v="0"/>
    <n v="0"/>
    <n v="0"/>
    <n v="0"/>
    <n v="0"/>
    <n v="0"/>
    <s v="Farine de blé blanche Riz Sucre Huile végétale"/>
    <n v="1"/>
    <n v="1"/>
    <n v="0"/>
    <n v="1"/>
    <n v="0"/>
    <n v="0"/>
    <n v="1"/>
    <n v="0"/>
    <s v="Oui"/>
    <s v="Non"/>
    <s v="Oui"/>
    <x v="1"/>
    <x v="0"/>
  </r>
  <r>
    <n v="250"/>
    <n v="225"/>
    <n v="350"/>
    <n v="550"/>
    <s v=""/>
    <s v="Oui"/>
    <n v="1000"/>
    <s v=""/>
    <s v=""/>
    <s v=""/>
    <s v=""/>
    <s v=""/>
    <s v=""/>
    <s v="Oui"/>
    <s v="Changement du taux de change de la Gourde Problèmes liés au transport ou au carburant Article trop cher"/>
    <n v="1"/>
    <n v="1"/>
    <n v="0"/>
    <n v="0"/>
    <n v="1"/>
    <n v="0"/>
    <n v="0"/>
    <n v="0"/>
    <n v="0"/>
    <n v="0"/>
    <n v="0"/>
    <n v="0"/>
    <n v="0"/>
    <n v="0"/>
    <s v="Riz Farine de blé blanche Huile végétale Haricot noir Sucre"/>
    <n v="1"/>
    <n v="1"/>
    <n v="0"/>
    <n v="1"/>
    <n v="1"/>
    <n v="0"/>
    <n v="1"/>
    <n v="0"/>
    <s v="Non"/>
    <s v="Non"/>
    <s v="Oui"/>
    <x v="1"/>
    <x v="0"/>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n v="250"/>
    <n v="200"/>
    <n v="400"/>
    <n v="350"/>
    <s v=""/>
    <s v="Oui"/>
    <n v="1000"/>
    <s v=""/>
    <s v=""/>
    <s v=""/>
    <s v=""/>
    <s v=""/>
    <s v=""/>
    <s v="Oui"/>
    <s v="Pas assez d'argent"/>
    <n v="0"/>
    <n v="0"/>
    <n v="0"/>
    <n v="0"/>
    <n v="0"/>
    <n v="1"/>
    <n v="0"/>
    <n v="0"/>
    <n v="0"/>
    <n v="0"/>
    <n v="0"/>
    <n v="0"/>
    <n v="0"/>
    <n v="0"/>
    <s v="Farine de blé blanche Huile végétale"/>
    <n v="1"/>
    <n v="0"/>
    <n v="0"/>
    <n v="0"/>
    <n v="0"/>
    <n v="0"/>
    <n v="1"/>
    <n v="0"/>
    <s v="Oui"/>
    <s v="Non"/>
    <s v="Oui"/>
    <x v="3"/>
    <x v="2"/>
  </r>
  <r>
    <n v="350"/>
    <n v="200"/>
    <n v="400"/>
    <n v="500"/>
    <s v=""/>
    <s v="Oui"/>
    <n v="1000"/>
    <s v=""/>
    <s v=""/>
    <s v=""/>
    <s v=""/>
    <s v=""/>
    <s v=""/>
    <s v="Oui"/>
    <s v="Article indisponible chez les fournisseurs"/>
    <n v="0"/>
    <n v="0"/>
    <n v="0"/>
    <n v="0"/>
    <n v="0"/>
    <n v="0"/>
    <n v="0"/>
    <n v="1"/>
    <n v="0"/>
    <n v="0"/>
    <n v="0"/>
    <n v="0"/>
    <n v="0"/>
    <n v="0"/>
    <s v="Farine de blé blanche Riz Maïs (moulu)"/>
    <n v="1"/>
    <n v="1"/>
    <n v="1"/>
    <n v="0"/>
    <n v="0"/>
    <n v="0"/>
    <n v="0"/>
    <n v="0"/>
    <s v="Oui"/>
    <s v="Oui"/>
    <s v="Oui"/>
    <x v="3"/>
    <x v="2"/>
  </r>
  <r>
    <s v=""/>
    <s v=""/>
    <s v=""/>
    <s v=""/>
    <s v=""/>
    <s v=""/>
    <s v=""/>
    <s v=""/>
    <s v=""/>
    <s v=""/>
    <s v=""/>
    <s v=""/>
    <s v=""/>
    <s v=""/>
    <s v=""/>
    <s v=""/>
    <s v=""/>
    <s v=""/>
    <s v=""/>
    <s v=""/>
    <s v=""/>
    <s v=""/>
    <s v=""/>
    <s v=""/>
    <s v=""/>
    <s v=""/>
    <s v=""/>
    <s v=""/>
    <s v=""/>
    <s v=""/>
    <s v=""/>
    <s v=""/>
    <s v=""/>
    <s v=""/>
    <s v=""/>
    <s v=""/>
    <s v=""/>
    <s v=""/>
    <s v=""/>
    <s v=""/>
    <s v=""/>
    <x v="2"/>
    <x v="1"/>
  </r>
  <r>
    <n v="350"/>
    <n v="200"/>
    <n v="400"/>
    <n v="500"/>
    <s v=""/>
    <s v="Oui"/>
    <n v="1000"/>
    <s v=""/>
    <s v=""/>
    <s v=""/>
    <s v=""/>
    <s v=""/>
    <s v=""/>
    <s v="Oui"/>
    <s v="Article trop cher"/>
    <n v="0"/>
    <n v="0"/>
    <n v="0"/>
    <n v="0"/>
    <n v="1"/>
    <n v="0"/>
    <n v="0"/>
    <n v="0"/>
    <n v="0"/>
    <n v="0"/>
    <n v="0"/>
    <n v="0"/>
    <n v="0"/>
    <n v="0"/>
    <s v="Riz"/>
    <n v="0"/>
    <n v="1"/>
    <n v="0"/>
    <n v="0"/>
    <n v="0"/>
    <n v="0"/>
    <n v="0"/>
    <n v="0"/>
    <s v="Oui"/>
    <s v="Non"/>
    <s v="Oui"/>
    <x v="3"/>
    <x v="2"/>
  </r>
  <r>
    <n v="250"/>
    <n v="200"/>
    <n v="400"/>
    <n v="500"/>
    <s v=""/>
    <s v="Oui"/>
    <n v="450"/>
    <s v=""/>
    <s v=""/>
    <s v=""/>
    <s v=""/>
    <s v=""/>
    <s v=""/>
    <s v="Oui"/>
    <s v="Changement du taux de change de la Gourde"/>
    <n v="1"/>
    <n v="0"/>
    <n v="0"/>
    <n v="0"/>
    <n v="0"/>
    <n v="0"/>
    <n v="0"/>
    <n v="0"/>
    <n v="0"/>
    <n v="0"/>
    <n v="0"/>
    <n v="0"/>
    <n v="0"/>
    <n v="0"/>
    <s v="Riz"/>
    <n v="0"/>
    <n v="1"/>
    <n v="0"/>
    <n v="0"/>
    <n v="0"/>
    <n v="0"/>
    <n v="0"/>
    <n v="0"/>
    <s v="Non"/>
    <s v="Non"/>
    <s v="Oui"/>
    <x v="1"/>
    <x v="0"/>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n v="450"/>
    <n v="350"/>
    <n v="350"/>
    <n v="700"/>
    <s v=""/>
    <s v="Oui"/>
    <n v="1000"/>
    <s v=""/>
    <s v=""/>
    <s v=""/>
    <s v=""/>
    <s v=""/>
    <s v=""/>
    <s v="Non"/>
    <s v=""/>
    <s v=""/>
    <s v=""/>
    <s v=""/>
    <s v=""/>
    <s v=""/>
    <s v=""/>
    <s v=""/>
    <s v=""/>
    <s v=""/>
    <s v=""/>
    <s v=""/>
    <s v=""/>
    <s v=""/>
    <s v=""/>
    <s v=""/>
    <s v=""/>
    <s v=""/>
    <s v=""/>
    <s v=""/>
    <s v=""/>
    <s v=""/>
    <s v=""/>
    <s v=""/>
    <s v="Non"/>
    <s v="Non"/>
    <s v="Non"/>
    <x v="2"/>
    <x v="2"/>
  </r>
  <r>
    <n v="350"/>
    <n v="350"/>
    <n v="450"/>
    <n v="700"/>
    <s v=""/>
    <s v="Oui"/>
    <n v="1000"/>
    <s v=""/>
    <s v=""/>
    <s v=""/>
    <s v=""/>
    <s v=""/>
    <s v=""/>
    <s v="Oui"/>
    <s v="Pas encore eu le temps de réapprovisinner"/>
    <n v="0"/>
    <n v="0"/>
    <n v="0"/>
    <n v="0"/>
    <n v="0"/>
    <n v="0"/>
    <n v="1"/>
    <n v="0"/>
    <n v="0"/>
    <n v="0"/>
    <n v="0"/>
    <n v="0"/>
    <n v="0"/>
    <n v="0"/>
    <s v="Haricot noir Sucre"/>
    <n v="0"/>
    <n v="0"/>
    <n v="0"/>
    <n v="1"/>
    <n v="1"/>
    <n v="0"/>
    <n v="0"/>
    <n v="0"/>
    <s v="Non"/>
    <s v="Oui"/>
    <s v="Oui"/>
    <x v="3"/>
    <x v="2"/>
  </r>
  <r>
    <n v="450"/>
    <n v="350"/>
    <n v="450"/>
    <n v="650"/>
    <s v=""/>
    <s v="Oui"/>
    <n v="1000"/>
    <s v=""/>
    <s v=""/>
    <s v=""/>
    <s v=""/>
    <s v=""/>
    <s v=""/>
    <s v="Oui"/>
    <s v="Article indisponible chez les fournisseurs"/>
    <n v="0"/>
    <n v="0"/>
    <n v="0"/>
    <n v="0"/>
    <n v="0"/>
    <n v="0"/>
    <n v="0"/>
    <n v="1"/>
    <n v="0"/>
    <n v="0"/>
    <n v="0"/>
    <n v="0"/>
    <n v="0"/>
    <n v="0"/>
    <s v="Riz Maïs (moulu) Sucre Haricot noir Huile végétale"/>
    <n v="0"/>
    <n v="1"/>
    <n v="1"/>
    <n v="1"/>
    <n v="1"/>
    <n v="0"/>
    <n v="1"/>
    <n v="0"/>
    <s v="Non"/>
    <s v="Non"/>
    <s v="Oui"/>
    <x v="3"/>
    <x v="2"/>
  </r>
  <r>
    <n v="400"/>
    <n v="350"/>
    <n v="450"/>
    <s v=""/>
    <s v=""/>
    <s v=""/>
    <s v=""/>
    <s v=""/>
    <s v=""/>
    <s v=""/>
    <s v=""/>
    <s v=""/>
    <s v=""/>
    <s v="Oui"/>
    <s v="Article trop cher Pas assez d'argent"/>
    <n v="0"/>
    <n v="0"/>
    <n v="0"/>
    <n v="0"/>
    <n v="1"/>
    <n v="1"/>
    <n v="0"/>
    <n v="0"/>
    <n v="0"/>
    <n v="0"/>
    <n v="0"/>
    <n v="0"/>
    <n v="0"/>
    <n v="0"/>
    <s v="Riz Maïs (moulu) Sucre"/>
    <n v="0"/>
    <n v="1"/>
    <n v="1"/>
    <n v="1"/>
    <n v="0"/>
    <n v="0"/>
    <n v="0"/>
    <n v="0"/>
    <s v="Non"/>
    <s v="Non"/>
    <s v="Oui"/>
    <x v="4"/>
    <x v="0"/>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Oui"/>
    <n v="1500"/>
    <s v=""/>
    <s v=""/>
    <s v=""/>
    <s v=""/>
    <s v=""/>
    <s v=""/>
    <s v="Oui"/>
    <s v="A cause d’une catastrophe naturelle Article trop cher"/>
    <n v="0"/>
    <n v="0"/>
    <n v="1"/>
    <n v="0"/>
    <n v="1"/>
    <n v="0"/>
    <n v="0"/>
    <n v="0"/>
    <n v="0"/>
    <n v="0"/>
    <n v="0"/>
    <n v="0"/>
    <n v="0"/>
    <n v="0"/>
    <s v="Huile végétale Riz"/>
    <n v="0"/>
    <n v="1"/>
    <n v="0"/>
    <n v="0"/>
    <n v="0"/>
    <n v="0"/>
    <n v="1"/>
    <n v="0"/>
    <s v="Oui"/>
    <s v="Non"/>
    <s v="Oui"/>
    <x v="4"/>
    <x v="0"/>
  </r>
  <r>
    <s v=""/>
    <s v=""/>
    <s v=""/>
    <s v=""/>
    <s v=""/>
    <s v="Non"/>
    <s v=""/>
    <s v=""/>
    <s v="Bouteille type Barbancourt (750 ml)"/>
    <s v="bouteille_barbancourt"/>
    <s v="gro boutèy Banbankou (750 mL)"/>
    <n v="300"/>
    <n v="300"/>
    <s v="Oui"/>
    <s v="Pas assez d'argent"/>
    <n v="0"/>
    <n v="0"/>
    <n v="0"/>
    <n v="0"/>
    <n v="0"/>
    <n v="1"/>
    <n v="0"/>
    <n v="0"/>
    <n v="0"/>
    <n v="0"/>
    <n v="0"/>
    <n v="0"/>
    <n v="0"/>
    <n v="0"/>
    <s v="Riz Sucre"/>
    <n v="0"/>
    <n v="1"/>
    <n v="0"/>
    <n v="1"/>
    <n v="0"/>
    <n v="0"/>
    <n v="0"/>
    <n v="0"/>
    <s v="Non"/>
    <s v="Non"/>
    <s v="Oui"/>
    <x v="4"/>
    <x v="0"/>
  </r>
  <r>
    <s v=""/>
    <s v=""/>
    <s v=""/>
    <n v="600"/>
    <n v="600"/>
    <s v=""/>
    <s v=""/>
    <s v=""/>
    <s v=""/>
    <s v=""/>
    <s v=""/>
    <s v=""/>
    <s v=""/>
    <s v="Non"/>
    <s v=""/>
    <s v=""/>
    <s v=""/>
    <s v=""/>
    <s v=""/>
    <s v=""/>
    <s v=""/>
    <s v=""/>
    <s v=""/>
    <s v=""/>
    <s v=""/>
    <s v=""/>
    <s v=""/>
    <s v=""/>
    <s v=""/>
    <s v=""/>
    <s v=""/>
    <s v=""/>
    <s v=""/>
    <s v=""/>
    <s v=""/>
    <s v=""/>
    <s v=""/>
    <s v=""/>
    <s v="Oui"/>
    <s v="Je ne sais pas, je ne souhaite pas répondre"/>
    <s v="Oui"/>
    <x v="4"/>
    <x v="0"/>
  </r>
  <r>
    <n v="390"/>
    <s v=""/>
    <n v="390"/>
    <s v=""/>
    <s v=""/>
    <s v=""/>
    <s v=""/>
    <s v=""/>
    <s v=""/>
    <s v=""/>
    <s v=""/>
    <s v=""/>
    <s v=""/>
    <s v="Oui"/>
    <s v="Pas assez d'argent Article trop cher Problèmes liés au transport ou au carburant"/>
    <n v="0"/>
    <n v="1"/>
    <n v="0"/>
    <n v="0"/>
    <n v="1"/>
    <n v="1"/>
    <n v="0"/>
    <n v="0"/>
    <n v="0"/>
    <n v="0"/>
    <n v="0"/>
    <n v="0"/>
    <n v="0"/>
    <n v="0"/>
    <s v="Riz Sucre"/>
    <n v="0"/>
    <n v="1"/>
    <n v="0"/>
    <n v="1"/>
    <n v="0"/>
    <n v="0"/>
    <n v="0"/>
    <n v="0"/>
    <s v="Non"/>
    <s v="Non"/>
    <s v="Oui"/>
    <x v="4"/>
    <x v="0"/>
  </r>
  <r>
    <n v="400"/>
    <n v="400"/>
    <n v="360"/>
    <n v="600"/>
    <n v="700"/>
    <s v="Oui"/>
    <n v="1100"/>
    <s v=""/>
    <s v=""/>
    <s v=""/>
    <s v=""/>
    <s v=""/>
    <s v=""/>
    <s v="Oui"/>
    <s v="Problèmes liés au transport ou au carburant Article trop cher Pas assez d'argent Pas encore eu le temps de réapprovisinner Produit épuisé car beaucoup de temps nécessaire pour l'approvisionnement"/>
    <n v="0"/>
    <n v="1"/>
    <n v="0"/>
    <n v="0"/>
    <n v="1"/>
    <n v="1"/>
    <n v="1"/>
    <n v="0"/>
    <n v="0"/>
    <n v="0"/>
    <n v="0"/>
    <n v="1"/>
    <n v="0"/>
    <n v="0"/>
    <s v="Maïs (moulu) Farine de blé blanche Riz Huile végétale"/>
    <n v="1"/>
    <n v="1"/>
    <n v="1"/>
    <n v="0"/>
    <n v="0"/>
    <n v="0"/>
    <n v="1"/>
    <n v="0"/>
    <s v="Oui"/>
    <s v="Non"/>
    <s v="Oui"/>
    <x v="3"/>
    <x v="2"/>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Oui"/>
    <s v="Article indisponible chez les fournisseurs"/>
    <n v="0"/>
    <n v="0"/>
    <n v="0"/>
    <n v="0"/>
    <n v="0"/>
    <n v="0"/>
    <n v="0"/>
    <n v="1"/>
    <n v="0"/>
    <n v="0"/>
    <n v="0"/>
    <n v="0"/>
    <n v="0"/>
    <n v="0"/>
    <s v="Aucun"/>
    <n v="0"/>
    <n v="0"/>
    <n v="0"/>
    <n v="0"/>
    <n v="0"/>
    <n v="0"/>
    <n v="0"/>
    <n v="1"/>
    <s v="Non"/>
    <s v="Non"/>
    <s v="Oui"/>
    <x v="4"/>
    <x v="0"/>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n v="600"/>
    <s v=""/>
    <s v=""/>
    <s v=""/>
    <s v=""/>
    <s v=""/>
    <s v=""/>
    <s v=""/>
    <s v=""/>
    <s v=""/>
    <s v=""/>
    <s v="Non"/>
    <s v=""/>
    <s v=""/>
    <s v=""/>
    <s v=""/>
    <s v=""/>
    <s v=""/>
    <s v=""/>
    <s v=""/>
    <s v=""/>
    <s v=""/>
    <s v=""/>
    <s v=""/>
    <s v=""/>
    <s v=""/>
    <s v=""/>
    <s v=""/>
    <s v=""/>
    <s v=""/>
    <s v=""/>
    <s v=""/>
    <s v=""/>
    <s v=""/>
    <s v=""/>
    <s v=""/>
    <s v="Oui"/>
    <s v="Non"/>
    <s v="Oui"/>
    <x v="4"/>
    <x v="0"/>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n v="300"/>
    <n v="250"/>
    <n v="350"/>
    <n v="550"/>
    <n v="650"/>
    <s v="Oui"/>
    <n v="900"/>
    <s v=""/>
    <s v=""/>
    <s v=""/>
    <s v=""/>
    <s v=""/>
    <s v=""/>
    <s v="Oui"/>
    <s v="Produit épuisé car beaucoup de personnes ont acheté"/>
    <n v="0"/>
    <n v="0"/>
    <n v="0"/>
    <n v="0"/>
    <n v="0"/>
    <n v="0"/>
    <n v="0"/>
    <n v="0"/>
    <n v="0"/>
    <n v="0"/>
    <n v="1"/>
    <n v="0"/>
    <n v="0"/>
    <n v="0"/>
    <s v="Farine de blé blanche Riz Maïs (moulu) Sucre Haricot noir Haricot rouge Huile végétale"/>
    <n v="1"/>
    <n v="1"/>
    <n v="1"/>
    <n v="1"/>
    <n v="1"/>
    <n v="1"/>
    <n v="1"/>
    <n v="0"/>
    <s v="Oui"/>
    <s v="Oui"/>
    <s v="Oui"/>
    <x v="3"/>
    <x v="0"/>
  </r>
  <r>
    <n v="325"/>
    <n v="250"/>
    <n v="375"/>
    <n v="600"/>
    <n v="750"/>
    <s v="Oui"/>
    <n v="1000"/>
    <s v=""/>
    <s v=""/>
    <s v=""/>
    <s v=""/>
    <s v=""/>
    <s v=""/>
    <s v="Oui"/>
    <s v="Produit épuisé car beaucoup de personnes ont acheté"/>
    <n v="0"/>
    <n v="0"/>
    <n v="0"/>
    <n v="0"/>
    <n v="0"/>
    <n v="0"/>
    <n v="0"/>
    <n v="0"/>
    <n v="0"/>
    <n v="0"/>
    <n v="1"/>
    <n v="0"/>
    <n v="0"/>
    <n v="0"/>
    <s v="Farine de blé blanche Riz Maïs (moulu) Sucre Haricot noir Haricot rouge Huile végétale"/>
    <n v="1"/>
    <n v="1"/>
    <n v="1"/>
    <n v="1"/>
    <n v="1"/>
    <n v="1"/>
    <n v="1"/>
    <n v="0"/>
    <s v="Non"/>
    <s v="Oui"/>
    <s v="Oui"/>
    <x v="3"/>
    <x v="0"/>
  </r>
  <r>
    <n v="350"/>
    <n v="350"/>
    <n v="300"/>
    <n v="550"/>
    <s v=""/>
    <s v="Oui"/>
    <n v="1000"/>
    <s v=""/>
    <s v=""/>
    <s v=""/>
    <s v=""/>
    <s v=""/>
    <s v=""/>
    <s v="Oui"/>
    <s v="Produit épuisé car beaucoup de personnes ont acheté"/>
    <n v="0"/>
    <n v="0"/>
    <n v="0"/>
    <n v="0"/>
    <n v="0"/>
    <n v="0"/>
    <n v="0"/>
    <n v="0"/>
    <n v="0"/>
    <n v="0"/>
    <n v="1"/>
    <n v="0"/>
    <n v="0"/>
    <n v="0"/>
    <s v="Farine de blé blanche Riz Maïs (moulu) Sucre Haricot noir Huile végétale"/>
    <n v="1"/>
    <n v="1"/>
    <n v="1"/>
    <n v="1"/>
    <n v="1"/>
    <n v="0"/>
    <n v="1"/>
    <n v="0"/>
    <s v="Non"/>
    <s v="Oui"/>
    <s v="Oui"/>
    <x v="3"/>
    <x v="0"/>
  </r>
  <r>
    <n v="325"/>
    <n v="225"/>
    <n v="350"/>
    <n v="500"/>
    <s v=""/>
    <s v="Oui"/>
    <n v="900"/>
    <s v=""/>
    <s v=""/>
    <s v=""/>
    <s v=""/>
    <s v=""/>
    <s v=""/>
    <s v="Oui"/>
    <s v="Produit épuisé car beaucoup de personnes ont acheté"/>
    <n v="0"/>
    <n v="0"/>
    <n v="0"/>
    <n v="0"/>
    <n v="0"/>
    <n v="0"/>
    <n v="0"/>
    <n v="0"/>
    <n v="0"/>
    <n v="0"/>
    <n v="1"/>
    <n v="0"/>
    <n v="0"/>
    <n v="0"/>
    <s v="Farine de blé blanche Riz Maïs (moulu) Huile végétale Sucre Haricot noir"/>
    <n v="1"/>
    <n v="1"/>
    <n v="1"/>
    <n v="1"/>
    <n v="1"/>
    <n v="0"/>
    <n v="1"/>
    <n v="0"/>
    <s v="Non"/>
    <s v="Oui"/>
    <s v="Oui"/>
    <x v="3"/>
    <x v="0"/>
  </r>
  <r>
    <s v=""/>
    <s v=""/>
    <s v=""/>
    <s v=""/>
    <s v=""/>
    <s v="Non"/>
    <s v=""/>
    <s v=""/>
    <s v="Bouteille type Barbancourt (750 ml)"/>
    <s v="bouteille_barbancourt"/>
    <s v="Bouteille type Barbancourt (750 ml)"/>
    <n v="10"/>
    <n v="12"/>
    <s v="Non"/>
    <s v=""/>
    <s v=""/>
    <s v=""/>
    <s v=""/>
    <s v=""/>
    <s v=""/>
    <s v=""/>
    <s v=""/>
    <s v=""/>
    <s v=""/>
    <s v=""/>
    <s v=""/>
    <s v=""/>
    <s v=""/>
    <s v=""/>
    <s v=""/>
    <s v=""/>
    <s v=""/>
    <s v=""/>
    <s v=""/>
    <s v=""/>
    <s v=""/>
    <s v=""/>
    <s v=""/>
    <s v="Oui"/>
    <s v="Non"/>
    <s v="Oui"/>
    <x v="5"/>
    <x v="0"/>
  </r>
  <r>
    <s v=""/>
    <s v=""/>
    <s v=""/>
    <s v=""/>
    <s v=""/>
    <s v=""/>
    <s v=""/>
    <s v=""/>
    <s v=""/>
    <s v=""/>
    <s v=""/>
    <s v=""/>
    <s v=""/>
    <s v=""/>
    <s v=""/>
    <s v=""/>
    <s v=""/>
    <s v=""/>
    <s v=""/>
    <s v=""/>
    <s v=""/>
    <s v=""/>
    <s v=""/>
    <s v=""/>
    <s v=""/>
    <s v=""/>
    <s v=""/>
    <s v=""/>
    <s v=""/>
    <s v=""/>
    <s v=""/>
    <s v=""/>
    <s v=""/>
    <s v=""/>
    <s v=""/>
    <s v=""/>
    <s v=""/>
    <s v=""/>
    <s v=""/>
    <s v=""/>
    <s v=""/>
    <x v="2"/>
    <x v="1"/>
  </r>
  <r>
    <n v="360"/>
    <n v="270"/>
    <n v="450"/>
    <n v="550"/>
    <s v=""/>
    <s v="Oui"/>
    <n v="500"/>
    <s v=""/>
    <s v=""/>
    <s v=""/>
    <s v=""/>
    <s v=""/>
    <s v=""/>
    <s v="Non"/>
    <s v=""/>
    <s v=""/>
    <s v=""/>
    <s v=""/>
    <s v=""/>
    <s v=""/>
    <s v=""/>
    <s v=""/>
    <s v=""/>
    <s v=""/>
    <s v=""/>
    <s v=""/>
    <s v=""/>
    <s v=""/>
    <s v=""/>
    <s v=""/>
    <s v=""/>
    <s v=""/>
    <s v=""/>
    <s v=""/>
    <s v=""/>
    <s v=""/>
    <s v=""/>
    <s v=""/>
    <s v="Non"/>
    <s v="Non"/>
    <s v="Oui"/>
    <x v="5"/>
    <x v="0"/>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n v="420"/>
    <n v="289"/>
    <n v="455"/>
    <n v="700"/>
    <n v="700"/>
    <s v="Oui"/>
    <n v="1000"/>
    <s v=""/>
    <s v=""/>
    <s v=""/>
    <s v=""/>
    <s v=""/>
    <s v=""/>
    <s v="Oui"/>
    <s v="Article trop cher Pas assez d'argent"/>
    <n v="0"/>
    <n v="0"/>
    <n v="0"/>
    <n v="0"/>
    <n v="1"/>
    <n v="1"/>
    <n v="0"/>
    <n v="0"/>
    <n v="0"/>
    <n v="0"/>
    <n v="0"/>
    <n v="0"/>
    <n v="0"/>
    <n v="0"/>
    <s v="Huile végétale"/>
    <n v="0"/>
    <n v="0"/>
    <n v="0"/>
    <n v="0"/>
    <n v="0"/>
    <n v="0"/>
    <n v="1"/>
    <n v="0"/>
    <s v="Non"/>
    <s v="Non"/>
    <s v="Oui"/>
    <x v="5"/>
    <x v="0"/>
  </r>
  <r>
    <n v="420"/>
    <n v="289"/>
    <n v="455"/>
    <n v="700"/>
    <n v="700"/>
    <s v="Oui"/>
    <n v="1000"/>
    <s v=""/>
    <s v=""/>
    <s v=""/>
    <s v=""/>
    <s v=""/>
    <s v=""/>
    <s v="Oui"/>
    <s v="Changement du taux de change de la Gourde Article trop cher"/>
    <n v="1"/>
    <n v="0"/>
    <n v="0"/>
    <n v="0"/>
    <n v="1"/>
    <n v="0"/>
    <n v="0"/>
    <n v="0"/>
    <n v="0"/>
    <n v="0"/>
    <n v="0"/>
    <n v="0"/>
    <n v="0"/>
    <n v="0"/>
    <s v="Sucre"/>
    <n v="0"/>
    <n v="0"/>
    <n v="0"/>
    <n v="1"/>
    <n v="0"/>
    <n v="0"/>
    <n v="0"/>
    <n v="0"/>
    <s v="Non"/>
    <s v="Non"/>
    <s v="Oui"/>
    <x v="5"/>
    <x v="0"/>
  </r>
  <r>
    <n v="455"/>
    <n v="289"/>
    <n v="455"/>
    <n v="700"/>
    <n v="700"/>
    <s v="Oui"/>
    <n v="1000"/>
    <s v=""/>
    <s v=""/>
    <s v=""/>
    <s v=""/>
    <s v=""/>
    <s v=""/>
    <s v="Oui"/>
    <s v="Changement du taux de change de la Gourde Article trop cher Pas assez d'argent"/>
    <n v="1"/>
    <n v="0"/>
    <n v="0"/>
    <n v="0"/>
    <n v="1"/>
    <n v="1"/>
    <n v="0"/>
    <n v="0"/>
    <n v="0"/>
    <n v="0"/>
    <n v="0"/>
    <n v="0"/>
    <n v="0"/>
    <n v="0"/>
    <s v="Haricot rouge"/>
    <n v="0"/>
    <n v="0"/>
    <n v="0"/>
    <n v="0"/>
    <n v="0"/>
    <n v="1"/>
    <n v="0"/>
    <n v="0"/>
    <s v="Non"/>
    <s v="Non"/>
    <s v="Oui"/>
    <x v="5"/>
    <x v="0"/>
  </r>
  <r>
    <n v="420"/>
    <n v="289"/>
    <n v="455"/>
    <n v="700"/>
    <n v="700"/>
    <s v="Oui"/>
    <n v="1000"/>
    <s v=""/>
    <s v=""/>
    <s v=""/>
    <s v=""/>
    <s v=""/>
    <s v=""/>
    <s v="Oui"/>
    <s v="Changement du taux de change de la Gourde Pas assez d'argent Article trop cher"/>
    <n v="1"/>
    <n v="0"/>
    <n v="0"/>
    <n v="0"/>
    <n v="1"/>
    <n v="1"/>
    <n v="0"/>
    <n v="0"/>
    <n v="0"/>
    <n v="0"/>
    <n v="0"/>
    <n v="0"/>
    <n v="0"/>
    <n v="0"/>
    <s v="Haricot rouge"/>
    <n v="0"/>
    <n v="0"/>
    <n v="0"/>
    <n v="0"/>
    <n v="0"/>
    <n v="1"/>
    <n v="0"/>
    <n v="0"/>
    <s v="Oui"/>
    <s v="Non"/>
    <s v="Oui"/>
    <x v="5"/>
    <x v="0"/>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n v="350"/>
    <n v="400"/>
    <n v="350"/>
    <n v="550"/>
    <n v="650"/>
    <s v="Oui"/>
    <n v="1050"/>
    <s v=""/>
    <s v=""/>
    <s v=""/>
    <s v=""/>
    <s v=""/>
    <s v=""/>
    <s v="Oui"/>
    <s v="Problèmes liés au transport ou au carburant"/>
    <n v="0"/>
    <n v="1"/>
    <n v="0"/>
    <n v="0"/>
    <n v="0"/>
    <n v="0"/>
    <n v="0"/>
    <n v="0"/>
    <n v="0"/>
    <n v="0"/>
    <n v="0"/>
    <n v="0"/>
    <n v="0"/>
    <n v="0"/>
    <s v="Riz"/>
    <n v="0"/>
    <n v="1"/>
    <n v="0"/>
    <n v="0"/>
    <n v="0"/>
    <n v="0"/>
    <n v="0"/>
    <n v="0"/>
    <s v="Oui"/>
    <s v="Oui"/>
    <s v="Oui"/>
    <x v="3"/>
    <x v="0"/>
  </r>
  <r>
    <n v="350"/>
    <n v="375"/>
    <n v="350"/>
    <n v="600"/>
    <n v="750"/>
    <s v="Oui"/>
    <n v="1000"/>
    <s v=""/>
    <s v=""/>
    <s v=""/>
    <s v=""/>
    <s v=""/>
    <s v=""/>
    <s v="Oui"/>
    <s v="Article indisponible chez les fournisseurs Article trop cher"/>
    <n v="0"/>
    <n v="0"/>
    <n v="0"/>
    <n v="0"/>
    <n v="1"/>
    <n v="0"/>
    <n v="0"/>
    <n v="1"/>
    <n v="0"/>
    <n v="0"/>
    <n v="0"/>
    <n v="0"/>
    <n v="0"/>
    <n v="0"/>
    <s v="Huile végétale"/>
    <n v="0"/>
    <n v="0"/>
    <n v="0"/>
    <n v="0"/>
    <n v="0"/>
    <n v="0"/>
    <n v="1"/>
    <n v="0"/>
    <s v="Non"/>
    <s v="Oui"/>
    <s v="Oui"/>
    <x v="3"/>
    <x v="0"/>
  </r>
  <r>
    <n v="650"/>
    <n v="250"/>
    <s v=""/>
    <n v="750"/>
    <s v=""/>
    <s v=""/>
    <s v=""/>
    <s v=""/>
    <s v=""/>
    <s v=""/>
    <s v=""/>
    <s v=""/>
    <s v=""/>
    <s v="Je ne sais pas, je ne souhaite pas répondre"/>
    <s v=""/>
    <s v=""/>
    <s v=""/>
    <s v=""/>
    <s v=""/>
    <s v=""/>
    <s v=""/>
    <s v=""/>
    <s v=""/>
    <s v=""/>
    <s v=""/>
    <s v=""/>
    <s v=""/>
    <s v=""/>
    <s v=""/>
    <s v=""/>
    <s v=""/>
    <s v=""/>
    <s v=""/>
    <s v=""/>
    <s v=""/>
    <s v=""/>
    <s v=""/>
    <s v=""/>
    <s v="Je ne sais pas, je ne souhaite pas répondre"/>
    <s v="Je ne sais pas, je ne souhaite pas répondre"/>
    <s v="Oui"/>
    <x v="3"/>
    <x v="0"/>
  </r>
  <r>
    <n v="0"/>
    <s v=""/>
    <n v="384.230712890625"/>
    <s v=""/>
    <s v=""/>
    <s v=""/>
    <s v=""/>
    <s v=""/>
    <s v=""/>
    <s v=""/>
    <s v=""/>
    <s v=""/>
    <s v=""/>
    <s v="Je ne sais pas, je ne souhaite pas répondre"/>
    <s v=""/>
    <s v=""/>
    <s v=""/>
    <s v=""/>
    <s v=""/>
    <s v=""/>
    <s v=""/>
    <s v=""/>
    <s v=""/>
    <s v=""/>
    <s v=""/>
    <s v=""/>
    <s v=""/>
    <s v=""/>
    <s v=""/>
    <s v=""/>
    <s v=""/>
    <s v=""/>
    <s v=""/>
    <s v=""/>
    <s v=""/>
    <s v=""/>
    <s v=""/>
    <s v=""/>
    <s v="Je ne sais pas, je ne souhaite pas répondre"/>
    <s v="Je ne sais pas, je ne souhaite pas répondre"/>
    <s v="Oui"/>
    <x v="3"/>
    <x v="0"/>
  </r>
  <r>
    <s v=""/>
    <s v=""/>
    <s v=""/>
    <s v=""/>
    <s v=""/>
    <s v=""/>
    <s v=""/>
    <s v=""/>
    <s v=""/>
    <s v=""/>
    <s v=""/>
    <s v=""/>
    <s v=""/>
    <s v=""/>
    <s v=""/>
    <s v=""/>
    <s v=""/>
    <s v=""/>
    <s v=""/>
    <s v=""/>
    <s v=""/>
    <s v=""/>
    <s v=""/>
    <s v=""/>
    <s v=""/>
    <s v=""/>
    <s v=""/>
    <s v=""/>
    <s v=""/>
    <s v=""/>
    <s v=""/>
    <s v=""/>
    <s v=""/>
    <s v=""/>
    <s v=""/>
    <s v=""/>
    <s v=""/>
    <s v=""/>
    <s v=""/>
    <s v=""/>
    <s v=""/>
    <x v="2"/>
    <x v="1"/>
  </r>
  <r>
    <n v="350"/>
    <s v=""/>
    <n v="350"/>
    <s v=""/>
    <s v=""/>
    <s v=""/>
    <s v=""/>
    <s v=""/>
    <s v=""/>
    <s v=""/>
    <s v=""/>
    <s v=""/>
    <s v=""/>
    <s v="Je ne sais pas, je ne souhaite pas répondre"/>
    <s v=""/>
    <s v=""/>
    <s v=""/>
    <s v=""/>
    <s v=""/>
    <s v=""/>
    <s v=""/>
    <s v=""/>
    <s v=""/>
    <s v=""/>
    <s v=""/>
    <s v=""/>
    <s v=""/>
    <s v=""/>
    <s v=""/>
    <s v=""/>
    <s v=""/>
    <s v=""/>
    <s v=""/>
    <s v=""/>
    <s v=""/>
    <s v=""/>
    <s v=""/>
    <s v=""/>
    <s v="Je ne sais pas, je ne souhaite pas répondre"/>
    <s v="Je ne sais pas, je ne souhaite pas répondre"/>
    <s v="Oui"/>
    <x v="3"/>
    <x v="0"/>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r>
    <s v=""/>
    <s v=""/>
    <s v=""/>
    <s v=""/>
    <s v=""/>
    <s v=""/>
    <s v=""/>
    <s v=""/>
    <s v=""/>
    <s v=""/>
    <s v=""/>
    <s v=""/>
    <s v=""/>
    <s v=""/>
    <s v=""/>
    <s v=""/>
    <s v=""/>
    <s v=""/>
    <s v=""/>
    <s v=""/>
    <s v=""/>
    <s v=""/>
    <s v=""/>
    <s v=""/>
    <s v=""/>
    <s v=""/>
    <s v=""/>
    <s v=""/>
    <s v=""/>
    <s v=""/>
    <s v=""/>
    <s v=""/>
    <s v=""/>
    <s v=""/>
    <s v=""/>
    <s v=""/>
    <s v=""/>
    <s v=""/>
    <s v=""/>
    <s v=""/>
    <s v=""/>
    <x v="2"/>
    <x v="1"/>
  </r>
</pivotCacheRecords>
</file>

<file path=xl/pivotCache/pivotCacheRecords33.xml><?xml version="1.0" encoding="utf-8"?>
<pivotCacheRecords xmlns="http://schemas.openxmlformats.org/spreadsheetml/2006/main" xmlns:r="http://schemas.openxmlformats.org/officeDocument/2006/relationships" count="106">
  <r>
    <x v="0"/>
    <s v="Oui"/>
    <s v="Oui"/>
    <s v="Oui"/>
    <s v="Nord-Ouest"/>
    <s v="Meme"/>
    <x v="0"/>
    <x v="0"/>
  </r>
  <r>
    <x v="0"/>
    <s v="Oui"/>
    <s v="Non"/>
    <s v="Oui"/>
    <s v="Nord-Ouest"/>
    <s v="Meme"/>
    <x v="0"/>
    <x v="0"/>
  </r>
  <r>
    <x v="1"/>
    <s v="Oui"/>
    <s v="Oui"/>
    <s v="Oui"/>
    <s v="Artibonite"/>
    <s v="Meme"/>
    <x v="1"/>
    <x v="0"/>
  </r>
  <r>
    <x v="1"/>
    <s v="Non"/>
    <s v="Oui"/>
    <s v="Oui"/>
    <s v="Artibonite"/>
    <s v="Meme"/>
    <x v="1"/>
    <x v="0"/>
  </r>
  <r>
    <x v="1"/>
    <s v=""/>
    <s v=""/>
    <s v=""/>
    <s v=""/>
    <s v=""/>
    <x v="2"/>
    <x v="1"/>
  </r>
  <r>
    <x v="1"/>
    <s v=""/>
    <s v=""/>
    <s v=""/>
    <s v=""/>
    <s v=""/>
    <x v="2"/>
    <x v="1"/>
  </r>
  <r>
    <x v="1"/>
    <s v=""/>
    <s v=""/>
    <s v=""/>
    <s v=""/>
    <s v=""/>
    <x v="2"/>
    <x v="1"/>
  </r>
  <r>
    <x v="1"/>
    <s v="Oui"/>
    <s v="Non"/>
    <s v="Oui"/>
    <s v="Artibonite"/>
    <s v="Meme"/>
    <x v="3"/>
    <x v="0"/>
  </r>
  <r>
    <x v="1"/>
    <s v="Non"/>
    <s v="Non"/>
    <s v="Oui"/>
    <s v="Artibonite"/>
    <s v="Meme"/>
    <x v="3"/>
    <x v="0"/>
  </r>
  <r>
    <x v="1"/>
    <s v=""/>
    <s v=""/>
    <s v=""/>
    <s v=""/>
    <s v=""/>
    <x v="2"/>
    <x v="1"/>
  </r>
  <r>
    <x v="1"/>
    <s v=""/>
    <s v=""/>
    <s v=""/>
    <s v=""/>
    <s v=""/>
    <x v="2"/>
    <x v="1"/>
  </r>
  <r>
    <x v="1"/>
    <s v=""/>
    <s v=""/>
    <s v=""/>
    <s v=""/>
    <s v=""/>
    <x v="2"/>
    <x v="1"/>
  </r>
  <r>
    <x v="1"/>
    <s v=""/>
    <s v=""/>
    <s v=""/>
    <s v=""/>
    <s v=""/>
    <x v="2"/>
    <x v="1"/>
  </r>
  <r>
    <x v="1"/>
    <s v=""/>
    <s v=""/>
    <s v=""/>
    <s v=""/>
    <s v=""/>
    <x v="2"/>
    <x v="1"/>
  </r>
  <r>
    <x v="1"/>
    <s v=""/>
    <s v=""/>
    <s v=""/>
    <s v=""/>
    <s v=""/>
    <x v="2"/>
    <x v="1"/>
  </r>
  <r>
    <x v="1"/>
    <s v=""/>
    <s v=""/>
    <s v=""/>
    <s v=""/>
    <s v=""/>
    <x v="2"/>
    <x v="1"/>
  </r>
  <r>
    <x v="1"/>
    <s v="Oui"/>
    <s v="Non"/>
    <s v="Oui"/>
    <s v="Ouest"/>
    <s v="Différent"/>
    <x v="4"/>
    <x v="0"/>
  </r>
  <r>
    <x v="1"/>
    <s v="Oui"/>
    <s v="Oui"/>
    <s v="Oui"/>
    <s v="Ouest"/>
    <s v="Différent"/>
    <x v="5"/>
    <x v="0"/>
  </r>
  <r>
    <x v="1"/>
    <s v=""/>
    <s v=""/>
    <s v=""/>
    <s v=""/>
    <s v=""/>
    <x v="2"/>
    <x v="1"/>
  </r>
  <r>
    <x v="1"/>
    <s v="Oui"/>
    <s v="Non"/>
    <s v="Oui"/>
    <s v="Ouest"/>
    <s v="Différent"/>
    <x v="5"/>
    <x v="0"/>
  </r>
  <r>
    <x v="1"/>
    <s v="Non"/>
    <s v="Non"/>
    <s v="Oui"/>
    <s v="Artibonite"/>
    <s v="Meme"/>
    <x v="3"/>
    <x v="0"/>
  </r>
  <r>
    <x v="1"/>
    <s v=""/>
    <s v=""/>
    <s v=""/>
    <s v=""/>
    <s v=""/>
    <x v="2"/>
    <x v="1"/>
  </r>
  <r>
    <x v="1"/>
    <s v=""/>
    <s v=""/>
    <s v=""/>
    <s v=""/>
    <s v=""/>
    <x v="2"/>
    <x v="1"/>
  </r>
  <r>
    <x v="2"/>
    <s v=""/>
    <s v=""/>
    <s v=""/>
    <s v=""/>
    <s v=""/>
    <x v="2"/>
    <x v="1"/>
  </r>
  <r>
    <x v="2"/>
    <s v=""/>
    <s v=""/>
    <s v=""/>
    <s v=""/>
    <s v=""/>
    <x v="2"/>
    <x v="1"/>
  </r>
  <r>
    <x v="2"/>
    <s v=""/>
    <s v=""/>
    <s v=""/>
    <s v=""/>
    <s v=""/>
    <x v="2"/>
    <x v="1"/>
  </r>
  <r>
    <x v="2"/>
    <s v=""/>
    <s v=""/>
    <s v=""/>
    <s v=""/>
    <s v=""/>
    <x v="2"/>
    <x v="1"/>
  </r>
  <r>
    <x v="2"/>
    <s v=""/>
    <s v=""/>
    <s v=""/>
    <s v=""/>
    <s v=""/>
    <x v="2"/>
    <x v="1"/>
  </r>
  <r>
    <x v="2"/>
    <s v=""/>
    <s v=""/>
    <s v=""/>
    <s v=""/>
    <s v=""/>
    <x v="2"/>
    <x v="1"/>
  </r>
  <r>
    <x v="2"/>
    <s v="Non"/>
    <s v="Non"/>
    <s v="Non"/>
    <s v=""/>
    <s v="Différent"/>
    <x v="2"/>
    <x v="0"/>
  </r>
  <r>
    <x v="2"/>
    <s v="Non"/>
    <s v="Oui"/>
    <s v="Oui"/>
    <s v="Ouest"/>
    <s v="Différent"/>
    <x v="5"/>
    <x v="0"/>
  </r>
  <r>
    <x v="2"/>
    <s v="Non"/>
    <s v="Non"/>
    <s v="Oui"/>
    <s v="Ouest"/>
    <s v="Différent"/>
    <x v="5"/>
    <x v="0"/>
  </r>
  <r>
    <x v="2"/>
    <s v="Non"/>
    <s v="Non"/>
    <s v="Oui"/>
    <s v="Sud-Est"/>
    <s v="Meme"/>
    <x v="6"/>
    <x v="2"/>
  </r>
  <r>
    <x v="2"/>
    <s v=""/>
    <s v=""/>
    <s v=""/>
    <s v=""/>
    <s v=""/>
    <x v="2"/>
    <x v="1"/>
  </r>
  <r>
    <x v="2"/>
    <s v=""/>
    <s v=""/>
    <s v=""/>
    <s v=""/>
    <s v=""/>
    <x v="2"/>
    <x v="1"/>
  </r>
  <r>
    <x v="2"/>
    <s v=""/>
    <s v=""/>
    <s v=""/>
    <s v=""/>
    <s v=""/>
    <x v="2"/>
    <x v="1"/>
  </r>
  <r>
    <x v="2"/>
    <s v="Oui"/>
    <s v="Non"/>
    <s v="Oui"/>
    <s v="Sud-Est"/>
    <s v="Meme"/>
    <x v="6"/>
    <x v="2"/>
  </r>
  <r>
    <x v="2"/>
    <s v="Non"/>
    <s v="Non"/>
    <s v="Oui"/>
    <s v="Sud-Est"/>
    <s v="Meme"/>
    <x v="6"/>
    <x v="2"/>
  </r>
  <r>
    <x v="2"/>
    <s v="Oui"/>
    <s v="Je ne sais pas, je ne souhaite pas répondre"/>
    <s v="Oui"/>
    <s v="Sud-Est"/>
    <s v="Meme"/>
    <x v="6"/>
    <x v="2"/>
  </r>
  <r>
    <x v="2"/>
    <s v="Non"/>
    <s v="Non"/>
    <s v="Oui"/>
    <s v="Sud-Est"/>
    <s v="Meme"/>
    <x v="6"/>
    <x v="2"/>
  </r>
  <r>
    <x v="2"/>
    <s v="Oui"/>
    <s v="Non"/>
    <s v="Oui"/>
    <s v="Ouest"/>
    <s v="Différent"/>
    <x v="5"/>
    <x v="0"/>
  </r>
  <r>
    <x v="2"/>
    <s v=""/>
    <s v=""/>
    <s v=""/>
    <s v=""/>
    <s v=""/>
    <x v="2"/>
    <x v="1"/>
  </r>
  <r>
    <x v="2"/>
    <s v=""/>
    <s v=""/>
    <s v=""/>
    <s v=""/>
    <s v=""/>
    <x v="2"/>
    <x v="1"/>
  </r>
  <r>
    <x v="2"/>
    <s v=""/>
    <s v=""/>
    <s v=""/>
    <s v=""/>
    <s v=""/>
    <x v="2"/>
    <x v="1"/>
  </r>
  <r>
    <x v="2"/>
    <s v=""/>
    <s v=""/>
    <s v=""/>
    <s v=""/>
    <s v=""/>
    <x v="2"/>
    <x v="1"/>
  </r>
  <r>
    <x v="2"/>
    <s v=""/>
    <s v=""/>
    <s v=""/>
    <s v=""/>
    <s v=""/>
    <x v="2"/>
    <x v="1"/>
  </r>
  <r>
    <x v="2"/>
    <s v="Non"/>
    <s v="Non"/>
    <s v="Oui"/>
    <s v="Sud-Est"/>
    <s v="Meme"/>
    <x v="6"/>
    <x v="2"/>
  </r>
  <r>
    <x v="2"/>
    <s v=""/>
    <s v=""/>
    <s v=""/>
    <s v=""/>
    <s v=""/>
    <x v="2"/>
    <x v="1"/>
  </r>
  <r>
    <x v="2"/>
    <s v=""/>
    <s v=""/>
    <s v=""/>
    <s v=""/>
    <s v=""/>
    <x v="2"/>
    <x v="1"/>
  </r>
  <r>
    <x v="2"/>
    <s v=""/>
    <s v=""/>
    <s v=""/>
    <s v=""/>
    <s v=""/>
    <x v="2"/>
    <x v="1"/>
  </r>
  <r>
    <x v="2"/>
    <s v=""/>
    <s v=""/>
    <s v=""/>
    <s v=""/>
    <s v=""/>
    <x v="2"/>
    <x v="1"/>
  </r>
  <r>
    <x v="2"/>
    <s v=""/>
    <s v=""/>
    <s v=""/>
    <s v=""/>
    <s v=""/>
    <x v="2"/>
    <x v="1"/>
  </r>
  <r>
    <x v="2"/>
    <s v=""/>
    <s v=""/>
    <s v=""/>
    <s v=""/>
    <s v=""/>
    <x v="2"/>
    <x v="1"/>
  </r>
  <r>
    <x v="2"/>
    <s v="Oui"/>
    <s v="Non"/>
    <s v="Oui"/>
    <s v="Sud-Est"/>
    <s v="Meme"/>
    <x v="7"/>
    <x v="0"/>
  </r>
  <r>
    <x v="2"/>
    <s v=""/>
    <s v=""/>
    <s v=""/>
    <s v=""/>
    <s v=""/>
    <x v="2"/>
    <x v="1"/>
  </r>
  <r>
    <x v="2"/>
    <s v=""/>
    <s v=""/>
    <s v=""/>
    <s v=""/>
    <s v=""/>
    <x v="2"/>
    <x v="1"/>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3"/>
    <s v="Oui"/>
    <s v="Oui"/>
    <s v="Oui"/>
    <s v="Ouest"/>
    <s v="Meme"/>
    <x v="4"/>
    <x v="2"/>
  </r>
  <r>
    <x v="3"/>
    <s v="Non"/>
    <s v="Oui"/>
    <s v="Oui"/>
    <s v="Ouest"/>
    <s v="Meme"/>
    <x v="4"/>
    <x v="2"/>
  </r>
  <r>
    <x v="3"/>
    <s v="Non"/>
    <s v="Oui"/>
    <s v="Oui"/>
    <s v="Ouest"/>
    <s v="Meme"/>
    <x v="4"/>
    <x v="2"/>
  </r>
  <r>
    <x v="3"/>
    <s v="Non"/>
    <s v="Oui"/>
    <s v="Oui"/>
    <s v="Ouest"/>
    <s v="Meme"/>
    <x v="4"/>
    <x v="2"/>
  </r>
  <r>
    <x v="4"/>
    <s v="Oui"/>
    <s v="Non"/>
    <s v="Oui"/>
    <s v="Nord"/>
    <s v="Meme"/>
    <x v="8"/>
    <x v="2"/>
  </r>
  <r>
    <x v="4"/>
    <s v=""/>
    <s v=""/>
    <s v=""/>
    <s v=""/>
    <s v=""/>
    <x v="2"/>
    <x v="1"/>
  </r>
  <r>
    <x v="4"/>
    <s v="Non"/>
    <s v="Non"/>
    <s v="Oui"/>
    <s v="Nord"/>
    <s v="Meme"/>
    <x v="8"/>
    <x v="2"/>
  </r>
  <r>
    <x v="4"/>
    <s v=""/>
    <s v=""/>
    <s v=""/>
    <s v=""/>
    <s v=""/>
    <x v="2"/>
    <x v="1"/>
  </r>
  <r>
    <x v="4"/>
    <s v=""/>
    <s v=""/>
    <s v=""/>
    <s v=""/>
    <s v=""/>
    <x v="2"/>
    <x v="1"/>
  </r>
  <r>
    <x v="4"/>
    <s v="Non"/>
    <s v="Non"/>
    <s v="Oui"/>
    <s v="Nord"/>
    <s v="Meme"/>
    <x v="8"/>
    <x v="0"/>
  </r>
  <r>
    <x v="4"/>
    <s v="Non"/>
    <s v="Non"/>
    <s v="Oui"/>
    <s v="Nord"/>
    <s v="Meme"/>
    <x v="9"/>
    <x v="2"/>
  </r>
  <r>
    <x v="4"/>
    <s v="Non"/>
    <s v="Non"/>
    <s v="Oui"/>
    <s v="Nord"/>
    <s v="Meme"/>
    <x v="8"/>
    <x v="0"/>
  </r>
  <r>
    <x v="4"/>
    <s v="Oui"/>
    <s v="Non"/>
    <s v="Oui"/>
    <s v="Nord"/>
    <s v="Meme"/>
    <x v="8"/>
    <x v="0"/>
  </r>
  <r>
    <x v="4"/>
    <s v=""/>
    <s v=""/>
    <s v=""/>
    <s v=""/>
    <s v=""/>
    <x v="2"/>
    <x v="1"/>
  </r>
  <r>
    <x v="4"/>
    <s v=""/>
    <s v=""/>
    <s v=""/>
    <s v=""/>
    <s v=""/>
    <x v="2"/>
    <x v="1"/>
  </r>
  <r>
    <x v="4"/>
    <s v=""/>
    <s v=""/>
    <s v=""/>
    <s v=""/>
    <s v=""/>
    <x v="2"/>
    <x v="1"/>
  </r>
  <r>
    <x v="4"/>
    <s v=""/>
    <s v=""/>
    <s v=""/>
    <s v=""/>
    <s v=""/>
    <x v="2"/>
    <x v="1"/>
  </r>
  <r>
    <x v="3"/>
    <s v="Oui"/>
    <s v="Oui"/>
    <s v="Oui"/>
    <s v="Ouest"/>
    <s v="Meme"/>
    <x v="5"/>
    <x v="2"/>
  </r>
  <r>
    <x v="3"/>
    <s v="Non"/>
    <s v="Oui"/>
    <s v="Oui"/>
    <s v="Ouest"/>
    <s v="Meme"/>
    <x v="5"/>
    <x v="2"/>
  </r>
  <r>
    <x v="3"/>
    <s v="Je ne sais pas, je ne souhaite pas répondre"/>
    <s v="Je ne sais pas, je ne souhaite pas répondre"/>
    <s v="Oui"/>
    <s v="Ouest"/>
    <s v="Meme"/>
    <x v="5"/>
    <x v="2"/>
  </r>
  <r>
    <x v="3"/>
    <s v="Je ne sais pas, je ne souhaite pas répondre"/>
    <s v="Je ne sais pas, je ne souhaite pas répondre"/>
    <s v="Oui"/>
    <s v="Ouest"/>
    <s v="Meme"/>
    <x v="5"/>
    <x v="2"/>
  </r>
  <r>
    <x v="3"/>
    <s v=""/>
    <s v=""/>
    <s v=""/>
    <s v=""/>
    <s v=""/>
    <x v="2"/>
    <x v="1"/>
  </r>
  <r>
    <x v="3"/>
    <s v="Je ne sais pas, je ne souhaite pas répondre"/>
    <s v="Je ne sais pas, je ne souhaite pas répondre"/>
    <s v="Oui"/>
    <s v="Ouest"/>
    <s v="Meme"/>
    <x v="5"/>
    <x v="2"/>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3"/>
    <s v=""/>
    <s v=""/>
    <s v=""/>
    <s v=""/>
    <s v=""/>
    <x v="2"/>
    <x v="1"/>
  </r>
  <r>
    <x v="4"/>
    <s v=""/>
    <s v=""/>
    <s v=""/>
    <s v=""/>
    <s v=""/>
    <x v="2"/>
    <x v="1"/>
  </r>
  <r>
    <x v="4"/>
    <s v=""/>
    <s v=""/>
    <s v=""/>
    <s v=""/>
    <s v=""/>
    <x v="2"/>
    <x v="1"/>
  </r>
  <r>
    <x v="4"/>
    <s v=""/>
    <s v=""/>
    <s v=""/>
    <s v=""/>
    <s v=""/>
    <x v="2"/>
    <x v="1"/>
  </r>
  <r>
    <x v="4"/>
    <s v=""/>
    <s v=""/>
    <s v=""/>
    <s v=""/>
    <s v=""/>
    <x v="2"/>
    <x v="1"/>
  </r>
  <r>
    <x v="4"/>
    <s v=""/>
    <s v=""/>
    <s v=""/>
    <s v=""/>
    <s v=""/>
    <x v="2"/>
    <x v="1"/>
  </r>
</pivotCacheRecords>
</file>

<file path=xl/pivotCache/pivotCacheRecords34.xml><?xml version="1.0" encoding="utf-8"?>
<pivotCacheRecords xmlns="http://schemas.openxmlformats.org/spreadsheetml/2006/main" xmlns:r="http://schemas.openxmlformats.org/officeDocument/2006/relationships" count="106">
  <r>
    <n v="350"/>
    <n v="225"/>
    <n v="350"/>
    <n v="700"/>
    <s v=""/>
    <s v="Oui"/>
    <n v="1100"/>
    <s v=""/>
    <s v=""/>
    <s v=""/>
    <s v=""/>
    <s v=""/>
    <s v=""/>
    <s v="Oui"/>
    <s v="Pas encore eu le temps de réapprovisinner Article trop cher Produit épuisé car beaucoup de personnes ont acheté"/>
    <n v="0"/>
    <n v="0"/>
    <n v="0"/>
    <n v="0"/>
    <n v="1"/>
    <n v="0"/>
    <n v="1"/>
    <n v="0"/>
    <n v="0"/>
    <n v="0"/>
    <n v="1"/>
    <n v="0"/>
    <n v="0"/>
    <n v="0"/>
    <s v="Riz Farine de blé blanche Sucre Huile végétale"/>
    <n v="1"/>
    <n v="1"/>
    <n v="0"/>
    <n v="1"/>
    <n v="0"/>
    <n v="0"/>
    <n v="1"/>
    <n v="0"/>
    <s v="Nord-Ouest"/>
    <x v="0"/>
  </r>
  <r>
    <n v="350"/>
    <n v="225"/>
    <n v="350"/>
    <n v="700"/>
    <s v=""/>
    <s v="Non"/>
    <s v=""/>
    <s v=""/>
    <s v="Bouteille type Barbancourt (750 ml)"/>
    <s v="bouteille_barbancourt"/>
    <s v="gro boutèy Banbankou (750 mL)"/>
    <n v="291.66650390625"/>
    <n v="225"/>
    <s v="Oui"/>
    <s v="Problèmes liés au transport ou au carburant Article trop cher"/>
    <n v="0"/>
    <n v="1"/>
    <n v="0"/>
    <n v="0"/>
    <n v="1"/>
    <n v="0"/>
    <n v="0"/>
    <n v="0"/>
    <n v="0"/>
    <n v="0"/>
    <n v="0"/>
    <n v="0"/>
    <n v="0"/>
    <n v="0"/>
    <s v="Farine de blé blanche Riz Huile végétale Sucre"/>
    <n v="1"/>
    <n v="1"/>
    <n v="0"/>
    <n v="1"/>
    <n v="0"/>
    <n v="0"/>
    <n v="1"/>
    <n v="0"/>
    <s v="Nord-Ouest"/>
    <x v="0"/>
  </r>
  <r>
    <n v="400"/>
    <n v="360"/>
    <n v="360"/>
    <n v="600"/>
    <n v="600"/>
    <s v="Oui"/>
    <n v="1200"/>
    <s v=""/>
    <s v=""/>
    <s v=""/>
    <s v=""/>
    <s v=""/>
    <s v=""/>
    <s v="Non"/>
    <s v=""/>
    <s v=""/>
    <s v=""/>
    <s v=""/>
    <s v=""/>
    <s v=""/>
    <s v=""/>
    <s v=""/>
    <s v=""/>
    <s v=""/>
    <s v=""/>
    <s v=""/>
    <s v=""/>
    <s v=""/>
    <s v=""/>
    <s v=""/>
    <s v=""/>
    <s v=""/>
    <s v=""/>
    <s v=""/>
    <s v=""/>
    <s v=""/>
    <s v=""/>
    <s v=""/>
    <s v="Artibonite"/>
    <x v="0"/>
  </r>
  <r>
    <n v="350"/>
    <n v="250"/>
    <n v="350"/>
    <n v="600"/>
    <s v=""/>
    <s v="Oui"/>
    <n v="1000"/>
    <s v=""/>
    <s v=""/>
    <s v=""/>
    <s v=""/>
    <s v=""/>
    <s v=""/>
    <s v="Non"/>
    <s v=""/>
    <s v=""/>
    <s v=""/>
    <s v=""/>
    <s v=""/>
    <s v=""/>
    <s v=""/>
    <s v=""/>
    <s v=""/>
    <s v=""/>
    <s v=""/>
    <s v=""/>
    <s v=""/>
    <s v=""/>
    <s v=""/>
    <s v=""/>
    <s v=""/>
    <s v=""/>
    <s v=""/>
    <s v=""/>
    <s v=""/>
    <s v=""/>
    <s v=""/>
    <s v=""/>
    <s v="Artibonite"/>
    <x v="1"/>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Artibonite"/>
    <x v="2"/>
  </r>
  <r>
    <n v="325"/>
    <n v="200"/>
    <n v="375"/>
    <n v="600"/>
    <s v=""/>
    <s v="Oui"/>
    <n v="1050"/>
    <s v=""/>
    <s v=""/>
    <s v=""/>
    <s v=""/>
    <s v=""/>
    <s v=""/>
    <s v="Oui"/>
    <s v="Changement du taux de change de la Gourde Problèmes liés au transport ou au carburant"/>
    <n v="1"/>
    <n v="1"/>
    <n v="0"/>
    <n v="0"/>
    <n v="0"/>
    <n v="0"/>
    <n v="0"/>
    <n v="0"/>
    <n v="0"/>
    <n v="0"/>
    <n v="0"/>
    <n v="0"/>
    <n v="0"/>
    <n v="0"/>
    <s v="Farine de blé blanche Riz Sucre Huile végétale"/>
    <n v="1"/>
    <n v="1"/>
    <n v="0"/>
    <n v="1"/>
    <n v="0"/>
    <n v="0"/>
    <n v="1"/>
    <n v="0"/>
    <s v="Artibonite"/>
    <x v="0"/>
  </r>
  <r>
    <n v="250"/>
    <n v="225"/>
    <n v="350"/>
    <n v="550"/>
    <s v=""/>
    <s v="Oui"/>
    <n v="1000"/>
    <s v=""/>
    <s v=""/>
    <s v=""/>
    <s v=""/>
    <s v=""/>
    <s v=""/>
    <s v="Oui"/>
    <s v="Changement du taux de change de la Gourde Problèmes liés au transport ou au carburant Article trop cher"/>
    <n v="1"/>
    <n v="1"/>
    <n v="0"/>
    <n v="0"/>
    <n v="1"/>
    <n v="0"/>
    <n v="0"/>
    <n v="0"/>
    <n v="0"/>
    <n v="0"/>
    <n v="0"/>
    <n v="0"/>
    <n v="0"/>
    <n v="0"/>
    <s v="Riz Farine de blé blanche Huile végétale Haricot noir Sucre"/>
    <n v="1"/>
    <n v="1"/>
    <n v="0"/>
    <n v="1"/>
    <n v="1"/>
    <n v="0"/>
    <n v="1"/>
    <n v="0"/>
    <s v="Artibonite"/>
    <x v="1"/>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Artibonite"/>
    <x v="2"/>
  </r>
  <r>
    <n v="250"/>
    <n v="200"/>
    <n v="400"/>
    <n v="350"/>
    <s v=""/>
    <s v="Oui"/>
    <n v="1000"/>
    <s v=""/>
    <s v=""/>
    <s v=""/>
    <s v=""/>
    <s v=""/>
    <s v=""/>
    <s v="Oui"/>
    <s v="Pas assez d'argent"/>
    <n v="0"/>
    <n v="0"/>
    <n v="0"/>
    <n v="0"/>
    <n v="0"/>
    <n v="1"/>
    <n v="0"/>
    <n v="0"/>
    <n v="0"/>
    <n v="0"/>
    <n v="0"/>
    <n v="0"/>
    <n v="0"/>
    <n v="0"/>
    <s v="Farine de blé blanche Huile végétale"/>
    <n v="1"/>
    <n v="0"/>
    <n v="0"/>
    <n v="0"/>
    <n v="0"/>
    <n v="0"/>
    <n v="1"/>
    <n v="0"/>
    <s v="Artibonite"/>
    <x v="0"/>
  </r>
  <r>
    <n v="350"/>
    <n v="200"/>
    <n v="400"/>
    <n v="500"/>
    <s v=""/>
    <s v="Oui"/>
    <n v="1000"/>
    <s v=""/>
    <s v=""/>
    <s v=""/>
    <s v=""/>
    <s v=""/>
    <s v=""/>
    <s v="Oui"/>
    <s v="Article indisponible chez les fournisseurs"/>
    <n v="0"/>
    <n v="0"/>
    <n v="0"/>
    <n v="0"/>
    <n v="0"/>
    <n v="0"/>
    <n v="0"/>
    <n v="1"/>
    <n v="0"/>
    <n v="0"/>
    <n v="0"/>
    <n v="0"/>
    <n v="0"/>
    <n v="0"/>
    <s v="Farine de blé blanche Riz Maïs (moulu)"/>
    <n v="1"/>
    <n v="1"/>
    <n v="1"/>
    <n v="0"/>
    <n v="0"/>
    <n v="0"/>
    <n v="0"/>
    <n v="0"/>
    <s v="Artibonite"/>
    <x v="0"/>
  </r>
  <r>
    <s v=""/>
    <s v=""/>
    <s v=""/>
    <s v=""/>
    <s v=""/>
    <s v=""/>
    <s v=""/>
    <s v=""/>
    <s v=""/>
    <s v=""/>
    <s v=""/>
    <s v=""/>
    <s v=""/>
    <s v=""/>
    <s v=""/>
    <s v=""/>
    <s v=""/>
    <s v=""/>
    <s v=""/>
    <s v=""/>
    <s v=""/>
    <s v=""/>
    <s v=""/>
    <s v=""/>
    <s v=""/>
    <s v=""/>
    <s v=""/>
    <s v=""/>
    <s v=""/>
    <s v=""/>
    <s v=""/>
    <s v=""/>
    <s v=""/>
    <s v=""/>
    <s v=""/>
    <s v=""/>
    <s v=""/>
    <s v=""/>
    <s v="Artibonite"/>
    <x v="2"/>
  </r>
  <r>
    <n v="350"/>
    <n v="200"/>
    <n v="400"/>
    <n v="500"/>
    <s v=""/>
    <s v="Oui"/>
    <n v="1000"/>
    <s v=""/>
    <s v=""/>
    <s v=""/>
    <s v=""/>
    <s v=""/>
    <s v=""/>
    <s v="Oui"/>
    <s v="Article trop cher"/>
    <n v="0"/>
    <n v="0"/>
    <n v="0"/>
    <n v="0"/>
    <n v="1"/>
    <n v="0"/>
    <n v="0"/>
    <n v="0"/>
    <n v="0"/>
    <n v="0"/>
    <n v="0"/>
    <n v="0"/>
    <n v="0"/>
    <n v="0"/>
    <s v="Riz"/>
    <n v="0"/>
    <n v="1"/>
    <n v="0"/>
    <n v="0"/>
    <n v="0"/>
    <n v="0"/>
    <n v="0"/>
    <n v="0"/>
    <s v="Artibonite"/>
    <x v="0"/>
  </r>
  <r>
    <n v="250"/>
    <n v="200"/>
    <n v="400"/>
    <n v="500"/>
    <s v=""/>
    <s v="Oui"/>
    <n v="450"/>
    <s v=""/>
    <s v=""/>
    <s v=""/>
    <s v=""/>
    <s v=""/>
    <s v=""/>
    <s v="Oui"/>
    <s v="Changement du taux de change de la Gourde"/>
    <n v="1"/>
    <n v="0"/>
    <n v="0"/>
    <n v="0"/>
    <n v="0"/>
    <n v="0"/>
    <n v="0"/>
    <n v="0"/>
    <n v="0"/>
    <n v="0"/>
    <n v="0"/>
    <n v="0"/>
    <n v="0"/>
    <n v="0"/>
    <s v="Riz"/>
    <n v="0"/>
    <n v="1"/>
    <n v="0"/>
    <n v="0"/>
    <n v="0"/>
    <n v="0"/>
    <n v="0"/>
    <n v="0"/>
    <s v="Artibonite"/>
    <x v="1"/>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Artibonite"/>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n v="450"/>
    <n v="350"/>
    <n v="350"/>
    <n v="700"/>
    <s v=""/>
    <s v="Oui"/>
    <n v="1000"/>
    <s v=""/>
    <s v=""/>
    <s v=""/>
    <s v=""/>
    <s v=""/>
    <s v=""/>
    <s v="Non"/>
    <s v=""/>
    <s v=""/>
    <s v=""/>
    <s v=""/>
    <s v=""/>
    <s v=""/>
    <s v=""/>
    <s v=""/>
    <s v=""/>
    <s v=""/>
    <s v=""/>
    <s v=""/>
    <s v=""/>
    <s v=""/>
    <s v=""/>
    <s v=""/>
    <s v=""/>
    <s v=""/>
    <s v=""/>
    <s v=""/>
    <s v=""/>
    <s v=""/>
    <s v=""/>
    <s v=""/>
    <s v="Sud-Est"/>
    <x v="1"/>
  </r>
  <r>
    <n v="350"/>
    <n v="350"/>
    <n v="450"/>
    <n v="700"/>
    <s v=""/>
    <s v="Oui"/>
    <n v="1000"/>
    <s v=""/>
    <s v=""/>
    <s v=""/>
    <s v=""/>
    <s v=""/>
    <s v=""/>
    <s v="Oui"/>
    <s v="Pas encore eu le temps de réapprovisinner"/>
    <n v="0"/>
    <n v="0"/>
    <n v="0"/>
    <n v="0"/>
    <n v="0"/>
    <n v="0"/>
    <n v="1"/>
    <n v="0"/>
    <n v="0"/>
    <n v="0"/>
    <n v="0"/>
    <n v="0"/>
    <n v="0"/>
    <n v="0"/>
    <s v="Haricot noir Sucre"/>
    <n v="0"/>
    <n v="0"/>
    <n v="0"/>
    <n v="1"/>
    <n v="1"/>
    <n v="0"/>
    <n v="0"/>
    <n v="0"/>
    <s v="Sud-Est"/>
    <x v="1"/>
  </r>
  <r>
    <n v="450"/>
    <n v="350"/>
    <n v="450"/>
    <n v="650"/>
    <s v=""/>
    <s v="Oui"/>
    <n v="1000"/>
    <s v=""/>
    <s v=""/>
    <s v=""/>
    <s v=""/>
    <s v=""/>
    <s v=""/>
    <s v="Oui"/>
    <s v="Article indisponible chez les fournisseurs"/>
    <n v="0"/>
    <n v="0"/>
    <n v="0"/>
    <n v="0"/>
    <n v="0"/>
    <n v="0"/>
    <n v="0"/>
    <n v="1"/>
    <n v="0"/>
    <n v="0"/>
    <n v="0"/>
    <n v="0"/>
    <n v="0"/>
    <n v="0"/>
    <s v="Riz Maïs (moulu) Sucre Haricot noir Huile végétale"/>
    <n v="0"/>
    <n v="1"/>
    <n v="1"/>
    <n v="1"/>
    <n v="1"/>
    <n v="0"/>
    <n v="1"/>
    <n v="0"/>
    <s v="Sud-Est"/>
    <x v="1"/>
  </r>
  <r>
    <n v="400"/>
    <n v="350"/>
    <n v="450"/>
    <s v=""/>
    <s v=""/>
    <s v=""/>
    <s v=""/>
    <s v=""/>
    <s v=""/>
    <s v=""/>
    <s v=""/>
    <s v=""/>
    <s v=""/>
    <s v="Oui"/>
    <s v="Article trop cher Pas assez d'argent"/>
    <n v="0"/>
    <n v="0"/>
    <n v="0"/>
    <n v="0"/>
    <n v="1"/>
    <n v="1"/>
    <n v="0"/>
    <n v="0"/>
    <n v="0"/>
    <n v="0"/>
    <n v="0"/>
    <n v="0"/>
    <n v="0"/>
    <n v="0"/>
    <s v="Riz Maïs (moulu) Sucre"/>
    <n v="0"/>
    <n v="1"/>
    <n v="1"/>
    <n v="1"/>
    <n v="0"/>
    <n v="0"/>
    <n v="0"/>
    <n v="0"/>
    <s v="Sud-Est"/>
    <x v="1"/>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Oui"/>
    <n v="1500"/>
    <s v=""/>
    <s v=""/>
    <s v=""/>
    <s v=""/>
    <s v=""/>
    <s v=""/>
    <s v="Oui"/>
    <s v="A cause d’une catastrophe naturelle Article trop cher"/>
    <n v="0"/>
    <n v="0"/>
    <n v="1"/>
    <n v="0"/>
    <n v="1"/>
    <n v="0"/>
    <n v="0"/>
    <n v="0"/>
    <n v="0"/>
    <n v="0"/>
    <n v="0"/>
    <n v="0"/>
    <n v="0"/>
    <n v="0"/>
    <s v="Huile végétale Riz"/>
    <n v="0"/>
    <n v="1"/>
    <n v="0"/>
    <n v="0"/>
    <n v="0"/>
    <n v="0"/>
    <n v="1"/>
    <n v="0"/>
    <s v="Sud-Est"/>
    <x v="0"/>
  </r>
  <r>
    <s v=""/>
    <s v=""/>
    <s v=""/>
    <s v=""/>
    <s v=""/>
    <s v="Non"/>
    <s v=""/>
    <s v=""/>
    <s v="Bouteille type Barbancourt (750 ml)"/>
    <s v="bouteille_barbancourt"/>
    <s v="gro boutèy Banbankou (750 mL)"/>
    <n v="300"/>
    <n v="300"/>
    <s v="Oui"/>
    <s v="Pas assez d'argent"/>
    <n v="0"/>
    <n v="0"/>
    <n v="0"/>
    <n v="0"/>
    <n v="0"/>
    <n v="1"/>
    <n v="0"/>
    <n v="0"/>
    <n v="0"/>
    <n v="0"/>
    <n v="0"/>
    <n v="0"/>
    <n v="0"/>
    <n v="0"/>
    <s v="Riz Sucre"/>
    <n v="0"/>
    <n v="1"/>
    <n v="0"/>
    <n v="1"/>
    <n v="0"/>
    <n v="0"/>
    <n v="0"/>
    <n v="0"/>
    <s v="Sud-Est"/>
    <x v="1"/>
  </r>
  <r>
    <s v=""/>
    <s v=""/>
    <s v=""/>
    <n v="600"/>
    <n v="600"/>
    <s v=""/>
    <s v=""/>
    <s v=""/>
    <s v=""/>
    <s v=""/>
    <s v=""/>
    <s v=""/>
    <s v=""/>
    <s v="Non"/>
    <s v=""/>
    <s v=""/>
    <s v=""/>
    <s v=""/>
    <s v=""/>
    <s v=""/>
    <s v=""/>
    <s v=""/>
    <s v=""/>
    <s v=""/>
    <s v=""/>
    <s v=""/>
    <s v=""/>
    <s v=""/>
    <s v=""/>
    <s v=""/>
    <s v=""/>
    <s v=""/>
    <s v=""/>
    <s v=""/>
    <s v=""/>
    <s v=""/>
    <s v=""/>
    <s v=""/>
    <s v="Sud-Est"/>
    <x v="0"/>
  </r>
  <r>
    <n v="390"/>
    <s v=""/>
    <n v="390"/>
    <s v=""/>
    <s v=""/>
    <s v=""/>
    <s v=""/>
    <s v=""/>
    <s v=""/>
    <s v=""/>
    <s v=""/>
    <s v=""/>
    <s v=""/>
    <s v="Oui"/>
    <s v="Pas assez d'argent Article trop cher Problèmes liés au transport ou au carburant"/>
    <n v="0"/>
    <n v="1"/>
    <n v="0"/>
    <n v="0"/>
    <n v="1"/>
    <n v="1"/>
    <n v="0"/>
    <n v="0"/>
    <n v="0"/>
    <n v="0"/>
    <n v="0"/>
    <n v="0"/>
    <n v="0"/>
    <n v="0"/>
    <s v="Riz Sucre"/>
    <n v="0"/>
    <n v="1"/>
    <n v="0"/>
    <n v="1"/>
    <n v="0"/>
    <n v="0"/>
    <n v="0"/>
    <n v="0"/>
    <s v="Sud-Est"/>
    <x v="1"/>
  </r>
  <r>
    <n v="400"/>
    <n v="400"/>
    <n v="360"/>
    <n v="600"/>
    <n v="700"/>
    <s v="Oui"/>
    <n v="1100"/>
    <s v=""/>
    <s v=""/>
    <s v=""/>
    <s v=""/>
    <s v=""/>
    <s v=""/>
    <s v="Oui"/>
    <s v="Problèmes liés au transport ou au carburant Article trop cher Pas assez d'argent Pas encore eu le temps de réapprovisinner Produit épuisé car beaucoup de temps nécessaire pour l'approvisionnement"/>
    <n v="0"/>
    <n v="1"/>
    <n v="0"/>
    <n v="0"/>
    <n v="1"/>
    <n v="1"/>
    <n v="1"/>
    <n v="0"/>
    <n v="0"/>
    <n v="0"/>
    <n v="0"/>
    <n v="1"/>
    <n v="0"/>
    <n v="0"/>
    <s v="Maïs (moulu) Farine de blé blanche Riz Huile végétale"/>
    <n v="1"/>
    <n v="1"/>
    <n v="1"/>
    <n v="0"/>
    <n v="0"/>
    <n v="0"/>
    <n v="1"/>
    <n v="0"/>
    <s v="Sud-Est"/>
    <x v="0"/>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Oui"/>
    <s v="Article indisponible chez les fournisseurs"/>
    <n v="0"/>
    <n v="0"/>
    <n v="0"/>
    <n v="0"/>
    <n v="0"/>
    <n v="0"/>
    <n v="0"/>
    <n v="1"/>
    <n v="0"/>
    <n v="0"/>
    <n v="0"/>
    <n v="0"/>
    <n v="0"/>
    <n v="0"/>
    <s v="Aucun"/>
    <n v="0"/>
    <n v="0"/>
    <n v="0"/>
    <n v="0"/>
    <n v="0"/>
    <n v="0"/>
    <n v="0"/>
    <n v="1"/>
    <s v="Sud-Est"/>
    <x v="1"/>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n v="600"/>
    <s v=""/>
    <s v=""/>
    <s v=""/>
    <s v=""/>
    <s v=""/>
    <s v=""/>
    <s v=""/>
    <s v=""/>
    <s v=""/>
    <s v=""/>
    <s v="Non"/>
    <s v=""/>
    <s v=""/>
    <s v=""/>
    <s v=""/>
    <s v=""/>
    <s v=""/>
    <s v=""/>
    <s v=""/>
    <s v=""/>
    <s v=""/>
    <s v=""/>
    <s v=""/>
    <s v=""/>
    <s v=""/>
    <s v=""/>
    <s v=""/>
    <s v=""/>
    <s v=""/>
    <s v=""/>
    <s v=""/>
    <s v=""/>
    <s v=""/>
    <s v=""/>
    <s v=""/>
    <s v="Sud-Est"/>
    <x v="0"/>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Sud-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n v="300"/>
    <n v="250"/>
    <n v="350"/>
    <n v="550"/>
    <n v="650"/>
    <s v="Oui"/>
    <n v="900"/>
    <s v=""/>
    <s v=""/>
    <s v=""/>
    <s v=""/>
    <s v=""/>
    <s v=""/>
    <s v="Oui"/>
    <s v="Produit épuisé car beaucoup de personnes ont acheté"/>
    <n v="0"/>
    <n v="0"/>
    <n v="0"/>
    <n v="0"/>
    <n v="0"/>
    <n v="0"/>
    <n v="0"/>
    <n v="0"/>
    <n v="0"/>
    <n v="0"/>
    <n v="1"/>
    <n v="0"/>
    <n v="0"/>
    <n v="0"/>
    <s v="Farine de blé blanche Riz Maïs (moulu) Sucre Haricot noir Haricot rouge Huile végétale"/>
    <n v="1"/>
    <n v="1"/>
    <n v="1"/>
    <n v="1"/>
    <n v="1"/>
    <n v="1"/>
    <n v="1"/>
    <n v="0"/>
    <s v="Ouest"/>
    <x v="0"/>
  </r>
  <r>
    <n v="325"/>
    <n v="250"/>
    <n v="375"/>
    <n v="600"/>
    <n v="750"/>
    <s v="Oui"/>
    <n v="1000"/>
    <s v=""/>
    <s v=""/>
    <s v=""/>
    <s v=""/>
    <s v=""/>
    <s v=""/>
    <s v="Oui"/>
    <s v="Produit épuisé car beaucoup de personnes ont acheté"/>
    <n v="0"/>
    <n v="0"/>
    <n v="0"/>
    <n v="0"/>
    <n v="0"/>
    <n v="0"/>
    <n v="0"/>
    <n v="0"/>
    <n v="0"/>
    <n v="0"/>
    <n v="1"/>
    <n v="0"/>
    <n v="0"/>
    <n v="0"/>
    <s v="Farine de blé blanche Riz Maïs (moulu) Sucre Haricot noir Haricot rouge Huile végétale"/>
    <n v="1"/>
    <n v="1"/>
    <n v="1"/>
    <n v="1"/>
    <n v="1"/>
    <n v="1"/>
    <n v="1"/>
    <n v="0"/>
    <s v="Ouest"/>
    <x v="1"/>
  </r>
  <r>
    <n v="350"/>
    <n v="350"/>
    <n v="300"/>
    <n v="550"/>
    <s v=""/>
    <s v="Oui"/>
    <n v="1000"/>
    <s v=""/>
    <s v=""/>
    <s v=""/>
    <s v=""/>
    <s v=""/>
    <s v=""/>
    <s v="Oui"/>
    <s v="Produit épuisé car beaucoup de personnes ont acheté"/>
    <n v="0"/>
    <n v="0"/>
    <n v="0"/>
    <n v="0"/>
    <n v="0"/>
    <n v="0"/>
    <n v="0"/>
    <n v="0"/>
    <n v="0"/>
    <n v="0"/>
    <n v="1"/>
    <n v="0"/>
    <n v="0"/>
    <n v="0"/>
    <s v="Farine de blé blanche Riz Maïs (moulu) Sucre Haricot noir Huile végétale"/>
    <n v="1"/>
    <n v="1"/>
    <n v="1"/>
    <n v="1"/>
    <n v="1"/>
    <n v="0"/>
    <n v="1"/>
    <n v="0"/>
    <s v="Ouest"/>
    <x v="1"/>
  </r>
  <r>
    <n v="325"/>
    <n v="225"/>
    <n v="350"/>
    <n v="500"/>
    <s v=""/>
    <s v="Oui"/>
    <n v="900"/>
    <s v=""/>
    <s v=""/>
    <s v=""/>
    <s v=""/>
    <s v=""/>
    <s v=""/>
    <s v="Oui"/>
    <s v="Produit épuisé car beaucoup de personnes ont acheté"/>
    <n v="0"/>
    <n v="0"/>
    <n v="0"/>
    <n v="0"/>
    <n v="0"/>
    <n v="0"/>
    <n v="0"/>
    <n v="0"/>
    <n v="0"/>
    <n v="0"/>
    <n v="1"/>
    <n v="0"/>
    <n v="0"/>
    <n v="0"/>
    <s v="Farine de blé blanche Riz Maïs (moulu) Huile végétale Sucre Haricot noir"/>
    <n v="1"/>
    <n v="1"/>
    <n v="1"/>
    <n v="1"/>
    <n v="1"/>
    <n v="0"/>
    <n v="1"/>
    <n v="0"/>
    <s v="Ouest"/>
    <x v="1"/>
  </r>
  <r>
    <s v=""/>
    <s v=""/>
    <s v=""/>
    <s v=""/>
    <s v=""/>
    <s v="Non"/>
    <s v=""/>
    <s v=""/>
    <s v="Bouteille type Barbancourt (750 ml)"/>
    <s v="bouteille_barbancourt"/>
    <s v="Bouteille type Barbancourt (750 ml)"/>
    <n v="10"/>
    <n v="12"/>
    <s v="Non"/>
    <s v=""/>
    <s v=""/>
    <s v=""/>
    <s v=""/>
    <s v=""/>
    <s v=""/>
    <s v=""/>
    <s v=""/>
    <s v=""/>
    <s v=""/>
    <s v=""/>
    <s v=""/>
    <s v=""/>
    <s v=""/>
    <s v=""/>
    <s v=""/>
    <s v=""/>
    <s v=""/>
    <s v=""/>
    <s v=""/>
    <s v=""/>
    <s v=""/>
    <s v=""/>
    <s v=""/>
    <s v="Nord"/>
    <x v="0"/>
  </r>
  <r>
    <s v=""/>
    <s v=""/>
    <s v=""/>
    <s v=""/>
    <s v=""/>
    <s v=""/>
    <s v=""/>
    <s v=""/>
    <s v=""/>
    <s v=""/>
    <s v=""/>
    <s v=""/>
    <s v=""/>
    <s v=""/>
    <s v=""/>
    <s v=""/>
    <s v=""/>
    <s v=""/>
    <s v=""/>
    <s v=""/>
    <s v=""/>
    <s v=""/>
    <s v=""/>
    <s v=""/>
    <s v=""/>
    <s v=""/>
    <s v=""/>
    <s v=""/>
    <s v=""/>
    <s v=""/>
    <s v=""/>
    <s v=""/>
    <s v=""/>
    <s v=""/>
    <s v=""/>
    <s v=""/>
    <s v=""/>
    <s v=""/>
    <s v="Nord"/>
    <x v="2"/>
  </r>
  <r>
    <n v="360"/>
    <n v="270"/>
    <n v="450"/>
    <n v="550"/>
    <s v=""/>
    <s v="Oui"/>
    <n v="500"/>
    <s v=""/>
    <s v=""/>
    <s v=""/>
    <s v=""/>
    <s v=""/>
    <s v=""/>
    <s v="Non"/>
    <s v=""/>
    <s v=""/>
    <s v=""/>
    <s v=""/>
    <s v=""/>
    <s v=""/>
    <s v=""/>
    <s v=""/>
    <s v=""/>
    <s v=""/>
    <s v=""/>
    <s v=""/>
    <s v=""/>
    <s v=""/>
    <s v=""/>
    <s v=""/>
    <s v=""/>
    <s v=""/>
    <s v=""/>
    <s v=""/>
    <s v=""/>
    <s v=""/>
    <s v=""/>
    <s v=""/>
    <s v="Nord"/>
    <x v="1"/>
  </r>
  <r>
    <s v=""/>
    <s v=""/>
    <s v=""/>
    <s v=""/>
    <s v=""/>
    <s v=""/>
    <s v=""/>
    <s v=""/>
    <s v=""/>
    <s v=""/>
    <s v=""/>
    <s v=""/>
    <s v=""/>
    <s v=""/>
    <s v=""/>
    <s v=""/>
    <s v=""/>
    <s v=""/>
    <s v=""/>
    <s v=""/>
    <s v=""/>
    <s v=""/>
    <s v=""/>
    <s v=""/>
    <s v=""/>
    <s v=""/>
    <s v=""/>
    <s v=""/>
    <s v=""/>
    <s v=""/>
    <s v=""/>
    <s v=""/>
    <s v=""/>
    <s v=""/>
    <s v=""/>
    <s v=""/>
    <s v=""/>
    <s v=""/>
    <s v="Nord"/>
    <x v="2"/>
  </r>
  <r>
    <s v=""/>
    <s v=""/>
    <s v=""/>
    <s v=""/>
    <s v=""/>
    <s v=""/>
    <s v=""/>
    <s v=""/>
    <s v=""/>
    <s v=""/>
    <s v=""/>
    <s v=""/>
    <s v=""/>
    <s v=""/>
    <s v=""/>
    <s v=""/>
    <s v=""/>
    <s v=""/>
    <s v=""/>
    <s v=""/>
    <s v=""/>
    <s v=""/>
    <s v=""/>
    <s v=""/>
    <s v=""/>
    <s v=""/>
    <s v=""/>
    <s v=""/>
    <s v=""/>
    <s v=""/>
    <s v=""/>
    <s v=""/>
    <s v=""/>
    <s v=""/>
    <s v=""/>
    <s v=""/>
    <s v=""/>
    <s v=""/>
    <s v="Nord"/>
    <x v="2"/>
  </r>
  <r>
    <n v="420"/>
    <n v="289"/>
    <n v="455"/>
    <n v="700"/>
    <n v="700"/>
    <s v="Oui"/>
    <n v="1000"/>
    <s v=""/>
    <s v=""/>
    <s v=""/>
    <s v=""/>
    <s v=""/>
    <s v=""/>
    <s v="Oui"/>
    <s v="Article trop cher Pas assez d'argent"/>
    <n v="0"/>
    <n v="0"/>
    <n v="0"/>
    <n v="0"/>
    <n v="1"/>
    <n v="1"/>
    <n v="0"/>
    <n v="0"/>
    <n v="0"/>
    <n v="0"/>
    <n v="0"/>
    <n v="0"/>
    <n v="0"/>
    <n v="0"/>
    <s v="Huile végétale"/>
    <n v="0"/>
    <n v="0"/>
    <n v="0"/>
    <n v="0"/>
    <n v="0"/>
    <n v="0"/>
    <n v="1"/>
    <n v="0"/>
    <s v="Nord"/>
    <x v="1"/>
  </r>
  <r>
    <n v="420"/>
    <n v="289"/>
    <n v="455"/>
    <n v="700"/>
    <n v="700"/>
    <s v="Oui"/>
    <n v="1000"/>
    <s v=""/>
    <s v=""/>
    <s v=""/>
    <s v=""/>
    <s v=""/>
    <s v=""/>
    <s v="Oui"/>
    <s v="Changement du taux de change de la Gourde Article trop cher"/>
    <n v="1"/>
    <n v="0"/>
    <n v="0"/>
    <n v="0"/>
    <n v="1"/>
    <n v="0"/>
    <n v="0"/>
    <n v="0"/>
    <n v="0"/>
    <n v="0"/>
    <n v="0"/>
    <n v="0"/>
    <n v="0"/>
    <n v="0"/>
    <s v="Sucre"/>
    <n v="0"/>
    <n v="0"/>
    <n v="0"/>
    <n v="1"/>
    <n v="0"/>
    <n v="0"/>
    <n v="0"/>
    <n v="0"/>
    <s v="Nord"/>
    <x v="1"/>
  </r>
  <r>
    <n v="455"/>
    <n v="289"/>
    <n v="455"/>
    <n v="700"/>
    <n v="700"/>
    <s v="Oui"/>
    <n v="1000"/>
    <s v=""/>
    <s v=""/>
    <s v=""/>
    <s v=""/>
    <s v=""/>
    <s v=""/>
    <s v="Oui"/>
    <s v="Changement du taux de change de la Gourde Article trop cher Pas assez d'argent"/>
    <n v="1"/>
    <n v="0"/>
    <n v="0"/>
    <n v="0"/>
    <n v="1"/>
    <n v="1"/>
    <n v="0"/>
    <n v="0"/>
    <n v="0"/>
    <n v="0"/>
    <n v="0"/>
    <n v="0"/>
    <n v="0"/>
    <n v="0"/>
    <s v="Haricot rouge"/>
    <n v="0"/>
    <n v="0"/>
    <n v="0"/>
    <n v="0"/>
    <n v="0"/>
    <n v="1"/>
    <n v="0"/>
    <n v="0"/>
    <s v="Nord"/>
    <x v="1"/>
  </r>
  <r>
    <n v="420"/>
    <n v="289"/>
    <n v="455"/>
    <n v="700"/>
    <n v="700"/>
    <s v="Oui"/>
    <n v="1000"/>
    <s v=""/>
    <s v=""/>
    <s v=""/>
    <s v=""/>
    <s v=""/>
    <s v=""/>
    <s v="Oui"/>
    <s v="Changement du taux de change de la Gourde Pas assez d'argent Article trop cher"/>
    <n v="1"/>
    <n v="0"/>
    <n v="0"/>
    <n v="0"/>
    <n v="1"/>
    <n v="1"/>
    <n v="0"/>
    <n v="0"/>
    <n v="0"/>
    <n v="0"/>
    <n v="0"/>
    <n v="0"/>
    <n v="0"/>
    <n v="0"/>
    <s v="Haricot rouge"/>
    <n v="0"/>
    <n v="0"/>
    <n v="0"/>
    <n v="0"/>
    <n v="0"/>
    <n v="1"/>
    <n v="0"/>
    <n v="0"/>
    <s v="Nord"/>
    <x v="0"/>
  </r>
  <r>
    <s v=""/>
    <s v=""/>
    <s v=""/>
    <s v=""/>
    <s v=""/>
    <s v=""/>
    <s v=""/>
    <s v=""/>
    <s v=""/>
    <s v=""/>
    <s v=""/>
    <s v=""/>
    <s v=""/>
    <s v=""/>
    <s v=""/>
    <s v=""/>
    <s v=""/>
    <s v=""/>
    <s v=""/>
    <s v=""/>
    <s v=""/>
    <s v=""/>
    <s v=""/>
    <s v=""/>
    <s v=""/>
    <s v=""/>
    <s v=""/>
    <s v=""/>
    <s v=""/>
    <s v=""/>
    <s v=""/>
    <s v=""/>
    <s v=""/>
    <s v=""/>
    <s v=""/>
    <s v=""/>
    <s v=""/>
    <s v=""/>
    <s v="Nord"/>
    <x v="2"/>
  </r>
  <r>
    <s v=""/>
    <s v=""/>
    <s v=""/>
    <s v=""/>
    <s v=""/>
    <s v=""/>
    <s v=""/>
    <s v=""/>
    <s v=""/>
    <s v=""/>
    <s v=""/>
    <s v=""/>
    <s v=""/>
    <s v=""/>
    <s v=""/>
    <s v=""/>
    <s v=""/>
    <s v=""/>
    <s v=""/>
    <s v=""/>
    <s v=""/>
    <s v=""/>
    <s v=""/>
    <s v=""/>
    <s v=""/>
    <s v=""/>
    <s v=""/>
    <s v=""/>
    <s v=""/>
    <s v=""/>
    <s v=""/>
    <s v=""/>
    <s v=""/>
    <s v=""/>
    <s v=""/>
    <s v=""/>
    <s v=""/>
    <s v=""/>
    <s v="Nord"/>
    <x v="2"/>
  </r>
  <r>
    <s v=""/>
    <s v=""/>
    <s v=""/>
    <s v=""/>
    <s v=""/>
    <s v=""/>
    <s v=""/>
    <s v=""/>
    <s v=""/>
    <s v=""/>
    <s v=""/>
    <s v=""/>
    <s v=""/>
    <s v=""/>
    <s v=""/>
    <s v=""/>
    <s v=""/>
    <s v=""/>
    <s v=""/>
    <s v=""/>
    <s v=""/>
    <s v=""/>
    <s v=""/>
    <s v=""/>
    <s v=""/>
    <s v=""/>
    <s v=""/>
    <s v=""/>
    <s v=""/>
    <s v=""/>
    <s v=""/>
    <s v=""/>
    <s v=""/>
    <s v=""/>
    <s v=""/>
    <s v=""/>
    <s v=""/>
    <s v=""/>
    <s v="Nord"/>
    <x v="2"/>
  </r>
  <r>
    <s v=""/>
    <s v=""/>
    <s v=""/>
    <s v=""/>
    <s v=""/>
    <s v=""/>
    <s v=""/>
    <s v=""/>
    <s v=""/>
    <s v=""/>
    <s v=""/>
    <s v=""/>
    <s v=""/>
    <s v=""/>
    <s v=""/>
    <s v=""/>
    <s v=""/>
    <s v=""/>
    <s v=""/>
    <s v=""/>
    <s v=""/>
    <s v=""/>
    <s v=""/>
    <s v=""/>
    <s v=""/>
    <s v=""/>
    <s v=""/>
    <s v=""/>
    <s v=""/>
    <s v=""/>
    <s v=""/>
    <s v=""/>
    <s v=""/>
    <s v=""/>
    <s v=""/>
    <s v=""/>
    <s v=""/>
    <s v=""/>
    <s v="Nord"/>
    <x v="2"/>
  </r>
  <r>
    <n v="350"/>
    <n v="400"/>
    <n v="350"/>
    <n v="550"/>
    <n v="650"/>
    <s v="Oui"/>
    <n v="1050"/>
    <s v=""/>
    <s v=""/>
    <s v=""/>
    <s v=""/>
    <s v=""/>
    <s v=""/>
    <s v="Oui"/>
    <s v="Problèmes liés au transport ou au carburant"/>
    <n v="0"/>
    <n v="1"/>
    <n v="0"/>
    <n v="0"/>
    <n v="0"/>
    <n v="0"/>
    <n v="0"/>
    <n v="0"/>
    <n v="0"/>
    <n v="0"/>
    <n v="0"/>
    <n v="0"/>
    <n v="0"/>
    <n v="0"/>
    <s v="Riz"/>
    <n v="0"/>
    <n v="1"/>
    <n v="0"/>
    <n v="0"/>
    <n v="0"/>
    <n v="0"/>
    <n v="0"/>
    <n v="0"/>
    <s v="Ouest"/>
    <x v="0"/>
  </r>
  <r>
    <n v="350"/>
    <n v="375"/>
    <n v="350"/>
    <n v="600"/>
    <n v="750"/>
    <s v="Oui"/>
    <n v="1000"/>
    <s v=""/>
    <s v=""/>
    <s v=""/>
    <s v=""/>
    <s v=""/>
    <s v=""/>
    <s v="Oui"/>
    <s v="Article indisponible chez les fournisseurs Article trop cher"/>
    <n v="0"/>
    <n v="0"/>
    <n v="0"/>
    <n v="0"/>
    <n v="1"/>
    <n v="0"/>
    <n v="0"/>
    <n v="1"/>
    <n v="0"/>
    <n v="0"/>
    <n v="0"/>
    <n v="0"/>
    <n v="0"/>
    <n v="0"/>
    <s v="Huile végétale"/>
    <n v="0"/>
    <n v="0"/>
    <n v="0"/>
    <n v="0"/>
    <n v="0"/>
    <n v="0"/>
    <n v="1"/>
    <n v="0"/>
    <s v="Ouest"/>
    <x v="1"/>
  </r>
  <r>
    <n v="650"/>
    <n v="250"/>
    <s v=""/>
    <n v="750"/>
    <s v=""/>
    <s v=""/>
    <s v=""/>
    <s v=""/>
    <s v=""/>
    <s v=""/>
    <s v=""/>
    <s v=""/>
    <s v=""/>
    <s v="Je ne sais pas, je ne souhaite pas répondre"/>
    <s v=""/>
    <s v=""/>
    <s v=""/>
    <s v=""/>
    <s v=""/>
    <s v=""/>
    <s v=""/>
    <s v=""/>
    <s v=""/>
    <s v=""/>
    <s v=""/>
    <s v=""/>
    <s v=""/>
    <s v=""/>
    <s v=""/>
    <s v=""/>
    <s v=""/>
    <s v=""/>
    <s v=""/>
    <s v=""/>
    <s v=""/>
    <s v=""/>
    <s v=""/>
    <s v=""/>
    <s v="Ouest"/>
    <x v="3"/>
  </r>
  <r>
    <n v="0"/>
    <s v=""/>
    <n v="384.230712890625"/>
    <s v=""/>
    <s v=""/>
    <s v=""/>
    <s v=""/>
    <s v=""/>
    <s v=""/>
    <s v=""/>
    <s v=""/>
    <s v=""/>
    <s v=""/>
    <s v="Je ne sais pas, je ne souhaite pas répondre"/>
    <s v=""/>
    <s v=""/>
    <s v=""/>
    <s v=""/>
    <s v=""/>
    <s v=""/>
    <s v=""/>
    <s v=""/>
    <s v=""/>
    <s v=""/>
    <s v=""/>
    <s v=""/>
    <s v=""/>
    <s v=""/>
    <s v=""/>
    <s v=""/>
    <s v=""/>
    <s v=""/>
    <s v=""/>
    <s v=""/>
    <s v=""/>
    <s v=""/>
    <s v=""/>
    <s v=""/>
    <s v="Ouest"/>
    <x v="3"/>
  </r>
  <r>
    <s v=""/>
    <s v=""/>
    <s v=""/>
    <s v=""/>
    <s v=""/>
    <s v=""/>
    <s v=""/>
    <s v=""/>
    <s v=""/>
    <s v=""/>
    <s v=""/>
    <s v=""/>
    <s v=""/>
    <s v=""/>
    <s v=""/>
    <s v=""/>
    <s v=""/>
    <s v=""/>
    <s v=""/>
    <s v=""/>
    <s v=""/>
    <s v=""/>
    <s v=""/>
    <s v=""/>
    <s v=""/>
    <s v=""/>
    <s v=""/>
    <s v=""/>
    <s v=""/>
    <s v=""/>
    <s v=""/>
    <s v=""/>
    <s v=""/>
    <s v=""/>
    <s v=""/>
    <s v=""/>
    <s v=""/>
    <s v=""/>
    <s v="Ouest"/>
    <x v="2"/>
  </r>
  <r>
    <n v="350"/>
    <s v=""/>
    <n v="350"/>
    <s v=""/>
    <s v=""/>
    <s v=""/>
    <s v=""/>
    <s v=""/>
    <s v=""/>
    <s v=""/>
    <s v=""/>
    <s v=""/>
    <s v=""/>
    <s v="Je ne sais pas, je ne souhaite pas répondre"/>
    <s v=""/>
    <s v=""/>
    <s v=""/>
    <s v=""/>
    <s v=""/>
    <s v=""/>
    <s v=""/>
    <s v=""/>
    <s v=""/>
    <s v=""/>
    <s v=""/>
    <s v=""/>
    <s v=""/>
    <s v=""/>
    <s v=""/>
    <s v=""/>
    <s v=""/>
    <s v=""/>
    <s v=""/>
    <s v=""/>
    <s v=""/>
    <s v=""/>
    <s v=""/>
    <s v=""/>
    <s v="Ouest"/>
    <x v="3"/>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Ouest"/>
    <x v="2"/>
  </r>
  <r>
    <s v=""/>
    <s v=""/>
    <s v=""/>
    <s v=""/>
    <s v=""/>
    <s v=""/>
    <s v=""/>
    <s v=""/>
    <s v=""/>
    <s v=""/>
    <s v=""/>
    <s v=""/>
    <s v=""/>
    <s v=""/>
    <s v=""/>
    <s v=""/>
    <s v=""/>
    <s v=""/>
    <s v=""/>
    <s v=""/>
    <s v=""/>
    <s v=""/>
    <s v=""/>
    <s v=""/>
    <s v=""/>
    <s v=""/>
    <s v=""/>
    <s v=""/>
    <s v=""/>
    <s v=""/>
    <s v=""/>
    <s v=""/>
    <s v=""/>
    <s v=""/>
    <s v=""/>
    <s v=""/>
    <s v=""/>
    <s v=""/>
    <s v="Nord"/>
    <x v="2"/>
  </r>
  <r>
    <s v=""/>
    <s v=""/>
    <s v=""/>
    <s v=""/>
    <s v=""/>
    <s v=""/>
    <s v=""/>
    <s v=""/>
    <s v=""/>
    <s v=""/>
    <s v=""/>
    <s v=""/>
    <s v=""/>
    <s v=""/>
    <s v=""/>
    <s v=""/>
    <s v=""/>
    <s v=""/>
    <s v=""/>
    <s v=""/>
    <s v=""/>
    <s v=""/>
    <s v=""/>
    <s v=""/>
    <s v=""/>
    <s v=""/>
    <s v=""/>
    <s v=""/>
    <s v=""/>
    <s v=""/>
    <s v=""/>
    <s v=""/>
    <s v=""/>
    <s v=""/>
    <s v=""/>
    <s v=""/>
    <s v=""/>
    <s v=""/>
    <s v="Nord"/>
    <x v="2"/>
  </r>
  <r>
    <s v=""/>
    <s v=""/>
    <s v=""/>
    <s v=""/>
    <s v=""/>
    <s v=""/>
    <s v=""/>
    <s v=""/>
    <s v=""/>
    <s v=""/>
    <s v=""/>
    <s v=""/>
    <s v=""/>
    <s v=""/>
    <s v=""/>
    <s v=""/>
    <s v=""/>
    <s v=""/>
    <s v=""/>
    <s v=""/>
    <s v=""/>
    <s v=""/>
    <s v=""/>
    <s v=""/>
    <s v=""/>
    <s v=""/>
    <s v=""/>
    <s v=""/>
    <s v=""/>
    <s v=""/>
    <s v=""/>
    <s v=""/>
    <s v=""/>
    <s v=""/>
    <s v=""/>
    <s v=""/>
    <s v=""/>
    <s v=""/>
    <s v="Nord"/>
    <x v="2"/>
  </r>
  <r>
    <s v=""/>
    <s v=""/>
    <s v=""/>
    <s v=""/>
    <s v=""/>
    <s v=""/>
    <s v=""/>
    <s v=""/>
    <s v=""/>
    <s v=""/>
    <s v=""/>
    <s v=""/>
    <s v=""/>
    <s v=""/>
    <s v=""/>
    <s v=""/>
    <s v=""/>
    <s v=""/>
    <s v=""/>
    <s v=""/>
    <s v=""/>
    <s v=""/>
    <s v=""/>
    <s v=""/>
    <s v=""/>
    <s v=""/>
    <s v=""/>
    <s v=""/>
    <s v=""/>
    <s v=""/>
    <s v=""/>
    <s v=""/>
    <s v=""/>
    <s v=""/>
    <s v=""/>
    <s v=""/>
    <s v=""/>
    <s v=""/>
    <s v="Nord"/>
    <x v="2"/>
  </r>
  <r>
    <s v=""/>
    <s v=""/>
    <s v=""/>
    <s v=""/>
    <s v=""/>
    <s v=""/>
    <s v=""/>
    <s v=""/>
    <s v=""/>
    <s v=""/>
    <s v=""/>
    <s v=""/>
    <s v=""/>
    <s v=""/>
    <s v=""/>
    <s v=""/>
    <s v=""/>
    <s v=""/>
    <s v=""/>
    <s v=""/>
    <s v=""/>
    <s v=""/>
    <s v=""/>
    <s v=""/>
    <s v=""/>
    <s v=""/>
    <s v=""/>
    <s v=""/>
    <s v=""/>
    <s v=""/>
    <s v=""/>
    <s v=""/>
    <s v=""/>
    <s v=""/>
    <s v=""/>
    <s v=""/>
    <s v=""/>
    <s v=""/>
    <s v="Nord"/>
    <x v="2"/>
  </r>
</pivotCacheRecords>
</file>

<file path=xl/pivotCache/pivotCacheRecords35.xml><?xml version="1.0" encoding="utf-8"?>
<pivotCacheRecords xmlns="http://schemas.openxmlformats.org/spreadsheetml/2006/main" xmlns:r="http://schemas.openxmlformats.org/officeDocument/2006/relationships" count="106">
  <r>
    <n v="350"/>
    <n v="225"/>
    <n v="350"/>
    <n v="700"/>
    <s v=""/>
    <s v="Oui"/>
    <n v="1100"/>
    <s v=""/>
    <s v=""/>
    <s v=""/>
    <s v=""/>
    <s v=""/>
    <s v=""/>
    <s v="Oui"/>
    <s v="Pas encore eu le temps de réapprovisinner Article trop cher Produit épuisé car beaucoup de personnes ont acheté"/>
    <n v="0"/>
    <n v="0"/>
    <n v="0"/>
    <n v="0"/>
    <n v="1"/>
    <n v="0"/>
    <n v="1"/>
    <n v="0"/>
    <n v="0"/>
    <n v="0"/>
    <n v="1"/>
    <n v="0"/>
    <n v="0"/>
    <n v="0"/>
    <s v="Riz Farine de blé blanche Sucre Huile végétale"/>
    <n v="1"/>
    <n v="1"/>
    <n v="0"/>
    <n v="1"/>
    <n v="0"/>
    <n v="0"/>
    <n v="1"/>
    <n v="0"/>
    <s v="Nord-Ouest"/>
    <s v="Oui"/>
    <x v="0"/>
  </r>
  <r>
    <n v="350"/>
    <n v="225"/>
    <n v="350"/>
    <n v="700"/>
    <s v=""/>
    <s v="Non"/>
    <s v=""/>
    <s v=""/>
    <s v="Bouteille type Barbancourt (750 ml)"/>
    <s v="bouteille_barbancourt"/>
    <s v="gro boutèy Banbankou (750 mL)"/>
    <n v="291.66650390625"/>
    <n v="225"/>
    <s v="Oui"/>
    <s v="Problèmes liés au transport ou au carburant Article trop cher"/>
    <n v="0"/>
    <n v="1"/>
    <n v="0"/>
    <n v="0"/>
    <n v="1"/>
    <n v="0"/>
    <n v="0"/>
    <n v="0"/>
    <n v="0"/>
    <n v="0"/>
    <n v="0"/>
    <n v="0"/>
    <n v="0"/>
    <n v="0"/>
    <s v="Farine de blé blanche Riz Huile végétale Sucre"/>
    <n v="1"/>
    <n v="1"/>
    <n v="0"/>
    <n v="1"/>
    <n v="0"/>
    <n v="0"/>
    <n v="1"/>
    <n v="0"/>
    <s v="Nord-Ouest"/>
    <s v="Oui"/>
    <x v="1"/>
  </r>
  <r>
    <n v="400"/>
    <n v="360"/>
    <n v="360"/>
    <n v="600"/>
    <n v="600"/>
    <s v="Oui"/>
    <n v="1200"/>
    <s v=""/>
    <s v=""/>
    <s v=""/>
    <s v=""/>
    <s v=""/>
    <s v=""/>
    <s v="Non"/>
    <s v=""/>
    <s v=""/>
    <s v=""/>
    <s v=""/>
    <s v=""/>
    <s v=""/>
    <s v=""/>
    <s v=""/>
    <s v=""/>
    <s v=""/>
    <s v=""/>
    <s v=""/>
    <s v=""/>
    <s v=""/>
    <s v=""/>
    <s v=""/>
    <s v=""/>
    <s v=""/>
    <s v=""/>
    <s v=""/>
    <s v=""/>
    <s v=""/>
    <s v=""/>
    <s v=""/>
    <s v="Artibonite"/>
    <s v="Oui"/>
    <x v="0"/>
  </r>
  <r>
    <n v="350"/>
    <n v="250"/>
    <n v="350"/>
    <n v="600"/>
    <s v=""/>
    <s v="Oui"/>
    <n v="1000"/>
    <s v=""/>
    <s v=""/>
    <s v=""/>
    <s v=""/>
    <s v=""/>
    <s v=""/>
    <s v="Non"/>
    <s v=""/>
    <s v=""/>
    <s v=""/>
    <s v=""/>
    <s v=""/>
    <s v=""/>
    <s v=""/>
    <s v=""/>
    <s v=""/>
    <s v=""/>
    <s v=""/>
    <s v=""/>
    <s v=""/>
    <s v=""/>
    <s v=""/>
    <s v=""/>
    <s v=""/>
    <s v=""/>
    <s v=""/>
    <s v=""/>
    <s v=""/>
    <s v=""/>
    <s v=""/>
    <s v=""/>
    <s v="Artibonite"/>
    <s v="Non"/>
    <x v="0"/>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Artibonite"/>
    <s v=""/>
    <x v="2"/>
  </r>
  <r>
    <n v="325"/>
    <n v="200"/>
    <n v="375"/>
    <n v="600"/>
    <s v=""/>
    <s v="Oui"/>
    <n v="1050"/>
    <s v=""/>
    <s v=""/>
    <s v=""/>
    <s v=""/>
    <s v=""/>
    <s v=""/>
    <s v="Oui"/>
    <s v="Changement du taux de change de la Gourde Problèmes liés au transport ou au carburant"/>
    <n v="1"/>
    <n v="1"/>
    <n v="0"/>
    <n v="0"/>
    <n v="0"/>
    <n v="0"/>
    <n v="0"/>
    <n v="0"/>
    <n v="0"/>
    <n v="0"/>
    <n v="0"/>
    <n v="0"/>
    <n v="0"/>
    <n v="0"/>
    <s v="Farine de blé blanche Riz Sucre Huile végétale"/>
    <n v="1"/>
    <n v="1"/>
    <n v="0"/>
    <n v="1"/>
    <n v="0"/>
    <n v="0"/>
    <n v="1"/>
    <n v="0"/>
    <s v="Artibonite"/>
    <s v="Oui"/>
    <x v="1"/>
  </r>
  <r>
    <n v="250"/>
    <n v="225"/>
    <n v="350"/>
    <n v="550"/>
    <s v=""/>
    <s v="Oui"/>
    <n v="1000"/>
    <s v=""/>
    <s v=""/>
    <s v=""/>
    <s v=""/>
    <s v=""/>
    <s v=""/>
    <s v="Oui"/>
    <s v="Changement du taux de change de la Gourde Problèmes liés au transport ou au carburant Article trop cher"/>
    <n v="1"/>
    <n v="1"/>
    <n v="0"/>
    <n v="0"/>
    <n v="1"/>
    <n v="0"/>
    <n v="0"/>
    <n v="0"/>
    <n v="0"/>
    <n v="0"/>
    <n v="0"/>
    <n v="0"/>
    <n v="0"/>
    <n v="0"/>
    <s v="Riz Farine de blé blanche Huile végétale Haricot noir Sucre"/>
    <n v="1"/>
    <n v="1"/>
    <n v="0"/>
    <n v="1"/>
    <n v="1"/>
    <n v="0"/>
    <n v="1"/>
    <n v="0"/>
    <s v="Artibonite"/>
    <s v="Non"/>
    <x v="1"/>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Artibonite"/>
    <s v=""/>
    <x v="2"/>
  </r>
  <r>
    <n v="250"/>
    <n v="200"/>
    <n v="400"/>
    <n v="350"/>
    <s v=""/>
    <s v="Oui"/>
    <n v="1000"/>
    <s v=""/>
    <s v=""/>
    <s v=""/>
    <s v=""/>
    <s v=""/>
    <s v=""/>
    <s v="Oui"/>
    <s v="Pas assez d'argent"/>
    <n v="0"/>
    <n v="0"/>
    <n v="0"/>
    <n v="0"/>
    <n v="0"/>
    <n v="1"/>
    <n v="0"/>
    <n v="0"/>
    <n v="0"/>
    <n v="0"/>
    <n v="0"/>
    <n v="0"/>
    <n v="0"/>
    <n v="0"/>
    <s v="Farine de blé blanche Huile végétale"/>
    <n v="1"/>
    <n v="0"/>
    <n v="0"/>
    <n v="0"/>
    <n v="0"/>
    <n v="0"/>
    <n v="1"/>
    <n v="0"/>
    <s v="Artibonite"/>
    <s v="Oui"/>
    <x v="1"/>
  </r>
  <r>
    <n v="350"/>
    <n v="200"/>
    <n v="400"/>
    <n v="500"/>
    <s v=""/>
    <s v="Oui"/>
    <n v="1000"/>
    <s v=""/>
    <s v=""/>
    <s v=""/>
    <s v=""/>
    <s v=""/>
    <s v=""/>
    <s v="Oui"/>
    <s v="Article indisponible chez les fournisseurs"/>
    <n v="0"/>
    <n v="0"/>
    <n v="0"/>
    <n v="0"/>
    <n v="0"/>
    <n v="0"/>
    <n v="0"/>
    <n v="1"/>
    <n v="0"/>
    <n v="0"/>
    <n v="0"/>
    <n v="0"/>
    <n v="0"/>
    <n v="0"/>
    <s v="Farine de blé blanche Riz Maïs (moulu)"/>
    <n v="1"/>
    <n v="1"/>
    <n v="1"/>
    <n v="0"/>
    <n v="0"/>
    <n v="0"/>
    <n v="0"/>
    <n v="0"/>
    <s v="Artibonite"/>
    <s v="Oui"/>
    <x v="0"/>
  </r>
  <r>
    <s v=""/>
    <s v=""/>
    <s v=""/>
    <s v=""/>
    <s v=""/>
    <s v=""/>
    <s v=""/>
    <s v=""/>
    <s v=""/>
    <s v=""/>
    <s v=""/>
    <s v=""/>
    <s v=""/>
    <s v=""/>
    <s v=""/>
    <s v=""/>
    <s v=""/>
    <s v=""/>
    <s v=""/>
    <s v=""/>
    <s v=""/>
    <s v=""/>
    <s v=""/>
    <s v=""/>
    <s v=""/>
    <s v=""/>
    <s v=""/>
    <s v=""/>
    <s v=""/>
    <s v=""/>
    <s v=""/>
    <s v=""/>
    <s v=""/>
    <s v=""/>
    <s v=""/>
    <s v=""/>
    <s v=""/>
    <s v=""/>
    <s v="Artibonite"/>
    <s v=""/>
    <x v="2"/>
  </r>
  <r>
    <n v="350"/>
    <n v="200"/>
    <n v="400"/>
    <n v="500"/>
    <s v=""/>
    <s v="Oui"/>
    <n v="1000"/>
    <s v=""/>
    <s v=""/>
    <s v=""/>
    <s v=""/>
    <s v=""/>
    <s v=""/>
    <s v="Oui"/>
    <s v="Article trop cher"/>
    <n v="0"/>
    <n v="0"/>
    <n v="0"/>
    <n v="0"/>
    <n v="1"/>
    <n v="0"/>
    <n v="0"/>
    <n v="0"/>
    <n v="0"/>
    <n v="0"/>
    <n v="0"/>
    <n v="0"/>
    <n v="0"/>
    <n v="0"/>
    <s v="Riz"/>
    <n v="0"/>
    <n v="1"/>
    <n v="0"/>
    <n v="0"/>
    <n v="0"/>
    <n v="0"/>
    <n v="0"/>
    <n v="0"/>
    <s v="Artibonite"/>
    <s v="Oui"/>
    <x v="1"/>
  </r>
  <r>
    <n v="250"/>
    <n v="200"/>
    <n v="400"/>
    <n v="500"/>
    <s v=""/>
    <s v="Oui"/>
    <n v="450"/>
    <s v=""/>
    <s v=""/>
    <s v=""/>
    <s v=""/>
    <s v=""/>
    <s v=""/>
    <s v="Oui"/>
    <s v="Changement du taux de change de la Gourde"/>
    <n v="1"/>
    <n v="0"/>
    <n v="0"/>
    <n v="0"/>
    <n v="0"/>
    <n v="0"/>
    <n v="0"/>
    <n v="0"/>
    <n v="0"/>
    <n v="0"/>
    <n v="0"/>
    <n v="0"/>
    <n v="0"/>
    <n v="0"/>
    <s v="Riz"/>
    <n v="0"/>
    <n v="1"/>
    <n v="0"/>
    <n v="0"/>
    <n v="0"/>
    <n v="0"/>
    <n v="0"/>
    <n v="0"/>
    <s v="Artibonite"/>
    <s v="Non"/>
    <x v="1"/>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Artibonite"/>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n v="450"/>
    <n v="350"/>
    <n v="350"/>
    <n v="700"/>
    <s v=""/>
    <s v="Oui"/>
    <n v="1000"/>
    <s v=""/>
    <s v=""/>
    <s v=""/>
    <s v=""/>
    <s v=""/>
    <s v=""/>
    <s v="Non"/>
    <s v=""/>
    <s v=""/>
    <s v=""/>
    <s v=""/>
    <s v=""/>
    <s v=""/>
    <s v=""/>
    <s v=""/>
    <s v=""/>
    <s v=""/>
    <s v=""/>
    <s v=""/>
    <s v=""/>
    <s v=""/>
    <s v=""/>
    <s v=""/>
    <s v=""/>
    <s v=""/>
    <s v=""/>
    <s v=""/>
    <s v=""/>
    <s v=""/>
    <s v=""/>
    <s v=""/>
    <s v="Sud-Est"/>
    <s v="Non"/>
    <x v="1"/>
  </r>
  <r>
    <n v="350"/>
    <n v="350"/>
    <n v="450"/>
    <n v="700"/>
    <s v=""/>
    <s v="Oui"/>
    <n v="1000"/>
    <s v=""/>
    <s v=""/>
    <s v=""/>
    <s v=""/>
    <s v=""/>
    <s v=""/>
    <s v="Oui"/>
    <s v="Pas encore eu le temps de réapprovisinner"/>
    <n v="0"/>
    <n v="0"/>
    <n v="0"/>
    <n v="0"/>
    <n v="0"/>
    <n v="0"/>
    <n v="1"/>
    <n v="0"/>
    <n v="0"/>
    <n v="0"/>
    <n v="0"/>
    <n v="0"/>
    <n v="0"/>
    <n v="0"/>
    <s v="Haricot noir Sucre"/>
    <n v="0"/>
    <n v="0"/>
    <n v="0"/>
    <n v="1"/>
    <n v="1"/>
    <n v="0"/>
    <n v="0"/>
    <n v="0"/>
    <s v="Sud-Est"/>
    <s v="Non"/>
    <x v="0"/>
  </r>
  <r>
    <n v="450"/>
    <n v="350"/>
    <n v="450"/>
    <n v="650"/>
    <s v=""/>
    <s v="Oui"/>
    <n v="1000"/>
    <s v=""/>
    <s v=""/>
    <s v=""/>
    <s v=""/>
    <s v=""/>
    <s v=""/>
    <s v="Oui"/>
    <s v="Article indisponible chez les fournisseurs"/>
    <n v="0"/>
    <n v="0"/>
    <n v="0"/>
    <n v="0"/>
    <n v="0"/>
    <n v="0"/>
    <n v="0"/>
    <n v="1"/>
    <n v="0"/>
    <n v="0"/>
    <n v="0"/>
    <n v="0"/>
    <n v="0"/>
    <n v="0"/>
    <s v="Riz Maïs (moulu) Sucre Haricot noir Huile végétale"/>
    <n v="0"/>
    <n v="1"/>
    <n v="1"/>
    <n v="1"/>
    <n v="1"/>
    <n v="0"/>
    <n v="1"/>
    <n v="0"/>
    <s v="Sud-Est"/>
    <s v="Non"/>
    <x v="1"/>
  </r>
  <r>
    <n v="400"/>
    <n v="350"/>
    <n v="450"/>
    <s v=""/>
    <s v=""/>
    <s v=""/>
    <s v=""/>
    <s v=""/>
    <s v=""/>
    <s v=""/>
    <s v=""/>
    <s v=""/>
    <s v=""/>
    <s v="Oui"/>
    <s v="Article trop cher Pas assez d'argent"/>
    <n v="0"/>
    <n v="0"/>
    <n v="0"/>
    <n v="0"/>
    <n v="1"/>
    <n v="1"/>
    <n v="0"/>
    <n v="0"/>
    <n v="0"/>
    <n v="0"/>
    <n v="0"/>
    <n v="0"/>
    <n v="0"/>
    <n v="0"/>
    <s v="Riz Maïs (moulu) Sucre"/>
    <n v="0"/>
    <n v="1"/>
    <n v="1"/>
    <n v="1"/>
    <n v="0"/>
    <n v="0"/>
    <n v="0"/>
    <n v="0"/>
    <s v="Sud-Est"/>
    <s v="Non"/>
    <x v="1"/>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Oui"/>
    <n v="1500"/>
    <s v=""/>
    <s v=""/>
    <s v=""/>
    <s v=""/>
    <s v=""/>
    <s v=""/>
    <s v="Oui"/>
    <s v="A cause d’une catastrophe naturelle Article trop cher"/>
    <n v="0"/>
    <n v="0"/>
    <n v="1"/>
    <n v="0"/>
    <n v="1"/>
    <n v="0"/>
    <n v="0"/>
    <n v="0"/>
    <n v="0"/>
    <n v="0"/>
    <n v="0"/>
    <n v="0"/>
    <n v="0"/>
    <n v="0"/>
    <s v="Huile végétale Riz"/>
    <n v="0"/>
    <n v="1"/>
    <n v="0"/>
    <n v="0"/>
    <n v="0"/>
    <n v="0"/>
    <n v="1"/>
    <n v="0"/>
    <s v="Sud-Est"/>
    <s v="Oui"/>
    <x v="1"/>
  </r>
  <r>
    <s v=""/>
    <s v=""/>
    <s v=""/>
    <s v=""/>
    <s v=""/>
    <s v="Non"/>
    <s v=""/>
    <s v=""/>
    <s v="Bouteille type Barbancourt (750 ml)"/>
    <s v="bouteille_barbancourt"/>
    <s v="gro boutèy Banbankou (750 mL)"/>
    <n v="300"/>
    <n v="300"/>
    <s v="Oui"/>
    <s v="Pas assez d'argent"/>
    <n v="0"/>
    <n v="0"/>
    <n v="0"/>
    <n v="0"/>
    <n v="0"/>
    <n v="1"/>
    <n v="0"/>
    <n v="0"/>
    <n v="0"/>
    <n v="0"/>
    <n v="0"/>
    <n v="0"/>
    <n v="0"/>
    <n v="0"/>
    <s v="Riz Sucre"/>
    <n v="0"/>
    <n v="1"/>
    <n v="0"/>
    <n v="1"/>
    <n v="0"/>
    <n v="0"/>
    <n v="0"/>
    <n v="0"/>
    <s v="Sud-Est"/>
    <s v="Non"/>
    <x v="1"/>
  </r>
  <r>
    <s v=""/>
    <s v=""/>
    <s v=""/>
    <n v="600"/>
    <n v="600"/>
    <s v=""/>
    <s v=""/>
    <s v=""/>
    <s v=""/>
    <s v=""/>
    <s v=""/>
    <s v=""/>
    <s v=""/>
    <s v="Non"/>
    <s v=""/>
    <s v=""/>
    <s v=""/>
    <s v=""/>
    <s v=""/>
    <s v=""/>
    <s v=""/>
    <s v=""/>
    <s v=""/>
    <s v=""/>
    <s v=""/>
    <s v=""/>
    <s v=""/>
    <s v=""/>
    <s v=""/>
    <s v=""/>
    <s v=""/>
    <s v=""/>
    <s v=""/>
    <s v=""/>
    <s v=""/>
    <s v=""/>
    <s v=""/>
    <s v=""/>
    <s v="Sud-Est"/>
    <s v="Oui"/>
    <x v="3"/>
  </r>
  <r>
    <n v="390"/>
    <s v=""/>
    <n v="390"/>
    <s v=""/>
    <s v=""/>
    <s v=""/>
    <s v=""/>
    <s v=""/>
    <s v=""/>
    <s v=""/>
    <s v=""/>
    <s v=""/>
    <s v=""/>
    <s v="Oui"/>
    <s v="Pas assez d'argent Article trop cher Problèmes liés au transport ou au carburant"/>
    <n v="0"/>
    <n v="1"/>
    <n v="0"/>
    <n v="0"/>
    <n v="1"/>
    <n v="1"/>
    <n v="0"/>
    <n v="0"/>
    <n v="0"/>
    <n v="0"/>
    <n v="0"/>
    <n v="0"/>
    <n v="0"/>
    <n v="0"/>
    <s v="Riz Sucre"/>
    <n v="0"/>
    <n v="1"/>
    <n v="0"/>
    <n v="1"/>
    <n v="0"/>
    <n v="0"/>
    <n v="0"/>
    <n v="0"/>
    <s v="Sud-Est"/>
    <s v="Non"/>
    <x v="1"/>
  </r>
  <r>
    <n v="400"/>
    <n v="400"/>
    <n v="360"/>
    <n v="600"/>
    <n v="700"/>
    <s v="Oui"/>
    <n v="1100"/>
    <s v=""/>
    <s v=""/>
    <s v=""/>
    <s v=""/>
    <s v=""/>
    <s v=""/>
    <s v="Oui"/>
    <s v="Problèmes liés au transport ou au carburant Article trop cher Pas assez d'argent Pas encore eu le temps de réapprovisinner Produit épuisé car beaucoup de temps nécessaire pour l'approvisionnement"/>
    <n v="0"/>
    <n v="1"/>
    <n v="0"/>
    <n v="0"/>
    <n v="1"/>
    <n v="1"/>
    <n v="1"/>
    <n v="0"/>
    <n v="0"/>
    <n v="0"/>
    <n v="0"/>
    <n v="1"/>
    <n v="0"/>
    <n v="0"/>
    <s v="Maïs (moulu) Farine de blé blanche Riz Huile végétale"/>
    <n v="1"/>
    <n v="1"/>
    <n v="1"/>
    <n v="0"/>
    <n v="0"/>
    <n v="0"/>
    <n v="1"/>
    <n v="0"/>
    <s v="Sud-Est"/>
    <s v="Oui"/>
    <x v="1"/>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Oui"/>
    <s v="Article indisponible chez les fournisseurs"/>
    <n v="0"/>
    <n v="0"/>
    <n v="0"/>
    <n v="0"/>
    <n v="0"/>
    <n v="0"/>
    <n v="0"/>
    <n v="1"/>
    <n v="0"/>
    <n v="0"/>
    <n v="0"/>
    <n v="0"/>
    <n v="0"/>
    <n v="0"/>
    <s v="Aucun"/>
    <n v="0"/>
    <n v="0"/>
    <n v="0"/>
    <n v="0"/>
    <n v="0"/>
    <n v="0"/>
    <n v="0"/>
    <n v="1"/>
    <s v="Sud-Est"/>
    <s v="Non"/>
    <x v="1"/>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n v="600"/>
    <s v=""/>
    <s v=""/>
    <s v=""/>
    <s v=""/>
    <s v=""/>
    <s v=""/>
    <s v=""/>
    <s v=""/>
    <s v=""/>
    <s v=""/>
    <s v="Non"/>
    <s v=""/>
    <s v=""/>
    <s v=""/>
    <s v=""/>
    <s v=""/>
    <s v=""/>
    <s v=""/>
    <s v=""/>
    <s v=""/>
    <s v=""/>
    <s v=""/>
    <s v=""/>
    <s v=""/>
    <s v=""/>
    <s v=""/>
    <s v=""/>
    <s v=""/>
    <s v=""/>
    <s v=""/>
    <s v=""/>
    <s v=""/>
    <s v=""/>
    <s v=""/>
    <s v=""/>
    <s v="Sud-Est"/>
    <s v="Oui"/>
    <x v="1"/>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Sud-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n v="300"/>
    <n v="250"/>
    <n v="350"/>
    <n v="550"/>
    <n v="650"/>
    <s v="Oui"/>
    <n v="900"/>
    <s v=""/>
    <s v=""/>
    <s v=""/>
    <s v=""/>
    <s v=""/>
    <s v=""/>
    <s v="Oui"/>
    <s v="Produit épuisé car beaucoup de personnes ont acheté"/>
    <n v="0"/>
    <n v="0"/>
    <n v="0"/>
    <n v="0"/>
    <n v="0"/>
    <n v="0"/>
    <n v="0"/>
    <n v="0"/>
    <n v="0"/>
    <n v="0"/>
    <n v="1"/>
    <n v="0"/>
    <n v="0"/>
    <n v="0"/>
    <s v="Farine de blé blanche Riz Maïs (moulu) Sucre Haricot noir Haricot rouge Huile végétale"/>
    <n v="1"/>
    <n v="1"/>
    <n v="1"/>
    <n v="1"/>
    <n v="1"/>
    <n v="1"/>
    <n v="1"/>
    <n v="0"/>
    <s v="Ouest"/>
    <s v="Oui"/>
    <x v="0"/>
  </r>
  <r>
    <n v="325"/>
    <n v="250"/>
    <n v="375"/>
    <n v="600"/>
    <n v="750"/>
    <s v="Oui"/>
    <n v="1000"/>
    <s v=""/>
    <s v=""/>
    <s v=""/>
    <s v=""/>
    <s v=""/>
    <s v=""/>
    <s v="Oui"/>
    <s v="Produit épuisé car beaucoup de personnes ont acheté"/>
    <n v="0"/>
    <n v="0"/>
    <n v="0"/>
    <n v="0"/>
    <n v="0"/>
    <n v="0"/>
    <n v="0"/>
    <n v="0"/>
    <n v="0"/>
    <n v="0"/>
    <n v="1"/>
    <n v="0"/>
    <n v="0"/>
    <n v="0"/>
    <s v="Farine de blé blanche Riz Maïs (moulu) Sucre Haricot noir Haricot rouge Huile végétale"/>
    <n v="1"/>
    <n v="1"/>
    <n v="1"/>
    <n v="1"/>
    <n v="1"/>
    <n v="1"/>
    <n v="1"/>
    <n v="0"/>
    <s v="Ouest"/>
    <s v="Non"/>
    <x v="0"/>
  </r>
  <r>
    <n v="350"/>
    <n v="350"/>
    <n v="300"/>
    <n v="550"/>
    <s v=""/>
    <s v="Oui"/>
    <n v="1000"/>
    <s v=""/>
    <s v=""/>
    <s v=""/>
    <s v=""/>
    <s v=""/>
    <s v=""/>
    <s v="Oui"/>
    <s v="Produit épuisé car beaucoup de personnes ont acheté"/>
    <n v="0"/>
    <n v="0"/>
    <n v="0"/>
    <n v="0"/>
    <n v="0"/>
    <n v="0"/>
    <n v="0"/>
    <n v="0"/>
    <n v="0"/>
    <n v="0"/>
    <n v="1"/>
    <n v="0"/>
    <n v="0"/>
    <n v="0"/>
    <s v="Farine de blé blanche Riz Maïs (moulu) Sucre Haricot noir Huile végétale"/>
    <n v="1"/>
    <n v="1"/>
    <n v="1"/>
    <n v="1"/>
    <n v="1"/>
    <n v="0"/>
    <n v="1"/>
    <n v="0"/>
    <s v="Ouest"/>
    <s v="Non"/>
    <x v="0"/>
  </r>
  <r>
    <n v="325"/>
    <n v="225"/>
    <n v="350"/>
    <n v="500"/>
    <s v=""/>
    <s v="Oui"/>
    <n v="900"/>
    <s v=""/>
    <s v=""/>
    <s v=""/>
    <s v=""/>
    <s v=""/>
    <s v=""/>
    <s v="Oui"/>
    <s v="Produit épuisé car beaucoup de personnes ont acheté"/>
    <n v="0"/>
    <n v="0"/>
    <n v="0"/>
    <n v="0"/>
    <n v="0"/>
    <n v="0"/>
    <n v="0"/>
    <n v="0"/>
    <n v="0"/>
    <n v="0"/>
    <n v="1"/>
    <n v="0"/>
    <n v="0"/>
    <n v="0"/>
    <s v="Farine de blé blanche Riz Maïs (moulu) Huile végétale Sucre Haricot noir"/>
    <n v="1"/>
    <n v="1"/>
    <n v="1"/>
    <n v="1"/>
    <n v="1"/>
    <n v="0"/>
    <n v="1"/>
    <n v="0"/>
    <s v="Ouest"/>
    <s v="Non"/>
    <x v="0"/>
  </r>
  <r>
    <s v=""/>
    <s v=""/>
    <s v=""/>
    <s v=""/>
    <s v=""/>
    <s v="Non"/>
    <s v=""/>
    <s v=""/>
    <s v="Bouteille type Barbancourt (750 ml)"/>
    <s v="bouteille_barbancourt"/>
    <s v="Bouteille type Barbancourt (750 ml)"/>
    <n v="10"/>
    <n v="12"/>
    <s v="Non"/>
    <s v=""/>
    <s v=""/>
    <s v=""/>
    <s v=""/>
    <s v=""/>
    <s v=""/>
    <s v=""/>
    <s v=""/>
    <s v=""/>
    <s v=""/>
    <s v=""/>
    <s v=""/>
    <s v=""/>
    <s v=""/>
    <s v=""/>
    <s v=""/>
    <s v=""/>
    <s v=""/>
    <s v=""/>
    <s v=""/>
    <s v=""/>
    <s v=""/>
    <s v=""/>
    <s v=""/>
    <s v="Nord"/>
    <s v="Oui"/>
    <x v="1"/>
  </r>
  <r>
    <s v=""/>
    <s v=""/>
    <s v=""/>
    <s v=""/>
    <s v=""/>
    <s v=""/>
    <s v=""/>
    <s v=""/>
    <s v=""/>
    <s v=""/>
    <s v=""/>
    <s v=""/>
    <s v=""/>
    <s v=""/>
    <s v=""/>
    <s v=""/>
    <s v=""/>
    <s v=""/>
    <s v=""/>
    <s v=""/>
    <s v=""/>
    <s v=""/>
    <s v=""/>
    <s v=""/>
    <s v=""/>
    <s v=""/>
    <s v=""/>
    <s v=""/>
    <s v=""/>
    <s v=""/>
    <s v=""/>
    <s v=""/>
    <s v=""/>
    <s v=""/>
    <s v=""/>
    <s v=""/>
    <s v=""/>
    <s v=""/>
    <s v="Nord"/>
    <s v=""/>
    <x v="2"/>
  </r>
  <r>
    <n v="360"/>
    <n v="270"/>
    <n v="450"/>
    <n v="550"/>
    <s v=""/>
    <s v="Oui"/>
    <n v="500"/>
    <s v=""/>
    <s v=""/>
    <s v=""/>
    <s v=""/>
    <s v=""/>
    <s v=""/>
    <s v="Non"/>
    <s v=""/>
    <s v=""/>
    <s v=""/>
    <s v=""/>
    <s v=""/>
    <s v=""/>
    <s v=""/>
    <s v=""/>
    <s v=""/>
    <s v=""/>
    <s v=""/>
    <s v=""/>
    <s v=""/>
    <s v=""/>
    <s v=""/>
    <s v=""/>
    <s v=""/>
    <s v=""/>
    <s v=""/>
    <s v=""/>
    <s v=""/>
    <s v=""/>
    <s v=""/>
    <s v=""/>
    <s v="Nord"/>
    <s v="Non"/>
    <x v="1"/>
  </r>
  <r>
    <s v=""/>
    <s v=""/>
    <s v=""/>
    <s v=""/>
    <s v=""/>
    <s v=""/>
    <s v=""/>
    <s v=""/>
    <s v=""/>
    <s v=""/>
    <s v=""/>
    <s v=""/>
    <s v=""/>
    <s v=""/>
    <s v=""/>
    <s v=""/>
    <s v=""/>
    <s v=""/>
    <s v=""/>
    <s v=""/>
    <s v=""/>
    <s v=""/>
    <s v=""/>
    <s v=""/>
    <s v=""/>
    <s v=""/>
    <s v=""/>
    <s v=""/>
    <s v=""/>
    <s v=""/>
    <s v=""/>
    <s v=""/>
    <s v=""/>
    <s v=""/>
    <s v=""/>
    <s v=""/>
    <s v=""/>
    <s v=""/>
    <s v="Nord"/>
    <s v=""/>
    <x v="2"/>
  </r>
  <r>
    <s v=""/>
    <s v=""/>
    <s v=""/>
    <s v=""/>
    <s v=""/>
    <s v=""/>
    <s v=""/>
    <s v=""/>
    <s v=""/>
    <s v=""/>
    <s v=""/>
    <s v=""/>
    <s v=""/>
    <s v=""/>
    <s v=""/>
    <s v=""/>
    <s v=""/>
    <s v=""/>
    <s v=""/>
    <s v=""/>
    <s v=""/>
    <s v=""/>
    <s v=""/>
    <s v=""/>
    <s v=""/>
    <s v=""/>
    <s v=""/>
    <s v=""/>
    <s v=""/>
    <s v=""/>
    <s v=""/>
    <s v=""/>
    <s v=""/>
    <s v=""/>
    <s v=""/>
    <s v=""/>
    <s v=""/>
    <s v=""/>
    <s v="Nord"/>
    <s v=""/>
    <x v="2"/>
  </r>
  <r>
    <n v="420"/>
    <n v="289"/>
    <n v="455"/>
    <n v="700"/>
    <n v="700"/>
    <s v="Oui"/>
    <n v="1000"/>
    <s v=""/>
    <s v=""/>
    <s v=""/>
    <s v=""/>
    <s v=""/>
    <s v=""/>
    <s v="Oui"/>
    <s v="Article trop cher Pas assez d'argent"/>
    <n v="0"/>
    <n v="0"/>
    <n v="0"/>
    <n v="0"/>
    <n v="1"/>
    <n v="1"/>
    <n v="0"/>
    <n v="0"/>
    <n v="0"/>
    <n v="0"/>
    <n v="0"/>
    <n v="0"/>
    <n v="0"/>
    <n v="0"/>
    <s v="Huile végétale"/>
    <n v="0"/>
    <n v="0"/>
    <n v="0"/>
    <n v="0"/>
    <n v="0"/>
    <n v="0"/>
    <n v="1"/>
    <n v="0"/>
    <s v="Nord"/>
    <s v="Non"/>
    <x v="1"/>
  </r>
  <r>
    <n v="420"/>
    <n v="289"/>
    <n v="455"/>
    <n v="700"/>
    <n v="700"/>
    <s v="Oui"/>
    <n v="1000"/>
    <s v=""/>
    <s v=""/>
    <s v=""/>
    <s v=""/>
    <s v=""/>
    <s v=""/>
    <s v="Oui"/>
    <s v="Changement du taux de change de la Gourde Article trop cher"/>
    <n v="1"/>
    <n v="0"/>
    <n v="0"/>
    <n v="0"/>
    <n v="1"/>
    <n v="0"/>
    <n v="0"/>
    <n v="0"/>
    <n v="0"/>
    <n v="0"/>
    <n v="0"/>
    <n v="0"/>
    <n v="0"/>
    <n v="0"/>
    <s v="Sucre"/>
    <n v="0"/>
    <n v="0"/>
    <n v="0"/>
    <n v="1"/>
    <n v="0"/>
    <n v="0"/>
    <n v="0"/>
    <n v="0"/>
    <s v="Nord"/>
    <s v="Non"/>
    <x v="1"/>
  </r>
  <r>
    <n v="455"/>
    <n v="289"/>
    <n v="455"/>
    <n v="700"/>
    <n v="700"/>
    <s v="Oui"/>
    <n v="1000"/>
    <s v=""/>
    <s v=""/>
    <s v=""/>
    <s v=""/>
    <s v=""/>
    <s v=""/>
    <s v="Oui"/>
    <s v="Changement du taux de change de la Gourde Article trop cher Pas assez d'argent"/>
    <n v="1"/>
    <n v="0"/>
    <n v="0"/>
    <n v="0"/>
    <n v="1"/>
    <n v="1"/>
    <n v="0"/>
    <n v="0"/>
    <n v="0"/>
    <n v="0"/>
    <n v="0"/>
    <n v="0"/>
    <n v="0"/>
    <n v="0"/>
    <s v="Haricot rouge"/>
    <n v="0"/>
    <n v="0"/>
    <n v="0"/>
    <n v="0"/>
    <n v="0"/>
    <n v="1"/>
    <n v="0"/>
    <n v="0"/>
    <s v="Nord"/>
    <s v="Non"/>
    <x v="1"/>
  </r>
  <r>
    <n v="420"/>
    <n v="289"/>
    <n v="455"/>
    <n v="700"/>
    <n v="700"/>
    <s v="Oui"/>
    <n v="1000"/>
    <s v=""/>
    <s v=""/>
    <s v=""/>
    <s v=""/>
    <s v=""/>
    <s v=""/>
    <s v="Oui"/>
    <s v="Changement du taux de change de la Gourde Pas assez d'argent Article trop cher"/>
    <n v="1"/>
    <n v="0"/>
    <n v="0"/>
    <n v="0"/>
    <n v="1"/>
    <n v="1"/>
    <n v="0"/>
    <n v="0"/>
    <n v="0"/>
    <n v="0"/>
    <n v="0"/>
    <n v="0"/>
    <n v="0"/>
    <n v="0"/>
    <s v="Haricot rouge"/>
    <n v="0"/>
    <n v="0"/>
    <n v="0"/>
    <n v="0"/>
    <n v="0"/>
    <n v="1"/>
    <n v="0"/>
    <n v="0"/>
    <s v="Nord"/>
    <s v="Oui"/>
    <x v="1"/>
  </r>
  <r>
    <s v=""/>
    <s v=""/>
    <s v=""/>
    <s v=""/>
    <s v=""/>
    <s v=""/>
    <s v=""/>
    <s v=""/>
    <s v=""/>
    <s v=""/>
    <s v=""/>
    <s v=""/>
    <s v=""/>
    <s v=""/>
    <s v=""/>
    <s v=""/>
    <s v=""/>
    <s v=""/>
    <s v=""/>
    <s v=""/>
    <s v=""/>
    <s v=""/>
    <s v=""/>
    <s v=""/>
    <s v=""/>
    <s v=""/>
    <s v=""/>
    <s v=""/>
    <s v=""/>
    <s v=""/>
    <s v=""/>
    <s v=""/>
    <s v=""/>
    <s v=""/>
    <s v=""/>
    <s v=""/>
    <s v=""/>
    <s v=""/>
    <s v="Nord"/>
    <s v=""/>
    <x v="2"/>
  </r>
  <r>
    <s v=""/>
    <s v=""/>
    <s v=""/>
    <s v=""/>
    <s v=""/>
    <s v=""/>
    <s v=""/>
    <s v=""/>
    <s v=""/>
    <s v=""/>
    <s v=""/>
    <s v=""/>
    <s v=""/>
    <s v=""/>
    <s v=""/>
    <s v=""/>
    <s v=""/>
    <s v=""/>
    <s v=""/>
    <s v=""/>
    <s v=""/>
    <s v=""/>
    <s v=""/>
    <s v=""/>
    <s v=""/>
    <s v=""/>
    <s v=""/>
    <s v=""/>
    <s v=""/>
    <s v=""/>
    <s v=""/>
    <s v=""/>
    <s v=""/>
    <s v=""/>
    <s v=""/>
    <s v=""/>
    <s v=""/>
    <s v=""/>
    <s v="Nord"/>
    <s v=""/>
    <x v="2"/>
  </r>
  <r>
    <s v=""/>
    <s v=""/>
    <s v=""/>
    <s v=""/>
    <s v=""/>
    <s v=""/>
    <s v=""/>
    <s v=""/>
    <s v=""/>
    <s v=""/>
    <s v=""/>
    <s v=""/>
    <s v=""/>
    <s v=""/>
    <s v=""/>
    <s v=""/>
    <s v=""/>
    <s v=""/>
    <s v=""/>
    <s v=""/>
    <s v=""/>
    <s v=""/>
    <s v=""/>
    <s v=""/>
    <s v=""/>
    <s v=""/>
    <s v=""/>
    <s v=""/>
    <s v=""/>
    <s v=""/>
    <s v=""/>
    <s v=""/>
    <s v=""/>
    <s v=""/>
    <s v=""/>
    <s v=""/>
    <s v=""/>
    <s v=""/>
    <s v="Nord"/>
    <s v=""/>
    <x v="2"/>
  </r>
  <r>
    <s v=""/>
    <s v=""/>
    <s v=""/>
    <s v=""/>
    <s v=""/>
    <s v=""/>
    <s v=""/>
    <s v=""/>
    <s v=""/>
    <s v=""/>
    <s v=""/>
    <s v=""/>
    <s v=""/>
    <s v=""/>
    <s v=""/>
    <s v=""/>
    <s v=""/>
    <s v=""/>
    <s v=""/>
    <s v=""/>
    <s v=""/>
    <s v=""/>
    <s v=""/>
    <s v=""/>
    <s v=""/>
    <s v=""/>
    <s v=""/>
    <s v=""/>
    <s v=""/>
    <s v=""/>
    <s v=""/>
    <s v=""/>
    <s v=""/>
    <s v=""/>
    <s v=""/>
    <s v=""/>
    <s v=""/>
    <s v=""/>
    <s v="Nord"/>
    <s v=""/>
    <x v="2"/>
  </r>
  <r>
    <n v="350"/>
    <n v="400"/>
    <n v="350"/>
    <n v="550"/>
    <n v="650"/>
    <s v="Oui"/>
    <n v="1050"/>
    <s v=""/>
    <s v=""/>
    <s v=""/>
    <s v=""/>
    <s v=""/>
    <s v=""/>
    <s v="Oui"/>
    <s v="Problèmes liés au transport ou au carburant"/>
    <n v="0"/>
    <n v="1"/>
    <n v="0"/>
    <n v="0"/>
    <n v="0"/>
    <n v="0"/>
    <n v="0"/>
    <n v="0"/>
    <n v="0"/>
    <n v="0"/>
    <n v="0"/>
    <n v="0"/>
    <n v="0"/>
    <n v="0"/>
    <s v="Riz"/>
    <n v="0"/>
    <n v="1"/>
    <n v="0"/>
    <n v="0"/>
    <n v="0"/>
    <n v="0"/>
    <n v="0"/>
    <n v="0"/>
    <s v="Ouest"/>
    <s v="Oui"/>
    <x v="0"/>
  </r>
  <r>
    <n v="350"/>
    <n v="375"/>
    <n v="350"/>
    <n v="600"/>
    <n v="750"/>
    <s v="Oui"/>
    <n v="1000"/>
    <s v=""/>
    <s v=""/>
    <s v=""/>
    <s v=""/>
    <s v=""/>
    <s v=""/>
    <s v="Oui"/>
    <s v="Article indisponible chez les fournisseurs Article trop cher"/>
    <n v="0"/>
    <n v="0"/>
    <n v="0"/>
    <n v="0"/>
    <n v="1"/>
    <n v="0"/>
    <n v="0"/>
    <n v="1"/>
    <n v="0"/>
    <n v="0"/>
    <n v="0"/>
    <n v="0"/>
    <n v="0"/>
    <n v="0"/>
    <s v="Huile végétale"/>
    <n v="0"/>
    <n v="0"/>
    <n v="0"/>
    <n v="0"/>
    <n v="0"/>
    <n v="0"/>
    <n v="1"/>
    <n v="0"/>
    <s v="Ouest"/>
    <s v="Non"/>
    <x v="0"/>
  </r>
  <r>
    <n v="650"/>
    <n v="250"/>
    <s v=""/>
    <n v="750"/>
    <s v=""/>
    <s v=""/>
    <s v=""/>
    <s v=""/>
    <s v=""/>
    <s v=""/>
    <s v=""/>
    <s v=""/>
    <s v=""/>
    <s v="Je ne sais pas, je ne souhaite pas répondre"/>
    <s v=""/>
    <s v=""/>
    <s v=""/>
    <s v=""/>
    <s v=""/>
    <s v=""/>
    <s v=""/>
    <s v=""/>
    <s v=""/>
    <s v=""/>
    <s v=""/>
    <s v=""/>
    <s v=""/>
    <s v=""/>
    <s v=""/>
    <s v=""/>
    <s v=""/>
    <s v=""/>
    <s v=""/>
    <s v=""/>
    <s v=""/>
    <s v=""/>
    <s v=""/>
    <s v=""/>
    <s v="Ouest"/>
    <s v="Je ne sais pas, je ne souhaite pas répondre"/>
    <x v="3"/>
  </r>
  <r>
    <n v="0"/>
    <s v=""/>
    <n v="384.230712890625"/>
    <s v=""/>
    <s v=""/>
    <s v=""/>
    <s v=""/>
    <s v=""/>
    <s v=""/>
    <s v=""/>
    <s v=""/>
    <s v=""/>
    <s v=""/>
    <s v="Je ne sais pas, je ne souhaite pas répondre"/>
    <s v=""/>
    <s v=""/>
    <s v=""/>
    <s v=""/>
    <s v=""/>
    <s v=""/>
    <s v=""/>
    <s v=""/>
    <s v=""/>
    <s v=""/>
    <s v=""/>
    <s v=""/>
    <s v=""/>
    <s v=""/>
    <s v=""/>
    <s v=""/>
    <s v=""/>
    <s v=""/>
    <s v=""/>
    <s v=""/>
    <s v=""/>
    <s v=""/>
    <s v=""/>
    <s v=""/>
    <s v="Ouest"/>
    <s v="Je ne sais pas, je ne souhaite pas répondre"/>
    <x v="3"/>
  </r>
  <r>
    <s v=""/>
    <s v=""/>
    <s v=""/>
    <s v=""/>
    <s v=""/>
    <s v=""/>
    <s v=""/>
    <s v=""/>
    <s v=""/>
    <s v=""/>
    <s v=""/>
    <s v=""/>
    <s v=""/>
    <s v=""/>
    <s v=""/>
    <s v=""/>
    <s v=""/>
    <s v=""/>
    <s v=""/>
    <s v=""/>
    <s v=""/>
    <s v=""/>
    <s v=""/>
    <s v=""/>
    <s v=""/>
    <s v=""/>
    <s v=""/>
    <s v=""/>
    <s v=""/>
    <s v=""/>
    <s v=""/>
    <s v=""/>
    <s v=""/>
    <s v=""/>
    <s v=""/>
    <s v=""/>
    <s v=""/>
    <s v=""/>
    <s v="Ouest"/>
    <s v=""/>
    <x v="2"/>
  </r>
  <r>
    <n v="350"/>
    <s v=""/>
    <n v="350"/>
    <s v=""/>
    <s v=""/>
    <s v=""/>
    <s v=""/>
    <s v=""/>
    <s v=""/>
    <s v=""/>
    <s v=""/>
    <s v=""/>
    <s v=""/>
    <s v="Je ne sais pas, je ne souhaite pas répondre"/>
    <s v=""/>
    <s v=""/>
    <s v=""/>
    <s v=""/>
    <s v=""/>
    <s v=""/>
    <s v=""/>
    <s v=""/>
    <s v=""/>
    <s v=""/>
    <s v=""/>
    <s v=""/>
    <s v=""/>
    <s v=""/>
    <s v=""/>
    <s v=""/>
    <s v=""/>
    <s v=""/>
    <s v=""/>
    <s v=""/>
    <s v=""/>
    <s v=""/>
    <s v=""/>
    <s v=""/>
    <s v="Ouest"/>
    <s v="Je ne sais pas, je ne souhaite pas répondre"/>
    <x v="3"/>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Ouest"/>
    <s v=""/>
    <x v="2"/>
  </r>
  <r>
    <s v=""/>
    <s v=""/>
    <s v=""/>
    <s v=""/>
    <s v=""/>
    <s v=""/>
    <s v=""/>
    <s v=""/>
    <s v=""/>
    <s v=""/>
    <s v=""/>
    <s v=""/>
    <s v=""/>
    <s v=""/>
    <s v=""/>
    <s v=""/>
    <s v=""/>
    <s v=""/>
    <s v=""/>
    <s v=""/>
    <s v=""/>
    <s v=""/>
    <s v=""/>
    <s v=""/>
    <s v=""/>
    <s v=""/>
    <s v=""/>
    <s v=""/>
    <s v=""/>
    <s v=""/>
    <s v=""/>
    <s v=""/>
    <s v=""/>
    <s v=""/>
    <s v=""/>
    <s v=""/>
    <s v=""/>
    <s v=""/>
    <s v="Nord"/>
    <s v=""/>
    <x v="2"/>
  </r>
  <r>
    <s v=""/>
    <s v=""/>
    <s v=""/>
    <s v=""/>
    <s v=""/>
    <s v=""/>
    <s v=""/>
    <s v=""/>
    <s v=""/>
    <s v=""/>
    <s v=""/>
    <s v=""/>
    <s v=""/>
    <s v=""/>
    <s v=""/>
    <s v=""/>
    <s v=""/>
    <s v=""/>
    <s v=""/>
    <s v=""/>
    <s v=""/>
    <s v=""/>
    <s v=""/>
    <s v=""/>
    <s v=""/>
    <s v=""/>
    <s v=""/>
    <s v=""/>
    <s v=""/>
    <s v=""/>
    <s v=""/>
    <s v=""/>
    <s v=""/>
    <s v=""/>
    <s v=""/>
    <s v=""/>
    <s v=""/>
    <s v=""/>
    <s v="Nord"/>
    <s v=""/>
    <x v="2"/>
  </r>
  <r>
    <s v=""/>
    <s v=""/>
    <s v=""/>
    <s v=""/>
    <s v=""/>
    <s v=""/>
    <s v=""/>
    <s v=""/>
    <s v=""/>
    <s v=""/>
    <s v=""/>
    <s v=""/>
    <s v=""/>
    <s v=""/>
    <s v=""/>
    <s v=""/>
    <s v=""/>
    <s v=""/>
    <s v=""/>
    <s v=""/>
    <s v=""/>
    <s v=""/>
    <s v=""/>
    <s v=""/>
    <s v=""/>
    <s v=""/>
    <s v=""/>
    <s v=""/>
    <s v=""/>
    <s v=""/>
    <s v=""/>
    <s v=""/>
    <s v=""/>
    <s v=""/>
    <s v=""/>
    <s v=""/>
    <s v=""/>
    <s v=""/>
    <s v="Nord"/>
    <s v=""/>
    <x v="2"/>
  </r>
  <r>
    <s v=""/>
    <s v=""/>
    <s v=""/>
    <s v=""/>
    <s v=""/>
    <s v=""/>
    <s v=""/>
    <s v=""/>
    <s v=""/>
    <s v=""/>
    <s v=""/>
    <s v=""/>
    <s v=""/>
    <s v=""/>
    <s v=""/>
    <s v=""/>
    <s v=""/>
    <s v=""/>
    <s v=""/>
    <s v=""/>
    <s v=""/>
    <s v=""/>
    <s v=""/>
    <s v=""/>
    <s v=""/>
    <s v=""/>
    <s v=""/>
    <s v=""/>
    <s v=""/>
    <s v=""/>
    <s v=""/>
    <s v=""/>
    <s v=""/>
    <s v=""/>
    <s v=""/>
    <s v=""/>
    <s v=""/>
    <s v=""/>
    <s v="Nord"/>
    <s v=""/>
    <x v="2"/>
  </r>
  <r>
    <s v=""/>
    <s v=""/>
    <s v=""/>
    <s v=""/>
    <s v=""/>
    <s v=""/>
    <s v=""/>
    <s v=""/>
    <s v=""/>
    <s v=""/>
    <s v=""/>
    <s v=""/>
    <s v=""/>
    <s v=""/>
    <s v=""/>
    <s v=""/>
    <s v=""/>
    <s v=""/>
    <s v=""/>
    <s v=""/>
    <s v=""/>
    <s v=""/>
    <s v=""/>
    <s v=""/>
    <s v=""/>
    <s v=""/>
    <s v=""/>
    <s v=""/>
    <s v=""/>
    <s v=""/>
    <s v=""/>
    <s v=""/>
    <s v=""/>
    <s v=""/>
    <s v=""/>
    <s v=""/>
    <s v=""/>
    <s v=""/>
    <s v="Nord"/>
    <s v=""/>
    <x v="2"/>
  </r>
</pivotCacheRecords>
</file>

<file path=xl/pivotCache/pivotCacheRecords36.xml><?xml version="1.0" encoding="utf-8"?>
<pivotCacheRecords xmlns="http://schemas.openxmlformats.org/spreadsheetml/2006/main" xmlns:r="http://schemas.openxmlformats.org/officeDocument/2006/relationships" count="106">
  <r>
    <x v="0"/>
    <x v="0"/>
    <x v="0"/>
  </r>
  <r>
    <x v="0"/>
    <x v="0"/>
    <x v="0"/>
  </r>
  <r>
    <x v="1"/>
    <x v="0"/>
    <x v="0"/>
  </r>
  <r>
    <x v="1"/>
    <x v="0"/>
    <x v="1"/>
  </r>
  <r>
    <x v="1"/>
    <x v="0"/>
    <x v="2"/>
  </r>
  <r>
    <x v="1"/>
    <x v="0"/>
    <x v="2"/>
  </r>
  <r>
    <x v="1"/>
    <x v="0"/>
    <x v="2"/>
  </r>
  <r>
    <x v="1"/>
    <x v="0"/>
    <x v="0"/>
  </r>
  <r>
    <x v="1"/>
    <x v="0"/>
    <x v="1"/>
  </r>
  <r>
    <x v="1"/>
    <x v="0"/>
    <x v="2"/>
  </r>
  <r>
    <x v="1"/>
    <x v="0"/>
    <x v="2"/>
  </r>
  <r>
    <x v="1"/>
    <x v="1"/>
    <x v="2"/>
  </r>
  <r>
    <x v="1"/>
    <x v="1"/>
    <x v="2"/>
  </r>
  <r>
    <x v="1"/>
    <x v="1"/>
    <x v="2"/>
  </r>
  <r>
    <x v="1"/>
    <x v="1"/>
    <x v="2"/>
  </r>
  <r>
    <x v="1"/>
    <x v="1"/>
    <x v="2"/>
  </r>
  <r>
    <x v="1"/>
    <x v="1"/>
    <x v="0"/>
  </r>
  <r>
    <x v="1"/>
    <x v="1"/>
    <x v="0"/>
  </r>
  <r>
    <x v="1"/>
    <x v="1"/>
    <x v="2"/>
  </r>
  <r>
    <x v="1"/>
    <x v="1"/>
    <x v="0"/>
  </r>
  <r>
    <x v="1"/>
    <x v="1"/>
    <x v="1"/>
  </r>
  <r>
    <x v="1"/>
    <x v="1"/>
    <x v="2"/>
  </r>
  <r>
    <x v="1"/>
    <x v="1"/>
    <x v="2"/>
  </r>
  <r>
    <x v="2"/>
    <x v="1"/>
    <x v="2"/>
  </r>
  <r>
    <x v="2"/>
    <x v="1"/>
    <x v="2"/>
  </r>
  <r>
    <x v="2"/>
    <x v="1"/>
    <x v="2"/>
  </r>
  <r>
    <x v="2"/>
    <x v="1"/>
    <x v="2"/>
  </r>
  <r>
    <x v="2"/>
    <x v="1"/>
    <x v="2"/>
  </r>
  <r>
    <x v="2"/>
    <x v="1"/>
    <x v="2"/>
  </r>
  <r>
    <x v="2"/>
    <x v="1"/>
    <x v="1"/>
  </r>
  <r>
    <x v="2"/>
    <x v="1"/>
    <x v="1"/>
  </r>
  <r>
    <x v="2"/>
    <x v="1"/>
    <x v="1"/>
  </r>
  <r>
    <x v="2"/>
    <x v="1"/>
    <x v="1"/>
  </r>
  <r>
    <x v="2"/>
    <x v="1"/>
    <x v="2"/>
  </r>
  <r>
    <x v="2"/>
    <x v="1"/>
    <x v="2"/>
  </r>
  <r>
    <x v="2"/>
    <x v="1"/>
    <x v="2"/>
  </r>
  <r>
    <x v="2"/>
    <x v="1"/>
    <x v="0"/>
  </r>
  <r>
    <x v="2"/>
    <x v="0"/>
    <x v="1"/>
  </r>
  <r>
    <x v="2"/>
    <x v="1"/>
    <x v="0"/>
  </r>
  <r>
    <x v="2"/>
    <x v="1"/>
    <x v="1"/>
  </r>
  <r>
    <x v="2"/>
    <x v="1"/>
    <x v="0"/>
  </r>
  <r>
    <x v="2"/>
    <x v="1"/>
    <x v="2"/>
  </r>
  <r>
    <x v="2"/>
    <x v="1"/>
    <x v="2"/>
  </r>
  <r>
    <x v="2"/>
    <x v="1"/>
    <x v="2"/>
  </r>
  <r>
    <x v="2"/>
    <x v="1"/>
    <x v="2"/>
  </r>
  <r>
    <x v="2"/>
    <x v="1"/>
    <x v="2"/>
  </r>
  <r>
    <x v="2"/>
    <x v="1"/>
    <x v="1"/>
  </r>
  <r>
    <x v="2"/>
    <x v="1"/>
    <x v="2"/>
  </r>
  <r>
    <x v="2"/>
    <x v="1"/>
    <x v="2"/>
  </r>
  <r>
    <x v="2"/>
    <x v="1"/>
    <x v="2"/>
  </r>
  <r>
    <x v="2"/>
    <x v="1"/>
    <x v="2"/>
  </r>
  <r>
    <x v="2"/>
    <x v="1"/>
    <x v="2"/>
  </r>
  <r>
    <x v="2"/>
    <x v="0"/>
    <x v="2"/>
  </r>
  <r>
    <x v="2"/>
    <x v="0"/>
    <x v="0"/>
  </r>
  <r>
    <x v="2"/>
    <x v="0"/>
    <x v="2"/>
  </r>
  <r>
    <x v="2"/>
    <x v="0"/>
    <x v="2"/>
  </r>
  <r>
    <x v="3"/>
    <x v="1"/>
    <x v="2"/>
  </r>
  <r>
    <x v="3"/>
    <x v="1"/>
    <x v="2"/>
  </r>
  <r>
    <x v="3"/>
    <x v="1"/>
    <x v="2"/>
  </r>
  <r>
    <x v="3"/>
    <x v="1"/>
    <x v="2"/>
  </r>
  <r>
    <x v="3"/>
    <x v="1"/>
    <x v="2"/>
  </r>
  <r>
    <x v="3"/>
    <x v="1"/>
    <x v="2"/>
  </r>
  <r>
    <x v="3"/>
    <x v="1"/>
    <x v="2"/>
  </r>
  <r>
    <x v="3"/>
    <x v="1"/>
    <x v="2"/>
  </r>
  <r>
    <x v="3"/>
    <x v="1"/>
    <x v="2"/>
  </r>
  <r>
    <x v="3"/>
    <x v="1"/>
    <x v="2"/>
  </r>
  <r>
    <x v="3"/>
    <x v="1"/>
    <x v="2"/>
  </r>
  <r>
    <x v="3"/>
    <x v="1"/>
    <x v="2"/>
  </r>
  <r>
    <x v="3"/>
    <x v="1"/>
    <x v="0"/>
  </r>
  <r>
    <x v="3"/>
    <x v="1"/>
    <x v="1"/>
  </r>
  <r>
    <x v="3"/>
    <x v="1"/>
    <x v="1"/>
  </r>
  <r>
    <x v="3"/>
    <x v="1"/>
    <x v="1"/>
  </r>
  <r>
    <x v="4"/>
    <x v="1"/>
    <x v="0"/>
  </r>
  <r>
    <x v="4"/>
    <x v="1"/>
    <x v="2"/>
  </r>
  <r>
    <x v="4"/>
    <x v="1"/>
    <x v="1"/>
  </r>
  <r>
    <x v="4"/>
    <x v="1"/>
    <x v="2"/>
  </r>
  <r>
    <x v="4"/>
    <x v="1"/>
    <x v="2"/>
  </r>
  <r>
    <x v="4"/>
    <x v="1"/>
    <x v="1"/>
  </r>
  <r>
    <x v="4"/>
    <x v="1"/>
    <x v="1"/>
  </r>
  <r>
    <x v="4"/>
    <x v="1"/>
    <x v="1"/>
  </r>
  <r>
    <x v="4"/>
    <x v="1"/>
    <x v="0"/>
  </r>
  <r>
    <x v="4"/>
    <x v="1"/>
    <x v="2"/>
  </r>
  <r>
    <x v="4"/>
    <x v="1"/>
    <x v="2"/>
  </r>
  <r>
    <x v="4"/>
    <x v="1"/>
    <x v="2"/>
  </r>
  <r>
    <x v="4"/>
    <x v="1"/>
    <x v="2"/>
  </r>
  <r>
    <x v="3"/>
    <x v="1"/>
    <x v="0"/>
  </r>
  <r>
    <x v="3"/>
    <x v="1"/>
    <x v="1"/>
  </r>
  <r>
    <x v="3"/>
    <x v="1"/>
    <x v="3"/>
  </r>
  <r>
    <x v="3"/>
    <x v="1"/>
    <x v="3"/>
  </r>
  <r>
    <x v="3"/>
    <x v="1"/>
    <x v="2"/>
  </r>
  <r>
    <x v="3"/>
    <x v="1"/>
    <x v="3"/>
  </r>
  <r>
    <x v="3"/>
    <x v="1"/>
    <x v="2"/>
  </r>
  <r>
    <x v="3"/>
    <x v="1"/>
    <x v="2"/>
  </r>
  <r>
    <x v="3"/>
    <x v="1"/>
    <x v="2"/>
  </r>
  <r>
    <x v="3"/>
    <x v="1"/>
    <x v="2"/>
  </r>
  <r>
    <x v="3"/>
    <x v="1"/>
    <x v="2"/>
  </r>
  <r>
    <x v="3"/>
    <x v="1"/>
    <x v="2"/>
  </r>
  <r>
    <x v="3"/>
    <x v="1"/>
    <x v="2"/>
  </r>
  <r>
    <x v="3"/>
    <x v="1"/>
    <x v="2"/>
  </r>
  <r>
    <x v="3"/>
    <x v="1"/>
    <x v="2"/>
  </r>
  <r>
    <x v="3"/>
    <x v="1"/>
    <x v="2"/>
  </r>
  <r>
    <x v="4"/>
    <x v="1"/>
    <x v="2"/>
  </r>
  <r>
    <x v="4"/>
    <x v="1"/>
    <x v="2"/>
  </r>
  <r>
    <x v="4"/>
    <x v="1"/>
    <x v="2"/>
  </r>
  <r>
    <x v="4"/>
    <x v="1"/>
    <x v="2"/>
  </r>
  <r>
    <x v="4"/>
    <x v="1"/>
    <x v="2"/>
  </r>
</pivotCacheRecords>
</file>

<file path=xl/pivotCache/pivotCacheRecords37.xml><?xml version="1.0" encoding="utf-8"?>
<pivotCacheRecords xmlns="http://schemas.openxmlformats.org/spreadsheetml/2006/main" xmlns:r="http://schemas.openxmlformats.org/officeDocument/2006/relationships" count="107">
  <r>
    <x v="0"/>
  </r>
  <r>
    <x v="0"/>
  </r>
  <r>
    <x v="1"/>
  </r>
  <r>
    <x v="1"/>
  </r>
  <r>
    <x v="0"/>
  </r>
  <r>
    <x v="0"/>
  </r>
  <r>
    <x v="0"/>
  </r>
  <r>
    <x v="2"/>
  </r>
  <r>
    <x v="2"/>
  </r>
  <r>
    <x v="0"/>
  </r>
  <r>
    <x v="0"/>
  </r>
  <r>
    <x v="0"/>
  </r>
  <r>
    <x v="0"/>
  </r>
  <r>
    <x v="0"/>
  </r>
  <r>
    <x v="0"/>
  </r>
  <r>
    <x v="0"/>
  </r>
  <r>
    <x v="2"/>
  </r>
  <r>
    <x v="0"/>
  </r>
  <r>
    <x v="2"/>
  </r>
  <r>
    <x v="0"/>
  </r>
  <r>
    <x v="0"/>
  </r>
  <r>
    <x v="2"/>
  </r>
  <r>
    <x v="2"/>
  </r>
  <r>
    <x v="2"/>
  </r>
  <r>
    <x v="2"/>
  </r>
  <r>
    <x v="2"/>
  </r>
  <r>
    <x v="0"/>
  </r>
  <r>
    <x v="0"/>
  </r>
  <r>
    <x v="0"/>
  </r>
  <r>
    <x v="0"/>
  </r>
  <r>
    <x v="0"/>
  </r>
  <r>
    <x v="0"/>
  </r>
  <r>
    <x v="2"/>
  </r>
  <r>
    <x v="0"/>
  </r>
  <r>
    <x v="0"/>
  </r>
  <r>
    <x v="0"/>
  </r>
  <r>
    <x v="0"/>
  </r>
  <r>
    <x v="0"/>
  </r>
  <r>
    <x v="0"/>
  </r>
  <r>
    <x v="0"/>
  </r>
  <r>
    <x v="0"/>
  </r>
  <r>
    <x v="1"/>
  </r>
  <r>
    <x v="0"/>
  </r>
  <r>
    <x v="0"/>
  </r>
  <r>
    <x v="0"/>
  </r>
  <r>
    <x v="0"/>
  </r>
  <r>
    <x v="0"/>
  </r>
  <r>
    <x v="1"/>
  </r>
  <r>
    <x v="0"/>
  </r>
  <r>
    <x v="0"/>
  </r>
  <r>
    <x v="0"/>
  </r>
  <r>
    <x v="2"/>
  </r>
  <r>
    <x v="0"/>
  </r>
  <r>
    <x v="0"/>
  </r>
  <r>
    <x v="0"/>
  </r>
  <r>
    <x v="0"/>
  </r>
  <r>
    <x v="1"/>
  </r>
  <r>
    <x v="1"/>
  </r>
  <r>
    <x v="2"/>
  </r>
  <r>
    <x v="1"/>
  </r>
  <r>
    <x v="0"/>
  </r>
  <r>
    <x v="0"/>
  </r>
  <r>
    <x v="0"/>
  </r>
  <r>
    <x v="0"/>
  </r>
  <r>
    <x v="0"/>
  </r>
  <r>
    <x v="0"/>
  </r>
  <r>
    <x v="0"/>
  </r>
  <r>
    <x v="0"/>
  </r>
  <r>
    <x v="0"/>
  </r>
  <r>
    <x v="0"/>
  </r>
  <r>
    <x v="0"/>
  </r>
  <r>
    <x v="0"/>
  </r>
  <r>
    <x v="1"/>
  </r>
  <r>
    <x v="0"/>
  </r>
  <r>
    <x v="1"/>
  </r>
  <r>
    <x v="0"/>
  </r>
  <r>
    <x v="0"/>
  </r>
  <r>
    <x v="0"/>
  </r>
  <r>
    <x v="0"/>
  </r>
  <r>
    <x v="0"/>
  </r>
  <r>
    <x v="0"/>
  </r>
  <r>
    <x v="2"/>
  </r>
  <r>
    <x v="2"/>
  </r>
  <r>
    <x v="2"/>
  </r>
  <r>
    <x v="2"/>
  </r>
  <r>
    <x v="0"/>
  </r>
  <r>
    <x v="1"/>
  </r>
  <r>
    <x v="0"/>
  </r>
  <r>
    <x v="0"/>
  </r>
  <r>
    <x v="0"/>
  </r>
  <r>
    <x v="0"/>
  </r>
  <r>
    <x v="2"/>
  </r>
  <r>
    <x v="1"/>
  </r>
  <r>
    <x v="3"/>
  </r>
  <r>
    <x v="0"/>
  </r>
  <r>
    <x v="3"/>
  </r>
  <r>
    <x v="0"/>
  </r>
  <r>
    <x v="0"/>
  </r>
  <r>
    <x v="0"/>
  </r>
  <r>
    <x v="0"/>
  </r>
  <r>
    <x v="3"/>
  </r>
  <r>
    <x v="0"/>
  </r>
  <r>
    <x v="0"/>
  </r>
  <r>
    <x v="0"/>
  </r>
  <r>
    <x v="0"/>
  </r>
  <r>
    <x v="0"/>
  </r>
  <r>
    <x v="4"/>
  </r>
</pivotCacheRecords>
</file>

<file path=xl/pivotCache/pivotCacheRecords38.xml><?xml version="1.0" encoding="utf-8"?>
<pivotCacheRecords xmlns="http://schemas.openxmlformats.org/spreadsheetml/2006/main" xmlns:r="http://schemas.openxmlformats.org/officeDocument/2006/relationships" count="106">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Changement du taux de change de la Gourde Problèmes liés au transport ou au carburant"/>
    <n v="1"/>
    <n v="1"/>
    <n v="0"/>
    <n v="0"/>
    <n v="0"/>
    <n v="0"/>
    <n v="0"/>
    <n v="0"/>
    <n v="0"/>
    <n v="0"/>
    <n v="0"/>
    <n v="0"/>
    <n v="0"/>
  </r>
  <r>
    <s v="Changement du taux de change de la Gourde A cause d’une catastrophe naturelle"/>
    <n v="1"/>
    <n v="0"/>
    <n v="1"/>
    <n v="0"/>
    <n v="0"/>
    <n v="0"/>
    <n v="0"/>
    <n v="0"/>
    <n v="0"/>
    <n v="0"/>
    <n v="0"/>
    <n v="0"/>
    <n v="0"/>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Pas assez d'argent"/>
    <n v="0"/>
    <n v="0"/>
    <n v="0"/>
    <n v="0"/>
    <n v="1"/>
    <n v="0"/>
    <n v="0"/>
    <n v="0"/>
    <n v="0"/>
    <n v="0"/>
    <n v="0"/>
    <n v="0"/>
    <n v="0"/>
  </r>
  <r>
    <s v=""/>
    <s v=""/>
    <s v=""/>
    <s v=""/>
    <s v=""/>
    <s v=""/>
    <s v=""/>
    <s v=""/>
    <s v=""/>
    <s v=""/>
    <s v=""/>
    <s v=""/>
    <s v=""/>
    <s v=""/>
  </r>
  <r>
    <s v="Article trop cher"/>
    <n v="0"/>
    <n v="0"/>
    <n v="0"/>
    <n v="1"/>
    <n v="0"/>
    <n v="0"/>
    <n v="0"/>
    <n v="0"/>
    <n v="0"/>
    <n v="0"/>
    <n v="0"/>
    <n v="0"/>
    <n v="0"/>
  </r>
  <r>
    <s v=""/>
    <s v=""/>
    <s v=""/>
    <s v=""/>
    <s v=""/>
    <s v=""/>
    <s v=""/>
    <s v=""/>
    <s v=""/>
    <s v=""/>
    <s v=""/>
    <s v=""/>
    <s v=""/>
    <s v=""/>
  </r>
  <r>
    <s v=""/>
    <s v=""/>
    <s v=""/>
    <s v=""/>
    <s v=""/>
    <s v=""/>
    <s v=""/>
    <s v=""/>
    <s v=""/>
    <s v=""/>
    <s v=""/>
    <s v=""/>
    <s v=""/>
    <s v=""/>
  </r>
  <r>
    <s v="Article trop cher"/>
    <n v="0"/>
    <n v="0"/>
    <n v="0"/>
    <n v="1"/>
    <n v="0"/>
    <n v="0"/>
    <n v="0"/>
    <n v="0"/>
    <n v="0"/>
    <n v="0"/>
    <n v="0"/>
    <n v="0"/>
    <n v="0"/>
  </r>
  <r>
    <s v="Pas assez d'argent"/>
    <n v="0"/>
    <n v="0"/>
    <n v="0"/>
    <n v="0"/>
    <n v="1"/>
    <n v="0"/>
    <n v="0"/>
    <n v="0"/>
    <n v="0"/>
    <n v="0"/>
    <n v="0"/>
    <n v="0"/>
    <n v="0"/>
  </r>
  <r>
    <s v="Article trop cher"/>
    <n v="0"/>
    <n v="0"/>
    <n v="0"/>
    <n v="1"/>
    <n v="0"/>
    <n v="0"/>
    <n v="0"/>
    <n v="0"/>
    <n v="0"/>
    <n v="0"/>
    <n v="0"/>
    <n v="0"/>
    <n v="0"/>
  </r>
  <r>
    <s v="Autre (précisez)"/>
    <n v="0"/>
    <n v="0"/>
    <n v="0"/>
    <n v="0"/>
    <n v="0"/>
    <n v="0"/>
    <n v="0"/>
    <n v="0"/>
    <n v="0"/>
    <n v="0"/>
    <n v="0"/>
    <n v="1"/>
    <n v="0"/>
  </r>
  <r>
    <s v="Pas assez d'argent"/>
    <n v="0"/>
    <n v="0"/>
    <n v="0"/>
    <n v="0"/>
    <n v="1"/>
    <n v="0"/>
    <n v="0"/>
    <n v="0"/>
    <n v="0"/>
    <n v="0"/>
    <n v="0"/>
    <n v="0"/>
    <n v="0"/>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Changement du taux de change de la Gourde"/>
    <n v="1"/>
    <n v="0"/>
    <n v="0"/>
    <n v="0"/>
    <n v="0"/>
    <n v="0"/>
    <n v="0"/>
    <n v="0"/>
    <n v="0"/>
    <n v="0"/>
    <n v="0"/>
    <n v="0"/>
    <n v="0"/>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Pas assez d'argent"/>
    <n v="0"/>
    <n v="0"/>
    <n v="0"/>
    <n v="0"/>
    <n v="1"/>
    <n v="0"/>
    <n v="0"/>
    <n v="0"/>
    <n v="0"/>
    <n v="0"/>
    <n v="0"/>
    <n v="0"/>
    <n v="0"/>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Pas assez d'argent Article trop cher"/>
    <n v="0"/>
    <n v="0"/>
    <n v="0"/>
    <n v="1"/>
    <n v="1"/>
    <n v="0"/>
    <n v="0"/>
    <n v="0"/>
    <n v="0"/>
    <n v="0"/>
    <n v="0"/>
    <n v="0"/>
    <n v="0"/>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Problèmes liés au transport ou au carburant"/>
    <n v="0"/>
    <n v="1"/>
    <n v="0"/>
    <n v="0"/>
    <n v="0"/>
    <n v="0"/>
    <n v="0"/>
    <n v="0"/>
    <n v="0"/>
    <n v="0"/>
    <n v="0"/>
    <n v="0"/>
    <n v="0"/>
  </r>
  <r>
    <s v="Pas assez d'argent Problèmes liés au transport ou au carburant"/>
    <n v="0"/>
    <n v="1"/>
    <n v="0"/>
    <n v="0"/>
    <n v="1"/>
    <n v="0"/>
    <n v="0"/>
    <n v="0"/>
    <n v="0"/>
    <n v="0"/>
    <n v="0"/>
    <n v="0"/>
    <n v="0"/>
  </r>
  <r>
    <s v="Article trop cher"/>
    <n v="0"/>
    <n v="0"/>
    <n v="0"/>
    <n v="1"/>
    <n v="0"/>
    <n v="0"/>
    <n v="0"/>
    <n v="0"/>
    <n v="0"/>
    <n v="0"/>
    <n v="0"/>
    <n v="0"/>
    <n v="0"/>
  </r>
  <r>
    <s v="Je ne sais pas, je ne souhaite pas répondre"/>
    <n v="0"/>
    <n v="0"/>
    <n v="0"/>
    <n v="0"/>
    <n v="0"/>
    <n v="0"/>
    <n v="0"/>
    <n v="0"/>
    <n v="0"/>
    <n v="0"/>
    <n v="0"/>
    <n v="0"/>
    <n v="1"/>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Pas assez d'argent"/>
    <n v="0"/>
    <n v="0"/>
    <n v="0"/>
    <n v="0"/>
    <n v="1"/>
    <n v="0"/>
    <n v="0"/>
    <n v="0"/>
    <n v="0"/>
    <n v="0"/>
    <n v="0"/>
    <n v="0"/>
    <n v="0"/>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r>
    <s v=""/>
    <s v=""/>
    <s v=""/>
    <s v=""/>
    <s v=""/>
    <s v=""/>
    <s v=""/>
    <s v=""/>
    <s v=""/>
    <s v=""/>
    <s v=""/>
    <s v=""/>
    <s v=""/>
    <s v=""/>
  </r>
</pivotCacheRecords>
</file>

<file path=xl/pivotCache/pivotCacheRecords39.xml><?xml version="1.0" encoding="utf-8"?>
<pivotCacheRecords xmlns="http://schemas.openxmlformats.org/spreadsheetml/2006/main" xmlns:r="http://schemas.openxmlformats.org/officeDocument/2006/relationships" count="106">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Savon lessive"/>
    <n v="1"/>
    <n v="0"/>
    <n v="0"/>
    <n v="0"/>
    <n v="0"/>
    <n v="0"/>
    <n v="0"/>
    <n v="0"/>
    <n v="0"/>
    <n v="0"/>
    <n v="0"/>
  </r>
  <r>
    <s v="Savon lessive Chlore en grain (nettoyage)"/>
    <n v="1"/>
    <n v="0"/>
    <n v="0"/>
    <n v="0"/>
    <n v="0"/>
    <n v="1"/>
    <n v="0"/>
    <n v="0"/>
    <n v="0"/>
    <n v="0"/>
    <n v="0"/>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Savon lessive Serviettes hygiéniques"/>
    <n v="1"/>
    <n v="0"/>
    <n v="0"/>
    <n v="0"/>
    <n v="1"/>
    <n v="0"/>
    <n v="0"/>
    <n v="0"/>
    <n v="0"/>
    <n v="0"/>
    <n v="0"/>
  </r>
  <r>
    <s v=""/>
    <s v=""/>
    <s v=""/>
    <s v=""/>
    <s v=""/>
    <s v=""/>
    <s v=""/>
    <s v=""/>
    <s v=""/>
    <s v=""/>
    <s v=""/>
    <s v=""/>
  </r>
  <r>
    <s v="Brosse à dent Dentifrice"/>
    <n v="0"/>
    <n v="1"/>
    <n v="1"/>
    <n v="0"/>
    <n v="0"/>
    <n v="0"/>
    <n v="0"/>
    <n v="0"/>
    <n v="0"/>
    <n v="0"/>
    <n v="0"/>
  </r>
  <r>
    <s v=""/>
    <s v=""/>
    <s v=""/>
    <s v=""/>
    <s v=""/>
    <s v=""/>
    <s v=""/>
    <s v=""/>
    <s v=""/>
    <s v=""/>
    <s v=""/>
    <s v=""/>
  </r>
  <r>
    <s v=""/>
    <s v=""/>
    <s v=""/>
    <s v=""/>
    <s v=""/>
    <s v=""/>
    <s v=""/>
    <s v=""/>
    <s v=""/>
    <s v=""/>
    <s v=""/>
    <s v=""/>
  </r>
  <r>
    <s v="Savon lessive Brosse à dent Chlore en grain (nettoyage)"/>
    <n v="1"/>
    <n v="1"/>
    <n v="0"/>
    <n v="0"/>
    <n v="0"/>
    <n v="1"/>
    <n v="0"/>
    <n v="0"/>
    <n v="0"/>
    <n v="0"/>
    <n v="0"/>
  </r>
  <r>
    <s v="Chlore en grain (nettoyage)"/>
    <n v="0"/>
    <n v="0"/>
    <n v="0"/>
    <n v="0"/>
    <n v="0"/>
    <n v="1"/>
    <n v="0"/>
    <n v="0"/>
    <n v="0"/>
    <n v="0"/>
    <n v="0"/>
  </r>
  <r>
    <s v="Savon pour se laver Serviettes hygiéniques Papier toilette Brosse à dent"/>
    <n v="0"/>
    <n v="1"/>
    <n v="0"/>
    <n v="1"/>
    <n v="1"/>
    <n v="0"/>
    <n v="1"/>
    <n v="0"/>
    <n v="0"/>
    <n v="0"/>
    <n v="0"/>
  </r>
  <r>
    <s v="Chlore en grain (nettoyage)"/>
    <n v="0"/>
    <n v="0"/>
    <n v="0"/>
    <n v="0"/>
    <n v="0"/>
    <n v="1"/>
    <n v="0"/>
    <n v="0"/>
    <n v="0"/>
    <n v="0"/>
    <n v="0"/>
  </r>
  <r>
    <s v="Brosse à dent Dentifrice Papier toilette Savon pour se laver"/>
    <n v="0"/>
    <n v="1"/>
    <n v="1"/>
    <n v="1"/>
    <n v="0"/>
    <n v="0"/>
    <n v="1"/>
    <n v="0"/>
    <n v="0"/>
    <n v="0"/>
    <n v="0"/>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Grande bassine de nettoyage ou pour cuisiner"/>
    <n v="0"/>
    <n v="0"/>
    <n v="0"/>
    <n v="0"/>
    <n v="0"/>
    <n v="0"/>
    <n v="0"/>
    <n v="0"/>
    <n v="1"/>
    <n v="0"/>
    <n v="0"/>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Serviettes hygiéniques Dentifrice"/>
    <n v="0"/>
    <n v="0"/>
    <n v="1"/>
    <n v="0"/>
    <n v="1"/>
    <n v="0"/>
    <n v="0"/>
    <n v="0"/>
    <n v="0"/>
    <n v="0"/>
    <n v="0"/>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Chlore en grain (nettoyage) Grand bokit fermé ou avec couvercle pour stocker l'eau (environ 5 gallons) Grande bassine de nettoyage ou pour cuisiner"/>
    <n v="0"/>
    <n v="0"/>
    <n v="0"/>
    <n v="0"/>
    <n v="0"/>
    <n v="1"/>
    <n v="0"/>
    <n v="1"/>
    <n v="1"/>
    <n v="0"/>
    <n v="0"/>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Chlore en grain (nettoyage)"/>
    <n v="0"/>
    <n v="0"/>
    <n v="0"/>
    <n v="0"/>
    <n v="0"/>
    <n v="1"/>
    <n v="0"/>
    <n v="0"/>
    <n v="0"/>
    <n v="0"/>
    <n v="0"/>
  </r>
  <r>
    <s v="Chlore en grain (nettoyage)"/>
    <n v="0"/>
    <n v="0"/>
    <n v="0"/>
    <n v="0"/>
    <n v="0"/>
    <n v="1"/>
    <n v="0"/>
    <n v="0"/>
    <n v="0"/>
    <n v="0"/>
    <n v="0"/>
  </r>
  <r>
    <s v="Dentifrice"/>
    <n v="0"/>
    <n v="0"/>
    <n v="1"/>
    <n v="0"/>
    <n v="0"/>
    <n v="0"/>
    <n v="0"/>
    <n v="0"/>
    <n v="0"/>
    <n v="0"/>
    <n v="0"/>
  </r>
  <r>
    <s v="Chlore en grain (nettoyage)"/>
    <n v="0"/>
    <n v="0"/>
    <n v="0"/>
    <n v="0"/>
    <n v="0"/>
    <n v="1"/>
    <n v="0"/>
    <n v="0"/>
    <n v="0"/>
    <n v="0"/>
    <n v="0"/>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Brosse à dent"/>
    <n v="0"/>
    <n v="1"/>
    <n v="0"/>
    <n v="0"/>
    <n v="0"/>
    <n v="0"/>
    <n v="0"/>
    <n v="0"/>
    <n v="0"/>
    <n v="0"/>
    <n v="0"/>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r>
    <s v=""/>
    <s v=""/>
    <s v=""/>
    <s v=""/>
    <s v=""/>
    <s v=""/>
    <s v=""/>
    <s v=""/>
    <s v=""/>
    <s v=""/>
    <s v=""/>
    <s v=""/>
  </r>
</pivotCacheRecords>
</file>

<file path=xl/pivotCache/pivotCacheRecords4.xml><?xml version="1.0" encoding="utf-8"?>
<pivotCacheRecords xmlns="http://schemas.openxmlformats.org/spreadsheetml/2006/main" xmlns:r="http://schemas.openxmlformats.org/officeDocument/2006/relationships" count="106">
  <r>
    <s v="2da5e54a-a4f0-40a2-a0cd-53ffa4d25337"/>
    <d v="2021-11-24T00:00:00"/>
    <s v="ACF"/>
    <s v="anketè 1"/>
    <s v="Nord-Ouest"/>
    <s v="Jean Rabel"/>
    <s v="Jean Rabel"/>
    <s v="1re Section Lacoma"/>
    <s v="1re Section Lacoma"/>
    <s v="Centre-ville de Jean Rabel"/>
    <s v=""/>
    <s v="Marché de Jean Rabel"/>
    <s v="Marché de Jean Rabel"/>
    <s v="Marché de Jean Rabel"/>
    <s v="Milieu rural"/>
    <s v="Enquête auprès d'un marchand"/>
    <x v="0"/>
    <x v="0"/>
  </r>
  <r>
    <s v="41a17b7b-2f73-4c20-9345-327c0be94790"/>
    <d v="2021-11-24T00:00:00"/>
    <s v="ACF"/>
    <s v="anketè 1"/>
    <s v="Nord-Ouest"/>
    <s v="Jean Rabel"/>
    <s v="Jean Rabel"/>
    <s v="1re Section Lacoma"/>
    <s v="1re Section Lacoma"/>
    <s v="Centre-ville de Jean Rabel"/>
    <s v=""/>
    <s v="Marché de Jean Rabel"/>
    <s v="Marché de Jean Rabel"/>
    <s v="Marché de Jean Rabel"/>
    <s v="Milieu rural"/>
    <s v="Enquête auprès d'un marchand"/>
    <x v="0"/>
    <x v="0"/>
  </r>
  <r>
    <s v="d6dcb8dd-23b1-4d4d-a8a5-65897bdf135e"/>
    <d v="2021-11-25T00:00:00"/>
    <s v="GVC"/>
    <s v="JWD14"/>
    <s v="Artibonite"/>
    <s v="Ennery"/>
    <s v="Ennery"/>
    <s v="4e Section Puilboreau"/>
    <s v="4e Section Puilboreau"/>
    <s v="Puilboreau"/>
    <s v=""/>
    <s v="Marché Puilboreau"/>
    <s v="Marché Puilboreau"/>
    <s v="Marché Puilboreau"/>
    <s v="Milieu rural"/>
    <s v="Enquête auprès d'un marchand"/>
    <x v="0"/>
    <x v="0"/>
  </r>
  <r>
    <s v="69288e6c-1dfe-457a-aa2f-a5b3d844e2c7"/>
    <d v="2021-11-25T00:00:00"/>
    <s v="GVC"/>
    <s v="JWD14"/>
    <s v="Artibonite"/>
    <s v="Ennery"/>
    <s v="Ennery"/>
    <s v="4e Section Puilboreau"/>
    <s v="4e Section Puilboreau"/>
    <s v="Puilboreau"/>
    <s v=""/>
    <s v="Marché Puilboreau"/>
    <s v="Marché Puilboreau"/>
    <s v="Marché Puilboreau"/>
    <s v="Milieu rural"/>
    <s v="Enquête auprès d'un marchand"/>
    <x v="0"/>
    <x v="0"/>
  </r>
  <r>
    <s v="5cab0d25-cc45-468b-ae49-1c4937a4cbd3"/>
    <d v="2021-11-25T00:00:00"/>
    <s v="GVC"/>
    <s v="JWD14"/>
    <s v="Artibonite"/>
    <s v="Ennery"/>
    <s v="Ennery"/>
    <s v="4e Section Puilboreau"/>
    <s v="4e Section Puilboreau"/>
    <s v="Puilboreau"/>
    <s v=""/>
    <s v="Marché Puilboreau"/>
    <s v="Marché Puilboreau"/>
    <s v="Marché Puilboreau"/>
    <s v="Milieu rural"/>
    <s v="Enquête auprès d'un client (pour l'eau de boisson et la situation sécuritaire)"/>
    <x v="0"/>
    <x v="1"/>
  </r>
  <r>
    <s v="32f502f1-0c04-434b-b2c0-da0ad7b9e5a7"/>
    <d v="2021-11-25T00:00:00"/>
    <s v="GVC"/>
    <s v="JWD14"/>
    <s v="Artibonite"/>
    <s v="Ennery"/>
    <s v="Ennery"/>
    <s v="4e Section Puilboreau"/>
    <s v="4e Section Puilboreau"/>
    <s v="Puilboreau"/>
    <s v=""/>
    <s v="Marché Puilboreau"/>
    <s v="Marché Puilboreau"/>
    <s v="Marché Puilboreau"/>
    <s v="Milieu rural"/>
    <s v="Enquête auprès d'un client (pour l'eau de boisson et la situation sécuritaire)"/>
    <x v="0"/>
    <x v="1"/>
  </r>
  <r>
    <s v="13c173f5-f13b-4158-9393-4c8361d4fba9"/>
    <d v="2021-11-25T00:00:00"/>
    <s v="GVC"/>
    <s v="JWD14"/>
    <s v="Artibonite"/>
    <s v="Ennery"/>
    <s v="Ennery"/>
    <s v="4e Section Puilboreau"/>
    <s v="4e Section Puilboreau"/>
    <s v="Puilboreau"/>
    <s v=""/>
    <s v="Marché Puilboreau"/>
    <s v="Marché Puilboreau"/>
    <s v="Marché Puilboreau"/>
    <s v="Milieu rural"/>
    <s v="Enquête auprès d'un client (pour l'eau de boisson et la situation sécuritaire)"/>
    <x v="1"/>
    <x v="1"/>
  </r>
  <r>
    <s v="719ebed2-9c91-405c-b35e-de629950cfc7"/>
    <d v="2021-11-25T00:00:00"/>
    <s v="GVC"/>
    <s v="GJ22"/>
    <s v="Artibonite"/>
    <s v="Ennery"/>
    <s v="Ennery"/>
    <s v="4e Section Puilboreau"/>
    <s v="4e Section Puilboreau"/>
    <s v="Puilboreau"/>
    <s v=""/>
    <s v="Marché Puilboreau"/>
    <s v="Marché Puilboreau"/>
    <s v="Marché Puilboreau"/>
    <s v="Milieu rural"/>
    <s v="Enquête auprès d'un marchand"/>
    <x v="0"/>
    <x v="2"/>
  </r>
  <r>
    <s v="e0ac8b4f-3d44-49f6-864f-508c5805bc45"/>
    <d v="2021-11-25T00:00:00"/>
    <s v="GVC"/>
    <s v="GJ22"/>
    <s v="Artibonite"/>
    <s v="Ennery"/>
    <s v="Ennery"/>
    <s v="4e Section Puilboreau"/>
    <s v="4e Section Puilboreau"/>
    <s v="Puilboreau"/>
    <s v=""/>
    <s v="Marché Puilboreau"/>
    <s v="Marché Puilboreau"/>
    <s v="Marché Puilboreau"/>
    <s v="Milieu rural"/>
    <s v="Enquête auprès d'un marchand"/>
    <x v="0"/>
    <x v="2"/>
  </r>
  <r>
    <s v="64103a6d-d5a5-4e00-a91a-58f16ac946e7"/>
    <d v="2021-11-25T00:00:00"/>
    <s v="GVC"/>
    <s v="GJ22"/>
    <s v="Artibonite"/>
    <s v="Ennery"/>
    <s v="Ennery"/>
    <s v="4e Section Puilboreau"/>
    <s v="4e Section Puilboreau"/>
    <s v="Puilboreau"/>
    <s v=""/>
    <s v="Marché Puilboreau"/>
    <s v="Marché Puilboreau"/>
    <s v="Marché Puilboreau"/>
    <s v="Milieu rural"/>
    <s v="Enquête auprès d'un client (pour l'eau de boisson et la situation sécuritaire)"/>
    <x v="0"/>
    <x v="1"/>
  </r>
  <r>
    <s v="2b74895c-74eb-4fe7-9b51-d25725021b6a"/>
    <d v="2021-11-25T00:00:00"/>
    <s v="GVC"/>
    <s v="GJ22"/>
    <s v="Artibonite"/>
    <s v="Ennery"/>
    <s v="Ennery"/>
    <s v="4e Section Puilboreau"/>
    <s v="4e Section Puilboreau"/>
    <s v="Puilboreau"/>
    <s v=""/>
    <s v="Marché Puilboreau"/>
    <s v="Marché Puilboreau"/>
    <s v="Marché Puilboreau"/>
    <s v="Milieu rural"/>
    <s v="Enquête auprès d'un client (pour l'eau de boisson et la situation sécuritaire)"/>
    <x v="1"/>
    <x v="1"/>
  </r>
  <r>
    <s v="aafbb045-b4aa-4f3b-8d28-c37be6102f48"/>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1"/>
    <x v="1"/>
  </r>
  <r>
    <s v="3a3213b8-1950-4a6f-9265-f1d38393b697"/>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1"/>
    <x v="1"/>
  </r>
  <r>
    <s v="817c9ab2-6baf-498b-8a0d-98e8a10fa30f"/>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1"/>
    <x v="1"/>
  </r>
  <r>
    <s v="8a54c69b-1bb6-48cb-91a1-92bdc8dda821"/>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0"/>
    <x v="1"/>
  </r>
  <r>
    <s v="dd655669-faaf-47e4-be00-9f13b3967658"/>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0"/>
    <x v="1"/>
  </r>
  <r>
    <s v="9b3d204d-cbd7-4505-a503-16b969caadf1"/>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x v="0"/>
    <x v="0"/>
  </r>
  <r>
    <s v="e88bf1bc-306b-4f59-966b-745ac5ea1deb"/>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x v="0"/>
    <x v="0"/>
  </r>
  <r>
    <s v="46d11ee8-e019-4116-89d8-b2447b5718df"/>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x v="0"/>
    <x v="3"/>
  </r>
  <r>
    <s v="1a785b35-4221-44c2-9a3c-80b707294292"/>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x v="0"/>
    <x v="0"/>
  </r>
  <r>
    <s v="c5e26d36-6513-4fbd-a093-2d047e30d5c4"/>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x v="0"/>
    <x v="0"/>
  </r>
  <r>
    <s v="9c043063-2bbe-4c6a-9d71-6dab9ff7ae84"/>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x v="1"/>
    <x v="0"/>
  </r>
  <r>
    <s v="3d692e2a-a66c-489d-8cd8-131630f27722"/>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x v="0"/>
    <x v="3"/>
  </r>
  <r>
    <s v="3eef8785-2dd7-4a94-8971-e6f2b74a504a"/>
    <d v="2021-11-26T00:00:00"/>
    <s v="Croix-Rouge Neerlandaise"/>
    <s v="PS_6827"/>
    <s v="Sud-Est"/>
    <s v="Jacmel"/>
    <s v="Jacmel"/>
    <s v="1re Section Bas Cap Rouge"/>
    <s v="1re Section Bas Cap Rouge"/>
    <s v="Beaudoin"/>
    <s v=""/>
    <s v="Marché Beaudoin"/>
    <s v="Marché Beaudoin"/>
    <s v="Marché Beaudoin"/>
    <s v="Milieu urbain"/>
    <s v="Enquête auprès d'un marchand"/>
    <x v="0"/>
    <x v="2"/>
  </r>
  <r>
    <s v="2dc3e8bf-7c15-4f99-8067-7cd2102bea90"/>
    <d v="2021-11-26T00:00:00"/>
    <s v="Croix-Rouge Neerlandaise"/>
    <s v="PS_6827"/>
    <s v="Sud-Est"/>
    <s v="Jacmel"/>
    <s v="Jacmel"/>
    <s v="1re Section Bas Cap Rouge"/>
    <s v="1re Section Bas Cap Rouge"/>
    <s v="Beaudoin"/>
    <s v=""/>
    <s v="Marché Beaudoin"/>
    <s v="Marché Beaudoin"/>
    <s v="Marché Beaudoin"/>
    <s v="Milieu urbain"/>
    <s v="Enquête auprès d'un marchand"/>
    <x v="1"/>
    <x v="2"/>
  </r>
  <r>
    <s v="65811ea3-d64f-4b08-a30a-1dc76f31e4e3"/>
    <d v="2021-11-26T00:00:00"/>
    <s v="Croix-Rouge Neerlandaise"/>
    <s v="PS_6827"/>
    <s v="Sud-Est"/>
    <s v="Jacmel"/>
    <s v="Jacmel"/>
    <s v="1re Section Bas Cap Rouge"/>
    <s v="1re Section Bas Cap Rouge"/>
    <s v="Beaudoin"/>
    <s v=""/>
    <s v="Marché Beaudoin"/>
    <s v="Marché Beaudoin"/>
    <s v="Marché Beaudoin"/>
    <s v="Milieu urbain"/>
    <s v="Enquête auprès d'un marchand"/>
    <x v="0"/>
    <x v="2"/>
  </r>
  <r>
    <s v="3fb5b2bd-eff5-4bdf-a1b1-a15bb2ea53af"/>
    <d v="2021-11-26T00:00:00"/>
    <s v="Croix-Rouge Neerlandaise"/>
    <s v="PS_6827"/>
    <s v="Sud-Est"/>
    <s v="Jacmel"/>
    <s v="Jacmel"/>
    <s v="1re Section Bas Cap Rouge"/>
    <s v="1re Section Bas Cap Rouge"/>
    <s v="Beaudoin"/>
    <s v=""/>
    <s v="Marché Beaudoin"/>
    <s v="Marché Beaudoin"/>
    <s v="Marché Beaudoin"/>
    <s v="Milieu urbain"/>
    <s v="Enquête auprès d'un marchand"/>
    <x v="0"/>
    <x v="0"/>
  </r>
  <r>
    <s v="da3140af-4f2f-439c-9156-0dba096dbfbd"/>
    <d v="2021-11-26T00:00:00"/>
    <s v="Croix-Rouge Neerlandaise"/>
    <s v="PS_6827"/>
    <s v="Sud-Est"/>
    <s v="Jacmel"/>
    <s v="Jacmel"/>
    <s v="1re Section Bas Cap Rouge"/>
    <s v="1re Section Bas Cap Rouge"/>
    <s v="Beaudoin"/>
    <s v=""/>
    <s v="Marché Beaudoin"/>
    <s v="Marché Beaudoin"/>
    <s v="Marché Beaudoin"/>
    <s v="Milieu urbain"/>
    <s v="Enquête auprès d'un marchand"/>
    <x v="0"/>
    <x v="2"/>
  </r>
  <r>
    <s v="db48ef37-50a5-4c1f-8391-03052c746f8d"/>
    <d v="2021-11-26T00:00:00"/>
    <s v="Croix-Rouge Neerlandaise"/>
    <s v="PS_6827"/>
    <s v="Sud-Est"/>
    <s v="Jacmel"/>
    <s v="Jacmel"/>
    <s v="1re Section Bas Cap Rouge"/>
    <s v="1re Section Bas Cap Rouge"/>
    <s v="Beaudoin"/>
    <s v=""/>
    <s v="Marché Beaudoin"/>
    <s v="Marché Beaudoin"/>
    <s v="Marché Beaudoin"/>
    <s v="Milieu urbain"/>
    <s v="Enquête auprès d'un marchand"/>
    <x v="1"/>
    <x v="0"/>
  </r>
  <r>
    <s v="07231cd4-f22a-46a6-bd0a-a68bad996e6b"/>
    <d v="2021-11-26T00:00:00"/>
    <s v="Croix-Rouge Neerlandaise"/>
    <s v="PS_6827"/>
    <s v="Sud-Est"/>
    <s v="Jacmel"/>
    <s v="Jacmel"/>
    <s v="1re Section Bas Cap Rouge"/>
    <s v="1re Section Bas Cap Rouge"/>
    <s v="Beaudoin"/>
    <s v=""/>
    <s v="Marché Beaudoin"/>
    <s v="Marché Beaudoin"/>
    <s v="Marché Beaudoin"/>
    <s v="Milieu urbain"/>
    <s v="Enquête auprès d'un marchand"/>
    <x v="0"/>
    <x v="2"/>
  </r>
  <r>
    <s v="5c9676e0-a4ca-4103-bb7b-fc522adaa1c4"/>
    <d v="2021-11-26T00:00:00"/>
    <s v="Croix-Rouge Neerlandaise"/>
    <s v="PS_6827"/>
    <s v="Sud-Est"/>
    <s v="Jacmel"/>
    <s v="Jacmel"/>
    <s v="1re Section Bas Cap Rouge"/>
    <s v="1re Section Bas Cap Rouge"/>
    <s v="Beaudoin"/>
    <s v=""/>
    <s v="Marché Beaudoin"/>
    <s v="Marché Beaudoin"/>
    <s v="Marché Beaudoin"/>
    <s v="Milieu urbain"/>
    <s v="Enquête auprès d'un marchand"/>
    <x v="0"/>
    <x v="0"/>
  </r>
  <r>
    <s v="4bc05ce2-7dcb-4c85-ae0f-8e96b513fa83"/>
    <d v="2021-11-26T00:00:00"/>
    <s v="Croix-Rouge Neerlandaise"/>
    <s v="PS_6827"/>
    <s v="Sud-Est"/>
    <s v="Jacmel"/>
    <s v="Jacmel"/>
    <s v="1re Section Bas Cap Rouge"/>
    <s v="1re Section Bas Cap Rouge"/>
    <s v="Beaudoin"/>
    <s v=""/>
    <s v="Marché Beaudoin"/>
    <s v="Marché Beaudoin"/>
    <s v="Marché Beaudoin"/>
    <s v="Milieu urbain"/>
    <s v="Enquête auprès d'un marchand"/>
    <x v="1"/>
    <x v="2"/>
  </r>
  <r>
    <s v="1d61fedf-32ea-4edc-83e0-ddb77c59184c"/>
    <d v="2021-11-27T00:00:00"/>
    <s v="Croix-Rouge Neerlandaise"/>
    <s v="PS_6827"/>
    <s v="Sud-Est"/>
    <s v="Jacmel"/>
    <s v="Jacmel"/>
    <s v="1re Section Bas Cap Rouge"/>
    <s v="1re Section Bas Cap Rouge"/>
    <s v="Beaudoin"/>
    <s v=""/>
    <s v="Marché Beaudoin"/>
    <s v="Marché Beaudoin"/>
    <s v="Marché Beaudoin"/>
    <s v="Milieu urbain"/>
    <s v="Enquête auprès d'un marchand"/>
    <x v="0"/>
    <x v="2"/>
  </r>
  <r>
    <s v="dfdb1d24-e0f5-4717-843c-a2044aec348e"/>
    <d v="2021-11-27T00:00:00"/>
    <s v="Croix-Rouge Neerlandaise"/>
    <s v="PS_6827"/>
    <s v="Sud-Est"/>
    <s v="Jacmel"/>
    <s v="Jacmel"/>
    <s v="1re Section Bas Cap Rouge"/>
    <s v="1re Section Bas Cap Rouge"/>
    <s v="Beaudoin"/>
    <s v=""/>
    <s v="Marché Beaudoin"/>
    <s v="Marché Beaudoin"/>
    <s v="Marché Beaudoin"/>
    <s v="Milieu urbain"/>
    <s v="Enquête auprès d'un client (pour l'eau de boisson et la situation sécuritaire)"/>
    <x v="0"/>
    <x v="1"/>
  </r>
  <r>
    <s v="59c56028-92aa-4cd6-a90e-ed08f8b284d8"/>
    <d v="2021-11-27T00:00:00"/>
    <s v="Croix-Rouge Neerlandaise"/>
    <s v="PS_6827"/>
    <s v="Sud-Est"/>
    <s v="Jacmel"/>
    <s v="Jacmel"/>
    <s v="1re Section Bas Cap Rouge"/>
    <s v="1re Section Bas Cap Rouge"/>
    <s v="Beaudoin"/>
    <s v=""/>
    <s v="Marché Beaudoin"/>
    <s v="Marché Beaudoin"/>
    <s v="Marché Beaudoin"/>
    <s v="Milieu urbain"/>
    <s v="Enquête auprès d'un client (pour l'eau de boisson et la situation sécuritaire)"/>
    <x v="1"/>
    <x v="1"/>
  </r>
  <r>
    <s v="9f1253ac-813c-4fc0-a049-3ae2f6217dd9"/>
    <d v="2021-11-27T00:00:00"/>
    <s v="Croix-Rouge Neerlandaise"/>
    <s v="PS_6827"/>
    <s v="Sud-Est"/>
    <s v="Jacmel"/>
    <s v="Jacmel"/>
    <s v="1re Section Bas Cap Rouge"/>
    <s v="1re Section Bas Cap Rouge"/>
    <s v="Beaudoin"/>
    <s v=""/>
    <s v="Marché Beaudoin"/>
    <s v="Marché Beaudoin"/>
    <s v="Marché Beaudoin"/>
    <s v="Milieu urbain"/>
    <s v="Enquête auprès d'un client (pour l'eau de boisson et la situation sécuritaire)"/>
    <x v="0"/>
    <x v="1"/>
  </r>
  <r>
    <s v="144dc970-3003-4c3b-b83e-a0f560127f82"/>
    <d v="2021-11-30T00:00:00"/>
    <s v="Croix-Rouge Neerlandaise"/>
    <s v="CF_6822"/>
    <s v="Sud-Est"/>
    <s v="Jacmel"/>
    <s v="Jacmel"/>
    <s v="1re Section Bas Cap Rouge"/>
    <s v="1re Section Bas Cap Rouge"/>
    <s v="Centre-vile de Jacmel"/>
    <s v=""/>
    <s v="Marché Beaudoin"/>
    <s v="Marché Beaudoin"/>
    <s v="Marché Beaudoin"/>
    <s v="Milieu urbain"/>
    <s v="Enquête auprès d'un marchand"/>
    <x v="0"/>
    <x v="0"/>
  </r>
  <r>
    <s v="8b59fd29-f866-45f2-89a7-9a5444ec531e"/>
    <d v="2021-11-30T00:00:00"/>
    <s v="Croix-Rouge Neerlandaise"/>
    <s v="CF_6822"/>
    <s v="Sud-Est"/>
    <s v="Jacmel"/>
    <s v="Jacmel"/>
    <s v="1re Section Bas Cap Rouge"/>
    <s v="1re Section Bas Cap Rouge"/>
    <s v="Centre-vile de Jacmel"/>
    <s v=""/>
    <s v="Autre"/>
    <s v="Autre"/>
    <s v="Kanyet"/>
    <s v="Milieu rural"/>
    <s v="Enquête auprès d'un marchand"/>
    <x v="0"/>
    <x v="0"/>
  </r>
  <r>
    <s v="6891e756-e8bf-4f06-81f5-0f25d76511d6"/>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0"/>
  </r>
  <r>
    <s v="848ca8bf-bc9b-45d3-8687-5b6744845010"/>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0"/>
  </r>
  <r>
    <s v="debf4268-841f-45fd-97a9-1b55ee22208f"/>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2"/>
  </r>
  <r>
    <s v="d09d9c6f-7d18-436e-90ac-c6eff629092f"/>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2"/>
  </r>
  <r>
    <s v="eb41847a-624b-4689-bd8c-ba467f0e37ac"/>
    <d v="2021-11-27T00:00:00"/>
    <s v="Croix-Rouge Neerlandaise"/>
    <s v="OJ_9690"/>
    <s v="Sud-Est"/>
    <s v="Jacmel"/>
    <s v="Jacmel"/>
    <s v="1re Section Bas Cap Rouge"/>
    <s v="1re Section Bas Cap Rouge"/>
    <s v="Beaudoin"/>
    <s v=""/>
    <s v="Marché Beaudoin"/>
    <s v="Marché Beaudoin"/>
    <s v="Marché Beaudoin"/>
    <s v="Milieu urbain"/>
    <s v="Enquête auprès d'un client (pour l'eau de boisson et la situation sécuritaire)"/>
    <x v="0"/>
    <x v="1"/>
  </r>
  <r>
    <s v="846065ab-e154-4bf5-a19c-c6e9b1488c90"/>
    <d v="2021-11-27T00:00:00"/>
    <s v="Croix-Rouge Neerlandaise"/>
    <s v="OJ_9690"/>
    <s v="Sud-Est"/>
    <s v="Jacmel"/>
    <s v="Jacmel"/>
    <s v="1re Section Bas Cap Rouge"/>
    <s v="1re Section Bas Cap Rouge"/>
    <s v="Beaudoin"/>
    <s v=""/>
    <s v="Marché Beaudoin"/>
    <s v="Marché Beaudoin"/>
    <s v="Marché Beaudoin"/>
    <s v="Milieu urbain"/>
    <s v="Enquête auprès d'un client (pour l'eau de boisson et la situation sécuritaire)"/>
    <x v="0"/>
    <x v="1"/>
  </r>
  <r>
    <s v="c08a3c36-f90d-49fb-8540-3be64ae8f68e"/>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0"/>
  </r>
  <r>
    <s v="72cd71e7-b606-489c-b52a-2f340624dc73"/>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0"/>
  </r>
  <r>
    <s v="d34e5484-d149-40b6-97f0-7d1dfc43d88e"/>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2"/>
  </r>
  <r>
    <s v="d5144d77-0bac-4753-94e4-7fb4d15993f0"/>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0"/>
  </r>
  <r>
    <s v="67ccb436-1481-4f5d-9110-b662dc1e52c0"/>
    <d v="2021-11-27T00:00:00"/>
    <s v="Croix-Rouge Neerlandaise"/>
    <s v="OJ_9690"/>
    <s v="Sud-Est"/>
    <s v="Jacmel"/>
    <s v="Jacmel"/>
    <s v="1re Section Bas Cap Rouge"/>
    <s v="1re Section Bas Cap Rouge"/>
    <s v="Beaudoin"/>
    <s v=""/>
    <s v="Marché Beaudoin"/>
    <s v="Marché Beaudoin"/>
    <s v="Marché Beaudoin"/>
    <s v="Milieu urbain"/>
    <s v="Enquête auprès d'un client (pour l'eau de boisson et la situation sécuritaire)"/>
    <x v="1"/>
    <x v="1"/>
  </r>
  <r>
    <s v="ceca5a04-2e52-4a9d-8246-2693e6abb776"/>
    <d v="2021-11-27T00:00:00"/>
    <s v="Croix-Rouge Neerlandaise"/>
    <s v="OJ_9690"/>
    <s v="Sud-Est"/>
    <s v="Jacmel"/>
    <s v="Jacmel"/>
    <s v="1re Section Bas Cap Rouge"/>
    <s v="1re Section Bas Cap Rouge"/>
    <s v="Beaudoin"/>
    <s v=""/>
    <s v="Marché Beaudoin"/>
    <s v="Marché Beaudoin"/>
    <s v="Marché Beaudoin"/>
    <s v="Milieu urbain"/>
    <s v="Enquête auprès d'un client (pour l'eau de boisson et la situation sécuritaire)"/>
    <x v="1"/>
    <x v="1"/>
  </r>
  <r>
    <s v="67217df7-8aab-4c0c-b203-03b6f6e453b4"/>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0"/>
  </r>
  <r>
    <s v="1aba270c-8046-4f6d-a4f1-d9011ac3b64c"/>
    <d v="2021-11-27T00:00:00"/>
    <s v="Croix-Rouge Neerlandaise"/>
    <s v="OJ_9690"/>
    <s v="Sud-Est"/>
    <s v="Jacmel"/>
    <s v="Jacmel"/>
    <s v="1re Section Bas Cap Rouge"/>
    <s v="1re Section Bas Cap Rouge"/>
    <s v="Beaudoin"/>
    <s v=""/>
    <s v="Marché Beaudoin"/>
    <s v="Marché Beaudoin"/>
    <s v="Marché Beaudoin"/>
    <s v="Milieu urbain"/>
    <s v="Enquête auprès d'un marchand"/>
    <x v="0"/>
    <x v="3"/>
  </r>
  <r>
    <s v="99ce1f3c-db7c-4717-b898-11313bf2c5a5"/>
    <d v="2021-11-30T00:00:00"/>
    <s v="Croix-Rouge Neerlandaise"/>
    <s v="OJ_9690"/>
    <s v="Sud-Est"/>
    <s v="Cayes-Jacmel"/>
    <s v="Cayes-Jacmel"/>
    <s v="3e Section Haut Cap Rouge"/>
    <s v="3e Section Haut Cap Rouge"/>
    <s v="Cap Rouge"/>
    <s v=""/>
    <s v="Marché de Cap Rouge"/>
    <s v="Marché de Cap Rouge"/>
    <s v="Marché de Cap Rouge"/>
    <s v="Milieu rural"/>
    <s v="Enquête auprès d'un marchand"/>
    <x v="0"/>
    <x v="0"/>
  </r>
  <r>
    <s v="c0f13c7e-0463-4ec8-92ce-7503aeaa6f19"/>
    <d v="2021-11-30T00:00:00"/>
    <s v="Croix-Rouge Neerlandaise"/>
    <s v="OJ_9690"/>
    <s v="Sud-Est"/>
    <s v="Cayes-Jacmel"/>
    <s v="Cayes-Jacmel"/>
    <s v="3e Section Haut Cap Rouge"/>
    <s v="3e Section Haut Cap Rouge"/>
    <s v="Cap Rouge"/>
    <s v=""/>
    <s v="Marché de Cap Rouge"/>
    <s v="Marché de Cap Rouge"/>
    <s v="Marché de Cap Rouge"/>
    <s v="Milieu rural"/>
    <s v="Enquête auprès d'un marchand"/>
    <x v="0"/>
    <x v="0"/>
  </r>
  <r>
    <s v="ce133c2e-5d30-47dd-b093-f79f3258802a"/>
    <d v="2021-11-30T00:00:00"/>
    <s v="Croix-Rouge Neerlandaise"/>
    <s v="OJ_9690"/>
    <s v="Sud-Est"/>
    <s v="Cayes-Jacmel"/>
    <s v="Cayes-Jacmel"/>
    <s v="3e Section Haut Cap Rouge"/>
    <s v="3e Section Haut Cap Rouge"/>
    <s v="Cap Rouge"/>
    <s v=""/>
    <s v="Marché de Cap Rouge"/>
    <s v="Marché de Cap Rouge"/>
    <s v="Marché de Cap Rouge"/>
    <s v="Milieu rural"/>
    <s v="Enquête auprès d'un client (pour l'eau de boisson et la situation sécuritaire)"/>
    <x v="1"/>
    <x v="1"/>
  </r>
  <r>
    <s v="bb77f2c9-630d-4b96-9146-f5b0757b5007"/>
    <d v="2021-11-30T00:00:00"/>
    <s v="Croix-Rouge Neerlandaise"/>
    <s v="OJ_9690"/>
    <s v="Sud-Est"/>
    <s v="Cayes-Jacmel"/>
    <s v="Cayes-Jacmel"/>
    <s v="3e Section Haut Cap Rouge"/>
    <s v="3e Section Haut Cap Rouge"/>
    <s v="Cap Rouge"/>
    <s v=""/>
    <s v="Marché de Cap Rouge"/>
    <s v="Marché de Cap Rouge"/>
    <s v="Marché de Cap Rouge"/>
    <s v="Milieu rural"/>
    <s v="Enquête auprès d'un marchand"/>
    <x v="0"/>
    <x v="0"/>
  </r>
  <r>
    <s v="a4ecb1ba-422d-412d-8ace-a31ab9e7465b"/>
    <d v="2021-11-30T00:00:00"/>
    <s v="Concern"/>
    <s v="CWW-03"/>
    <s v="Ouest"/>
    <s v="Cité Soleil"/>
    <s v="Cité Soleil"/>
    <s v="2e Section des Varreux"/>
    <s v="1re Section des Varreux"/>
    <s v="Terre-noire"/>
    <s v=""/>
    <s v="Marché de Terre Noire"/>
    <s v="Marché de Terre Noire"/>
    <s v="Marché de Terre Noire"/>
    <s v="Milieu urbain"/>
    <s v="Enquête auprès d'un marchand"/>
    <x v="0"/>
    <x v="0"/>
  </r>
  <r>
    <s v="b585c87f-4aa3-489b-95fc-50562045fd18"/>
    <d v="2021-11-30T00:00:00"/>
    <s v="Concern"/>
    <s v="CWW-03"/>
    <s v="Ouest"/>
    <s v="Cité Soleil"/>
    <s v="Cité Soleil"/>
    <s v="2e Section des Varreux"/>
    <s v="1re Section des Varreux"/>
    <s v="Terre-noire"/>
    <s v=""/>
    <s v="Marché de Terre Noire"/>
    <s v="Marché de Terre Noire"/>
    <s v="Marché de Terre Noire"/>
    <s v="Milieu urbain"/>
    <s v="Enquête auprès d'un marchand"/>
    <x v="0"/>
    <x v="0"/>
  </r>
  <r>
    <s v="c2892232-7fbb-4251-848e-3750f58e08e3"/>
    <d v="2021-11-30T00:00:00"/>
    <s v="Concern"/>
    <s v="CWW-04"/>
    <s v="Ouest"/>
    <s v="Cité Soleil"/>
    <s v="Cité Soleil"/>
    <s v="2e Section des Varreux"/>
    <s v="1re Section des Varreux"/>
    <s v="Terre-noire"/>
    <s v=""/>
    <s v="Marché de Terre Noire"/>
    <s v="Marché de Terre Noire"/>
    <s v="Marché de Terre Noire"/>
    <s v="Milieu urbain"/>
    <s v="Enquête auprès d'un marchand"/>
    <x v="0"/>
    <x v="0"/>
  </r>
  <r>
    <s v="44b20408-e53c-4055-a217-f4c1fee92640"/>
    <d v="2021-11-30T00:00:00"/>
    <s v="Concern"/>
    <s v="CWW-04"/>
    <s v="Ouest"/>
    <s v="Cité Soleil"/>
    <s v="Cité Soleil"/>
    <s v="2e Section des Varreux"/>
    <s v="1re Section des Varreux"/>
    <s v="Terre-noire"/>
    <s v=""/>
    <s v="Marché de Terre Noire"/>
    <s v="Marché de Terre Noire"/>
    <s v="Marché de Terre Noire"/>
    <s v="Milieu urbain"/>
    <s v="Enquête auprès d'un marchand"/>
    <x v="1"/>
    <x v="0"/>
  </r>
  <r>
    <s v="13d31413-cb51-49ed-85a7-85917faeb0b3"/>
    <d v="2021-11-30T00:00:00"/>
    <s v="Concern"/>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x v="1"/>
    <x v="1"/>
  </r>
  <r>
    <s v="d3cef1e5-e863-4ccb-8d96-43d94939984b"/>
    <d v="2021-11-30T00:00:00"/>
    <s v="Concern"/>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x v="0"/>
    <x v="1"/>
  </r>
  <r>
    <s v="f0f293d6-b07f-44ac-ae92-67c9278c6dca"/>
    <d v="2021-11-30T00:00:00"/>
    <s v="Concern"/>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x v="0"/>
    <x v="1"/>
  </r>
  <r>
    <s v="fb5150aa-d0b6-44b0-93ea-7fe201db4ce7"/>
    <d v="2021-11-30T00:00:00"/>
    <s v="Concern"/>
    <s v="CWW-01"/>
    <s v="Ouest"/>
    <s v="Cité Soleil"/>
    <s v="Cité Soleil"/>
    <s v="2e Section des Varreux"/>
    <s v="2e Section des Varreux"/>
    <s v="Terre-noire"/>
    <s v=""/>
    <s v="Marché de Terre Noire"/>
    <s v="Marché de Terre Noire"/>
    <s v="Marché de Terre Noire"/>
    <s v="Milieu urbain"/>
    <s v="Enquête auprès d'un marchand"/>
    <x v="0"/>
    <x v="2"/>
  </r>
  <r>
    <s v="11bbfa74-6572-466f-9b6d-7b941eb90d9f"/>
    <d v="2021-11-30T00:00:00"/>
    <s v="Concern"/>
    <s v="CWW-01"/>
    <s v="Ouest"/>
    <s v="Cité Soleil"/>
    <s v="Cité Soleil"/>
    <s v="2e Section des Varreux"/>
    <s v="2e Section des Varreux"/>
    <s v="Terre-noire"/>
    <s v=""/>
    <s v="Marché de Terre Noire"/>
    <s v="Marché de Terre Noire"/>
    <s v="Marché de Terre Noire"/>
    <s v="Milieu urbain"/>
    <s v="Enquête auprès d'un marchand"/>
    <x v="0"/>
    <x v="2"/>
  </r>
  <r>
    <s v="d76d839c-e397-4861-b232-afa4552c13eb"/>
    <d v="2021-11-30T00:00:00"/>
    <s v="Concern"/>
    <s v="CWW-01"/>
    <s v="Ouest"/>
    <s v="Cité Soleil"/>
    <s v="Cité Soleil"/>
    <s v="2e Section des Varreux"/>
    <s v="2e Section des Varreux"/>
    <s v="Terre-noire"/>
    <s v=""/>
    <s v="Marché de Terre Noire"/>
    <s v="Marché de Terre Noire"/>
    <s v="Marché de Terre Noire"/>
    <s v="Milieu urbain"/>
    <s v="Enquête auprès d'un marchand"/>
    <x v="1"/>
    <x v="0"/>
  </r>
  <r>
    <s v="6f647e04-d804-41f5-bd2f-f54fe33ed9c4"/>
    <d v="2021-11-30T00:00:00"/>
    <s v="Concern"/>
    <s v="CWW-01"/>
    <s v="Ouest"/>
    <s v="Cité Soleil"/>
    <s v="Cité Soleil"/>
    <s v="2e Section des Varreux"/>
    <s v="2e Section des Varreux"/>
    <s v="Terre-noire"/>
    <s v=""/>
    <s v="Marché de Terre Noire"/>
    <s v="Marché de Terre Noire"/>
    <s v="Marché de Terre Noire"/>
    <s v="Milieu urbain"/>
    <s v="Enquête auprès d'un marchand"/>
    <x v="0"/>
    <x v="2"/>
  </r>
  <r>
    <s v="69b12455-3315-4129-9558-08b7bfbab7ce"/>
    <d v="2021-11-30T00:00:00"/>
    <s v="Concern"/>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x v="1"/>
    <x v="1"/>
  </r>
  <r>
    <s v="bcaab689-b924-4949-9a8a-0cba46f77f02"/>
    <d v="2021-11-30T00:00:00"/>
    <s v="Concern"/>
    <s v="CWW-02"/>
    <s v="Ouest"/>
    <s v="Cité Soleil"/>
    <s v="Cité Soleil"/>
    <s v="2e Section des Varreux"/>
    <s v="2e Section des Varreux"/>
    <s v="Terre-noire"/>
    <s v=""/>
    <s v="Marché de Terre Noire"/>
    <s v="Marché de Terre Noire"/>
    <s v="Marché de Terre Noire"/>
    <s v="Milieu urbain"/>
    <s v="Enquête auprès d'un marchand"/>
    <x v="0"/>
    <x v="2"/>
  </r>
  <r>
    <s v="f6f9e227-3e75-428f-9160-4ac6e4fb524a"/>
    <d v="2021-11-30T00:00:00"/>
    <s v="Concern"/>
    <s v="CWW-02"/>
    <s v="Ouest"/>
    <s v="Cité Soleil"/>
    <s v="Cité Soleil"/>
    <s v="2e Section des Varreux"/>
    <s v="2e Section des Varreux"/>
    <s v="Terre-noire"/>
    <s v=""/>
    <s v="Marché de Terre Noire"/>
    <s v="Marché de Terre Noire"/>
    <s v="Marché de Terre Noire"/>
    <s v="Milieu urbain"/>
    <s v="Enquête auprès d'un marchand"/>
    <x v="0"/>
    <x v="2"/>
  </r>
  <r>
    <s v="f19b0ab9-5cb2-4d11-9cad-c31b0a20b210"/>
    <d v="2021-11-30T00:00:00"/>
    <s v="Concern"/>
    <s v="CWW-02"/>
    <s v="Ouest"/>
    <s v="Cité Soleil"/>
    <s v="Cité Soleil"/>
    <s v="2e Section des Varreux"/>
    <s v="2e Section des Varreux"/>
    <s v="Terre-noire"/>
    <s v=""/>
    <s v="Marché de Terre Noire"/>
    <s v="Marché de Terre Noire"/>
    <s v="Marché de Terre Noire"/>
    <s v="Milieu urbain"/>
    <s v="Enquête auprès d'un marchand"/>
    <x v="0"/>
    <x v="2"/>
  </r>
  <r>
    <s v="9a82c4f9-990e-4d3a-9b2d-fea45ceeca5d"/>
    <d v="2021-11-30T00:00:00"/>
    <s v="Concern"/>
    <s v="CWW-02"/>
    <s v="Ouest"/>
    <s v="Cité Soleil"/>
    <s v="Cité Soleil"/>
    <s v="2e Section des Varreux"/>
    <s v="2e Section des Varreux"/>
    <s v="Terre-noire"/>
    <s v=""/>
    <s v="Marché de Terre Noire"/>
    <s v="Marché de Terre Noire"/>
    <s v="Marché de Terre Noire"/>
    <s v="Milieu urbain"/>
    <s v="Enquête auprès d'un marchand"/>
    <x v="0"/>
    <x v="2"/>
  </r>
  <r>
    <s v="cd6d744d-b1c8-4e95-82ae-0b75d94429e7"/>
    <d v="2021-12-01T00:00:00"/>
    <s v="WFP"/>
    <s v="MA"/>
    <s v="Nord"/>
    <s v="Cap-Haïtien"/>
    <s v="Cap-Haïtien"/>
    <s v="1re Section Bande du Nord"/>
    <s v="2e Section Haut du Cap"/>
    <s v="Autre"/>
    <s v="Chanpim, Cap-Haïtien"/>
    <s v="Marché de Cluny"/>
    <s v="Marché de Cluny"/>
    <s v="Marché de Cluny"/>
    <s v="Milieu urbain"/>
    <s v="Enquête auprès d'un marchand"/>
    <x v="0"/>
    <x v="0"/>
  </r>
  <r>
    <s v="0a8a3760-c381-48d7-ba1e-99dbb943ea21"/>
    <d v="2021-12-01T00:00:00"/>
    <s v="WFP"/>
    <s v="MA"/>
    <s v="Nord"/>
    <s v="Cap-Haïtien"/>
    <s v="Cap-Haïtien"/>
    <s v="1re Section Bande du Nord"/>
    <s v="2e Section Haut du Cap"/>
    <s v="Centre-ville de Cap Haïtien"/>
    <s v=""/>
    <s v="Marché de Cluny"/>
    <s v="Marché de Cluny"/>
    <s v="Marché de Cluny"/>
    <s v="Milieu urbain"/>
    <s v="Enquête auprès d'un client (pour l'eau de boisson et la situation sécuritaire)"/>
    <x v="0"/>
    <x v="1"/>
  </r>
  <r>
    <s v="3ce04a1e-a9ae-46f1-87fc-e6bb62b06e41"/>
    <d v="2021-12-01T00:00:00"/>
    <s v="WFP"/>
    <s v="MA"/>
    <s v="Nord"/>
    <s v="Cap-Haïtien"/>
    <s v="Cap-Haïtien"/>
    <s v="1re Section Bande du Nord"/>
    <s v="1re Section Bande du Nord"/>
    <s v="Centre-ville de Cap Haïtien"/>
    <s v=""/>
    <s v="Marché de Cluny"/>
    <s v="Marché de Cluny"/>
    <s v="Marché de Cluny"/>
    <s v="Milieu urbain"/>
    <s v="Enquête auprès d'un marchand"/>
    <x v="0"/>
    <x v="0"/>
  </r>
  <r>
    <s v="e395c0ff-edec-4eb4-9cb5-3621e44811c5"/>
    <d v="2021-12-01T00:00:00"/>
    <s v="WFP"/>
    <s v="MA"/>
    <s v="Nord"/>
    <s v="Cap-Haïtien"/>
    <s v="Cap-Haïtien"/>
    <s v="1re Section Bande du Nord"/>
    <s v="1re Section Bande du Nord"/>
    <s v="Autre"/>
    <s v="Cité Chauvel"/>
    <s v="Marché de Cluny"/>
    <s v="Marché de Cluny"/>
    <s v="Marché de Cluny"/>
    <s v="Milieu urbain"/>
    <s v="Enquête auprès d'un client (pour l'eau de boisson et la situation sécuritaire)"/>
    <x v="0"/>
    <x v="1"/>
  </r>
  <r>
    <s v="fbea98d5-767f-42c8-ab26-c755f35c1aaa"/>
    <d v="2021-12-01T00:00:00"/>
    <s v="WFP"/>
    <s v="MA"/>
    <s v="Nord"/>
    <s v="Cap-Haïtien"/>
    <s v="Cap-Haïtien"/>
    <s v="1re Section Bande du Nord"/>
    <s v="3e Section Petit Anse"/>
    <s v="Autre"/>
    <s v="Fort-St Michel"/>
    <s v="Marché de Cluny"/>
    <s v="Marché de Cluny"/>
    <s v="Marché de Cluny"/>
    <s v="Milieu urbain"/>
    <s v="Enquête auprès d'un client (pour l'eau de boisson et la situation sécuritaire)"/>
    <x v="0"/>
    <x v="1"/>
  </r>
  <r>
    <s v="de50ec34-3a0d-44bd-88f9-8d9ccd03869d"/>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x v="0"/>
    <x v="0"/>
  </r>
  <r>
    <s v="2be3e192-c917-4f43-842d-5bbc1111f0f5"/>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x v="0"/>
    <x v="0"/>
  </r>
  <r>
    <s v="39f65b7e-de46-4f51-9f6d-24fc7193e7af"/>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x v="0"/>
    <x v="0"/>
  </r>
  <r>
    <s v="c3a44eaf-2d85-4a3e-8312-4f76dcdc996a"/>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x v="0"/>
    <x v="0"/>
  </r>
  <r>
    <s v="dc86dbfc-4b6d-46c8-878f-71ddea09b50a"/>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x v="0"/>
    <x v="0"/>
  </r>
  <r>
    <s v="50b1cd48-0d84-4c4e-9afd-086a57c6f23b"/>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x v="0"/>
    <x v="0"/>
  </r>
  <r>
    <s v="94270cc7-9921-4760-a2b4-5176f02419dd"/>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x v="0"/>
    <x v="0"/>
  </r>
  <r>
    <s v="e4f89eb5-69fd-4fd7-9168-65b9f0e30e9c"/>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x v="0"/>
    <x v="3"/>
  </r>
  <r>
    <s v="c74bc8d6-7fb8-4617-a91e-7803152a3242"/>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0"/>
  </r>
  <r>
    <s v="6d2ec3f8-5ec0-4ea6-b1ff-532634626dc9"/>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0"/>
  </r>
  <r>
    <s v="b9ca70ec-f2a0-4d50-8967-1bc1b4fa5d26"/>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0"/>
  </r>
  <r>
    <s v="618a8400-9337-46ba-b233-540374c44044"/>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0"/>
  </r>
  <r>
    <s v="ed7aee94-8e57-43ec-a415-91852325b802"/>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1"/>
    <x v="3"/>
  </r>
  <r>
    <s v="f4972009-6b7b-4641-b0b5-edda8bfea020"/>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0"/>
  </r>
  <r>
    <s v="a9ed15d2-2185-410a-a06e-c593eba3cb06"/>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3"/>
  </r>
  <r>
    <s v="c1e18108-e5e9-48cb-a09f-78c8ec127056"/>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3"/>
  </r>
  <r>
    <s v="85d07d1d-4181-447c-a807-f6c1605259a9"/>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0"/>
  </r>
  <r>
    <s v="121c8b95-68da-4988-bd9b-1661a6a20f69"/>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1"/>
    <x v="3"/>
  </r>
  <r>
    <s v="bea9f3ce-1e3e-4ad0-b6ea-13cd08fd0e32"/>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3"/>
  </r>
  <r>
    <s v="f6386550-3981-45d4-a87d-007527c9fd59"/>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x v="0"/>
    <x v="1"/>
  </r>
  <r>
    <s v="0397a4e1-5e13-4d08-bed9-7f316955a6f6"/>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x v="1"/>
    <x v="1"/>
  </r>
  <r>
    <s v="3eb363c5-b305-4b44-95c5-f7961de2a3fb"/>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x v="1"/>
    <x v="1"/>
  </r>
  <r>
    <s v="c2794768-3205-4bfe-87dd-5ee59b9c05f1"/>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x v="1"/>
    <x v="1"/>
  </r>
  <r>
    <s v="81f3f1ac-4f5a-40e9-8748-e4a3a6738657"/>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marchand"/>
    <x v="0"/>
    <x v="3"/>
  </r>
  <r>
    <s v="ff253ef5-dcbc-4cff-a8ed-9abbf64a34e9"/>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1"/>
    <x v="1"/>
  </r>
  <r>
    <s v="cb7fa5bf-6233-479f-a493-279446266947"/>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0"/>
    <x v="1"/>
  </r>
  <r>
    <s v="0f89ced7-b006-4044-ab52-c6d78d9178f4"/>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0"/>
    <x v="1"/>
  </r>
  <r>
    <s v="ac8f31a4-5612-456c-83fa-99fef34c0828"/>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0"/>
    <x v="1"/>
  </r>
  <r>
    <s v="29f57d6c-1a64-4807-9f43-978214c77c19"/>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0"/>
    <x v="1"/>
  </r>
</pivotCacheRecords>
</file>

<file path=xl/pivotCache/pivotCacheRecords40.xml><?xml version="1.0" encoding="utf-8"?>
<pivotCacheRecords xmlns="http://schemas.openxmlformats.org/spreadsheetml/2006/main" xmlns:r="http://schemas.openxmlformats.org/officeDocument/2006/relationships" count="107">
  <r>
    <x v="0"/>
  </r>
  <r>
    <x v="0"/>
  </r>
  <r>
    <x v="1"/>
  </r>
  <r>
    <x v="1"/>
  </r>
  <r>
    <x v="0"/>
  </r>
  <r>
    <x v="0"/>
  </r>
  <r>
    <x v="0"/>
  </r>
  <r>
    <x v="1"/>
  </r>
  <r>
    <x v="1"/>
  </r>
  <r>
    <x v="0"/>
  </r>
  <r>
    <x v="0"/>
  </r>
  <r>
    <x v="0"/>
  </r>
  <r>
    <x v="0"/>
  </r>
  <r>
    <x v="0"/>
  </r>
  <r>
    <x v="0"/>
  </r>
  <r>
    <x v="0"/>
  </r>
  <r>
    <x v="1"/>
  </r>
  <r>
    <x v="0"/>
  </r>
  <r>
    <x v="1"/>
  </r>
  <r>
    <x v="0"/>
  </r>
  <r>
    <x v="0"/>
  </r>
  <r>
    <x v="1"/>
  </r>
  <r>
    <x v="1"/>
  </r>
  <r>
    <x v="1"/>
  </r>
  <r>
    <x v="1"/>
  </r>
  <r>
    <x v="1"/>
  </r>
  <r>
    <x v="0"/>
  </r>
  <r>
    <x v="0"/>
  </r>
  <r>
    <x v="0"/>
  </r>
  <r>
    <x v="0"/>
  </r>
  <r>
    <x v="0"/>
  </r>
  <r>
    <x v="0"/>
  </r>
  <r>
    <x v="1"/>
  </r>
  <r>
    <x v="0"/>
  </r>
  <r>
    <x v="0"/>
  </r>
  <r>
    <x v="0"/>
  </r>
  <r>
    <x v="0"/>
  </r>
  <r>
    <x v="0"/>
  </r>
  <r>
    <x v="0"/>
  </r>
  <r>
    <x v="0"/>
  </r>
  <r>
    <x v="0"/>
  </r>
  <r>
    <x v="1"/>
  </r>
  <r>
    <x v="0"/>
  </r>
  <r>
    <x v="0"/>
  </r>
  <r>
    <x v="0"/>
  </r>
  <r>
    <x v="0"/>
  </r>
  <r>
    <x v="0"/>
  </r>
  <r>
    <x v="1"/>
  </r>
  <r>
    <x v="0"/>
  </r>
  <r>
    <x v="0"/>
  </r>
  <r>
    <x v="0"/>
  </r>
  <r>
    <x v="1"/>
  </r>
  <r>
    <x v="0"/>
  </r>
  <r>
    <x v="0"/>
  </r>
  <r>
    <x v="0"/>
  </r>
  <r>
    <x v="0"/>
  </r>
  <r>
    <x v="1"/>
  </r>
  <r>
    <x v="1"/>
  </r>
  <r>
    <x v="1"/>
  </r>
  <r>
    <x v="1"/>
  </r>
  <r>
    <x v="0"/>
  </r>
  <r>
    <x v="0"/>
  </r>
  <r>
    <x v="0"/>
  </r>
  <r>
    <x v="0"/>
  </r>
  <r>
    <x v="0"/>
  </r>
  <r>
    <x v="0"/>
  </r>
  <r>
    <x v="0"/>
  </r>
  <r>
    <x v="0"/>
  </r>
  <r>
    <x v="0"/>
  </r>
  <r>
    <x v="0"/>
  </r>
  <r>
    <x v="0"/>
  </r>
  <r>
    <x v="0"/>
  </r>
  <r>
    <x v="1"/>
  </r>
  <r>
    <x v="0"/>
  </r>
  <r>
    <x v="1"/>
  </r>
  <r>
    <x v="0"/>
  </r>
  <r>
    <x v="0"/>
  </r>
  <r>
    <x v="0"/>
  </r>
  <r>
    <x v="0"/>
  </r>
  <r>
    <x v="0"/>
  </r>
  <r>
    <x v="0"/>
  </r>
  <r>
    <x v="1"/>
  </r>
  <r>
    <x v="1"/>
  </r>
  <r>
    <x v="1"/>
  </r>
  <r>
    <x v="1"/>
  </r>
  <r>
    <x v="0"/>
  </r>
  <r>
    <x v="2"/>
  </r>
  <r>
    <x v="0"/>
  </r>
  <r>
    <x v="0"/>
  </r>
  <r>
    <x v="0"/>
  </r>
  <r>
    <x v="0"/>
  </r>
  <r>
    <x v="1"/>
  </r>
  <r>
    <x v="1"/>
  </r>
  <r>
    <x v="1"/>
  </r>
  <r>
    <x v="0"/>
  </r>
  <r>
    <x v="1"/>
  </r>
  <r>
    <x v="0"/>
  </r>
  <r>
    <x v="0"/>
  </r>
  <r>
    <x v="0"/>
  </r>
  <r>
    <x v="0"/>
  </r>
  <r>
    <x v="2"/>
  </r>
  <r>
    <x v="0"/>
  </r>
  <r>
    <x v="0"/>
  </r>
  <r>
    <x v="0"/>
  </r>
  <r>
    <x v="0"/>
  </r>
  <r>
    <x v="0"/>
  </r>
  <r>
    <x v="3"/>
  </r>
</pivotCacheRecords>
</file>

<file path=xl/pivotCache/pivotCacheRecords41.xml><?xml version="1.0" encoding="utf-8"?>
<pivotCacheRecords xmlns="http://schemas.openxmlformats.org/spreadsheetml/2006/main" xmlns:r="http://schemas.openxmlformats.org/officeDocument/2006/relationships" count="107">
  <r>
    <x v="0"/>
  </r>
  <r>
    <x v="0"/>
  </r>
  <r>
    <x v="1"/>
  </r>
  <r>
    <x v="1"/>
  </r>
  <r>
    <x v="0"/>
  </r>
  <r>
    <x v="0"/>
  </r>
  <r>
    <x v="0"/>
  </r>
  <r>
    <x v="1"/>
  </r>
  <r>
    <x v="1"/>
  </r>
  <r>
    <x v="0"/>
  </r>
  <r>
    <x v="0"/>
  </r>
  <r>
    <x v="0"/>
  </r>
  <r>
    <x v="0"/>
  </r>
  <r>
    <x v="0"/>
  </r>
  <r>
    <x v="0"/>
  </r>
  <r>
    <x v="0"/>
  </r>
  <r>
    <x v="2"/>
  </r>
  <r>
    <x v="0"/>
  </r>
  <r>
    <x v="1"/>
  </r>
  <r>
    <x v="0"/>
  </r>
  <r>
    <x v="0"/>
  </r>
  <r>
    <x v="1"/>
  </r>
  <r>
    <x v="1"/>
  </r>
  <r>
    <x v="2"/>
  </r>
  <r>
    <x v="2"/>
  </r>
  <r>
    <x v="2"/>
  </r>
  <r>
    <x v="0"/>
  </r>
  <r>
    <x v="0"/>
  </r>
  <r>
    <x v="0"/>
  </r>
  <r>
    <x v="0"/>
  </r>
  <r>
    <x v="0"/>
  </r>
  <r>
    <x v="0"/>
  </r>
  <r>
    <x v="1"/>
  </r>
  <r>
    <x v="0"/>
  </r>
  <r>
    <x v="0"/>
  </r>
  <r>
    <x v="0"/>
  </r>
  <r>
    <x v="0"/>
  </r>
  <r>
    <x v="0"/>
  </r>
  <r>
    <x v="0"/>
  </r>
  <r>
    <x v="0"/>
  </r>
  <r>
    <x v="0"/>
  </r>
  <r>
    <x v="2"/>
  </r>
  <r>
    <x v="0"/>
  </r>
  <r>
    <x v="0"/>
  </r>
  <r>
    <x v="0"/>
  </r>
  <r>
    <x v="0"/>
  </r>
  <r>
    <x v="0"/>
  </r>
  <r>
    <x v="1"/>
  </r>
  <r>
    <x v="0"/>
  </r>
  <r>
    <x v="0"/>
  </r>
  <r>
    <x v="0"/>
  </r>
  <r>
    <x v="1"/>
  </r>
  <r>
    <x v="0"/>
  </r>
  <r>
    <x v="0"/>
  </r>
  <r>
    <x v="0"/>
  </r>
  <r>
    <x v="0"/>
  </r>
  <r>
    <x v="1"/>
  </r>
  <r>
    <x v="1"/>
  </r>
  <r>
    <x v="1"/>
  </r>
  <r>
    <x v="1"/>
  </r>
  <r>
    <x v="0"/>
  </r>
  <r>
    <x v="0"/>
  </r>
  <r>
    <x v="0"/>
  </r>
  <r>
    <x v="0"/>
  </r>
  <r>
    <x v="0"/>
  </r>
  <r>
    <x v="0"/>
  </r>
  <r>
    <x v="0"/>
  </r>
  <r>
    <x v="0"/>
  </r>
  <r>
    <x v="0"/>
  </r>
  <r>
    <x v="0"/>
  </r>
  <r>
    <x v="0"/>
  </r>
  <r>
    <x v="0"/>
  </r>
  <r>
    <x v="1"/>
  </r>
  <r>
    <x v="0"/>
  </r>
  <r>
    <x v="1"/>
  </r>
  <r>
    <x v="0"/>
  </r>
  <r>
    <x v="0"/>
  </r>
  <r>
    <x v="0"/>
  </r>
  <r>
    <x v="0"/>
  </r>
  <r>
    <x v="0"/>
  </r>
  <r>
    <x v="0"/>
  </r>
  <r>
    <x v="1"/>
  </r>
  <r>
    <x v="1"/>
  </r>
  <r>
    <x v="1"/>
  </r>
  <r>
    <x v="1"/>
  </r>
  <r>
    <x v="0"/>
  </r>
  <r>
    <x v="2"/>
  </r>
  <r>
    <x v="0"/>
  </r>
  <r>
    <x v="0"/>
  </r>
  <r>
    <x v="0"/>
  </r>
  <r>
    <x v="0"/>
  </r>
  <r>
    <x v="1"/>
  </r>
  <r>
    <x v="1"/>
  </r>
  <r>
    <x v="1"/>
  </r>
  <r>
    <x v="0"/>
  </r>
  <r>
    <x v="1"/>
  </r>
  <r>
    <x v="0"/>
  </r>
  <r>
    <x v="0"/>
  </r>
  <r>
    <x v="0"/>
  </r>
  <r>
    <x v="0"/>
  </r>
  <r>
    <x v="2"/>
  </r>
  <r>
    <x v="0"/>
  </r>
  <r>
    <x v="0"/>
  </r>
  <r>
    <x v="0"/>
  </r>
  <r>
    <x v="0"/>
  </r>
  <r>
    <x v="0"/>
  </r>
  <r>
    <x v="3"/>
  </r>
</pivotCacheRecords>
</file>

<file path=xl/pivotCache/pivotCacheRecords42.xml><?xml version="1.0" encoding="utf-8"?>
<pivotCacheRecords xmlns="http://schemas.openxmlformats.org/spreadsheetml/2006/main" xmlns:r="http://schemas.openxmlformats.org/officeDocument/2006/relationships" count="106">
  <r>
    <x v="0"/>
    <s v="Milieu rural"/>
    <s v=""/>
    <s v=""/>
    <s v=""/>
    <s v=""/>
    <x v="0"/>
    <x v="0"/>
    <x v="0"/>
  </r>
  <r>
    <x v="0"/>
    <s v="Milieu rural"/>
    <s v=""/>
    <s v=""/>
    <s v=""/>
    <s v=""/>
    <x v="0"/>
    <x v="0"/>
    <x v="0"/>
  </r>
  <r>
    <x v="1"/>
    <s v="Milieu rural"/>
    <s v="Non"/>
    <s v="Oui"/>
    <s v="Oui"/>
    <s v="Artibonite"/>
    <x v="1"/>
    <x v="1"/>
    <x v="1"/>
  </r>
  <r>
    <x v="1"/>
    <s v="Milieu rural"/>
    <s v="Non"/>
    <s v="Oui"/>
    <s v="Oui"/>
    <s v="Artibonite"/>
    <x v="1"/>
    <x v="1"/>
    <x v="1"/>
  </r>
  <r>
    <x v="1"/>
    <s v="Milieu rural"/>
    <s v=""/>
    <s v=""/>
    <s v=""/>
    <s v=""/>
    <x v="0"/>
    <x v="0"/>
    <x v="0"/>
  </r>
  <r>
    <x v="1"/>
    <s v="Milieu rural"/>
    <s v=""/>
    <s v=""/>
    <s v=""/>
    <s v=""/>
    <x v="0"/>
    <x v="0"/>
    <x v="0"/>
  </r>
  <r>
    <x v="1"/>
    <s v="Milieu rural"/>
    <s v=""/>
    <s v=""/>
    <s v=""/>
    <s v=""/>
    <x v="0"/>
    <x v="0"/>
    <x v="0"/>
  </r>
  <r>
    <x v="1"/>
    <s v="Milieu rural"/>
    <s v="Non"/>
    <s v="Oui"/>
    <s v="Oui"/>
    <s v="Artibonite"/>
    <x v="1"/>
    <x v="2"/>
    <x v="1"/>
  </r>
  <r>
    <x v="1"/>
    <s v="Milieu rural"/>
    <s v="Non"/>
    <s v="Non"/>
    <s v="Oui"/>
    <s v="Artibonite"/>
    <x v="1"/>
    <x v="2"/>
    <x v="1"/>
  </r>
  <r>
    <x v="1"/>
    <s v="Milieu rural"/>
    <s v=""/>
    <s v=""/>
    <s v=""/>
    <s v=""/>
    <x v="0"/>
    <x v="0"/>
    <x v="0"/>
  </r>
  <r>
    <x v="1"/>
    <s v="Milieu rural"/>
    <s v=""/>
    <s v=""/>
    <s v=""/>
    <s v=""/>
    <x v="0"/>
    <x v="0"/>
    <x v="0"/>
  </r>
  <r>
    <x v="1"/>
    <s v="Milieu urbain"/>
    <s v=""/>
    <s v=""/>
    <s v=""/>
    <s v=""/>
    <x v="0"/>
    <x v="0"/>
    <x v="0"/>
  </r>
  <r>
    <x v="1"/>
    <s v="Milieu urbain"/>
    <s v=""/>
    <s v=""/>
    <s v=""/>
    <s v=""/>
    <x v="0"/>
    <x v="0"/>
    <x v="0"/>
  </r>
  <r>
    <x v="1"/>
    <s v="Milieu urbain"/>
    <s v=""/>
    <s v=""/>
    <s v=""/>
    <s v=""/>
    <x v="0"/>
    <x v="0"/>
    <x v="0"/>
  </r>
  <r>
    <x v="1"/>
    <s v="Milieu urbain"/>
    <s v=""/>
    <s v=""/>
    <s v=""/>
    <s v=""/>
    <x v="0"/>
    <x v="0"/>
    <x v="0"/>
  </r>
  <r>
    <x v="1"/>
    <s v="Milieu urbain"/>
    <s v=""/>
    <s v=""/>
    <s v=""/>
    <s v=""/>
    <x v="0"/>
    <x v="0"/>
    <x v="0"/>
  </r>
  <r>
    <x v="1"/>
    <s v="Milieu urbain"/>
    <s v="Oui"/>
    <s v="Non"/>
    <s v="Oui"/>
    <s v="Ouest"/>
    <x v="2"/>
    <x v="3"/>
    <x v="1"/>
  </r>
  <r>
    <x v="1"/>
    <s v="Milieu urbain"/>
    <s v=""/>
    <s v=""/>
    <s v=""/>
    <s v=""/>
    <x v="0"/>
    <x v="0"/>
    <x v="0"/>
  </r>
  <r>
    <x v="1"/>
    <s v="Milieu urbain"/>
    <s v="Non"/>
    <s v="Non"/>
    <s v="Oui"/>
    <s v="Artibonite"/>
    <x v="1"/>
    <x v="1"/>
    <x v="2"/>
  </r>
  <r>
    <x v="1"/>
    <s v="Milieu urbain"/>
    <s v=""/>
    <s v=""/>
    <s v=""/>
    <s v=""/>
    <x v="0"/>
    <x v="0"/>
    <x v="0"/>
  </r>
  <r>
    <x v="1"/>
    <s v="Milieu urbain"/>
    <s v=""/>
    <s v=""/>
    <s v=""/>
    <s v=""/>
    <x v="0"/>
    <x v="0"/>
    <x v="0"/>
  </r>
  <r>
    <x v="1"/>
    <s v="Milieu urbain"/>
    <s v="Non"/>
    <s v="Non"/>
    <s v="Oui"/>
    <s v="Artibonite"/>
    <x v="1"/>
    <x v="1"/>
    <x v="2"/>
  </r>
  <r>
    <x v="1"/>
    <s v="Milieu urbain"/>
    <s v="Non"/>
    <s v="Non"/>
    <s v="Oui"/>
    <s v="Artibonite"/>
    <x v="1"/>
    <x v="1"/>
    <x v="2"/>
  </r>
  <r>
    <x v="2"/>
    <s v="Milieu urbain"/>
    <s v="Oui"/>
    <s v="Non"/>
    <s v="Oui"/>
    <s v="Ouest"/>
    <x v="2"/>
    <x v="4"/>
    <x v="1"/>
  </r>
  <r>
    <x v="2"/>
    <s v="Milieu urbain"/>
    <s v="Oui"/>
    <s v="Oui"/>
    <s v="Oui"/>
    <s v="Ouest"/>
    <x v="2"/>
    <x v="4"/>
    <x v="1"/>
  </r>
  <r>
    <x v="2"/>
    <s v="Milieu urbain"/>
    <s v="Non"/>
    <s v="Non"/>
    <s v="Oui"/>
    <s v="Ouest"/>
    <x v="2"/>
    <x v="4"/>
    <x v="1"/>
  </r>
  <r>
    <x v="2"/>
    <s v="Milieu urbain"/>
    <s v=""/>
    <s v=""/>
    <s v=""/>
    <s v=""/>
    <x v="0"/>
    <x v="0"/>
    <x v="0"/>
  </r>
  <r>
    <x v="2"/>
    <s v="Milieu urbain"/>
    <s v=""/>
    <s v=""/>
    <s v=""/>
    <s v=""/>
    <x v="0"/>
    <x v="0"/>
    <x v="0"/>
  </r>
  <r>
    <x v="2"/>
    <s v="Milieu urbain"/>
    <s v=""/>
    <s v=""/>
    <s v=""/>
    <s v=""/>
    <x v="0"/>
    <x v="0"/>
    <x v="0"/>
  </r>
  <r>
    <x v="2"/>
    <s v="Milieu urbain"/>
    <s v=""/>
    <s v=""/>
    <s v=""/>
    <s v=""/>
    <x v="0"/>
    <x v="0"/>
    <x v="0"/>
  </r>
  <r>
    <x v="2"/>
    <s v="Milieu urbain"/>
    <s v=""/>
    <s v=""/>
    <s v=""/>
    <s v=""/>
    <x v="0"/>
    <x v="0"/>
    <x v="0"/>
  </r>
  <r>
    <x v="2"/>
    <s v="Milieu urbain"/>
    <s v=""/>
    <s v=""/>
    <s v=""/>
    <s v=""/>
    <x v="0"/>
    <x v="0"/>
    <x v="0"/>
  </r>
  <r>
    <x v="2"/>
    <s v="Milieu urbain"/>
    <s v="Non"/>
    <s v="Non"/>
    <s v="Oui"/>
    <s v="Sud-Est"/>
    <x v="1"/>
    <x v="5"/>
    <x v="2"/>
  </r>
  <r>
    <x v="2"/>
    <s v="Milieu urbain"/>
    <s v=""/>
    <s v=""/>
    <s v=""/>
    <s v=""/>
    <x v="0"/>
    <x v="0"/>
    <x v="0"/>
  </r>
  <r>
    <x v="2"/>
    <s v="Milieu urbain"/>
    <s v=""/>
    <s v=""/>
    <s v=""/>
    <s v=""/>
    <x v="0"/>
    <x v="0"/>
    <x v="0"/>
  </r>
  <r>
    <x v="2"/>
    <s v="Milieu urbain"/>
    <s v=""/>
    <s v=""/>
    <s v=""/>
    <s v=""/>
    <x v="0"/>
    <x v="0"/>
    <x v="0"/>
  </r>
  <r>
    <x v="2"/>
    <s v="Milieu urbain"/>
    <s v=""/>
    <s v=""/>
    <s v=""/>
    <s v=""/>
    <x v="0"/>
    <x v="0"/>
    <x v="0"/>
  </r>
  <r>
    <x v="2"/>
    <s v="Milieu rural"/>
    <s v=""/>
    <s v=""/>
    <s v=""/>
    <s v=""/>
    <x v="0"/>
    <x v="0"/>
    <x v="0"/>
  </r>
  <r>
    <x v="2"/>
    <s v="Milieu urbain"/>
    <s v=""/>
    <s v=""/>
    <s v=""/>
    <s v=""/>
    <x v="0"/>
    <x v="0"/>
    <x v="0"/>
  </r>
  <r>
    <x v="2"/>
    <s v="Milieu urbain"/>
    <s v=""/>
    <s v=""/>
    <s v=""/>
    <s v=""/>
    <x v="0"/>
    <x v="0"/>
    <x v="0"/>
  </r>
  <r>
    <x v="2"/>
    <s v="Milieu urbain"/>
    <s v=""/>
    <s v=""/>
    <s v=""/>
    <s v=""/>
    <x v="0"/>
    <x v="0"/>
    <x v="0"/>
  </r>
  <r>
    <x v="2"/>
    <s v="Milieu urbain"/>
    <s v="Oui"/>
    <s v="Non"/>
    <s v="Oui"/>
    <s v="Ouest"/>
    <x v="2"/>
    <x v="6"/>
    <x v="1"/>
  </r>
  <r>
    <x v="2"/>
    <s v="Milieu urbain"/>
    <s v=""/>
    <s v=""/>
    <s v=""/>
    <s v=""/>
    <x v="0"/>
    <x v="0"/>
    <x v="0"/>
  </r>
  <r>
    <x v="2"/>
    <s v="Milieu urbain"/>
    <s v=""/>
    <s v=""/>
    <s v=""/>
    <s v=""/>
    <x v="0"/>
    <x v="0"/>
    <x v="0"/>
  </r>
  <r>
    <x v="2"/>
    <s v="Milieu urbain"/>
    <s v=""/>
    <s v=""/>
    <s v=""/>
    <s v=""/>
    <x v="0"/>
    <x v="0"/>
    <x v="0"/>
  </r>
  <r>
    <x v="2"/>
    <s v="Milieu urbain"/>
    <s v=""/>
    <s v=""/>
    <s v=""/>
    <s v=""/>
    <x v="0"/>
    <x v="0"/>
    <x v="0"/>
  </r>
  <r>
    <x v="2"/>
    <s v="Milieu urbain"/>
    <s v=""/>
    <s v=""/>
    <s v=""/>
    <s v=""/>
    <x v="0"/>
    <x v="0"/>
    <x v="0"/>
  </r>
  <r>
    <x v="2"/>
    <s v="Milieu urbain"/>
    <s v="Non"/>
    <s v="Non"/>
    <s v="Oui"/>
    <s v="Sud-Est"/>
    <x v="1"/>
    <x v="5"/>
    <x v="2"/>
  </r>
  <r>
    <x v="2"/>
    <s v="Milieu urbain"/>
    <s v=""/>
    <s v=""/>
    <s v=""/>
    <s v=""/>
    <x v="0"/>
    <x v="0"/>
    <x v="0"/>
  </r>
  <r>
    <x v="2"/>
    <s v="Milieu urbain"/>
    <s v=""/>
    <s v=""/>
    <s v=""/>
    <s v=""/>
    <x v="0"/>
    <x v="0"/>
    <x v="0"/>
  </r>
  <r>
    <x v="2"/>
    <s v="Milieu urbain"/>
    <s v=""/>
    <s v=""/>
    <s v=""/>
    <s v=""/>
    <x v="0"/>
    <x v="0"/>
    <x v="0"/>
  </r>
  <r>
    <x v="2"/>
    <s v="Milieu urbain"/>
    <s v="Non"/>
    <s v="Non"/>
    <s v="Oui"/>
    <s v="Sud-Est"/>
    <x v="1"/>
    <x v="5"/>
    <x v="2"/>
  </r>
  <r>
    <x v="2"/>
    <s v="Milieu rural"/>
    <s v=""/>
    <s v=""/>
    <s v=""/>
    <s v=""/>
    <x v="0"/>
    <x v="0"/>
    <x v="0"/>
  </r>
  <r>
    <x v="2"/>
    <s v="Milieu rural"/>
    <s v=""/>
    <s v=""/>
    <s v=""/>
    <s v=""/>
    <x v="0"/>
    <x v="0"/>
    <x v="0"/>
  </r>
  <r>
    <x v="2"/>
    <s v="Milieu rural"/>
    <s v=""/>
    <s v=""/>
    <s v=""/>
    <s v=""/>
    <x v="0"/>
    <x v="0"/>
    <x v="0"/>
  </r>
  <r>
    <x v="2"/>
    <s v="Milieu rural"/>
    <s v=""/>
    <s v=""/>
    <s v=""/>
    <s v=""/>
    <x v="0"/>
    <x v="0"/>
    <x v="0"/>
  </r>
  <r>
    <x v="3"/>
    <s v="Milieu urbain"/>
    <s v="Non"/>
    <s v="Non"/>
    <s v="Oui"/>
    <s v="Ouest"/>
    <x v="1"/>
    <x v="6"/>
    <x v="1"/>
  </r>
  <r>
    <x v="3"/>
    <s v="Milieu urbain"/>
    <s v="Non"/>
    <s v="Oui"/>
    <s v="Oui"/>
    <s v="Ouest"/>
    <x v="1"/>
    <x v="7"/>
    <x v="1"/>
  </r>
  <r>
    <x v="3"/>
    <s v="Milieu urbain"/>
    <s v="Oui"/>
    <s v="Oui"/>
    <s v="Oui"/>
    <s v="Ouest"/>
    <x v="1"/>
    <x v="7"/>
    <x v="1"/>
  </r>
  <r>
    <x v="3"/>
    <s v="Milieu urbain"/>
    <s v="Oui"/>
    <s v="Oui"/>
    <s v="Oui"/>
    <s v="Ouest"/>
    <x v="1"/>
    <x v="7"/>
    <x v="1"/>
  </r>
  <r>
    <x v="3"/>
    <s v="Milieu urbain"/>
    <s v=""/>
    <s v=""/>
    <s v=""/>
    <s v=""/>
    <x v="0"/>
    <x v="0"/>
    <x v="0"/>
  </r>
  <r>
    <x v="3"/>
    <s v="Milieu urbain"/>
    <s v=""/>
    <s v=""/>
    <s v=""/>
    <s v=""/>
    <x v="0"/>
    <x v="0"/>
    <x v="0"/>
  </r>
  <r>
    <x v="3"/>
    <s v="Milieu urbain"/>
    <s v=""/>
    <s v=""/>
    <s v=""/>
    <s v=""/>
    <x v="0"/>
    <x v="0"/>
    <x v="0"/>
  </r>
  <r>
    <x v="3"/>
    <s v="Milieu urbain"/>
    <s v=""/>
    <s v=""/>
    <s v=""/>
    <s v=""/>
    <x v="0"/>
    <x v="0"/>
    <x v="0"/>
  </r>
  <r>
    <x v="3"/>
    <s v="Milieu urbain"/>
    <s v=""/>
    <s v=""/>
    <s v=""/>
    <s v=""/>
    <x v="0"/>
    <x v="0"/>
    <x v="0"/>
  </r>
  <r>
    <x v="3"/>
    <s v="Milieu urbain"/>
    <s v=""/>
    <s v=""/>
    <s v=""/>
    <s v=""/>
    <x v="0"/>
    <x v="0"/>
    <x v="0"/>
  </r>
  <r>
    <x v="3"/>
    <s v="Milieu urbain"/>
    <s v=""/>
    <s v=""/>
    <s v=""/>
    <s v=""/>
    <x v="0"/>
    <x v="0"/>
    <x v="0"/>
  </r>
  <r>
    <x v="3"/>
    <s v="Milieu urbain"/>
    <s v=""/>
    <s v=""/>
    <s v=""/>
    <s v=""/>
    <x v="0"/>
    <x v="0"/>
    <x v="0"/>
  </r>
  <r>
    <x v="3"/>
    <s v="Milieu urbain"/>
    <s v=""/>
    <s v=""/>
    <s v=""/>
    <s v=""/>
    <x v="0"/>
    <x v="0"/>
    <x v="0"/>
  </r>
  <r>
    <x v="3"/>
    <s v="Milieu urbain"/>
    <s v=""/>
    <s v=""/>
    <s v=""/>
    <s v=""/>
    <x v="0"/>
    <x v="0"/>
    <x v="0"/>
  </r>
  <r>
    <x v="3"/>
    <s v="Milieu urbain"/>
    <s v=""/>
    <s v=""/>
    <s v=""/>
    <s v=""/>
    <x v="0"/>
    <x v="0"/>
    <x v="0"/>
  </r>
  <r>
    <x v="3"/>
    <s v="Milieu urbain"/>
    <s v=""/>
    <s v=""/>
    <s v=""/>
    <s v=""/>
    <x v="0"/>
    <x v="0"/>
    <x v="0"/>
  </r>
  <r>
    <x v="4"/>
    <s v="Milieu urbain"/>
    <s v="Non"/>
    <s v="Oui"/>
    <s v="Oui"/>
    <s v="Nord"/>
    <x v="1"/>
    <x v="8"/>
    <x v="2"/>
  </r>
  <r>
    <x v="4"/>
    <s v="Milieu urbain"/>
    <s v=""/>
    <s v=""/>
    <s v=""/>
    <s v=""/>
    <x v="0"/>
    <x v="0"/>
    <x v="0"/>
  </r>
  <r>
    <x v="4"/>
    <s v="Milieu urbain"/>
    <s v="Oui"/>
    <s v="Non"/>
    <s v="Oui"/>
    <s v="Nord"/>
    <x v="1"/>
    <x v="8"/>
    <x v="2"/>
  </r>
  <r>
    <x v="4"/>
    <s v="Milieu urbain"/>
    <s v=""/>
    <s v=""/>
    <s v=""/>
    <s v=""/>
    <x v="0"/>
    <x v="0"/>
    <x v="0"/>
  </r>
  <r>
    <x v="4"/>
    <s v="Milieu urbain"/>
    <s v=""/>
    <s v=""/>
    <s v=""/>
    <s v=""/>
    <x v="0"/>
    <x v="0"/>
    <x v="0"/>
  </r>
  <r>
    <x v="4"/>
    <s v="Milieu urbain"/>
    <s v=""/>
    <s v=""/>
    <s v=""/>
    <s v=""/>
    <x v="0"/>
    <x v="0"/>
    <x v="0"/>
  </r>
  <r>
    <x v="4"/>
    <s v="Milieu urbain"/>
    <s v=""/>
    <s v=""/>
    <s v=""/>
    <s v=""/>
    <x v="0"/>
    <x v="0"/>
    <x v="0"/>
  </r>
  <r>
    <x v="4"/>
    <s v="Milieu urbain"/>
    <s v=""/>
    <s v=""/>
    <s v=""/>
    <s v=""/>
    <x v="0"/>
    <x v="0"/>
    <x v="0"/>
  </r>
  <r>
    <x v="4"/>
    <s v="Milieu urbain"/>
    <s v=""/>
    <s v=""/>
    <s v=""/>
    <s v=""/>
    <x v="0"/>
    <x v="0"/>
    <x v="0"/>
  </r>
  <r>
    <x v="4"/>
    <s v="Milieu urbain"/>
    <s v="Non"/>
    <s v="Non"/>
    <s v="Oui"/>
    <s v="Nord"/>
    <x v="1"/>
    <x v="8"/>
    <x v="1"/>
  </r>
  <r>
    <x v="4"/>
    <s v="Milieu urbain"/>
    <s v="Non"/>
    <s v="Non"/>
    <s v="Oui"/>
    <s v="Nord"/>
    <x v="1"/>
    <x v="9"/>
    <x v="2"/>
  </r>
  <r>
    <x v="4"/>
    <s v="Milieu urbain"/>
    <s v="Non"/>
    <s v="Non"/>
    <s v="Oui"/>
    <s v="Nord"/>
    <x v="1"/>
    <x v="8"/>
    <x v="1"/>
  </r>
  <r>
    <x v="4"/>
    <s v="Milieu urbain"/>
    <s v="Non"/>
    <s v="Non"/>
    <s v="Oui"/>
    <s v="Nord"/>
    <x v="1"/>
    <x v="9"/>
    <x v="2"/>
  </r>
  <r>
    <x v="3"/>
    <s v="Milieu urbain"/>
    <s v=""/>
    <s v=""/>
    <s v=""/>
    <s v=""/>
    <x v="0"/>
    <x v="0"/>
    <x v="0"/>
  </r>
  <r>
    <x v="3"/>
    <s v="Milieu urbain"/>
    <s v="Non"/>
    <s v="Oui"/>
    <s v="Non"/>
    <s v=""/>
    <x v="2"/>
    <x v="0"/>
    <x v="1"/>
  </r>
  <r>
    <x v="3"/>
    <s v="Milieu urbain"/>
    <s v=""/>
    <s v=""/>
    <s v=""/>
    <s v=""/>
    <x v="0"/>
    <x v="0"/>
    <x v="0"/>
  </r>
  <r>
    <x v="3"/>
    <s v="Milieu urbain"/>
    <s v=""/>
    <s v=""/>
    <s v=""/>
    <s v=""/>
    <x v="0"/>
    <x v="0"/>
    <x v="0"/>
  </r>
  <r>
    <x v="3"/>
    <s v="Milieu urbain"/>
    <s v=""/>
    <s v=""/>
    <s v=""/>
    <s v=""/>
    <x v="0"/>
    <x v="0"/>
    <x v="0"/>
  </r>
  <r>
    <x v="3"/>
    <s v="Milieu urbain"/>
    <s v=""/>
    <s v=""/>
    <s v=""/>
    <s v=""/>
    <x v="0"/>
    <x v="0"/>
    <x v="0"/>
  </r>
  <r>
    <x v="3"/>
    <s v="Milieu urbain"/>
    <s v="Je ne sais pas, je ne souhaite pas répondre"/>
    <s v="Je ne sais pas, je ne souhaite pas répondre"/>
    <s v="Oui"/>
    <s v="Ouest"/>
    <x v="1"/>
    <x v="4"/>
    <x v="2"/>
  </r>
  <r>
    <x v="3"/>
    <s v="Milieu urbain"/>
    <s v="Non"/>
    <s v="Je ne sais pas, je ne souhaite pas répondre"/>
    <s v="Oui"/>
    <s v="Ouest"/>
    <x v="1"/>
    <x v="4"/>
    <x v="2"/>
  </r>
  <r>
    <x v="3"/>
    <s v="Milieu urbain"/>
    <s v="Non"/>
    <s v="Je ne sais pas, je ne souhaite pas répondre"/>
    <s v="Oui"/>
    <s v="Ouest"/>
    <x v="1"/>
    <x v="4"/>
    <x v="2"/>
  </r>
  <r>
    <x v="3"/>
    <s v="Milieu urbain"/>
    <s v=""/>
    <s v=""/>
    <s v=""/>
    <s v=""/>
    <x v="0"/>
    <x v="0"/>
    <x v="0"/>
  </r>
  <r>
    <x v="3"/>
    <s v="Milieu urbain"/>
    <s v="Non"/>
    <s v="Je ne sais pas, je ne souhaite pas répondre"/>
    <s v="Oui"/>
    <s v="Ouest"/>
    <x v="1"/>
    <x v="4"/>
    <x v="2"/>
  </r>
  <r>
    <x v="3"/>
    <s v="Milieu urbain"/>
    <s v=""/>
    <s v=""/>
    <s v=""/>
    <s v=""/>
    <x v="0"/>
    <x v="0"/>
    <x v="0"/>
  </r>
  <r>
    <x v="3"/>
    <s v="Milieu urbain"/>
    <s v=""/>
    <s v=""/>
    <s v=""/>
    <s v=""/>
    <x v="0"/>
    <x v="0"/>
    <x v="0"/>
  </r>
  <r>
    <x v="3"/>
    <s v="Milieu urbain"/>
    <s v=""/>
    <s v=""/>
    <s v=""/>
    <s v=""/>
    <x v="0"/>
    <x v="0"/>
    <x v="0"/>
  </r>
  <r>
    <x v="3"/>
    <s v="Milieu urbain"/>
    <s v=""/>
    <s v=""/>
    <s v=""/>
    <s v=""/>
    <x v="0"/>
    <x v="0"/>
    <x v="0"/>
  </r>
  <r>
    <x v="3"/>
    <s v="Milieu urbain"/>
    <s v="Je ne sais pas, je ne souhaite pas répondre"/>
    <s v="Je ne sais pas, je ne souhaite pas répondre"/>
    <s v="Non"/>
    <s v=""/>
    <x v="2"/>
    <x v="0"/>
    <x v="1"/>
  </r>
  <r>
    <x v="4"/>
    <s v="Milieu urbain"/>
    <s v=""/>
    <s v=""/>
    <s v=""/>
    <s v=""/>
    <x v="0"/>
    <x v="0"/>
    <x v="0"/>
  </r>
  <r>
    <x v="4"/>
    <s v="Milieu urbain"/>
    <s v=""/>
    <s v=""/>
    <s v=""/>
    <s v=""/>
    <x v="0"/>
    <x v="0"/>
    <x v="0"/>
  </r>
  <r>
    <x v="4"/>
    <s v="Milieu urbain"/>
    <s v=""/>
    <s v=""/>
    <s v=""/>
    <s v=""/>
    <x v="0"/>
    <x v="0"/>
    <x v="0"/>
  </r>
  <r>
    <x v="4"/>
    <s v="Milieu urbain"/>
    <s v=""/>
    <s v=""/>
    <s v=""/>
    <s v=""/>
    <x v="0"/>
    <x v="0"/>
    <x v="0"/>
  </r>
  <r>
    <x v="4"/>
    <s v="Milieu urbain"/>
    <s v=""/>
    <s v=""/>
    <s v=""/>
    <s v=""/>
    <x v="0"/>
    <x v="0"/>
    <x v="0"/>
  </r>
</pivotCacheRecords>
</file>

<file path=xl/pivotCache/pivotCacheRecords43.xml><?xml version="1.0" encoding="utf-8"?>
<pivotCacheRecords xmlns="http://schemas.openxmlformats.org/spreadsheetml/2006/main" xmlns:r="http://schemas.openxmlformats.org/officeDocument/2006/relationships" count="107">
  <r>
    <x v="0"/>
  </r>
  <r>
    <x v="0"/>
  </r>
  <r>
    <x v="1"/>
  </r>
  <r>
    <x v="1"/>
  </r>
  <r>
    <x v="0"/>
  </r>
  <r>
    <x v="0"/>
  </r>
  <r>
    <x v="0"/>
  </r>
  <r>
    <x v="1"/>
  </r>
  <r>
    <x v="1"/>
  </r>
  <r>
    <x v="0"/>
  </r>
  <r>
    <x v="0"/>
  </r>
  <r>
    <x v="0"/>
  </r>
  <r>
    <x v="0"/>
  </r>
  <r>
    <x v="0"/>
  </r>
  <r>
    <x v="0"/>
  </r>
  <r>
    <x v="0"/>
  </r>
  <r>
    <x v="1"/>
  </r>
  <r>
    <x v="0"/>
  </r>
  <r>
    <x v="2"/>
  </r>
  <r>
    <x v="0"/>
  </r>
  <r>
    <x v="0"/>
  </r>
  <r>
    <x v="2"/>
  </r>
  <r>
    <x v="2"/>
  </r>
  <r>
    <x v="1"/>
  </r>
  <r>
    <x v="1"/>
  </r>
  <r>
    <x v="1"/>
  </r>
  <r>
    <x v="0"/>
  </r>
  <r>
    <x v="0"/>
  </r>
  <r>
    <x v="0"/>
  </r>
  <r>
    <x v="0"/>
  </r>
  <r>
    <x v="0"/>
  </r>
  <r>
    <x v="0"/>
  </r>
  <r>
    <x v="2"/>
  </r>
  <r>
    <x v="0"/>
  </r>
  <r>
    <x v="0"/>
  </r>
  <r>
    <x v="0"/>
  </r>
  <r>
    <x v="0"/>
  </r>
  <r>
    <x v="0"/>
  </r>
  <r>
    <x v="0"/>
  </r>
  <r>
    <x v="0"/>
  </r>
  <r>
    <x v="0"/>
  </r>
  <r>
    <x v="1"/>
  </r>
  <r>
    <x v="0"/>
  </r>
  <r>
    <x v="0"/>
  </r>
  <r>
    <x v="0"/>
  </r>
  <r>
    <x v="0"/>
  </r>
  <r>
    <x v="0"/>
  </r>
  <r>
    <x v="2"/>
  </r>
  <r>
    <x v="0"/>
  </r>
  <r>
    <x v="0"/>
  </r>
  <r>
    <x v="0"/>
  </r>
  <r>
    <x v="2"/>
  </r>
  <r>
    <x v="0"/>
  </r>
  <r>
    <x v="0"/>
  </r>
  <r>
    <x v="0"/>
  </r>
  <r>
    <x v="0"/>
  </r>
  <r>
    <x v="1"/>
  </r>
  <r>
    <x v="1"/>
  </r>
  <r>
    <x v="1"/>
  </r>
  <r>
    <x v="1"/>
  </r>
  <r>
    <x v="0"/>
  </r>
  <r>
    <x v="0"/>
  </r>
  <r>
    <x v="0"/>
  </r>
  <r>
    <x v="0"/>
  </r>
  <r>
    <x v="0"/>
  </r>
  <r>
    <x v="0"/>
  </r>
  <r>
    <x v="0"/>
  </r>
  <r>
    <x v="0"/>
  </r>
  <r>
    <x v="0"/>
  </r>
  <r>
    <x v="0"/>
  </r>
  <r>
    <x v="0"/>
  </r>
  <r>
    <x v="0"/>
  </r>
  <r>
    <x v="2"/>
  </r>
  <r>
    <x v="0"/>
  </r>
  <r>
    <x v="2"/>
  </r>
  <r>
    <x v="0"/>
  </r>
  <r>
    <x v="0"/>
  </r>
  <r>
    <x v="0"/>
  </r>
  <r>
    <x v="0"/>
  </r>
  <r>
    <x v="0"/>
  </r>
  <r>
    <x v="0"/>
  </r>
  <r>
    <x v="1"/>
  </r>
  <r>
    <x v="2"/>
  </r>
  <r>
    <x v="1"/>
  </r>
  <r>
    <x v="2"/>
  </r>
  <r>
    <x v="0"/>
  </r>
  <r>
    <x v="1"/>
  </r>
  <r>
    <x v="0"/>
  </r>
  <r>
    <x v="0"/>
  </r>
  <r>
    <x v="0"/>
  </r>
  <r>
    <x v="0"/>
  </r>
  <r>
    <x v="2"/>
  </r>
  <r>
    <x v="2"/>
  </r>
  <r>
    <x v="2"/>
  </r>
  <r>
    <x v="0"/>
  </r>
  <r>
    <x v="2"/>
  </r>
  <r>
    <x v="0"/>
  </r>
  <r>
    <x v="0"/>
  </r>
  <r>
    <x v="0"/>
  </r>
  <r>
    <x v="0"/>
  </r>
  <r>
    <x v="1"/>
  </r>
  <r>
    <x v="0"/>
  </r>
  <r>
    <x v="0"/>
  </r>
  <r>
    <x v="0"/>
  </r>
  <r>
    <x v="0"/>
  </r>
  <r>
    <x v="0"/>
  </r>
  <r>
    <x v="3"/>
  </r>
</pivotCacheRecords>
</file>

<file path=xl/pivotCache/pivotCacheRecords44.xml><?xml version="1.0" encoding="utf-8"?>
<pivotCacheRecords xmlns="http://schemas.openxmlformats.org/spreadsheetml/2006/main" xmlns:r="http://schemas.openxmlformats.org/officeDocument/2006/relationships" count="107">
  <r>
    <x v="0"/>
  </r>
  <r>
    <x v="0"/>
  </r>
  <r>
    <x v="1"/>
  </r>
  <r>
    <x v="1"/>
  </r>
  <r>
    <x v="0"/>
  </r>
  <r>
    <x v="0"/>
  </r>
  <r>
    <x v="0"/>
  </r>
  <r>
    <x v="1"/>
  </r>
  <r>
    <x v="1"/>
  </r>
  <r>
    <x v="0"/>
  </r>
  <r>
    <x v="0"/>
  </r>
  <r>
    <x v="0"/>
  </r>
  <r>
    <x v="0"/>
  </r>
  <r>
    <x v="0"/>
  </r>
  <r>
    <x v="0"/>
  </r>
  <r>
    <x v="0"/>
  </r>
  <r>
    <x v="2"/>
  </r>
  <r>
    <x v="0"/>
  </r>
  <r>
    <x v="1"/>
  </r>
  <r>
    <x v="0"/>
  </r>
  <r>
    <x v="0"/>
  </r>
  <r>
    <x v="1"/>
  </r>
  <r>
    <x v="1"/>
  </r>
  <r>
    <x v="2"/>
  </r>
  <r>
    <x v="2"/>
  </r>
  <r>
    <x v="1"/>
  </r>
  <r>
    <x v="0"/>
  </r>
  <r>
    <x v="0"/>
  </r>
  <r>
    <x v="0"/>
  </r>
  <r>
    <x v="0"/>
  </r>
  <r>
    <x v="0"/>
  </r>
  <r>
    <x v="0"/>
  </r>
  <r>
    <x v="1"/>
  </r>
  <r>
    <x v="0"/>
  </r>
  <r>
    <x v="0"/>
  </r>
  <r>
    <x v="0"/>
  </r>
  <r>
    <x v="0"/>
  </r>
  <r>
    <x v="0"/>
  </r>
  <r>
    <x v="0"/>
  </r>
  <r>
    <x v="0"/>
  </r>
  <r>
    <x v="0"/>
  </r>
  <r>
    <x v="2"/>
  </r>
  <r>
    <x v="0"/>
  </r>
  <r>
    <x v="0"/>
  </r>
  <r>
    <x v="0"/>
  </r>
  <r>
    <x v="0"/>
  </r>
  <r>
    <x v="0"/>
  </r>
  <r>
    <x v="1"/>
  </r>
  <r>
    <x v="0"/>
  </r>
  <r>
    <x v="0"/>
  </r>
  <r>
    <x v="0"/>
  </r>
  <r>
    <x v="1"/>
  </r>
  <r>
    <x v="0"/>
  </r>
  <r>
    <x v="0"/>
  </r>
  <r>
    <x v="0"/>
  </r>
  <r>
    <x v="0"/>
  </r>
  <r>
    <x v="1"/>
  </r>
  <r>
    <x v="1"/>
  </r>
  <r>
    <x v="2"/>
  </r>
  <r>
    <x v="2"/>
  </r>
  <r>
    <x v="0"/>
  </r>
  <r>
    <x v="0"/>
  </r>
  <r>
    <x v="0"/>
  </r>
  <r>
    <x v="0"/>
  </r>
  <r>
    <x v="0"/>
  </r>
  <r>
    <x v="0"/>
  </r>
  <r>
    <x v="0"/>
  </r>
  <r>
    <x v="0"/>
  </r>
  <r>
    <x v="0"/>
  </r>
  <r>
    <x v="0"/>
  </r>
  <r>
    <x v="0"/>
  </r>
  <r>
    <x v="0"/>
  </r>
  <r>
    <x v="1"/>
  </r>
  <r>
    <x v="0"/>
  </r>
  <r>
    <x v="2"/>
  </r>
  <r>
    <x v="0"/>
  </r>
  <r>
    <x v="0"/>
  </r>
  <r>
    <x v="0"/>
  </r>
  <r>
    <x v="0"/>
  </r>
  <r>
    <x v="0"/>
  </r>
  <r>
    <x v="0"/>
  </r>
  <r>
    <x v="1"/>
  </r>
  <r>
    <x v="1"/>
  </r>
  <r>
    <x v="1"/>
  </r>
  <r>
    <x v="1"/>
  </r>
  <r>
    <x v="0"/>
  </r>
  <r>
    <x v="1"/>
  </r>
  <r>
    <x v="0"/>
  </r>
  <r>
    <x v="0"/>
  </r>
  <r>
    <x v="0"/>
  </r>
  <r>
    <x v="0"/>
  </r>
  <r>
    <x v="3"/>
  </r>
  <r>
    <x v="1"/>
  </r>
  <r>
    <x v="1"/>
  </r>
  <r>
    <x v="0"/>
  </r>
  <r>
    <x v="1"/>
  </r>
  <r>
    <x v="0"/>
  </r>
  <r>
    <x v="0"/>
  </r>
  <r>
    <x v="0"/>
  </r>
  <r>
    <x v="0"/>
  </r>
  <r>
    <x v="3"/>
  </r>
  <r>
    <x v="0"/>
  </r>
  <r>
    <x v="0"/>
  </r>
  <r>
    <x v="0"/>
  </r>
  <r>
    <x v="0"/>
  </r>
  <r>
    <x v="0"/>
  </r>
  <r>
    <x v="4"/>
  </r>
</pivotCacheRecords>
</file>

<file path=xl/pivotCache/pivotCacheRecords45.xml><?xml version="1.0" encoding="utf-8"?>
<pivotCacheRecords xmlns="http://schemas.openxmlformats.org/spreadsheetml/2006/main" xmlns:r="http://schemas.openxmlformats.org/officeDocument/2006/relationships" count="107">
  <r>
    <x v="0"/>
  </r>
  <r>
    <x v="0"/>
  </r>
  <r>
    <x v="1"/>
  </r>
  <r>
    <x v="1"/>
  </r>
  <r>
    <x v="0"/>
  </r>
  <r>
    <x v="0"/>
  </r>
  <r>
    <x v="0"/>
  </r>
  <r>
    <x v="1"/>
  </r>
  <r>
    <x v="2"/>
  </r>
  <r>
    <x v="0"/>
  </r>
  <r>
    <x v="0"/>
  </r>
  <r>
    <x v="0"/>
  </r>
  <r>
    <x v="0"/>
  </r>
  <r>
    <x v="0"/>
  </r>
  <r>
    <x v="0"/>
  </r>
  <r>
    <x v="0"/>
  </r>
  <r>
    <x v="2"/>
  </r>
  <r>
    <x v="0"/>
  </r>
  <r>
    <x v="2"/>
  </r>
  <r>
    <x v="0"/>
  </r>
  <r>
    <x v="0"/>
  </r>
  <r>
    <x v="2"/>
  </r>
  <r>
    <x v="2"/>
  </r>
  <r>
    <x v="2"/>
  </r>
  <r>
    <x v="1"/>
  </r>
  <r>
    <x v="2"/>
  </r>
  <r>
    <x v="0"/>
  </r>
  <r>
    <x v="0"/>
  </r>
  <r>
    <x v="0"/>
  </r>
  <r>
    <x v="0"/>
  </r>
  <r>
    <x v="0"/>
  </r>
  <r>
    <x v="0"/>
  </r>
  <r>
    <x v="2"/>
  </r>
  <r>
    <x v="0"/>
  </r>
  <r>
    <x v="0"/>
  </r>
  <r>
    <x v="0"/>
  </r>
  <r>
    <x v="0"/>
  </r>
  <r>
    <x v="0"/>
  </r>
  <r>
    <x v="0"/>
  </r>
  <r>
    <x v="0"/>
  </r>
  <r>
    <x v="0"/>
  </r>
  <r>
    <x v="2"/>
  </r>
  <r>
    <x v="0"/>
  </r>
  <r>
    <x v="0"/>
  </r>
  <r>
    <x v="0"/>
  </r>
  <r>
    <x v="0"/>
  </r>
  <r>
    <x v="0"/>
  </r>
  <r>
    <x v="2"/>
  </r>
  <r>
    <x v="0"/>
  </r>
  <r>
    <x v="0"/>
  </r>
  <r>
    <x v="0"/>
  </r>
  <r>
    <x v="2"/>
  </r>
  <r>
    <x v="0"/>
  </r>
  <r>
    <x v="0"/>
  </r>
  <r>
    <x v="0"/>
  </r>
  <r>
    <x v="0"/>
  </r>
  <r>
    <x v="2"/>
  </r>
  <r>
    <x v="1"/>
  </r>
  <r>
    <x v="1"/>
  </r>
  <r>
    <x v="1"/>
  </r>
  <r>
    <x v="0"/>
  </r>
  <r>
    <x v="0"/>
  </r>
  <r>
    <x v="0"/>
  </r>
  <r>
    <x v="0"/>
  </r>
  <r>
    <x v="0"/>
  </r>
  <r>
    <x v="0"/>
  </r>
  <r>
    <x v="0"/>
  </r>
  <r>
    <x v="0"/>
  </r>
  <r>
    <x v="0"/>
  </r>
  <r>
    <x v="0"/>
  </r>
  <r>
    <x v="0"/>
  </r>
  <r>
    <x v="0"/>
  </r>
  <r>
    <x v="1"/>
  </r>
  <r>
    <x v="0"/>
  </r>
  <r>
    <x v="2"/>
  </r>
  <r>
    <x v="0"/>
  </r>
  <r>
    <x v="0"/>
  </r>
  <r>
    <x v="0"/>
  </r>
  <r>
    <x v="0"/>
  </r>
  <r>
    <x v="0"/>
  </r>
  <r>
    <x v="0"/>
  </r>
  <r>
    <x v="2"/>
  </r>
  <r>
    <x v="2"/>
  </r>
  <r>
    <x v="2"/>
  </r>
  <r>
    <x v="2"/>
  </r>
  <r>
    <x v="0"/>
  </r>
  <r>
    <x v="1"/>
  </r>
  <r>
    <x v="0"/>
  </r>
  <r>
    <x v="0"/>
  </r>
  <r>
    <x v="0"/>
  </r>
  <r>
    <x v="0"/>
  </r>
  <r>
    <x v="3"/>
  </r>
  <r>
    <x v="3"/>
  </r>
  <r>
    <x v="3"/>
  </r>
  <r>
    <x v="0"/>
  </r>
  <r>
    <x v="3"/>
  </r>
  <r>
    <x v="0"/>
  </r>
  <r>
    <x v="0"/>
  </r>
  <r>
    <x v="0"/>
  </r>
  <r>
    <x v="0"/>
  </r>
  <r>
    <x v="3"/>
  </r>
  <r>
    <x v="0"/>
  </r>
  <r>
    <x v="0"/>
  </r>
  <r>
    <x v="0"/>
  </r>
  <r>
    <x v="0"/>
  </r>
  <r>
    <x v="0"/>
  </r>
  <r>
    <x v="4"/>
  </r>
</pivotCacheRecords>
</file>

<file path=xl/pivotCache/pivotCacheRecords46.xml><?xml version="1.0" encoding="utf-8"?>
<pivotCacheRecords xmlns="http://schemas.openxmlformats.org/spreadsheetml/2006/main" xmlns:r="http://schemas.openxmlformats.org/officeDocument/2006/relationships" count="107">
  <r>
    <x v="0"/>
    <x v="0"/>
  </r>
  <r>
    <x v="0"/>
    <x v="0"/>
  </r>
  <r>
    <x v="0"/>
    <x v="1"/>
  </r>
  <r>
    <x v="0"/>
    <x v="1"/>
  </r>
  <r>
    <x v="0"/>
    <x v="0"/>
  </r>
  <r>
    <x v="0"/>
    <x v="0"/>
  </r>
  <r>
    <x v="0"/>
    <x v="0"/>
  </r>
  <r>
    <x v="0"/>
    <x v="1"/>
  </r>
  <r>
    <x v="0"/>
    <x v="1"/>
  </r>
  <r>
    <x v="0"/>
    <x v="0"/>
  </r>
  <r>
    <x v="0"/>
    <x v="0"/>
  </r>
  <r>
    <x v="1"/>
    <x v="0"/>
  </r>
  <r>
    <x v="1"/>
    <x v="0"/>
  </r>
  <r>
    <x v="1"/>
    <x v="0"/>
  </r>
  <r>
    <x v="1"/>
    <x v="0"/>
  </r>
  <r>
    <x v="1"/>
    <x v="0"/>
  </r>
  <r>
    <x v="1"/>
    <x v="2"/>
  </r>
  <r>
    <x v="1"/>
    <x v="0"/>
  </r>
  <r>
    <x v="1"/>
    <x v="1"/>
  </r>
  <r>
    <x v="1"/>
    <x v="0"/>
  </r>
  <r>
    <x v="1"/>
    <x v="0"/>
  </r>
  <r>
    <x v="1"/>
    <x v="1"/>
  </r>
  <r>
    <x v="1"/>
    <x v="1"/>
  </r>
  <r>
    <x v="1"/>
    <x v="2"/>
  </r>
  <r>
    <x v="1"/>
    <x v="2"/>
  </r>
  <r>
    <x v="1"/>
    <x v="1"/>
  </r>
  <r>
    <x v="1"/>
    <x v="0"/>
  </r>
  <r>
    <x v="1"/>
    <x v="0"/>
  </r>
  <r>
    <x v="1"/>
    <x v="0"/>
  </r>
  <r>
    <x v="1"/>
    <x v="0"/>
  </r>
  <r>
    <x v="1"/>
    <x v="0"/>
  </r>
  <r>
    <x v="1"/>
    <x v="0"/>
  </r>
  <r>
    <x v="1"/>
    <x v="1"/>
  </r>
  <r>
    <x v="1"/>
    <x v="0"/>
  </r>
  <r>
    <x v="1"/>
    <x v="0"/>
  </r>
  <r>
    <x v="1"/>
    <x v="0"/>
  </r>
  <r>
    <x v="1"/>
    <x v="0"/>
  </r>
  <r>
    <x v="0"/>
    <x v="0"/>
  </r>
  <r>
    <x v="1"/>
    <x v="0"/>
  </r>
  <r>
    <x v="1"/>
    <x v="0"/>
  </r>
  <r>
    <x v="1"/>
    <x v="0"/>
  </r>
  <r>
    <x v="1"/>
    <x v="2"/>
  </r>
  <r>
    <x v="1"/>
    <x v="0"/>
  </r>
  <r>
    <x v="1"/>
    <x v="0"/>
  </r>
  <r>
    <x v="1"/>
    <x v="0"/>
  </r>
  <r>
    <x v="1"/>
    <x v="0"/>
  </r>
  <r>
    <x v="1"/>
    <x v="0"/>
  </r>
  <r>
    <x v="1"/>
    <x v="1"/>
  </r>
  <r>
    <x v="1"/>
    <x v="0"/>
  </r>
  <r>
    <x v="1"/>
    <x v="0"/>
  </r>
  <r>
    <x v="1"/>
    <x v="0"/>
  </r>
  <r>
    <x v="1"/>
    <x v="1"/>
  </r>
  <r>
    <x v="0"/>
    <x v="0"/>
  </r>
  <r>
    <x v="0"/>
    <x v="0"/>
  </r>
  <r>
    <x v="0"/>
    <x v="0"/>
  </r>
  <r>
    <x v="0"/>
    <x v="0"/>
  </r>
  <r>
    <x v="1"/>
    <x v="1"/>
  </r>
  <r>
    <x v="1"/>
    <x v="1"/>
  </r>
  <r>
    <x v="1"/>
    <x v="2"/>
  </r>
  <r>
    <x v="1"/>
    <x v="2"/>
  </r>
  <r>
    <x v="1"/>
    <x v="0"/>
  </r>
  <r>
    <x v="1"/>
    <x v="0"/>
  </r>
  <r>
    <x v="1"/>
    <x v="0"/>
  </r>
  <r>
    <x v="1"/>
    <x v="0"/>
  </r>
  <r>
    <x v="1"/>
    <x v="0"/>
  </r>
  <r>
    <x v="1"/>
    <x v="0"/>
  </r>
  <r>
    <x v="1"/>
    <x v="0"/>
  </r>
  <r>
    <x v="1"/>
    <x v="0"/>
  </r>
  <r>
    <x v="1"/>
    <x v="0"/>
  </r>
  <r>
    <x v="1"/>
    <x v="0"/>
  </r>
  <r>
    <x v="1"/>
    <x v="0"/>
  </r>
  <r>
    <x v="1"/>
    <x v="0"/>
  </r>
  <r>
    <x v="1"/>
    <x v="1"/>
  </r>
  <r>
    <x v="1"/>
    <x v="0"/>
  </r>
  <r>
    <x v="1"/>
    <x v="2"/>
  </r>
  <r>
    <x v="1"/>
    <x v="0"/>
  </r>
  <r>
    <x v="1"/>
    <x v="0"/>
  </r>
  <r>
    <x v="1"/>
    <x v="0"/>
  </r>
  <r>
    <x v="1"/>
    <x v="0"/>
  </r>
  <r>
    <x v="1"/>
    <x v="0"/>
  </r>
  <r>
    <x v="1"/>
    <x v="0"/>
  </r>
  <r>
    <x v="1"/>
    <x v="1"/>
  </r>
  <r>
    <x v="1"/>
    <x v="1"/>
  </r>
  <r>
    <x v="1"/>
    <x v="1"/>
  </r>
  <r>
    <x v="1"/>
    <x v="1"/>
  </r>
  <r>
    <x v="1"/>
    <x v="0"/>
  </r>
  <r>
    <x v="1"/>
    <x v="1"/>
  </r>
  <r>
    <x v="1"/>
    <x v="0"/>
  </r>
  <r>
    <x v="1"/>
    <x v="0"/>
  </r>
  <r>
    <x v="1"/>
    <x v="0"/>
  </r>
  <r>
    <x v="1"/>
    <x v="0"/>
  </r>
  <r>
    <x v="1"/>
    <x v="3"/>
  </r>
  <r>
    <x v="1"/>
    <x v="1"/>
  </r>
  <r>
    <x v="1"/>
    <x v="1"/>
  </r>
  <r>
    <x v="1"/>
    <x v="0"/>
  </r>
  <r>
    <x v="1"/>
    <x v="1"/>
  </r>
  <r>
    <x v="1"/>
    <x v="0"/>
  </r>
  <r>
    <x v="1"/>
    <x v="0"/>
  </r>
  <r>
    <x v="1"/>
    <x v="0"/>
  </r>
  <r>
    <x v="1"/>
    <x v="0"/>
  </r>
  <r>
    <x v="1"/>
    <x v="3"/>
  </r>
  <r>
    <x v="1"/>
    <x v="0"/>
  </r>
  <r>
    <x v="1"/>
    <x v="0"/>
  </r>
  <r>
    <x v="1"/>
    <x v="0"/>
  </r>
  <r>
    <x v="1"/>
    <x v="0"/>
  </r>
  <r>
    <x v="1"/>
    <x v="0"/>
  </r>
  <r>
    <x v="2"/>
    <x v="4"/>
  </r>
</pivotCacheRecords>
</file>

<file path=xl/pivotCache/pivotCacheRecords47.xml><?xml version="1.0" encoding="utf-8"?>
<pivotCacheRecords xmlns="http://schemas.openxmlformats.org/spreadsheetml/2006/main" xmlns:r="http://schemas.openxmlformats.org/officeDocument/2006/relationships" count="106">
  <r>
    <x v="0"/>
    <s v="Milieu rural"/>
    <x v="0"/>
  </r>
  <r>
    <x v="0"/>
    <s v="Milieu rural"/>
    <x v="0"/>
  </r>
  <r>
    <x v="1"/>
    <s v="Milieu rural"/>
    <x v="1"/>
  </r>
  <r>
    <x v="1"/>
    <s v="Milieu rural"/>
    <x v="1"/>
  </r>
  <r>
    <x v="1"/>
    <s v="Milieu rural"/>
    <x v="0"/>
  </r>
  <r>
    <x v="1"/>
    <s v="Milieu rural"/>
    <x v="0"/>
  </r>
  <r>
    <x v="1"/>
    <s v="Milieu rural"/>
    <x v="0"/>
  </r>
  <r>
    <x v="1"/>
    <s v="Milieu rural"/>
    <x v="1"/>
  </r>
  <r>
    <x v="1"/>
    <s v="Milieu rural"/>
    <x v="1"/>
  </r>
  <r>
    <x v="1"/>
    <s v="Milieu rural"/>
    <x v="0"/>
  </r>
  <r>
    <x v="1"/>
    <s v="Milieu rural"/>
    <x v="0"/>
  </r>
  <r>
    <x v="1"/>
    <s v="Milieu urbain"/>
    <x v="0"/>
  </r>
  <r>
    <x v="1"/>
    <s v="Milieu urbain"/>
    <x v="0"/>
  </r>
  <r>
    <x v="1"/>
    <s v="Milieu urbain"/>
    <x v="0"/>
  </r>
  <r>
    <x v="1"/>
    <s v="Milieu urbain"/>
    <x v="0"/>
  </r>
  <r>
    <x v="1"/>
    <s v="Milieu urbain"/>
    <x v="0"/>
  </r>
  <r>
    <x v="1"/>
    <s v="Milieu urbain"/>
    <x v="2"/>
  </r>
  <r>
    <x v="1"/>
    <s v="Milieu urbain"/>
    <x v="0"/>
  </r>
  <r>
    <x v="1"/>
    <s v="Milieu urbain"/>
    <x v="1"/>
  </r>
  <r>
    <x v="1"/>
    <s v="Milieu urbain"/>
    <x v="0"/>
  </r>
  <r>
    <x v="1"/>
    <s v="Milieu urbain"/>
    <x v="0"/>
  </r>
  <r>
    <x v="1"/>
    <s v="Milieu urbain"/>
    <x v="1"/>
  </r>
  <r>
    <x v="1"/>
    <s v="Milieu urbain"/>
    <x v="1"/>
  </r>
  <r>
    <x v="2"/>
    <s v="Milieu urbain"/>
    <x v="2"/>
  </r>
  <r>
    <x v="2"/>
    <s v="Milieu urbain"/>
    <x v="2"/>
  </r>
  <r>
    <x v="2"/>
    <s v="Milieu urbain"/>
    <x v="1"/>
  </r>
  <r>
    <x v="2"/>
    <s v="Milieu urbain"/>
    <x v="0"/>
  </r>
  <r>
    <x v="2"/>
    <s v="Milieu urbain"/>
    <x v="0"/>
  </r>
  <r>
    <x v="2"/>
    <s v="Milieu urbain"/>
    <x v="0"/>
  </r>
  <r>
    <x v="2"/>
    <s v="Milieu urbain"/>
    <x v="0"/>
  </r>
  <r>
    <x v="2"/>
    <s v="Milieu urbain"/>
    <x v="0"/>
  </r>
  <r>
    <x v="2"/>
    <s v="Milieu urbain"/>
    <x v="0"/>
  </r>
  <r>
    <x v="2"/>
    <s v="Milieu urbain"/>
    <x v="1"/>
  </r>
  <r>
    <x v="2"/>
    <s v="Milieu urbain"/>
    <x v="0"/>
  </r>
  <r>
    <x v="2"/>
    <s v="Milieu urbain"/>
    <x v="0"/>
  </r>
  <r>
    <x v="2"/>
    <s v="Milieu urbain"/>
    <x v="0"/>
  </r>
  <r>
    <x v="2"/>
    <s v="Milieu urbain"/>
    <x v="0"/>
  </r>
  <r>
    <x v="2"/>
    <s v="Milieu rural"/>
    <x v="0"/>
  </r>
  <r>
    <x v="2"/>
    <s v="Milieu urbain"/>
    <x v="0"/>
  </r>
  <r>
    <x v="2"/>
    <s v="Milieu urbain"/>
    <x v="0"/>
  </r>
  <r>
    <x v="2"/>
    <s v="Milieu urbain"/>
    <x v="0"/>
  </r>
  <r>
    <x v="2"/>
    <s v="Milieu urbain"/>
    <x v="2"/>
  </r>
  <r>
    <x v="2"/>
    <s v="Milieu urbain"/>
    <x v="0"/>
  </r>
  <r>
    <x v="2"/>
    <s v="Milieu urbain"/>
    <x v="0"/>
  </r>
  <r>
    <x v="2"/>
    <s v="Milieu urbain"/>
    <x v="0"/>
  </r>
  <r>
    <x v="2"/>
    <s v="Milieu urbain"/>
    <x v="0"/>
  </r>
  <r>
    <x v="2"/>
    <s v="Milieu urbain"/>
    <x v="0"/>
  </r>
  <r>
    <x v="2"/>
    <s v="Milieu urbain"/>
    <x v="1"/>
  </r>
  <r>
    <x v="2"/>
    <s v="Milieu urbain"/>
    <x v="0"/>
  </r>
  <r>
    <x v="2"/>
    <s v="Milieu urbain"/>
    <x v="0"/>
  </r>
  <r>
    <x v="2"/>
    <s v="Milieu urbain"/>
    <x v="0"/>
  </r>
  <r>
    <x v="2"/>
    <s v="Milieu urbain"/>
    <x v="1"/>
  </r>
  <r>
    <x v="2"/>
    <s v="Milieu rural"/>
    <x v="0"/>
  </r>
  <r>
    <x v="2"/>
    <s v="Milieu rural"/>
    <x v="0"/>
  </r>
  <r>
    <x v="2"/>
    <s v="Milieu rural"/>
    <x v="0"/>
  </r>
  <r>
    <x v="2"/>
    <s v="Milieu rural"/>
    <x v="0"/>
  </r>
  <r>
    <x v="3"/>
    <s v="Milieu urbain"/>
    <x v="1"/>
  </r>
  <r>
    <x v="3"/>
    <s v="Milieu urbain"/>
    <x v="1"/>
  </r>
  <r>
    <x v="3"/>
    <s v="Milieu urbain"/>
    <x v="2"/>
  </r>
  <r>
    <x v="3"/>
    <s v="Milieu urbain"/>
    <x v="2"/>
  </r>
  <r>
    <x v="3"/>
    <s v="Milieu urbain"/>
    <x v="0"/>
  </r>
  <r>
    <x v="3"/>
    <s v="Milieu urbain"/>
    <x v="0"/>
  </r>
  <r>
    <x v="3"/>
    <s v="Milieu urbain"/>
    <x v="0"/>
  </r>
  <r>
    <x v="3"/>
    <s v="Milieu urbain"/>
    <x v="0"/>
  </r>
  <r>
    <x v="3"/>
    <s v="Milieu urbain"/>
    <x v="0"/>
  </r>
  <r>
    <x v="3"/>
    <s v="Milieu urbain"/>
    <x v="0"/>
  </r>
  <r>
    <x v="3"/>
    <s v="Milieu urbain"/>
    <x v="0"/>
  </r>
  <r>
    <x v="3"/>
    <s v="Milieu urbain"/>
    <x v="0"/>
  </r>
  <r>
    <x v="3"/>
    <s v="Milieu urbain"/>
    <x v="0"/>
  </r>
  <r>
    <x v="3"/>
    <s v="Milieu urbain"/>
    <x v="0"/>
  </r>
  <r>
    <x v="3"/>
    <s v="Milieu urbain"/>
    <x v="0"/>
  </r>
  <r>
    <x v="3"/>
    <s v="Milieu urbain"/>
    <x v="0"/>
  </r>
  <r>
    <x v="4"/>
    <s v="Milieu urbain"/>
    <x v="1"/>
  </r>
  <r>
    <x v="4"/>
    <s v="Milieu urbain"/>
    <x v="0"/>
  </r>
  <r>
    <x v="4"/>
    <s v="Milieu urbain"/>
    <x v="2"/>
  </r>
  <r>
    <x v="4"/>
    <s v="Milieu urbain"/>
    <x v="0"/>
  </r>
  <r>
    <x v="4"/>
    <s v="Milieu urbain"/>
    <x v="0"/>
  </r>
  <r>
    <x v="4"/>
    <s v="Milieu urbain"/>
    <x v="0"/>
  </r>
  <r>
    <x v="4"/>
    <s v="Milieu urbain"/>
    <x v="0"/>
  </r>
  <r>
    <x v="4"/>
    <s v="Milieu urbain"/>
    <x v="0"/>
  </r>
  <r>
    <x v="4"/>
    <s v="Milieu urbain"/>
    <x v="0"/>
  </r>
  <r>
    <x v="4"/>
    <s v="Milieu urbain"/>
    <x v="1"/>
  </r>
  <r>
    <x v="4"/>
    <s v="Milieu urbain"/>
    <x v="1"/>
  </r>
  <r>
    <x v="4"/>
    <s v="Milieu urbain"/>
    <x v="1"/>
  </r>
  <r>
    <x v="4"/>
    <s v="Milieu urbain"/>
    <x v="1"/>
  </r>
  <r>
    <x v="3"/>
    <s v="Milieu urbain"/>
    <x v="0"/>
  </r>
  <r>
    <x v="3"/>
    <s v="Milieu urbain"/>
    <x v="1"/>
  </r>
  <r>
    <x v="3"/>
    <s v="Milieu urbain"/>
    <x v="0"/>
  </r>
  <r>
    <x v="3"/>
    <s v="Milieu urbain"/>
    <x v="0"/>
  </r>
  <r>
    <x v="3"/>
    <s v="Milieu urbain"/>
    <x v="0"/>
  </r>
  <r>
    <x v="3"/>
    <s v="Milieu urbain"/>
    <x v="0"/>
  </r>
  <r>
    <x v="3"/>
    <s v="Milieu urbain"/>
    <x v="3"/>
  </r>
  <r>
    <x v="3"/>
    <s v="Milieu urbain"/>
    <x v="1"/>
  </r>
  <r>
    <x v="3"/>
    <s v="Milieu urbain"/>
    <x v="1"/>
  </r>
  <r>
    <x v="3"/>
    <s v="Milieu urbain"/>
    <x v="0"/>
  </r>
  <r>
    <x v="3"/>
    <s v="Milieu urbain"/>
    <x v="1"/>
  </r>
  <r>
    <x v="3"/>
    <s v="Milieu urbain"/>
    <x v="0"/>
  </r>
  <r>
    <x v="3"/>
    <s v="Milieu urbain"/>
    <x v="0"/>
  </r>
  <r>
    <x v="3"/>
    <s v="Milieu urbain"/>
    <x v="0"/>
  </r>
  <r>
    <x v="3"/>
    <s v="Milieu urbain"/>
    <x v="0"/>
  </r>
  <r>
    <x v="3"/>
    <s v="Milieu urbain"/>
    <x v="3"/>
  </r>
  <r>
    <x v="4"/>
    <s v="Milieu urbain"/>
    <x v="0"/>
  </r>
  <r>
    <x v="4"/>
    <s v="Milieu urbain"/>
    <x v="0"/>
  </r>
  <r>
    <x v="4"/>
    <s v="Milieu urbain"/>
    <x v="0"/>
  </r>
  <r>
    <x v="4"/>
    <s v="Milieu urbain"/>
    <x v="0"/>
  </r>
  <r>
    <x v="4"/>
    <s v="Milieu urbain"/>
    <x v="0"/>
  </r>
</pivotCacheRecords>
</file>

<file path=xl/pivotCache/pivotCacheRecords48.xml><?xml version="1.0" encoding="utf-8"?>
<pivotCacheRecords xmlns="http://schemas.openxmlformats.org/spreadsheetml/2006/main" xmlns:r="http://schemas.openxmlformats.org/officeDocument/2006/relationships" count="107">
  <r>
    <x v="0"/>
    <x v="0"/>
  </r>
  <r>
    <x v="0"/>
    <x v="0"/>
  </r>
  <r>
    <x v="1"/>
    <x v="0"/>
  </r>
  <r>
    <x v="1"/>
    <x v="0"/>
  </r>
  <r>
    <x v="1"/>
    <x v="1"/>
  </r>
  <r>
    <x v="1"/>
    <x v="1"/>
  </r>
  <r>
    <x v="1"/>
    <x v="1"/>
  </r>
  <r>
    <x v="1"/>
    <x v="2"/>
  </r>
  <r>
    <x v="1"/>
    <x v="2"/>
  </r>
  <r>
    <x v="1"/>
    <x v="1"/>
  </r>
  <r>
    <x v="1"/>
    <x v="1"/>
  </r>
  <r>
    <x v="1"/>
    <x v="1"/>
  </r>
  <r>
    <x v="1"/>
    <x v="1"/>
  </r>
  <r>
    <x v="1"/>
    <x v="1"/>
  </r>
  <r>
    <x v="1"/>
    <x v="1"/>
  </r>
  <r>
    <x v="1"/>
    <x v="1"/>
  </r>
  <r>
    <x v="1"/>
    <x v="2"/>
  </r>
  <r>
    <x v="1"/>
    <x v="2"/>
  </r>
  <r>
    <x v="1"/>
    <x v="2"/>
  </r>
  <r>
    <x v="1"/>
    <x v="2"/>
  </r>
  <r>
    <x v="1"/>
    <x v="2"/>
  </r>
  <r>
    <x v="1"/>
    <x v="2"/>
  </r>
  <r>
    <x v="1"/>
    <x v="2"/>
  </r>
  <r>
    <x v="2"/>
    <x v="2"/>
  </r>
  <r>
    <x v="2"/>
    <x v="2"/>
  </r>
  <r>
    <x v="2"/>
    <x v="2"/>
  </r>
  <r>
    <x v="2"/>
    <x v="2"/>
  </r>
  <r>
    <x v="2"/>
    <x v="2"/>
  </r>
  <r>
    <x v="2"/>
    <x v="2"/>
  </r>
  <r>
    <x v="2"/>
    <x v="2"/>
  </r>
  <r>
    <x v="2"/>
    <x v="2"/>
  </r>
  <r>
    <x v="2"/>
    <x v="0"/>
  </r>
  <r>
    <x v="2"/>
    <x v="2"/>
  </r>
  <r>
    <x v="2"/>
    <x v="1"/>
  </r>
  <r>
    <x v="2"/>
    <x v="1"/>
  </r>
  <r>
    <x v="2"/>
    <x v="1"/>
  </r>
  <r>
    <x v="2"/>
    <x v="2"/>
  </r>
  <r>
    <x v="2"/>
    <x v="0"/>
  </r>
  <r>
    <x v="2"/>
    <x v="0"/>
  </r>
  <r>
    <x v="2"/>
    <x v="3"/>
  </r>
  <r>
    <x v="2"/>
    <x v="2"/>
  </r>
  <r>
    <x v="2"/>
    <x v="2"/>
  </r>
  <r>
    <x v="2"/>
    <x v="1"/>
  </r>
  <r>
    <x v="2"/>
    <x v="1"/>
  </r>
  <r>
    <x v="2"/>
    <x v="3"/>
  </r>
  <r>
    <x v="2"/>
    <x v="2"/>
  </r>
  <r>
    <x v="2"/>
    <x v="0"/>
  </r>
  <r>
    <x v="2"/>
    <x v="2"/>
  </r>
  <r>
    <x v="2"/>
    <x v="1"/>
  </r>
  <r>
    <x v="2"/>
    <x v="1"/>
  </r>
  <r>
    <x v="2"/>
    <x v="3"/>
  </r>
  <r>
    <x v="2"/>
    <x v="2"/>
  </r>
  <r>
    <x v="2"/>
    <x v="0"/>
  </r>
  <r>
    <x v="2"/>
    <x v="0"/>
  </r>
  <r>
    <x v="2"/>
    <x v="1"/>
  </r>
  <r>
    <x v="2"/>
    <x v="0"/>
  </r>
  <r>
    <x v="3"/>
    <x v="0"/>
  </r>
  <r>
    <x v="3"/>
    <x v="2"/>
  </r>
  <r>
    <x v="3"/>
    <x v="0"/>
  </r>
  <r>
    <x v="3"/>
    <x v="0"/>
  </r>
  <r>
    <x v="3"/>
    <x v="1"/>
  </r>
  <r>
    <x v="3"/>
    <x v="1"/>
  </r>
  <r>
    <x v="3"/>
    <x v="1"/>
  </r>
  <r>
    <x v="3"/>
    <x v="0"/>
  </r>
  <r>
    <x v="3"/>
    <x v="0"/>
  </r>
  <r>
    <x v="3"/>
    <x v="0"/>
  </r>
  <r>
    <x v="3"/>
    <x v="3"/>
  </r>
  <r>
    <x v="3"/>
    <x v="1"/>
  </r>
  <r>
    <x v="3"/>
    <x v="0"/>
  </r>
  <r>
    <x v="3"/>
    <x v="0"/>
  </r>
  <r>
    <x v="3"/>
    <x v="0"/>
  </r>
  <r>
    <x v="3"/>
    <x v="0"/>
  </r>
  <r>
    <x v="4"/>
    <x v="0"/>
  </r>
  <r>
    <x v="4"/>
    <x v="1"/>
  </r>
  <r>
    <x v="4"/>
    <x v="0"/>
  </r>
  <r>
    <x v="4"/>
    <x v="1"/>
  </r>
  <r>
    <x v="4"/>
    <x v="1"/>
  </r>
  <r>
    <x v="4"/>
    <x v="0"/>
  </r>
  <r>
    <x v="4"/>
    <x v="0"/>
  </r>
  <r>
    <x v="4"/>
    <x v="0"/>
  </r>
  <r>
    <x v="4"/>
    <x v="0"/>
  </r>
  <r>
    <x v="4"/>
    <x v="0"/>
  </r>
  <r>
    <x v="4"/>
    <x v="0"/>
  </r>
  <r>
    <x v="4"/>
    <x v="0"/>
  </r>
  <r>
    <x v="4"/>
    <x v="0"/>
  </r>
  <r>
    <x v="3"/>
    <x v="0"/>
  </r>
  <r>
    <x v="3"/>
    <x v="0"/>
  </r>
  <r>
    <x v="3"/>
    <x v="3"/>
  </r>
  <r>
    <x v="3"/>
    <x v="3"/>
  </r>
  <r>
    <x v="3"/>
    <x v="0"/>
  </r>
  <r>
    <x v="3"/>
    <x v="0"/>
  </r>
  <r>
    <x v="3"/>
    <x v="0"/>
  </r>
  <r>
    <x v="3"/>
    <x v="0"/>
  </r>
  <r>
    <x v="3"/>
    <x v="0"/>
  </r>
  <r>
    <x v="3"/>
    <x v="3"/>
  </r>
  <r>
    <x v="3"/>
    <x v="3"/>
  </r>
  <r>
    <x v="3"/>
    <x v="1"/>
  </r>
  <r>
    <x v="3"/>
    <x v="1"/>
  </r>
  <r>
    <x v="3"/>
    <x v="1"/>
  </r>
  <r>
    <x v="3"/>
    <x v="1"/>
  </r>
  <r>
    <x v="3"/>
    <x v="3"/>
  </r>
  <r>
    <x v="4"/>
    <x v="1"/>
  </r>
  <r>
    <x v="4"/>
    <x v="1"/>
  </r>
  <r>
    <x v="4"/>
    <x v="1"/>
  </r>
  <r>
    <x v="4"/>
    <x v="1"/>
  </r>
  <r>
    <x v="4"/>
    <x v="1"/>
  </r>
  <r>
    <x v="5"/>
    <x v="4"/>
  </r>
</pivotCacheRecords>
</file>

<file path=xl/pivotCache/pivotCacheRecords49.xml><?xml version="1.0" encoding="utf-8"?>
<pivotCacheRecords xmlns="http://schemas.openxmlformats.org/spreadsheetml/2006/main" xmlns:r="http://schemas.openxmlformats.org/officeDocument/2006/relationships" count="107">
  <r>
    <s v=""/>
    <s v=""/>
    <s v=""/>
    <s v=""/>
    <s v=""/>
    <s v=""/>
    <s v=""/>
  </r>
  <r>
    <s v=""/>
    <s v=""/>
    <s v=""/>
    <s v=""/>
    <s v=""/>
    <s v=""/>
    <s v=""/>
  </r>
  <r>
    <s v=""/>
    <s v=""/>
    <s v=""/>
    <s v=""/>
    <s v=""/>
    <s v=""/>
    <s v=""/>
  </r>
  <r>
    <s v=""/>
    <s v=""/>
    <s v=""/>
    <s v=""/>
    <s v=""/>
    <s v=""/>
    <s v=""/>
  </r>
  <r>
    <s v=""/>
    <s v=""/>
    <s v=""/>
    <s v=""/>
    <s v=""/>
    <s v=""/>
    <s v=""/>
  </r>
  <r>
    <s v=""/>
    <s v=""/>
    <s v=""/>
    <s v=""/>
    <s v=""/>
    <s v=""/>
    <s v=""/>
  </r>
  <r>
    <s v=""/>
    <s v=""/>
    <s v=""/>
    <s v=""/>
    <s v=""/>
    <s v=""/>
    <s v=""/>
  </r>
  <r>
    <s v="Vols ou pillages"/>
    <n v="1"/>
    <n v="0"/>
    <n v="0"/>
    <n v="0"/>
    <n v="0"/>
    <n v="0"/>
  </r>
  <r>
    <s v="Vols ou pillages"/>
    <n v="1"/>
    <n v="0"/>
    <n v="0"/>
    <n v="0"/>
    <n v="0"/>
    <n v="0"/>
  </r>
  <r>
    <s v=""/>
    <s v=""/>
    <s v=""/>
    <s v=""/>
    <s v=""/>
    <s v=""/>
    <s v=""/>
  </r>
  <r>
    <s v=""/>
    <s v=""/>
    <s v=""/>
    <s v=""/>
    <s v=""/>
    <s v=""/>
    <s v=""/>
  </r>
  <r>
    <s v=""/>
    <s v=""/>
    <s v=""/>
    <s v=""/>
    <s v=""/>
    <s v=""/>
    <s v=""/>
  </r>
  <r>
    <s v=""/>
    <s v=""/>
    <s v=""/>
    <s v=""/>
    <s v=""/>
    <s v=""/>
    <s v=""/>
  </r>
  <r>
    <s v=""/>
    <s v=""/>
    <s v=""/>
    <s v=""/>
    <s v=""/>
    <s v=""/>
    <s v=""/>
  </r>
  <r>
    <s v=""/>
    <s v=""/>
    <s v=""/>
    <s v=""/>
    <s v=""/>
    <s v=""/>
    <s v=""/>
  </r>
  <r>
    <s v=""/>
    <s v=""/>
    <s v=""/>
    <s v=""/>
    <s v=""/>
    <s v=""/>
    <s v=""/>
  </r>
  <r>
    <s v="Affrontements ou violences"/>
    <n v="0"/>
    <n v="1"/>
    <n v="0"/>
    <n v="0"/>
    <n v="0"/>
    <n v="0"/>
  </r>
  <r>
    <s v="Vols ou pillages Affrontements ou violences"/>
    <n v="1"/>
    <n v="1"/>
    <n v="0"/>
    <n v="0"/>
    <n v="0"/>
    <n v="0"/>
  </r>
  <r>
    <s v="Affrontements ou violences"/>
    <n v="0"/>
    <n v="1"/>
    <n v="0"/>
    <n v="0"/>
    <n v="0"/>
    <n v="0"/>
  </r>
  <r>
    <s v="Affrontements ou violences"/>
    <n v="0"/>
    <n v="1"/>
    <n v="0"/>
    <n v="0"/>
    <n v="0"/>
    <n v="0"/>
  </r>
  <r>
    <s v="Affrontements ou violences"/>
    <n v="0"/>
    <n v="1"/>
    <n v="0"/>
    <n v="0"/>
    <n v="0"/>
    <n v="0"/>
  </r>
  <r>
    <s v="Vols ou pillages"/>
    <n v="1"/>
    <n v="0"/>
    <n v="0"/>
    <n v="0"/>
    <n v="0"/>
    <n v="0"/>
  </r>
  <r>
    <s v="Affrontements ou violences"/>
    <n v="0"/>
    <n v="1"/>
    <n v="0"/>
    <n v="0"/>
    <n v="0"/>
    <n v="0"/>
  </r>
  <r>
    <s v="Manifestations"/>
    <n v="0"/>
    <n v="0"/>
    <n v="1"/>
    <n v="0"/>
    <n v="0"/>
    <n v="0"/>
  </r>
  <r>
    <s v="Manifestations"/>
    <n v="0"/>
    <n v="0"/>
    <n v="1"/>
    <n v="0"/>
    <n v="0"/>
    <n v="0"/>
  </r>
  <r>
    <s v="Vols ou pillages Manifestations"/>
    <n v="1"/>
    <n v="0"/>
    <n v="1"/>
    <n v="0"/>
    <n v="0"/>
    <n v="0"/>
  </r>
  <r>
    <s v="Manifestations"/>
    <n v="0"/>
    <n v="0"/>
    <n v="1"/>
    <n v="0"/>
    <n v="0"/>
    <n v="0"/>
  </r>
  <r>
    <s v="Manifestations Vols ou pillages"/>
    <n v="1"/>
    <n v="0"/>
    <n v="1"/>
    <n v="0"/>
    <n v="0"/>
    <n v="0"/>
  </r>
  <r>
    <s v="Manifestations Vols ou pillages"/>
    <n v="1"/>
    <n v="0"/>
    <n v="1"/>
    <n v="0"/>
    <n v="0"/>
    <n v="0"/>
  </r>
  <r>
    <s v="Vols ou pillages Manifestations Fermeture / Hibernation pour cause de troubles politiques"/>
    <n v="1"/>
    <n v="0"/>
    <n v="1"/>
    <n v="1"/>
    <n v="0"/>
    <n v="0"/>
  </r>
  <r>
    <s v="Manifestations"/>
    <n v="0"/>
    <n v="0"/>
    <n v="1"/>
    <n v="0"/>
    <n v="0"/>
    <n v="0"/>
  </r>
  <r>
    <s v=""/>
    <s v=""/>
    <s v=""/>
    <s v=""/>
    <s v=""/>
    <s v=""/>
    <s v=""/>
  </r>
  <r>
    <s v="Manifestations"/>
    <n v="0"/>
    <n v="0"/>
    <n v="1"/>
    <n v="0"/>
    <n v="0"/>
    <n v="0"/>
  </r>
  <r>
    <s v=""/>
    <s v=""/>
    <s v=""/>
    <s v=""/>
    <s v=""/>
    <s v=""/>
    <s v=""/>
  </r>
  <r>
    <s v=""/>
    <s v=""/>
    <s v=""/>
    <s v=""/>
    <s v=""/>
    <s v=""/>
    <s v=""/>
  </r>
  <r>
    <s v=""/>
    <s v=""/>
    <s v=""/>
    <s v=""/>
    <s v=""/>
    <s v=""/>
    <s v=""/>
  </r>
  <r>
    <s v="Manifestations"/>
    <n v="0"/>
    <n v="0"/>
    <n v="1"/>
    <n v="0"/>
    <n v="0"/>
    <n v="0"/>
  </r>
  <r>
    <s v=""/>
    <s v=""/>
    <s v=""/>
    <s v=""/>
    <s v=""/>
    <s v=""/>
    <s v=""/>
  </r>
  <r>
    <s v=""/>
    <s v=""/>
    <s v=""/>
    <s v=""/>
    <s v=""/>
    <s v=""/>
    <s v=""/>
  </r>
  <r>
    <s v=""/>
    <s v=""/>
    <s v=""/>
    <s v=""/>
    <s v=""/>
    <s v=""/>
    <s v=""/>
  </r>
  <r>
    <s v="Affrontements ou violences"/>
    <n v="0"/>
    <n v="1"/>
    <n v="0"/>
    <n v="0"/>
    <n v="0"/>
    <n v="0"/>
  </r>
  <r>
    <s v="Autre"/>
    <n v="0"/>
    <n v="0"/>
    <n v="0"/>
    <n v="0"/>
    <n v="0"/>
    <n v="1"/>
  </r>
  <r>
    <s v=""/>
    <s v=""/>
    <s v=""/>
    <s v=""/>
    <s v=""/>
    <s v=""/>
    <s v=""/>
  </r>
  <r>
    <s v=""/>
    <s v=""/>
    <s v=""/>
    <s v=""/>
    <s v=""/>
    <s v=""/>
    <s v=""/>
  </r>
  <r>
    <s v=""/>
    <s v=""/>
    <s v=""/>
    <s v=""/>
    <s v=""/>
    <s v=""/>
    <s v=""/>
  </r>
  <r>
    <s v="Vols ou pillages Manifestations"/>
    <n v="1"/>
    <n v="0"/>
    <n v="1"/>
    <n v="0"/>
    <n v="0"/>
    <n v="0"/>
  </r>
  <r>
    <s v=""/>
    <s v=""/>
    <s v=""/>
    <s v=""/>
    <s v=""/>
    <s v=""/>
    <s v=""/>
  </r>
  <r>
    <s v="Autre"/>
    <n v="0"/>
    <n v="0"/>
    <n v="0"/>
    <n v="0"/>
    <n v="0"/>
    <n v="1"/>
  </r>
  <r>
    <s v=""/>
    <s v=""/>
    <s v=""/>
    <s v=""/>
    <s v=""/>
    <s v=""/>
    <s v=""/>
  </r>
  <r>
    <s v=""/>
    <s v=""/>
    <s v=""/>
    <s v=""/>
    <s v=""/>
    <s v=""/>
    <s v=""/>
  </r>
  <r>
    <s v=""/>
    <s v=""/>
    <s v=""/>
    <s v=""/>
    <s v=""/>
    <s v=""/>
    <s v=""/>
  </r>
  <r>
    <s v="Affrontements ou violences"/>
    <n v="0"/>
    <n v="1"/>
    <n v="0"/>
    <n v="0"/>
    <n v="0"/>
    <n v="0"/>
  </r>
  <r>
    <s v=""/>
    <s v=""/>
    <s v=""/>
    <s v=""/>
    <s v=""/>
    <s v=""/>
    <s v=""/>
  </r>
  <r>
    <s v=""/>
    <s v=""/>
    <s v=""/>
    <s v=""/>
    <s v=""/>
    <s v=""/>
    <s v=""/>
  </r>
  <r>
    <s v=""/>
    <s v=""/>
    <s v=""/>
    <s v=""/>
    <s v=""/>
    <s v=""/>
    <s v=""/>
  </r>
  <r>
    <s v=""/>
    <s v=""/>
    <s v=""/>
    <s v=""/>
    <s v=""/>
    <s v=""/>
    <s v=""/>
  </r>
  <r>
    <s v=""/>
    <s v=""/>
    <s v=""/>
    <s v=""/>
    <s v=""/>
    <s v=""/>
    <s v=""/>
  </r>
  <r>
    <s v="Vols ou pillages"/>
    <n v="1"/>
    <n v="0"/>
    <n v="0"/>
    <n v="0"/>
    <n v="0"/>
    <n v="0"/>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m/>
    <m/>
    <m/>
    <m/>
    <m/>
    <m/>
    <m/>
  </r>
</pivotCacheRecords>
</file>

<file path=xl/pivotCache/pivotCacheRecords5.xml><?xml version="1.0" encoding="utf-8"?>
<pivotCacheRecords xmlns="http://schemas.openxmlformats.org/spreadsheetml/2006/main" xmlns:r="http://schemas.openxmlformats.org/officeDocument/2006/relationships" count="106">
  <r>
    <s v="2da5e54a-a4f0-40a2-a0cd-53ffa4d25337"/>
    <d v="2021-11-24T00:00:00"/>
    <s v="ACF"/>
    <s v="anketè 1"/>
    <s v="Nord-Ouest"/>
    <s v="Jean Rabel"/>
    <s v="Jean Rabel"/>
    <s v="1re Section Lacoma"/>
    <s v="1re Section Lacoma"/>
    <s v="Centre-ville de Jean Rabel"/>
    <s v=""/>
    <s v="Marché de Jean Rabel"/>
    <s v="Marché de Jean Rabel"/>
    <s v="Marché de Jean Rabel"/>
    <x v="0"/>
    <s v="Enquête auprès d'un marchand"/>
    <s v="Femme"/>
    <s v="Détaillant sur une table"/>
    <n v="175"/>
    <n v="134.61538461538399"/>
    <n v="97.826086956521706"/>
    <n v="120.689655172413"/>
    <n v="291.666666666666"/>
    <s v=""/>
    <n v="1100"/>
    <s v=""/>
    <s v=""/>
    <s v=""/>
    <s v=""/>
    <s v=""/>
    <s v=""/>
    <s v=""/>
    <s v=""/>
    <s v=""/>
    <s v=""/>
    <s v=""/>
    <s v="En espèces (Gourde) A crédit partiel"/>
    <n v="1"/>
    <n v="0"/>
    <n v="0"/>
    <n v="0"/>
    <n v="1"/>
    <n v="0"/>
    <n v="0"/>
    <n v="0"/>
    <n v="0"/>
    <n v="0"/>
  </r>
  <r>
    <s v="41a17b7b-2f73-4c20-9345-327c0be94790"/>
    <d v="2021-11-24T00:00:00"/>
    <s v="ACF"/>
    <s v="anketè 1"/>
    <s v="Nord-Ouest"/>
    <s v="Jean Rabel"/>
    <s v="Jean Rabel"/>
    <s v="1re Section Lacoma"/>
    <s v="1re Section Lacoma"/>
    <s v="Centre-ville de Jean Rabel"/>
    <s v=""/>
    <s v="Marché de Jean Rabel"/>
    <s v="Marché de Jean Rabel"/>
    <s v="Marché de Jean Rabel"/>
    <x v="0"/>
    <s v="Enquête auprès d'un marchand"/>
    <s v="Femme"/>
    <s v="Détaillant sur une table"/>
    <n v="112.5"/>
    <n v="134.61538461538399"/>
    <n v="97.826086956521706"/>
    <n v="120.689655172413"/>
    <n v="291.666666666666"/>
    <s v=""/>
    <n v="1050"/>
    <s v=""/>
    <s v=""/>
    <s v=""/>
    <s v=""/>
    <s v=""/>
    <s v=""/>
    <s v=""/>
    <s v=""/>
    <n v="50"/>
    <s v=""/>
    <s v=""/>
    <s v="En espèces (Gourde) A crédit partiel"/>
    <n v="1"/>
    <n v="0"/>
    <n v="0"/>
    <n v="0"/>
    <n v="1"/>
    <n v="0"/>
    <n v="0"/>
    <n v="0"/>
    <n v="0"/>
    <n v="0"/>
  </r>
  <r>
    <s v="d6dcb8dd-23b1-4d4d-a8a5-65897bdf135e"/>
    <d v="2021-11-25T00:00:00"/>
    <s v="GVC"/>
    <s v="JWD14"/>
    <s v="Artibonite"/>
    <s v="Ennery"/>
    <s v="Ennery"/>
    <s v="4e Section Puilboreau"/>
    <s v="4e Section Puilboreau"/>
    <s v="Puilboreau"/>
    <s v=""/>
    <s v="Marché Puilboreau"/>
    <s v="Marché Puilboreau"/>
    <s v="Marché Puilboreau"/>
    <x v="0"/>
    <s v="Enquête auprès d'un marchand"/>
    <s v="Femme"/>
    <s v="Détaillant sur une table"/>
    <n v="150"/>
    <n v="153.84615384615299"/>
    <n v="156.52173913043401"/>
    <n v="124.13793103448199"/>
    <n v="250"/>
    <n v="250"/>
    <n v="1200"/>
    <n v="30"/>
    <n v="25"/>
    <n v="40"/>
    <n v="15"/>
    <n v="75"/>
    <n v="50"/>
    <n v="25"/>
    <s v=""/>
    <s v=""/>
    <n v="200"/>
    <s v=""/>
    <s v="En espèces (Gourde)"/>
    <n v="1"/>
    <n v="0"/>
    <n v="0"/>
    <n v="0"/>
    <n v="0"/>
    <n v="0"/>
    <n v="0"/>
    <n v="0"/>
    <n v="0"/>
    <n v="0"/>
  </r>
  <r>
    <s v="69288e6c-1dfe-457a-aa2f-a5b3d844e2c7"/>
    <d v="2021-11-25T00:00:00"/>
    <s v="GVC"/>
    <s v="JWD14"/>
    <s v="Artibonite"/>
    <s v="Ennery"/>
    <s v="Ennery"/>
    <s v="4e Section Puilboreau"/>
    <s v="4e Section Puilboreau"/>
    <s v="Puilboreau"/>
    <s v=""/>
    <s v="Marché Puilboreau"/>
    <s v="Marché Puilboreau"/>
    <s v="Marché Puilboreau"/>
    <x v="0"/>
    <s v="Enquête auprès d'un marchand"/>
    <s v="Femme"/>
    <s v="Détaillant sur une table"/>
    <n v="112.5"/>
    <n v="134.61538461538399"/>
    <n v="108.695652173913"/>
    <n v="120.689655172413"/>
    <n v="250"/>
    <s v=""/>
    <n v="1000"/>
    <n v="30"/>
    <n v="25"/>
    <n v="45"/>
    <n v="15"/>
    <n v="75"/>
    <s v=""/>
    <s v=""/>
    <s v=""/>
    <s v=""/>
    <s v=""/>
    <s v=""/>
    <s v="En espèces (Gourde)"/>
    <n v="1"/>
    <n v="0"/>
    <n v="0"/>
    <n v="0"/>
    <n v="0"/>
    <n v="0"/>
    <n v="0"/>
    <n v="0"/>
    <n v="0"/>
    <n v="0"/>
  </r>
  <r>
    <s v="5cab0d25-cc45-468b-ae49-1c4937a4cbd3"/>
    <d v="2021-11-25T00:00:00"/>
    <s v="GVC"/>
    <s v="JWD14"/>
    <s v="Artibonite"/>
    <s v="Ennery"/>
    <s v="Ennery"/>
    <s v="4e Section Puilboreau"/>
    <s v="4e Section Puilboreau"/>
    <s v="Puilboreau"/>
    <s v=""/>
    <s v="Marché Puilboreau"/>
    <s v="Marché Puilboreau"/>
    <s v="Marché Puilboreau"/>
    <x v="0"/>
    <s v="Enquête auprès d'un client (pour l'eau de boisson et la situation sécuritaire)"/>
    <s v="Femme"/>
    <s v=""/>
    <s v=""/>
    <s v=""/>
    <s v=""/>
    <s v=""/>
    <s v=""/>
    <s v=""/>
    <s v=""/>
    <s v=""/>
    <s v=""/>
    <s v=""/>
    <s v=""/>
    <s v=""/>
    <s v=""/>
    <s v=""/>
    <n v="0"/>
    <s v=""/>
    <s v=""/>
    <s v=""/>
    <s v=""/>
    <s v=""/>
    <s v=""/>
    <s v=""/>
    <s v=""/>
    <s v=""/>
    <s v=""/>
    <s v=""/>
    <s v=""/>
    <s v=""/>
    <s v=""/>
  </r>
  <r>
    <s v="32f502f1-0c04-434b-b2c0-da0ad7b9e5a7"/>
    <d v="2021-11-25T00:00:00"/>
    <s v="GVC"/>
    <s v="JWD14"/>
    <s v="Artibonite"/>
    <s v="Ennery"/>
    <s v="Ennery"/>
    <s v="4e Section Puilboreau"/>
    <s v="4e Section Puilboreau"/>
    <s v="Puilboreau"/>
    <s v=""/>
    <s v="Marché Puilboreau"/>
    <s v="Marché Puilboreau"/>
    <s v="Marché Puilboreau"/>
    <x v="0"/>
    <s v="Enquête auprès d'un client (pour l'eau de boisson et la situation sécuritaire)"/>
    <s v="Femme"/>
    <s v=""/>
    <s v=""/>
    <s v=""/>
    <s v=""/>
    <s v=""/>
    <s v=""/>
    <s v=""/>
    <s v=""/>
    <s v=""/>
    <s v=""/>
    <s v=""/>
    <s v=""/>
    <s v=""/>
    <s v=""/>
    <s v=""/>
    <n v="0"/>
    <s v=""/>
    <s v=""/>
    <s v=""/>
    <s v=""/>
    <s v=""/>
    <s v=""/>
    <s v=""/>
    <s v=""/>
    <s v=""/>
    <s v=""/>
    <s v=""/>
    <s v=""/>
    <s v=""/>
    <s v=""/>
  </r>
  <r>
    <s v="13c173f5-f13b-4158-9393-4c8361d4fba9"/>
    <d v="2021-11-25T00:00:00"/>
    <s v="GVC"/>
    <s v="JWD14"/>
    <s v="Artibonite"/>
    <s v="Ennery"/>
    <s v="Ennery"/>
    <s v="4e Section Puilboreau"/>
    <s v="4e Section Puilboreau"/>
    <s v="Puilboreau"/>
    <s v=""/>
    <s v="Marché Puilboreau"/>
    <s v="Marché Puilboreau"/>
    <s v="Marché Puilboreau"/>
    <x v="0"/>
    <s v="Enquête auprès d'un client (pour l'eau de boisson et la situation sécuritaire)"/>
    <s v="Homme"/>
    <s v=""/>
    <s v=""/>
    <s v=""/>
    <s v=""/>
    <s v=""/>
    <s v=""/>
    <s v=""/>
    <s v=""/>
    <s v=""/>
    <s v=""/>
    <s v=""/>
    <s v=""/>
    <s v=""/>
    <s v=""/>
    <s v=""/>
    <n v="0"/>
    <s v=""/>
    <s v=""/>
    <s v=""/>
    <s v=""/>
    <s v=""/>
    <s v=""/>
    <s v=""/>
    <s v=""/>
    <s v=""/>
    <s v=""/>
    <s v=""/>
    <s v=""/>
    <s v=""/>
    <s v=""/>
  </r>
  <r>
    <s v="719ebed2-9c91-405c-b35e-de629950cfc7"/>
    <d v="2021-11-25T00:00:00"/>
    <s v="GVC"/>
    <s v="GJ22"/>
    <s v="Artibonite"/>
    <s v="Ennery"/>
    <s v="Ennery"/>
    <s v="4e Section Puilboreau"/>
    <s v="4e Section Puilboreau"/>
    <s v="Puilboreau"/>
    <s v=""/>
    <s v="Marché Puilboreau"/>
    <s v="Marché Puilboreau"/>
    <s v="Marché Puilboreau"/>
    <x v="0"/>
    <s v="Enquête auprès d'un marchand"/>
    <s v="Femme"/>
    <s v="Détaillant avec boutique"/>
    <n v="125"/>
    <n v="125"/>
    <n v="86.956521739130395"/>
    <n v="129.31034482758599"/>
    <n v="250"/>
    <s v=""/>
    <n v="1050"/>
    <n v="35"/>
    <s v=""/>
    <s v=""/>
    <s v=""/>
    <s v=""/>
    <s v=""/>
    <s v=""/>
    <s v=""/>
    <n v="100"/>
    <s v=""/>
    <s v=""/>
    <s v="En espèces (Gourde)"/>
    <n v="1"/>
    <n v="0"/>
    <n v="0"/>
    <n v="0"/>
    <n v="0"/>
    <n v="0"/>
    <n v="0"/>
    <n v="0"/>
    <n v="0"/>
    <n v="0"/>
  </r>
  <r>
    <s v="e0ac8b4f-3d44-49f6-864f-508c5805bc45"/>
    <d v="2021-11-25T00:00:00"/>
    <s v="GVC"/>
    <s v="GJ22"/>
    <s v="Artibonite"/>
    <s v="Ennery"/>
    <s v="Ennery"/>
    <s v="4e Section Puilboreau"/>
    <s v="4e Section Puilboreau"/>
    <s v="Puilboreau"/>
    <s v=""/>
    <s v="Marché Puilboreau"/>
    <s v="Marché Puilboreau"/>
    <s v="Marché Puilboreau"/>
    <x v="0"/>
    <s v="Enquête auprès d'un marchand"/>
    <s v="Femme"/>
    <s v="Détaillant avec boutique"/>
    <n v="100"/>
    <n v="96.153846153846104"/>
    <n v="97.826086956521706"/>
    <n v="120.689655172413"/>
    <n v="229.166666666666"/>
    <s v=""/>
    <n v="1000"/>
    <n v="30"/>
    <n v="25"/>
    <n v="30"/>
    <n v="15"/>
    <s v=""/>
    <n v="50"/>
    <n v="25"/>
    <s v=""/>
    <s v=""/>
    <s v=""/>
    <s v=""/>
    <s v="En espèces (Gourde)"/>
    <n v="1"/>
    <n v="0"/>
    <n v="0"/>
    <n v="0"/>
    <n v="0"/>
    <n v="0"/>
    <n v="0"/>
    <n v="0"/>
    <n v="0"/>
    <n v="0"/>
  </r>
  <r>
    <s v="64103a6d-d5a5-4e00-a91a-58f16ac946e7"/>
    <d v="2021-11-25T00:00:00"/>
    <s v="GVC"/>
    <s v="GJ22"/>
    <s v="Artibonite"/>
    <s v="Ennery"/>
    <s v="Ennery"/>
    <s v="4e Section Puilboreau"/>
    <s v="4e Section Puilboreau"/>
    <s v="Puilboreau"/>
    <s v=""/>
    <s v="Marché Puilboreau"/>
    <s v="Marché Puilboreau"/>
    <s v="Marché Puilboreau"/>
    <x v="0"/>
    <s v="Enquête auprès d'un client (pour l'eau de boisson et la situation sécuritaire)"/>
    <s v="Femme"/>
    <s v=""/>
    <s v=""/>
    <s v=""/>
    <s v=""/>
    <s v=""/>
    <s v=""/>
    <s v=""/>
    <s v=""/>
    <s v=""/>
    <s v=""/>
    <s v=""/>
    <s v=""/>
    <s v=""/>
    <s v=""/>
    <s v=""/>
    <s v=""/>
    <s v=""/>
    <s v=""/>
    <s v=""/>
    <s v=""/>
    <s v=""/>
    <s v=""/>
    <s v=""/>
    <s v=""/>
    <s v=""/>
    <s v=""/>
    <s v=""/>
    <s v=""/>
    <s v=""/>
    <s v=""/>
  </r>
  <r>
    <s v="2b74895c-74eb-4fe7-9b51-d25725021b6a"/>
    <d v="2021-11-25T00:00:00"/>
    <s v="GVC"/>
    <s v="GJ22"/>
    <s v="Artibonite"/>
    <s v="Ennery"/>
    <s v="Ennery"/>
    <s v="4e Section Puilboreau"/>
    <s v="4e Section Puilboreau"/>
    <s v="Puilboreau"/>
    <s v=""/>
    <s v="Marché Puilboreau"/>
    <s v="Marché Puilboreau"/>
    <s v="Marché Puilboreau"/>
    <x v="0"/>
    <s v="Enquête auprès d'un client (pour l'eau de boisson et la situation sécuritaire)"/>
    <s v="Homme"/>
    <s v=""/>
    <s v=""/>
    <s v=""/>
    <s v=""/>
    <s v=""/>
    <s v=""/>
    <s v=""/>
    <s v=""/>
    <s v=""/>
    <s v=""/>
    <s v=""/>
    <s v=""/>
    <s v=""/>
    <s v=""/>
    <s v=""/>
    <n v="0"/>
    <s v=""/>
    <s v=""/>
    <s v=""/>
    <s v=""/>
    <s v=""/>
    <s v=""/>
    <s v=""/>
    <s v=""/>
    <s v=""/>
    <s v=""/>
    <s v=""/>
    <s v=""/>
    <s v=""/>
    <s v=""/>
  </r>
  <r>
    <s v="aafbb045-b4aa-4f3b-8d28-c37be6102f48"/>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Homme"/>
    <s v=""/>
    <s v=""/>
    <s v=""/>
    <s v=""/>
    <s v=""/>
    <s v=""/>
    <s v=""/>
    <s v=""/>
    <s v=""/>
    <s v=""/>
    <s v=""/>
    <s v=""/>
    <s v=""/>
    <s v=""/>
    <s v=""/>
    <n v="10"/>
    <s v=""/>
    <s v=""/>
    <s v=""/>
    <s v=""/>
    <s v=""/>
    <s v=""/>
    <s v=""/>
    <s v=""/>
    <s v=""/>
    <s v=""/>
    <s v=""/>
    <s v=""/>
    <s v=""/>
    <s v=""/>
  </r>
  <r>
    <s v="3a3213b8-1950-4a6f-9265-f1d38393b697"/>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Homme"/>
    <s v=""/>
    <s v=""/>
    <s v=""/>
    <s v=""/>
    <s v=""/>
    <s v=""/>
    <s v=""/>
    <s v=""/>
    <s v=""/>
    <s v=""/>
    <s v=""/>
    <s v=""/>
    <s v=""/>
    <s v=""/>
    <s v=""/>
    <n v="25"/>
    <s v=""/>
    <s v=""/>
    <s v=""/>
    <s v=""/>
    <s v=""/>
    <s v=""/>
    <s v=""/>
    <s v=""/>
    <s v=""/>
    <s v=""/>
    <s v=""/>
    <s v=""/>
    <s v=""/>
    <s v=""/>
  </r>
  <r>
    <s v="817c9ab2-6baf-498b-8a0d-98e8a10fa30f"/>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Homme"/>
    <s v=""/>
    <s v=""/>
    <s v=""/>
    <s v=""/>
    <s v=""/>
    <s v=""/>
    <s v=""/>
    <s v=""/>
    <s v=""/>
    <s v=""/>
    <s v=""/>
    <s v=""/>
    <s v=""/>
    <s v=""/>
    <s v=""/>
    <n v="12"/>
    <s v=""/>
    <s v=""/>
    <s v=""/>
    <s v=""/>
    <s v=""/>
    <s v=""/>
    <s v=""/>
    <s v=""/>
    <s v=""/>
    <s v=""/>
    <s v=""/>
    <s v=""/>
    <s v=""/>
    <s v=""/>
  </r>
  <r>
    <s v="8a54c69b-1bb6-48cb-91a1-92bdc8dda821"/>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Femme"/>
    <s v=""/>
    <s v=""/>
    <s v=""/>
    <s v=""/>
    <s v=""/>
    <s v=""/>
    <s v=""/>
    <s v=""/>
    <s v=""/>
    <s v=""/>
    <s v=""/>
    <s v=""/>
    <s v=""/>
    <s v=""/>
    <s v=""/>
    <n v="15"/>
    <s v=""/>
    <s v=""/>
    <s v=""/>
    <s v=""/>
    <s v=""/>
    <s v=""/>
    <s v=""/>
    <s v=""/>
    <s v=""/>
    <s v=""/>
    <s v=""/>
    <s v=""/>
    <s v=""/>
    <s v=""/>
  </r>
  <r>
    <s v="dd655669-faaf-47e4-be00-9f13b3967658"/>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client (pour l'eau de boisson et la situation sécuritaire)"/>
    <s v="Femme"/>
    <s v=""/>
    <s v=""/>
    <s v=""/>
    <s v=""/>
    <s v=""/>
    <s v=""/>
    <s v=""/>
    <s v=""/>
    <s v=""/>
    <s v=""/>
    <s v=""/>
    <s v=""/>
    <s v=""/>
    <s v=""/>
    <s v=""/>
    <n v="25"/>
    <s v=""/>
    <s v=""/>
    <s v=""/>
    <s v=""/>
    <s v=""/>
    <s v=""/>
    <s v=""/>
    <s v=""/>
    <s v=""/>
    <s v=""/>
    <s v=""/>
    <s v=""/>
    <s v=""/>
    <s v=""/>
  </r>
  <r>
    <s v="9b3d204d-cbd7-4505-a503-16b969caadf1"/>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marchand"/>
    <s v="Femme"/>
    <s v="Détaillant sur une table"/>
    <n v="100"/>
    <n v="96.153846153846104"/>
    <n v="86.956521739130395"/>
    <n v="137.93103448275801"/>
    <n v="145.833333333333"/>
    <s v=""/>
    <n v="1000"/>
    <n v="30"/>
    <n v="20"/>
    <n v="25"/>
    <n v="20"/>
    <n v="100"/>
    <n v="100"/>
    <n v="5"/>
    <s v=""/>
    <s v=""/>
    <s v=""/>
    <s v=""/>
    <s v="En espèces (Gourde)"/>
    <n v="1"/>
    <n v="0"/>
    <n v="0"/>
    <n v="0"/>
    <n v="0"/>
    <n v="0"/>
    <n v="0"/>
    <n v="0"/>
    <n v="0"/>
    <n v="0"/>
  </r>
  <r>
    <s v="e88bf1bc-306b-4f59-966b-745ac5ea1deb"/>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marchand"/>
    <s v="Femme"/>
    <s v="Détaillant sur une table"/>
    <n v="100"/>
    <n v="134.61538461538399"/>
    <n v="86.956521739130395"/>
    <n v="137.93103448275801"/>
    <n v="208.333333333333"/>
    <s v=""/>
    <n v="1000"/>
    <s v=""/>
    <s v=""/>
    <s v=""/>
    <s v=""/>
    <s v=""/>
    <s v=""/>
    <s v=""/>
    <s v=""/>
    <s v=""/>
    <s v=""/>
    <s v=""/>
    <s v="En espèces (Gourde)"/>
    <n v="1"/>
    <n v="0"/>
    <n v="0"/>
    <n v="0"/>
    <n v="0"/>
    <n v="0"/>
    <n v="0"/>
    <n v="0"/>
    <n v="0"/>
    <n v="0"/>
  </r>
  <r>
    <s v="46d11ee8-e019-4116-89d8-b2447b5718df"/>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marchand"/>
    <s v="Femme"/>
    <s v="Détaillant mobile"/>
    <s v=""/>
    <s v=""/>
    <s v=""/>
    <s v=""/>
    <s v=""/>
    <s v=""/>
    <s v=""/>
    <n v="30"/>
    <n v="25"/>
    <n v="50"/>
    <n v="20"/>
    <n v="100"/>
    <n v="100"/>
    <n v="5"/>
    <s v=""/>
    <s v=""/>
    <s v=""/>
    <s v=""/>
    <s v="En espèces (Gourde)"/>
    <n v="1"/>
    <n v="0"/>
    <n v="0"/>
    <n v="0"/>
    <n v="0"/>
    <n v="0"/>
    <n v="0"/>
    <n v="0"/>
    <n v="0"/>
    <n v="0"/>
  </r>
  <r>
    <s v="1a785b35-4221-44c2-9a3c-80b707294292"/>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marchand"/>
    <s v="Femme"/>
    <s v="Détaillant sur une table"/>
    <n v="100"/>
    <n v="134.61538461538399"/>
    <n v="86.956521739130395"/>
    <n v="137.93103448275801"/>
    <n v="208.333333333333"/>
    <s v=""/>
    <n v="1000"/>
    <s v=""/>
    <s v=""/>
    <s v=""/>
    <s v=""/>
    <s v=""/>
    <s v=""/>
    <s v=""/>
    <s v=""/>
    <s v=""/>
    <s v=""/>
    <s v=""/>
    <s v="En espèces (Gourde)"/>
    <n v="1"/>
    <n v="0"/>
    <n v="0"/>
    <n v="0"/>
    <n v="0"/>
    <n v="0"/>
    <n v="0"/>
    <n v="0"/>
    <n v="0"/>
    <n v="0"/>
  </r>
  <r>
    <s v="c5e26d36-6513-4fbd-a093-2d047e30d5c4"/>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marchand"/>
    <s v="Femme"/>
    <s v="Détaillant sur une table"/>
    <n v="100"/>
    <n v="96.153846153846104"/>
    <n v="86.956521739130395"/>
    <n v="137.93103448275801"/>
    <n v="208.333333333333"/>
    <s v=""/>
    <n v="450"/>
    <s v=""/>
    <s v=""/>
    <s v=""/>
    <s v=""/>
    <s v=""/>
    <s v=""/>
    <s v=""/>
    <s v=""/>
    <s v=""/>
    <s v=""/>
    <s v=""/>
    <s v="En espèces (Gourde)"/>
    <n v="1"/>
    <n v="0"/>
    <n v="0"/>
    <n v="0"/>
    <n v="0"/>
    <n v="0"/>
    <n v="0"/>
    <n v="0"/>
    <n v="0"/>
    <n v="0"/>
  </r>
  <r>
    <s v="9c043063-2bbe-4c6a-9d71-6dab9ff7ae84"/>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marchand"/>
    <s v="Homme"/>
    <s v="Détaillant sur une table"/>
    <s v=""/>
    <s v=""/>
    <s v=""/>
    <s v=""/>
    <s v=""/>
    <s v=""/>
    <s v=""/>
    <n v="30"/>
    <n v="25"/>
    <n v="50"/>
    <n v="25"/>
    <n v="100"/>
    <n v="125"/>
    <n v="5"/>
    <s v=""/>
    <s v=""/>
    <s v=""/>
    <s v=""/>
    <s v="En espèces (Gourde)"/>
    <n v="1"/>
    <n v="0"/>
    <n v="0"/>
    <n v="0"/>
    <n v="0"/>
    <n v="0"/>
    <n v="0"/>
    <n v="0"/>
    <n v="0"/>
    <n v="0"/>
  </r>
  <r>
    <s v="3d692e2a-a66c-489d-8cd8-131630f27722"/>
    <d v="2021-11-30T00:00:00"/>
    <s v="Save the Children"/>
    <s v="ASV758"/>
    <s v="Artibonite"/>
    <s v="L'Estère"/>
    <s v="L'Estère"/>
    <s v="Je ne sais pas, je ne souhaite pas répondre"/>
    <s v="Je ne sais pas, je ne souhaite pas répondre"/>
    <s v="Centre-ville de l'Estère"/>
    <s v=""/>
    <s v="Marché L'Estère"/>
    <s v="Marché L'Estère"/>
    <s v="Marché L'Estère"/>
    <x v="1"/>
    <s v="Enquête auprès d'un marchand"/>
    <s v="Femme"/>
    <s v="Détaillant mobile"/>
    <s v=""/>
    <s v=""/>
    <s v=""/>
    <s v=""/>
    <s v=""/>
    <s v=""/>
    <s v=""/>
    <n v="30"/>
    <n v="25"/>
    <n v="25"/>
    <n v="15"/>
    <n v="100"/>
    <n v="100"/>
    <n v="5"/>
    <s v=""/>
    <s v=""/>
    <s v=""/>
    <s v=""/>
    <s v="En espèces (Gourde)"/>
    <n v="1"/>
    <n v="0"/>
    <n v="0"/>
    <n v="0"/>
    <n v="0"/>
    <n v="0"/>
    <n v="0"/>
    <n v="0"/>
    <n v="0"/>
    <n v="0"/>
  </r>
  <r>
    <s v="3eef8785-2dd7-4a94-8971-e6f2b74a504a"/>
    <d v="2021-11-26T00:00:00"/>
    <s v="Croix-Rouge Neerlandaise"/>
    <s v="PS_6827"/>
    <s v="Sud-Est"/>
    <s v="Jacmel"/>
    <s v="Jacmel"/>
    <s v="1re Section Bas Cap Rouge"/>
    <s v="1re Section Bas Cap Rouge"/>
    <s v="Beaudoin"/>
    <s v=""/>
    <s v="Marché Beaudoin"/>
    <s v="Marché Beaudoin"/>
    <s v="Marché Beaudoin"/>
    <x v="1"/>
    <s v="Enquête auprès d'un marchand"/>
    <s v="Femme"/>
    <s v="Détaillant avec boutique"/>
    <s v=""/>
    <s v=""/>
    <s v=""/>
    <s v=""/>
    <s v=""/>
    <s v=""/>
    <s v=""/>
    <s v=""/>
    <n v="50"/>
    <n v="25"/>
    <n v="50"/>
    <s v=""/>
    <n v="80"/>
    <s v=""/>
    <s v=""/>
    <s v=""/>
    <s v=""/>
    <s v=""/>
    <s v="En espèces (Gourde)"/>
    <n v="1"/>
    <n v="0"/>
    <n v="0"/>
    <n v="0"/>
    <n v="0"/>
    <n v="0"/>
    <n v="0"/>
    <n v="0"/>
    <n v="0"/>
    <n v="0"/>
  </r>
  <r>
    <s v="2dc3e8bf-7c15-4f99-8067-7cd2102bea90"/>
    <d v="2021-11-26T00:00:00"/>
    <s v="Croix-Rouge Neerlandaise"/>
    <s v="PS_6827"/>
    <s v="Sud-Est"/>
    <s v="Jacmel"/>
    <s v="Jacmel"/>
    <s v="1re Section Bas Cap Rouge"/>
    <s v="1re Section Bas Cap Rouge"/>
    <s v="Beaudoin"/>
    <s v=""/>
    <s v="Marché Beaudoin"/>
    <s v="Marché Beaudoin"/>
    <s v="Marché Beaudoin"/>
    <x v="1"/>
    <s v="Enquête auprès d'un marchand"/>
    <s v="Homme"/>
    <s v="Détaillant avec boutique"/>
    <s v=""/>
    <s v=""/>
    <s v=""/>
    <s v=""/>
    <s v=""/>
    <s v=""/>
    <s v=""/>
    <n v="40"/>
    <s v=""/>
    <n v="50"/>
    <s v=""/>
    <s v=""/>
    <s v=""/>
    <n v="50"/>
    <s v=""/>
    <s v=""/>
    <s v=""/>
    <s v=""/>
    <s v="En espèces (Gourde)"/>
    <n v="1"/>
    <n v="0"/>
    <n v="0"/>
    <n v="0"/>
    <n v="0"/>
    <n v="0"/>
    <n v="0"/>
    <n v="0"/>
    <n v="0"/>
    <n v="0"/>
  </r>
  <r>
    <s v="65811ea3-d64f-4b08-a30a-1dc76f31e4e3"/>
    <d v="2021-11-26T00:00:00"/>
    <s v="Croix-Rouge Neerlandaise"/>
    <s v="PS_6827"/>
    <s v="Sud-Est"/>
    <s v="Jacmel"/>
    <s v="Jacmel"/>
    <s v="1re Section Bas Cap Rouge"/>
    <s v="1re Section Bas Cap Rouge"/>
    <s v="Beaudoin"/>
    <s v=""/>
    <s v="Marché Beaudoin"/>
    <s v="Marché Beaudoin"/>
    <s v="Marché Beaudoin"/>
    <x v="1"/>
    <s v="Enquête auprès d'un marchand"/>
    <s v="Femme"/>
    <s v="Détaillant avec boutique"/>
    <s v=""/>
    <s v=""/>
    <s v=""/>
    <s v=""/>
    <s v=""/>
    <s v=""/>
    <s v=""/>
    <s v=""/>
    <n v="25"/>
    <n v="50"/>
    <n v="50"/>
    <n v="125"/>
    <s v=""/>
    <s v=""/>
    <s v=""/>
    <s v=""/>
    <s v=""/>
    <s v=""/>
    <s v="En espèces (Gourde)"/>
    <n v="1"/>
    <n v="0"/>
    <n v="0"/>
    <n v="0"/>
    <n v="0"/>
    <n v="0"/>
    <n v="0"/>
    <n v="0"/>
    <n v="0"/>
    <n v="0"/>
  </r>
  <r>
    <s v="3fb5b2bd-eff5-4bdf-a1b1-a15bb2ea53af"/>
    <d v="2021-11-26T00:00:00"/>
    <s v="Croix-Rouge Neerlandaise"/>
    <s v="PS_6827"/>
    <s v="Sud-Est"/>
    <s v="Jacmel"/>
    <s v="Jacmel"/>
    <s v="1re Section Bas Cap Rouge"/>
    <s v="1re Section Bas Cap Rouge"/>
    <s v="Beaudoin"/>
    <s v=""/>
    <s v="Marché Beaudoin"/>
    <s v="Marché Beaudoin"/>
    <s v="Marché Beaudoin"/>
    <x v="1"/>
    <s v="Enquête auprès d'un marchand"/>
    <s v="Femme"/>
    <s v="Détaillant sur une table"/>
    <s v=""/>
    <s v=""/>
    <s v=""/>
    <s v=""/>
    <s v=""/>
    <s v=""/>
    <s v=""/>
    <s v=""/>
    <s v=""/>
    <s v=""/>
    <s v=""/>
    <s v=""/>
    <s v=""/>
    <s v=""/>
    <s v=""/>
    <n v="75"/>
    <s v=""/>
    <s v=""/>
    <s v="En espèces (Gourde)"/>
    <n v="1"/>
    <n v="0"/>
    <n v="0"/>
    <n v="0"/>
    <n v="0"/>
    <n v="0"/>
    <n v="0"/>
    <n v="0"/>
    <n v="0"/>
    <n v="0"/>
  </r>
  <r>
    <s v="da3140af-4f2f-439c-9156-0dba096dbfbd"/>
    <d v="2021-11-26T00:00:00"/>
    <s v="Croix-Rouge Neerlandaise"/>
    <s v="PS_6827"/>
    <s v="Sud-Est"/>
    <s v="Jacmel"/>
    <s v="Jacmel"/>
    <s v="1re Section Bas Cap Rouge"/>
    <s v="1re Section Bas Cap Rouge"/>
    <s v="Beaudoin"/>
    <s v=""/>
    <s v="Marché Beaudoin"/>
    <s v="Marché Beaudoin"/>
    <s v="Marché Beaudoin"/>
    <x v="1"/>
    <s v="Enquête auprès d'un marchand"/>
    <s v="Femme"/>
    <s v="Détaillant avec boutique"/>
    <s v=""/>
    <s v=""/>
    <s v=""/>
    <s v=""/>
    <s v=""/>
    <s v=""/>
    <s v=""/>
    <s v=""/>
    <s v=""/>
    <s v=""/>
    <s v=""/>
    <s v=""/>
    <s v=""/>
    <s v=""/>
    <s v=""/>
    <n v="75"/>
    <s v=""/>
    <s v=""/>
    <s v="En espèces (Gourde)"/>
    <n v="1"/>
    <n v="0"/>
    <n v="0"/>
    <n v="0"/>
    <n v="0"/>
    <n v="0"/>
    <n v="0"/>
    <n v="0"/>
    <n v="0"/>
    <n v="0"/>
  </r>
  <r>
    <s v="db48ef37-50a5-4c1f-8391-03052c746f8d"/>
    <d v="2021-11-26T00:00:00"/>
    <s v="Croix-Rouge Neerlandaise"/>
    <s v="PS_6827"/>
    <s v="Sud-Est"/>
    <s v="Jacmel"/>
    <s v="Jacmel"/>
    <s v="1re Section Bas Cap Rouge"/>
    <s v="1re Section Bas Cap Rouge"/>
    <s v="Beaudoin"/>
    <s v=""/>
    <s v="Marché Beaudoin"/>
    <s v="Marché Beaudoin"/>
    <s v="Marché Beaudoin"/>
    <x v="1"/>
    <s v="Enquête auprès d'un marchand"/>
    <s v="Homme"/>
    <s v="Détaillant sur une table"/>
    <s v=""/>
    <s v=""/>
    <s v=""/>
    <s v=""/>
    <s v=""/>
    <s v=""/>
    <s v=""/>
    <s v=""/>
    <s v=""/>
    <s v=""/>
    <s v=""/>
    <s v=""/>
    <s v=""/>
    <s v=""/>
    <s v=""/>
    <n v="75"/>
    <s v=""/>
    <s v=""/>
    <s v="En espèces (Gourde) A crédit partiel"/>
    <n v="1"/>
    <n v="0"/>
    <n v="0"/>
    <n v="0"/>
    <n v="1"/>
    <n v="0"/>
    <n v="0"/>
    <n v="0"/>
    <n v="0"/>
    <n v="0"/>
  </r>
  <r>
    <s v="07231cd4-f22a-46a6-bd0a-a68bad996e6b"/>
    <d v="2021-11-26T00:00:00"/>
    <s v="Croix-Rouge Neerlandaise"/>
    <s v="PS_6827"/>
    <s v="Sud-Est"/>
    <s v="Jacmel"/>
    <s v="Jacmel"/>
    <s v="1re Section Bas Cap Rouge"/>
    <s v="1re Section Bas Cap Rouge"/>
    <s v="Beaudoin"/>
    <s v=""/>
    <s v="Marché Beaudoin"/>
    <s v="Marché Beaudoin"/>
    <s v="Marché Beaudoin"/>
    <x v="1"/>
    <s v="Enquête auprès d'un marchand"/>
    <s v="Femme"/>
    <s v="Détaillant avec boutique"/>
    <n v="300"/>
    <n v="173.07692307692301"/>
    <n v="152.173913043478"/>
    <n v="120.689655172413"/>
    <n v="291.666666666666"/>
    <s v=""/>
    <n v="1000"/>
    <s v=""/>
    <s v=""/>
    <s v=""/>
    <s v=""/>
    <s v=""/>
    <s v=""/>
    <s v=""/>
    <s v=""/>
    <s v=""/>
    <s v=""/>
    <s v=""/>
    <s v="En espèces (Gourde) A crédit partiel"/>
    <n v="1"/>
    <n v="0"/>
    <n v="0"/>
    <n v="0"/>
    <n v="1"/>
    <n v="0"/>
    <n v="0"/>
    <n v="0"/>
    <n v="0"/>
    <n v="0"/>
  </r>
  <r>
    <s v="5c9676e0-a4ca-4103-bb7b-fc522adaa1c4"/>
    <d v="2021-11-26T00:00:00"/>
    <s v="Croix-Rouge Neerlandaise"/>
    <s v="PS_6827"/>
    <s v="Sud-Est"/>
    <s v="Jacmel"/>
    <s v="Jacmel"/>
    <s v="1re Section Bas Cap Rouge"/>
    <s v="1re Section Bas Cap Rouge"/>
    <s v="Beaudoin"/>
    <s v=""/>
    <s v="Marché Beaudoin"/>
    <s v="Marché Beaudoin"/>
    <s v="Marché Beaudoin"/>
    <x v="1"/>
    <s v="Enquête auprès d'un marchand"/>
    <s v="Femme"/>
    <s v="Détaillant sur une table"/>
    <s v=""/>
    <n v="134.61538461538399"/>
    <n v="152.173913043478"/>
    <n v="155.172413793103"/>
    <n v="291.666666666666"/>
    <s v=""/>
    <n v="1000"/>
    <s v=""/>
    <s v=""/>
    <s v=""/>
    <s v=""/>
    <s v=""/>
    <s v=""/>
    <s v=""/>
    <s v=""/>
    <s v=""/>
    <s v=""/>
    <s v=""/>
    <s v="A crédit partiel En espèces (Gourde)"/>
    <n v="1"/>
    <n v="0"/>
    <n v="0"/>
    <n v="0"/>
    <n v="1"/>
    <n v="0"/>
    <n v="0"/>
    <n v="0"/>
    <n v="0"/>
    <n v="0"/>
  </r>
  <r>
    <s v="4bc05ce2-7dcb-4c85-ae0f-8e96b513fa83"/>
    <d v="2021-11-26T00:00:00"/>
    <s v="Croix-Rouge Neerlandaise"/>
    <s v="PS_6827"/>
    <s v="Sud-Est"/>
    <s v="Jacmel"/>
    <s v="Jacmel"/>
    <s v="1re Section Bas Cap Rouge"/>
    <s v="1re Section Bas Cap Rouge"/>
    <s v="Beaudoin"/>
    <s v=""/>
    <s v="Marché Beaudoin"/>
    <s v="Marché Beaudoin"/>
    <s v="Marché Beaudoin"/>
    <x v="1"/>
    <s v="Enquête auprès d'un marchand"/>
    <s v="Homme"/>
    <s v="Détaillant avec boutique"/>
    <s v=""/>
    <n v="173.07692307692301"/>
    <n v="152.173913043478"/>
    <n v="155.172413793103"/>
    <n v="270.83333333333297"/>
    <s v=""/>
    <n v="1000"/>
    <s v=""/>
    <s v=""/>
    <s v=""/>
    <s v=""/>
    <s v=""/>
    <s v=""/>
    <s v=""/>
    <s v=""/>
    <s v=""/>
    <s v=""/>
    <s v=""/>
    <s v="En espèces (Gourde) A crédit partiel Cheque"/>
    <n v="1"/>
    <n v="0"/>
    <n v="0"/>
    <n v="0"/>
    <n v="1"/>
    <n v="0"/>
    <n v="0"/>
    <n v="1"/>
    <n v="0"/>
    <n v="0"/>
  </r>
  <r>
    <s v="1d61fedf-32ea-4edc-83e0-ddb77c59184c"/>
    <d v="2021-11-27T00:00:00"/>
    <s v="Croix-Rouge Neerlandaise"/>
    <s v="PS_6827"/>
    <s v="Sud-Est"/>
    <s v="Jacmel"/>
    <s v="Jacmel"/>
    <s v="1re Section Bas Cap Rouge"/>
    <s v="1re Section Bas Cap Rouge"/>
    <s v="Beaudoin"/>
    <s v=""/>
    <s v="Marché Beaudoin"/>
    <s v="Marché Beaudoin"/>
    <s v="Marché Beaudoin"/>
    <x v="1"/>
    <s v="Enquête auprès d'un marchand"/>
    <s v="Femme"/>
    <s v="Détaillant avec boutique"/>
    <s v=""/>
    <n v="153.84615384615299"/>
    <n v="152.173913043478"/>
    <n v="155.172413793103"/>
    <s v=""/>
    <s v=""/>
    <s v=""/>
    <s v=""/>
    <s v=""/>
    <s v=""/>
    <s v=""/>
    <s v=""/>
    <s v=""/>
    <s v=""/>
    <s v=""/>
    <n v="75"/>
    <n v="500"/>
    <s v=""/>
    <s v="En espèces (Gourde) A crédit partiel"/>
    <n v="1"/>
    <n v="0"/>
    <n v="0"/>
    <n v="0"/>
    <n v="1"/>
    <n v="0"/>
    <n v="0"/>
    <n v="0"/>
    <n v="0"/>
    <n v="0"/>
  </r>
  <r>
    <s v="dfdb1d24-e0f5-4717-843c-a2044aec348e"/>
    <d v="2021-11-27T00:00:00"/>
    <s v="Croix-Rouge Neerlandaise"/>
    <s v="PS_6827"/>
    <s v="Sud-Est"/>
    <s v="Jacmel"/>
    <s v="Jacmel"/>
    <s v="1re Section Bas Cap Rouge"/>
    <s v="1re Section Bas Cap Rouge"/>
    <s v="Beaudoin"/>
    <s v=""/>
    <s v="Marché Beaudoin"/>
    <s v="Marché Beaudoin"/>
    <s v="Marché Beaudoin"/>
    <x v="1"/>
    <s v="Enquête auprès d'un client (pour l'eau de boisson et la situation sécuritaire)"/>
    <s v="Femme"/>
    <s v=""/>
    <s v=""/>
    <s v=""/>
    <s v=""/>
    <s v=""/>
    <s v=""/>
    <s v=""/>
    <s v=""/>
    <s v=""/>
    <s v=""/>
    <s v=""/>
    <s v=""/>
    <s v=""/>
    <s v=""/>
    <s v=""/>
    <n v="1.4"/>
    <s v=""/>
    <s v=""/>
    <s v=""/>
    <s v=""/>
    <s v=""/>
    <s v=""/>
    <s v=""/>
    <s v=""/>
    <s v=""/>
    <s v=""/>
    <s v=""/>
    <s v=""/>
    <s v=""/>
    <s v=""/>
  </r>
  <r>
    <s v="59c56028-92aa-4cd6-a90e-ed08f8b284d8"/>
    <d v="2021-11-27T00:00:00"/>
    <s v="Croix-Rouge Neerlandaise"/>
    <s v="PS_6827"/>
    <s v="Sud-Est"/>
    <s v="Jacmel"/>
    <s v="Jacmel"/>
    <s v="1re Section Bas Cap Rouge"/>
    <s v="1re Section Bas Cap Rouge"/>
    <s v="Beaudoin"/>
    <s v=""/>
    <s v="Marché Beaudoin"/>
    <s v="Marché Beaudoin"/>
    <s v="Marché Beaudoin"/>
    <x v="1"/>
    <s v="Enquête auprès d'un client (pour l'eau de boisson et la situation sécuritaire)"/>
    <s v="Homme"/>
    <s v=""/>
    <s v=""/>
    <s v=""/>
    <s v=""/>
    <s v=""/>
    <s v=""/>
    <s v=""/>
    <s v=""/>
    <s v=""/>
    <s v=""/>
    <s v=""/>
    <s v=""/>
    <s v=""/>
    <s v=""/>
    <s v=""/>
    <s v=""/>
    <s v=""/>
    <s v=""/>
    <s v=""/>
    <s v=""/>
    <s v=""/>
    <s v=""/>
    <s v=""/>
    <s v=""/>
    <s v=""/>
    <s v=""/>
    <s v=""/>
    <s v=""/>
    <s v=""/>
    <s v=""/>
  </r>
  <r>
    <s v="9f1253ac-813c-4fc0-a049-3ae2f6217dd9"/>
    <d v="2021-11-27T00:00:00"/>
    <s v="Croix-Rouge Neerlandaise"/>
    <s v="PS_6827"/>
    <s v="Sud-Est"/>
    <s v="Jacmel"/>
    <s v="Jacmel"/>
    <s v="1re Section Bas Cap Rouge"/>
    <s v="1re Section Bas Cap Rouge"/>
    <s v="Beaudoin"/>
    <s v=""/>
    <s v="Marché Beaudoin"/>
    <s v="Marché Beaudoin"/>
    <s v="Marché Beaudoin"/>
    <x v="1"/>
    <s v="Enquête auprès d'un client (pour l'eau de boisson et la situation sécuritaire)"/>
    <s v="Femme"/>
    <s v=""/>
    <s v=""/>
    <s v=""/>
    <s v=""/>
    <s v=""/>
    <s v=""/>
    <s v=""/>
    <s v=""/>
    <s v=""/>
    <s v=""/>
    <s v=""/>
    <s v=""/>
    <s v=""/>
    <s v=""/>
    <s v=""/>
    <s v=""/>
    <s v=""/>
    <s v=""/>
    <s v=""/>
    <s v=""/>
    <s v=""/>
    <s v=""/>
    <s v=""/>
    <s v=""/>
    <s v=""/>
    <s v=""/>
    <s v=""/>
    <s v=""/>
    <s v=""/>
    <s v=""/>
  </r>
  <r>
    <s v="144dc970-3003-4c3b-b83e-a0f560127f82"/>
    <d v="2021-11-30T00:00:00"/>
    <s v="Croix-Rouge Neerlandaise"/>
    <s v="CF_6822"/>
    <s v="Sud-Est"/>
    <s v="Jacmel"/>
    <s v="Jacmel"/>
    <s v="1re Section Bas Cap Rouge"/>
    <s v="1re Section Bas Cap Rouge"/>
    <s v="Centre-vile de Jacmel"/>
    <s v=""/>
    <s v="Marché Beaudoin"/>
    <s v="Marché Beaudoin"/>
    <s v="Marché Beaudoin"/>
    <x v="1"/>
    <s v="Enquête auprès d'un marchand"/>
    <s v="Femme"/>
    <s v="Détaillant sur une table"/>
    <s v=""/>
    <s v=""/>
    <s v=""/>
    <s v=""/>
    <s v=""/>
    <s v=""/>
    <n v="1100"/>
    <s v=""/>
    <s v=""/>
    <s v=""/>
    <s v=""/>
    <s v=""/>
    <s v=""/>
    <s v=""/>
    <s v=""/>
    <s v=""/>
    <s v=""/>
    <s v=""/>
    <s v="En espèces (Gourde)"/>
    <n v="1"/>
    <n v="0"/>
    <n v="0"/>
    <n v="0"/>
    <n v="0"/>
    <n v="0"/>
    <n v="0"/>
    <n v="0"/>
    <n v="0"/>
    <n v="0"/>
  </r>
  <r>
    <s v="8b59fd29-f866-45f2-89a7-9a5444ec531e"/>
    <d v="2021-11-30T00:00:00"/>
    <s v="Croix-Rouge Neerlandaise"/>
    <s v="CF_6822"/>
    <s v="Sud-Est"/>
    <s v="Jacmel"/>
    <s v="Jacmel"/>
    <s v="1re Section Bas Cap Rouge"/>
    <s v="1re Section Bas Cap Rouge"/>
    <s v="Centre-vile de Jacmel"/>
    <s v=""/>
    <s v="Autre"/>
    <s v="Autre"/>
    <s v="Kanyet"/>
    <x v="0"/>
    <s v="Enquête auprès d'un marchand"/>
    <s v="Femme"/>
    <s v="Détaillant sur une table"/>
    <s v=""/>
    <s v=""/>
    <s v=""/>
    <s v=""/>
    <s v=""/>
    <s v=""/>
    <n v="1350"/>
    <s v=""/>
    <s v=""/>
    <s v=""/>
    <s v=""/>
    <s v=""/>
    <s v=""/>
    <s v=""/>
    <s v=""/>
    <s v=""/>
    <s v=""/>
    <s v=""/>
    <s v="En espèces (Gourde)"/>
    <n v="1"/>
    <n v="0"/>
    <n v="0"/>
    <n v="0"/>
    <n v="0"/>
    <n v="0"/>
    <n v="0"/>
    <n v="0"/>
    <n v="0"/>
    <n v="0"/>
  </r>
  <r>
    <s v="6891e756-e8bf-4f06-81f5-0f25d76511d6"/>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sur une table"/>
    <s v=""/>
    <s v=""/>
    <s v=""/>
    <s v=""/>
    <n v="250"/>
    <n v="250"/>
    <s v=""/>
    <s v=""/>
    <s v=""/>
    <s v=""/>
    <s v=""/>
    <s v=""/>
    <s v=""/>
    <s v=""/>
    <s v=""/>
    <s v=""/>
    <s v=""/>
    <s v=""/>
    <s v="En espèces (Gourde)"/>
    <n v="1"/>
    <n v="0"/>
    <n v="0"/>
    <n v="0"/>
    <n v="0"/>
    <n v="0"/>
    <n v="0"/>
    <n v="0"/>
    <n v="0"/>
    <n v="0"/>
  </r>
  <r>
    <s v="848ca8bf-bc9b-45d3-8687-5b6744845010"/>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sur une table"/>
    <s v=""/>
    <n v="150"/>
    <s v=""/>
    <n v="134.482758620689"/>
    <s v=""/>
    <s v=""/>
    <s v=""/>
    <s v=""/>
    <s v=""/>
    <s v=""/>
    <s v=""/>
    <s v=""/>
    <s v=""/>
    <s v=""/>
    <s v=""/>
    <s v=""/>
    <s v=""/>
    <s v=""/>
    <s v="En espèces (Gourde)"/>
    <n v="1"/>
    <n v="0"/>
    <n v="0"/>
    <n v="0"/>
    <n v="0"/>
    <n v="0"/>
    <n v="0"/>
    <n v="0"/>
    <n v="0"/>
    <n v="0"/>
  </r>
  <r>
    <s v="debf4268-841f-45fd-97a9-1b55ee22208f"/>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avec boutique"/>
    <n v="200"/>
    <n v="153.84615384615299"/>
    <n v="173.91304347825999"/>
    <n v="124.13793103448199"/>
    <n v="250"/>
    <n v="291.666666666666"/>
    <n v="1100"/>
    <s v=""/>
    <s v=""/>
    <s v=""/>
    <s v=""/>
    <s v=""/>
    <s v=""/>
    <s v=""/>
    <s v=""/>
    <s v=""/>
    <s v=""/>
    <s v=""/>
    <s v="En espèces (Gourde)"/>
    <n v="1"/>
    <n v="0"/>
    <n v="0"/>
    <n v="0"/>
    <n v="0"/>
    <n v="0"/>
    <n v="0"/>
    <n v="0"/>
    <n v="0"/>
    <n v="0"/>
  </r>
  <r>
    <s v="d09d9c6f-7d18-436e-90ac-c6eff629092f"/>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avec boutique"/>
    <s v=""/>
    <s v=""/>
    <s v=""/>
    <s v=""/>
    <s v=""/>
    <s v=""/>
    <s v=""/>
    <s v=""/>
    <n v="25"/>
    <n v="25"/>
    <n v="35"/>
    <n v="100"/>
    <n v="100"/>
    <s v=""/>
    <s v=""/>
    <s v=""/>
    <s v=""/>
    <s v=""/>
    <s v="En espèces (Gourde) En espèces (Dollar)"/>
    <n v="1"/>
    <n v="1"/>
    <n v="0"/>
    <n v="0"/>
    <n v="0"/>
    <n v="0"/>
    <n v="0"/>
    <n v="0"/>
    <n v="0"/>
    <n v="0"/>
  </r>
  <r>
    <s v="eb41847a-624b-4689-bd8c-ba467f0e37ac"/>
    <d v="2021-11-27T00:00:00"/>
    <s v="Croix-Rouge Neerlandaise"/>
    <s v="OJ_9690"/>
    <s v="Sud-Est"/>
    <s v="Jacmel"/>
    <s v="Jacmel"/>
    <s v="1re Section Bas Cap Rouge"/>
    <s v="1re Section Bas Cap Rouge"/>
    <s v="Beaudoin"/>
    <s v=""/>
    <s v="Marché Beaudoin"/>
    <s v="Marché Beaudoin"/>
    <s v="Marché Beaudoin"/>
    <x v="1"/>
    <s v="Enquête auprès d'un client (pour l'eau de boisson et la situation sécuritaire)"/>
    <s v="Femme"/>
    <s v=""/>
    <s v=""/>
    <s v=""/>
    <s v=""/>
    <s v=""/>
    <s v=""/>
    <s v=""/>
    <s v=""/>
    <s v=""/>
    <s v=""/>
    <s v=""/>
    <s v=""/>
    <s v=""/>
    <s v=""/>
    <s v=""/>
    <n v="1"/>
    <s v=""/>
    <s v=""/>
    <s v=""/>
    <s v=""/>
    <s v=""/>
    <s v=""/>
    <s v=""/>
    <s v=""/>
    <s v=""/>
    <s v=""/>
    <s v=""/>
    <s v=""/>
    <s v=""/>
    <s v=""/>
  </r>
  <r>
    <s v="846065ab-e154-4bf5-a19c-c6e9b1488c90"/>
    <d v="2021-11-27T00:00:00"/>
    <s v="Croix-Rouge Neerlandaise"/>
    <s v="OJ_9690"/>
    <s v="Sud-Est"/>
    <s v="Jacmel"/>
    <s v="Jacmel"/>
    <s v="1re Section Bas Cap Rouge"/>
    <s v="1re Section Bas Cap Rouge"/>
    <s v="Beaudoin"/>
    <s v=""/>
    <s v="Marché Beaudoin"/>
    <s v="Marché Beaudoin"/>
    <s v="Marché Beaudoin"/>
    <x v="1"/>
    <s v="Enquête auprès d'un client (pour l'eau de boisson et la situation sécuritaire)"/>
    <s v="Femme"/>
    <s v=""/>
    <s v=""/>
    <s v=""/>
    <s v=""/>
    <s v=""/>
    <s v=""/>
    <s v=""/>
    <s v=""/>
    <s v=""/>
    <s v=""/>
    <s v=""/>
    <s v=""/>
    <s v=""/>
    <s v=""/>
    <s v=""/>
    <n v="1"/>
    <s v=""/>
    <s v=""/>
    <s v=""/>
    <s v=""/>
    <s v=""/>
    <s v=""/>
    <s v=""/>
    <s v=""/>
    <s v=""/>
    <s v=""/>
    <s v=""/>
    <s v=""/>
    <s v=""/>
    <s v=""/>
  </r>
  <r>
    <s v="c08a3c36-f90d-49fb-8540-3be64ae8f68e"/>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sur une table"/>
    <s v=""/>
    <s v=""/>
    <s v=""/>
    <s v=""/>
    <s v=""/>
    <s v=""/>
    <s v=""/>
    <s v=""/>
    <s v=""/>
    <s v=""/>
    <s v=""/>
    <s v=""/>
    <s v=""/>
    <s v=""/>
    <s v=""/>
    <n v="75"/>
    <s v=""/>
    <s v=""/>
    <s v="En espèces (Gourde)"/>
    <n v="1"/>
    <n v="0"/>
    <n v="0"/>
    <n v="0"/>
    <n v="0"/>
    <n v="0"/>
    <n v="0"/>
    <n v="0"/>
    <n v="0"/>
    <n v="0"/>
  </r>
  <r>
    <s v="72cd71e7-b606-489c-b52a-2f340624dc73"/>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sur une table"/>
    <s v=""/>
    <s v=""/>
    <s v=""/>
    <s v=""/>
    <s v=""/>
    <s v=""/>
    <s v=""/>
    <s v=""/>
    <s v=""/>
    <s v=""/>
    <s v=""/>
    <s v=""/>
    <s v=""/>
    <s v=""/>
    <s v=""/>
    <n v="50"/>
    <s v=""/>
    <s v=""/>
    <s v="En espèces (Gourde)"/>
    <n v="1"/>
    <n v="0"/>
    <n v="0"/>
    <n v="0"/>
    <n v="0"/>
    <n v="0"/>
    <n v="0"/>
    <n v="0"/>
    <n v="0"/>
    <n v="0"/>
  </r>
  <r>
    <s v="d34e5484-d149-40b6-97f0-7d1dfc43d88e"/>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avec boutique"/>
    <s v=""/>
    <s v=""/>
    <s v=""/>
    <s v=""/>
    <s v=""/>
    <s v=""/>
    <s v=""/>
    <s v=""/>
    <s v=""/>
    <s v=""/>
    <s v=""/>
    <s v=""/>
    <s v=""/>
    <s v=""/>
    <s v=""/>
    <s v=""/>
    <s v=""/>
    <s v=""/>
    <s v="En espèces (Gourde)"/>
    <n v="1"/>
    <n v="0"/>
    <n v="0"/>
    <n v="0"/>
    <n v="0"/>
    <n v="0"/>
    <n v="0"/>
    <n v="0"/>
    <n v="0"/>
    <n v="0"/>
  </r>
  <r>
    <s v="d5144d77-0bac-4753-94e4-7fb4d15993f0"/>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sur une table"/>
    <s v=""/>
    <s v=""/>
    <s v=""/>
    <s v=""/>
    <s v=""/>
    <s v=""/>
    <s v=""/>
    <s v=""/>
    <n v="25"/>
    <n v="25"/>
    <n v="15"/>
    <n v="100"/>
    <n v="100"/>
    <s v=""/>
    <s v=""/>
    <s v=""/>
    <s v=""/>
    <s v=""/>
    <s v="En espèces (Gourde)"/>
    <n v="1"/>
    <n v="0"/>
    <n v="0"/>
    <n v="0"/>
    <n v="0"/>
    <n v="0"/>
    <n v="0"/>
    <n v="0"/>
    <n v="0"/>
    <n v="0"/>
  </r>
  <r>
    <s v="67ccb436-1481-4f5d-9110-b662dc1e52c0"/>
    <d v="2021-11-27T00:00:00"/>
    <s v="Croix-Rouge Neerlandaise"/>
    <s v="OJ_9690"/>
    <s v="Sud-Est"/>
    <s v="Jacmel"/>
    <s v="Jacmel"/>
    <s v="1re Section Bas Cap Rouge"/>
    <s v="1re Section Bas Cap Rouge"/>
    <s v="Beaudoin"/>
    <s v=""/>
    <s v="Marché Beaudoin"/>
    <s v="Marché Beaudoin"/>
    <s v="Marché Beaudoin"/>
    <x v="1"/>
    <s v="Enquête auprès d'un client (pour l'eau de boisson et la situation sécuritaire)"/>
    <s v="Homme"/>
    <s v=""/>
    <s v=""/>
    <s v=""/>
    <s v=""/>
    <s v=""/>
    <s v=""/>
    <s v=""/>
    <s v=""/>
    <s v=""/>
    <s v=""/>
    <s v=""/>
    <s v=""/>
    <s v=""/>
    <s v=""/>
    <s v=""/>
    <n v="1"/>
    <s v=""/>
    <s v=""/>
    <s v=""/>
    <s v=""/>
    <s v=""/>
    <s v=""/>
    <s v=""/>
    <s v=""/>
    <s v=""/>
    <s v=""/>
    <s v=""/>
    <s v=""/>
    <s v=""/>
    <s v=""/>
  </r>
  <r>
    <s v="ceca5a04-2e52-4a9d-8246-2693e6abb776"/>
    <d v="2021-11-27T00:00:00"/>
    <s v="Croix-Rouge Neerlandaise"/>
    <s v="OJ_9690"/>
    <s v="Sud-Est"/>
    <s v="Jacmel"/>
    <s v="Jacmel"/>
    <s v="1re Section Bas Cap Rouge"/>
    <s v="1re Section Bas Cap Rouge"/>
    <s v="Beaudoin"/>
    <s v=""/>
    <s v="Marché Beaudoin"/>
    <s v="Marché Beaudoin"/>
    <s v="Marché Beaudoin"/>
    <x v="1"/>
    <s v="Enquête auprès d'un client (pour l'eau de boisson et la situation sécuritaire)"/>
    <s v="Homme"/>
    <s v=""/>
    <s v=""/>
    <s v=""/>
    <s v=""/>
    <s v=""/>
    <s v=""/>
    <s v=""/>
    <s v=""/>
    <s v=""/>
    <s v=""/>
    <s v=""/>
    <s v=""/>
    <s v=""/>
    <s v=""/>
    <s v=""/>
    <n v="1"/>
    <s v=""/>
    <s v=""/>
    <s v=""/>
    <s v=""/>
    <s v=""/>
    <s v=""/>
    <s v=""/>
    <s v=""/>
    <s v=""/>
    <s v=""/>
    <s v=""/>
    <s v=""/>
    <s v=""/>
    <s v=""/>
  </r>
  <r>
    <s v="67217df7-8aab-4c0c-b203-03b6f6e453b4"/>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sur une table"/>
    <s v=""/>
    <s v=""/>
    <s v=""/>
    <s v=""/>
    <s v=""/>
    <s v=""/>
    <s v=""/>
    <s v=""/>
    <s v=""/>
    <s v=""/>
    <s v=""/>
    <s v=""/>
    <s v=""/>
    <s v=""/>
    <s v=""/>
    <n v="75"/>
    <s v=""/>
    <s v=""/>
    <s v="En espèces (Gourde)"/>
    <n v="1"/>
    <n v="0"/>
    <n v="0"/>
    <n v="0"/>
    <n v="0"/>
    <n v="0"/>
    <n v="0"/>
    <n v="0"/>
    <n v="0"/>
    <n v="0"/>
  </r>
  <r>
    <s v="1aba270c-8046-4f6d-a4f1-d9011ac3b64c"/>
    <d v="2021-11-27T00:00:00"/>
    <s v="Croix-Rouge Neerlandaise"/>
    <s v="OJ_9690"/>
    <s v="Sud-Est"/>
    <s v="Jacmel"/>
    <s v="Jacmel"/>
    <s v="1re Section Bas Cap Rouge"/>
    <s v="1re Section Bas Cap Rouge"/>
    <s v="Beaudoin"/>
    <s v=""/>
    <s v="Marché Beaudoin"/>
    <s v="Marché Beaudoin"/>
    <s v="Marché Beaudoin"/>
    <x v="1"/>
    <s v="Enquête auprès d'un marchand"/>
    <s v="Femme"/>
    <s v="Détaillant mobile"/>
    <s v=""/>
    <s v=""/>
    <s v=""/>
    <s v=""/>
    <s v=""/>
    <s v=""/>
    <s v=""/>
    <s v=""/>
    <n v="25"/>
    <n v="25"/>
    <n v="25"/>
    <n v="100"/>
    <n v="100"/>
    <s v=""/>
    <s v=""/>
    <s v=""/>
    <s v=""/>
    <s v=""/>
    <s v="En espèces (Gourde)"/>
    <n v="1"/>
    <n v="0"/>
    <n v="0"/>
    <n v="0"/>
    <n v="0"/>
    <n v="0"/>
    <n v="0"/>
    <n v="0"/>
    <n v="0"/>
    <n v="0"/>
  </r>
  <r>
    <s v="99ce1f3c-db7c-4717-b898-11313bf2c5a5"/>
    <d v="2021-11-30T00:00:00"/>
    <s v="Croix-Rouge Neerlandaise"/>
    <s v="OJ_9690"/>
    <s v="Sud-Est"/>
    <s v="Cayes-Jacmel"/>
    <s v="Cayes-Jacmel"/>
    <s v="3e Section Haut Cap Rouge"/>
    <s v="3e Section Haut Cap Rouge"/>
    <s v="Cap Rouge"/>
    <s v=""/>
    <s v="Marché de Cap Rouge"/>
    <s v="Marché de Cap Rouge"/>
    <s v="Marché de Cap Rouge"/>
    <x v="0"/>
    <s v="Enquête auprès d'un marchand"/>
    <s v="Femme"/>
    <s v="Détaillant sur une table"/>
    <s v=""/>
    <s v=""/>
    <s v=""/>
    <s v=""/>
    <s v=""/>
    <s v=""/>
    <s v=""/>
    <s v=""/>
    <s v=""/>
    <s v=""/>
    <s v=""/>
    <s v=""/>
    <s v=""/>
    <s v=""/>
    <s v=""/>
    <n v="50"/>
    <s v=""/>
    <s v=""/>
    <s v="En espèces (Gourde)"/>
    <n v="1"/>
    <n v="0"/>
    <n v="0"/>
    <n v="0"/>
    <n v="0"/>
    <n v="0"/>
    <n v="0"/>
    <n v="0"/>
    <n v="0"/>
    <n v="0"/>
  </r>
  <r>
    <s v="c0f13c7e-0463-4ec8-92ce-7503aeaa6f19"/>
    <d v="2021-11-30T00:00:00"/>
    <s v="Croix-Rouge Neerlandaise"/>
    <s v="OJ_9690"/>
    <s v="Sud-Est"/>
    <s v="Cayes-Jacmel"/>
    <s v="Cayes-Jacmel"/>
    <s v="3e Section Haut Cap Rouge"/>
    <s v="3e Section Haut Cap Rouge"/>
    <s v="Cap Rouge"/>
    <s v=""/>
    <s v="Marché de Cap Rouge"/>
    <s v="Marché de Cap Rouge"/>
    <s v="Marché de Cap Rouge"/>
    <x v="0"/>
    <s v="Enquête auprès d'un marchand"/>
    <s v="Femme"/>
    <s v="Détaillant sur une table"/>
    <s v=""/>
    <s v=""/>
    <s v=""/>
    <n v="41.379310344827502"/>
    <s v=""/>
    <s v=""/>
    <s v=""/>
    <s v=""/>
    <s v=""/>
    <s v=""/>
    <s v=""/>
    <s v=""/>
    <s v=""/>
    <s v=""/>
    <s v=""/>
    <s v=""/>
    <s v=""/>
    <s v=""/>
    <s v="En espèces (Gourde)"/>
    <n v="1"/>
    <n v="0"/>
    <n v="0"/>
    <n v="0"/>
    <n v="0"/>
    <n v="0"/>
    <n v="0"/>
    <n v="0"/>
    <n v="0"/>
    <n v="0"/>
  </r>
  <r>
    <s v="ce133c2e-5d30-47dd-b093-f79f3258802a"/>
    <d v="2021-11-30T00:00:00"/>
    <s v="Croix-Rouge Neerlandaise"/>
    <s v="OJ_9690"/>
    <s v="Sud-Est"/>
    <s v="Cayes-Jacmel"/>
    <s v="Cayes-Jacmel"/>
    <s v="3e Section Haut Cap Rouge"/>
    <s v="3e Section Haut Cap Rouge"/>
    <s v="Cap Rouge"/>
    <s v=""/>
    <s v="Marché de Cap Rouge"/>
    <s v="Marché de Cap Rouge"/>
    <s v="Marché de Cap Rouge"/>
    <x v="0"/>
    <s v="Enquête auprès d'un client (pour l'eau de boisson et la situation sécuritaire)"/>
    <s v="Homme"/>
    <s v=""/>
    <s v=""/>
    <s v=""/>
    <s v=""/>
    <s v=""/>
    <s v=""/>
    <s v=""/>
    <s v=""/>
    <s v=""/>
    <s v=""/>
    <s v=""/>
    <s v=""/>
    <s v=""/>
    <s v=""/>
    <s v=""/>
    <n v="0"/>
    <s v=""/>
    <s v=""/>
    <s v=""/>
    <s v=""/>
    <s v=""/>
    <s v=""/>
    <s v=""/>
    <s v=""/>
    <s v=""/>
    <s v=""/>
    <s v=""/>
    <s v=""/>
    <s v=""/>
    <s v=""/>
  </r>
  <r>
    <s v="bb77f2c9-630d-4b96-9146-f5b0757b5007"/>
    <d v="2021-11-30T00:00:00"/>
    <s v="Croix-Rouge Neerlandaise"/>
    <s v="OJ_9690"/>
    <s v="Sud-Est"/>
    <s v="Cayes-Jacmel"/>
    <s v="Cayes-Jacmel"/>
    <s v="3e Section Haut Cap Rouge"/>
    <s v="3e Section Haut Cap Rouge"/>
    <s v="Cap Rouge"/>
    <s v=""/>
    <s v="Marché de Cap Rouge"/>
    <s v="Marché de Cap Rouge"/>
    <s v="Marché de Cap Rouge"/>
    <x v="0"/>
    <s v="Enquête auprès d'un marchand"/>
    <s v="Femme"/>
    <s v="Détaillant sur une table"/>
    <s v=""/>
    <s v=""/>
    <s v=""/>
    <s v=""/>
    <s v=""/>
    <s v=""/>
    <s v=""/>
    <s v=""/>
    <s v=""/>
    <s v=""/>
    <s v=""/>
    <s v=""/>
    <s v=""/>
    <s v=""/>
    <s v=""/>
    <n v="50"/>
    <s v=""/>
    <s v=""/>
    <s v="En espèces (Gourde)"/>
    <n v="1"/>
    <n v="0"/>
    <n v="0"/>
    <n v="0"/>
    <n v="0"/>
    <n v="0"/>
    <n v="0"/>
    <n v="0"/>
    <n v="0"/>
    <n v="0"/>
  </r>
  <r>
    <s v="a4ecb1ba-422d-412d-8ace-a31ab9e7465b"/>
    <d v="2021-11-30T00:00:00"/>
    <s v="Concern"/>
    <s v="CWW-03"/>
    <s v="Ouest"/>
    <s v="Cité Soleil"/>
    <s v="Cité Soleil"/>
    <s v="2e Section des Varreux"/>
    <s v="1re Section des Varreux"/>
    <s v="Terre-noire"/>
    <s v=""/>
    <s v="Marché de Terre Noire"/>
    <s v="Marché de Terre Noire"/>
    <s v="Marché de Terre Noire"/>
    <x v="1"/>
    <s v="Enquête auprès d'un marchand"/>
    <s v="Femme"/>
    <s v="Détaillant sur une table"/>
    <s v=""/>
    <s v=""/>
    <s v=""/>
    <s v=""/>
    <s v=""/>
    <s v=""/>
    <s v=""/>
    <n v="50"/>
    <n v="25"/>
    <s v=""/>
    <s v=""/>
    <n v="125"/>
    <s v=""/>
    <s v=""/>
    <s v=""/>
    <s v=""/>
    <s v=""/>
    <s v=""/>
    <s v="En espèces (Gourde)"/>
    <n v="1"/>
    <n v="0"/>
    <n v="0"/>
    <n v="0"/>
    <n v="0"/>
    <n v="0"/>
    <n v="0"/>
    <n v="0"/>
    <n v="0"/>
    <n v="0"/>
  </r>
  <r>
    <s v="b585c87f-4aa3-489b-95fc-50562045fd18"/>
    <d v="2021-11-30T00:00:00"/>
    <s v="Concern"/>
    <s v="CWW-03"/>
    <s v="Ouest"/>
    <s v="Cité Soleil"/>
    <s v="Cité Soleil"/>
    <s v="2e Section des Varreux"/>
    <s v="1re Section des Varreux"/>
    <s v="Terre-noire"/>
    <s v=""/>
    <s v="Marché de Terre Noire"/>
    <s v="Marché de Terre Noire"/>
    <s v="Marché de Terre Noire"/>
    <x v="1"/>
    <s v="Enquête auprès d'un marchand"/>
    <s v="Femme"/>
    <s v="Détaillant sur une table"/>
    <s v=""/>
    <s v=""/>
    <s v=""/>
    <s v=""/>
    <s v=""/>
    <s v=""/>
    <s v=""/>
    <s v=""/>
    <n v="25"/>
    <n v="25"/>
    <s v=""/>
    <n v="400"/>
    <n v="90"/>
    <s v=""/>
    <s v=""/>
    <s v=""/>
    <s v=""/>
    <s v=""/>
    <s v="En espèces (Gourde)"/>
    <n v="1"/>
    <n v="0"/>
    <n v="0"/>
    <n v="0"/>
    <n v="0"/>
    <n v="0"/>
    <n v="0"/>
    <n v="0"/>
    <n v="0"/>
    <n v="0"/>
  </r>
  <r>
    <s v="c2892232-7fbb-4251-848e-3750f58e08e3"/>
    <d v="2021-11-30T00:00:00"/>
    <s v="Concern"/>
    <s v="CWW-04"/>
    <s v="Ouest"/>
    <s v="Cité Soleil"/>
    <s v="Cité Soleil"/>
    <s v="2e Section des Varreux"/>
    <s v="1re Section des Varreux"/>
    <s v="Terre-noire"/>
    <s v=""/>
    <s v="Marché de Terre Noire"/>
    <s v="Marché de Terre Noire"/>
    <s v="Marché de Terre Noire"/>
    <x v="1"/>
    <s v="Enquête auprès d'un marchand"/>
    <s v="Femme"/>
    <s v="Détaillant sur une table"/>
    <s v=""/>
    <s v=""/>
    <s v=""/>
    <s v=""/>
    <s v=""/>
    <s v=""/>
    <s v=""/>
    <s v=""/>
    <s v=""/>
    <s v=""/>
    <n v="25"/>
    <s v=""/>
    <s v=""/>
    <n v="10"/>
    <s v=""/>
    <s v=""/>
    <n v="250"/>
    <n v="25"/>
    <s v="En espèces (Gourde)"/>
    <n v="1"/>
    <n v="0"/>
    <n v="0"/>
    <n v="0"/>
    <n v="0"/>
    <n v="0"/>
    <n v="0"/>
    <n v="0"/>
    <n v="0"/>
    <n v="0"/>
  </r>
  <r>
    <s v="44b20408-e53c-4055-a217-f4c1fee92640"/>
    <d v="2021-11-30T00:00:00"/>
    <s v="Concern"/>
    <s v="CWW-04"/>
    <s v="Ouest"/>
    <s v="Cité Soleil"/>
    <s v="Cité Soleil"/>
    <s v="2e Section des Varreux"/>
    <s v="1re Section des Varreux"/>
    <s v="Terre-noire"/>
    <s v=""/>
    <s v="Marché de Terre Noire"/>
    <s v="Marché de Terre Noire"/>
    <s v="Marché de Terre Noire"/>
    <x v="1"/>
    <s v="Enquête auprès d'un marchand"/>
    <s v="Homme"/>
    <s v="Détaillant sur une table"/>
    <s v=""/>
    <s v=""/>
    <s v=""/>
    <s v=""/>
    <s v=""/>
    <s v=""/>
    <s v=""/>
    <s v=""/>
    <s v=""/>
    <s v=""/>
    <n v="25"/>
    <s v=""/>
    <s v=""/>
    <n v="10"/>
    <s v=""/>
    <s v=""/>
    <n v="250"/>
    <n v="50"/>
    <s v="En espèces (Gourde)"/>
    <n v="1"/>
    <n v="0"/>
    <n v="0"/>
    <n v="0"/>
    <n v="0"/>
    <n v="0"/>
    <n v="0"/>
    <n v="0"/>
    <n v="0"/>
    <n v="0"/>
  </r>
  <r>
    <s v="13d31413-cb51-49ed-85a7-85917faeb0b3"/>
    <d v="2021-11-30T00:00:00"/>
    <s v="Concern"/>
    <s v="CWW-01"/>
    <s v="Ouest"/>
    <s v="Cité Soleil"/>
    <s v="Cité Soleil"/>
    <s v="2e Section des Varreux"/>
    <s v="2e Section des Varreux"/>
    <s v="Terre-noire"/>
    <s v=""/>
    <s v="Marché de Terre Noire"/>
    <s v="Marché de Terre Noire"/>
    <s v="Marché de Terre Noire"/>
    <x v="1"/>
    <s v="Enquête auprès d'un client (pour l'eau de boisson et la situation sécuritaire)"/>
    <s v="Homme"/>
    <s v=""/>
    <s v=""/>
    <s v=""/>
    <s v=""/>
    <s v=""/>
    <s v=""/>
    <s v=""/>
    <s v=""/>
    <s v=""/>
    <s v=""/>
    <s v=""/>
    <s v=""/>
    <s v=""/>
    <s v=""/>
    <s v=""/>
    <n v="8"/>
    <s v=""/>
    <s v=""/>
    <s v=""/>
    <s v=""/>
    <s v=""/>
    <s v=""/>
    <s v=""/>
    <s v=""/>
    <s v=""/>
    <s v=""/>
    <s v=""/>
    <s v=""/>
    <s v=""/>
    <s v=""/>
  </r>
  <r>
    <s v="d3cef1e5-e863-4ccb-8d96-43d94939984b"/>
    <d v="2021-11-30T00:00:00"/>
    <s v="Concern"/>
    <s v="CWW-01"/>
    <s v="Ouest"/>
    <s v="Cité Soleil"/>
    <s v="Cité Soleil"/>
    <s v="2e Section des Varreux"/>
    <s v="2e Section des Varreux"/>
    <s v="Terre-noire"/>
    <s v=""/>
    <s v="Marché de Terre Noire"/>
    <s v="Marché de Terre Noire"/>
    <s v="Marché de Terre Noire"/>
    <x v="1"/>
    <s v="Enquête auprès d'un client (pour l'eau de boisson et la situation sécuritaire)"/>
    <s v="Femme"/>
    <s v=""/>
    <s v=""/>
    <s v=""/>
    <s v=""/>
    <s v=""/>
    <s v=""/>
    <s v=""/>
    <s v=""/>
    <s v=""/>
    <s v=""/>
    <s v=""/>
    <s v=""/>
    <s v=""/>
    <s v=""/>
    <s v=""/>
    <n v="10"/>
    <s v=""/>
    <s v=""/>
    <s v=""/>
    <s v=""/>
    <s v=""/>
    <s v=""/>
    <s v=""/>
    <s v=""/>
    <s v=""/>
    <s v=""/>
    <s v=""/>
    <s v=""/>
    <s v=""/>
    <s v=""/>
  </r>
  <r>
    <s v="f0f293d6-b07f-44ac-ae92-67c9278c6dca"/>
    <d v="2021-11-30T00:00:00"/>
    <s v="Concern"/>
    <s v="CWW-01"/>
    <s v="Ouest"/>
    <s v="Cité Soleil"/>
    <s v="Cité Soleil"/>
    <s v="2e Section des Varreux"/>
    <s v="2e Section des Varreux"/>
    <s v="Terre-noire"/>
    <s v=""/>
    <s v="Marché de Terre Noire"/>
    <s v="Marché de Terre Noire"/>
    <s v="Marché de Terre Noire"/>
    <x v="1"/>
    <s v="Enquête auprès d'un client (pour l'eau de boisson et la situation sécuritaire)"/>
    <s v="Femme"/>
    <s v=""/>
    <s v=""/>
    <s v=""/>
    <s v=""/>
    <s v=""/>
    <s v=""/>
    <s v=""/>
    <s v=""/>
    <s v=""/>
    <s v=""/>
    <s v=""/>
    <s v=""/>
    <s v=""/>
    <s v=""/>
    <s v=""/>
    <n v="10"/>
    <s v=""/>
    <s v=""/>
    <s v=""/>
    <s v=""/>
    <s v=""/>
    <s v=""/>
    <s v=""/>
    <s v=""/>
    <s v=""/>
    <s v=""/>
    <s v=""/>
    <s v=""/>
    <s v=""/>
    <s v=""/>
  </r>
  <r>
    <s v="fb5150aa-d0b6-44b0-93ea-7fe201db4ce7"/>
    <d v="2021-11-30T00:00:00"/>
    <s v="Concern"/>
    <s v="CWW-01"/>
    <s v="Ouest"/>
    <s v="Cité Soleil"/>
    <s v="Cité Soleil"/>
    <s v="2e Section des Varreux"/>
    <s v="2e Section des Varreux"/>
    <s v="Terre-noire"/>
    <s v=""/>
    <s v="Marché de Terre Noire"/>
    <s v="Marché de Terre Noire"/>
    <s v="Marché de Terre Noire"/>
    <x v="1"/>
    <s v="Enquête auprès d'un marchand"/>
    <s v="Femme"/>
    <s v="Détaillant avec boutique"/>
    <s v=""/>
    <s v=""/>
    <s v=""/>
    <s v=""/>
    <s v=""/>
    <s v=""/>
    <s v=""/>
    <s v=""/>
    <s v=""/>
    <s v=""/>
    <s v=""/>
    <s v=""/>
    <s v=""/>
    <s v=""/>
    <s v=""/>
    <n v="50"/>
    <s v=""/>
    <s v=""/>
    <s v="En espèces (Gourde)"/>
    <n v="1"/>
    <n v="0"/>
    <n v="0"/>
    <n v="0"/>
    <n v="0"/>
    <n v="0"/>
    <n v="0"/>
    <n v="0"/>
    <n v="0"/>
    <n v="0"/>
  </r>
  <r>
    <s v="11bbfa74-6572-466f-9b6d-7b941eb90d9f"/>
    <d v="2021-11-30T00:00:00"/>
    <s v="Concern"/>
    <s v="CWW-01"/>
    <s v="Ouest"/>
    <s v="Cité Soleil"/>
    <s v="Cité Soleil"/>
    <s v="2e Section des Varreux"/>
    <s v="2e Section des Varreux"/>
    <s v="Terre-noire"/>
    <s v=""/>
    <s v="Marché de Terre Noire"/>
    <s v="Marché de Terre Noire"/>
    <s v="Marché de Terre Noire"/>
    <x v="1"/>
    <s v="Enquête auprès d'un marchand"/>
    <s v="Femme"/>
    <s v="Détaillant avec boutique"/>
    <s v=""/>
    <s v=""/>
    <s v=""/>
    <s v=""/>
    <s v=""/>
    <s v=""/>
    <s v=""/>
    <s v=""/>
    <s v=""/>
    <s v=""/>
    <s v=""/>
    <s v=""/>
    <s v=""/>
    <s v=""/>
    <s v=""/>
    <n v="50"/>
    <s v=""/>
    <s v=""/>
    <s v="En espèces (Gourde)"/>
    <n v="1"/>
    <n v="0"/>
    <n v="0"/>
    <n v="0"/>
    <n v="0"/>
    <n v="0"/>
    <n v="0"/>
    <n v="0"/>
    <n v="0"/>
    <n v="0"/>
  </r>
  <r>
    <s v="d76d839c-e397-4861-b232-afa4552c13eb"/>
    <d v="2021-11-30T00:00:00"/>
    <s v="Concern"/>
    <s v="CWW-01"/>
    <s v="Ouest"/>
    <s v="Cité Soleil"/>
    <s v="Cité Soleil"/>
    <s v="2e Section des Varreux"/>
    <s v="2e Section des Varreux"/>
    <s v="Terre-noire"/>
    <s v=""/>
    <s v="Marché de Terre Noire"/>
    <s v="Marché de Terre Noire"/>
    <s v="Marché de Terre Noire"/>
    <x v="1"/>
    <s v="Enquête auprès d'un marchand"/>
    <s v="Homme"/>
    <s v="Détaillant sur une table"/>
    <s v=""/>
    <s v=""/>
    <s v=""/>
    <s v=""/>
    <s v=""/>
    <s v=""/>
    <s v=""/>
    <s v=""/>
    <s v=""/>
    <s v=""/>
    <s v=""/>
    <s v=""/>
    <s v=""/>
    <s v=""/>
    <s v=""/>
    <n v="50"/>
    <s v=""/>
    <s v=""/>
    <s v="En espèces (Gourde)"/>
    <n v="1"/>
    <n v="0"/>
    <n v="0"/>
    <n v="0"/>
    <n v="0"/>
    <n v="0"/>
    <n v="0"/>
    <n v="0"/>
    <n v="0"/>
    <n v="0"/>
  </r>
  <r>
    <s v="6f647e04-d804-41f5-bd2f-f54fe33ed9c4"/>
    <d v="2021-11-30T00:00:00"/>
    <s v="Concern"/>
    <s v="CWW-01"/>
    <s v="Ouest"/>
    <s v="Cité Soleil"/>
    <s v="Cité Soleil"/>
    <s v="2e Section des Varreux"/>
    <s v="2e Section des Varreux"/>
    <s v="Terre-noire"/>
    <s v=""/>
    <s v="Marché de Terre Noire"/>
    <s v="Marché de Terre Noire"/>
    <s v="Marché de Terre Noire"/>
    <x v="1"/>
    <s v="Enquête auprès d'un marchand"/>
    <s v="Femme"/>
    <s v="Détaillant avec boutique"/>
    <s v=""/>
    <s v=""/>
    <s v=""/>
    <s v=""/>
    <s v=""/>
    <s v=""/>
    <s v=""/>
    <s v=""/>
    <s v=""/>
    <s v=""/>
    <s v=""/>
    <s v=""/>
    <s v=""/>
    <s v=""/>
    <s v=""/>
    <n v="50"/>
    <s v=""/>
    <s v=""/>
    <s v="En espèces (Gourde)"/>
    <n v="1"/>
    <n v="0"/>
    <n v="0"/>
    <n v="0"/>
    <n v="0"/>
    <n v="0"/>
    <n v="0"/>
    <n v="0"/>
    <n v="0"/>
    <n v="0"/>
  </r>
  <r>
    <s v="69b12455-3315-4129-9558-08b7bfbab7ce"/>
    <d v="2021-11-30T00:00:00"/>
    <s v="Concern"/>
    <s v="CWW-01"/>
    <s v="Ouest"/>
    <s v="Cité Soleil"/>
    <s v="Cité Soleil"/>
    <s v="2e Section des Varreux"/>
    <s v="2e Section des Varreux"/>
    <s v="Terre-noire"/>
    <s v=""/>
    <s v="Marché de Terre Noire"/>
    <s v="Marché de Terre Noire"/>
    <s v="Marché de Terre Noire"/>
    <x v="1"/>
    <s v="Enquête auprès d'un client (pour l'eau de boisson et la situation sécuritaire)"/>
    <s v="Homme"/>
    <s v=""/>
    <s v=""/>
    <s v=""/>
    <s v=""/>
    <s v=""/>
    <s v=""/>
    <s v=""/>
    <s v=""/>
    <s v=""/>
    <s v=""/>
    <s v=""/>
    <s v=""/>
    <s v=""/>
    <s v=""/>
    <s v=""/>
    <n v="5"/>
    <s v=""/>
    <s v=""/>
    <s v=""/>
    <s v=""/>
    <s v=""/>
    <s v=""/>
    <s v=""/>
    <s v=""/>
    <s v=""/>
    <s v=""/>
    <s v=""/>
    <s v=""/>
    <s v=""/>
    <s v=""/>
  </r>
  <r>
    <s v="bcaab689-b924-4949-9a8a-0cba46f77f02"/>
    <d v="2021-11-30T00:00:00"/>
    <s v="Concern"/>
    <s v="CWW-02"/>
    <s v="Ouest"/>
    <s v="Cité Soleil"/>
    <s v="Cité Soleil"/>
    <s v="2e Section des Varreux"/>
    <s v="2e Section des Varreux"/>
    <s v="Terre-noire"/>
    <s v=""/>
    <s v="Marché de Terre Noire"/>
    <s v="Marché de Terre Noire"/>
    <s v="Marché de Terre Noire"/>
    <x v="1"/>
    <s v="Enquête auprès d'un marchand"/>
    <s v="Femme"/>
    <s v="Détaillant avec boutique"/>
    <n v="125"/>
    <n v="115.384615384615"/>
    <n v="108.695652173913"/>
    <n v="120.689655172413"/>
    <n v="229.166666666666"/>
    <n v="270.83333333333297"/>
    <n v="900"/>
    <s v=""/>
    <s v=""/>
    <s v=""/>
    <s v=""/>
    <s v=""/>
    <s v=""/>
    <s v=""/>
    <s v=""/>
    <s v=""/>
    <s v=""/>
    <s v=""/>
    <s v="En espèces (Gourde) Paiement mobile (téléphone)"/>
    <n v="1"/>
    <n v="0"/>
    <n v="1"/>
    <n v="0"/>
    <n v="0"/>
    <n v="0"/>
    <n v="0"/>
    <n v="0"/>
    <n v="0"/>
    <n v="0"/>
  </r>
  <r>
    <s v="f6f9e227-3e75-428f-9160-4ac6e4fb524a"/>
    <d v="2021-11-30T00:00:00"/>
    <s v="Concern"/>
    <s v="CWW-02"/>
    <s v="Ouest"/>
    <s v="Cité Soleil"/>
    <s v="Cité Soleil"/>
    <s v="2e Section des Varreux"/>
    <s v="2e Section des Varreux"/>
    <s v="Terre-noire"/>
    <s v=""/>
    <s v="Marché de Terre Noire"/>
    <s v="Marché de Terre Noire"/>
    <s v="Marché de Terre Noire"/>
    <x v="1"/>
    <s v="Enquête auprès d'un marchand"/>
    <s v="Femme"/>
    <s v="Détaillant avec boutique"/>
    <n v="175"/>
    <n v="125"/>
    <n v="108.695652173913"/>
    <n v="129.31034482758599"/>
    <n v="250"/>
    <n v="312.5"/>
    <n v="1000"/>
    <s v=""/>
    <s v=""/>
    <s v=""/>
    <s v=""/>
    <s v=""/>
    <s v=""/>
    <s v=""/>
    <s v=""/>
    <s v=""/>
    <s v=""/>
    <s v=""/>
    <s v="En espèces (Gourde) Paiement mobile (téléphone)"/>
    <n v="1"/>
    <n v="0"/>
    <n v="1"/>
    <n v="0"/>
    <n v="0"/>
    <n v="0"/>
    <n v="0"/>
    <n v="0"/>
    <n v="0"/>
    <n v="0"/>
  </r>
  <r>
    <s v="f19b0ab9-5cb2-4d11-9cad-c31b0a20b210"/>
    <d v="2021-11-30T00:00:00"/>
    <s v="Concern"/>
    <s v="CWW-02"/>
    <s v="Ouest"/>
    <s v="Cité Soleil"/>
    <s v="Cité Soleil"/>
    <s v="2e Section des Varreux"/>
    <s v="2e Section des Varreux"/>
    <s v="Terre-noire"/>
    <s v=""/>
    <s v="Marché de Terre Noire"/>
    <s v="Marché de Terre Noire"/>
    <s v="Marché de Terre Noire"/>
    <x v="1"/>
    <s v="Enquête auprès d'un marchand"/>
    <s v="Femme"/>
    <s v="Détaillant avec boutique"/>
    <n v="150"/>
    <n v="134.61538461538399"/>
    <n v="152.173913043478"/>
    <n v="103.448275862068"/>
    <n v="229.166666666666"/>
    <s v=""/>
    <n v="1000"/>
    <s v=""/>
    <s v=""/>
    <s v=""/>
    <s v=""/>
    <s v=""/>
    <s v=""/>
    <s v=""/>
    <s v=""/>
    <s v=""/>
    <s v=""/>
    <s v=""/>
    <s v="En espèces (Gourde)"/>
    <n v="1"/>
    <n v="0"/>
    <n v="0"/>
    <n v="0"/>
    <n v="0"/>
    <n v="0"/>
    <n v="0"/>
    <n v="0"/>
    <n v="0"/>
    <n v="0"/>
  </r>
  <r>
    <s v="9a82c4f9-990e-4d3a-9b2d-fea45ceeca5d"/>
    <d v="2021-11-30T00:00:00"/>
    <s v="Concern"/>
    <s v="CWW-02"/>
    <s v="Ouest"/>
    <s v="Cité Soleil"/>
    <s v="Cité Soleil"/>
    <s v="2e Section des Varreux"/>
    <s v="2e Section des Varreux"/>
    <s v="Terre-noire"/>
    <s v=""/>
    <s v="Marché de Terre Noire"/>
    <s v="Marché de Terre Noire"/>
    <s v="Marché de Terre Noire"/>
    <x v="1"/>
    <s v="Enquête auprès d'un marchand"/>
    <s v="Femme"/>
    <s v="Détaillant avec boutique"/>
    <n v="112.5"/>
    <n v="125"/>
    <n v="97.826086956521706"/>
    <n v="120.689655172413"/>
    <n v="208.333333333333"/>
    <s v=""/>
    <n v="900"/>
    <s v=""/>
    <s v=""/>
    <s v=""/>
    <s v=""/>
    <s v=""/>
    <s v=""/>
    <s v=""/>
    <s v=""/>
    <s v=""/>
    <s v=""/>
    <s v=""/>
    <s v="En espèces (Gourde)"/>
    <n v="1"/>
    <n v="0"/>
    <n v="0"/>
    <n v="0"/>
    <n v="0"/>
    <n v="0"/>
    <n v="0"/>
    <n v="0"/>
    <n v="0"/>
    <n v="0"/>
  </r>
  <r>
    <s v="cd6d744d-b1c8-4e95-82ae-0b75d94429e7"/>
    <d v="2021-12-01T00:00:00"/>
    <s v="WFP"/>
    <s v="MA"/>
    <s v="Nord"/>
    <s v="Cap-Haïtien"/>
    <s v="Cap-Haïtien"/>
    <s v="1re Section Bande du Nord"/>
    <s v="2e Section Haut du Cap"/>
    <s v="Autre"/>
    <s v="Chanpim, Cap-Haïtien"/>
    <s v="Marché de Cluny"/>
    <s v="Marché de Cluny"/>
    <s v="Marché de Cluny"/>
    <x v="1"/>
    <s v="Enquête auprès d'un marchand"/>
    <s v="Femme"/>
    <s v="Détaillant sur une table"/>
    <s v=""/>
    <s v=""/>
    <s v=""/>
    <s v=""/>
    <s v=""/>
    <s v=""/>
    <m/>
    <n v="60"/>
    <n v="25"/>
    <n v="25"/>
    <n v="75"/>
    <s v=""/>
    <n v="100"/>
    <n v="10"/>
    <s v=""/>
    <s v=""/>
    <s v=""/>
    <s v=""/>
    <s v="En espèces (Gourde)"/>
    <n v="1"/>
    <n v="0"/>
    <n v="0"/>
    <n v="0"/>
    <n v="0"/>
    <n v="0"/>
    <n v="0"/>
    <n v="0"/>
    <n v="0"/>
    <n v="0"/>
  </r>
  <r>
    <s v="0a8a3760-c381-48d7-ba1e-99dbb943ea21"/>
    <d v="2021-12-01T00:00:00"/>
    <s v="WFP"/>
    <s v="MA"/>
    <s v="Nord"/>
    <s v="Cap-Haïtien"/>
    <s v="Cap-Haïtien"/>
    <s v="1re Section Bande du Nord"/>
    <s v="2e Section Haut du Cap"/>
    <s v="Centre-ville de Cap Haïtien"/>
    <s v=""/>
    <s v="Marché de Cluny"/>
    <s v="Marché de Cluny"/>
    <s v="Marché de Cluny"/>
    <x v="1"/>
    <s v="Enquête auprès d'un client (pour l'eau de boisson et la situation sécuritaire)"/>
    <s v="Femme"/>
    <s v=""/>
    <s v=""/>
    <s v=""/>
    <s v=""/>
    <s v=""/>
    <s v=""/>
    <s v=""/>
    <s v=""/>
    <s v=""/>
    <s v=""/>
    <s v=""/>
    <s v=""/>
    <s v=""/>
    <s v=""/>
    <s v=""/>
    <n v="15"/>
    <s v=""/>
    <s v=""/>
    <s v=""/>
    <s v=""/>
    <s v=""/>
    <s v=""/>
    <s v=""/>
    <s v=""/>
    <s v=""/>
    <s v=""/>
    <s v=""/>
    <s v=""/>
    <s v=""/>
    <s v=""/>
  </r>
  <r>
    <s v="3ce04a1e-a9ae-46f1-87fc-e6bb62b06e41"/>
    <d v="2021-12-01T00:00:00"/>
    <s v="WFP"/>
    <s v="MA"/>
    <s v="Nord"/>
    <s v="Cap-Haïtien"/>
    <s v="Cap-Haïtien"/>
    <s v="1re Section Bande du Nord"/>
    <s v="1re Section Bande du Nord"/>
    <s v="Centre-ville de Cap Haïtien"/>
    <s v=""/>
    <s v="Marché de Cluny"/>
    <s v="Marché de Cluny"/>
    <s v="Marché de Cluny"/>
    <x v="1"/>
    <s v="Enquête auprès d'un marchand"/>
    <s v="Femme"/>
    <s v="Détaillant sur une table"/>
    <n v="150"/>
    <n v="138.461538461538"/>
    <n v="117.39130434782599"/>
    <n v="155.172413793103"/>
    <n v="229.166666666666"/>
    <s v=""/>
    <n v="1000"/>
    <n v="60"/>
    <n v="25"/>
    <n v="50"/>
    <s v=""/>
    <n v="125"/>
    <n v="100"/>
    <n v="10"/>
    <s v=""/>
    <n v="150"/>
    <s v=""/>
    <s v=""/>
    <s v="En espèces (Gourde)"/>
    <n v="1"/>
    <n v="0"/>
    <n v="0"/>
    <n v="0"/>
    <n v="0"/>
    <n v="0"/>
    <n v="0"/>
    <n v="0"/>
    <n v="0"/>
    <n v="0"/>
  </r>
  <r>
    <s v="e395c0ff-edec-4eb4-9cb5-3621e44811c5"/>
    <d v="2021-12-01T00:00:00"/>
    <s v="WFP"/>
    <s v="MA"/>
    <s v="Nord"/>
    <s v="Cap-Haïtien"/>
    <s v="Cap-Haïtien"/>
    <s v="1re Section Bande du Nord"/>
    <s v="1re Section Bande du Nord"/>
    <s v="Autre"/>
    <s v="Cité Chauvel"/>
    <s v="Marché de Cluny"/>
    <s v="Marché de Cluny"/>
    <s v="Marché de Cluny"/>
    <x v="1"/>
    <s v="Enquête auprès d'un client (pour l'eau de boisson et la situation sécuritaire)"/>
    <s v="Femme"/>
    <s v=""/>
    <s v=""/>
    <s v=""/>
    <s v=""/>
    <s v=""/>
    <s v=""/>
    <s v=""/>
    <s v=""/>
    <s v=""/>
    <s v=""/>
    <s v=""/>
    <s v=""/>
    <s v=""/>
    <s v=""/>
    <s v=""/>
    <n v="10"/>
    <s v=""/>
    <s v=""/>
    <s v=""/>
    <s v=""/>
    <s v=""/>
    <s v=""/>
    <s v=""/>
    <s v=""/>
    <s v=""/>
    <s v=""/>
    <s v=""/>
    <s v=""/>
    <s v=""/>
    <s v=""/>
  </r>
  <r>
    <s v="fbea98d5-767f-42c8-ab26-c755f35c1aaa"/>
    <d v="2021-12-01T00:00:00"/>
    <s v="WFP"/>
    <s v="MA"/>
    <s v="Nord"/>
    <s v="Cap-Haïtien"/>
    <s v="Cap-Haïtien"/>
    <s v="1re Section Bande du Nord"/>
    <s v="3e Section Petit Anse"/>
    <s v="Autre"/>
    <s v="Fort-St Michel"/>
    <s v="Marché de Cluny"/>
    <s v="Marché de Cluny"/>
    <s v="Marché de Cluny"/>
    <x v="1"/>
    <s v="Enquête auprès d'un client (pour l'eau de boisson et la situation sécuritaire)"/>
    <s v="Femme"/>
    <s v=""/>
    <s v=""/>
    <s v=""/>
    <s v=""/>
    <s v=""/>
    <s v=""/>
    <s v=""/>
    <s v=""/>
    <s v=""/>
    <s v=""/>
    <s v=""/>
    <s v=""/>
    <s v=""/>
    <s v=""/>
    <s v=""/>
    <n v="15"/>
    <s v=""/>
    <s v=""/>
    <s v=""/>
    <s v=""/>
    <s v=""/>
    <s v=""/>
    <s v=""/>
    <s v=""/>
    <s v=""/>
    <s v=""/>
    <s v=""/>
    <s v=""/>
    <s v=""/>
    <s v=""/>
  </r>
  <r>
    <s v="de50ec34-3a0d-44bd-88f9-8d9ccd03869d"/>
    <d v="2021-12-01T00:00:00"/>
    <s v="WFP"/>
    <s v="nord_JFP02"/>
    <s v="Nord"/>
    <s v="Limonade"/>
    <s v="Limonade"/>
    <s v="1re Section Basse Plaine"/>
    <s v="1re Section Basse Plaine"/>
    <s v="Limonade"/>
    <s v=""/>
    <s v="Marché principal de Limonade"/>
    <s v="Marché principal de Limonade"/>
    <s v="Marché principal de Limonade"/>
    <x v="1"/>
    <s v="Enquête auprès d'un marchand"/>
    <s v="Femme"/>
    <s v="Détaillant sur une table"/>
    <n v="144.5"/>
    <n v="161.53846153846101"/>
    <n v="125.652173913043"/>
    <n v="156.896551724137"/>
    <n v="291.666666666666"/>
    <n v="291.666666666666"/>
    <n v="1000"/>
    <s v=""/>
    <s v=""/>
    <s v=""/>
    <s v=""/>
    <s v=""/>
    <s v=""/>
    <s v=""/>
    <s v=""/>
    <s v=""/>
    <s v=""/>
    <s v=""/>
    <s v="En espèces (Gourde)"/>
    <n v="1"/>
    <n v="0"/>
    <n v="0"/>
    <n v="0"/>
    <n v="0"/>
    <n v="0"/>
    <n v="0"/>
    <n v="0"/>
    <n v="0"/>
    <n v="0"/>
  </r>
  <r>
    <s v="2be3e192-c917-4f43-842d-5bbc1111f0f5"/>
    <d v="2021-12-01T00:00:00"/>
    <s v="WFP"/>
    <s v="nord_JFP02"/>
    <s v="Nord"/>
    <s v="Limonade"/>
    <s v="Limonade"/>
    <s v="1re Section Basse Plaine"/>
    <s v="1re Section Basse Plaine"/>
    <s v="Limonade"/>
    <s v=""/>
    <s v="Marché principal de Limonade"/>
    <s v="Marché principal de Limonade"/>
    <s v="Marché principal de Limonade"/>
    <x v="1"/>
    <s v="Enquête auprès d'un marchand"/>
    <s v="Femme"/>
    <s v="Détaillant sur une table"/>
    <n v="144.5"/>
    <n v="161.53846153846101"/>
    <n v="125.652173913043"/>
    <n v="156.896551724137"/>
    <n v="291.666666666666"/>
    <n v="291.666666666666"/>
    <n v="1000"/>
    <s v=""/>
    <s v=""/>
    <s v=""/>
    <s v=""/>
    <s v=""/>
    <s v=""/>
    <s v=""/>
    <s v=""/>
    <s v=""/>
    <s v=""/>
    <s v=""/>
    <s v="En espèces (Gourde)"/>
    <n v="1"/>
    <n v="0"/>
    <n v="0"/>
    <n v="0"/>
    <n v="0"/>
    <n v="0"/>
    <n v="0"/>
    <n v="0"/>
    <n v="0"/>
    <n v="0"/>
  </r>
  <r>
    <s v="39f65b7e-de46-4f51-9f6d-24fc7193e7af"/>
    <d v="2021-12-01T00:00:00"/>
    <s v="WFP"/>
    <s v="nord_JFP02"/>
    <s v="Nord"/>
    <s v="Limonade"/>
    <s v="Limonade"/>
    <s v="1re Section Basse Plaine"/>
    <s v="1re Section Basse Plaine"/>
    <s v="Limonade"/>
    <s v=""/>
    <s v="Marché principal de Limonade"/>
    <s v="Marché principal de Limonade"/>
    <s v="Marché principal de Limonade"/>
    <x v="1"/>
    <s v="Enquête auprès d'un marchand"/>
    <s v="Femme"/>
    <s v="Détaillant sur une table"/>
    <n v="144.5"/>
    <n v="175"/>
    <n v="125.652173913043"/>
    <n v="156.896551724137"/>
    <n v="291.666666666666"/>
    <n v="291.666666666666"/>
    <n v="1000"/>
    <s v=""/>
    <s v=""/>
    <s v=""/>
    <s v=""/>
    <s v=""/>
    <s v=""/>
    <s v=""/>
    <s v=""/>
    <s v=""/>
    <s v=""/>
    <s v=""/>
    <s v="En espèces (Gourde)"/>
    <n v="1"/>
    <n v="0"/>
    <n v="0"/>
    <n v="0"/>
    <n v="0"/>
    <n v="0"/>
    <n v="0"/>
    <n v="0"/>
    <n v="0"/>
    <n v="0"/>
  </r>
  <r>
    <s v="c3a44eaf-2d85-4a3e-8312-4f76dcdc996a"/>
    <d v="2021-12-01T00:00:00"/>
    <s v="WFP"/>
    <s v="nord_JFP02"/>
    <s v="Nord"/>
    <s v="Limonade"/>
    <s v="Limonade"/>
    <s v="1re Section Basse Plaine"/>
    <s v="1re Section Basse Plaine"/>
    <s v="Limonade"/>
    <s v=""/>
    <s v="Marché principal de Limonade"/>
    <s v="Marché principal de Limonade"/>
    <s v="Marché principal de Limonade"/>
    <x v="1"/>
    <s v="Enquête auprès d'un marchand"/>
    <s v="Femme"/>
    <s v="Détaillant sur une table"/>
    <n v="144.5"/>
    <n v="161.53846153846101"/>
    <n v="125.652173913043"/>
    <n v="156.896551724137"/>
    <n v="291.666666666666"/>
    <n v="291.666666666666"/>
    <n v="1000"/>
    <s v=""/>
    <s v=""/>
    <s v=""/>
    <s v=""/>
    <s v=""/>
    <s v=""/>
    <s v=""/>
    <s v=""/>
    <s v=""/>
    <s v=""/>
    <s v=""/>
    <s v="En espèces (Gourde)"/>
    <n v="1"/>
    <n v="0"/>
    <n v="0"/>
    <n v="0"/>
    <n v="0"/>
    <n v="0"/>
    <n v="0"/>
    <n v="0"/>
    <n v="0"/>
    <n v="0"/>
  </r>
  <r>
    <s v="dc86dbfc-4b6d-46c8-878f-71ddea09b50a"/>
    <d v="2021-12-01T00:00:00"/>
    <s v="WFP"/>
    <s v="nord_JFP02"/>
    <s v="Nord"/>
    <s v="Limonade"/>
    <s v="Limonade"/>
    <s v="1re Section Basse Plaine"/>
    <s v="1re Section Basse Plaine"/>
    <s v="Limonade"/>
    <s v=""/>
    <s v="Marché principal de Limonade"/>
    <s v="Marché principal de Limonade"/>
    <s v="Marché principal de Limonade"/>
    <x v="1"/>
    <s v="Enquête auprès d'un marchand"/>
    <s v="Femme"/>
    <s v="Détaillant sur une table"/>
    <s v=""/>
    <s v=""/>
    <s v=""/>
    <s v=""/>
    <s v=""/>
    <s v=""/>
    <s v=""/>
    <n v="35"/>
    <n v="20"/>
    <n v="25"/>
    <n v="25"/>
    <n v="100"/>
    <n v="100"/>
    <n v="10"/>
    <s v=""/>
    <s v=""/>
    <s v=""/>
    <s v=""/>
    <s v="En espèces (Gourde)"/>
    <n v="1"/>
    <n v="0"/>
    <n v="0"/>
    <n v="0"/>
    <n v="0"/>
    <n v="0"/>
    <n v="0"/>
    <n v="0"/>
    <n v="0"/>
    <n v="0"/>
  </r>
  <r>
    <s v="50b1cd48-0d84-4c4e-9afd-086a57c6f23b"/>
    <d v="2021-12-01T00:00:00"/>
    <s v="WFP"/>
    <s v="nord_JFP02"/>
    <s v="Nord"/>
    <s v="Limonade"/>
    <s v="Limonade"/>
    <s v="1re Section Basse Plaine"/>
    <s v="1re Section Basse Plaine"/>
    <s v="Limonade"/>
    <s v=""/>
    <s v="Marché principal de Limonade"/>
    <s v="Marché principal de Limonade"/>
    <s v="Marché principal de Limonade"/>
    <x v="1"/>
    <s v="Enquête auprès d'un marchand"/>
    <s v="Femme"/>
    <s v="Détaillant sur une table"/>
    <s v=""/>
    <s v=""/>
    <s v=""/>
    <s v=""/>
    <s v=""/>
    <s v=""/>
    <s v=""/>
    <n v="30"/>
    <n v="25"/>
    <n v="30"/>
    <n v="20"/>
    <n v="100"/>
    <n v="100"/>
    <n v="10"/>
    <s v=""/>
    <s v=""/>
    <s v=""/>
    <s v=""/>
    <s v="En espèces (Gourde)"/>
    <n v="1"/>
    <n v="0"/>
    <n v="0"/>
    <n v="0"/>
    <n v="0"/>
    <n v="0"/>
    <n v="0"/>
    <n v="0"/>
    <n v="0"/>
    <n v="0"/>
  </r>
  <r>
    <s v="94270cc7-9921-4760-a2b4-5176f02419dd"/>
    <d v="2021-12-01T00:00:00"/>
    <s v="WFP"/>
    <s v="nord_JFP02"/>
    <s v="Nord"/>
    <s v="Limonade"/>
    <s v="Limonade"/>
    <s v="1re Section Basse Plaine"/>
    <s v="1re Section Basse Plaine"/>
    <s v="Limonade"/>
    <s v=""/>
    <s v="Marché principal de Limonade"/>
    <s v="Marché principal de Limonade"/>
    <s v="Marché principal de Limonade"/>
    <x v="1"/>
    <s v="Enquête auprès d'un marchand"/>
    <s v="Femme"/>
    <s v="Détaillant sur une table"/>
    <s v=""/>
    <s v=""/>
    <s v=""/>
    <s v=""/>
    <s v=""/>
    <s v=""/>
    <s v=""/>
    <n v="35"/>
    <n v="20"/>
    <n v="30"/>
    <n v="20"/>
    <n v="62.3333333333333"/>
    <n v="100"/>
    <n v="25"/>
    <s v=""/>
    <s v=""/>
    <s v=""/>
    <s v=""/>
    <s v="En espèces (Gourde)"/>
    <n v="1"/>
    <n v="0"/>
    <n v="0"/>
    <n v="0"/>
    <n v="0"/>
    <n v="0"/>
    <n v="0"/>
    <n v="0"/>
    <n v="0"/>
    <n v="0"/>
  </r>
  <r>
    <s v="e4f89eb5-69fd-4fd7-9168-65b9f0e30e9c"/>
    <d v="2021-12-01T00:00:00"/>
    <s v="WFP"/>
    <s v="nord_JFP02"/>
    <s v="Nord"/>
    <s v="Limonade"/>
    <s v="Limonade"/>
    <s v="1re Section Basse Plaine"/>
    <s v="1re Section Basse Plaine"/>
    <s v="Limonade"/>
    <s v=""/>
    <s v="Marché principal de Limonade"/>
    <s v="Marché principal de Limonade"/>
    <s v="Marché principal de Limonade"/>
    <x v="1"/>
    <s v="Enquête auprès d'un marchand"/>
    <s v="Femme"/>
    <s v="Détaillant mobile"/>
    <s v=""/>
    <s v=""/>
    <s v=""/>
    <s v=""/>
    <s v=""/>
    <s v=""/>
    <s v=""/>
    <n v="30"/>
    <n v="20"/>
    <n v="25"/>
    <n v="25"/>
    <n v="100"/>
    <n v="85"/>
    <n v="10"/>
    <s v=""/>
    <s v=""/>
    <s v=""/>
    <s v=""/>
    <s v="En espèces (Gourde)"/>
    <n v="1"/>
    <n v="0"/>
    <n v="0"/>
    <n v="0"/>
    <n v="0"/>
    <n v="0"/>
    <n v="0"/>
    <n v="0"/>
    <n v="0"/>
    <n v="0"/>
  </r>
  <r>
    <s v="c74bc8d6-7fb8-4617-a91e-7803152a3242"/>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sur une table"/>
    <n v="150"/>
    <n v="134.61538461538399"/>
    <n v="173.91304347825999"/>
    <n v="120.689655172413"/>
    <n v="229.166666666666"/>
    <n v="270.83333333333297"/>
    <n v="1050"/>
    <s v=""/>
    <s v=""/>
    <s v=""/>
    <s v=""/>
    <s v=""/>
    <s v=""/>
    <s v=""/>
    <s v=""/>
    <s v=""/>
    <s v=""/>
    <s v=""/>
    <s v="En espèces (Gourde)"/>
    <n v="1"/>
    <n v="0"/>
    <n v="0"/>
    <n v="0"/>
    <n v="0"/>
    <n v="0"/>
    <n v="0"/>
    <n v="0"/>
    <n v="0"/>
    <n v="0"/>
  </r>
  <r>
    <s v="6d2ec3f8-5ec0-4ea6-b1ff-532634626dc9"/>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sur une table"/>
    <n v="112.5"/>
    <n v="134.61538461538399"/>
    <n v="163.04347826086899"/>
    <n v="120.689655172413"/>
    <n v="250"/>
    <n v="312.5"/>
    <n v="1000"/>
    <s v=""/>
    <s v=""/>
    <s v=""/>
    <s v=""/>
    <s v=""/>
    <s v=""/>
    <s v=""/>
    <s v=""/>
    <s v=""/>
    <s v=""/>
    <s v=""/>
    <s v="En espèces (Gourde)"/>
    <n v="1"/>
    <n v="0"/>
    <n v="0"/>
    <n v="0"/>
    <n v="0"/>
    <n v="0"/>
    <n v="0"/>
    <n v="0"/>
    <n v="0"/>
    <n v="0"/>
  </r>
  <r>
    <s v="b9ca70ec-f2a0-4d50-8967-1bc1b4fa5d26"/>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sur une table"/>
    <s v=""/>
    <n v="250"/>
    <n v="434.34782608695599"/>
    <s v=""/>
    <n v="312.5"/>
    <s v=""/>
    <s v=""/>
    <s v=""/>
    <s v=""/>
    <s v=""/>
    <s v=""/>
    <s v=""/>
    <s v=""/>
    <s v=""/>
    <s v=""/>
    <s v=""/>
    <s v=""/>
    <s v=""/>
    <s v="En espèces (Gourde)"/>
    <n v="1"/>
    <n v="0"/>
    <n v="0"/>
    <n v="0"/>
    <n v="0"/>
    <n v="0"/>
    <n v="0"/>
    <n v="0"/>
    <n v="0"/>
    <n v="0"/>
  </r>
  <r>
    <s v="618a8400-9337-46ba-b233-540374c44044"/>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sur une table"/>
    <s v=""/>
    <n v="384.230769230769"/>
    <s v=""/>
    <n v="344.48275862068903"/>
    <s v=""/>
    <s v=""/>
    <s v=""/>
    <s v=""/>
    <s v=""/>
    <s v=""/>
    <s v=""/>
    <s v=""/>
    <s v=""/>
    <s v=""/>
    <s v=""/>
    <s v=""/>
    <s v=""/>
    <s v=""/>
    <s v="En espèces (Gourde)"/>
    <n v="1"/>
    <n v="0"/>
    <n v="0"/>
    <n v="0"/>
    <n v="0"/>
    <n v="0"/>
    <n v="0"/>
    <n v="0"/>
    <n v="0"/>
    <n v="0"/>
  </r>
  <r>
    <s v="ed7aee94-8e57-43ec-a415-91852325b802"/>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Homme"/>
    <s v="Détaillant mobile"/>
    <s v=""/>
    <s v=""/>
    <s v=""/>
    <s v=""/>
    <s v=""/>
    <s v=""/>
    <s v=""/>
    <s v=""/>
    <s v=""/>
    <s v=""/>
    <s v=""/>
    <s v=""/>
    <s v=""/>
    <s v=""/>
    <s v=""/>
    <n v="75"/>
    <s v=""/>
    <s v=""/>
    <s v="En espèces (Gourde)"/>
    <n v="1"/>
    <n v="0"/>
    <n v="0"/>
    <n v="0"/>
    <n v="0"/>
    <n v="0"/>
    <n v="0"/>
    <n v="0"/>
    <n v="0"/>
    <n v="0"/>
  </r>
  <r>
    <s v="f4972009-6b7b-4641-b0b5-edda8bfea020"/>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sur une table"/>
    <n v="150"/>
    <n v="134.61538461538399"/>
    <s v=""/>
    <n v="120.689655172413"/>
    <s v=""/>
    <s v=""/>
    <s v=""/>
    <s v=""/>
    <s v=""/>
    <s v=""/>
    <s v=""/>
    <s v=""/>
    <s v=""/>
    <s v=""/>
    <s v=""/>
    <s v=""/>
    <s v=""/>
    <s v=""/>
    <s v="En espèces (Gourde)"/>
    <n v="1"/>
    <n v="0"/>
    <n v="0"/>
    <n v="0"/>
    <n v="0"/>
    <n v="0"/>
    <n v="0"/>
    <n v="0"/>
    <n v="0"/>
    <n v="0"/>
  </r>
  <r>
    <s v="a9ed15d2-2185-410a-a06e-c593eba3cb06"/>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mobile"/>
    <s v=""/>
    <s v=""/>
    <s v=""/>
    <s v=""/>
    <s v=""/>
    <s v=""/>
    <s v=""/>
    <s v=""/>
    <n v="0"/>
    <s v=""/>
    <s v=""/>
    <s v=""/>
    <s v=""/>
    <s v=""/>
    <s v=""/>
    <s v=""/>
    <s v=""/>
    <s v=""/>
    <s v="En espèces (Gourde)"/>
    <n v="1"/>
    <n v="0"/>
    <n v="0"/>
    <n v="0"/>
    <n v="0"/>
    <n v="0"/>
    <n v="0"/>
    <n v="0"/>
    <n v="0"/>
    <n v="0"/>
  </r>
  <r>
    <s v="c1e18108-e5e9-48cb-a09f-78c8ec127056"/>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mobile"/>
    <s v=""/>
    <s v=""/>
    <s v=""/>
    <s v=""/>
    <s v=""/>
    <s v=""/>
    <s v=""/>
    <s v=""/>
    <s v=""/>
    <n v="20"/>
    <s v=""/>
    <n v="125"/>
    <s v=""/>
    <s v=""/>
    <s v=""/>
    <s v=""/>
    <s v=""/>
    <s v=""/>
    <s v="En espèces (Gourde)"/>
    <n v="1"/>
    <n v="0"/>
    <n v="0"/>
    <n v="0"/>
    <n v="0"/>
    <n v="0"/>
    <n v="0"/>
    <n v="0"/>
    <n v="0"/>
    <n v="0"/>
  </r>
  <r>
    <s v="85d07d1d-4181-447c-a807-f6c1605259a9"/>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sur une table"/>
    <s v=""/>
    <s v=""/>
    <s v=""/>
    <s v=""/>
    <s v=""/>
    <s v=""/>
    <s v=""/>
    <s v=""/>
    <n v="20"/>
    <n v="20"/>
    <n v="20"/>
    <s v=""/>
    <s v=""/>
    <s v=""/>
    <s v=""/>
    <s v=""/>
    <s v=""/>
    <s v=""/>
    <s v="En espèces (Gourde)"/>
    <n v="1"/>
    <n v="0"/>
    <n v="0"/>
    <n v="0"/>
    <n v="0"/>
    <n v="0"/>
    <n v="0"/>
    <n v="0"/>
    <n v="0"/>
    <n v="0"/>
  </r>
  <r>
    <s v="121c8b95-68da-4988-bd9b-1661a6a20f69"/>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Homme"/>
    <s v="Détaillant mobile"/>
    <s v=""/>
    <s v=""/>
    <s v=""/>
    <s v=""/>
    <s v=""/>
    <s v=""/>
    <s v=""/>
    <s v=""/>
    <s v=""/>
    <s v=""/>
    <s v=""/>
    <s v=""/>
    <s v=""/>
    <s v=""/>
    <s v=""/>
    <n v="75"/>
    <s v=""/>
    <s v=""/>
    <s v="En espèces (Gourde)"/>
    <n v="1"/>
    <n v="0"/>
    <n v="0"/>
    <n v="0"/>
    <n v="0"/>
    <n v="0"/>
    <n v="0"/>
    <n v="0"/>
    <n v="0"/>
    <n v="0"/>
  </r>
  <r>
    <s v="bea9f3ce-1e3e-4ad0-b6ea-13cd08fd0e32"/>
    <d v="2021-11-25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mobile"/>
    <s v=""/>
    <s v=""/>
    <s v=""/>
    <s v=""/>
    <s v=""/>
    <s v=""/>
    <s v=""/>
    <s v=""/>
    <s v=""/>
    <n v="20"/>
    <s v=""/>
    <s v=""/>
    <s v=""/>
    <s v=""/>
    <s v=""/>
    <s v=""/>
    <s v=""/>
    <s v=""/>
    <s v="En espèces (Gourde)"/>
    <n v="1"/>
    <n v="0"/>
    <n v="0"/>
    <n v="0"/>
    <n v="0"/>
    <n v="0"/>
    <n v="0"/>
    <n v="0"/>
    <n v="0"/>
    <n v="0"/>
  </r>
  <r>
    <s v="f6386550-3981-45d4-a87d-007527c9fd59"/>
    <d v="2021-11-26T00:00:00"/>
    <s v="GOAL"/>
    <s v="Goal enquêteur 1"/>
    <s v="Ouest"/>
    <s v="Port-au-Prince"/>
    <s v="Port-au-Prince"/>
    <s v="1ere Section Turgeau"/>
    <s v="3e Section Martissant"/>
    <s v="Centre-ville de Port-au-Prince / Salomon"/>
    <s v=""/>
    <s v="Marché Salomon"/>
    <s v="Marché Salomon"/>
    <s v="Marché Salomon"/>
    <x v="1"/>
    <s v="Enquête auprès d'un client (pour l'eau de boisson et la situation sécuritaire)"/>
    <s v="Femme"/>
    <s v=""/>
    <s v=""/>
    <s v=""/>
    <s v=""/>
    <s v=""/>
    <s v=""/>
    <s v=""/>
    <s v=""/>
    <s v=""/>
    <s v=""/>
    <s v=""/>
    <s v=""/>
    <s v=""/>
    <s v=""/>
    <s v=""/>
    <n v="4"/>
    <s v=""/>
    <s v=""/>
    <s v=""/>
    <s v=""/>
    <s v=""/>
    <s v=""/>
    <s v=""/>
    <s v=""/>
    <s v=""/>
    <s v=""/>
    <s v=""/>
    <s v=""/>
    <s v=""/>
    <s v=""/>
  </r>
  <r>
    <s v="0397a4e1-5e13-4d08-bed9-7f316955a6f6"/>
    <d v="2021-11-26T00:00:00"/>
    <s v="GOAL"/>
    <s v="Goal enquêteur 1"/>
    <s v="Ouest"/>
    <s v="Port-au-Prince"/>
    <s v="Port-au-Prince"/>
    <s v="1ere Section Turgeau"/>
    <s v="3e Section Martissant"/>
    <s v="Centre-ville de Port-au-Prince / Salomon"/>
    <s v=""/>
    <s v="Marché Salomon"/>
    <s v="Marché Salomon"/>
    <s v="Marché Salomon"/>
    <x v="1"/>
    <s v="Enquête auprès d'un client (pour l'eau de boisson et la situation sécuritaire)"/>
    <s v="Homme"/>
    <s v=""/>
    <s v=""/>
    <s v=""/>
    <s v=""/>
    <s v=""/>
    <s v=""/>
    <s v=""/>
    <s v=""/>
    <s v=""/>
    <s v=""/>
    <s v=""/>
    <s v=""/>
    <s v=""/>
    <s v=""/>
    <s v=""/>
    <n v="10"/>
    <s v=""/>
    <s v=""/>
    <s v=""/>
    <s v=""/>
    <s v=""/>
    <s v=""/>
    <s v=""/>
    <s v=""/>
    <s v=""/>
    <s v=""/>
    <s v=""/>
    <s v=""/>
    <s v=""/>
    <s v=""/>
  </r>
  <r>
    <s v="3eb363c5-b305-4b44-95c5-f7961de2a3fb"/>
    <d v="2021-11-26T00:00:00"/>
    <s v="GOAL"/>
    <s v="Goal enquêteur 1"/>
    <s v="Ouest"/>
    <s v="Port-au-Prince"/>
    <s v="Port-au-Prince"/>
    <s v="1ere Section Turgeau"/>
    <s v="3e Section Martissant"/>
    <s v="Centre-ville de Port-au-Prince / Salomon"/>
    <s v=""/>
    <s v="Marché Salomon"/>
    <s v="Marché Salomon"/>
    <s v="Marché Salomon"/>
    <x v="1"/>
    <s v="Enquête auprès d'un client (pour l'eau de boisson et la situation sécuritaire)"/>
    <s v="Homme"/>
    <s v=""/>
    <s v=""/>
    <s v=""/>
    <s v=""/>
    <s v=""/>
    <s v=""/>
    <s v=""/>
    <s v=""/>
    <s v=""/>
    <s v=""/>
    <s v=""/>
    <s v=""/>
    <s v=""/>
    <s v=""/>
    <s v=""/>
    <n v="5"/>
    <s v=""/>
    <s v=""/>
    <s v=""/>
    <s v=""/>
    <s v=""/>
    <s v=""/>
    <s v=""/>
    <s v=""/>
    <s v=""/>
    <s v=""/>
    <s v=""/>
    <s v=""/>
    <s v=""/>
    <s v=""/>
  </r>
  <r>
    <s v="c2794768-3205-4bfe-87dd-5ee59b9c05f1"/>
    <d v="2021-11-26T00:00:00"/>
    <s v="GOAL"/>
    <s v="Goal enquêteur 1"/>
    <s v="Ouest"/>
    <s v="Port-au-Prince"/>
    <s v="Port-au-Prince"/>
    <s v="1ere Section Turgeau"/>
    <s v="3e Section Martissant"/>
    <s v="Centre-ville de Port-au-Prince / Salomon"/>
    <s v=""/>
    <s v="Marché Salomon"/>
    <s v="Marché Salomon"/>
    <s v="Marché Salomon"/>
    <x v="1"/>
    <s v="Enquête auprès d'un client (pour l'eau de boisson et la situation sécuritaire)"/>
    <s v="Homme"/>
    <s v=""/>
    <s v=""/>
    <s v=""/>
    <s v=""/>
    <s v=""/>
    <s v=""/>
    <s v=""/>
    <s v=""/>
    <s v=""/>
    <s v=""/>
    <s v=""/>
    <s v=""/>
    <s v=""/>
    <s v=""/>
    <s v=""/>
    <n v="5"/>
    <s v=""/>
    <s v=""/>
    <s v=""/>
    <s v=""/>
    <s v=""/>
    <s v=""/>
    <s v=""/>
    <s v=""/>
    <s v=""/>
    <s v=""/>
    <s v=""/>
    <s v=""/>
    <s v=""/>
    <s v=""/>
  </r>
  <r>
    <s v="81f3f1ac-4f5a-40e9-8748-e4a3a6738657"/>
    <d v="2021-11-26T00:00:00"/>
    <s v="GOAL"/>
    <s v="Goal enquêteur 1"/>
    <s v="Ouest"/>
    <s v="Port-au-Prince"/>
    <s v="Port-au-Prince"/>
    <s v="1ere Section Turgeau"/>
    <s v="3e Section Martissant"/>
    <s v="Centre-ville de Port-au-Prince / Salomon"/>
    <s v=""/>
    <s v="Marché Salomon"/>
    <s v="Marché Salomon"/>
    <s v="Marché Salomon"/>
    <x v="1"/>
    <s v="Enquête auprès d'un marchand"/>
    <s v="Femme"/>
    <s v="Détaillant mobile"/>
    <s v=""/>
    <s v=""/>
    <s v=""/>
    <s v=""/>
    <s v=""/>
    <s v=""/>
    <s v=""/>
    <s v=""/>
    <s v=""/>
    <s v=""/>
    <s v=""/>
    <s v=""/>
    <s v=""/>
    <s v=""/>
    <s v=""/>
    <s v=""/>
    <n v="350"/>
    <s v=""/>
    <s v="En espèces (Gourde)"/>
    <n v="1"/>
    <n v="0"/>
    <n v="0"/>
    <n v="0"/>
    <n v="0"/>
    <n v="0"/>
    <n v="0"/>
    <n v="0"/>
    <n v="0"/>
    <n v="0"/>
  </r>
  <r>
    <s v="ff253ef5-dcbc-4cff-a8ed-9abbf64a34e9"/>
    <d v="2021-12-02T00:00:00"/>
    <s v="WFP"/>
    <s v="nord_JFP02"/>
    <s v="Nord"/>
    <s v="Limonade"/>
    <s v="Limonade"/>
    <s v="1re Section Basse Plaine"/>
    <s v="1re Section Basse Plaine"/>
    <s v="Limonade"/>
    <s v=""/>
    <s v="Marché principal de Limonade"/>
    <s v="Marché principal de Limonade"/>
    <s v="Marché principal de Limonade"/>
    <x v="1"/>
    <s v="Enquête auprès d'un client (pour l'eau de boisson et la situation sécuritaire)"/>
    <s v="Homme"/>
    <s v=""/>
    <s v=""/>
    <s v=""/>
    <s v=""/>
    <s v=""/>
    <s v=""/>
    <s v=""/>
    <s v=""/>
    <s v=""/>
    <s v=""/>
    <s v=""/>
    <s v=""/>
    <s v=""/>
    <s v=""/>
    <s v=""/>
    <n v="10"/>
    <s v=""/>
    <s v=""/>
    <s v=""/>
    <s v=""/>
    <s v=""/>
    <s v=""/>
    <s v=""/>
    <s v=""/>
    <s v=""/>
    <s v=""/>
    <s v=""/>
    <s v=""/>
    <s v=""/>
    <s v=""/>
  </r>
  <r>
    <s v="cb7fa5bf-6233-479f-a493-279446266947"/>
    <d v="2021-12-02T00:00:00"/>
    <s v="WFP"/>
    <s v="nord_JFP02"/>
    <s v="Nord"/>
    <s v="Limonade"/>
    <s v="Limonade"/>
    <s v="1re Section Basse Plaine"/>
    <s v="1re Section Basse Plaine"/>
    <s v="Limonade"/>
    <s v=""/>
    <s v="Marché principal de Limonade"/>
    <s v="Marché principal de Limonade"/>
    <s v="Marché principal de Limonade"/>
    <x v="1"/>
    <s v="Enquête auprès d'un client (pour l'eau de boisson et la situation sécuritaire)"/>
    <s v="Femme"/>
    <s v=""/>
    <s v=""/>
    <s v=""/>
    <s v=""/>
    <s v=""/>
    <s v=""/>
    <s v=""/>
    <s v=""/>
    <s v=""/>
    <s v=""/>
    <s v=""/>
    <s v=""/>
    <s v=""/>
    <s v=""/>
    <s v=""/>
    <n v="10"/>
    <s v=""/>
    <s v=""/>
    <s v=""/>
    <s v=""/>
    <s v=""/>
    <s v=""/>
    <s v=""/>
    <s v=""/>
    <s v=""/>
    <s v=""/>
    <s v=""/>
    <s v=""/>
    <s v=""/>
    <s v=""/>
  </r>
  <r>
    <s v="0f89ced7-b006-4044-ab52-c6d78d9178f4"/>
    <d v="2021-12-02T00:00:00"/>
    <s v="WFP"/>
    <s v="nord_JFP02"/>
    <s v="Nord"/>
    <s v="Limonade"/>
    <s v="Limonade"/>
    <s v="1re Section Basse Plaine"/>
    <s v="1re Section Basse Plaine"/>
    <s v="Limonade"/>
    <s v=""/>
    <s v="Marché principal de Limonade"/>
    <s v="Marché principal de Limonade"/>
    <s v="Marché principal de Limonade"/>
    <x v="1"/>
    <s v="Enquête auprès d'un client (pour l'eau de boisson et la situation sécuritaire)"/>
    <s v="Femme"/>
    <s v=""/>
    <s v=""/>
    <s v=""/>
    <s v=""/>
    <s v=""/>
    <s v=""/>
    <s v=""/>
    <s v=""/>
    <s v=""/>
    <s v=""/>
    <s v=""/>
    <s v=""/>
    <s v=""/>
    <s v=""/>
    <s v=""/>
    <n v="10"/>
    <s v=""/>
    <s v=""/>
    <s v=""/>
    <s v=""/>
    <s v=""/>
    <s v=""/>
    <s v=""/>
    <s v=""/>
    <s v=""/>
    <s v=""/>
    <s v=""/>
    <s v=""/>
    <s v=""/>
    <s v=""/>
  </r>
  <r>
    <s v="ac8f31a4-5612-456c-83fa-99fef34c0828"/>
    <d v="2021-12-02T00:00:00"/>
    <s v="WFP"/>
    <s v="nord_JFP02"/>
    <s v="Nord"/>
    <s v="Limonade"/>
    <s v="Limonade"/>
    <s v="1re Section Basse Plaine"/>
    <s v="1re Section Basse Plaine"/>
    <s v="Limonade"/>
    <s v=""/>
    <s v="Marché principal de Limonade"/>
    <s v="Marché principal de Limonade"/>
    <s v="Marché principal de Limonade"/>
    <x v="1"/>
    <s v="Enquête auprès d'un client (pour l'eau de boisson et la situation sécuritaire)"/>
    <s v="Femme"/>
    <s v=""/>
    <s v=""/>
    <s v=""/>
    <s v=""/>
    <s v=""/>
    <s v=""/>
    <s v=""/>
    <s v=""/>
    <s v=""/>
    <s v=""/>
    <s v=""/>
    <s v=""/>
    <s v=""/>
    <s v=""/>
    <s v=""/>
    <n v="10"/>
    <s v=""/>
    <s v=""/>
    <s v=""/>
    <s v=""/>
    <s v=""/>
    <s v=""/>
    <s v=""/>
    <s v=""/>
    <s v=""/>
    <s v=""/>
    <s v=""/>
    <s v=""/>
    <s v=""/>
    <s v=""/>
  </r>
  <r>
    <s v="29f57d6c-1a64-4807-9f43-978214c77c19"/>
    <d v="2021-12-02T00:00:00"/>
    <s v="WFP"/>
    <s v="nord_JFP02"/>
    <s v="Nord"/>
    <s v="Limonade"/>
    <s v="Limonade"/>
    <s v="1re Section Basse Plaine"/>
    <s v="1re Section Basse Plaine"/>
    <s v="Limonade"/>
    <s v=""/>
    <s v="Marché principal de Limonade"/>
    <s v="Marché principal de Limonade"/>
    <s v="Marché principal de Limonade"/>
    <x v="1"/>
    <s v="Enquête auprès d'un client (pour l'eau de boisson et la situation sécuritaire)"/>
    <s v="Femme"/>
    <s v=""/>
    <s v=""/>
    <s v=""/>
    <s v=""/>
    <s v=""/>
    <s v=""/>
    <s v=""/>
    <s v=""/>
    <s v=""/>
    <s v=""/>
    <s v=""/>
    <s v=""/>
    <s v=""/>
    <s v=""/>
    <s v=""/>
    <n v="12"/>
    <s v=""/>
    <s v=""/>
    <s v=""/>
    <s v=""/>
    <s v=""/>
    <s v=""/>
    <s v=""/>
    <s v=""/>
    <s v=""/>
    <s v=""/>
    <s v=""/>
    <s v=""/>
    <s v=""/>
    <s v=""/>
  </r>
</pivotCacheRecords>
</file>

<file path=xl/pivotCache/pivotCacheRecords50.xml><?xml version="1.0" encoding="utf-8"?>
<pivotCacheRecords xmlns="http://schemas.openxmlformats.org/spreadsheetml/2006/main" xmlns:r="http://schemas.openxmlformats.org/officeDocument/2006/relationships" count="107">
  <r>
    <x v="0"/>
    <s v="Non"/>
    <s v=""/>
    <s v=""/>
    <s v=""/>
    <s v=""/>
    <s v=""/>
    <s v=""/>
    <s v=""/>
    <s v=""/>
    <s v="Augmentation des prix"/>
    <n v="0"/>
    <n v="0"/>
    <n v="1"/>
    <n v="0"/>
    <n v="0"/>
    <n v="0"/>
    <n v="0"/>
    <n v="0"/>
    <s v=""/>
  </r>
  <r>
    <x v="0"/>
    <s v="Non"/>
    <s v=""/>
    <s v=""/>
    <s v=""/>
    <s v=""/>
    <s v=""/>
    <s v=""/>
    <s v=""/>
    <s v=""/>
    <s v="Augmentation des prix Diminution du nombre de clients"/>
    <n v="0"/>
    <n v="1"/>
    <n v="1"/>
    <n v="0"/>
    <n v="0"/>
    <n v="0"/>
    <n v="0"/>
    <n v="0"/>
    <s v=""/>
  </r>
  <r>
    <x v="1"/>
    <s v="Non"/>
    <s v=""/>
    <s v=""/>
    <s v=""/>
    <s v=""/>
    <s v=""/>
    <s v=""/>
    <s v=""/>
    <s v=""/>
    <s v="Risques de vols ou pillages"/>
    <n v="1"/>
    <n v="0"/>
    <n v="0"/>
    <n v="0"/>
    <n v="0"/>
    <n v="0"/>
    <n v="0"/>
    <n v="0"/>
    <s v=""/>
  </r>
  <r>
    <x v="1"/>
    <s v="Non"/>
    <s v=""/>
    <s v=""/>
    <s v=""/>
    <s v=""/>
    <s v=""/>
    <s v=""/>
    <s v=""/>
    <s v=""/>
    <s v="Risques de vols ou pillages"/>
    <n v="1"/>
    <n v="0"/>
    <n v="0"/>
    <n v="0"/>
    <n v="0"/>
    <n v="0"/>
    <n v="0"/>
    <n v="0"/>
    <s v=""/>
  </r>
  <r>
    <x v="1"/>
    <s v=""/>
    <s v=""/>
    <s v=""/>
    <s v=""/>
    <s v=""/>
    <s v=""/>
    <s v=""/>
    <s v=""/>
    <s v=""/>
    <s v=""/>
    <s v=""/>
    <s v=""/>
    <s v=""/>
    <s v=""/>
    <s v=""/>
    <s v=""/>
    <s v=""/>
    <s v=""/>
    <s v=""/>
  </r>
  <r>
    <x v="1"/>
    <s v=""/>
    <s v=""/>
    <s v=""/>
    <s v=""/>
    <s v=""/>
    <s v=""/>
    <s v=""/>
    <s v=""/>
    <s v=""/>
    <s v=""/>
    <s v=""/>
    <s v=""/>
    <s v=""/>
    <s v=""/>
    <s v=""/>
    <s v=""/>
    <s v=""/>
    <s v=""/>
    <s v=""/>
  </r>
  <r>
    <x v="1"/>
    <s v=""/>
    <s v=""/>
    <s v=""/>
    <s v=""/>
    <s v=""/>
    <s v=""/>
    <s v=""/>
    <s v=""/>
    <s v=""/>
    <s v=""/>
    <s v=""/>
    <s v=""/>
    <s v=""/>
    <s v=""/>
    <s v=""/>
    <s v=""/>
    <s v=""/>
    <s v=""/>
    <s v=""/>
  </r>
  <r>
    <x v="1"/>
    <s v="Oui"/>
    <s v="Vols ou pillages"/>
    <n v="1"/>
    <n v="0"/>
    <n v="0"/>
    <n v="0"/>
    <n v="0"/>
    <n v="0"/>
    <s v=""/>
    <s v="Risques de vols ou pillages"/>
    <n v="1"/>
    <n v="0"/>
    <n v="0"/>
    <n v="0"/>
    <n v="0"/>
    <n v="0"/>
    <n v="0"/>
    <n v="0"/>
    <s v=""/>
  </r>
  <r>
    <x v="1"/>
    <s v="Oui"/>
    <s v="Vols ou pillages"/>
    <n v="1"/>
    <n v="0"/>
    <n v="0"/>
    <n v="0"/>
    <n v="0"/>
    <n v="0"/>
    <s v=""/>
    <s v="Risques de vols ou pillages"/>
    <n v="1"/>
    <n v="0"/>
    <n v="0"/>
    <n v="0"/>
    <n v="0"/>
    <n v="0"/>
    <n v="0"/>
    <n v="0"/>
    <s v=""/>
  </r>
  <r>
    <x v="1"/>
    <s v=""/>
    <s v=""/>
    <s v=""/>
    <s v=""/>
    <s v=""/>
    <s v=""/>
    <s v=""/>
    <s v=""/>
    <s v=""/>
    <s v=""/>
    <s v=""/>
    <s v=""/>
    <s v=""/>
    <s v=""/>
    <s v=""/>
    <s v=""/>
    <s v=""/>
    <s v=""/>
    <s v=""/>
  </r>
  <r>
    <x v="1"/>
    <s v=""/>
    <s v=""/>
    <s v=""/>
    <s v=""/>
    <s v=""/>
    <s v=""/>
    <s v=""/>
    <s v=""/>
    <s v=""/>
    <s v=""/>
    <s v=""/>
    <s v=""/>
    <s v=""/>
    <s v=""/>
    <s v=""/>
    <s v=""/>
    <s v=""/>
    <s v=""/>
    <s v=""/>
  </r>
  <r>
    <x v="1"/>
    <s v=""/>
    <s v=""/>
    <s v=""/>
    <s v=""/>
    <s v=""/>
    <s v=""/>
    <s v=""/>
    <s v=""/>
    <s v=""/>
    <s v=""/>
    <s v=""/>
    <s v=""/>
    <s v=""/>
    <s v=""/>
    <s v=""/>
    <s v=""/>
    <s v=""/>
    <s v=""/>
    <s v=""/>
  </r>
  <r>
    <x v="1"/>
    <s v=""/>
    <s v=""/>
    <s v=""/>
    <s v=""/>
    <s v=""/>
    <s v=""/>
    <s v=""/>
    <s v=""/>
    <s v=""/>
    <s v=""/>
    <s v=""/>
    <s v=""/>
    <s v=""/>
    <s v=""/>
    <s v=""/>
    <s v=""/>
    <s v=""/>
    <s v=""/>
    <s v=""/>
  </r>
  <r>
    <x v="1"/>
    <s v=""/>
    <s v=""/>
    <s v=""/>
    <s v=""/>
    <s v=""/>
    <s v=""/>
    <s v=""/>
    <s v=""/>
    <s v=""/>
    <s v=""/>
    <s v=""/>
    <s v=""/>
    <s v=""/>
    <s v=""/>
    <s v=""/>
    <s v=""/>
    <s v=""/>
    <s v=""/>
    <s v=""/>
  </r>
  <r>
    <x v="1"/>
    <s v=""/>
    <s v=""/>
    <s v=""/>
    <s v=""/>
    <s v=""/>
    <s v=""/>
    <s v=""/>
    <s v=""/>
    <s v=""/>
    <s v=""/>
    <s v=""/>
    <s v=""/>
    <s v=""/>
    <s v=""/>
    <s v=""/>
    <s v=""/>
    <s v=""/>
    <s v=""/>
    <s v=""/>
  </r>
  <r>
    <x v="1"/>
    <s v=""/>
    <s v=""/>
    <s v=""/>
    <s v=""/>
    <s v=""/>
    <s v=""/>
    <s v=""/>
    <s v=""/>
    <s v=""/>
    <s v=""/>
    <s v=""/>
    <s v=""/>
    <s v=""/>
    <s v=""/>
    <s v=""/>
    <s v=""/>
    <s v=""/>
    <s v=""/>
    <s v=""/>
  </r>
  <r>
    <x v="1"/>
    <s v="Oui"/>
    <s v="Affrontements ou violences"/>
    <n v="0"/>
    <n v="1"/>
    <n v="0"/>
    <n v="0"/>
    <n v="0"/>
    <n v="0"/>
    <s v=""/>
    <s v="Risques de vols ou pillages"/>
    <n v="1"/>
    <n v="0"/>
    <n v="0"/>
    <n v="0"/>
    <n v="0"/>
    <n v="0"/>
    <n v="0"/>
    <n v="0"/>
    <s v=""/>
  </r>
  <r>
    <x v="1"/>
    <s v="Oui"/>
    <s v="Vols ou pillages Affrontements ou violences"/>
    <n v="1"/>
    <n v="1"/>
    <n v="0"/>
    <n v="0"/>
    <n v="0"/>
    <n v="0"/>
    <s v=""/>
    <s v="Risques de vols ou pillages"/>
    <n v="1"/>
    <n v="0"/>
    <n v="0"/>
    <n v="0"/>
    <n v="0"/>
    <n v="0"/>
    <n v="0"/>
    <n v="0"/>
    <s v=""/>
  </r>
  <r>
    <x v="1"/>
    <s v="Oui"/>
    <s v="Affrontements ou violences"/>
    <n v="0"/>
    <n v="1"/>
    <n v="0"/>
    <n v="0"/>
    <n v="0"/>
    <n v="0"/>
    <s v=""/>
    <s v="Risques de vols ou pillages"/>
    <n v="1"/>
    <n v="0"/>
    <n v="0"/>
    <n v="0"/>
    <n v="0"/>
    <n v="0"/>
    <n v="0"/>
    <n v="0"/>
    <s v=""/>
  </r>
  <r>
    <x v="1"/>
    <s v="Oui"/>
    <s v="Affrontements ou violences"/>
    <n v="0"/>
    <n v="1"/>
    <n v="0"/>
    <n v="0"/>
    <n v="0"/>
    <n v="0"/>
    <s v=""/>
    <s v="Risques de vols ou pillages"/>
    <n v="1"/>
    <n v="0"/>
    <n v="0"/>
    <n v="0"/>
    <n v="0"/>
    <n v="0"/>
    <n v="0"/>
    <n v="0"/>
    <s v=""/>
  </r>
  <r>
    <x v="1"/>
    <s v="Oui"/>
    <s v="Affrontements ou violences"/>
    <n v="0"/>
    <n v="1"/>
    <n v="0"/>
    <n v="0"/>
    <n v="0"/>
    <n v="0"/>
    <s v=""/>
    <s v="Risques de vols ou pillages"/>
    <n v="1"/>
    <n v="0"/>
    <n v="0"/>
    <n v="0"/>
    <n v="0"/>
    <n v="0"/>
    <n v="0"/>
    <n v="0"/>
    <s v=""/>
  </r>
  <r>
    <x v="1"/>
    <s v="Oui"/>
    <s v="Vols ou pillages"/>
    <n v="1"/>
    <n v="0"/>
    <n v="0"/>
    <n v="0"/>
    <n v="0"/>
    <n v="0"/>
    <s v=""/>
    <s v="Risques de vols ou pillages"/>
    <n v="1"/>
    <n v="0"/>
    <n v="0"/>
    <n v="0"/>
    <n v="0"/>
    <n v="0"/>
    <n v="0"/>
    <n v="0"/>
    <s v=""/>
  </r>
  <r>
    <x v="1"/>
    <s v="Oui"/>
    <s v="Affrontements ou violences"/>
    <n v="0"/>
    <n v="1"/>
    <n v="0"/>
    <n v="0"/>
    <n v="0"/>
    <n v="0"/>
    <s v=""/>
    <s v="Risques de vols ou pillages"/>
    <n v="1"/>
    <n v="0"/>
    <n v="0"/>
    <n v="0"/>
    <n v="0"/>
    <n v="0"/>
    <n v="0"/>
    <n v="0"/>
    <s v=""/>
  </r>
  <r>
    <x v="2"/>
    <s v="Oui"/>
    <s v="Manifestations"/>
    <n v="0"/>
    <n v="0"/>
    <n v="1"/>
    <n v="0"/>
    <n v="0"/>
    <n v="0"/>
    <s v=""/>
    <s v="Augmentation des prix"/>
    <n v="0"/>
    <n v="0"/>
    <n v="1"/>
    <n v="0"/>
    <n v="0"/>
    <n v="0"/>
    <n v="0"/>
    <n v="0"/>
    <s v=""/>
  </r>
  <r>
    <x v="2"/>
    <s v="Oui"/>
    <s v="Manifestations"/>
    <n v="0"/>
    <n v="0"/>
    <n v="1"/>
    <n v="0"/>
    <n v="0"/>
    <n v="0"/>
    <s v=""/>
    <s v="Augmentation des prix"/>
    <n v="0"/>
    <n v="0"/>
    <n v="1"/>
    <n v="0"/>
    <n v="0"/>
    <n v="0"/>
    <n v="0"/>
    <n v="0"/>
    <s v=""/>
  </r>
  <r>
    <x v="2"/>
    <s v="Oui"/>
    <s v="Vols ou pillages Manifestations"/>
    <n v="1"/>
    <n v="0"/>
    <n v="1"/>
    <n v="0"/>
    <n v="0"/>
    <n v="0"/>
    <s v=""/>
    <s v="Augmentation des prix Difficultés pour se réapprovisionner en marchandises"/>
    <n v="0"/>
    <n v="0"/>
    <n v="1"/>
    <n v="1"/>
    <n v="0"/>
    <n v="0"/>
    <n v="0"/>
    <n v="0"/>
    <s v=""/>
  </r>
  <r>
    <x v="2"/>
    <s v="Oui"/>
    <s v="Manifestations"/>
    <n v="0"/>
    <n v="0"/>
    <n v="1"/>
    <n v="0"/>
    <n v="0"/>
    <n v="0"/>
    <s v=""/>
    <s v="Augmentation des prix"/>
    <n v="0"/>
    <n v="0"/>
    <n v="1"/>
    <n v="0"/>
    <n v="0"/>
    <n v="0"/>
    <n v="0"/>
    <n v="0"/>
    <s v=""/>
  </r>
  <r>
    <x v="2"/>
    <s v="Oui"/>
    <s v="Manifestations Vols ou pillages"/>
    <n v="1"/>
    <n v="0"/>
    <n v="1"/>
    <n v="0"/>
    <n v="0"/>
    <n v="0"/>
    <s v=""/>
    <s v="Augmentation des prix"/>
    <n v="0"/>
    <n v="0"/>
    <n v="1"/>
    <n v="0"/>
    <n v="0"/>
    <n v="0"/>
    <n v="0"/>
    <n v="0"/>
    <s v=""/>
  </r>
  <r>
    <x v="2"/>
    <s v="Oui"/>
    <s v="Manifestations Vols ou pillages"/>
    <n v="1"/>
    <n v="0"/>
    <n v="1"/>
    <n v="0"/>
    <n v="0"/>
    <n v="0"/>
    <s v=""/>
    <s v="Augmentation des prix"/>
    <n v="0"/>
    <n v="0"/>
    <n v="1"/>
    <n v="0"/>
    <n v="0"/>
    <n v="0"/>
    <n v="0"/>
    <n v="0"/>
    <s v=""/>
  </r>
  <r>
    <x v="2"/>
    <s v="Oui"/>
    <s v="Vols ou pillages Manifestations Fermeture / Hibernation pour cause de troubles politiques"/>
    <n v="1"/>
    <n v="0"/>
    <n v="1"/>
    <n v="1"/>
    <n v="0"/>
    <n v="0"/>
    <s v=""/>
    <s v="Augmentation des prix"/>
    <n v="0"/>
    <n v="0"/>
    <n v="1"/>
    <n v="0"/>
    <n v="0"/>
    <n v="0"/>
    <n v="0"/>
    <n v="0"/>
    <s v=""/>
  </r>
  <r>
    <x v="2"/>
    <s v="Oui"/>
    <s v="Manifestations"/>
    <n v="0"/>
    <n v="0"/>
    <n v="1"/>
    <n v="0"/>
    <n v="0"/>
    <n v="0"/>
    <s v=""/>
    <s v="Augmentation des prix Difficultés pour se réapprovisionner en marchandises"/>
    <n v="0"/>
    <n v="0"/>
    <n v="1"/>
    <n v="1"/>
    <n v="0"/>
    <n v="0"/>
    <n v="0"/>
    <n v="0"/>
    <s v=""/>
  </r>
  <r>
    <x v="2"/>
    <s v="Non"/>
    <s v=""/>
    <s v=""/>
    <s v=""/>
    <s v=""/>
    <s v=""/>
    <s v=""/>
    <s v=""/>
    <s v=""/>
    <s v="Aucune préoccupation particulière"/>
    <n v="0"/>
    <n v="0"/>
    <n v="0"/>
    <n v="0"/>
    <n v="0"/>
    <n v="1"/>
    <n v="0"/>
    <n v="0"/>
    <s v=""/>
  </r>
  <r>
    <x v="2"/>
    <s v="Oui"/>
    <s v="Manifestations"/>
    <n v="0"/>
    <n v="0"/>
    <n v="1"/>
    <n v="0"/>
    <n v="0"/>
    <n v="0"/>
    <s v=""/>
    <s v="Augmentation des prix"/>
    <n v="0"/>
    <n v="0"/>
    <n v="1"/>
    <n v="0"/>
    <n v="0"/>
    <n v="0"/>
    <n v="0"/>
    <n v="0"/>
    <s v=""/>
  </r>
  <r>
    <x v="2"/>
    <s v=""/>
    <s v=""/>
    <s v=""/>
    <s v=""/>
    <s v=""/>
    <s v=""/>
    <s v=""/>
    <s v=""/>
    <s v=""/>
    <s v=""/>
    <s v=""/>
    <s v=""/>
    <s v=""/>
    <s v=""/>
    <s v=""/>
    <s v=""/>
    <s v=""/>
    <s v=""/>
    <s v=""/>
  </r>
  <r>
    <x v="2"/>
    <s v=""/>
    <s v=""/>
    <s v=""/>
    <s v=""/>
    <s v=""/>
    <s v=""/>
    <s v=""/>
    <s v=""/>
    <s v=""/>
    <s v=""/>
    <s v=""/>
    <s v=""/>
    <s v=""/>
    <s v=""/>
    <s v=""/>
    <s v=""/>
    <s v=""/>
    <s v=""/>
    <s v=""/>
  </r>
  <r>
    <x v="2"/>
    <s v=""/>
    <s v=""/>
    <s v=""/>
    <s v=""/>
    <s v=""/>
    <s v=""/>
    <s v=""/>
    <s v=""/>
    <s v=""/>
    <s v=""/>
    <s v=""/>
    <s v=""/>
    <s v=""/>
    <s v=""/>
    <s v=""/>
    <s v=""/>
    <s v=""/>
    <s v=""/>
    <s v=""/>
  </r>
  <r>
    <x v="2"/>
    <s v="Oui"/>
    <s v="Manifestations"/>
    <n v="0"/>
    <n v="0"/>
    <n v="1"/>
    <n v="0"/>
    <n v="0"/>
    <n v="0"/>
    <s v=""/>
    <s v="Risques de vols ou pillages"/>
    <n v="1"/>
    <n v="0"/>
    <n v="0"/>
    <n v="0"/>
    <n v="0"/>
    <n v="0"/>
    <n v="0"/>
    <n v="0"/>
    <s v=""/>
  </r>
  <r>
    <x v="2"/>
    <s v="Non"/>
    <s v=""/>
    <s v=""/>
    <s v=""/>
    <s v=""/>
    <s v=""/>
    <s v=""/>
    <s v=""/>
    <s v=""/>
    <s v="Diminution du nombre de clients"/>
    <n v="0"/>
    <n v="1"/>
    <n v="0"/>
    <n v="0"/>
    <n v="0"/>
    <n v="0"/>
    <n v="0"/>
    <n v="0"/>
    <s v=""/>
  </r>
  <r>
    <x v="2"/>
    <s v="Non"/>
    <s v=""/>
    <s v=""/>
    <s v=""/>
    <s v=""/>
    <s v=""/>
    <s v=""/>
    <s v=""/>
    <s v=""/>
    <s v="Augmentation des prix Diminution du nombre de clients"/>
    <n v="0"/>
    <n v="1"/>
    <n v="1"/>
    <n v="0"/>
    <n v="0"/>
    <n v="0"/>
    <n v="0"/>
    <n v="0"/>
    <s v=""/>
  </r>
  <r>
    <x v="2"/>
    <s v="Je ne sais pas, je ne souhaite pas répondre"/>
    <s v=""/>
    <s v=""/>
    <s v=""/>
    <s v=""/>
    <s v=""/>
    <s v=""/>
    <s v=""/>
    <s v=""/>
    <s v="Difficultés pour se réapprovisionner en marchandises"/>
    <n v="0"/>
    <n v="0"/>
    <n v="0"/>
    <n v="1"/>
    <n v="0"/>
    <n v="0"/>
    <n v="0"/>
    <n v="0"/>
    <s v=""/>
  </r>
  <r>
    <x v="2"/>
    <s v="Oui"/>
    <s v="Affrontements ou violences"/>
    <n v="0"/>
    <n v="1"/>
    <n v="0"/>
    <n v="0"/>
    <n v="0"/>
    <n v="0"/>
    <s v=""/>
    <s v="Augmentation des prix Difficultés pour se réapprovisionner en marchandises"/>
    <n v="0"/>
    <n v="0"/>
    <n v="1"/>
    <n v="1"/>
    <n v="0"/>
    <n v="0"/>
    <n v="0"/>
    <n v="0"/>
    <s v=""/>
  </r>
  <r>
    <x v="2"/>
    <s v="Oui"/>
    <s v="Autre"/>
    <n v="0"/>
    <n v="0"/>
    <n v="0"/>
    <n v="0"/>
    <n v="0"/>
    <n v="1"/>
    <s v="Yo te mete dife nan yon pati nan mache a. Anpil pwodwi te brile nan dife sa a."/>
    <s v="Diminution du nombre de clients Augmentation des prix Difficultés pour se réapprovisionner en marchandises"/>
    <n v="0"/>
    <n v="1"/>
    <n v="1"/>
    <n v="1"/>
    <n v="0"/>
    <n v="0"/>
    <n v="0"/>
    <n v="0"/>
    <s v=""/>
  </r>
  <r>
    <x v="2"/>
    <s v=""/>
    <s v=""/>
    <s v=""/>
    <s v=""/>
    <s v=""/>
    <s v=""/>
    <s v=""/>
    <s v=""/>
    <s v=""/>
    <s v=""/>
    <s v=""/>
    <s v=""/>
    <s v=""/>
    <s v=""/>
    <s v=""/>
    <s v=""/>
    <s v=""/>
    <s v=""/>
    <s v=""/>
  </r>
  <r>
    <x v="2"/>
    <s v=""/>
    <s v=""/>
    <s v=""/>
    <s v=""/>
    <s v=""/>
    <s v=""/>
    <s v=""/>
    <s v=""/>
    <s v=""/>
    <s v=""/>
    <s v=""/>
    <s v=""/>
    <s v=""/>
    <s v=""/>
    <s v=""/>
    <s v=""/>
    <s v=""/>
    <s v=""/>
    <s v=""/>
  </r>
  <r>
    <x v="2"/>
    <s v="Je ne sais pas, je ne souhaite pas répondre"/>
    <s v=""/>
    <s v=""/>
    <s v=""/>
    <s v=""/>
    <s v=""/>
    <s v=""/>
    <s v=""/>
    <s v=""/>
    <s v="Difficultés pour se réapprovisionner en marchandises"/>
    <n v="0"/>
    <n v="0"/>
    <n v="0"/>
    <n v="1"/>
    <n v="0"/>
    <n v="0"/>
    <n v="0"/>
    <n v="0"/>
    <s v=""/>
  </r>
  <r>
    <x v="2"/>
    <s v="Oui"/>
    <s v="Vols ou pillages Manifestations"/>
    <n v="1"/>
    <n v="0"/>
    <n v="1"/>
    <n v="0"/>
    <n v="0"/>
    <n v="0"/>
    <s v=""/>
    <s v="Difficultés pour se réapprovisionner en marchandises"/>
    <n v="0"/>
    <n v="0"/>
    <n v="0"/>
    <n v="1"/>
    <n v="0"/>
    <n v="0"/>
    <n v="0"/>
    <n v="0"/>
    <s v=""/>
  </r>
  <r>
    <x v="2"/>
    <s v="Non"/>
    <s v=""/>
    <s v=""/>
    <s v=""/>
    <s v=""/>
    <s v=""/>
    <s v=""/>
    <s v=""/>
    <s v=""/>
    <s v="Risques de vols ou pillages"/>
    <n v="1"/>
    <n v="0"/>
    <n v="0"/>
    <n v="0"/>
    <n v="0"/>
    <n v="0"/>
    <n v="0"/>
    <n v="0"/>
    <s v=""/>
  </r>
  <r>
    <x v="2"/>
    <s v="Oui"/>
    <s v="Autre"/>
    <n v="0"/>
    <n v="0"/>
    <n v="0"/>
    <n v="0"/>
    <n v="0"/>
    <n v="1"/>
    <s v="Te gen dife ki te brile kek pwodwi nan mache a"/>
    <s v="Diminution du nombre de clients Augmentation des prix"/>
    <n v="0"/>
    <n v="1"/>
    <n v="1"/>
    <n v="0"/>
    <n v="0"/>
    <n v="0"/>
    <n v="0"/>
    <n v="0"/>
    <s v=""/>
  </r>
  <r>
    <x v="2"/>
    <s v=""/>
    <s v=""/>
    <s v=""/>
    <s v=""/>
    <s v=""/>
    <s v=""/>
    <s v=""/>
    <s v=""/>
    <s v=""/>
    <s v=""/>
    <s v=""/>
    <s v=""/>
    <s v=""/>
    <s v=""/>
    <s v=""/>
    <s v=""/>
    <s v=""/>
    <s v=""/>
    <s v=""/>
  </r>
  <r>
    <x v="2"/>
    <s v=""/>
    <s v=""/>
    <s v=""/>
    <s v=""/>
    <s v=""/>
    <s v=""/>
    <s v=""/>
    <s v=""/>
    <s v=""/>
    <s v=""/>
    <s v=""/>
    <s v=""/>
    <s v=""/>
    <s v=""/>
    <s v=""/>
    <s v=""/>
    <s v=""/>
    <s v=""/>
    <s v=""/>
  </r>
  <r>
    <x v="2"/>
    <s v="Je ne sais pas, je ne souhaite pas répondre"/>
    <s v=""/>
    <s v=""/>
    <s v=""/>
    <s v=""/>
    <s v=""/>
    <s v=""/>
    <s v=""/>
    <s v=""/>
    <s v="Augmentation des prix"/>
    <n v="0"/>
    <n v="0"/>
    <n v="1"/>
    <n v="0"/>
    <n v="0"/>
    <n v="0"/>
    <n v="0"/>
    <n v="0"/>
    <s v=""/>
  </r>
  <r>
    <x v="2"/>
    <s v="Oui"/>
    <s v="Affrontements ou violences"/>
    <n v="0"/>
    <n v="1"/>
    <n v="0"/>
    <n v="0"/>
    <n v="0"/>
    <n v="0"/>
    <s v=""/>
    <s v="Difficultés pour se réapprovisionner en marchandises"/>
    <n v="0"/>
    <n v="0"/>
    <n v="0"/>
    <n v="1"/>
    <n v="0"/>
    <n v="0"/>
    <n v="0"/>
    <n v="0"/>
    <s v=""/>
  </r>
  <r>
    <x v="2"/>
    <s v="Non"/>
    <s v=""/>
    <s v=""/>
    <s v=""/>
    <s v=""/>
    <s v=""/>
    <s v=""/>
    <s v=""/>
    <s v=""/>
    <s v="Risques d'être exposé à la violence"/>
    <n v="0"/>
    <n v="0"/>
    <n v="0"/>
    <n v="0"/>
    <n v="1"/>
    <n v="0"/>
    <n v="0"/>
    <n v="0"/>
    <s v=""/>
  </r>
  <r>
    <x v="2"/>
    <s v="Non"/>
    <s v=""/>
    <s v=""/>
    <s v=""/>
    <s v=""/>
    <s v=""/>
    <s v=""/>
    <s v=""/>
    <s v=""/>
    <s v="Difficultés pour se réapprovisionner en marchandises Augmentation des prix"/>
    <n v="0"/>
    <n v="0"/>
    <n v="1"/>
    <n v="1"/>
    <n v="0"/>
    <n v="0"/>
    <n v="0"/>
    <n v="0"/>
    <s v=""/>
  </r>
  <r>
    <x v="2"/>
    <s v=""/>
    <s v=""/>
    <s v=""/>
    <s v=""/>
    <s v=""/>
    <s v=""/>
    <s v=""/>
    <s v=""/>
    <s v=""/>
    <s v=""/>
    <s v=""/>
    <s v=""/>
    <s v=""/>
    <s v=""/>
    <s v=""/>
    <s v=""/>
    <s v=""/>
    <s v=""/>
    <s v=""/>
  </r>
  <r>
    <x v="2"/>
    <s v="Non"/>
    <s v=""/>
    <s v=""/>
    <s v=""/>
    <s v=""/>
    <s v=""/>
    <s v=""/>
    <s v=""/>
    <s v=""/>
    <s v="Risques d'être exposé à la violence"/>
    <n v="0"/>
    <n v="0"/>
    <n v="0"/>
    <n v="0"/>
    <n v="1"/>
    <n v="0"/>
    <n v="0"/>
    <n v="0"/>
    <s v=""/>
  </r>
  <r>
    <x v="3"/>
    <s v="Non"/>
    <s v=""/>
    <s v=""/>
    <s v=""/>
    <s v=""/>
    <s v=""/>
    <s v=""/>
    <s v=""/>
    <s v=""/>
    <s v="Risques de vols ou pillages"/>
    <n v="1"/>
    <n v="0"/>
    <n v="0"/>
    <n v="0"/>
    <n v="0"/>
    <n v="0"/>
    <n v="0"/>
    <n v="0"/>
    <s v=""/>
  </r>
  <r>
    <x v="3"/>
    <s v="Oui"/>
    <s v="Vols ou pillages"/>
    <n v="1"/>
    <n v="0"/>
    <n v="0"/>
    <n v="0"/>
    <n v="0"/>
    <n v="0"/>
    <s v=""/>
    <s v="Aucune préoccupation particulière"/>
    <n v="0"/>
    <n v="0"/>
    <n v="0"/>
    <n v="0"/>
    <n v="0"/>
    <n v="1"/>
    <n v="0"/>
    <n v="0"/>
    <s v=""/>
  </r>
  <r>
    <x v="3"/>
    <s v="Non"/>
    <s v=""/>
    <s v=""/>
    <s v=""/>
    <s v=""/>
    <s v=""/>
    <s v=""/>
    <s v=""/>
    <s v=""/>
    <s v="Aucune préoccupation particulière"/>
    <n v="0"/>
    <n v="0"/>
    <n v="0"/>
    <n v="0"/>
    <n v="0"/>
    <n v="1"/>
    <n v="0"/>
    <n v="0"/>
    <s v=""/>
  </r>
  <r>
    <x v="3"/>
    <s v="Non"/>
    <s v=""/>
    <s v=""/>
    <s v=""/>
    <s v=""/>
    <s v=""/>
    <s v=""/>
    <s v=""/>
    <s v=""/>
    <s v="Risques de vols ou pillages Augmentation des prix"/>
    <n v="1"/>
    <n v="0"/>
    <n v="1"/>
    <n v="0"/>
    <n v="0"/>
    <n v="0"/>
    <n v="0"/>
    <n v="0"/>
    <s v=""/>
  </r>
  <r>
    <x v="3"/>
    <s v=""/>
    <s v=""/>
    <s v=""/>
    <s v=""/>
    <s v=""/>
    <s v=""/>
    <s v=""/>
    <s v=""/>
    <s v=""/>
    <s v=""/>
    <s v=""/>
    <s v=""/>
    <s v=""/>
    <s v=""/>
    <s v=""/>
    <s v=""/>
    <s v=""/>
    <s v=""/>
    <s v=""/>
  </r>
  <r>
    <x v="3"/>
    <s v=""/>
    <s v=""/>
    <s v=""/>
    <s v=""/>
    <s v=""/>
    <s v=""/>
    <s v=""/>
    <s v=""/>
    <s v=""/>
    <s v=""/>
    <s v=""/>
    <s v=""/>
    <s v=""/>
    <s v=""/>
    <s v=""/>
    <s v=""/>
    <s v=""/>
    <s v=""/>
    <s v=""/>
  </r>
  <r>
    <x v="3"/>
    <s v=""/>
    <s v=""/>
    <s v=""/>
    <s v=""/>
    <s v=""/>
    <s v=""/>
    <s v=""/>
    <s v=""/>
    <s v=""/>
    <s v=""/>
    <s v=""/>
    <s v=""/>
    <s v=""/>
    <s v=""/>
    <s v=""/>
    <s v=""/>
    <s v=""/>
    <s v=""/>
    <s v=""/>
  </r>
  <r>
    <x v="3"/>
    <s v="Non"/>
    <s v=""/>
    <s v=""/>
    <s v=""/>
    <s v=""/>
    <s v=""/>
    <s v=""/>
    <s v=""/>
    <s v=""/>
    <s v="Autre"/>
    <n v="0"/>
    <n v="0"/>
    <n v="0"/>
    <n v="0"/>
    <n v="0"/>
    <n v="0"/>
    <n v="1"/>
    <n v="0"/>
    <s v="Pè pou kout poud sorcellerie"/>
  </r>
  <r>
    <x v="3"/>
    <s v="Non"/>
    <s v=""/>
    <s v=""/>
    <s v=""/>
    <s v=""/>
    <s v=""/>
    <s v=""/>
    <s v=""/>
    <s v=""/>
    <s v="Aucune préoccupation particulière"/>
    <n v="0"/>
    <n v="0"/>
    <n v="0"/>
    <n v="0"/>
    <n v="0"/>
    <n v="1"/>
    <n v="0"/>
    <n v="0"/>
    <s v=""/>
  </r>
  <r>
    <x v="3"/>
    <s v="Non"/>
    <s v=""/>
    <s v=""/>
    <s v=""/>
    <s v=""/>
    <s v=""/>
    <s v=""/>
    <s v=""/>
    <s v=""/>
    <s v="Risques d'être exposé à la violence"/>
    <n v="0"/>
    <n v="0"/>
    <n v="0"/>
    <n v="0"/>
    <n v="1"/>
    <n v="0"/>
    <n v="0"/>
    <n v="0"/>
    <s v=""/>
  </r>
  <r>
    <x v="3"/>
    <s v="Je ne sais pas, je ne souhaite pas répondre"/>
    <s v=""/>
    <s v=""/>
    <s v=""/>
    <s v=""/>
    <s v=""/>
    <s v=""/>
    <s v=""/>
    <s v=""/>
    <s v="Aucune préoccupation particulière"/>
    <n v="0"/>
    <n v="0"/>
    <n v="0"/>
    <n v="0"/>
    <n v="0"/>
    <n v="1"/>
    <n v="0"/>
    <n v="0"/>
    <s v=""/>
  </r>
  <r>
    <x v="3"/>
    <s v=""/>
    <s v=""/>
    <s v=""/>
    <s v=""/>
    <s v=""/>
    <s v=""/>
    <s v=""/>
    <s v=""/>
    <s v=""/>
    <s v=""/>
    <s v=""/>
    <s v=""/>
    <s v=""/>
    <s v=""/>
    <s v=""/>
    <s v=""/>
    <s v=""/>
    <s v=""/>
    <s v=""/>
  </r>
  <r>
    <x v="3"/>
    <s v="Non"/>
    <s v=""/>
    <s v=""/>
    <s v=""/>
    <s v=""/>
    <s v=""/>
    <s v=""/>
    <s v=""/>
    <s v=""/>
    <s v="Aucune préoccupation particulière"/>
    <n v="0"/>
    <n v="0"/>
    <n v="0"/>
    <n v="0"/>
    <n v="0"/>
    <n v="1"/>
    <n v="0"/>
    <n v="0"/>
    <s v=""/>
  </r>
  <r>
    <x v="3"/>
    <s v="Non"/>
    <s v=""/>
    <s v=""/>
    <s v=""/>
    <s v=""/>
    <s v=""/>
    <s v=""/>
    <s v=""/>
    <s v=""/>
    <s v="Aucune préoccupation particulière"/>
    <n v="0"/>
    <n v="0"/>
    <n v="0"/>
    <n v="0"/>
    <n v="0"/>
    <n v="1"/>
    <n v="0"/>
    <n v="0"/>
    <s v=""/>
  </r>
  <r>
    <x v="3"/>
    <s v="Non"/>
    <s v=""/>
    <s v=""/>
    <s v=""/>
    <s v=""/>
    <s v=""/>
    <s v=""/>
    <s v=""/>
    <s v=""/>
    <s v="Aucune préoccupation particulière"/>
    <n v="0"/>
    <n v="0"/>
    <n v="0"/>
    <n v="0"/>
    <n v="0"/>
    <n v="1"/>
    <n v="0"/>
    <n v="0"/>
    <s v=""/>
  </r>
  <r>
    <x v="3"/>
    <s v="Non"/>
    <s v=""/>
    <s v=""/>
    <s v=""/>
    <s v=""/>
    <s v=""/>
    <s v=""/>
    <s v=""/>
    <s v=""/>
    <s v="Aucune préoccupation particulière"/>
    <n v="0"/>
    <n v="0"/>
    <n v="0"/>
    <n v="0"/>
    <n v="0"/>
    <n v="1"/>
    <n v="0"/>
    <n v="0"/>
    <s v=""/>
  </r>
  <r>
    <x v="4"/>
    <s v="Non"/>
    <s v=""/>
    <s v=""/>
    <s v=""/>
    <s v=""/>
    <s v=""/>
    <s v=""/>
    <s v=""/>
    <s v=""/>
    <s v="Diminution du nombre de clients Augmentation des prix Difficultés pour se réapprovisionner en marchandises"/>
    <n v="0"/>
    <n v="1"/>
    <n v="1"/>
    <n v="1"/>
    <n v="0"/>
    <n v="0"/>
    <n v="0"/>
    <n v="0"/>
    <s v=""/>
  </r>
  <r>
    <x v="4"/>
    <s v=""/>
    <s v=""/>
    <s v=""/>
    <s v=""/>
    <s v=""/>
    <s v=""/>
    <s v=""/>
    <s v=""/>
    <s v=""/>
    <s v=""/>
    <s v=""/>
    <s v=""/>
    <s v=""/>
    <s v=""/>
    <s v=""/>
    <s v=""/>
    <s v=""/>
    <s v=""/>
    <s v=""/>
  </r>
  <r>
    <x v="4"/>
    <s v="Non"/>
    <s v=""/>
    <s v=""/>
    <s v=""/>
    <s v=""/>
    <s v=""/>
    <s v=""/>
    <s v=""/>
    <s v=""/>
    <s v="Diminution du nombre de clients Augmentation des prix Autre"/>
    <n v="0"/>
    <n v="1"/>
    <n v="1"/>
    <n v="0"/>
    <n v="0"/>
    <n v="0"/>
    <n v="1"/>
    <n v="0"/>
    <s v="Crédits"/>
  </r>
  <r>
    <x v="4"/>
    <s v=""/>
    <s v=""/>
    <s v=""/>
    <s v=""/>
    <s v=""/>
    <s v=""/>
    <s v=""/>
    <s v=""/>
    <s v=""/>
    <s v=""/>
    <s v=""/>
    <s v=""/>
    <s v=""/>
    <s v=""/>
    <s v=""/>
    <s v=""/>
    <s v=""/>
    <s v=""/>
    <s v=""/>
  </r>
  <r>
    <x v="4"/>
    <s v=""/>
    <s v=""/>
    <s v=""/>
    <s v=""/>
    <s v=""/>
    <s v=""/>
    <s v=""/>
    <s v=""/>
    <s v=""/>
    <s v=""/>
    <s v=""/>
    <s v=""/>
    <s v=""/>
    <s v=""/>
    <s v=""/>
    <s v=""/>
    <s v=""/>
    <s v=""/>
    <s v=""/>
  </r>
  <r>
    <x v="4"/>
    <s v="Non"/>
    <s v=""/>
    <s v=""/>
    <s v=""/>
    <s v=""/>
    <s v=""/>
    <s v=""/>
    <s v=""/>
    <s v=""/>
    <s v="Augmentation des prix Difficultés pour se réapprovisionner en marchandises"/>
    <n v="0"/>
    <n v="0"/>
    <n v="1"/>
    <n v="1"/>
    <n v="0"/>
    <n v="0"/>
    <n v="0"/>
    <n v="0"/>
    <s v=""/>
  </r>
  <r>
    <x v="4"/>
    <s v="Non"/>
    <s v=""/>
    <s v=""/>
    <s v=""/>
    <s v=""/>
    <s v=""/>
    <s v=""/>
    <s v=""/>
    <s v=""/>
    <s v="Augmentation des prix Difficultés pour se réapprovisionner en marchandises Diminution du nombre de clients"/>
    <n v="0"/>
    <n v="1"/>
    <n v="1"/>
    <n v="1"/>
    <n v="0"/>
    <n v="0"/>
    <n v="0"/>
    <n v="0"/>
    <s v=""/>
  </r>
  <r>
    <x v="4"/>
    <s v="Non"/>
    <s v=""/>
    <s v=""/>
    <s v=""/>
    <s v=""/>
    <s v=""/>
    <s v=""/>
    <s v=""/>
    <s v=""/>
    <s v="Diminution du nombre de clients Augmentation des prix Difficultés pour se réapprovisionner en marchandises"/>
    <n v="0"/>
    <n v="1"/>
    <n v="1"/>
    <n v="1"/>
    <n v="0"/>
    <n v="0"/>
    <n v="0"/>
    <n v="0"/>
    <s v=""/>
  </r>
  <r>
    <x v="4"/>
    <s v="Non"/>
    <s v=""/>
    <s v=""/>
    <s v=""/>
    <s v=""/>
    <s v=""/>
    <s v=""/>
    <s v=""/>
    <s v=""/>
    <s v="Augmentation des prix"/>
    <n v="0"/>
    <n v="0"/>
    <n v="1"/>
    <n v="0"/>
    <n v="0"/>
    <n v="0"/>
    <n v="0"/>
    <n v="0"/>
    <s v=""/>
  </r>
  <r>
    <x v="4"/>
    <s v="Non"/>
    <s v=""/>
    <s v=""/>
    <s v=""/>
    <s v=""/>
    <s v=""/>
    <s v=""/>
    <s v=""/>
    <s v=""/>
    <s v="Difficultés pour se réapprovisionner en marchandises Augmentation des prix"/>
    <n v="0"/>
    <n v="0"/>
    <n v="1"/>
    <n v="1"/>
    <n v="0"/>
    <n v="0"/>
    <n v="0"/>
    <n v="0"/>
    <s v=""/>
  </r>
  <r>
    <x v="4"/>
    <s v="Non"/>
    <s v=""/>
    <s v=""/>
    <s v=""/>
    <s v=""/>
    <s v=""/>
    <s v=""/>
    <s v=""/>
    <s v=""/>
    <s v="Augmentation des prix"/>
    <n v="0"/>
    <n v="0"/>
    <n v="1"/>
    <n v="0"/>
    <n v="0"/>
    <n v="0"/>
    <n v="0"/>
    <n v="0"/>
    <s v=""/>
  </r>
  <r>
    <x v="4"/>
    <s v="Non"/>
    <s v=""/>
    <s v=""/>
    <s v=""/>
    <s v=""/>
    <s v=""/>
    <s v=""/>
    <s v=""/>
    <s v=""/>
    <s v="Augmentation des prix"/>
    <n v="0"/>
    <n v="0"/>
    <n v="1"/>
    <n v="0"/>
    <n v="0"/>
    <n v="0"/>
    <n v="0"/>
    <n v="0"/>
    <s v=""/>
  </r>
  <r>
    <x v="4"/>
    <s v="Non"/>
    <s v=""/>
    <s v=""/>
    <s v=""/>
    <s v=""/>
    <s v=""/>
    <s v=""/>
    <s v=""/>
    <s v=""/>
    <s v="Risques de vols ou pillages"/>
    <n v="1"/>
    <n v="0"/>
    <n v="0"/>
    <n v="0"/>
    <n v="0"/>
    <n v="0"/>
    <n v="0"/>
    <n v="0"/>
    <s v=""/>
  </r>
  <r>
    <x v="3"/>
    <s v="Non"/>
    <s v=""/>
    <s v=""/>
    <s v=""/>
    <s v=""/>
    <s v=""/>
    <s v=""/>
    <s v=""/>
    <s v=""/>
    <s v="Risques d'être exposé à la violence Risques de vols ou pillages"/>
    <n v="1"/>
    <n v="0"/>
    <n v="0"/>
    <n v="0"/>
    <n v="1"/>
    <n v="0"/>
    <n v="0"/>
    <n v="0"/>
    <s v=""/>
  </r>
  <r>
    <x v="3"/>
    <s v="Non"/>
    <s v=""/>
    <s v=""/>
    <s v=""/>
    <s v=""/>
    <s v=""/>
    <s v=""/>
    <s v=""/>
    <s v=""/>
    <s v="Augmentation des prix Diminution du nombre de clients"/>
    <n v="0"/>
    <n v="1"/>
    <n v="1"/>
    <n v="0"/>
    <n v="0"/>
    <n v="0"/>
    <n v="0"/>
    <n v="0"/>
    <s v=""/>
  </r>
  <r>
    <x v="3"/>
    <s v="Je ne sais pas, je ne souhaite pas répondre"/>
    <s v=""/>
    <s v=""/>
    <s v=""/>
    <s v=""/>
    <s v=""/>
    <s v=""/>
    <s v=""/>
    <s v=""/>
    <s v="Je ne sais pas, je ne souhaite pas répondre"/>
    <n v="0"/>
    <n v="0"/>
    <n v="0"/>
    <n v="0"/>
    <n v="0"/>
    <n v="0"/>
    <n v="0"/>
    <n v="1"/>
    <s v=""/>
  </r>
  <r>
    <x v="3"/>
    <s v="Je ne sais pas, je ne souhaite pas répondre"/>
    <s v=""/>
    <s v=""/>
    <s v=""/>
    <s v=""/>
    <s v=""/>
    <s v=""/>
    <s v=""/>
    <s v=""/>
    <s v="Je ne sais pas, je ne souhaite pas répondre"/>
    <n v="0"/>
    <n v="0"/>
    <n v="0"/>
    <n v="0"/>
    <n v="0"/>
    <n v="0"/>
    <n v="0"/>
    <n v="1"/>
    <s v=""/>
  </r>
  <r>
    <x v="3"/>
    <s v="Non"/>
    <s v=""/>
    <s v=""/>
    <s v=""/>
    <s v=""/>
    <s v=""/>
    <s v=""/>
    <s v=""/>
    <s v=""/>
    <s v="Augmentation des prix"/>
    <n v="0"/>
    <n v="0"/>
    <n v="1"/>
    <n v="0"/>
    <n v="0"/>
    <n v="0"/>
    <n v="0"/>
    <n v="0"/>
    <s v=""/>
  </r>
  <r>
    <x v="3"/>
    <s v="Non"/>
    <s v=""/>
    <s v=""/>
    <s v=""/>
    <s v=""/>
    <s v=""/>
    <s v=""/>
    <s v=""/>
    <s v=""/>
    <s v="Je ne sais pas, je ne souhaite pas répondre"/>
    <n v="0"/>
    <n v="0"/>
    <n v="0"/>
    <n v="0"/>
    <n v="0"/>
    <n v="0"/>
    <n v="0"/>
    <n v="1"/>
    <s v=""/>
  </r>
  <r>
    <x v="3"/>
    <s v="Non"/>
    <s v=""/>
    <s v=""/>
    <s v=""/>
    <s v=""/>
    <s v=""/>
    <s v=""/>
    <s v=""/>
    <s v=""/>
    <s v="Je ne sais pas, je ne souhaite pas répondre"/>
    <n v="0"/>
    <n v="0"/>
    <n v="0"/>
    <n v="0"/>
    <n v="0"/>
    <n v="0"/>
    <n v="0"/>
    <n v="1"/>
    <s v=""/>
  </r>
  <r>
    <x v="3"/>
    <s v="Non"/>
    <s v=""/>
    <s v=""/>
    <s v=""/>
    <s v=""/>
    <s v=""/>
    <s v=""/>
    <s v=""/>
    <s v=""/>
    <s v="Augmentation des prix"/>
    <n v="0"/>
    <n v="0"/>
    <n v="1"/>
    <n v="0"/>
    <n v="0"/>
    <n v="0"/>
    <n v="0"/>
    <n v="0"/>
    <s v=""/>
  </r>
  <r>
    <x v="3"/>
    <s v="Non"/>
    <s v=""/>
    <s v=""/>
    <s v=""/>
    <s v=""/>
    <s v=""/>
    <s v=""/>
    <s v=""/>
    <s v=""/>
    <s v="Augmentation des prix"/>
    <n v="0"/>
    <n v="0"/>
    <n v="1"/>
    <n v="0"/>
    <n v="0"/>
    <n v="0"/>
    <n v="0"/>
    <n v="0"/>
    <s v=""/>
  </r>
  <r>
    <x v="3"/>
    <s v="Je ne sais pas, je ne souhaite pas répondre"/>
    <s v=""/>
    <s v=""/>
    <s v=""/>
    <s v=""/>
    <s v=""/>
    <s v=""/>
    <s v=""/>
    <s v=""/>
    <s v="Je ne sais pas, je ne souhaite pas répondre"/>
    <n v="0"/>
    <n v="0"/>
    <n v="0"/>
    <n v="0"/>
    <n v="0"/>
    <n v="0"/>
    <n v="0"/>
    <n v="1"/>
    <s v=""/>
  </r>
  <r>
    <x v="3"/>
    <s v="Je ne sais pas, je ne souhaite pas répondre"/>
    <s v=""/>
    <s v=""/>
    <s v=""/>
    <s v=""/>
    <s v=""/>
    <s v=""/>
    <s v=""/>
    <s v=""/>
    <s v="Augmentation des prix"/>
    <n v="0"/>
    <n v="0"/>
    <n v="1"/>
    <n v="0"/>
    <n v="0"/>
    <n v="0"/>
    <n v="0"/>
    <n v="0"/>
    <s v=""/>
  </r>
  <r>
    <x v="3"/>
    <s v=""/>
    <s v=""/>
    <s v=""/>
    <s v=""/>
    <s v=""/>
    <s v=""/>
    <s v=""/>
    <s v=""/>
    <s v=""/>
    <s v=""/>
    <s v=""/>
    <s v=""/>
    <s v=""/>
    <s v=""/>
    <s v=""/>
    <s v=""/>
    <s v=""/>
    <s v=""/>
    <s v=""/>
  </r>
  <r>
    <x v="3"/>
    <s v=""/>
    <s v=""/>
    <s v=""/>
    <s v=""/>
    <s v=""/>
    <s v=""/>
    <s v=""/>
    <s v=""/>
    <s v=""/>
    <s v=""/>
    <s v=""/>
    <s v=""/>
    <s v=""/>
    <s v=""/>
    <s v=""/>
    <s v=""/>
    <s v=""/>
    <s v=""/>
    <s v=""/>
  </r>
  <r>
    <x v="3"/>
    <s v=""/>
    <s v=""/>
    <s v=""/>
    <s v=""/>
    <s v=""/>
    <s v=""/>
    <s v=""/>
    <s v=""/>
    <s v=""/>
    <s v=""/>
    <s v=""/>
    <s v=""/>
    <s v=""/>
    <s v=""/>
    <s v=""/>
    <s v=""/>
    <s v=""/>
    <s v=""/>
    <s v=""/>
  </r>
  <r>
    <x v="3"/>
    <s v=""/>
    <s v=""/>
    <s v=""/>
    <s v=""/>
    <s v=""/>
    <s v=""/>
    <s v=""/>
    <s v=""/>
    <s v=""/>
    <s v=""/>
    <s v=""/>
    <s v=""/>
    <s v=""/>
    <s v=""/>
    <s v=""/>
    <s v=""/>
    <s v=""/>
    <s v=""/>
    <s v=""/>
  </r>
  <r>
    <x v="3"/>
    <s v="Je ne sais pas, je ne souhaite pas répondre"/>
    <s v=""/>
    <s v=""/>
    <s v=""/>
    <s v=""/>
    <s v=""/>
    <s v=""/>
    <s v=""/>
    <s v=""/>
    <s v="Je ne sais pas, je ne souhaite pas répondre"/>
    <n v="0"/>
    <n v="0"/>
    <n v="0"/>
    <n v="0"/>
    <n v="0"/>
    <n v="0"/>
    <n v="0"/>
    <n v="1"/>
    <s v=""/>
  </r>
  <r>
    <x v="4"/>
    <s v=""/>
    <s v=""/>
    <s v=""/>
    <s v=""/>
    <s v=""/>
    <s v=""/>
    <s v=""/>
    <s v=""/>
    <s v=""/>
    <s v=""/>
    <s v=""/>
    <s v=""/>
    <s v=""/>
    <s v=""/>
    <s v=""/>
    <s v=""/>
    <s v=""/>
    <s v=""/>
    <s v=""/>
  </r>
  <r>
    <x v="4"/>
    <s v=""/>
    <s v=""/>
    <s v=""/>
    <s v=""/>
    <s v=""/>
    <s v=""/>
    <s v=""/>
    <s v=""/>
    <s v=""/>
    <s v=""/>
    <s v=""/>
    <s v=""/>
    <s v=""/>
    <s v=""/>
    <s v=""/>
    <s v=""/>
    <s v=""/>
    <s v=""/>
    <s v=""/>
  </r>
  <r>
    <x v="4"/>
    <s v=""/>
    <s v=""/>
    <s v=""/>
    <s v=""/>
    <s v=""/>
    <s v=""/>
    <s v=""/>
    <s v=""/>
    <s v=""/>
    <s v=""/>
    <s v=""/>
    <s v=""/>
    <s v=""/>
    <s v=""/>
    <s v=""/>
    <s v=""/>
    <s v=""/>
    <s v=""/>
    <s v=""/>
  </r>
  <r>
    <x v="4"/>
    <s v=""/>
    <s v=""/>
    <s v=""/>
    <s v=""/>
    <s v=""/>
    <s v=""/>
    <s v=""/>
    <s v=""/>
    <s v=""/>
    <s v=""/>
    <s v=""/>
    <s v=""/>
    <s v=""/>
    <s v=""/>
    <s v=""/>
    <s v=""/>
    <s v=""/>
    <s v=""/>
    <s v=""/>
  </r>
  <r>
    <x v="4"/>
    <s v=""/>
    <s v=""/>
    <s v=""/>
    <s v=""/>
    <s v=""/>
    <s v=""/>
    <s v=""/>
    <s v=""/>
    <s v=""/>
    <s v=""/>
    <s v=""/>
    <s v=""/>
    <s v=""/>
    <s v=""/>
    <s v=""/>
    <s v=""/>
    <s v=""/>
    <s v=""/>
    <s v=""/>
  </r>
  <r>
    <x v="5"/>
    <m/>
    <m/>
    <m/>
    <m/>
    <m/>
    <m/>
    <m/>
    <m/>
    <m/>
    <m/>
    <m/>
    <m/>
    <m/>
    <m/>
    <m/>
    <m/>
    <m/>
    <m/>
    <m/>
  </r>
</pivotCacheRecords>
</file>

<file path=xl/pivotCache/pivotCacheRecords51.xml><?xml version="1.0" encoding="utf-8"?>
<pivotCacheRecords xmlns="http://schemas.openxmlformats.org/spreadsheetml/2006/main" xmlns:r="http://schemas.openxmlformats.org/officeDocument/2006/relationships" count="107">
  <r>
    <x v="0"/>
    <s v="Non"/>
    <s v=""/>
    <s v=""/>
    <s v=""/>
    <s v=""/>
    <s v=""/>
    <s v=""/>
    <s v=""/>
    <s v=""/>
    <s v="Augmentation des prix"/>
    <n v="0"/>
    <n v="0"/>
    <n v="1"/>
    <n v="0"/>
    <n v="0"/>
    <n v="0"/>
    <n v="0"/>
    <n v="0"/>
    <s v=""/>
    <x v="0"/>
  </r>
  <r>
    <x v="0"/>
    <s v="Non"/>
    <s v=""/>
    <s v=""/>
    <s v=""/>
    <s v=""/>
    <s v=""/>
    <s v=""/>
    <s v=""/>
    <s v=""/>
    <s v="Augmentation des prix Diminution du nombre de clients"/>
    <n v="0"/>
    <n v="1"/>
    <n v="1"/>
    <n v="0"/>
    <n v="0"/>
    <n v="0"/>
    <n v="0"/>
    <n v="0"/>
    <s v=""/>
    <x v="0"/>
  </r>
  <r>
    <x v="1"/>
    <s v="Non"/>
    <s v=""/>
    <s v=""/>
    <s v=""/>
    <s v=""/>
    <s v=""/>
    <s v=""/>
    <s v=""/>
    <s v=""/>
    <s v="Risques de vols ou pillages"/>
    <n v="1"/>
    <n v="0"/>
    <n v="0"/>
    <n v="0"/>
    <n v="0"/>
    <n v="0"/>
    <n v="0"/>
    <n v="0"/>
    <s v=""/>
    <x v="1"/>
  </r>
  <r>
    <x v="1"/>
    <s v="Non"/>
    <s v=""/>
    <s v=""/>
    <s v=""/>
    <s v=""/>
    <s v=""/>
    <s v=""/>
    <s v=""/>
    <s v=""/>
    <s v="Risques de vols ou pillages"/>
    <n v="1"/>
    <n v="0"/>
    <n v="0"/>
    <n v="0"/>
    <n v="0"/>
    <n v="0"/>
    <n v="0"/>
    <n v="0"/>
    <s v=""/>
    <x v="1"/>
  </r>
  <r>
    <x v="1"/>
    <s v=""/>
    <s v=""/>
    <s v=""/>
    <s v=""/>
    <s v=""/>
    <s v=""/>
    <s v=""/>
    <s v=""/>
    <s v=""/>
    <s v=""/>
    <s v=""/>
    <s v=""/>
    <s v=""/>
    <s v=""/>
    <s v=""/>
    <s v=""/>
    <s v=""/>
    <s v=""/>
    <s v=""/>
    <x v="2"/>
  </r>
  <r>
    <x v="1"/>
    <s v=""/>
    <s v=""/>
    <s v=""/>
    <s v=""/>
    <s v=""/>
    <s v=""/>
    <s v=""/>
    <s v=""/>
    <s v=""/>
    <s v=""/>
    <s v=""/>
    <s v=""/>
    <s v=""/>
    <s v=""/>
    <s v=""/>
    <s v=""/>
    <s v=""/>
    <s v=""/>
    <s v=""/>
    <x v="2"/>
  </r>
  <r>
    <x v="1"/>
    <s v=""/>
    <s v=""/>
    <s v=""/>
    <s v=""/>
    <s v=""/>
    <s v=""/>
    <s v=""/>
    <s v=""/>
    <s v=""/>
    <s v=""/>
    <s v=""/>
    <s v=""/>
    <s v=""/>
    <s v=""/>
    <s v=""/>
    <s v=""/>
    <s v=""/>
    <s v=""/>
    <s v=""/>
    <x v="2"/>
  </r>
  <r>
    <x v="1"/>
    <s v="Oui"/>
    <s v="Vols ou pillages"/>
    <n v="1"/>
    <n v="0"/>
    <n v="0"/>
    <n v="0"/>
    <n v="0"/>
    <n v="0"/>
    <s v=""/>
    <s v="Risques de vols ou pillages"/>
    <n v="1"/>
    <n v="0"/>
    <n v="0"/>
    <n v="0"/>
    <n v="0"/>
    <n v="0"/>
    <n v="0"/>
    <n v="0"/>
    <s v=""/>
    <x v="0"/>
  </r>
  <r>
    <x v="1"/>
    <s v="Oui"/>
    <s v="Vols ou pillages"/>
    <n v="1"/>
    <n v="0"/>
    <n v="0"/>
    <n v="0"/>
    <n v="0"/>
    <n v="0"/>
    <s v=""/>
    <s v="Risques de vols ou pillages"/>
    <n v="1"/>
    <n v="0"/>
    <n v="0"/>
    <n v="0"/>
    <n v="0"/>
    <n v="0"/>
    <n v="0"/>
    <n v="0"/>
    <s v=""/>
    <x v="0"/>
  </r>
  <r>
    <x v="1"/>
    <s v=""/>
    <s v=""/>
    <s v=""/>
    <s v=""/>
    <s v=""/>
    <s v=""/>
    <s v=""/>
    <s v=""/>
    <s v=""/>
    <s v=""/>
    <s v=""/>
    <s v=""/>
    <s v=""/>
    <s v=""/>
    <s v=""/>
    <s v=""/>
    <s v=""/>
    <s v=""/>
    <s v=""/>
    <x v="2"/>
  </r>
  <r>
    <x v="1"/>
    <s v=""/>
    <s v=""/>
    <s v=""/>
    <s v=""/>
    <s v=""/>
    <s v=""/>
    <s v=""/>
    <s v=""/>
    <s v=""/>
    <s v=""/>
    <s v=""/>
    <s v=""/>
    <s v=""/>
    <s v=""/>
    <s v=""/>
    <s v=""/>
    <s v=""/>
    <s v=""/>
    <s v=""/>
    <x v="2"/>
  </r>
  <r>
    <x v="1"/>
    <s v=""/>
    <s v=""/>
    <s v=""/>
    <s v=""/>
    <s v=""/>
    <s v=""/>
    <s v=""/>
    <s v=""/>
    <s v=""/>
    <s v=""/>
    <s v=""/>
    <s v=""/>
    <s v=""/>
    <s v=""/>
    <s v=""/>
    <s v=""/>
    <s v=""/>
    <s v=""/>
    <s v=""/>
    <x v="2"/>
  </r>
  <r>
    <x v="1"/>
    <s v=""/>
    <s v=""/>
    <s v=""/>
    <s v=""/>
    <s v=""/>
    <s v=""/>
    <s v=""/>
    <s v=""/>
    <s v=""/>
    <s v=""/>
    <s v=""/>
    <s v=""/>
    <s v=""/>
    <s v=""/>
    <s v=""/>
    <s v=""/>
    <s v=""/>
    <s v=""/>
    <s v=""/>
    <x v="2"/>
  </r>
  <r>
    <x v="1"/>
    <s v=""/>
    <s v=""/>
    <s v=""/>
    <s v=""/>
    <s v=""/>
    <s v=""/>
    <s v=""/>
    <s v=""/>
    <s v=""/>
    <s v=""/>
    <s v=""/>
    <s v=""/>
    <s v=""/>
    <s v=""/>
    <s v=""/>
    <s v=""/>
    <s v=""/>
    <s v=""/>
    <s v=""/>
    <x v="2"/>
  </r>
  <r>
    <x v="1"/>
    <s v=""/>
    <s v=""/>
    <s v=""/>
    <s v=""/>
    <s v=""/>
    <s v=""/>
    <s v=""/>
    <s v=""/>
    <s v=""/>
    <s v=""/>
    <s v=""/>
    <s v=""/>
    <s v=""/>
    <s v=""/>
    <s v=""/>
    <s v=""/>
    <s v=""/>
    <s v=""/>
    <s v=""/>
    <x v="2"/>
  </r>
  <r>
    <x v="1"/>
    <s v=""/>
    <s v=""/>
    <s v=""/>
    <s v=""/>
    <s v=""/>
    <s v=""/>
    <s v=""/>
    <s v=""/>
    <s v=""/>
    <s v=""/>
    <s v=""/>
    <s v=""/>
    <s v=""/>
    <s v=""/>
    <s v=""/>
    <s v=""/>
    <s v=""/>
    <s v=""/>
    <s v=""/>
    <x v="2"/>
  </r>
  <r>
    <x v="1"/>
    <s v="Oui"/>
    <s v="Affrontements ou violences"/>
    <n v="0"/>
    <n v="1"/>
    <n v="0"/>
    <n v="0"/>
    <n v="0"/>
    <n v="0"/>
    <s v=""/>
    <s v="Risques de vols ou pillages"/>
    <n v="1"/>
    <n v="0"/>
    <n v="0"/>
    <n v="0"/>
    <n v="0"/>
    <n v="0"/>
    <n v="0"/>
    <n v="0"/>
    <s v=""/>
    <x v="0"/>
  </r>
  <r>
    <x v="1"/>
    <s v="Oui"/>
    <s v="Vols ou pillages Affrontements ou violences"/>
    <n v="1"/>
    <n v="1"/>
    <n v="0"/>
    <n v="0"/>
    <n v="0"/>
    <n v="0"/>
    <s v=""/>
    <s v="Risques de vols ou pillages"/>
    <n v="1"/>
    <n v="0"/>
    <n v="0"/>
    <n v="0"/>
    <n v="0"/>
    <n v="0"/>
    <n v="0"/>
    <n v="0"/>
    <s v=""/>
    <x v="0"/>
  </r>
  <r>
    <x v="1"/>
    <s v="Oui"/>
    <s v="Affrontements ou violences"/>
    <n v="0"/>
    <n v="1"/>
    <n v="0"/>
    <n v="0"/>
    <n v="0"/>
    <n v="0"/>
    <s v=""/>
    <s v="Risques de vols ou pillages"/>
    <n v="1"/>
    <n v="0"/>
    <n v="0"/>
    <n v="0"/>
    <n v="0"/>
    <n v="0"/>
    <n v="0"/>
    <n v="0"/>
    <s v=""/>
    <x v="0"/>
  </r>
  <r>
    <x v="1"/>
    <s v="Oui"/>
    <s v="Affrontements ou violences"/>
    <n v="0"/>
    <n v="1"/>
    <n v="0"/>
    <n v="0"/>
    <n v="0"/>
    <n v="0"/>
    <s v=""/>
    <s v="Risques de vols ou pillages"/>
    <n v="1"/>
    <n v="0"/>
    <n v="0"/>
    <n v="0"/>
    <n v="0"/>
    <n v="0"/>
    <n v="0"/>
    <n v="0"/>
    <s v=""/>
    <x v="0"/>
  </r>
  <r>
    <x v="1"/>
    <s v="Oui"/>
    <s v="Affrontements ou violences"/>
    <n v="0"/>
    <n v="1"/>
    <n v="0"/>
    <n v="0"/>
    <n v="0"/>
    <n v="0"/>
    <s v=""/>
    <s v="Risques de vols ou pillages"/>
    <n v="1"/>
    <n v="0"/>
    <n v="0"/>
    <n v="0"/>
    <n v="0"/>
    <n v="0"/>
    <n v="0"/>
    <n v="0"/>
    <s v=""/>
    <x v="0"/>
  </r>
  <r>
    <x v="1"/>
    <s v="Oui"/>
    <s v="Vols ou pillages"/>
    <n v="1"/>
    <n v="0"/>
    <n v="0"/>
    <n v="0"/>
    <n v="0"/>
    <n v="0"/>
    <s v=""/>
    <s v="Risques de vols ou pillages"/>
    <n v="1"/>
    <n v="0"/>
    <n v="0"/>
    <n v="0"/>
    <n v="0"/>
    <n v="0"/>
    <n v="0"/>
    <n v="0"/>
    <s v=""/>
    <x v="0"/>
  </r>
  <r>
    <x v="1"/>
    <s v="Oui"/>
    <s v="Affrontements ou violences"/>
    <n v="0"/>
    <n v="1"/>
    <n v="0"/>
    <n v="0"/>
    <n v="0"/>
    <n v="0"/>
    <s v=""/>
    <s v="Risques de vols ou pillages"/>
    <n v="1"/>
    <n v="0"/>
    <n v="0"/>
    <n v="0"/>
    <n v="0"/>
    <n v="0"/>
    <n v="0"/>
    <n v="0"/>
    <s v=""/>
    <x v="0"/>
  </r>
  <r>
    <x v="2"/>
    <s v="Oui"/>
    <s v="Manifestations"/>
    <n v="0"/>
    <n v="0"/>
    <n v="1"/>
    <n v="0"/>
    <n v="0"/>
    <n v="0"/>
    <s v=""/>
    <s v="Augmentation des prix"/>
    <n v="0"/>
    <n v="0"/>
    <n v="1"/>
    <n v="0"/>
    <n v="0"/>
    <n v="0"/>
    <n v="0"/>
    <n v="0"/>
    <s v=""/>
    <x v="0"/>
  </r>
  <r>
    <x v="2"/>
    <s v="Oui"/>
    <s v="Manifestations"/>
    <n v="0"/>
    <n v="0"/>
    <n v="1"/>
    <n v="0"/>
    <n v="0"/>
    <n v="0"/>
    <s v=""/>
    <s v="Augmentation des prix"/>
    <n v="0"/>
    <n v="0"/>
    <n v="1"/>
    <n v="0"/>
    <n v="0"/>
    <n v="0"/>
    <n v="0"/>
    <n v="0"/>
    <s v=""/>
    <x v="0"/>
  </r>
  <r>
    <x v="2"/>
    <s v="Oui"/>
    <s v="Vols ou pillages Manifestations"/>
    <n v="1"/>
    <n v="0"/>
    <n v="1"/>
    <n v="0"/>
    <n v="0"/>
    <n v="0"/>
    <s v=""/>
    <s v="Augmentation des prix Difficultés pour se réapprovisionner en marchandises"/>
    <n v="0"/>
    <n v="0"/>
    <n v="1"/>
    <n v="1"/>
    <n v="0"/>
    <n v="0"/>
    <n v="0"/>
    <n v="0"/>
    <s v=""/>
    <x v="0"/>
  </r>
  <r>
    <x v="2"/>
    <s v="Oui"/>
    <s v="Manifestations"/>
    <n v="0"/>
    <n v="0"/>
    <n v="1"/>
    <n v="0"/>
    <n v="0"/>
    <n v="0"/>
    <s v=""/>
    <s v="Augmentation des prix"/>
    <n v="0"/>
    <n v="0"/>
    <n v="1"/>
    <n v="0"/>
    <n v="0"/>
    <n v="0"/>
    <n v="0"/>
    <n v="0"/>
    <s v=""/>
    <x v="0"/>
  </r>
  <r>
    <x v="2"/>
    <s v="Oui"/>
    <s v="Manifestations Vols ou pillages"/>
    <n v="1"/>
    <n v="0"/>
    <n v="1"/>
    <n v="0"/>
    <n v="0"/>
    <n v="0"/>
    <s v=""/>
    <s v="Augmentation des prix"/>
    <n v="0"/>
    <n v="0"/>
    <n v="1"/>
    <n v="0"/>
    <n v="0"/>
    <n v="0"/>
    <n v="0"/>
    <n v="0"/>
    <s v=""/>
    <x v="0"/>
  </r>
  <r>
    <x v="2"/>
    <s v="Oui"/>
    <s v="Manifestations Vols ou pillages"/>
    <n v="1"/>
    <n v="0"/>
    <n v="1"/>
    <n v="0"/>
    <n v="0"/>
    <n v="0"/>
    <s v=""/>
    <s v="Augmentation des prix"/>
    <n v="0"/>
    <n v="0"/>
    <n v="1"/>
    <n v="0"/>
    <n v="0"/>
    <n v="0"/>
    <n v="0"/>
    <n v="0"/>
    <s v=""/>
    <x v="0"/>
  </r>
  <r>
    <x v="2"/>
    <s v="Oui"/>
    <s v="Vols ou pillages Manifestations Fermeture / Hibernation pour cause de troubles politiques"/>
    <n v="1"/>
    <n v="0"/>
    <n v="1"/>
    <n v="1"/>
    <n v="0"/>
    <n v="0"/>
    <s v=""/>
    <s v="Augmentation des prix"/>
    <n v="0"/>
    <n v="0"/>
    <n v="1"/>
    <n v="0"/>
    <n v="0"/>
    <n v="0"/>
    <n v="0"/>
    <n v="0"/>
    <s v=""/>
    <x v="0"/>
  </r>
  <r>
    <x v="2"/>
    <s v="Oui"/>
    <s v="Manifestations"/>
    <n v="0"/>
    <n v="0"/>
    <n v="1"/>
    <n v="0"/>
    <n v="0"/>
    <n v="0"/>
    <s v=""/>
    <s v="Augmentation des prix Difficultés pour se réapprovisionner en marchandises"/>
    <n v="0"/>
    <n v="0"/>
    <n v="1"/>
    <n v="1"/>
    <n v="0"/>
    <n v="0"/>
    <n v="0"/>
    <n v="0"/>
    <s v=""/>
    <x v="0"/>
  </r>
  <r>
    <x v="2"/>
    <s v="Non"/>
    <s v=""/>
    <s v=""/>
    <s v=""/>
    <s v=""/>
    <s v=""/>
    <s v=""/>
    <s v=""/>
    <s v=""/>
    <s v="Aucune préoccupation particulière"/>
    <n v="0"/>
    <n v="0"/>
    <n v="0"/>
    <n v="0"/>
    <n v="0"/>
    <n v="1"/>
    <n v="0"/>
    <n v="0"/>
    <s v=""/>
    <x v="1"/>
  </r>
  <r>
    <x v="2"/>
    <s v="Oui"/>
    <s v="Manifestations"/>
    <n v="0"/>
    <n v="0"/>
    <n v="1"/>
    <n v="0"/>
    <n v="0"/>
    <n v="0"/>
    <s v=""/>
    <s v="Augmentation des prix"/>
    <n v="0"/>
    <n v="0"/>
    <n v="1"/>
    <n v="0"/>
    <n v="0"/>
    <n v="0"/>
    <n v="0"/>
    <n v="0"/>
    <s v=""/>
    <x v="0"/>
  </r>
  <r>
    <x v="2"/>
    <s v=""/>
    <s v=""/>
    <s v=""/>
    <s v=""/>
    <s v=""/>
    <s v=""/>
    <s v=""/>
    <s v=""/>
    <s v=""/>
    <s v=""/>
    <s v=""/>
    <s v=""/>
    <s v=""/>
    <s v=""/>
    <s v=""/>
    <s v=""/>
    <s v=""/>
    <s v=""/>
    <s v=""/>
    <x v="2"/>
  </r>
  <r>
    <x v="2"/>
    <s v=""/>
    <s v=""/>
    <s v=""/>
    <s v=""/>
    <s v=""/>
    <s v=""/>
    <s v=""/>
    <s v=""/>
    <s v=""/>
    <s v=""/>
    <s v=""/>
    <s v=""/>
    <s v=""/>
    <s v=""/>
    <s v=""/>
    <s v=""/>
    <s v=""/>
    <s v=""/>
    <s v=""/>
    <x v="2"/>
  </r>
  <r>
    <x v="2"/>
    <s v=""/>
    <s v=""/>
    <s v=""/>
    <s v=""/>
    <s v=""/>
    <s v=""/>
    <s v=""/>
    <s v=""/>
    <s v=""/>
    <s v=""/>
    <s v=""/>
    <s v=""/>
    <s v=""/>
    <s v=""/>
    <s v=""/>
    <s v=""/>
    <s v=""/>
    <s v=""/>
    <s v=""/>
    <x v="2"/>
  </r>
  <r>
    <x v="2"/>
    <s v="Oui"/>
    <s v="Manifestations"/>
    <n v="0"/>
    <n v="0"/>
    <n v="1"/>
    <n v="0"/>
    <n v="0"/>
    <n v="0"/>
    <s v=""/>
    <s v="Risques de vols ou pillages"/>
    <n v="1"/>
    <n v="0"/>
    <n v="0"/>
    <n v="0"/>
    <n v="0"/>
    <n v="0"/>
    <n v="0"/>
    <n v="0"/>
    <s v=""/>
    <x v="0"/>
  </r>
  <r>
    <x v="2"/>
    <s v="Non"/>
    <s v=""/>
    <s v=""/>
    <s v=""/>
    <s v=""/>
    <s v=""/>
    <s v=""/>
    <s v=""/>
    <s v=""/>
    <s v="Diminution du nombre de clients"/>
    <n v="0"/>
    <n v="1"/>
    <n v="0"/>
    <n v="0"/>
    <n v="0"/>
    <n v="0"/>
    <n v="0"/>
    <n v="0"/>
    <s v=""/>
    <x v="1"/>
  </r>
  <r>
    <x v="2"/>
    <s v="Non"/>
    <s v=""/>
    <s v=""/>
    <s v=""/>
    <s v=""/>
    <s v=""/>
    <s v=""/>
    <s v=""/>
    <s v=""/>
    <s v="Augmentation des prix Diminution du nombre de clients"/>
    <n v="0"/>
    <n v="1"/>
    <n v="1"/>
    <n v="0"/>
    <n v="0"/>
    <n v="0"/>
    <n v="0"/>
    <n v="0"/>
    <s v=""/>
    <x v="0"/>
  </r>
  <r>
    <x v="2"/>
    <s v="Je ne sais pas, je ne souhaite pas répondre"/>
    <s v=""/>
    <s v=""/>
    <s v=""/>
    <s v=""/>
    <s v=""/>
    <s v=""/>
    <s v=""/>
    <s v=""/>
    <s v="Difficultés pour se réapprovisionner en marchandises"/>
    <n v="0"/>
    <n v="0"/>
    <n v="0"/>
    <n v="1"/>
    <n v="0"/>
    <n v="0"/>
    <n v="0"/>
    <n v="0"/>
    <s v=""/>
    <x v="0"/>
  </r>
  <r>
    <x v="2"/>
    <s v="Oui"/>
    <s v="Affrontements ou violences"/>
    <n v="0"/>
    <n v="1"/>
    <n v="0"/>
    <n v="0"/>
    <n v="0"/>
    <n v="0"/>
    <s v=""/>
    <s v="Augmentation des prix Difficultés pour se réapprovisionner en marchandises"/>
    <n v="0"/>
    <n v="0"/>
    <n v="1"/>
    <n v="1"/>
    <n v="0"/>
    <n v="0"/>
    <n v="0"/>
    <n v="0"/>
    <s v=""/>
    <x v="0"/>
  </r>
  <r>
    <x v="2"/>
    <s v="Oui"/>
    <s v="Autre"/>
    <n v="0"/>
    <n v="0"/>
    <n v="0"/>
    <n v="0"/>
    <n v="0"/>
    <n v="1"/>
    <s v="Yo te mete dife nan yon pati nan mache a. Anpil pwodwi te brile nan dife sa a."/>
    <s v="Diminution du nombre de clients Augmentation des prix Difficultés pour se réapprovisionner en marchandises"/>
    <n v="0"/>
    <n v="1"/>
    <n v="1"/>
    <n v="1"/>
    <n v="0"/>
    <n v="0"/>
    <n v="0"/>
    <n v="0"/>
    <s v=""/>
    <x v="0"/>
  </r>
  <r>
    <x v="2"/>
    <s v=""/>
    <s v=""/>
    <s v=""/>
    <s v=""/>
    <s v=""/>
    <s v=""/>
    <s v=""/>
    <s v=""/>
    <s v=""/>
    <s v=""/>
    <s v=""/>
    <s v=""/>
    <s v=""/>
    <s v=""/>
    <s v=""/>
    <s v=""/>
    <s v=""/>
    <s v=""/>
    <s v=""/>
    <x v="2"/>
  </r>
  <r>
    <x v="2"/>
    <s v=""/>
    <s v=""/>
    <s v=""/>
    <s v=""/>
    <s v=""/>
    <s v=""/>
    <s v=""/>
    <s v=""/>
    <s v=""/>
    <s v=""/>
    <s v=""/>
    <s v=""/>
    <s v=""/>
    <s v=""/>
    <s v=""/>
    <s v=""/>
    <s v=""/>
    <s v=""/>
    <s v=""/>
    <x v="2"/>
  </r>
  <r>
    <x v="2"/>
    <s v="Je ne sais pas, je ne souhaite pas répondre"/>
    <s v=""/>
    <s v=""/>
    <s v=""/>
    <s v=""/>
    <s v=""/>
    <s v=""/>
    <s v=""/>
    <s v=""/>
    <s v="Difficultés pour se réapprovisionner en marchandises"/>
    <n v="0"/>
    <n v="0"/>
    <n v="0"/>
    <n v="1"/>
    <n v="0"/>
    <n v="0"/>
    <n v="0"/>
    <n v="0"/>
    <s v=""/>
    <x v="0"/>
  </r>
  <r>
    <x v="2"/>
    <s v="Oui"/>
    <s v="Vols ou pillages Manifestations"/>
    <n v="1"/>
    <n v="0"/>
    <n v="1"/>
    <n v="0"/>
    <n v="0"/>
    <n v="0"/>
    <s v=""/>
    <s v="Difficultés pour se réapprovisionner en marchandises"/>
    <n v="0"/>
    <n v="0"/>
    <n v="0"/>
    <n v="1"/>
    <n v="0"/>
    <n v="0"/>
    <n v="0"/>
    <n v="0"/>
    <s v=""/>
    <x v="0"/>
  </r>
  <r>
    <x v="2"/>
    <s v="Non"/>
    <s v=""/>
    <s v=""/>
    <s v=""/>
    <s v=""/>
    <s v=""/>
    <s v=""/>
    <s v=""/>
    <s v=""/>
    <s v="Risques de vols ou pillages"/>
    <n v="1"/>
    <n v="0"/>
    <n v="0"/>
    <n v="0"/>
    <n v="0"/>
    <n v="0"/>
    <n v="0"/>
    <n v="0"/>
    <s v=""/>
    <x v="3"/>
  </r>
  <r>
    <x v="2"/>
    <s v="Oui"/>
    <s v="Autre"/>
    <n v="0"/>
    <n v="0"/>
    <n v="0"/>
    <n v="0"/>
    <n v="0"/>
    <n v="1"/>
    <s v="Te gen dife ki te brile kek pwodwi nan mache a"/>
    <s v="Diminution du nombre de clients Augmentation des prix"/>
    <n v="0"/>
    <n v="1"/>
    <n v="1"/>
    <n v="0"/>
    <n v="0"/>
    <n v="0"/>
    <n v="0"/>
    <n v="0"/>
    <s v=""/>
    <x v="0"/>
  </r>
  <r>
    <x v="2"/>
    <s v=""/>
    <s v=""/>
    <s v=""/>
    <s v=""/>
    <s v=""/>
    <s v=""/>
    <s v=""/>
    <s v=""/>
    <s v=""/>
    <s v=""/>
    <s v=""/>
    <s v=""/>
    <s v=""/>
    <s v=""/>
    <s v=""/>
    <s v=""/>
    <s v=""/>
    <s v=""/>
    <s v=""/>
    <x v="2"/>
  </r>
  <r>
    <x v="2"/>
    <s v=""/>
    <s v=""/>
    <s v=""/>
    <s v=""/>
    <s v=""/>
    <s v=""/>
    <s v=""/>
    <s v=""/>
    <s v=""/>
    <s v=""/>
    <s v=""/>
    <s v=""/>
    <s v=""/>
    <s v=""/>
    <s v=""/>
    <s v=""/>
    <s v=""/>
    <s v=""/>
    <s v=""/>
    <x v="2"/>
  </r>
  <r>
    <x v="2"/>
    <s v="Je ne sais pas, je ne souhaite pas répondre"/>
    <s v=""/>
    <s v=""/>
    <s v=""/>
    <s v=""/>
    <s v=""/>
    <s v=""/>
    <s v=""/>
    <s v=""/>
    <s v="Augmentation des prix"/>
    <n v="0"/>
    <n v="0"/>
    <n v="1"/>
    <n v="0"/>
    <n v="0"/>
    <n v="0"/>
    <n v="0"/>
    <n v="0"/>
    <s v=""/>
    <x v="0"/>
  </r>
  <r>
    <x v="2"/>
    <s v="Oui"/>
    <s v="Affrontements ou violences"/>
    <n v="0"/>
    <n v="1"/>
    <n v="0"/>
    <n v="0"/>
    <n v="0"/>
    <n v="0"/>
    <s v=""/>
    <s v="Difficultés pour se réapprovisionner en marchandises"/>
    <n v="0"/>
    <n v="0"/>
    <n v="0"/>
    <n v="1"/>
    <n v="0"/>
    <n v="0"/>
    <n v="0"/>
    <n v="0"/>
    <s v=""/>
    <x v="0"/>
  </r>
  <r>
    <x v="2"/>
    <s v="Non"/>
    <s v=""/>
    <s v=""/>
    <s v=""/>
    <s v=""/>
    <s v=""/>
    <s v=""/>
    <s v=""/>
    <s v=""/>
    <s v="Risques d'être exposé à la violence"/>
    <n v="0"/>
    <n v="0"/>
    <n v="0"/>
    <n v="0"/>
    <n v="1"/>
    <n v="0"/>
    <n v="0"/>
    <n v="0"/>
    <s v=""/>
    <x v="0"/>
  </r>
  <r>
    <x v="2"/>
    <s v="Non"/>
    <s v=""/>
    <s v=""/>
    <s v=""/>
    <s v=""/>
    <s v=""/>
    <s v=""/>
    <s v=""/>
    <s v=""/>
    <s v="Difficultés pour se réapprovisionner en marchandises Augmentation des prix"/>
    <n v="0"/>
    <n v="0"/>
    <n v="1"/>
    <n v="1"/>
    <n v="0"/>
    <n v="0"/>
    <n v="0"/>
    <n v="0"/>
    <s v=""/>
    <x v="0"/>
  </r>
  <r>
    <x v="2"/>
    <s v=""/>
    <s v=""/>
    <s v=""/>
    <s v=""/>
    <s v=""/>
    <s v=""/>
    <s v=""/>
    <s v=""/>
    <s v=""/>
    <s v=""/>
    <s v=""/>
    <s v=""/>
    <s v=""/>
    <s v=""/>
    <s v=""/>
    <s v=""/>
    <s v=""/>
    <s v=""/>
    <s v=""/>
    <x v="2"/>
  </r>
  <r>
    <x v="2"/>
    <s v="Non"/>
    <s v=""/>
    <s v=""/>
    <s v=""/>
    <s v=""/>
    <s v=""/>
    <s v=""/>
    <s v=""/>
    <s v=""/>
    <s v="Risques d'être exposé à la violence"/>
    <n v="0"/>
    <n v="0"/>
    <n v="0"/>
    <n v="0"/>
    <n v="1"/>
    <n v="0"/>
    <n v="0"/>
    <n v="0"/>
    <s v=""/>
    <x v="0"/>
  </r>
  <r>
    <x v="3"/>
    <s v="Non"/>
    <s v=""/>
    <s v=""/>
    <s v=""/>
    <s v=""/>
    <s v=""/>
    <s v=""/>
    <s v=""/>
    <s v=""/>
    <s v="Risques de vols ou pillages"/>
    <n v="1"/>
    <n v="0"/>
    <n v="0"/>
    <n v="0"/>
    <n v="0"/>
    <n v="0"/>
    <n v="0"/>
    <n v="0"/>
    <s v=""/>
    <x v="0"/>
  </r>
  <r>
    <x v="3"/>
    <s v="Oui"/>
    <s v="Vols ou pillages"/>
    <n v="1"/>
    <n v="0"/>
    <n v="0"/>
    <n v="0"/>
    <n v="0"/>
    <n v="0"/>
    <s v=""/>
    <s v="Aucune préoccupation particulière"/>
    <n v="0"/>
    <n v="0"/>
    <n v="0"/>
    <n v="0"/>
    <n v="0"/>
    <n v="1"/>
    <n v="0"/>
    <n v="0"/>
    <s v=""/>
    <x v="1"/>
  </r>
  <r>
    <x v="3"/>
    <s v="Non"/>
    <s v=""/>
    <s v=""/>
    <s v=""/>
    <s v=""/>
    <s v=""/>
    <s v=""/>
    <s v=""/>
    <s v=""/>
    <s v="Aucune préoccupation particulière"/>
    <n v="0"/>
    <n v="0"/>
    <n v="0"/>
    <n v="0"/>
    <n v="0"/>
    <n v="1"/>
    <n v="0"/>
    <n v="0"/>
    <s v=""/>
    <x v="1"/>
  </r>
  <r>
    <x v="3"/>
    <s v="Non"/>
    <s v=""/>
    <s v=""/>
    <s v=""/>
    <s v=""/>
    <s v=""/>
    <s v=""/>
    <s v=""/>
    <s v=""/>
    <s v="Risques de vols ou pillages Augmentation des prix"/>
    <n v="1"/>
    <n v="0"/>
    <n v="1"/>
    <n v="0"/>
    <n v="0"/>
    <n v="0"/>
    <n v="0"/>
    <n v="0"/>
    <s v=""/>
    <x v="0"/>
  </r>
  <r>
    <x v="3"/>
    <s v=""/>
    <s v=""/>
    <s v=""/>
    <s v=""/>
    <s v=""/>
    <s v=""/>
    <s v=""/>
    <s v=""/>
    <s v=""/>
    <s v=""/>
    <s v=""/>
    <s v=""/>
    <s v=""/>
    <s v=""/>
    <s v=""/>
    <s v=""/>
    <s v=""/>
    <s v=""/>
    <s v=""/>
    <x v="2"/>
  </r>
  <r>
    <x v="3"/>
    <s v=""/>
    <s v=""/>
    <s v=""/>
    <s v=""/>
    <s v=""/>
    <s v=""/>
    <s v=""/>
    <s v=""/>
    <s v=""/>
    <s v=""/>
    <s v=""/>
    <s v=""/>
    <s v=""/>
    <s v=""/>
    <s v=""/>
    <s v=""/>
    <s v=""/>
    <s v=""/>
    <s v=""/>
    <x v="2"/>
  </r>
  <r>
    <x v="3"/>
    <s v=""/>
    <s v=""/>
    <s v=""/>
    <s v=""/>
    <s v=""/>
    <s v=""/>
    <s v=""/>
    <s v=""/>
    <s v=""/>
    <s v=""/>
    <s v=""/>
    <s v=""/>
    <s v=""/>
    <s v=""/>
    <s v=""/>
    <s v=""/>
    <s v=""/>
    <s v=""/>
    <s v=""/>
    <x v="2"/>
  </r>
  <r>
    <x v="3"/>
    <s v="Non"/>
    <s v=""/>
    <s v=""/>
    <s v=""/>
    <s v=""/>
    <s v=""/>
    <s v=""/>
    <s v=""/>
    <s v=""/>
    <s v="Autre"/>
    <n v="0"/>
    <n v="0"/>
    <n v="0"/>
    <n v="0"/>
    <n v="0"/>
    <n v="0"/>
    <n v="1"/>
    <n v="0"/>
    <s v="Pè pou kout poud sorcellerie"/>
    <x v="0"/>
  </r>
  <r>
    <x v="3"/>
    <s v="Non"/>
    <s v=""/>
    <s v=""/>
    <s v=""/>
    <s v=""/>
    <s v=""/>
    <s v=""/>
    <s v=""/>
    <s v=""/>
    <s v="Aucune préoccupation particulière"/>
    <n v="0"/>
    <n v="0"/>
    <n v="0"/>
    <n v="0"/>
    <n v="0"/>
    <n v="1"/>
    <n v="0"/>
    <n v="0"/>
    <s v=""/>
    <x v="0"/>
  </r>
  <r>
    <x v="3"/>
    <s v="Non"/>
    <s v=""/>
    <s v=""/>
    <s v=""/>
    <s v=""/>
    <s v=""/>
    <s v=""/>
    <s v=""/>
    <s v=""/>
    <s v="Risques d'être exposé à la violence"/>
    <n v="0"/>
    <n v="0"/>
    <n v="0"/>
    <n v="0"/>
    <n v="1"/>
    <n v="0"/>
    <n v="0"/>
    <n v="0"/>
    <s v=""/>
    <x v="0"/>
  </r>
  <r>
    <x v="3"/>
    <s v="Je ne sais pas, je ne souhaite pas répondre"/>
    <s v=""/>
    <s v=""/>
    <s v=""/>
    <s v=""/>
    <s v=""/>
    <s v=""/>
    <s v=""/>
    <s v=""/>
    <s v="Aucune préoccupation particulière"/>
    <n v="0"/>
    <n v="0"/>
    <n v="0"/>
    <n v="0"/>
    <n v="0"/>
    <n v="1"/>
    <n v="0"/>
    <n v="0"/>
    <s v=""/>
    <x v="0"/>
  </r>
  <r>
    <x v="3"/>
    <s v=""/>
    <s v=""/>
    <s v=""/>
    <s v=""/>
    <s v=""/>
    <s v=""/>
    <s v=""/>
    <s v=""/>
    <s v=""/>
    <s v=""/>
    <s v=""/>
    <s v=""/>
    <s v=""/>
    <s v=""/>
    <s v=""/>
    <s v=""/>
    <s v=""/>
    <s v=""/>
    <s v=""/>
    <x v="2"/>
  </r>
  <r>
    <x v="3"/>
    <s v="Non"/>
    <s v=""/>
    <s v=""/>
    <s v=""/>
    <s v=""/>
    <s v=""/>
    <s v=""/>
    <s v=""/>
    <s v=""/>
    <s v="Aucune préoccupation particulière"/>
    <n v="0"/>
    <n v="0"/>
    <n v="0"/>
    <n v="0"/>
    <n v="0"/>
    <n v="1"/>
    <n v="0"/>
    <n v="0"/>
    <s v=""/>
    <x v="0"/>
  </r>
  <r>
    <x v="3"/>
    <s v="Non"/>
    <s v=""/>
    <s v=""/>
    <s v=""/>
    <s v=""/>
    <s v=""/>
    <s v=""/>
    <s v=""/>
    <s v=""/>
    <s v="Aucune préoccupation particulière"/>
    <n v="0"/>
    <n v="0"/>
    <n v="0"/>
    <n v="0"/>
    <n v="0"/>
    <n v="1"/>
    <n v="0"/>
    <n v="0"/>
    <s v=""/>
    <x v="0"/>
  </r>
  <r>
    <x v="3"/>
    <s v="Non"/>
    <s v=""/>
    <s v=""/>
    <s v=""/>
    <s v=""/>
    <s v=""/>
    <s v=""/>
    <s v=""/>
    <s v=""/>
    <s v="Aucune préoccupation particulière"/>
    <n v="0"/>
    <n v="0"/>
    <n v="0"/>
    <n v="0"/>
    <n v="0"/>
    <n v="1"/>
    <n v="0"/>
    <n v="0"/>
    <s v=""/>
    <x v="0"/>
  </r>
  <r>
    <x v="3"/>
    <s v="Non"/>
    <s v=""/>
    <s v=""/>
    <s v=""/>
    <s v=""/>
    <s v=""/>
    <s v=""/>
    <s v=""/>
    <s v=""/>
    <s v="Aucune préoccupation particulière"/>
    <n v="0"/>
    <n v="0"/>
    <n v="0"/>
    <n v="0"/>
    <n v="0"/>
    <n v="1"/>
    <n v="0"/>
    <n v="0"/>
    <s v=""/>
    <x v="0"/>
  </r>
  <r>
    <x v="4"/>
    <s v="Non"/>
    <s v=""/>
    <s v=""/>
    <s v=""/>
    <s v=""/>
    <s v=""/>
    <s v=""/>
    <s v=""/>
    <s v=""/>
    <s v="Diminution du nombre de clients Augmentation des prix Difficultés pour se réapprovisionner en marchandises"/>
    <n v="0"/>
    <n v="1"/>
    <n v="1"/>
    <n v="1"/>
    <n v="0"/>
    <n v="0"/>
    <n v="0"/>
    <n v="0"/>
    <s v=""/>
    <x v="1"/>
  </r>
  <r>
    <x v="4"/>
    <s v=""/>
    <s v=""/>
    <s v=""/>
    <s v=""/>
    <s v=""/>
    <s v=""/>
    <s v=""/>
    <s v=""/>
    <s v=""/>
    <s v=""/>
    <s v=""/>
    <s v=""/>
    <s v=""/>
    <s v=""/>
    <s v=""/>
    <s v=""/>
    <s v=""/>
    <s v=""/>
    <s v=""/>
    <x v="2"/>
  </r>
  <r>
    <x v="4"/>
    <s v="Non"/>
    <s v=""/>
    <s v=""/>
    <s v=""/>
    <s v=""/>
    <s v=""/>
    <s v=""/>
    <s v=""/>
    <s v=""/>
    <s v="Diminution du nombre de clients Augmentation des prix Autre"/>
    <n v="0"/>
    <n v="1"/>
    <n v="1"/>
    <n v="0"/>
    <n v="0"/>
    <n v="0"/>
    <n v="1"/>
    <n v="0"/>
    <s v="Crédits"/>
    <x v="1"/>
  </r>
  <r>
    <x v="4"/>
    <s v=""/>
    <s v=""/>
    <s v=""/>
    <s v=""/>
    <s v=""/>
    <s v=""/>
    <s v=""/>
    <s v=""/>
    <s v=""/>
    <s v=""/>
    <s v=""/>
    <s v=""/>
    <s v=""/>
    <s v=""/>
    <s v=""/>
    <s v=""/>
    <s v=""/>
    <s v=""/>
    <s v=""/>
    <x v="2"/>
  </r>
  <r>
    <x v="4"/>
    <s v=""/>
    <s v=""/>
    <s v=""/>
    <s v=""/>
    <s v=""/>
    <s v=""/>
    <s v=""/>
    <s v=""/>
    <s v=""/>
    <s v=""/>
    <s v=""/>
    <s v=""/>
    <s v=""/>
    <s v=""/>
    <s v=""/>
    <s v=""/>
    <s v=""/>
    <s v=""/>
    <s v=""/>
    <x v="2"/>
  </r>
  <r>
    <x v="4"/>
    <s v="Non"/>
    <s v=""/>
    <s v=""/>
    <s v=""/>
    <s v=""/>
    <s v=""/>
    <s v=""/>
    <s v=""/>
    <s v=""/>
    <s v="Augmentation des prix Difficultés pour se réapprovisionner en marchandises"/>
    <n v="0"/>
    <n v="0"/>
    <n v="1"/>
    <n v="1"/>
    <n v="0"/>
    <n v="0"/>
    <n v="0"/>
    <n v="0"/>
    <s v=""/>
    <x v="1"/>
  </r>
  <r>
    <x v="4"/>
    <s v="Non"/>
    <s v=""/>
    <s v=""/>
    <s v=""/>
    <s v=""/>
    <s v=""/>
    <s v=""/>
    <s v=""/>
    <s v=""/>
    <s v="Augmentation des prix Difficultés pour se réapprovisionner en marchandises Diminution du nombre de clients"/>
    <n v="0"/>
    <n v="1"/>
    <n v="1"/>
    <n v="1"/>
    <n v="0"/>
    <n v="0"/>
    <n v="0"/>
    <n v="0"/>
    <s v=""/>
    <x v="1"/>
  </r>
  <r>
    <x v="4"/>
    <s v="Non"/>
    <s v=""/>
    <s v=""/>
    <s v=""/>
    <s v=""/>
    <s v=""/>
    <s v=""/>
    <s v=""/>
    <s v=""/>
    <s v="Diminution du nombre de clients Augmentation des prix Difficultés pour se réapprovisionner en marchandises"/>
    <n v="0"/>
    <n v="1"/>
    <n v="1"/>
    <n v="1"/>
    <n v="0"/>
    <n v="0"/>
    <n v="0"/>
    <n v="0"/>
    <s v=""/>
    <x v="1"/>
  </r>
  <r>
    <x v="4"/>
    <s v="Non"/>
    <s v=""/>
    <s v=""/>
    <s v=""/>
    <s v=""/>
    <s v=""/>
    <s v=""/>
    <s v=""/>
    <s v=""/>
    <s v="Augmentation des prix"/>
    <n v="0"/>
    <n v="0"/>
    <n v="1"/>
    <n v="0"/>
    <n v="0"/>
    <n v="0"/>
    <n v="0"/>
    <n v="0"/>
    <s v=""/>
    <x v="1"/>
  </r>
  <r>
    <x v="4"/>
    <s v="Non"/>
    <s v=""/>
    <s v=""/>
    <s v=""/>
    <s v=""/>
    <s v=""/>
    <s v=""/>
    <s v=""/>
    <s v=""/>
    <s v="Difficultés pour se réapprovisionner en marchandises Augmentation des prix"/>
    <n v="0"/>
    <n v="0"/>
    <n v="1"/>
    <n v="1"/>
    <n v="0"/>
    <n v="0"/>
    <n v="0"/>
    <n v="0"/>
    <s v=""/>
    <x v="1"/>
  </r>
  <r>
    <x v="4"/>
    <s v="Non"/>
    <s v=""/>
    <s v=""/>
    <s v=""/>
    <s v=""/>
    <s v=""/>
    <s v=""/>
    <s v=""/>
    <s v=""/>
    <s v="Augmentation des prix"/>
    <n v="0"/>
    <n v="0"/>
    <n v="1"/>
    <n v="0"/>
    <n v="0"/>
    <n v="0"/>
    <n v="0"/>
    <n v="0"/>
    <s v=""/>
    <x v="1"/>
  </r>
  <r>
    <x v="4"/>
    <s v="Non"/>
    <s v=""/>
    <s v=""/>
    <s v=""/>
    <s v=""/>
    <s v=""/>
    <s v=""/>
    <s v=""/>
    <s v=""/>
    <s v="Augmentation des prix"/>
    <n v="0"/>
    <n v="0"/>
    <n v="1"/>
    <n v="0"/>
    <n v="0"/>
    <n v="0"/>
    <n v="0"/>
    <n v="0"/>
    <s v=""/>
    <x v="1"/>
  </r>
  <r>
    <x v="4"/>
    <s v="Non"/>
    <s v=""/>
    <s v=""/>
    <s v=""/>
    <s v=""/>
    <s v=""/>
    <s v=""/>
    <s v=""/>
    <s v=""/>
    <s v="Risques de vols ou pillages"/>
    <n v="1"/>
    <n v="0"/>
    <n v="0"/>
    <n v="0"/>
    <n v="0"/>
    <n v="0"/>
    <n v="0"/>
    <n v="0"/>
    <s v=""/>
    <x v="1"/>
  </r>
  <r>
    <x v="3"/>
    <s v="Non"/>
    <s v=""/>
    <s v=""/>
    <s v=""/>
    <s v=""/>
    <s v=""/>
    <s v=""/>
    <s v=""/>
    <s v=""/>
    <s v="Risques d'être exposé à la violence Risques de vols ou pillages"/>
    <n v="1"/>
    <n v="0"/>
    <n v="0"/>
    <n v="0"/>
    <n v="1"/>
    <n v="0"/>
    <n v="0"/>
    <n v="0"/>
    <s v=""/>
    <x v="0"/>
  </r>
  <r>
    <x v="3"/>
    <s v="Non"/>
    <s v=""/>
    <s v=""/>
    <s v=""/>
    <s v=""/>
    <s v=""/>
    <s v=""/>
    <s v=""/>
    <s v=""/>
    <s v="Augmentation des prix Diminution du nombre de clients"/>
    <n v="0"/>
    <n v="1"/>
    <n v="1"/>
    <n v="0"/>
    <n v="0"/>
    <n v="0"/>
    <n v="0"/>
    <n v="0"/>
    <s v=""/>
    <x v="0"/>
  </r>
  <r>
    <x v="3"/>
    <s v="Je ne sais pas, je ne souhaite pas répondre"/>
    <s v=""/>
    <s v=""/>
    <s v=""/>
    <s v=""/>
    <s v=""/>
    <s v=""/>
    <s v=""/>
    <s v=""/>
    <s v="Je ne sais pas, je ne souhaite pas répondre"/>
    <n v="0"/>
    <n v="0"/>
    <n v="0"/>
    <n v="0"/>
    <n v="0"/>
    <n v="0"/>
    <n v="0"/>
    <n v="1"/>
    <s v=""/>
    <x v="3"/>
  </r>
  <r>
    <x v="3"/>
    <s v="Je ne sais pas, je ne souhaite pas répondre"/>
    <s v=""/>
    <s v=""/>
    <s v=""/>
    <s v=""/>
    <s v=""/>
    <s v=""/>
    <s v=""/>
    <s v=""/>
    <s v="Je ne sais pas, je ne souhaite pas répondre"/>
    <n v="0"/>
    <n v="0"/>
    <n v="0"/>
    <n v="0"/>
    <n v="0"/>
    <n v="0"/>
    <n v="0"/>
    <n v="1"/>
    <s v=""/>
    <x v="3"/>
  </r>
  <r>
    <x v="3"/>
    <s v="Non"/>
    <s v=""/>
    <s v=""/>
    <s v=""/>
    <s v=""/>
    <s v=""/>
    <s v=""/>
    <s v=""/>
    <s v=""/>
    <s v="Augmentation des prix"/>
    <n v="0"/>
    <n v="0"/>
    <n v="1"/>
    <n v="0"/>
    <n v="0"/>
    <n v="0"/>
    <n v="0"/>
    <n v="0"/>
    <s v=""/>
    <x v="0"/>
  </r>
  <r>
    <x v="3"/>
    <s v="Non"/>
    <s v=""/>
    <s v=""/>
    <s v=""/>
    <s v=""/>
    <s v=""/>
    <s v=""/>
    <s v=""/>
    <s v=""/>
    <s v="Je ne sais pas, je ne souhaite pas répondre"/>
    <n v="0"/>
    <n v="0"/>
    <n v="0"/>
    <n v="0"/>
    <n v="0"/>
    <n v="0"/>
    <n v="0"/>
    <n v="1"/>
    <s v=""/>
    <x v="3"/>
  </r>
  <r>
    <x v="3"/>
    <s v="Non"/>
    <s v=""/>
    <s v=""/>
    <s v=""/>
    <s v=""/>
    <s v=""/>
    <s v=""/>
    <s v=""/>
    <s v=""/>
    <s v="Je ne sais pas, je ne souhaite pas répondre"/>
    <n v="0"/>
    <n v="0"/>
    <n v="0"/>
    <n v="0"/>
    <n v="0"/>
    <n v="0"/>
    <n v="0"/>
    <n v="1"/>
    <s v=""/>
    <x v="3"/>
  </r>
  <r>
    <x v="3"/>
    <s v="Non"/>
    <s v=""/>
    <s v=""/>
    <s v=""/>
    <s v=""/>
    <s v=""/>
    <s v=""/>
    <s v=""/>
    <s v=""/>
    <s v="Augmentation des prix"/>
    <n v="0"/>
    <n v="0"/>
    <n v="1"/>
    <n v="0"/>
    <n v="0"/>
    <n v="0"/>
    <n v="0"/>
    <n v="0"/>
    <s v=""/>
    <x v="1"/>
  </r>
  <r>
    <x v="3"/>
    <s v="Non"/>
    <s v=""/>
    <s v=""/>
    <s v=""/>
    <s v=""/>
    <s v=""/>
    <s v=""/>
    <s v=""/>
    <s v=""/>
    <s v="Augmentation des prix"/>
    <n v="0"/>
    <n v="0"/>
    <n v="1"/>
    <n v="0"/>
    <n v="0"/>
    <n v="0"/>
    <n v="0"/>
    <n v="0"/>
    <s v=""/>
    <x v="3"/>
  </r>
  <r>
    <x v="3"/>
    <s v="Je ne sais pas, je ne souhaite pas répondre"/>
    <s v=""/>
    <s v=""/>
    <s v=""/>
    <s v=""/>
    <s v=""/>
    <s v=""/>
    <s v=""/>
    <s v=""/>
    <s v="Je ne sais pas, je ne souhaite pas répondre"/>
    <n v="0"/>
    <n v="0"/>
    <n v="0"/>
    <n v="0"/>
    <n v="0"/>
    <n v="0"/>
    <n v="0"/>
    <n v="1"/>
    <s v=""/>
    <x v="3"/>
  </r>
  <r>
    <x v="3"/>
    <s v="Je ne sais pas, je ne souhaite pas répondre"/>
    <s v=""/>
    <s v=""/>
    <s v=""/>
    <s v=""/>
    <s v=""/>
    <s v=""/>
    <s v=""/>
    <s v=""/>
    <s v="Augmentation des prix"/>
    <n v="0"/>
    <n v="0"/>
    <n v="1"/>
    <n v="0"/>
    <n v="0"/>
    <n v="0"/>
    <n v="0"/>
    <n v="0"/>
    <s v=""/>
    <x v="3"/>
  </r>
  <r>
    <x v="3"/>
    <s v=""/>
    <s v=""/>
    <s v=""/>
    <s v=""/>
    <s v=""/>
    <s v=""/>
    <s v=""/>
    <s v=""/>
    <s v=""/>
    <s v=""/>
    <s v=""/>
    <s v=""/>
    <s v=""/>
    <s v=""/>
    <s v=""/>
    <s v=""/>
    <s v=""/>
    <s v=""/>
    <s v=""/>
    <x v="2"/>
  </r>
  <r>
    <x v="3"/>
    <s v=""/>
    <s v=""/>
    <s v=""/>
    <s v=""/>
    <s v=""/>
    <s v=""/>
    <s v=""/>
    <s v=""/>
    <s v=""/>
    <s v=""/>
    <s v=""/>
    <s v=""/>
    <s v=""/>
    <s v=""/>
    <s v=""/>
    <s v=""/>
    <s v=""/>
    <s v=""/>
    <s v=""/>
    <x v="2"/>
  </r>
  <r>
    <x v="3"/>
    <s v=""/>
    <s v=""/>
    <s v=""/>
    <s v=""/>
    <s v=""/>
    <s v=""/>
    <s v=""/>
    <s v=""/>
    <s v=""/>
    <s v=""/>
    <s v=""/>
    <s v=""/>
    <s v=""/>
    <s v=""/>
    <s v=""/>
    <s v=""/>
    <s v=""/>
    <s v=""/>
    <s v=""/>
    <x v="2"/>
  </r>
  <r>
    <x v="3"/>
    <s v=""/>
    <s v=""/>
    <s v=""/>
    <s v=""/>
    <s v=""/>
    <s v=""/>
    <s v=""/>
    <s v=""/>
    <s v=""/>
    <s v=""/>
    <s v=""/>
    <s v=""/>
    <s v=""/>
    <s v=""/>
    <s v=""/>
    <s v=""/>
    <s v=""/>
    <s v=""/>
    <s v=""/>
    <x v="2"/>
  </r>
  <r>
    <x v="3"/>
    <s v="Je ne sais pas, je ne souhaite pas répondre"/>
    <s v=""/>
    <s v=""/>
    <s v=""/>
    <s v=""/>
    <s v=""/>
    <s v=""/>
    <s v=""/>
    <s v=""/>
    <s v="Je ne sais pas, je ne souhaite pas répondre"/>
    <n v="0"/>
    <n v="0"/>
    <n v="0"/>
    <n v="0"/>
    <n v="0"/>
    <n v="0"/>
    <n v="0"/>
    <n v="1"/>
    <s v=""/>
    <x v="3"/>
  </r>
  <r>
    <x v="4"/>
    <s v=""/>
    <s v=""/>
    <s v=""/>
    <s v=""/>
    <s v=""/>
    <s v=""/>
    <s v=""/>
    <s v=""/>
    <s v=""/>
    <s v=""/>
    <s v=""/>
    <s v=""/>
    <s v=""/>
    <s v=""/>
    <s v=""/>
    <s v=""/>
    <s v=""/>
    <s v=""/>
    <s v=""/>
    <x v="2"/>
  </r>
  <r>
    <x v="4"/>
    <s v=""/>
    <s v=""/>
    <s v=""/>
    <s v=""/>
    <s v=""/>
    <s v=""/>
    <s v=""/>
    <s v=""/>
    <s v=""/>
    <s v=""/>
    <s v=""/>
    <s v=""/>
    <s v=""/>
    <s v=""/>
    <s v=""/>
    <s v=""/>
    <s v=""/>
    <s v=""/>
    <s v=""/>
    <x v="2"/>
  </r>
  <r>
    <x v="4"/>
    <s v=""/>
    <s v=""/>
    <s v=""/>
    <s v=""/>
    <s v=""/>
    <s v=""/>
    <s v=""/>
    <s v=""/>
    <s v=""/>
    <s v=""/>
    <s v=""/>
    <s v=""/>
    <s v=""/>
    <s v=""/>
    <s v=""/>
    <s v=""/>
    <s v=""/>
    <s v=""/>
    <s v=""/>
    <x v="2"/>
  </r>
  <r>
    <x v="4"/>
    <s v=""/>
    <s v=""/>
    <s v=""/>
    <s v=""/>
    <s v=""/>
    <s v=""/>
    <s v=""/>
    <s v=""/>
    <s v=""/>
    <s v=""/>
    <s v=""/>
    <s v=""/>
    <s v=""/>
    <s v=""/>
    <s v=""/>
    <s v=""/>
    <s v=""/>
    <s v=""/>
    <s v=""/>
    <x v="2"/>
  </r>
  <r>
    <x v="4"/>
    <s v=""/>
    <s v=""/>
    <s v=""/>
    <s v=""/>
    <s v=""/>
    <s v=""/>
    <s v=""/>
    <s v=""/>
    <s v=""/>
    <s v=""/>
    <s v=""/>
    <s v=""/>
    <s v=""/>
    <s v=""/>
    <s v=""/>
    <s v=""/>
    <s v=""/>
    <s v=""/>
    <s v=""/>
    <x v="2"/>
  </r>
  <r>
    <x v="5"/>
    <m/>
    <m/>
    <m/>
    <m/>
    <m/>
    <m/>
    <m/>
    <m/>
    <m/>
    <m/>
    <m/>
    <m/>
    <m/>
    <m/>
    <m/>
    <m/>
    <m/>
    <m/>
    <m/>
    <x v="4"/>
  </r>
</pivotCacheRecords>
</file>

<file path=xl/pivotCache/pivotCacheRecords52.xml><?xml version="1.0" encoding="utf-8"?>
<pivotCacheRecords xmlns="http://schemas.openxmlformats.org/spreadsheetml/2006/main" xmlns:r="http://schemas.openxmlformats.org/officeDocument/2006/relationships" count="107">
  <r>
    <s v=""/>
    <s v=""/>
    <s v=""/>
    <s v=""/>
    <s v=""/>
  </r>
  <r>
    <s v="Nourriture Charbon de bois"/>
    <n v="1"/>
    <n v="0"/>
    <n v="1"/>
    <n v="0"/>
  </r>
  <r>
    <s v=""/>
    <s v=""/>
    <s v=""/>
    <s v=""/>
    <s v=""/>
  </r>
  <r>
    <s v=""/>
    <s v=""/>
    <s v=""/>
    <s v=""/>
    <s v=""/>
  </r>
  <r>
    <s v=""/>
    <s v=""/>
    <s v=""/>
    <s v=""/>
    <s v=""/>
  </r>
  <r>
    <s v=""/>
    <s v=""/>
    <s v=""/>
    <s v=""/>
    <s v=""/>
  </r>
  <r>
    <s v=""/>
    <s v=""/>
    <s v=""/>
    <s v=""/>
    <s v=""/>
  </r>
  <r>
    <s v="Nourriture"/>
    <n v="1"/>
    <n v="0"/>
    <n v="0"/>
    <n v="0"/>
  </r>
  <r>
    <s v="Nourriture"/>
    <n v="1"/>
    <n v="0"/>
    <n v="0"/>
    <n v="0"/>
  </r>
  <r>
    <s v=""/>
    <s v=""/>
    <s v=""/>
    <s v=""/>
    <s v=""/>
  </r>
  <r>
    <s v=""/>
    <s v=""/>
    <s v=""/>
    <s v=""/>
    <s v=""/>
  </r>
  <r>
    <s v=""/>
    <s v=""/>
    <s v=""/>
    <s v=""/>
    <s v=""/>
  </r>
  <r>
    <s v=""/>
    <s v=""/>
    <s v=""/>
    <s v=""/>
    <s v=""/>
  </r>
  <r>
    <s v=""/>
    <s v=""/>
    <s v=""/>
    <s v=""/>
    <s v=""/>
  </r>
  <r>
    <s v=""/>
    <s v=""/>
    <s v=""/>
    <s v=""/>
    <s v=""/>
  </r>
  <r>
    <s v=""/>
    <s v=""/>
    <s v=""/>
    <s v=""/>
    <s v=""/>
  </r>
  <r>
    <s v="Nourriture"/>
    <n v="1"/>
    <n v="0"/>
    <n v="0"/>
    <n v="0"/>
  </r>
  <r>
    <s v="Nourriture"/>
    <n v="1"/>
    <n v="0"/>
    <n v="0"/>
    <n v="0"/>
  </r>
  <r>
    <s v="Produits d'hygiène et assainissement"/>
    <n v="0"/>
    <n v="1"/>
    <n v="0"/>
    <n v="0"/>
  </r>
  <r>
    <s v="Nourriture"/>
    <n v="1"/>
    <n v="0"/>
    <n v="0"/>
    <n v="0"/>
  </r>
  <r>
    <s v="Nourriture"/>
    <n v="1"/>
    <n v="0"/>
    <n v="0"/>
    <n v="0"/>
  </r>
  <r>
    <s v="Produits d'hygiène et assainissement"/>
    <n v="0"/>
    <n v="1"/>
    <n v="0"/>
    <n v="0"/>
  </r>
  <r>
    <s v="Produits d'hygiène et assainissement"/>
    <n v="0"/>
    <n v="1"/>
    <n v="0"/>
    <n v="0"/>
  </r>
  <r>
    <s v="Produits d'hygiène et assainissement"/>
    <n v="0"/>
    <n v="1"/>
    <n v="0"/>
    <n v="0"/>
  </r>
  <r>
    <s v="Produits d'hygiène et assainissement"/>
    <n v="0"/>
    <n v="1"/>
    <n v="0"/>
    <n v="0"/>
  </r>
  <r>
    <s v="Produits d'hygiène et assainissement"/>
    <n v="0"/>
    <n v="1"/>
    <n v="0"/>
    <n v="0"/>
  </r>
  <r>
    <s v="Charbon de bois"/>
    <n v="0"/>
    <n v="0"/>
    <n v="1"/>
    <n v="0"/>
  </r>
  <r>
    <s v="Charbon de bois"/>
    <n v="0"/>
    <n v="0"/>
    <n v="1"/>
    <n v="0"/>
  </r>
  <r>
    <s v="Charbon de bois"/>
    <n v="0"/>
    <n v="0"/>
    <n v="1"/>
    <n v="0"/>
  </r>
  <r>
    <s v="Nourriture"/>
    <n v="1"/>
    <n v="0"/>
    <n v="0"/>
    <n v="0"/>
  </r>
  <r>
    <s v="Nourriture"/>
    <n v="1"/>
    <n v="0"/>
    <n v="0"/>
    <n v="0"/>
  </r>
  <r>
    <s v=""/>
    <s v=""/>
    <s v=""/>
    <s v=""/>
    <s v=""/>
  </r>
  <r>
    <s v=""/>
    <s v=""/>
    <s v=""/>
    <s v=""/>
    <s v=""/>
  </r>
  <r>
    <s v=""/>
    <s v=""/>
    <s v=""/>
    <s v=""/>
    <s v=""/>
  </r>
  <r>
    <s v=""/>
    <s v=""/>
    <s v=""/>
    <s v=""/>
    <s v=""/>
  </r>
  <r>
    <s v=""/>
    <s v=""/>
    <s v=""/>
    <s v=""/>
    <s v=""/>
  </r>
  <r>
    <s v="Nourriture"/>
    <n v="1"/>
    <n v="0"/>
    <n v="0"/>
    <n v="0"/>
  </r>
  <r>
    <s v=""/>
    <s v=""/>
    <s v=""/>
    <s v=""/>
    <s v=""/>
  </r>
  <r>
    <s v="Nourriture"/>
    <n v="1"/>
    <n v="0"/>
    <n v="0"/>
    <n v="0"/>
  </r>
  <r>
    <s v="Nourriture"/>
    <n v="1"/>
    <n v="0"/>
    <n v="0"/>
    <n v="0"/>
  </r>
  <r>
    <s v="Nourriture"/>
    <n v="1"/>
    <n v="0"/>
    <n v="0"/>
    <n v="0"/>
  </r>
  <r>
    <s v="Produits d'hygiène et assainissement"/>
    <n v="0"/>
    <n v="1"/>
    <n v="0"/>
    <n v="0"/>
  </r>
  <r>
    <s v=""/>
    <s v=""/>
    <s v=""/>
    <s v=""/>
    <s v=""/>
  </r>
  <r>
    <s v=""/>
    <s v=""/>
    <s v=""/>
    <s v=""/>
    <s v=""/>
  </r>
  <r>
    <s v="Charbon de bois"/>
    <n v="0"/>
    <n v="0"/>
    <n v="1"/>
    <n v="0"/>
  </r>
  <r>
    <s v="Charbon de bois"/>
    <n v="0"/>
    <n v="0"/>
    <n v="1"/>
    <n v="0"/>
  </r>
  <r>
    <s v=""/>
    <s v=""/>
    <s v=""/>
    <s v=""/>
    <s v=""/>
  </r>
  <r>
    <s v="Produits d'hygiène et assainissement"/>
    <n v="0"/>
    <n v="1"/>
    <n v="0"/>
    <n v="0"/>
  </r>
  <r>
    <s v=""/>
    <s v=""/>
    <s v=""/>
    <s v=""/>
    <s v=""/>
  </r>
  <r>
    <s v=""/>
    <s v=""/>
    <s v=""/>
    <s v=""/>
    <s v=""/>
  </r>
  <r>
    <s v="Charbon de bois"/>
    <n v="0"/>
    <n v="0"/>
    <n v="1"/>
    <n v="0"/>
  </r>
  <r>
    <s v="Produits d'hygiène et assainissement"/>
    <n v="0"/>
    <n v="1"/>
    <n v="0"/>
    <n v="0"/>
  </r>
  <r>
    <s v="Charbon de bois"/>
    <n v="0"/>
    <n v="0"/>
    <n v="1"/>
    <n v="0"/>
  </r>
  <r>
    <s v="Nourriture"/>
    <n v="1"/>
    <n v="0"/>
    <n v="0"/>
    <n v="0"/>
  </r>
  <r>
    <s v=""/>
    <s v=""/>
    <s v=""/>
    <s v=""/>
    <s v=""/>
  </r>
  <r>
    <s v="Charbon de bois"/>
    <n v="0"/>
    <n v="0"/>
    <n v="1"/>
    <n v="0"/>
  </r>
  <r>
    <s v="Produits d'hygiène et assainissement"/>
    <n v="0"/>
    <n v="1"/>
    <n v="0"/>
    <n v="0"/>
  </r>
  <r>
    <s v=""/>
    <s v=""/>
    <s v=""/>
    <s v=""/>
    <s v=""/>
  </r>
  <r>
    <s v=""/>
    <s v=""/>
    <s v=""/>
    <s v=""/>
    <s v=""/>
  </r>
  <r>
    <s v="Produits d'hygiène et assainissement"/>
    <n v="0"/>
    <n v="1"/>
    <n v="0"/>
    <n v="0"/>
  </r>
  <r>
    <s v=""/>
    <s v=""/>
    <s v=""/>
    <s v=""/>
    <s v=""/>
  </r>
  <r>
    <s v=""/>
    <s v=""/>
    <s v=""/>
    <s v=""/>
    <s v=""/>
  </r>
  <r>
    <s v=""/>
    <s v=""/>
    <s v=""/>
    <s v=""/>
    <s v=""/>
  </r>
  <r>
    <s v="Charbon de bois"/>
    <n v="0"/>
    <n v="0"/>
    <n v="1"/>
    <n v="0"/>
  </r>
  <r>
    <s v="Charbon de bois"/>
    <n v="0"/>
    <n v="0"/>
    <n v="1"/>
    <n v="0"/>
  </r>
  <r>
    <s v="Charbon de bois"/>
    <n v="0"/>
    <n v="0"/>
    <n v="1"/>
    <n v="0"/>
  </r>
  <r>
    <s v="Charbon de bois"/>
    <n v="0"/>
    <n v="0"/>
    <n v="1"/>
    <n v="0"/>
  </r>
  <r>
    <s v=""/>
    <s v=""/>
    <s v=""/>
    <s v=""/>
    <s v=""/>
  </r>
  <r>
    <s v="Nourriture"/>
    <n v="1"/>
    <n v="0"/>
    <n v="0"/>
    <n v="0"/>
  </r>
  <r>
    <s v="Nourriture"/>
    <n v="1"/>
    <n v="0"/>
    <n v="0"/>
    <n v="0"/>
  </r>
  <r>
    <s v="Nourriture"/>
    <n v="1"/>
    <n v="0"/>
    <n v="0"/>
    <n v="0"/>
  </r>
  <r>
    <s v="Nourriture"/>
    <n v="1"/>
    <n v="0"/>
    <n v="0"/>
    <n v="0"/>
  </r>
  <r>
    <s v=""/>
    <s v=""/>
    <s v=""/>
    <s v=""/>
    <s v=""/>
  </r>
  <r>
    <s v=""/>
    <s v=""/>
    <s v=""/>
    <s v=""/>
    <s v=""/>
  </r>
  <r>
    <s v=""/>
    <s v=""/>
    <s v=""/>
    <s v=""/>
    <s v=""/>
  </r>
  <r>
    <s v=""/>
    <s v=""/>
    <s v=""/>
    <s v=""/>
    <s v=""/>
  </r>
  <r>
    <s v=""/>
    <s v=""/>
    <s v=""/>
    <s v=""/>
    <s v=""/>
  </r>
  <r>
    <s v=""/>
    <s v=""/>
    <s v=""/>
    <s v=""/>
    <s v=""/>
  </r>
  <r>
    <s v=""/>
    <s v=""/>
    <s v=""/>
    <s v=""/>
    <s v=""/>
  </r>
  <r>
    <s v=""/>
    <s v=""/>
    <s v=""/>
    <s v=""/>
    <s v=""/>
  </r>
  <r>
    <s v=""/>
    <s v=""/>
    <s v=""/>
    <s v=""/>
    <s v=""/>
  </r>
  <r>
    <s v=""/>
    <s v=""/>
    <s v=""/>
    <s v=""/>
    <s v=""/>
  </r>
  <r>
    <s v=""/>
    <s v=""/>
    <s v=""/>
    <s v=""/>
    <s v=""/>
  </r>
  <r>
    <s v=""/>
    <s v=""/>
    <s v=""/>
    <s v=""/>
    <s v=""/>
  </r>
  <r>
    <s v=""/>
    <s v=""/>
    <s v=""/>
    <s v=""/>
    <s v=""/>
  </r>
  <r>
    <s v=""/>
    <s v=""/>
    <s v=""/>
    <s v=""/>
    <s v=""/>
  </r>
  <r>
    <s v="Nourriture"/>
    <n v="1"/>
    <n v="0"/>
    <n v="0"/>
    <n v="0"/>
  </r>
  <r>
    <s v=""/>
    <s v=""/>
    <s v=""/>
    <s v=""/>
    <s v=""/>
  </r>
  <r>
    <s v=""/>
    <s v=""/>
    <s v=""/>
    <s v=""/>
    <s v=""/>
  </r>
  <r>
    <s v="Charbon de bois"/>
    <n v="0"/>
    <n v="0"/>
    <n v="1"/>
    <n v="0"/>
  </r>
  <r>
    <s v=""/>
    <s v=""/>
    <s v=""/>
    <s v=""/>
    <s v=""/>
  </r>
  <r>
    <s v=""/>
    <s v=""/>
    <s v=""/>
    <s v=""/>
    <s v=""/>
  </r>
  <r>
    <s v=""/>
    <s v=""/>
    <s v=""/>
    <s v=""/>
    <s v=""/>
  </r>
  <r>
    <s v=""/>
    <s v=""/>
    <s v=""/>
    <s v=""/>
    <s v=""/>
  </r>
  <r>
    <s v=""/>
    <s v=""/>
    <s v=""/>
    <s v=""/>
    <s v=""/>
  </r>
  <r>
    <s v=""/>
    <s v=""/>
    <s v=""/>
    <s v=""/>
    <s v=""/>
  </r>
  <r>
    <s v=""/>
    <s v=""/>
    <s v=""/>
    <s v=""/>
    <s v=""/>
  </r>
  <r>
    <s v=""/>
    <s v=""/>
    <s v=""/>
    <s v=""/>
    <s v=""/>
  </r>
  <r>
    <s v=""/>
    <s v=""/>
    <s v=""/>
    <s v=""/>
    <s v=""/>
  </r>
  <r>
    <s v=""/>
    <s v=""/>
    <s v=""/>
    <s v=""/>
    <s v=""/>
  </r>
  <r>
    <s v=""/>
    <s v=""/>
    <s v=""/>
    <s v=""/>
    <s v=""/>
  </r>
  <r>
    <s v=""/>
    <s v=""/>
    <s v=""/>
    <s v=""/>
    <s v=""/>
  </r>
  <r>
    <s v=""/>
    <s v=""/>
    <s v=""/>
    <s v=""/>
    <s v=""/>
  </r>
  <r>
    <s v=""/>
    <s v=""/>
    <s v=""/>
    <s v=""/>
    <s v=""/>
  </r>
  <r>
    <s v=""/>
    <s v=""/>
    <s v=""/>
    <s v=""/>
    <s v=""/>
  </r>
  <r>
    <s v=""/>
    <s v=""/>
    <s v=""/>
    <s v=""/>
    <s v=""/>
  </r>
  <r>
    <m/>
    <m/>
    <m/>
    <m/>
    <m/>
  </r>
</pivotCacheRecords>
</file>

<file path=xl/pivotCache/pivotCacheRecords53.xml><?xml version="1.0" encoding="utf-8"?>
<pivotCacheRecords xmlns="http://schemas.openxmlformats.org/spreadsheetml/2006/main" xmlns:r="http://schemas.openxmlformats.org/officeDocument/2006/relationships" count="107">
  <r>
    <x v="0"/>
    <s v="Non"/>
    <s v=""/>
    <s v=""/>
    <s v=""/>
    <s v=""/>
    <s v=""/>
    <s v=""/>
    <s v=""/>
    <s v=""/>
    <s v="Augmentation des prix"/>
    <n v="0"/>
    <n v="0"/>
    <n v="1"/>
    <n v="0"/>
    <n v="0"/>
    <n v="0"/>
    <n v="0"/>
    <n v="0"/>
    <s v=""/>
    <s v="Oui"/>
    <s v=""/>
    <s v=""/>
    <s v=""/>
    <s v=""/>
    <s v=""/>
    <s v=""/>
    <s v=""/>
    <s v=""/>
    <s v=""/>
    <s v=""/>
    <s v=""/>
    <s v=""/>
    <s v=""/>
    <s v=""/>
    <s v=""/>
    <s v=""/>
    <s v=""/>
    <s v=""/>
    <s v=""/>
    <s v=""/>
    <s v=""/>
    <s v=""/>
    <s v=""/>
    <s v=""/>
    <s v=""/>
    <s v=""/>
    <s v=""/>
    <s v=""/>
    <s v=""/>
    <s v=""/>
    <s v=""/>
    <s v=""/>
    <s v=""/>
    <s v=""/>
    <s v=""/>
    <s v=""/>
    <s v=""/>
    <s v=""/>
    <s v=""/>
    <s v=""/>
    <s v=""/>
    <s v=""/>
    <s v=""/>
    <s v=""/>
    <x v="0"/>
  </r>
  <r>
    <x v="0"/>
    <s v="Non"/>
    <s v=""/>
    <s v=""/>
    <s v=""/>
    <s v=""/>
    <s v=""/>
    <s v=""/>
    <s v=""/>
    <s v=""/>
    <s v="Augmentation des prix Diminution du nombre de clients"/>
    <n v="0"/>
    <n v="1"/>
    <n v="1"/>
    <n v="0"/>
    <n v="0"/>
    <n v="0"/>
    <n v="0"/>
    <n v="0"/>
    <s v=""/>
    <s v="Oui"/>
    <s v=""/>
    <s v="Nourriture Charbon de bois"/>
    <n v="1"/>
    <n v="0"/>
    <n v="1"/>
    <n v="0"/>
    <s v=""/>
    <s v=""/>
    <s v=""/>
    <s v=""/>
    <s v=""/>
    <s v=""/>
    <s v=""/>
    <s v=""/>
    <s v=""/>
    <s v=""/>
    <s v=""/>
    <s v=""/>
    <s v=""/>
    <s v=""/>
    <s v=""/>
    <s v=""/>
    <s v=""/>
    <s v=""/>
    <s v=""/>
    <s v=""/>
    <s v=""/>
    <s v=""/>
    <s v=""/>
    <s v=""/>
    <s v=""/>
    <s v=""/>
    <s v=""/>
    <s v=""/>
    <s v=""/>
    <s v=""/>
    <s v=""/>
    <s v=""/>
    <s v=""/>
    <s v=""/>
    <s v=""/>
    <s v=""/>
    <s v=""/>
    <s v=""/>
    <x v="0"/>
  </r>
  <r>
    <x v="1"/>
    <s v="Non"/>
    <s v=""/>
    <s v=""/>
    <s v=""/>
    <s v=""/>
    <s v=""/>
    <s v=""/>
    <s v=""/>
    <s v=""/>
    <s v="Risques de vols ou pillages"/>
    <n v="1"/>
    <n v="0"/>
    <n v="0"/>
    <n v="0"/>
    <n v="0"/>
    <n v="0"/>
    <n v="0"/>
    <n v="0"/>
    <s v=""/>
    <s v="Non"/>
    <s v=""/>
    <s v=""/>
    <s v=""/>
    <s v=""/>
    <s v=""/>
    <s v=""/>
    <s v=""/>
    <s v=""/>
    <s v=""/>
    <s v=""/>
    <s v=""/>
    <s v=""/>
    <s v=""/>
    <s v=""/>
    <s v=""/>
    <s v=""/>
    <s v=""/>
    <s v=""/>
    <s v=""/>
    <s v=""/>
    <s v=""/>
    <s v=""/>
    <s v=""/>
    <s v=""/>
    <s v=""/>
    <s v=""/>
    <s v=""/>
    <s v=""/>
    <s v=""/>
    <s v=""/>
    <s v=""/>
    <s v=""/>
    <s v=""/>
    <s v=""/>
    <s v=""/>
    <s v=""/>
    <s v=""/>
    <s v=""/>
    <s v=""/>
    <s v=""/>
    <s v=""/>
    <s v=""/>
    <s v=""/>
    <s v=""/>
    <x v="0"/>
  </r>
  <r>
    <x v="1"/>
    <s v="Non"/>
    <s v=""/>
    <s v=""/>
    <s v=""/>
    <s v=""/>
    <s v=""/>
    <s v=""/>
    <s v=""/>
    <s v=""/>
    <s v="Risques de vols ou pillages"/>
    <n v="1"/>
    <n v="0"/>
    <n v="0"/>
    <n v="0"/>
    <n v="0"/>
    <n v="0"/>
    <n v="0"/>
    <n v="0"/>
    <s v=""/>
    <s v="Non"/>
    <s v=""/>
    <s v=""/>
    <s v=""/>
    <s v=""/>
    <s v=""/>
    <s v=""/>
    <s v=""/>
    <s v=""/>
    <s v=""/>
    <s v=""/>
    <s v=""/>
    <s v=""/>
    <s v=""/>
    <s v=""/>
    <s v=""/>
    <s v=""/>
    <s v=""/>
    <s v=""/>
    <s v=""/>
    <s v=""/>
    <s v=""/>
    <s v=""/>
    <s v=""/>
    <s v=""/>
    <s v=""/>
    <s v=""/>
    <s v=""/>
    <s v=""/>
    <s v=""/>
    <s v=""/>
    <s v=""/>
    <s v=""/>
    <s v=""/>
    <s v=""/>
    <s v=""/>
    <s v=""/>
    <s v=""/>
    <s v=""/>
    <s v=""/>
    <s v=""/>
    <s v=""/>
    <s v=""/>
    <s v=""/>
    <s v=""/>
    <x v="0"/>
  </r>
  <r>
    <x v="1"/>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n v="0"/>
    <s v=""/>
    <s v="NA"/>
    <s v="Non"/>
    <s v="Oui, chaque fois"/>
    <s v="Non"/>
    <s v=""/>
    <s v=""/>
    <s v=""/>
    <s v=""/>
    <s v=""/>
    <s v=""/>
    <s v=""/>
    <s v=""/>
    <s v=""/>
    <s v=""/>
    <s v=""/>
    <s v=""/>
    <s v=""/>
    <x v="1"/>
  </r>
  <r>
    <x v="1"/>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n v="0"/>
    <s v=""/>
    <s v="NA"/>
    <s v="Non"/>
    <s v="Oui, parfois"/>
    <s v="Non"/>
    <s v=""/>
    <s v=""/>
    <s v=""/>
    <s v=""/>
    <s v=""/>
    <s v=""/>
    <s v=""/>
    <s v=""/>
    <s v=""/>
    <s v=""/>
    <s v=""/>
    <s v=""/>
    <s v=""/>
    <x v="1"/>
  </r>
  <r>
    <x v="1"/>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n v="0"/>
    <s v=""/>
    <s v="NA"/>
    <s v="Non"/>
    <s v="Non, jamais."/>
    <s v="Non"/>
    <s v=""/>
    <s v=""/>
    <s v=""/>
    <s v=""/>
    <s v=""/>
    <s v=""/>
    <s v=""/>
    <s v=""/>
    <s v=""/>
    <s v=""/>
    <s v=""/>
    <s v=""/>
    <s v=""/>
    <x v="1"/>
  </r>
  <r>
    <x v="1"/>
    <s v="Oui"/>
    <s v="Vols ou pillages"/>
    <n v="1"/>
    <n v="0"/>
    <n v="0"/>
    <n v="0"/>
    <n v="0"/>
    <n v="0"/>
    <s v=""/>
    <s v="Risques de vols ou pillages"/>
    <n v="1"/>
    <n v="0"/>
    <n v="0"/>
    <n v="0"/>
    <n v="0"/>
    <n v="0"/>
    <n v="0"/>
    <n v="0"/>
    <s v=""/>
    <s v="Oui"/>
    <s v=""/>
    <s v="Nourriture"/>
    <n v="1"/>
    <n v="0"/>
    <n v="0"/>
    <n v="0"/>
    <s v=""/>
    <s v=""/>
    <s v=""/>
    <s v=""/>
    <s v=""/>
    <s v=""/>
    <s v=""/>
    <s v=""/>
    <s v=""/>
    <s v=""/>
    <s v=""/>
    <s v=""/>
    <s v=""/>
    <s v=""/>
    <s v=""/>
    <s v=""/>
    <s v=""/>
    <s v=""/>
    <s v=""/>
    <s v=""/>
    <s v=""/>
    <s v=""/>
    <s v=""/>
    <s v=""/>
    <s v=""/>
    <s v=""/>
    <s v=""/>
    <s v=""/>
    <s v=""/>
    <s v=""/>
    <s v=""/>
    <s v=""/>
    <s v=""/>
    <s v=""/>
    <s v=""/>
    <s v=""/>
    <s v=""/>
    <s v=""/>
    <x v="0"/>
  </r>
  <r>
    <x v="1"/>
    <s v="Oui"/>
    <s v="Vols ou pillages"/>
    <n v="1"/>
    <n v="0"/>
    <n v="0"/>
    <n v="0"/>
    <n v="0"/>
    <n v="0"/>
    <s v=""/>
    <s v="Risques de vols ou pillages"/>
    <n v="1"/>
    <n v="0"/>
    <n v="0"/>
    <n v="0"/>
    <n v="0"/>
    <n v="0"/>
    <n v="0"/>
    <n v="0"/>
    <s v=""/>
    <s v="Oui"/>
    <s v=""/>
    <s v="Nourriture"/>
    <n v="1"/>
    <n v="0"/>
    <n v="0"/>
    <n v="0"/>
    <s v=""/>
    <s v=""/>
    <s v=""/>
    <s v=""/>
    <s v=""/>
    <s v=""/>
    <s v=""/>
    <s v=""/>
    <s v=""/>
    <s v=""/>
    <s v=""/>
    <s v=""/>
    <s v=""/>
    <s v=""/>
    <s v=""/>
    <s v=""/>
    <s v=""/>
    <s v=""/>
    <s v=""/>
    <s v=""/>
    <s v=""/>
    <s v=""/>
    <s v=""/>
    <s v=""/>
    <s v=""/>
    <s v=""/>
    <s v=""/>
    <s v=""/>
    <s v=""/>
    <s v=""/>
    <s v=""/>
    <s v=""/>
    <s v=""/>
    <s v=""/>
    <s v=""/>
    <s v=""/>
    <s v=""/>
    <s v=""/>
    <x v="0"/>
  </r>
  <r>
    <x v="1"/>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x v="2"/>
  </r>
  <r>
    <x v="1"/>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Moins de 15 min au total"/>
    <s v="petit bidon de 1 gallon (3,78 L)"/>
    <s v="1gal"/>
    <s v="bidon ki vo 1 galon (3,78L)"/>
    <s v=""/>
    <s v=""/>
    <s v=""/>
    <s v=""/>
    <s v=""/>
    <n v="0"/>
    <n v="0"/>
    <s v=""/>
    <s v="NA"/>
    <s v="Non"/>
    <s v="Oui, parfois"/>
    <s v="Oui"/>
    <s v="A cause de la sècheresses"/>
    <n v="0"/>
    <n v="0"/>
    <n v="0"/>
    <n v="1"/>
    <n v="0"/>
    <n v="0"/>
    <n v="0"/>
    <n v="0"/>
    <n v="0"/>
    <n v="0"/>
    <n v="0"/>
    <s v=""/>
    <x v="2"/>
  </r>
  <r>
    <x v="1"/>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50"/>
    <n v="10"/>
    <s v=""/>
    <s v="NA"/>
    <s v="Oui"/>
    <s v=""/>
    <s v="Oui"/>
    <s v="Problèmes de transport Autre (précisez)"/>
    <n v="0"/>
    <n v="1"/>
    <n v="0"/>
    <n v="0"/>
    <n v="0"/>
    <n v="0"/>
    <n v="0"/>
    <n v="0"/>
    <n v="0"/>
    <n v="1"/>
    <n v="0"/>
    <s v="Le gaz n'etait pas disponible sur le marche pour qu'on puisse utiliser au traitement de l'eau"/>
    <x v="1"/>
  </r>
  <r>
    <x v="1"/>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25"/>
    <n v="25"/>
    <s v=""/>
    <s v="NA"/>
    <s v="Oui"/>
    <s v=""/>
    <s v="Oui"/>
    <s v="Problèmes de transport Le marchand d'eau n'est pas venu à temps / Le marchand n'avait plus d'eau"/>
    <n v="0"/>
    <n v="1"/>
    <n v="0"/>
    <n v="0"/>
    <n v="0"/>
    <n v="0"/>
    <n v="0"/>
    <n v="0"/>
    <n v="1"/>
    <n v="0"/>
    <n v="0"/>
    <s v=""/>
    <x v="1"/>
  </r>
  <r>
    <x v="1"/>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n v="12"/>
    <s v=""/>
    <s v="NA"/>
    <s v="Oui"/>
    <s v=""/>
    <s v="Oui"/>
    <s v="Problèmes de transport Autre (précisez)"/>
    <n v="0"/>
    <n v="1"/>
    <n v="0"/>
    <n v="0"/>
    <n v="0"/>
    <n v="0"/>
    <n v="0"/>
    <n v="0"/>
    <n v="0"/>
    <n v="1"/>
    <n v="0"/>
    <s v="Il n'y avait pas d'essence (gaz) dans la commune"/>
    <x v="1"/>
  </r>
  <r>
    <x v="1"/>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75"/>
    <n v="15"/>
    <s v=""/>
    <s v="NA"/>
    <s v="Oui"/>
    <s v=""/>
    <s v="Oui"/>
    <s v="Autre (précisez)"/>
    <n v="0"/>
    <n v="0"/>
    <n v="0"/>
    <n v="0"/>
    <n v="0"/>
    <n v="0"/>
    <n v="0"/>
    <n v="0"/>
    <n v="0"/>
    <n v="1"/>
    <n v="0"/>
    <s v="Il n'y avait pas d'essence (gaz) pour les voitures pour qu'elles puissent apporter de l'eau "/>
    <x v="1"/>
  </r>
  <r>
    <x v="1"/>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25"/>
    <n v="25"/>
    <s v=""/>
    <s v="NA"/>
    <s v="Oui"/>
    <s v=""/>
    <s v="Oui"/>
    <s v="Problèmes de transport"/>
    <n v="0"/>
    <n v="1"/>
    <n v="0"/>
    <n v="0"/>
    <n v="0"/>
    <n v="0"/>
    <n v="0"/>
    <n v="0"/>
    <n v="0"/>
    <n v="0"/>
    <n v="0"/>
    <s v=""/>
    <x v="1"/>
  </r>
  <r>
    <x v="1"/>
    <s v="Oui"/>
    <s v="Affrontements ou violences"/>
    <n v="0"/>
    <n v="1"/>
    <n v="0"/>
    <n v="0"/>
    <n v="0"/>
    <n v="0"/>
    <s v=""/>
    <s v="Risques de vols ou pillages"/>
    <n v="1"/>
    <n v="0"/>
    <n v="0"/>
    <n v="0"/>
    <n v="0"/>
    <n v="0"/>
    <n v="0"/>
    <n v="0"/>
    <s v=""/>
    <s v="Oui"/>
    <s v=""/>
    <s v="Nourriture"/>
    <n v="1"/>
    <n v="0"/>
    <n v="0"/>
    <n v="0"/>
    <s v=""/>
    <s v=""/>
    <s v=""/>
    <s v=""/>
    <s v=""/>
    <s v=""/>
    <s v=""/>
    <s v=""/>
    <s v=""/>
    <s v=""/>
    <s v=""/>
    <s v=""/>
    <s v=""/>
    <s v=""/>
    <s v=""/>
    <s v=""/>
    <s v=""/>
    <s v=""/>
    <s v=""/>
    <s v=""/>
    <s v=""/>
    <s v=""/>
    <s v=""/>
    <s v=""/>
    <s v=""/>
    <s v=""/>
    <s v=""/>
    <s v=""/>
    <s v=""/>
    <s v=""/>
    <s v=""/>
    <s v=""/>
    <s v=""/>
    <s v=""/>
    <s v=""/>
    <s v=""/>
    <s v=""/>
    <s v=""/>
    <x v="0"/>
  </r>
  <r>
    <x v="1"/>
    <s v="Oui"/>
    <s v="Vols ou pillages Affrontements ou violences"/>
    <n v="1"/>
    <n v="1"/>
    <n v="0"/>
    <n v="0"/>
    <n v="0"/>
    <n v="0"/>
    <s v=""/>
    <s v="Risques de vols ou pillages"/>
    <n v="1"/>
    <n v="0"/>
    <n v="0"/>
    <n v="0"/>
    <n v="0"/>
    <n v="0"/>
    <n v="0"/>
    <n v="0"/>
    <s v=""/>
    <s v="Oui"/>
    <s v=""/>
    <s v="Nourriture"/>
    <n v="1"/>
    <n v="0"/>
    <n v="0"/>
    <n v="0"/>
    <s v=""/>
    <s v=""/>
    <s v=""/>
    <s v=""/>
    <s v=""/>
    <s v=""/>
    <s v=""/>
    <s v=""/>
    <s v=""/>
    <s v=""/>
    <s v=""/>
    <s v=""/>
    <s v=""/>
    <s v=""/>
    <s v=""/>
    <s v=""/>
    <s v=""/>
    <s v=""/>
    <s v=""/>
    <s v=""/>
    <s v=""/>
    <s v=""/>
    <s v=""/>
    <s v=""/>
    <s v=""/>
    <s v=""/>
    <s v=""/>
    <s v=""/>
    <s v=""/>
    <s v=""/>
    <s v=""/>
    <s v=""/>
    <s v=""/>
    <s v=""/>
    <s v=""/>
    <s v=""/>
    <s v=""/>
    <s v=""/>
    <x v="0"/>
  </r>
  <r>
    <x v="1"/>
    <s v="Oui"/>
    <s v="Affrontements ou violences"/>
    <n v="0"/>
    <n v="1"/>
    <n v="0"/>
    <n v="0"/>
    <n v="0"/>
    <n v="0"/>
    <s v=""/>
    <s v="Risques de vols ou pillages"/>
    <n v="1"/>
    <n v="0"/>
    <n v="0"/>
    <n v="0"/>
    <n v="0"/>
    <n v="0"/>
    <n v="0"/>
    <n v="0"/>
    <s v=""/>
    <s v="Oui"/>
    <s v=""/>
    <s v="Produits d'hygiène et assainissement"/>
    <n v="0"/>
    <n v="1"/>
    <n v="0"/>
    <n v="0"/>
    <s v=""/>
    <s v=""/>
    <s v=""/>
    <s v=""/>
    <s v=""/>
    <s v=""/>
    <s v=""/>
    <s v=""/>
    <s v=""/>
    <s v=""/>
    <s v=""/>
    <s v=""/>
    <s v=""/>
    <s v=""/>
    <s v=""/>
    <s v=""/>
    <s v=""/>
    <s v=""/>
    <s v=""/>
    <s v=""/>
    <s v=""/>
    <s v=""/>
    <s v=""/>
    <s v=""/>
    <s v=""/>
    <s v=""/>
    <s v=""/>
    <s v=""/>
    <s v=""/>
    <s v=""/>
    <s v=""/>
    <s v=""/>
    <s v=""/>
    <s v=""/>
    <s v=""/>
    <s v=""/>
    <s v=""/>
    <s v=""/>
    <x v="0"/>
  </r>
  <r>
    <x v="1"/>
    <s v="Oui"/>
    <s v="Affrontements ou violences"/>
    <n v="0"/>
    <n v="1"/>
    <n v="0"/>
    <n v="0"/>
    <n v="0"/>
    <n v="0"/>
    <s v=""/>
    <s v="Risques de vols ou pillages"/>
    <n v="1"/>
    <n v="0"/>
    <n v="0"/>
    <n v="0"/>
    <n v="0"/>
    <n v="0"/>
    <n v="0"/>
    <n v="0"/>
    <s v=""/>
    <s v="Oui"/>
    <s v=""/>
    <s v="Nourriture"/>
    <n v="1"/>
    <n v="0"/>
    <n v="0"/>
    <n v="0"/>
    <s v=""/>
    <s v=""/>
    <s v=""/>
    <s v=""/>
    <s v=""/>
    <s v=""/>
    <s v=""/>
    <s v=""/>
    <s v=""/>
    <s v=""/>
    <s v=""/>
    <s v=""/>
    <s v=""/>
    <s v=""/>
    <s v=""/>
    <s v=""/>
    <s v=""/>
    <s v=""/>
    <s v=""/>
    <s v=""/>
    <s v=""/>
    <s v=""/>
    <s v=""/>
    <s v=""/>
    <s v=""/>
    <s v=""/>
    <s v=""/>
    <s v=""/>
    <s v=""/>
    <s v=""/>
    <s v=""/>
    <s v=""/>
    <s v=""/>
    <s v=""/>
    <s v=""/>
    <s v=""/>
    <s v=""/>
    <s v=""/>
    <x v="0"/>
  </r>
  <r>
    <x v="1"/>
    <s v="Oui"/>
    <s v="Affrontements ou violences"/>
    <n v="0"/>
    <n v="1"/>
    <n v="0"/>
    <n v="0"/>
    <n v="0"/>
    <n v="0"/>
    <s v=""/>
    <s v="Risques de vols ou pillages"/>
    <n v="1"/>
    <n v="0"/>
    <n v="0"/>
    <n v="0"/>
    <n v="0"/>
    <n v="0"/>
    <n v="0"/>
    <n v="0"/>
    <s v=""/>
    <s v="Oui"/>
    <s v=""/>
    <s v="Nourriture"/>
    <n v="1"/>
    <n v="0"/>
    <n v="0"/>
    <n v="0"/>
    <s v=""/>
    <s v=""/>
    <s v=""/>
    <s v=""/>
    <s v=""/>
    <s v=""/>
    <s v=""/>
    <s v=""/>
    <s v=""/>
    <s v=""/>
    <s v=""/>
    <s v=""/>
    <s v=""/>
    <s v=""/>
    <s v=""/>
    <s v=""/>
    <s v=""/>
    <s v=""/>
    <s v=""/>
    <s v=""/>
    <s v=""/>
    <s v=""/>
    <s v=""/>
    <s v=""/>
    <s v=""/>
    <s v=""/>
    <s v=""/>
    <s v=""/>
    <s v=""/>
    <s v=""/>
    <s v=""/>
    <s v=""/>
    <s v=""/>
    <s v=""/>
    <s v=""/>
    <s v=""/>
    <s v=""/>
    <s v=""/>
    <x v="0"/>
  </r>
  <r>
    <x v="1"/>
    <s v="Oui"/>
    <s v="Vols ou pillages"/>
    <n v="1"/>
    <n v="0"/>
    <n v="0"/>
    <n v="0"/>
    <n v="0"/>
    <n v="0"/>
    <s v=""/>
    <s v="Risques de vols ou pillages"/>
    <n v="1"/>
    <n v="0"/>
    <n v="0"/>
    <n v="0"/>
    <n v="0"/>
    <n v="0"/>
    <n v="0"/>
    <n v="0"/>
    <s v=""/>
    <s v="Oui"/>
    <s v=""/>
    <s v="Produits d'hygiène et assainissement"/>
    <n v="0"/>
    <n v="1"/>
    <n v="0"/>
    <n v="0"/>
    <s v=""/>
    <s v=""/>
    <s v=""/>
    <s v=""/>
    <s v=""/>
    <s v=""/>
    <s v=""/>
    <s v=""/>
    <s v=""/>
    <s v=""/>
    <s v=""/>
    <s v=""/>
    <s v=""/>
    <s v=""/>
    <s v=""/>
    <s v=""/>
    <s v=""/>
    <s v=""/>
    <s v=""/>
    <s v=""/>
    <s v=""/>
    <s v=""/>
    <s v=""/>
    <s v=""/>
    <s v=""/>
    <s v=""/>
    <s v=""/>
    <s v=""/>
    <s v=""/>
    <s v=""/>
    <s v=""/>
    <s v=""/>
    <s v=""/>
    <s v=""/>
    <s v=""/>
    <s v=""/>
    <s v=""/>
    <s v=""/>
    <x v="0"/>
  </r>
  <r>
    <x v="1"/>
    <s v="Oui"/>
    <s v="Affrontements ou violences"/>
    <n v="0"/>
    <n v="1"/>
    <n v="0"/>
    <n v="0"/>
    <n v="0"/>
    <n v="0"/>
    <s v=""/>
    <s v="Risques de vols ou pillages"/>
    <n v="1"/>
    <n v="0"/>
    <n v="0"/>
    <n v="0"/>
    <n v="0"/>
    <n v="0"/>
    <n v="0"/>
    <n v="0"/>
    <s v=""/>
    <s v="Oui"/>
    <s v=""/>
    <s v="Produits d'hygiène et assainissement"/>
    <n v="0"/>
    <n v="1"/>
    <n v="0"/>
    <n v="0"/>
    <s v=""/>
    <s v=""/>
    <s v=""/>
    <s v=""/>
    <s v=""/>
    <s v=""/>
    <s v=""/>
    <s v=""/>
    <s v=""/>
    <s v=""/>
    <s v=""/>
    <s v=""/>
    <s v=""/>
    <s v=""/>
    <s v=""/>
    <s v=""/>
    <s v=""/>
    <s v=""/>
    <s v=""/>
    <s v=""/>
    <s v=""/>
    <s v=""/>
    <s v=""/>
    <s v=""/>
    <s v=""/>
    <s v=""/>
    <s v=""/>
    <s v=""/>
    <s v=""/>
    <s v=""/>
    <s v=""/>
    <s v=""/>
    <s v=""/>
    <s v=""/>
    <s v=""/>
    <s v=""/>
    <s v=""/>
    <s v=""/>
    <x v="0"/>
  </r>
  <r>
    <x v="2"/>
    <s v="Oui"/>
    <s v="Manifestations"/>
    <n v="0"/>
    <n v="0"/>
    <n v="1"/>
    <n v="0"/>
    <n v="0"/>
    <n v="0"/>
    <s v=""/>
    <s v="Augmentation des prix"/>
    <n v="0"/>
    <n v="0"/>
    <n v="1"/>
    <n v="0"/>
    <n v="0"/>
    <n v="0"/>
    <n v="0"/>
    <n v="0"/>
    <s v=""/>
    <s v="Oui"/>
    <s v=""/>
    <s v="Produits d'hygiène et assainissement"/>
    <n v="0"/>
    <n v="1"/>
    <n v="0"/>
    <n v="0"/>
    <s v=""/>
    <s v=""/>
    <s v=""/>
    <s v=""/>
    <s v=""/>
    <s v=""/>
    <s v=""/>
    <s v=""/>
    <s v=""/>
    <s v=""/>
    <s v=""/>
    <s v=""/>
    <s v=""/>
    <s v=""/>
    <s v=""/>
    <s v=""/>
    <s v=""/>
    <s v=""/>
    <s v=""/>
    <s v=""/>
    <s v=""/>
    <s v=""/>
    <s v=""/>
    <s v=""/>
    <s v=""/>
    <s v=""/>
    <s v=""/>
    <s v=""/>
    <s v=""/>
    <s v=""/>
    <s v=""/>
    <s v=""/>
    <s v=""/>
    <s v=""/>
    <s v=""/>
    <s v=""/>
    <s v=""/>
    <s v=""/>
    <x v="0"/>
  </r>
  <r>
    <x v="2"/>
    <s v="Oui"/>
    <s v="Manifestations"/>
    <n v="0"/>
    <n v="0"/>
    <n v="1"/>
    <n v="0"/>
    <n v="0"/>
    <n v="0"/>
    <s v=""/>
    <s v="Augmentation des prix"/>
    <n v="0"/>
    <n v="0"/>
    <n v="1"/>
    <n v="0"/>
    <n v="0"/>
    <n v="0"/>
    <n v="0"/>
    <n v="0"/>
    <s v=""/>
    <s v="Oui"/>
    <s v=""/>
    <s v="Produits d'hygiène et assainissement"/>
    <n v="0"/>
    <n v="1"/>
    <n v="0"/>
    <n v="0"/>
    <s v=""/>
    <s v=""/>
    <s v=""/>
    <s v=""/>
    <s v=""/>
    <s v=""/>
    <s v=""/>
    <s v=""/>
    <s v=""/>
    <s v=""/>
    <s v=""/>
    <s v=""/>
    <s v=""/>
    <s v=""/>
    <s v=""/>
    <s v=""/>
    <s v=""/>
    <s v=""/>
    <s v=""/>
    <s v=""/>
    <s v=""/>
    <s v=""/>
    <s v=""/>
    <s v=""/>
    <s v=""/>
    <s v=""/>
    <s v=""/>
    <s v=""/>
    <s v=""/>
    <s v=""/>
    <s v=""/>
    <s v=""/>
    <s v=""/>
    <s v=""/>
    <s v=""/>
    <s v=""/>
    <s v=""/>
    <s v=""/>
    <x v="0"/>
  </r>
  <r>
    <x v="2"/>
    <s v="Oui"/>
    <s v="Vols ou pillages Manifestations"/>
    <n v="1"/>
    <n v="0"/>
    <n v="1"/>
    <n v="0"/>
    <n v="0"/>
    <n v="0"/>
    <s v=""/>
    <s v="Augmentation des prix Difficultés pour se réapprovisionner en marchandises"/>
    <n v="0"/>
    <n v="0"/>
    <n v="1"/>
    <n v="1"/>
    <n v="0"/>
    <n v="0"/>
    <n v="0"/>
    <n v="0"/>
    <s v=""/>
    <s v="Oui"/>
    <s v=""/>
    <s v="Produits d'hygiène et assainissement"/>
    <n v="0"/>
    <n v="1"/>
    <n v="0"/>
    <n v="0"/>
    <s v=""/>
    <s v=""/>
    <s v=""/>
    <s v=""/>
    <s v=""/>
    <s v=""/>
    <s v=""/>
    <s v=""/>
    <s v=""/>
    <s v=""/>
    <s v=""/>
    <s v=""/>
    <s v=""/>
    <s v=""/>
    <s v=""/>
    <s v=""/>
    <s v=""/>
    <s v=""/>
    <s v=""/>
    <s v=""/>
    <s v=""/>
    <s v=""/>
    <s v=""/>
    <s v=""/>
    <s v=""/>
    <s v=""/>
    <s v=""/>
    <s v=""/>
    <s v=""/>
    <s v=""/>
    <s v=""/>
    <s v=""/>
    <s v=""/>
    <s v=""/>
    <s v=""/>
    <s v=""/>
    <s v=""/>
    <s v=""/>
    <x v="0"/>
  </r>
  <r>
    <x v="2"/>
    <s v="Oui"/>
    <s v="Manifestations"/>
    <n v="0"/>
    <n v="0"/>
    <n v="1"/>
    <n v="0"/>
    <n v="0"/>
    <n v="0"/>
    <s v=""/>
    <s v="Augmentation des prix"/>
    <n v="0"/>
    <n v="0"/>
    <n v="1"/>
    <n v="0"/>
    <n v="0"/>
    <n v="0"/>
    <n v="0"/>
    <n v="0"/>
    <s v=""/>
    <s v="Oui"/>
    <s v=""/>
    <s v="Charbon de bois"/>
    <n v="0"/>
    <n v="0"/>
    <n v="1"/>
    <n v="0"/>
    <s v=""/>
    <s v=""/>
    <s v=""/>
    <s v=""/>
    <s v=""/>
    <s v=""/>
    <s v=""/>
    <s v=""/>
    <s v=""/>
    <s v=""/>
    <s v=""/>
    <s v=""/>
    <s v=""/>
    <s v=""/>
    <s v=""/>
    <s v=""/>
    <s v=""/>
    <s v=""/>
    <s v=""/>
    <s v=""/>
    <s v=""/>
    <s v=""/>
    <s v=""/>
    <s v=""/>
    <s v=""/>
    <s v=""/>
    <s v=""/>
    <s v=""/>
    <s v=""/>
    <s v=""/>
    <s v=""/>
    <s v=""/>
    <s v=""/>
    <s v=""/>
    <s v=""/>
    <s v=""/>
    <s v=""/>
    <s v=""/>
    <x v="0"/>
  </r>
  <r>
    <x v="2"/>
    <s v="Oui"/>
    <s v="Manifestations Vols ou pillages"/>
    <n v="1"/>
    <n v="0"/>
    <n v="1"/>
    <n v="0"/>
    <n v="0"/>
    <n v="0"/>
    <s v=""/>
    <s v="Augmentation des prix"/>
    <n v="0"/>
    <n v="0"/>
    <n v="1"/>
    <n v="0"/>
    <n v="0"/>
    <n v="0"/>
    <n v="0"/>
    <n v="0"/>
    <s v=""/>
    <s v="Oui"/>
    <s v=""/>
    <s v="Charbon de bois"/>
    <n v="0"/>
    <n v="0"/>
    <n v="1"/>
    <n v="0"/>
    <s v=""/>
    <s v=""/>
    <s v=""/>
    <s v=""/>
    <s v=""/>
    <s v=""/>
    <s v=""/>
    <s v=""/>
    <s v=""/>
    <s v=""/>
    <s v=""/>
    <s v=""/>
    <s v=""/>
    <s v=""/>
    <s v=""/>
    <s v=""/>
    <s v=""/>
    <s v=""/>
    <s v=""/>
    <s v=""/>
    <s v=""/>
    <s v=""/>
    <s v=""/>
    <s v=""/>
    <s v=""/>
    <s v=""/>
    <s v=""/>
    <s v=""/>
    <s v=""/>
    <s v=""/>
    <s v=""/>
    <s v=""/>
    <s v=""/>
    <s v=""/>
    <s v=""/>
    <s v=""/>
    <s v=""/>
    <s v=""/>
    <x v="0"/>
  </r>
  <r>
    <x v="2"/>
    <s v="Oui"/>
    <s v="Manifestations Vols ou pillages"/>
    <n v="1"/>
    <n v="0"/>
    <n v="1"/>
    <n v="0"/>
    <n v="0"/>
    <n v="0"/>
    <s v=""/>
    <s v="Augmentation des prix"/>
    <n v="0"/>
    <n v="0"/>
    <n v="1"/>
    <n v="0"/>
    <n v="0"/>
    <n v="0"/>
    <n v="0"/>
    <n v="0"/>
    <s v=""/>
    <s v="Oui"/>
    <s v=""/>
    <s v="Charbon de bois"/>
    <n v="0"/>
    <n v="0"/>
    <n v="1"/>
    <n v="0"/>
    <s v=""/>
    <s v=""/>
    <s v=""/>
    <s v=""/>
    <s v=""/>
    <s v=""/>
    <s v=""/>
    <s v=""/>
    <s v=""/>
    <s v=""/>
    <s v=""/>
    <s v=""/>
    <s v=""/>
    <s v=""/>
    <s v=""/>
    <s v=""/>
    <s v=""/>
    <s v=""/>
    <s v=""/>
    <s v=""/>
    <s v=""/>
    <s v=""/>
    <s v=""/>
    <s v=""/>
    <s v=""/>
    <s v=""/>
    <s v=""/>
    <s v=""/>
    <s v=""/>
    <s v=""/>
    <s v=""/>
    <s v=""/>
    <s v=""/>
    <s v=""/>
    <s v=""/>
    <s v=""/>
    <s v=""/>
    <s v=""/>
    <x v="0"/>
  </r>
  <r>
    <x v="2"/>
    <s v="Oui"/>
    <s v="Vols ou pillages Manifestations Fermeture / Hibernation pour cause de troubles politiques"/>
    <n v="1"/>
    <n v="0"/>
    <n v="1"/>
    <n v="1"/>
    <n v="0"/>
    <n v="0"/>
    <s v=""/>
    <s v="Augmentation des prix"/>
    <n v="0"/>
    <n v="0"/>
    <n v="1"/>
    <n v="0"/>
    <n v="0"/>
    <n v="0"/>
    <n v="0"/>
    <n v="0"/>
    <s v=""/>
    <s v="Oui"/>
    <s v=""/>
    <s v="Nourriture"/>
    <n v="1"/>
    <n v="0"/>
    <n v="0"/>
    <n v="0"/>
    <s v=""/>
    <s v=""/>
    <s v=""/>
    <s v=""/>
    <s v=""/>
    <s v=""/>
    <s v=""/>
    <s v=""/>
    <s v=""/>
    <s v=""/>
    <s v=""/>
    <s v=""/>
    <s v=""/>
    <s v=""/>
    <s v=""/>
    <s v=""/>
    <s v=""/>
    <s v=""/>
    <s v=""/>
    <s v=""/>
    <s v=""/>
    <s v=""/>
    <s v=""/>
    <s v=""/>
    <s v=""/>
    <s v=""/>
    <s v=""/>
    <s v=""/>
    <s v=""/>
    <s v=""/>
    <s v=""/>
    <s v=""/>
    <s v=""/>
    <s v=""/>
    <s v=""/>
    <s v=""/>
    <s v=""/>
    <s v=""/>
    <x v="0"/>
  </r>
  <r>
    <x v="2"/>
    <s v="Oui"/>
    <s v="Manifestations"/>
    <n v="0"/>
    <n v="0"/>
    <n v="1"/>
    <n v="0"/>
    <n v="0"/>
    <n v="0"/>
    <s v=""/>
    <s v="Augmentation des prix Difficultés pour se réapprovisionner en marchandises"/>
    <n v="0"/>
    <n v="0"/>
    <n v="1"/>
    <n v="1"/>
    <n v="0"/>
    <n v="0"/>
    <n v="0"/>
    <n v="0"/>
    <s v=""/>
    <s v="Oui"/>
    <s v=""/>
    <s v="Nourriture"/>
    <n v="1"/>
    <n v="0"/>
    <n v="0"/>
    <n v="0"/>
    <s v=""/>
    <s v=""/>
    <s v=""/>
    <s v=""/>
    <s v=""/>
    <s v=""/>
    <s v=""/>
    <s v=""/>
    <s v=""/>
    <s v=""/>
    <s v=""/>
    <s v=""/>
    <s v=""/>
    <s v=""/>
    <s v=""/>
    <s v=""/>
    <s v=""/>
    <s v=""/>
    <s v=""/>
    <s v=""/>
    <s v=""/>
    <s v=""/>
    <s v=""/>
    <s v=""/>
    <s v=""/>
    <s v=""/>
    <s v=""/>
    <s v=""/>
    <s v=""/>
    <s v=""/>
    <s v=""/>
    <s v=""/>
    <s v=""/>
    <s v=""/>
    <s v=""/>
    <s v=""/>
    <s v=""/>
    <s v=""/>
    <x v="0"/>
  </r>
  <r>
    <x v="2"/>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x v="0"/>
  </r>
  <r>
    <x v="2"/>
    <s v="Oui"/>
    <s v="Manifestations"/>
    <n v="0"/>
    <n v="0"/>
    <n v="1"/>
    <n v="0"/>
    <n v="0"/>
    <n v="0"/>
    <s v=""/>
    <s v="Augmentation des prix"/>
    <n v="0"/>
    <n v="0"/>
    <n v="1"/>
    <n v="0"/>
    <n v="0"/>
    <n v="0"/>
    <n v="0"/>
    <n v="0"/>
    <s v=""/>
    <s v="Oui"/>
    <s v=""/>
    <s v=""/>
    <s v=""/>
    <s v=""/>
    <s v=""/>
    <s v=""/>
    <s v=""/>
    <s v=""/>
    <s v=""/>
    <s v=""/>
    <s v=""/>
    <s v=""/>
    <s v=""/>
    <s v=""/>
    <s v=""/>
    <s v=""/>
    <s v=""/>
    <s v=""/>
    <s v=""/>
    <s v=""/>
    <s v=""/>
    <s v=""/>
    <s v=""/>
    <s v=""/>
    <s v=""/>
    <s v=""/>
    <s v=""/>
    <s v=""/>
    <s v=""/>
    <s v=""/>
    <s v=""/>
    <s v=""/>
    <s v=""/>
    <s v=""/>
    <s v=""/>
    <s v=""/>
    <s v=""/>
    <s v=""/>
    <s v=""/>
    <s v=""/>
    <s v=""/>
    <s v=""/>
    <s v=""/>
    <s v=""/>
    <x v="0"/>
  </r>
  <r>
    <x v="2"/>
    <s v=""/>
    <s v=""/>
    <s v=""/>
    <s v=""/>
    <s v=""/>
    <s v=""/>
    <s v=""/>
    <s v=""/>
    <s v=""/>
    <s v=""/>
    <s v=""/>
    <s v=""/>
    <s v=""/>
    <s v=""/>
    <s v=""/>
    <s v=""/>
    <s v=""/>
    <s v=""/>
    <s v=""/>
    <s v=""/>
    <s v=""/>
    <s v=""/>
    <s v=""/>
    <s v=""/>
    <s v=""/>
    <s v=""/>
    <s v="Oui"/>
    <s v="Oui, je vais parfois/souvent chercher l'eau"/>
    <s v="branchement chez un voisin"/>
    <s v=""/>
    <s v="voisin"/>
    <s v="kay yon vwazen"/>
    <s v="kay yon vwazen"/>
    <s v="C'est le moins cher"/>
    <s v=""/>
    <s v="Entre 15 min et 30 min au total"/>
    <s v="gros bidon de 5 gallons (18,9 L)"/>
    <s v="5gal"/>
    <s v="bidon ki vo 5 galon (18,9L)"/>
    <s v=""/>
    <s v=""/>
    <s v=""/>
    <s v=""/>
    <s v=""/>
    <n v="7"/>
    <n v="1.4"/>
    <s v=""/>
    <s v="NA"/>
    <s v="Non"/>
    <s v="Oui, parfois"/>
    <s v="Oui"/>
    <s v="A cause de la sècheresses"/>
    <n v="0"/>
    <n v="0"/>
    <n v="0"/>
    <n v="1"/>
    <n v="0"/>
    <n v="0"/>
    <n v="0"/>
    <n v="0"/>
    <n v="0"/>
    <n v="0"/>
    <n v="0"/>
    <s v=""/>
    <x v="1"/>
  </r>
  <r>
    <x v="2"/>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x v="2"/>
  </r>
  <r>
    <x v="2"/>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x v="2"/>
  </r>
  <r>
    <x v="2"/>
    <s v="Oui"/>
    <s v="Manifestations"/>
    <n v="0"/>
    <n v="0"/>
    <n v="1"/>
    <n v="0"/>
    <n v="0"/>
    <n v="0"/>
    <s v=""/>
    <s v="Risques de vols ou pillages"/>
    <n v="1"/>
    <n v="0"/>
    <n v="0"/>
    <n v="0"/>
    <n v="0"/>
    <n v="0"/>
    <n v="0"/>
    <n v="0"/>
    <s v=""/>
    <s v="Oui"/>
    <s v=""/>
    <s v="Nourriture"/>
    <n v="1"/>
    <n v="0"/>
    <n v="0"/>
    <n v="0"/>
    <s v=""/>
    <s v=""/>
    <s v=""/>
    <s v=""/>
    <s v=""/>
    <s v=""/>
    <s v=""/>
    <s v=""/>
    <s v=""/>
    <s v=""/>
    <s v=""/>
    <s v=""/>
    <s v=""/>
    <s v=""/>
    <s v=""/>
    <s v=""/>
    <s v=""/>
    <s v=""/>
    <s v=""/>
    <s v=""/>
    <s v=""/>
    <s v=""/>
    <s v=""/>
    <s v=""/>
    <s v=""/>
    <s v=""/>
    <s v=""/>
    <s v=""/>
    <s v=""/>
    <s v=""/>
    <s v=""/>
    <s v=""/>
    <s v=""/>
    <s v=""/>
    <s v=""/>
    <s v=""/>
    <s v=""/>
    <s v=""/>
    <x v="0"/>
  </r>
  <r>
    <x v="2"/>
    <s v="Non"/>
    <s v=""/>
    <s v=""/>
    <s v=""/>
    <s v=""/>
    <s v=""/>
    <s v=""/>
    <s v=""/>
    <s v=""/>
    <s v="Diminution du nombre de clients"/>
    <n v="0"/>
    <n v="1"/>
    <n v="0"/>
    <n v="0"/>
    <n v="0"/>
    <n v="0"/>
    <n v="0"/>
    <n v="0"/>
    <s v=""/>
    <s v="Non"/>
    <s v=""/>
    <s v=""/>
    <s v=""/>
    <s v=""/>
    <s v=""/>
    <s v=""/>
    <s v=""/>
    <s v=""/>
    <s v=""/>
    <s v=""/>
    <s v=""/>
    <s v=""/>
    <s v=""/>
    <s v=""/>
    <s v=""/>
    <s v=""/>
    <s v=""/>
    <s v=""/>
    <s v=""/>
    <s v=""/>
    <s v=""/>
    <s v=""/>
    <s v=""/>
    <s v=""/>
    <s v=""/>
    <s v=""/>
    <s v=""/>
    <s v=""/>
    <s v=""/>
    <s v=""/>
    <s v=""/>
    <s v=""/>
    <s v=""/>
    <s v=""/>
    <s v=""/>
    <s v=""/>
    <s v=""/>
    <s v=""/>
    <s v=""/>
    <s v=""/>
    <s v=""/>
    <s v=""/>
    <s v=""/>
    <s v=""/>
    <x v="0"/>
  </r>
  <r>
    <x v="2"/>
    <s v="Non"/>
    <s v=""/>
    <s v=""/>
    <s v=""/>
    <s v=""/>
    <s v=""/>
    <s v=""/>
    <s v=""/>
    <s v=""/>
    <s v="Augmentation des prix Diminution du nombre de clients"/>
    <n v="0"/>
    <n v="1"/>
    <n v="1"/>
    <n v="0"/>
    <n v="0"/>
    <n v="0"/>
    <n v="0"/>
    <n v="0"/>
    <s v=""/>
    <s v="Oui"/>
    <s v=""/>
    <s v="Nourriture"/>
    <n v="1"/>
    <n v="0"/>
    <n v="0"/>
    <n v="0"/>
    <s v=""/>
    <s v=""/>
    <s v=""/>
    <s v=""/>
    <s v=""/>
    <s v=""/>
    <s v=""/>
    <s v=""/>
    <s v=""/>
    <s v=""/>
    <s v=""/>
    <s v=""/>
    <s v=""/>
    <s v=""/>
    <s v=""/>
    <s v=""/>
    <s v=""/>
    <s v=""/>
    <s v=""/>
    <s v=""/>
    <s v=""/>
    <s v=""/>
    <s v=""/>
    <s v=""/>
    <s v=""/>
    <s v=""/>
    <s v=""/>
    <s v=""/>
    <s v=""/>
    <s v=""/>
    <s v=""/>
    <s v=""/>
    <s v=""/>
    <s v=""/>
    <s v=""/>
    <s v=""/>
    <s v=""/>
    <s v=""/>
    <x v="0"/>
  </r>
  <r>
    <x v="2"/>
    <s v="Je ne sais pas, je ne souhaite pas répondre"/>
    <s v=""/>
    <s v=""/>
    <s v=""/>
    <s v=""/>
    <s v=""/>
    <s v=""/>
    <s v=""/>
    <s v=""/>
    <s v="Difficultés pour se réapprovisionner en marchandises"/>
    <n v="0"/>
    <n v="0"/>
    <n v="0"/>
    <n v="1"/>
    <n v="0"/>
    <n v="0"/>
    <n v="0"/>
    <n v="0"/>
    <s v=""/>
    <s v="Oui"/>
    <s v=""/>
    <s v="Nourriture"/>
    <n v="1"/>
    <n v="0"/>
    <n v="0"/>
    <n v="0"/>
    <s v=""/>
    <s v=""/>
    <s v=""/>
    <s v=""/>
    <s v=""/>
    <s v=""/>
    <s v=""/>
    <s v=""/>
    <s v=""/>
    <s v=""/>
    <s v=""/>
    <s v=""/>
    <s v=""/>
    <s v=""/>
    <s v=""/>
    <s v=""/>
    <s v=""/>
    <s v=""/>
    <s v=""/>
    <s v=""/>
    <s v=""/>
    <s v=""/>
    <s v=""/>
    <s v=""/>
    <s v=""/>
    <s v=""/>
    <s v=""/>
    <s v=""/>
    <s v=""/>
    <s v=""/>
    <s v=""/>
    <s v=""/>
    <s v=""/>
    <s v=""/>
    <s v=""/>
    <s v=""/>
    <s v=""/>
    <s v=""/>
    <x v="0"/>
  </r>
  <r>
    <x v="2"/>
    <s v="Oui"/>
    <s v="Affrontements ou violences"/>
    <n v="0"/>
    <n v="1"/>
    <n v="0"/>
    <n v="0"/>
    <n v="0"/>
    <n v="0"/>
    <s v=""/>
    <s v="Augmentation des prix Difficultés pour se réapprovisionner en marchandises"/>
    <n v="0"/>
    <n v="0"/>
    <n v="1"/>
    <n v="1"/>
    <n v="0"/>
    <n v="0"/>
    <n v="0"/>
    <n v="0"/>
    <s v=""/>
    <s v="Oui"/>
    <s v=""/>
    <s v="Nourriture"/>
    <n v="1"/>
    <n v="0"/>
    <n v="0"/>
    <n v="0"/>
    <s v=""/>
    <s v=""/>
    <s v=""/>
    <s v=""/>
    <s v=""/>
    <s v=""/>
    <s v=""/>
    <s v=""/>
    <s v=""/>
    <s v=""/>
    <s v=""/>
    <s v=""/>
    <s v=""/>
    <s v=""/>
    <s v=""/>
    <s v=""/>
    <s v=""/>
    <s v=""/>
    <s v=""/>
    <s v=""/>
    <s v=""/>
    <s v=""/>
    <s v=""/>
    <s v=""/>
    <s v=""/>
    <s v=""/>
    <s v=""/>
    <s v=""/>
    <s v=""/>
    <s v=""/>
    <s v=""/>
    <s v=""/>
    <s v=""/>
    <s v=""/>
    <s v=""/>
    <s v=""/>
    <s v=""/>
    <s v=""/>
    <x v="0"/>
  </r>
  <r>
    <x v="2"/>
    <s v="Oui"/>
    <s v="Autre"/>
    <n v="0"/>
    <n v="0"/>
    <n v="0"/>
    <n v="0"/>
    <n v="0"/>
    <n v="1"/>
    <s v="Yo te mete dife nan yon pati nan mache a. Anpil pwodwi te brile nan dife sa a."/>
    <s v="Diminution du nombre de clients Augmentation des prix Difficultés pour se réapprovisionner en marchandises"/>
    <n v="0"/>
    <n v="1"/>
    <n v="1"/>
    <n v="1"/>
    <n v="0"/>
    <n v="0"/>
    <n v="0"/>
    <n v="0"/>
    <s v=""/>
    <s v="Oui"/>
    <s v=""/>
    <s v="Produits d'hygiène et assainissement"/>
    <n v="0"/>
    <n v="1"/>
    <n v="0"/>
    <n v="0"/>
    <s v=""/>
    <s v=""/>
    <s v=""/>
    <s v=""/>
    <s v=""/>
    <s v=""/>
    <s v=""/>
    <s v=""/>
    <s v=""/>
    <s v=""/>
    <s v=""/>
    <s v=""/>
    <s v=""/>
    <s v=""/>
    <s v=""/>
    <s v=""/>
    <s v=""/>
    <s v=""/>
    <s v=""/>
    <s v=""/>
    <s v=""/>
    <s v=""/>
    <s v=""/>
    <s v=""/>
    <s v=""/>
    <s v=""/>
    <s v=""/>
    <s v=""/>
    <s v=""/>
    <s v=""/>
    <s v=""/>
    <s v=""/>
    <s v=""/>
    <s v=""/>
    <s v=""/>
    <s v=""/>
    <s v=""/>
    <s v=""/>
    <x v="0"/>
  </r>
  <r>
    <x v="2"/>
    <s v=""/>
    <s v=""/>
    <s v=""/>
    <s v=""/>
    <s v=""/>
    <s v=""/>
    <s v=""/>
    <s v=""/>
    <s v=""/>
    <s v=""/>
    <s v=""/>
    <s v=""/>
    <s v=""/>
    <s v=""/>
    <s v=""/>
    <s v=""/>
    <s v=""/>
    <s v=""/>
    <s v=""/>
    <s v=""/>
    <s v=""/>
    <s v=""/>
    <s v=""/>
    <s v=""/>
    <s v=""/>
    <s v=""/>
    <s v="Oui"/>
    <s v="Oui, je vais parfois/souvent chercher l'eau"/>
    <s v="boutique ou kiosque privé"/>
    <s v=""/>
    <s v="boutique"/>
    <s v="boutik / kiòs priwe"/>
    <s v="boutik / kiòs priwe"/>
    <s v="Les autres points d'eau ne sont pas fonctionnels"/>
    <s v=""/>
    <s v="Moins de 15 min au total"/>
    <s v="gros bidon de 5 gallons (18,9 L)"/>
    <s v="5gal"/>
    <s v="bidon ki vo 5 galon (18,9L)"/>
    <s v=""/>
    <s v=""/>
    <s v=""/>
    <s v=""/>
    <s v=""/>
    <n v="5"/>
    <n v="1"/>
    <s v=""/>
    <s v="NA"/>
    <s v="Non"/>
    <s v="Oui, parfois"/>
    <s v="Oui"/>
    <s v="Je ne sais pas, je ne souhaite pas répondre"/>
    <n v="0"/>
    <n v="0"/>
    <n v="0"/>
    <n v="0"/>
    <n v="0"/>
    <n v="0"/>
    <n v="0"/>
    <n v="0"/>
    <n v="0"/>
    <n v="0"/>
    <n v="1"/>
    <s v=""/>
    <x v="2"/>
  </r>
  <r>
    <x v="2"/>
    <s v=""/>
    <s v=""/>
    <s v=""/>
    <s v=""/>
    <s v=""/>
    <s v=""/>
    <s v=""/>
    <s v=""/>
    <s v=""/>
    <s v=""/>
    <s v=""/>
    <s v=""/>
    <s v=""/>
    <s v=""/>
    <s v=""/>
    <s v=""/>
    <s v=""/>
    <s v=""/>
    <s v=""/>
    <s v=""/>
    <s v=""/>
    <s v=""/>
    <s v=""/>
    <s v=""/>
    <s v=""/>
    <s v=""/>
    <s v="Oui"/>
    <s v="Oui, je vais parfois/souvent chercher l'eau"/>
    <s v="branchement chez un voisin"/>
    <s v=""/>
    <s v="voisin"/>
    <s v="kay yon vwazen"/>
    <s v="kay yon vwazen"/>
    <s v="Il n'y a pas d'autres options dans ma zone"/>
    <s v=""/>
    <s v="Moins de 15 min au total"/>
    <s v="gros bidon de 5 gallons (18,9 L)"/>
    <s v="5gal"/>
    <s v="bidon ki vo 5 galon (18,9L)"/>
    <s v=""/>
    <s v=""/>
    <s v=""/>
    <s v=""/>
    <s v=""/>
    <n v="5"/>
    <n v="1"/>
    <s v=""/>
    <s v="NA"/>
    <s v="Non"/>
    <s v="Non, jamais."/>
    <s v="Non"/>
    <s v=""/>
    <s v=""/>
    <s v=""/>
    <s v=""/>
    <s v=""/>
    <s v=""/>
    <s v=""/>
    <s v=""/>
    <s v=""/>
    <s v=""/>
    <s v=""/>
    <s v=""/>
    <s v=""/>
    <x v="2"/>
  </r>
  <r>
    <x v="2"/>
    <s v="Je ne sais pas, je ne souhaite pas répondre"/>
    <s v=""/>
    <s v=""/>
    <s v=""/>
    <s v=""/>
    <s v=""/>
    <s v=""/>
    <s v=""/>
    <s v=""/>
    <s v="Difficultés pour se réapprovisionner en marchandises"/>
    <n v="0"/>
    <n v="0"/>
    <n v="0"/>
    <n v="1"/>
    <n v="0"/>
    <n v="0"/>
    <n v="0"/>
    <n v="0"/>
    <s v=""/>
    <s v="Oui"/>
    <s v=""/>
    <s v="Charbon de bois"/>
    <n v="0"/>
    <n v="0"/>
    <n v="1"/>
    <n v="0"/>
    <s v=""/>
    <s v=""/>
    <s v=""/>
    <s v=""/>
    <s v=""/>
    <s v=""/>
    <s v=""/>
    <s v=""/>
    <s v=""/>
    <s v=""/>
    <s v=""/>
    <s v=""/>
    <s v=""/>
    <s v=""/>
    <s v=""/>
    <s v=""/>
    <s v=""/>
    <s v=""/>
    <s v=""/>
    <s v=""/>
    <s v=""/>
    <s v=""/>
    <s v=""/>
    <s v=""/>
    <s v=""/>
    <s v=""/>
    <s v=""/>
    <s v=""/>
    <s v=""/>
    <s v=""/>
    <s v=""/>
    <s v=""/>
    <s v=""/>
    <s v=""/>
    <s v=""/>
    <s v=""/>
    <s v=""/>
    <s v=""/>
    <x v="0"/>
  </r>
  <r>
    <x v="2"/>
    <s v="Oui"/>
    <s v="Vols ou pillages Manifestations"/>
    <n v="1"/>
    <n v="0"/>
    <n v="1"/>
    <n v="0"/>
    <n v="0"/>
    <n v="0"/>
    <s v=""/>
    <s v="Difficultés pour se réapprovisionner en marchandises"/>
    <n v="0"/>
    <n v="0"/>
    <n v="0"/>
    <n v="1"/>
    <n v="0"/>
    <n v="0"/>
    <n v="0"/>
    <n v="0"/>
    <s v=""/>
    <s v="Oui"/>
    <s v=""/>
    <s v="Charbon de bois"/>
    <n v="0"/>
    <n v="0"/>
    <n v="1"/>
    <n v="0"/>
    <s v=""/>
    <s v=""/>
    <s v=""/>
    <s v=""/>
    <s v=""/>
    <s v=""/>
    <s v=""/>
    <s v=""/>
    <s v=""/>
    <s v=""/>
    <s v=""/>
    <s v=""/>
    <s v=""/>
    <s v=""/>
    <s v=""/>
    <s v=""/>
    <s v=""/>
    <s v=""/>
    <s v=""/>
    <s v=""/>
    <s v=""/>
    <s v=""/>
    <s v=""/>
    <s v=""/>
    <s v=""/>
    <s v=""/>
    <s v=""/>
    <s v=""/>
    <s v=""/>
    <s v=""/>
    <s v=""/>
    <s v=""/>
    <s v=""/>
    <s v=""/>
    <s v=""/>
    <s v=""/>
    <s v=""/>
    <s v=""/>
    <x v="0"/>
  </r>
  <r>
    <x v="2"/>
    <s v="Non"/>
    <s v=""/>
    <s v=""/>
    <s v=""/>
    <s v=""/>
    <s v=""/>
    <s v=""/>
    <s v=""/>
    <s v=""/>
    <s v="Risques de vols ou pillages"/>
    <n v="1"/>
    <n v="0"/>
    <n v="0"/>
    <n v="0"/>
    <n v="0"/>
    <n v="0"/>
    <n v="0"/>
    <n v="0"/>
    <s v=""/>
    <s v="Je ne sais pas, je ne souhaite pas répondre"/>
    <s v=""/>
    <s v=""/>
    <s v=""/>
    <s v=""/>
    <s v=""/>
    <s v=""/>
    <s v=""/>
    <s v=""/>
    <s v=""/>
    <s v=""/>
    <s v=""/>
    <s v=""/>
    <s v=""/>
    <s v=""/>
    <s v=""/>
    <s v=""/>
    <s v=""/>
    <s v=""/>
    <s v=""/>
    <s v=""/>
    <s v=""/>
    <s v=""/>
    <s v=""/>
    <s v=""/>
    <s v=""/>
    <s v=""/>
    <s v=""/>
    <s v=""/>
    <s v=""/>
    <s v=""/>
    <s v=""/>
    <s v=""/>
    <s v=""/>
    <s v=""/>
    <s v=""/>
    <s v=""/>
    <s v=""/>
    <s v=""/>
    <s v=""/>
    <s v=""/>
    <s v=""/>
    <s v=""/>
    <s v=""/>
    <s v=""/>
    <x v="0"/>
  </r>
  <r>
    <x v="2"/>
    <s v="Oui"/>
    <s v="Autre"/>
    <n v="0"/>
    <n v="0"/>
    <n v="0"/>
    <n v="0"/>
    <n v="0"/>
    <n v="1"/>
    <s v="Te gen dife ki te brile kek pwodwi nan mache a"/>
    <s v="Diminution du nombre de clients Augmentation des prix"/>
    <n v="0"/>
    <n v="1"/>
    <n v="1"/>
    <n v="0"/>
    <n v="0"/>
    <n v="0"/>
    <n v="0"/>
    <n v="0"/>
    <s v=""/>
    <s v="Oui"/>
    <s v=""/>
    <s v="Produits d'hygiène et assainissement"/>
    <n v="0"/>
    <n v="1"/>
    <n v="0"/>
    <n v="0"/>
    <s v=""/>
    <s v=""/>
    <s v=""/>
    <s v=""/>
    <s v=""/>
    <s v=""/>
    <s v=""/>
    <s v=""/>
    <s v=""/>
    <s v=""/>
    <s v=""/>
    <s v=""/>
    <s v=""/>
    <s v=""/>
    <s v=""/>
    <s v=""/>
    <s v=""/>
    <s v=""/>
    <s v=""/>
    <s v=""/>
    <s v=""/>
    <s v=""/>
    <s v=""/>
    <s v=""/>
    <s v=""/>
    <s v=""/>
    <s v=""/>
    <s v=""/>
    <s v=""/>
    <s v=""/>
    <s v=""/>
    <s v=""/>
    <s v=""/>
    <s v=""/>
    <s v=""/>
    <s v=""/>
    <s v=""/>
    <s v=""/>
    <x v="0"/>
  </r>
  <r>
    <x v="2"/>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Entre 15 min et 30 min au total"/>
    <s v="gros bidon de 5 gallons (18,9 L)"/>
    <s v="5gal"/>
    <s v="bidon ki vo 5 galon (18,9L)"/>
    <s v=""/>
    <s v=""/>
    <s v=""/>
    <s v=""/>
    <s v=""/>
    <n v="5"/>
    <n v="1"/>
    <s v=""/>
    <s v="NA"/>
    <s v="Non"/>
    <s v="Oui, parfois"/>
    <s v="Oui"/>
    <s v="Le marchand d'eau n'est pas venu à temps / Le marchand n'avait plus d'eau"/>
    <n v="0"/>
    <n v="0"/>
    <n v="0"/>
    <n v="0"/>
    <n v="0"/>
    <n v="0"/>
    <n v="0"/>
    <n v="0"/>
    <n v="1"/>
    <n v="0"/>
    <n v="0"/>
    <s v=""/>
    <x v="2"/>
  </r>
  <r>
    <x v="2"/>
    <s v=""/>
    <s v=""/>
    <s v=""/>
    <s v=""/>
    <s v=""/>
    <s v=""/>
    <s v=""/>
    <s v=""/>
    <s v=""/>
    <s v=""/>
    <s v=""/>
    <s v=""/>
    <s v=""/>
    <s v=""/>
    <s v=""/>
    <s v=""/>
    <s v=""/>
    <s v=""/>
    <s v=""/>
    <s v=""/>
    <s v=""/>
    <s v=""/>
    <s v=""/>
    <s v=""/>
    <s v=""/>
    <s v=""/>
    <s v="Oui"/>
    <s v="Oui, je vais parfois/souvent chercher l'eau"/>
    <s v="branchement chez un voisin"/>
    <s v=""/>
    <s v="voisin"/>
    <s v="kay yon vwazen"/>
    <s v="kay yon vwazen"/>
    <s v="Il n'y a pas d'autres options dans ma zone"/>
    <s v=""/>
    <s v="Moins de 15 min au total"/>
    <s v="gros bidon de 5 gallons (18,9 L)"/>
    <s v="5gal"/>
    <s v="bidon ki vo 5 galon (18,9L)"/>
    <s v=""/>
    <s v=""/>
    <s v=""/>
    <s v=""/>
    <s v=""/>
    <n v="5"/>
    <n v="1"/>
    <s v=""/>
    <s v="NA"/>
    <s v="Non"/>
    <s v="Oui, parfois"/>
    <s v="Oui"/>
    <s v="Le marchand d'eau n'est pas venu à temps / Le marchand n'avait plus d'eau"/>
    <n v="0"/>
    <n v="0"/>
    <n v="0"/>
    <n v="0"/>
    <n v="0"/>
    <n v="0"/>
    <n v="0"/>
    <n v="0"/>
    <n v="1"/>
    <n v="0"/>
    <n v="0"/>
    <s v=""/>
    <x v="2"/>
  </r>
  <r>
    <x v="2"/>
    <s v="Je ne sais pas, je ne souhaite pas répondre"/>
    <s v=""/>
    <s v=""/>
    <s v=""/>
    <s v=""/>
    <s v=""/>
    <s v=""/>
    <s v=""/>
    <s v=""/>
    <s v="Augmentation des prix"/>
    <n v="0"/>
    <n v="0"/>
    <n v="1"/>
    <n v="0"/>
    <n v="0"/>
    <n v="0"/>
    <n v="0"/>
    <n v="0"/>
    <s v=""/>
    <s v="Oui"/>
    <s v=""/>
    <s v="Charbon de bois"/>
    <n v="0"/>
    <n v="0"/>
    <n v="1"/>
    <n v="0"/>
    <s v=""/>
    <s v=""/>
    <s v=""/>
    <s v=""/>
    <s v=""/>
    <s v=""/>
    <s v=""/>
    <s v=""/>
    <s v=""/>
    <s v=""/>
    <s v=""/>
    <s v=""/>
    <s v=""/>
    <s v=""/>
    <s v=""/>
    <s v=""/>
    <s v=""/>
    <s v=""/>
    <s v=""/>
    <s v=""/>
    <s v=""/>
    <s v=""/>
    <s v=""/>
    <s v=""/>
    <s v=""/>
    <s v=""/>
    <s v=""/>
    <s v=""/>
    <s v=""/>
    <s v=""/>
    <s v=""/>
    <s v=""/>
    <s v=""/>
    <s v=""/>
    <s v=""/>
    <s v=""/>
    <s v=""/>
    <s v=""/>
    <x v="0"/>
  </r>
  <r>
    <x v="2"/>
    <s v="Oui"/>
    <s v="Affrontements ou violences"/>
    <n v="0"/>
    <n v="1"/>
    <n v="0"/>
    <n v="0"/>
    <n v="0"/>
    <n v="0"/>
    <s v=""/>
    <s v="Difficultés pour se réapprovisionner en marchandises"/>
    <n v="0"/>
    <n v="0"/>
    <n v="0"/>
    <n v="1"/>
    <n v="0"/>
    <n v="0"/>
    <n v="0"/>
    <n v="0"/>
    <s v=""/>
    <s v="Oui"/>
    <s v=""/>
    <s v="Produits d'hygiène et assainissement"/>
    <n v="0"/>
    <n v="1"/>
    <n v="0"/>
    <n v="0"/>
    <s v=""/>
    <s v=""/>
    <s v=""/>
    <s v=""/>
    <s v=""/>
    <s v=""/>
    <s v=""/>
    <s v=""/>
    <s v=""/>
    <s v=""/>
    <s v=""/>
    <s v=""/>
    <s v=""/>
    <s v=""/>
    <s v=""/>
    <s v=""/>
    <s v=""/>
    <s v=""/>
    <s v=""/>
    <s v=""/>
    <s v=""/>
    <s v=""/>
    <s v=""/>
    <s v=""/>
    <s v=""/>
    <s v=""/>
    <s v=""/>
    <s v=""/>
    <s v=""/>
    <s v=""/>
    <s v=""/>
    <s v=""/>
    <s v=""/>
    <s v=""/>
    <s v=""/>
    <s v=""/>
    <s v=""/>
    <s v=""/>
    <x v="0"/>
  </r>
  <r>
    <x v="2"/>
    <s v="Non"/>
    <s v=""/>
    <s v=""/>
    <s v=""/>
    <s v=""/>
    <s v=""/>
    <s v=""/>
    <s v=""/>
    <s v=""/>
    <s v="Risques d'être exposé à la violence"/>
    <n v="0"/>
    <n v="0"/>
    <n v="0"/>
    <n v="0"/>
    <n v="1"/>
    <n v="0"/>
    <n v="0"/>
    <n v="0"/>
    <s v=""/>
    <s v="Oui"/>
    <s v=""/>
    <s v="Charbon de bois"/>
    <n v="0"/>
    <n v="0"/>
    <n v="1"/>
    <n v="0"/>
    <s v=""/>
    <s v=""/>
    <s v=""/>
    <s v=""/>
    <s v=""/>
    <s v=""/>
    <s v=""/>
    <s v=""/>
    <s v=""/>
    <s v=""/>
    <s v=""/>
    <s v=""/>
    <s v=""/>
    <s v=""/>
    <s v=""/>
    <s v=""/>
    <s v=""/>
    <s v=""/>
    <s v=""/>
    <s v=""/>
    <s v=""/>
    <s v=""/>
    <s v=""/>
    <s v=""/>
    <s v=""/>
    <s v=""/>
    <s v=""/>
    <s v=""/>
    <s v=""/>
    <s v=""/>
    <s v=""/>
    <s v=""/>
    <s v=""/>
    <s v=""/>
    <s v=""/>
    <s v=""/>
    <s v=""/>
    <s v=""/>
    <x v="0"/>
  </r>
  <r>
    <x v="2"/>
    <s v="Non"/>
    <s v=""/>
    <s v=""/>
    <s v=""/>
    <s v=""/>
    <s v=""/>
    <s v=""/>
    <s v=""/>
    <s v=""/>
    <s v="Difficultés pour se réapprovisionner en marchandises Augmentation des prix"/>
    <n v="0"/>
    <n v="0"/>
    <n v="1"/>
    <n v="1"/>
    <n v="0"/>
    <n v="0"/>
    <n v="0"/>
    <n v="0"/>
    <s v=""/>
    <s v="Oui"/>
    <s v=""/>
    <s v="Nourriture"/>
    <n v="1"/>
    <n v="0"/>
    <n v="0"/>
    <n v="0"/>
    <s v=""/>
    <s v=""/>
    <s v=""/>
    <s v=""/>
    <s v=""/>
    <s v=""/>
    <s v=""/>
    <s v=""/>
    <s v=""/>
    <s v=""/>
    <s v=""/>
    <s v=""/>
    <s v=""/>
    <s v=""/>
    <s v=""/>
    <s v=""/>
    <s v=""/>
    <s v=""/>
    <s v=""/>
    <s v=""/>
    <s v=""/>
    <s v=""/>
    <s v=""/>
    <s v=""/>
    <s v=""/>
    <s v=""/>
    <s v=""/>
    <s v=""/>
    <s v=""/>
    <s v=""/>
    <s v=""/>
    <s v=""/>
    <s v=""/>
    <s v=""/>
    <s v=""/>
    <s v=""/>
    <s v=""/>
    <s v=""/>
    <x v="0"/>
  </r>
  <r>
    <x v="2"/>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petit bidon de 1 gallon (3,78 L)"/>
    <s v="1gal"/>
    <s v="bidon ki vo 1 galon (3,78L)"/>
    <s v=""/>
    <s v=""/>
    <s v=""/>
    <s v=""/>
    <s v=""/>
    <n v="0"/>
    <n v="0"/>
    <s v=""/>
    <s v="NA"/>
    <s v="Oui"/>
    <s v=""/>
    <s v="Oui"/>
    <s v="A cause de la sècheresses"/>
    <n v="0"/>
    <n v="0"/>
    <n v="0"/>
    <n v="1"/>
    <n v="0"/>
    <n v="0"/>
    <n v="0"/>
    <n v="0"/>
    <n v="0"/>
    <n v="0"/>
    <n v="0"/>
    <s v=""/>
    <x v="2"/>
  </r>
  <r>
    <x v="2"/>
    <s v="Non"/>
    <s v=""/>
    <s v=""/>
    <s v=""/>
    <s v=""/>
    <s v=""/>
    <s v=""/>
    <s v=""/>
    <s v=""/>
    <s v="Risques d'être exposé à la violence"/>
    <n v="0"/>
    <n v="0"/>
    <n v="0"/>
    <n v="0"/>
    <n v="1"/>
    <n v="0"/>
    <n v="0"/>
    <n v="0"/>
    <s v=""/>
    <s v="Oui"/>
    <s v=""/>
    <s v="Charbon de bois"/>
    <n v="0"/>
    <n v="0"/>
    <n v="1"/>
    <n v="0"/>
    <s v=""/>
    <s v=""/>
    <s v=""/>
    <s v=""/>
    <s v=""/>
    <s v=""/>
    <s v=""/>
    <s v=""/>
    <s v=""/>
    <s v=""/>
    <s v=""/>
    <s v=""/>
    <s v=""/>
    <s v=""/>
    <s v=""/>
    <s v=""/>
    <s v=""/>
    <s v=""/>
    <s v=""/>
    <s v=""/>
    <s v=""/>
    <s v=""/>
    <s v=""/>
    <s v=""/>
    <s v=""/>
    <s v=""/>
    <s v=""/>
    <s v=""/>
    <s v=""/>
    <s v=""/>
    <s v=""/>
    <s v=""/>
    <s v=""/>
    <s v=""/>
    <s v=""/>
    <s v=""/>
    <s v=""/>
    <s v=""/>
    <x v="0"/>
  </r>
  <r>
    <x v="3"/>
    <s v="Non"/>
    <s v=""/>
    <s v=""/>
    <s v=""/>
    <s v=""/>
    <s v=""/>
    <s v=""/>
    <s v=""/>
    <s v=""/>
    <s v="Risques de vols ou pillages"/>
    <n v="1"/>
    <n v="0"/>
    <n v="0"/>
    <n v="0"/>
    <n v="0"/>
    <n v="0"/>
    <n v="0"/>
    <n v="0"/>
    <s v=""/>
    <s v="Oui"/>
    <s v=""/>
    <s v="Produits d'hygiène et assainissement"/>
    <n v="0"/>
    <n v="1"/>
    <n v="0"/>
    <n v="0"/>
    <s v=""/>
    <s v=""/>
    <s v=""/>
    <s v=""/>
    <s v=""/>
    <s v=""/>
    <s v=""/>
    <s v=""/>
    <s v=""/>
    <s v=""/>
    <s v=""/>
    <s v=""/>
    <s v=""/>
    <s v=""/>
    <s v=""/>
    <s v=""/>
    <s v=""/>
    <s v=""/>
    <s v=""/>
    <s v=""/>
    <s v=""/>
    <s v=""/>
    <s v=""/>
    <s v=""/>
    <s v=""/>
    <s v=""/>
    <s v=""/>
    <s v=""/>
    <s v=""/>
    <s v=""/>
    <s v=""/>
    <s v=""/>
    <s v=""/>
    <s v=""/>
    <s v=""/>
    <s v=""/>
    <s v=""/>
    <s v=""/>
    <x v="0"/>
  </r>
  <r>
    <x v="3"/>
    <s v="Oui"/>
    <s v="Vols ou pillages"/>
    <n v="1"/>
    <n v="0"/>
    <n v="0"/>
    <n v="0"/>
    <n v="0"/>
    <n v="0"/>
    <s v=""/>
    <s v="Aucune préoccupation particulière"/>
    <n v="0"/>
    <n v="0"/>
    <n v="0"/>
    <n v="0"/>
    <n v="0"/>
    <n v="1"/>
    <n v="0"/>
    <n v="0"/>
    <s v=""/>
    <s v="Non"/>
    <s v=""/>
    <s v=""/>
    <s v=""/>
    <s v=""/>
    <s v=""/>
    <s v=""/>
    <s v=""/>
    <s v=""/>
    <s v=""/>
    <s v=""/>
    <s v=""/>
    <s v=""/>
    <s v=""/>
    <s v=""/>
    <s v=""/>
    <s v=""/>
    <s v=""/>
    <s v=""/>
    <s v=""/>
    <s v=""/>
    <s v=""/>
    <s v=""/>
    <s v=""/>
    <s v=""/>
    <s v=""/>
    <s v=""/>
    <s v=""/>
    <s v=""/>
    <s v=""/>
    <s v=""/>
    <s v=""/>
    <s v=""/>
    <s v=""/>
    <s v=""/>
    <s v=""/>
    <s v=""/>
    <s v=""/>
    <s v=""/>
    <s v=""/>
    <s v=""/>
    <s v=""/>
    <s v=""/>
    <s v=""/>
    <s v=""/>
    <x v="0"/>
  </r>
  <r>
    <x v="3"/>
    <s v="Non"/>
    <s v=""/>
    <s v=""/>
    <s v=""/>
    <s v=""/>
    <s v=""/>
    <s v=""/>
    <s v=""/>
    <s v=""/>
    <s v="Aucune préoccupation particulière"/>
    <n v="0"/>
    <n v="0"/>
    <n v="0"/>
    <n v="0"/>
    <n v="0"/>
    <n v="1"/>
    <n v="0"/>
    <n v="0"/>
    <s v=""/>
    <s v="Non"/>
    <s v=""/>
    <s v=""/>
    <s v=""/>
    <s v=""/>
    <s v=""/>
    <s v=""/>
    <s v=""/>
    <s v=""/>
    <s v=""/>
    <s v=""/>
    <s v=""/>
    <s v=""/>
    <s v=""/>
    <s v=""/>
    <s v=""/>
    <s v=""/>
    <s v=""/>
    <s v=""/>
    <s v=""/>
    <s v=""/>
    <s v=""/>
    <s v=""/>
    <s v=""/>
    <s v=""/>
    <s v=""/>
    <s v=""/>
    <s v=""/>
    <s v=""/>
    <s v=""/>
    <s v=""/>
    <s v=""/>
    <s v=""/>
    <s v=""/>
    <s v=""/>
    <s v=""/>
    <s v=""/>
    <s v=""/>
    <s v=""/>
    <s v=""/>
    <s v=""/>
    <s v=""/>
    <s v=""/>
    <s v=""/>
    <s v=""/>
    <x v="0"/>
  </r>
  <r>
    <x v="3"/>
    <s v="Non"/>
    <s v=""/>
    <s v=""/>
    <s v=""/>
    <s v=""/>
    <s v=""/>
    <s v=""/>
    <s v=""/>
    <s v=""/>
    <s v="Risques de vols ou pillages Augmentation des prix"/>
    <n v="1"/>
    <n v="0"/>
    <n v="1"/>
    <n v="0"/>
    <n v="0"/>
    <n v="0"/>
    <n v="0"/>
    <n v="0"/>
    <s v=""/>
    <s v="Oui"/>
    <s v=""/>
    <s v="Produits d'hygiène et assainissement"/>
    <n v="0"/>
    <n v="1"/>
    <n v="0"/>
    <n v="0"/>
    <s v=""/>
    <s v=""/>
    <s v=""/>
    <s v=""/>
    <s v=""/>
    <s v=""/>
    <s v=""/>
    <s v=""/>
    <s v=""/>
    <s v=""/>
    <s v=""/>
    <s v=""/>
    <s v=""/>
    <s v=""/>
    <s v=""/>
    <s v=""/>
    <s v=""/>
    <s v=""/>
    <s v=""/>
    <s v=""/>
    <s v=""/>
    <s v=""/>
    <s v=""/>
    <s v=""/>
    <s v=""/>
    <s v=""/>
    <s v=""/>
    <s v=""/>
    <s v=""/>
    <s v=""/>
    <s v=""/>
    <s v=""/>
    <s v=""/>
    <s v=""/>
    <s v=""/>
    <s v=""/>
    <s v=""/>
    <s v=""/>
    <x v="0"/>
  </r>
  <r>
    <x v="3"/>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40"/>
    <n v="8"/>
    <s v=""/>
    <s v="NA"/>
    <s v="Oui"/>
    <s v=""/>
    <s v="Oui"/>
    <s v="Problèmes de transport"/>
    <n v="0"/>
    <n v="1"/>
    <n v="0"/>
    <n v="0"/>
    <n v="0"/>
    <n v="0"/>
    <n v="0"/>
    <n v="0"/>
    <n v="0"/>
    <n v="0"/>
    <n v="0"/>
    <s v=""/>
    <x v="1"/>
  </r>
  <r>
    <x v="3"/>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50"/>
    <n v="10"/>
    <s v=""/>
    <s v="NA"/>
    <s v="Je ne sais pas, je ne souhaite pas répondre"/>
    <s v=""/>
    <s v="Oui"/>
    <s v="Problèmes de transport"/>
    <n v="0"/>
    <n v="1"/>
    <n v="0"/>
    <n v="0"/>
    <n v="0"/>
    <n v="0"/>
    <n v="0"/>
    <n v="0"/>
    <n v="0"/>
    <n v="0"/>
    <n v="0"/>
    <s v=""/>
    <x v="2"/>
  </r>
  <r>
    <x v="3"/>
    <s v=""/>
    <s v=""/>
    <s v=""/>
    <s v=""/>
    <s v=""/>
    <s v=""/>
    <s v=""/>
    <s v=""/>
    <s v=""/>
    <s v=""/>
    <s v=""/>
    <s v=""/>
    <s v=""/>
    <s v=""/>
    <s v=""/>
    <s v=""/>
    <s v=""/>
    <s v=""/>
    <s v=""/>
    <s v=""/>
    <s v=""/>
    <s v=""/>
    <s v=""/>
    <s v=""/>
    <s v=""/>
    <s v=""/>
    <s v="Oui"/>
    <s v="Oui, je vais parfois/souvent chercher l'eau"/>
    <s v="boutique ou kiosque privé"/>
    <s v=""/>
    <s v="boutique"/>
    <s v="boutik / kiòs priwe"/>
    <s v="boutik / kiòs priwe"/>
    <s v="Autre"/>
    <s v="Pou pwoteje w kont vye maladi"/>
    <s v="Moins de 15 min au total"/>
    <s v="petit bidon de 1 gallon (3,78 L)"/>
    <s v="1gal"/>
    <s v="bidon ki vo 1 galon (3,78L)"/>
    <s v=""/>
    <s v=""/>
    <s v=""/>
    <s v=""/>
    <s v=""/>
    <n v="10"/>
    <n v="10"/>
    <s v=""/>
    <s v="NA"/>
    <s v="Je ne sais pas, je ne souhaite pas répondre"/>
    <s v=""/>
    <s v="Oui"/>
    <s v="Problèmes de transport"/>
    <n v="0"/>
    <n v="1"/>
    <n v="0"/>
    <n v="0"/>
    <n v="0"/>
    <n v="0"/>
    <n v="0"/>
    <n v="0"/>
    <n v="0"/>
    <n v="0"/>
    <n v="0"/>
    <s v=""/>
    <x v="2"/>
  </r>
  <r>
    <x v="3"/>
    <s v="Non"/>
    <s v=""/>
    <s v=""/>
    <s v=""/>
    <s v=""/>
    <s v=""/>
    <s v=""/>
    <s v=""/>
    <s v=""/>
    <s v="Autre"/>
    <n v="0"/>
    <n v="0"/>
    <n v="0"/>
    <n v="0"/>
    <n v="0"/>
    <n v="0"/>
    <n v="1"/>
    <n v="0"/>
    <s v="Pè pou kout poud sorcellerie"/>
    <s v="Oui"/>
    <s v=""/>
    <s v="Charbon de bois"/>
    <n v="0"/>
    <n v="0"/>
    <n v="1"/>
    <n v="0"/>
    <s v=""/>
    <s v=""/>
    <s v=""/>
    <s v=""/>
    <s v=""/>
    <s v=""/>
    <s v=""/>
    <s v=""/>
    <s v=""/>
    <s v=""/>
    <s v=""/>
    <s v=""/>
    <s v=""/>
    <s v=""/>
    <s v=""/>
    <s v=""/>
    <s v=""/>
    <s v=""/>
    <s v=""/>
    <s v=""/>
    <s v=""/>
    <s v=""/>
    <s v=""/>
    <s v=""/>
    <s v=""/>
    <s v=""/>
    <s v=""/>
    <s v=""/>
    <s v=""/>
    <s v=""/>
    <s v=""/>
    <s v=""/>
    <s v=""/>
    <s v=""/>
    <s v=""/>
    <s v=""/>
    <s v=""/>
    <s v=""/>
    <x v="0"/>
  </r>
  <r>
    <x v="3"/>
    <s v="Non"/>
    <s v=""/>
    <s v=""/>
    <s v=""/>
    <s v=""/>
    <s v=""/>
    <s v=""/>
    <s v=""/>
    <s v=""/>
    <s v="Aucune préoccupation particulière"/>
    <n v="0"/>
    <n v="0"/>
    <n v="0"/>
    <n v="0"/>
    <n v="0"/>
    <n v="1"/>
    <n v="0"/>
    <n v="0"/>
    <s v=""/>
    <s v="Oui"/>
    <s v=""/>
    <s v="Charbon de bois"/>
    <n v="0"/>
    <n v="0"/>
    <n v="1"/>
    <n v="0"/>
    <s v=""/>
    <s v=""/>
    <s v=""/>
    <s v=""/>
    <s v=""/>
    <s v=""/>
    <s v=""/>
    <s v=""/>
    <s v=""/>
    <s v=""/>
    <s v=""/>
    <s v=""/>
    <s v=""/>
    <s v=""/>
    <s v=""/>
    <s v=""/>
    <s v=""/>
    <s v=""/>
    <s v=""/>
    <s v=""/>
    <s v=""/>
    <s v=""/>
    <s v=""/>
    <s v=""/>
    <s v=""/>
    <s v=""/>
    <s v=""/>
    <s v=""/>
    <s v=""/>
    <s v=""/>
    <s v=""/>
    <s v=""/>
    <s v=""/>
    <s v=""/>
    <s v=""/>
    <s v=""/>
    <s v=""/>
    <s v=""/>
    <x v="0"/>
  </r>
  <r>
    <x v="3"/>
    <s v="Non"/>
    <s v=""/>
    <s v=""/>
    <s v=""/>
    <s v=""/>
    <s v=""/>
    <s v=""/>
    <s v=""/>
    <s v=""/>
    <s v="Risques d'être exposé à la violence"/>
    <n v="0"/>
    <n v="0"/>
    <n v="0"/>
    <n v="0"/>
    <n v="1"/>
    <n v="0"/>
    <n v="0"/>
    <n v="0"/>
    <s v=""/>
    <s v="Oui"/>
    <s v=""/>
    <s v="Charbon de bois"/>
    <n v="0"/>
    <n v="0"/>
    <n v="1"/>
    <n v="0"/>
    <s v=""/>
    <s v=""/>
    <s v=""/>
    <s v=""/>
    <s v=""/>
    <s v=""/>
    <s v=""/>
    <s v=""/>
    <s v=""/>
    <s v=""/>
    <s v=""/>
    <s v=""/>
    <s v=""/>
    <s v=""/>
    <s v=""/>
    <s v=""/>
    <s v=""/>
    <s v=""/>
    <s v=""/>
    <s v=""/>
    <s v=""/>
    <s v=""/>
    <s v=""/>
    <s v=""/>
    <s v=""/>
    <s v=""/>
    <s v=""/>
    <s v=""/>
    <s v=""/>
    <s v=""/>
    <s v=""/>
    <s v=""/>
    <s v=""/>
    <s v=""/>
    <s v=""/>
    <s v=""/>
    <s v=""/>
    <s v=""/>
    <x v="0"/>
  </r>
  <r>
    <x v="3"/>
    <s v="Je ne sais pas, je ne souhaite pas répondre"/>
    <s v=""/>
    <s v=""/>
    <s v=""/>
    <s v=""/>
    <s v=""/>
    <s v=""/>
    <s v=""/>
    <s v=""/>
    <s v="Aucune préoccupation particulière"/>
    <n v="0"/>
    <n v="0"/>
    <n v="0"/>
    <n v="0"/>
    <n v="0"/>
    <n v="1"/>
    <n v="0"/>
    <n v="0"/>
    <s v=""/>
    <s v="Oui"/>
    <s v=""/>
    <s v="Charbon de bois"/>
    <n v="0"/>
    <n v="0"/>
    <n v="1"/>
    <n v="0"/>
    <s v=""/>
    <s v=""/>
    <s v=""/>
    <s v=""/>
    <s v=""/>
    <s v=""/>
    <s v=""/>
    <s v=""/>
    <s v=""/>
    <s v=""/>
    <s v=""/>
    <s v=""/>
    <s v=""/>
    <s v=""/>
    <s v=""/>
    <s v=""/>
    <s v=""/>
    <s v=""/>
    <s v=""/>
    <s v=""/>
    <s v=""/>
    <s v=""/>
    <s v=""/>
    <s v=""/>
    <s v=""/>
    <s v=""/>
    <s v=""/>
    <s v=""/>
    <s v=""/>
    <s v=""/>
    <s v=""/>
    <s v=""/>
    <s v=""/>
    <s v=""/>
    <s v=""/>
    <s v=""/>
    <s v=""/>
    <s v=""/>
    <x v="0"/>
  </r>
  <r>
    <x v="3"/>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Autres (précisez)"/>
    <s v="autre"/>
    <s v="lòt ( bay presizyon )"/>
    <s v=""/>
    <s v="Gallon"/>
    <s v="gallon"/>
    <s v="Galon"/>
    <n v="3"/>
    <s v=""/>
    <s v="NA"/>
    <n v="15"/>
    <n v="5"/>
    <s v="Je ne sais pas, je ne souhaite pas répondre"/>
    <s v=""/>
    <s v="Oui"/>
    <s v="Problèmes de transport"/>
    <n v="0"/>
    <n v="1"/>
    <n v="0"/>
    <n v="0"/>
    <n v="0"/>
    <n v="0"/>
    <n v="0"/>
    <n v="0"/>
    <n v="0"/>
    <n v="0"/>
    <n v="0"/>
    <s v=""/>
    <x v="1"/>
  </r>
  <r>
    <x v="3"/>
    <s v="Non"/>
    <s v=""/>
    <s v=""/>
    <s v=""/>
    <s v=""/>
    <s v=""/>
    <s v=""/>
    <s v=""/>
    <s v=""/>
    <s v="Aucune préoccupation particulière"/>
    <n v="0"/>
    <n v="0"/>
    <n v="0"/>
    <n v="0"/>
    <n v="0"/>
    <n v="1"/>
    <n v="0"/>
    <n v="0"/>
    <s v=""/>
    <s v="Oui"/>
    <s v=""/>
    <s v="Nourriture"/>
    <n v="1"/>
    <n v="0"/>
    <n v="0"/>
    <n v="0"/>
    <s v=""/>
    <s v=""/>
    <s v=""/>
    <s v=""/>
    <s v=""/>
    <s v=""/>
    <s v=""/>
    <s v=""/>
    <s v=""/>
    <s v=""/>
    <s v=""/>
    <s v=""/>
    <s v=""/>
    <s v=""/>
    <s v=""/>
    <s v=""/>
    <s v=""/>
    <s v=""/>
    <s v=""/>
    <s v=""/>
    <s v=""/>
    <s v=""/>
    <s v=""/>
    <s v=""/>
    <s v=""/>
    <s v=""/>
    <s v=""/>
    <s v=""/>
    <s v=""/>
    <s v=""/>
    <s v=""/>
    <s v=""/>
    <s v=""/>
    <s v=""/>
    <s v=""/>
    <s v=""/>
    <s v=""/>
    <s v=""/>
    <x v="0"/>
  </r>
  <r>
    <x v="3"/>
    <s v="Non"/>
    <s v=""/>
    <s v=""/>
    <s v=""/>
    <s v=""/>
    <s v=""/>
    <s v=""/>
    <s v=""/>
    <s v=""/>
    <s v="Aucune préoccupation particulière"/>
    <n v="0"/>
    <n v="0"/>
    <n v="0"/>
    <n v="0"/>
    <n v="0"/>
    <n v="1"/>
    <n v="0"/>
    <n v="0"/>
    <s v=""/>
    <s v="Oui"/>
    <s v=""/>
    <s v="Nourriture"/>
    <n v="1"/>
    <n v="0"/>
    <n v="0"/>
    <n v="0"/>
    <s v=""/>
    <s v=""/>
    <s v=""/>
    <s v=""/>
    <s v=""/>
    <s v=""/>
    <s v=""/>
    <s v=""/>
    <s v=""/>
    <s v=""/>
    <s v=""/>
    <s v=""/>
    <s v=""/>
    <s v=""/>
    <s v=""/>
    <s v=""/>
    <s v=""/>
    <s v=""/>
    <s v=""/>
    <s v=""/>
    <s v=""/>
    <s v=""/>
    <s v=""/>
    <s v=""/>
    <s v=""/>
    <s v=""/>
    <s v=""/>
    <s v=""/>
    <s v=""/>
    <s v=""/>
    <s v=""/>
    <s v=""/>
    <s v=""/>
    <s v=""/>
    <s v=""/>
    <s v=""/>
    <s v=""/>
    <s v=""/>
    <x v="0"/>
  </r>
  <r>
    <x v="3"/>
    <s v="Non"/>
    <s v=""/>
    <s v=""/>
    <s v=""/>
    <s v=""/>
    <s v=""/>
    <s v=""/>
    <s v=""/>
    <s v=""/>
    <s v="Aucune préoccupation particulière"/>
    <n v="0"/>
    <n v="0"/>
    <n v="0"/>
    <n v="0"/>
    <n v="0"/>
    <n v="1"/>
    <n v="0"/>
    <n v="0"/>
    <s v=""/>
    <s v="Oui"/>
    <s v=""/>
    <s v="Nourriture"/>
    <n v="1"/>
    <n v="0"/>
    <n v="0"/>
    <n v="0"/>
    <s v=""/>
    <s v=""/>
    <s v=""/>
    <s v=""/>
    <s v=""/>
    <s v=""/>
    <s v=""/>
    <s v=""/>
    <s v=""/>
    <s v=""/>
    <s v=""/>
    <s v=""/>
    <s v=""/>
    <s v=""/>
    <s v=""/>
    <s v=""/>
    <s v=""/>
    <s v=""/>
    <s v=""/>
    <s v=""/>
    <s v=""/>
    <s v=""/>
    <s v=""/>
    <s v=""/>
    <s v=""/>
    <s v=""/>
    <s v=""/>
    <s v=""/>
    <s v=""/>
    <s v=""/>
    <s v=""/>
    <s v=""/>
    <s v=""/>
    <s v=""/>
    <s v=""/>
    <s v=""/>
    <s v=""/>
    <s v=""/>
    <x v="0"/>
  </r>
  <r>
    <x v="3"/>
    <s v="Non"/>
    <s v=""/>
    <s v=""/>
    <s v=""/>
    <s v=""/>
    <s v=""/>
    <s v=""/>
    <s v=""/>
    <s v=""/>
    <s v="Aucune préoccupation particulière"/>
    <n v="0"/>
    <n v="0"/>
    <n v="0"/>
    <n v="0"/>
    <n v="0"/>
    <n v="1"/>
    <n v="0"/>
    <n v="0"/>
    <s v=""/>
    <s v="Oui"/>
    <s v=""/>
    <s v="Nourriture"/>
    <n v="1"/>
    <n v="0"/>
    <n v="0"/>
    <n v="0"/>
    <s v=""/>
    <s v=""/>
    <s v=""/>
    <s v=""/>
    <s v=""/>
    <s v=""/>
    <s v=""/>
    <s v=""/>
    <s v=""/>
    <s v=""/>
    <s v=""/>
    <s v=""/>
    <s v=""/>
    <s v=""/>
    <s v=""/>
    <s v=""/>
    <s v=""/>
    <s v=""/>
    <s v=""/>
    <s v=""/>
    <s v=""/>
    <s v=""/>
    <s v=""/>
    <s v=""/>
    <s v=""/>
    <s v=""/>
    <s v=""/>
    <s v=""/>
    <s v=""/>
    <s v=""/>
    <s v=""/>
    <s v=""/>
    <s v=""/>
    <s v=""/>
    <s v=""/>
    <s v=""/>
    <s v=""/>
    <s v=""/>
    <x v="0"/>
  </r>
  <r>
    <x v="4"/>
    <s v="Non"/>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s v=""/>
    <s v=""/>
    <s v=""/>
    <s v=""/>
    <s v=""/>
    <s v=""/>
    <s v=""/>
    <s v=""/>
    <s v=""/>
    <s v=""/>
    <s v=""/>
    <s v=""/>
    <s v=""/>
    <s v=""/>
    <x v="0"/>
  </r>
  <r>
    <x v="4"/>
    <s v=""/>
    <s v=""/>
    <s v=""/>
    <s v=""/>
    <s v=""/>
    <s v=""/>
    <s v=""/>
    <s v=""/>
    <s v=""/>
    <s v=""/>
    <s v=""/>
    <s v=""/>
    <s v=""/>
    <s v=""/>
    <s v=""/>
    <s v=""/>
    <s v=""/>
    <s v=""/>
    <s v=""/>
    <s v=""/>
    <s v=""/>
    <s v=""/>
    <s v=""/>
    <s v=""/>
    <s v=""/>
    <s v=""/>
    <s v="Oui"/>
    <s v="Oui, je vais parfois/souvent chercher l'eau"/>
    <s v="source aménagée (borne fontaine, pompe, etc.)"/>
    <s v=""/>
    <s v="source"/>
    <s v="source aménagée (borne fontaine, pompe, etc.)"/>
    <s v="source aménagée (borne fontaine, pompe, etc.)"/>
    <s v="L'eau est de meilleure qualité"/>
    <s v=""/>
    <s v="Moins de 15 min au total"/>
    <s v="petit bidon de 1 gallon (3,78 L)"/>
    <s v="1gal"/>
    <s v="petit bidon de 1 gallon (3,78 L)"/>
    <s v=""/>
    <s v=""/>
    <s v=""/>
    <s v=""/>
    <s v=""/>
    <n v="15"/>
    <n v="15"/>
    <s v=""/>
    <s v="NA"/>
    <s v="Oui"/>
    <s v=""/>
    <s v="Non"/>
    <s v=""/>
    <s v=""/>
    <s v=""/>
    <s v=""/>
    <s v=""/>
    <s v=""/>
    <s v=""/>
    <s v=""/>
    <s v=""/>
    <s v=""/>
    <s v=""/>
    <s v=""/>
    <s v=""/>
    <x v="1"/>
  </r>
  <r>
    <x v="4"/>
    <s v="Non"/>
    <s v=""/>
    <s v=""/>
    <s v=""/>
    <s v=""/>
    <s v=""/>
    <s v=""/>
    <s v=""/>
    <s v=""/>
    <s v="Diminution du nombre de clients Augmentation des prix Autre"/>
    <n v="0"/>
    <n v="1"/>
    <n v="1"/>
    <n v="0"/>
    <n v="0"/>
    <n v="0"/>
    <n v="1"/>
    <n v="0"/>
    <s v="Crédits"/>
    <s v="Non"/>
    <s v=""/>
    <s v=""/>
    <s v=""/>
    <s v=""/>
    <s v=""/>
    <s v=""/>
    <s v=""/>
    <s v=""/>
    <s v=""/>
    <s v=""/>
    <s v=""/>
    <s v=""/>
    <s v=""/>
    <s v=""/>
    <s v=""/>
    <s v=""/>
    <s v=""/>
    <s v=""/>
    <s v=""/>
    <s v=""/>
    <s v=""/>
    <s v=""/>
    <s v=""/>
    <s v=""/>
    <s v=""/>
    <s v=""/>
    <s v=""/>
    <s v=""/>
    <s v=""/>
    <s v=""/>
    <s v=""/>
    <s v=""/>
    <s v=""/>
    <s v=""/>
    <s v=""/>
    <s v=""/>
    <s v=""/>
    <s v=""/>
    <s v=""/>
    <s v=""/>
    <s v=""/>
    <s v=""/>
    <s v=""/>
    <s v=""/>
    <x v="0"/>
  </r>
  <r>
    <x v="4"/>
    <s v=""/>
    <s v=""/>
    <s v=""/>
    <s v=""/>
    <s v=""/>
    <s v=""/>
    <s v=""/>
    <s v=""/>
    <s v=""/>
    <s v=""/>
    <s v=""/>
    <s v=""/>
    <s v=""/>
    <s v=""/>
    <s v=""/>
    <s v=""/>
    <s v=""/>
    <s v=""/>
    <s v=""/>
    <s v=""/>
    <s v=""/>
    <s v=""/>
    <s v=""/>
    <s v=""/>
    <s v=""/>
    <s v=""/>
    <s v="Oui"/>
    <s v="Oui, je vais parfois/souvent chercher l'eau"/>
    <s v="source aménagée (borne fontaine, pompe, etc.)"/>
    <s v=""/>
    <s v="source"/>
    <s v="source aménagée (borne fontaine, pompe, etc.)"/>
    <s v="source aménagée (borne fontaine, pompe, etc.)"/>
    <s v="L'eau est de meilleure qualité"/>
    <s v=""/>
    <s v="Moins de 15 min au total"/>
    <s v="gros bidon de 5 gallons (18,9 L)"/>
    <s v="5gal"/>
    <s v="gros bidon de 5 gallons (18,9 L)"/>
    <s v=""/>
    <s v=""/>
    <s v=""/>
    <s v=""/>
    <s v=""/>
    <n v="50"/>
    <n v="10"/>
    <s v=""/>
    <s v="NA"/>
    <s v="Oui"/>
    <s v=""/>
    <s v="Non"/>
    <s v=""/>
    <s v=""/>
    <s v=""/>
    <s v=""/>
    <s v=""/>
    <s v=""/>
    <s v=""/>
    <s v=""/>
    <s v=""/>
    <s v=""/>
    <s v=""/>
    <s v=""/>
    <s v=""/>
    <x v="1"/>
  </r>
  <r>
    <x v="4"/>
    <s v=""/>
    <s v=""/>
    <s v=""/>
    <s v=""/>
    <s v=""/>
    <s v=""/>
    <s v=""/>
    <s v=""/>
    <s v=""/>
    <s v=""/>
    <s v=""/>
    <s v=""/>
    <s v=""/>
    <s v=""/>
    <s v=""/>
    <s v=""/>
    <s v=""/>
    <s v=""/>
    <s v=""/>
    <s v=""/>
    <s v=""/>
    <s v=""/>
    <s v=""/>
    <s v=""/>
    <s v=""/>
    <s v=""/>
    <s v="Oui"/>
    <s v="Oui, je vais parfois/souvent chercher l'eau"/>
    <s v="boutique ou kiosque privé"/>
    <s v=""/>
    <s v="boutique"/>
    <s v="boutique ou kiosque privé"/>
    <s v="boutique ou kiosque privé"/>
    <s v="C'est le moins cher"/>
    <s v=""/>
    <s v="Entre 15 min et 30 min au total"/>
    <s v="gros bidon de 5 gallons (18,9 L)"/>
    <s v="5gal"/>
    <s v="gros bidon de 5 gallons (18,9 L)"/>
    <s v=""/>
    <s v=""/>
    <s v=""/>
    <s v=""/>
    <s v=""/>
    <n v="75"/>
    <n v="15"/>
    <s v=""/>
    <s v="NA"/>
    <s v="Oui"/>
    <s v=""/>
    <s v="Oui"/>
    <s v="Autre (précisez)"/>
    <n v="0"/>
    <n v="0"/>
    <n v="0"/>
    <n v="0"/>
    <n v="0"/>
    <n v="0"/>
    <n v="0"/>
    <n v="0"/>
    <n v="0"/>
    <n v="1"/>
    <n v="0"/>
    <s v="Problème carburant"/>
    <x v="1"/>
  </r>
  <r>
    <x v="4"/>
    <s v="Non"/>
    <s v=""/>
    <s v=""/>
    <s v=""/>
    <s v=""/>
    <s v=""/>
    <s v=""/>
    <s v=""/>
    <s v=""/>
    <s v="Augmentation des prix Difficultés pour se réapprovisionner en marchandises"/>
    <n v="0"/>
    <n v="0"/>
    <n v="1"/>
    <n v="1"/>
    <n v="0"/>
    <n v="0"/>
    <n v="0"/>
    <n v="0"/>
    <s v=""/>
    <s v="Non"/>
    <s v=""/>
    <s v=""/>
    <s v=""/>
    <s v=""/>
    <s v=""/>
    <s v=""/>
    <s v=""/>
    <s v=""/>
    <s v=""/>
    <s v=""/>
    <s v=""/>
    <s v=""/>
    <s v=""/>
    <s v=""/>
    <s v=""/>
    <s v=""/>
    <s v=""/>
    <s v=""/>
    <s v=""/>
    <s v=""/>
    <s v=""/>
    <s v=""/>
    <s v=""/>
    <s v=""/>
    <s v=""/>
    <s v=""/>
    <s v=""/>
    <s v=""/>
    <s v=""/>
    <s v=""/>
    <s v=""/>
    <s v=""/>
    <s v=""/>
    <s v=""/>
    <s v=""/>
    <s v=""/>
    <s v=""/>
    <s v=""/>
    <s v=""/>
    <s v=""/>
    <s v=""/>
    <s v=""/>
    <s v=""/>
    <s v=""/>
    <x v="0"/>
  </r>
  <r>
    <x v="4"/>
    <s v="Non"/>
    <s v=""/>
    <s v=""/>
    <s v=""/>
    <s v=""/>
    <s v=""/>
    <s v=""/>
    <s v=""/>
    <s v=""/>
    <s v="Augmentation des prix Difficultés pour se réapprovisionner en marchandises Diminution du nombre de clients"/>
    <n v="0"/>
    <n v="1"/>
    <n v="1"/>
    <n v="1"/>
    <n v="0"/>
    <n v="0"/>
    <n v="0"/>
    <n v="0"/>
    <s v=""/>
    <s v="Non"/>
    <s v=""/>
    <s v=""/>
    <s v=""/>
    <s v=""/>
    <s v=""/>
    <s v=""/>
    <s v=""/>
    <s v=""/>
    <s v=""/>
    <s v=""/>
    <s v=""/>
    <s v=""/>
    <s v=""/>
    <s v=""/>
    <s v=""/>
    <s v=""/>
    <s v=""/>
    <s v=""/>
    <s v=""/>
    <s v=""/>
    <s v=""/>
    <s v=""/>
    <s v=""/>
    <s v=""/>
    <s v=""/>
    <s v=""/>
    <s v=""/>
    <s v=""/>
    <s v=""/>
    <s v=""/>
    <s v=""/>
    <s v=""/>
    <s v=""/>
    <s v=""/>
    <s v=""/>
    <s v=""/>
    <s v=""/>
    <s v=""/>
    <s v=""/>
    <s v=""/>
    <s v=""/>
    <s v=""/>
    <s v=""/>
    <s v=""/>
    <x v="0"/>
  </r>
  <r>
    <x v="4"/>
    <s v="Non"/>
    <s v=""/>
    <s v=""/>
    <s v=""/>
    <s v=""/>
    <s v=""/>
    <s v=""/>
    <s v=""/>
    <s v=""/>
    <s v="Diminution du nombre de clients Augmentation des prix Difficultés pour se réapprovisionner en marchandises"/>
    <n v="0"/>
    <n v="1"/>
    <n v="1"/>
    <n v="1"/>
    <n v="0"/>
    <n v="0"/>
    <n v="0"/>
    <n v="0"/>
    <s v=""/>
    <s v="Non"/>
    <s v=""/>
    <s v=""/>
    <s v=""/>
    <s v=""/>
    <s v=""/>
    <s v=""/>
    <s v=""/>
    <s v=""/>
    <s v=""/>
    <s v=""/>
    <s v=""/>
    <s v=""/>
    <s v=""/>
    <s v=""/>
    <s v=""/>
    <s v=""/>
    <s v=""/>
    <s v=""/>
    <s v=""/>
    <s v=""/>
    <s v=""/>
    <s v=""/>
    <s v=""/>
    <s v=""/>
    <s v=""/>
    <s v=""/>
    <s v=""/>
    <s v=""/>
    <s v=""/>
    <s v=""/>
    <s v=""/>
    <s v=""/>
    <s v=""/>
    <s v=""/>
    <s v=""/>
    <s v=""/>
    <s v=""/>
    <s v=""/>
    <s v=""/>
    <s v=""/>
    <s v=""/>
    <s v=""/>
    <s v=""/>
    <s v=""/>
    <x v="0"/>
  </r>
  <r>
    <x v="4"/>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x v="0"/>
  </r>
  <r>
    <x v="4"/>
    <s v="Non"/>
    <s v=""/>
    <s v=""/>
    <s v=""/>
    <s v=""/>
    <s v=""/>
    <s v=""/>
    <s v=""/>
    <s v=""/>
    <s v="Difficultés pour se réapprovisionner en marchandises Augmentation des prix"/>
    <n v="0"/>
    <n v="0"/>
    <n v="1"/>
    <n v="1"/>
    <n v="0"/>
    <n v="0"/>
    <n v="0"/>
    <n v="0"/>
    <s v=""/>
    <s v="Non"/>
    <s v=""/>
    <s v=""/>
    <s v=""/>
    <s v=""/>
    <s v=""/>
    <s v=""/>
    <s v=""/>
    <s v=""/>
    <s v=""/>
    <s v=""/>
    <s v=""/>
    <s v=""/>
    <s v=""/>
    <s v=""/>
    <s v=""/>
    <s v=""/>
    <s v=""/>
    <s v=""/>
    <s v=""/>
    <s v=""/>
    <s v=""/>
    <s v=""/>
    <s v=""/>
    <s v=""/>
    <s v=""/>
    <s v=""/>
    <s v=""/>
    <s v=""/>
    <s v=""/>
    <s v=""/>
    <s v=""/>
    <s v=""/>
    <s v=""/>
    <s v=""/>
    <s v=""/>
    <s v=""/>
    <s v=""/>
    <s v=""/>
    <s v=""/>
    <s v=""/>
    <s v=""/>
    <s v=""/>
    <s v=""/>
    <s v=""/>
    <x v="0"/>
  </r>
  <r>
    <x v="4"/>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x v="0"/>
  </r>
  <r>
    <x v="4"/>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x v="0"/>
  </r>
  <r>
    <x v="4"/>
    <s v="Non"/>
    <s v=""/>
    <s v=""/>
    <s v=""/>
    <s v=""/>
    <s v=""/>
    <s v=""/>
    <s v=""/>
    <s v=""/>
    <s v="Risques de vols ou pillages"/>
    <n v="1"/>
    <n v="0"/>
    <n v="0"/>
    <n v="0"/>
    <n v="0"/>
    <n v="0"/>
    <n v="0"/>
    <n v="0"/>
    <s v=""/>
    <s v="Non"/>
    <s v=""/>
    <s v=""/>
    <s v=""/>
    <s v=""/>
    <s v=""/>
    <s v=""/>
    <s v=""/>
    <s v=""/>
    <s v=""/>
    <s v=""/>
    <s v=""/>
    <s v=""/>
    <s v=""/>
    <s v=""/>
    <s v=""/>
    <s v=""/>
    <s v=""/>
    <s v=""/>
    <s v=""/>
    <s v=""/>
    <s v=""/>
    <s v=""/>
    <s v=""/>
    <s v=""/>
    <s v=""/>
    <s v=""/>
    <s v=""/>
    <s v=""/>
    <s v=""/>
    <s v=""/>
    <s v=""/>
    <s v=""/>
    <s v=""/>
    <s v=""/>
    <s v=""/>
    <s v=""/>
    <s v=""/>
    <s v=""/>
    <s v=""/>
    <s v=""/>
    <s v=""/>
    <s v=""/>
    <s v=""/>
    <s v=""/>
    <x v="0"/>
  </r>
  <r>
    <x v="3"/>
    <s v="Non"/>
    <s v=""/>
    <s v=""/>
    <s v=""/>
    <s v=""/>
    <s v=""/>
    <s v=""/>
    <s v=""/>
    <s v=""/>
    <s v="Risques d'être exposé à la violence Risques de vols ou pillages"/>
    <n v="1"/>
    <n v="0"/>
    <n v="0"/>
    <n v="0"/>
    <n v="1"/>
    <n v="0"/>
    <n v="0"/>
    <n v="0"/>
    <s v=""/>
    <s v="Oui"/>
    <s v=""/>
    <s v=""/>
    <s v=""/>
    <s v=""/>
    <s v=""/>
    <s v=""/>
    <s v=""/>
    <s v=""/>
    <s v=""/>
    <s v=""/>
    <s v=""/>
    <s v=""/>
    <s v=""/>
    <s v=""/>
    <s v=""/>
    <s v=""/>
    <s v=""/>
    <s v=""/>
    <s v=""/>
    <s v=""/>
    <s v=""/>
    <s v=""/>
    <s v=""/>
    <s v=""/>
    <s v=""/>
    <s v=""/>
    <s v=""/>
    <s v=""/>
    <s v=""/>
    <s v=""/>
    <s v=""/>
    <s v=""/>
    <s v=""/>
    <s v=""/>
    <s v=""/>
    <s v=""/>
    <s v=""/>
    <s v=""/>
    <s v=""/>
    <s v=""/>
    <s v=""/>
    <s v=""/>
    <s v=""/>
    <s v=""/>
    <x v="0"/>
  </r>
  <r>
    <x v="3"/>
    <s v="Non"/>
    <s v=""/>
    <s v=""/>
    <s v=""/>
    <s v=""/>
    <s v=""/>
    <s v=""/>
    <s v=""/>
    <s v=""/>
    <s v="Augmentation des prix Diminution du nombre de clients"/>
    <n v="0"/>
    <n v="1"/>
    <n v="1"/>
    <n v="0"/>
    <n v="0"/>
    <n v="0"/>
    <n v="0"/>
    <n v="0"/>
    <s v=""/>
    <s v="Oui"/>
    <s v=""/>
    <s v="Nourriture"/>
    <n v="1"/>
    <n v="0"/>
    <n v="0"/>
    <n v="0"/>
    <s v=""/>
    <s v=""/>
    <s v=""/>
    <s v=""/>
    <s v=""/>
    <s v=""/>
    <s v=""/>
    <s v=""/>
    <s v=""/>
    <s v=""/>
    <s v=""/>
    <s v=""/>
    <s v=""/>
    <s v=""/>
    <s v=""/>
    <s v=""/>
    <s v=""/>
    <s v=""/>
    <s v=""/>
    <s v=""/>
    <s v=""/>
    <s v=""/>
    <s v=""/>
    <s v=""/>
    <s v=""/>
    <s v=""/>
    <s v=""/>
    <s v=""/>
    <s v=""/>
    <s v=""/>
    <s v=""/>
    <s v=""/>
    <s v=""/>
    <s v=""/>
    <s v=""/>
    <s v=""/>
    <s v=""/>
    <s v=""/>
    <x v="0"/>
  </r>
  <r>
    <x v="3"/>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s v=""/>
    <s v=""/>
    <s v=""/>
    <s v=""/>
    <s v=""/>
    <s v=""/>
    <s v=""/>
    <s v=""/>
    <s v=""/>
    <s v=""/>
    <s v=""/>
    <s v=""/>
    <s v=""/>
    <s v=""/>
    <x v="0"/>
  </r>
  <r>
    <x v="3"/>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s v=""/>
    <s v=""/>
    <s v=""/>
    <s v=""/>
    <s v=""/>
    <s v=""/>
    <s v=""/>
    <s v=""/>
    <s v=""/>
    <s v=""/>
    <s v=""/>
    <s v=""/>
    <s v=""/>
    <s v=""/>
    <x v="0"/>
  </r>
  <r>
    <x v="3"/>
    <s v="Non"/>
    <s v=""/>
    <s v=""/>
    <s v=""/>
    <s v=""/>
    <s v=""/>
    <s v=""/>
    <s v=""/>
    <s v=""/>
    <s v="Augmentation des prix"/>
    <n v="0"/>
    <n v="0"/>
    <n v="1"/>
    <n v="0"/>
    <n v="0"/>
    <n v="0"/>
    <n v="0"/>
    <n v="0"/>
    <s v=""/>
    <s v="Oui"/>
    <s v=""/>
    <s v="Charbon de bois"/>
    <n v="0"/>
    <n v="0"/>
    <n v="1"/>
    <n v="0"/>
    <s v=""/>
    <s v=""/>
    <s v=""/>
    <s v=""/>
    <s v=""/>
    <s v=""/>
    <s v=""/>
    <s v=""/>
    <s v=""/>
    <s v=""/>
    <s v=""/>
    <s v=""/>
    <s v=""/>
    <s v=""/>
    <s v=""/>
    <s v=""/>
    <s v=""/>
    <s v=""/>
    <s v=""/>
    <s v=""/>
    <s v=""/>
    <s v=""/>
    <s v=""/>
    <s v=""/>
    <s v=""/>
    <s v=""/>
    <s v=""/>
    <s v=""/>
    <s v=""/>
    <s v=""/>
    <s v=""/>
    <s v=""/>
    <s v=""/>
    <s v=""/>
    <s v=""/>
    <s v=""/>
    <s v=""/>
    <s v=""/>
    <x v="0"/>
  </r>
  <r>
    <x v="3"/>
    <s v="Non"/>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s v=""/>
    <s v=""/>
    <s v=""/>
    <s v=""/>
    <s v=""/>
    <s v=""/>
    <s v=""/>
    <s v=""/>
    <s v=""/>
    <s v=""/>
    <s v=""/>
    <s v=""/>
    <s v=""/>
    <s v=""/>
    <x v="0"/>
  </r>
  <r>
    <x v="3"/>
    <s v="Non"/>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s v=""/>
    <s v=""/>
    <s v=""/>
    <s v=""/>
    <s v=""/>
    <s v=""/>
    <s v=""/>
    <s v=""/>
    <s v=""/>
    <s v=""/>
    <s v=""/>
    <s v=""/>
    <s v=""/>
    <s v=""/>
    <x v="0"/>
  </r>
  <r>
    <x v="3"/>
    <s v="Non"/>
    <s v=""/>
    <s v=""/>
    <s v=""/>
    <s v=""/>
    <s v=""/>
    <s v=""/>
    <s v=""/>
    <s v=""/>
    <s v="Augmentation des prix"/>
    <n v="0"/>
    <n v="0"/>
    <n v="1"/>
    <n v="0"/>
    <n v="0"/>
    <n v="0"/>
    <n v="0"/>
    <n v="0"/>
    <s v=""/>
    <s v="Non"/>
    <s v=""/>
    <s v=""/>
    <s v=""/>
    <s v=""/>
    <s v=""/>
    <s v=""/>
    <s v=""/>
    <s v=""/>
    <s v=""/>
    <s v=""/>
    <s v=""/>
    <s v=""/>
    <s v=""/>
    <s v=""/>
    <s v=""/>
    <s v=""/>
    <s v=""/>
    <s v=""/>
    <s v=""/>
    <s v=""/>
    <s v=""/>
    <s v=""/>
    <s v=""/>
    <s v=""/>
    <s v=""/>
    <s v=""/>
    <s v=""/>
    <s v=""/>
    <s v=""/>
    <s v=""/>
    <s v=""/>
    <s v=""/>
    <s v=""/>
    <s v=""/>
    <s v=""/>
    <s v=""/>
    <s v=""/>
    <s v=""/>
    <s v=""/>
    <s v=""/>
    <s v=""/>
    <s v=""/>
    <s v=""/>
    <s v=""/>
    <x v="0"/>
  </r>
  <r>
    <x v="3"/>
    <s v="Non"/>
    <s v=""/>
    <s v=""/>
    <s v=""/>
    <s v=""/>
    <s v=""/>
    <s v=""/>
    <s v=""/>
    <s v=""/>
    <s v="Augmentation des prix"/>
    <n v="0"/>
    <n v="0"/>
    <n v="1"/>
    <n v="0"/>
    <n v="0"/>
    <n v="0"/>
    <n v="0"/>
    <n v="0"/>
    <s v=""/>
    <s v="Je ne sais pas, je ne souhaite pas répondre"/>
    <s v=""/>
    <s v=""/>
    <s v=""/>
    <s v=""/>
    <s v=""/>
    <s v=""/>
    <s v=""/>
    <s v=""/>
    <s v=""/>
    <s v=""/>
    <s v=""/>
    <s v=""/>
    <s v=""/>
    <s v=""/>
    <s v=""/>
    <s v=""/>
    <s v=""/>
    <s v=""/>
    <s v=""/>
    <s v=""/>
    <s v=""/>
    <s v=""/>
    <s v=""/>
    <s v=""/>
    <s v=""/>
    <s v=""/>
    <s v=""/>
    <s v=""/>
    <s v=""/>
    <s v=""/>
    <s v=""/>
    <s v=""/>
    <s v=""/>
    <s v=""/>
    <s v=""/>
    <s v=""/>
    <s v=""/>
    <s v=""/>
    <s v=""/>
    <s v=""/>
    <s v=""/>
    <s v=""/>
    <s v=""/>
    <s v=""/>
    <x v="0"/>
  </r>
  <r>
    <x v="3"/>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s v=""/>
    <s v=""/>
    <s v=""/>
    <s v=""/>
    <s v=""/>
    <s v=""/>
    <s v=""/>
    <s v=""/>
    <s v=""/>
    <s v=""/>
    <s v=""/>
    <s v=""/>
    <s v=""/>
    <s v=""/>
    <x v="0"/>
  </r>
  <r>
    <x v="3"/>
    <s v="Je ne sais pas, je ne souhaite pas répondre"/>
    <s v=""/>
    <s v=""/>
    <s v=""/>
    <s v=""/>
    <s v=""/>
    <s v=""/>
    <s v=""/>
    <s v=""/>
    <s v="Augmentation des prix"/>
    <n v="0"/>
    <n v="0"/>
    <n v="1"/>
    <n v="0"/>
    <n v="0"/>
    <n v="0"/>
    <n v="0"/>
    <n v="0"/>
    <s v=""/>
    <s v="Je ne sais pas, je ne souhaite pas répondre"/>
    <s v=""/>
    <s v=""/>
    <s v=""/>
    <s v=""/>
    <s v=""/>
    <s v=""/>
    <s v=""/>
    <s v=""/>
    <s v=""/>
    <s v=""/>
    <s v=""/>
    <s v=""/>
    <s v=""/>
    <s v=""/>
    <s v=""/>
    <s v=""/>
    <s v=""/>
    <s v=""/>
    <s v=""/>
    <s v=""/>
    <s v=""/>
    <s v=""/>
    <s v=""/>
    <s v=""/>
    <s v=""/>
    <s v=""/>
    <s v=""/>
    <s v=""/>
    <s v=""/>
    <s v=""/>
    <s v=""/>
    <s v=""/>
    <s v=""/>
    <s v=""/>
    <s v=""/>
    <s v=""/>
    <s v=""/>
    <s v=""/>
    <s v=""/>
    <s v=""/>
    <s v=""/>
    <s v=""/>
    <s v=""/>
    <s v=""/>
    <x v="0"/>
  </r>
  <r>
    <x v="3"/>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Les autres points d'eau ne sont pas fonctionnels"/>
    <s v=""/>
    <s v="Entre 30 min et 1h au total"/>
    <s v="gros bidon de 5 gallons (18,9 L)"/>
    <s v="5gal"/>
    <s v="bidon ki vo 5 galon (18,9L)"/>
    <s v=""/>
    <s v=""/>
    <s v=""/>
    <s v=""/>
    <s v=""/>
    <n v="20"/>
    <n v="4"/>
    <s v=""/>
    <s v="NA"/>
    <s v="Oui"/>
    <s v=""/>
    <s v="Oui"/>
    <s v="Problèmes de transport"/>
    <n v="0"/>
    <n v="1"/>
    <n v="0"/>
    <n v="0"/>
    <n v="0"/>
    <n v="0"/>
    <n v="0"/>
    <n v="0"/>
    <n v="0"/>
    <n v="0"/>
    <n v="0"/>
    <s v=""/>
    <x v="1"/>
  </r>
  <r>
    <x v="3"/>
    <s v=""/>
    <s v=""/>
    <s v=""/>
    <s v=""/>
    <s v=""/>
    <s v=""/>
    <s v=""/>
    <s v=""/>
    <s v=""/>
    <s v=""/>
    <s v=""/>
    <s v=""/>
    <s v=""/>
    <s v=""/>
    <s v=""/>
    <s v=""/>
    <s v=""/>
    <s v=""/>
    <s v=""/>
    <s v=""/>
    <s v=""/>
    <s v=""/>
    <s v=""/>
    <s v=""/>
    <s v=""/>
    <s v=""/>
    <s v="Oui"/>
    <s v="Oui, je vais parfois/souvent chercher l'eau"/>
    <s v="boutique ou kiosque privé"/>
    <s v=""/>
    <s v="boutique"/>
    <s v="boutik / kiòs priwe"/>
    <s v="boutik / kiòs priwe"/>
    <s v="Les autres points d'eau ne sont pas fonctionnels"/>
    <s v=""/>
    <s v="Moins de 15 min au total"/>
    <s v="gros bidon de 5 gallons (18,9 L)"/>
    <s v="5gal"/>
    <s v="bidon ki vo 5 galon (18,9L)"/>
    <s v=""/>
    <s v=""/>
    <s v=""/>
    <s v=""/>
    <s v=""/>
    <n v="50"/>
    <n v="10"/>
    <s v=""/>
    <s v="NA"/>
    <s v="Oui"/>
    <s v=""/>
    <s v="Oui"/>
    <s v="Problèmes de transport Le marchand d'eau n'est pas venu à temps / Le marchand n'avait plus d'eau"/>
    <n v="0"/>
    <n v="1"/>
    <n v="0"/>
    <n v="0"/>
    <n v="0"/>
    <n v="0"/>
    <n v="0"/>
    <n v="0"/>
    <n v="1"/>
    <n v="0"/>
    <n v="0"/>
    <s v=""/>
    <x v="1"/>
  </r>
  <r>
    <x v="3"/>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25"/>
    <n v="5"/>
    <s v=""/>
    <s v="NA"/>
    <s v="Oui"/>
    <s v=""/>
    <s v="Oui"/>
    <s v="Problèmes de transport Le marchand d'eau n'est pas venu à temps / Le marchand n'avait plus d'eau Problèmes techniques sur le réseau"/>
    <n v="0"/>
    <n v="1"/>
    <n v="0"/>
    <n v="0"/>
    <n v="0"/>
    <n v="1"/>
    <n v="0"/>
    <n v="0"/>
    <n v="1"/>
    <n v="0"/>
    <n v="0"/>
    <s v=""/>
    <x v="1"/>
  </r>
  <r>
    <x v="3"/>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25"/>
    <n v="5"/>
    <s v=""/>
    <s v="NA"/>
    <s v="Oui"/>
    <s v=""/>
    <s v="Oui"/>
    <s v="Problèmes techniques sur le réseau"/>
    <n v="0"/>
    <n v="0"/>
    <n v="0"/>
    <n v="0"/>
    <n v="0"/>
    <n v="1"/>
    <n v="0"/>
    <n v="0"/>
    <n v="0"/>
    <n v="0"/>
    <n v="0"/>
    <s v=""/>
    <x v="1"/>
  </r>
  <r>
    <x v="3"/>
    <s v="Je ne sais pas, je ne souhaite pas répondre"/>
    <s v=""/>
    <s v=""/>
    <s v=""/>
    <s v=""/>
    <s v=""/>
    <s v=""/>
    <s v=""/>
    <s v=""/>
    <s v="Je ne sais pas, je ne souhaite pas répondre"/>
    <n v="0"/>
    <n v="0"/>
    <n v="0"/>
    <n v="0"/>
    <n v="0"/>
    <n v="0"/>
    <n v="0"/>
    <n v="1"/>
    <s v=""/>
    <s v="Je ne sais pas, je ne souhaite pas répondre"/>
    <s v=""/>
    <s v=""/>
    <s v=""/>
    <s v=""/>
    <s v=""/>
    <s v=""/>
    <s v=""/>
    <s v=""/>
    <s v=""/>
    <s v=""/>
    <s v=""/>
    <s v=""/>
    <s v=""/>
    <s v=""/>
    <s v=""/>
    <s v=""/>
    <s v=""/>
    <s v=""/>
    <s v=""/>
    <s v=""/>
    <s v=""/>
    <s v=""/>
    <s v=""/>
    <s v=""/>
    <s v=""/>
    <s v=""/>
    <s v=""/>
    <s v=""/>
    <s v=""/>
    <s v=""/>
    <s v=""/>
    <s v=""/>
    <s v=""/>
    <s v=""/>
    <s v=""/>
    <s v=""/>
    <s v=""/>
    <s v=""/>
    <s v=""/>
    <s v=""/>
    <s v=""/>
    <s v=""/>
    <s v=""/>
    <s v=""/>
    <x v="0"/>
  </r>
  <r>
    <x v="4"/>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50"/>
    <n v="10"/>
    <s v=""/>
    <s v="NA"/>
    <s v="Oui"/>
    <s v=""/>
    <s v="Oui"/>
    <s v="Problèmes de transport"/>
    <n v="0"/>
    <n v="1"/>
    <n v="0"/>
    <n v="0"/>
    <n v="0"/>
    <n v="0"/>
    <n v="0"/>
    <n v="0"/>
    <n v="0"/>
    <n v="0"/>
    <n v="0"/>
    <s v=""/>
    <x v="1"/>
  </r>
  <r>
    <x v="4"/>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50"/>
    <n v="10"/>
    <s v=""/>
    <s v="NA"/>
    <s v="Oui"/>
    <s v=""/>
    <s v="Oui"/>
    <s v="Problèmes de transport"/>
    <n v="0"/>
    <n v="1"/>
    <n v="0"/>
    <n v="0"/>
    <n v="0"/>
    <n v="0"/>
    <n v="0"/>
    <n v="0"/>
    <n v="0"/>
    <n v="0"/>
    <n v="0"/>
    <s v=""/>
    <x v="1"/>
  </r>
  <r>
    <x v="4"/>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n v="10"/>
    <s v=""/>
    <s v="NA"/>
    <s v="Oui"/>
    <s v=""/>
    <s v="Oui"/>
    <s v="Problèmes de transport"/>
    <n v="0"/>
    <n v="1"/>
    <n v="0"/>
    <n v="0"/>
    <n v="0"/>
    <n v="0"/>
    <n v="0"/>
    <n v="0"/>
    <n v="0"/>
    <n v="0"/>
    <n v="0"/>
    <s v=""/>
    <x v="1"/>
  </r>
  <r>
    <x v="4"/>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n v="10"/>
    <s v=""/>
    <s v="NA"/>
    <s v="Oui"/>
    <s v=""/>
    <s v="Oui"/>
    <s v="Problèmes de transport"/>
    <n v="0"/>
    <n v="1"/>
    <n v="0"/>
    <n v="0"/>
    <n v="0"/>
    <n v="0"/>
    <n v="0"/>
    <n v="0"/>
    <n v="0"/>
    <n v="0"/>
    <n v="0"/>
    <s v=""/>
    <x v="1"/>
  </r>
  <r>
    <x v="4"/>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n v="12"/>
    <s v=""/>
    <s v="NA"/>
    <s v="Oui"/>
    <s v=""/>
    <s v="Oui"/>
    <s v="Problèmes de transport"/>
    <n v="0"/>
    <n v="1"/>
    <n v="0"/>
    <n v="0"/>
    <n v="0"/>
    <n v="0"/>
    <n v="0"/>
    <n v="0"/>
    <n v="0"/>
    <n v="0"/>
    <n v="0"/>
    <s v=""/>
    <x v="1"/>
  </r>
  <r>
    <x v="5"/>
    <m/>
    <m/>
    <m/>
    <m/>
    <m/>
    <m/>
    <m/>
    <m/>
    <m/>
    <m/>
    <m/>
    <m/>
    <m/>
    <m/>
    <m/>
    <m/>
    <m/>
    <m/>
    <m/>
    <m/>
    <m/>
    <m/>
    <m/>
    <m/>
    <m/>
    <m/>
    <m/>
    <m/>
    <m/>
    <m/>
    <m/>
    <m/>
    <m/>
    <m/>
    <m/>
    <m/>
    <m/>
    <m/>
    <m/>
    <m/>
    <m/>
    <m/>
    <m/>
    <m/>
    <m/>
    <m/>
    <m/>
    <m/>
    <m/>
    <m/>
    <m/>
    <m/>
    <m/>
    <m/>
    <m/>
    <m/>
    <m/>
    <m/>
    <m/>
    <m/>
    <m/>
    <m/>
    <m/>
    <m/>
    <x v="3"/>
  </r>
</pivotCacheRecords>
</file>

<file path=xl/pivotCache/pivotCacheRecords54.xml><?xml version="1.0" encoding="utf-8"?>
<pivotCacheRecords xmlns="http://schemas.openxmlformats.org/spreadsheetml/2006/main" xmlns:r="http://schemas.openxmlformats.org/officeDocument/2006/relationships" count="107">
  <r>
    <s v=""/>
    <s v=""/>
    <s v=""/>
    <s v=""/>
  </r>
  <r>
    <s v=""/>
    <s v=""/>
    <s v=""/>
    <s v=""/>
  </r>
  <r>
    <s v=""/>
    <s v=""/>
    <s v=""/>
    <s v=""/>
  </r>
  <r>
    <s v=""/>
    <s v=""/>
    <s v=""/>
    <s v=""/>
  </r>
  <r>
    <s v=""/>
    <s v=""/>
    <s v=""/>
    <s v=""/>
  </r>
  <r>
    <s v=""/>
    <s v=""/>
    <s v=""/>
    <s v=""/>
  </r>
  <r>
    <s v=""/>
    <s v=""/>
    <s v=""/>
    <s v=""/>
  </r>
  <r>
    <s v=""/>
    <s v=""/>
    <s v=""/>
    <s v=""/>
  </r>
  <r>
    <s v=""/>
    <s v=""/>
    <s v=""/>
    <s v=""/>
  </r>
  <r>
    <s v="L'augmentation des affrontements dans le bas de Port-au-Prince"/>
    <n v="1"/>
    <n v="0"/>
    <n v="0"/>
  </r>
  <r>
    <s v="L'augmentation des affrontements dans le bas de Port-au-Prince"/>
    <n v="1"/>
    <n v="0"/>
    <n v="0"/>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La mort du président et les troubles politiques qui ont suivi"/>
    <n v="0"/>
    <n v="1"/>
    <n v="0"/>
  </r>
  <r>
    <s v="Autre"/>
    <n v="0"/>
    <n v="0"/>
    <n v="1"/>
  </r>
  <r>
    <s v=""/>
    <s v=""/>
    <s v=""/>
    <s v=""/>
  </r>
  <r>
    <s v=""/>
    <s v=""/>
    <s v=""/>
    <s v=""/>
  </r>
  <r>
    <s v=""/>
    <s v=""/>
    <s v=""/>
    <s v=""/>
  </r>
  <r>
    <s v=""/>
    <s v=""/>
    <s v=""/>
    <s v=""/>
  </r>
  <r>
    <s v=""/>
    <s v=""/>
    <s v=""/>
    <s v=""/>
  </r>
  <r>
    <s v=""/>
    <s v=""/>
    <s v=""/>
    <s v=""/>
  </r>
  <r>
    <s v="L'augmentation des affrontements dans le bas de Port-au-Prince"/>
    <n v="1"/>
    <n v="0"/>
    <n v="0"/>
  </r>
  <r>
    <s v="Autre"/>
    <n v="0"/>
    <n v="0"/>
    <n v="1"/>
  </r>
  <r>
    <s v=""/>
    <s v=""/>
    <s v=""/>
    <s v=""/>
  </r>
  <r>
    <s v=""/>
    <s v=""/>
    <s v=""/>
    <s v=""/>
  </r>
  <r>
    <s v=""/>
    <s v=""/>
    <s v=""/>
    <s v=""/>
  </r>
  <r>
    <s v=""/>
    <s v=""/>
    <s v=""/>
    <s v=""/>
  </r>
  <r>
    <s v="L'augmentation des affrontements dans le bas de Port-au-Prince"/>
    <n v="1"/>
    <n v="0"/>
    <n v="0"/>
  </r>
  <r>
    <s v="L'augmentation des affrontements dans le bas de Port-au-Prince"/>
    <n v="1"/>
    <n v="0"/>
    <n v="0"/>
  </r>
  <r>
    <s v=""/>
    <s v=""/>
    <s v=""/>
    <s v=""/>
  </r>
  <r>
    <s v=""/>
    <s v=""/>
    <s v=""/>
    <s v=""/>
  </r>
  <r>
    <s v=""/>
    <s v=""/>
    <s v=""/>
    <s v=""/>
  </r>
  <r>
    <s v=""/>
    <s v=""/>
    <s v=""/>
    <s v=""/>
  </r>
  <r>
    <s v="L'augmentation des affrontements dans le bas de Port-au-Prince"/>
    <n v="1"/>
    <n v="0"/>
    <n v="0"/>
  </r>
  <r>
    <s v=""/>
    <s v=""/>
    <s v=""/>
    <s v=""/>
  </r>
  <r>
    <s v=""/>
    <s v=""/>
    <s v=""/>
    <s v=""/>
  </r>
  <r>
    <s v=""/>
    <s v=""/>
    <s v=""/>
    <s v=""/>
  </r>
  <r>
    <s v=""/>
    <s v=""/>
    <s v=""/>
    <s v=""/>
  </r>
  <r>
    <s v=""/>
    <s v=""/>
    <s v=""/>
    <s v=""/>
  </r>
  <r>
    <s v=""/>
    <s v=""/>
    <s v=""/>
    <s v=""/>
  </r>
  <r>
    <s v="Autre"/>
    <n v="0"/>
    <n v="0"/>
    <n v="1"/>
  </r>
  <r>
    <s v="Autre"/>
    <n v="0"/>
    <n v="0"/>
    <n v="1"/>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s v=""/>
    <s v=""/>
    <s v=""/>
    <s v=""/>
  </r>
  <r>
    <m/>
    <m/>
    <m/>
    <m/>
  </r>
</pivotCacheRecords>
</file>

<file path=xl/pivotCache/pivotCacheRecords55.xml><?xml version="1.0" encoding="utf-8"?>
<pivotCacheRecords xmlns="http://schemas.openxmlformats.org/spreadsheetml/2006/main" xmlns:r="http://schemas.openxmlformats.org/officeDocument/2006/relationships" count="107">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Les routes que j'utilise pour accéder au marché sont régulièrement bloquées"/>
    <n v="1"/>
    <n v="0"/>
    <n v="0"/>
    <n v="0"/>
    <n v="0"/>
    <n v="0"/>
  </r>
  <r>
    <s v="Les moyens de transport sont limités"/>
    <n v="0"/>
    <n v="0"/>
    <n v="1"/>
    <n v="0"/>
    <n v="0"/>
    <n v="0"/>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Les routes que j'utilise pour accéder au marché sont régulièrement bloquées"/>
    <n v="1"/>
    <n v="0"/>
    <n v="0"/>
    <n v="0"/>
    <n v="0"/>
    <n v="0"/>
  </r>
  <r>
    <s v="Les routes que j'utilise pour accéder au marché sont régulièrement bloquées"/>
    <n v="1"/>
    <n v="0"/>
    <n v="0"/>
    <n v="0"/>
    <n v="0"/>
    <n v="0"/>
  </r>
  <r>
    <s v=""/>
    <s v=""/>
    <s v=""/>
    <s v=""/>
    <s v=""/>
    <s v=""/>
    <s v=""/>
  </r>
  <r>
    <s v=""/>
    <s v=""/>
    <s v=""/>
    <s v=""/>
    <s v=""/>
    <s v=""/>
    <s v=""/>
  </r>
  <r>
    <s v=""/>
    <s v=""/>
    <s v=""/>
    <s v=""/>
    <s v=""/>
    <s v=""/>
    <s v=""/>
  </r>
  <r>
    <s v=""/>
    <s v=""/>
    <s v=""/>
    <s v=""/>
    <s v=""/>
    <s v=""/>
    <s v=""/>
  </r>
  <r>
    <s v=""/>
    <s v=""/>
    <s v=""/>
    <s v=""/>
    <s v=""/>
    <s v=""/>
    <s v=""/>
  </r>
  <r>
    <s v=""/>
    <s v=""/>
    <s v=""/>
    <s v=""/>
    <s v=""/>
    <s v=""/>
    <s v=""/>
  </r>
  <r>
    <s v="Aucun impact sur l'accès physique au marché"/>
    <n v="0"/>
    <n v="0"/>
    <n v="0"/>
    <n v="1"/>
    <n v="0"/>
    <n v="0"/>
  </r>
  <r>
    <s v="Je ne me sens pas en sécurité lorsque j'accède au marché, car j'ai peur d'être pris pour cible ou d'être victime de violences."/>
    <n v="0"/>
    <n v="1"/>
    <n v="0"/>
    <n v="0"/>
    <n v="0"/>
    <n v="0"/>
  </r>
  <r>
    <s v=""/>
    <s v=""/>
    <s v=""/>
    <s v=""/>
    <s v=""/>
    <s v=""/>
    <s v=""/>
  </r>
  <r>
    <s v=""/>
    <s v=""/>
    <s v=""/>
    <s v=""/>
    <s v=""/>
    <s v=""/>
    <s v=""/>
  </r>
  <r>
    <s v=""/>
    <s v=""/>
    <s v=""/>
    <s v=""/>
    <s v=""/>
    <s v=""/>
    <s v=""/>
  </r>
  <r>
    <s v=""/>
    <s v=""/>
    <s v=""/>
    <s v=""/>
    <s v=""/>
    <s v=""/>
    <s v=""/>
  </r>
  <r>
    <s v="Je ne me sens pas en sécurité lorsque j'accède au marché, car j'ai peur d'être pris pour cible ou d'être victime de violences."/>
    <n v="0"/>
    <n v="1"/>
    <n v="0"/>
    <n v="0"/>
    <n v="0"/>
    <n v="0"/>
  </r>
  <r>
    <s v="Je ne me sens pas en sécurité lorsque j'accède au marché, car j'ai peur d'être pris pour cible ou d'être victime de violences."/>
    <n v="0"/>
    <n v="1"/>
    <n v="0"/>
    <n v="0"/>
    <n v="0"/>
    <n v="0"/>
  </r>
  <r>
    <s v=""/>
    <s v=""/>
    <s v=""/>
    <s v=""/>
    <s v=""/>
    <s v=""/>
    <s v=""/>
  </r>
  <r>
    <s v=""/>
    <s v=""/>
    <s v=""/>
    <s v=""/>
    <s v=""/>
    <s v=""/>
    <s v=""/>
  </r>
  <r>
    <s v=""/>
    <s v=""/>
    <s v=""/>
    <s v=""/>
    <s v=""/>
    <s v=""/>
    <s v=""/>
  </r>
  <r>
    <s v=""/>
    <s v=""/>
    <s v=""/>
    <s v=""/>
    <s v=""/>
    <s v=""/>
    <s v=""/>
  </r>
  <r>
    <s v="Les routes que j'utilise pour accéder au marché sont régulièrement bloquées"/>
    <n v="1"/>
    <n v="0"/>
    <n v="0"/>
    <n v="0"/>
    <n v="0"/>
    <n v="0"/>
  </r>
  <r>
    <s v=""/>
    <s v=""/>
    <s v=""/>
    <s v=""/>
    <s v=""/>
    <s v=""/>
    <s v=""/>
  </r>
  <r>
    <s v=""/>
    <s v=""/>
    <s v=""/>
    <s v=""/>
    <s v=""/>
    <s v=""/>
    <s v=""/>
  </r>
  <r>
    <s v=""/>
    <s v=""/>
    <s v=""/>
    <s v=""/>
    <s v=""/>
    <s v=""/>
    <s v=""/>
  </r>
  <r>
    <s v=""/>
    <s v=""/>
    <s v=""/>
    <s v=""/>
    <s v=""/>
    <s v=""/>
    <s v=""/>
  </r>
  <r>
    <s v=""/>
    <s v=""/>
    <s v=""/>
    <s v=""/>
    <s v=""/>
    <s v=""/>
    <s v=""/>
  </r>
  <r>
    <s v=""/>
    <s v=""/>
    <s v=""/>
    <s v=""/>
    <s v=""/>
    <s v=""/>
    <s v=""/>
  </r>
  <r>
    <s v="Les routes que j'utilise pour accéder au marché sont régulièrement bloquées"/>
    <n v="1"/>
    <n v="0"/>
    <n v="0"/>
    <n v="0"/>
    <n v="0"/>
    <n v="0"/>
  </r>
  <r>
    <s v="Je ne me sens pas en sécurité lorsque j'accède au marché, car j'ai peur d'être pris pour cible ou d'être victime de violences."/>
    <n v="0"/>
    <n v="1"/>
    <n v="0"/>
    <n v="0"/>
    <n v="0"/>
    <n v="0"/>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s v=""/>
    <s v=""/>
    <s v=""/>
    <s v=""/>
    <s v=""/>
    <s v=""/>
    <s v=""/>
  </r>
  <r>
    <m/>
    <m/>
    <m/>
    <m/>
    <m/>
    <m/>
    <m/>
  </r>
</pivotCacheRecords>
</file>

<file path=xl/pivotCache/pivotCacheRecords56.xml><?xml version="1.0" encoding="utf-8"?>
<pivotCacheRecords xmlns="http://schemas.openxmlformats.org/spreadsheetml/2006/main" xmlns:r="http://schemas.openxmlformats.org/officeDocument/2006/relationships" count="107">
  <r>
    <s v=""/>
  </r>
  <r>
    <s v=""/>
  </r>
  <r>
    <s v=""/>
  </r>
  <r>
    <s v=""/>
  </r>
  <r>
    <n v="4"/>
  </r>
  <r>
    <n v="1"/>
  </r>
  <r>
    <n v="2"/>
  </r>
  <r>
    <s v=""/>
  </r>
  <r>
    <s v=""/>
  </r>
  <r>
    <n v="3"/>
  </r>
  <r>
    <n v="3"/>
  </r>
  <r>
    <s v=""/>
  </r>
  <r>
    <n v="2"/>
  </r>
  <r>
    <s v=""/>
  </r>
  <r>
    <s v=""/>
  </r>
  <r>
    <n v="4"/>
  </r>
  <r>
    <s v=""/>
  </r>
  <r>
    <s v=""/>
  </r>
  <r>
    <s v=""/>
  </r>
  <r>
    <s v=""/>
  </r>
  <r>
    <s v=""/>
  </r>
  <r>
    <s v=""/>
  </r>
  <r>
    <s v=""/>
  </r>
  <r>
    <s v=""/>
  </r>
  <r>
    <s v=""/>
  </r>
  <r>
    <s v=""/>
  </r>
  <r>
    <s v=""/>
  </r>
  <r>
    <s v=""/>
  </r>
  <r>
    <s v=""/>
  </r>
  <r>
    <s v=""/>
  </r>
  <r>
    <s v=""/>
  </r>
  <r>
    <s v=""/>
  </r>
  <r>
    <s v=""/>
  </r>
  <r>
    <s v=""/>
  </r>
  <r>
    <s v=""/>
  </r>
  <r>
    <s v=""/>
  </r>
  <r>
    <s v=""/>
  </r>
  <r>
    <s v=""/>
  </r>
  <r>
    <s v=""/>
  </r>
  <r>
    <s v=""/>
  </r>
  <r>
    <s v=""/>
  </r>
  <r>
    <s v=""/>
  </r>
  <r>
    <n v="1"/>
  </r>
  <r>
    <n v="2"/>
  </r>
  <r>
    <s v=""/>
  </r>
  <r>
    <s v=""/>
  </r>
  <r>
    <s v=""/>
  </r>
  <r>
    <s v=""/>
  </r>
  <r>
    <s v=""/>
  </r>
  <r>
    <s v=""/>
  </r>
  <r>
    <s v=""/>
  </r>
  <r>
    <s v=""/>
  </r>
  <r>
    <s v=""/>
  </r>
  <r>
    <s v=""/>
  </r>
  <r>
    <s v=""/>
  </r>
  <r>
    <s v=""/>
  </r>
  <r>
    <s v=""/>
  </r>
  <r>
    <s v=""/>
  </r>
  <r>
    <s v=""/>
  </r>
  <r>
    <s v=""/>
  </r>
  <r>
    <s v=""/>
  </r>
  <r>
    <s v=""/>
  </r>
  <r>
    <s v=""/>
  </r>
  <r>
    <s v=""/>
  </r>
  <r>
    <s v=""/>
  </r>
  <r>
    <s v=""/>
  </r>
  <r>
    <s v=""/>
  </r>
  <r>
    <s v=""/>
  </r>
  <r>
    <s v=""/>
  </r>
  <r>
    <s v=""/>
  </r>
  <r>
    <s v=""/>
  </r>
  <r>
    <s v=""/>
  </r>
  <r>
    <s v=""/>
  </r>
  <r>
    <s v=""/>
  </r>
  <r>
    <s v=""/>
  </r>
  <r>
    <n v="4"/>
  </r>
  <r>
    <n v="10"/>
  </r>
  <r>
    <s v=""/>
  </r>
  <r>
    <s v=""/>
  </r>
  <r>
    <s v=""/>
  </r>
  <r>
    <s v=""/>
  </r>
  <r>
    <s v=""/>
  </r>
  <r>
    <s v=""/>
  </r>
  <r>
    <s v=""/>
  </r>
  <r>
    <s v=""/>
  </r>
  <r>
    <s v=""/>
  </r>
  <r>
    <s v=""/>
  </r>
  <r>
    <s v=""/>
  </r>
  <r>
    <s v=""/>
  </r>
  <r>
    <s v=""/>
  </r>
  <r>
    <s v=""/>
  </r>
  <r>
    <s v=""/>
  </r>
  <r>
    <s v=""/>
  </r>
  <r>
    <s v=""/>
  </r>
  <r>
    <s v=""/>
  </r>
  <r>
    <s v=""/>
  </r>
  <r>
    <s v=""/>
  </r>
  <r>
    <s v=""/>
  </r>
  <r>
    <s v=""/>
  </r>
  <r>
    <s v=""/>
  </r>
  <r>
    <s v=""/>
  </r>
  <r>
    <s v=""/>
  </r>
  <r>
    <s v=""/>
  </r>
  <r>
    <n v="2"/>
  </r>
  <r>
    <n v="4"/>
  </r>
  <r>
    <n v="3"/>
  </r>
  <r>
    <m/>
  </r>
</pivotCacheRecords>
</file>

<file path=xl/pivotCache/pivotCacheRecords57.xml><?xml version="1.0" encoding="utf-8"?>
<pivotCacheRecords xmlns="http://schemas.openxmlformats.org/spreadsheetml/2006/main" xmlns:r="http://schemas.openxmlformats.org/officeDocument/2006/relationships" count="107">
  <r>
    <s v=""/>
  </r>
  <r>
    <s v=""/>
  </r>
  <r>
    <s v=""/>
  </r>
  <r>
    <s v=""/>
  </r>
  <r>
    <n v="15"/>
  </r>
  <r>
    <s v=""/>
  </r>
  <r>
    <s v=""/>
  </r>
  <r>
    <s v=""/>
  </r>
  <r>
    <s v=""/>
  </r>
  <r>
    <n v="10"/>
  </r>
  <r>
    <s v=""/>
  </r>
  <r>
    <s v=""/>
  </r>
  <r>
    <n v="5"/>
  </r>
  <r>
    <s v=""/>
  </r>
  <r>
    <n v="10"/>
  </r>
  <r>
    <n v="8"/>
  </r>
  <r>
    <s v=""/>
  </r>
  <r>
    <s v=""/>
  </r>
  <r>
    <s v=""/>
  </r>
  <r>
    <s v=""/>
  </r>
  <r>
    <s v=""/>
  </r>
  <r>
    <s v=""/>
  </r>
  <r>
    <s v=""/>
  </r>
  <r>
    <s v=""/>
  </r>
  <r>
    <s v=""/>
  </r>
  <r>
    <s v=""/>
  </r>
  <r>
    <s v=""/>
  </r>
  <r>
    <s v=""/>
  </r>
  <r>
    <s v=""/>
  </r>
  <r>
    <s v=""/>
  </r>
  <r>
    <s v=""/>
  </r>
  <r>
    <s v=""/>
  </r>
  <r>
    <s v=""/>
  </r>
  <r>
    <n v="10"/>
  </r>
  <r>
    <n v="4"/>
  </r>
  <r>
    <s v=""/>
  </r>
  <r>
    <s v=""/>
  </r>
  <r>
    <s v=""/>
  </r>
  <r>
    <s v=""/>
  </r>
  <r>
    <s v=""/>
  </r>
  <r>
    <s v=""/>
  </r>
  <r>
    <s v=""/>
  </r>
  <r>
    <n v="24"/>
  </r>
  <r>
    <n v="24"/>
  </r>
  <r>
    <s v=""/>
  </r>
  <r>
    <s v=""/>
  </r>
  <r>
    <s v=""/>
  </r>
  <r>
    <s v=""/>
  </r>
  <r>
    <s v=""/>
  </r>
  <r>
    <s v=""/>
  </r>
  <r>
    <s v=""/>
  </r>
  <r>
    <s v=""/>
  </r>
  <r>
    <s v=""/>
  </r>
  <r>
    <s v=""/>
  </r>
  <r>
    <n v="3"/>
  </r>
  <r>
    <s v=""/>
  </r>
  <r>
    <s v=""/>
  </r>
  <r>
    <s v=""/>
  </r>
  <r>
    <s v=""/>
  </r>
  <r>
    <s v=""/>
  </r>
  <r>
    <n v="20"/>
  </r>
  <r>
    <s v=""/>
  </r>
  <r>
    <n v="30"/>
  </r>
  <r>
    <s v=""/>
  </r>
  <r>
    <s v=""/>
  </r>
  <r>
    <s v=""/>
  </r>
  <r>
    <s v=""/>
  </r>
  <r>
    <s v=""/>
  </r>
  <r>
    <s v=""/>
  </r>
  <r>
    <s v=""/>
  </r>
  <r>
    <s v=""/>
  </r>
  <r>
    <s v=""/>
  </r>
  <r>
    <s v=""/>
  </r>
  <r>
    <n v="1"/>
  </r>
  <r>
    <s v=""/>
  </r>
  <r>
    <n v="4"/>
  </r>
  <r>
    <n v="10"/>
  </r>
  <r>
    <s v=""/>
  </r>
  <r>
    <s v=""/>
  </r>
  <r>
    <s v=""/>
  </r>
  <r>
    <s v=""/>
  </r>
  <r>
    <s v=""/>
  </r>
  <r>
    <s v=""/>
  </r>
  <r>
    <s v=""/>
  </r>
  <r>
    <s v=""/>
  </r>
  <r>
    <s v=""/>
  </r>
  <r>
    <s v=""/>
  </r>
  <r>
    <s v=""/>
  </r>
  <r>
    <s v=""/>
  </r>
  <r>
    <s v=""/>
  </r>
  <r>
    <s v=""/>
  </r>
  <r>
    <s v=""/>
  </r>
  <r>
    <s v=""/>
  </r>
  <r>
    <s v=""/>
  </r>
  <r>
    <s v=""/>
  </r>
  <r>
    <s v=""/>
  </r>
  <r>
    <n v="24"/>
  </r>
  <r>
    <n v="36"/>
  </r>
  <r>
    <n v="24"/>
  </r>
  <r>
    <n v="24"/>
  </r>
  <r>
    <s v=""/>
  </r>
  <r>
    <n v="7"/>
  </r>
  <r>
    <n v="12"/>
  </r>
  <r>
    <n v="15"/>
  </r>
  <r>
    <n v="16"/>
  </r>
  <r>
    <n v="16"/>
  </r>
  <r>
    <m/>
  </r>
</pivotCacheRecords>
</file>

<file path=xl/pivotCache/pivotCacheRecords58.xml><?xml version="1.0" encoding="utf-8"?>
<pivotCacheRecords xmlns="http://schemas.openxmlformats.org/spreadsheetml/2006/main" xmlns:r="http://schemas.openxmlformats.org/officeDocument/2006/relationships" count="107">
  <r>
    <s v=""/>
  </r>
  <r>
    <s v=""/>
  </r>
  <r>
    <s v=""/>
  </r>
  <r>
    <s v=""/>
  </r>
  <r>
    <s v=""/>
  </r>
  <r>
    <s v=""/>
  </r>
  <r>
    <s v=""/>
  </r>
  <r>
    <s v=""/>
  </r>
  <r>
    <s v=""/>
  </r>
  <r>
    <n v="6"/>
  </r>
  <r>
    <s v=""/>
  </r>
  <r>
    <s v=""/>
  </r>
  <r>
    <n v="4"/>
  </r>
  <r>
    <s v=""/>
  </r>
  <r>
    <n v="5"/>
  </r>
  <r>
    <s v=""/>
  </r>
  <r>
    <s v=""/>
  </r>
  <r>
    <s v=""/>
  </r>
  <r>
    <s v=""/>
  </r>
  <r>
    <s v=""/>
  </r>
  <r>
    <s v=""/>
  </r>
  <r>
    <s v=""/>
  </r>
  <r>
    <s v=""/>
  </r>
  <r>
    <s v=""/>
  </r>
  <r>
    <s v=""/>
  </r>
  <r>
    <s v=""/>
  </r>
  <r>
    <s v=""/>
  </r>
  <r>
    <s v=""/>
  </r>
  <r>
    <s v=""/>
  </r>
  <r>
    <s v=""/>
  </r>
  <r>
    <s v=""/>
  </r>
  <r>
    <s v=""/>
  </r>
  <r>
    <s v=""/>
  </r>
  <r>
    <s v=""/>
  </r>
  <r>
    <s v=""/>
  </r>
  <r>
    <n v="5"/>
  </r>
  <r>
    <s v=""/>
  </r>
  <r>
    <s v=""/>
  </r>
  <r>
    <s v=""/>
  </r>
  <r>
    <s v=""/>
  </r>
  <r>
    <s v=""/>
  </r>
  <r>
    <s v=""/>
  </r>
  <r>
    <n v="6"/>
  </r>
  <r>
    <n v="6"/>
  </r>
  <r>
    <s v=""/>
  </r>
  <r>
    <s v=""/>
  </r>
  <r>
    <s v=""/>
  </r>
  <r>
    <s v=""/>
  </r>
  <r>
    <s v=""/>
  </r>
  <r>
    <s v=""/>
  </r>
  <r>
    <s v=""/>
  </r>
  <r>
    <s v=""/>
  </r>
  <r>
    <s v=""/>
  </r>
  <r>
    <s v=""/>
  </r>
  <r>
    <s v=""/>
  </r>
  <r>
    <s v=""/>
  </r>
  <r>
    <s v=""/>
  </r>
  <r>
    <s v=""/>
  </r>
  <r>
    <s v=""/>
  </r>
  <r>
    <s v=""/>
  </r>
  <r>
    <s v=""/>
  </r>
  <r>
    <s v=""/>
  </r>
  <r>
    <s v=""/>
  </r>
  <r>
    <s v=""/>
  </r>
  <r>
    <s v=""/>
  </r>
  <r>
    <s v=""/>
  </r>
  <r>
    <s v=""/>
  </r>
  <r>
    <n v="30"/>
  </r>
  <r>
    <s v=""/>
  </r>
  <r>
    <s v=""/>
  </r>
  <r>
    <s v=""/>
  </r>
  <r>
    <s v=""/>
  </r>
  <r>
    <s v=""/>
  </r>
  <r>
    <n v="5"/>
  </r>
  <r>
    <s v=""/>
  </r>
  <r>
    <n v="8"/>
  </r>
  <r>
    <n v="6"/>
  </r>
  <r>
    <s v=""/>
  </r>
  <r>
    <s v=""/>
  </r>
  <r>
    <s v=""/>
  </r>
  <r>
    <s v=""/>
  </r>
  <r>
    <s v=""/>
  </r>
  <r>
    <s v=""/>
  </r>
  <r>
    <s v=""/>
  </r>
  <r>
    <s v=""/>
  </r>
  <r>
    <s v=""/>
  </r>
  <r>
    <s v=""/>
  </r>
  <r>
    <s v=""/>
  </r>
  <r>
    <s v=""/>
  </r>
  <r>
    <s v=""/>
  </r>
  <r>
    <s v=""/>
  </r>
  <r>
    <s v=""/>
  </r>
  <r>
    <s v=""/>
  </r>
  <r>
    <s v=""/>
  </r>
  <r>
    <s v=""/>
  </r>
  <r>
    <s v=""/>
  </r>
  <r>
    <s v=""/>
  </r>
  <r>
    <s v=""/>
  </r>
  <r>
    <s v=""/>
  </r>
  <r>
    <s v=""/>
  </r>
  <r>
    <s v=""/>
  </r>
  <r>
    <s v=""/>
  </r>
  <r>
    <s v=""/>
  </r>
  <r>
    <s v=""/>
  </r>
  <r>
    <n v="5"/>
  </r>
  <r>
    <n v="4"/>
  </r>
  <r>
    <m/>
  </r>
</pivotCacheRecords>
</file>

<file path=xl/pivotCache/pivotCacheRecords59.xml><?xml version="1.0" encoding="utf-8"?>
<pivotCacheRecords xmlns="http://schemas.openxmlformats.org/spreadsheetml/2006/main" xmlns:r="http://schemas.openxmlformats.org/officeDocument/2006/relationships" count="107">
  <r>
    <s v=""/>
  </r>
  <r>
    <s v=""/>
  </r>
  <r>
    <s v=""/>
  </r>
  <r>
    <s v=""/>
  </r>
  <r>
    <s v=""/>
  </r>
  <r>
    <s v=""/>
  </r>
  <r>
    <s v=""/>
  </r>
  <r>
    <s v=""/>
  </r>
  <r>
    <s v=""/>
  </r>
  <r>
    <n v="3"/>
  </r>
  <r>
    <s v=""/>
  </r>
  <r>
    <s v=""/>
  </r>
  <r>
    <n v="1"/>
  </r>
  <r>
    <s v=""/>
  </r>
  <r>
    <n v="2"/>
  </r>
  <r>
    <s v=""/>
  </r>
  <r>
    <s v=""/>
  </r>
  <r>
    <s v=""/>
  </r>
  <r>
    <s v=""/>
  </r>
  <r>
    <s v=""/>
  </r>
  <r>
    <s v=""/>
  </r>
  <r>
    <s v=""/>
  </r>
  <r>
    <s v=""/>
  </r>
  <r>
    <s v=""/>
  </r>
  <r>
    <s v=""/>
  </r>
  <r>
    <s v=""/>
  </r>
  <r>
    <s v=""/>
  </r>
  <r>
    <s v=""/>
  </r>
  <r>
    <s v=""/>
  </r>
  <r>
    <s v=""/>
  </r>
  <r>
    <s v=""/>
  </r>
  <r>
    <s v=""/>
  </r>
  <r>
    <s v=""/>
  </r>
  <r>
    <n v="5"/>
  </r>
  <r>
    <s v=""/>
  </r>
  <r>
    <n v="5"/>
  </r>
  <r>
    <s v=""/>
  </r>
  <r>
    <s v=""/>
  </r>
  <r>
    <s v=""/>
  </r>
  <r>
    <s v=""/>
  </r>
  <r>
    <s v=""/>
  </r>
  <r>
    <s v=""/>
  </r>
  <r>
    <s v=""/>
  </r>
  <r>
    <n v="2"/>
  </r>
  <r>
    <s v=""/>
  </r>
  <r>
    <s v=""/>
  </r>
  <r>
    <s v=""/>
  </r>
  <r>
    <s v=""/>
  </r>
  <r>
    <s v=""/>
  </r>
  <r>
    <s v=""/>
  </r>
  <r>
    <s v=""/>
  </r>
  <r>
    <s v=""/>
  </r>
  <r>
    <s v=""/>
  </r>
  <r>
    <s v=""/>
  </r>
  <r>
    <s v=""/>
  </r>
  <r>
    <s v=""/>
  </r>
  <r>
    <s v=""/>
  </r>
  <r>
    <s v=""/>
  </r>
  <r>
    <s v=""/>
  </r>
  <r>
    <s v=""/>
  </r>
  <r>
    <n v="3"/>
  </r>
  <r>
    <s v=""/>
  </r>
  <r>
    <s v=""/>
  </r>
  <r>
    <s v=""/>
  </r>
  <r>
    <s v=""/>
  </r>
  <r>
    <s v=""/>
  </r>
  <r>
    <s v=""/>
  </r>
  <r>
    <s v=""/>
  </r>
  <r>
    <s v=""/>
  </r>
  <r>
    <s v=""/>
  </r>
  <r>
    <s v=""/>
  </r>
  <r>
    <s v=""/>
  </r>
  <r>
    <s v=""/>
  </r>
  <r>
    <n v="20"/>
  </r>
  <r>
    <s v=""/>
  </r>
  <r>
    <n v="10"/>
  </r>
  <r>
    <n v="20"/>
  </r>
  <r>
    <s v=""/>
  </r>
  <r>
    <s v=""/>
  </r>
  <r>
    <s v=""/>
  </r>
  <r>
    <s v=""/>
  </r>
  <r>
    <s v=""/>
  </r>
  <r>
    <s v=""/>
  </r>
  <r>
    <s v=""/>
  </r>
  <r>
    <s v=""/>
  </r>
  <r>
    <s v=""/>
  </r>
  <r>
    <s v=""/>
  </r>
  <r>
    <s v=""/>
  </r>
  <r>
    <s v=""/>
  </r>
  <r>
    <s v=""/>
  </r>
  <r>
    <s v=""/>
  </r>
  <r>
    <s v=""/>
  </r>
  <r>
    <s v=""/>
  </r>
  <r>
    <s v=""/>
  </r>
  <r>
    <s v=""/>
  </r>
  <r>
    <s v=""/>
  </r>
  <r>
    <n v="24"/>
  </r>
  <r>
    <s v=""/>
  </r>
  <r>
    <s v=""/>
  </r>
  <r>
    <s v=""/>
  </r>
  <r>
    <s v=""/>
  </r>
  <r>
    <n v="25"/>
  </r>
  <r>
    <n v="15"/>
  </r>
  <r>
    <n v="28"/>
  </r>
  <r>
    <n v="15"/>
  </r>
  <r>
    <n v="20"/>
  </r>
  <r>
    <m/>
  </r>
</pivotCacheRecords>
</file>

<file path=xl/pivotCache/pivotCacheRecords6.xml><?xml version="1.0" encoding="utf-8"?>
<pivotCacheRecords xmlns="http://schemas.openxmlformats.org/spreadsheetml/2006/main" xmlns:r="http://schemas.openxmlformats.org/officeDocument/2006/relationships" count="106">
  <r>
    <s v="2da5e54a-a4f0-40a2-a0cd-53ffa4d25337"/>
    <d v="2021-11-24T00:00:00"/>
    <s v="ACF"/>
    <s v="anketè 1"/>
    <s v="Nord-Ouest"/>
    <s v="Jean Rabel"/>
    <s v="Jean Rabel"/>
    <s v="1re Section Lacoma"/>
    <s v="1re Section Lacoma"/>
    <s v="Centre-ville de Jean Rabel"/>
    <s v=""/>
    <s v="Marché de Jean Rabel"/>
    <s v="Marché de Jean Rabel"/>
    <s v="Marché de Jean Rabel"/>
    <s v="Milieu rural"/>
    <s v="Enquête auprès d'un marchand"/>
    <s v="Femme"/>
    <s v="Détaillant sur une table"/>
    <n v="175"/>
    <n v="134.61538461538399"/>
    <n v="97.826086956521706"/>
    <n v="120.689655172413"/>
    <n v="291.666666666666"/>
    <s v=""/>
    <n v="1100"/>
    <s v=""/>
    <s v=""/>
    <s v=""/>
    <s v=""/>
    <s v=""/>
    <s v=""/>
    <s v=""/>
    <s v=""/>
    <s v=""/>
    <s v=""/>
    <s v=""/>
    <s v="En espèces (Gourde) A crédit partiel"/>
    <n v="1"/>
    <n v="0"/>
    <n v="0"/>
    <n v="0"/>
    <n v="1"/>
    <n v="0"/>
    <n v="0"/>
    <n v="0"/>
    <n v="0"/>
    <n v="0"/>
    <s v="Oui, il y a moins de commerçants par rapport au mois passé"/>
    <x v="0"/>
  </r>
  <r>
    <s v="41a17b7b-2f73-4c20-9345-327c0be94790"/>
    <d v="2021-11-24T00:00:00"/>
    <s v="ACF"/>
    <s v="anketè 1"/>
    <s v="Nord-Ouest"/>
    <s v="Jean Rabel"/>
    <s v="Jean Rabel"/>
    <s v="1re Section Lacoma"/>
    <s v="1re Section Lacoma"/>
    <s v="Centre-ville de Jean Rabel"/>
    <s v=""/>
    <s v="Marché de Jean Rabel"/>
    <s v="Marché de Jean Rabel"/>
    <s v="Marché de Jean Rabel"/>
    <s v="Milieu rural"/>
    <s v="Enquête auprès d'un marchand"/>
    <s v="Femme"/>
    <s v="Détaillant sur une table"/>
    <n v="112.5"/>
    <n v="134.61538461538399"/>
    <n v="97.826086956521706"/>
    <n v="120.689655172413"/>
    <n v="291.666666666666"/>
    <s v=""/>
    <n v="1050"/>
    <s v=""/>
    <s v=""/>
    <s v=""/>
    <s v=""/>
    <s v=""/>
    <s v=""/>
    <s v=""/>
    <s v=""/>
    <n v="50"/>
    <s v=""/>
    <s v=""/>
    <s v="En espèces (Gourde) A crédit partiel"/>
    <n v="1"/>
    <n v="0"/>
    <n v="0"/>
    <n v="0"/>
    <n v="1"/>
    <n v="0"/>
    <n v="0"/>
    <n v="0"/>
    <n v="0"/>
    <n v="0"/>
    <s v="Je ne sais pas / Je ne souhaite pas répondre"/>
    <x v="1"/>
  </r>
  <r>
    <s v="d6dcb8dd-23b1-4d4d-a8a5-65897bdf135e"/>
    <d v="2021-11-25T00:00:00"/>
    <s v="GVC"/>
    <s v="JWD14"/>
    <s v="Artibonite"/>
    <s v="Ennery"/>
    <s v="Ennery"/>
    <s v="4e Section Puilboreau"/>
    <s v="4e Section Puilboreau"/>
    <s v="Puilboreau"/>
    <s v=""/>
    <s v="Marché Puilboreau"/>
    <s v="Marché Puilboreau"/>
    <s v="Marché Puilboreau"/>
    <s v="Milieu rural"/>
    <s v="Enquête auprès d'un marchand"/>
    <s v="Femme"/>
    <s v="Détaillant sur une table"/>
    <n v="150"/>
    <n v="153.84615384615299"/>
    <n v="156.52173913043401"/>
    <n v="124.13793103448199"/>
    <n v="250"/>
    <n v="250"/>
    <n v="1200"/>
    <n v="30"/>
    <n v="25"/>
    <n v="40"/>
    <n v="15"/>
    <n v="75"/>
    <n v="50"/>
    <n v="25"/>
    <s v=""/>
    <s v=""/>
    <n v="200"/>
    <s v=""/>
    <s v="En espèces (Gourde)"/>
    <n v="1"/>
    <n v="0"/>
    <n v="0"/>
    <n v="0"/>
    <n v="0"/>
    <n v="0"/>
    <n v="0"/>
    <n v="0"/>
    <n v="0"/>
    <n v="0"/>
    <s v="Non, il n'y a pas eu de variation"/>
    <x v="1"/>
  </r>
  <r>
    <s v="69288e6c-1dfe-457a-aa2f-a5b3d844e2c7"/>
    <d v="2021-11-25T00:00:00"/>
    <s v="GVC"/>
    <s v="JWD14"/>
    <s v="Artibonite"/>
    <s v="Ennery"/>
    <s v="Ennery"/>
    <s v="4e Section Puilboreau"/>
    <s v="4e Section Puilboreau"/>
    <s v="Puilboreau"/>
    <s v=""/>
    <s v="Marché Puilboreau"/>
    <s v="Marché Puilboreau"/>
    <s v="Marché Puilboreau"/>
    <s v="Milieu rural"/>
    <s v="Enquête auprès d'un marchand"/>
    <s v="Femme"/>
    <s v="Détaillant sur une table"/>
    <n v="112.5"/>
    <n v="134.61538461538399"/>
    <n v="108.695652173913"/>
    <n v="120.689655172413"/>
    <n v="250"/>
    <s v=""/>
    <n v="1000"/>
    <n v="30"/>
    <n v="25"/>
    <n v="45"/>
    <n v="15"/>
    <n v="75"/>
    <s v=""/>
    <s v=""/>
    <s v=""/>
    <s v=""/>
    <s v=""/>
    <s v=""/>
    <s v="En espèces (Gourde)"/>
    <n v="1"/>
    <n v="0"/>
    <n v="0"/>
    <n v="0"/>
    <n v="0"/>
    <n v="0"/>
    <n v="0"/>
    <n v="0"/>
    <n v="0"/>
    <n v="0"/>
    <s v="Non, il n'y a pas eu de variation"/>
    <x v="1"/>
  </r>
  <r>
    <s v="5cab0d25-cc45-468b-ae49-1c4937a4cbd3"/>
    <d v="2021-11-25T00:00:00"/>
    <s v="GVC"/>
    <s v="JWD14"/>
    <s v="Artibonite"/>
    <s v="Ennery"/>
    <s v="Ennery"/>
    <s v="4e Section Puilboreau"/>
    <s v="4e Section Puilboreau"/>
    <s v="Puilboreau"/>
    <s v=""/>
    <s v="Marché Puilboreau"/>
    <s v="Marché Puilboreau"/>
    <s v="Marché Puilboreau"/>
    <s v="Milieu rural"/>
    <s v="Enquête auprès d'un client (pour l'eau de boisson et la situation sécuritaire)"/>
    <s v="Femme"/>
    <s v=""/>
    <s v=""/>
    <s v=""/>
    <s v=""/>
    <s v=""/>
    <s v=""/>
    <s v=""/>
    <s v=""/>
    <s v=""/>
    <s v=""/>
    <s v=""/>
    <s v=""/>
    <s v=""/>
    <s v=""/>
    <s v=""/>
    <n v="0"/>
    <s v=""/>
    <s v=""/>
    <s v=""/>
    <s v=""/>
    <s v=""/>
    <s v=""/>
    <s v=""/>
    <s v=""/>
    <s v=""/>
    <s v=""/>
    <s v=""/>
    <s v=""/>
    <s v=""/>
    <s v=""/>
    <s v=""/>
    <x v="2"/>
  </r>
  <r>
    <s v="32f502f1-0c04-434b-b2c0-da0ad7b9e5a7"/>
    <d v="2021-11-25T00:00:00"/>
    <s v="GVC"/>
    <s v="JWD14"/>
    <s v="Artibonite"/>
    <s v="Ennery"/>
    <s v="Ennery"/>
    <s v="4e Section Puilboreau"/>
    <s v="4e Section Puilboreau"/>
    <s v="Puilboreau"/>
    <s v=""/>
    <s v="Marché Puilboreau"/>
    <s v="Marché Puilboreau"/>
    <s v="Marché Puilboreau"/>
    <s v="Milieu rural"/>
    <s v="Enquête auprès d'un client (pour l'eau de boisson et la situation sécuritaire)"/>
    <s v="Femme"/>
    <s v=""/>
    <s v=""/>
    <s v=""/>
    <s v=""/>
    <s v=""/>
    <s v=""/>
    <s v=""/>
    <s v=""/>
    <s v=""/>
    <s v=""/>
    <s v=""/>
    <s v=""/>
    <s v=""/>
    <s v=""/>
    <s v=""/>
    <n v="0"/>
    <s v=""/>
    <s v=""/>
    <s v=""/>
    <s v=""/>
    <s v=""/>
    <s v=""/>
    <s v=""/>
    <s v=""/>
    <s v=""/>
    <s v=""/>
    <s v=""/>
    <s v=""/>
    <s v=""/>
    <s v=""/>
    <s v=""/>
    <x v="2"/>
  </r>
  <r>
    <s v="13c173f5-f13b-4158-9393-4c8361d4fba9"/>
    <d v="2021-11-25T00:00:00"/>
    <s v="GVC"/>
    <s v="JWD14"/>
    <s v="Artibonite"/>
    <s v="Ennery"/>
    <s v="Ennery"/>
    <s v="4e Section Puilboreau"/>
    <s v="4e Section Puilboreau"/>
    <s v="Puilboreau"/>
    <s v=""/>
    <s v="Marché Puilboreau"/>
    <s v="Marché Puilboreau"/>
    <s v="Marché Puilboreau"/>
    <s v="Milieu rural"/>
    <s v="Enquête auprès d'un client (pour l'eau de boisson et la situation sécuritaire)"/>
    <s v="Homme"/>
    <s v=""/>
    <s v=""/>
    <s v=""/>
    <s v=""/>
    <s v=""/>
    <s v=""/>
    <s v=""/>
    <s v=""/>
    <s v=""/>
    <s v=""/>
    <s v=""/>
    <s v=""/>
    <s v=""/>
    <s v=""/>
    <s v=""/>
    <n v="0"/>
    <s v=""/>
    <s v=""/>
    <s v=""/>
    <s v=""/>
    <s v=""/>
    <s v=""/>
    <s v=""/>
    <s v=""/>
    <s v=""/>
    <s v=""/>
    <s v=""/>
    <s v=""/>
    <s v=""/>
    <s v=""/>
    <s v=""/>
    <x v="2"/>
  </r>
  <r>
    <s v="719ebed2-9c91-405c-b35e-de629950cfc7"/>
    <d v="2021-11-25T00:00:00"/>
    <s v="GVC"/>
    <s v="GJ22"/>
    <s v="Artibonite"/>
    <s v="Ennery"/>
    <s v="Ennery"/>
    <s v="4e Section Puilboreau"/>
    <s v="4e Section Puilboreau"/>
    <s v="Puilboreau"/>
    <s v=""/>
    <s v="Marché Puilboreau"/>
    <s v="Marché Puilboreau"/>
    <s v="Marché Puilboreau"/>
    <s v="Milieu rural"/>
    <s v="Enquête auprès d'un marchand"/>
    <s v="Femme"/>
    <s v="Détaillant avec boutique"/>
    <n v="125"/>
    <n v="125"/>
    <n v="86.956521739130395"/>
    <n v="129.31034482758599"/>
    <n v="250"/>
    <s v=""/>
    <n v="1050"/>
    <n v="35"/>
    <s v=""/>
    <s v=""/>
    <s v=""/>
    <s v=""/>
    <s v=""/>
    <s v=""/>
    <s v=""/>
    <n v="100"/>
    <s v=""/>
    <s v=""/>
    <s v="En espèces (Gourde)"/>
    <n v="1"/>
    <n v="0"/>
    <n v="0"/>
    <n v="0"/>
    <n v="0"/>
    <n v="0"/>
    <n v="0"/>
    <n v="0"/>
    <n v="0"/>
    <n v="0"/>
    <s v="Oui, il y a plus de commerçants par rapport au mois passé"/>
    <x v="1"/>
  </r>
  <r>
    <s v="e0ac8b4f-3d44-49f6-864f-508c5805bc45"/>
    <d v="2021-11-25T00:00:00"/>
    <s v="GVC"/>
    <s v="GJ22"/>
    <s v="Artibonite"/>
    <s v="Ennery"/>
    <s v="Ennery"/>
    <s v="4e Section Puilboreau"/>
    <s v="4e Section Puilboreau"/>
    <s v="Puilboreau"/>
    <s v=""/>
    <s v="Marché Puilboreau"/>
    <s v="Marché Puilboreau"/>
    <s v="Marché Puilboreau"/>
    <s v="Milieu rural"/>
    <s v="Enquête auprès d'un marchand"/>
    <s v="Femme"/>
    <s v="Détaillant avec boutique"/>
    <n v="100"/>
    <n v="96.153846153846104"/>
    <n v="97.826086956521706"/>
    <n v="120.689655172413"/>
    <n v="229.166666666666"/>
    <s v=""/>
    <n v="1000"/>
    <n v="30"/>
    <n v="25"/>
    <n v="30"/>
    <n v="15"/>
    <s v=""/>
    <n v="50"/>
    <n v="25"/>
    <s v=""/>
    <s v=""/>
    <s v=""/>
    <s v=""/>
    <s v="En espèces (Gourde)"/>
    <n v="1"/>
    <n v="0"/>
    <n v="0"/>
    <n v="0"/>
    <n v="0"/>
    <n v="0"/>
    <n v="0"/>
    <n v="0"/>
    <n v="0"/>
    <n v="0"/>
    <s v="Oui, il y a plus de commerçants par rapport au mois passé"/>
    <x v="3"/>
  </r>
  <r>
    <s v="64103a6d-d5a5-4e00-a91a-58f16ac946e7"/>
    <d v="2021-11-25T00:00:00"/>
    <s v="GVC"/>
    <s v="GJ22"/>
    <s v="Artibonite"/>
    <s v="Ennery"/>
    <s v="Ennery"/>
    <s v="4e Section Puilboreau"/>
    <s v="4e Section Puilboreau"/>
    <s v="Puilboreau"/>
    <s v=""/>
    <s v="Marché Puilboreau"/>
    <s v="Marché Puilboreau"/>
    <s v="Marché Puilboreau"/>
    <s v="Milieu rural"/>
    <s v="Enquête auprès d'un client (pour l'eau de boisson et la situation sécuritaire)"/>
    <s v="Femme"/>
    <s v=""/>
    <s v=""/>
    <s v=""/>
    <s v=""/>
    <s v=""/>
    <s v=""/>
    <s v=""/>
    <s v=""/>
    <s v=""/>
    <s v=""/>
    <s v=""/>
    <s v=""/>
    <s v=""/>
    <s v=""/>
    <s v=""/>
    <s v=""/>
    <s v=""/>
    <s v=""/>
    <s v=""/>
    <s v=""/>
    <s v=""/>
    <s v=""/>
    <s v=""/>
    <s v=""/>
    <s v=""/>
    <s v=""/>
    <s v=""/>
    <s v=""/>
    <s v=""/>
    <s v=""/>
    <s v=""/>
    <x v="2"/>
  </r>
  <r>
    <s v="2b74895c-74eb-4fe7-9b51-d25725021b6a"/>
    <d v="2021-11-25T00:00:00"/>
    <s v="GVC"/>
    <s v="GJ22"/>
    <s v="Artibonite"/>
    <s v="Ennery"/>
    <s v="Ennery"/>
    <s v="4e Section Puilboreau"/>
    <s v="4e Section Puilboreau"/>
    <s v="Puilboreau"/>
    <s v=""/>
    <s v="Marché Puilboreau"/>
    <s v="Marché Puilboreau"/>
    <s v="Marché Puilboreau"/>
    <s v="Milieu rural"/>
    <s v="Enquête auprès d'un client (pour l'eau de boisson et la situation sécuritaire)"/>
    <s v="Homme"/>
    <s v=""/>
    <s v=""/>
    <s v=""/>
    <s v=""/>
    <s v=""/>
    <s v=""/>
    <s v=""/>
    <s v=""/>
    <s v=""/>
    <s v=""/>
    <s v=""/>
    <s v=""/>
    <s v=""/>
    <s v=""/>
    <s v=""/>
    <n v="0"/>
    <s v=""/>
    <s v=""/>
    <s v=""/>
    <s v=""/>
    <s v=""/>
    <s v=""/>
    <s v=""/>
    <s v=""/>
    <s v=""/>
    <s v=""/>
    <s v=""/>
    <s v=""/>
    <s v=""/>
    <s v=""/>
    <s v=""/>
    <x v="2"/>
  </r>
  <r>
    <s v="aafbb045-b4aa-4f3b-8d28-c37be6102f48"/>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Homme"/>
    <s v=""/>
    <s v=""/>
    <s v=""/>
    <s v=""/>
    <s v=""/>
    <s v=""/>
    <s v=""/>
    <s v=""/>
    <s v=""/>
    <s v=""/>
    <s v=""/>
    <s v=""/>
    <s v=""/>
    <s v=""/>
    <s v=""/>
    <n v="10"/>
    <s v=""/>
    <s v=""/>
    <s v=""/>
    <s v=""/>
    <s v=""/>
    <s v=""/>
    <s v=""/>
    <s v=""/>
    <s v=""/>
    <s v=""/>
    <s v=""/>
    <s v=""/>
    <s v=""/>
    <s v=""/>
    <s v=""/>
    <x v="2"/>
  </r>
  <r>
    <s v="3a3213b8-1950-4a6f-9265-f1d38393b697"/>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Homme"/>
    <s v=""/>
    <s v=""/>
    <s v=""/>
    <s v=""/>
    <s v=""/>
    <s v=""/>
    <s v=""/>
    <s v=""/>
    <s v=""/>
    <s v=""/>
    <s v=""/>
    <s v=""/>
    <s v=""/>
    <s v=""/>
    <s v=""/>
    <n v="25"/>
    <s v=""/>
    <s v=""/>
    <s v=""/>
    <s v=""/>
    <s v=""/>
    <s v=""/>
    <s v=""/>
    <s v=""/>
    <s v=""/>
    <s v=""/>
    <s v=""/>
    <s v=""/>
    <s v=""/>
    <s v=""/>
    <s v=""/>
    <x v="2"/>
  </r>
  <r>
    <s v="817c9ab2-6baf-498b-8a0d-98e8a10fa30f"/>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Homme"/>
    <s v=""/>
    <s v=""/>
    <s v=""/>
    <s v=""/>
    <s v=""/>
    <s v=""/>
    <s v=""/>
    <s v=""/>
    <s v=""/>
    <s v=""/>
    <s v=""/>
    <s v=""/>
    <s v=""/>
    <s v=""/>
    <s v=""/>
    <n v="12"/>
    <s v=""/>
    <s v=""/>
    <s v=""/>
    <s v=""/>
    <s v=""/>
    <s v=""/>
    <s v=""/>
    <s v=""/>
    <s v=""/>
    <s v=""/>
    <s v=""/>
    <s v=""/>
    <s v=""/>
    <s v=""/>
    <s v=""/>
    <x v="2"/>
  </r>
  <r>
    <s v="8a54c69b-1bb6-48cb-91a1-92bdc8dda821"/>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Femme"/>
    <s v=""/>
    <s v=""/>
    <s v=""/>
    <s v=""/>
    <s v=""/>
    <s v=""/>
    <s v=""/>
    <s v=""/>
    <s v=""/>
    <s v=""/>
    <s v=""/>
    <s v=""/>
    <s v=""/>
    <s v=""/>
    <s v=""/>
    <n v="15"/>
    <s v=""/>
    <s v=""/>
    <s v=""/>
    <s v=""/>
    <s v=""/>
    <s v=""/>
    <s v=""/>
    <s v=""/>
    <s v=""/>
    <s v=""/>
    <s v=""/>
    <s v=""/>
    <s v=""/>
    <s v=""/>
    <s v=""/>
    <x v="2"/>
  </r>
  <r>
    <s v="dd655669-faaf-47e4-be00-9f13b3967658"/>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s v="Femme"/>
    <s v=""/>
    <s v=""/>
    <s v=""/>
    <s v=""/>
    <s v=""/>
    <s v=""/>
    <s v=""/>
    <s v=""/>
    <s v=""/>
    <s v=""/>
    <s v=""/>
    <s v=""/>
    <s v=""/>
    <s v=""/>
    <s v=""/>
    <n v="25"/>
    <s v=""/>
    <s v=""/>
    <s v=""/>
    <s v=""/>
    <s v=""/>
    <s v=""/>
    <s v=""/>
    <s v=""/>
    <s v=""/>
    <s v=""/>
    <s v=""/>
    <s v=""/>
    <s v=""/>
    <s v=""/>
    <s v=""/>
    <x v="2"/>
  </r>
  <r>
    <s v="9b3d204d-cbd7-4505-a503-16b969caadf1"/>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sur une table"/>
    <n v="100"/>
    <n v="96.153846153846104"/>
    <n v="86.956521739130395"/>
    <n v="137.93103448275801"/>
    <n v="145.833333333333"/>
    <s v=""/>
    <n v="1000"/>
    <n v="30"/>
    <n v="20"/>
    <n v="25"/>
    <n v="20"/>
    <n v="100"/>
    <n v="100"/>
    <n v="5"/>
    <s v=""/>
    <s v=""/>
    <s v=""/>
    <s v=""/>
    <s v="En espèces (Gourde)"/>
    <n v="1"/>
    <n v="0"/>
    <n v="0"/>
    <n v="0"/>
    <n v="0"/>
    <n v="0"/>
    <n v="0"/>
    <n v="0"/>
    <n v="0"/>
    <n v="0"/>
    <s v="Oui, il y a moins de commerçants par rapport au mois passé"/>
    <x v="3"/>
  </r>
  <r>
    <s v="e88bf1bc-306b-4f59-966b-745ac5ea1deb"/>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sur une table"/>
    <n v="100"/>
    <n v="134.61538461538399"/>
    <n v="86.956521739130395"/>
    <n v="137.93103448275801"/>
    <n v="208.333333333333"/>
    <s v=""/>
    <n v="1000"/>
    <s v=""/>
    <s v=""/>
    <s v=""/>
    <s v=""/>
    <s v=""/>
    <s v=""/>
    <s v=""/>
    <s v=""/>
    <s v=""/>
    <s v=""/>
    <s v=""/>
    <s v="En espèces (Gourde)"/>
    <n v="1"/>
    <n v="0"/>
    <n v="0"/>
    <n v="0"/>
    <n v="0"/>
    <n v="0"/>
    <n v="0"/>
    <n v="0"/>
    <n v="0"/>
    <n v="0"/>
    <s v="Oui, il y a plus de commerçants par rapport au mois passé"/>
    <x v="3"/>
  </r>
  <r>
    <s v="46d11ee8-e019-4116-89d8-b2447b5718df"/>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mobile"/>
    <s v=""/>
    <s v=""/>
    <s v=""/>
    <s v=""/>
    <s v=""/>
    <s v=""/>
    <s v=""/>
    <n v="30"/>
    <n v="25"/>
    <n v="50"/>
    <n v="20"/>
    <n v="100"/>
    <n v="100"/>
    <n v="5"/>
    <s v=""/>
    <s v=""/>
    <s v=""/>
    <s v=""/>
    <s v="En espèces (Gourde)"/>
    <n v="1"/>
    <n v="0"/>
    <n v="0"/>
    <n v="0"/>
    <n v="0"/>
    <n v="0"/>
    <n v="0"/>
    <n v="0"/>
    <n v="0"/>
    <n v="0"/>
    <s v="Oui, il y a plus de commerçants par rapport au mois passé"/>
    <x v="3"/>
  </r>
  <r>
    <s v="1a785b35-4221-44c2-9a3c-80b707294292"/>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sur une table"/>
    <n v="100"/>
    <n v="134.61538461538399"/>
    <n v="86.956521739130395"/>
    <n v="137.93103448275801"/>
    <n v="208.333333333333"/>
    <s v=""/>
    <n v="1000"/>
    <s v=""/>
    <s v=""/>
    <s v=""/>
    <s v=""/>
    <s v=""/>
    <s v=""/>
    <s v=""/>
    <s v=""/>
    <s v=""/>
    <s v=""/>
    <s v=""/>
    <s v="En espèces (Gourde)"/>
    <n v="1"/>
    <n v="0"/>
    <n v="0"/>
    <n v="0"/>
    <n v="0"/>
    <n v="0"/>
    <n v="0"/>
    <n v="0"/>
    <n v="0"/>
    <n v="0"/>
    <s v="Je ne sais pas / Je ne souhaite pas répondre"/>
    <x v="1"/>
  </r>
  <r>
    <s v="c5e26d36-6513-4fbd-a093-2d047e30d5c4"/>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sur une table"/>
    <n v="100"/>
    <n v="96.153846153846104"/>
    <n v="86.956521739130395"/>
    <n v="137.93103448275801"/>
    <n v="208.333333333333"/>
    <s v=""/>
    <n v="450"/>
    <s v=""/>
    <s v=""/>
    <s v=""/>
    <s v=""/>
    <s v=""/>
    <s v=""/>
    <s v=""/>
    <s v=""/>
    <s v=""/>
    <s v=""/>
    <s v=""/>
    <s v="En espèces (Gourde)"/>
    <n v="1"/>
    <n v="0"/>
    <n v="0"/>
    <n v="0"/>
    <n v="0"/>
    <n v="0"/>
    <n v="0"/>
    <n v="0"/>
    <n v="0"/>
    <n v="0"/>
    <s v="Je ne sais pas / Je ne souhaite pas répondre"/>
    <x v="3"/>
  </r>
  <r>
    <s v="9c043063-2bbe-4c6a-9d71-6dab9ff7ae84"/>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Homme"/>
    <s v="Détaillant sur une table"/>
    <s v=""/>
    <s v=""/>
    <s v=""/>
    <s v=""/>
    <s v=""/>
    <s v=""/>
    <s v=""/>
    <n v="30"/>
    <n v="25"/>
    <n v="50"/>
    <n v="25"/>
    <n v="100"/>
    <n v="125"/>
    <n v="5"/>
    <s v=""/>
    <s v=""/>
    <s v=""/>
    <s v=""/>
    <s v="En espèces (Gourde)"/>
    <n v="1"/>
    <n v="0"/>
    <n v="0"/>
    <n v="0"/>
    <n v="0"/>
    <n v="0"/>
    <n v="0"/>
    <n v="0"/>
    <n v="0"/>
    <n v="0"/>
    <s v="Oui, il y a plus de commerçants par rapport au mois passé"/>
    <x v="3"/>
  </r>
  <r>
    <s v="3d692e2a-a66c-489d-8cd8-131630f27722"/>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s v="Enquête auprès d'un marchand"/>
    <s v="Femme"/>
    <s v="Détaillant mobile"/>
    <s v=""/>
    <s v=""/>
    <s v=""/>
    <s v=""/>
    <s v=""/>
    <s v=""/>
    <s v=""/>
    <n v="30"/>
    <n v="25"/>
    <n v="25"/>
    <n v="15"/>
    <n v="100"/>
    <n v="100"/>
    <n v="5"/>
    <s v=""/>
    <s v=""/>
    <s v=""/>
    <s v=""/>
    <s v="En espèces (Gourde)"/>
    <n v="1"/>
    <n v="0"/>
    <n v="0"/>
    <n v="0"/>
    <n v="0"/>
    <n v="0"/>
    <n v="0"/>
    <n v="0"/>
    <n v="0"/>
    <n v="0"/>
    <s v="Oui, il y a moins de commerçants par rapport au mois passé"/>
    <x v="3"/>
  </r>
  <r>
    <s v="3eef8785-2dd7-4a94-8971-e6f2b74a504a"/>
    <d v="2021-11-26T00:00:00"/>
    <s v="Croix-Rouge Neerlandaise"/>
    <s v="PS_6827"/>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n v="50"/>
    <n v="25"/>
    <n v="50"/>
    <s v=""/>
    <n v="80"/>
    <s v=""/>
    <s v=""/>
    <s v=""/>
    <s v=""/>
    <s v=""/>
    <s v="En espèces (Gourde)"/>
    <n v="1"/>
    <n v="0"/>
    <n v="0"/>
    <n v="0"/>
    <n v="0"/>
    <n v="0"/>
    <n v="0"/>
    <n v="0"/>
    <n v="0"/>
    <n v="0"/>
    <s v="Oui, il y a plus de commerçants par rapport au mois passé"/>
    <x v="1"/>
  </r>
  <r>
    <s v="2dc3e8bf-7c15-4f99-8067-7cd2102bea90"/>
    <d v="2021-11-26T00:00:00"/>
    <s v="Croix-Rouge Neerlandaise"/>
    <s v="PS_6827"/>
    <s v="Sud-Est"/>
    <s v="Jacmel"/>
    <s v="Jacmel"/>
    <s v="1re Section Bas Cap Rouge"/>
    <s v="1re Section Bas Cap Rouge"/>
    <s v="Beaudoin"/>
    <s v=""/>
    <s v="Marché Beaudoin"/>
    <s v="Marché Beaudoin"/>
    <s v="Marché Beaudoin"/>
    <s v="Milieu urbain"/>
    <s v="Enquête auprès d'un marchand"/>
    <s v="Homme"/>
    <s v="Détaillant avec boutique"/>
    <s v=""/>
    <s v=""/>
    <s v=""/>
    <s v=""/>
    <s v=""/>
    <s v=""/>
    <s v=""/>
    <n v="40"/>
    <s v=""/>
    <n v="50"/>
    <s v=""/>
    <s v=""/>
    <s v=""/>
    <n v="50"/>
    <s v=""/>
    <s v=""/>
    <s v=""/>
    <s v=""/>
    <s v="En espèces (Gourde)"/>
    <n v="1"/>
    <n v="0"/>
    <n v="0"/>
    <n v="0"/>
    <n v="0"/>
    <n v="0"/>
    <n v="0"/>
    <n v="0"/>
    <n v="0"/>
    <n v="0"/>
    <s v="Non, il n'y a pas eu de variation"/>
    <x v="1"/>
  </r>
  <r>
    <s v="65811ea3-d64f-4b08-a30a-1dc76f31e4e3"/>
    <d v="2021-11-26T00:00:00"/>
    <s v="Croix-Rouge Neerlandaise"/>
    <s v="PS_6827"/>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n v="25"/>
    <n v="50"/>
    <n v="50"/>
    <n v="125"/>
    <s v=""/>
    <s v=""/>
    <s v=""/>
    <s v=""/>
    <s v=""/>
    <s v=""/>
    <s v="En espèces (Gourde)"/>
    <n v="1"/>
    <n v="0"/>
    <n v="0"/>
    <n v="0"/>
    <n v="0"/>
    <n v="0"/>
    <n v="0"/>
    <n v="0"/>
    <n v="0"/>
    <n v="0"/>
    <s v="Non, il n'y a pas eu de variation"/>
    <x v="3"/>
  </r>
  <r>
    <s v="3fb5b2bd-eff5-4bdf-a1b1-a15bb2ea53af"/>
    <d v="2021-11-26T00:00:00"/>
    <s v="Croix-Rouge Neerlandaise"/>
    <s v="PS_6827"/>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s v=""/>
    <s v=""/>
    <s v=""/>
    <s v=""/>
    <s v=""/>
    <s v=""/>
    <s v=""/>
    <n v="75"/>
    <s v=""/>
    <s v=""/>
    <s v="En espèces (Gourde)"/>
    <n v="1"/>
    <n v="0"/>
    <n v="0"/>
    <n v="0"/>
    <n v="0"/>
    <n v="0"/>
    <n v="0"/>
    <n v="0"/>
    <n v="0"/>
    <n v="0"/>
    <s v="Non, il n'y a pas eu de variation"/>
    <x v="3"/>
  </r>
  <r>
    <s v="da3140af-4f2f-439c-9156-0dba096dbfbd"/>
    <d v="2021-11-26T00:00:00"/>
    <s v="Croix-Rouge Neerlandaise"/>
    <s v="PS_6827"/>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s v=""/>
    <s v=""/>
    <s v=""/>
    <s v=""/>
    <s v=""/>
    <s v=""/>
    <s v=""/>
    <n v="75"/>
    <s v=""/>
    <s v=""/>
    <s v="En espèces (Gourde)"/>
    <n v="1"/>
    <n v="0"/>
    <n v="0"/>
    <n v="0"/>
    <n v="0"/>
    <n v="0"/>
    <n v="0"/>
    <n v="0"/>
    <n v="0"/>
    <n v="0"/>
    <s v="Je ne sais pas / Je ne souhaite pas répondre"/>
    <x v="1"/>
  </r>
  <r>
    <s v="db48ef37-50a5-4c1f-8391-03052c746f8d"/>
    <d v="2021-11-26T00:00:00"/>
    <s v="Croix-Rouge Neerlandaise"/>
    <s v="PS_6827"/>
    <s v="Sud-Est"/>
    <s v="Jacmel"/>
    <s v="Jacmel"/>
    <s v="1re Section Bas Cap Rouge"/>
    <s v="1re Section Bas Cap Rouge"/>
    <s v="Beaudoin"/>
    <s v=""/>
    <s v="Marché Beaudoin"/>
    <s v="Marché Beaudoin"/>
    <s v="Marché Beaudoin"/>
    <s v="Milieu urbain"/>
    <s v="Enquête auprès d'un marchand"/>
    <s v="Homme"/>
    <s v="Détaillant sur une table"/>
    <s v=""/>
    <s v=""/>
    <s v=""/>
    <s v=""/>
    <s v=""/>
    <s v=""/>
    <s v=""/>
    <s v=""/>
    <s v=""/>
    <s v=""/>
    <s v=""/>
    <s v=""/>
    <s v=""/>
    <s v=""/>
    <s v=""/>
    <n v="75"/>
    <s v=""/>
    <s v=""/>
    <s v="En espèces (Gourde) A crédit partiel"/>
    <n v="1"/>
    <n v="0"/>
    <n v="0"/>
    <n v="0"/>
    <n v="1"/>
    <n v="0"/>
    <n v="0"/>
    <n v="0"/>
    <n v="0"/>
    <n v="0"/>
    <s v="Oui, il y a plus de commerçants par rapport au mois passé"/>
    <x v="3"/>
  </r>
  <r>
    <s v="07231cd4-f22a-46a6-bd0a-a68bad996e6b"/>
    <d v="2021-11-26T00:00:00"/>
    <s v="Croix-Rouge Neerlandaise"/>
    <s v="PS_6827"/>
    <s v="Sud-Est"/>
    <s v="Jacmel"/>
    <s v="Jacmel"/>
    <s v="1re Section Bas Cap Rouge"/>
    <s v="1re Section Bas Cap Rouge"/>
    <s v="Beaudoin"/>
    <s v=""/>
    <s v="Marché Beaudoin"/>
    <s v="Marché Beaudoin"/>
    <s v="Marché Beaudoin"/>
    <s v="Milieu urbain"/>
    <s v="Enquête auprès d'un marchand"/>
    <s v="Femme"/>
    <s v="Détaillant avec boutique"/>
    <n v="300"/>
    <n v="173.07692307692301"/>
    <n v="152.173913043478"/>
    <n v="120.689655172413"/>
    <n v="291.666666666666"/>
    <s v=""/>
    <n v="1000"/>
    <s v=""/>
    <s v=""/>
    <s v=""/>
    <s v=""/>
    <s v=""/>
    <s v=""/>
    <s v=""/>
    <s v=""/>
    <s v=""/>
    <s v=""/>
    <s v=""/>
    <s v="En espèces (Gourde) A crédit partiel"/>
    <n v="1"/>
    <n v="0"/>
    <n v="0"/>
    <n v="0"/>
    <n v="1"/>
    <n v="0"/>
    <n v="0"/>
    <n v="0"/>
    <n v="0"/>
    <n v="0"/>
    <s v="Je ne sais pas / Je ne souhaite pas répondre"/>
    <x v="3"/>
  </r>
  <r>
    <s v="5c9676e0-a4ca-4103-bb7b-fc522adaa1c4"/>
    <d v="2021-11-26T00:00:00"/>
    <s v="Croix-Rouge Neerlandaise"/>
    <s v="PS_6827"/>
    <s v="Sud-Est"/>
    <s v="Jacmel"/>
    <s v="Jacmel"/>
    <s v="1re Section Bas Cap Rouge"/>
    <s v="1re Section Bas Cap Rouge"/>
    <s v="Beaudoin"/>
    <s v=""/>
    <s v="Marché Beaudoin"/>
    <s v="Marché Beaudoin"/>
    <s v="Marché Beaudoin"/>
    <s v="Milieu urbain"/>
    <s v="Enquête auprès d'un marchand"/>
    <s v="Femme"/>
    <s v="Détaillant sur une table"/>
    <s v=""/>
    <n v="134.61538461538399"/>
    <n v="152.173913043478"/>
    <n v="155.172413793103"/>
    <n v="291.666666666666"/>
    <s v=""/>
    <n v="1000"/>
    <s v=""/>
    <s v=""/>
    <s v=""/>
    <s v=""/>
    <s v=""/>
    <s v=""/>
    <s v=""/>
    <s v=""/>
    <s v=""/>
    <s v=""/>
    <s v=""/>
    <s v="A crédit partiel En espèces (Gourde)"/>
    <n v="1"/>
    <n v="0"/>
    <n v="0"/>
    <n v="0"/>
    <n v="1"/>
    <n v="0"/>
    <n v="0"/>
    <n v="0"/>
    <n v="0"/>
    <n v="0"/>
    <s v="Je ne sais pas / Je ne souhaite pas répondre"/>
    <x v="1"/>
  </r>
  <r>
    <s v="4bc05ce2-7dcb-4c85-ae0f-8e96b513fa83"/>
    <d v="2021-11-26T00:00:00"/>
    <s v="Croix-Rouge Neerlandaise"/>
    <s v="PS_6827"/>
    <s v="Sud-Est"/>
    <s v="Jacmel"/>
    <s v="Jacmel"/>
    <s v="1re Section Bas Cap Rouge"/>
    <s v="1re Section Bas Cap Rouge"/>
    <s v="Beaudoin"/>
    <s v=""/>
    <s v="Marché Beaudoin"/>
    <s v="Marché Beaudoin"/>
    <s v="Marché Beaudoin"/>
    <s v="Milieu urbain"/>
    <s v="Enquête auprès d'un marchand"/>
    <s v="Homme"/>
    <s v="Détaillant avec boutique"/>
    <s v=""/>
    <n v="173.07692307692301"/>
    <n v="152.173913043478"/>
    <n v="155.172413793103"/>
    <n v="270.83333333333297"/>
    <s v=""/>
    <n v="1000"/>
    <s v=""/>
    <s v=""/>
    <s v=""/>
    <s v=""/>
    <s v=""/>
    <s v=""/>
    <s v=""/>
    <s v=""/>
    <s v=""/>
    <s v=""/>
    <s v=""/>
    <s v="En espèces (Gourde) A crédit partiel Cheque"/>
    <n v="1"/>
    <n v="0"/>
    <n v="0"/>
    <n v="0"/>
    <n v="1"/>
    <n v="0"/>
    <n v="0"/>
    <n v="1"/>
    <n v="0"/>
    <n v="0"/>
    <s v="Oui, il y a moins de commerçants par rapport au mois passé"/>
    <x v="1"/>
  </r>
  <r>
    <s v="1d61fedf-32ea-4edc-83e0-ddb77c59184c"/>
    <d v="2021-11-27T00:00:00"/>
    <s v="Croix-Rouge Neerlandaise"/>
    <s v="PS_6827"/>
    <s v="Sud-Est"/>
    <s v="Jacmel"/>
    <s v="Jacmel"/>
    <s v="1re Section Bas Cap Rouge"/>
    <s v="1re Section Bas Cap Rouge"/>
    <s v="Beaudoin"/>
    <s v=""/>
    <s v="Marché Beaudoin"/>
    <s v="Marché Beaudoin"/>
    <s v="Marché Beaudoin"/>
    <s v="Milieu urbain"/>
    <s v="Enquête auprès d'un marchand"/>
    <s v="Femme"/>
    <s v="Détaillant avec boutique"/>
    <s v=""/>
    <n v="153.84615384615299"/>
    <n v="152.173913043478"/>
    <n v="155.172413793103"/>
    <s v=""/>
    <s v=""/>
    <s v=""/>
    <s v=""/>
    <s v=""/>
    <s v=""/>
    <s v=""/>
    <s v=""/>
    <s v=""/>
    <s v=""/>
    <s v=""/>
    <n v="75"/>
    <n v="500"/>
    <s v=""/>
    <s v="En espèces (Gourde) A crédit partiel"/>
    <n v="1"/>
    <n v="0"/>
    <n v="0"/>
    <n v="0"/>
    <n v="1"/>
    <n v="0"/>
    <n v="0"/>
    <n v="0"/>
    <n v="0"/>
    <n v="0"/>
    <s v="Non, il n'y a pas eu de variation"/>
    <x v="1"/>
  </r>
  <r>
    <s v="dfdb1d24-e0f5-4717-843c-a2044aec348e"/>
    <d v="2021-11-27T00:00:00"/>
    <s v="Croix-Rouge Neerlandaise"/>
    <s v="PS_6827"/>
    <s v="Sud-Est"/>
    <s v="Jacmel"/>
    <s v="Jacmel"/>
    <s v="1re Section Bas Cap Rouge"/>
    <s v="1re Section Bas Cap Rouge"/>
    <s v="Beaudoin"/>
    <s v=""/>
    <s v="Marché Beaudoin"/>
    <s v="Marché Beaudoin"/>
    <s v="Marché Beaudoin"/>
    <s v="Milieu urbain"/>
    <s v="Enquête auprès d'un client (pour l'eau de boisson et la situation sécuritaire)"/>
    <s v="Femme"/>
    <s v=""/>
    <s v=""/>
    <s v=""/>
    <s v=""/>
    <s v=""/>
    <s v=""/>
    <s v=""/>
    <s v=""/>
    <s v=""/>
    <s v=""/>
    <s v=""/>
    <s v=""/>
    <s v=""/>
    <s v=""/>
    <s v=""/>
    <n v="1.4"/>
    <s v=""/>
    <s v=""/>
    <s v=""/>
    <s v=""/>
    <s v=""/>
    <s v=""/>
    <s v=""/>
    <s v=""/>
    <s v=""/>
    <s v=""/>
    <s v=""/>
    <s v=""/>
    <s v=""/>
    <s v=""/>
    <s v=""/>
    <x v="2"/>
  </r>
  <r>
    <s v="59c56028-92aa-4cd6-a90e-ed08f8b284d8"/>
    <d v="2021-11-27T00:00:00"/>
    <s v="Croix-Rouge Neerlandaise"/>
    <s v="PS_6827"/>
    <s v="Sud-Est"/>
    <s v="Jacmel"/>
    <s v="Jacmel"/>
    <s v="1re Section Bas Cap Rouge"/>
    <s v="1re Section Bas Cap Rouge"/>
    <s v="Beaudoin"/>
    <s v=""/>
    <s v="Marché Beaudoin"/>
    <s v="Marché Beaudoin"/>
    <s v="Marché Beaudoin"/>
    <s v="Milieu urbain"/>
    <s v="Enquête auprès d'un client (pour l'eau de boisson et la situation sécuritaire)"/>
    <s v="Homme"/>
    <s v=""/>
    <s v=""/>
    <s v=""/>
    <s v=""/>
    <s v=""/>
    <s v=""/>
    <s v=""/>
    <s v=""/>
    <s v=""/>
    <s v=""/>
    <s v=""/>
    <s v=""/>
    <s v=""/>
    <s v=""/>
    <s v=""/>
    <s v=""/>
    <s v=""/>
    <s v=""/>
    <s v=""/>
    <s v=""/>
    <s v=""/>
    <s v=""/>
    <s v=""/>
    <s v=""/>
    <s v=""/>
    <s v=""/>
    <s v=""/>
    <s v=""/>
    <s v=""/>
    <s v=""/>
    <s v=""/>
    <x v="2"/>
  </r>
  <r>
    <s v="9f1253ac-813c-4fc0-a049-3ae2f6217dd9"/>
    <d v="2021-11-27T00:00:00"/>
    <s v="Croix-Rouge Neerlandaise"/>
    <s v="PS_6827"/>
    <s v="Sud-Est"/>
    <s v="Jacmel"/>
    <s v="Jacmel"/>
    <s v="1re Section Bas Cap Rouge"/>
    <s v="1re Section Bas Cap Rouge"/>
    <s v="Beaudoin"/>
    <s v=""/>
    <s v="Marché Beaudoin"/>
    <s v="Marché Beaudoin"/>
    <s v="Marché Beaudoin"/>
    <s v="Milieu urbain"/>
    <s v="Enquête auprès d'un client (pour l'eau de boisson et la situation sécuritaire)"/>
    <s v="Femme"/>
    <s v=""/>
    <s v=""/>
    <s v=""/>
    <s v=""/>
    <s v=""/>
    <s v=""/>
    <s v=""/>
    <s v=""/>
    <s v=""/>
    <s v=""/>
    <s v=""/>
    <s v=""/>
    <s v=""/>
    <s v=""/>
    <s v=""/>
    <s v=""/>
    <s v=""/>
    <s v=""/>
    <s v=""/>
    <s v=""/>
    <s v=""/>
    <s v=""/>
    <s v=""/>
    <s v=""/>
    <s v=""/>
    <s v=""/>
    <s v=""/>
    <s v=""/>
    <s v=""/>
    <s v=""/>
    <s v=""/>
    <x v="2"/>
  </r>
  <r>
    <s v="144dc970-3003-4c3b-b83e-a0f560127f82"/>
    <d v="2021-11-30T00:00:00"/>
    <s v="Croix-Rouge Neerlandaise"/>
    <s v="CF_6822"/>
    <s v="Sud-Est"/>
    <s v="Jacmel"/>
    <s v="Jacmel"/>
    <s v="1re Section Bas Cap Rouge"/>
    <s v="1re Section Bas Cap Rouge"/>
    <s v="Centre-vile de Jacmel"/>
    <s v=""/>
    <s v="Marché Beaudoin"/>
    <s v="Marché Beaudoin"/>
    <s v="Marché Beaudoin"/>
    <s v="Milieu urbain"/>
    <s v="Enquête auprès d'un marchand"/>
    <s v="Femme"/>
    <s v="Détaillant sur une table"/>
    <s v=""/>
    <s v=""/>
    <s v=""/>
    <s v=""/>
    <s v=""/>
    <s v=""/>
    <n v="1100"/>
    <s v=""/>
    <s v=""/>
    <s v=""/>
    <s v=""/>
    <s v=""/>
    <s v=""/>
    <s v=""/>
    <s v=""/>
    <s v=""/>
    <s v=""/>
    <s v=""/>
    <s v="En espèces (Gourde)"/>
    <n v="1"/>
    <n v="0"/>
    <n v="0"/>
    <n v="0"/>
    <n v="0"/>
    <n v="0"/>
    <n v="0"/>
    <n v="0"/>
    <n v="0"/>
    <n v="0"/>
    <s v="Oui, il y a plus de commerçants par rapport au mois passé"/>
    <x v="3"/>
  </r>
  <r>
    <s v="8b59fd29-f866-45f2-89a7-9a5444ec531e"/>
    <d v="2021-11-30T00:00:00"/>
    <s v="Croix-Rouge Neerlandaise"/>
    <s v="CF_6822"/>
    <s v="Sud-Est"/>
    <s v="Jacmel"/>
    <s v="Jacmel"/>
    <s v="1re Section Bas Cap Rouge"/>
    <s v="1re Section Bas Cap Rouge"/>
    <s v="Centre-vile de Jacmel"/>
    <s v=""/>
    <s v="Autre"/>
    <s v="Autre"/>
    <s v="Kanyet"/>
    <s v="Milieu rural"/>
    <s v="Enquête auprès d'un marchand"/>
    <s v="Femme"/>
    <s v="Détaillant sur une table"/>
    <s v=""/>
    <s v=""/>
    <s v=""/>
    <s v=""/>
    <s v=""/>
    <s v=""/>
    <n v="1350"/>
    <s v=""/>
    <s v=""/>
    <s v=""/>
    <s v=""/>
    <s v=""/>
    <s v=""/>
    <s v=""/>
    <s v=""/>
    <s v=""/>
    <s v=""/>
    <s v=""/>
    <s v="En espèces (Gourde)"/>
    <n v="1"/>
    <n v="0"/>
    <n v="0"/>
    <n v="0"/>
    <n v="0"/>
    <n v="0"/>
    <n v="0"/>
    <n v="0"/>
    <n v="0"/>
    <n v="0"/>
    <s v="Oui, il y a plus de commerçants par rapport au mois passé"/>
    <x v="3"/>
  </r>
  <r>
    <s v="6891e756-e8bf-4f06-81f5-0f25d76511d6"/>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n v="250"/>
    <n v="250"/>
    <s v=""/>
    <s v=""/>
    <s v=""/>
    <s v=""/>
    <s v=""/>
    <s v=""/>
    <s v=""/>
    <s v=""/>
    <s v=""/>
    <s v=""/>
    <s v=""/>
    <s v=""/>
    <s v="En espèces (Gourde)"/>
    <n v="1"/>
    <n v="0"/>
    <n v="0"/>
    <n v="0"/>
    <n v="0"/>
    <n v="0"/>
    <n v="0"/>
    <n v="0"/>
    <n v="0"/>
    <n v="0"/>
    <s v="Je ne sais pas / Je ne souhaite pas répondre"/>
    <x v="0"/>
  </r>
  <r>
    <s v="848ca8bf-bc9b-45d3-8687-5b6744845010"/>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sur une table"/>
    <s v=""/>
    <n v="150"/>
    <s v=""/>
    <n v="134.482758620689"/>
    <s v=""/>
    <s v=""/>
    <s v=""/>
    <s v=""/>
    <s v=""/>
    <s v=""/>
    <s v=""/>
    <s v=""/>
    <s v=""/>
    <s v=""/>
    <s v=""/>
    <s v=""/>
    <s v=""/>
    <s v=""/>
    <s v="En espèces (Gourde)"/>
    <n v="1"/>
    <n v="0"/>
    <n v="0"/>
    <n v="0"/>
    <n v="0"/>
    <n v="0"/>
    <n v="0"/>
    <n v="0"/>
    <n v="0"/>
    <n v="0"/>
    <s v="Oui, il y a moins de commerçants par rapport au mois passé"/>
    <x v="3"/>
  </r>
  <r>
    <s v="debf4268-841f-45fd-97a9-1b55ee22208f"/>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avec boutique"/>
    <n v="200"/>
    <n v="153.84615384615299"/>
    <n v="173.91304347825999"/>
    <n v="124.13793103448199"/>
    <n v="250"/>
    <n v="291.666666666666"/>
    <n v="1100"/>
    <s v=""/>
    <s v=""/>
    <s v=""/>
    <s v=""/>
    <s v=""/>
    <s v=""/>
    <s v=""/>
    <s v=""/>
    <s v=""/>
    <s v=""/>
    <s v=""/>
    <s v="En espèces (Gourde)"/>
    <n v="1"/>
    <n v="0"/>
    <n v="0"/>
    <n v="0"/>
    <n v="0"/>
    <n v="0"/>
    <n v="0"/>
    <n v="0"/>
    <n v="0"/>
    <n v="0"/>
    <s v="Oui, il y a plus de commerçants par rapport au mois passé"/>
    <x v="4"/>
  </r>
  <r>
    <s v="d09d9c6f-7d18-436e-90ac-c6eff629092f"/>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n v="25"/>
    <n v="25"/>
    <n v="35"/>
    <n v="100"/>
    <n v="100"/>
    <s v=""/>
    <s v=""/>
    <s v=""/>
    <s v=""/>
    <s v=""/>
    <s v="En espèces (Gourde) En espèces (Dollar)"/>
    <n v="1"/>
    <n v="1"/>
    <n v="0"/>
    <n v="0"/>
    <n v="0"/>
    <n v="0"/>
    <n v="0"/>
    <n v="0"/>
    <n v="0"/>
    <n v="0"/>
    <s v="Oui, il y a plus de commerçants par rapport au mois passé"/>
    <x v="0"/>
  </r>
  <r>
    <s v="eb41847a-624b-4689-bd8c-ba467f0e37ac"/>
    <d v="2021-11-27T00:00:00"/>
    <s v="Croix-Rouge Neerlandaise"/>
    <s v="OJ_9690"/>
    <s v="Sud-Est"/>
    <s v="Jacmel"/>
    <s v="Jacmel"/>
    <s v="1re Section Bas Cap Rouge"/>
    <s v="1re Section Bas Cap Rouge"/>
    <s v="Beaudoin"/>
    <s v=""/>
    <s v="Marché Beaudoin"/>
    <s v="Marché Beaudoin"/>
    <s v="Marché Beaudoin"/>
    <s v="Milieu urbain"/>
    <s v="Enquête auprès d'un client (pour l'eau de boisson et la situation sécuritaire)"/>
    <s v="Femme"/>
    <s v=""/>
    <s v=""/>
    <s v=""/>
    <s v=""/>
    <s v=""/>
    <s v=""/>
    <s v=""/>
    <s v=""/>
    <s v=""/>
    <s v=""/>
    <s v=""/>
    <s v=""/>
    <s v=""/>
    <s v=""/>
    <s v=""/>
    <n v="1"/>
    <s v=""/>
    <s v=""/>
    <s v=""/>
    <s v=""/>
    <s v=""/>
    <s v=""/>
    <s v=""/>
    <s v=""/>
    <s v=""/>
    <s v=""/>
    <s v=""/>
    <s v=""/>
    <s v=""/>
    <s v=""/>
    <s v=""/>
    <x v="2"/>
  </r>
  <r>
    <s v="846065ab-e154-4bf5-a19c-c6e9b1488c90"/>
    <d v="2021-11-27T00:00:00"/>
    <s v="Croix-Rouge Neerlandaise"/>
    <s v="OJ_9690"/>
    <s v="Sud-Est"/>
    <s v="Jacmel"/>
    <s v="Jacmel"/>
    <s v="1re Section Bas Cap Rouge"/>
    <s v="1re Section Bas Cap Rouge"/>
    <s v="Beaudoin"/>
    <s v=""/>
    <s v="Marché Beaudoin"/>
    <s v="Marché Beaudoin"/>
    <s v="Marché Beaudoin"/>
    <s v="Milieu urbain"/>
    <s v="Enquête auprès d'un client (pour l'eau de boisson et la situation sécuritaire)"/>
    <s v="Femme"/>
    <s v=""/>
    <s v=""/>
    <s v=""/>
    <s v=""/>
    <s v=""/>
    <s v=""/>
    <s v=""/>
    <s v=""/>
    <s v=""/>
    <s v=""/>
    <s v=""/>
    <s v=""/>
    <s v=""/>
    <s v=""/>
    <s v=""/>
    <n v="1"/>
    <s v=""/>
    <s v=""/>
    <s v=""/>
    <s v=""/>
    <s v=""/>
    <s v=""/>
    <s v=""/>
    <s v=""/>
    <s v=""/>
    <s v=""/>
    <s v=""/>
    <s v=""/>
    <s v=""/>
    <s v=""/>
    <s v=""/>
    <x v="2"/>
  </r>
  <r>
    <s v="c08a3c36-f90d-49fb-8540-3be64ae8f68e"/>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s v=""/>
    <s v=""/>
    <s v=""/>
    <s v=""/>
    <s v=""/>
    <s v=""/>
    <s v=""/>
    <n v="75"/>
    <s v=""/>
    <s v=""/>
    <s v="En espèces (Gourde)"/>
    <n v="1"/>
    <n v="0"/>
    <n v="0"/>
    <n v="0"/>
    <n v="0"/>
    <n v="0"/>
    <n v="0"/>
    <n v="0"/>
    <n v="0"/>
    <n v="0"/>
    <s v="Oui, il y a moins de commerçants par rapport au mois passé"/>
    <x v="3"/>
  </r>
  <r>
    <s v="72cd71e7-b606-489c-b52a-2f340624dc73"/>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s v=""/>
    <s v=""/>
    <s v=""/>
    <s v=""/>
    <s v=""/>
    <s v=""/>
    <s v=""/>
    <n v="50"/>
    <s v=""/>
    <s v=""/>
    <s v="En espèces (Gourde)"/>
    <n v="1"/>
    <n v="0"/>
    <n v="0"/>
    <n v="0"/>
    <n v="0"/>
    <n v="0"/>
    <n v="0"/>
    <n v="0"/>
    <n v="0"/>
    <n v="0"/>
    <s v="Non, il n'y a pas eu de variation"/>
    <x v="3"/>
  </r>
  <r>
    <s v="d34e5484-d149-40b6-97f0-7d1dfc43d88e"/>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avec boutique"/>
    <s v=""/>
    <s v=""/>
    <s v=""/>
    <s v=""/>
    <s v=""/>
    <s v=""/>
    <s v=""/>
    <s v=""/>
    <s v=""/>
    <s v=""/>
    <s v=""/>
    <s v=""/>
    <s v=""/>
    <s v=""/>
    <s v=""/>
    <s v=""/>
    <s v=""/>
    <s v=""/>
    <s v="En espèces (Gourde)"/>
    <n v="1"/>
    <n v="0"/>
    <n v="0"/>
    <n v="0"/>
    <n v="0"/>
    <n v="0"/>
    <n v="0"/>
    <n v="0"/>
    <n v="0"/>
    <n v="0"/>
    <s v="Non, il n'y a pas eu de variation"/>
    <x v="0"/>
  </r>
  <r>
    <s v="d5144d77-0bac-4753-94e4-7fb4d15993f0"/>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n v="25"/>
    <n v="25"/>
    <n v="15"/>
    <n v="100"/>
    <n v="100"/>
    <s v=""/>
    <s v=""/>
    <s v=""/>
    <s v=""/>
    <s v=""/>
    <s v="En espèces (Gourde)"/>
    <n v="1"/>
    <n v="0"/>
    <n v="0"/>
    <n v="0"/>
    <n v="0"/>
    <n v="0"/>
    <n v="0"/>
    <n v="0"/>
    <n v="0"/>
    <n v="0"/>
    <s v="Oui, il y a plus de commerçants par rapport au mois passé"/>
    <x v="3"/>
  </r>
  <r>
    <s v="67ccb436-1481-4f5d-9110-b662dc1e52c0"/>
    <d v="2021-11-27T00:00:00"/>
    <s v="Croix-Rouge Neerlandaise"/>
    <s v="OJ_9690"/>
    <s v="Sud-Est"/>
    <s v="Jacmel"/>
    <s v="Jacmel"/>
    <s v="1re Section Bas Cap Rouge"/>
    <s v="1re Section Bas Cap Rouge"/>
    <s v="Beaudoin"/>
    <s v=""/>
    <s v="Marché Beaudoin"/>
    <s v="Marché Beaudoin"/>
    <s v="Marché Beaudoin"/>
    <s v="Milieu urbain"/>
    <s v="Enquête auprès d'un client (pour l'eau de boisson et la situation sécuritaire)"/>
    <s v="Homme"/>
    <s v=""/>
    <s v=""/>
    <s v=""/>
    <s v=""/>
    <s v=""/>
    <s v=""/>
    <s v=""/>
    <s v=""/>
    <s v=""/>
    <s v=""/>
    <s v=""/>
    <s v=""/>
    <s v=""/>
    <s v=""/>
    <s v=""/>
    <n v="1"/>
    <s v=""/>
    <s v=""/>
    <s v=""/>
    <s v=""/>
    <s v=""/>
    <s v=""/>
    <s v=""/>
    <s v=""/>
    <s v=""/>
    <s v=""/>
    <s v=""/>
    <s v=""/>
    <s v=""/>
    <s v=""/>
    <s v=""/>
    <x v="2"/>
  </r>
  <r>
    <s v="ceca5a04-2e52-4a9d-8246-2693e6abb776"/>
    <d v="2021-11-27T00:00:00"/>
    <s v="Croix-Rouge Neerlandaise"/>
    <s v="OJ_9690"/>
    <s v="Sud-Est"/>
    <s v="Jacmel"/>
    <s v="Jacmel"/>
    <s v="1re Section Bas Cap Rouge"/>
    <s v="1re Section Bas Cap Rouge"/>
    <s v="Beaudoin"/>
    <s v=""/>
    <s v="Marché Beaudoin"/>
    <s v="Marché Beaudoin"/>
    <s v="Marché Beaudoin"/>
    <s v="Milieu urbain"/>
    <s v="Enquête auprès d'un client (pour l'eau de boisson et la situation sécuritaire)"/>
    <s v="Homme"/>
    <s v=""/>
    <s v=""/>
    <s v=""/>
    <s v=""/>
    <s v=""/>
    <s v=""/>
    <s v=""/>
    <s v=""/>
    <s v=""/>
    <s v=""/>
    <s v=""/>
    <s v=""/>
    <s v=""/>
    <s v=""/>
    <s v=""/>
    <n v="1"/>
    <s v=""/>
    <s v=""/>
    <s v=""/>
    <s v=""/>
    <s v=""/>
    <s v=""/>
    <s v=""/>
    <s v=""/>
    <s v=""/>
    <s v=""/>
    <s v=""/>
    <s v=""/>
    <s v=""/>
    <s v=""/>
    <s v=""/>
    <x v="2"/>
  </r>
  <r>
    <s v="67217df7-8aab-4c0c-b203-03b6f6e453b4"/>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sur une table"/>
    <s v=""/>
    <s v=""/>
    <s v=""/>
    <s v=""/>
    <s v=""/>
    <s v=""/>
    <s v=""/>
    <s v=""/>
    <s v=""/>
    <s v=""/>
    <s v=""/>
    <s v=""/>
    <s v=""/>
    <s v=""/>
    <s v=""/>
    <n v="75"/>
    <s v=""/>
    <s v=""/>
    <s v="En espèces (Gourde)"/>
    <n v="1"/>
    <n v="0"/>
    <n v="0"/>
    <n v="0"/>
    <n v="0"/>
    <n v="0"/>
    <n v="0"/>
    <n v="0"/>
    <n v="0"/>
    <n v="0"/>
    <s v="Oui, il y a plus de commerçants par rapport au mois passé"/>
    <x v="3"/>
  </r>
  <r>
    <s v="1aba270c-8046-4f6d-a4f1-d9011ac3b64c"/>
    <d v="2021-11-27T00:00:00"/>
    <s v="Croix-Rouge Neerlandaise"/>
    <s v="OJ_9690"/>
    <s v="Sud-Est"/>
    <s v="Jacmel"/>
    <s v="Jacmel"/>
    <s v="1re Section Bas Cap Rouge"/>
    <s v="1re Section Bas Cap Rouge"/>
    <s v="Beaudoin"/>
    <s v=""/>
    <s v="Marché Beaudoin"/>
    <s v="Marché Beaudoin"/>
    <s v="Marché Beaudoin"/>
    <s v="Milieu urbain"/>
    <s v="Enquête auprès d'un marchand"/>
    <s v="Femme"/>
    <s v="Détaillant mobile"/>
    <s v=""/>
    <s v=""/>
    <s v=""/>
    <s v=""/>
    <s v=""/>
    <s v=""/>
    <s v=""/>
    <s v=""/>
    <n v="25"/>
    <n v="25"/>
    <n v="25"/>
    <n v="100"/>
    <n v="100"/>
    <s v=""/>
    <s v=""/>
    <s v=""/>
    <s v=""/>
    <s v=""/>
    <s v="En espèces (Gourde)"/>
    <n v="1"/>
    <n v="0"/>
    <n v="0"/>
    <n v="0"/>
    <n v="0"/>
    <n v="0"/>
    <n v="0"/>
    <n v="0"/>
    <n v="0"/>
    <n v="0"/>
    <s v="Non, il n'y a pas eu de variation"/>
    <x v="0"/>
  </r>
  <r>
    <s v="99ce1f3c-db7c-4717-b898-11313bf2c5a5"/>
    <d v="2021-11-30T00:00:00"/>
    <s v="Croix-Rouge Neerlandaise"/>
    <s v="OJ_9690"/>
    <s v="Sud-Est"/>
    <s v="Cayes-Jacmel"/>
    <s v="Cayes-Jacmel"/>
    <s v="3e Section Haut Cap Rouge"/>
    <s v="3e Section Haut Cap Rouge"/>
    <s v="Cap Rouge"/>
    <s v=""/>
    <s v="Marché de Cap Rouge"/>
    <s v="Marché de Cap Rouge"/>
    <s v="Marché de Cap Rouge"/>
    <s v="Milieu rural"/>
    <s v="Enquête auprès d'un marchand"/>
    <s v="Femme"/>
    <s v="Détaillant sur une table"/>
    <s v=""/>
    <s v=""/>
    <s v=""/>
    <s v=""/>
    <s v=""/>
    <s v=""/>
    <s v=""/>
    <s v=""/>
    <s v=""/>
    <s v=""/>
    <s v=""/>
    <s v=""/>
    <s v=""/>
    <s v=""/>
    <s v=""/>
    <n v="50"/>
    <s v=""/>
    <s v=""/>
    <s v="En espèces (Gourde)"/>
    <n v="1"/>
    <n v="0"/>
    <n v="0"/>
    <n v="0"/>
    <n v="0"/>
    <n v="0"/>
    <n v="0"/>
    <n v="0"/>
    <n v="0"/>
    <n v="0"/>
    <s v="Oui, il y a moins de commerçants par rapport au mois passé"/>
    <x v="3"/>
  </r>
  <r>
    <s v="c0f13c7e-0463-4ec8-92ce-7503aeaa6f19"/>
    <d v="2021-11-30T00:00:00"/>
    <s v="Croix-Rouge Neerlandaise"/>
    <s v="OJ_9690"/>
    <s v="Sud-Est"/>
    <s v="Cayes-Jacmel"/>
    <s v="Cayes-Jacmel"/>
    <s v="3e Section Haut Cap Rouge"/>
    <s v="3e Section Haut Cap Rouge"/>
    <s v="Cap Rouge"/>
    <s v=""/>
    <s v="Marché de Cap Rouge"/>
    <s v="Marché de Cap Rouge"/>
    <s v="Marché de Cap Rouge"/>
    <s v="Milieu rural"/>
    <s v="Enquête auprès d'un marchand"/>
    <s v="Femme"/>
    <s v="Détaillant sur une table"/>
    <s v=""/>
    <s v=""/>
    <s v=""/>
    <n v="41.379310344827502"/>
    <s v=""/>
    <s v=""/>
    <s v=""/>
    <s v=""/>
    <s v=""/>
    <s v=""/>
    <s v=""/>
    <s v=""/>
    <s v=""/>
    <s v=""/>
    <s v=""/>
    <s v=""/>
    <s v=""/>
    <s v=""/>
    <s v="En espèces (Gourde)"/>
    <n v="1"/>
    <n v="0"/>
    <n v="0"/>
    <n v="0"/>
    <n v="0"/>
    <n v="0"/>
    <n v="0"/>
    <n v="0"/>
    <n v="0"/>
    <n v="0"/>
    <s v="Oui, il y a moins de commerçants par rapport au mois passé"/>
    <x v="3"/>
  </r>
  <r>
    <s v="ce133c2e-5d30-47dd-b093-f79f3258802a"/>
    <d v="2021-11-30T00:00:00"/>
    <s v="Croix-Rouge Neerlandaise"/>
    <s v="OJ_9690"/>
    <s v="Sud-Est"/>
    <s v="Cayes-Jacmel"/>
    <s v="Cayes-Jacmel"/>
    <s v="3e Section Haut Cap Rouge"/>
    <s v="3e Section Haut Cap Rouge"/>
    <s v="Cap Rouge"/>
    <s v=""/>
    <s v="Marché de Cap Rouge"/>
    <s v="Marché de Cap Rouge"/>
    <s v="Marché de Cap Rouge"/>
    <s v="Milieu rural"/>
    <s v="Enquête auprès d'un client (pour l'eau de boisson et la situation sécuritaire)"/>
    <s v="Homme"/>
    <s v=""/>
    <s v=""/>
    <s v=""/>
    <s v=""/>
    <s v=""/>
    <s v=""/>
    <s v=""/>
    <s v=""/>
    <s v=""/>
    <s v=""/>
    <s v=""/>
    <s v=""/>
    <s v=""/>
    <s v=""/>
    <s v=""/>
    <n v="0"/>
    <s v=""/>
    <s v=""/>
    <s v=""/>
    <s v=""/>
    <s v=""/>
    <s v=""/>
    <s v=""/>
    <s v=""/>
    <s v=""/>
    <s v=""/>
    <s v=""/>
    <s v=""/>
    <s v=""/>
    <s v=""/>
    <s v=""/>
    <x v="2"/>
  </r>
  <r>
    <s v="bb77f2c9-630d-4b96-9146-f5b0757b5007"/>
    <d v="2021-11-30T00:00:00"/>
    <s v="Croix-Rouge Neerlandaise"/>
    <s v="OJ_9690"/>
    <s v="Sud-Est"/>
    <s v="Cayes-Jacmel"/>
    <s v="Cayes-Jacmel"/>
    <s v="3e Section Haut Cap Rouge"/>
    <s v="3e Section Haut Cap Rouge"/>
    <s v="Cap Rouge"/>
    <s v=""/>
    <s v="Marché de Cap Rouge"/>
    <s v="Marché de Cap Rouge"/>
    <s v="Marché de Cap Rouge"/>
    <s v="Milieu rural"/>
    <s v="Enquête auprès d'un marchand"/>
    <s v="Femme"/>
    <s v="Détaillant sur une table"/>
    <s v=""/>
    <s v=""/>
    <s v=""/>
    <s v=""/>
    <s v=""/>
    <s v=""/>
    <s v=""/>
    <s v=""/>
    <s v=""/>
    <s v=""/>
    <s v=""/>
    <s v=""/>
    <s v=""/>
    <s v=""/>
    <s v=""/>
    <n v="50"/>
    <s v=""/>
    <s v=""/>
    <s v="En espèces (Gourde)"/>
    <n v="1"/>
    <n v="0"/>
    <n v="0"/>
    <n v="0"/>
    <n v="0"/>
    <n v="0"/>
    <n v="0"/>
    <n v="0"/>
    <n v="0"/>
    <n v="0"/>
    <s v="Oui, il y a moins de commerçants par rapport au mois passé"/>
    <x v="3"/>
  </r>
  <r>
    <s v="a4ecb1ba-422d-412d-8ace-a31ab9e7465b"/>
    <d v="2021-11-30T00:00:00"/>
    <s v="Concern"/>
    <s v="CWW-03"/>
    <s v="Ouest"/>
    <s v="Cité Soleil"/>
    <s v="Cité Soleil"/>
    <s v="2e Section des Varreux"/>
    <s v="1re Section des Varreux"/>
    <s v="Terre-noire"/>
    <s v=""/>
    <s v="Marché de Terre Noire"/>
    <s v="Marché de Terre Noire"/>
    <s v="Marché de Terre Noire"/>
    <s v="Milieu urbain"/>
    <s v="Enquête auprès d'un marchand"/>
    <s v="Femme"/>
    <s v="Détaillant sur une table"/>
    <s v=""/>
    <s v=""/>
    <s v=""/>
    <s v=""/>
    <s v=""/>
    <s v=""/>
    <s v=""/>
    <n v="50"/>
    <n v="25"/>
    <s v=""/>
    <s v=""/>
    <n v="125"/>
    <s v=""/>
    <s v=""/>
    <s v=""/>
    <s v=""/>
    <s v=""/>
    <s v=""/>
    <s v="En espèces (Gourde)"/>
    <n v="1"/>
    <n v="0"/>
    <n v="0"/>
    <n v="0"/>
    <n v="0"/>
    <n v="0"/>
    <n v="0"/>
    <n v="0"/>
    <n v="0"/>
    <n v="0"/>
    <s v="Non, il n'y a pas eu de variation"/>
    <x v="3"/>
  </r>
  <r>
    <s v="b585c87f-4aa3-489b-95fc-50562045fd18"/>
    <d v="2021-11-30T00:00:00"/>
    <s v="Concern"/>
    <s v="CWW-03"/>
    <s v="Ouest"/>
    <s v="Cité Soleil"/>
    <s v="Cité Soleil"/>
    <s v="2e Section des Varreux"/>
    <s v="1re Section des Varreux"/>
    <s v="Terre-noire"/>
    <s v=""/>
    <s v="Marché de Terre Noire"/>
    <s v="Marché de Terre Noire"/>
    <s v="Marché de Terre Noire"/>
    <s v="Milieu urbain"/>
    <s v="Enquête auprès d'un marchand"/>
    <s v="Femme"/>
    <s v="Détaillant sur une table"/>
    <s v=""/>
    <s v=""/>
    <s v=""/>
    <s v=""/>
    <s v=""/>
    <s v=""/>
    <s v=""/>
    <s v=""/>
    <n v="25"/>
    <n v="25"/>
    <s v=""/>
    <n v="400"/>
    <n v="90"/>
    <s v=""/>
    <s v=""/>
    <s v=""/>
    <s v=""/>
    <s v=""/>
    <s v="En espèces (Gourde)"/>
    <n v="1"/>
    <n v="0"/>
    <n v="0"/>
    <n v="0"/>
    <n v="0"/>
    <n v="0"/>
    <n v="0"/>
    <n v="0"/>
    <n v="0"/>
    <n v="0"/>
    <s v="Non, il n'y a pas eu de variation"/>
    <x v="3"/>
  </r>
  <r>
    <s v="c2892232-7fbb-4251-848e-3750f58e08e3"/>
    <d v="2021-11-30T00:00:00"/>
    <s v="Concern"/>
    <s v="CWW-04"/>
    <s v="Ouest"/>
    <s v="Cité Soleil"/>
    <s v="Cité Soleil"/>
    <s v="2e Section des Varreux"/>
    <s v="1re Section des Varreux"/>
    <s v="Terre-noire"/>
    <s v=""/>
    <s v="Marché de Terre Noire"/>
    <s v="Marché de Terre Noire"/>
    <s v="Marché de Terre Noire"/>
    <s v="Milieu urbain"/>
    <s v="Enquête auprès d'un marchand"/>
    <s v="Femme"/>
    <s v="Détaillant sur une table"/>
    <s v=""/>
    <s v=""/>
    <s v=""/>
    <s v=""/>
    <s v=""/>
    <s v=""/>
    <s v=""/>
    <s v=""/>
    <s v=""/>
    <s v=""/>
    <n v="25"/>
    <s v=""/>
    <s v=""/>
    <n v="10"/>
    <s v=""/>
    <s v=""/>
    <n v="250"/>
    <n v="25"/>
    <s v="En espèces (Gourde)"/>
    <n v="1"/>
    <n v="0"/>
    <n v="0"/>
    <n v="0"/>
    <n v="0"/>
    <n v="0"/>
    <n v="0"/>
    <n v="0"/>
    <n v="0"/>
    <n v="0"/>
    <s v="Oui, il y a plus de commerçants par rapport au mois passé"/>
    <x v="3"/>
  </r>
  <r>
    <s v="44b20408-e53c-4055-a217-f4c1fee92640"/>
    <d v="2021-11-30T00:00:00"/>
    <s v="Concern"/>
    <s v="CWW-04"/>
    <s v="Ouest"/>
    <s v="Cité Soleil"/>
    <s v="Cité Soleil"/>
    <s v="2e Section des Varreux"/>
    <s v="1re Section des Varreux"/>
    <s v="Terre-noire"/>
    <s v=""/>
    <s v="Marché de Terre Noire"/>
    <s v="Marché de Terre Noire"/>
    <s v="Marché de Terre Noire"/>
    <s v="Milieu urbain"/>
    <s v="Enquête auprès d'un marchand"/>
    <s v="Homme"/>
    <s v="Détaillant sur une table"/>
    <s v=""/>
    <s v=""/>
    <s v=""/>
    <s v=""/>
    <s v=""/>
    <s v=""/>
    <s v=""/>
    <s v=""/>
    <s v=""/>
    <s v=""/>
    <n v="25"/>
    <s v=""/>
    <s v=""/>
    <n v="10"/>
    <s v=""/>
    <s v=""/>
    <n v="250"/>
    <n v="50"/>
    <s v="En espèces (Gourde)"/>
    <n v="1"/>
    <n v="0"/>
    <n v="0"/>
    <n v="0"/>
    <n v="0"/>
    <n v="0"/>
    <n v="0"/>
    <n v="0"/>
    <n v="0"/>
    <n v="0"/>
    <s v="Oui, il y a plus de commerçants par rapport au mois passé"/>
    <x v="3"/>
  </r>
  <r>
    <s v="13d31413-cb51-49ed-85a7-85917faeb0b3"/>
    <d v="2021-11-30T00:00:00"/>
    <s v="Concern"/>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s v="Homme"/>
    <s v=""/>
    <s v=""/>
    <s v=""/>
    <s v=""/>
    <s v=""/>
    <s v=""/>
    <s v=""/>
    <s v=""/>
    <s v=""/>
    <s v=""/>
    <s v=""/>
    <s v=""/>
    <s v=""/>
    <s v=""/>
    <s v=""/>
    <n v="8"/>
    <s v=""/>
    <s v=""/>
    <s v=""/>
    <s v=""/>
    <s v=""/>
    <s v=""/>
    <s v=""/>
    <s v=""/>
    <s v=""/>
    <s v=""/>
    <s v=""/>
    <s v=""/>
    <s v=""/>
    <s v=""/>
    <s v=""/>
    <x v="2"/>
  </r>
  <r>
    <s v="d3cef1e5-e863-4ccb-8d96-43d94939984b"/>
    <d v="2021-11-30T00:00:00"/>
    <s v="Concern"/>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s v="Femme"/>
    <s v=""/>
    <s v=""/>
    <s v=""/>
    <s v=""/>
    <s v=""/>
    <s v=""/>
    <s v=""/>
    <s v=""/>
    <s v=""/>
    <s v=""/>
    <s v=""/>
    <s v=""/>
    <s v=""/>
    <s v=""/>
    <s v=""/>
    <n v="10"/>
    <s v=""/>
    <s v=""/>
    <s v=""/>
    <s v=""/>
    <s v=""/>
    <s v=""/>
    <s v=""/>
    <s v=""/>
    <s v=""/>
    <s v=""/>
    <s v=""/>
    <s v=""/>
    <s v=""/>
    <s v=""/>
    <s v=""/>
    <x v="2"/>
  </r>
  <r>
    <s v="f0f293d6-b07f-44ac-ae92-67c9278c6dca"/>
    <d v="2021-11-30T00:00:00"/>
    <s v="Concern"/>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s v="Femme"/>
    <s v=""/>
    <s v=""/>
    <s v=""/>
    <s v=""/>
    <s v=""/>
    <s v=""/>
    <s v=""/>
    <s v=""/>
    <s v=""/>
    <s v=""/>
    <s v=""/>
    <s v=""/>
    <s v=""/>
    <s v=""/>
    <s v=""/>
    <n v="10"/>
    <s v=""/>
    <s v=""/>
    <s v=""/>
    <s v=""/>
    <s v=""/>
    <s v=""/>
    <s v=""/>
    <s v=""/>
    <s v=""/>
    <s v=""/>
    <s v=""/>
    <s v=""/>
    <s v=""/>
    <s v=""/>
    <s v=""/>
    <x v="2"/>
  </r>
  <r>
    <s v="fb5150aa-d0b6-44b0-93ea-7fe201db4ce7"/>
    <d v="2021-11-30T00:00:00"/>
    <s v="Concern"/>
    <s v="CWW-01"/>
    <s v="Ouest"/>
    <s v="Cité Soleil"/>
    <s v="Cité Soleil"/>
    <s v="2e Section des Varreux"/>
    <s v="2e Section des Varreux"/>
    <s v="Terre-noire"/>
    <s v=""/>
    <s v="Marché de Terre Noire"/>
    <s v="Marché de Terre Noire"/>
    <s v="Marché de Terre Noire"/>
    <s v="Milieu urbain"/>
    <s v="Enquête auprès d'un marchand"/>
    <s v="Femme"/>
    <s v="Détaillant avec boutique"/>
    <s v=""/>
    <s v=""/>
    <s v=""/>
    <s v=""/>
    <s v=""/>
    <s v=""/>
    <s v=""/>
    <s v=""/>
    <s v=""/>
    <s v=""/>
    <s v=""/>
    <s v=""/>
    <s v=""/>
    <s v=""/>
    <s v=""/>
    <n v="50"/>
    <s v=""/>
    <s v=""/>
    <s v="En espèces (Gourde)"/>
    <n v="1"/>
    <n v="0"/>
    <n v="0"/>
    <n v="0"/>
    <n v="0"/>
    <n v="0"/>
    <n v="0"/>
    <n v="0"/>
    <n v="0"/>
    <n v="0"/>
    <s v="Non, il n'y a pas eu de variation"/>
    <x v="0"/>
  </r>
  <r>
    <s v="11bbfa74-6572-466f-9b6d-7b941eb90d9f"/>
    <d v="2021-11-30T00:00:00"/>
    <s v="Concern"/>
    <s v="CWW-01"/>
    <s v="Ouest"/>
    <s v="Cité Soleil"/>
    <s v="Cité Soleil"/>
    <s v="2e Section des Varreux"/>
    <s v="2e Section des Varreux"/>
    <s v="Terre-noire"/>
    <s v=""/>
    <s v="Marché de Terre Noire"/>
    <s v="Marché de Terre Noire"/>
    <s v="Marché de Terre Noire"/>
    <s v="Milieu urbain"/>
    <s v="Enquête auprès d'un marchand"/>
    <s v="Femme"/>
    <s v="Détaillant avec boutique"/>
    <s v=""/>
    <s v=""/>
    <s v=""/>
    <s v=""/>
    <s v=""/>
    <s v=""/>
    <s v=""/>
    <s v=""/>
    <s v=""/>
    <s v=""/>
    <s v=""/>
    <s v=""/>
    <s v=""/>
    <s v=""/>
    <s v=""/>
    <n v="50"/>
    <s v=""/>
    <s v=""/>
    <s v="En espèces (Gourde)"/>
    <n v="1"/>
    <n v="0"/>
    <n v="0"/>
    <n v="0"/>
    <n v="0"/>
    <n v="0"/>
    <n v="0"/>
    <n v="0"/>
    <n v="0"/>
    <n v="0"/>
    <s v="Oui, il y a plus de commerçants par rapport au mois passé"/>
    <x v="0"/>
  </r>
  <r>
    <s v="d76d839c-e397-4861-b232-afa4552c13eb"/>
    <d v="2021-11-30T00:00:00"/>
    <s v="Concern"/>
    <s v="CWW-01"/>
    <s v="Ouest"/>
    <s v="Cité Soleil"/>
    <s v="Cité Soleil"/>
    <s v="2e Section des Varreux"/>
    <s v="2e Section des Varreux"/>
    <s v="Terre-noire"/>
    <s v=""/>
    <s v="Marché de Terre Noire"/>
    <s v="Marché de Terre Noire"/>
    <s v="Marché de Terre Noire"/>
    <s v="Milieu urbain"/>
    <s v="Enquête auprès d'un marchand"/>
    <s v="Homme"/>
    <s v="Détaillant sur une table"/>
    <s v=""/>
    <s v=""/>
    <s v=""/>
    <s v=""/>
    <s v=""/>
    <s v=""/>
    <s v=""/>
    <s v=""/>
    <s v=""/>
    <s v=""/>
    <s v=""/>
    <s v=""/>
    <s v=""/>
    <s v=""/>
    <s v=""/>
    <n v="50"/>
    <s v=""/>
    <s v=""/>
    <s v="En espèces (Gourde)"/>
    <n v="1"/>
    <n v="0"/>
    <n v="0"/>
    <n v="0"/>
    <n v="0"/>
    <n v="0"/>
    <n v="0"/>
    <n v="0"/>
    <n v="0"/>
    <n v="0"/>
    <s v="Oui, il y a plus de commerçants par rapport au mois passé"/>
    <x v="0"/>
  </r>
  <r>
    <s v="6f647e04-d804-41f5-bd2f-f54fe33ed9c4"/>
    <d v="2021-11-30T00:00:00"/>
    <s v="Concern"/>
    <s v="CWW-01"/>
    <s v="Ouest"/>
    <s v="Cité Soleil"/>
    <s v="Cité Soleil"/>
    <s v="2e Section des Varreux"/>
    <s v="2e Section des Varreux"/>
    <s v="Terre-noire"/>
    <s v=""/>
    <s v="Marché de Terre Noire"/>
    <s v="Marché de Terre Noire"/>
    <s v="Marché de Terre Noire"/>
    <s v="Milieu urbain"/>
    <s v="Enquête auprès d'un marchand"/>
    <s v="Femme"/>
    <s v="Détaillant avec boutique"/>
    <s v=""/>
    <s v=""/>
    <s v=""/>
    <s v=""/>
    <s v=""/>
    <s v=""/>
    <s v=""/>
    <s v=""/>
    <s v=""/>
    <s v=""/>
    <s v=""/>
    <s v=""/>
    <s v=""/>
    <s v=""/>
    <s v=""/>
    <n v="50"/>
    <s v=""/>
    <s v=""/>
    <s v="En espèces (Gourde)"/>
    <n v="1"/>
    <n v="0"/>
    <n v="0"/>
    <n v="0"/>
    <n v="0"/>
    <n v="0"/>
    <n v="0"/>
    <n v="0"/>
    <n v="0"/>
    <n v="0"/>
    <s v="Oui, il y a plus de commerçants par rapport au mois passé"/>
    <x v="0"/>
  </r>
  <r>
    <s v="69b12455-3315-4129-9558-08b7bfbab7ce"/>
    <d v="2021-11-30T00:00:00"/>
    <s v="Concern"/>
    <s v="CWW-01"/>
    <s v="Ouest"/>
    <s v="Cité Soleil"/>
    <s v="Cité Soleil"/>
    <s v="2e Section des Varreux"/>
    <s v="2e Section des Varreux"/>
    <s v="Terre-noire"/>
    <s v=""/>
    <s v="Marché de Terre Noire"/>
    <s v="Marché de Terre Noire"/>
    <s v="Marché de Terre Noire"/>
    <s v="Milieu urbain"/>
    <s v="Enquête auprès d'un client (pour l'eau de boisson et la situation sécuritaire)"/>
    <s v="Homme"/>
    <s v=""/>
    <s v=""/>
    <s v=""/>
    <s v=""/>
    <s v=""/>
    <s v=""/>
    <s v=""/>
    <s v=""/>
    <s v=""/>
    <s v=""/>
    <s v=""/>
    <s v=""/>
    <s v=""/>
    <s v=""/>
    <s v=""/>
    <n v="5"/>
    <s v=""/>
    <s v=""/>
    <s v=""/>
    <s v=""/>
    <s v=""/>
    <s v=""/>
    <s v=""/>
    <s v=""/>
    <s v=""/>
    <s v=""/>
    <s v=""/>
    <s v=""/>
    <s v=""/>
    <s v=""/>
    <s v=""/>
    <x v="2"/>
  </r>
  <r>
    <s v="bcaab689-b924-4949-9a8a-0cba46f77f02"/>
    <d v="2021-11-30T00:00:00"/>
    <s v="Concern"/>
    <s v="CWW-02"/>
    <s v="Ouest"/>
    <s v="Cité Soleil"/>
    <s v="Cité Soleil"/>
    <s v="2e Section des Varreux"/>
    <s v="2e Section des Varreux"/>
    <s v="Terre-noire"/>
    <s v=""/>
    <s v="Marché de Terre Noire"/>
    <s v="Marché de Terre Noire"/>
    <s v="Marché de Terre Noire"/>
    <s v="Milieu urbain"/>
    <s v="Enquête auprès d'un marchand"/>
    <s v="Femme"/>
    <s v="Détaillant avec boutique"/>
    <n v="125"/>
    <n v="115.384615384615"/>
    <n v="108.695652173913"/>
    <n v="120.689655172413"/>
    <n v="229.166666666666"/>
    <n v="270.83333333333297"/>
    <n v="900"/>
    <s v=""/>
    <s v=""/>
    <s v=""/>
    <s v=""/>
    <s v=""/>
    <s v=""/>
    <s v=""/>
    <s v=""/>
    <s v=""/>
    <s v=""/>
    <s v=""/>
    <s v="En espèces (Gourde) Paiement mobile (téléphone)"/>
    <n v="1"/>
    <n v="0"/>
    <n v="1"/>
    <n v="0"/>
    <n v="0"/>
    <n v="0"/>
    <n v="0"/>
    <n v="0"/>
    <n v="0"/>
    <n v="0"/>
    <s v="Oui, il y a moins de commerçants par rapport au mois passé"/>
    <x v="1"/>
  </r>
  <r>
    <s v="f6f9e227-3e75-428f-9160-4ac6e4fb524a"/>
    <d v="2021-11-30T00:00:00"/>
    <s v="Concern"/>
    <s v="CWW-02"/>
    <s v="Ouest"/>
    <s v="Cité Soleil"/>
    <s v="Cité Soleil"/>
    <s v="2e Section des Varreux"/>
    <s v="2e Section des Varreux"/>
    <s v="Terre-noire"/>
    <s v=""/>
    <s v="Marché de Terre Noire"/>
    <s v="Marché de Terre Noire"/>
    <s v="Marché de Terre Noire"/>
    <s v="Milieu urbain"/>
    <s v="Enquête auprès d'un marchand"/>
    <s v="Femme"/>
    <s v="Détaillant avec boutique"/>
    <n v="175"/>
    <n v="125"/>
    <n v="108.695652173913"/>
    <n v="129.31034482758599"/>
    <n v="250"/>
    <n v="312.5"/>
    <n v="1000"/>
    <s v=""/>
    <s v=""/>
    <s v=""/>
    <s v=""/>
    <s v=""/>
    <s v=""/>
    <s v=""/>
    <s v=""/>
    <s v=""/>
    <s v=""/>
    <s v=""/>
    <s v="En espèces (Gourde) Paiement mobile (téléphone)"/>
    <n v="1"/>
    <n v="0"/>
    <n v="1"/>
    <n v="0"/>
    <n v="0"/>
    <n v="0"/>
    <n v="0"/>
    <n v="0"/>
    <n v="0"/>
    <n v="0"/>
    <s v="Oui, il y a plus de commerçants par rapport au mois passé"/>
    <x v="4"/>
  </r>
  <r>
    <s v="f19b0ab9-5cb2-4d11-9cad-c31b0a20b210"/>
    <d v="2021-11-30T00:00:00"/>
    <s v="Concern"/>
    <s v="CWW-02"/>
    <s v="Ouest"/>
    <s v="Cité Soleil"/>
    <s v="Cité Soleil"/>
    <s v="2e Section des Varreux"/>
    <s v="2e Section des Varreux"/>
    <s v="Terre-noire"/>
    <s v=""/>
    <s v="Marché de Terre Noire"/>
    <s v="Marché de Terre Noire"/>
    <s v="Marché de Terre Noire"/>
    <s v="Milieu urbain"/>
    <s v="Enquête auprès d'un marchand"/>
    <s v="Femme"/>
    <s v="Détaillant avec boutique"/>
    <n v="150"/>
    <n v="134.61538461538399"/>
    <n v="152.173913043478"/>
    <n v="103.448275862068"/>
    <n v="229.166666666666"/>
    <s v=""/>
    <n v="1000"/>
    <s v=""/>
    <s v=""/>
    <s v=""/>
    <s v=""/>
    <s v=""/>
    <s v=""/>
    <s v=""/>
    <s v=""/>
    <s v=""/>
    <s v=""/>
    <s v=""/>
    <s v="En espèces (Gourde)"/>
    <n v="1"/>
    <n v="0"/>
    <n v="0"/>
    <n v="0"/>
    <n v="0"/>
    <n v="0"/>
    <n v="0"/>
    <n v="0"/>
    <n v="0"/>
    <n v="0"/>
    <s v="Oui, il y a plus de commerçants par rapport au mois passé"/>
    <x v="3"/>
  </r>
  <r>
    <s v="9a82c4f9-990e-4d3a-9b2d-fea45ceeca5d"/>
    <d v="2021-11-30T00:00:00"/>
    <s v="Concern"/>
    <s v="CWW-02"/>
    <s v="Ouest"/>
    <s v="Cité Soleil"/>
    <s v="Cité Soleil"/>
    <s v="2e Section des Varreux"/>
    <s v="2e Section des Varreux"/>
    <s v="Terre-noire"/>
    <s v=""/>
    <s v="Marché de Terre Noire"/>
    <s v="Marché de Terre Noire"/>
    <s v="Marché de Terre Noire"/>
    <s v="Milieu urbain"/>
    <s v="Enquête auprès d'un marchand"/>
    <s v="Femme"/>
    <s v="Détaillant avec boutique"/>
    <n v="112.5"/>
    <n v="125"/>
    <n v="97.826086956521706"/>
    <n v="120.689655172413"/>
    <n v="208.333333333333"/>
    <s v=""/>
    <n v="900"/>
    <s v=""/>
    <s v=""/>
    <s v=""/>
    <s v=""/>
    <s v=""/>
    <s v=""/>
    <s v=""/>
    <s v=""/>
    <s v=""/>
    <s v=""/>
    <s v=""/>
    <s v="En espèces (Gourde)"/>
    <n v="1"/>
    <n v="0"/>
    <n v="0"/>
    <n v="0"/>
    <n v="0"/>
    <n v="0"/>
    <n v="0"/>
    <n v="0"/>
    <n v="0"/>
    <n v="0"/>
    <s v="Oui, il y a plus de commerçants par rapport au mois passé"/>
    <x v="1"/>
  </r>
  <r>
    <s v="cd6d744d-b1c8-4e95-82ae-0b75d94429e7"/>
    <d v="2021-12-01T00:00:00"/>
    <s v="WFP"/>
    <s v="MA"/>
    <s v="Nord"/>
    <s v="Cap-Haïtien"/>
    <s v="Cap-Haïtien"/>
    <s v="1re Section Bande du Nord"/>
    <s v="2e Section Haut du Cap"/>
    <s v="Autre"/>
    <s v="Chanpim, Cap-Haïtien"/>
    <s v="Marché de Cluny"/>
    <s v="Marché de Cluny"/>
    <s v="Marché de Cluny"/>
    <s v="Milieu urbain"/>
    <s v="Enquête auprès d'un marchand"/>
    <s v="Femme"/>
    <s v="Détaillant sur une table"/>
    <s v=""/>
    <s v=""/>
    <s v=""/>
    <s v=""/>
    <s v=""/>
    <s v=""/>
    <m/>
    <n v="60"/>
    <n v="25"/>
    <n v="25"/>
    <n v="75"/>
    <s v=""/>
    <n v="100"/>
    <n v="10"/>
    <s v=""/>
    <s v=""/>
    <s v=""/>
    <s v=""/>
    <s v="En espèces (Gourde)"/>
    <n v="1"/>
    <n v="0"/>
    <n v="0"/>
    <n v="0"/>
    <n v="0"/>
    <n v="0"/>
    <n v="0"/>
    <n v="0"/>
    <n v="0"/>
    <n v="0"/>
    <s v="Oui, il y a plus de commerçants par rapport au mois passé"/>
    <x v="1"/>
  </r>
  <r>
    <s v="0a8a3760-c381-48d7-ba1e-99dbb943ea21"/>
    <d v="2021-12-01T00:00:00"/>
    <s v="WFP"/>
    <s v="MA"/>
    <s v="Nord"/>
    <s v="Cap-Haïtien"/>
    <s v="Cap-Haïtien"/>
    <s v="1re Section Bande du Nord"/>
    <s v="2e Section Haut du Cap"/>
    <s v="Centre-ville de Cap Haïtien"/>
    <s v=""/>
    <s v="Marché de Cluny"/>
    <s v="Marché de Cluny"/>
    <s v="Marché de Cluny"/>
    <s v="Milieu urbain"/>
    <s v="Enquête auprès d'un client (pour l'eau de boisson et la situation sécuritaire)"/>
    <s v="Femme"/>
    <s v=""/>
    <s v=""/>
    <s v=""/>
    <s v=""/>
    <s v=""/>
    <s v=""/>
    <s v=""/>
    <s v=""/>
    <s v=""/>
    <s v=""/>
    <s v=""/>
    <s v=""/>
    <s v=""/>
    <s v=""/>
    <s v=""/>
    <n v="15"/>
    <s v=""/>
    <s v=""/>
    <s v=""/>
    <s v=""/>
    <s v=""/>
    <s v=""/>
    <s v=""/>
    <s v=""/>
    <s v=""/>
    <s v=""/>
    <s v=""/>
    <s v=""/>
    <s v=""/>
    <s v=""/>
    <s v=""/>
    <x v="2"/>
  </r>
  <r>
    <s v="3ce04a1e-a9ae-46f1-87fc-e6bb62b06e41"/>
    <d v="2021-12-01T00:00:00"/>
    <s v="WFP"/>
    <s v="MA"/>
    <s v="Nord"/>
    <s v="Cap-Haïtien"/>
    <s v="Cap-Haïtien"/>
    <s v="1re Section Bande du Nord"/>
    <s v="1re Section Bande du Nord"/>
    <s v="Centre-ville de Cap Haïtien"/>
    <s v=""/>
    <s v="Marché de Cluny"/>
    <s v="Marché de Cluny"/>
    <s v="Marché de Cluny"/>
    <s v="Milieu urbain"/>
    <s v="Enquête auprès d'un marchand"/>
    <s v="Femme"/>
    <s v="Détaillant sur une table"/>
    <n v="150"/>
    <n v="138.461538461538"/>
    <n v="117.39130434782599"/>
    <n v="155.172413793103"/>
    <n v="229.166666666666"/>
    <s v=""/>
    <n v="1000"/>
    <n v="60"/>
    <n v="25"/>
    <n v="50"/>
    <s v=""/>
    <n v="125"/>
    <n v="100"/>
    <n v="10"/>
    <s v=""/>
    <n v="150"/>
    <s v=""/>
    <s v=""/>
    <s v="En espèces (Gourde)"/>
    <n v="1"/>
    <n v="0"/>
    <n v="0"/>
    <n v="0"/>
    <n v="0"/>
    <n v="0"/>
    <n v="0"/>
    <n v="0"/>
    <n v="0"/>
    <n v="0"/>
    <s v="Oui, il y a plus de commerçants par rapport au mois passé"/>
    <x v="3"/>
  </r>
  <r>
    <s v="e395c0ff-edec-4eb4-9cb5-3621e44811c5"/>
    <d v="2021-12-01T00:00:00"/>
    <s v="WFP"/>
    <s v="MA"/>
    <s v="Nord"/>
    <s v="Cap-Haïtien"/>
    <s v="Cap-Haïtien"/>
    <s v="1re Section Bande du Nord"/>
    <s v="1re Section Bande du Nord"/>
    <s v="Autre"/>
    <s v="Cité Chauvel"/>
    <s v="Marché de Cluny"/>
    <s v="Marché de Cluny"/>
    <s v="Marché de Cluny"/>
    <s v="Milieu urbain"/>
    <s v="Enquête auprès d'un client (pour l'eau de boisson et la situation sécuritaire)"/>
    <s v="Femme"/>
    <s v=""/>
    <s v=""/>
    <s v=""/>
    <s v=""/>
    <s v=""/>
    <s v=""/>
    <s v=""/>
    <s v=""/>
    <s v=""/>
    <s v=""/>
    <s v=""/>
    <s v=""/>
    <s v=""/>
    <s v=""/>
    <s v=""/>
    <n v="10"/>
    <s v=""/>
    <s v=""/>
    <s v=""/>
    <s v=""/>
    <s v=""/>
    <s v=""/>
    <s v=""/>
    <s v=""/>
    <s v=""/>
    <s v=""/>
    <s v=""/>
    <s v=""/>
    <s v=""/>
    <s v=""/>
    <s v=""/>
    <x v="2"/>
  </r>
  <r>
    <s v="fbea98d5-767f-42c8-ab26-c755f35c1aaa"/>
    <d v="2021-12-01T00:00:00"/>
    <s v="WFP"/>
    <s v="MA"/>
    <s v="Nord"/>
    <s v="Cap-Haïtien"/>
    <s v="Cap-Haïtien"/>
    <s v="1re Section Bande du Nord"/>
    <s v="3e Section Petit Anse"/>
    <s v="Autre"/>
    <s v="Fort-St Michel"/>
    <s v="Marché de Cluny"/>
    <s v="Marché de Cluny"/>
    <s v="Marché de Cluny"/>
    <s v="Milieu urbain"/>
    <s v="Enquête auprès d'un client (pour l'eau de boisson et la situation sécuritaire)"/>
    <s v="Femme"/>
    <s v=""/>
    <s v=""/>
    <s v=""/>
    <s v=""/>
    <s v=""/>
    <s v=""/>
    <s v=""/>
    <s v=""/>
    <s v=""/>
    <s v=""/>
    <s v=""/>
    <s v=""/>
    <s v=""/>
    <s v=""/>
    <s v=""/>
    <n v="15"/>
    <s v=""/>
    <s v=""/>
    <s v=""/>
    <s v=""/>
    <s v=""/>
    <s v=""/>
    <s v=""/>
    <s v=""/>
    <s v=""/>
    <s v=""/>
    <s v=""/>
    <s v=""/>
    <s v=""/>
    <s v=""/>
    <s v=""/>
    <x v="2"/>
  </r>
  <r>
    <s v="de50ec34-3a0d-44bd-88f9-8d9ccd03869d"/>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n v="144.5"/>
    <n v="161.53846153846101"/>
    <n v="125.652173913043"/>
    <n v="156.896551724137"/>
    <n v="291.666666666666"/>
    <n v="291.666666666666"/>
    <n v="1000"/>
    <s v=""/>
    <s v=""/>
    <s v=""/>
    <s v=""/>
    <s v=""/>
    <s v=""/>
    <s v=""/>
    <s v=""/>
    <s v=""/>
    <s v=""/>
    <s v=""/>
    <s v="En espèces (Gourde)"/>
    <n v="1"/>
    <n v="0"/>
    <n v="0"/>
    <n v="0"/>
    <n v="0"/>
    <n v="0"/>
    <n v="0"/>
    <n v="0"/>
    <n v="0"/>
    <n v="0"/>
    <s v="Non, il n'y a pas eu de variation"/>
    <x v="3"/>
  </r>
  <r>
    <s v="2be3e192-c917-4f43-842d-5bbc1111f0f5"/>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n v="144.5"/>
    <n v="161.53846153846101"/>
    <n v="125.652173913043"/>
    <n v="156.896551724137"/>
    <n v="291.666666666666"/>
    <n v="291.666666666666"/>
    <n v="1000"/>
    <s v=""/>
    <s v=""/>
    <s v=""/>
    <s v=""/>
    <s v=""/>
    <s v=""/>
    <s v=""/>
    <s v=""/>
    <s v=""/>
    <s v=""/>
    <s v=""/>
    <s v="En espèces (Gourde)"/>
    <n v="1"/>
    <n v="0"/>
    <n v="0"/>
    <n v="0"/>
    <n v="0"/>
    <n v="0"/>
    <n v="0"/>
    <n v="0"/>
    <n v="0"/>
    <n v="0"/>
    <s v="Non, il n'y a pas eu de variation"/>
    <x v="3"/>
  </r>
  <r>
    <s v="39f65b7e-de46-4f51-9f6d-24fc7193e7af"/>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n v="144.5"/>
    <n v="175"/>
    <n v="125.652173913043"/>
    <n v="156.896551724137"/>
    <n v="291.666666666666"/>
    <n v="291.666666666666"/>
    <n v="1000"/>
    <s v=""/>
    <s v=""/>
    <s v=""/>
    <s v=""/>
    <s v=""/>
    <s v=""/>
    <s v=""/>
    <s v=""/>
    <s v=""/>
    <s v=""/>
    <s v=""/>
    <s v="En espèces (Gourde)"/>
    <n v="1"/>
    <n v="0"/>
    <n v="0"/>
    <n v="0"/>
    <n v="0"/>
    <n v="0"/>
    <n v="0"/>
    <n v="0"/>
    <n v="0"/>
    <n v="0"/>
    <s v="Non, il n'y a pas eu de variation"/>
    <x v="3"/>
  </r>
  <r>
    <s v="c3a44eaf-2d85-4a3e-8312-4f76dcdc996a"/>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n v="144.5"/>
    <n v="161.53846153846101"/>
    <n v="125.652173913043"/>
    <n v="156.896551724137"/>
    <n v="291.666666666666"/>
    <n v="291.666666666666"/>
    <n v="1000"/>
    <s v=""/>
    <s v=""/>
    <s v=""/>
    <s v=""/>
    <s v=""/>
    <s v=""/>
    <s v=""/>
    <s v=""/>
    <s v=""/>
    <s v=""/>
    <s v=""/>
    <s v="En espèces (Gourde)"/>
    <n v="1"/>
    <n v="0"/>
    <n v="0"/>
    <n v="0"/>
    <n v="0"/>
    <n v="0"/>
    <n v="0"/>
    <n v="0"/>
    <n v="0"/>
    <n v="0"/>
    <s v="Je ne sais pas / Je ne souhaite pas répondre"/>
    <x v="3"/>
  </r>
  <r>
    <s v="dc86dbfc-4b6d-46c8-878f-71ddea09b50a"/>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s v=""/>
    <s v=""/>
    <s v=""/>
    <s v=""/>
    <s v=""/>
    <s v=""/>
    <s v=""/>
    <n v="35"/>
    <n v="20"/>
    <n v="25"/>
    <n v="25"/>
    <n v="100"/>
    <n v="100"/>
    <n v="10"/>
    <s v=""/>
    <s v=""/>
    <s v=""/>
    <s v=""/>
    <s v="En espèces (Gourde)"/>
    <n v="1"/>
    <n v="0"/>
    <n v="0"/>
    <n v="0"/>
    <n v="0"/>
    <n v="0"/>
    <n v="0"/>
    <n v="0"/>
    <n v="0"/>
    <n v="0"/>
    <s v="Je ne sais pas / Je ne souhaite pas répondre"/>
    <x v="3"/>
  </r>
  <r>
    <s v="50b1cd48-0d84-4c4e-9afd-086a57c6f23b"/>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s v=""/>
    <s v=""/>
    <s v=""/>
    <s v=""/>
    <s v=""/>
    <s v=""/>
    <s v=""/>
    <n v="30"/>
    <n v="25"/>
    <n v="30"/>
    <n v="20"/>
    <n v="100"/>
    <n v="100"/>
    <n v="10"/>
    <s v=""/>
    <s v=""/>
    <s v=""/>
    <s v=""/>
    <s v="En espèces (Gourde)"/>
    <n v="1"/>
    <n v="0"/>
    <n v="0"/>
    <n v="0"/>
    <n v="0"/>
    <n v="0"/>
    <n v="0"/>
    <n v="0"/>
    <n v="0"/>
    <n v="0"/>
    <s v="Je ne sais pas / Je ne souhaite pas répondre"/>
    <x v="3"/>
  </r>
  <r>
    <s v="94270cc7-9921-4760-a2b4-5176f02419dd"/>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sur une table"/>
    <s v=""/>
    <s v=""/>
    <s v=""/>
    <s v=""/>
    <s v=""/>
    <s v=""/>
    <s v=""/>
    <n v="35"/>
    <n v="20"/>
    <n v="30"/>
    <n v="20"/>
    <n v="62.3333333333333"/>
    <n v="100"/>
    <n v="25"/>
    <s v=""/>
    <s v=""/>
    <s v=""/>
    <s v=""/>
    <s v="En espèces (Gourde)"/>
    <n v="1"/>
    <n v="0"/>
    <n v="0"/>
    <n v="0"/>
    <n v="0"/>
    <n v="0"/>
    <n v="0"/>
    <n v="0"/>
    <n v="0"/>
    <n v="0"/>
    <s v="Non, il n'y a pas eu de variation"/>
    <x v="3"/>
  </r>
  <r>
    <s v="e4f89eb5-69fd-4fd7-9168-65b9f0e30e9c"/>
    <d v="2021-12-01T00:00:00"/>
    <s v="WFP"/>
    <s v="nord_JFP02"/>
    <s v="Nord"/>
    <s v="Limonade"/>
    <s v="Limonade"/>
    <s v="1re Section Basse Plaine"/>
    <s v="1re Section Basse Plaine"/>
    <s v="Limonade"/>
    <s v=""/>
    <s v="Marché principal de Limonade"/>
    <s v="Marché principal de Limonade"/>
    <s v="Marché principal de Limonade"/>
    <s v="Milieu urbain"/>
    <s v="Enquête auprès d'un marchand"/>
    <s v="Femme"/>
    <s v="Détaillant mobile"/>
    <s v=""/>
    <s v=""/>
    <s v=""/>
    <s v=""/>
    <s v=""/>
    <s v=""/>
    <s v=""/>
    <n v="30"/>
    <n v="20"/>
    <n v="25"/>
    <n v="25"/>
    <n v="100"/>
    <n v="85"/>
    <n v="10"/>
    <s v=""/>
    <s v=""/>
    <s v=""/>
    <s v=""/>
    <s v="En espèces (Gourde)"/>
    <n v="1"/>
    <n v="0"/>
    <n v="0"/>
    <n v="0"/>
    <n v="0"/>
    <n v="0"/>
    <n v="0"/>
    <n v="0"/>
    <n v="0"/>
    <n v="0"/>
    <s v="Je ne sais pas / Je ne souhaite pas répondre"/>
    <x v="3"/>
  </r>
  <r>
    <s v="c74bc8d6-7fb8-4617-a91e-7803152a3242"/>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n v="150"/>
    <n v="134.61538461538399"/>
    <n v="173.91304347825999"/>
    <n v="120.689655172413"/>
    <n v="229.166666666666"/>
    <n v="270.83333333333297"/>
    <n v="1050"/>
    <s v=""/>
    <s v=""/>
    <s v=""/>
    <s v=""/>
    <s v=""/>
    <s v=""/>
    <s v=""/>
    <s v=""/>
    <s v=""/>
    <s v=""/>
    <s v=""/>
    <s v="En espèces (Gourde)"/>
    <n v="1"/>
    <n v="0"/>
    <n v="0"/>
    <n v="0"/>
    <n v="0"/>
    <n v="0"/>
    <n v="0"/>
    <n v="0"/>
    <n v="0"/>
    <n v="0"/>
    <s v="Oui, il y a moins de commerçants par rapport au mois passé"/>
    <x v="3"/>
  </r>
  <r>
    <s v="6d2ec3f8-5ec0-4ea6-b1ff-532634626dc9"/>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n v="112.5"/>
    <n v="134.61538461538399"/>
    <n v="163.04347826086899"/>
    <n v="120.689655172413"/>
    <n v="250"/>
    <n v="312.5"/>
    <n v="1000"/>
    <s v=""/>
    <s v=""/>
    <s v=""/>
    <s v=""/>
    <s v=""/>
    <s v=""/>
    <s v=""/>
    <s v=""/>
    <s v=""/>
    <s v=""/>
    <s v=""/>
    <s v="En espèces (Gourde)"/>
    <n v="1"/>
    <n v="0"/>
    <n v="0"/>
    <n v="0"/>
    <n v="0"/>
    <n v="0"/>
    <n v="0"/>
    <n v="0"/>
    <n v="0"/>
    <n v="0"/>
    <s v="Oui, il y a moins de commerçants par rapport au mois passé"/>
    <x v="3"/>
  </r>
  <r>
    <s v="b9ca70ec-f2a0-4d50-8967-1bc1b4fa5d26"/>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s v=""/>
    <n v="250"/>
    <n v="434.34782608695599"/>
    <s v=""/>
    <n v="312.5"/>
    <s v=""/>
    <s v=""/>
    <s v=""/>
    <s v=""/>
    <s v=""/>
    <s v=""/>
    <s v=""/>
    <s v=""/>
    <s v=""/>
    <s v=""/>
    <s v=""/>
    <s v=""/>
    <s v=""/>
    <s v="En espèces (Gourde)"/>
    <n v="1"/>
    <n v="0"/>
    <n v="0"/>
    <n v="0"/>
    <n v="0"/>
    <n v="0"/>
    <n v="0"/>
    <n v="0"/>
    <n v="0"/>
    <n v="0"/>
    <s v="Oui, il y a moins de commerçants par rapport au mois passé"/>
    <x v="3"/>
  </r>
  <r>
    <s v="618a8400-9337-46ba-b233-540374c44044"/>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s v=""/>
    <n v="384.230769230769"/>
    <s v=""/>
    <n v="344.48275862068903"/>
    <s v=""/>
    <s v=""/>
    <s v=""/>
    <s v=""/>
    <s v=""/>
    <s v=""/>
    <s v=""/>
    <s v=""/>
    <s v=""/>
    <s v=""/>
    <s v=""/>
    <s v=""/>
    <s v=""/>
    <s v=""/>
    <s v="En espèces (Gourde)"/>
    <n v="1"/>
    <n v="0"/>
    <n v="0"/>
    <n v="0"/>
    <n v="0"/>
    <n v="0"/>
    <n v="0"/>
    <n v="0"/>
    <n v="0"/>
    <n v="0"/>
    <s v="Oui, il y a moins de commerçants par rapport au mois passé"/>
    <x v="3"/>
  </r>
  <r>
    <s v="ed7aee94-8e57-43ec-a415-91852325b802"/>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Homme"/>
    <s v="Détaillant mobile"/>
    <s v=""/>
    <s v=""/>
    <s v=""/>
    <s v=""/>
    <s v=""/>
    <s v=""/>
    <s v=""/>
    <s v=""/>
    <s v=""/>
    <s v=""/>
    <s v=""/>
    <s v=""/>
    <s v=""/>
    <s v=""/>
    <s v=""/>
    <n v="75"/>
    <s v=""/>
    <s v=""/>
    <s v="En espèces (Gourde)"/>
    <n v="1"/>
    <n v="0"/>
    <n v="0"/>
    <n v="0"/>
    <n v="0"/>
    <n v="0"/>
    <n v="0"/>
    <n v="0"/>
    <n v="0"/>
    <n v="0"/>
    <s v="Oui, il y a moins de commerçants par rapport au mois passé"/>
    <x v="0"/>
  </r>
  <r>
    <s v="f4972009-6b7b-4641-b0b5-edda8bfea020"/>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n v="150"/>
    <n v="134.61538461538399"/>
    <s v=""/>
    <n v="120.689655172413"/>
    <s v=""/>
    <s v=""/>
    <s v=""/>
    <s v=""/>
    <s v=""/>
    <s v=""/>
    <s v=""/>
    <s v=""/>
    <s v=""/>
    <s v=""/>
    <s v=""/>
    <s v=""/>
    <s v=""/>
    <s v=""/>
    <s v="En espèces (Gourde)"/>
    <n v="1"/>
    <n v="0"/>
    <n v="0"/>
    <n v="0"/>
    <n v="0"/>
    <n v="0"/>
    <n v="0"/>
    <n v="0"/>
    <n v="0"/>
    <n v="0"/>
    <s v="Oui, il y a moins de commerçants par rapport au mois passé"/>
    <x v="3"/>
  </r>
  <r>
    <s v="a9ed15d2-2185-410a-a06e-c593eba3cb06"/>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mobile"/>
    <s v=""/>
    <s v=""/>
    <s v=""/>
    <s v=""/>
    <s v=""/>
    <s v=""/>
    <s v=""/>
    <s v=""/>
    <n v="0"/>
    <s v=""/>
    <s v=""/>
    <s v=""/>
    <s v=""/>
    <s v=""/>
    <s v=""/>
    <s v=""/>
    <s v=""/>
    <s v=""/>
    <s v="En espèces (Gourde)"/>
    <n v="1"/>
    <n v="0"/>
    <n v="0"/>
    <n v="0"/>
    <n v="0"/>
    <n v="0"/>
    <n v="0"/>
    <n v="0"/>
    <n v="0"/>
    <n v="0"/>
    <s v="Oui, il y a moins de commerçants par rapport au mois passé"/>
    <x v="0"/>
  </r>
  <r>
    <s v="c1e18108-e5e9-48cb-a09f-78c8ec127056"/>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mobile"/>
    <s v=""/>
    <s v=""/>
    <s v=""/>
    <s v=""/>
    <s v=""/>
    <s v=""/>
    <s v=""/>
    <s v=""/>
    <s v=""/>
    <n v="20"/>
    <s v=""/>
    <n v="125"/>
    <s v=""/>
    <s v=""/>
    <s v=""/>
    <s v=""/>
    <s v=""/>
    <s v=""/>
    <s v="En espèces (Gourde)"/>
    <n v="1"/>
    <n v="0"/>
    <n v="0"/>
    <n v="0"/>
    <n v="0"/>
    <n v="0"/>
    <n v="0"/>
    <n v="0"/>
    <n v="0"/>
    <n v="0"/>
    <s v="Oui, il y a moins de commerçants par rapport au mois passé"/>
    <x v="3"/>
  </r>
  <r>
    <s v="85d07d1d-4181-447c-a807-f6c1605259a9"/>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sur une table"/>
    <s v=""/>
    <s v=""/>
    <s v=""/>
    <s v=""/>
    <s v=""/>
    <s v=""/>
    <s v=""/>
    <s v=""/>
    <n v="20"/>
    <n v="20"/>
    <n v="20"/>
    <s v=""/>
    <s v=""/>
    <s v=""/>
    <s v=""/>
    <s v=""/>
    <s v=""/>
    <s v=""/>
    <s v="En espèces (Gourde)"/>
    <n v="1"/>
    <n v="0"/>
    <n v="0"/>
    <n v="0"/>
    <n v="0"/>
    <n v="0"/>
    <n v="0"/>
    <n v="0"/>
    <n v="0"/>
    <n v="0"/>
    <s v="Oui, il y a moins de commerçants par rapport au mois passé"/>
    <x v="3"/>
  </r>
  <r>
    <s v="121c8b95-68da-4988-bd9b-1661a6a20f69"/>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Homme"/>
    <s v="Détaillant mobile"/>
    <s v=""/>
    <s v=""/>
    <s v=""/>
    <s v=""/>
    <s v=""/>
    <s v=""/>
    <s v=""/>
    <s v=""/>
    <s v=""/>
    <s v=""/>
    <s v=""/>
    <s v=""/>
    <s v=""/>
    <s v=""/>
    <s v=""/>
    <n v="75"/>
    <s v=""/>
    <s v=""/>
    <s v="En espèces (Gourde)"/>
    <n v="1"/>
    <n v="0"/>
    <n v="0"/>
    <n v="0"/>
    <n v="0"/>
    <n v="0"/>
    <n v="0"/>
    <n v="0"/>
    <n v="0"/>
    <n v="0"/>
    <s v="Je ne sais pas / Je ne souhaite pas répondre"/>
    <x v="3"/>
  </r>
  <r>
    <s v="bea9f3ce-1e3e-4ad0-b6ea-13cd08fd0e32"/>
    <d v="2021-11-25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mobile"/>
    <s v=""/>
    <s v=""/>
    <s v=""/>
    <s v=""/>
    <s v=""/>
    <s v=""/>
    <s v=""/>
    <s v=""/>
    <s v=""/>
    <n v="20"/>
    <s v=""/>
    <s v=""/>
    <s v=""/>
    <s v=""/>
    <s v=""/>
    <s v=""/>
    <s v=""/>
    <s v=""/>
    <s v="En espèces (Gourde)"/>
    <n v="1"/>
    <n v="0"/>
    <n v="0"/>
    <n v="0"/>
    <n v="0"/>
    <n v="0"/>
    <n v="0"/>
    <n v="0"/>
    <n v="0"/>
    <n v="0"/>
    <s v="Je ne sais pas / Je ne souhaite pas répondre"/>
    <x v="0"/>
  </r>
  <r>
    <s v="f6386550-3981-45d4-a87d-007527c9fd59"/>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s v="Femme"/>
    <s v=""/>
    <s v=""/>
    <s v=""/>
    <s v=""/>
    <s v=""/>
    <s v=""/>
    <s v=""/>
    <s v=""/>
    <s v=""/>
    <s v=""/>
    <s v=""/>
    <s v=""/>
    <s v=""/>
    <s v=""/>
    <s v=""/>
    <n v="4"/>
    <s v=""/>
    <s v=""/>
    <s v=""/>
    <s v=""/>
    <s v=""/>
    <s v=""/>
    <s v=""/>
    <s v=""/>
    <s v=""/>
    <s v=""/>
    <s v=""/>
    <s v=""/>
    <s v=""/>
    <s v=""/>
    <s v=""/>
    <x v="2"/>
  </r>
  <r>
    <s v="0397a4e1-5e13-4d08-bed9-7f316955a6f6"/>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s v="Homme"/>
    <s v=""/>
    <s v=""/>
    <s v=""/>
    <s v=""/>
    <s v=""/>
    <s v=""/>
    <s v=""/>
    <s v=""/>
    <s v=""/>
    <s v=""/>
    <s v=""/>
    <s v=""/>
    <s v=""/>
    <s v=""/>
    <s v=""/>
    <n v="10"/>
    <s v=""/>
    <s v=""/>
    <s v=""/>
    <s v=""/>
    <s v=""/>
    <s v=""/>
    <s v=""/>
    <s v=""/>
    <s v=""/>
    <s v=""/>
    <s v=""/>
    <s v=""/>
    <s v=""/>
    <s v=""/>
    <s v=""/>
    <x v="2"/>
  </r>
  <r>
    <s v="3eb363c5-b305-4b44-95c5-f7961de2a3fb"/>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s v="Homme"/>
    <s v=""/>
    <s v=""/>
    <s v=""/>
    <s v=""/>
    <s v=""/>
    <s v=""/>
    <s v=""/>
    <s v=""/>
    <s v=""/>
    <s v=""/>
    <s v=""/>
    <s v=""/>
    <s v=""/>
    <s v=""/>
    <s v=""/>
    <n v="5"/>
    <s v=""/>
    <s v=""/>
    <s v=""/>
    <s v=""/>
    <s v=""/>
    <s v=""/>
    <s v=""/>
    <s v=""/>
    <s v=""/>
    <s v=""/>
    <s v=""/>
    <s v=""/>
    <s v=""/>
    <s v=""/>
    <s v=""/>
    <x v="2"/>
  </r>
  <r>
    <s v="c2794768-3205-4bfe-87dd-5ee59b9c05f1"/>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s v="Homme"/>
    <s v=""/>
    <s v=""/>
    <s v=""/>
    <s v=""/>
    <s v=""/>
    <s v=""/>
    <s v=""/>
    <s v=""/>
    <s v=""/>
    <s v=""/>
    <s v=""/>
    <s v=""/>
    <s v=""/>
    <s v=""/>
    <s v=""/>
    <n v="5"/>
    <s v=""/>
    <s v=""/>
    <s v=""/>
    <s v=""/>
    <s v=""/>
    <s v=""/>
    <s v=""/>
    <s v=""/>
    <s v=""/>
    <s v=""/>
    <s v=""/>
    <s v=""/>
    <s v=""/>
    <s v=""/>
    <s v=""/>
    <x v="2"/>
  </r>
  <r>
    <s v="81f3f1ac-4f5a-40e9-8748-e4a3a6738657"/>
    <d v="2021-11-26T00:00:00"/>
    <s v="GOAL"/>
    <s v="Goal enquêteur 1"/>
    <s v="Ouest"/>
    <s v="Port-au-Prince"/>
    <s v="Port-au-Prince"/>
    <s v="1ere Section Turgeau"/>
    <s v="3e Section Martissant"/>
    <s v="Centre-ville de Port-au-Prince / Salomon"/>
    <s v=""/>
    <s v="Marché Salomon"/>
    <s v="Marché Salomon"/>
    <s v="Marché Salomon"/>
    <s v="Milieu urbain"/>
    <s v="Enquête auprès d'un marchand"/>
    <s v="Femme"/>
    <s v="Détaillant mobile"/>
    <s v=""/>
    <s v=""/>
    <s v=""/>
    <s v=""/>
    <s v=""/>
    <s v=""/>
    <s v=""/>
    <s v=""/>
    <s v=""/>
    <s v=""/>
    <s v=""/>
    <s v=""/>
    <s v=""/>
    <s v=""/>
    <s v=""/>
    <s v=""/>
    <n v="350"/>
    <s v=""/>
    <s v="En espèces (Gourde)"/>
    <n v="1"/>
    <n v="0"/>
    <n v="0"/>
    <n v="0"/>
    <n v="0"/>
    <n v="0"/>
    <n v="0"/>
    <n v="0"/>
    <n v="0"/>
    <n v="0"/>
    <s v="Je ne sais pas / Je ne souhaite pas répondre"/>
    <x v="0"/>
  </r>
  <r>
    <s v="ff253ef5-dcbc-4cff-a8ed-9abbf64a34e9"/>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Homme"/>
    <s v=""/>
    <s v=""/>
    <s v=""/>
    <s v=""/>
    <s v=""/>
    <s v=""/>
    <s v=""/>
    <s v=""/>
    <s v=""/>
    <s v=""/>
    <s v=""/>
    <s v=""/>
    <s v=""/>
    <s v=""/>
    <s v=""/>
    <n v="10"/>
    <s v=""/>
    <s v=""/>
    <s v=""/>
    <s v=""/>
    <s v=""/>
    <s v=""/>
    <s v=""/>
    <s v=""/>
    <s v=""/>
    <s v=""/>
    <s v=""/>
    <s v=""/>
    <s v=""/>
    <s v=""/>
    <s v=""/>
    <x v="2"/>
  </r>
  <r>
    <s v="cb7fa5bf-6233-479f-a493-279446266947"/>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Femme"/>
    <s v=""/>
    <s v=""/>
    <s v=""/>
    <s v=""/>
    <s v=""/>
    <s v=""/>
    <s v=""/>
    <s v=""/>
    <s v=""/>
    <s v=""/>
    <s v=""/>
    <s v=""/>
    <s v=""/>
    <s v=""/>
    <s v=""/>
    <n v="10"/>
    <s v=""/>
    <s v=""/>
    <s v=""/>
    <s v=""/>
    <s v=""/>
    <s v=""/>
    <s v=""/>
    <s v=""/>
    <s v=""/>
    <s v=""/>
    <s v=""/>
    <s v=""/>
    <s v=""/>
    <s v=""/>
    <s v=""/>
    <x v="2"/>
  </r>
  <r>
    <s v="0f89ced7-b006-4044-ab52-c6d78d9178f4"/>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Femme"/>
    <s v=""/>
    <s v=""/>
    <s v=""/>
    <s v=""/>
    <s v=""/>
    <s v=""/>
    <s v=""/>
    <s v=""/>
    <s v=""/>
    <s v=""/>
    <s v=""/>
    <s v=""/>
    <s v=""/>
    <s v=""/>
    <s v=""/>
    <n v="10"/>
    <s v=""/>
    <s v=""/>
    <s v=""/>
    <s v=""/>
    <s v=""/>
    <s v=""/>
    <s v=""/>
    <s v=""/>
    <s v=""/>
    <s v=""/>
    <s v=""/>
    <s v=""/>
    <s v=""/>
    <s v=""/>
    <s v=""/>
    <x v="2"/>
  </r>
  <r>
    <s v="ac8f31a4-5612-456c-83fa-99fef34c0828"/>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Femme"/>
    <s v=""/>
    <s v=""/>
    <s v=""/>
    <s v=""/>
    <s v=""/>
    <s v=""/>
    <s v=""/>
    <s v=""/>
    <s v=""/>
    <s v=""/>
    <s v=""/>
    <s v=""/>
    <s v=""/>
    <s v=""/>
    <s v=""/>
    <n v="10"/>
    <s v=""/>
    <s v=""/>
    <s v=""/>
    <s v=""/>
    <s v=""/>
    <s v=""/>
    <s v=""/>
    <s v=""/>
    <s v=""/>
    <s v=""/>
    <s v=""/>
    <s v=""/>
    <s v=""/>
    <s v=""/>
    <s v=""/>
    <x v="2"/>
  </r>
  <r>
    <s v="29f57d6c-1a64-4807-9f43-978214c77c19"/>
    <d v="2021-12-02T00:00:00"/>
    <s v="WFP"/>
    <s v="nord_JFP02"/>
    <s v="Nord"/>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s v="Femme"/>
    <s v=""/>
    <s v=""/>
    <s v=""/>
    <s v=""/>
    <s v=""/>
    <s v=""/>
    <s v=""/>
    <s v=""/>
    <s v=""/>
    <s v=""/>
    <s v=""/>
    <s v=""/>
    <s v=""/>
    <s v=""/>
    <s v=""/>
    <n v="12"/>
    <s v=""/>
    <s v=""/>
    <s v=""/>
    <s v=""/>
    <s v=""/>
    <s v=""/>
    <s v=""/>
    <s v=""/>
    <s v=""/>
    <s v=""/>
    <s v=""/>
    <s v=""/>
    <s v=""/>
    <s v=""/>
    <s v=""/>
    <x v="2"/>
  </r>
</pivotCacheRecords>
</file>

<file path=xl/pivotCache/pivotCacheRecords60.xml><?xml version="1.0" encoding="utf-8"?>
<pivotCacheRecords xmlns="http://schemas.openxmlformats.org/spreadsheetml/2006/main" xmlns:r="http://schemas.openxmlformats.org/officeDocument/2006/relationships" count="107">
  <r>
    <s v=""/>
  </r>
  <r>
    <s v=""/>
  </r>
  <r>
    <s v=""/>
  </r>
  <r>
    <s v=""/>
  </r>
  <r>
    <n v="1"/>
  </r>
  <r>
    <n v="1"/>
  </r>
  <r>
    <n v="1"/>
  </r>
  <r>
    <s v=""/>
  </r>
  <r>
    <s v=""/>
  </r>
  <r>
    <n v="2"/>
  </r>
  <r>
    <s v=""/>
  </r>
  <r>
    <n v="0.5"/>
  </r>
  <r>
    <n v="0.75"/>
  </r>
  <r>
    <n v="1"/>
  </r>
  <r>
    <n v="5"/>
  </r>
  <r>
    <n v="0.5"/>
  </r>
  <r>
    <s v=""/>
  </r>
  <r>
    <s v=""/>
  </r>
  <r>
    <s v=""/>
  </r>
  <r>
    <s v=""/>
  </r>
  <r>
    <s v=""/>
  </r>
  <r>
    <s v=""/>
  </r>
  <r>
    <s v=""/>
  </r>
  <r>
    <s v=""/>
  </r>
  <r>
    <s v=""/>
  </r>
  <r>
    <s v=""/>
  </r>
  <r>
    <s v=""/>
  </r>
  <r>
    <s v=""/>
  </r>
  <r>
    <s v=""/>
  </r>
  <r>
    <s v=""/>
  </r>
  <r>
    <s v=""/>
  </r>
  <r>
    <s v=""/>
  </r>
  <r>
    <s v=""/>
  </r>
  <r>
    <n v="1"/>
  </r>
  <r>
    <n v="1"/>
  </r>
  <r>
    <s v=""/>
  </r>
  <r>
    <s v=""/>
  </r>
  <r>
    <s v=""/>
  </r>
  <r>
    <s v=""/>
  </r>
  <r>
    <s v=""/>
  </r>
  <r>
    <s v=""/>
  </r>
  <r>
    <s v=""/>
  </r>
  <r>
    <n v="3"/>
  </r>
  <r>
    <n v="3"/>
  </r>
  <r>
    <s v=""/>
  </r>
  <r>
    <s v=""/>
  </r>
  <r>
    <s v=""/>
  </r>
  <r>
    <s v=""/>
  </r>
  <r>
    <n v="2"/>
  </r>
  <r>
    <n v="2"/>
  </r>
  <r>
    <s v=""/>
  </r>
  <r>
    <s v=""/>
  </r>
  <r>
    <s v=""/>
  </r>
  <r>
    <s v=""/>
  </r>
  <r>
    <s v=""/>
  </r>
  <r>
    <s v=""/>
  </r>
  <r>
    <s v=""/>
  </r>
  <r>
    <s v=""/>
  </r>
  <r>
    <s v=""/>
  </r>
  <r>
    <s v=""/>
  </r>
  <r>
    <s v=""/>
  </r>
  <r>
    <n v="2"/>
  </r>
  <r>
    <n v="4"/>
  </r>
  <r>
    <s v=""/>
  </r>
  <r>
    <s v=""/>
  </r>
  <r>
    <s v=""/>
  </r>
  <r>
    <s v=""/>
  </r>
  <r>
    <n v="3"/>
  </r>
  <r>
    <s v=""/>
  </r>
  <r>
    <s v=""/>
  </r>
  <r>
    <s v=""/>
  </r>
  <r>
    <s v=""/>
  </r>
  <r>
    <s v=""/>
  </r>
  <r>
    <n v="2"/>
  </r>
  <r>
    <s v=""/>
  </r>
  <r>
    <n v="2"/>
  </r>
  <r>
    <n v="3"/>
  </r>
  <r>
    <s v=""/>
  </r>
  <r>
    <s v=""/>
  </r>
  <r>
    <s v=""/>
  </r>
  <r>
    <s v=""/>
  </r>
  <r>
    <s v=""/>
  </r>
  <r>
    <s v=""/>
  </r>
  <r>
    <s v=""/>
  </r>
  <r>
    <s v=""/>
  </r>
  <r>
    <s v=""/>
  </r>
  <r>
    <s v=""/>
  </r>
  <r>
    <s v=""/>
  </r>
  <r>
    <s v=""/>
  </r>
  <r>
    <s v=""/>
  </r>
  <r>
    <s v=""/>
  </r>
  <r>
    <s v=""/>
  </r>
  <r>
    <s v=""/>
  </r>
  <r>
    <s v=""/>
  </r>
  <r>
    <s v=""/>
  </r>
  <r>
    <s v=""/>
  </r>
  <r>
    <n v="2"/>
  </r>
  <r>
    <n v="3"/>
  </r>
  <r>
    <n v="3"/>
  </r>
  <r>
    <s v=""/>
  </r>
  <r>
    <s v=""/>
  </r>
  <r>
    <n v="3"/>
  </r>
  <r>
    <n v="3"/>
  </r>
  <r>
    <n v="5"/>
  </r>
  <r>
    <n v="3"/>
  </r>
  <r>
    <n v="3"/>
  </r>
  <r>
    <m/>
  </r>
</pivotCacheRecords>
</file>

<file path=xl/pivotCache/pivotCacheRecords61.xml><?xml version="1.0" encoding="utf-8"?>
<pivotCacheRecords xmlns="http://schemas.openxmlformats.org/spreadsheetml/2006/main" xmlns:r="http://schemas.openxmlformats.org/officeDocument/2006/relationships" count="107">
  <r>
    <s v=""/>
  </r>
  <r>
    <s v=""/>
  </r>
  <r>
    <s v=""/>
  </r>
  <r>
    <s v=""/>
  </r>
  <r>
    <s v=""/>
  </r>
  <r>
    <n v="6"/>
  </r>
  <r>
    <s v=""/>
  </r>
  <r>
    <s v=""/>
  </r>
  <r>
    <s v=""/>
  </r>
  <r>
    <n v="5"/>
  </r>
  <r>
    <s v=""/>
  </r>
  <r>
    <s v=""/>
  </r>
  <r>
    <n v="4"/>
  </r>
  <r>
    <n v="6"/>
  </r>
  <r>
    <n v="10"/>
  </r>
  <r>
    <s v=""/>
  </r>
  <r>
    <s v=""/>
  </r>
  <r>
    <s v=""/>
  </r>
  <r>
    <s v=""/>
  </r>
  <r>
    <s v=""/>
  </r>
  <r>
    <s v=""/>
  </r>
  <r>
    <s v=""/>
  </r>
  <r>
    <s v=""/>
  </r>
  <r>
    <s v=""/>
  </r>
  <r>
    <s v=""/>
  </r>
  <r>
    <s v=""/>
  </r>
  <r>
    <s v=""/>
  </r>
  <r>
    <s v=""/>
  </r>
  <r>
    <s v=""/>
  </r>
  <r>
    <s v=""/>
  </r>
  <r>
    <s v=""/>
  </r>
  <r>
    <s v=""/>
  </r>
  <r>
    <s v=""/>
  </r>
  <r>
    <n v="4"/>
  </r>
  <r>
    <n v="4"/>
  </r>
  <r>
    <n v="3"/>
  </r>
  <r>
    <s v=""/>
  </r>
  <r>
    <s v=""/>
  </r>
  <r>
    <s v=""/>
  </r>
  <r>
    <s v=""/>
  </r>
  <r>
    <s v=""/>
  </r>
  <r>
    <s v=""/>
  </r>
  <r>
    <n v="6"/>
  </r>
  <r>
    <n v="6"/>
  </r>
  <r>
    <s v=""/>
  </r>
  <r>
    <s v=""/>
  </r>
  <r>
    <s v=""/>
  </r>
  <r>
    <s v=""/>
  </r>
  <r>
    <s v=""/>
  </r>
  <r>
    <n v="5"/>
  </r>
  <r>
    <s v=""/>
  </r>
  <r>
    <s v=""/>
  </r>
  <r>
    <s v=""/>
  </r>
  <r>
    <s v=""/>
  </r>
  <r>
    <s v=""/>
  </r>
  <r>
    <s v=""/>
  </r>
  <r>
    <s v=""/>
  </r>
  <r>
    <s v=""/>
  </r>
  <r>
    <s v=""/>
  </r>
  <r>
    <s v=""/>
  </r>
  <r>
    <n v="13"/>
  </r>
  <r>
    <n v="15"/>
  </r>
  <r>
    <n v="20"/>
  </r>
  <r>
    <s v=""/>
  </r>
  <r>
    <s v=""/>
  </r>
  <r>
    <s v=""/>
  </r>
  <r>
    <s v=""/>
  </r>
  <r>
    <s v=""/>
  </r>
  <r>
    <s v=""/>
  </r>
  <r>
    <s v=""/>
  </r>
  <r>
    <s v=""/>
  </r>
  <r>
    <s v=""/>
  </r>
  <r>
    <s v=""/>
  </r>
  <r>
    <n v="5"/>
  </r>
  <r>
    <s v=""/>
  </r>
  <r>
    <n v="5"/>
  </r>
  <r>
    <n v="10"/>
  </r>
  <r>
    <s v=""/>
  </r>
  <r>
    <s v=""/>
  </r>
  <r>
    <s v=""/>
  </r>
  <r>
    <s v=""/>
  </r>
  <r>
    <s v=""/>
  </r>
  <r>
    <s v=""/>
  </r>
  <r>
    <s v=""/>
  </r>
  <r>
    <s v=""/>
  </r>
  <r>
    <s v=""/>
  </r>
  <r>
    <s v=""/>
  </r>
  <r>
    <s v=""/>
  </r>
  <r>
    <s v=""/>
  </r>
  <r>
    <s v=""/>
  </r>
  <r>
    <s v=""/>
  </r>
  <r>
    <s v=""/>
  </r>
  <r>
    <s v=""/>
  </r>
  <r>
    <s v=""/>
  </r>
  <r>
    <s v=""/>
  </r>
  <r>
    <s v=""/>
  </r>
  <r>
    <s v=""/>
  </r>
  <r>
    <s v=""/>
  </r>
  <r>
    <n v="5"/>
  </r>
  <r>
    <s v=""/>
  </r>
  <r>
    <s v=""/>
  </r>
  <r>
    <n v="10"/>
  </r>
  <r>
    <n v="8"/>
  </r>
  <r>
    <n v="5"/>
  </r>
  <r>
    <s v=""/>
  </r>
  <r>
    <n v="6"/>
  </r>
  <r>
    <m/>
  </r>
</pivotCacheRecords>
</file>

<file path=xl/pivotCache/pivotCacheRecords62.xml><?xml version="1.0" encoding="utf-8"?>
<pivotCacheRecords xmlns="http://schemas.openxmlformats.org/spreadsheetml/2006/main" xmlns:r="http://schemas.openxmlformats.org/officeDocument/2006/relationships" count="107">
  <r>
    <s v=""/>
  </r>
  <r>
    <s v=""/>
  </r>
  <r>
    <s v=""/>
  </r>
  <r>
    <s v=""/>
  </r>
  <r>
    <n v="1"/>
  </r>
  <r>
    <n v="1"/>
  </r>
  <r>
    <n v="1"/>
  </r>
  <r>
    <s v=""/>
  </r>
  <r>
    <s v=""/>
  </r>
  <r>
    <n v="3"/>
  </r>
  <r>
    <s v=""/>
  </r>
  <r>
    <n v="1"/>
  </r>
  <r>
    <n v="1"/>
  </r>
  <r>
    <n v="1"/>
  </r>
  <r>
    <n v="1"/>
  </r>
  <r>
    <n v="1"/>
  </r>
  <r>
    <s v=""/>
  </r>
  <r>
    <s v=""/>
  </r>
  <r>
    <s v=""/>
  </r>
  <r>
    <s v=""/>
  </r>
  <r>
    <s v=""/>
  </r>
  <r>
    <s v=""/>
  </r>
  <r>
    <s v=""/>
  </r>
  <r>
    <s v=""/>
  </r>
  <r>
    <s v=""/>
  </r>
  <r>
    <s v=""/>
  </r>
  <r>
    <s v=""/>
  </r>
  <r>
    <s v=""/>
  </r>
  <r>
    <s v=""/>
  </r>
  <r>
    <s v=""/>
  </r>
  <r>
    <s v=""/>
  </r>
  <r>
    <s v=""/>
  </r>
  <r>
    <s v=""/>
  </r>
  <r>
    <s v=""/>
  </r>
  <r>
    <s v=""/>
  </r>
  <r>
    <s v=""/>
  </r>
  <r>
    <s v=""/>
  </r>
  <r>
    <s v=""/>
  </r>
  <r>
    <s v=""/>
  </r>
  <r>
    <s v=""/>
  </r>
  <r>
    <s v=""/>
  </r>
  <r>
    <s v=""/>
  </r>
  <r>
    <n v="6"/>
  </r>
  <r>
    <n v="3"/>
  </r>
  <r>
    <s v=""/>
  </r>
  <r>
    <s v=""/>
  </r>
  <r>
    <s v=""/>
  </r>
  <r>
    <s v=""/>
  </r>
  <r>
    <s v=""/>
  </r>
  <r>
    <n v="3"/>
  </r>
  <r>
    <s v=""/>
  </r>
  <r>
    <s v=""/>
  </r>
  <r>
    <s v=""/>
  </r>
  <r>
    <s v=""/>
  </r>
  <r>
    <s v=""/>
  </r>
  <r>
    <s v=""/>
  </r>
  <r>
    <s v=""/>
  </r>
  <r>
    <s v=""/>
  </r>
  <r>
    <s v=""/>
  </r>
  <r>
    <s v=""/>
  </r>
  <r>
    <s v=""/>
  </r>
  <r>
    <n v="3"/>
  </r>
  <r>
    <n v="2"/>
  </r>
  <r>
    <s v=""/>
  </r>
  <r>
    <s v=""/>
  </r>
  <r>
    <s v=""/>
  </r>
  <r>
    <s v=""/>
  </r>
  <r>
    <n v="3"/>
  </r>
  <r>
    <s v=""/>
  </r>
  <r>
    <s v=""/>
  </r>
  <r>
    <s v=""/>
  </r>
  <r>
    <s v=""/>
  </r>
  <r>
    <s v=""/>
  </r>
  <r>
    <n v="2"/>
  </r>
  <r>
    <s v=""/>
  </r>
  <r>
    <n v="2"/>
  </r>
  <r>
    <n v="7"/>
  </r>
  <r>
    <s v=""/>
  </r>
  <r>
    <s v=""/>
  </r>
  <r>
    <s v=""/>
  </r>
  <r>
    <s v=""/>
  </r>
  <r>
    <s v=""/>
  </r>
  <r>
    <s v=""/>
  </r>
  <r>
    <s v=""/>
  </r>
  <r>
    <s v=""/>
  </r>
  <r>
    <s v=""/>
  </r>
  <r>
    <s v=""/>
  </r>
  <r>
    <s v=""/>
  </r>
  <r>
    <s v=""/>
  </r>
  <r>
    <s v=""/>
  </r>
  <r>
    <s v=""/>
  </r>
  <r>
    <s v=""/>
  </r>
  <r>
    <s v=""/>
  </r>
  <r>
    <s v=""/>
  </r>
  <r>
    <s v=""/>
  </r>
  <r>
    <s v=""/>
  </r>
  <r>
    <s v=""/>
  </r>
  <r>
    <s v=""/>
  </r>
  <r>
    <n v="1"/>
  </r>
  <r>
    <s v=""/>
  </r>
  <r>
    <s v=""/>
  </r>
  <r>
    <s v=""/>
  </r>
  <r>
    <n v="3"/>
  </r>
  <r>
    <n v="3"/>
  </r>
  <r>
    <n v="3"/>
  </r>
  <r>
    <n v="3"/>
  </r>
  <r>
    <m/>
  </r>
</pivotCacheRecords>
</file>

<file path=xl/pivotCache/pivotCacheRecords63.xml><?xml version="1.0" encoding="utf-8"?>
<pivotCacheRecords xmlns="http://schemas.openxmlformats.org/spreadsheetml/2006/main" xmlns:r="http://schemas.openxmlformats.org/officeDocument/2006/relationships" count="107">
  <r>
    <s v=""/>
  </r>
  <r>
    <s v=""/>
  </r>
  <r>
    <s v=""/>
  </r>
  <r>
    <s v=""/>
  </r>
  <r>
    <n v="35"/>
  </r>
  <r>
    <n v="20"/>
  </r>
  <r>
    <n v="40"/>
  </r>
  <r>
    <s v=""/>
  </r>
  <r>
    <s v=""/>
  </r>
  <r>
    <s v=""/>
  </r>
  <r>
    <s v=""/>
  </r>
  <r>
    <n v="32"/>
  </r>
  <r>
    <s v=""/>
  </r>
  <r>
    <s v=""/>
  </r>
  <r>
    <s v=""/>
  </r>
  <r>
    <s v=""/>
  </r>
  <r>
    <s v=""/>
  </r>
  <r>
    <s v=""/>
  </r>
  <r>
    <s v=""/>
  </r>
  <r>
    <s v=""/>
  </r>
  <r>
    <s v=""/>
  </r>
  <r>
    <s v=""/>
  </r>
  <r>
    <s v=""/>
  </r>
  <r>
    <s v=""/>
  </r>
  <r>
    <s v=""/>
  </r>
  <r>
    <s v=""/>
  </r>
  <r>
    <s v=""/>
  </r>
  <r>
    <s v=""/>
  </r>
  <r>
    <s v=""/>
  </r>
  <r>
    <s v=""/>
  </r>
  <r>
    <s v=""/>
  </r>
  <r>
    <s v=""/>
  </r>
  <r>
    <s v=""/>
  </r>
  <r>
    <s v=""/>
  </r>
  <r>
    <s v=""/>
  </r>
  <r>
    <s v=""/>
  </r>
  <r>
    <s v=""/>
  </r>
  <r>
    <s v=""/>
  </r>
  <r>
    <s v=""/>
  </r>
  <r>
    <s v=""/>
  </r>
  <r>
    <s v=""/>
  </r>
  <r>
    <s v=""/>
  </r>
  <r>
    <s v=""/>
  </r>
  <r>
    <n v="15"/>
  </r>
  <r>
    <s v=""/>
  </r>
  <r>
    <s v=""/>
  </r>
  <r>
    <s v=""/>
  </r>
  <r>
    <s v=""/>
  </r>
  <r>
    <n v="80"/>
  </r>
  <r>
    <n v="50"/>
  </r>
  <r>
    <s v=""/>
  </r>
  <r>
    <s v=""/>
  </r>
  <r>
    <s v=""/>
  </r>
  <r>
    <s v=""/>
  </r>
  <r>
    <n v="30"/>
  </r>
  <r>
    <s v=""/>
  </r>
  <r>
    <s v=""/>
  </r>
  <r>
    <s v=""/>
  </r>
  <r>
    <s v=""/>
  </r>
  <r>
    <s v=""/>
  </r>
  <r>
    <s v=""/>
  </r>
  <r>
    <n v="70"/>
  </r>
  <r>
    <s v=""/>
  </r>
  <r>
    <s v=""/>
  </r>
  <r>
    <s v=""/>
  </r>
  <r>
    <s v=""/>
  </r>
  <r>
    <s v=""/>
  </r>
  <r>
    <n v="20"/>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25"/>
  </r>
  <r>
    <s v=""/>
  </r>
  <r>
    <s v=""/>
  </r>
  <r>
    <n v="6"/>
  </r>
  <r>
    <m/>
  </r>
</pivotCacheRecords>
</file>

<file path=xl/pivotCache/pivotCacheRecords64.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65.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20"/>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66.xml><?xml version="1.0" encoding="utf-8"?>
<pivotCacheRecords xmlns="http://schemas.openxmlformats.org/spreadsheetml/2006/main" xmlns:r="http://schemas.openxmlformats.org/officeDocument/2006/relationships" count="107">
  <r>
    <s v=""/>
  </r>
  <r>
    <s v=""/>
  </r>
  <r>
    <s v=""/>
  </r>
  <r>
    <s v=""/>
  </r>
  <r>
    <n v="24"/>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24"/>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6"/>
  </r>
  <r>
    <s v=""/>
  </r>
  <r>
    <s v=""/>
  </r>
  <r>
    <s v=""/>
  </r>
  <r>
    <m/>
  </r>
</pivotCacheRecords>
</file>

<file path=xl/pivotCache/pivotCacheRecords67.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68.xml><?xml version="1.0" encoding="utf-8"?>
<pivotCacheRecords xmlns="http://schemas.openxmlformats.org/spreadsheetml/2006/main" xmlns:r="http://schemas.openxmlformats.org/officeDocument/2006/relationships" count="107">
  <r>
    <s v=""/>
  </r>
  <r>
    <s v=""/>
  </r>
  <r>
    <s v=""/>
  </r>
  <r>
    <s v=""/>
  </r>
  <r>
    <s v=""/>
  </r>
  <r>
    <s v=""/>
  </r>
  <r>
    <s v=""/>
  </r>
  <r>
    <s v=""/>
  </r>
  <r>
    <s v=""/>
  </r>
  <r>
    <s v=""/>
  </r>
  <r>
    <s v=""/>
  </r>
  <r>
    <s v=""/>
  </r>
  <r>
    <n v="1"/>
  </r>
  <r>
    <s v=""/>
  </r>
  <r>
    <s v=""/>
  </r>
  <r>
    <s v=""/>
  </r>
  <r>
    <s v=""/>
  </r>
  <r>
    <s v=""/>
  </r>
  <r>
    <s v=""/>
  </r>
  <r>
    <s v=""/>
  </r>
  <r>
    <s v=""/>
  </r>
  <r>
    <s v=""/>
  </r>
  <r>
    <s v=""/>
  </r>
  <r>
    <s v=""/>
  </r>
  <r>
    <s v=""/>
  </r>
  <r>
    <s v=""/>
  </r>
  <r>
    <s v=""/>
  </r>
  <r>
    <s v=""/>
  </r>
  <r>
    <s v=""/>
  </r>
  <r>
    <s v=""/>
  </r>
  <r>
    <s v=""/>
  </r>
  <r>
    <s v=""/>
  </r>
  <r>
    <s v=""/>
  </r>
  <r>
    <s v=""/>
  </r>
  <r>
    <s v=""/>
  </r>
  <r>
    <s v=""/>
  </r>
  <r>
    <s v=""/>
  </r>
  <r>
    <s v=""/>
  </r>
  <r>
    <s v=""/>
  </r>
  <r>
    <s v=""/>
  </r>
  <r>
    <s v=""/>
  </r>
  <r>
    <s v=""/>
  </r>
  <r>
    <n v="2"/>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69.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s v=""/>
  </r>
  <r>
    <s v=""/>
  </r>
  <r>
    <s v=""/>
  </r>
  <r>
    <s v=""/>
  </r>
  <r>
    <s v=""/>
  </r>
  <r>
    <s v=""/>
  </r>
  <r>
    <s v=""/>
  </r>
  <r>
    <s v=""/>
  </r>
  <r>
    <s v=""/>
  </r>
  <r>
    <s v=""/>
  </r>
  <r>
    <s v=""/>
  </r>
  <r>
    <s v=""/>
  </r>
  <r>
    <s v=""/>
  </r>
  <r>
    <s v=""/>
  </r>
  <r>
    <s v=""/>
  </r>
  <r>
    <s v=""/>
  </r>
  <r>
    <s v=""/>
  </r>
  <r>
    <s v=""/>
  </r>
  <r>
    <s v=""/>
  </r>
  <r>
    <n v="2"/>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3"/>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7.xml><?xml version="1.0" encoding="utf-8"?>
<pivotCacheRecords xmlns="http://schemas.openxmlformats.org/spreadsheetml/2006/main" xmlns:r="http://schemas.openxmlformats.org/officeDocument/2006/relationships" count="106">
  <r>
    <x v="0"/>
    <s v="Jean Rabel"/>
    <s v="Jean Rabel"/>
    <s v="1re Section Lacoma"/>
    <s v="1re Section Lacoma"/>
    <s v="Centre-ville de Jean Rabel"/>
    <s v=""/>
    <s v="Marché de Jean Rabel"/>
    <s v="Marché de Jean Rabel"/>
    <s v="Marché de Jean Rabel"/>
    <s v="Milieu rural"/>
    <s v="Enquête auprès d'un marchand"/>
    <x v="0"/>
    <s v="Détaillant sur une table"/>
    <n v="175"/>
    <n v="134.61538461538399"/>
    <n v="97.826086956521706"/>
    <n v="120.689655172413"/>
    <n v="291.666666666666"/>
    <s v=""/>
    <n v="1100"/>
    <s v=""/>
    <s v=""/>
    <s v=""/>
    <s v=""/>
    <s v=""/>
    <s v=""/>
    <s v=""/>
    <s v=""/>
    <s v=""/>
    <s v=""/>
    <s v=""/>
    <s v="En espèces (Gourde) A crédit partiel"/>
    <n v="1"/>
    <n v="0"/>
    <n v="0"/>
    <n v="0"/>
    <n v="1"/>
    <n v="0"/>
    <n v="0"/>
    <n v="0"/>
    <n v="0"/>
    <n v="0"/>
    <x v="0"/>
    <x v="0"/>
  </r>
  <r>
    <x v="0"/>
    <s v="Jean Rabel"/>
    <s v="Jean Rabel"/>
    <s v="1re Section Lacoma"/>
    <s v="1re Section Lacoma"/>
    <s v="Centre-ville de Jean Rabel"/>
    <s v=""/>
    <s v="Marché de Jean Rabel"/>
    <s v="Marché de Jean Rabel"/>
    <s v="Marché de Jean Rabel"/>
    <s v="Milieu rural"/>
    <s v="Enquête auprès d'un marchand"/>
    <x v="0"/>
    <s v="Détaillant sur une table"/>
    <n v="112.5"/>
    <n v="134.61538461538399"/>
    <n v="97.826086956521706"/>
    <n v="120.689655172413"/>
    <n v="291.666666666666"/>
    <s v=""/>
    <n v="1050"/>
    <s v=""/>
    <s v=""/>
    <s v=""/>
    <s v=""/>
    <s v=""/>
    <s v=""/>
    <s v=""/>
    <s v=""/>
    <n v="50"/>
    <s v=""/>
    <s v=""/>
    <s v="En espèces (Gourde) A crédit partiel"/>
    <n v="1"/>
    <n v="0"/>
    <n v="0"/>
    <n v="0"/>
    <n v="1"/>
    <n v="0"/>
    <n v="0"/>
    <n v="0"/>
    <n v="0"/>
    <n v="0"/>
    <x v="1"/>
    <x v="1"/>
  </r>
  <r>
    <x v="1"/>
    <s v="Ennery"/>
    <s v="Ennery"/>
    <s v="4e Section Puilboreau"/>
    <s v="4e Section Puilboreau"/>
    <s v="Puilboreau"/>
    <s v=""/>
    <s v="Marché Puilboreau"/>
    <s v="Marché Puilboreau"/>
    <s v="Marché Puilboreau"/>
    <s v="Milieu rural"/>
    <s v="Enquête auprès d'un marchand"/>
    <x v="0"/>
    <s v="Détaillant sur une table"/>
    <n v="150"/>
    <n v="153.84615384615299"/>
    <n v="156.52173913043401"/>
    <n v="124.13793103448199"/>
    <n v="250"/>
    <n v="250"/>
    <n v="1200"/>
    <n v="30"/>
    <n v="25"/>
    <n v="40"/>
    <n v="15"/>
    <n v="75"/>
    <n v="50"/>
    <n v="25"/>
    <s v=""/>
    <s v=""/>
    <n v="200"/>
    <s v=""/>
    <s v="En espèces (Gourde)"/>
    <n v="1"/>
    <n v="0"/>
    <n v="0"/>
    <n v="0"/>
    <n v="0"/>
    <n v="0"/>
    <n v="0"/>
    <n v="0"/>
    <n v="0"/>
    <n v="0"/>
    <x v="2"/>
    <x v="1"/>
  </r>
  <r>
    <x v="1"/>
    <s v="Ennery"/>
    <s v="Ennery"/>
    <s v="4e Section Puilboreau"/>
    <s v="4e Section Puilboreau"/>
    <s v="Puilboreau"/>
    <s v=""/>
    <s v="Marché Puilboreau"/>
    <s v="Marché Puilboreau"/>
    <s v="Marché Puilboreau"/>
    <s v="Milieu rural"/>
    <s v="Enquête auprès d'un marchand"/>
    <x v="0"/>
    <s v="Détaillant sur une table"/>
    <n v="112.5"/>
    <n v="134.61538461538399"/>
    <n v="108.695652173913"/>
    <n v="120.689655172413"/>
    <n v="250"/>
    <s v=""/>
    <n v="1000"/>
    <n v="30"/>
    <n v="25"/>
    <n v="45"/>
    <n v="15"/>
    <n v="75"/>
    <s v=""/>
    <s v=""/>
    <s v=""/>
    <s v=""/>
    <s v=""/>
    <s v=""/>
    <s v="En espèces (Gourde)"/>
    <n v="1"/>
    <n v="0"/>
    <n v="0"/>
    <n v="0"/>
    <n v="0"/>
    <n v="0"/>
    <n v="0"/>
    <n v="0"/>
    <n v="0"/>
    <n v="0"/>
    <x v="2"/>
    <x v="1"/>
  </r>
  <r>
    <x v="1"/>
    <s v="Ennery"/>
    <s v="Ennery"/>
    <s v="4e Section Puilboreau"/>
    <s v="4e Section Puilboreau"/>
    <s v="Puilboreau"/>
    <s v=""/>
    <s v="Marché Puilboreau"/>
    <s v="Marché Puilboreau"/>
    <s v="Marché Puilboreau"/>
    <s v="Milieu rural"/>
    <s v="Enquête auprès d'un client (pour l'eau de boisson et la situation sécuritaire)"/>
    <x v="0"/>
    <s v=""/>
    <s v=""/>
    <s v=""/>
    <s v=""/>
    <s v=""/>
    <s v=""/>
    <s v=""/>
    <s v=""/>
    <s v=""/>
    <s v=""/>
    <s v=""/>
    <s v=""/>
    <s v=""/>
    <s v=""/>
    <s v=""/>
    <n v="0"/>
    <s v=""/>
    <s v=""/>
    <s v=""/>
    <s v=""/>
    <s v=""/>
    <s v=""/>
    <s v=""/>
    <s v=""/>
    <s v=""/>
    <s v=""/>
    <s v=""/>
    <s v=""/>
    <s v=""/>
    <s v=""/>
    <x v="3"/>
    <x v="2"/>
  </r>
  <r>
    <x v="1"/>
    <s v="Ennery"/>
    <s v="Ennery"/>
    <s v="4e Section Puilboreau"/>
    <s v="4e Section Puilboreau"/>
    <s v="Puilboreau"/>
    <s v=""/>
    <s v="Marché Puilboreau"/>
    <s v="Marché Puilboreau"/>
    <s v="Marché Puilboreau"/>
    <s v="Milieu rural"/>
    <s v="Enquête auprès d'un client (pour l'eau de boisson et la situation sécuritaire)"/>
    <x v="0"/>
    <s v=""/>
    <s v=""/>
    <s v=""/>
    <s v=""/>
    <s v=""/>
    <s v=""/>
    <s v=""/>
    <s v=""/>
    <s v=""/>
    <s v=""/>
    <s v=""/>
    <s v=""/>
    <s v=""/>
    <s v=""/>
    <s v=""/>
    <n v="0"/>
    <s v=""/>
    <s v=""/>
    <s v=""/>
    <s v=""/>
    <s v=""/>
    <s v=""/>
    <s v=""/>
    <s v=""/>
    <s v=""/>
    <s v=""/>
    <s v=""/>
    <s v=""/>
    <s v=""/>
    <s v=""/>
    <x v="3"/>
    <x v="2"/>
  </r>
  <r>
    <x v="1"/>
    <s v="Ennery"/>
    <s v="Ennery"/>
    <s v="4e Section Puilboreau"/>
    <s v="4e Section Puilboreau"/>
    <s v="Puilboreau"/>
    <s v=""/>
    <s v="Marché Puilboreau"/>
    <s v="Marché Puilboreau"/>
    <s v="Marché Puilboreau"/>
    <s v="Milieu rural"/>
    <s v="Enquête auprès d'un client (pour l'eau de boisson et la situation sécuritaire)"/>
    <x v="1"/>
    <s v=""/>
    <s v=""/>
    <s v=""/>
    <s v=""/>
    <s v=""/>
    <s v=""/>
    <s v=""/>
    <s v=""/>
    <s v=""/>
    <s v=""/>
    <s v=""/>
    <s v=""/>
    <s v=""/>
    <s v=""/>
    <s v=""/>
    <n v="0"/>
    <s v=""/>
    <s v=""/>
    <s v=""/>
    <s v=""/>
    <s v=""/>
    <s v=""/>
    <s v=""/>
    <s v=""/>
    <s v=""/>
    <s v=""/>
    <s v=""/>
    <s v=""/>
    <s v=""/>
    <s v=""/>
    <x v="3"/>
    <x v="2"/>
  </r>
  <r>
    <x v="1"/>
    <s v="Ennery"/>
    <s v="Ennery"/>
    <s v="4e Section Puilboreau"/>
    <s v="4e Section Puilboreau"/>
    <s v="Puilboreau"/>
    <s v=""/>
    <s v="Marché Puilboreau"/>
    <s v="Marché Puilboreau"/>
    <s v="Marché Puilboreau"/>
    <s v="Milieu rural"/>
    <s v="Enquête auprès d'un marchand"/>
    <x v="0"/>
    <s v="Détaillant avec boutique"/>
    <n v="125"/>
    <n v="125"/>
    <n v="86.956521739130395"/>
    <n v="129.31034482758599"/>
    <n v="250"/>
    <s v=""/>
    <n v="1050"/>
    <n v="35"/>
    <s v=""/>
    <s v=""/>
    <s v=""/>
    <s v=""/>
    <s v=""/>
    <s v=""/>
    <s v=""/>
    <n v="100"/>
    <s v=""/>
    <s v=""/>
    <s v="En espèces (Gourde)"/>
    <n v="1"/>
    <n v="0"/>
    <n v="0"/>
    <n v="0"/>
    <n v="0"/>
    <n v="0"/>
    <n v="0"/>
    <n v="0"/>
    <n v="0"/>
    <n v="0"/>
    <x v="4"/>
    <x v="1"/>
  </r>
  <r>
    <x v="1"/>
    <s v="Ennery"/>
    <s v="Ennery"/>
    <s v="4e Section Puilboreau"/>
    <s v="4e Section Puilboreau"/>
    <s v="Puilboreau"/>
    <s v=""/>
    <s v="Marché Puilboreau"/>
    <s v="Marché Puilboreau"/>
    <s v="Marché Puilboreau"/>
    <s v="Milieu rural"/>
    <s v="Enquête auprès d'un marchand"/>
    <x v="0"/>
    <s v="Détaillant avec boutique"/>
    <n v="100"/>
    <n v="96.153846153846104"/>
    <n v="97.826086956521706"/>
    <n v="120.689655172413"/>
    <n v="229.166666666666"/>
    <s v=""/>
    <n v="1000"/>
    <n v="30"/>
    <n v="25"/>
    <n v="30"/>
    <n v="15"/>
    <s v=""/>
    <n v="50"/>
    <n v="25"/>
    <s v=""/>
    <s v=""/>
    <s v=""/>
    <s v=""/>
    <s v="En espèces (Gourde)"/>
    <n v="1"/>
    <n v="0"/>
    <n v="0"/>
    <n v="0"/>
    <n v="0"/>
    <n v="0"/>
    <n v="0"/>
    <n v="0"/>
    <n v="0"/>
    <n v="0"/>
    <x v="4"/>
    <x v="3"/>
  </r>
  <r>
    <x v="1"/>
    <s v="Ennery"/>
    <s v="Ennery"/>
    <s v="4e Section Puilboreau"/>
    <s v="4e Section Puilboreau"/>
    <s v="Puilboreau"/>
    <s v=""/>
    <s v="Marché Puilboreau"/>
    <s v="Marché Puilboreau"/>
    <s v="Marché Puilboreau"/>
    <s v="Milieu rural"/>
    <s v="Enquête auprès d'un client (pour l'eau de boisson et la situation sécuritaire)"/>
    <x v="0"/>
    <s v=""/>
    <s v=""/>
    <s v=""/>
    <s v=""/>
    <s v=""/>
    <s v=""/>
    <s v=""/>
    <s v=""/>
    <s v=""/>
    <s v=""/>
    <s v=""/>
    <s v=""/>
    <s v=""/>
    <s v=""/>
    <s v=""/>
    <s v=""/>
    <s v=""/>
    <s v=""/>
    <s v=""/>
    <s v=""/>
    <s v=""/>
    <s v=""/>
    <s v=""/>
    <s v=""/>
    <s v=""/>
    <s v=""/>
    <s v=""/>
    <s v=""/>
    <s v=""/>
    <s v=""/>
    <x v="3"/>
    <x v="2"/>
  </r>
  <r>
    <x v="1"/>
    <s v="Ennery"/>
    <s v="Ennery"/>
    <s v="4e Section Puilboreau"/>
    <s v="4e Section Puilboreau"/>
    <s v="Puilboreau"/>
    <s v=""/>
    <s v="Marché Puilboreau"/>
    <s v="Marché Puilboreau"/>
    <s v="Marché Puilboreau"/>
    <s v="Milieu rural"/>
    <s v="Enquête auprès d'un client (pour l'eau de boisson et la situation sécuritaire)"/>
    <x v="1"/>
    <s v=""/>
    <s v=""/>
    <s v=""/>
    <s v=""/>
    <s v=""/>
    <s v=""/>
    <s v=""/>
    <s v=""/>
    <s v=""/>
    <s v=""/>
    <s v=""/>
    <s v=""/>
    <s v=""/>
    <s v=""/>
    <s v=""/>
    <n v="0"/>
    <s v=""/>
    <s v=""/>
    <s v=""/>
    <s v=""/>
    <s v=""/>
    <s v=""/>
    <s v=""/>
    <s v=""/>
    <s v=""/>
    <s v=""/>
    <s v=""/>
    <s v=""/>
    <s v=""/>
    <s v=""/>
    <x v="3"/>
    <x v="2"/>
  </r>
  <r>
    <x v="1"/>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1"/>
    <s v=""/>
    <s v=""/>
    <s v=""/>
    <s v=""/>
    <s v=""/>
    <s v=""/>
    <s v=""/>
    <s v=""/>
    <s v=""/>
    <s v=""/>
    <s v=""/>
    <s v=""/>
    <s v=""/>
    <s v=""/>
    <s v=""/>
    <n v="10"/>
    <s v=""/>
    <s v=""/>
    <s v=""/>
    <s v=""/>
    <s v=""/>
    <s v=""/>
    <s v=""/>
    <s v=""/>
    <s v=""/>
    <s v=""/>
    <s v=""/>
    <s v=""/>
    <s v=""/>
    <s v=""/>
    <x v="3"/>
    <x v="2"/>
  </r>
  <r>
    <x v="1"/>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1"/>
    <s v=""/>
    <s v=""/>
    <s v=""/>
    <s v=""/>
    <s v=""/>
    <s v=""/>
    <s v=""/>
    <s v=""/>
    <s v=""/>
    <s v=""/>
    <s v=""/>
    <s v=""/>
    <s v=""/>
    <s v=""/>
    <s v=""/>
    <n v="25"/>
    <s v=""/>
    <s v=""/>
    <s v=""/>
    <s v=""/>
    <s v=""/>
    <s v=""/>
    <s v=""/>
    <s v=""/>
    <s v=""/>
    <s v=""/>
    <s v=""/>
    <s v=""/>
    <s v=""/>
    <s v=""/>
    <x v="3"/>
    <x v="2"/>
  </r>
  <r>
    <x v="1"/>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1"/>
    <s v=""/>
    <s v=""/>
    <s v=""/>
    <s v=""/>
    <s v=""/>
    <s v=""/>
    <s v=""/>
    <s v=""/>
    <s v=""/>
    <s v=""/>
    <s v=""/>
    <s v=""/>
    <s v=""/>
    <s v=""/>
    <s v=""/>
    <n v="12"/>
    <s v=""/>
    <s v=""/>
    <s v=""/>
    <s v=""/>
    <s v=""/>
    <s v=""/>
    <s v=""/>
    <s v=""/>
    <s v=""/>
    <s v=""/>
    <s v=""/>
    <s v=""/>
    <s v=""/>
    <s v=""/>
    <x v="3"/>
    <x v="2"/>
  </r>
  <r>
    <x v="1"/>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0"/>
    <s v=""/>
    <s v=""/>
    <s v=""/>
    <s v=""/>
    <s v=""/>
    <s v=""/>
    <s v=""/>
    <s v=""/>
    <s v=""/>
    <s v=""/>
    <s v=""/>
    <s v=""/>
    <s v=""/>
    <s v=""/>
    <s v=""/>
    <n v="15"/>
    <s v=""/>
    <s v=""/>
    <s v=""/>
    <s v=""/>
    <s v=""/>
    <s v=""/>
    <s v=""/>
    <s v=""/>
    <s v=""/>
    <s v=""/>
    <s v=""/>
    <s v=""/>
    <s v=""/>
    <s v=""/>
    <x v="3"/>
    <x v="2"/>
  </r>
  <r>
    <x v="1"/>
    <s v="L'Estère"/>
    <s v="L'Estère"/>
    <s v="Je ne sais pas, je ne souhaite pas répondre"/>
    <s v="Je ne sais pas, je ne souhaite pas répondre"/>
    <s v="Centre-ville de l'Estère"/>
    <s v=""/>
    <s v="Marché L'Estère"/>
    <s v="Marché L'Estère"/>
    <s v="Marché L'Estère"/>
    <s v="Milieu urbain"/>
    <s v="Enquête auprès d'un client (pour l'eau de boisson et la situation sécuritaire)"/>
    <x v="0"/>
    <s v=""/>
    <s v=""/>
    <s v=""/>
    <s v=""/>
    <s v=""/>
    <s v=""/>
    <s v=""/>
    <s v=""/>
    <s v=""/>
    <s v=""/>
    <s v=""/>
    <s v=""/>
    <s v=""/>
    <s v=""/>
    <s v=""/>
    <n v="25"/>
    <s v=""/>
    <s v=""/>
    <s v=""/>
    <s v=""/>
    <s v=""/>
    <s v=""/>
    <s v=""/>
    <s v=""/>
    <s v=""/>
    <s v=""/>
    <s v=""/>
    <s v=""/>
    <s v=""/>
    <s v=""/>
    <x v="3"/>
    <x v="2"/>
  </r>
  <r>
    <x v="1"/>
    <s v="L'Estère"/>
    <s v="L'Estère"/>
    <s v="Je ne sais pas, je ne souhaite pas répondre"/>
    <s v="Je ne sais pas, je ne souhaite pas répondre"/>
    <s v="Centre-ville de l'Estère"/>
    <s v=""/>
    <s v="Marché L'Estère"/>
    <s v="Marché L'Estère"/>
    <s v="Marché L'Estère"/>
    <s v="Milieu urbain"/>
    <s v="Enquête auprès d'un marchand"/>
    <x v="0"/>
    <s v="Détaillant sur une table"/>
    <n v="100"/>
    <n v="96.153846153846104"/>
    <n v="86.956521739130395"/>
    <n v="137.93103448275801"/>
    <n v="145.833333333333"/>
    <s v=""/>
    <n v="1000"/>
    <n v="30"/>
    <n v="20"/>
    <n v="25"/>
    <n v="20"/>
    <n v="100"/>
    <n v="100"/>
    <n v="5"/>
    <s v=""/>
    <s v=""/>
    <s v=""/>
    <s v=""/>
    <s v="En espèces (Gourde)"/>
    <n v="1"/>
    <n v="0"/>
    <n v="0"/>
    <n v="0"/>
    <n v="0"/>
    <n v="0"/>
    <n v="0"/>
    <n v="0"/>
    <n v="0"/>
    <n v="0"/>
    <x v="0"/>
    <x v="3"/>
  </r>
  <r>
    <x v="1"/>
    <s v="L'Estère"/>
    <s v="L'Estère"/>
    <s v="Je ne sais pas, je ne souhaite pas répondre"/>
    <s v="Je ne sais pas, je ne souhaite pas répondre"/>
    <s v="Centre-ville de l'Estère"/>
    <s v=""/>
    <s v="Marché L'Estère"/>
    <s v="Marché L'Estère"/>
    <s v="Marché L'Estère"/>
    <s v="Milieu urbain"/>
    <s v="Enquête auprès d'un marchand"/>
    <x v="0"/>
    <s v="Détaillant sur une table"/>
    <n v="100"/>
    <n v="134.61538461538399"/>
    <n v="86.956521739130395"/>
    <n v="137.93103448275801"/>
    <n v="208.333333333333"/>
    <s v=""/>
    <n v="1000"/>
    <s v=""/>
    <s v=""/>
    <s v=""/>
    <s v=""/>
    <s v=""/>
    <s v=""/>
    <s v=""/>
    <s v=""/>
    <s v=""/>
    <s v=""/>
    <s v=""/>
    <s v="En espèces (Gourde)"/>
    <n v="1"/>
    <n v="0"/>
    <n v="0"/>
    <n v="0"/>
    <n v="0"/>
    <n v="0"/>
    <n v="0"/>
    <n v="0"/>
    <n v="0"/>
    <n v="0"/>
    <x v="4"/>
    <x v="3"/>
  </r>
  <r>
    <x v="1"/>
    <s v="L'Estère"/>
    <s v="L'Estère"/>
    <s v="Je ne sais pas, je ne souhaite pas répondre"/>
    <s v="Je ne sais pas, je ne souhaite pas répondre"/>
    <s v="Centre-ville de l'Estère"/>
    <s v=""/>
    <s v="Marché L'Estère"/>
    <s v="Marché L'Estère"/>
    <s v="Marché L'Estère"/>
    <s v="Milieu urbain"/>
    <s v="Enquête auprès d'un marchand"/>
    <x v="0"/>
    <s v="Détaillant mobile"/>
    <s v=""/>
    <s v=""/>
    <s v=""/>
    <s v=""/>
    <s v=""/>
    <s v=""/>
    <s v=""/>
    <n v="30"/>
    <n v="25"/>
    <n v="50"/>
    <n v="20"/>
    <n v="100"/>
    <n v="100"/>
    <n v="5"/>
    <s v=""/>
    <s v=""/>
    <s v=""/>
    <s v=""/>
    <s v="En espèces (Gourde)"/>
    <n v="1"/>
    <n v="0"/>
    <n v="0"/>
    <n v="0"/>
    <n v="0"/>
    <n v="0"/>
    <n v="0"/>
    <n v="0"/>
    <n v="0"/>
    <n v="0"/>
    <x v="4"/>
    <x v="3"/>
  </r>
  <r>
    <x v="1"/>
    <s v="L'Estère"/>
    <s v="L'Estère"/>
    <s v="Je ne sais pas, je ne souhaite pas répondre"/>
    <s v="Je ne sais pas, je ne souhaite pas répondre"/>
    <s v="Centre-ville de l'Estère"/>
    <s v=""/>
    <s v="Marché L'Estère"/>
    <s v="Marché L'Estère"/>
    <s v="Marché L'Estère"/>
    <s v="Milieu urbain"/>
    <s v="Enquête auprès d'un marchand"/>
    <x v="0"/>
    <s v="Détaillant sur une table"/>
    <n v="100"/>
    <n v="134.61538461538399"/>
    <n v="86.956521739130395"/>
    <n v="137.93103448275801"/>
    <n v="208.333333333333"/>
    <s v=""/>
    <n v="1000"/>
    <s v=""/>
    <s v=""/>
    <s v=""/>
    <s v=""/>
    <s v=""/>
    <s v=""/>
    <s v=""/>
    <s v=""/>
    <s v=""/>
    <s v=""/>
    <s v=""/>
    <s v="En espèces (Gourde)"/>
    <n v="1"/>
    <n v="0"/>
    <n v="0"/>
    <n v="0"/>
    <n v="0"/>
    <n v="0"/>
    <n v="0"/>
    <n v="0"/>
    <n v="0"/>
    <n v="0"/>
    <x v="1"/>
    <x v="1"/>
  </r>
  <r>
    <x v="1"/>
    <s v="L'Estère"/>
    <s v="L'Estère"/>
    <s v="Je ne sais pas, je ne souhaite pas répondre"/>
    <s v="Je ne sais pas, je ne souhaite pas répondre"/>
    <s v="Centre-ville de l'Estère"/>
    <s v=""/>
    <s v="Marché L'Estère"/>
    <s v="Marché L'Estère"/>
    <s v="Marché L'Estère"/>
    <s v="Milieu urbain"/>
    <s v="Enquête auprès d'un marchand"/>
    <x v="0"/>
    <s v="Détaillant sur une table"/>
    <n v="100"/>
    <n v="96.153846153846104"/>
    <n v="86.956521739130395"/>
    <n v="137.93103448275801"/>
    <n v="208.333333333333"/>
    <s v=""/>
    <n v="450"/>
    <s v=""/>
    <s v=""/>
    <s v=""/>
    <s v=""/>
    <s v=""/>
    <s v=""/>
    <s v=""/>
    <s v=""/>
    <s v=""/>
    <s v=""/>
    <s v=""/>
    <s v="En espèces (Gourde)"/>
    <n v="1"/>
    <n v="0"/>
    <n v="0"/>
    <n v="0"/>
    <n v="0"/>
    <n v="0"/>
    <n v="0"/>
    <n v="0"/>
    <n v="0"/>
    <n v="0"/>
    <x v="1"/>
    <x v="3"/>
  </r>
  <r>
    <x v="1"/>
    <s v="L'Estère"/>
    <s v="L'Estère"/>
    <s v="Je ne sais pas, je ne souhaite pas répondre"/>
    <s v="Je ne sais pas, je ne souhaite pas répondre"/>
    <s v="Centre-ville de l'Estère"/>
    <s v=""/>
    <s v="Marché L'Estère"/>
    <s v="Marché L'Estère"/>
    <s v="Marché L'Estère"/>
    <s v="Milieu urbain"/>
    <s v="Enquête auprès d'un marchand"/>
    <x v="1"/>
    <s v="Détaillant sur une table"/>
    <s v=""/>
    <s v=""/>
    <s v=""/>
    <s v=""/>
    <s v=""/>
    <s v=""/>
    <s v=""/>
    <n v="30"/>
    <n v="25"/>
    <n v="50"/>
    <n v="25"/>
    <n v="100"/>
    <n v="125"/>
    <n v="5"/>
    <s v=""/>
    <s v=""/>
    <s v=""/>
    <s v=""/>
    <s v="En espèces (Gourde)"/>
    <n v="1"/>
    <n v="0"/>
    <n v="0"/>
    <n v="0"/>
    <n v="0"/>
    <n v="0"/>
    <n v="0"/>
    <n v="0"/>
    <n v="0"/>
    <n v="0"/>
    <x v="4"/>
    <x v="3"/>
  </r>
  <r>
    <x v="1"/>
    <s v="L'Estère"/>
    <s v="L'Estère"/>
    <s v="Je ne sais pas, je ne souhaite pas répondre"/>
    <s v="Je ne sais pas, je ne souhaite pas répondre"/>
    <s v="Centre-ville de l'Estère"/>
    <s v=""/>
    <s v="Marché L'Estère"/>
    <s v="Marché L'Estère"/>
    <s v="Marché L'Estère"/>
    <s v="Milieu urbain"/>
    <s v="Enquête auprès d'un marchand"/>
    <x v="0"/>
    <s v="Détaillant mobile"/>
    <s v=""/>
    <s v=""/>
    <s v=""/>
    <s v=""/>
    <s v=""/>
    <s v=""/>
    <s v=""/>
    <n v="30"/>
    <n v="25"/>
    <n v="25"/>
    <n v="15"/>
    <n v="100"/>
    <n v="100"/>
    <n v="5"/>
    <s v=""/>
    <s v=""/>
    <s v=""/>
    <s v=""/>
    <s v="En espèces (Gourde)"/>
    <n v="1"/>
    <n v="0"/>
    <n v="0"/>
    <n v="0"/>
    <n v="0"/>
    <n v="0"/>
    <n v="0"/>
    <n v="0"/>
    <n v="0"/>
    <n v="0"/>
    <x v="0"/>
    <x v="3"/>
  </r>
  <r>
    <x v="2"/>
    <s v="Jacmel"/>
    <s v="Jacmel"/>
    <s v="1re Section Bas Cap Rouge"/>
    <s v="1re Section Bas Cap Rouge"/>
    <s v="Beaudoin"/>
    <s v=""/>
    <s v="Marché Beaudoin"/>
    <s v="Marché Beaudoin"/>
    <s v="Marché Beaudoin"/>
    <s v="Milieu urbain"/>
    <s v="Enquête auprès d'un marchand"/>
    <x v="0"/>
    <s v="Détaillant avec boutique"/>
    <s v=""/>
    <s v=""/>
    <s v=""/>
    <s v=""/>
    <s v=""/>
    <s v=""/>
    <s v=""/>
    <s v=""/>
    <n v="50"/>
    <n v="25"/>
    <n v="50"/>
    <s v=""/>
    <n v="80"/>
    <s v=""/>
    <s v=""/>
    <s v=""/>
    <s v=""/>
    <s v=""/>
    <s v="En espèces (Gourde)"/>
    <n v="1"/>
    <n v="0"/>
    <n v="0"/>
    <n v="0"/>
    <n v="0"/>
    <n v="0"/>
    <n v="0"/>
    <n v="0"/>
    <n v="0"/>
    <n v="0"/>
    <x v="4"/>
    <x v="1"/>
  </r>
  <r>
    <x v="2"/>
    <s v="Jacmel"/>
    <s v="Jacmel"/>
    <s v="1re Section Bas Cap Rouge"/>
    <s v="1re Section Bas Cap Rouge"/>
    <s v="Beaudoin"/>
    <s v=""/>
    <s v="Marché Beaudoin"/>
    <s v="Marché Beaudoin"/>
    <s v="Marché Beaudoin"/>
    <s v="Milieu urbain"/>
    <s v="Enquête auprès d'un marchand"/>
    <x v="1"/>
    <s v="Détaillant avec boutique"/>
    <s v=""/>
    <s v=""/>
    <s v=""/>
    <s v=""/>
    <s v=""/>
    <s v=""/>
    <s v=""/>
    <n v="40"/>
    <s v=""/>
    <n v="50"/>
    <s v=""/>
    <s v=""/>
    <s v=""/>
    <n v="50"/>
    <s v=""/>
    <s v=""/>
    <s v=""/>
    <s v=""/>
    <s v="En espèces (Gourde)"/>
    <n v="1"/>
    <n v="0"/>
    <n v="0"/>
    <n v="0"/>
    <n v="0"/>
    <n v="0"/>
    <n v="0"/>
    <n v="0"/>
    <n v="0"/>
    <n v="0"/>
    <x v="2"/>
    <x v="1"/>
  </r>
  <r>
    <x v="2"/>
    <s v="Jacmel"/>
    <s v="Jacmel"/>
    <s v="1re Section Bas Cap Rouge"/>
    <s v="1re Section Bas Cap Rouge"/>
    <s v="Beaudoin"/>
    <s v=""/>
    <s v="Marché Beaudoin"/>
    <s v="Marché Beaudoin"/>
    <s v="Marché Beaudoin"/>
    <s v="Milieu urbain"/>
    <s v="Enquête auprès d'un marchand"/>
    <x v="0"/>
    <s v="Détaillant avec boutique"/>
    <s v=""/>
    <s v=""/>
    <s v=""/>
    <s v=""/>
    <s v=""/>
    <s v=""/>
    <s v=""/>
    <s v=""/>
    <n v="25"/>
    <n v="50"/>
    <n v="50"/>
    <n v="125"/>
    <s v=""/>
    <s v=""/>
    <s v=""/>
    <s v=""/>
    <s v=""/>
    <s v=""/>
    <s v="En espèces (Gourde)"/>
    <n v="1"/>
    <n v="0"/>
    <n v="0"/>
    <n v="0"/>
    <n v="0"/>
    <n v="0"/>
    <n v="0"/>
    <n v="0"/>
    <n v="0"/>
    <n v="0"/>
    <x v="2"/>
    <x v="3"/>
  </r>
  <r>
    <x v="2"/>
    <s v="Jacmel"/>
    <s v="Jacmel"/>
    <s v="1re Section Bas Cap Rouge"/>
    <s v="1re Section Bas Cap Rouge"/>
    <s v="Beaudoin"/>
    <s v=""/>
    <s v="Marché Beaudoin"/>
    <s v="Marché Beaudoin"/>
    <s v="Marché Beaudoin"/>
    <s v="Milieu urbain"/>
    <s v="Enquête auprès d'un marchand"/>
    <x v="0"/>
    <s v="Détaillant sur une table"/>
    <s v=""/>
    <s v=""/>
    <s v=""/>
    <s v=""/>
    <s v=""/>
    <s v=""/>
    <s v=""/>
    <s v=""/>
    <s v=""/>
    <s v=""/>
    <s v=""/>
    <s v=""/>
    <s v=""/>
    <s v=""/>
    <s v=""/>
    <n v="75"/>
    <s v=""/>
    <s v=""/>
    <s v="En espèces (Gourde)"/>
    <n v="1"/>
    <n v="0"/>
    <n v="0"/>
    <n v="0"/>
    <n v="0"/>
    <n v="0"/>
    <n v="0"/>
    <n v="0"/>
    <n v="0"/>
    <n v="0"/>
    <x v="2"/>
    <x v="3"/>
  </r>
  <r>
    <x v="2"/>
    <s v="Jacmel"/>
    <s v="Jacmel"/>
    <s v="1re Section Bas Cap Rouge"/>
    <s v="1re Section Bas Cap Rouge"/>
    <s v="Beaudoin"/>
    <s v=""/>
    <s v="Marché Beaudoin"/>
    <s v="Marché Beaudoin"/>
    <s v="Marché Beaudoin"/>
    <s v="Milieu urbain"/>
    <s v="Enquête auprès d'un marchand"/>
    <x v="0"/>
    <s v="Détaillant avec boutique"/>
    <s v=""/>
    <s v=""/>
    <s v=""/>
    <s v=""/>
    <s v=""/>
    <s v=""/>
    <s v=""/>
    <s v=""/>
    <s v=""/>
    <s v=""/>
    <s v=""/>
    <s v=""/>
    <s v=""/>
    <s v=""/>
    <s v=""/>
    <n v="75"/>
    <s v=""/>
    <s v=""/>
    <s v="En espèces (Gourde)"/>
    <n v="1"/>
    <n v="0"/>
    <n v="0"/>
    <n v="0"/>
    <n v="0"/>
    <n v="0"/>
    <n v="0"/>
    <n v="0"/>
    <n v="0"/>
    <n v="0"/>
    <x v="1"/>
    <x v="1"/>
  </r>
  <r>
    <x v="2"/>
    <s v="Jacmel"/>
    <s v="Jacmel"/>
    <s v="1re Section Bas Cap Rouge"/>
    <s v="1re Section Bas Cap Rouge"/>
    <s v="Beaudoin"/>
    <s v=""/>
    <s v="Marché Beaudoin"/>
    <s v="Marché Beaudoin"/>
    <s v="Marché Beaudoin"/>
    <s v="Milieu urbain"/>
    <s v="Enquête auprès d'un marchand"/>
    <x v="1"/>
    <s v="Détaillant sur une table"/>
    <s v=""/>
    <s v=""/>
    <s v=""/>
    <s v=""/>
    <s v=""/>
    <s v=""/>
    <s v=""/>
    <s v=""/>
    <s v=""/>
    <s v=""/>
    <s v=""/>
    <s v=""/>
    <s v=""/>
    <s v=""/>
    <s v=""/>
    <n v="75"/>
    <s v=""/>
    <s v=""/>
    <s v="En espèces (Gourde) A crédit partiel"/>
    <n v="1"/>
    <n v="0"/>
    <n v="0"/>
    <n v="0"/>
    <n v="1"/>
    <n v="0"/>
    <n v="0"/>
    <n v="0"/>
    <n v="0"/>
    <n v="0"/>
    <x v="4"/>
    <x v="3"/>
  </r>
  <r>
    <x v="2"/>
    <s v="Jacmel"/>
    <s v="Jacmel"/>
    <s v="1re Section Bas Cap Rouge"/>
    <s v="1re Section Bas Cap Rouge"/>
    <s v="Beaudoin"/>
    <s v=""/>
    <s v="Marché Beaudoin"/>
    <s v="Marché Beaudoin"/>
    <s v="Marché Beaudoin"/>
    <s v="Milieu urbain"/>
    <s v="Enquête auprès d'un marchand"/>
    <x v="0"/>
    <s v="Détaillant avec boutique"/>
    <n v="300"/>
    <n v="173.07692307692301"/>
    <n v="152.173913043478"/>
    <n v="120.689655172413"/>
    <n v="291.666666666666"/>
    <s v=""/>
    <n v="1000"/>
    <s v=""/>
    <s v=""/>
    <s v=""/>
    <s v=""/>
    <s v=""/>
    <s v=""/>
    <s v=""/>
    <s v=""/>
    <s v=""/>
    <s v=""/>
    <s v=""/>
    <s v="En espèces (Gourde) A crédit partiel"/>
    <n v="1"/>
    <n v="0"/>
    <n v="0"/>
    <n v="0"/>
    <n v="1"/>
    <n v="0"/>
    <n v="0"/>
    <n v="0"/>
    <n v="0"/>
    <n v="0"/>
    <x v="1"/>
    <x v="3"/>
  </r>
  <r>
    <x v="2"/>
    <s v="Jacmel"/>
    <s v="Jacmel"/>
    <s v="1re Section Bas Cap Rouge"/>
    <s v="1re Section Bas Cap Rouge"/>
    <s v="Beaudoin"/>
    <s v=""/>
    <s v="Marché Beaudoin"/>
    <s v="Marché Beaudoin"/>
    <s v="Marché Beaudoin"/>
    <s v="Milieu urbain"/>
    <s v="Enquête auprès d'un marchand"/>
    <x v="0"/>
    <s v="Détaillant sur une table"/>
    <s v=""/>
    <n v="134.61538461538399"/>
    <n v="152.173913043478"/>
    <n v="155.172413793103"/>
    <n v="291.666666666666"/>
    <s v=""/>
    <n v="1000"/>
    <s v=""/>
    <s v=""/>
    <s v=""/>
    <s v=""/>
    <s v=""/>
    <s v=""/>
    <s v=""/>
    <s v=""/>
    <s v=""/>
    <s v=""/>
    <s v=""/>
    <s v="A crédit partiel En espèces (Gourde)"/>
    <n v="1"/>
    <n v="0"/>
    <n v="0"/>
    <n v="0"/>
    <n v="1"/>
    <n v="0"/>
    <n v="0"/>
    <n v="0"/>
    <n v="0"/>
    <n v="0"/>
    <x v="1"/>
    <x v="1"/>
  </r>
  <r>
    <x v="2"/>
    <s v="Jacmel"/>
    <s v="Jacmel"/>
    <s v="1re Section Bas Cap Rouge"/>
    <s v="1re Section Bas Cap Rouge"/>
    <s v="Beaudoin"/>
    <s v=""/>
    <s v="Marché Beaudoin"/>
    <s v="Marché Beaudoin"/>
    <s v="Marché Beaudoin"/>
    <s v="Milieu urbain"/>
    <s v="Enquête auprès d'un marchand"/>
    <x v="1"/>
    <s v="Détaillant avec boutique"/>
    <s v=""/>
    <n v="173.07692307692301"/>
    <n v="152.173913043478"/>
    <n v="155.172413793103"/>
    <n v="270.83333333333297"/>
    <s v=""/>
    <n v="1000"/>
    <s v=""/>
    <s v=""/>
    <s v=""/>
    <s v=""/>
    <s v=""/>
    <s v=""/>
    <s v=""/>
    <s v=""/>
    <s v=""/>
    <s v=""/>
    <s v=""/>
    <s v="En espèces (Gourde) A crédit partiel Cheque"/>
    <n v="1"/>
    <n v="0"/>
    <n v="0"/>
    <n v="0"/>
    <n v="1"/>
    <n v="0"/>
    <n v="0"/>
    <n v="1"/>
    <n v="0"/>
    <n v="0"/>
    <x v="0"/>
    <x v="1"/>
  </r>
  <r>
    <x v="2"/>
    <s v="Jacmel"/>
    <s v="Jacmel"/>
    <s v="1re Section Bas Cap Rouge"/>
    <s v="1re Section Bas Cap Rouge"/>
    <s v="Beaudoin"/>
    <s v=""/>
    <s v="Marché Beaudoin"/>
    <s v="Marché Beaudoin"/>
    <s v="Marché Beaudoin"/>
    <s v="Milieu urbain"/>
    <s v="Enquête auprès d'un marchand"/>
    <x v="0"/>
    <s v="Détaillant avec boutique"/>
    <s v=""/>
    <n v="153.84615384615299"/>
    <n v="152.173913043478"/>
    <n v="155.172413793103"/>
    <s v=""/>
    <s v=""/>
    <s v=""/>
    <s v=""/>
    <s v=""/>
    <s v=""/>
    <s v=""/>
    <s v=""/>
    <s v=""/>
    <s v=""/>
    <s v=""/>
    <n v="75"/>
    <n v="500"/>
    <s v=""/>
    <s v="En espèces (Gourde) A crédit partiel"/>
    <n v="1"/>
    <n v="0"/>
    <n v="0"/>
    <n v="0"/>
    <n v="1"/>
    <n v="0"/>
    <n v="0"/>
    <n v="0"/>
    <n v="0"/>
    <n v="0"/>
    <x v="2"/>
    <x v="1"/>
  </r>
  <r>
    <x v="2"/>
    <s v="Jacmel"/>
    <s v="Jacmel"/>
    <s v="1re Section Bas Cap Rouge"/>
    <s v="1re Section Bas Cap Rouge"/>
    <s v="Beaudoin"/>
    <s v=""/>
    <s v="Marché Beaudoin"/>
    <s v="Marché Beaudoin"/>
    <s v="Marché Beaudoin"/>
    <s v="Milieu urbain"/>
    <s v="Enquête auprès d'un client (pour l'eau de boisson et la situation sécuritaire)"/>
    <x v="0"/>
    <s v=""/>
    <s v=""/>
    <s v=""/>
    <s v=""/>
    <s v=""/>
    <s v=""/>
    <s v=""/>
    <s v=""/>
    <s v=""/>
    <s v=""/>
    <s v=""/>
    <s v=""/>
    <s v=""/>
    <s v=""/>
    <s v=""/>
    <n v="1.4"/>
    <s v=""/>
    <s v=""/>
    <s v=""/>
    <s v=""/>
    <s v=""/>
    <s v=""/>
    <s v=""/>
    <s v=""/>
    <s v=""/>
    <s v=""/>
    <s v=""/>
    <s v=""/>
    <s v=""/>
    <s v=""/>
    <x v="3"/>
    <x v="2"/>
  </r>
  <r>
    <x v="2"/>
    <s v="Jacmel"/>
    <s v="Jacmel"/>
    <s v="1re Section Bas Cap Rouge"/>
    <s v="1re Section Bas Cap Rouge"/>
    <s v="Beaudoin"/>
    <s v=""/>
    <s v="Marché Beaudoin"/>
    <s v="Marché Beaudoin"/>
    <s v="Marché Beaudoin"/>
    <s v="Milieu urbain"/>
    <s v="Enquête auprès d'un client (pour l'eau de boisson et la situation sécuritaire)"/>
    <x v="1"/>
    <s v=""/>
    <s v=""/>
    <s v=""/>
    <s v=""/>
    <s v=""/>
    <s v=""/>
    <s v=""/>
    <s v=""/>
    <s v=""/>
    <s v=""/>
    <s v=""/>
    <s v=""/>
    <s v=""/>
    <s v=""/>
    <s v=""/>
    <s v=""/>
    <s v=""/>
    <s v=""/>
    <s v=""/>
    <s v=""/>
    <s v=""/>
    <s v=""/>
    <s v=""/>
    <s v=""/>
    <s v=""/>
    <s v=""/>
    <s v=""/>
    <s v=""/>
    <s v=""/>
    <s v=""/>
    <x v="3"/>
    <x v="2"/>
  </r>
  <r>
    <x v="2"/>
    <s v="Jacmel"/>
    <s v="Jacmel"/>
    <s v="1re Section Bas Cap Rouge"/>
    <s v="1re Section Bas Cap Rouge"/>
    <s v="Beaudoin"/>
    <s v=""/>
    <s v="Marché Beaudoin"/>
    <s v="Marché Beaudoin"/>
    <s v="Marché Beaudoin"/>
    <s v="Milieu urbain"/>
    <s v="Enquête auprès d'un client (pour l'eau de boisson et la situation sécuritaire)"/>
    <x v="0"/>
    <s v=""/>
    <s v=""/>
    <s v=""/>
    <s v=""/>
    <s v=""/>
    <s v=""/>
    <s v=""/>
    <s v=""/>
    <s v=""/>
    <s v=""/>
    <s v=""/>
    <s v=""/>
    <s v=""/>
    <s v=""/>
    <s v=""/>
    <s v=""/>
    <s v=""/>
    <s v=""/>
    <s v=""/>
    <s v=""/>
    <s v=""/>
    <s v=""/>
    <s v=""/>
    <s v=""/>
    <s v=""/>
    <s v=""/>
    <s v=""/>
    <s v=""/>
    <s v=""/>
    <s v=""/>
    <x v="3"/>
    <x v="2"/>
  </r>
  <r>
    <x v="2"/>
    <s v="Jacmel"/>
    <s v="Jacmel"/>
    <s v="1re Section Bas Cap Rouge"/>
    <s v="1re Section Bas Cap Rouge"/>
    <s v="Centre-vile de Jacmel"/>
    <s v=""/>
    <s v="Marché Beaudoin"/>
    <s v="Marché Beaudoin"/>
    <s v="Marché Beaudoin"/>
    <s v="Milieu urbain"/>
    <s v="Enquête auprès d'un marchand"/>
    <x v="0"/>
    <s v="Détaillant sur une table"/>
    <s v=""/>
    <s v=""/>
    <s v=""/>
    <s v=""/>
    <s v=""/>
    <s v=""/>
    <n v="1100"/>
    <s v=""/>
    <s v=""/>
    <s v=""/>
    <s v=""/>
    <s v=""/>
    <s v=""/>
    <s v=""/>
    <s v=""/>
    <s v=""/>
    <s v=""/>
    <s v=""/>
    <s v="En espèces (Gourde)"/>
    <n v="1"/>
    <n v="0"/>
    <n v="0"/>
    <n v="0"/>
    <n v="0"/>
    <n v="0"/>
    <n v="0"/>
    <n v="0"/>
    <n v="0"/>
    <n v="0"/>
    <x v="4"/>
    <x v="3"/>
  </r>
  <r>
    <x v="2"/>
    <s v="Jacmel"/>
    <s v="Jacmel"/>
    <s v="1re Section Bas Cap Rouge"/>
    <s v="1re Section Bas Cap Rouge"/>
    <s v="Centre-vile de Jacmel"/>
    <s v=""/>
    <s v="Autre"/>
    <s v="Autre"/>
    <s v="Kanyet"/>
    <s v="Milieu rural"/>
    <s v="Enquête auprès d'un marchand"/>
    <x v="0"/>
    <s v="Détaillant sur une table"/>
    <s v=""/>
    <s v=""/>
    <s v=""/>
    <s v=""/>
    <s v=""/>
    <s v=""/>
    <n v="1350"/>
    <s v=""/>
    <s v=""/>
    <s v=""/>
    <s v=""/>
    <s v=""/>
    <s v=""/>
    <s v=""/>
    <s v=""/>
    <s v=""/>
    <s v=""/>
    <s v=""/>
    <s v="En espèces (Gourde)"/>
    <n v="1"/>
    <n v="0"/>
    <n v="0"/>
    <n v="0"/>
    <n v="0"/>
    <n v="0"/>
    <n v="0"/>
    <n v="0"/>
    <n v="0"/>
    <n v="0"/>
    <x v="4"/>
    <x v="3"/>
  </r>
  <r>
    <x v="2"/>
    <s v="Jacmel"/>
    <s v="Jacmel"/>
    <s v="1re Section Bas Cap Rouge"/>
    <s v="1re Section Bas Cap Rouge"/>
    <s v="Beaudoin"/>
    <s v=""/>
    <s v="Marché Beaudoin"/>
    <s v="Marché Beaudoin"/>
    <s v="Marché Beaudoin"/>
    <s v="Milieu urbain"/>
    <s v="Enquête auprès d'un marchand"/>
    <x v="0"/>
    <s v="Détaillant sur une table"/>
    <s v=""/>
    <s v=""/>
    <s v=""/>
    <s v=""/>
    <n v="250"/>
    <n v="250"/>
    <s v=""/>
    <s v=""/>
    <s v=""/>
    <s v=""/>
    <s v=""/>
    <s v=""/>
    <s v=""/>
    <s v=""/>
    <s v=""/>
    <s v=""/>
    <s v=""/>
    <s v=""/>
    <s v="En espèces (Gourde)"/>
    <n v="1"/>
    <n v="0"/>
    <n v="0"/>
    <n v="0"/>
    <n v="0"/>
    <n v="0"/>
    <n v="0"/>
    <n v="0"/>
    <n v="0"/>
    <n v="0"/>
    <x v="1"/>
    <x v="0"/>
  </r>
  <r>
    <x v="2"/>
    <s v="Jacmel"/>
    <s v="Jacmel"/>
    <s v="1re Section Bas Cap Rouge"/>
    <s v="1re Section Bas Cap Rouge"/>
    <s v="Beaudoin"/>
    <s v=""/>
    <s v="Marché Beaudoin"/>
    <s v="Marché Beaudoin"/>
    <s v="Marché Beaudoin"/>
    <s v="Milieu urbain"/>
    <s v="Enquête auprès d'un marchand"/>
    <x v="0"/>
    <s v="Détaillant sur une table"/>
    <s v=""/>
    <n v="150"/>
    <s v=""/>
    <n v="134.482758620689"/>
    <s v=""/>
    <s v=""/>
    <s v=""/>
    <s v=""/>
    <s v=""/>
    <s v=""/>
    <s v=""/>
    <s v=""/>
    <s v=""/>
    <s v=""/>
    <s v=""/>
    <s v=""/>
    <s v=""/>
    <s v=""/>
    <s v="En espèces (Gourde)"/>
    <n v="1"/>
    <n v="0"/>
    <n v="0"/>
    <n v="0"/>
    <n v="0"/>
    <n v="0"/>
    <n v="0"/>
    <n v="0"/>
    <n v="0"/>
    <n v="0"/>
    <x v="0"/>
    <x v="3"/>
  </r>
  <r>
    <x v="2"/>
    <s v="Jacmel"/>
    <s v="Jacmel"/>
    <s v="1re Section Bas Cap Rouge"/>
    <s v="1re Section Bas Cap Rouge"/>
    <s v="Beaudoin"/>
    <s v=""/>
    <s v="Marché Beaudoin"/>
    <s v="Marché Beaudoin"/>
    <s v="Marché Beaudoin"/>
    <s v="Milieu urbain"/>
    <s v="Enquête auprès d'un marchand"/>
    <x v="0"/>
    <s v="Détaillant avec boutique"/>
    <n v="200"/>
    <n v="153.84615384615299"/>
    <n v="173.91304347825999"/>
    <n v="124.13793103448199"/>
    <n v="250"/>
    <n v="291.666666666666"/>
    <n v="1100"/>
    <s v=""/>
    <s v=""/>
    <s v=""/>
    <s v=""/>
    <s v=""/>
    <s v=""/>
    <s v=""/>
    <s v=""/>
    <s v=""/>
    <s v=""/>
    <s v=""/>
    <s v="En espèces (Gourde)"/>
    <n v="1"/>
    <n v="0"/>
    <n v="0"/>
    <n v="0"/>
    <n v="0"/>
    <n v="0"/>
    <n v="0"/>
    <n v="0"/>
    <n v="0"/>
    <n v="0"/>
    <x v="4"/>
    <x v="4"/>
  </r>
  <r>
    <x v="2"/>
    <s v="Jacmel"/>
    <s v="Jacmel"/>
    <s v="1re Section Bas Cap Rouge"/>
    <s v="1re Section Bas Cap Rouge"/>
    <s v="Beaudoin"/>
    <s v=""/>
    <s v="Marché Beaudoin"/>
    <s v="Marché Beaudoin"/>
    <s v="Marché Beaudoin"/>
    <s v="Milieu urbain"/>
    <s v="Enquête auprès d'un marchand"/>
    <x v="0"/>
    <s v="Détaillant avec boutique"/>
    <s v=""/>
    <s v=""/>
    <s v=""/>
    <s v=""/>
    <s v=""/>
    <s v=""/>
    <s v=""/>
    <s v=""/>
    <n v="25"/>
    <n v="25"/>
    <n v="35"/>
    <n v="100"/>
    <n v="100"/>
    <s v=""/>
    <s v=""/>
    <s v=""/>
    <s v=""/>
    <s v=""/>
    <s v="En espèces (Gourde) En espèces (Dollar)"/>
    <n v="1"/>
    <n v="1"/>
    <n v="0"/>
    <n v="0"/>
    <n v="0"/>
    <n v="0"/>
    <n v="0"/>
    <n v="0"/>
    <n v="0"/>
    <n v="0"/>
    <x v="4"/>
    <x v="0"/>
  </r>
  <r>
    <x v="2"/>
    <s v="Jacmel"/>
    <s v="Jacmel"/>
    <s v="1re Section Bas Cap Rouge"/>
    <s v="1re Section Bas Cap Rouge"/>
    <s v="Beaudoin"/>
    <s v=""/>
    <s v="Marché Beaudoin"/>
    <s v="Marché Beaudoin"/>
    <s v="Marché Beaudoin"/>
    <s v="Milieu urbain"/>
    <s v="Enquête auprès d'un client (pour l'eau de boisson et la situation sécuritaire)"/>
    <x v="0"/>
    <s v=""/>
    <s v=""/>
    <s v=""/>
    <s v=""/>
    <s v=""/>
    <s v=""/>
    <s v=""/>
    <s v=""/>
    <s v=""/>
    <s v=""/>
    <s v=""/>
    <s v=""/>
    <s v=""/>
    <s v=""/>
    <s v=""/>
    <n v="1"/>
    <s v=""/>
    <s v=""/>
    <s v=""/>
    <s v=""/>
    <s v=""/>
    <s v=""/>
    <s v=""/>
    <s v=""/>
    <s v=""/>
    <s v=""/>
    <s v=""/>
    <s v=""/>
    <s v=""/>
    <s v=""/>
    <x v="3"/>
    <x v="2"/>
  </r>
  <r>
    <x v="2"/>
    <s v="Jacmel"/>
    <s v="Jacmel"/>
    <s v="1re Section Bas Cap Rouge"/>
    <s v="1re Section Bas Cap Rouge"/>
    <s v="Beaudoin"/>
    <s v=""/>
    <s v="Marché Beaudoin"/>
    <s v="Marché Beaudoin"/>
    <s v="Marché Beaudoin"/>
    <s v="Milieu urbain"/>
    <s v="Enquête auprès d'un client (pour l'eau de boisson et la situation sécuritaire)"/>
    <x v="0"/>
    <s v=""/>
    <s v=""/>
    <s v=""/>
    <s v=""/>
    <s v=""/>
    <s v=""/>
    <s v=""/>
    <s v=""/>
    <s v=""/>
    <s v=""/>
    <s v=""/>
    <s v=""/>
    <s v=""/>
    <s v=""/>
    <s v=""/>
    <n v="1"/>
    <s v=""/>
    <s v=""/>
    <s v=""/>
    <s v=""/>
    <s v=""/>
    <s v=""/>
    <s v=""/>
    <s v=""/>
    <s v=""/>
    <s v=""/>
    <s v=""/>
    <s v=""/>
    <s v=""/>
    <s v=""/>
    <x v="3"/>
    <x v="2"/>
  </r>
  <r>
    <x v="2"/>
    <s v="Jacmel"/>
    <s v="Jacmel"/>
    <s v="1re Section Bas Cap Rouge"/>
    <s v="1re Section Bas Cap Rouge"/>
    <s v="Beaudoin"/>
    <s v=""/>
    <s v="Marché Beaudoin"/>
    <s v="Marché Beaudoin"/>
    <s v="Marché Beaudoin"/>
    <s v="Milieu urbain"/>
    <s v="Enquête auprès d'un marchand"/>
    <x v="0"/>
    <s v="Détaillant sur une table"/>
    <s v=""/>
    <s v=""/>
    <s v=""/>
    <s v=""/>
    <s v=""/>
    <s v=""/>
    <s v=""/>
    <s v=""/>
    <s v=""/>
    <s v=""/>
    <s v=""/>
    <s v=""/>
    <s v=""/>
    <s v=""/>
    <s v=""/>
    <n v="75"/>
    <s v=""/>
    <s v=""/>
    <s v="En espèces (Gourde)"/>
    <n v="1"/>
    <n v="0"/>
    <n v="0"/>
    <n v="0"/>
    <n v="0"/>
    <n v="0"/>
    <n v="0"/>
    <n v="0"/>
    <n v="0"/>
    <n v="0"/>
    <x v="0"/>
    <x v="3"/>
  </r>
  <r>
    <x v="2"/>
    <s v="Jacmel"/>
    <s v="Jacmel"/>
    <s v="1re Section Bas Cap Rouge"/>
    <s v="1re Section Bas Cap Rouge"/>
    <s v="Beaudoin"/>
    <s v=""/>
    <s v="Marché Beaudoin"/>
    <s v="Marché Beaudoin"/>
    <s v="Marché Beaudoin"/>
    <s v="Milieu urbain"/>
    <s v="Enquête auprès d'un marchand"/>
    <x v="0"/>
    <s v="Détaillant sur une table"/>
    <s v=""/>
    <s v=""/>
    <s v=""/>
    <s v=""/>
    <s v=""/>
    <s v=""/>
    <s v=""/>
    <s v=""/>
    <s v=""/>
    <s v=""/>
    <s v=""/>
    <s v=""/>
    <s v=""/>
    <s v=""/>
    <s v=""/>
    <n v="50"/>
    <s v=""/>
    <s v=""/>
    <s v="En espèces (Gourde)"/>
    <n v="1"/>
    <n v="0"/>
    <n v="0"/>
    <n v="0"/>
    <n v="0"/>
    <n v="0"/>
    <n v="0"/>
    <n v="0"/>
    <n v="0"/>
    <n v="0"/>
    <x v="2"/>
    <x v="3"/>
  </r>
  <r>
    <x v="2"/>
    <s v="Jacmel"/>
    <s v="Jacmel"/>
    <s v="1re Section Bas Cap Rouge"/>
    <s v="1re Section Bas Cap Rouge"/>
    <s v="Beaudoin"/>
    <s v=""/>
    <s v="Marché Beaudoin"/>
    <s v="Marché Beaudoin"/>
    <s v="Marché Beaudoin"/>
    <s v="Milieu urbain"/>
    <s v="Enquête auprès d'un marchand"/>
    <x v="0"/>
    <s v="Détaillant avec boutique"/>
    <s v=""/>
    <s v=""/>
    <s v=""/>
    <s v=""/>
    <s v=""/>
    <s v=""/>
    <s v=""/>
    <s v=""/>
    <s v=""/>
    <s v=""/>
    <s v=""/>
    <s v=""/>
    <s v=""/>
    <s v=""/>
    <s v=""/>
    <s v=""/>
    <s v=""/>
    <s v=""/>
    <s v="En espèces (Gourde)"/>
    <n v="1"/>
    <n v="0"/>
    <n v="0"/>
    <n v="0"/>
    <n v="0"/>
    <n v="0"/>
    <n v="0"/>
    <n v="0"/>
    <n v="0"/>
    <n v="0"/>
    <x v="2"/>
    <x v="0"/>
  </r>
  <r>
    <x v="2"/>
    <s v="Jacmel"/>
    <s v="Jacmel"/>
    <s v="1re Section Bas Cap Rouge"/>
    <s v="1re Section Bas Cap Rouge"/>
    <s v="Beaudoin"/>
    <s v=""/>
    <s v="Marché Beaudoin"/>
    <s v="Marché Beaudoin"/>
    <s v="Marché Beaudoin"/>
    <s v="Milieu urbain"/>
    <s v="Enquête auprès d'un marchand"/>
    <x v="0"/>
    <s v="Détaillant sur une table"/>
    <s v=""/>
    <s v=""/>
    <s v=""/>
    <s v=""/>
    <s v=""/>
    <s v=""/>
    <s v=""/>
    <s v=""/>
    <n v="25"/>
    <n v="25"/>
    <n v="15"/>
    <n v="100"/>
    <n v="100"/>
    <s v=""/>
    <s v=""/>
    <s v=""/>
    <s v=""/>
    <s v=""/>
    <s v="En espèces (Gourde)"/>
    <n v="1"/>
    <n v="0"/>
    <n v="0"/>
    <n v="0"/>
    <n v="0"/>
    <n v="0"/>
    <n v="0"/>
    <n v="0"/>
    <n v="0"/>
    <n v="0"/>
    <x v="4"/>
    <x v="3"/>
  </r>
  <r>
    <x v="2"/>
    <s v="Jacmel"/>
    <s v="Jacmel"/>
    <s v="1re Section Bas Cap Rouge"/>
    <s v="1re Section Bas Cap Rouge"/>
    <s v="Beaudoin"/>
    <s v=""/>
    <s v="Marché Beaudoin"/>
    <s v="Marché Beaudoin"/>
    <s v="Marché Beaudoin"/>
    <s v="Milieu urbain"/>
    <s v="Enquête auprès d'un client (pour l'eau de boisson et la situation sécuritaire)"/>
    <x v="1"/>
    <s v=""/>
    <s v=""/>
    <s v=""/>
    <s v=""/>
    <s v=""/>
    <s v=""/>
    <s v=""/>
    <s v=""/>
    <s v=""/>
    <s v=""/>
    <s v=""/>
    <s v=""/>
    <s v=""/>
    <s v=""/>
    <s v=""/>
    <n v="1"/>
    <s v=""/>
    <s v=""/>
    <s v=""/>
    <s v=""/>
    <s v=""/>
    <s v=""/>
    <s v=""/>
    <s v=""/>
    <s v=""/>
    <s v=""/>
    <s v=""/>
    <s v=""/>
    <s v=""/>
    <s v=""/>
    <x v="3"/>
    <x v="2"/>
  </r>
  <r>
    <x v="2"/>
    <s v="Jacmel"/>
    <s v="Jacmel"/>
    <s v="1re Section Bas Cap Rouge"/>
    <s v="1re Section Bas Cap Rouge"/>
    <s v="Beaudoin"/>
    <s v=""/>
    <s v="Marché Beaudoin"/>
    <s v="Marché Beaudoin"/>
    <s v="Marché Beaudoin"/>
    <s v="Milieu urbain"/>
    <s v="Enquête auprès d'un client (pour l'eau de boisson et la situation sécuritaire)"/>
    <x v="1"/>
    <s v=""/>
    <s v=""/>
    <s v=""/>
    <s v=""/>
    <s v=""/>
    <s v=""/>
    <s v=""/>
    <s v=""/>
    <s v=""/>
    <s v=""/>
    <s v=""/>
    <s v=""/>
    <s v=""/>
    <s v=""/>
    <s v=""/>
    <n v="1"/>
    <s v=""/>
    <s v=""/>
    <s v=""/>
    <s v=""/>
    <s v=""/>
    <s v=""/>
    <s v=""/>
    <s v=""/>
    <s v=""/>
    <s v=""/>
    <s v=""/>
    <s v=""/>
    <s v=""/>
    <s v=""/>
    <x v="3"/>
    <x v="2"/>
  </r>
  <r>
    <x v="2"/>
    <s v="Jacmel"/>
    <s v="Jacmel"/>
    <s v="1re Section Bas Cap Rouge"/>
    <s v="1re Section Bas Cap Rouge"/>
    <s v="Beaudoin"/>
    <s v=""/>
    <s v="Marché Beaudoin"/>
    <s v="Marché Beaudoin"/>
    <s v="Marché Beaudoin"/>
    <s v="Milieu urbain"/>
    <s v="Enquête auprès d'un marchand"/>
    <x v="0"/>
    <s v="Détaillant sur une table"/>
    <s v=""/>
    <s v=""/>
    <s v=""/>
    <s v=""/>
    <s v=""/>
    <s v=""/>
    <s v=""/>
    <s v=""/>
    <s v=""/>
    <s v=""/>
    <s v=""/>
    <s v=""/>
    <s v=""/>
    <s v=""/>
    <s v=""/>
    <n v="75"/>
    <s v=""/>
    <s v=""/>
    <s v="En espèces (Gourde)"/>
    <n v="1"/>
    <n v="0"/>
    <n v="0"/>
    <n v="0"/>
    <n v="0"/>
    <n v="0"/>
    <n v="0"/>
    <n v="0"/>
    <n v="0"/>
    <n v="0"/>
    <x v="4"/>
    <x v="3"/>
  </r>
  <r>
    <x v="2"/>
    <s v="Jacmel"/>
    <s v="Jacmel"/>
    <s v="1re Section Bas Cap Rouge"/>
    <s v="1re Section Bas Cap Rouge"/>
    <s v="Beaudoin"/>
    <s v=""/>
    <s v="Marché Beaudoin"/>
    <s v="Marché Beaudoin"/>
    <s v="Marché Beaudoin"/>
    <s v="Milieu urbain"/>
    <s v="Enquête auprès d'un marchand"/>
    <x v="0"/>
    <s v="Détaillant mobile"/>
    <s v=""/>
    <s v=""/>
    <s v=""/>
    <s v=""/>
    <s v=""/>
    <s v=""/>
    <s v=""/>
    <s v=""/>
    <n v="25"/>
    <n v="25"/>
    <n v="25"/>
    <n v="100"/>
    <n v="100"/>
    <s v=""/>
    <s v=""/>
    <s v=""/>
    <s v=""/>
    <s v=""/>
    <s v="En espèces (Gourde)"/>
    <n v="1"/>
    <n v="0"/>
    <n v="0"/>
    <n v="0"/>
    <n v="0"/>
    <n v="0"/>
    <n v="0"/>
    <n v="0"/>
    <n v="0"/>
    <n v="0"/>
    <x v="2"/>
    <x v="0"/>
  </r>
  <r>
    <x v="2"/>
    <s v="Cayes-Jacmel"/>
    <s v="Cayes-Jacmel"/>
    <s v="3e Section Haut Cap Rouge"/>
    <s v="3e Section Haut Cap Rouge"/>
    <s v="Cap Rouge"/>
    <s v=""/>
    <s v="Marché de Cap Rouge"/>
    <s v="Marché de Cap Rouge"/>
    <s v="Marché de Cap Rouge"/>
    <s v="Milieu rural"/>
    <s v="Enquête auprès d'un marchand"/>
    <x v="0"/>
    <s v="Détaillant sur une table"/>
    <s v=""/>
    <s v=""/>
    <s v=""/>
    <s v=""/>
    <s v=""/>
    <s v=""/>
    <s v=""/>
    <s v=""/>
    <s v=""/>
    <s v=""/>
    <s v=""/>
    <s v=""/>
    <s v=""/>
    <s v=""/>
    <s v=""/>
    <n v="50"/>
    <s v=""/>
    <s v=""/>
    <s v="En espèces (Gourde)"/>
    <n v="1"/>
    <n v="0"/>
    <n v="0"/>
    <n v="0"/>
    <n v="0"/>
    <n v="0"/>
    <n v="0"/>
    <n v="0"/>
    <n v="0"/>
    <n v="0"/>
    <x v="0"/>
    <x v="3"/>
  </r>
  <r>
    <x v="2"/>
    <s v="Cayes-Jacmel"/>
    <s v="Cayes-Jacmel"/>
    <s v="3e Section Haut Cap Rouge"/>
    <s v="3e Section Haut Cap Rouge"/>
    <s v="Cap Rouge"/>
    <s v=""/>
    <s v="Marché de Cap Rouge"/>
    <s v="Marché de Cap Rouge"/>
    <s v="Marché de Cap Rouge"/>
    <s v="Milieu rural"/>
    <s v="Enquête auprès d'un marchand"/>
    <x v="0"/>
    <s v="Détaillant sur une table"/>
    <s v=""/>
    <s v=""/>
    <s v=""/>
    <n v="41.379310344827502"/>
    <s v=""/>
    <s v=""/>
    <s v=""/>
    <s v=""/>
    <s v=""/>
    <s v=""/>
    <s v=""/>
    <s v=""/>
    <s v=""/>
    <s v=""/>
    <s v=""/>
    <s v=""/>
    <s v=""/>
    <s v=""/>
    <s v="En espèces (Gourde)"/>
    <n v="1"/>
    <n v="0"/>
    <n v="0"/>
    <n v="0"/>
    <n v="0"/>
    <n v="0"/>
    <n v="0"/>
    <n v="0"/>
    <n v="0"/>
    <n v="0"/>
    <x v="0"/>
    <x v="3"/>
  </r>
  <r>
    <x v="2"/>
    <s v="Cayes-Jacmel"/>
    <s v="Cayes-Jacmel"/>
    <s v="3e Section Haut Cap Rouge"/>
    <s v="3e Section Haut Cap Rouge"/>
    <s v="Cap Rouge"/>
    <s v=""/>
    <s v="Marché de Cap Rouge"/>
    <s v="Marché de Cap Rouge"/>
    <s v="Marché de Cap Rouge"/>
    <s v="Milieu rural"/>
    <s v="Enquête auprès d'un client (pour l'eau de boisson et la situation sécuritaire)"/>
    <x v="1"/>
    <s v=""/>
    <s v=""/>
    <s v=""/>
    <s v=""/>
    <s v=""/>
    <s v=""/>
    <s v=""/>
    <s v=""/>
    <s v=""/>
    <s v=""/>
    <s v=""/>
    <s v=""/>
    <s v=""/>
    <s v=""/>
    <s v=""/>
    <n v="0"/>
    <s v=""/>
    <s v=""/>
    <s v=""/>
    <s v=""/>
    <s v=""/>
    <s v=""/>
    <s v=""/>
    <s v=""/>
    <s v=""/>
    <s v=""/>
    <s v=""/>
    <s v=""/>
    <s v=""/>
    <s v=""/>
    <x v="3"/>
    <x v="2"/>
  </r>
  <r>
    <x v="2"/>
    <s v="Cayes-Jacmel"/>
    <s v="Cayes-Jacmel"/>
    <s v="3e Section Haut Cap Rouge"/>
    <s v="3e Section Haut Cap Rouge"/>
    <s v="Cap Rouge"/>
    <s v=""/>
    <s v="Marché de Cap Rouge"/>
    <s v="Marché de Cap Rouge"/>
    <s v="Marché de Cap Rouge"/>
    <s v="Milieu rural"/>
    <s v="Enquête auprès d'un marchand"/>
    <x v="0"/>
    <s v="Détaillant sur une table"/>
    <s v=""/>
    <s v=""/>
    <s v=""/>
    <s v=""/>
    <s v=""/>
    <s v=""/>
    <s v=""/>
    <s v=""/>
    <s v=""/>
    <s v=""/>
    <s v=""/>
    <s v=""/>
    <s v=""/>
    <s v=""/>
    <s v=""/>
    <n v="50"/>
    <s v=""/>
    <s v=""/>
    <s v="En espèces (Gourde)"/>
    <n v="1"/>
    <n v="0"/>
    <n v="0"/>
    <n v="0"/>
    <n v="0"/>
    <n v="0"/>
    <n v="0"/>
    <n v="0"/>
    <n v="0"/>
    <n v="0"/>
    <x v="0"/>
    <x v="3"/>
  </r>
  <r>
    <x v="3"/>
    <s v="Cité Soleil"/>
    <s v="Cité Soleil"/>
    <s v="2e Section des Varreux"/>
    <s v="1re Section des Varreux"/>
    <s v="Terre-noire"/>
    <s v=""/>
    <s v="Marché de Terre Noire"/>
    <s v="Marché de Terre Noire"/>
    <s v="Marché de Terre Noire"/>
    <s v="Milieu urbain"/>
    <s v="Enquête auprès d'un marchand"/>
    <x v="0"/>
    <s v="Détaillant sur une table"/>
    <s v=""/>
    <s v=""/>
    <s v=""/>
    <s v=""/>
    <s v=""/>
    <s v=""/>
    <s v=""/>
    <n v="50"/>
    <n v="25"/>
    <s v=""/>
    <s v=""/>
    <n v="125"/>
    <s v=""/>
    <s v=""/>
    <s v=""/>
    <s v=""/>
    <s v=""/>
    <s v=""/>
    <s v="En espèces (Gourde)"/>
    <n v="1"/>
    <n v="0"/>
    <n v="0"/>
    <n v="0"/>
    <n v="0"/>
    <n v="0"/>
    <n v="0"/>
    <n v="0"/>
    <n v="0"/>
    <n v="0"/>
    <x v="2"/>
    <x v="3"/>
  </r>
  <r>
    <x v="3"/>
    <s v="Cité Soleil"/>
    <s v="Cité Soleil"/>
    <s v="2e Section des Varreux"/>
    <s v="1re Section des Varreux"/>
    <s v="Terre-noire"/>
    <s v=""/>
    <s v="Marché de Terre Noire"/>
    <s v="Marché de Terre Noire"/>
    <s v="Marché de Terre Noire"/>
    <s v="Milieu urbain"/>
    <s v="Enquête auprès d'un marchand"/>
    <x v="0"/>
    <s v="Détaillant sur une table"/>
    <s v=""/>
    <s v=""/>
    <s v=""/>
    <s v=""/>
    <s v=""/>
    <s v=""/>
    <s v=""/>
    <s v=""/>
    <n v="25"/>
    <n v="25"/>
    <s v=""/>
    <n v="400"/>
    <n v="90"/>
    <s v=""/>
    <s v=""/>
    <s v=""/>
    <s v=""/>
    <s v=""/>
    <s v="En espèces (Gourde)"/>
    <n v="1"/>
    <n v="0"/>
    <n v="0"/>
    <n v="0"/>
    <n v="0"/>
    <n v="0"/>
    <n v="0"/>
    <n v="0"/>
    <n v="0"/>
    <n v="0"/>
    <x v="2"/>
    <x v="3"/>
  </r>
  <r>
    <x v="3"/>
    <s v="Cité Soleil"/>
    <s v="Cité Soleil"/>
    <s v="2e Section des Varreux"/>
    <s v="1re Section des Varreux"/>
    <s v="Terre-noire"/>
    <s v=""/>
    <s v="Marché de Terre Noire"/>
    <s v="Marché de Terre Noire"/>
    <s v="Marché de Terre Noire"/>
    <s v="Milieu urbain"/>
    <s v="Enquête auprès d'un marchand"/>
    <x v="0"/>
    <s v="Détaillant sur une table"/>
    <s v=""/>
    <s v=""/>
    <s v=""/>
    <s v=""/>
    <s v=""/>
    <s v=""/>
    <s v=""/>
    <s v=""/>
    <s v=""/>
    <s v=""/>
    <n v="25"/>
    <s v=""/>
    <s v=""/>
    <n v="10"/>
    <s v=""/>
    <s v=""/>
    <n v="250"/>
    <n v="25"/>
    <s v="En espèces (Gourde)"/>
    <n v="1"/>
    <n v="0"/>
    <n v="0"/>
    <n v="0"/>
    <n v="0"/>
    <n v="0"/>
    <n v="0"/>
    <n v="0"/>
    <n v="0"/>
    <n v="0"/>
    <x v="4"/>
    <x v="3"/>
  </r>
  <r>
    <x v="3"/>
    <s v="Cité Soleil"/>
    <s v="Cité Soleil"/>
    <s v="2e Section des Varreux"/>
    <s v="1re Section des Varreux"/>
    <s v="Terre-noire"/>
    <s v=""/>
    <s v="Marché de Terre Noire"/>
    <s v="Marché de Terre Noire"/>
    <s v="Marché de Terre Noire"/>
    <s v="Milieu urbain"/>
    <s v="Enquête auprès d'un marchand"/>
    <x v="1"/>
    <s v="Détaillant sur une table"/>
    <s v=""/>
    <s v=""/>
    <s v=""/>
    <s v=""/>
    <s v=""/>
    <s v=""/>
    <s v=""/>
    <s v=""/>
    <s v=""/>
    <s v=""/>
    <n v="25"/>
    <s v=""/>
    <s v=""/>
    <n v="10"/>
    <s v=""/>
    <s v=""/>
    <n v="250"/>
    <n v="50"/>
    <s v="En espèces (Gourde)"/>
    <n v="1"/>
    <n v="0"/>
    <n v="0"/>
    <n v="0"/>
    <n v="0"/>
    <n v="0"/>
    <n v="0"/>
    <n v="0"/>
    <n v="0"/>
    <n v="0"/>
    <x v="4"/>
    <x v="3"/>
  </r>
  <r>
    <x v="3"/>
    <s v="Cité Soleil"/>
    <s v="Cité Soleil"/>
    <s v="2e Section des Varreux"/>
    <s v="2e Section des Varreux"/>
    <s v="Terre-noire"/>
    <s v=""/>
    <s v="Marché de Terre Noire"/>
    <s v="Marché de Terre Noire"/>
    <s v="Marché de Terre Noire"/>
    <s v="Milieu urbain"/>
    <s v="Enquête auprès d'un client (pour l'eau de boisson et la situation sécuritaire)"/>
    <x v="1"/>
    <s v=""/>
    <s v=""/>
    <s v=""/>
    <s v=""/>
    <s v=""/>
    <s v=""/>
    <s v=""/>
    <s v=""/>
    <s v=""/>
    <s v=""/>
    <s v=""/>
    <s v=""/>
    <s v=""/>
    <s v=""/>
    <s v=""/>
    <n v="8"/>
    <s v=""/>
    <s v=""/>
    <s v=""/>
    <s v=""/>
    <s v=""/>
    <s v=""/>
    <s v=""/>
    <s v=""/>
    <s v=""/>
    <s v=""/>
    <s v=""/>
    <s v=""/>
    <s v=""/>
    <s v=""/>
    <x v="3"/>
    <x v="2"/>
  </r>
  <r>
    <x v="3"/>
    <s v="Cité Soleil"/>
    <s v="Cité Soleil"/>
    <s v="2e Section des Varreux"/>
    <s v="2e Section des Varreux"/>
    <s v="Terre-noire"/>
    <s v=""/>
    <s v="Marché de Terre Noire"/>
    <s v="Marché de Terre Noire"/>
    <s v="Marché de Terre Noire"/>
    <s v="Milieu urbain"/>
    <s v="Enquête auprès d'un client (pour l'eau de boisson et la situation sécuritaire)"/>
    <x v="0"/>
    <s v=""/>
    <s v=""/>
    <s v=""/>
    <s v=""/>
    <s v=""/>
    <s v=""/>
    <s v=""/>
    <s v=""/>
    <s v=""/>
    <s v=""/>
    <s v=""/>
    <s v=""/>
    <s v=""/>
    <s v=""/>
    <s v=""/>
    <n v="10"/>
    <s v=""/>
    <s v=""/>
    <s v=""/>
    <s v=""/>
    <s v=""/>
    <s v=""/>
    <s v=""/>
    <s v=""/>
    <s v=""/>
    <s v=""/>
    <s v=""/>
    <s v=""/>
    <s v=""/>
    <s v=""/>
    <x v="3"/>
    <x v="2"/>
  </r>
  <r>
    <x v="3"/>
    <s v="Cité Soleil"/>
    <s v="Cité Soleil"/>
    <s v="2e Section des Varreux"/>
    <s v="2e Section des Varreux"/>
    <s v="Terre-noire"/>
    <s v=""/>
    <s v="Marché de Terre Noire"/>
    <s v="Marché de Terre Noire"/>
    <s v="Marché de Terre Noire"/>
    <s v="Milieu urbain"/>
    <s v="Enquête auprès d'un client (pour l'eau de boisson et la situation sécuritaire)"/>
    <x v="0"/>
    <s v=""/>
    <s v=""/>
    <s v=""/>
    <s v=""/>
    <s v=""/>
    <s v=""/>
    <s v=""/>
    <s v=""/>
    <s v=""/>
    <s v=""/>
    <s v=""/>
    <s v=""/>
    <s v=""/>
    <s v=""/>
    <s v=""/>
    <n v="10"/>
    <s v=""/>
    <s v=""/>
    <s v=""/>
    <s v=""/>
    <s v=""/>
    <s v=""/>
    <s v=""/>
    <s v=""/>
    <s v=""/>
    <s v=""/>
    <s v=""/>
    <s v=""/>
    <s v=""/>
    <s v=""/>
    <x v="3"/>
    <x v="2"/>
  </r>
  <r>
    <x v="3"/>
    <s v="Cité Soleil"/>
    <s v="Cité Soleil"/>
    <s v="2e Section des Varreux"/>
    <s v="2e Section des Varreux"/>
    <s v="Terre-noire"/>
    <s v=""/>
    <s v="Marché de Terre Noire"/>
    <s v="Marché de Terre Noire"/>
    <s v="Marché de Terre Noire"/>
    <s v="Milieu urbain"/>
    <s v="Enquête auprès d'un marchand"/>
    <x v="0"/>
    <s v="Détaillant avec boutique"/>
    <s v=""/>
    <s v=""/>
    <s v=""/>
    <s v=""/>
    <s v=""/>
    <s v=""/>
    <s v=""/>
    <s v=""/>
    <s v=""/>
    <s v=""/>
    <s v=""/>
    <s v=""/>
    <s v=""/>
    <s v=""/>
    <s v=""/>
    <n v="50"/>
    <s v=""/>
    <s v=""/>
    <s v="En espèces (Gourde)"/>
    <n v="1"/>
    <n v="0"/>
    <n v="0"/>
    <n v="0"/>
    <n v="0"/>
    <n v="0"/>
    <n v="0"/>
    <n v="0"/>
    <n v="0"/>
    <n v="0"/>
    <x v="2"/>
    <x v="0"/>
  </r>
  <r>
    <x v="3"/>
    <s v="Cité Soleil"/>
    <s v="Cité Soleil"/>
    <s v="2e Section des Varreux"/>
    <s v="2e Section des Varreux"/>
    <s v="Terre-noire"/>
    <s v=""/>
    <s v="Marché de Terre Noire"/>
    <s v="Marché de Terre Noire"/>
    <s v="Marché de Terre Noire"/>
    <s v="Milieu urbain"/>
    <s v="Enquête auprès d'un marchand"/>
    <x v="0"/>
    <s v="Détaillant avec boutique"/>
    <s v=""/>
    <s v=""/>
    <s v=""/>
    <s v=""/>
    <s v=""/>
    <s v=""/>
    <s v=""/>
    <s v=""/>
    <s v=""/>
    <s v=""/>
    <s v=""/>
    <s v=""/>
    <s v=""/>
    <s v=""/>
    <s v=""/>
    <n v="50"/>
    <s v=""/>
    <s v=""/>
    <s v="En espèces (Gourde)"/>
    <n v="1"/>
    <n v="0"/>
    <n v="0"/>
    <n v="0"/>
    <n v="0"/>
    <n v="0"/>
    <n v="0"/>
    <n v="0"/>
    <n v="0"/>
    <n v="0"/>
    <x v="4"/>
    <x v="0"/>
  </r>
  <r>
    <x v="3"/>
    <s v="Cité Soleil"/>
    <s v="Cité Soleil"/>
    <s v="2e Section des Varreux"/>
    <s v="2e Section des Varreux"/>
    <s v="Terre-noire"/>
    <s v=""/>
    <s v="Marché de Terre Noire"/>
    <s v="Marché de Terre Noire"/>
    <s v="Marché de Terre Noire"/>
    <s v="Milieu urbain"/>
    <s v="Enquête auprès d'un marchand"/>
    <x v="1"/>
    <s v="Détaillant sur une table"/>
    <s v=""/>
    <s v=""/>
    <s v=""/>
    <s v=""/>
    <s v=""/>
    <s v=""/>
    <s v=""/>
    <s v=""/>
    <s v=""/>
    <s v=""/>
    <s v=""/>
    <s v=""/>
    <s v=""/>
    <s v=""/>
    <s v=""/>
    <n v="50"/>
    <s v=""/>
    <s v=""/>
    <s v="En espèces (Gourde)"/>
    <n v="1"/>
    <n v="0"/>
    <n v="0"/>
    <n v="0"/>
    <n v="0"/>
    <n v="0"/>
    <n v="0"/>
    <n v="0"/>
    <n v="0"/>
    <n v="0"/>
    <x v="4"/>
    <x v="0"/>
  </r>
  <r>
    <x v="3"/>
    <s v="Cité Soleil"/>
    <s v="Cité Soleil"/>
    <s v="2e Section des Varreux"/>
    <s v="2e Section des Varreux"/>
    <s v="Terre-noire"/>
    <s v=""/>
    <s v="Marché de Terre Noire"/>
    <s v="Marché de Terre Noire"/>
    <s v="Marché de Terre Noire"/>
    <s v="Milieu urbain"/>
    <s v="Enquête auprès d'un marchand"/>
    <x v="0"/>
    <s v="Détaillant avec boutique"/>
    <s v=""/>
    <s v=""/>
    <s v=""/>
    <s v=""/>
    <s v=""/>
    <s v=""/>
    <s v=""/>
    <s v=""/>
    <s v=""/>
    <s v=""/>
    <s v=""/>
    <s v=""/>
    <s v=""/>
    <s v=""/>
    <s v=""/>
    <n v="50"/>
    <s v=""/>
    <s v=""/>
    <s v="En espèces (Gourde)"/>
    <n v="1"/>
    <n v="0"/>
    <n v="0"/>
    <n v="0"/>
    <n v="0"/>
    <n v="0"/>
    <n v="0"/>
    <n v="0"/>
    <n v="0"/>
    <n v="0"/>
    <x v="4"/>
    <x v="0"/>
  </r>
  <r>
    <x v="3"/>
    <s v="Cité Soleil"/>
    <s v="Cité Soleil"/>
    <s v="2e Section des Varreux"/>
    <s v="2e Section des Varreux"/>
    <s v="Terre-noire"/>
    <s v=""/>
    <s v="Marché de Terre Noire"/>
    <s v="Marché de Terre Noire"/>
    <s v="Marché de Terre Noire"/>
    <s v="Milieu urbain"/>
    <s v="Enquête auprès d'un client (pour l'eau de boisson et la situation sécuritaire)"/>
    <x v="1"/>
    <s v=""/>
    <s v=""/>
    <s v=""/>
    <s v=""/>
    <s v=""/>
    <s v=""/>
    <s v=""/>
    <s v=""/>
    <s v=""/>
    <s v=""/>
    <s v=""/>
    <s v=""/>
    <s v=""/>
    <s v=""/>
    <s v=""/>
    <n v="5"/>
    <s v=""/>
    <s v=""/>
    <s v=""/>
    <s v=""/>
    <s v=""/>
    <s v=""/>
    <s v=""/>
    <s v=""/>
    <s v=""/>
    <s v=""/>
    <s v=""/>
    <s v=""/>
    <s v=""/>
    <s v=""/>
    <x v="3"/>
    <x v="2"/>
  </r>
  <r>
    <x v="3"/>
    <s v="Cité Soleil"/>
    <s v="Cité Soleil"/>
    <s v="2e Section des Varreux"/>
    <s v="2e Section des Varreux"/>
    <s v="Terre-noire"/>
    <s v=""/>
    <s v="Marché de Terre Noire"/>
    <s v="Marché de Terre Noire"/>
    <s v="Marché de Terre Noire"/>
    <s v="Milieu urbain"/>
    <s v="Enquête auprès d'un marchand"/>
    <x v="0"/>
    <s v="Détaillant avec boutique"/>
    <n v="125"/>
    <n v="115.384615384615"/>
    <n v="108.695652173913"/>
    <n v="120.689655172413"/>
    <n v="229.166666666666"/>
    <n v="270.83333333333297"/>
    <n v="900"/>
    <s v=""/>
    <s v=""/>
    <s v=""/>
    <s v=""/>
    <s v=""/>
    <s v=""/>
    <s v=""/>
    <s v=""/>
    <s v=""/>
    <s v=""/>
    <s v=""/>
    <s v="En espèces (Gourde) Paiement mobile (téléphone)"/>
    <n v="1"/>
    <n v="0"/>
    <n v="1"/>
    <n v="0"/>
    <n v="0"/>
    <n v="0"/>
    <n v="0"/>
    <n v="0"/>
    <n v="0"/>
    <n v="0"/>
    <x v="0"/>
    <x v="1"/>
  </r>
  <r>
    <x v="3"/>
    <s v="Cité Soleil"/>
    <s v="Cité Soleil"/>
    <s v="2e Section des Varreux"/>
    <s v="2e Section des Varreux"/>
    <s v="Terre-noire"/>
    <s v=""/>
    <s v="Marché de Terre Noire"/>
    <s v="Marché de Terre Noire"/>
    <s v="Marché de Terre Noire"/>
    <s v="Milieu urbain"/>
    <s v="Enquête auprès d'un marchand"/>
    <x v="0"/>
    <s v="Détaillant avec boutique"/>
    <n v="175"/>
    <n v="125"/>
    <n v="108.695652173913"/>
    <n v="129.31034482758599"/>
    <n v="250"/>
    <n v="312.5"/>
    <n v="1000"/>
    <s v=""/>
    <s v=""/>
    <s v=""/>
    <s v=""/>
    <s v=""/>
    <s v=""/>
    <s v=""/>
    <s v=""/>
    <s v=""/>
    <s v=""/>
    <s v=""/>
    <s v="En espèces (Gourde) Paiement mobile (téléphone)"/>
    <n v="1"/>
    <n v="0"/>
    <n v="1"/>
    <n v="0"/>
    <n v="0"/>
    <n v="0"/>
    <n v="0"/>
    <n v="0"/>
    <n v="0"/>
    <n v="0"/>
    <x v="4"/>
    <x v="4"/>
  </r>
  <r>
    <x v="3"/>
    <s v="Cité Soleil"/>
    <s v="Cité Soleil"/>
    <s v="2e Section des Varreux"/>
    <s v="2e Section des Varreux"/>
    <s v="Terre-noire"/>
    <s v=""/>
    <s v="Marché de Terre Noire"/>
    <s v="Marché de Terre Noire"/>
    <s v="Marché de Terre Noire"/>
    <s v="Milieu urbain"/>
    <s v="Enquête auprès d'un marchand"/>
    <x v="0"/>
    <s v="Détaillant avec boutique"/>
    <n v="150"/>
    <n v="134.61538461538399"/>
    <n v="152.173913043478"/>
    <n v="103.448275862068"/>
    <n v="229.166666666666"/>
    <s v=""/>
    <n v="1000"/>
    <s v=""/>
    <s v=""/>
    <s v=""/>
    <s v=""/>
    <s v=""/>
    <s v=""/>
    <s v=""/>
    <s v=""/>
    <s v=""/>
    <s v=""/>
    <s v=""/>
    <s v="En espèces (Gourde)"/>
    <n v="1"/>
    <n v="0"/>
    <n v="0"/>
    <n v="0"/>
    <n v="0"/>
    <n v="0"/>
    <n v="0"/>
    <n v="0"/>
    <n v="0"/>
    <n v="0"/>
    <x v="4"/>
    <x v="3"/>
  </r>
  <r>
    <x v="3"/>
    <s v="Cité Soleil"/>
    <s v="Cité Soleil"/>
    <s v="2e Section des Varreux"/>
    <s v="2e Section des Varreux"/>
    <s v="Terre-noire"/>
    <s v=""/>
    <s v="Marché de Terre Noire"/>
    <s v="Marché de Terre Noire"/>
    <s v="Marché de Terre Noire"/>
    <s v="Milieu urbain"/>
    <s v="Enquête auprès d'un marchand"/>
    <x v="0"/>
    <s v="Détaillant avec boutique"/>
    <n v="112.5"/>
    <n v="125"/>
    <n v="97.826086956521706"/>
    <n v="120.689655172413"/>
    <n v="208.333333333333"/>
    <s v=""/>
    <n v="900"/>
    <s v=""/>
    <s v=""/>
    <s v=""/>
    <s v=""/>
    <s v=""/>
    <s v=""/>
    <s v=""/>
    <s v=""/>
    <s v=""/>
    <s v=""/>
    <s v=""/>
    <s v="En espèces (Gourde)"/>
    <n v="1"/>
    <n v="0"/>
    <n v="0"/>
    <n v="0"/>
    <n v="0"/>
    <n v="0"/>
    <n v="0"/>
    <n v="0"/>
    <n v="0"/>
    <n v="0"/>
    <x v="4"/>
    <x v="1"/>
  </r>
  <r>
    <x v="4"/>
    <s v="Cap-Haïtien"/>
    <s v="Cap-Haïtien"/>
    <s v="1re Section Bande du Nord"/>
    <s v="2e Section Haut du Cap"/>
    <s v="Autre"/>
    <s v="Chanpim, Cap-Haïtien"/>
    <s v="Marché de Cluny"/>
    <s v="Marché de Cluny"/>
    <s v="Marché de Cluny"/>
    <s v="Milieu urbain"/>
    <s v="Enquête auprès d'un marchand"/>
    <x v="0"/>
    <s v="Détaillant sur une table"/>
    <s v=""/>
    <s v=""/>
    <s v=""/>
    <s v=""/>
    <s v=""/>
    <s v=""/>
    <m/>
    <n v="60"/>
    <n v="25"/>
    <n v="25"/>
    <n v="75"/>
    <s v=""/>
    <n v="100"/>
    <n v="10"/>
    <s v=""/>
    <s v=""/>
    <s v=""/>
    <s v=""/>
    <s v="En espèces (Gourde)"/>
    <n v="1"/>
    <n v="0"/>
    <n v="0"/>
    <n v="0"/>
    <n v="0"/>
    <n v="0"/>
    <n v="0"/>
    <n v="0"/>
    <n v="0"/>
    <n v="0"/>
    <x v="4"/>
    <x v="1"/>
  </r>
  <r>
    <x v="4"/>
    <s v="Cap-Haïtien"/>
    <s v="Cap-Haïtien"/>
    <s v="1re Section Bande du Nord"/>
    <s v="2e Section Haut du Cap"/>
    <s v="Centre-ville de Cap Haïtien"/>
    <s v=""/>
    <s v="Marché de Cluny"/>
    <s v="Marché de Cluny"/>
    <s v="Marché de Cluny"/>
    <s v="Milieu urbain"/>
    <s v="Enquête auprès d'un client (pour l'eau de boisson et la situation sécuritaire)"/>
    <x v="0"/>
    <s v=""/>
    <s v=""/>
    <s v=""/>
    <s v=""/>
    <s v=""/>
    <s v=""/>
    <s v=""/>
    <s v=""/>
    <s v=""/>
    <s v=""/>
    <s v=""/>
    <s v=""/>
    <s v=""/>
    <s v=""/>
    <s v=""/>
    <n v="15"/>
    <s v=""/>
    <s v=""/>
    <s v=""/>
    <s v=""/>
    <s v=""/>
    <s v=""/>
    <s v=""/>
    <s v=""/>
    <s v=""/>
    <s v=""/>
    <s v=""/>
    <s v=""/>
    <s v=""/>
    <s v=""/>
    <x v="3"/>
    <x v="2"/>
  </r>
  <r>
    <x v="4"/>
    <s v="Cap-Haïtien"/>
    <s v="Cap-Haïtien"/>
    <s v="1re Section Bande du Nord"/>
    <s v="1re Section Bande du Nord"/>
    <s v="Centre-ville de Cap Haïtien"/>
    <s v=""/>
    <s v="Marché de Cluny"/>
    <s v="Marché de Cluny"/>
    <s v="Marché de Cluny"/>
    <s v="Milieu urbain"/>
    <s v="Enquête auprès d'un marchand"/>
    <x v="0"/>
    <s v="Détaillant sur une table"/>
    <n v="150"/>
    <n v="138.461538461538"/>
    <n v="117.39130434782599"/>
    <n v="155.172413793103"/>
    <n v="229.166666666666"/>
    <s v=""/>
    <n v="1000"/>
    <n v="60"/>
    <n v="25"/>
    <n v="50"/>
    <s v=""/>
    <n v="125"/>
    <n v="100"/>
    <n v="10"/>
    <s v=""/>
    <n v="150"/>
    <s v=""/>
    <s v=""/>
    <s v="En espèces (Gourde)"/>
    <n v="1"/>
    <n v="0"/>
    <n v="0"/>
    <n v="0"/>
    <n v="0"/>
    <n v="0"/>
    <n v="0"/>
    <n v="0"/>
    <n v="0"/>
    <n v="0"/>
    <x v="4"/>
    <x v="3"/>
  </r>
  <r>
    <x v="4"/>
    <s v="Cap-Haïtien"/>
    <s v="Cap-Haïtien"/>
    <s v="1re Section Bande du Nord"/>
    <s v="1re Section Bande du Nord"/>
    <s v="Autre"/>
    <s v="Cité Chauvel"/>
    <s v="Marché de Cluny"/>
    <s v="Marché de Cluny"/>
    <s v="Marché de Cluny"/>
    <s v="Milieu urbain"/>
    <s v="Enquête auprès d'un client (pour l'eau de boisson et la situation sécuritaire)"/>
    <x v="0"/>
    <s v=""/>
    <s v=""/>
    <s v=""/>
    <s v=""/>
    <s v=""/>
    <s v=""/>
    <s v=""/>
    <s v=""/>
    <s v=""/>
    <s v=""/>
    <s v=""/>
    <s v=""/>
    <s v=""/>
    <s v=""/>
    <s v=""/>
    <n v="10"/>
    <s v=""/>
    <s v=""/>
    <s v=""/>
    <s v=""/>
    <s v=""/>
    <s v=""/>
    <s v=""/>
    <s v=""/>
    <s v=""/>
    <s v=""/>
    <s v=""/>
    <s v=""/>
    <s v=""/>
    <s v=""/>
    <x v="3"/>
    <x v="2"/>
  </r>
  <r>
    <x v="4"/>
    <s v="Cap-Haïtien"/>
    <s v="Cap-Haïtien"/>
    <s v="1re Section Bande du Nord"/>
    <s v="3e Section Petit Anse"/>
    <s v="Autre"/>
    <s v="Fort-St Michel"/>
    <s v="Marché de Cluny"/>
    <s v="Marché de Cluny"/>
    <s v="Marché de Cluny"/>
    <s v="Milieu urbain"/>
    <s v="Enquête auprès d'un client (pour l'eau de boisson et la situation sécuritaire)"/>
    <x v="0"/>
    <s v=""/>
    <s v=""/>
    <s v=""/>
    <s v=""/>
    <s v=""/>
    <s v=""/>
    <s v=""/>
    <s v=""/>
    <s v=""/>
    <s v=""/>
    <s v=""/>
    <s v=""/>
    <s v=""/>
    <s v=""/>
    <s v=""/>
    <n v="15"/>
    <s v=""/>
    <s v=""/>
    <s v=""/>
    <s v=""/>
    <s v=""/>
    <s v=""/>
    <s v=""/>
    <s v=""/>
    <s v=""/>
    <s v=""/>
    <s v=""/>
    <s v=""/>
    <s v=""/>
    <s v=""/>
    <x v="3"/>
    <x v="2"/>
  </r>
  <r>
    <x v="4"/>
    <s v="Limonade"/>
    <s v="Limonade"/>
    <s v="1re Section Basse Plaine"/>
    <s v="1re Section Basse Plaine"/>
    <s v="Limonade"/>
    <s v=""/>
    <s v="Marché principal de Limonade"/>
    <s v="Marché principal de Limonade"/>
    <s v="Marché principal de Limonade"/>
    <s v="Milieu urbain"/>
    <s v="Enquête auprès d'un marchand"/>
    <x v="0"/>
    <s v="Détaillant sur une table"/>
    <n v="144.5"/>
    <n v="161.53846153846101"/>
    <n v="125.652173913043"/>
    <n v="156.896551724137"/>
    <n v="291.666666666666"/>
    <n v="291.666666666666"/>
    <n v="1000"/>
    <s v=""/>
    <s v=""/>
    <s v=""/>
    <s v=""/>
    <s v=""/>
    <s v=""/>
    <s v=""/>
    <s v=""/>
    <s v=""/>
    <s v=""/>
    <s v=""/>
    <s v="En espèces (Gourde)"/>
    <n v="1"/>
    <n v="0"/>
    <n v="0"/>
    <n v="0"/>
    <n v="0"/>
    <n v="0"/>
    <n v="0"/>
    <n v="0"/>
    <n v="0"/>
    <n v="0"/>
    <x v="2"/>
    <x v="3"/>
  </r>
  <r>
    <x v="4"/>
    <s v="Limonade"/>
    <s v="Limonade"/>
    <s v="1re Section Basse Plaine"/>
    <s v="1re Section Basse Plaine"/>
    <s v="Limonade"/>
    <s v=""/>
    <s v="Marché principal de Limonade"/>
    <s v="Marché principal de Limonade"/>
    <s v="Marché principal de Limonade"/>
    <s v="Milieu urbain"/>
    <s v="Enquête auprès d'un marchand"/>
    <x v="0"/>
    <s v="Détaillant sur une table"/>
    <n v="144.5"/>
    <n v="161.53846153846101"/>
    <n v="125.652173913043"/>
    <n v="156.896551724137"/>
    <n v="291.666666666666"/>
    <n v="291.666666666666"/>
    <n v="1000"/>
    <s v=""/>
    <s v=""/>
    <s v=""/>
    <s v=""/>
    <s v=""/>
    <s v=""/>
    <s v=""/>
    <s v=""/>
    <s v=""/>
    <s v=""/>
    <s v=""/>
    <s v="En espèces (Gourde)"/>
    <n v="1"/>
    <n v="0"/>
    <n v="0"/>
    <n v="0"/>
    <n v="0"/>
    <n v="0"/>
    <n v="0"/>
    <n v="0"/>
    <n v="0"/>
    <n v="0"/>
    <x v="2"/>
    <x v="3"/>
  </r>
  <r>
    <x v="4"/>
    <s v="Limonade"/>
    <s v="Limonade"/>
    <s v="1re Section Basse Plaine"/>
    <s v="1re Section Basse Plaine"/>
    <s v="Limonade"/>
    <s v=""/>
    <s v="Marché principal de Limonade"/>
    <s v="Marché principal de Limonade"/>
    <s v="Marché principal de Limonade"/>
    <s v="Milieu urbain"/>
    <s v="Enquête auprès d'un marchand"/>
    <x v="0"/>
    <s v="Détaillant sur une table"/>
    <n v="144.5"/>
    <n v="175"/>
    <n v="125.652173913043"/>
    <n v="156.896551724137"/>
    <n v="291.666666666666"/>
    <n v="291.666666666666"/>
    <n v="1000"/>
    <s v=""/>
    <s v=""/>
    <s v=""/>
    <s v=""/>
    <s v=""/>
    <s v=""/>
    <s v=""/>
    <s v=""/>
    <s v=""/>
    <s v=""/>
    <s v=""/>
    <s v="En espèces (Gourde)"/>
    <n v="1"/>
    <n v="0"/>
    <n v="0"/>
    <n v="0"/>
    <n v="0"/>
    <n v="0"/>
    <n v="0"/>
    <n v="0"/>
    <n v="0"/>
    <n v="0"/>
    <x v="2"/>
    <x v="3"/>
  </r>
  <r>
    <x v="4"/>
    <s v="Limonade"/>
    <s v="Limonade"/>
    <s v="1re Section Basse Plaine"/>
    <s v="1re Section Basse Plaine"/>
    <s v="Limonade"/>
    <s v=""/>
    <s v="Marché principal de Limonade"/>
    <s v="Marché principal de Limonade"/>
    <s v="Marché principal de Limonade"/>
    <s v="Milieu urbain"/>
    <s v="Enquête auprès d'un marchand"/>
    <x v="0"/>
    <s v="Détaillant sur une table"/>
    <n v="144.5"/>
    <n v="161.53846153846101"/>
    <n v="125.652173913043"/>
    <n v="156.896551724137"/>
    <n v="291.666666666666"/>
    <n v="291.666666666666"/>
    <n v="1000"/>
    <s v=""/>
    <s v=""/>
    <s v=""/>
    <s v=""/>
    <s v=""/>
    <s v=""/>
    <s v=""/>
    <s v=""/>
    <s v=""/>
    <s v=""/>
    <s v=""/>
    <s v="En espèces (Gourde)"/>
    <n v="1"/>
    <n v="0"/>
    <n v="0"/>
    <n v="0"/>
    <n v="0"/>
    <n v="0"/>
    <n v="0"/>
    <n v="0"/>
    <n v="0"/>
    <n v="0"/>
    <x v="1"/>
    <x v="3"/>
  </r>
  <r>
    <x v="4"/>
    <s v="Limonade"/>
    <s v="Limonade"/>
    <s v="1re Section Basse Plaine"/>
    <s v="1re Section Basse Plaine"/>
    <s v="Limonade"/>
    <s v=""/>
    <s v="Marché principal de Limonade"/>
    <s v="Marché principal de Limonade"/>
    <s v="Marché principal de Limonade"/>
    <s v="Milieu urbain"/>
    <s v="Enquête auprès d'un marchand"/>
    <x v="0"/>
    <s v="Détaillant sur une table"/>
    <s v=""/>
    <s v=""/>
    <s v=""/>
    <s v=""/>
    <s v=""/>
    <s v=""/>
    <s v=""/>
    <n v="35"/>
    <n v="20"/>
    <n v="25"/>
    <n v="25"/>
    <n v="100"/>
    <n v="100"/>
    <n v="10"/>
    <s v=""/>
    <s v=""/>
    <s v=""/>
    <s v=""/>
    <s v="En espèces (Gourde)"/>
    <n v="1"/>
    <n v="0"/>
    <n v="0"/>
    <n v="0"/>
    <n v="0"/>
    <n v="0"/>
    <n v="0"/>
    <n v="0"/>
    <n v="0"/>
    <n v="0"/>
    <x v="1"/>
    <x v="3"/>
  </r>
  <r>
    <x v="4"/>
    <s v="Limonade"/>
    <s v="Limonade"/>
    <s v="1re Section Basse Plaine"/>
    <s v="1re Section Basse Plaine"/>
    <s v="Limonade"/>
    <s v=""/>
    <s v="Marché principal de Limonade"/>
    <s v="Marché principal de Limonade"/>
    <s v="Marché principal de Limonade"/>
    <s v="Milieu urbain"/>
    <s v="Enquête auprès d'un marchand"/>
    <x v="0"/>
    <s v="Détaillant sur une table"/>
    <s v=""/>
    <s v=""/>
    <s v=""/>
    <s v=""/>
    <s v=""/>
    <s v=""/>
    <s v=""/>
    <n v="30"/>
    <n v="25"/>
    <n v="30"/>
    <n v="20"/>
    <n v="100"/>
    <n v="100"/>
    <n v="10"/>
    <s v=""/>
    <s v=""/>
    <s v=""/>
    <s v=""/>
    <s v="En espèces (Gourde)"/>
    <n v="1"/>
    <n v="0"/>
    <n v="0"/>
    <n v="0"/>
    <n v="0"/>
    <n v="0"/>
    <n v="0"/>
    <n v="0"/>
    <n v="0"/>
    <n v="0"/>
    <x v="1"/>
    <x v="3"/>
  </r>
  <r>
    <x v="4"/>
    <s v="Limonade"/>
    <s v="Limonade"/>
    <s v="1re Section Basse Plaine"/>
    <s v="1re Section Basse Plaine"/>
    <s v="Limonade"/>
    <s v=""/>
    <s v="Marché principal de Limonade"/>
    <s v="Marché principal de Limonade"/>
    <s v="Marché principal de Limonade"/>
    <s v="Milieu urbain"/>
    <s v="Enquête auprès d'un marchand"/>
    <x v="0"/>
    <s v="Détaillant sur une table"/>
    <s v=""/>
    <s v=""/>
    <s v=""/>
    <s v=""/>
    <s v=""/>
    <s v=""/>
    <s v=""/>
    <n v="35"/>
    <n v="20"/>
    <n v="30"/>
    <n v="20"/>
    <n v="62.3333333333333"/>
    <n v="100"/>
    <n v="25"/>
    <s v=""/>
    <s v=""/>
    <s v=""/>
    <s v=""/>
    <s v="En espèces (Gourde)"/>
    <n v="1"/>
    <n v="0"/>
    <n v="0"/>
    <n v="0"/>
    <n v="0"/>
    <n v="0"/>
    <n v="0"/>
    <n v="0"/>
    <n v="0"/>
    <n v="0"/>
    <x v="2"/>
    <x v="3"/>
  </r>
  <r>
    <x v="4"/>
    <s v="Limonade"/>
    <s v="Limonade"/>
    <s v="1re Section Basse Plaine"/>
    <s v="1re Section Basse Plaine"/>
    <s v="Limonade"/>
    <s v=""/>
    <s v="Marché principal de Limonade"/>
    <s v="Marché principal de Limonade"/>
    <s v="Marché principal de Limonade"/>
    <s v="Milieu urbain"/>
    <s v="Enquête auprès d'un marchand"/>
    <x v="0"/>
    <s v="Détaillant mobile"/>
    <s v=""/>
    <s v=""/>
    <s v=""/>
    <s v=""/>
    <s v=""/>
    <s v=""/>
    <s v=""/>
    <n v="30"/>
    <n v="20"/>
    <n v="25"/>
    <n v="25"/>
    <n v="100"/>
    <n v="85"/>
    <n v="10"/>
    <s v=""/>
    <s v=""/>
    <s v=""/>
    <s v=""/>
    <s v="En espèces (Gourde)"/>
    <n v="1"/>
    <n v="0"/>
    <n v="0"/>
    <n v="0"/>
    <n v="0"/>
    <n v="0"/>
    <n v="0"/>
    <n v="0"/>
    <n v="0"/>
    <n v="0"/>
    <x v="1"/>
    <x v="3"/>
  </r>
  <r>
    <x v="3"/>
    <s v="Port-au-Prince"/>
    <s v="Port-au-Prince"/>
    <s v="1ere Section Turgeau"/>
    <s v="3e Section Martissant"/>
    <s v="Centre-ville de Port-au-Prince / Salomon"/>
    <s v=""/>
    <s v="Marché Salomon"/>
    <s v="Marché Salomon"/>
    <s v="Marché Salomon"/>
    <s v="Milieu urbain"/>
    <s v="Enquête auprès d'un marchand"/>
    <x v="0"/>
    <s v="Détaillant sur une table"/>
    <n v="150"/>
    <n v="134.61538461538399"/>
    <n v="173.91304347825999"/>
    <n v="120.689655172413"/>
    <n v="229.166666666666"/>
    <n v="270.83333333333297"/>
    <n v="1050"/>
    <s v=""/>
    <s v=""/>
    <s v=""/>
    <s v=""/>
    <s v=""/>
    <s v=""/>
    <s v=""/>
    <s v=""/>
    <s v=""/>
    <s v=""/>
    <s v=""/>
    <s v="En espèces (Gourde)"/>
    <n v="1"/>
    <n v="0"/>
    <n v="0"/>
    <n v="0"/>
    <n v="0"/>
    <n v="0"/>
    <n v="0"/>
    <n v="0"/>
    <n v="0"/>
    <n v="0"/>
    <x v="0"/>
    <x v="3"/>
  </r>
  <r>
    <x v="3"/>
    <s v="Port-au-Prince"/>
    <s v="Port-au-Prince"/>
    <s v="1ere Section Turgeau"/>
    <s v="3e Section Martissant"/>
    <s v="Centre-ville de Port-au-Prince / Salomon"/>
    <s v=""/>
    <s v="Marché Salomon"/>
    <s v="Marché Salomon"/>
    <s v="Marché Salomon"/>
    <s v="Milieu urbain"/>
    <s v="Enquête auprès d'un marchand"/>
    <x v="0"/>
    <s v="Détaillant sur une table"/>
    <n v="112.5"/>
    <n v="134.61538461538399"/>
    <n v="163.04347826086899"/>
    <n v="120.689655172413"/>
    <n v="250"/>
    <n v="312.5"/>
    <n v="1000"/>
    <s v=""/>
    <s v=""/>
    <s v=""/>
    <s v=""/>
    <s v=""/>
    <s v=""/>
    <s v=""/>
    <s v=""/>
    <s v=""/>
    <s v=""/>
    <s v=""/>
    <s v="En espèces (Gourde)"/>
    <n v="1"/>
    <n v="0"/>
    <n v="0"/>
    <n v="0"/>
    <n v="0"/>
    <n v="0"/>
    <n v="0"/>
    <n v="0"/>
    <n v="0"/>
    <n v="0"/>
    <x v="0"/>
    <x v="3"/>
  </r>
  <r>
    <x v="3"/>
    <s v="Port-au-Prince"/>
    <s v="Port-au-Prince"/>
    <s v="1ere Section Turgeau"/>
    <s v="3e Section Martissant"/>
    <s v="Centre-ville de Port-au-Prince / Salomon"/>
    <s v=""/>
    <s v="Marché Salomon"/>
    <s v="Marché Salomon"/>
    <s v="Marché Salomon"/>
    <s v="Milieu urbain"/>
    <s v="Enquête auprès d'un marchand"/>
    <x v="0"/>
    <s v="Détaillant sur une table"/>
    <s v=""/>
    <n v="250"/>
    <n v="434.34782608695599"/>
    <s v=""/>
    <n v="312.5"/>
    <s v=""/>
    <s v=""/>
    <s v=""/>
    <s v=""/>
    <s v=""/>
    <s v=""/>
    <s v=""/>
    <s v=""/>
    <s v=""/>
    <s v=""/>
    <s v=""/>
    <s v=""/>
    <s v=""/>
    <s v="En espèces (Gourde)"/>
    <n v="1"/>
    <n v="0"/>
    <n v="0"/>
    <n v="0"/>
    <n v="0"/>
    <n v="0"/>
    <n v="0"/>
    <n v="0"/>
    <n v="0"/>
    <n v="0"/>
    <x v="0"/>
    <x v="3"/>
  </r>
  <r>
    <x v="3"/>
    <s v="Port-au-Prince"/>
    <s v="Port-au-Prince"/>
    <s v="1ere Section Turgeau"/>
    <s v="3e Section Martissant"/>
    <s v="Centre-ville de Port-au-Prince / Salomon"/>
    <s v=""/>
    <s v="Marché Salomon"/>
    <s v="Marché Salomon"/>
    <s v="Marché Salomon"/>
    <s v="Milieu urbain"/>
    <s v="Enquête auprès d'un marchand"/>
    <x v="0"/>
    <s v="Détaillant sur une table"/>
    <s v=""/>
    <n v="384.230769230769"/>
    <s v=""/>
    <n v="344.48275862068903"/>
    <s v=""/>
    <s v=""/>
    <s v=""/>
    <s v=""/>
    <s v=""/>
    <s v=""/>
    <s v=""/>
    <s v=""/>
    <s v=""/>
    <s v=""/>
    <s v=""/>
    <s v=""/>
    <s v=""/>
    <s v=""/>
    <s v="En espèces (Gourde)"/>
    <n v="1"/>
    <n v="0"/>
    <n v="0"/>
    <n v="0"/>
    <n v="0"/>
    <n v="0"/>
    <n v="0"/>
    <n v="0"/>
    <n v="0"/>
    <n v="0"/>
    <x v="0"/>
    <x v="3"/>
  </r>
  <r>
    <x v="3"/>
    <s v="Port-au-Prince"/>
    <s v="Port-au-Prince"/>
    <s v="1ere Section Turgeau"/>
    <s v="3e Section Martissant"/>
    <s v="Centre-ville de Port-au-Prince / Salomon"/>
    <s v=""/>
    <s v="Marché Salomon"/>
    <s v="Marché Salomon"/>
    <s v="Marché Salomon"/>
    <s v="Milieu urbain"/>
    <s v="Enquête auprès d'un marchand"/>
    <x v="1"/>
    <s v="Détaillant mobile"/>
    <s v=""/>
    <s v=""/>
    <s v=""/>
    <s v=""/>
    <s v=""/>
    <s v=""/>
    <s v=""/>
    <s v=""/>
    <s v=""/>
    <s v=""/>
    <s v=""/>
    <s v=""/>
    <s v=""/>
    <s v=""/>
    <s v=""/>
    <n v="75"/>
    <s v=""/>
    <s v=""/>
    <s v="En espèces (Gourde)"/>
    <n v="1"/>
    <n v="0"/>
    <n v="0"/>
    <n v="0"/>
    <n v="0"/>
    <n v="0"/>
    <n v="0"/>
    <n v="0"/>
    <n v="0"/>
    <n v="0"/>
    <x v="0"/>
    <x v="0"/>
  </r>
  <r>
    <x v="3"/>
    <s v="Port-au-Prince"/>
    <s v="Port-au-Prince"/>
    <s v="1ere Section Turgeau"/>
    <s v="3e Section Martissant"/>
    <s v="Centre-ville de Port-au-Prince / Salomon"/>
    <s v=""/>
    <s v="Marché Salomon"/>
    <s v="Marché Salomon"/>
    <s v="Marché Salomon"/>
    <s v="Milieu urbain"/>
    <s v="Enquête auprès d'un marchand"/>
    <x v="0"/>
    <s v="Détaillant sur une table"/>
    <n v="150"/>
    <n v="134.61538461538399"/>
    <s v=""/>
    <n v="120.689655172413"/>
    <s v=""/>
    <s v=""/>
    <s v=""/>
    <s v=""/>
    <s v=""/>
    <s v=""/>
    <s v=""/>
    <s v=""/>
    <s v=""/>
    <s v=""/>
    <s v=""/>
    <s v=""/>
    <s v=""/>
    <s v=""/>
    <s v="En espèces (Gourde)"/>
    <n v="1"/>
    <n v="0"/>
    <n v="0"/>
    <n v="0"/>
    <n v="0"/>
    <n v="0"/>
    <n v="0"/>
    <n v="0"/>
    <n v="0"/>
    <n v="0"/>
    <x v="0"/>
    <x v="3"/>
  </r>
  <r>
    <x v="3"/>
    <s v="Port-au-Prince"/>
    <s v="Port-au-Prince"/>
    <s v="1ere Section Turgeau"/>
    <s v="3e Section Martissant"/>
    <s v="Centre-ville de Port-au-Prince / Salomon"/>
    <s v=""/>
    <s v="Marché Salomon"/>
    <s v="Marché Salomon"/>
    <s v="Marché Salomon"/>
    <s v="Milieu urbain"/>
    <s v="Enquête auprès d'un marchand"/>
    <x v="0"/>
    <s v="Détaillant mobile"/>
    <s v=""/>
    <s v=""/>
    <s v=""/>
    <s v=""/>
    <s v=""/>
    <s v=""/>
    <s v=""/>
    <s v=""/>
    <n v="0"/>
    <s v=""/>
    <s v=""/>
    <s v=""/>
    <s v=""/>
    <s v=""/>
    <s v=""/>
    <s v=""/>
    <s v=""/>
    <s v=""/>
    <s v="En espèces (Gourde)"/>
    <n v="1"/>
    <n v="0"/>
    <n v="0"/>
    <n v="0"/>
    <n v="0"/>
    <n v="0"/>
    <n v="0"/>
    <n v="0"/>
    <n v="0"/>
    <n v="0"/>
    <x v="0"/>
    <x v="0"/>
  </r>
  <r>
    <x v="3"/>
    <s v="Port-au-Prince"/>
    <s v="Port-au-Prince"/>
    <s v="1ere Section Turgeau"/>
    <s v="3e Section Martissant"/>
    <s v="Centre-ville de Port-au-Prince / Salomon"/>
    <s v=""/>
    <s v="Marché Salomon"/>
    <s v="Marché Salomon"/>
    <s v="Marché Salomon"/>
    <s v="Milieu urbain"/>
    <s v="Enquête auprès d'un marchand"/>
    <x v="0"/>
    <s v="Détaillant mobile"/>
    <s v=""/>
    <s v=""/>
    <s v=""/>
    <s v=""/>
    <s v=""/>
    <s v=""/>
    <s v=""/>
    <s v=""/>
    <s v=""/>
    <n v="20"/>
    <s v=""/>
    <n v="125"/>
    <s v=""/>
    <s v=""/>
    <s v=""/>
    <s v=""/>
    <s v=""/>
    <s v=""/>
    <s v="En espèces (Gourde)"/>
    <n v="1"/>
    <n v="0"/>
    <n v="0"/>
    <n v="0"/>
    <n v="0"/>
    <n v="0"/>
    <n v="0"/>
    <n v="0"/>
    <n v="0"/>
    <n v="0"/>
    <x v="0"/>
    <x v="3"/>
  </r>
  <r>
    <x v="3"/>
    <s v="Port-au-Prince"/>
    <s v="Port-au-Prince"/>
    <s v="1ere Section Turgeau"/>
    <s v="3e Section Martissant"/>
    <s v="Centre-ville de Port-au-Prince / Salomon"/>
    <s v=""/>
    <s v="Marché Salomon"/>
    <s v="Marché Salomon"/>
    <s v="Marché Salomon"/>
    <s v="Milieu urbain"/>
    <s v="Enquête auprès d'un marchand"/>
    <x v="0"/>
    <s v="Détaillant sur une table"/>
    <s v=""/>
    <s v=""/>
    <s v=""/>
    <s v=""/>
    <s v=""/>
    <s v=""/>
    <s v=""/>
    <s v=""/>
    <n v="20"/>
    <n v="20"/>
    <n v="20"/>
    <s v=""/>
    <s v=""/>
    <s v=""/>
    <s v=""/>
    <s v=""/>
    <s v=""/>
    <s v=""/>
    <s v="En espèces (Gourde)"/>
    <n v="1"/>
    <n v="0"/>
    <n v="0"/>
    <n v="0"/>
    <n v="0"/>
    <n v="0"/>
    <n v="0"/>
    <n v="0"/>
    <n v="0"/>
    <n v="0"/>
    <x v="0"/>
    <x v="3"/>
  </r>
  <r>
    <x v="3"/>
    <s v="Port-au-Prince"/>
    <s v="Port-au-Prince"/>
    <s v="1ere Section Turgeau"/>
    <s v="3e Section Martissant"/>
    <s v="Centre-ville de Port-au-Prince / Salomon"/>
    <s v=""/>
    <s v="Marché Salomon"/>
    <s v="Marché Salomon"/>
    <s v="Marché Salomon"/>
    <s v="Milieu urbain"/>
    <s v="Enquête auprès d'un marchand"/>
    <x v="1"/>
    <s v="Détaillant mobile"/>
    <s v=""/>
    <s v=""/>
    <s v=""/>
    <s v=""/>
    <s v=""/>
    <s v=""/>
    <s v=""/>
    <s v=""/>
    <s v=""/>
    <s v=""/>
    <s v=""/>
    <s v=""/>
    <s v=""/>
    <s v=""/>
    <s v=""/>
    <n v="75"/>
    <s v=""/>
    <s v=""/>
    <s v="En espèces (Gourde)"/>
    <n v="1"/>
    <n v="0"/>
    <n v="0"/>
    <n v="0"/>
    <n v="0"/>
    <n v="0"/>
    <n v="0"/>
    <n v="0"/>
    <n v="0"/>
    <n v="0"/>
    <x v="1"/>
    <x v="3"/>
  </r>
  <r>
    <x v="3"/>
    <s v="Port-au-Prince"/>
    <s v="Port-au-Prince"/>
    <s v="1ere Section Turgeau"/>
    <s v="3e Section Martissant"/>
    <s v="Centre-ville de Port-au-Prince / Salomon"/>
    <s v=""/>
    <s v="Marché Salomon"/>
    <s v="Marché Salomon"/>
    <s v="Marché Salomon"/>
    <s v="Milieu urbain"/>
    <s v="Enquête auprès d'un marchand"/>
    <x v="0"/>
    <s v="Détaillant mobile"/>
    <s v=""/>
    <s v=""/>
    <s v=""/>
    <s v=""/>
    <s v=""/>
    <s v=""/>
    <s v=""/>
    <s v=""/>
    <s v=""/>
    <n v="20"/>
    <s v=""/>
    <s v=""/>
    <s v=""/>
    <s v=""/>
    <s v=""/>
    <s v=""/>
    <s v=""/>
    <s v=""/>
    <s v="En espèces (Gourde)"/>
    <n v="1"/>
    <n v="0"/>
    <n v="0"/>
    <n v="0"/>
    <n v="0"/>
    <n v="0"/>
    <n v="0"/>
    <n v="0"/>
    <n v="0"/>
    <n v="0"/>
    <x v="1"/>
    <x v="0"/>
  </r>
  <r>
    <x v="3"/>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x v="0"/>
    <s v=""/>
    <s v=""/>
    <s v=""/>
    <s v=""/>
    <s v=""/>
    <s v=""/>
    <s v=""/>
    <s v=""/>
    <s v=""/>
    <s v=""/>
    <s v=""/>
    <s v=""/>
    <s v=""/>
    <s v=""/>
    <s v=""/>
    <n v="4"/>
    <s v=""/>
    <s v=""/>
    <s v=""/>
    <s v=""/>
    <s v=""/>
    <s v=""/>
    <s v=""/>
    <s v=""/>
    <s v=""/>
    <s v=""/>
    <s v=""/>
    <s v=""/>
    <s v=""/>
    <s v=""/>
    <x v="3"/>
    <x v="2"/>
  </r>
  <r>
    <x v="3"/>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x v="1"/>
    <s v=""/>
    <s v=""/>
    <s v=""/>
    <s v=""/>
    <s v=""/>
    <s v=""/>
    <s v=""/>
    <s v=""/>
    <s v=""/>
    <s v=""/>
    <s v=""/>
    <s v=""/>
    <s v=""/>
    <s v=""/>
    <s v=""/>
    <n v="10"/>
    <s v=""/>
    <s v=""/>
    <s v=""/>
    <s v=""/>
    <s v=""/>
    <s v=""/>
    <s v=""/>
    <s v=""/>
    <s v=""/>
    <s v=""/>
    <s v=""/>
    <s v=""/>
    <s v=""/>
    <s v=""/>
    <x v="3"/>
    <x v="2"/>
  </r>
  <r>
    <x v="3"/>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x v="1"/>
    <s v=""/>
    <s v=""/>
    <s v=""/>
    <s v=""/>
    <s v=""/>
    <s v=""/>
    <s v=""/>
    <s v=""/>
    <s v=""/>
    <s v=""/>
    <s v=""/>
    <s v=""/>
    <s v=""/>
    <s v=""/>
    <s v=""/>
    <n v="5"/>
    <s v=""/>
    <s v=""/>
    <s v=""/>
    <s v=""/>
    <s v=""/>
    <s v=""/>
    <s v=""/>
    <s v=""/>
    <s v=""/>
    <s v=""/>
    <s v=""/>
    <s v=""/>
    <s v=""/>
    <s v=""/>
    <x v="3"/>
    <x v="2"/>
  </r>
  <r>
    <x v="3"/>
    <s v="Port-au-Prince"/>
    <s v="Port-au-Prince"/>
    <s v="1ere Section Turgeau"/>
    <s v="3e Section Martissant"/>
    <s v="Centre-ville de Port-au-Prince / Salomon"/>
    <s v=""/>
    <s v="Marché Salomon"/>
    <s v="Marché Salomon"/>
    <s v="Marché Salomon"/>
    <s v="Milieu urbain"/>
    <s v="Enquête auprès d'un client (pour l'eau de boisson et la situation sécuritaire)"/>
    <x v="1"/>
    <s v=""/>
    <s v=""/>
    <s v=""/>
    <s v=""/>
    <s v=""/>
    <s v=""/>
    <s v=""/>
    <s v=""/>
    <s v=""/>
    <s v=""/>
    <s v=""/>
    <s v=""/>
    <s v=""/>
    <s v=""/>
    <s v=""/>
    <n v="5"/>
    <s v=""/>
    <s v=""/>
    <s v=""/>
    <s v=""/>
    <s v=""/>
    <s v=""/>
    <s v=""/>
    <s v=""/>
    <s v=""/>
    <s v=""/>
    <s v=""/>
    <s v=""/>
    <s v=""/>
    <s v=""/>
    <x v="3"/>
    <x v="2"/>
  </r>
  <r>
    <x v="3"/>
    <s v="Port-au-Prince"/>
    <s v="Port-au-Prince"/>
    <s v="1ere Section Turgeau"/>
    <s v="3e Section Martissant"/>
    <s v="Centre-ville de Port-au-Prince / Salomon"/>
    <s v=""/>
    <s v="Marché Salomon"/>
    <s v="Marché Salomon"/>
    <s v="Marché Salomon"/>
    <s v="Milieu urbain"/>
    <s v="Enquête auprès d'un marchand"/>
    <x v="0"/>
    <s v="Détaillant mobile"/>
    <s v=""/>
    <s v=""/>
    <s v=""/>
    <s v=""/>
    <s v=""/>
    <s v=""/>
    <s v=""/>
    <s v=""/>
    <s v=""/>
    <s v=""/>
    <s v=""/>
    <s v=""/>
    <s v=""/>
    <s v=""/>
    <s v=""/>
    <s v=""/>
    <n v="350"/>
    <s v=""/>
    <s v="En espèces (Gourde)"/>
    <n v="1"/>
    <n v="0"/>
    <n v="0"/>
    <n v="0"/>
    <n v="0"/>
    <n v="0"/>
    <n v="0"/>
    <n v="0"/>
    <n v="0"/>
    <n v="0"/>
    <x v="1"/>
    <x v="0"/>
  </r>
  <r>
    <x v="4"/>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1"/>
    <s v=""/>
    <s v=""/>
    <s v=""/>
    <s v=""/>
    <s v=""/>
    <s v=""/>
    <s v=""/>
    <s v=""/>
    <s v=""/>
    <s v=""/>
    <s v=""/>
    <s v=""/>
    <s v=""/>
    <s v=""/>
    <s v=""/>
    <n v="10"/>
    <s v=""/>
    <s v=""/>
    <s v=""/>
    <s v=""/>
    <s v=""/>
    <s v=""/>
    <s v=""/>
    <s v=""/>
    <s v=""/>
    <s v=""/>
    <s v=""/>
    <s v=""/>
    <s v=""/>
    <s v=""/>
    <x v="3"/>
    <x v="2"/>
  </r>
  <r>
    <x v="4"/>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0"/>
    <s v=""/>
    <s v=""/>
    <s v=""/>
    <s v=""/>
    <s v=""/>
    <s v=""/>
    <s v=""/>
    <s v=""/>
    <s v=""/>
    <s v=""/>
    <s v=""/>
    <s v=""/>
    <s v=""/>
    <s v=""/>
    <s v=""/>
    <n v="10"/>
    <s v=""/>
    <s v=""/>
    <s v=""/>
    <s v=""/>
    <s v=""/>
    <s v=""/>
    <s v=""/>
    <s v=""/>
    <s v=""/>
    <s v=""/>
    <s v=""/>
    <s v=""/>
    <s v=""/>
    <s v=""/>
    <x v="3"/>
    <x v="2"/>
  </r>
  <r>
    <x v="4"/>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0"/>
    <s v=""/>
    <s v=""/>
    <s v=""/>
    <s v=""/>
    <s v=""/>
    <s v=""/>
    <s v=""/>
    <s v=""/>
    <s v=""/>
    <s v=""/>
    <s v=""/>
    <s v=""/>
    <s v=""/>
    <s v=""/>
    <s v=""/>
    <n v="10"/>
    <s v=""/>
    <s v=""/>
    <s v=""/>
    <s v=""/>
    <s v=""/>
    <s v=""/>
    <s v=""/>
    <s v=""/>
    <s v=""/>
    <s v=""/>
    <s v=""/>
    <s v=""/>
    <s v=""/>
    <s v=""/>
    <x v="3"/>
    <x v="2"/>
  </r>
  <r>
    <x v="4"/>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0"/>
    <s v=""/>
    <s v=""/>
    <s v=""/>
    <s v=""/>
    <s v=""/>
    <s v=""/>
    <s v=""/>
    <s v=""/>
    <s v=""/>
    <s v=""/>
    <s v=""/>
    <s v=""/>
    <s v=""/>
    <s v=""/>
    <s v=""/>
    <n v="10"/>
    <s v=""/>
    <s v=""/>
    <s v=""/>
    <s v=""/>
    <s v=""/>
    <s v=""/>
    <s v=""/>
    <s v=""/>
    <s v=""/>
    <s v=""/>
    <s v=""/>
    <s v=""/>
    <s v=""/>
    <s v=""/>
    <x v="3"/>
    <x v="2"/>
  </r>
  <r>
    <x v="4"/>
    <s v="Limonade"/>
    <s v="Limonade"/>
    <s v="1re Section Basse Plaine"/>
    <s v="1re Section Basse Plaine"/>
    <s v="Limonade"/>
    <s v=""/>
    <s v="Marché principal de Limonade"/>
    <s v="Marché principal de Limonade"/>
    <s v="Marché principal de Limonade"/>
    <s v="Milieu urbain"/>
    <s v="Enquête auprès d'un client (pour l'eau de boisson et la situation sécuritaire)"/>
    <x v="0"/>
    <s v=""/>
    <s v=""/>
    <s v=""/>
    <s v=""/>
    <s v=""/>
    <s v=""/>
    <s v=""/>
    <s v=""/>
    <s v=""/>
    <s v=""/>
    <s v=""/>
    <s v=""/>
    <s v=""/>
    <s v=""/>
    <s v=""/>
    <n v="12"/>
    <s v=""/>
    <s v=""/>
    <s v=""/>
    <s v=""/>
    <s v=""/>
    <s v=""/>
    <s v=""/>
    <s v=""/>
    <s v=""/>
    <s v=""/>
    <s v=""/>
    <s v=""/>
    <s v=""/>
    <s v=""/>
    <x v="3"/>
    <x v="2"/>
  </r>
</pivotCacheRecords>
</file>

<file path=xl/pivotCache/pivotCacheRecords70.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71.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72.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73.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74.xml><?xml version="1.0" encoding="utf-8"?>
<pivotCacheRecords xmlns="http://schemas.openxmlformats.org/spreadsheetml/2006/main" xmlns:r="http://schemas.openxmlformats.org/officeDocument/2006/relationships" count="107">
  <r>
    <x v="0"/>
    <s v=""/>
    <s v=""/>
    <s v=""/>
    <s v=""/>
    <s v=""/>
    <s v=""/>
    <s v=""/>
    <s v=""/>
    <s v=""/>
    <s v=""/>
    <s v=""/>
  </r>
  <r>
    <x v="0"/>
    <s v=""/>
    <s v=""/>
    <s v=""/>
    <s v=""/>
    <s v=""/>
    <s v=""/>
    <s v=""/>
    <s v=""/>
    <s v=""/>
    <s v=""/>
    <s v=""/>
  </r>
  <r>
    <x v="1"/>
    <s v=""/>
    <s v=""/>
    <s v=""/>
    <s v=""/>
    <s v=""/>
    <s v=""/>
    <s v=""/>
    <s v=""/>
    <s v=""/>
    <s v=""/>
    <s v=""/>
  </r>
  <r>
    <x v="1"/>
    <s v=""/>
    <s v=""/>
    <s v=""/>
    <s v=""/>
    <s v=""/>
    <s v=""/>
    <s v=""/>
    <s v=""/>
    <s v=""/>
    <s v=""/>
    <s v=""/>
  </r>
  <r>
    <x v="1"/>
    <s v="Riz Mais"/>
    <n v="0"/>
    <n v="1"/>
    <n v="1"/>
    <n v="0"/>
    <n v="0"/>
    <n v="0"/>
    <n v="0"/>
    <n v="0"/>
    <n v="0"/>
    <n v="0"/>
  </r>
  <r>
    <x v="1"/>
    <s v="Riz"/>
    <n v="0"/>
    <n v="1"/>
    <n v="0"/>
    <n v="0"/>
    <n v="0"/>
    <n v="0"/>
    <n v="0"/>
    <n v="0"/>
    <n v="0"/>
    <n v="0"/>
  </r>
  <r>
    <x v="1"/>
    <s v="Farine de blé Riz Sucre Blé Huile"/>
    <n v="1"/>
    <n v="1"/>
    <n v="0"/>
    <n v="1"/>
    <n v="1"/>
    <n v="0"/>
    <n v="0"/>
    <n v="1"/>
    <n v="0"/>
    <n v="0"/>
  </r>
  <r>
    <x v="1"/>
    <s v=""/>
    <s v=""/>
    <s v=""/>
    <s v=""/>
    <s v=""/>
    <s v=""/>
    <s v=""/>
    <s v=""/>
    <s v=""/>
    <s v=""/>
    <s v=""/>
  </r>
  <r>
    <x v="1"/>
    <s v=""/>
    <s v=""/>
    <s v=""/>
    <s v=""/>
    <s v=""/>
    <s v=""/>
    <s v=""/>
    <s v=""/>
    <s v=""/>
    <s v=""/>
    <s v=""/>
  </r>
  <r>
    <x v="1"/>
    <s v="Riz Farine de blé Sucre Blé"/>
    <n v="1"/>
    <n v="1"/>
    <n v="0"/>
    <n v="1"/>
    <n v="1"/>
    <n v="0"/>
    <n v="0"/>
    <n v="0"/>
    <n v="0"/>
    <n v="0"/>
  </r>
  <r>
    <x v="1"/>
    <s v="Farine de blé Riz Mais Blé Sucre Haricot noir Huile"/>
    <n v="1"/>
    <n v="1"/>
    <n v="1"/>
    <n v="1"/>
    <n v="1"/>
    <n v="1"/>
    <n v="0"/>
    <n v="1"/>
    <n v="0"/>
    <n v="0"/>
  </r>
  <r>
    <x v="1"/>
    <s v="Riz Haricot noir"/>
    <n v="0"/>
    <n v="1"/>
    <n v="0"/>
    <n v="0"/>
    <n v="0"/>
    <n v="1"/>
    <n v="0"/>
    <n v="0"/>
    <n v="0"/>
    <n v="0"/>
  </r>
  <r>
    <x v="1"/>
    <s v="Riz"/>
    <n v="0"/>
    <n v="1"/>
    <n v="0"/>
    <n v="0"/>
    <n v="0"/>
    <n v="0"/>
    <n v="0"/>
    <n v="0"/>
    <n v="0"/>
    <n v="0"/>
  </r>
  <r>
    <x v="1"/>
    <s v="Riz Mais Haricot noir"/>
    <n v="0"/>
    <n v="1"/>
    <n v="1"/>
    <n v="0"/>
    <n v="0"/>
    <n v="1"/>
    <n v="0"/>
    <n v="0"/>
    <n v="0"/>
    <n v="0"/>
  </r>
  <r>
    <x v="1"/>
    <s v="Riz Mais"/>
    <n v="0"/>
    <n v="1"/>
    <n v="1"/>
    <n v="0"/>
    <n v="0"/>
    <n v="0"/>
    <n v="0"/>
    <n v="0"/>
    <n v="0"/>
    <n v="0"/>
  </r>
  <r>
    <x v="1"/>
    <s v="Riz"/>
    <n v="0"/>
    <n v="1"/>
    <n v="0"/>
    <n v="0"/>
    <n v="0"/>
    <n v="0"/>
    <n v="0"/>
    <n v="0"/>
    <n v="0"/>
    <n v="0"/>
  </r>
  <r>
    <x v="1"/>
    <s v=""/>
    <s v=""/>
    <s v=""/>
    <s v=""/>
    <s v=""/>
    <s v=""/>
    <s v=""/>
    <s v=""/>
    <s v=""/>
    <s v=""/>
    <s v=""/>
  </r>
  <r>
    <x v="1"/>
    <s v=""/>
    <s v=""/>
    <s v=""/>
    <s v=""/>
    <s v=""/>
    <s v=""/>
    <s v=""/>
    <s v=""/>
    <s v=""/>
    <s v=""/>
    <s v=""/>
  </r>
  <r>
    <x v="1"/>
    <s v=""/>
    <s v=""/>
    <s v=""/>
    <s v=""/>
    <s v=""/>
    <s v=""/>
    <s v=""/>
    <s v=""/>
    <s v=""/>
    <s v=""/>
    <s v=""/>
  </r>
  <r>
    <x v="1"/>
    <s v=""/>
    <s v=""/>
    <s v=""/>
    <s v=""/>
    <s v=""/>
    <s v=""/>
    <s v=""/>
    <s v=""/>
    <s v=""/>
    <s v=""/>
    <s v=""/>
  </r>
  <r>
    <x v="1"/>
    <s v=""/>
    <s v=""/>
    <s v=""/>
    <s v=""/>
    <s v=""/>
    <s v=""/>
    <s v=""/>
    <s v=""/>
    <s v=""/>
    <s v=""/>
    <s v=""/>
  </r>
  <r>
    <x v="1"/>
    <s v=""/>
    <s v=""/>
    <s v=""/>
    <s v=""/>
    <s v=""/>
    <s v=""/>
    <s v=""/>
    <s v=""/>
    <s v=""/>
    <s v=""/>
    <s v=""/>
  </r>
  <r>
    <x v="1"/>
    <s v=""/>
    <s v=""/>
    <s v=""/>
    <s v=""/>
    <s v=""/>
    <s v=""/>
    <s v=""/>
    <s v=""/>
    <s v=""/>
    <s v=""/>
    <s v=""/>
  </r>
  <r>
    <x v="2"/>
    <s v=""/>
    <s v=""/>
    <s v=""/>
    <s v=""/>
    <s v=""/>
    <s v=""/>
    <s v=""/>
    <s v=""/>
    <s v=""/>
    <s v=""/>
    <s v=""/>
  </r>
  <r>
    <x v="2"/>
    <s v=""/>
    <s v=""/>
    <s v=""/>
    <s v=""/>
    <s v=""/>
    <s v=""/>
    <s v=""/>
    <s v=""/>
    <s v=""/>
    <s v=""/>
    <s v=""/>
  </r>
  <r>
    <x v="2"/>
    <s v=""/>
    <s v=""/>
    <s v=""/>
    <s v=""/>
    <s v=""/>
    <s v=""/>
    <s v=""/>
    <s v=""/>
    <s v=""/>
    <s v=""/>
    <s v=""/>
  </r>
  <r>
    <x v="2"/>
    <s v=""/>
    <s v=""/>
    <s v=""/>
    <s v=""/>
    <s v=""/>
    <s v=""/>
    <s v=""/>
    <s v=""/>
    <s v=""/>
    <s v=""/>
    <s v=""/>
  </r>
  <r>
    <x v="2"/>
    <s v=""/>
    <s v=""/>
    <s v=""/>
    <s v=""/>
    <s v=""/>
    <s v=""/>
    <s v=""/>
    <s v=""/>
    <s v=""/>
    <s v=""/>
    <s v=""/>
  </r>
  <r>
    <x v="2"/>
    <s v=""/>
    <s v=""/>
    <s v=""/>
    <s v=""/>
    <s v=""/>
    <s v=""/>
    <s v=""/>
    <s v=""/>
    <s v=""/>
    <s v=""/>
    <s v=""/>
  </r>
  <r>
    <x v="2"/>
    <s v=""/>
    <s v=""/>
    <s v=""/>
    <s v=""/>
    <s v=""/>
    <s v=""/>
    <s v=""/>
    <s v=""/>
    <s v=""/>
    <s v=""/>
    <s v=""/>
  </r>
  <r>
    <x v="2"/>
    <s v=""/>
    <s v=""/>
    <s v=""/>
    <s v=""/>
    <s v=""/>
    <s v=""/>
    <s v=""/>
    <s v=""/>
    <s v=""/>
    <s v=""/>
    <s v=""/>
  </r>
  <r>
    <x v="2"/>
    <s v=""/>
    <s v=""/>
    <s v=""/>
    <s v=""/>
    <s v=""/>
    <s v=""/>
    <s v=""/>
    <s v=""/>
    <s v=""/>
    <s v=""/>
    <s v=""/>
  </r>
  <r>
    <x v="2"/>
    <s v=""/>
    <s v=""/>
    <s v=""/>
    <s v=""/>
    <s v=""/>
    <s v=""/>
    <s v=""/>
    <s v=""/>
    <s v=""/>
    <s v=""/>
    <s v=""/>
  </r>
  <r>
    <x v="2"/>
    <s v="Riz Mais Haricot noir Huile"/>
    <n v="0"/>
    <n v="1"/>
    <n v="1"/>
    <n v="0"/>
    <n v="0"/>
    <n v="1"/>
    <n v="0"/>
    <n v="1"/>
    <n v="0"/>
    <n v="0"/>
  </r>
  <r>
    <x v="2"/>
    <s v="Riz Sucre Mais Huile Haricot noir"/>
    <n v="0"/>
    <n v="1"/>
    <n v="1"/>
    <n v="0"/>
    <n v="1"/>
    <n v="1"/>
    <n v="0"/>
    <n v="1"/>
    <n v="0"/>
    <n v="0"/>
  </r>
  <r>
    <x v="2"/>
    <s v="Mais Riz Sucre Huile Haricot noir"/>
    <n v="0"/>
    <n v="1"/>
    <n v="1"/>
    <n v="0"/>
    <n v="1"/>
    <n v="1"/>
    <n v="0"/>
    <n v="1"/>
    <n v="0"/>
    <n v="0"/>
  </r>
  <r>
    <x v="2"/>
    <s v=""/>
    <s v=""/>
    <s v=""/>
    <s v=""/>
    <s v=""/>
    <s v=""/>
    <s v=""/>
    <s v=""/>
    <s v=""/>
    <s v=""/>
    <s v=""/>
  </r>
  <r>
    <x v="2"/>
    <s v=""/>
    <s v=""/>
    <s v=""/>
    <s v=""/>
    <s v=""/>
    <s v=""/>
    <s v=""/>
    <s v=""/>
    <s v=""/>
    <s v=""/>
    <s v=""/>
  </r>
  <r>
    <x v="2"/>
    <s v=""/>
    <s v=""/>
    <s v=""/>
    <s v=""/>
    <s v=""/>
    <s v=""/>
    <s v=""/>
    <s v=""/>
    <s v=""/>
    <s v=""/>
    <s v=""/>
  </r>
  <r>
    <x v="2"/>
    <s v=""/>
    <s v=""/>
    <s v=""/>
    <s v=""/>
    <s v=""/>
    <s v=""/>
    <s v=""/>
    <s v=""/>
    <s v=""/>
    <s v=""/>
    <s v=""/>
  </r>
  <r>
    <x v="2"/>
    <s v=""/>
    <s v=""/>
    <s v=""/>
    <s v=""/>
    <s v=""/>
    <s v=""/>
    <s v=""/>
    <s v=""/>
    <s v=""/>
    <s v=""/>
    <s v=""/>
  </r>
  <r>
    <x v="2"/>
    <s v=""/>
    <s v=""/>
    <s v=""/>
    <s v=""/>
    <s v=""/>
    <s v=""/>
    <s v=""/>
    <s v=""/>
    <s v=""/>
    <s v=""/>
    <s v=""/>
  </r>
  <r>
    <x v="2"/>
    <s v="Sucre Huile Farine de blé Riz Mais Blé Haricot noir"/>
    <n v="1"/>
    <n v="1"/>
    <n v="1"/>
    <n v="1"/>
    <n v="1"/>
    <n v="1"/>
    <n v="0"/>
    <n v="1"/>
    <n v="0"/>
    <n v="0"/>
  </r>
  <r>
    <x v="2"/>
    <s v="Riz Sucre Farine de blé Huile"/>
    <n v="1"/>
    <n v="1"/>
    <n v="0"/>
    <n v="0"/>
    <n v="1"/>
    <n v="0"/>
    <n v="0"/>
    <n v="1"/>
    <n v="0"/>
    <n v="0"/>
  </r>
  <r>
    <x v="2"/>
    <s v=""/>
    <s v=""/>
    <s v=""/>
    <s v=""/>
    <s v=""/>
    <s v=""/>
    <s v=""/>
    <s v=""/>
    <s v=""/>
    <s v=""/>
    <s v=""/>
  </r>
  <r>
    <x v="2"/>
    <s v=""/>
    <s v=""/>
    <s v=""/>
    <s v=""/>
    <s v=""/>
    <s v=""/>
    <s v=""/>
    <s v=""/>
    <s v=""/>
    <s v=""/>
    <s v=""/>
  </r>
  <r>
    <x v="2"/>
    <s v=""/>
    <s v=""/>
    <s v=""/>
    <s v=""/>
    <s v=""/>
    <s v=""/>
    <s v=""/>
    <s v=""/>
    <s v=""/>
    <s v=""/>
    <s v=""/>
  </r>
  <r>
    <x v="2"/>
    <s v=""/>
    <s v=""/>
    <s v=""/>
    <s v=""/>
    <s v=""/>
    <s v=""/>
    <s v=""/>
    <s v=""/>
    <s v=""/>
    <s v=""/>
    <s v=""/>
  </r>
  <r>
    <x v="2"/>
    <s v="Riz Blé Huile"/>
    <n v="0"/>
    <n v="1"/>
    <n v="0"/>
    <n v="1"/>
    <n v="0"/>
    <n v="0"/>
    <n v="0"/>
    <n v="1"/>
    <n v="0"/>
    <n v="0"/>
  </r>
  <r>
    <x v="2"/>
    <s v="Sucre Riz"/>
    <n v="0"/>
    <n v="1"/>
    <n v="0"/>
    <n v="0"/>
    <n v="1"/>
    <n v="0"/>
    <n v="0"/>
    <n v="0"/>
    <n v="0"/>
    <n v="0"/>
  </r>
  <r>
    <x v="2"/>
    <s v=""/>
    <s v=""/>
    <s v=""/>
    <s v=""/>
    <s v=""/>
    <s v=""/>
    <s v=""/>
    <s v=""/>
    <s v=""/>
    <s v=""/>
    <s v=""/>
  </r>
  <r>
    <x v="2"/>
    <s v=""/>
    <s v=""/>
    <s v=""/>
    <s v=""/>
    <s v=""/>
    <s v=""/>
    <s v=""/>
    <s v=""/>
    <s v=""/>
    <s v=""/>
    <s v=""/>
  </r>
  <r>
    <x v="2"/>
    <s v=""/>
    <s v=""/>
    <s v=""/>
    <s v=""/>
    <s v=""/>
    <s v=""/>
    <s v=""/>
    <s v=""/>
    <s v=""/>
    <s v=""/>
    <s v=""/>
  </r>
  <r>
    <x v="2"/>
    <s v=""/>
    <s v=""/>
    <s v=""/>
    <s v=""/>
    <s v=""/>
    <s v=""/>
    <s v=""/>
    <s v=""/>
    <s v=""/>
    <s v=""/>
    <s v=""/>
  </r>
  <r>
    <x v="2"/>
    <s v="Mais"/>
    <n v="0"/>
    <n v="0"/>
    <n v="1"/>
    <n v="0"/>
    <n v="0"/>
    <n v="0"/>
    <n v="0"/>
    <n v="0"/>
    <n v="0"/>
    <n v="0"/>
  </r>
  <r>
    <x v="2"/>
    <s v=""/>
    <s v=""/>
    <s v=""/>
    <s v=""/>
    <s v=""/>
    <s v=""/>
    <s v=""/>
    <s v=""/>
    <s v=""/>
    <s v=""/>
    <s v=""/>
  </r>
  <r>
    <x v="3"/>
    <s v=""/>
    <s v=""/>
    <s v=""/>
    <s v=""/>
    <s v=""/>
    <s v=""/>
    <s v=""/>
    <s v=""/>
    <s v=""/>
    <s v=""/>
    <s v=""/>
  </r>
  <r>
    <x v="3"/>
    <s v=""/>
    <s v=""/>
    <s v=""/>
    <s v=""/>
    <s v=""/>
    <s v=""/>
    <s v=""/>
    <s v=""/>
    <s v=""/>
    <s v=""/>
    <s v=""/>
  </r>
  <r>
    <x v="3"/>
    <s v=""/>
    <s v=""/>
    <s v=""/>
    <s v=""/>
    <s v=""/>
    <s v=""/>
    <s v=""/>
    <s v=""/>
    <s v=""/>
    <s v=""/>
    <s v=""/>
  </r>
  <r>
    <x v="3"/>
    <s v=""/>
    <s v=""/>
    <s v=""/>
    <s v=""/>
    <s v=""/>
    <s v=""/>
    <s v=""/>
    <s v=""/>
    <s v=""/>
    <s v=""/>
    <s v=""/>
  </r>
  <r>
    <x v="3"/>
    <s v="Riz"/>
    <n v="0"/>
    <n v="1"/>
    <n v="0"/>
    <n v="0"/>
    <n v="0"/>
    <n v="0"/>
    <n v="0"/>
    <n v="0"/>
    <n v="0"/>
    <n v="0"/>
  </r>
  <r>
    <x v="3"/>
    <s v="Riz Mais"/>
    <n v="0"/>
    <n v="1"/>
    <n v="1"/>
    <n v="0"/>
    <n v="0"/>
    <n v="0"/>
    <n v="0"/>
    <n v="0"/>
    <n v="0"/>
    <n v="0"/>
  </r>
  <r>
    <x v="3"/>
    <s v="Mais"/>
    <n v="0"/>
    <n v="0"/>
    <n v="1"/>
    <n v="0"/>
    <n v="0"/>
    <n v="0"/>
    <n v="0"/>
    <n v="0"/>
    <n v="0"/>
    <n v="0"/>
  </r>
  <r>
    <x v="3"/>
    <s v=""/>
    <s v=""/>
    <s v=""/>
    <s v=""/>
    <s v=""/>
    <s v=""/>
    <s v=""/>
    <s v=""/>
    <s v=""/>
    <s v=""/>
    <s v=""/>
  </r>
  <r>
    <x v="3"/>
    <s v=""/>
    <s v=""/>
    <s v=""/>
    <s v=""/>
    <s v=""/>
    <s v=""/>
    <s v=""/>
    <s v=""/>
    <s v=""/>
    <s v=""/>
    <s v=""/>
  </r>
  <r>
    <x v="3"/>
    <s v=""/>
    <s v=""/>
    <s v=""/>
    <s v=""/>
    <s v=""/>
    <s v=""/>
    <s v=""/>
    <s v=""/>
    <s v=""/>
    <s v=""/>
    <s v=""/>
  </r>
  <r>
    <x v="3"/>
    <s v=""/>
    <s v=""/>
    <s v=""/>
    <s v=""/>
    <s v=""/>
    <s v=""/>
    <s v=""/>
    <s v=""/>
    <s v=""/>
    <s v=""/>
    <s v=""/>
  </r>
  <r>
    <x v="3"/>
    <s v="Riz"/>
    <n v="0"/>
    <n v="1"/>
    <n v="0"/>
    <n v="0"/>
    <n v="0"/>
    <n v="0"/>
    <n v="0"/>
    <n v="0"/>
    <n v="0"/>
    <n v="0"/>
  </r>
  <r>
    <x v="3"/>
    <s v=""/>
    <s v=""/>
    <s v=""/>
    <s v=""/>
    <s v=""/>
    <s v=""/>
    <s v=""/>
    <s v=""/>
    <s v=""/>
    <s v=""/>
    <s v=""/>
  </r>
  <r>
    <x v="3"/>
    <s v=""/>
    <s v=""/>
    <s v=""/>
    <s v=""/>
    <s v=""/>
    <s v=""/>
    <s v=""/>
    <s v=""/>
    <s v=""/>
    <s v=""/>
    <s v=""/>
  </r>
  <r>
    <x v="3"/>
    <s v=""/>
    <s v=""/>
    <s v=""/>
    <s v=""/>
    <s v=""/>
    <s v=""/>
    <s v=""/>
    <s v=""/>
    <s v=""/>
    <s v=""/>
    <s v=""/>
  </r>
  <r>
    <x v="3"/>
    <s v=""/>
    <s v=""/>
    <s v=""/>
    <s v=""/>
    <s v=""/>
    <s v=""/>
    <s v=""/>
    <s v=""/>
    <s v=""/>
    <s v=""/>
    <s v=""/>
  </r>
  <r>
    <x v="4"/>
    <s v=""/>
    <s v=""/>
    <s v=""/>
    <s v=""/>
    <s v=""/>
    <s v=""/>
    <s v=""/>
    <s v=""/>
    <s v=""/>
    <s v=""/>
    <s v=""/>
  </r>
  <r>
    <x v="4"/>
    <s v="Riz Farine de blé Mais Blé Sucre Haricot noir Haricot rouge Huile"/>
    <n v="1"/>
    <n v="1"/>
    <n v="1"/>
    <n v="1"/>
    <n v="1"/>
    <n v="1"/>
    <n v="1"/>
    <n v="1"/>
    <n v="0"/>
    <n v="0"/>
  </r>
  <r>
    <x v="4"/>
    <s v=""/>
    <s v=""/>
    <s v=""/>
    <s v=""/>
    <s v=""/>
    <s v=""/>
    <s v=""/>
    <s v=""/>
    <s v=""/>
    <s v=""/>
    <s v=""/>
  </r>
  <r>
    <x v="4"/>
    <s v="Huile Sucre Mais Riz Haricot noir"/>
    <n v="0"/>
    <n v="1"/>
    <n v="1"/>
    <n v="0"/>
    <n v="1"/>
    <n v="1"/>
    <n v="0"/>
    <n v="1"/>
    <n v="0"/>
    <n v="0"/>
  </r>
  <r>
    <x v="4"/>
    <s v="Farine de blé Riz Mais Sucre Haricot noir Haricot rouge Huile"/>
    <n v="1"/>
    <n v="1"/>
    <n v="1"/>
    <n v="0"/>
    <n v="1"/>
    <n v="1"/>
    <n v="1"/>
    <n v="1"/>
    <n v="0"/>
    <n v="0"/>
  </r>
  <r>
    <x v="4"/>
    <s v=""/>
    <s v=""/>
    <s v=""/>
    <s v=""/>
    <s v=""/>
    <s v=""/>
    <s v=""/>
    <s v=""/>
    <s v=""/>
    <s v=""/>
    <s v=""/>
  </r>
  <r>
    <x v="4"/>
    <s v=""/>
    <s v=""/>
    <s v=""/>
    <s v=""/>
    <s v=""/>
    <s v=""/>
    <s v=""/>
    <s v=""/>
    <s v=""/>
    <s v=""/>
    <s v=""/>
  </r>
  <r>
    <x v="4"/>
    <s v=""/>
    <s v=""/>
    <s v=""/>
    <s v=""/>
    <s v=""/>
    <s v=""/>
    <s v=""/>
    <s v=""/>
    <s v=""/>
    <s v=""/>
    <s v=""/>
  </r>
  <r>
    <x v="4"/>
    <s v=""/>
    <s v=""/>
    <s v=""/>
    <s v=""/>
    <s v=""/>
    <s v=""/>
    <s v=""/>
    <s v=""/>
    <s v=""/>
    <s v=""/>
    <s v=""/>
  </r>
  <r>
    <x v="4"/>
    <s v=""/>
    <s v=""/>
    <s v=""/>
    <s v=""/>
    <s v=""/>
    <s v=""/>
    <s v=""/>
    <s v=""/>
    <s v=""/>
    <s v=""/>
    <s v=""/>
  </r>
  <r>
    <x v="4"/>
    <s v=""/>
    <s v=""/>
    <s v=""/>
    <s v=""/>
    <s v=""/>
    <s v=""/>
    <s v=""/>
    <s v=""/>
    <s v=""/>
    <s v=""/>
    <s v=""/>
  </r>
  <r>
    <x v="4"/>
    <s v=""/>
    <s v=""/>
    <s v=""/>
    <s v=""/>
    <s v=""/>
    <s v=""/>
    <s v=""/>
    <s v=""/>
    <s v=""/>
    <s v=""/>
    <s v=""/>
  </r>
  <r>
    <x v="4"/>
    <s v=""/>
    <s v=""/>
    <s v=""/>
    <s v=""/>
    <s v=""/>
    <s v=""/>
    <s v=""/>
    <s v=""/>
    <s v=""/>
    <s v=""/>
    <s v=""/>
  </r>
  <r>
    <x v="3"/>
    <s v=""/>
    <s v=""/>
    <s v=""/>
    <s v=""/>
    <s v=""/>
    <s v=""/>
    <s v=""/>
    <s v=""/>
    <s v=""/>
    <s v=""/>
    <s v=""/>
  </r>
  <r>
    <x v="3"/>
    <s v=""/>
    <s v=""/>
    <s v=""/>
    <s v=""/>
    <s v=""/>
    <s v=""/>
    <s v=""/>
    <s v=""/>
    <s v=""/>
    <s v=""/>
    <s v=""/>
  </r>
  <r>
    <x v="3"/>
    <s v=""/>
    <s v=""/>
    <s v=""/>
    <s v=""/>
    <s v=""/>
    <s v=""/>
    <s v=""/>
    <s v=""/>
    <s v=""/>
    <s v=""/>
    <s v=""/>
  </r>
  <r>
    <x v="3"/>
    <s v=""/>
    <s v=""/>
    <s v=""/>
    <s v=""/>
    <s v=""/>
    <s v=""/>
    <s v=""/>
    <s v=""/>
    <s v=""/>
    <s v=""/>
    <s v=""/>
  </r>
  <r>
    <x v="3"/>
    <s v=""/>
    <s v=""/>
    <s v=""/>
    <s v=""/>
    <s v=""/>
    <s v=""/>
    <s v=""/>
    <s v=""/>
    <s v=""/>
    <s v=""/>
    <s v=""/>
  </r>
  <r>
    <x v="3"/>
    <s v=""/>
    <s v=""/>
    <s v=""/>
    <s v=""/>
    <s v=""/>
    <s v=""/>
    <s v=""/>
    <s v=""/>
    <s v=""/>
    <s v=""/>
    <s v=""/>
  </r>
  <r>
    <x v="3"/>
    <s v=""/>
    <s v=""/>
    <s v=""/>
    <s v=""/>
    <s v=""/>
    <s v=""/>
    <s v=""/>
    <s v=""/>
    <s v=""/>
    <s v=""/>
    <s v=""/>
  </r>
  <r>
    <x v="3"/>
    <s v=""/>
    <s v=""/>
    <s v=""/>
    <s v=""/>
    <s v=""/>
    <s v=""/>
    <s v=""/>
    <s v=""/>
    <s v=""/>
    <s v=""/>
    <s v=""/>
  </r>
  <r>
    <x v="3"/>
    <s v=""/>
    <s v=""/>
    <s v=""/>
    <s v=""/>
    <s v=""/>
    <s v=""/>
    <s v=""/>
    <s v=""/>
    <s v=""/>
    <s v=""/>
    <s v=""/>
  </r>
  <r>
    <x v="3"/>
    <s v=""/>
    <s v=""/>
    <s v=""/>
    <s v=""/>
    <s v=""/>
    <s v=""/>
    <s v=""/>
    <s v=""/>
    <s v=""/>
    <s v=""/>
    <s v=""/>
  </r>
  <r>
    <x v="3"/>
    <s v=""/>
    <s v=""/>
    <s v=""/>
    <s v=""/>
    <s v=""/>
    <s v=""/>
    <s v=""/>
    <s v=""/>
    <s v=""/>
    <s v=""/>
    <s v=""/>
  </r>
  <r>
    <x v="3"/>
    <s v="Riz Haricot noir"/>
    <n v="0"/>
    <n v="1"/>
    <n v="0"/>
    <n v="0"/>
    <n v="0"/>
    <n v="1"/>
    <n v="0"/>
    <n v="0"/>
    <n v="0"/>
    <n v="0"/>
  </r>
  <r>
    <x v="3"/>
    <s v="Riz Haricot noir"/>
    <n v="0"/>
    <n v="1"/>
    <n v="0"/>
    <n v="0"/>
    <n v="0"/>
    <n v="1"/>
    <n v="0"/>
    <n v="0"/>
    <n v="0"/>
    <n v="0"/>
  </r>
  <r>
    <x v="3"/>
    <s v="Riz Haricot noir"/>
    <n v="0"/>
    <n v="1"/>
    <n v="0"/>
    <n v="0"/>
    <n v="0"/>
    <n v="1"/>
    <n v="0"/>
    <n v="0"/>
    <n v="0"/>
    <n v="0"/>
  </r>
  <r>
    <x v="3"/>
    <s v="Riz Haricot noir"/>
    <n v="0"/>
    <n v="1"/>
    <n v="0"/>
    <n v="0"/>
    <n v="0"/>
    <n v="1"/>
    <n v="0"/>
    <n v="0"/>
    <n v="0"/>
    <n v="0"/>
  </r>
  <r>
    <x v="3"/>
    <s v=""/>
    <s v=""/>
    <s v=""/>
    <s v=""/>
    <s v=""/>
    <s v=""/>
    <s v=""/>
    <s v=""/>
    <s v=""/>
    <s v=""/>
    <s v=""/>
  </r>
  <r>
    <x v="4"/>
    <s v="Riz Sucre Haricot noir Huile Mais"/>
    <n v="0"/>
    <n v="1"/>
    <n v="1"/>
    <n v="0"/>
    <n v="1"/>
    <n v="1"/>
    <n v="0"/>
    <n v="1"/>
    <n v="0"/>
    <n v="0"/>
  </r>
  <r>
    <x v="4"/>
    <s v="Riz Mais Blé Sucre Haricot noir Haricot rouge Huile"/>
    <n v="0"/>
    <n v="1"/>
    <n v="1"/>
    <n v="1"/>
    <n v="1"/>
    <n v="1"/>
    <n v="1"/>
    <n v="1"/>
    <n v="0"/>
    <n v="0"/>
  </r>
  <r>
    <x v="4"/>
    <s v="Riz Mais Blé Sucre Haricot noir Haricot rouge Huile Farine de blé"/>
    <n v="1"/>
    <n v="1"/>
    <n v="1"/>
    <n v="1"/>
    <n v="1"/>
    <n v="1"/>
    <n v="1"/>
    <n v="1"/>
    <n v="0"/>
    <n v="0"/>
  </r>
  <r>
    <x v="4"/>
    <s v="Farine de blé Riz Mais Blé Sucre Haricot noir Haricot rouge Huile"/>
    <n v="1"/>
    <n v="1"/>
    <n v="1"/>
    <n v="1"/>
    <n v="1"/>
    <n v="1"/>
    <n v="1"/>
    <n v="1"/>
    <n v="0"/>
    <n v="0"/>
  </r>
  <r>
    <x v="4"/>
    <s v="Farine de blé Riz Mais Blé Sucre Haricot noir Haricot rouge Huile"/>
    <n v="1"/>
    <n v="1"/>
    <n v="1"/>
    <n v="1"/>
    <n v="1"/>
    <n v="1"/>
    <n v="1"/>
    <n v="1"/>
    <n v="0"/>
    <n v="0"/>
  </r>
  <r>
    <x v="5"/>
    <m/>
    <m/>
    <m/>
    <m/>
    <m/>
    <m/>
    <m/>
    <m/>
    <m/>
    <m/>
    <m/>
  </r>
</pivotCacheRecords>
</file>

<file path=xl/pivotCache/pivotCacheRecords75.xml><?xml version="1.0" encoding="utf-8"?>
<pivotCacheRecords xmlns="http://schemas.openxmlformats.org/spreadsheetml/2006/main" xmlns:r="http://schemas.openxmlformats.org/officeDocument/2006/relationships" count="107">
  <r>
    <x v="0"/>
    <s v=""/>
    <s v=""/>
    <s v=""/>
    <s v=""/>
    <s v=""/>
    <s v=""/>
    <s v=""/>
    <s v=""/>
    <s v=""/>
    <s v=""/>
    <s v=""/>
    <s v=""/>
    <s v=""/>
    <s v=""/>
    <s v=""/>
    <s v=""/>
    <s v=""/>
    <s v=""/>
    <s v=""/>
    <s v=""/>
    <s v=""/>
    <s v=""/>
    <s v=""/>
    <s v=""/>
    <s v=""/>
    <s v=""/>
    <s v=""/>
    <s v=""/>
    <s v=""/>
    <s v=""/>
  </r>
  <r>
    <x v="0"/>
    <s v=""/>
    <s v=""/>
    <s v=""/>
    <s v=""/>
    <s v=""/>
    <s v=""/>
    <s v=""/>
    <s v=""/>
    <s v=""/>
    <s v=""/>
    <s v=""/>
    <s v=""/>
    <s v=""/>
    <s v=""/>
    <s v=""/>
    <s v=""/>
    <s v=""/>
    <s v=""/>
    <s v=""/>
    <s v=""/>
    <s v=""/>
    <s v=""/>
    <s v=""/>
    <s v=""/>
    <s v=""/>
    <s v=""/>
    <s v=""/>
    <s v=""/>
    <s v=""/>
    <s v=""/>
  </r>
  <r>
    <x v="1"/>
    <s v=""/>
    <s v=""/>
    <s v=""/>
    <s v=""/>
    <s v=""/>
    <s v=""/>
    <s v=""/>
    <s v=""/>
    <s v=""/>
    <s v=""/>
    <s v=""/>
    <s v=""/>
    <s v=""/>
    <s v=""/>
    <s v=""/>
    <s v=""/>
    <s v=""/>
    <s v=""/>
    <s v=""/>
    <s v=""/>
    <s v=""/>
    <s v=""/>
    <s v=""/>
    <s v=""/>
    <s v=""/>
    <s v=""/>
    <s v=""/>
    <s v=""/>
    <s v=""/>
    <s v=""/>
  </r>
  <r>
    <x v="1"/>
    <s v=""/>
    <s v=""/>
    <s v=""/>
    <s v=""/>
    <s v=""/>
    <s v=""/>
    <s v=""/>
    <s v=""/>
    <s v=""/>
    <s v=""/>
    <s v=""/>
    <s v=""/>
    <s v=""/>
    <s v=""/>
    <s v=""/>
    <s v=""/>
    <s v=""/>
    <s v=""/>
    <s v=""/>
    <s v=""/>
    <s v=""/>
    <s v=""/>
    <s v=""/>
    <s v=""/>
    <s v=""/>
    <s v=""/>
    <s v=""/>
    <s v=""/>
    <s v=""/>
    <s v=""/>
  </r>
  <r>
    <x v="1"/>
    <s v="Riz Mais"/>
    <n v="0"/>
    <n v="1"/>
    <n v="1"/>
    <n v="0"/>
    <n v="0"/>
    <n v="0"/>
    <n v="0"/>
    <n v="0"/>
    <n v="0"/>
    <n v="0"/>
    <s v=""/>
    <n v="12"/>
    <n v="5"/>
    <s v=""/>
    <s v=""/>
    <s v=""/>
    <s v=""/>
    <s v=""/>
    <s v="Serviettes hygiéniques (femmes) Savon lessive Dentifrice Déodorant"/>
    <n v="1"/>
    <n v="1"/>
    <n v="0"/>
    <n v="0"/>
    <n v="1"/>
    <n v="0"/>
    <n v="1"/>
    <n v="0"/>
    <n v="0"/>
    <n v="0"/>
  </r>
  <r>
    <x v="1"/>
    <s v="Riz"/>
    <n v="0"/>
    <n v="1"/>
    <n v="0"/>
    <n v="0"/>
    <n v="0"/>
    <n v="0"/>
    <n v="0"/>
    <n v="0"/>
    <n v="0"/>
    <n v="0"/>
    <s v=""/>
    <n v="8"/>
    <s v=""/>
    <s v=""/>
    <s v=""/>
    <s v=""/>
    <s v=""/>
    <s v=""/>
    <s v="Serviettes hygiéniques (femmes) Dentifrice Déodorant Papier toilette"/>
    <n v="1"/>
    <n v="0"/>
    <n v="0"/>
    <n v="0"/>
    <n v="1"/>
    <n v="1"/>
    <n v="1"/>
    <n v="0"/>
    <n v="0"/>
    <n v="0"/>
  </r>
  <r>
    <x v="1"/>
    <s v="Farine de blé Riz Sucre Blé Huile"/>
    <n v="1"/>
    <n v="1"/>
    <n v="0"/>
    <n v="1"/>
    <n v="1"/>
    <n v="0"/>
    <n v="0"/>
    <n v="1"/>
    <n v="0"/>
    <n v="0"/>
    <n v="5"/>
    <n v="8"/>
    <s v=""/>
    <n v="3"/>
    <n v="4"/>
    <s v=""/>
    <s v=""/>
    <n v="1"/>
    <s v="Dentifrice Serviettes hygiéniques (femmes) Bokit Déodorant"/>
    <n v="1"/>
    <n v="0"/>
    <n v="0"/>
    <n v="0"/>
    <n v="1"/>
    <n v="0"/>
    <n v="1"/>
    <n v="1"/>
    <n v="0"/>
    <n v="0"/>
  </r>
  <r>
    <x v="1"/>
    <s v=""/>
    <s v=""/>
    <s v=""/>
    <s v=""/>
    <s v=""/>
    <s v=""/>
    <s v=""/>
    <s v=""/>
    <s v=""/>
    <s v=""/>
    <s v=""/>
    <s v=""/>
    <s v=""/>
    <s v=""/>
    <s v=""/>
    <s v=""/>
    <s v=""/>
    <s v=""/>
    <s v=""/>
    <s v=""/>
    <s v=""/>
    <s v=""/>
    <s v=""/>
    <s v=""/>
    <s v=""/>
    <s v=""/>
    <s v=""/>
    <s v=""/>
    <s v=""/>
    <s v=""/>
  </r>
  <r>
    <x v="1"/>
    <s v=""/>
    <s v=""/>
    <s v=""/>
    <s v=""/>
    <s v=""/>
    <s v=""/>
    <s v=""/>
    <s v=""/>
    <s v=""/>
    <s v=""/>
    <s v=""/>
    <s v=""/>
    <s v=""/>
    <s v=""/>
    <s v=""/>
    <s v=""/>
    <s v=""/>
    <s v=""/>
    <s v=""/>
    <s v=""/>
    <s v=""/>
    <s v=""/>
    <s v=""/>
    <s v=""/>
    <s v=""/>
    <s v=""/>
    <s v=""/>
    <s v=""/>
    <s v=""/>
    <s v=""/>
  </r>
  <r>
    <x v="1"/>
    <s v="Riz Farine de blé Sucre Blé"/>
    <n v="1"/>
    <n v="1"/>
    <n v="0"/>
    <n v="1"/>
    <n v="1"/>
    <n v="0"/>
    <n v="0"/>
    <n v="0"/>
    <n v="0"/>
    <n v="0"/>
    <n v="3"/>
    <n v="8"/>
    <s v=""/>
    <n v="2"/>
    <n v="3"/>
    <s v=""/>
    <s v=""/>
    <s v=""/>
    <s v="Dentifrice Papier toilette Déodorant Bokit Savon mains Serviettes hygiéniques (femmes) Savon lessive Chlore en grain"/>
    <n v="1"/>
    <n v="1"/>
    <n v="1"/>
    <n v="1"/>
    <n v="1"/>
    <n v="1"/>
    <n v="1"/>
    <n v="1"/>
    <n v="0"/>
    <n v="0"/>
  </r>
  <r>
    <x v="1"/>
    <s v="Farine de blé Riz Mais Blé Sucre Haricot noir Huile"/>
    <n v="1"/>
    <n v="1"/>
    <n v="1"/>
    <n v="1"/>
    <n v="1"/>
    <n v="1"/>
    <n v="0"/>
    <n v="1"/>
    <n v="0"/>
    <n v="0"/>
    <n v="3"/>
    <n v="10"/>
    <n v="3"/>
    <n v="2"/>
    <n v="3"/>
    <n v="3.5"/>
    <s v=""/>
    <n v="2"/>
    <s v="Serviettes hygiéniques (femmes)"/>
    <n v="1"/>
    <n v="0"/>
    <n v="0"/>
    <n v="0"/>
    <n v="0"/>
    <n v="0"/>
    <n v="0"/>
    <n v="0"/>
    <n v="0"/>
    <n v="0"/>
  </r>
  <r>
    <x v="1"/>
    <s v="Riz Haricot noir"/>
    <n v="0"/>
    <n v="1"/>
    <n v="0"/>
    <n v="0"/>
    <n v="0"/>
    <n v="1"/>
    <n v="0"/>
    <n v="0"/>
    <n v="0"/>
    <n v="0"/>
    <s v=""/>
    <n v="5"/>
    <s v=""/>
    <s v=""/>
    <s v=""/>
    <n v="3"/>
    <s v=""/>
    <s v=""/>
    <s v="Dentifrice Déodorant"/>
    <n v="0"/>
    <n v="0"/>
    <n v="0"/>
    <n v="0"/>
    <n v="1"/>
    <n v="0"/>
    <n v="1"/>
    <n v="0"/>
    <n v="0"/>
    <n v="0"/>
  </r>
  <r>
    <x v="1"/>
    <s v="Riz"/>
    <n v="0"/>
    <n v="1"/>
    <n v="0"/>
    <n v="0"/>
    <n v="0"/>
    <n v="0"/>
    <n v="0"/>
    <n v="0"/>
    <n v="0"/>
    <n v="0"/>
    <s v=""/>
    <n v="10"/>
    <s v=""/>
    <s v=""/>
    <s v=""/>
    <s v=""/>
    <s v=""/>
    <s v=""/>
    <s v="Déodorant Papier toilette Dentifrice Chlore en grain Savon mains Savon lessive Serviettes hygiéniques (femmes)"/>
    <n v="1"/>
    <n v="1"/>
    <n v="1"/>
    <n v="1"/>
    <n v="1"/>
    <n v="1"/>
    <n v="1"/>
    <n v="0"/>
    <n v="0"/>
    <n v="0"/>
  </r>
  <r>
    <x v="1"/>
    <s v="Riz Mais Haricot noir"/>
    <n v="0"/>
    <n v="1"/>
    <n v="1"/>
    <n v="0"/>
    <n v="0"/>
    <n v="1"/>
    <n v="0"/>
    <n v="0"/>
    <n v="0"/>
    <n v="0"/>
    <s v=""/>
    <n v="15"/>
    <n v="10"/>
    <s v=""/>
    <s v=""/>
    <n v="20"/>
    <s v=""/>
    <s v=""/>
    <s v="Dentifrice Papier toilette Déodorant"/>
    <n v="0"/>
    <n v="0"/>
    <n v="0"/>
    <n v="0"/>
    <n v="1"/>
    <n v="1"/>
    <n v="1"/>
    <n v="0"/>
    <n v="0"/>
    <n v="0"/>
  </r>
  <r>
    <x v="1"/>
    <s v="Riz Mais"/>
    <n v="0"/>
    <n v="1"/>
    <n v="1"/>
    <n v="0"/>
    <n v="0"/>
    <n v="0"/>
    <n v="0"/>
    <n v="0"/>
    <n v="0"/>
    <n v="0"/>
    <s v=""/>
    <n v="24"/>
    <n v="10"/>
    <s v=""/>
    <s v=""/>
    <s v=""/>
    <s v=""/>
    <s v=""/>
    <s v="Savon lessive Savon mains Chlore en grain Dentifrice Papier toilette Déodorant"/>
    <n v="0"/>
    <n v="1"/>
    <n v="1"/>
    <n v="1"/>
    <n v="1"/>
    <n v="1"/>
    <n v="1"/>
    <n v="0"/>
    <n v="0"/>
    <n v="0"/>
  </r>
  <r>
    <x v="1"/>
    <s v="Riz"/>
    <n v="0"/>
    <n v="1"/>
    <n v="0"/>
    <n v="0"/>
    <n v="0"/>
    <n v="0"/>
    <n v="0"/>
    <n v="0"/>
    <n v="0"/>
    <n v="0"/>
    <s v=""/>
    <n v="5"/>
    <s v=""/>
    <s v=""/>
    <s v=""/>
    <s v=""/>
    <s v=""/>
    <s v=""/>
    <s v="Serviettes hygiéniques (femmes) Savon lessive Dentifrice Déodorant Bokit"/>
    <n v="1"/>
    <n v="1"/>
    <n v="0"/>
    <n v="0"/>
    <n v="1"/>
    <n v="0"/>
    <n v="1"/>
    <n v="1"/>
    <n v="0"/>
    <n v="0"/>
  </r>
  <r>
    <x v="1"/>
    <s v=""/>
    <s v=""/>
    <s v=""/>
    <s v=""/>
    <s v=""/>
    <s v=""/>
    <s v=""/>
    <s v=""/>
    <s v=""/>
    <s v=""/>
    <s v=""/>
    <s v=""/>
    <s v=""/>
    <s v=""/>
    <s v=""/>
    <s v=""/>
    <s v=""/>
    <s v=""/>
    <s v=""/>
    <s v=""/>
    <s v=""/>
    <s v=""/>
    <s v=""/>
    <s v=""/>
    <s v=""/>
    <s v=""/>
    <s v=""/>
    <s v=""/>
    <s v=""/>
    <s v=""/>
  </r>
  <r>
    <x v="1"/>
    <s v=""/>
    <s v=""/>
    <s v=""/>
    <s v=""/>
    <s v=""/>
    <s v=""/>
    <s v=""/>
    <s v=""/>
    <s v=""/>
    <s v=""/>
    <s v=""/>
    <s v=""/>
    <s v=""/>
    <s v=""/>
    <s v=""/>
    <s v=""/>
    <s v=""/>
    <s v=""/>
    <s v=""/>
    <s v=""/>
    <s v=""/>
    <s v=""/>
    <s v=""/>
    <s v=""/>
    <s v=""/>
    <s v=""/>
    <s v=""/>
    <s v=""/>
    <s v=""/>
    <s v=""/>
  </r>
  <r>
    <x v="1"/>
    <s v=""/>
    <s v=""/>
    <s v=""/>
    <s v=""/>
    <s v=""/>
    <s v=""/>
    <s v=""/>
    <s v=""/>
    <s v=""/>
    <s v=""/>
    <s v=""/>
    <s v=""/>
    <s v=""/>
    <s v=""/>
    <s v=""/>
    <s v=""/>
    <s v=""/>
    <s v=""/>
    <s v=""/>
    <s v=""/>
    <s v=""/>
    <s v=""/>
    <s v=""/>
    <s v=""/>
    <s v=""/>
    <s v=""/>
    <s v=""/>
    <s v=""/>
    <s v=""/>
    <s v=""/>
  </r>
  <r>
    <x v="1"/>
    <s v=""/>
    <s v=""/>
    <s v=""/>
    <s v=""/>
    <s v=""/>
    <s v=""/>
    <s v=""/>
    <s v=""/>
    <s v=""/>
    <s v=""/>
    <s v=""/>
    <s v=""/>
    <s v=""/>
    <s v=""/>
    <s v=""/>
    <s v=""/>
    <s v=""/>
    <s v=""/>
    <s v=""/>
    <s v=""/>
    <s v=""/>
    <s v=""/>
    <s v=""/>
    <s v=""/>
    <s v=""/>
    <s v=""/>
    <s v=""/>
    <s v=""/>
    <s v=""/>
    <s v=""/>
  </r>
  <r>
    <x v="1"/>
    <s v=""/>
    <s v=""/>
    <s v=""/>
    <s v=""/>
    <s v=""/>
    <s v=""/>
    <s v=""/>
    <s v=""/>
    <s v=""/>
    <s v=""/>
    <s v=""/>
    <s v=""/>
    <s v=""/>
    <s v=""/>
    <s v=""/>
    <s v=""/>
    <s v=""/>
    <s v=""/>
    <s v=""/>
    <s v=""/>
    <s v=""/>
    <s v=""/>
    <s v=""/>
    <s v=""/>
    <s v=""/>
    <s v=""/>
    <s v=""/>
    <s v=""/>
    <s v=""/>
    <s v=""/>
  </r>
  <r>
    <x v="1"/>
    <s v=""/>
    <s v=""/>
    <s v=""/>
    <s v=""/>
    <s v=""/>
    <s v=""/>
    <s v=""/>
    <s v=""/>
    <s v=""/>
    <s v=""/>
    <s v=""/>
    <s v=""/>
    <s v=""/>
    <s v=""/>
    <s v=""/>
    <s v=""/>
    <s v=""/>
    <s v=""/>
    <s v=""/>
    <s v=""/>
    <s v=""/>
    <s v=""/>
    <s v=""/>
    <s v=""/>
    <s v=""/>
    <s v=""/>
    <s v=""/>
    <s v=""/>
    <s v=""/>
    <s v=""/>
  </r>
  <r>
    <x v="1"/>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Riz Mais Haricot noir Huile"/>
    <n v="0"/>
    <n v="1"/>
    <n v="1"/>
    <n v="0"/>
    <n v="0"/>
    <n v="1"/>
    <n v="0"/>
    <n v="1"/>
    <n v="0"/>
    <n v="0"/>
    <s v=""/>
    <n v="8"/>
    <n v="2"/>
    <s v=""/>
    <s v=""/>
    <n v="2"/>
    <s v=""/>
    <n v="1"/>
    <s v="Savon lessive Chlore en grain Dentifrice Papier toilette"/>
    <n v="0"/>
    <n v="1"/>
    <n v="0"/>
    <n v="1"/>
    <n v="1"/>
    <n v="1"/>
    <n v="0"/>
    <n v="0"/>
    <n v="0"/>
    <n v="0"/>
  </r>
  <r>
    <x v="2"/>
    <s v="Riz Sucre Mais Huile Haricot noir"/>
    <n v="0"/>
    <n v="1"/>
    <n v="1"/>
    <n v="0"/>
    <n v="1"/>
    <n v="1"/>
    <n v="0"/>
    <n v="1"/>
    <n v="0"/>
    <n v="0"/>
    <s v=""/>
    <n v="4"/>
    <n v="2"/>
    <s v=""/>
    <n v="2"/>
    <n v="2"/>
    <s v=""/>
    <n v="1"/>
    <s v="Savon lessive Dentifrice Papier toilette"/>
    <n v="0"/>
    <n v="1"/>
    <n v="0"/>
    <n v="0"/>
    <n v="1"/>
    <n v="1"/>
    <n v="0"/>
    <n v="0"/>
    <n v="0"/>
    <n v="0"/>
  </r>
  <r>
    <x v="2"/>
    <s v="Mais Riz Sucre Huile Haricot noir"/>
    <n v="0"/>
    <n v="1"/>
    <n v="1"/>
    <n v="0"/>
    <n v="1"/>
    <n v="1"/>
    <n v="0"/>
    <n v="1"/>
    <n v="0"/>
    <n v="0"/>
    <s v=""/>
    <n v="4"/>
    <n v="1"/>
    <s v=""/>
    <n v="2"/>
    <n v="2"/>
    <s v=""/>
    <n v="1"/>
    <s v="Savon mains Chlore en grain Papier toilette"/>
    <n v="0"/>
    <n v="0"/>
    <n v="1"/>
    <n v="1"/>
    <n v="0"/>
    <n v="1"/>
    <n v="0"/>
    <n v="0"/>
    <n v="0"/>
    <n v="0"/>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Sucre Huile Farine de blé Riz Mais Blé Haricot noir"/>
    <n v="1"/>
    <n v="1"/>
    <n v="1"/>
    <n v="1"/>
    <n v="1"/>
    <n v="1"/>
    <n v="0"/>
    <n v="1"/>
    <n v="0"/>
    <n v="0"/>
    <n v="2"/>
    <n v="6"/>
    <n v="3"/>
    <n v="1"/>
    <n v="8"/>
    <n v="3"/>
    <s v=""/>
    <n v="2"/>
    <s v="Savon lessive Serviettes hygiéniques (femmes) Savon mains Dentifrice Papier toilette Déodorant Bokit"/>
    <n v="1"/>
    <n v="1"/>
    <n v="1"/>
    <n v="0"/>
    <n v="1"/>
    <n v="1"/>
    <n v="1"/>
    <n v="1"/>
    <n v="0"/>
    <n v="0"/>
  </r>
  <r>
    <x v="2"/>
    <s v="Riz Sucre Farine de blé Huile"/>
    <n v="1"/>
    <n v="1"/>
    <n v="0"/>
    <n v="0"/>
    <n v="1"/>
    <n v="0"/>
    <n v="0"/>
    <n v="1"/>
    <n v="0"/>
    <n v="0"/>
    <n v="4"/>
    <n v="12"/>
    <s v=""/>
    <s v=""/>
    <n v="3"/>
    <s v=""/>
    <s v=""/>
    <n v="2"/>
    <s v="Serviettes hygiéniques (femmes) Savon lessive Chlore en grain Papier toilette Dentifrice Déodorant Bokit Savon mains"/>
    <n v="1"/>
    <n v="1"/>
    <n v="1"/>
    <n v="1"/>
    <n v="1"/>
    <n v="1"/>
    <n v="1"/>
    <n v="1"/>
    <n v="0"/>
    <n v="0"/>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Riz Blé Huile"/>
    <n v="0"/>
    <n v="1"/>
    <n v="0"/>
    <n v="1"/>
    <n v="0"/>
    <n v="0"/>
    <n v="0"/>
    <n v="1"/>
    <n v="0"/>
    <n v="0"/>
    <s v=""/>
    <n v="2"/>
    <s v=""/>
    <n v="2"/>
    <s v=""/>
    <s v=""/>
    <s v=""/>
    <n v="3"/>
    <s v="Dentifrice"/>
    <n v="0"/>
    <n v="0"/>
    <n v="0"/>
    <n v="0"/>
    <n v="1"/>
    <n v="0"/>
    <n v="0"/>
    <n v="0"/>
    <n v="0"/>
    <n v="0"/>
  </r>
  <r>
    <x v="2"/>
    <s v="Sucre Riz"/>
    <n v="0"/>
    <n v="1"/>
    <n v="0"/>
    <n v="0"/>
    <n v="1"/>
    <n v="0"/>
    <n v="0"/>
    <n v="0"/>
    <n v="0"/>
    <n v="0"/>
    <s v=""/>
    <n v="4"/>
    <s v=""/>
    <s v=""/>
    <n v="5"/>
    <s v=""/>
    <s v=""/>
    <s v=""/>
    <s v="Dentifrice Papier toilette Déodorant"/>
    <n v="0"/>
    <n v="0"/>
    <n v="0"/>
    <n v="0"/>
    <n v="1"/>
    <n v="1"/>
    <n v="1"/>
    <n v="0"/>
    <n v="0"/>
    <n v="0"/>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
    <s v=""/>
    <s v=""/>
    <s v=""/>
    <s v=""/>
    <s v=""/>
    <s v=""/>
    <s v=""/>
    <s v=""/>
    <s v=""/>
    <s v=""/>
    <s v=""/>
    <s v=""/>
    <s v=""/>
    <s v=""/>
    <s v=""/>
    <s v=""/>
    <s v=""/>
    <s v=""/>
    <s v=""/>
    <s v=""/>
    <s v=""/>
    <s v=""/>
    <s v=""/>
    <s v=""/>
    <s v=""/>
    <s v=""/>
    <s v=""/>
    <s v=""/>
    <s v=""/>
  </r>
  <r>
    <x v="2"/>
    <s v="Mais"/>
    <n v="0"/>
    <n v="0"/>
    <n v="1"/>
    <n v="0"/>
    <n v="0"/>
    <n v="0"/>
    <n v="0"/>
    <n v="0"/>
    <n v="0"/>
    <n v="0"/>
    <s v=""/>
    <s v=""/>
    <n v="12"/>
    <s v=""/>
    <s v=""/>
    <s v=""/>
    <s v=""/>
    <s v=""/>
    <s v="Savon lessive"/>
    <n v="0"/>
    <n v="1"/>
    <n v="0"/>
    <n v="0"/>
    <n v="0"/>
    <n v="0"/>
    <n v="0"/>
    <n v="0"/>
    <n v="0"/>
    <n v="0"/>
  </r>
  <r>
    <x v="2"/>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Riz"/>
    <n v="0"/>
    <n v="1"/>
    <n v="0"/>
    <n v="0"/>
    <n v="0"/>
    <n v="0"/>
    <n v="0"/>
    <n v="0"/>
    <n v="0"/>
    <n v="0"/>
    <s v=""/>
    <n v="90"/>
    <s v=""/>
    <s v=""/>
    <s v=""/>
    <s v=""/>
    <s v=""/>
    <s v=""/>
    <s v="Papier toilette Chlore en grain Savon lessive"/>
    <n v="0"/>
    <n v="1"/>
    <n v="0"/>
    <n v="1"/>
    <n v="0"/>
    <n v="1"/>
    <n v="0"/>
    <n v="0"/>
    <n v="0"/>
    <n v="0"/>
  </r>
  <r>
    <x v="3"/>
    <s v="Riz Mais"/>
    <n v="0"/>
    <n v="1"/>
    <n v="1"/>
    <n v="0"/>
    <n v="0"/>
    <n v="0"/>
    <n v="0"/>
    <n v="0"/>
    <n v="0"/>
    <n v="0"/>
    <s v=""/>
    <n v="60"/>
    <n v="20"/>
    <s v=""/>
    <s v=""/>
    <s v=""/>
    <s v=""/>
    <s v=""/>
    <s v="Dentifrice Déodorant Papier toilette"/>
    <n v="0"/>
    <n v="0"/>
    <n v="0"/>
    <n v="0"/>
    <n v="1"/>
    <n v="1"/>
    <n v="1"/>
    <n v="0"/>
    <n v="0"/>
    <n v="0"/>
  </r>
  <r>
    <x v="3"/>
    <s v="Mais"/>
    <n v="0"/>
    <n v="0"/>
    <n v="1"/>
    <n v="0"/>
    <n v="0"/>
    <n v="0"/>
    <n v="0"/>
    <n v="0"/>
    <n v="0"/>
    <n v="0"/>
    <s v=""/>
    <s v=""/>
    <n v="30"/>
    <s v=""/>
    <s v=""/>
    <s v=""/>
    <s v=""/>
    <s v=""/>
    <s v="Savon lessive Papier toilette Dentifrice Déodorant"/>
    <n v="0"/>
    <n v="1"/>
    <n v="0"/>
    <n v="0"/>
    <n v="1"/>
    <n v="1"/>
    <n v="1"/>
    <n v="0"/>
    <n v="0"/>
    <n v="0"/>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Riz"/>
    <n v="0"/>
    <n v="1"/>
    <n v="0"/>
    <n v="0"/>
    <n v="0"/>
    <n v="0"/>
    <n v="0"/>
    <n v="0"/>
    <n v="0"/>
    <n v="0"/>
    <s v=""/>
    <n v="50"/>
    <s v=""/>
    <s v=""/>
    <s v=""/>
    <s v=""/>
    <s v=""/>
    <s v=""/>
    <s v="Dentifrice Savon mains Déodorant"/>
    <n v="0"/>
    <n v="0"/>
    <n v="1"/>
    <n v="0"/>
    <n v="1"/>
    <n v="0"/>
    <n v="1"/>
    <n v="0"/>
    <n v="0"/>
    <n v="0"/>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4"/>
    <s v=""/>
    <s v=""/>
    <s v=""/>
    <s v=""/>
    <s v=""/>
    <s v=""/>
    <s v=""/>
    <s v=""/>
    <s v=""/>
    <s v=""/>
    <s v=""/>
    <s v=""/>
    <s v=""/>
    <s v=""/>
    <s v=""/>
    <s v=""/>
    <s v=""/>
    <s v=""/>
    <s v=""/>
    <s v=""/>
    <s v=""/>
    <s v=""/>
    <s v=""/>
    <s v=""/>
    <s v=""/>
    <s v=""/>
    <s v=""/>
    <s v=""/>
    <s v=""/>
    <s v=""/>
  </r>
  <r>
    <x v="4"/>
    <s v="Riz Farine de blé Mais Blé Sucre Haricot noir Haricot rouge Huile"/>
    <n v="1"/>
    <n v="1"/>
    <n v="1"/>
    <n v="1"/>
    <n v="1"/>
    <n v="1"/>
    <n v="1"/>
    <n v="1"/>
    <n v="0"/>
    <n v="0"/>
    <n v="2"/>
    <n v="9"/>
    <n v="1"/>
    <n v="1"/>
    <n v="2"/>
    <n v="1"/>
    <n v="1"/>
    <n v="1"/>
    <s v="Savon lessive Chlore en grain Dentifrice Papier toilette Déodorant Bokit Savon mains"/>
    <n v="0"/>
    <n v="1"/>
    <n v="1"/>
    <n v="1"/>
    <n v="1"/>
    <n v="1"/>
    <n v="1"/>
    <n v="1"/>
    <n v="0"/>
    <n v="0"/>
  </r>
  <r>
    <x v="4"/>
    <s v=""/>
    <s v=""/>
    <s v=""/>
    <s v=""/>
    <s v=""/>
    <s v=""/>
    <s v=""/>
    <s v=""/>
    <s v=""/>
    <s v=""/>
    <s v=""/>
    <s v=""/>
    <s v=""/>
    <s v=""/>
    <s v=""/>
    <s v=""/>
    <s v=""/>
    <s v=""/>
    <s v=""/>
    <s v=""/>
    <s v=""/>
    <s v=""/>
    <s v=""/>
    <s v=""/>
    <s v=""/>
    <s v=""/>
    <s v=""/>
    <s v=""/>
    <s v=""/>
    <s v=""/>
  </r>
  <r>
    <x v="4"/>
    <s v="Huile Sucre Mais Riz Haricot noir"/>
    <n v="0"/>
    <n v="1"/>
    <n v="1"/>
    <n v="0"/>
    <n v="1"/>
    <n v="1"/>
    <n v="0"/>
    <n v="1"/>
    <n v="0"/>
    <n v="0"/>
    <s v=""/>
    <n v="9"/>
    <n v="0.5"/>
    <s v=""/>
    <n v="16"/>
    <n v="15"/>
    <s v=""/>
    <n v="2"/>
    <s v="Savon lessive Serviettes hygiéniques (femmes) Savon mains Chlore en grain Dentifrice Papier toilette Déodorant Bokit"/>
    <n v="1"/>
    <n v="1"/>
    <n v="1"/>
    <n v="1"/>
    <n v="1"/>
    <n v="1"/>
    <n v="1"/>
    <n v="1"/>
    <n v="0"/>
    <n v="0"/>
  </r>
  <r>
    <x v="4"/>
    <s v="Farine de blé Riz Mais Sucre Haricot noir Haricot rouge Huile"/>
    <n v="1"/>
    <n v="1"/>
    <n v="1"/>
    <n v="0"/>
    <n v="1"/>
    <n v="1"/>
    <n v="1"/>
    <n v="1"/>
    <n v="0"/>
    <n v="0"/>
    <n v="2"/>
    <n v="9"/>
    <n v="5"/>
    <s v=""/>
    <n v="10"/>
    <n v="3"/>
    <n v="2"/>
    <n v="2"/>
    <s v="Serviettes hygiéniques (femmes) Savon lessive Savon mains Chlore en grain Dentifrice Papier toilette Déodorant Bokit"/>
    <n v="1"/>
    <n v="1"/>
    <n v="1"/>
    <n v="1"/>
    <n v="1"/>
    <n v="1"/>
    <n v="1"/>
    <n v="1"/>
    <n v="0"/>
    <n v="0"/>
  </r>
  <r>
    <x v="4"/>
    <s v=""/>
    <s v=""/>
    <s v=""/>
    <s v=""/>
    <s v=""/>
    <s v=""/>
    <s v=""/>
    <s v=""/>
    <s v=""/>
    <s v=""/>
    <s v=""/>
    <s v=""/>
    <s v=""/>
    <s v=""/>
    <s v=""/>
    <s v=""/>
    <s v=""/>
    <s v=""/>
    <s v=""/>
    <s v=""/>
    <s v=""/>
    <s v=""/>
    <s v=""/>
    <s v=""/>
    <s v=""/>
    <s v=""/>
    <s v=""/>
    <s v=""/>
    <s v=""/>
    <s v=""/>
  </r>
  <r>
    <x v="4"/>
    <s v=""/>
    <s v=""/>
    <s v=""/>
    <s v=""/>
    <s v=""/>
    <s v=""/>
    <s v=""/>
    <s v=""/>
    <s v=""/>
    <s v=""/>
    <s v=""/>
    <s v=""/>
    <s v=""/>
    <s v=""/>
    <s v=""/>
    <s v=""/>
    <s v=""/>
    <s v=""/>
    <s v=""/>
    <s v=""/>
    <s v=""/>
    <s v=""/>
    <s v=""/>
    <s v=""/>
    <s v=""/>
    <s v=""/>
    <s v=""/>
    <s v=""/>
    <s v=""/>
    <s v=""/>
  </r>
  <r>
    <x v="4"/>
    <s v=""/>
    <s v=""/>
    <s v=""/>
    <s v=""/>
    <s v=""/>
    <s v=""/>
    <s v=""/>
    <s v=""/>
    <s v=""/>
    <s v=""/>
    <s v=""/>
    <s v=""/>
    <s v=""/>
    <s v=""/>
    <s v=""/>
    <s v=""/>
    <s v=""/>
    <s v=""/>
    <s v=""/>
    <s v=""/>
    <s v=""/>
    <s v=""/>
    <s v=""/>
    <s v=""/>
    <s v=""/>
    <s v=""/>
    <s v=""/>
    <s v=""/>
    <s v=""/>
    <s v=""/>
  </r>
  <r>
    <x v="4"/>
    <s v=""/>
    <s v=""/>
    <s v=""/>
    <s v=""/>
    <s v=""/>
    <s v=""/>
    <s v=""/>
    <s v=""/>
    <s v=""/>
    <s v=""/>
    <s v=""/>
    <s v=""/>
    <s v=""/>
    <s v=""/>
    <s v=""/>
    <s v=""/>
    <s v=""/>
    <s v=""/>
    <s v=""/>
    <s v=""/>
    <s v=""/>
    <s v=""/>
    <s v=""/>
    <s v=""/>
    <s v=""/>
    <s v=""/>
    <s v=""/>
    <s v=""/>
    <s v=""/>
    <s v=""/>
  </r>
  <r>
    <x v="4"/>
    <s v=""/>
    <s v=""/>
    <s v=""/>
    <s v=""/>
    <s v=""/>
    <s v=""/>
    <s v=""/>
    <s v=""/>
    <s v=""/>
    <s v=""/>
    <s v=""/>
    <s v=""/>
    <s v=""/>
    <s v=""/>
    <s v=""/>
    <s v=""/>
    <s v=""/>
    <s v=""/>
    <s v=""/>
    <s v=""/>
    <s v=""/>
    <s v=""/>
    <s v=""/>
    <s v=""/>
    <s v=""/>
    <s v=""/>
    <s v=""/>
    <s v=""/>
    <s v=""/>
    <s v=""/>
  </r>
  <r>
    <x v="4"/>
    <s v=""/>
    <s v=""/>
    <s v=""/>
    <s v=""/>
    <s v=""/>
    <s v=""/>
    <s v=""/>
    <s v=""/>
    <s v=""/>
    <s v=""/>
    <s v=""/>
    <s v=""/>
    <s v=""/>
    <s v=""/>
    <s v=""/>
    <s v=""/>
    <s v=""/>
    <s v=""/>
    <s v=""/>
    <s v=""/>
    <s v=""/>
    <s v=""/>
    <s v=""/>
    <s v=""/>
    <s v=""/>
    <s v=""/>
    <s v=""/>
    <s v=""/>
    <s v=""/>
    <s v=""/>
  </r>
  <r>
    <x v="4"/>
    <s v=""/>
    <s v=""/>
    <s v=""/>
    <s v=""/>
    <s v=""/>
    <s v=""/>
    <s v=""/>
    <s v=""/>
    <s v=""/>
    <s v=""/>
    <s v=""/>
    <s v=""/>
    <s v=""/>
    <s v=""/>
    <s v=""/>
    <s v=""/>
    <s v=""/>
    <s v=""/>
    <s v=""/>
    <s v=""/>
    <s v=""/>
    <s v=""/>
    <s v=""/>
    <s v=""/>
    <s v=""/>
    <s v=""/>
    <s v=""/>
    <s v=""/>
    <s v=""/>
    <s v=""/>
  </r>
  <r>
    <x v="4"/>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
    <s v=""/>
    <s v=""/>
    <s v=""/>
    <s v=""/>
    <s v=""/>
    <s v=""/>
    <s v=""/>
    <s v=""/>
    <s v=""/>
    <s v=""/>
    <s v=""/>
    <s v=""/>
    <s v=""/>
    <s v=""/>
    <s v=""/>
    <s v=""/>
    <s v=""/>
    <s v=""/>
    <s v=""/>
    <s v=""/>
    <s v=""/>
    <s v=""/>
    <s v=""/>
    <s v=""/>
    <s v=""/>
    <s v=""/>
    <s v=""/>
    <s v=""/>
    <s v=""/>
  </r>
  <r>
    <x v="3"/>
    <s v="Riz Haricot noir"/>
    <n v="0"/>
    <n v="1"/>
    <n v="0"/>
    <n v="0"/>
    <n v="0"/>
    <n v="1"/>
    <n v="0"/>
    <n v="0"/>
    <n v="0"/>
    <n v="0"/>
    <s v=""/>
    <n v="5"/>
    <s v=""/>
    <s v=""/>
    <s v=""/>
    <n v="8"/>
    <s v=""/>
    <s v=""/>
    <s v="Savon lessive Dentifrice Chlore en grain Bokit"/>
    <n v="0"/>
    <n v="1"/>
    <n v="0"/>
    <n v="1"/>
    <n v="1"/>
    <n v="0"/>
    <n v="0"/>
    <n v="1"/>
    <n v="0"/>
    <n v="0"/>
  </r>
  <r>
    <x v="3"/>
    <s v="Riz Haricot noir"/>
    <n v="0"/>
    <n v="1"/>
    <n v="0"/>
    <n v="0"/>
    <n v="0"/>
    <n v="1"/>
    <n v="0"/>
    <n v="0"/>
    <n v="0"/>
    <n v="0"/>
    <s v=""/>
    <n v="12"/>
    <s v=""/>
    <s v=""/>
    <s v=""/>
    <n v="2"/>
    <s v=""/>
    <s v=""/>
    <s v="Dentifrice Savon lessive"/>
    <n v="0"/>
    <n v="1"/>
    <n v="0"/>
    <n v="0"/>
    <n v="1"/>
    <n v="0"/>
    <n v="0"/>
    <n v="0"/>
    <n v="0"/>
    <n v="0"/>
  </r>
  <r>
    <x v="3"/>
    <s v="Riz Haricot noir"/>
    <n v="0"/>
    <n v="1"/>
    <n v="0"/>
    <n v="0"/>
    <n v="0"/>
    <n v="1"/>
    <n v="0"/>
    <n v="0"/>
    <n v="0"/>
    <n v="0"/>
    <s v=""/>
    <n v="5"/>
    <s v=""/>
    <s v=""/>
    <s v=""/>
    <n v="2.5"/>
    <s v=""/>
    <s v=""/>
    <s v="Papier toilette Dentifrice Déodorant Savon lessive"/>
    <n v="0"/>
    <n v="1"/>
    <n v="0"/>
    <n v="0"/>
    <n v="1"/>
    <n v="1"/>
    <n v="1"/>
    <n v="0"/>
    <n v="0"/>
    <n v="0"/>
  </r>
  <r>
    <x v="3"/>
    <s v="Riz Haricot noir"/>
    <n v="0"/>
    <n v="1"/>
    <n v="0"/>
    <n v="0"/>
    <n v="0"/>
    <n v="1"/>
    <n v="0"/>
    <n v="0"/>
    <n v="0"/>
    <n v="0"/>
    <s v=""/>
    <n v="0"/>
    <s v=""/>
    <s v=""/>
    <s v=""/>
    <n v="0"/>
    <s v=""/>
    <s v=""/>
    <s v="Savon lessive"/>
    <n v="0"/>
    <n v="1"/>
    <n v="0"/>
    <n v="0"/>
    <n v="0"/>
    <n v="0"/>
    <n v="0"/>
    <n v="0"/>
    <n v="0"/>
    <n v="0"/>
  </r>
  <r>
    <x v="3"/>
    <s v=""/>
    <s v=""/>
    <s v=""/>
    <s v=""/>
    <s v=""/>
    <s v=""/>
    <s v=""/>
    <s v=""/>
    <s v=""/>
    <s v=""/>
    <s v=""/>
    <s v=""/>
    <s v=""/>
    <s v=""/>
    <s v=""/>
    <s v=""/>
    <s v=""/>
    <s v=""/>
    <s v=""/>
    <s v=""/>
    <s v=""/>
    <s v=""/>
    <s v=""/>
    <s v=""/>
    <s v=""/>
    <s v=""/>
    <s v=""/>
    <s v=""/>
    <s v=""/>
    <s v=""/>
  </r>
  <r>
    <x v="4"/>
    <s v="Riz Sucre Haricot noir Huile Mais"/>
    <n v="0"/>
    <n v="1"/>
    <n v="1"/>
    <n v="0"/>
    <n v="1"/>
    <n v="1"/>
    <n v="0"/>
    <n v="1"/>
    <n v="0"/>
    <n v="0"/>
    <s v=""/>
    <n v="8"/>
    <n v="2"/>
    <s v=""/>
    <n v="2"/>
    <n v="3"/>
    <s v=""/>
    <n v="1"/>
    <s v="Savon lessive Chlore en grain Dentifrice Papier toilette"/>
    <n v="0"/>
    <n v="1"/>
    <n v="0"/>
    <n v="1"/>
    <n v="1"/>
    <n v="1"/>
    <n v="0"/>
    <n v="0"/>
    <n v="0"/>
    <n v="0"/>
  </r>
  <r>
    <x v="4"/>
    <s v="Riz Mais Blé Sucre Haricot noir Haricot rouge Huile"/>
    <n v="0"/>
    <n v="1"/>
    <n v="1"/>
    <n v="1"/>
    <n v="1"/>
    <n v="1"/>
    <n v="1"/>
    <n v="1"/>
    <n v="0"/>
    <n v="0"/>
    <s v=""/>
    <n v="6"/>
    <n v="2"/>
    <n v="2"/>
    <n v="3"/>
    <n v="2"/>
    <n v="2"/>
    <n v="1"/>
    <s v="Savon lessive Chlore en grain Dentifrice Papier toilette Déodorant"/>
    <n v="0"/>
    <n v="1"/>
    <n v="0"/>
    <n v="1"/>
    <n v="1"/>
    <n v="1"/>
    <n v="1"/>
    <n v="0"/>
    <n v="0"/>
    <n v="0"/>
  </r>
  <r>
    <x v="4"/>
    <s v="Riz Mais Blé Sucre Haricot noir Haricot rouge Huile Farine de blé"/>
    <n v="1"/>
    <n v="1"/>
    <n v="1"/>
    <n v="1"/>
    <n v="1"/>
    <n v="1"/>
    <n v="1"/>
    <n v="1"/>
    <n v="0"/>
    <n v="0"/>
    <n v="3"/>
    <n v="9"/>
    <n v="2"/>
    <n v="2"/>
    <n v="3"/>
    <n v="3"/>
    <n v="3"/>
    <n v="2"/>
    <s v="Savon lessive Serviettes hygiéniques (femmes) Chlore en grain Dentifrice Papier toilette Déodorant"/>
    <n v="1"/>
    <n v="1"/>
    <n v="0"/>
    <n v="1"/>
    <n v="1"/>
    <n v="1"/>
    <n v="1"/>
    <n v="0"/>
    <n v="0"/>
    <n v="0"/>
  </r>
  <r>
    <x v="4"/>
    <s v="Farine de blé Riz Mais Blé Sucre Haricot noir Haricot rouge Huile"/>
    <n v="1"/>
    <n v="1"/>
    <n v="1"/>
    <n v="1"/>
    <n v="1"/>
    <n v="1"/>
    <n v="1"/>
    <n v="1"/>
    <n v="0"/>
    <n v="0"/>
    <n v="2"/>
    <n v="9"/>
    <n v="2"/>
    <n v="2"/>
    <n v="3"/>
    <n v="2"/>
    <n v="2"/>
    <n v="1"/>
    <s v="Savon lessive Serviettes hygiéniques (femmes) Chlore en grain Dentifrice Savon mains Déodorant"/>
    <n v="1"/>
    <n v="1"/>
    <n v="1"/>
    <n v="1"/>
    <n v="1"/>
    <n v="0"/>
    <n v="1"/>
    <n v="0"/>
    <n v="0"/>
    <n v="0"/>
  </r>
  <r>
    <x v="4"/>
    <s v="Farine de blé Riz Mais Blé Sucre Haricot noir Haricot rouge Huile"/>
    <n v="1"/>
    <n v="1"/>
    <n v="1"/>
    <n v="1"/>
    <n v="1"/>
    <n v="1"/>
    <n v="1"/>
    <n v="1"/>
    <n v="0"/>
    <n v="0"/>
    <n v="2"/>
    <n v="6"/>
    <n v="2"/>
    <n v="2"/>
    <n v="2"/>
    <n v="3"/>
    <n v="2"/>
    <n v="1"/>
    <s v="Serviettes hygiéniques (femmes) Savon lessive Savon mains Chlore en grain Dentifrice Papier toilette Déodorant"/>
    <n v="1"/>
    <n v="1"/>
    <n v="1"/>
    <n v="1"/>
    <n v="1"/>
    <n v="1"/>
    <n v="1"/>
    <n v="0"/>
    <n v="0"/>
    <n v="0"/>
  </r>
  <r>
    <x v="5"/>
    <m/>
    <m/>
    <m/>
    <m/>
    <m/>
    <m/>
    <m/>
    <m/>
    <m/>
    <m/>
    <m/>
    <m/>
    <m/>
    <m/>
    <m/>
    <m/>
    <m/>
    <m/>
    <m/>
    <m/>
    <m/>
    <m/>
    <m/>
    <m/>
    <m/>
    <m/>
    <m/>
    <m/>
    <m/>
    <m/>
  </r>
</pivotCacheRecords>
</file>

<file path=xl/pivotCache/pivotCacheRecords76.xml><?xml version="1.0" encoding="utf-8"?>
<pivotCacheRecords xmlns="http://schemas.openxmlformats.org/spreadsheetml/2006/main" xmlns:r="http://schemas.openxmlformats.org/officeDocument/2006/relationships" count="107">
  <r>
    <x v="0"/>
    <s v=""/>
    <s v=""/>
    <s v=""/>
    <s v=""/>
    <s v=""/>
    <s v=""/>
    <s v=""/>
    <s v=""/>
    <s v=""/>
    <s v=""/>
    <s v=""/>
    <s v=""/>
    <s v=""/>
    <s v=""/>
    <s v=""/>
    <s v=""/>
    <s v=""/>
    <s v=""/>
    <s v=""/>
    <s v=""/>
    <s v=""/>
    <s v=""/>
    <s v=""/>
    <s v=""/>
    <s v=""/>
    <s v=""/>
    <s v=""/>
    <s v=""/>
    <s v=""/>
    <s v=""/>
    <s v=""/>
    <s v=""/>
    <s v=""/>
    <s v=""/>
    <s v=""/>
    <s v=""/>
    <s v=""/>
    <s v=""/>
    <s v=""/>
    <s v=""/>
    <s v=""/>
    <s v=""/>
    <s v=""/>
    <s v=""/>
    <s v=""/>
    <s v=""/>
    <s v=""/>
    <s v=""/>
    <s v=""/>
    <s v=""/>
    <s v=""/>
    <s v=""/>
  </r>
  <r>
    <x v="0"/>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r>
  <r>
    <x v="1"/>
    <s v="Riz Mais"/>
    <n v="0"/>
    <n v="1"/>
    <n v="1"/>
    <n v="0"/>
    <n v="0"/>
    <n v="0"/>
    <n v="0"/>
    <n v="0"/>
    <n v="0"/>
    <n v="0"/>
    <s v=""/>
    <n v="12"/>
    <n v="5"/>
    <s v=""/>
    <s v=""/>
    <s v=""/>
    <s v=""/>
    <s v=""/>
    <s v="Serviettes hygiéniques (femmes) Savon lessive Dentifrice Déodorant"/>
    <n v="1"/>
    <n v="1"/>
    <n v="0"/>
    <n v="0"/>
    <n v="1"/>
    <n v="0"/>
    <n v="1"/>
    <n v="0"/>
    <n v="0"/>
    <n v="0"/>
    <n v="4"/>
    <n v="15"/>
    <s v=""/>
    <s v=""/>
    <n v="1"/>
    <s v=""/>
    <n v="1"/>
    <s v=""/>
    <s v="Tôle Planche (2x4)"/>
    <n v="1"/>
    <n v="0"/>
    <n v="0"/>
    <n v="1"/>
    <n v="0"/>
    <n v="0"/>
    <n v="0"/>
    <n v="0"/>
    <n v="0"/>
    <n v="0"/>
    <n v="0"/>
    <n v="0"/>
    <n v="0"/>
  </r>
  <r>
    <x v="1"/>
    <s v="Riz"/>
    <n v="0"/>
    <n v="1"/>
    <n v="0"/>
    <n v="0"/>
    <n v="0"/>
    <n v="0"/>
    <n v="0"/>
    <n v="0"/>
    <n v="0"/>
    <n v="0"/>
    <s v=""/>
    <n v="8"/>
    <s v=""/>
    <s v=""/>
    <s v=""/>
    <s v=""/>
    <s v=""/>
    <s v=""/>
    <s v="Serviettes hygiéniques (femmes) Dentifrice Déodorant Papier toilette"/>
    <n v="1"/>
    <n v="0"/>
    <n v="0"/>
    <n v="0"/>
    <n v="1"/>
    <n v="1"/>
    <n v="1"/>
    <n v="0"/>
    <n v="0"/>
    <n v="0"/>
    <n v="1"/>
    <s v=""/>
    <s v=""/>
    <s v=""/>
    <n v="1"/>
    <n v="6"/>
    <n v="1"/>
    <s v=""/>
    <s v="Tôle"/>
    <n v="1"/>
    <n v="0"/>
    <n v="0"/>
    <n v="0"/>
    <n v="0"/>
    <n v="0"/>
    <n v="0"/>
    <n v="0"/>
    <n v="0"/>
    <n v="0"/>
    <n v="0"/>
    <n v="0"/>
    <n v="0"/>
  </r>
  <r>
    <x v="1"/>
    <s v="Farine de blé Riz Sucre Blé Huile"/>
    <n v="1"/>
    <n v="1"/>
    <n v="0"/>
    <n v="1"/>
    <n v="1"/>
    <n v="0"/>
    <n v="0"/>
    <n v="1"/>
    <n v="0"/>
    <n v="0"/>
    <n v="5"/>
    <n v="8"/>
    <s v=""/>
    <n v="3"/>
    <n v="4"/>
    <s v=""/>
    <s v=""/>
    <n v="1"/>
    <s v="Dentifrice Serviettes hygiéniques (femmes) Bokit Déodorant"/>
    <n v="1"/>
    <n v="0"/>
    <n v="0"/>
    <n v="0"/>
    <n v="1"/>
    <n v="0"/>
    <n v="1"/>
    <n v="1"/>
    <n v="0"/>
    <n v="0"/>
    <n v="2"/>
    <s v=""/>
    <s v=""/>
    <s v=""/>
    <n v="1"/>
    <s v=""/>
    <n v="1"/>
    <n v="2"/>
    <s v="Tôle"/>
    <n v="1"/>
    <n v="0"/>
    <n v="0"/>
    <n v="0"/>
    <n v="0"/>
    <n v="0"/>
    <n v="0"/>
    <n v="0"/>
    <n v="0"/>
    <n v="0"/>
    <n v="0"/>
    <n v="0"/>
    <n v="0"/>
  </r>
  <r>
    <x v="1"/>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r>
  <r>
    <x v="1"/>
    <s v="Riz Farine de blé Sucre Blé"/>
    <n v="1"/>
    <n v="1"/>
    <n v="0"/>
    <n v="1"/>
    <n v="1"/>
    <n v="0"/>
    <n v="0"/>
    <n v="0"/>
    <n v="0"/>
    <n v="0"/>
    <n v="3"/>
    <n v="8"/>
    <s v=""/>
    <n v="2"/>
    <n v="3"/>
    <s v=""/>
    <s v=""/>
    <s v=""/>
    <s v="Dentifrice Papier toilette Déodorant Bokit Savon mains Serviettes hygiéniques (femmes) Savon lessive Chlore en grain"/>
    <n v="1"/>
    <n v="1"/>
    <n v="1"/>
    <n v="1"/>
    <n v="1"/>
    <n v="1"/>
    <n v="1"/>
    <n v="1"/>
    <n v="0"/>
    <n v="0"/>
    <n v="3"/>
    <n v="10"/>
    <n v="6"/>
    <n v="3"/>
    <n v="2"/>
    <n v="5"/>
    <n v="3"/>
    <n v="1"/>
    <s v="Aucun"/>
    <n v="0"/>
    <n v="0"/>
    <n v="0"/>
    <n v="0"/>
    <n v="0"/>
    <n v="0"/>
    <n v="0"/>
    <n v="0"/>
    <n v="0"/>
    <n v="0"/>
    <n v="0"/>
    <n v="0"/>
    <n v="1"/>
  </r>
  <r>
    <x v="1"/>
    <s v="Farine de blé Riz Mais Blé Sucre Haricot noir Huile"/>
    <n v="1"/>
    <n v="1"/>
    <n v="1"/>
    <n v="1"/>
    <n v="1"/>
    <n v="1"/>
    <n v="0"/>
    <n v="1"/>
    <n v="0"/>
    <n v="0"/>
    <n v="3"/>
    <n v="10"/>
    <n v="3"/>
    <n v="2"/>
    <n v="3"/>
    <n v="3.5"/>
    <s v=""/>
    <n v="2"/>
    <s v="Serviettes hygiéniques (femmes)"/>
    <n v="1"/>
    <n v="0"/>
    <n v="0"/>
    <n v="0"/>
    <n v="0"/>
    <n v="0"/>
    <n v="0"/>
    <n v="0"/>
    <n v="0"/>
    <n v="0"/>
    <n v="3"/>
    <s v=""/>
    <s v=""/>
    <s v=""/>
    <s v=""/>
    <s v=""/>
    <s v=""/>
    <s v=""/>
    <s v="Aucun"/>
    <n v="0"/>
    <n v="0"/>
    <n v="0"/>
    <n v="0"/>
    <n v="0"/>
    <n v="0"/>
    <n v="0"/>
    <n v="0"/>
    <n v="0"/>
    <n v="0"/>
    <n v="0"/>
    <n v="0"/>
    <n v="1"/>
  </r>
  <r>
    <x v="1"/>
    <s v="Riz Haricot noir"/>
    <n v="0"/>
    <n v="1"/>
    <n v="0"/>
    <n v="0"/>
    <n v="0"/>
    <n v="1"/>
    <n v="0"/>
    <n v="0"/>
    <n v="0"/>
    <n v="0"/>
    <s v=""/>
    <n v="5"/>
    <s v=""/>
    <s v=""/>
    <s v=""/>
    <n v="3"/>
    <s v=""/>
    <s v=""/>
    <s v="Dentifrice Déodorant"/>
    <n v="0"/>
    <n v="0"/>
    <n v="0"/>
    <n v="0"/>
    <n v="1"/>
    <n v="0"/>
    <n v="1"/>
    <n v="0"/>
    <n v="0"/>
    <n v="0"/>
    <s v=""/>
    <s v=""/>
    <s v=""/>
    <s v=""/>
    <n v="0.5"/>
    <s v=""/>
    <n v="1"/>
    <s v=""/>
    <s v="Tôle"/>
    <n v="1"/>
    <n v="0"/>
    <n v="0"/>
    <n v="0"/>
    <n v="0"/>
    <n v="0"/>
    <n v="0"/>
    <n v="0"/>
    <n v="0"/>
    <n v="0"/>
    <n v="0"/>
    <n v="0"/>
    <n v="0"/>
  </r>
  <r>
    <x v="1"/>
    <s v="Riz"/>
    <n v="0"/>
    <n v="1"/>
    <n v="0"/>
    <n v="0"/>
    <n v="0"/>
    <n v="0"/>
    <n v="0"/>
    <n v="0"/>
    <n v="0"/>
    <n v="0"/>
    <s v=""/>
    <n v="10"/>
    <s v=""/>
    <s v=""/>
    <s v=""/>
    <s v=""/>
    <s v=""/>
    <s v=""/>
    <s v="Déodorant Papier toilette Dentifrice Chlore en grain Savon mains Savon lessive Serviettes hygiéniques (femmes)"/>
    <n v="1"/>
    <n v="1"/>
    <n v="1"/>
    <n v="1"/>
    <n v="1"/>
    <n v="1"/>
    <n v="1"/>
    <n v="0"/>
    <n v="0"/>
    <n v="0"/>
    <n v="2"/>
    <n v="5"/>
    <n v="4"/>
    <n v="1"/>
    <n v="0.75"/>
    <n v="4"/>
    <n v="1"/>
    <s v=""/>
    <s v="Marteau"/>
    <n v="0"/>
    <n v="0"/>
    <n v="0"/>
    <n v="0"/>
    <n v="0"/>
    <n v="1"/>
    <n v="0"/>
    <n v="0"/>
    <n v="0"/>
    <n v="0"/>
    <n v="0"/>
    <n v="0"/>
    <n v="0"/>
  </r>
  <r>
    <x v="1"/>
    <s v="Riz Mais Haricot noir"/>
    <n v="0"/>
    <n v="1"/>
    <n v="1"/>
    <n v="0"/>
    <n v="0"/>
    <n v="1"/>
    <n v="0"/>
    <n v="0"/>
    <n v="0"/>
    <n v="0"/>
    <s v=""/>
    <n v="15"/>
    <n v="10"/>
    <s v=""/>
    <s v=""/>
    <n v="20"/>
    <s v=""/>
    <s v=""/>
    <s v="Dentifrice Papier toilette Déodorant"/>
    <n v="0"/>
    <n v="0"/>
    <n v="0"/>
    <n v="0"/>
    <n v="1"/>
    <n v="1"/>
    <n v="1"/>
    <n v="0"/>
    <n v="0"/>
    <n v="0"/>
    <s v=""/>
    <s v=""/>
    <s v=""/>
    <s v=""/>
    <n v="1"/>
    <n v="6"/>
    <n v="1"/>
    <s v=""/>
    <s v="Aucun"/>
    <n v="0"/>
    <n v="0"/>
    <n v="0"/>
    <n v="0"/>
    <n v="0"/>
    <n v="0"/>
    <n v="0"/>
    <n v="0"/>
    <n v="0"/>
    <n v="0"/>
    <n v="0"/>
    <n v="0"/>
    <n v="1"/>
  </r>
  <r>
    <x v="1"/>
    <s v="Riz Mais"/>
    <n v="0"/>
    <n v="1"/>
    <n v="1"/>
    <n v="0"/>
    <n v="0"/>
    <n v="0"/>
    <n v="0"/>
    <n v="0"/>
    <n v="0"/>
    <n v="0"/>
    <s v=""/>
    <n v="24"/>
    <n v="10"/>
    <s v=""/>
    <s v=""/>
    <s v=""/>
    <s v=""/>
    <s v=""/>
    <s v="Savon lessive Savon mains Chlore en grain Dentifrice Papier toilette Déodorant"/>
    <n v="0"/>
    <n v="1"/>
    <n v="1"/>
    <n v="1"/>
    <n v="1"/>
    <n v="1"/>
    <n v="1"/>
    <n v="0"/>
    <n v="0"/>
    <n v="0"/>
    <s v=""/>
    <n v="10"/>
    <n v="5"/>
    <n v="2"/>
    <n v="5"/>
    <n v="10"/>
    <n v="1"/>
    <s v=""/>
    <s v="Aucun"/>
    <n v="0"/>
    <n v="0"/>
    <n v="0"/>
    <n v="0"/>
    <n v="0"/>
    <n v="0"/>
    <n v="0"/>
    <n v="0"/>
    <n v="0"/>
    <n v="0"/>
    <n v="0"/>
    <n v="0"/>
    <n v="1"/>
  </r>
  <r>
    <x v="1"/>
    <s v="Riz"/>
    <n v="0"/>
    <n v="1"/>
    <n v="0"/>
    <n v="0"/>
    <n v="0"/>
    <n v="0"/>
    <n v="0"/>
    <n v="0"/>
    <n v="0"/>
    <n v="0"/>
    <s v=""/>
    <n v="5"/>
    <s v=""/>
    <s v=""/>
    <s v=""/>
    <s v=""/>
    <s v=""/>
    <s v=""/>
    <s v="Serviettes hygiéniques (femmes) Savon lessive Dentifrice Déodorant Bokit"/>
    <n v="1"/>
    <n v="1"/>
    <n v="0"/>
    <n v="0"/>
    <n v="1"/>
    <n v="0"/>
    <n v="1"/>
    <n v="1"/>
    <n v="0"/>
    <n v="0"/>
    <n v="4"/>
    <n v="8"/>
    <s v=""/>
    <s v=""/>
    <n v="0.5"/>
    <s v=""/>
    <n v="1"/>
    <n v="2"/>
    <s v="Aucun"/>
    <n v="0"/>
    <n v="0"/>
    <n v="0"/>
    <n v="0"/>
    <n v="0"/>
    <n v="0"/>
    <n v="0"/>
    <n v="0"/>
    <n v="0"/>
    <n v="0"/>
    <n v="0"/>
    <n v="0"/>
    <n v="1"/>
  </r>
  <r>
    <x v="1"/>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Riz Mais Haricot noir Huile"/>
    <n v="0"/>
    <n v="1"/>
    <n v="1"/>
    <n v="0"/>
    <n v="0"/>
    <n v="1"/>
    <n v="0"/>
    <n v="1"/>
    <n v="0"/>
    <n v="0"/>
    <s v=""/>
    <n v="8"/>
    <n v="2"/>
    <s v=""/>
    <s v=""/>
    <n v="2"/>
    <s v=""/>
    <n v="1"/>
    <s v="Savon lessive Chlore en grain Dentifrice Papier toilette"/>
    <n v="0"/>
    <n v="1"/>
    <n v="0"/>
    <n v="1"/>
    <n v="1"/>
    <n v="1"/>
    <n v="0"/>
    <n v="0"/>
    <n v="0"/>
    <n v="0"/>
    <s v=""/>
    <n v="10"/>
    <s v=""/>
    <n v="5"/>
    <n v="1"/>
    <n v="4"/>
    <s v=""/>
    <s v=""/>
    <s v="Tente"/>
    <n v="0"/>
    <n v="0"/>
    <n v="0"/>
    <n v="0"/>
    <n v="0"/>
    <n v="0"/>
    <n v="1"/>
    <n v="0"/>
    <n v="0"/>
    <n v="0"/>
    <n v="0"/>
    <n v="0"/>
    <n v="0"/>
  </r>
  <r>
    <x v="2"/>
    <s v="Riz Sucre Mais Huile Haricot noir"/>
    <n v="0"/>
    <n v="1"/>
    <n v="1"/>
    <n v="0"/>
    <n v="1"/>
    <n v="1"/>
    <n v="0"/>
    <n v="1"/>
    <n v="0"/>
    <n v="0"/>
    <s v=""/>
    <n v="4"/>
    <n v="2"/>
    <s v=""/>
    <n v="2"/>
    <n v="2"/>
    <s v=""/>
    <n v="1"/>
    <s v="Savon lessive Dentifrice Papier toilette"/>
    <n v="0"/>
    <n v="1"/>
    <n v="0"/>
    <n v="0"/>
    <n v="1"/>
    <n v="1"/>
    <n v="0"/>
    <n v="0"/>
    <n v="0"/>
    <n v="0"/>
    <s v=""/>
    <n v="4"/>
    <s v=""/>
    <s v=""/>
    <n v="1"/>
    <n v="4"/>
    <s v=""/>
    <s v=""/>
    <s v="Aucun"/>
    <n v="0"/>
    <n v="0"/>
    <n v="0"/>
    <n v="0"/>
    <n v="0"/>
    <n v="0"/>
    <n v="0"/>
    <n v="0"/>
    <n v="0"/>
    <n v="0"/>
    <n v="0"/>
    <n v="0"/>
    <n v="1"/>
  </r>
  <r>
    <x v="2"/>
    <s v="Mais Riz Sucre Huile Haricot noir"/>
    <n v="0"/>
    <n v="1"/>
    <n v="1"/>
    <n v="0"/>
    <n v="1"/>
    <n v="1"/>
    <n v="0"/>
    <n v="1"/>
    <n v="0"/>
    <n v="0"/>
    <s v=""/>
    <n v="4"/>
    <n v="1"/>
    <s v=""/>
    <n v="2"/>
    <n v="2"/>
    <s v=""/>
    <n v="1"/>
    <s v="Savon mains Chlore en grain Papier toilette"/>
    <n v="0"/>
    <n v="0"/>
    <n v="1"/>
    <n v="1"/>
    <n v="0"/>
    <n v="1"/>
    <n v="0"/>
    <n v="0"/>
    <n v="0"/>
    <n v="0"/>
    <s v=""/>
    <s v=""/>
    <n v="5"/>
    <n v="5"/>
    <s v=""/>
    <n v="3"/>
    <s v=""/>
    <s v=""/>
    <s v="Aucun"/>
    <n v="0"/>
    <n v="0"/>
    <n v="0"/>
    <n v="0"/>
    <n v="0"/>
    <n v="0"/>
    <n v="0"/>
    <n v="0"/>
    <n v="0"/>
    <n v="0"/>
    <n v="0"/>
    <n v="0"/>
    <n v="1"/>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Sucre Huile Farine de blé Riz Mais Blé Haricot noir"/>
    <n v="1"/>
    <n v="1"/>
    <n v="1"/>
    <n v="1"/>
    <n v="1"/>
    <n v="1"/>
    <n v="0"/>
    <n v="1"/>
    <n v="0"/>
    <n v="0"/>
    <n v="2"/>
    <n v="6"/>
    <n v="3"/>
    <n v="1"/>
    <n v="8"/>
    <n v="3"/>
    <s v=""/>
    <n v="2"/>
    <s v="Savon lessive Serviettes hygiéniques (femmes) Savon mains Dentifrice Papier toilette Déodorant Bokit"/>
    <n v="1"/>
    <n v="1"/>
    <n v="1"/>
    <n v="0"/>
    <n v="1"/>
    <n v="1"/>
    <n v="1"/>
    <n v="1"/>
    <n v="0"/>
    <n v="0"/>
    <n v="1"/>
    <n v="24"/>
    <n v="6"/>
    <s v=""/>
    <n v="3"/>
    <n v="6"/>
    <n v="6"/>
    <n v="6"/>
    <s v="Marteau"/>
    <n v="0"/>
    <n v="0"/>
    <n v="0"/>
    <n v="0"/>
    <n v="0"/>
    <n v="1"/>
    <n v="0"/>
    <n v="0"/>
    <n v="0"/>
    <n v="0"/>
    <n v="0"/>
    <n v="0"/>
    <n v="0"/>
  </r>
  <r>
    <x v="2"/>
    <s v="Riz Sucre Farine de blé Huile"/>
    <n v="1"/>
    <n v="1"/>
    <n v="0"/>
    <n v="0"/>
    <n v="1"/>
    <n v="0"/>
    <n v="0"/>
    <n v="1"/>
    <n v="0"/>
    <n v="0"/>
    <n v="4"/>
    <n v="12"/>
    <s v=""/>
    <s v=""/>
    <n v="3"/>
    <s v=""/>
    <s v=""/>
    <n v="2"/>
    <s v="Serviettes hygiéniques (femmes) Savon lessive Chlore en grain Papier toilette Dentifrice Déodorant Bokit Savon mains"/>
    <n v="1"/>
    <n v="1"/>
    <n v="1"/>
    <n v="1"/>
    <n v="1"/>
    <n v="1"/>
    <n v="1"/>
    <n v="1"/>
    <n v="0"/>
    <n v="0"/>
    <n v="2"/>
    <n v="24"/>
    <n v="6"/>
    <n v="2"/>
    <n v="3"/>
    <n v="6"/>
    <n v="3"/>
    <n v="12"/>
    <s v="Tôle"/>
    <n v="1"/>
    <n v="0"/>
    <n v="0"/>
    <n v="0"/>
    <n v="0"/>
    <n v="0"/>
    <n v="0"/>
    <n v="0"/>
    <n v="0"/>
    <n v="0"/>
    <n v="0"/>
    <n v="0"/>
    <n v="0"/>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Riz Blé Huile"/>
    <n v="0"/>
    <n v="1"/>
    <n v="0"/>
    <n v="1"/>
    <n v="0"/>
    <n v="0"/>
    <n v="0"/>
    <n v="1"/>
    <n v="0"/>
    <n v="0"/>
    <s v=""/>
    <n v="2"/>
    <s v=""/>
    <n v="2"/>
    <s v=""/>
    <s v=""/>
    <s v=""/>
    <n v="3"/>
    <s v="Dentifrice"/>
    <n v="0"/>
    <n v="0"/>
    <n v="0"/>
    <n v="0"/>
    <n v="1"/>
    <n v="0"/>
    <n v="0"/>
    <n v="0"/>
    <n v="0"/>
    <n v="0"/>
    <s v=""/>
    <s v=""/>
    <s v=""/>
    <s v=""/>
    <n v="2"/>
    <s v=""/>
    <s v=""/>
    <s v=""/>
    <s v="Tôle"/>
    <n v="1"/>
    <n v="0"/>
    <n v="0"/>
    <n v="0"/>
    <n v="0"/>
    <n v="0"/>
    <n v="0"/>
    <n v="0"/>
    <n v="0"/>
    <n v="0"/>
    <n v="0"/>
    <n v="0"/>
    <n v="0"/>
  </r>
  <r>
    <x v="2"/>
    <s v="Sucre Riz"/>
    <n v="0"/>
    <n v="1"/>
    <n v="0"/>
    <n v="0"/>
    <n v="1"/>
    <n v="0"/>
    <n v="0"/>
    <n v="0"/>
    <n v="0"/>
    <n v="0"/>
    <s v=""/>
    <n v="4"/>
    <s v=""/>
    <s v=""/>
    <n v="5"/>
    <s v=""/>
    <s v=""/>
    <s v=""/>
    <s v="Dentifrice Papier toilette Déodorant"/>
    <n v="0"/>
    <n v="0"/>
    <n v="0"/>
    <n v="0"/>
    <n v="1"/>
    <n v="1"/>
    <n v="1"/>
    <n v="0"/>
    <n v="0"/>
    <n v="0"/>
    <s v=""/>
    <s v=""/>
    <s v=""/>
    <s v=""/>
    <n v="2"/>
    <n v="5"/>
    <n v="3"/>
    <s v=""/>
    <s v="Tôle"/>
    <n v="1"/>
    <n v="0"/>
    <n v="0"/>
    <n v="0"/>
    <n v="0"/>
    <n v="0"/>
    <n v="0"/>
    <n v="0"/>
    <n v="0"/>
    <n v="0"/>
    <n v="0"/>
    <n v="0"/>
    <n v="0"/>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r>
  <r>
    <x v="2"/>
    <s v="Mais"/>
    <n v="0"/>
    <n v="0"/>
    <n v="1"/>
    <n v="0"/>
    <n v="0"/>
    <n v="0"/>
    <n v="0"/>
    <n v="0"/>
    <n v="0"/>
    <n v="0"/>
    <s v=""/>
    <s v=""/>
    <n v="12"/>
    <s v=""/>
    <s v=""/>
    <s v=""/>
    <s v=""/>
    <s v=""/>
    <s v="Savon lessive"/>
    <n v="0"/>
    <n v="1"/>
    <n v="0"/>
    <n v="0"/>
    <n v="0"/>
    <n v="0"/>
    <n v="0"/>
    <n v="0"/>
    <n v="0"/>
    <n v="0"/>
    <s v=""/>
    <n v="3"/>
    <s v=""/>
    <s v=""/>
    <s v=""/>
    <s v=""/>
    <s v=""/>
    <s v=""/>
    <s v="Tôle"/>
    <n v="1"/>
    <n v="0"/>
    <n v="0"/>
    <n v="0"/>
    <n v="0"/>
    <n v="0"/>
    <n v="0"/>
    <n v="0"/>
    <n v="0"/>
    <n v="0"/>
    <n v="0"/>
    <n v="0"/>
    <n v="0"/>
  </r>
  <r>
    <x v="2"/>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90"/>
    <s v=""/>
    <s v=""/>
    <s v=""/>
    <s v=""/>
    <s v=""/>
    <s v=""/>
    <s v="Papier toilette Chlore en grain Savon lessive"/>
    <n v="0"/>
    <n v="1"/>
    <n v="0"/>
    <n v="1"/>
    <n v="0"/>
    <n v="1"/>
    <n v="0"/>
    <n v="0"/>
    <n v="0"/>
    <n v="0"/>
    <s v=""/>
    <n v="20"/>
    <s v=""/>
    <n v="3"/>
    <s v=""/>
    <n v="13"/>
    <s v=""/>
    <s v=""/>
    <s v="Autres (précisez)"/>
    <n v="0"/>
    <n v="0"/>
    <n v="0"/>
    <n v="0"/>
    <n v="0"/>
    <n v="0"/>
    <n v="0"/>
    <n v="0"/>
    <n v="0"/>
    <n v="0"/>
    <n v="0"/>
    <n v="1"/>
    <n v="0"/>
  </r>
  <r>
    <x v="3"/>
    <s v="Riz Mais"/>
    <n v="0"/>
    <n v="1"/>
    <n v="1"/>
    <n v="0"/>
    <n v="0"/>
    <n v="0"/>
    <n v="0"/>
    <n v="0"/>
    <n v="0"/>
    <n v="0"/>
    <s v=""/>
    <n v="60"/>
    <n v="20"/>
    <s v=""/>
    <s v=""/>
    <s v=""/>
    <s v=""/>
    <s v=""/>
    <s v="Dentifrice Déodorant Papier toilette"/>
    <n v="0"/>
    <n v="0"/>
    <n v="0"/>
    <n v="0"/>
    <n v="1"/>
    <n v="1"/>
    <n v="1"/>
    <n v="0"/>
    <n v="0"/>
    <n v="0"/>
    <s v=""/>
    <s v=""/>
    <s v=""/>
    <s v=""/>
    <n v="2"/>
    <n v="15"/>
    <n v="3"/>
    <s v=""/>
    <s v="Bâche Tôle Planche (2x4)"/>
    <n v="1"/>
    <n v="0"/>
    <n v="1"/>
    <n v="1"/>
    <n v="0"/>
    <n v="0"/>
    <n v="0"/>
    <n v="0"/>
    <n v="0"/>
    <n v="0"/>
    <n v="0"/>
    <n v="0"/>
    <n v="0"/>
  </r>
  <r>
    <x v="3"/>
    <s v="Mais"/>
    <n v="0"/>
    <n v="0"/>
    <n v="1"/>
    <n v="0"/>
    <n v="0"/>
    <n v="0"/>
    <n v="0"/>
    <n v="0"/>
    <n v="0"/>
    <n v="0"/>
    <s v=""/>
    <s v=""/>
    <n v="30"/>
    <s v=""/>
    <s v=""/>
    <s v=""/>
    <s v=""/>
    <s v=""/>
    <s v="Savon lessive Papier toilette Dentifrice Déodorant"/>
    <n v="0"/>
    <n v="1"/>
    <n v="0"/>
    <n v="0"/>
    <n v="1"/>
    <n v="1"/>
    <n v="1"/>
    <n v="0"/>
    <n v="0"/>
    <n v="0"/>
    <s v=""/>
    <n v="30"/>
    <s v=""/>
    <s v=""/>
    <n v="4"/>
    <n v="20"/>
    <n v="2"/>
    <s v=""/>
    <s v="Autres (précisez)"/>
    <n v="0"/>
    <n v="0"/>
    <n v="0"/>
    <n v="0"/>
    <n v="0"/>
    <n v="0"/>
    <n v="0"/>
    <n v="0"/>
    <n v="0"/>
    <n v="0"/>
    <n v="0"/>
    <n v="1"/>
    <n v="0"/>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50"/>
    <s v=""/>
    <s v=""/>
    <s v=""/>
    <s v=""/>
    <s v=""/>
    <s v=""/>
    <s v="Dentifrice Savon mains Déodorant"/>
    <n v="0"/>
    <n v="0"/>
    <n v="1"/>
    <n v="0"/>
    <n v="1"/>
    <n v="0"/>
    <n v="1"/>
    <n v="0"/>
    <n v="0"/>
    <n v="0"/>
    <s v=""/>
    <s v=""/>
    <n v="30"/>
    <s v=""/>
    <n v="3"/>
    <s v=""/>
    <n v="3"/>
    <s v=""/>
    <s v="Tôle"/>
    <n v="1"/>
    <n v="0"/>
    <n v="0"/>
    <n v="0"/>
    <n v="0"/>
    <n v="0"/>
    <n v="0"/>
    <n v="0"/>
    <n v="0"/>
    <n v="0"/>
    <n v="0"/>
    <n v="0"/>
    <n v="0"/>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r>
  <r>
    <x v="4"/>
    <s v="Riz Farine de blé Mais Blé Sucre Haricot noir Haricot rouge Huile"/>
    <n v="1"/>
    <n v="1"/>
    <n v="1"/>
    <n v="1"/>
    <n v="1"/>
    <n v="1"/>
    <n v="1"/>
    <n v="1"/>
    <n v="0"/>
    <n v="0"/>
    <n v="2"/>
    <n v="9"/>
    <n v="1"/>
    <n v="1"/>
    <n v="2"/>
    <n v="1"/>
    <n v="1"/>
    <n v="1"/>
    <s v="Savon lessive Chlore en grain Dentifrice Papier toilette Déodorant Bokit Savon mains"/>
    <n v="0"/>
    <n v="1"/>
    <n v="1"/>
    <n v="1"/>
    <n v="1"/>
    <n v="1"/>
    <n v="1"/>
    <n v="1"/>
    <n v="0"/>
    <n v="0"/>
    <s v=""/>
    <n v="1"/>
    <n v="5"/>
    <n v="20"/>
    <n v="2"/>
    <n v="5"/>
    <n v="2"/>
    <n v="6"/>
    <s v="Autres (précisez)"/>
    <n v="0"/>
    <n v="0"/>
    <n v="0"/>
    <n v="0"/>
    <n v="0"/>
    <n v="0"/>
    <n v="0"/>
    <n v="0"/>
    <n v="0"/>
    <n v="0"/>
    <n v="0"/>
    <n v="1"/>
    <n v="0"/>
  </r>
  <r>
    <x v="4"/>
    <s v=""/>
    <s v=""/>
    <s v=""/>
    <s v=""/>
    <s v=""/>
    <s v=""/>
    <s v=""/>
    <s v=""/>
    <s v=""/>
    <s v=""/>
    <s v=""/>
    <s v=""/>
    <s v=""/>
    <s v=""/>
    <s v=""/>
    <s v=""/>
    <s v=""/>
    <s v=""/>
    <s v=""/>
    <s v=""/>
    <s v=""/>
    <s v=""/>
    <s v=""/>
    <s v=""/>
    <s v=""/>
    <s v=""/>
    <s v=""/>
    <s v=""/>
    <s v=""/>
    <s v=""/>
    <s v=""/>
    <s v=""/>
    <s v=""/>
    <s v=""/>
    <s v=""/>
    <s v=""/>
    <s v=""/>
    <s v=""/>
    <s v=""/>
    <s v=""/>
    <s v=""/>
    <s v=""/>
    <s v=""/>
    <s v=""/>
    <s v=""/>
    <s v=""/>
    <s v=""/>
    <s v=""/>
    <s v=""/>
    <s v=""/>
    <s v=""/>
    <s v=""/>
  </r>
  <r>
    <x v="4"/>
    <s v="Huile Sucre Mais Riz Haricot noir"/>
    <n v="0"/>
    <n v="1"/>
    <n v="1"/>
    <n v="0"/>
    <n v="1"/>
    <n v="1"/>
    <n v="0"/>
    <n v="1"/>
    <n v="0"/>
    <n v="0"/>
    <s v=""/>
    <n v="9"/>
    <n v="0.5"/>
    <s v=""/>
    <n v="16"/>
    <n v="15"/>
    <s v=""/>
    <n v="2"/>
    <s v="Savon lessive Serviettes hygiéniques (femmes) Savon mains Chlore en grain Dentifrice Papier toilette Déodorant Bokit"/>
    <n v="1"/>
    <n v="1"/>
    <n v="1"/>
    <n v="1"/>
    <n v="1"/>
    <n v="1"/>
    <n v="1"/>
    <n v="1"/>
    <n v="0"/>
    <n v="0"/>
    <n v="4"/>
    <n v="4"/>
    <n v="8"/>
    <n v="10"/>
    <n v="2"/>
    <n v="5"/>
    <n v="2"/>
    <n v="2"/>
    <s v="Autres (précisez)"/>
    <n v="0"/>
    <n v="0"/>
    <n v="0"/>
    <n v="0"/>
    <n v="0"/>
    <n v="0"/>
    <n v="0"/>
    <n v="0"/>
    <n v="0"/>
    <n v="0"/>
    <n v="0"/>
    <n v="1"/>
    <n v="0"/>
  </r>
  <r>
    <x v="4"/>
    <s v="Farine de blé Riz Mais Sucre Haricot noir Haricot rouge Huile"/>
    <n v="1"/>
    <n v="1"/>
    <n v="1"/>
    <n v="0"/>
    <n v="1"/>
    <n v="1"/>
    <n v="1"/>
    <n v="1"/>
    <n v="0"/>
    <n v="0"/>
    <n v="2"/>
    <n v="9"/>
    <n v="5"/>
    <s v=""/>
    <n v="10"/>
    <n v="3"/>
    <n v="2"/>
    <n v="2"/>
    <s v="Serviettes hygiéniques (femmes) Savon lessive Savon mains Chlore en grain Dentifrice Papier toilette Déodorant Bokit"/>
    <n v="1"/>
    <n v="1"/>
    <n v="1"/>
    <n v="1"/>
    <n v="1"/>
    <n v="1"/>
    <n v="1"/>
    <n v="1"/>
    <n v="0"/>
    <n v="0"/>
    <n v="10"/>
    <n v="10"/>
    <n v="6"/>
    <n v="20"/>
    <n v="3"/>
    <n v="10"/>
    <n v="7"/>
    <n v="3"/>
    <s v="Tente"/>
    <n v="0"/>
    <n v="0"/>
    <n v="0"/>
    <n v="0"/>
    <n v="0"/>
    <n v="0"/>
    <n v="1"/>
    <n v="0"/>
    <n v="0"/>
    <n v="0"/>
    <n v="0"/>
    <n v="0"/>
    <n v="0"/>
  </r>
  <r>
    <x v="4"/>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r>
  <r>
    <x v="3"/>
    <s v="Riz Haricot noir"/>
    <n v="0"/>
    <n v="1"/>
    <n v="0"/>
    <n v="0"/>
    <n v="0"/>
    <n v="1"/>
    <n v="0"/>
    <n v="0"/>
    <n v="0"/>
    <n v="0"/>
    <s v=""/>
    <n v="5"/>
    <s v=""/>
    <s v=""/>
    <s v=""/>
    <n v="8"/>
    <s v=""/>
    <s v=""/>
    <s v="Savon lessive Dentifrice Chlore en grain Bokit"/>
    <n v="0"/>
    <n v="1"/>
    <n v="0"/>
    <n v="1"/>
    <n v="1"/>
    <n v="0"/>
    <n v="0"/>
    <n v="1"/>
    <n v="0"/>
    <n v="0"/>
    <s v=""/>
    <n v="24"/>
    <s v=""/>
    <n v="24"/>
    <n v="2"/>
    <s v=""/>
    <s v=""/>
    <n v="1"/>
    <s v="Aucun"/>
    <n v="0"/>
    <n v="0"/>
    <n v="0"/>
    <n v="0"/>
    <n v="0"/>
    <n v="0"/>
    <n v="0"/>
    <n v="0"/>
    <n v="0"/>
    <n v="0"/>
    <n v="0"/>
    <n v="0"/>
    <n v="1"/>
  </r>
  <r>
    <x v="3"/>
    <s v="Riz Haricot noir"/>
    <n v="0"/>
    <n v="1"/>
    <n v="0"/>
    <n v="0"/>
    <n v="0"/>
    <n v="1"/>
    <n v="0"/>
    <n v="0"/>
    <n v="0"/>
    <n v="0"/>
    <s v=""/>
    <n v="12"/>
    <s v=""/>
    <s v=""/>
    <s v=""/>
    <n v="2"/>
    <s v=""/>
    <s v=""/>
    <s v="Dentifrice Savon lessive"/>
    <n v="0"/>
    <n v="1"/>
    <n v="0"/>
    <n v="0"/>
    <n v="1"/>
    <n v="0"/>
    <n v="0"/>
    <n v="0"/>
    <n v="0"/>
    <n v="0"/>
    <s v=""/>
    <n v="36"/>
    <s v=""/>
    <s v=""/>
    <n v="3"/>
    <s v=""/>
    <s v=""/>
    <s v=""/>
    <s v="Aucun"/>
    <n v="0"/>
    <n v="0"/>
    <n v="0"/>
    <n v="0"/>
    <n v="0"/>
    <n v="0"/>
    <n v="0"/>
    <n v="0"/>
    <n v="0"/>
    <n v="0"/>
    <n v="0"/>
    <n v="0"/>
    <n v="1"/>
  </r>
  <r>
    <x v="3"/>
    <s v="Riz Haricot noir"/>
    <n v="0"/>
    <n v="1"/>
    <n v="0"/>
    <n v="0"/>
    <n v="0"/>
    <n v="1"/>
    <n v="0"/>
    <n v="0"/>
    <n v="0"/>
    <n v="0"/>
    <s v=""/>
    <n v="5"/>
    <s v=""/>
    <s v=""/>
    <s v=""/>
    <n v="2.5"/>
    <s v=""/>
    <s v=""/>
    <s v="Papier toilette Dentifrice Déodorant Savon lessive"/>
    <n v="0"/>
    <n v="1"/>
    <n v="0"/>
    <n v="0"/>
    <n v="1"/>
    <n v="1"/>
    <n v="1"/>
    <n v="0"/>
    <n v="0"/>
    <n v="0"/>
    <s v=""/>
    <n v="24"/>
    <s v=""/>
    <s v=""/>
    <n v="3"/>
    <n v="5"/>
    <n v="1"/>
    <s v=""/>
    <s v="Aucun"/>
    <n v="0"/>
    <n v="0"/>
    <n v="0"/>
    <n v="0"/>
    <n v="0"/>
    <n v="0"/>
    <n v="0"/>
    <n v="0"/>
    <n v="0"/>
    <n v="0"/>
    <n v="0"/>
    <n v="0"/>
    <n v="1"/>
  </r>
  <r>
    <x v="3"/>
    <s v="Riz Haricot noir"/>
    <n v="0"/>
    <n v="1"/>
    <n v="0"/>
    <n v="0"/>
    <n v="0"/>
    <n v="1"/>
    <n v="0"/>
    <n v="0"/>
    <n v="0"/>
    <n v="0"/>
    <s v=""/>
    <n v="0"/>
    <s v=""/>
    <s v=""/>
    <s v=""/>
    <n v="0"/>
    <s v=""/>
    <s v=""/>
    <s v="Savon lessive"/>
    <n v="0"/>
    <n v="1"/>
    <n v="0"/>
    <n v="0"/>
    <n v="0"/>
    <n v="0"/>
    <n v="0"/>
    <n v="0"/>
    <n v="0"/>
    <n v="0"/>
    <s v=""/>
    <n v="24"/>
    <s v=""/>
    <s v=""/>
    <s v=""/>
    <s v=""/>
    <s v=""/>
    <s v=""/>
    <s v="Aucun"/>
    <n v="0"/>
    <n v="0"/>
    <n v="0"/>
    <n v="0"/>
    <n v="0"/>
    <n v="0"/>
    <n v="0"/>
    <n v="0"/>
    <n v="0"/>
    <n v="0"/>
    <n v="0"/>
    <n v="0"/>
    <n v="1"/>
  </r>
  <r>
    <x v="3"/>
    <s v=""/>
    <s v=""/>
    <s v=""/>
    <s v=""/>
    <s v=""/>
    <s v=""/>
    <s v=""/>
    <s v=""/>
    <s v=""/>
    <s v=""/>
    <s v=""/>
    <s v=""/>
    <s v=""/>
    <s v=""/>
    <s v=""/>
    <s v=""/>
    <s v=""/>
    <s v=""/>
    <s v=""/>
    <s v=""/>
    <s v=""/>
    <s v=""/>
    <s v=""/>
    <s v=""/>
    <s v=""/>
    <s v=""/>
    <s v=""/>
    <s v=""/>
    <s v=""/>
    <s v=""/>
    <s v=""/>
    <s v=""/>
    <s v=""/>
    <s v=""/>
    <s v=""/>
    <s v=""/>
    <s v=""/>
    <s v=""/>
    <s v=""/>
    <s v=""/>
    <s v=""/>
    <s v=""/>
    <s v=""/>
    <s v=""/>
    <s v=""/>
    <s v=""/>
    <s v=""/>
    <s v=""/>
    <s v=""/>
    <s v=""/>
    <s v=""/>
    <s v=""/>
  </r>
  <r>
    <x v="4"/>
    <s v="Riz Sucre Haricot noir Huile Mais"/>
    <n v="0"/>
    <n v="1"/>
    <n v="1"/>
    <n v="0"/>
    <n v="1"/>
    <n v="1"/>
    <n v="0"/>
    <n v="1"/>
    <n v="0"/>
    <n v="0"/>
    <s v=""/>
    <n v="8"/>
    <n v="2"/>
    <s v=""/>
    <n v="2"/>
    <n v="3"/>
    <s v=""/>
    <n v="1"/>
    <s v="Savon lessive Chlore en grain Dentifrice Papier toilette"/>
    <n v="0"/>
    <n v="1"/>
    <n v="0"/>
    <n v="1"/>
    <n v="1"/>
    <n v="1"/>
    <n v="0"/>
    <n v="0"/>
    <n v="0"/>
    <n v="0"/>
    <s v=""/>
    <n v="7"/>
    <s v=""/>
    <n v="25"/>
    <n v="3"/>
    <n v="10"/>
    <s v=""/>
    <s v=""/>
    <s v="Aucun"/>
    <n v="0"/>
    <n v="0"/>
    <n v="0"/>
    <n v="0"/>
    <n v="0"/>
    <n v="0"/>
    <n v="0"/>
    <n v="0"/>
    <n v="0"/>
    <n v="0"/>
    <n v="0"/>
    <n v="0"/>
    <n v="1"/>
  </r>
  <r>
    <x v="4"/>
    <s v="Riz Mais Blé Sucre Haricot noir Haricot rouge Huile"/>
    <n v="0"/>
    <n v="1"/>
    <n v="1"/>
    <n v="1"/>
    <n v="1"/>
    <n v="1"/>
    <n v="1"/>
    <n v="1"/>
    <n v="0"/>
    <n v="0"/>
    <s v=""/>
    <n v="6"/>
    <n v="2"/>
    <n v="2"/>
    <n v="3"/>
    <n v="2"/>
    <n v="2"/>
    <n v="1"/>
    <s v="Savon lessive Chlore en grain Dentifrice Papier toilette Déodorant"/>
    <n v="0"/>
    <n v="1"/>
    <n v="0"/>
    <n v="1"/>
    <n v="1"/>
    <n v="1"/>
    <n v="1"/>
    <n v="0"/>
    <n v="0"/>
    <n v="0"/>
    <s v=""/>
    <n v="12"/>
    <s v=""/>
    <n v="15"/>
    <n v="3"/>
    <n v="8"/>
    <n v="3"/>
    <s v=""/>
    <s v="Planche (2x4) Tôle"/>
    <n v="1"/>
    <n v="0"/>
    <n v="0"/>
    <n v="1"/>
    <n v="0"/>
    <n v="0"/>
    <n v="0"/>
    <n v="0"/>
    <n v="0"/>
    <n v="0"/>
    <n v="0"/>
    <n v="0"/>
    <n v="0"/>
  </r>
  <r>
    <x v="4"/>
    <s v="Riz Mais Blé Sucre Haricot noir Haricot rouge Huile Farine de blé"/>
    <n v="1"/>
    <n v="1"/>
    <n v="1"/>
    <n v="1"/>
    <n v="1"/>
    <n v="1"/>
    <n v="1"/>
    <n v="1"/>
    <n v="0"/>
    <n v="0"/>
    <n v="3"/>
    <n v="9"/>
    <n v="2"/>
    <n v="2"/>
    <n v="3"/>
    <n v="3"/>
    <n v="3"/>
    <n v="2"/>
    <s v="Savon lessive Serviettes hygiéniques (femmes) Chlore en grain Dentifrice Papier toilette Déodorant"/>
    <n v="1"/>
    <n v="1"/>
    <n v="0"/>
    <n v="1"/>
    <n v="1"/>
    <n v="1"/>
    <n v="1"/>
    <n v="0"/>
    <n v="0"/>
    <n v="0"/>
    <n v="2"/>
    <n v="15"/>
    <s v=""/>
    <n v="28"/>
    <n v="5"/>
    <n v="5"/>
    <n v="3"/>
    <s v=""/>
    <s v="Aucun"/>
    <n v="0"/>
    <n v="0"/>
    <n v="0"/>
    <n v="0"/>
    <n v="0"/>
    <n v="0"/>
    <n v="0"/>
    <n v="0"/>
    <n v="0"/>
    <n v="0"/>
    <n v="0"/>
    <n v="0"/>
    <n v="1"/>
  </r>
  <r>
    <x v="4"/>
    <s v="Farine de blé Riz Mais Blé Sucre Haricot noir Haricot rouge Huile"/>
    <n v="1"/>
    <n v="1"/>
    <n v="1"/>
    <n v="1"/>
    <n v="1"/>
    <n v="1"/>
    <n v="1"/>
    <n v="1"/>
    <n v="0"/>
    <n v="0"/>
    <n v="2"/>
    <n v="9"/>
    <n v="2"/>
    <n v="2"/>
    <n v="3"/>
    <n v="2"/>
    <n v="2"/>
    <n v="1"/>
    <s v="Savon lessive Serviettes hygiéniques (femmes) Chlore en grain Dentifrice Savon mains Déodorant"/>
    <n v="1"/>
    <n v="1"/>
    <n v="1"/>
    <n v="1"/>
    <n v="1"/>
    <n v="0"/>
    <n v="1"/>
    <n v="0"/>
    <n v="0"/>
    <n v="0"/>
    <n v="4"/>
    <n v="16"/>
    <n v="5"/>
    <n v="15"/>
    <n v="3"/>
    <s v=""/>
    <n v="3"/>
    <s v=""/>
    <s v="Aucun"/>
    <n v="0"/>
    <n v="0"/>
    <n v="0"/>
    <n v="0"/>
    <n v="0"/>
    <n v="0"/>
    <n v="0"/>
    <n v="0"/>
    <n v="0"/>
    <n v="0"/>
    <n v="0"/>
    <n v="0"/>
    <n v="1"/>
  </r>
  <r>
    <x v="4"/>
    <s v="Farine de blé Riz Mais Blé Sucre Haricot noir Haricot rouge Huile"/>
    <n v="1"/>
    <n v="1"/>
    <n v="1"/>
    <n v="1"/>
    <n v="1"/>
    <n v="1"/>
    <n v="1"/>
    <n v="1"/>
    <n v="0"/>
    <n v="0"/>
    <n v="2"/>
    <n v="6"/>
    <n v="2"/>
    <n v="2"/>
    <n v="2"/>
    <n v="3"/>
    <n v="2"/>
    <n v="1"/>
    <s v="Serviettes hygiéniques (femmes) Savon lessive Savon mains Chlore en grain Dentifrice Papier toilette Déodorant"/>
    <n v="1"/>
    <n v="1"/>
    <n v="1"/>
    <n v="1"/>
    <n v="1"/>
    <n v="1"/>
    <n v="1"/>
    <n v="0"/>
    <n v="0"/>
    <n v="0"/>
    <n v="3"/>
    <n v="16"/>
    <n v="4"/>
    <n v="20"/>
    <n v="3"/>
    <n v="6"/>
    <n v="3"/>
    <s v=""/>
    <s v="Tôle"/>
    <n v="1"/>
    <n v="0"/>
    <n v="0"/>
    <n v="0"/>
    <n v="0"/>
    <n v="0"/>
    <n v="0"/>
    <n v="0"/>
    <n v="0"/>
    <n v="0"/>
    <n v="0"/>
    <n v="0"/>
    <n v="0"/>
  </r>
  <r>
    <x v="5"/>
    <m/>
    <m/>
    <m/>
    <m/>
    <m/>
    <m/>
    <m/>
    <m/>
    <m/>
    <m/>
    <m/>
    <m/>
    <m/>
    <m/>
    <m/>
    <m/>
    <m/>
    <m/>
    <m/>
    <m/>
    <m/>
    <m/>
    <m/>
    <m/>
    <m/>
    <m/>
    <m/>
    <m/>
    <m/>
    <m/>
    <m/>
    <m/>
    <m/>
    <m/>
    <m/>
    <m/>
    <m/>
    <m/>
    <m/>
    <m/>
    <m/>
    <m/>
    <m/>
    <m/>
    <m/>
    <m/>
    <m/>
    <m/>
    <m/>
    <m/>
    <m/>
    <m/>
  </r>
</pivotCacheRecords>
</file>

<file path=xl/pivotCache/pivotCacheRecords77.xml><?xml version="1.0" encoding="utf-8"?>
<pivotCacheRecords xmlns="http://schemas.openxmlformats.org/spreadsheetml/2006/main" xmlns:r="http://schemas.openxmlformats.org/officeDocument/2006/relationships" count="107">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Riz Mais"/>
    <n v="0"/>
    <n v="1"/>
    <n v="1"/>
    <n v="0"/>
    <n v="0"/>
    <n v="0"/>
    <n v="0"/>
    <n v="0"/>
    <n v="0"/>
    <n v="0"/>
    <s v=""/>
    <n v="12"/>
    <n v="5"/>
    <s v=""/>
    <s v=""/>
    <s v=""/>
    <s v=""/>
    <s v=""/>
    <s v="Serviettes hygiéniques (femmes) Savon lessive Dentifrice Déodorant"/>
    <n v="1"/>
    <n v="1"/>
    <n v="0"/>
    <n v="0"/>
    <n v="1"/>
    <n v="0"/>
    <n v="1"/>
    <n v="0"/>
    <n v="0"/>
    <n v="0"/>
    <n v="4"/>
    <n v="15"/>
    <s v=""/>
    <s v=""/>
    <n v="1"/>
    <s v=""/>
    <n v="1"/>
    <s v=""/>
    <s v="Tôle Planche (2x4)"/>
    <n v="1"/>
    <n v="0"/>
    <n v="0"/>
    <n v="1"/>
    <n v="0"/>
    <n v="0"/>
    <n v="0"/>
    <n v="0"/>
    <n v="0"/>
    <n v="0"/>
    <n v="0"/>
    <n v="0"/>
    <n v="0"/>
    <n v="35"/>
    <s v=""/>
    <s v=""/>
    <n v="24"/>
    <s v=""/>
    <s v=""/>
    <s v=""/>
    <s v=""/>
    <s v=""/>
    <s v=""/>
    <s v=""/>
    <s v="Grande bassine"/>
    <n v="0"/>
    <n v="0"/>
    <n v="0"/>
    <n v="0"/>
    <n v="0"/>
    <x v="1"/>
    <n v="0"/>
    <n v="1"/>
    <n v="0"/>
    <n v="0"/>
    <n v="0"/>
  </r>
  <r>
    <x v="1"/>
    <s v="Riz"/>
    <n v="0"/>
    <n v="1"/>
    <n v="0"/>
    <n v="0"/>
    <n v="0"/>
    <n v="0"/>
    <n v="0"/>
    <n v="0"/>
    <n v="0"/>
    <n v="0"/>
    <s v=""/>
    <n v="8"/>
    <s v=""/>
    <s v=""/>
    <s v=""/>
    <s v=""/>
    <s v=""/>
    <s v=""/>
    <s v="Serviettes hygiéniques (femmes) Dentifrice Déodorant Papier toilette"/>
    <n v="1"/>
    <n v="0"/>
    <n v="0"/>
    <n v="0"/>
    <n v="1"/>
    <n v="1"/>
    <n v="1"/>
    <n v="0"/>
    <n v="0"/>
    <n v="0"/>
    <n v="1"/>
    <s v=""/>
    <s v=""/>
    <s v=""/>
    <n v="1"/>
    <n v="6"/>
    <n v="1"/>
    <s v=""/>
    <s v="Tôle"/>
    <n v="1"/>
    <n v="0"/>
    <n v="0"/>
    <n v="0"/>
    <n v="0"/>
    <n v="0"/>
    <n v="0"/>
    <n v="0"/>
    <n v="0"/>
    <n v="0"/>
    <n v="0"/>
    <n v="0"/>
    <n v="0"/>
    <n v="20"/>
    <s v=""/>
    <s v=""/>
    <s v=""/>
    <s v=""/>
    <s v=""/>
    <s v=""/>
    <s v=""/>
    <s v=""/>
    <s v=""/>
    <s v=""/>
    <s v="Aucun"/>
    <n v="0"/>
    <n v="0"/>
    <n v="0"/>
    <n v="0"/>
    <n v="0"/>
    <x v="1"/>
    <n v="0"/>
    <n v="0"/>
    <n v="0"/>
    <n v="0"/>
    <n v="1"/>
  </r>
  <r>
    <x v="1"/>
    <s v="Farine de blé Riz Sucre Blé Huile"/>
    <n v="1"/>
    <n v="1"/>
    <n v="0"/>
    <n v="1"/>
    <n v="1"/>
    <n v="0"/>
    <n v="0"/>
    <n v="1"/>
    <n v="0"/>
    <n v="0"/>
    <n v="5"/>
    <n v="8"/>
    <s v=""/>
    <n v="3"/>
    <n v="4"/>
    <s v=""/>
    <s v=""/>
    <n v="1"/>
    <s v="Dentifrice Serviettes hygiéniques (femmes) Bokit Déodorant"/>
    <n v="1"/>
    <n v="0"/>
    <n v="0"/>
    <n v="0"/>
    <n v="1"/>
    <n v="0"/>
    <n v="1"/>
    <n v="1"/>
    <n v="0"/>
    <n v="0"/>
    <n v="2"/>
    <s v=""/>
    <s v=""/>
    <s v=""/>
    <n v="1"/>
    <s v=""/>
    <n v="1"/>
    <n v="2"/>
    <s v="Tôle"/>
    <n v="1"/>
    <n v="0"/>
    <n v="0"/>
    <n v="0"/>
    <n v="0"/>
    <n v="0"/>
    <n v="0"/>
    <n v="0"/>
    <n v="0"/>
    <n v="0"/>
    <n v="0"/>
    <n v="0"/>
    <n v="0"/>
    <n v="40"/>
    <s v=""/>
    <s v=""/>
    <s v=""/>
    <s v=""/>
    <s v=""/>
    <s v=""/>
    <s v=""/>
    <s v=""/>
    <s v=""/>
    <s v=""/>
    <s v="Aucun"/>
    <n v="0"/>
    <n v="0"/>
    <n v="0"/>
    <n v="0"/>
    <n v="0"/>
    <x v="1"/>
    <n v="0"/>
    <n v="0"/>
    <n v="0"/>
    <n v="0"/>
    <n v="1"/>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Riz Farine de blé Sucre Blé"/>
    <n v="1"/>
    <n v="1"/>
    <n v="0"/>
    <n v="1"/>
    <n v="1"/>
    <n v="0"/>
    <n v="0"/>
    <n v="0"/>
    <n v="0"/>
    <n v="0"/>
    <n v="3"/>
    <n v="8"/>
    <s v=""/>
    <n v="2"/>
    <n v="3"/>
    <s v=""/>
    <s v=""/>
    <s v=""/>
    <s v="Dentifrice Papier toilette Déodorant Bokit Savon mains Serviettes hygiéniques (femmes) Savon lessive Chlore en grain"/>
    <n v="1"/>
    <n v="1"/>
    <n v="1"/>
    <n v="1"/>
    <n v="1"/>
    <n v="1"/>
    <n v="1"/>
    <n v="1"/>
    <n v="0"/>
    <n v="0"/>
    <n v="3"/>
    <n v="10"/>
    <n v="6"/>
    <n v="3"/>
    <n v="2"/>
    <n v="5"/>
    <n v="3"/>
    <n v="1"/>
    <s v="Aucun"/>
    <n v="0"/>
    <n v="0"/>
    <n v="0"/>
    <n v="0"/>
    <n v="0"/>
    <n v="0"/>
    <n v="0"/>
    <n v="0"/>
    <n v="0"/>
    <n v="0"/>
    <n v="0"/>
    <n v="0"/>
    <n v="1"/>
    <s v=""/>
    <s v=""/>
    <s v=""/>
    <s v=""/>
    <s v=""/>
    <s v=""/>
    <s v=""/>
    <s v=""/>
    <s v=""/>
    <s v=""/>
    <s v=""/>
    <s v="Aucun"/>
    <n v="0"/>
    <n v="0"/>
    <n v="0"/>
    <n v="0"/>
    <n v="0"/>
    <x v="1"/>
    <n v="0"/>
    <n v="0"/>
    <n v="0"/>
    <n v="0"/>
    <n v="1"/>
  </r>
  <r>
    <x v="1"/>
    <s v="Farine de blé Riz Mais Blé Sucre Haricot noir Huile"/>
    <n v="1"/>
    <n v="1"/>
    <n v="1"/>
    <n v="1"/>
    <n v="1"/>
    <n v="1"/>
    <n v="0"/>
    <n v="1"/>
    <n v="0"/>
    <n v="0"/>
    <n v="3"/>
    <n v="10"/>
    <n v="3"/>
    <n v="2"/>
    <n v="3"/>
    <n v="3.5"/>
    <s v=""/>
    <n v="2"/>
    <s v="Serviettes hygiéniques (femmes)"/>
    <n v="1"/>
    <n v="0"/>
    <n v="0"/>
    <n v="0"/>
    <n v="0"/>
    <n v="0"/>
    <n v="0"/>
    <n v="0"/>
    <n v="0"/>
    <n v="0"/>
    <n v="3"/>
    <s v=""/>
    <s v=""/>
    <s v=""/>
    <s v=""/>
    <s v=""/>
    <s v=""/>
    <s v=""/>
    <s v="Aucun"/>
    <n v="0"/>
    <n v="0"/>
    <n v="0"/>
    <n v="0"/>
    <n v="0"/>
    <n v="0"/>
    <n v="0"/>
    <n v="0"/>
    <n v="0"/>
    <n v="0"/>
    <n v="0"/>
    <n v="0"/>
    <n v="1"/>
    <s v=""/>
    <s v=""/>
    <s v=""/>
    <s v=""/>
    <s v=""/>
    <s v=""/>
    <s v=""/>
    <s v=""/>
    <s v=""/>
    <s v=""/>
    <s v=""/>
    <s v="Aucun"/>
    <n v="0"/>
    <n v="0"/>
    <n v="0"/>
    <n v="0"/>
    <n v="0"/>
    <x v="1"/>
    <n v="0"/>
    <n v="0"/>
    <n v="0"/>
    <n v="0"/>
    <n v="1"/>
  </r>
  <r>
    <x v="1"/>
    <s v="Riz Haricot noir"/>
    <n v="0"/>
    <n v="1"/>
    <n v="0"/>
    <n v="0"/>
    <n v="0"/>
    <n v="1"/>
    <n v="0"/>
    <n v="0"/>
    <n v="0"/>
    <n v="0"/>
    <s v=""/>
    <n v="5"/>
    <s v=""/>
    <s v=""/>
    <s v=""/>
    <n v="3"/>
    <s v=""/>
    <s v=""/>
    <s v="Dentifrice Déodorant"/>
    <n v="0"/>
    <n v="0"/>
    <n v="0"/>
    <n v="0"/>
    <n v="1"/>
    <n v="0"/>
    <n v="1"/>
    <n v="0"/>
    <n v="0"/>
    <n v="0"/>
    <s v=""/>
    <s v=""/>
    <s v=""/>
    <s v=""/>
    <n v="0.5"/>
    <s v=""/>
    <n v="1"/>
    <s v=""/>
    <s v="Tôle"/>
    <n v="1"/>
    <n v="0"/>
    <n v="0"/>
    <n v="0"/>
    <n v="0"/>
    <n v="0"/>
    <n v="0"/>
    <n v="0"/>
    <n v="0"/>
    <n v="0"/>
    <n v="0"/>
    <n v="0"/>
    <n v="0"/>
    <n v="32"/>
    <s v=""/>
    <s v=""/>
    <s v=""/>
    <s v=""/>
    <s v=""/>
    <s v=""/>
    <s v=""/>
    <s v=""/>
    <s v=""/>
    <s v=""/>
    <s v="Casserole Cuillère pour manger Assiette Cuillère de service"/>
    <n v="0"/>
    <n v="1"/>
    <n v="0"/>
    <n v="0"/>
    <n v="1"/>
    <x v="2"/>
    <n v="1"/>
    <n v="0"/>
    <n v="0"/>
    <n v="0"/>
    <n v="0"/>
  </r>
  <r>
    <x v="1"/>
    <s v="Riz"/>
    <n v="0"/>
    <n v="1"/>
    <n v="0"/>
    <n v="0"/>
    <n v="0"/>
    <n v="0"/>
    <n v="0"/>
    <n v="0"/>
    <n v="0"/>
    <n v="0"/>
    <s v=""/>
    <n v="10"/>
    <s v=""/>
    <s v=""/>
    <s v=""/>
    <s v=""/>
    <s v=""/>
    <s v=""/>
    <s v="Déodorant Papier toilette Dentifrice Chlore en grain Savon mains Savon lessive Serviettes hygiéniques (femmes)"/>
    <n v="1"/>
    <n v="1"/>
    <n v="1"/>
    <n v="1"/>
    <n v="1"/>
    <n v="1"/>
    <n v="1"/>
    <n v="0"/>
    <n v="0"/>
    <n v="0"/>
    <n v="2"/>
    <n v="5"/>
    <n v="4"/>
    <n v="1"/>
    <n v="0.75"/>
    <n v="4"/>
    <n v="1"/>
    <s v=""/>
    <s v="Marteau"/>
    <n v="0"/>
    <n v="0"/>
    <n v="0"/>
    <n v="0"/>
    <n v="0"/>
    <n v="1"/>
    <n v="0"/>
    <n v="0"/>
    <n v="0"/>
    <n v="0"/>
    <n v="0"/>
    <n v="0"/>
    <n v="0"/>
    <s v=""/>
    <s v=""/>
    <s v=""/>
    <s v=""/>
    <s v=""/>
    <n v="1"/>
    <s v=""/>
    <s v=""/>
    <s v=""/>
    <s v=""/>
    <s v=""/>
    <s v="Casserole Cuillère pour manger Assiette Cuillère de service Éponge"/>
    <n v="0"/>
    <n v="1"/>
    <n v="0"/>
    <n v="0"/>
    <n v="1"/>
    <x v="2"/>
    <n v="1"/>
    <n v="0"/>
    <n v="1"/>
    <n v="0"/>
    <n v="0"/>
  </r>
  <r>
    <x v="1"/>
    <s v="Riz Mais Haricot noir"/>
    <n v="0"/>
    <n v="1"/>
    <n v="1"/>
    <n v="0"/>
    <n v="0"/>
    <n v="1"/>
    <n v="0"/>
    <n v="0"/>
    <n v="0"/>
    <n v="0"/>
    <s v=""/>
    <n v="15"/>
    <n v="10"/>
    <s v=""/>
    <s v=""/>
    <n v="20"/>
    <s v=""/>
    <s v=""/>
    <s v="Dentifrice Papier toilette Déodorant"/>
    <n v="0"/>
    <n v="0"/>
    <n v="0"/>
    <n v="0"/>
    <n v="1"/>
    <n v="1"/>
    <n v="1"/>
    <n v="0"/>
    <n v="0"/>
    <n v="0"/>
    <s v=""/>
    <s v=""/>
    <s v=""/>
    <s v=""/>
    <n v="1"/>
    <n v="6"/>
    <n v="1"/>
    <s v=""/>
    <s v="Aucun"/>
    <n v="0"/>
    <n v="0"/>
    <n v="0"/>
    <n v="0"/>
    <n v="0"/>
    <n v="0"/>
    <n v="0"/>
    <n v="0"/>
    <n v="0"/>
    <n v="0"/>
    <n v="0"/>
    <n v="0"/>
    <n v="1"/>
    <s v=""/>
    <s v=""/>
    <s v=""/>
    <s v=""/>
    <s v=""/>
    <s v=""/>
    <s v=""/>
    <s v=""/>
    <s v=""/>
    <s v=""/>
    <s v=""/>
    <s v="Assiette Casserole Poêle Cuillère pour manger Cuillère de service Éponge"/>
    <n v="0"/>
    <n v="1"/>
    <n v="1"/>
    <n v="0"/>
    <n v="1"/>
    <x v="2"/>
    <n v="1"/>
    <n v="0"/>
    <n v="1"/>
    <n v="0"/>
    <n v="0"/>
  </r>
  <r>
    <x v="1"/>
    <s v="Riz Mais"/>
    <n v="0"/>
    <n v="1"/>
    <n v="1"/>
    <n v="0"/>
    <n v="0"/>
    <n v="0"/>
    <n v="0"/>
    <n v="0"/>
    <n v="0"/>
    <n v="0"/>
    <s v=""/>
    <n v="24"/>
    <n v="10"/>
    <s v=""/>
    <s v=""/>
    <s v=""/>
    <s v=""/>
    <s v=""/>
    <s v="Savon lessive Savon mains Chlore en grain Dentifrice Papier toilette Déodorant"/>
    <n v="0"/>
    <n v="1"/>
    <n v="1"/>
    <n v="1"/>
    <n v="1"/>
    <n v="1"/>
    <n v="1"/>
    <n v="0"/>
    <n v="0"/>
    <n v="0"/>
    <s v=""/>
    <n v="10"/>
    <n v="5"/>
    <n v="2"/>
    <n v="5"/>
    <n v="10"/>
    <n v="1"/>
    <s v=""/>
    <s v="Aucun"/>
    <n v="0"/>
    <n v="0"/>
    <n v="0"/>
    <n v="0"/>
    <n v="0"/>
    <n v="0"/>
    <n v="0"/>
    <n v="0"/>
    <n v="0"/>
    <n v="0"/>
    <n v="0"/>
    <n v="0"/>
    <n v="1"/>
    <s v=""/>
    <s v=""/>
    <s v=""/>
    <s v=""/>
    <s v=""/>
    <s v=""/>
    <s v=""/>
    <s v=""/>
    <s v=""/>
    <s v=""/>
    <s v=""/>
    <s v="Casserole Godet Cuillère pour manger Assiette Cuillère de service"/>
    <n v="0"/>
    <n v="1"/>
    <n v="0"/>
    <n v="1"/>
    <n v="1"/>
    <x v="2"/>
    <n v="1"/>
    <n v="0"/>
    <n v="0"/>
    <n v="0"/>
    <n v="0"/>
  </r>
  <r>
    <x v="1"/>
    <s v="Riz"/>
    <n v="0"/>
    <n v="1"/>
    <n v="0"/>
    <n v="0"/>
    <n v="0"/>
    <n v="0"/>
    <n v="0"/>
    <n v="0"/>
    <n v="0"/>
    <n v="0"/>
    <s v=""/>
    <n v="5"/>
    <s v=""/>
    <s v=""/>
    <s v=""/>
    <s v=""/>
    <s v=""/>
    <s v=""/>
    <s v="Serviettes hygiéniques (femmes) Savon lessive Dentifrice Déodorant Bokit"/>
    <n v="1"/>
    <n v="1"/>
    <n v="0"/>
    <n v="0"/>
    <n v="1"/>
    <n v="0"/>
    <n v="1"/>
    <n v="1"/>
    <n v="0"/>
    <n v="0"/>
    <n v="4"/>
    <n v="8"/>
    <s v=""/>
    <s v=""/>
    <n v="0.5"/>
    <s v=""/>
    <n v="1"/>
    <n v="2"/>
    <s v="Aucun"/>
    <n v="0"/>
    <n v="0"/>
    <n v="0"/>
    <n v="0"/>
    <n v="0"/>
    <n v="0"/>
    <n v="0"/>
    <n v="0"/>
    <n v="0"/>
    <n v="0"/>
    <n v="0"/>
    <n v="0"/>
    <n v="1"/>
    <s v=""/>
    <s v=""/>
    <s v=""/>
    <s v=""/>
    <s v=""/>
    <s v=""/>
    <s v=""/>
    <s v=""/>
    <s v=""/>
    <s v=""/>
    <s v=""/>
    <s v="Casserole Poêle Godet Cuillère pour manger Assiette Cuillère de service Éponge"/>
    <n v="0"/>
    <n v="1"/>
    <n v="1"/>
    <n v="1"/>
    <n v="1"/>
    <x v="2"/>
    <n v="1"/>
    <n v="0"/>
    <n v="1"/>
    <n v="0"/>
    <n v="0"/>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Riz Mais Haricot noir Huile"/>
    <n v="0"/>
    <n v="1"/>
    <n v="1"/>
    <n v="0"/>
    <n v="0"/>
    <n v="1"/>
    <n v="0"/>
    <n v="1"/>
    <n v="0"/>
    <n v="0"/>
    <s v=""/>
    <n v="8"/>
    <n v="2"/>
    <s v=""/>
    <s v=""/>
    <n v="2"/>
    <s v=""/>
    <n v="1"/>
    <s v="Savon lessive Chlore en grain Dentifrice Papier toilette"/>
    <n v="0"/>
    <n v="1"/>
    <n v="0"/>
    <n v="1"/>
    <n v="1"/>
    <n v="1"/>
    <n v="0"/>
    <n v="0"/>
    <n v="0"/>
    <n v="0"/>
    <s v=""/>
    <n v="10"/>
    <s v=""/>
    <n v="5"/>
    <n v="1"/>
    <n v="4"/>
    <s v=""/>
    <s v=""/>
    <s v="Tente"/>
    <n v="0"/>
    <n v="0"/>
    <n v="0"/>
    <n v="0"/>
    <n v="0"/>
    <n v="0"/>
    <n v="1"/>
    <n v="0"/>
    <n v="0"/>
    <n v="0"/>
    <n v="0"/>
    <n v="0"/>
    <n v="0"/>
    <s v=""/>
    <s v=""/>
    <s v=""/>
    <s v=""/>
    <s v=""/>
    <s v=""/>
    <n v="2"/>
    <s v=""/>
    <s v=""/>
    <s v=""/>
    <s v=""/>
    <s v="Casserole Cuillère pour manger Assiette"/>
    <n v="0"/>
    <n v="1"/>
    <n v="0"/>
    <n v="0"/>
    <n v="1"/>
    <x v="2"/>
    <n v="0"/>
    <n v="0"/>
    <n v="0"/>
    <n v="0"/>
    <n v="0"/>
  </r>
  <r>
    <x v="2"/>
    <s v="Riz Sucre Mais Huile Haricot noir"/>
    <n v="0"/>
    <n v="1"/>
    <n v="1"/>
    <n v="0"/>
    <n v="1"/>
    <n v="1"/>
    <n v="0"/>
    <n v="1"/>
    <n v="0"/>
    <n v="0"/>
    <s v=""/>
    <n v="4"/>
    <n v="2"/>
    <s v=""/>
    <n v="2"/>
    <n v="2"/>
    <s v=""/>
    <n v="1"/>
    <s v="Savon lessive Dentifrice Papier toilette"/>
    <n v="0"/>
    <n v="1"/>
    <n v="0"/>
    <n v="0"/>
    <n v="1"/>
    <n v="1"/>
    <n v="0"/>
    <n v="0"/>
    <n v="0"/>
    <n v="0"/>
    <s v=""/>
    <n v="4"/>
    <s v=""/>
    <s v=""/>
    <n v="1"/>
    <n v="4"/>
    <s v=""/>
    <s v=""/>
    <s v="Aucun"/>
    <n v="0"/>
    <n v="0"/>
    <n v="0"/>
    <n v="0"/>
    <n v="0"/>
    <n v="0"/>
    <n v="0"/>
    <n v="0"/>
    <n v="0"/>
    <n v="0"/>
    <n v="0"/>
    <n v="0"/>
    <n v="1"/>
    <s v=""/>
    <s v=""/>
    <s v=""/>
    <s v=""/>
    <s v=""/>
    <s v=""/>
    <s v=""/>
    <s v=""/>
    <s v=""/>
    <s v=""/>
    <s v=""/>
    <s v="Assiette Cuillère pour manger"/>
    <n v="0"/>
    <n v="0"/>
    <n v="0"/>
    <n v="0"/>
    <n v="1"/>
    <x v="2"/>
    <n v="0"/>
    <n v="0"/>
    <n v="0"/>
    <n v="0"/>
    <n v="0"/>
  </r>
  <r>
    <x v="2"/>
    <s v="Mais Riz Sucre Huile Haricot noir"/>
    <n v="0"/>
    <n v="1"/>
    <n v="1"/>
    <n v="0"/>
    <n v="1"/>
    <n v="1"/>
    <n v="0"/>
    <n v="1"/>
    <n v="0"/>
    <n v="0"/>
    <s v=""/>
    <n v="4"/>
    <n v="1"/>
    <s v=""/>
    <n v="2"/>
    <n v="2"/>
    <s v=""/>
    <n v="1"/>
    <s v="Savon mains Chlore en grain Papier toilette"/>
    <n v="0"/>
    <n v="0"/>
    <n v="1"/>
    <n v="1"/>
    <n v="0"/>
    <n v="1"/>
    <n v="0"/>
    <n v="0"/>
    <n v="0"/>
    <n v="0"/>
    <s v=""/>
    <s v=""/>
    <n v="5"/>
    <n v="5"/>
    <s v=""/>
    <n v="3"/>
    <s v=""/>
    <s v=""/>
    <s v="Aucun"/>
    <n v="0"/>
    <n v="0"/>
    <n v="0"/>
    <n v="0"/>
    <n v="0"/>
    <n v="0"/>
    <n v="0"/>
    <n v="0"/>
    <n v="0"/>
    <n v="0"/>
    <n v="0"/>
    <n v="0"/>
    <n v="1"/>
    <s v=""/>
    <s v=""/>
    <s v=""/>
    <s v=""/>
    <s v=""/>
    <s v=""/>
    <s v=""/>
    <s v=""/>
    <s v=""/>
    <s v=""/>
    <s v=""/>
    <s v="Godet Cuillère pour manger Assiette"/>
    <n v="0"/>
    <n v="0"/>
    <n v="0"/>
    <n v="1"/>
    <n v="1"/>
    <x v="2"/>
    <n v="0"/>
    <n v="0"/>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Sucre Huile Farine de blé Riz Mais Blé Haricot noir"/>
    <n v="1"/>
    <n v="1"/>
    <n v="1"/>
    <n v="1"/>
    <n v="1"/>
    <n v="1"/>
    <n v="0"/>
    <n v="1"/>
    <n v="0"/>
    <n v="0"/>
    <n v="2"/>
    <n v="6"/>
    <n v="3"/>
    <n v="1"/>
    <n v="8"/>
    <n v="3"/>
    <s v=""/>
    <n v="2"/>
    <s v="Savon lessive Serviettes hygiéniques (femmes) Savon mains Dentifrice Papier toilette Déodorant Bokit"/>
    <n v="1"/>
    <n v="1"/>
    <n v="1"/>
    <n v="0"/>
    <n v="1"/>
    <n v="1"/>
    <n v="1"/>
    <n v="1"/>
    <n v="0"/>
    <n v="0"/>
    <n v="1"/>
    <n v="24"/>
    <n v="6"/>
    <s v=""/>
    <n v="3"/>
    <n v="6"/>
    <n v="6"/>
    <n v="6"/>
    <s v="Marteau"/>
    <n v="0"/>
    <n v="0"/>
    <n v="0"/>
    <n v="0"/>
    <n v="0"/>
    <n v="1"/>
    <n v="0"/>
    <n v="0"/>
    <n v="0"/>
    <n v="0"/>
    <n v="0"/>
    <n v="0"/>
    <n v="0"/>
    <s v=""/>
    <s v=""/>
    <s v=""/>
    <s v=""/>
    <s v=""/>
    <n v="2"/>
    <s v=""/>
    <s v=""/>
    <s v=""/>
    <s v=""/>
    <s v=""/>
    <s v="Casserole Assiette Poêle Godet Cuillère de service Éponge"/>
    <n v="0"/>
    <n v="1"/>
    <n v="1"/>
    <n v="1"/>
    <n v="0"/>
    <x v="2"/>
    <n v="1"/>
    <n v="0"/>
    <n v="1"/>
    <n v="0"/>
    <n v="0"/>
  </r>
  <r>
    <x v="2"/>
    <s v="Riz Sucre Farine de blé Huile"/>
    <n v="1"/>
    <n v="1"/>
    <n v="0"/>
    <n v="0"/>
    <n v="1"/>
    <n v="0"/>
    <n v="0"/>
    <n v="1"/>
    <n v="0"/>
    <n v="0"/>
    <n v="4"/>
    <n v="12"/>
    <s v=""/>
    <s v=""/>
    <n v="3"/>
    <s v=""/>
    <s v=""/>
    <n v="2"/>
    <s v="Serviettes hygiéniques (femmes) Savon lessive Chlore en grain Papier toilette Dentifrice Déodorant Bokit Savon mains"/>
    <n v="1"/>
    <n v="1"/>
    <n v="1"/>
    <n v="1"/>
    <n v="1"/>
    <n v="1"/>
    <n v="1"/>
    <n v="1"/>
    <n v="0"/>
    <n v="0"/>
    <n v="2"/>
    <n v="24"/>
    <n v="6"/>
    <n v="2"/>
    <n v="3"/>
    <n v="6"/>
    <n v="3"/>
    <n v="12"/>
    <s v="Tôle"/>
    <n v="1"/>
    <n v="0"/>
    <n v="0"/>
    <n v="0"/>
    <n v="0"/>
    <n v="0"/>
    <n v="0"/>
    <n v="0"/>
    <n v="0"/>
    <n v="0"/>
    <n v="0"/>
    <n v="0"/>
    <n v="0"/>
    <n v="15"/>
    <s v=""/>
    <s v=""/>
    <s v=""/>
    <s v=""/>
    <s v=""/>
    <s v=""/>
    <s v=""/>
    <s v=""/>
    <s v=""/>
    <s v=""/>
    <s v="Casserole Cuillère pour manger Godet Cuillère de service Grande bassine"/>
    <n v="0"/>
    <n v="1"/>
    <n v="0"/>
    <n v="1"/>
    <n v="1"/>
    <x v="1"/>
    <n v="1"/>
    <n v="1"/>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Riz Blé Huile"/>
    <n v="0"/>
    <n v="1"/>
    <n v="0"/>
    <n v="1"/>
    <n v="0"/>
    <n v="0"/>
    <n v="0"/>
    <n v="1"/>
    <n v="0"/>
    <n v="0"/>
    <s v=""/>
    <n v="2"/>
    <s v=""/>
    <n v="2"/>
    <s v=""/>
    <s v=""/>
    <s v=""/>
    <n v="3"/>
    <s v="Dentifrice"/>
    <n v="0"/>
    <n v="0"/>
    <n v="0"/>
    <n v="0"/>
    <n v="1"/>
    <n v="0"/>
    <n v="0"/>
    <n v="0"/>
    <n v="0"/>
    <n v="0"/>
    <s v=""/>
    <s v=""/>
    <s v=""/>
    <s v=""/>
    <n v="2"/>
    <s v=""/>
    <s v=""/>
    <s v=""/>
    <s v="Tôle"/>
    <n v="1"/>
    <n v="0"/>
    <n v="0"/>
    <n v="0"/>
    <n v="0"/>
    <n v="0"/>
    <n v="0"/>
    <n v="0"/>
    <n v="0"/>
    <n v="0"/>
    <n v="0"/>
    <n v="0"/>
    <n v="0"/>
    <n v="80"/>
    <s v=""/>
    <s v=""/>
    <s v=""/>
    <s v=""/>
    <s v=""/>
    <s v=""/>
    <s v=""/>
    <s v=""/>
    <s v=""/>
    <s v=""/>
    <s v="Casserole"/>
    <n v="0"/>
    <n v="1"/>
    <n v="0"/>
    <n v="0"/>
    <n v="0"/>
    <x v="1"/>
    <n v="0"/>
    <n v="0"/>
    <n v="0"/>
    <n v="0"/>
    <n v="0"/>
  </r>
  <r>
    <x v="2"/>
    <s v="Sucre Riz"/>
    <n v="0"/>
    <n v="1"/>
    <n v="0"/>
    <n v="0"/>
    <n v="1"/>
    <n v="0"/>
    <n v="0"/>
    <n v="0"/>
    <n v="0"/>
    <n v="0"/>
    <s v=""/>
    <n v="4"/>
    <s v=""/>
    <s v=""/>
    <n v="5"/>
    <s v=""/>
    <s v=""/>
    <s v=""/>
    <s v="Dentifrice Papier toilette Déodorant"/>
    <n v="0"/>
    <n v="0"/>
    <n v="0"/>
    <n v="0"/>
    <n v="1"/>
    <n v="1"/>
    <n v="1"/>
    <n v="0"/>
    <n v="0"/>
    <n v="0"/>
    <s v=""/>
    <s v=""/>
    <s v=""/>
    <s v=""/>
    <n v="2"/>
    <n v="5"/>
    <n v="3"/>
    <s v=""/>
    <s v="Tôle"/>
    <n v="1"/>
    <n v="0"/>
    <n v="0"/>
    <n v="0"/>
    <n v="0"/>
    <n v="0"/>
    <n v="0"/>
    <n v="0"/>
    <n v="0"/>
    <n v="0"/>
    <n v="0"/>
    <n v="0"/>
    <n v="0"/>
    <n v="50"/>
    <s v=""/>
    <s v=""/>
    <s v=""/>
    <s v=""/>
    <s v=""/>
    <s v=""/>
    <s v=""/>
    <s v=""/>
    <s v=""/>
    <s v=""/>
    <s v="Assiette Godet"/>
    <n v="0"/>
    <n v="0"/>
    <n v="0"/>
    <n v="1"/>
    <n v="0"/>
    <x v="2"/>
    <n v="0"/>
    <n v="0"/>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2"/>
    <s v="Mais"/>
    <n v="0"/>
    <n v="0"/>
    <n v="1"/>
    <n v="0"/>
    <n v="0"/>
    <n v="0"/>
    <n v="0"/>
    <n v="0"/>
    <n v="0"/>
    <n v="0"/>
    <s v=""/>
    <s v=""/>
    <n v="12"/>
    <s v=""/>
    <s v=""/>
    <s v=""/>
    <s v=""/>
    <s v=""/>
    <s v="Savon lessive"/>
    <n v="0"/>
    <n v="1"/>
    <n v="0"/>
    <n v="0"/>
    <n v="0"/>
    <n v="0"/>
    <n v="0"/>
    <n v="0"/>
    <n v="0"/>
    <n v="0"/>
    <s v=""/>
    <n v="3"/>
    <s v=""/>
    <s v=""/>
    <s v=""/>
    <s v=""/>
    <s v=""/>
    <s v=""/>
    <s v="Tôle"/>
    <n v="1"/>
    <n v="0"/>
    <n v="0"/>
    <n v="0"/>
    <n v="0"/>
    <n v="0"/>
    <n v="0"/>
    <n v="0"/>
    <n v="0"/>
    <n v="0"/>
    <n v="0"/>
    <n v="0"/>
    <n v="0"/>
    <n v="30"/>
    <s v=""/>
    <s v=""/>
    <s v=""/>
    <s v=""/>
    <s v=""/>
    <s v=""/>
    <s v=""/>
    <s v=""/>
    <s v=""/>
    <s v=""/>
    <s v="Casserole"/>
    <n v="0"/>
    <n v="1"/>
    <n v="0"/>
    <n v="0"/>
    <n v="0"/>
    <x v="1"/>
    <n v="0"/>
    <n v="0"/>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Riz"/>
    <n v="0"/>
    <n v="1"/>
    <n v="0"/>
    <n v="0"/>
    <n v="0"/>
    <n v="0"/>
    <n v="0"/>
    <n v="0"/>
    <n v="0"/>
    <n v="0"/>
    <s v=""/>
    <n v="90"/>
    <s v=""/>
    <s v=""/>
    <s v=""/>
    <s v=""/>
    <s v=""/>
    <s v=""/>
    <s v="Papier toilette Chlore en grain Savon lessive"/>
    <n v="0"/>
    <n v="1"/>
    <n v="0"/>
    <n v="1"/>
    <n v="0"/>
    <n v="1"/>
    <n v="0"/>
    <n v="0"/>
    <n v="0"/>
    <n v="0"/>
    <s v=""/>
    <n v="20"/>
    <s v=""/>
    <n v="3"/>
    <s v=""/>
    <n v="13"/>
    <s v=""/>
    <s v=""/>
    <s v="Autres (précisez)"/>
    <n v="0"/>
    <n v="0"/>
    <n v="0"/>
    <n v="0"/>
    <n v="0"/>
    <n v="0"/>
    <n v="0"/>
    <n v="0"/>
    <n v="0"/>
    <n v="0"/>
    <n v="0"/>
    <n v="1"/>
    <n v="0"/>
    <s v=""/>
    <s v=""/>
    <s v=""/>
    <s v=""/>
    <s v=""/>
    <s v=""/>
    <s v=""/>
    <s v=""/>
    <s v=""/>
    <s v=""/>
    <s v=""/>
    <s v="Grande bassine Cuillère pour manger"/>
    <n v="0"/>
    <n v="0"/>
    <n v="0"/>
    <n v="0"/>
    <n v="1"/>
    <x v="1"/>
    <n v="0"/>
    <n v="1"/>
    <n v="0"/>
    <n v="0"/>
    <n v="0"/>
  </r>
  <r>
    <x v="3"/>
    <s v="Riz Mais"/>
    <n v="0"/>
    <n v="1"/>
    <n v="1"/>
    <n v="0"/>
    <n v="0"/>
    <n v="0"/>
    <n v="0"/>
    <n v="0"/>
    <n v="0"/>
    <n v="0"/>
    <s v=""/>
    <n v="60"/>
    <n v="20"/>
    <s v=""/>
    <s v=""/>
    <s v=""/>
    <s v=""/>
    <s v=""/>
    <s v="Dentifrice Déodorant Papier toilette"/>
    <n v="0"/>
    <n v="0"/>
    <n v="0"/>
    <n v="0"/>
    <n v="1"/>
    <n v="1"/>
    <n v="1"/>
    <n v="0"/>
    <n v="0"/>
    <n v="0"/>
    <s v=""/>
    <s v=""/>
    <s v=""/>
    <s v=""/>
    <n v="2"/>
    <n v="15"/>
    <n v="3"/>
    <s v=""/>
    <s v="Bâche Tôle Planche (2x4)"/>
    <n v="1"/>
    <n v="0"/>
    <n v="1"/>
    <n v="1"/>
    <n v="0"/>
    <n v="0"/>
    <n v="0"/>
    <n v="0"/>
    <n v="0"/>
    <n v="0"/>
    <n v="0"/>
    <n v="0"/>
    <n v="0"/>
    <n v="70"/>
    <s v=""/>
    <n v="20"/>
    <n v="24"/>
    <s v=""/>
    <s v=""/>
    <s v=""/>
    <s v=""/>
    <s v=""/>
    <s v=""/>
    <s v=""/>
    <s v="Grande bassine Casserole Cuillère pour manger"/>
    <n v="0"/>
    <n v="1"/>
    <n v="0"/>
    <n v="0"/>
    <n v="1"/>
    <x v="1"/>
    <n v="0"/>
    <n v="1"/>
    <n v="0"/>
    <n v="0"/>
    <n v="0"/>
  </r>
  <r>
    <x v="3"/>
    <s v="Mais"/>
    <n v="0"/>
    <n v="0"/>
    <n v="1"/>
    <n v="0"/>
    <n v="0"/>
    <n v="0"/>
    <n v="0"/>
    <n v="0"/>
    <n v="0"/>
    <n v="0"/>
    <s v=""/>
    <s v=""/>
    <n v="30"/>
    <s v=""/>
    <s v=""/>
    <s v=""/>
    <s v=""/>
    <s v=""/>
    <s v="Savon lessive Papier toilette Dentifrice Déodorant"/>
    <n v="0"/>
    <n v="1"/>
    <n v="0"/>
    <n v="0"/>
    <n v="1"/>
    <n v="1"/>
    <n v="1"/>
    <n v="0"/>
    <n v="0"/>
    <n v="0"/>
    <s v=""/>
    <n v="30"/>
    <s v=""/>
    <s v=""/>
    <n v="4"/>
    <n v="20"/>
    <n v="2"/>
    <s v=""/>
    <s v="Autres (précisez)"/>
    <n v="0"/>
    <n v="0"/>
    <n v="0"/>
    <n v="0"/>
    <n v="0"/>
    <n v="0"/>
    <n v="0"/>
    <n v="0"/>
    <n v="0"/>
    <n v="0"/>
    <n v="0"/>
    <n v="1"/>
    <n v="0"/>
    <s v=""/>
    <s v=""/>
    <s v=""/>
    <s v=""/>
    <s v=""/>
    <s v=""/>
    <s v=""/>
    <s v=""/>
    <s v=""/>
    <s v=""/>
    <s v=""/>
    <s v="Casserole"/>
    <n v="0"/>
    <n v="1"/>
    <n v="0"/>
    <n v="0"/>
    <n v="0"/>
    <x v="1"/>
    <n v="0"/>
    <n v="0"/>
    <n v="0"/>
    <n v="0"/>
    <n v="0"/>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Riz"/>
    <n v="0"/>
    <n v="1"/>
    <n v="0"/>
    <n v="0"/>
    <n v="0"/>
    <n v="0"/>
    <n v="0"/>
    <n v="0"/>
    <n v="0"/>
    <n v="0"/>
    <s v=""/>
    <n v="50"/>
    <s v=""/>
    <s v=""/>
    <s v=""/>
    <s v=""/>
    <s v=""/>
    <s v=""/>
    <s v="Dentifrice Savon mains Déodorant"/>
    <n v="0"/>
    <n v="0"/>
    <n v="1"/>
    <n v="0"/>
    <n v="1"/>
    <n v="0"/>
    <n v="1"/>
    <n v="0"/>
    <n v="0"/>
    <n v="0"/>
    <s v=""/>
    <s v=""/>
    <n v="30"/>
    <s v=""/>
    <n v="3"/>
    <s v=""/>
    <n v="3"/>
    <s v=""/>
    <s v="Tôle"/>
    <n v="1"/>
    <n v="0"/>
    <n v="0"/>
    <n v="0"/>
    <n v="0"/>
    <n v="0"/>
    <n v="0"/>
    <n v="0"/>
    <n v="0"/>
    <n v="0"/>
    <n v="0"/>
    <n v="0"/>
    <n v="0"/>
    <n v="20"/>
    <s v=""/>
    <s v=""/>
    <s v=""/>
    <s v=""/>
    <s v=""/>
    <s v=""/>
    <s v=""/>
    <s v=""/>
    <s v=""/>
    <s v=""/>
    <s v="Aucun"/>
    <n v="0"/>
    <n v="0"/>
    <n v="0"/>
    <n v="0"/>
    <n v="0"/>
    <x v="1"/>
    <n v="0"/>
    <n v="0"/>
    <n v="0"/>
    <n v="0"/>
    <n v="1"/>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Riz Farine de blé Mais Blé Sucre Haricot noir Haricot rouge Huile"/>
    <n v="1"/>
    <n v="1"/>
    <n v="1"/>
    <n v="1"/>
    <n v="1"/>
    <n v="1"/>
    <n v="1"/>
    <n v="1"/>
    <n v="0"/>
    <n v="0"/>
    <n v="2"/>
    <n v="9"/>
    <n v="1"/>
    <n v="1"/>
    <n v="2"/>
    <n v="1"/>
    <n v="1"/>
    <n v="1"/>
    <s v="Savon lessive Chlore en grain Dentifrice Papier toilette Déodorant Bokit Savon mains"/>
    <n v="0"/>
    <n v="1"/>
    <n v="1"/>
    <n v="1"/>
    <n v="1"/>
    <n v="1"/>
    <n v="1"/>
    <n v="1"/>
    <n v="0"/>
    <n v="0"/>
    <s v=""/>
    <n v="1"/>
    <n v="5"/>
    <n v="20"/>
    <n v="2"/>
    <n v="5"/>
    <n v="2"/>
    <n v="6"/>
    <s v="Autres (précisez)"/>
    <n v="0"/>
    <n v="0"/>
    <n v="0"/>
    <n v="0"/>
    <n v="0"/>
    <n v="0"/>
    <n v="0"/>
    <n v="0"/>
    <n v="0"/>
    <n v="0"/>
    <n v="0"/>
    <n v="1"/>
    <n v="0"/>
    <s v=""/>
    <s v=""/>
    <s v=""/>
    <s v=""/>
    <s v=""/>
    <s v=""/>
    <s v=""/>
    <s v=""/>
    <s v=""/>
    <s v=""/>
    <s v=""/>
    <s v="Casserole Godet Cuillère pour manger Couverture Poêle Assiette"/>
    <n v="1"/>
    <n v="1"/>
    <n v="1"/>
    <n v="1"/>
    <n v="1"/>
    <x v="2"/>
    <n v="0"/>
    <n v="0"/>
    <n v="0"/>
    <n v="0"/>
    <n v="0"/>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Huile Sucre Mais Riz Haricot noir"/>
    <n v="0"/>
    <n v="1"/>
    <n v="1"/>
    <n v="0"/>
    <n v="1"/>
    <n v="1"/>
    <n v="0"/>
    <n v="1"/>
    <n v="0"/>
    <n v="0"/>
    <s v=""/>
    <n v="9"/>
    <n v="0.5"/>
    <s v=""/>
    <n v="16"/>
    <n v="15"/>
    <s v=""/>
    <n v="2"/>
    <s v="Savon lessive Serviettes hygiéniques (femmes) Savon mains Chlore en grain Dentifrice Papier toilette Déodorant Bokit"/>
    <n v="1"/>
    <n v="1"/>
    <n v="1"/>
    <n v="1"/>
    <n v="1"/>
    <n v="1"/>
    <n v="1"/>
    <n v="1"/>
    <n v="0"/>
    <n v="0"/>
    <n v="4"/>
    <n v="4"/>
    <n v="8"/>
    <n v="10"/>
    <n v="2"/>
    <n v="5"/>
    <n v="2"/>
    <n v="2"/>
    <s v="Autres (précisez)"/>
    <n v="0"/>
    <n v="0"/>
    <n v="0"/>
    <n v="0"/>
    <n v="0"/>
    <n v="0"/>
    <n v="0"/>
    <n v="0"/>
    <n v="0"/>
    <n v="0"/>
    <n v="0"/>
    <n v="1"/>
    <n v="0"/>
    <s v=""/>
    <s v=""/>
    <s v=""/>
    <s v=""/>
    <s v=""/>
    <s v=""/>
    <s v=""/>
    <s v=""/>
    <s v=""/>
    <s v=""/>
    <s v=""/>
    <s v="Aucun"/>
    <n v="0"/>
    <n v="0"/>
    <n v="0"/>
    <n v="0"/>
    <n v="0"/>
    <x v="1"/>
    <n v="0"/>
    <n v="0"/>
    <n v="0"/>
    <n v="0"/>
    <n v="1"/>
  </r>
  <r>
    <x v="4"/>
    <s v="Farine de blé Riz Mais Sucre Haricot noir Haricot rouge Huile"/>
    <n v="1"/>
    <n v="1"/>
    <n v="1"/>
    <n v="0"/>
    <n v="1"/>
    <n v="1"/>
    <n v="1"/>
    <n v="1"/>
    <n v="0"/>
    <n v="0"/>
    <n v="2"/>
    <n v="9"/>
    <n v="5"/>
    <s v=""/>
    <n v="10"/>
    <n v="3"/>
    <n v="2"/>
    <n v="2"/>
    <s v="Serviettes hygiéniques (femmes) Savon lessive Savon mains Chlore en grain Dentifrice Papier toilette Déodorant Bokit"/>
    <n v="1"/>
    <n v="1"/>
    <n v="1"/>
    <n v="1"/>
    <n v="1"/>
    <n v="1"/>
    <n v="1"/>
    <n v="1"/>
    <n v="0"/>
    <n v="0"/>
    <n v="10"/>
    <n v="10"/>
    <n v="6"/>
    <n v="20"/>
    <n v="3"/>
    <n v="10"/>
    <n v="7"/>
    <n v="3"/>
    <s v="Tente"/>
    <n v="0"/>
    <n v="0"/>
    <n v="0"/>
    <n v="0"/>
    <n v="0"/>
    <n v="0"/>
    <n v="1"/>
    <n v="0"/>
    <n v="0"/>
    <n v="0"/>
    <n v="0"/>
    <n v="0"/>
    <n v="0"/>
    <s v=""/>
    <s v=""/>
    <s v=""/>
    <s v=""/>
    <s v=""/>
    <s v=""/>
    <n v="3"/>
    <s v=""/>
    <s v=""/>
    <s v=""/>
    <s v=""/>
    <s v="Couverture Casserole Poêle Godet Cuillère pour manger Assiette Cuillère de service Éponge"/>
    <n v="1"/>
    <n v="1"/>
    <n v="1"/>
    <n v="1"/>
    <n v="1"/>
    <x v="2"/>
    <n v="1"/>
    <n v="0"/>
    <n v="1"/>
    <n v="0"/>
    <n v="0"/>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3"/>
    <s v="Riz Haricot noir"/>
    <n v="0"/>
    <n v="1"/>
    <n v="0"/>
    <n v="0"/>
    <n v="0"/>
    <n v="1"/>
    <n v="0"/>
    <n v="0"/>
    <n v="0"/>
    <n v="0"/>
    <s v=""/>
    <n v="5"/>
    <s v=""/>
    <s v=""/>
    <s v=""/>
    <n v="8"/>
    <s v=""/>
    <s v=""/>
    <s v="Savon lessive Dentifrice Chlore en grain Bokit"/>
    <n v="0"/>
    <n v="1"/>
    <n v="0"/>
    <n v="1"/>
    <n v="1"/>
    <n v="0"/>
    <n v="0"/>
    <n v="1"/>
    <n v="0"/>
    <n v="0"/>
    <s v=""/>
    <n v="24"/>
    <s v=""/>
    <n v="24"/>
    <n v="2"/>
    <s v=""/>
    <s v=""/>
    <n v="1"/>
    <s v="Aucun"/>
    <n v="0"/>
    <n v="0"/>
    <n v="0"/>
    <n v="0"/>
    <n v="0"/>
    <n v="0"/>
    <n v="0"/>
    <n v="0"/>
    <n v="0"/>
    <n v="0"/>
    <n v="0"/>
    <n v="0"/>
    <n v="1"/>
    <s v=""/>
    <s v=""/>
    <s v=""/>
    <s v=""/>
    <s v=""/>
    <s v=""/>
    <s v=""/>
    <s v=""/>
    <s v=""/>
    <s v=""/>
    <s v=""/>
    <s v="Assiette Cuillère pour manger Cuillère de service Casserole"/>
    <n v="0"/>
    <n v="1"/>
    <n v="0"/>
    <n v="0"/>
    <n v="1"/>
    <x v="2"/>
    <n v="1"/>
    <n v="0"/>
    <n v="0"/>
    <n v="0"/>
    <n v="0"/>
  </r>
  <r>
    <x v="3"/>
    <s v="Riz Haricot noir"/>
    <n v="0"/>
    <n v="1"/>
    <n v="0"/>
    <n v="0"/>
    <n v="0"/>
    <n v="1"/>
    <n v="0"/>
    <n v="0"/>
    <n v="0"/>
    <n v="0"/>
    <s v=""/>
    <n v="12"/>
    <s v=""/>
    <s v=""/>
    <s v=""/>
    <n v="2"/>
    <s v=""/>
    <s v=""/>
    <s v="Dentifrice Savon lessive"/>
    <n v="0"/>
    <n v="1"/>
    <n v="0"/>
    <n v="0"/>
    <n v="1"/>
    <n v="0"/>
    <n v="0"/>
    <n v="0"/>
    <n v="0"/>
    <n v="0"/>
    <s v=""/>
    <n v="36"/>
    <s v=""/>
    <s v=""/>
    <n v="3"/>
    <s v=""/>
    <s v=""/>
    <s v=""/>
    <s v="Aucun"/>
    <n v="0"/>
    <n v="0"/>
    <n v="0"/>
    <n v="0"/>
    <n v="0"/>
    <n v="0"/>
    <n v="0"/>
    <n v="0"/>
    <n v="0"/>
    <n v="0"/>
    <n v="0"/>
    <n v="0"/>
    <n v="1"/>
    <s v=""/>
    <s v=""/>
    <s v=""/>
    <s v=""/>
    <s v=""/>
    <s v=""/>
    <s v=""/>
    <s v=""/>
    <s v=""/>
    <s v=""/>
    <s v=""/>
    <s v="Aucun"/>
    <n v="0"/>
    <n v="0"/>
    <n v="0"/>
    <n v="0"/>
    <n v="0"/>
    <x v="1"/>
    <n v="0"/>
    <n v="0"/>
    <n v="0"/>
    <n v="0"/>
    <n v="1"/>
  </r>
  <r>
    <x v="3"/>
    <s v="Riz Haricot noir"/>
    <n v="0"/>
    <n v="1"/>
    <n v="0"/>
    <n v="0"/>
    <n v="0"/>
    <n v="1"/>
    <n v="0"/>
    <n v="0"/>
    <n v="0"/>
    <n v="0"/>
    <s v=""/>
    <n v="5"/>
    <s v=""/>
    <s v=""/>
    <s v=""/>
    <n v="2.5"/>
    <s v=""/>
    <s v=""/>
    <s v="Papier toilette Dentifrice Déodorant Savon lessive"/>
    <n v="0"/>
    <n v="1"/>
    <n v="0"/>
    <n v="0"/>
    <n v="1"/>
    <n v="1"/>
    <n v="1"/>
    <n v="0"/>
    <n v="0"/>
    <n v="0"/>
    <s v=""/>
    <n v="24"/>
    <s v=""/>
    <s v=""/>
    <n v="3"/>
    <n v="5"/>
    <n v="1"/>
    <s v=""/>
    <s v="Aucun"/>
    <n v="0"/>
    <n v="0"/>
    <n v="0"/>
    <n v="0"/>
    <n v="0"/>
    <n v="0"/>
    <n v="0"/>
    <n v="0"/>
    <n v="0"/>
    <n v="0"/>
    <n v="0"/>
    <n v="0"/>
    <n v="1"/>
    <s v=""/>
    <s v=""/>
    <s v=""/>
    <s v=""/>
    <s v=""/>
    <s v=""/>
    <s v=""/>
    <s v=""/>
    <s v=""/>
    <s v=""/>
    <s v=""/>
    <s v="Casserole Cuillère pour manger Assiette Cuillère de service"/>
    <n v="0"/>
    <n v="1"/>
    <n v="0"/>
    <n v="0"/>
    <n v="1"/>
    <x v="2"/>
    <n v="1"/>
    <n v="0"/>
    <n v="0"/>
    <n v="0"/>
    <n v="0"/>
  </r>
  <r>
    <x v="3"/>
    <s v="Riz Haricot noir"/>
    <n v="0"/>
    <n v="1"/>
    <n v="0"/>
    <n v="0"/>
    <n v="0"/>
    <n v="1"/>
    <n v="0"/>
    <n v="0"/>
    <n v="0"/>
    <n v="0"/>
    <s v=""/>
    <n v="0"/>
    <s v=""/>
    <s v=""/>
    <s v=""/>
    <n v="0"/>
    <s v=""/>
    <s v=""/>
    <s v="Savon lessive"/>
    <n v="0"/>
    <n v="1"/>
    <n v="0"/>
    <n v="0"/>
    <n v="0"/>
    <n v="0"/>
    <n v="0"/>
    <n v="0"/>
    <n v="0"/>
    <n v="0"/>
    <s v=""/>
    <n v="24"/>
    <s v=""/>
    <s v=""/>
    <s v=""/>
    <s v=""/>
    <s v=""/>
    <s v=""/>
    <s v="Aucun"/>
    <n v="0"/>
    <n v="0"/>
    <n v="0"/>
    <n v="0"/>
    <n v="0"/>
    <n v="0"/>
    <n v="0"/>
    <n v="0"/>
    <n v="0"/>
    <n v="0"/>
    <n v="0"/>
    <n v="0"/>
    <n v="1"/>
    <s v=""/>
    <s v=""/>
    <s v=""/>
    <s v=""/>
    <s v=""/>
    <s v=""/>
    <s v=""/>
    <s v=""/>
    <s v=""/>
    <s v=""/>
    <s v=""/>
    <s v="Aucun"/>
    <n v="0"/>
    <n v="0"/>
    <n v="0"/>
    <n v="0"/>
    <n v="0"/>
    <x v="1"/>
    <n v="0"/>
    <n v="0"/>
    <n v="0"/>
    <n v="0"/>
    <n v="1"/>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s v=""/>
    <s v=""/>
    <s v=""/>
    <s v=""/>
    <s v=""/>
  </r>
  <r>
    <x v="4"/>
    <s v="Riz Sucre Haricot noir Huile Mais"/>
    <n v="0"/>
    <n v="1"/>
    <n v="1"/>
    <n v="0"/>
    <n v="1"/>
    <n v="1"/>
    <n v="0"/>
    <n v="1"/>
    <n v="0"/>
    <n v="0"/>
    <s v=""/>
    <n v="8"/>
    <n v="2"/>
    <s v=""/>
    <n v="2"/>
    <n v="3"/>
    <s v=""/>
    <n v="1"/>
    <s v="Savon lessive Chlore en grain Dentifrice Papier toilette"/>
    <n v="0"/>
    <n v="1"/>
    <n v="0"/>
    <n v="1"/>
    <n v="1"/>
    <n v="1"/>
    <n v="0"/>
    <n v="0"/>
    <n v="0"/>
    <n v="0"/>
    <s v=""/>
    <n v="7"/>
    <s v=""/>
    <n v="25"/>
    <n v="3"/>
    <n v="10"/>
    <s v=""/>
    <s v=""/>
    <s v="Aucun"/>
    <n v="0"/>
    <n v="0"/>
    <n v="0"/>
    <n v="0"/>
    <n v="0"/>
    <n v="0"/>
    <n v="0"/>
    <n v="0"/>
    <n v="0"/>
    <n v="0"/>
    <n v="0"/>
    <n v="0"/>
    <n v="1"/>
    <s v=""/>
    <s v=""/>
    <s v=""/>
    <s v=""/>
    <s v=""/>
    <s v=""/>
    <s v=""/>
    <s v=""/>
    <s v=""/>
    <s v=""/>
    <s v=""/>
    <s v="Assiette Cuillère pour manger"/>
    <n v="0"/>
    <n v="0"/>
    <n v="0"/>
    <n v="0"/>
    <n v="1"/>
    <x v="2"/>
    <n v="0"/>
    <n v="0"/>
    <n v="0"/>
    <n v="0"/>
    <n v="0"/>
  </r>
  <r>
    <x v="4"/>
    <s v="Riz Mais Blé Sucre Haricot noir Haricot rouge Huile"/>
    <n v="0"/>
    <n v="1"/>
    <n v="1"/>
    <n v="1"/>
    <n v="1"/>
    <n v="1"/>
    <n v="1"/>
    <n v="1"/>
    <n v="0"/>
    <n v="0"/>
    <s v=""/>
    <n v="6"/>
    <n v="2"/>
    <n v="2"/>
    <n v="3"/>
    <n v="2"/>
    <n v="2"/>
    <n v="1"/>
    <s v="Savon lessive Chlore en grain Dentifrice Papier toilette Déodorant"/>
    <n v="0"/>
    <n v="1"/>
    <n v="0"/>
    <n v="1"/>
    <n v="1"/>
    <n v="1"/>
    <n v="1"/>
    <n v="0"/>
    <n v="0"/>
    <n v="0"/>
    <s v=""/>
    <n v="12"/>
    <s v=""/>
    <n v="15"/>
    <n v="3"/>
    <n v="8"/>
    <n v="3"/>
    <s v=""/>
    <s v="Planche (2x4) Tôle"/>
    <n v="1"/>
    <n v="0"/>
    <n v="0"/>
    <n v="1"/>
    <n v="0"/>
    <n v="0"/>
    <n v="0"/>
    <n v="0"/>
    <n v="0"/>
    <n v="0"/>
    <n v="0"/>
    <n v="0"/>
    <n v="0"/>
    <n v="25"/>
    <s v=""/>
    <s v=""/>
    <n v="6"/>
    <s v=""/>
    <s v=""/>
    <s v=""/>
    <s v=""/>
    <s v=""/>
    <s v=""/>
    <s v=""/>
    <s v="Grande bassine"/>
    <n v="0"/>
    <n v="0"/>
    <n v="0"/>
    <n v="0"/>
    <n v="0"/>
    <x v="1"/>
    <n v="0"/>
    <n v="1"/>
    <n v="0"/>
    <n v="0"/>
    <n v="0"/>
  </r>
  <r>
    <x v="4"/>
    <s v="Riz Mais Blé Sucre Haricot noir Haricot rouge Huile Farine de blé"/>
    <n v="1"/>
    <n v="1"/>
    <n v="1"/>
    <n v="1"/>
    <n v="1"/>
    <n v="1"/>
    <n v="1"/>
    <n v="1"/>
    <n v="0"/>
    <n v="0"/>
    <n v="3"/>
    <n v="9"/>
    <n v="2"/>
    <n v="2"/>
    <n v="3"/>
    <n v="3"/>
    <n v="3"/>
    <n v="2"/>
    <s v="Savon lessive Serviettes hygiéniques (femmes) Chlore en grain Dentifrice Papier toilette Déodorant"/>
    <n v="1"/>
    <n v="1"/>
    <n v="0"/>
    <n v="1"/>
    <n v="1"/>
    <n v="1"/>
    <n v="1"/>
    <n v="0"/>
    <n v="0"/>
    <n v="0"/>
    <n v="2"/>
    <n v="15"/>
    <s v=""/>
    <n v="28"/>
    <n v="5"/>
    <n v="5"/>
    <n v="3"/>
    <s v=""/>
    <s v="Aucun"/>
    <n v="0"/>
    <n v="0"/>
    <n v="0"/>
    <n v="0"/>
    <n v="0"/>
    <n v="0"/>
    <n v="0"/>
    <n v="0"/>
    <n v="0"/>
    <n v="0"/>
    <n v="0"/>
    <n v="0"/>
    <n v="1"/>
    <s v=""/>
    <s v=""/>
    <s v=""/>
    <s v=""/>
    <s v=""/>
    <s v=""/>
    <s v=""/>
    <s v=""/>
    <s v=""/>
    <s v=""/>
    <s v=""/>
    <s v="Aucun"/>
    <n v="0"/>
    <n v="0"/>
    <n v="0"/>
    <n v="0"/>
    <n v="0"/>
    <x v="1"/>
    <n v="0"/>
    <n v="0"/>
    <n v="0"/>
    <n v="0"/>
    <n v="1"/>
  </r>
  <r>
    <x v="4"/>
    <s v="Farine de blé Riz Mais Blé Sucre Haricot noir Haricot rouge Huile"/>
    <n v="1"/>
    <n v="1"/>
    <n v="1"/>
    <n v="1"/>
    <n v="1"/>
    <n v="1"/>
    <n v="1"/>
    <n v="1"/>
    <n v="0"/>
    <n v="0"/>
    <n v="2"/>
    <n v="9"/>
    <n v="2"/>
    <n v="2"/>
    <n v="3"/>
    <n v="2"/>
    <n v="2"/>
    <n v="1"/>
    <s v="Savon lessive Serviettes hygiéniques (femmes) Chlore en grain Dentifrice Savon mains Déodorant"/>
    <n v="1"/>
    <n v="1"/>
    <n v="1"/>
    <n v="1"/>
    <n v="1"/>
    <n v="0"/>
    <n v="1"/>
    <n v="0"/>
    <n v="0"/>
    <n v="0"/>
    <n v="4"/>
    <n v="16"/>
    <n v="5"/>
    <n v="15"/>
    <n v="3"/>
    <s v=""/>
    <n v="3"/>
    <s v=""/>
    <s v="Aucun"/>
    <n v="0"/>
    <n v="0"/>
    <n v="0"/>
    <n v="0"/>
    <n v="0"/>
    <n v="0"/>
    <n v="0"/>
    <n v="0"/>
    <n v="0"/>
    <n v="0"/>
    <n v="0"/>
    <n v="0"/>
    <n v="1"/>
    <s v=""/>
    <s v=""/>
    <s v=""/>
    <s v=""/>
    <s v=""/>
    <s v=""/>
    <s v=""/>
    <s v=""/>
    <s v=""/>
    <s v=""/>
    <s v=""/>
    <s v="Aucun"/>
    <n v="0"/>
    <n v="0"/>
    <n v="0"/>
    <n v="0"/>
    <n v="0"/>
    <x v="1"/>
    <n v="0"/>
    <n v="0"/>
    <n v="0"/>
    <n v="0"/>
    <n v="1"/>
  </r>
  <r>
    <x v="4"/>
    <s v="Farine de blé Riz Mais Blé Sucre Haricot noir Haricot rouge Huile"/>
    <n v="1"/>
    <n v="1"/>
    <n v="1"/>
    <n v="1"/>
    <n v="1"/>
    <n v="1"/>
    <n v="1"/>
    <n v="1"/>
    <n v="0"/>
    <n v="0"/>
    <n v="2"/>
    <n v="6"/>
    <n v="2"/>
    <n v="2"/>
    <n v="2"/>
    <n v="3"/>
    <n v="2"/>
    <n v="1"/>
    <s v="Serviettes hygiéniques (femmes) Savon lessive Savon mains Chlore en grain Dentifrice Papier toilette Déodorant"/>
    <n v="1"/>
    <n v="1"/>
    <n v="1"/>
    <n v="1"/>
    <n v="1"/>
    <n v="1"/>
    <n v="1"/>
    <n v="0"/>
    <n v="0"/>
    <n v="0"/>
    <n v="3"/>
    <n v="16"/>
    <n v="4"/>
    <n v="20"/>
    <n v="3"/>
    <n v="6"/>
    <n v="3"/>
    <s v=""/>
    <s v="Tôle"/>
    <n v="1"/>
    <n v="0"/>
    <n v="0"/>
    <n v="0"/>
    <n v="0"/>
    <n v="0"/>
    <n v="0"/>
    <n v="0"/>
    <n v="0"/>
    <n v="0"/>
    <n v="0"/>
    <n v="0"/>
    <n v="0"/>
    <n v="6"/>
    <s v=""/>
    <s v=""/>
    <s v=""/>
    <s v=""/>
    <s v=""/>
    <s v=""/>
    <s v=""/>
    <s v=""/>
    <s v=""/>
    <s v=""/>
    <s v="Cuillère pour manger"/>
    <n v="0"/>
    <n v="0"/>
    <n v="0"/>
    <n v="0"/>
    <n v="1"/>
    <x v="1"/>
    <n v="0"/>
    <n v="0"/>
    <n v="0"/>
    <n v="0"/>
    <n v="0"/>
  </r>
  <r>
    <x v="5"/>
    <m/>
    <m/>
    <m/>
    <m/>
    <m/>
    <m/>
    <m/>
    <m/>
    <m/>
    <m/>
    <m/>
    <m/>
    <m/>
    <m/>
    <m/>
    <m/>
    <m/>
    <m/>
    <m/>
    <m/>
    <m/>
    <m/>
    <m/>
    <m/>
    <m/>
    <m/>
    <m/>
    <m/>
    <m/>
    <m/>
    <m/>
    <m/>
    <m/>
    <m/>
    <m/>
    <m/>
    <m/>
    <m/>
    <m/>
    <m/>
    <m/>
    <m/>
    <m/>
    <m/>
    <m/>
    <m/>
    <m/>
    <m/>
    <m/>
    <m/>
    <m/>
    <m/>
    <m/>
    <m/>
    <m/>
    <m/>
    <m/>
    <m/>
    <m/>
    <m/>
    <m/>
    <m/>
    <m/>
    <m/>
    <m/>
    <m/>
    <m/>
    <m/>
    <m/>
    <x v="3"/>
    <m/>
    <m/>
    <m/>
    <m/>
    <m/>
  </r>
</pivotCacheRecords>
</file>

<file path=xl/pivotCache/pivotCacheRecords78.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5"/>
  </r>
  <r>
    <s v=""/>
  </r>
  <r>
    <s v=""/>
  </r>
  <r>
    <n v="14"/>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79.xml><?xml version="1.0" encoding="utf-8"?>
<pivotCacheRecords xmlns="http://schemas.openxmlformats.org/spreadsheetml/2006/main" xmlns:r="http://schemas.openxmlformats.org/officeDocument/2006/relationships" count="107">
  <r>
    <s v=""/>
  </r>
  <r>
    <s v=""/>
  </r>
  <r>
    <s v=""/>
  </r>
  <r>
    <s v=""/>
  </r>
  <r>
    <s v=""/>
  </r>
  <r>
    <s v=""/>
  </r>
  <r>
    <s v=""/>
  </r>
  <r>
    <s v=""/>
  </r>
  <r>
    <s v=""/>
  </r>
  <r>
    <s v=""/>
  </r>
  <r>
    <s v=""/>
  </r>
  <r>
    <n v="1"/>
  </r>
  <r>
    <n v="3"/>
  </r>
  <r>
    <n v="3"/>
  </r>
  <r>
    <n v="3"/>
  </r>
  <r>
    <n v="3"/>
  </r>
  <r>
    <s v=""/>
  </r>
  <r>
    <s v=""/>
  </r>
  <r>
    <s v=""/>
  </r>
  <r>
    <s v=""/>
  </r>
  <r>
    <s v=""/>
  </r>
  <r>
    <s v=""/>
  </r>
  <r>
    <s v=""/>
  </r>
  <r>
    <s v=""/>
  </r>
  <r>
    <s v=""/>
  </r>
  <r>
    <s v=""/>
  </r>
  <r>
    <s v=""/>
  </r>
  <r>
    <s v=""/>
  </r>
  <r>
    <s v=""/>
  </r>
  <r>
    <s v=""/>
  </r>
  <r>
    <s v=""/>
  </r>
  <r>
    <s v=""/>
  </r>
  <r>
    <s v=""/>
  </r>
  <r>
    <n v="2"/>
  </r>
  <r>
    <s v=""/>
  </r>
  <r>
    <s v=""/>
  </r>
  <r>
    <s v=""/>
  </r>
  <r>
    <s v=""/>
  </r>
  <r>
    <s v=""/>
  </r>
  <r>
    <s v=""/>
  </r>
  <r>
    <s v=""/>
  </r>
  <r>
    <s v=""/>
  </r>
  <r>
    <n v="2"/>
  </r>
  <r>
    <n v="5"/>
  </r>
  <r>
    <s v=""/>
  </r>
  <r>
    <s v=""/>
  </r>
  <r>
    <s v=""/>
  </r>
  <r>
    <s v=""/>
  </r>
  <r>
    <n v="2"/>
  </r>
  <r>
    <s v=""/>
  </r>
  <r>
    <s v=""/>
  </r>
  <r>
    <s v=""/>
  </r>
  <r>
    <s v=""/>
  </r>
  <r>
    <s v=""/>
  </r>
  <r>
    <n v="3"/>
  </r>
  <r>
    <s v=""/>
  </r>
  <r>
    <s v=""/>
  </r>
  <r>
    <s v=""/>
  </r>
  <r>
    <s v=""/>
  </r>
  <r>
    <s v=""/>
  </r>
  <r>
    <s v=""/>
  </r>
  <r>
    <n v="2"/>
  </r>
  <r>
    <n v="2"/>
  </r>
  <r>
    <s v=""/>
  </r>
  <r>
    <s v=""/>
  </r>
  <r>
    <s v=""/>
  </r>
  <r>
    <s v=""/>
  </r>
  <r>
    <s v=""/>
  </r>
  <r>
    <s v=""/>
  </r>
  <r>
    <s v=""/>
  </r>
  <r>
    <s v=""/>
  </r>
  <r>
    <s v=""/>
  </r>
  <r>
    <s v=""/>
  </r>
  <r>
    <n v="5"/>
  </r>
  <r>
    <s v=""/>
  </r>
  <r>
    <s v=""/>
  </r>
  <r>
    <n v="4"/>
  </r>
  <r>
    <s v=""/>
  </r>
  <r>
    <s v=""/>
  </r>
  <r>
    <s v=""/>
  </r>
  <r>
    <s v=""/>
  </r>
  <r>
    <s v=""/>
  </r>
  <r>
    <s v=""/>
  </r>
  <r>
    <s v=""/>
  </r>
  <r>
    <s v=""/>
  </r>
  <r>
    <s v=""/>
  </r>
  <r>
    <s v=""/>
  </r>
  <r>
    <s v=""/>
  </r>
  <r>
    <s v=""/>
  </r>
  <r>
    <s v=""/>
  </r>
  <r>
    <s v=""/>
  </r>
  <r>
    <s v=""/>
  </r>
  <r>
    <s v=""/>
  </r>
  <r>
    <s v=""/>
  </r>
  <r>
    <s v=""/>
  </r>
  <r>
    <s v=""/>
  </r>
  <r>
    <n v="2"/>
  </r>
  <r>
    <s v=""/>
  </r>
  <r>
    <n v="0"/>
  </r>
  <r>
    <s v=""/>
  </r>
  <r>
    <s v=""/>
  </r>
  <r>
    <s v=""/>
  </r>
  <r>
    <s v=""/>
  </r>
  <r>
    <s v=""/>
  </r>
  <r>
    <s v=""/>
  </r>
  <r>
    <s v=""/>
  </r>
  <r>
    <m/>
  </r>
</pivotCacheRecords>
</file>

<file path=xl/pivotCache/pivotCacheRecords8.xml><?xml version="1.0" encoding="utf-8"?>
<pivotCacheRecords xmlns="http://schemas.openxmlformats.org/spreadsheetml/2006/main" xmlns:r="http://schemas.openxmlformats.org/officeDocument/2006/relationships" count="106">
  <r>
    <s v="2da5e54a-a4f0-40a2-a0cd-53ffa4d25337"/>
    <d v="2021-11-24T00:00:00"/>
    <s v="ACF"/>
    <s v="anketè 1"/>
    <s v="Nord-Ouest"/>
    <s v="Jean Rabel"/>
    <s v="Jean Rabel"/>
    <s v="1re Section Lacoma"/>
    <s v="1re Section Lacoma"/>
    <s v="Centre-ville de Jean Rabel"/>
    <s v=""/>
    <s v="Marché de Jean Rabel"/>
    <s v="Marché de Jean Rabel"/>
    <s v="Marché de Jean Rabel"/>
    <s v="Milieu rural"/>
    <x v="0"/>
    <x v="0"/>
  </r>
  <r>
    <s v="41a17b7b-2f73-4c20-9345-327c0be94790"/>
    <d v="2021-11-24T00:00:00"/>
    <s v="ACF"/>
    <s v="anketè 1"/>
    <s v="Nord-Ouest"/>
    <s v="Jean Rabel"/>
    <s v="Jean Rabel"/>
    <s v="1re Section Lacoma"/>
    <s v="1re Section Lacoma"/>
    <s v="Centre-ville de Jean Rabel"/>
    <s v=""/>
    <s v="Marché de Jean Rabel"/>
    <s v="Marché de Jean Rabel"/>
    <s v="Marché de Jean Rabel"/>
    <s v="Milieu rural"/>
    <x v="0"/>
    <x v="0"/>
  </r>
  <r>
    <s v="d6dcb8dd-23b1-4d4d-a8a5-65897bdf135e"/>
    <d v="2021-11-25T00:00:00"/>
    <s v="GVC"/>
    <s v="JWD14"/>
    <s v="Artibonite"/>
    <s v="Ennery"/>
    <s v="Ennery"/>
    <s v="4e Section Puilboreau"/>
    <s v="4e Section Puilboreau"/>
    <s v="Puilboreau"/>
    <s v=""/>
    <s v="Marché Puilboreau"/>
    <s v="Marché Puilboreau"/>
    <s v="Marché Puilboreau"/>
    <s v="Milieu rural"/>
    <x v="0"/>
    <x v="0"/>
  </r>
  <r>
    <s v="69288e6c-1dfe-457a-aa2f-a5b3d844e2c7"/>
    <d v="2021-11-25T00:00:00"/>
    <s v="GVC"/>
    <s v="JWD14"/>
    <s v="Artibonite"/>
    <s v="Ennery"/>
    <s v="Ennery"/>
    <s v="4e Section Puilboreau"/>
    <s v="4e Section Puilboreau"/>
    <s v="Puilboreau"/>
    <s v=""/>
    <s v="Marché Puilboreau"/>
    <s v="Marché Puilboreau"/>
    <s v="Marché Puilboreau"/>
    <s v="Milieu rural"/>
    <x v="0"/>
    <x v="0"/>
  </r>
  <r>
    <s v="5cab0d25-cc45-468b-ae49-1c4937a4cbd3"/>
    <d v="2021-11-25T00:00:00"/>
    <s v="GVC"/>
    <s v="JWD14"/>
    <s v="Artibonite"/>
    <s v="Ennery"/>
    <s v="Ennery"/>
    <s v="4e Section Puilboreau"/>
    <s v="4e Section Puilboreau"/>
    <s v="Puilboreau"/>
    <s v=""/>
    <s v="Marché Puilboreau"/>
    <s v="Marché Puilboreau"/>
    <s v="Marché Puilboreau"/>
    <s v="Milieu rural"/>
    <x v="1"/>
    <x v="0"/>
  </r>
  <r>
    <s v="32f502f1-0c04-434b-b2c0-da0ad7b9e5a7"/>
    <d v="2021-11-25T00:00:00"/>
    <s v="GVC"/>
    <s v="JWD14"/>
    <s v="Artibonite"/>
    <s v="Ennery"/>
    <s v="Ennery"/>
    <s v="4e Section Puilboreau"/>
    <s v="4e Section Puilboreau"/>
    <s v="Puilboreau"/>
    <s v=""/>
    <s v="Marché Puilboreau"/>
    <s v="Marché Puilboreau"/>
    <s v="Marché Puilboreau"/>
    <s v="Milieu rural"/>
    <x v="1"/>
    <x v="0"/>
  </r>
  <r>
    <s v="13c173f5-f13b-4158-9393-4c8361d4fba9"/>
    <d v="2021-11-25T00:00:00"/>
    <s v="GVC"/>
    <s v="JWD14"/>
    <s v="Artibonite"/>
    <s v="Ennery"/>
    <s v="Ennery"/>
    <s v="4e Section Puilboreau"/>
    <s v="4e Section Puilboreau"/>
    <s v="Puilboreau"/>
    <s v=""/>
    <s v="Marché Puilboreau"/>
    <s v="Marché Puilboreau"/>
    <s v="Marché Puilboreau"/>
    <s v="Milieu rural"/>
    <x v="1"/>
    <x v="1"/>
  </r>
  <r>
    <s v="719ebed2-9c91-405c-b35e-de629950cfc7"/>
    <d v="2021-11-25T00:00:00"/>
    <s v="GVC"/>
    <s v="GJ22"/>
    <s v="Artibonite"/>
    <s v="Ennery"/>
    <s v="Ennery"/>
    <s v="4e Section Puilboreau"/>
    <s v="4e Section Puilboreau"/>
    <s v="Puilboreau"/>
    <s v=""/>
    <s v="Marché Puilboreau"/>
    <s v="Marché Puilboreau"/>
    <s v="Marché Puilboreau"/>
    <s v="Milieu rural"/>
    <x v="0"/>
    <x v="0"/>
  </r>
  <r>
    <s v="e0ac8b4f-3d44-49f6-864f-508c5805bc45"/>
    <d v="2021-11-25T00:00:00"/>
    <s v="GVC"/>
    <s v="GJ22"/>
    <s v="Artibonite"/>
    <s v="Ennery"/>
    <s v="Ennery"/>
    <s v="4e Section Puilboreau"/>
    <s v="4e Section Puilboreau"/>
    <s v="Puilboreau"/>
    <s v=""/>
    <s v="Marché Puilboreau"/>
    <s v="Marché Puilboreau"/>
    <s v="Marché Puilboreau"/>
    <s v="Milieu rural"/>
    <x v="0"/>
    <x v="0"/>
  </r>
  <r>
    <s v="64103a6d-d5a5-4e00-a91a-58f16ac946e7"/>
    <d v="2021-11-25T00:00:00"/>
    <s v="GVC"/>
    <s v="GJ22"/>
    <s v="Artibonite"/>
    <s v="Ennery"/>
    <s v="Ennery"/>
    <s v="4e Section Puilboreau"/>
    <s v="4e Section Puilboreau"/>
    <s v="Puilboreau"/>
    <s v=""/>
    <s v="Marché Puilboreau"/>
    <s v="Marché Puilboreau"/>
    <s v="Marché Puilboreau"/>
    <s v="Milieu rural"/>
    <x v="1"/>
    <x v="0"/>
  </r>
  <r>
    <s v="2b74895c-74eb-4fe7-9b51-d25725021b6a"/>
    <d v="2021-11-25T00:00:00"/>
    <s v="GVC"/>
    <s v="GJ22"/>
    <s v="Artibonite"/>
    <s v="Ennery"/>
    <s v="Ennery"/>
    <s v="4e Section Puilboreau"/>
    <s v="4e Section Puilboreau"/>
    <s v="Puilboreau"/>
    <s v=""/>
    <s v="Marché Puilboreau"/>
    <s v="Marché Puilboreau"/>
    <s v="Marché Puilboreau"/>
    <s v="Milieu rural"/>
    <x v="1"/>
    <x v="1"/>
  </r>
  <r>
    <s v="aafbb045-b4aa-4f3b-8d28-c37be6102f48"/>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1"/>
    <x v="1"/>
  </r>
  <r>
    <s v="3a3213b8-1950-4a6f-9265-f1d38393b697"/>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1"/>
    <x v="1"/>
  </r>
  <r>
    <s v="817c9ab2-6baf-498b-8a0d-98e8a10fa30f"/>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1"/>
    <x v="1"/>
  </r>
  <r>
    <s v="8a54c69b-1bb6-48cb-91a1-92bdc8dda821"/>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1"/>
    <x v="0"/>
  </r>
  <r>
    <s v="dd655669-faaf-47e4-be00-9f13b3967658"/>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1"/>
    <x v="0"/>
  </r>
  <r>
    <s v="9b3d204d-cbd7-4505-a503-16b969caadf1"/>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0"/>
    <x v="0"/>
  </r>
  <r>
    <s v="e88bf1bc-306b-4f59-966b-745ac5ea1deb"/>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0"/>
    <x v="0"/>
  </r>
  <r>
    <s v="46d11ee8-e019-4116-89d8-b2447b5718df"/>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0"/>
    <x v="0"/>
  </r>
  <r>
    <s v="1a785b35-4221-44c2-9a3c-80b707294292"/>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0"/>
    <x v="0"/>
  </r>
  <r>
    <s v="c5e26d36-6513-4fbd-a093-2d047e30d5c4"/>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0"/>
    <x v="0"/>
  </r>
  <r>
    <s v="9c043063-2bbe-4c6a-9d71-6dab9ff7ae84"/>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0"/>
    <x v="1"/>
  </r>
  <r>
    <s v="3d692e2a-a66c-489d-8cd8-131630f27722"/>
    <d v="2021-11-30T00:00:00"/>
    <s v="Save the Children"/>
    <s v="ASV758"/>
    <s v="Artibonite"/>
    <s v="L'Estère"/>
    <s v="L'Estère"/>
    <s v="Je ne sais pas, je ne souhaite pas répondre"/>
    <s v="Je ne sais pas, je ne souhaite pas répondre"/>
    <s v="Centre-ville de l'Estère"/>
    <s v=""/>
    <s v="Marché L'Estère"/>
    <s v="Marché L'Estère"/>
    <s v="Marché L'Estère"/>
    <s v="Milieu urbain"/>
    <x v="0"/>
    <x v="0"/>
  </r>
  <r>
    <s v="3eef8785-2dd7-4a94-8971-e6f2b74a504a"/>
    <d v="2021-11-26T00:00:00"/>
    <s v="Croix-Rouge Neerlandaise"/>
    <s v="PS_6827"/>
    <s v="Sud-Est"/>
    <s v="Jacmel"/>
    <s v="Jacmel"/>
    <s v="1re Section Bas Cap Rouge"/>
    <s v="1re Section Bas Cap Rouge"/>
    <s v="Beaudoin"/>
    <s v=""/>
    <s v="Marché Beaudoin"/>
    <s v="Marché Beaudoin"/>
    <s v="Marché Beaudoin"/>
    <s v="Milieu urbain"/>
    <x v="0"/>
    <x v="0"/>
  </r>
  <r>
    <s v="2dc3e8bf-7c15-4f99-8067-7cd2102bea90"/>
    <d v="2021-11-26T00:00:00"/>
    <s v="Croix-Rouge Neerlandaise"/>
    <s v="PS_6827"/>
    <s v="Sud-Est"/>
    <s v="Jacmel"/>
    <s v="Jacmel"/>
    <s v="1re Section Bas Cap Rouge"/>
    <s v="1re Section Bas Cap Rouge"/>
    <s v="Beaudoin"/>
    <s v=""/>
    <s v="Marché Beaudoin"/>
    <s v="Marché Beaudoin"/>
    <s v="Marché Beaudoin"/>
    <s v="Milieu urbain"/>
    <x v="0"/>
    <x v="1"/>
  </r>
  <r>
    <s v="65811ea3-d64f-4b08-a30a-1dc76f31e4e3"/>
    <d v="2021-11-26T00:00:00"/>
    <s v="Croix-Rouge Neerlandaise"/>
    <s v="PS_6827"/>
    <s v="Sud-Est"/>
    <s v="Jacmel"/>
    <s v="Jacmel"/>
    <s v="1re Section Bas Cap Rouge"/>
    <s v="1re Section Bas Cap Rouge"/>
    <s v="Beaudoin"/>
    <s v=""/>
    <s v="Marché Beaudoin"/>
    <s v="Marché Beaudoin"/>
    <s v="Marché Beaudoin"/>
    <s v="Milieu urbain"/>
    <x v="0"/>
    <x v="0"/>
  </r>
  <r>
    <s v="3fb5b2bd-eff5-4bdf-a1b1-a15bb2ea53af"/>
    <d v="2021-11-26T00:00:00"/>
    <s v="Croix-Rouge Neerlandaise"/>
    <s v="PS_6827"/>
    <s v="Sud-Est"/>
    <s v="Jacmel"/>
    <s v="Jacmel"/>
    <s v="1re Section Bas Cap Rouge"/>
    <s v="1re Section Bas Cap Rouge"/>
    <s v="Beaudoin"/>
    <s v=""/>
    <s v="Marché Beaudoin"/>
    <s v="Marché Beaudoin"/>
    <s v="Marché Beaudoin"/>
    <s v="Milieu urbain"/>
    <x v="0"/>
    <x v="0"/>
  </r>
  <r>
    <s v="da3140af-4f2f-439c-9156-0dba096dbfbd"/>
    <d v="2021-11-26T00:00:00"/>
    <s v="Croix-Rouge Neerlandaise"/>
    <s v="PS_6827"/>
    <s v="Sud-Est"/>
    <s v="Jacmel"/>
    <s v="Jacmel"/>
    <s v="1re Section Bas Cap Rouge"/>
    <s v="1re Section Bas Cap Rouge"/>
    <s v="Beaudoin"/>
    <s v=""/>
    <s v="Marché Beaudoin"/>
    <s v="Marché Beaudoin"/>
    <s v="Marché Beaudoin"/>
    <s v="Milieu urbain"/>
    <x v="0"/>
    <x v="0"/>
  </r>
  <r>
    <s v="db48ef37-50a5-4c1f-8391-03052c746f8d"/>
    <d v="2021-11-26T00:00:00"/>
    <s v="Croix-Rouge Neerlandaise"/>
    <s v="PS_6827"/>
    <s v="Sud-Est"/>
    <s v="Jacmel"/>
    <s v="Jacmel"/>
    <s v="1re Section Bas Cap Rouge"/>
    <s v="1re Section Bas Cap Rouge"/>
    <s v="Beaudoin"/>
    <s v=""/>
    <s v="Marché Beaudoin"/>
    <s v="Marché Beaudoin"/>
    <s v="Marché Beaudoin"/>
    <s v="Milieu urbain"/>
    <x v="0"/>
    <x v="1"/>
  </r>
  <r>
    <s v="07231cd4-f22a-46a6-bd0a-a68bad996e6b"/>
    <d v="2021-11-26T00:00:00"/>
    <s v="Croix-Rouge Neerlandaise"/>
    <s v="PS_6827"/>
    <s v="Sud-Est"/>
    <s v="Jacmel"/>
    <s v="Jacmel"/>
    <s v="1re Section Bas Cap Rouge"/>
    <s v="1re Section Bas Cap Rouge"/>
    <s v="Beaudoin"/>
    <s v=""/>
    <s v="Marché Beaudoin"/>
    <s v="Marché Beaudoin"/>
    <s v="Marché Beaudoin"/>
    <s v="Milieu urbain"/>
    <x v="0"/>
    <x v="0"/>
  </r>
  <r>
    <s v="5c9676e0-a4ca-4103-bb7b-fc522adaa1c4"/>
    <d v="2021-11-26T00:00:00"/>
    <s v="Croix-Rouge Neerlandaise"/>
    <s v="PS_6827"/>
    <s v="Sud-Est"/>
    <s v="Jacmel"/>
    <s v="Jacmel"/>
    <s v="1re Section Bas Cap Rouge"/>
    <s v="1re Section Bas Cap Rouge"/>
    <s v="Beaudoin"/>
    <s v=""/>
    <s v="Marché Beaudoin"/>
    <s v="Marché Beaudoin"/>
    <s v="Marché Beaudoin"/>
    <s v="Milieu urbain"/>
    <x v="0"/>
    <x v="0"/>
  </r>
  <r>
    <s v="4bc05ce2-7dcb-4c85-ae0f-8e96b513fa83"/>
    <d v="2021-11-26T00:00:00"/>
    <s v="Croix-Rouge Neerlandaise"/>
    <s v="PS_6827"/>
    <s v="Sud-Est"/>
    <s v="Jacmel"/>
    <s v="Jacmel"/>
    <s v="1re Section Bas Cap Rouge"/>
    <s v="1re Section Bas Cap Rouge"/>
    <s v="Beaudoin"/>
    <s v=""/>
    <s v="Marché Beaudoin"/>
    <s v="Marché Beaudoin"/>
    <s v="Marché Beaudoin"/>
    <s v="Milieu urbain"/>
    <x v="0"/>
    <x v="1"/>
  </r>
  <r>
    <s v="1d61fedf-32ea-4edc-83e0-ddb77c59184c"/>
    <d v="2021-11-27T00:00:00"/>
    <s v="Croix-Rouge Neerlandaise"/>
    <s v="PS_6827"/>
    <s v="Sud-Est"/>
    <s v="Jacmel"/>
    <s v="Jacmel"/>
    <s v="1re Section Bas Cap Rouge"/>
    <s v="1re Section Bas Cap Rouge"/>
    <s v="Beaudoin"/>
    <s v=""/>
    <s v="Marché Beaudoin"/>
    <s v="Marché Beaudoin"/>
    <s v="Marché Beaudoin"/>
    <s v="Milieu urbain"/>
    <x v="0"/>
    <x v="0"/>
  </r>
  <r>
    <s v="dfdb1d24-e0f5-4717-843c-a2044aec348e"/>
    <d v="2021-11-27T00:00:00"/>
    <s v="Croix-Rouge Neerlandaise"/>
    <s v="PS_6827"/>
    <s v="Sud-Est"/>
    <s v="Jacmel"/>
    <s v="Jacmel"/>
    <s v="1re Section Bas Cap Rouge"/>
    <s v="1re Section Bas Cap Rouge"/>
    <s v="Beaudoin"/>
    <s v=""/>
    <s v="Marché Beaudoin"/>
    <s v="Marché Beaudoin"/>
    <s v="Marché Beaudoin"/>
    <s v="Milieu urbain"/>
    <x v="1"/>
    <x v="0"/>
  </r>
  <r>
    <s v="59c56028-92aa-4cd6-a90e-ed08f8b284d8"/>
    <d v="2021-11-27T00:00:00"/>
    <s v="Croix-Rouge Neerlandaise"/>
    <s v="PS_6827"/>
    <s v="Sud-Est"/>
    <s v="Jacmel"/>
    <s v="Jacmel"/>
    <s v="1re Section Bas Cap Rouge"/>
    <s v="1re Section Bas Cap Rouge"/>
    <s v="Beaudoin"/>
    <s v=""/>
    <s v="Marché Beaudoin"/>
    <s v="Marché Beaudoin"/>
    <s v="Marché Beaudoin"/>
    <s v="Milieu urbain"/>
    <x v="1"/>
    <x v="1"/>
  </r>
  <r>
    <s v="9f1253ac-813c-4fc0-a049-3ae2f6217dd9"/>
    <d v="2021-11-27T00:00:00"/>
    <s v="Croix-Rouge Neerlandaise"/>
    <s v="PS_6827"/>
    <s v="Sud-Est"/>
    <s v="Jacmel"/>
    <s v="Jacmel"/>
    <s v="1re Section Bas Cap Rouge"/>
    <s v="1re Section Bas Cap Rouge"/>
    <s v="Beaudoin"/>
    <s v=""/>
    <s v="Marché Beaudoin"/>
    <s v="Marché Beaudoin"/>
    <s v="Marché Beaudoin"/>
    <s v="Milieu urbain"/>
    <x v="1"/>
    <x v="0"/>
  </r>
  <r>
    <s v="144dc970-3003-4c3b-b83e-a0f560127f82"/>
    <d v="2021-11-30T00:00:00"/>
    <s v="Croix-Rouge Neerlandaise"/>
    <s v="CF_6822"/>
    <s v="Sud-Est"/>
    <s v="Jacmel"/>
    <s v="Jacmel"/>
    <s v="1re Section Bas Cap Rouge"/>
    <s v="1re Section Bas Cap Rouge"/>
    <s v="Centre-vile de Jacmel"/>
    <s v=""/>
    <s v="Marché Beaudoin"/>
    <s v="Marché Beaudoin"/>
    <s v="Marché Beaudoin"/>
    <s v="Milieu urbain"/>
    <x v="0"/>
    <x v="0"/>
  </r>
  <r>
    <s v="8b59fd29-f866-45f2-89a7-9a5444ec531e"/>
    <d v="2021-11-30T00:00:00"/>
    <s v="Croix-Rouge Neerlandaise"/>
    <s v="CF_6822"/>
    <s v="Sud-Est"/>
    <s v="Jacmel"/>
    <s v="Jacmel"/>
    <s v="1re Section Bas Cap Rouge"/>
    <s v="1re Section Bas Cap Rouge"/>
    <s v="Centre-vile de Jacmel"/>
    <s v=""/>
    <s v="Autre"/>
    <s v="Autre"/>
    <s v="Kanyet"/>
    <s v="Milieu rural"/>
    <x v="0"/>
    <x v="0"/>
  </r>
  <r>
    <s v="6891e756-e8bf-4f06-81f5-0f25d76511d6"/>
    <d v="2021-11-27T00:00:00"/>
    <s v="Croix-Rouge Neerlandaise"/>
    <s v="OJ_9690"/>
    <s v="Sud-Est"/>
    <s v="Jacmel"/>
    <s v="Jacmel"/>
    <s v="1re Section Bas Cap Rouge"/>
    <s v="1re Section Bas Cap Rouge"/>
    <s v="Beaudoin"/>
    <s v=""/>
    <s v="Marché Beaudoin"/>
    <s v="Marché Beaudoin"/>
    <s v="Marché Beaudoin"/>
    <s v="Milieu urbain"/>
    <x v="0"/>
    <x v="0"/>
  </r>
  <r>
    <s v="848ca8bf-bc9b-45d3-8687-5b6744845010"/>
    <d v="2021-11-27T00:00:00"/>
    <s v="Croix-Rouge Neerlandaise"/>
    <s v="OJ_9690"/>
    <s v="Sud-Est"/>
    <s v="Jacmel"/>
    <s v="Jacmel"/>
    <s v="1re Section Bas Cap Rouge"/>
    <s v="1re Section Bas Cap Rouge"/>
    <s v="Beaudoin"/>
    <s v=""/>
    <s v="Marché Beaudoin"/>
    <s v="Marché Beaudoin"/>
    <s v="Marché Beaudoin"/>
    <s v="Milieu urbain"/>
    <x v="0"/>
    <x v="0"/>
  </r>
  <r>
    <s v="debf4268-841f-45fd-97a9-1b55ee22208f"/>
    <d v="2021-11-27T00:00:00"/>
    <s v="Croix-Rouge Neerlandaise"/>
    <s v="OJ_9690"/>
    <s v="Sud-Est"/>
    <s v="Jacmel"/>
    <s v="Jacmel"/>
    <s v="1re Section Bas Cap Rouge"/>
    <s v="1re Section Bas Cap Rouge"/>
    <s v="Beaudoin"/>
    <s v=""/>
    <s v="Marché Beaudoin"/>
    <s v="Marché Beaudoin"/>
    <s v="Marché Beaudoin"/>
    <s v="Milieu urbain"/>
    <x v="0"/>
    <x v="0"/>
  </r>
  <r>
    <s v="d09d9c6f-7d18-436e-90ac-c6eff629092f"/>
    <d v="2021-11-27T00:00:00"/>
    <s v="Croix-Rouge Neerlandaise"/>
    <s v="OJ_9690"/>
    <s v="Sud-Est"/>
    <s v="Jacmel"/>
    <s v="Jacmel"/>
    <s v="1re Section Bas Cap Rouge"/>
    <s v="1re Section Bas Cap Rouge"/>
    <s v="Beaudoin"/>
    <s v=""/>
    <s v="Marché Beaudoin"/>
    <s v="Marché Beaudoin"/>
    <s v="Marché Beaudoin"/>
    <s v="Milieu urbain"/>
    <x v="0"/>
    <x v="0"/>
  </r>
  <r>
    <s v="eb41847a-624b-4689-bd8c-ba467f0e37ac"/>
    <d v="2021-11-27T00:00:00"/>
    <s v="Croix-Rouge Neerlandaise"/>
    <s v="OJ_9690"/>
    <s v="Sud-Est"/>
    <s v="Jacmel"/>
    <s v="Jacmel"/>
    <s v="1re Section Bas Cap Rouge"/>
    <s v="1re Section Bas Cap Rouge"/>
    <s v="Beaudoin"/>
    <s v=""/>
    <s v="Marché Beaudoin"/>
    <s v="Marché Beaudoin"/>
    <s v="Marché Beaudoin"/>
    <s v="Milieu urbain"/>
    <x v="1"/>
    <x v="0"/>
  </r>
  <r>
    <s v="846065ab-e154-4bf5-a19c-c6e9b1488c90"/>
    <d v="2021-11-27T00:00:00"/>
    <s v="Croix-Rouge Neerlandaise"/>
    <s v="OJ_9690"/>
    <s v="Sud-Est"/>
    <s v="Jacmel"/>
    <s v="Jacmel"/>
    <s v="1re Section Bas Cap Rouge"/>
    <s v="1re Section Bas Cap Rouge"/>
    <s v="Beaudoin"/>
    <s v=""/>
    <s v="Marché Beaudoin"/>
    <s v="Marché Beaudoin"/>
    <s v="Marché Beaudoin"/>
    <s v="Milieu urbain"/>
    <x v="1"/>
    <x v="0"/>
  </r>
  <r>
    <s v="c08a3c36-f90d-49fb-8540-3be64ae8f68e"/>
    <d v="2021-11-27T00:00:00"/>
    <s v="Croix-Rouge Neerlandaise"/>
    <s v="OJ_9690"/>
    <s v="Sud-Est"/>
    <s v="Jacmel"/>
    <s v="Jacmel"/>
    <s v="1re Section Bas Cap Rouge"/>
    <s v="1re Section Bas Cap Rouge"/>
    <s v="Beaudoin"/>
    <s v=""/>
    <s v="Marché Beaudoin"/>
    <s v="Marché Beaudoin"/>
    <s v="Marché Beaudoin"/>
    <s v="Milieu urbain"/>
    <x v="0"/>
    <x v="0"/>
  </r>
  <r>
    <s v="72cd71e7-b606-489c-b52a-2f340624dc73"/>
    <d v="2021-11-27T00:00:00"/>
    <s v="Croix-Rouge Neerlandaise"/>
    <s v="OJ_9690"/>
    <s v="Sud-Est"/>
    <s v="Jacmel"/>
    <s v="Jacmel"/>
    <s v="1re Section Bas Cap Rouge"/>
    <s v="1re Section Bas Cap Rouge"/>
    <s v="Beaudoin"/>
    <s v=""/>
    <s v="Marché Beaudoin"/>
    <s v="Marché Beaudoin"/>
    <s v="Marché Beaudoin"/>
    <s v="Milieu urbain"/>
    <x v="0"/>
    <x v="0"/>
  </r>
  <r>
    <s v="d34e5484-d149-40b6-97f0-7d1dfc43d88e"/>
    <d v="2021-11-27T00:00:00"/>
    <s v="Croix-Rouge Neerlandaise"/>
    <s v="OJ_9690"/>
    <s v="Sud-Est"/>
    <s v="Jacmel"/>
    <s v="Jacmel"/>
    <s v="1re Section Bas Cap Rouge"/>
    <s v="1re Section Bas Cap Rouge"/>
    <s v="Beaudoin"/>
    <s v=""/>
    <s v="Marché Beaudoin"/>
    <s v="Marché Beaudoin"/>
    <s v="Marché Beaudoin"/>
    <s v="Milieu urbain"/>
    <x v="0"/>
    <x v="0"/>
  </r>
  <r>
    <s v="d5144d77-0bac-4753-94e4-7fb4d15993f0"/>
    <d v="2021-11-27T00:00:00"/>
    <s v="Croix-Rouge Neerlandaise"/>
    <s v="OJ_9690"/>
    <s v="Sud-Est"/>
    <s v="Jacmel"/>
    <s v="Jacmel"/>
    <s v="1re Section Bas Cap Rouge"/>
    <s v="1re Section Bas Cap Rouge"/>
    <s v="Beaudoin"/>
    <s v=""/>
    <s v="Marché Beaudoin"/>
    <s v="Marché Beaudoin"/>
    <s v="Marché Beaudoin"/>
    <s v="Milieu urbain"/>
    <x v="0"/>
    <x v="0"/>
  </r>
  <r>
    <s v="67ccb436-1481-4f5d-9110-b662dc1e52c0"/>
    <d v="2021-11-27T00:00:00"/>
    <s v="Croix-Rouge Neerlandaise"/>
    <s v="OJ_9690"/>
    <s v="Sud-Est"/>
    <s v="Jacmel"/>
    <s v="Jacmel"/>
    <s v="1re Section Bas Cap Rouge"/>
    <s v="1re Section Bas Cap Rouge"/>
    <s v="Beaudoin"/>
    <s v=""/>
    <s v="Marché Beaudoin"/>
    <s v="Marché Beaudoin"/>
    <s v="Marché Beaudoin"/>
    <s v="Milieu urbain"/>
    <x v="1"/>
    <x v="1"/>
  </r>
  <r>
    <s v="ceca5a04-2e52-4a9d-8246-2693e6abb776"/>
    <d v="2021-11-27T00:00:00"/>
    <s v="Croix-Rouge Neerlandaise"/>
    <s v="OJ_9690"/>
    <s v="Sud-Est"/>
    <s v="Jacmel"/>
    <s v="Jacmel"/>
    <s v="1re Section Bas Cap Rouge"/>
    <s v="1re Section Bas Cap Rouge"/>
    <s v="Beaudoin"/>
    <s v=""/>
    <s v="Marché Beaudoin"/>
    <s v="Marché Beaudoin"/>
    <s v="Marché Beaudoin"/>
    <s v="Milieu urbain"/>
    <x v="1"/>
    <x v="1"/>
  </r>
  <r>
    <s v="67217df7-8aab-4c0c-b203-03b6f6e453b4"/>
    <d v="2021-11-27T00:00:00"/>
    <s v="Croix-Rouge Neerlandaise"/>
    <s v="OJ_9690"/>
    <s v="Sud-Est"/>
    <s v="Jacmel"/>
    <s v="Jacmel"/>
    <s v="1re Section Bas Cap Rouge"/>
    <s v="1re Section Bas Cap Rouge"/>
    <s v="Beaudoin"/>
    <s v=""/>
    <s v="Marché Beaudoin"/>
    <s v="Marché Beaudoin"/>
    <s v="Marché Beaudoin"/>
    <s v="Milieu urbain"/>
    <x v="0"/>
    <x v="0"/>
  </r>
  <r>
    <s v="1aba270c-8046-4f6d-a4f1-d9011ac3b64c"/>
    <d v="2021-11-27T00:00:00"/>
    <s v="Croix-Rouge Neerlandaise"/>
    <s v="OJ_9690"/>
    <s v="Sud-Est"/>
    <s v="Jacmel"/>
    <s v="Jacmel"/>
    <s v="1re Section Bas Cap Rouge"/>
    <s v="1re Section Bas Cap Rouge"/>
    <s v="Beaudoin"/>
    <s v=""/>
    <s v="Marché Beaudoin"/>
    <s v="Marché Beaudoin"/>
    <s v="Marché Beaudoin"/>
    <s v="Milieu urbain"/>
    <x v="0"/>
    <x v="0"/>
  </r>
  <r>
    <s v="99ce1f3c-db7c-4717-b898-11313bf2c5a5"/>
    <d v="2021-11-30T00:00:00"/>
    <s v="Croix-Rouge Neerlandaise"/>
    <s v="OJ_9690"/>
    <s v="Sud-Est"/>
    <s v="Cayes-Jacmel"/>
    <s v="Cayes-Jacmel"/>
    <s v="3e Section Haut Cap Rouge"/>
    <s v="3e Section Haut Cap Rouge"/>
    <s v="Cap Rouge"/>
    <s v=""/>
    <s v="Marché de Cap Rouge"/>
    <s v="Marché de Cap Rouge"/>
    <s v="Marché de Cap Rouge"/>
    <s v="Milieu rural"/>
    <x v="0"/>
    <x v="0"/>
  </r>
  <r>
    <s v="c0f13c7e-0463-4ec8-92ce-7503aeaa6f19"/>
    <d v="2021-11-30T00:00:00"/>
    <s v="Croix-Rouge Neerlandaise"/>
    <s v="OJ_9690"/>
    <s v="Sud-Est"/>
    <s v="Cayes-Jacmel"/>
    <s v="Cayes-Jacmel"/>
    <s v="3e Section Haut Cap Rouge"/>
    <s v="3e Section Haut Cap Rouge"/>
    <s v="Cap Rouge"/>
    <s v=""/>
    <s v="Marché de Cap Rouge"/>
    <s v="Marché de Cap Rouge"/>
    <s v="Marché de Cap Rouge"/>
    <s v="Milieu rural"/>
    <x v="0"/>
    <x v="0"/>
  </r>
  <r>
    <s v="ce133c2e-5d30-47dd-b093-f79f3258802a"/>
    <d v="2021-11-30T00:00:00"/>
    <s v="Croix-Rouge Neerlandaise"/>
    <s v="OJ_9690"/>
    <s v="Sud-Est"/>
    <s v="Cayes-Jacmel"/>
    <s v="Cayes-Jacmel"/>
    <s v="3e Section Haut Cap Rouge"/>
    <s v="3e Section Haut Cap Rouge"/>
    <s v="Cap Rouge"/>
    <s v=""/>
    <s v="Marché de Cap Rouge"/>
    <s v="Marché de Cap Rouge"/>
    <s v="Marché de Cap Rouge"/>
    <s v="Milieu rural"/>
    <x v="1"/>
    <x v="1"/>
  </r>
  <r>
    <s v="bb77f2c9-630d-4b96-9146-f5b0757b5007"/>
    <d v="2021-11-30T00:00:00"/>
    <s v="Croix-Rouge Neerlandaise"/>
    <s v="OJ_9690"/>
    <s v="Sud-Est"/>
    <s v="Cayes-Jacmel"/>
    <s v="Cayes-Jacmel"/>
    <s v="3e Section Haut Cap Rouge"/>
    <s v="3e Section Haut Cap Rouge"/>
    <s v="Cap Rouge"/>
    <s v=""/>
    <s v="Marché de Cap Rouge"/>
    <s v="Marché de Cap Rouge"/>
    <s v="Marché de Cap Rouge"/>
    <s v="Milieu rural"/>
    <x v="0"/>
    <x v="0"/>
  </r>
  <r>
    <s v="a4ecb1ba-422d-412d-8ace-a31ab9e7465b"/>
    <d v="2021-11-30T00:00:00"/>
    <s v="Concern"/>
    <s v="CWW-03"/>
    <s v="Ouest"/>
    <s v="Cité Soleil"/>
    <s v="Cité Soleil"/>
    <s v="2e Section des Varreux"/>
    <s v="1re Section des Varreux"/>
    <s v="Terre-noire"/>
    <s v=""/>
    <s v="Marché de Terre Noire"/>
    <s v="Marché de Terre Noire"/>
    <s v="Marché de Terre Noire"/>
    <s v="Milieu urbain"/>
    <x v="0"/>
    <x v="0"/>
  </r>
  <r>
    <s v="b585c87f-4aa3-489b-95fc-50562045fd18"/>
    <d v="2021-11-30T00:00:00"/>
    <s v="Concern"/>
    <s v="CWW-03"/>
    <s v="Ouest"/>
    <s v="Cité Soleil"/>
    <s v="Cité Soleil"/>
    <s v="2e Section des Varreux"/>
    <s v="1re Section des Varreux"/>
    <s v="Terre-noire"/>
    <s v=""/>
    <s v="Marché de Terre Noire"/>
    <s v="Marché de Terre Noire"/>
    <s v="Marché de Terre Noire"/>
    <s v="Milieu urbain"/>
    <x v="0"/>
    <x v="0"/>
  </r>
  <r>
    <s v="c2892232-7fbb-4251-848e-3750f58e08e3"/>
    <d v="2021-11-30T00:00:00"/>
    <s v="Concern"/>
    <s v="CWW-04"/>
    <s v="Ouest"/>
    <s v="Cité Soleil"/>
    <s v="Cité Soleil"/>
    <s v="2e Section des Varreux"/>
    <s v="1re Section des Varreux"/>
    <s v="Terre-noire"/>
    <s v=""/>
    <s v="Marché de Terre Noire"/>
    <s v="Marché de Terre Noire"/>
    <s v="Marché de Terre Noire"/>
    <s v="Milieu urbain"/>
    <x v="0"/>
    <x v="0"/>
  </r>
  <r>
    <s v="44b20408-e53c-4055-a217-f4c1fee92640"/>
    <d v="2021-11-30T00:00:00"/>
    <s v="Concern"/>
    <s v="CWW-04"/>
    <s v="Ouest"/>
    <s v="Cité Soleil"/>
    <s v="Cité Soleil"/>
    <s v="2e Section des Varreux"/>
    <s v="1re Section des Varreux"/>
    <s v="Terre-noire"/>
    <s v=""/>
    <s v="Marché de Terre Noire"/>
    <s v="Marché de Terre Noire"/>
    <s v="Marché de Terre Noire"/>
    <s v="Milieu urbain"/>
    <x v="0"/>
    <x v="1"/>
  </r>
  <r>
    <s v="13d31413-cb51-49ed-85a7-85917faeb0b3"/>
    <d v="2021-11-30T00:00:00"/>
    <s v="Concern"/>
    <s v="CWW-01"/>
    <s v="Ouest"/>
    <s v="Cité Soleil"/>
    <s v="Cité Soleil"/>
    <s v="2e Section des Varreux"/>
    <s v="2e Section des Varreux"/>
    <s v="Terre-noire"/>
    <s v=""/>
    <s v="Marché de Terre Noire"/>
    <s v="Marché de Terre Noire"/>
    <s v="Marché de Terre Noire"/>
    <s v="Milieu urbain"/>
    <x v="1"/>
    <x v="1"/>
  </r>
  <r>
    <s v="d3cef1e5-e863-4ccb-8d96-43d94939984b"/>
    <d v="2021-11-30T00:00:00"/>
    <s v="Concern"/>
    <s v="CWW-01"/>
    <s v="Ouest"/>
    <s v="Cité Soleil"/>
    <s v="Cité Soleil"/>
    <s v="2e Section des Varreux"/>
    <s v="2e Section des Varreux"/>
    <s v="Terre-noire"/>
    <s v=""/>
    <s v="Marché de Terre Noire"/>
    <s v="Marché de Terre Noire"/>
    <s v="Marché de Terre Noire"/>
    <s v="Milieu urbain"/>
    <x v="1"/>
    <x v="0"/>
  </r>
  <r>
    <s v="f0f293d6-b07f-44ac-ae92-67c9278c6dca"/>
    <d v="2021-11-30T00:00:00"/>
    <s v="Concern"/>
    <s v="CWW-01"/>
    <s v="Ouest"/>
    <s v="Cité Soleil"/>
    <s v="Cité Soleil"/>
    <s v="2e Section des Varreux"/>
    <s v="2e Section des Varreux"/>
    <s v="Terre-noire"/>
    <s v=""/>
    <s v="Marché de Terre Noire"/>
    <s v="Marché de Terre Noire"/>
    <s v="Marché de Terre Noire"/>
    <s v="Milieu urbain"/>
    <x v="1"/>
    <x v="0"/>
  </r>
  <r>
    <s v="fb5150aa-d0b6-44b0-93ea-7fe201db4ce7"/>
    <d v="2021-11-30T00:00:00"/>
    <s v="Concern"/>
    <s v="CWW-01"/>
    <s v="Ouest"/>
    <s v="Cité Soleil"/>
    <s v="Cité Soleil"/>
    <s v="2e Section des Varreux"/>
    <s v="2e Section des Varreux"/>
    <s v="Terre-noire"/>
    <s v=""/>
    <s v="Marché de Terre Noire"/>
    <s v="Marché de Terre Noire"/>
    <s v="Marché de Terre Noire"/>
    <s v="Milieu urbain"/>
    <x v="0"/>
    <x v="0"/>
  </r>
  <r>
    <s v="11bbfa74-6572-466f-9b6d-7b941eb90d9f"/>
    <d v="2021-11-30T00:00:00"/>
    <s v="Concern"/>
    <s v="CWW-01"/>
    <s v="Ouest"/>
    <s v="Cité Soleil"/>
    <s v="Cité Soleil"/>
    <s v="2e Section des Varreux"/>
    <s v="2e Section des Varreux"/>
    <s v="Terre-noire"/>
    <s v=""/>
    <s v="Marché de Terre Noire"/>
    <s v="Marché de Terre Noire"/>
    <s v="Marché de Terre Noire"/>
    <s v="Milieu urbain"/>
    <x v="0"/>
    <x v="0"/>
  </r>
  <r>
    <s v="d76d839c-e397-4861-b232-afa4552c13eb"/>
    <d v="2021-11-30T00:00:00"/>
    <s v="Concern"/>
    <s v="CWW-01"/>
    <s v="Ouest"/>
    <s v="Cité Soleil"/>
    <s v="Cité Soleil"/>
    <s v="2e Section des Varreux"/>
    <s v="2e Section des Varreux"/>
    <s v="Terre-noire"/>
    <s v=""/>
    <s v="Marché de Terre Noire"/>
    <s v="Marché de Terre Noire"/>
    <s v="Marché de Terre Noire"/>
    <s v="Milieu urbain"/>
    <x v="0"/>
    <x v="1"/>
  </r>
  <r>
    <s v="6f647e04-d804-41f5-bd2f-f54fe33ed9c4"/>
    <d v="2021-11-30T00:00:00"/>
    <s v="Concern"/>
    <s v="CWW-01"/>
    <s v="Ouest"/>
    <s v="Cité Soleil"/>
    <s v="Cité Soleil"/>
    <s v="2e Section des Varreux"/>
    <s v="2e Section des Varreux"/>
    <s v="Terre-noire"/>
    <s v=""/>
    <s v="Marché de Terre Noire"/>
    <s v="Marché de Terre Noire"/>
    <s v="Marché de Terre Noire"/>
    <s v="Milieu urbain"/>
    <x v="0"/>
    <x v="0"/>
  </r>
  <r>
    <s v="69b12455-3315-4129-9558-08b7bfbab7ce"/>
    <d v="2021-11-30T00:00:00"/>
    <s v="Concern"/>
    <s v="CWW-01"/>
    <s v="Ouest"/>
    <s v="Cité Soleil"/>
    <s v="Cité Soleil"/>
    <s v="2e Section des Varreux"/>
    <s v="2e Section des Varreux"/>
    <s v="Terre-noire"/>
    <s v=""/>
    <s v="Marché de Terre Noire"/>
    <s v="Marché de Terre Noire"/>
    <s v="Marché de Terre Noire"/>
    <s v="Milieu urbain"/>
    <x v="1"/>
    <x v="1"/>
  </r>
  <r>
    <s v="bcaab689-b924-4949-9a8a-0cba46f77f02"/>
    <d v="2021-11-30T00:00:00"/>
    <s v="Concern"/>
    <s v="CWW-02"/>
    <s v="Ouest"/>
    <s v="Cité Soleil"/>
    <s v="Cité Soleil"/>
    <s v="2e Section des Varreux"/>
    <s v="2e Section des Varreux"/>
    <s v="Terre-noire"/>
    <s v=""/>
    <s v="Marché de Terre Noire"/>
    <s v="Marché de Terre Noire"/>
    <s v="Marché de Terre Noire"/>
    <s v="Milieu urbain"/>
    <x v="0"/>
    <x v="0"/>
  </r>
  <r>
    <s v="f6f9e227-3e75-428f-9160-4ac6e4fb524a"/>
    <d v="2021-11-30T00:00:00"/>
    <s v="Concern"/>
    <s v="CWW-02"/>
    <s v="Ouest"/>
    <s v="Cité Soleil"/>
    <s v="Cité Soleil"/>
    <s v="2e Section des Varreux"/>
    <s v="2e Section des Varreux"/>
    <s v="Terre-noire"/>
    <s v=""/>
    <s v="Marché de Terre Noire"/>
    <s v="Marché de Terre Noire"/>
    <s v="Marché de Terre Noire"/>
    <s v="Milieu urbain"/>
    <x v="0"/>
    <x v="0"/>
  </r>
  <r>
    <s v="f19b0ab9-5cb2-4d11-9cad-c31b0a20b210"/>
    <d v="2021-11-30T00:00:00"/>
    <s v="Concern"/>
    <s v="CWW-02"/>
    <s v="Ouest"/>
    <s v="Cité Soleil"/>
    <s v="Cité Soleil"/>
    <s v="2e Section des Varreux"/>
    <s v="2e Section des Varreux"/>
    <s v="Terre-noire"/>
    <s v=""/>
    <s v="Marché de Terre Noire"/>
    <s v="Marché de Terre Noire"/>
    <s v="Marché de Terre Noire"/>
    <s v="Milieu urbain"/>
    <x v="0"/>
    <x v="0"/>
  </r>
  <r>
    <s v="9a82c4f9-990e-4d3a-9b2d-fea45ceeca5d"/>
    <d v="2021-11-30T00:00:00"/>
    <s v="Concern"/>
    <s v="CWW-02"/>
    <s v="Ouest"/>
    <s v="Cité Soleil"/>
    <s v="Cité Soleil"/>
    <s v="2e Section des Varreux"/>
    <s v="2e Section des Varreux"/>
    <s v="Terre-noire"/>
    <s v=""/>
    <s v="Marché de Terre Noire"/>
    <s v="Marché de Terre Noire"/>
    <s v="Marché de Terre Noire"/>
    <s v="Milieu urbain"/>
    <x v="0"/>
    <x v="0"/>
  </r>
  <r>
    <s v="cd6d744d-b1c8-4e95-82ae-0b75d94429e7"/>
    <d v="2021-12-01T00:00:00"/>
    <s v="WFP"/>
    <s v="MA"/>
    <s v="Nord"/>
    <s v="Cap-Haïtien"/>
    <s v="Cap-Haïtien"/>
    <s v="1re Section Bande du Nord"/>
    <s v="2e Section Haut du Cap"/>
    <s v="Autre"/>
    <s v="Chanpim, Cap-Haïtien"/>
    <s v="Marché de Cluny"/>
    <s v="Marché de Cluny"/>
    <s v="Marché de Cluny"/>
    <s v="Milieu urbain"/>
    <x v="0"/>
    <x v="0"/>
  </r>
  <r>
    <s v="0a8a3760-c381-48d7-ba1e-99dbb943ea21"/>
    <d v="2021-12-01T00:00:00"/>
    <s v="WFP"/>
    <s v="MA"/>
    <s v="Nord"/>
    <s v="Cap-Haïtien"/>
    <s v="Cap-Haïtien"/>
    <s v="1re Section Bande du Nord"/>
    <s v="2e Section Haut du Cap"/>
    <s v="Centre-ville de Cap Haïtien"/>
    <s v=""/>
    <s v="Marché de Cluny"/>
    <s v="Marché de Cluny"/>
    <s v="Marché de Cluny"/>
    <s v="Milieu urbain"/>
    <x v="1"/>
    <x v="0"/>
  </r>
  <r>
    <s v="3ce04a1e-a9ae-46f1-87fc-e6bb62b06e41"/>
    <d v="2021-12-01T00:00:00"/>
    <s v="WFP"/>
    <s v="MA"/>
    <s v="Nord"/>
    <s v="Cap-Haïtien"/>
    <s v="Cap-Haïtien"/>
    <s v="1re Section Bande du Nord"/>
    <s v="1re Section Bande du Nord"/>
    <s v="Centre-ville de Cap Haïtien"/>
    <s v=""/>
    <s v="Marché de Cluny"/>
    <s v="Marché de Cluny"/>
    <s v="Marché de Cluny"/>
    <s v="Milieu urbain"/>
    <x v="0"/>
    <x v="0"/>
  </r>
  <r>
    <s v="e395c0ff-edec-4eb4-9cb5-3621e44811c5"/>
    <d v="2021-12-01T00:00:00"/>
    <s v="WFP"/>
    <s v="MA"/>
    <s v="Nord"/>
    <s v="Cap-Haïtien"/>
    <s v="Cap-Haïtien"/>
    <s v="1re Section Bande du Nord"/>
    <s v="1re Section Bande du Nord"/>
    <s v="Autre"/>
    <s v="Cité Chauvel"/>
    <s v="Marché de Cluny"/>
    <s v="Marché de Cluny"/>
    <s v="Marché de Cluny"/>
    <s v="Milieu urbain"/>
    <x v="1"/>
    <x v="0"/>
  </r>
  <r>
    <s v="fbea98d5-767f-42c8-ab26-c755f35c1aaa"/>
    <d v="2021-12-01T00:00:00"/>
    <s v="WFP"/>
    <s v="MA"/>
    <s v="Nord"/>
    <s v="Cap-Haïtien"/>
    <s v="Cap-Haïtien"/>
    <s v="1re Section Bande du Nord"/>
    <s v="3e Section Petit Anse"/>
    <s v="Autre"/>
    <s v="Fort-St Michel"/>
    <s v="Marché de Cluny"/>
    <s v="Marché de Cluny"/>
    <s v="Marché de Cluny"/>
    <s v="Milieu urbain"/>
    <x v="1"/>
    <x v="0"/>
  </r>
  <r>
    <s v="de50ec34-3a0d-44bd-88f9-8d9ccd03869d"/>
    <d v="2021-12-01T00:00:00"/>
    <s v="WFP"/>
    <s v="nord_JFP02"/>
    <s v="Nord"/>
    <s v="Limonade"/>
    <s v="Limonade"/>
    <s v="1re Section Basse Plaine"/>
    <s v="1re Section Basse Plaine"/>
    <s v="Limonade"/>
    <s v=""/>
    <s v="Marché principal de Limonade"/>
    <s v="Marché principal de Limonade"/>
    <s v="Marché principal de Limonade"/>
    <s v="Milieu urbain"/>
    <x v="0"/>
    <x v="0"/>
  </r>
  <r>
    <s v="2be3e192-c917-4f43-842d-5bbc1111f0f5"/>
    <d v="2021-12-01T00:00:00"/>
    <s v="WFP"/>
    <s v="nord_JFP02"/>
    <s v="Nord"/>
    <s v="Limonade"/>
    <s v="Limonade"/>
    <s v="1re Section Basse Plaine"/>
    <s v="1re Section Basse Plaine"/>
    <s v="Limonade"/>
    <s v=""/>
    <s v="Marché principal de Limonade"/>
    <s v="Marché principal de Limonade"/>
    <s v="Marché principal de Limonade"/>
    <s v="Milieu urbain"/>
    <x v="0"/>
    <x v="0"/>
  </r>
  <r>
    <s v="39f65b7e-de46-4f51-9f6d-24fc7193e7af"/>
    <d v="2021-12-01T00:00:00"/>
    <s v="WFP"/>
    <s v="nord_JFP02"/>
    <s v="Nord"/>
    <s v="Limonade"/>
    <s v="Limonade"/>
    <s v="1re Section Basse Plaine"/>
    <s v="1re Section Basse Plaine"/>
    <s v="Limonade"/>
    <s v=""/>
    <s v="Marché principal de Limonade"/>
    <s v="Marché principal de Limonade"/>
    <s v="Marché principal de Limonade"/>
    <s v="Milieu urbain"/>
    <x v="0"/>
    <x v="0"/>
  </r>
  <r>
    <s v="c3a44eaf-2d85-4a3e-8312-4f76dcdc996a"/>
    <d v="2021-12-01T00:00:00"/>
    <s v="WFP"/>
    <s v="nord_JFP02"/>
    <s v="Nord"/>
    <s v="Limonade"/>
    <s v="Limonade"/>
    <s v="1re Section Basse Plaine"/>
    <s v="1re Section Basse Plaine"/>
    <s v="Limonade"/>
    <s v=""/>
    <s v="Marché principal de Limonade"/>
    <s v="Marché principal de Limonade"/>
    <s v="Marché principal de Limonade"/>
    <s v="Milieu urbain"/>
    <x v="0"/>
    <x v="0"/>
  </r>
  <r>
    <s v="dc86dbfc-4b6d-46c8-878f-71ddea09b50a"/>
    <d v="2021-12-01T00:00:00"/>
    <s v="WFP"/>
    <s v="nord_JFP02"/>
    <s v="Nord"/>
    <s v="Limonade"/>
    <s v="Limonade"/>
    <s v="1re Section Basse Plaine"/>
    <s v="1re Section Basse Plaine"/>
    <s v="Limonade"/>
    <s v=""/>
    <s v="Marché principal de Limonade"/>
    <s v="Marché principal de Limonade"/>
    <s v="Marché principal de Limonade"/>
    <s v="Milieu urbain"/>
    <x v="0"/>
    <x v="0"/>
  </r>
  <r>
    <s v="50b1cd48-0d84-4c4e-9afd-086a57c6f23b"/>
    <d v="2021-12-01T00:00:00"/>
    <s v="WFP"/>
    <s v="nord_JFP02"/>
    <s v="Nord"/>
    <s v="Limonade"/>
    <s v="Limonade"/>
    <s v="1re Section Basse Plaine"/>
    <s v="1re Section Basse Plaine"/>
    <s v="Limonade"/>
    <s v=""/>
    <s v="Marché principal de Limonade"/>
    <s v="Marché principal de Limonade"/>
    <s v="Marché principal de Limonade"/>
    <s v="Milieu urbain"/>
    <x v="0"/>
    <x v="0"/>
  </r>
  <r>
    <s v="94270cc7-9921-4760-a2b4-5176f02419dd"/>
    <d v="2021-12-01T00:00:00"/>
    <s v="WFP"/>
    <s v="nord_JFP02"/>
    <s v="Nord"/>
    <s v="Limonade"/>
    <s v="Limonade"/>
    <s v="1re Section Basse Plaine"/>
    <s v="1re Section Basse Plaine"/>
    <s v="Limonade"/>
    <s v=""/>
    <s v="Marché principal de Limonade"/>
    <s v="Marché principal de Limonade"/>
    <s v="Marché principal de Limonade"/>
    <s v="Milieu urbain"/>
    <x v="0"/>
    <x v="0"/>
  </r>
  <r>
    <s v="e4f89eb5-69fd-4fd7-9168-65b9f0e30e9c"/>
    <d v="2021-12-01T00:00:00"/>
    <s v="WFP"/>
    <s v="nord_JFP02"/>
    <s v="Nord"/>
    <s v="Limonade"/>
    <s v="Limonade"/>
    <s v="1re Section Basse Plaine"/>
    <s v="1re Section Basse Plaine"/>
    <s v="Limonade"/>
    <s v=""/>
    <s v="Marché principal de Limonade"/>
    <s v="Marché principal de Limonade"/>
    <s v="Marché principal de Limonade"/>
    <s v="Milieu urbain"/>
    <x v="0"/>
    <x v="0"/>
  </r>
  <r>
    <s v="c74bc8d6-7fb8-4617-a91e-7803152a3242"/>
    <d v="2021-11-25T00:00:00"/>
    <s v="GOAL"/>
    <s v="Goal enquêteur 1"/>
    <s v="Ouest"/>
    <s v="Port-au-Prince"/>
    <s v="Port-au-Prince"/>
    <s v="1ere Section Turgeau"/>
    <s v="3e Section Martissant"/>
    <s v="Centre-ville de Port-au-Prince / Salomon"/>
    <s v=""/>
    <s v="Marché Salomon"/>
    <s v="Marché Salomon"/>
    <s v="Marché Salomon"/>
    <s v="Milieu urbain"/>
    <x v="0"/>
    <x v="0"/>
  </r>
  <r>
    <s v="6d2ec3f8-5ec0-4ea6-b1ff-532634626dc9"/>
    <d v="2021-11-25T00:00:00"/>
    <s v="GOAL"/>
    <s v="Goal enquêteur 1"/>
    <s v="Ouest"/>
    <s v="Port-au-Prince"/>
    <s v="Port-au-Prince"/>
    <s v="1ere Section Turgeau"/>
    <s v="3e Section Martissant"/>
    <s v="Centre-ville de Port-au-Prince / Salomon"/>
    <s v=""/>
    <s v="Marché Salomon"/>
    <s v="Marché Salomon"/>
    <s v="Marché Salomon"/>
    <s v="Milieu urbain"/>
    <x v="0"/>
    <x v="0"/>
  </r>
  <r>
    <s v="b9ca70ec-f2a0-4d50-8967-1bc1b4fa5d26"/>
    <d v="2021-11-25T00:00:00"/>
    <s v="GOAL"/>
    <s v="Goal enquêteur 1"/>
    <s v="Ouest"/>
    <s v="Port-au-Prince"/>
    <s v="Port-au-Prince"/>
    <s v="1ere Section Turgeau"/>
    <s v="3e Section Martissant"/>
    <s v="Centre-ville de Port-au-Prince / Salomon"/>
    <s v=""/>
    <s v="Marché Salomon"/>
    <s v="Marché Salomon"/>
    <s v="Marché Salomon"/>
    <s v="Milieu urbain"/>
    <x v="0"/>
    <x v="0"/>
  </r>
  <r>
    <s v="618a8400-9337-46ba-b233-540374c44044"/>
    <d v="2021-11-25T00:00:00"/>
    <s v="GOAL"/>
    <s v="Goal enquêteur 1"/>
    <s v="Ouest"/>
    <s v="Port-au-Prince"/>
    <s v="Port-au-Prince"/>
    <s v="1ere Section Turgeau"/>
    <s v="3e Section Martissant"/>
    <s v="Centre-ville de Port-au-Prince / Salomon"/>
    <s v=""/>
    <s v="Marché Salomon"/>
    <s v="Marché Salomon"/>
    <s v="Marché Salomon"/>
    <s v="Milieu urbain"/>
    <x v="0"/>
    <x v="0"/>
  </r>
  <r>
    <s v="ed7aee94-8e57-43ec-a415-91852325b802"/>
    <d v="2021-11-25T00:00:00"/>
    <s v="GOAL"/>
    <s v="Goal enquêteur 1"/>
    <s v="Ouest"/>
    <s v="Port-au-Prince"/>
    <s v="Port-au-Prince"/>
    <s v="1ere Section Turgeau"/>
    <s v="3e Section Martissant"/>
    <s v="Centre-ville de Port-au-Prince / Salomon"/>
    <s v=""/>
    <s v="Marché Salomon"/>
    <s v="Marché Salomon"/>
    <s v="Marché Salomon"/>
    <s v="Milieu urbain"/>
    <x v="0"/>
    <x v="1"/>
  </r>
  <r>
    <s v="f4972009-6b7b-4641-b0b5-edda8bfea020"/>
    <d v="2021-11-25T00:00:00"/>
    <s v="GOAL"/>
    <s v="Goal enquêteur 1"/>
    <s v="Ouest"/>
    <s v="Port-au-Prince"/>
    <s v="Port-au-Prince"/>
    <s v="1ere Section Turgeau"/>
    <s v="3e Section Martissant"/>
    <s v="Centre-ville de Port-au-Prince / Salomon"/>
    <s v=""/>
    <s v="Marché Salomon"/>
    <s v="Marché Salomon"/>
    <s v="Marché Salomon"/>
    <s v="Milieu urbain"/>
    <x v="0"/>
    <x v="0"/>
  </r>
  <r>
    <s v="a9ed15d2-2185-410a-a06e-c593eba3cb06"/>
    <d v="2021-11-25T00:00:00"/>
    <s v="GOAL"/>
    <s v="Goal enquêteur 1"/>
    <s v="Ouest"/>
    <s v="Port-au-Prince"/>
    <s v="Port-au-Prince"/>
    <s v="1ere Section Turgeau"/>
    <s v="3e Section Martissant"/>
    <s v="Centre-ville de Port-au-Prince / Salomon"/>
    <s v=""/>
    <s v="Marché Salomon"/>
    <s v="Marché Salomon"/>
    <s v="Marché Salomon"/>
    <s v="Milieu urbain"/>
    <x v="0"/>
    <x v="0"/>
  </r>
  <r>
    <s v="c1e18108-e5e9-48cb-a09f-78c8ec127056"/>
    <d v="2021-11-25T00:00:00"/>
    <s v="GOAL"/>
    <s v="Goal enquêteur 1"/>
    <s v="Ouest"/>
    <s v="Port-au-Prince"/>
    <s v="Port-au-Prince"/>
    <s v="1ere Section Turgeau"/>
    <s v="3e Section Martissant"/>
    <s v="Centre-ville de Port-au-Prince / Salomon"/>
    <s v=""/>
    <s v="Marché Salomon"/>
    <s v="Marché Salomon"/>
    <s v="Marché Salomon"/>
    <s v="Milieu urbain"/>
    <x v="0"/>
    <x v="0"/>
  </r>
  <r>
    <s v="85d07d1d-4181-447c-a807-f6c1605259a9"/>
    <d v="2021-11-25T00:00:00"/>
    <s v="GOAL"/>
    <s v="Goal enquêteur 1"/>
    <s v="Ouest"/>
    <s v="Port-au-Prince"/>
    <s v="Port-au-Prince"/>
    <s v="1ere Section Turgeau"/>
    <s v="3e Section Martissant"/>
    <s v="Centre-ville de Port-au-Prince / Salomon"/>
    <s v=""/>
    <s v="Marché Salomon"/>
    <s v="Marché Salomon"/>
    <s v="Marché Salomon"/>
    <s v="Milieu urbain"/>
    <x v="0"/>
    <x v="0"/>
  </r>
  <r>
    <s v="121c8b95-68da-4988-bd9b-1661a6a20f69"/>
    <d v="2021-11-25T00:00:00"/>
    <s v="GOAL"/>
    <s v="Goal enquêteur 1"/>
    <s v="Ouest"/>
    <s v="Port-au-Prince"/>
    <s v="Port-au-Prince"/>
    <s v="1ere Section Turgeau"/>
    <s v="3e Section Martissant"/>
    <s v="Centre-ville de Port-au-Prince / Salomon"/>
    <s v=""/>
    <s v="Marché Salomon"/>
    <s v="Marché Salomon"/>
    <s v="Marché Salomon"/>
    <s v="Milieu urbain"/>
    <x v="0"/>
    <x v="1"/>
  </r>
  <r>
    <s v="bea9f3ce-1e3e-4ad0-b6ea-13cd08fd0e32"/>
    <d v="2021-11-25T00:00:00"/>
    <s v="GOAL"/>
    <s v="Goal enquêteur 1"/>
    <s v="Ouest"/>
    <s v="Port-au-Prince"/>
    <s v="Port-au-Prince"/>
    <s v="1ere Section Turgeau"/>
    <s v="3e Section Martissant"/>
    <s v="Centre-ville de Port-au-Prince / Salomon"/>
    <s v=""/>
    <s v="Marché Salomon"/>
    <s v="Marché Salomon"/>
    <s v="Marché Salomon"/>
    <s v="Milieu urbain"/>
    <x v="0"/>
    <x v="0"/>
  </r>
  <r>
    <s v="f6386550-3981-45d4-a87d-007527c9fd59"/>
    <d v="2021-11-26T00:00:00"/>
    <s v="GOAL"/>
    <s v="Goal enquêteur 1"/>
    <s v="Ouest"/>
    <s v="Port-au-Prince"/>
    <s v="Port-au-Prince"/>
    <s v="1ere Section Turgeau"/>
    <s v="3e Section Martissant"/>
    <s v="Centre-ville de Port-au-Prince / Salomon"/>
    <s v=""/>
    <s v="Marché Salomon"/>
    <s v="Marché Salomon"/>
    <s v="Marché Salomon"/>
    <s v="Milieu urbain"/>
    <x v="1"/>
    <x v="0"/>
  </r>
  <r>
    <s v="0397a4e1-5e13-4d08-bed9-7f316955a6f6"/>
    <d v="2021-11-26T00:00:00"/>
    <s v="GOAL"/>
    <s v="Goal enquêteur 1"/>
    <s v="Ouest"/>
    <s v="Port-au-Prince"/>
    <s v="Port-au-Prince"/>
    <s v="1ere Section Turgeau"/>
    <s v="3e Section Martissant"/>
    <s v="Centre-ville de Port-au-Prince / Salomon"/>
    <s v=""/>
    <s v="Marché Salomon"/>
    <s v="Marché Salomon"/>
    <s v="Marché Salomon"/>
    <s v="Milieu urbain"/>
    <x v="1"/>
    <x v="1"/>
  </r>
  <r>
    <s v="3eb363c5-b305-4b44-95c5-f7961de2a3fb"/>
    <d v="2021-11-26T00:00:00"/>
    <s v="GOAL"/>
    <s v="Goal enquêteur 1"/>
    <s v="Ouest"/>
    <s v="Port-au-Prince"/>
    <s v="Port-au-Prince"/>
    <s v="1ere Section Turgeau"/>
    <s v="3e Section Martissant"/>
    <s v="Centre-ville de Port-au-Prince / Salomon"/>
    <s v=""/>
    <s v="Marché Salomon"/>
    <s v="Marché Salomon"/>
    <s v="Marché Salomon"/>
    <s v="Milieu urbain"/>
    <x v="1"/>
    <x v="1"/>
  </r>
  <r>
    <s v="c2794768-3205-4bfe-87dd-5ee59b9c05f1"/>
    <d v="2021-11-26T00:00:00"/>
    <s v="GOAL"/>
    <s v="Goal enquêteur 1"/>
    <s v="Ouest"/>
    <s v="Port-au-Prince"/>
    <s v="Port-au-Prince"/>
    <s v="1ere Section Turgeau"/>
    <s v="3e Section Martissant"/>
    <s v="Centre-ville de Port-au-Prince / Salomon"/>
    <s v=""/>
    <s v="Marché Salomon"/>
    <s v="Marché Salomon"/>
    <s v="Marché Salomon"/>
    <s v="Milieu urbain"/>
    <x v="1"/>
    <x v="1"/>
  </r>
  <r>
    <s v="81f3f1ac-4f5a-40e9-8748-e4a3a6738657"/>
    <d v="2021-11-26T00:00:00"/>
    <s v="GOAL"/>
    <s v="Goal enquêteur 1"/>
    <s v="Ouest"/>
    <s v="Port-au-Prince"/>
    <s v="Port-au-Prince"/>
    <s v="1ere Section Turgeau"/>
    <s v="3e Section Martissant"/>
    <s v="Centre-ville de Port-au-Prince / Salomon"/>
    <s v=""/>
    <s v="Marché Salomon"/>
    <s v="Marché Salomon"/>
    <s v="Marché Salomon"/>
    <s v="Milieu urbain"/>
    <x v="0"/>
    <x v="0"/>
  </r>
  <r>
    <s v="ff253ef5-dcbc-4cff-a8ed-9abbf64a34e9"/>
    <d v="2021-12-02T00:00:00"/>
    <s v="WFP"/>
    <s v="nord_JFP02"/>
    <s v="Nord"/>
    <s v="Limonade"/>
    <s v="Limonade"/>
    <s v="1re Section Basse Plaine"/>
    <s v="1re Section Basse Plaine"/>
    <s v="Limonade"/>
    <s v=""/>
    <s v="Marché principal de Limonade"/>
    <s v="Marché principal de Limonade"/>
    <s v="Marché principal de Limonade"/>
    <s v="Milieu urbain"/>
    <x v="1"/>
    <x v="1"/>
  </r>
  <r>
    <s v="cb7fa5bf-6233-479f-a493-279446266947"/>
    <d v="2021-12-02T00:00:00"/>
    <s v="WFP"/>
    <s v="nord_JFP02"/>
    <s v="Nord"/>
    <s v="Limonade"/>
    <s v="Limonade"/>
    <s v="1re Section Basse Plaine"/>
    <s v="1re Section Basse Plaine"/>
    <s v="Limonade"/>
    <s v=""/>
    <s v="Marché principal de Limonade"/>
    <s v="Marché principal de Limonade"/>
    <s v="Marché principal de Limonade"/>
    <s v="Milieu urbain"/>
    <x v="1"/>
    <x v="0"/>
  </r>
  <r>
    <s v="0f89ced7-b006-4044-ab52-c6d78d9178f4"/>
    <d v="2021-12-02T00:00:00"/>
    <s v="WFP"/>
    <s v="nord_JFP02"/>
    <s v="Nord"/>
    <s v="Limonade"/>
    <s v="Limonade"/>
    <s v="1re Section Basse Plaine"/>
    <s v="1re Section Basse Plaine"/>
    <s v="Limonade"/>
    <s v=""/>
    <s v="Marché principal de Limonade"/>
    <s v="Marché principal de Limonade"/>
    <s v="Marché principal de Limonade"/>
    <s v="Milieu urbain"/>
    <x v="1"/>
    <x v="0"/>
  </r>
  <r>
    <s v="ac8f31a4-5612-456c-83fa-99fef34c0828"/>
    <d v="2021-12-02T00:00:00"/>
    <s v="WFP"/>
    <s v="nord_JFP02"/>
    <s v="Nord"/>
    <s v="Limonade"/>
    <s v="Limonade"/>
    <s v="1re Section Basse Plaine"/>
    <s v="1re Section Basse Plaine"/>
    <s v="Limonade"/>
    <s v=""/>
    <s v="Marché principal de Limonade"/>
    <s v="Marché principal de Limonade"/>
    <s v="Marché principal de Limonade"/>
    <s v="Milieu urbain"/>
    <x v="1"/>
    <x v="0"/>
  </r>
  <r>
    <s v="29f57d6c-1a64-4807-9f43-978214c77c19"/>
    <d v="2021-12-02T00:00:00"/>
    <s v="WFP"/>
    <s v="nord_JFP02"/>
    <s v="Nord"/>
    <s v="Limonade"/>
    <s v="Limonade"/>
    <s v="1re Section Basse Plaine"/>
    <s v="1re Section Basse Plaine"/>
    <s v="Limonade"/>
    <s v=""/>
    <s v="Marché principal de Limonade"/>
    <s v="Marché principal de Limonade"/>
    <s v="Marché principal de Limonade"/>
    <s v="Milieu urbain"/>
    <x v="1"/>
    <x v="0"/>
  </r>
</pivotCacheRecords>
</file>

<file path=xl/pivotCache/pivotCacheRecords80.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n v="1"/>
  </r>
  <r>
    <s v=""/>
  </r>
  <r>
    <n v="1"/>
  </r>
  <r>
    <s v=""/>
  </r>
  <r>
    <s v=""/>
  </r>
  <r>
    <s v=""/>
  </r>
  <r>
    <s v=""/>
  </r>
  <r>
    <s v=""/>
  </r>
  <r>
    <s v=""/>
  </r>
  <r>
    <s v=""/>
  </r>
  <r>
    <s v=""/>
  </r>
  <r>
    <s v=""/>
  </r>
  <r>
    <s v=""/>
  </r>
  <r>
    <s v=""/>
  </r>
  <r>
    <s v=""/>
  </r>
  <r>
    <s v=""/>
  </r>
  <r>
    <s v=""/>
  </r>
  <r>
    <s v=""/>
  </r>
  <r>
    <s v=""/>
  </r>
  <r>
    <s v=""/>
  </r>
  <r>
    <s v=""/>
  </r>
  <r>
    <s v=""/>
  </r>
  <r>
    <s v=""/>
  </r>
  <r>
    <s v=""/>
  </r>
  <r>
    <s v=""/>
  </r>
  <r>
    <s v=""/>
  </r>
  <r>
    <s v=""/>
  </r>
  <r>
    <s v=""/>
  </r>
  <r>
    <s v=""/>
  </r>
  <r>
    <n v="2"/>
  </r>
  <r>
    <s v=""/>
  </r>
  <r>
    <s v=""/>
  </r>
  <r>
    <s v=""/>
  </r>
  <r>
    <s v=""/>
  </r>
  <r>
    <s v=""/>
  </r>
  <r>
    <s v=""/>
  </r>
  <r>
    <s v=""/>
  </r>
  <r>
    <s v=""/>
  </r>
  <r>
    <s v=""/>
  </r>
  <r>
    <s v=""/>
  </r>
  <r>
    <s v=""/>
  </r>
  <r>
    <s v=""/>
  </r>
  <r>
    <s v=""/>
  </r>
  <r>
    <s v=""/>
  </r>
  <r>
    <s v=""/>
  </r>
  <r>
    <s v=""/>
  </r>
  <r>
    <s v=""/>
  </r>
  <r>
    <s v=""/>
  </r>
  <r>
    <s v=""/>
  </r>
  <r>
    <s v=""/>
  </r>
  <r>
    <s v=""/>
  </r>
  <r>
    <s v=""/>
  </r>
  <r>
    <s v=""/>
  </r>
  <r>
    <s v=""/>
  </r>
  <r>
    <s v=""/>
  </r>
  <r>
    <s v=""/>
  </r>
  <r>
    <s v=""/>
  </r>
  <r>
    <s v=""/>
  </r>
  <r>
    <s v=""/>
  </r>
  <r>
    <s v=""/>
  </r>
  <r>
    <n v="3"/>
  </r>
  <r>
    <s v=""/>
  </r>
  <r>
    <s v=""/>
  </r>
  <r>
    <n v="2"/>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81.xml><?xml version="1.0" encoding="utf-8"?>
<pivotCacheRecords xmlns="http://schemas.openxmlformats.org/spreadsheetml/2006/main" xmlns:r="http://schemas.openxmlformats.org/officeDocument/2006/relationships" count="107">
  <r>
    <s v=""/>
  </r>
  <r>
    <s v=""/>
  </r>
  <r>
    <s v=""/>
  </r>
  <r>
    <s v=""/>
  </r>
  <r>
    <s v=""/>
  </r>
  <r>
    <s v=""/>
  </r>
  <r>
    <s v=""/>
  </r>
  <r>
    <s v=""/>
  </r>
  <r>
    <s v=""/>
  </r>
  <r>
    <s v=""/>
  </r>
  <r>
    <s v=""/>
  </r>
  <r>
    <s v=""/>
  </r>
  <r>
    <s v=""/>
  </r>
  <r>
    <s v=""/>
  </r>
  <r>
    <n v="10"/>
  </r>
  <r>
    <n v="2"/>
  </r>
  <r>
    <s v=""/>
  </r>
  <r>
    <s v=""/>
  </r>
  <r>
    <s v=""/>
  </r>
  <r>
    <s v=""/>
  </r>
  <r>
    <s v=""/>
  </r>
  <r>
    <s v=""/>
  </r>
  <r>
    <s v=""/>
  </r>
  <r>
    <s v=""/>
  </r>
  <r>
    <s v=""/>
  </r>
  <r>
    <s v=""/>
  </r>
  <r>
    <s v=""/>
  </r>
  <r>
    <s v=""/>
  </r>
  <r>
    <s v=""/>
  </r>
  <r>
    <s v=""/>
  </r>
  <r>
    <s v=""/>
  </r>
  <r>
    <s v=""/>
  </r>
  <r>
    <s v=""/>
  </r>
  <r>
    <s v=""/>
  </r>
  <r>
    <s v=""/>
  </r>
  <r>
    <n v="5"/>
  </r>
  <r>
    <s v=""/>
  </r>
  <r>
    <s v=""/>
  </r>
  <r>
    <s v=""/>
  </r>
  <r>
    <s v=""/>
  </r>
  <r>
    <s v=""/>
  </r>
  <r>
    <s v=""/>
  </r>
  <r>
    <n v="8"/>
  </r>
  <r>
    <n v="6"/>
  </r>
  <r>
    <s v=""/>
  </r>
  <r>
    <s v=""/>
  </r>
  <r>
    <s v=""/>
  </r>
  <r>
    <s v=""/>
  </r>
  <r>
    <s v=""/>
  </r>
  <r>
    <n v="5"/>
  </r>
  <r>
    <s v=""/>
  </r>
  <r>
    <s v=""/>
  </r>
  <r>
    <s v=""/>
  </r>
  <r>
    <s v=""/>
  </r>
  <r>
    <s v=""/>
  </r>
  <r>
    <s v=""/>
  </r>
  <r>
    <s v=""/>
  </r>
  <r>
    <s v=""/>
  </r>
  <r>
    <s v=""/>
  </r>
  <r>
    <s v=""/>
  </r>
  <r>
    <s v=""/>
  </r>
  <r>
    <s v=""/>
  </r>
  <r>
    <s v=""/>
  </r>
  <r>
    <s v=""/>
  </r>
  <r>
    <s v=""/>
  </r>
  <r>
    <s v=""/>
  </r>
  <r>
    <s v=""/>
  </r>
  <r>
    <s v=""/>
  </r>
  <r>
    <s v=""/>
  </r>
  <r>
    <s v=""/>
  </r>
  <r>
    <s v=""/>
  </r>
  <r>
    <s v=""/>
  </r>
  <r>
    <s v=""/>
  </r>
  <r>
    <n v="6"/>
  </r>
  <r>
    <s v=""/>
  </r>
  <r>
    <s v=""/>
  </r>
  <r>
    <n v="14"/>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82.xml><?xml version="1.0" encoding="utf-8"?>
<pivotCacheRecords xmlns="http://schemas.openxmlformats.org/spreadsheetml/2006/main" xmlns:r="http://schemas.openxmlformats.org/officeDocument/2006/relationships" count="107">
  <r>
    <s v=""/>
  </r>
  <r>
    <s v=""/>
  </r>
  <r>
    <s v=""/>
  </r>
  <r>
    <s v=""/>
  </r>
  <r>
    <s v=""/>
  </r>
  <r>
    <s v=""/>
  </r>
  <r>
    <s v=""/>
  </r>
  <r>
    <s v=""/>
  </r>
  <r>
    <s v=""/>
  </r>
  <r>
    <s v=""/>
  </r>
  <r>
    <s v=""/>
  </r>
  <r>
    <n v="2"/>
  </r>
  <r>
    <n v="3"/>
  </r>
  <r>
    <n v="12"/>
  </r>
  <r>
    <n v="6"/>
  </r>
  <r>
    <n v="2"/>
  </r>
  <r>
    <s v=""/>
  </r>
  <r>
    <s v=""/>
  </r>
  <r>
    <s v=""/>
  </r>
  <r>
    <s v=""/>
  </r>
  <r>
    <s v=""/>
  </r>
  <r>
    <s v=""/>
  </r>
  <r>
    <s v=""/>
  </r>
  <r>
    <s v=""/>
  </r>
  <r>
    <s v=""/>
  </r>
  <r>
    <s v=""/>
  </r>
  <r>
    <s v=""/>
  </r>
  <r>
    <s v=""/>
  </r>
  <r>
    <s v=""/>
  </r>
  <r>
    <s v=""/>
  </r>
  <r>
    <s v=""/>
  </r>
  <r>
    <s v=""/>
  </r>
  <r>
    <s v=""/>
  </r>
  <r>
    <n v="6"/>
  </r>
  <r>
    <n v="4"/>
  </r>
  <r>
    <n v="5"/>
  </r>
  <r>
    <s v=""/>
  </r>
  <r>
    <s v=""/>
  </r>
  <r>
    <s v=""/>
  </r>
  <r>
    <s v=""/>
  </r>
  <r>
    <s v=""/>
  </r>
  <r>
    <s v=""/>
  </r>
  <r>
    <s v=""/>
  </r>
  <r>
    <n v="12"/>
  </r>
  <r>
    <s v=""/>
  </r>
  <r>
    <s v=""/>
  </r>
  <r>
    <s v=""/>
  </r>
  <r>
    <s v=""/>
  </r>
  <r>
    <s v=""/>
  </r>
  <r>
    <s v=""/>
  </r>
  <r>
    <s v=""/>
  </r>
  <r>
    <s v=""/>
  </r>
  <r>
    <s v=""/>
  </r>
  <r>
    <s v=""/>
  </r>
  <r>
    <s v=""/>
  </r>
  <r>
    <s v=""/>
  </r>
  <r>
    <s v=""/>
  </r>
  <r>
    <s v=""/>
  </r>
  <r>
    <s v=""/>
  </r>
  <r>
    <s v=""/>
  </r>
  <r>
    <n v="24"/>
  </r>
  <r>
    <n v="2"/>
  </r>
  <r>
    <s v=""/>
  </r>
  <r>
    <s v=""/>
  </r>
  <r>
    <s v=""/>
  </r>
  <r>
    <s v=""/>
  </r>
  <r>
    <s v=""/>
  </r>
  <r>
    <s v=""/>
  </r>
  <r>
    <s v=""/>
  </r>
  <r>
    <s v=""/>
  </r>
  <r>
    <s v=""/>
  </r>
  <r>
    <s v=""/>
  </r>
  <r>
    <s v=""/>
  </r>
  <r>
    <n v="6"/>
  </r>
  <r>
    <s v=""/>
  </r>
  <r>
    <s v=""/>
  </r>
  <r>
    <n v="9"/>
  </r>
  <r>
    <s v=""/>
  </r>
  <r>
    <s v=""/>
  </r>
  <r>
    <s v=""/>
  </r>
  <r>
    <s v=""/>
  </r>
  <r>
    <s v=""/>
  </r>
  <r>
    <s v=""/>
  </r>
  <r>
    <s v=""/>
  </r>
  <r>
    <s v=""/>
  </r>
  <r>
    <s v=""/>
  </r>
  <r>
    <s v=""/>
  </r>
  <r>
    <s v=""/>
  </r>
  <r>
    <s v=""/>
  </r>
  <r>
    <s v=""/>
  </r>
  <r>
    <s v=""/>
  </r>
  <r>
    <s v=""/>
  </r>
  <r>
    <s v=""/>
  </r>
  <r>
    <s v=""/>
  </r>
  <r>
    <s v=""/>
  </r>
  <r>
    <s v=""/>
  </r>
  <r>
    <n v="12"/>
  </r>
  <r>
    <s v=""/>
  </r>
  <r>
    <n v="0"/>
  </r>
  <r>
    <s v=""/>
  </r>
  <r>
    <s v=""/>
  </r>
  <r>
    <n v="12"/>
  </r>
  <r>
    <s v=""/>
  </r>
  <r>
    <s v=""/>
  </r>
  <r>
    <s v=""/>
  </r>
  <r>
    <n v="12"/>
  </r>
  <r>
    <m/>
  </r>
</pivotCacheRecords>
</file>

<file path=xl/pivotCache/pivotCacheRecords83.xml><?xml version="1.0" encoding="utf-8"?>
<pivotCacheRecords xmlns="http://schemas.openxmlformats.org/spreadsheetml/2006/main" xmlns:r="http://schemas.openxmlformats.org/officeDocument/2006/relationships" count="107">
  <r>
    <s v=""/>
  </r>
  <r>
    <s v=""/>
  </r>
  <r>
    <s v=""/>
  </r>
  <r>
    <s v=""/>
  </r>
  <r>
    <s v=""/>
  </r>
  <r>
    <s v=""/>
  </r>
  <r>
    <s v=""/>
  </r>
  <r>
    <s v=""/>
  </r>
  <r>
    <s v=""/>
  </r>
  <r>
    <s v=""/>
  </r>
  <r>
    <s v=""/>
  </r>
  <r>
    <n v="2"/>
  </r>
  <r>
    <n v="3"/>
  </r>
  <r>
    <n v="6"/>
  </r>
  <r>
    <n v="5"/>
  </r>
  <r>
    <n v="2"/>
  </r>
  <r>
    <s v=""/>
  </r>
  <r>
    <s v=""/>
  </r>
  <r>
    <s v=""/>
  </r>
  <r>
    <s v=""/>
  </r>
  <r>
    <s v=""/>
  </r>
  <r>
    <s v=""/>
  </r>
  <r>
    <s v=""/>
  </r>
  <r>
    <s v=""/>
  </r>
  <r>
    <s v=""/>
  </r>
  <r>
    <s v=""/>
  </r>
  <r>
    <s v=""/>
  </r>
  <r>
    <s v=""/>
  </r>
  <r>
    <s v=""/>
  </r>
  <r>
    <s v=""/>
  </r>
  <r>
    <s v=""/>
  </r>
  <r>
    <s v=""/>
  </r>
  <r>
    <s v=""/>
  </r>
  <r>
    <n v="6"/>
  </r>
  <r>
    <n v="4"/>
  </r>
  <r>
    <n v="5"/>
  </r>
  <r>
    <s v=""/>
  </r>
  <r>
    <s v=""/>
  </r>
  <r>
    <s v=""/>
  </r>
  <r>
    <s v=""/>
  </r>
  <r>
    <s v=""/>
  </r>
  <r>
    <s v=""/>
  </r>
  <r>
    <n v="12"/>
  </r>
  <r>
    <s v=""/>
  </r>
  <r>
    <s v=""/>
  </r>
  <r>
    <s v=""/>
  </r>
  <r>
    <s v=""/>
  </r>
  <r>
    <s v=""/>
  </r>
  <r>
    <s v=""/>
  </r>
  <r>
    <n v="10"/>
  </r>
  <r>
    <s v=""/>
  </r>
  <r>
    <s v=""/>
  </r>
  <r>
    <s v=""/>
  </r>
  <r>
    <s v=""/>
  </r>
  <r>
    <s v=""/>
  </r>
  <r>
    <s v=""/>
  </r>
  <r>
    <s v=""/>
  </r>
  <r>
    <s v=""/>
  </r>
  <r>
    <s v=""/>
  </r>
  <r>
    <s v=""/>
  </r>
  <r>
    <s v=""/>
  </r>
  <r>
    <s v=""/>
  </r>
  <r>
    <s v=""/>
  </r>
  <r>
    <s v=""/>
  </r>
  <r>
    <s v=""/>
  </r>
  <r>
    <s v=""/>
  </r>
  <r>
    <s v=""/>
  </r>
  <r>
    <s v=""/>
  </r>
  <r>
    <s v=""/>
  </r>
  <r>
    <s v=""/>
  </r>
  <r>
    <s v=""/>
  </r>
  <r>
    <s v=""/>
  </r>
  <r>
    <s v=""/>
  </r>
  <r>
    <n v="6"/>
  </r>
  <r>
    <s v=""/>
  </r>
  <r>
    <s v=""/>
  </r>
  <r>
    <n v="9"/>
  </r>
  <r>
    <s v=""/>
  </r>
  <r>
    <s v=""/>
  </r>
  <r>
    <s v=""/>
  </r>
  <r>
    <s v=""/>
  </r>
  <r>
    <s v=""/>
  </r>
  <r>
    <s v=""/>
  </r>
  <r>
    <s v=""/>
  </r>
  <r>
    <s v=""/>
  </r>
  <r>
    <s v=""/>
  </r>
  <r>
    <s v=""/>
  </r>
  <r>
    <s v=""/>
  </r>
  <r>
    <s v=""/>
  </r>
  <r>
    <s v=""/>
  </r>
  <r>
    <s v=""/>
  </r>
  <r>
    <s v=""/>
  </r>
  <r>
    <s v=""/>
  </r>
  <r>
    <s v=""/>
  </r>
  <r>
    <s v=""/>
  </r>
  <r>
    <s v=""/>
  </r>
  <r>
    <n v="24"/>
  </r>
  <r>
    <s v=""/>
  </r>
  <r>
    <n v="0"/>
  </r>
  <r>
    <s v=""/>
  </r>
  <r>
    <s v=""/>
  </r>
  <r>
    <n v="12"/>
  </r>
  <r>
    <s v=""/>
  </r>
  <r>
    <s v=""/>
  </r>
  <r>
    <s v=""/>
  </r>
  <r>
    <s v=""/>
  </r>
  <r>
    <m/>
  </r>
</pivotCacheRecords>
</file>

<file path=xl/pivotCache/pivotCacheRecords84.xml><?xml version="1.0" encoding="utf-8"?>
<pivotCacheRecords xmlns="http://schemas.openxmlformats.org/spreadsheetml/2006/main" xmlns:r="http://schemas.openxmlformats.org/officeDocument/2006/relationships" count="107">
  <r>
    <s v=""/>
  </r>
  <r>
    <s v=""/>
  </r>
  <r>
    <s v=""/>
  </r>
  <r>
    <s v=""/>
  </r>
  <r>
    <s v=""/>
  </r>
  <r>
    <s v=""/>
  </r>
  <r>
    <s v=""/>
  </r>
  <r>
    <s v=""/>
  </r>
  <r>
    <s v=""/>
  </r>
  <r>
    <s v=""/>
  </r>
  <r>
    <s v=""/>
  </r>
  <r>
    <n v="2"/>
  </r>
  <r>
    <n v="3"/>
  </r>
  <r>
    <n v="6"/>
  </r>
  <r>
    <n v="3"/>
  </r>
  <r>
    <n v="2"/>
  </r>
  <r>
    <s v=""/>
  </r>
  <r>
    <s v=""/>
  </r>
  <r>
    <s v=""/>
  </r>
  <r>
    <s v=""/>
  </r>
  <r>
    <s v=""/>
  </r>
  <r>
    <s v=""/>
  </r>
  <r>
    <s v=""/>
  </r>
  <r>
    <s v=""/>
  </r>
  <r>
    <s v=""/>
  </r>
  <r>
    <s v=""/>
  </r>
  <r>
    <s v=""/>
  </r>
  <r>
    <s v=""/>
  </r>
  <r>
    <s v=""/>
  </r>
  <r>
    <s v=""/>
  </r>
  <r>
    <s v=""/>
  </r>
  <r>
    <s v=""/>
  </r>
  <r>
    <s v=""/>
  </r>
  <r>
    <s v=""/>
  </r>
  <r>
    <s v=""/>
  </r>
  <r>
    <s v=""/>
  </r>
  <r>
    <s v=""/>
  </r>
  <r>
    <s v=""/>
  </r>
  <r>
    <s v=""/>
  </r>
  <r>
    <s v=""/>
  </r>
  <r>
    <s v=""/>
  </r>
  <r>
    <s v=""/>
  </r>
  <r>
    <n v="3"/>
  </r>
  <r>
    <n v="4"/>
  </r>
  <r>
    <s v=""/>
  </r>
  <r>
    <s v=""/>
  </r>
  <r>
    <s v=""/>
  </r>
  <r>
    <s v=""/>
  </r>
  <r>
    <s v=""/>
  </r>
  <r>
    <s v=""/>
  </r>
  <r>
    <s v=""/>
  </r>
  <r>
    <s v=""/>
  </r>
  <r>
    <s v=""/>
  </r>
  <r>
    <s v=""/>
  </r>
  <r>
    <s v=""/>
  </r>
  <r>
    <s v=""/>
  </r>
  <r>
    <s v=""/>
  </r>
  <r>
    <s v=""/>
  </r>
  <r>
    <s v=""/>
  </r>
  <r>
    <s v=""/>
  </r>
  <r>
    <s v=""/>
  </r>
  <r>
    <s v=""/>
  </r>
  <r>
    <s v=""/>
  </r>
  <r>
    <s v=""/>
  </r>
  <r>
    <s v=""/>
  </r>
  <r>
    <s v=""/>
  </r>
  <r>
    <s v=""/>
  </r>
  <r>
    <s v=""/>
  </r>
  <r>
    <s v=""/>
  </r>
  <r>
    <s v=""/>
  </r>
  <r>
    <s v=""/>
  </r>
  <r>
    <s v=""/>
  </r>
  <r>
    <s v=""/>
  </r>
  <r>
    <s v=""/>
  </r>
  <r>
    <s v=""/>
  </r>
  <r>
    <s v=""/>
  </r>
  <r>
    <n v="3"/>
  </r>
  <r>
    <s v=""/>
  </r>
  <r>
    <s v=""/>
  </r>
  <r>
    <s v=""/>
  </r>
  <r>
    <s v=""/>
  </r>
  <r>
    <s v=""/>
  </r>
  <r>
    <s v=""/>
  </r>
  <r>
    <s v=""/>
  </r>
  <r>
    <s v=""/>
  </r>
  <r>
    <s v=""/>
  </r>
  <r>
    <s v=""/>
  </r>
  <r>
    <s v=""/>
  </r>
  <r>
    <s v=""/>
  </r>
  <r>
    <s v=""/>
  </r>
  <r>
    <s v=""/>
  </r>
  <r>
    <s v=""/>
  </r>
  <r>
    <s v=""/>
  </r>
  <r>
    <s v=""/>
  </r>
  <r>
    <s v=""/>
  </r>
  <r>
    <s v=""/>
  </r>
  <r>
    <n v="3"/>
  </r>
  <r>
    <s v=""/>
  </r>
  <r>
    <n v="0"/>
  </r>
  <r>
    <s v=""/>
  </r>
  <r>
    <s v=""/>
  </r>
  <r>
    <s v=""/>
  </r>
  <r>
    <s v=""/>
  </r>
  <r>
    <s v=""/>
  </r>
  <r>
    <s v=""/>
  </r>
  <r>
    <s v=""/>
  </r>
  <r>
    <m/>
  </r>
</pivotCacheRecords>
</file>

<file path=xl/pivotCache/pivotCacheRecords85.xml><?xml version="1.0" encoding="utf-8"?>
<pivotCacheRecords xmlns="http://schemas.openxmlformats.org/spreadsheetml/2006/main" xmlns:r="http://schemas.openxmlformats.org/officeDocument/2006/relationships" count="107">
  <r>
    <s v=""/>
  </r>
  <r>
    <s v=""/>
  </r>
  <r>
    <s v=""/>
  </r>
  <r>
    <s v=""/>
  </r>
  <r>
    <n v="3"/>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6"/>
  </r>
  <r>
    <s v=""/>
  </r>
  <r>
    <s v=""/>
  </r>
  <r>
    <s v=""/>
  </r>
  <r>
    <s v=""/>
  </r>
  <r>
    <s v=""/>
  </r>
  <r>
    <s v=""/>
  </r>
  <r>
    <s v=""/>
  </r>
  <r>
    <s v=""/>
  </r>
  <r>
    <s v=""/>
  </r>
  <r>
    <s v=""/>
  </r>
  <r>
    <s v=""/>
  </r>
  <r>
    <s v=""/>
  </r>
  <r>
    <s v=""/>
  </r>
  <r>
    <s v=""/>
  </r>
  <r>
    <s v=""/>
  </r>
  <r>
    <s v=""/>
  </r>
  <r>
    <n v="6"/>
  </r>
  <r>
    <n v="2"/>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2"/>
  </r>
  <r>
    <s v=""/>
  </r>
  <r>
    <s v=""/>
  </r>
  <r>
    <s v=""/>
  </r>
  <r>
    <m/>
  </r>
</pivotCacheRecords>
</file>

<file path=xl/pivotCache/pivotCacheRecords86.xml><?xml version="1.0" encoding="utf-8"?>
<pivotCacheRecords xmlns="http://schemas.openxmlformats.org/spreadsheetml/2006/main" xmlns:r="http://schemas.openxmlformats.org/officeDocument/2006/relationships" count="107">
  <r>
    <s v=""/>
  </r>
  <r>
    <s v=""/>
  </r>
  <r>
    <s v=""/>
  </r>
  <r>
    <s v=""/>
  </r>
  <r>
    <s v=""/>
  </r>
  <r>
    <s v=""/>
  </r>
  <r>
    <s v=""/>
  </r>
  <r>
    <s v=""/>
  </r>
  <r>
    <s v=""/>
  </r>
  <r>
    <s v=""/>
  </r>
  <r>
    <s v=""/>
  </r>
  <r>
    <s v=""/>
  </r>
  <r>
    <n v="2"/>
  </r>
  <r>
    <n v="2"/>
  </r>
  <r>
    <s v=""/>
  </r>
  <r>
    <n v="1"/>
  </r>
  <r>
    <s v=""/>
  </r>
  <r>
    <s v=""/>
  </r>
  <r>
    <s v=""/>
  </r>
  <r>
    <s v=""/>
  </r>
  <r>
    <s v=""/>
  </r>
  <r>
    <s v=""/>
  </r>
  <r>
    <s v=""/>
  </r>
  <r>
    <s v=""/>
  </r>
  <r>
    <s v=""/>
  </r>
  <r>
    <s v=""/>
  </r>
  <r>
    <s v=""/>
  </r>
  <r>
    <s v=""/>
  </r>
  <r>
    <s v=""/>
  </r>
  <r>
    <s v=""/>
  </r>
  <r>
    <s v=""/>
  </r>
  <r>
    <s v=""/>
  </r>
  <r>
    <s v=""/>
  </r>
  <r>
    <s v=""/>
  </r>
  <r>
    <s v=""/>
  </r>
  <r>
    <s v=""/>
  </r>
  <r>
    <s v=""/>
  </r>
  <r>
    <s v=""/>
  </r>
  <r>
    <s v=""/>
  </r>
  <r>
    <s v=""/>
  </r>
  <r>
    <s v=""/>
  </r>
  <r>
    <s v=""/>
  </r>
  <r>
    <n v="2"/>
  </r>
  <r>
    <s v=""/>
  </r>
  <r>
    <s v=""/>
  </r>
  <r>
    <s v=""/>
  </r>
  <r>
    <s v=""/>
  </r>
  <r>
    <s v=""/>
  </r>
  <r>
    <s v=""/>
  </r>
  <r>
    <s v=""/>
  </r>
  <r>
    <s v=""/>
  </r>
  <r>
    <s v=""/>
  </r>
  <r>
    <s v=""/>
  </r>
  <r>
    <s v=""/>
  </r>
  <r>
    <s v=""/>
  </r>
  <r>
    <s v=""/>
  </r>
  <r>
    <s v=""/>
  </r>
  <r>
    <s v=""/>
  </r>
  <r>
    <s v=""/>
  </r>
  <r>
    <s v=""/>
  </r>
  <r>
    <s v=""/>
  </r>
  <r>
    <s v=""/>
  </r>
  <r>
    <s v=""/>
  </r>
  <r>
    <s v=""/>
  </r>
  <r>
    <s v=""/>
  </r>
  <r>
    <s v=""/>
  </r>
  <r>
    <s v=""/>
  </r>
  <r>
    <s v=""/>
  </r>
  <r>
    <s v=""/>
  </r>
  <r>
    <s v=""/>
  </r>
  <r>
    <s v=""/>
  </r>
  <r>
    <s v=""/>
  </r>
  <r>
    <s v=""/>
  </r>
  <r>
    <s v=""/>
  </r>
  <r>
    <s v=""/>
  </r>
  <r>
    <s v=""/>
  </r>
  <r>
    <n v="3"/>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87.xml><?xml version="1.0" encoding="utf-8"?>
<pivotCacheRecords xmlns="http://schemas.openxmlformats.org/spreadsheetml/2006/main" xmlns:r="http://schemas.openxmlformats.org/officeDocument/2006/relationships" count="107">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Riz Mais"/>
    <n v="0"/>
    <n v="1"/>
    <n v="1"/>
    <n v="0"/>
    <n v="0"/>
    <n v="0"/>
    <n v="0"/>
    <n v="0"/>
    <n v="0"/>
    <n v="0"/>
    <s v=""/>
    <n v="12"/>
    <n v="5"/>
    <s v=""/>
    <s v=""/>
    <s v=""/>
    <s v=""/>
    <s v=""/>
    <s v="Serviettes hygiéniques (femmes) Savon lessive Dentifrice Déodorant"/>
    <n v="1"/>
    <n v="1"/>
    <n v="0"/>
    <n v="0"/>
    <n v="1"/>
    <n v="0"/>
    <n v="1"/>
    <n v="0"/>
    <n v="0"/>
    <n v="0"/>
    <n v="4"/>
    <n v="15"/>
    <s v=""/>
    <s v=""/>
    <n v="1"/>
    <s v=""/>
    <n v="1"/>
    <s v=""/>
    <s v="Tôle Planche (2x4)"/>
    <n v="1"/>
    <n v="0"/>
    <n v="0"/>
    <n v="1"/>
    <n v="0"/>
    <n v="0"/>
    <n v="0"/>
    <n v="0"/>
    <n v="0"/>
    <n v="0"/>
    <n v="0"/>
    <n v="0"/>
    <n v="0"/>
    <n v="35"/>
    <s v=""/>
    <s v=""/>
    <n v="24"/>
    <s v=""/>
    <s v=""/>
    <s v=""/>
    <s v=""/>
    <s v=""/>
    <s v=""/>
    <s v=""/>
    <s v="Grande bassine"/>
    <n v="0"/>
    <n v="0"/>
    <n v="0"/>
    <n v="0"/>
    <n v="0"/>
    <n v="0"/>
    <n v="0"/>
    <n v="1"/>
    <n v="0"/>
    <n v="0"/>
    <n v="0"/>
    <s v=""/>
    <s v=""/>
    <s v=""/>
    <s v=""/>
    <s v=""/>
    <s v=""/>
    <s v=""/>
    <n v="3"/>
    <s v=""/>
    <s v="Médicaments douleur (aspirine, …)"/>
    <n v="1"/>
    <n v="0"/>
    <n v="0"/>
    <n v="0"/>
    <n v="0"/>
    <n v="0"/>
    <n v="0"/>
    <n v="0"/>
    <n v="0"/>
    <s v=""/>
  </r>
  <r>
    <x v="1"/>
    <s v="Riz"/>
    <n v="0"/>
    <n v="1"/>
    <n v="0"/>
    <n v="0"/>
    <n v="0"/>
    <n v="0"/>
    <n v="0"/>
    <n v="0"/>
    <n v="0"/>
    <n v="0"/>
    <s v=""/>
    <n v="8"/>
    <s v=""/>
    <s v=""/>
    <s v=""/>
    <s v=""/>
    <s v=""/>
    <s v=""/>
    <s v="Serviettes hygiéniques (femmes) Dentifrice Déodorant Papier toilette"/>
    <n v="1"/>
    <n v="0"/>
    <n v="0"/>
    <n v="0"/>
    <n v="1"/>
    <n v="1"/>
    <n v="1"/>
    <n v="0"/>
    <n v="0"/>
    <n v="0"/>
    <n v="1"/>
    <s v=""/>
    <s v=""/>
    <s v=""/>
    <n v="1"/>
    <n v="6"/>
    <n v="1"/>
    <s v=""/>
    <s v="Tôle"/>
    <n v="1"/>
    <n v="0"/>
    <n v="0"/>
    <n v="0"/>
    <n v="0"/>
    <n v="0"/>
    <n v="0"/>
    <n v="0"/>
    <n v="0"/>
    <n v="0"/>
    <n v="0"/>
    <n v="0"/>
    <n v="0"/>
    <n v="20"/>
    <s v=""/>
    <s v=""/>
    <s v=""/>
    <s v=""/>
    <s v=""/>
    <s v=""/>
    <s v=""/>
    <s v=""/>
    <s v=""/>
    <s v=""/>
    <s v="Aucun"/>
    <n v="0"/>
    <n v="0"/>
    <n v="0"/>
    <n v="0"/>
    <n v="0"/>
    <n v="0"/>
    <n v="0"/>
    <n v="0"/>
    <n v="0"/>
    <n v="0"/>
    <n v="1"/>
    <s v=""/>
    <s v=""/>
    <s v=""/>
    <s v=""/>
    <s v=""/>
    <s v=""/>
    <s v=""/>
    <s v=""/>
    <s v=""/>
    <s v="Des antibiotiques"/>
    <n v="0"/>
    <n v="1"/>
    <n v="0"/>
    <n v="0"/>
    <n v="0"/>
    <n v="0"/>
    <n v="0"/>
    <n v="0"/>
    <n v="0"/>
    <s v=""/>
  </r>
  <r>
    <x v="1"/>
    <s v="Farine de blé Riz Sucre Blé Huile"/>
    <n v="1"/>
    <n v="1"/>
    <n v="0"/>
    <n v="1"/>
    <n v="1"/>
    <n v="0"/>
    <n v="0"/>
    <n v="1"/>
    <n v="0"/>
    <n v="0"/>
    <n v="5"/>
    <n v="8"/>
    <s v=""/>
    <n v="3"/>
    <n v="4"/>
    <s v=""/>
    <s v=""/>
    <n v="1"/>
    <s v="Dentifrice Serviettes hygiéniques (femmes) Bokit Déodorant"/>
    <n v="1"/>
    <n v="0"/>
    <n v="0"/>
    <n v="0"/>
    <n v="1"/>
    <n v="0"/>
    <n v="1"/>
    <n v="1"/>
    <n v="0"/>
    <n v="0"/>
    <n v="2"/>
    <s v=""/>
    <s v=""/>
    <s v=""/>
    <n v="1"/>
    <s v=""/>
    <n v="1"/>
    <n v="2"/>
    <s v="Tôle"/>
    <n v="1"/>
    <n v="0"/>
    <n v="0"/>
    <n v="0"/>
    <n v="0"/>
    <n v="0"/>
    <n v="0"/>
    <n v="0"/>
    <n v="0"/>
    <n v="0"/>
    <n v="0"/>
    <n v="0"/>
    <n v="0"/>
    <n v="40"/>
    <s v=""/>
    <s v=""/>
    <s v=""/>
    <s v=""/>
    <s v=""/>
    <s v=""/>
    <s v=""/>
    <s v=""/>
    <s v=""/>
    <s v=""/>
    <s v="Aucun"/>
    <n v="0"/>
    <n v="0"/>
    <n v="0"/>
    <n v="0"/>
    <n v="0"/>
    <n v="0"/>
    <n v="0"/>
    <n v="0"/>
    <n v="0"/>
    <n v="0"/>
    <n v="1"/>
    <s v=""/>
    <s v=""/>
    <s v=""/>
    <s v=""/>
    <s v=""/>
    <s v=""/>
    <s v=""/>
    <s v=""/>
    <s v=""/>
    <s v="Des antibiotiques"/>
    <n v="0"/>
    <n v="1"/>
    <n v="0"/>
    <n v="0"/>
    <n v="0"/>
    <n v="0"/>
    <n v="0"/>
    <n v="0"/>
    <n v="0"/>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Riz Farine de blé Sucre Blé"/>
    <n v="1"/>
    <n v="1"/>
    <n v="0"/>
    <n v="1"/>
    <n v="1"/>
    <n v="0"/>
    <n v="0"/>
    <n v="0"/>
    <n v="0"/>
    <n v="0"/>
    <n v="3"/>
    <n v="8"/>
    <s v=""/>
    <n v="2"/>
    <n v="3"/>
    <s v=""/>
    <s v=""/>
    <s v=""/>
    <s v="Dentifrice Papier toilette Déodorant Bokit Savon mains Serviettes hygiéniques (femmes) Savon lessive Chlore en grain"/>
    <n v="1"/>
    <n v="1"/>
    <n v="1"/>
    <n v="1"/>
    <n v="1"/>
    <n v="1"/>
    <n v="1"/>
    <n v="1"/>
    <n v="0"/>
    <n v="0"/>
    <n v="3"/>
    <n v="10"/>
    <n v="6"/>
    <n v="3"/>
    <n v="2"/>
    <n v="5"/>
    <n v="3"/>
    <n v="1"/>
    <s v="Aucun"/>
    <n v="0"/>
    <n v="0"/>
    <n v="0"/>
    <n v="0"/>
    <n v="0"/>
    <n v="0"/>
    <n v="0"/>
    <n v="0"/>
    <n v="0"/>
    <n v="0"/>
    <n v="0"/>
    <n v="0"/>
    <n v="1"/>
    <s v=""/>
    <s v=""/>
    <s v=""/>
    <s v=""/>
    <s v=""/>
    <s v=""/>
    <s v=""/>
    <s v=""/>
    <s v=""/>
    <s v=""/>
    <s v=""/>
    <s v="Aucun"/>
    <n v="0"/>
    <n v="0"/>
    <n v="0"/>
    <n v="0"/>
    <n v="0"/>
    <n v="0"/>
    <n v="0"/>
    <n v="0"/>
    <n v="0"/>
    <n v="0"/>
    <n v="1"/>
    <s v=""/>
    <s v=""/>
    <s v=""/>
    <s v=""/>
    <s v=""/>
    <s v=""/>
    <s v=""/>
    <s v=""/>
    <s v=""/>
    <s v="Aucun"/>
    <n v="0"/>
    <n v="0"/>
    <n v="0"/>
    <n v="0"/>
    <n v="0"/>
    <n v="0"/>
    <n v="0"/>
    <n v="0"/>
    <n v="1"/>
    <s v=""/>
  </r>
  <r>
    <x v="1"/>
    <s v="Farine de blé Riz Mais Blé Sucre Haricot noir Huile"/>
    <n v="1"/>
    <n v="1"/>
    <n v="1"/>
    <n v="1"/>
    <n v="1"/>
    <n v="1"/>
    <n v="0"/>
    <n v="1"/>
    <n v="0"/>
    <n v="0"/>
    <n v="3"/>
    <n v="10"/>
    <n v="3"/>
    <n v="2"/>
    <n v="3"/>
    <n v="3.5"/>
    <s v=""/>
    <n v="2"/>
    <s v="Serviettes hygiéniques (femmes)"/>
    <n v="1"/>
    <n v="0"/>
    <n v="0"/>
    <n v="0"/>
    <n v="0"/>
    <n v="0"/>
    <n v="0"/>
    <n v="0"/>
    <n v="0"/>
    <n v="0"/>
    <n v="3"/>
    <s v=""/>
    <s v=""/>
    <s v=""/>
    <s v=""/>
    <s v=""/>
    <s v=""/>
    <s v=""/>
    <s v="Aucun"/>
    <n v="0"/>
    <n v="0"/>
    <n v="0"/>
    <n v="0"/>
    <n v="0"/>
    <n v="0"/>
    <n v="0"/>
    <n v="0"/>
    <n v="0"/>
    <n v="0"/>
    <n v="0"/>
    <n v="0"/>
    <n v="1"/>
    <s v=""/>
    <s v=""/>
    <s v=""/>
    <s v=""/>
    <s v=""/>
    <s v=""/>
    <s v=""/>
    <s v=""/>
    <s v=""/>
    <s v=""/>
    <s v=""/>
    <s v="Aucun"/>
    <n v="0"/>
    <n v="0"/>
    <n v="0"/>
    <n v="0"/>
    <n v="0"/>
    <n v="0"/>
    <n v="0"/>
    <n v="0"/>
    <n v="0"/>
    <n v="0"/>
    <n v="1"/>
    <s v=""/>
    <s v=""/>
    <s v=""/>
    <s v=""/>
    <s v=""/>
    <s v=""/>
    <s v=""/>
    <s v=""/>
    <s v=""/>
    <s v="Préservatifs"/>
    <n v="0"/>
    <n v="0"/>
    <n v="0"/>
    <n v="1"/>
    <n v="0"/>
    <n v="0"/>
    <n v="0"/>
    <n v="0"/>
    <n v="0"/>
    <s v=""/>
  </r>
  <r>
    <x v="1"/>
    <s v="Riz Haricot noir"/>
    <n v="0"/>
    <n v="1"/>
    <n v="0"/>
    <n v="0"/>
    <n v="0"/>
    <n v="1"/>
    <n v="0"/>
    <n v="0"/>
    <n v="0"/>
    <n v="0"/>
    <s v=""/>
    <n v="5"/>
    <s v=""/>
    <s v=""/>
    <s v=""/>
    <n v="3"/>
    <s v=""/>
    <s v=""/>
    <s v="Dentifrice Déodorant"/>
    <n v="0"/>
    <n v="0"/>
    <n v="0"/>
    <n v="0"/>
    <n v="1"/>
    <n v="0"/>
    <n v="1"/>
    <n v="0"/>
    <n v="0"/>
    <n v="0"/>
    <s v=""/>
    <s v=""/>
    <s v=""/>
    <s v=""/>
    <n v="0.5"/>
    <s v=""/>
    <n v="1"/>
    <s v=""/>
    <s v="Tôle"/>
    <n v="1"/>
    <n v="0"/>
    <n v="0"/>
    <n v="0"/>
    <n v="0"/>
    <n v="0"/>
    <n v="0"/>
    <n v="0"/>
    <n v="0"/>
    <n v="0"/>
    <n v="0"/>
    <n v="0"/>
    <n v="0"/>
    <n v="32"/>
    <s v=""/>
    <s v=""/>
    <s v=""/>
    <s v=""/>
    <s v=""/>
    <s v=""/>
    <s v=""/>
    <s v=""/>
    <s v=""/>
    <s v=""/>
    <s v="Casserole Cuillère pour manger Assiette Cuillère de service"/>
    <n v="0"/>
    <n v="1"/>
    <n v="0"/>
    <n v="0"/>
    <n v="1"/>
    <n v="1"/>
    <n v="1"/>
    <n v="0"/>
    <n v="0"/>
    <n v="0"/>
    <n v="0"/>
    <s v=""/>
    <n v="1"/>
    <s v=""/>
    <s v=""/>
    <n v="2"/>
    <n v="2"/>
    <n v="2"/>
    <s v=""/>
    <s v=""/>
    <s v="Service psychologique"/>
    <n v="0"/>
    <n v="0"/>
    <n v="0"/>
    <n v="0"/>
    <n v="0"/>
    <n v="0"/>
    <n v="1"/>
    <n v="0"/>
    <n v="0"/>
    <s v=""/>
  </r>
  <r>
    <x v="1"/>
    <s v="Riz"/>
    <n v="0"/>
    <n v="1"/>
    <n v="0"/>
    <n v="0"/>
    <n v="0"/>
    <n v="0"/>
    <n v="0"/>
    <n v="0"/>
    <n v="0"/>
    <n v="0"/>
    <s v=""/>
    <n v="10"/>
    <s v=""/>
    <s v=""/>
    <s v=""/>
    <s v=""/>
    <s v=""/>
    <s v=""/>
    <s v="Déodorant Papier toilette Dentifrice Chlore en grain Savon mains Savon lessive Serviettes hygiéniques (femmes)"/>
    <n v="1"/>
    <n v="1"/>
    <n v="1"/>
    <n v="1"/>
    <n v="1"/>
    <n v="1"/>
    <n v="1"/>
    <n v="0"/>
    <n v="0"/>
    <n v="0"/>
    <n v="2"/>
    <n v="5"/>
    <n v="4"/>
    <n v="1"/>
    <n v="0.75"/>
    <n v="4"/>
    <n v="1"/>
    <s v=""/>
    <s v="Marteau"/>
    <n v="0"/>
    <n v="0"/>
    <n v="0"/>
    <n v="0"/>
    <n v="0"/>
    <n v="1"/>
    <n v="0"/>
    <n v="0"/>
    <n v="0"/>
    <n v="0"/>
    <n v="0"/>
    <n v="0"/>
    <n v="0"/>
    <s v=""/>
    <s v=""/>
    <s v=""/>
    <s v=""/>
    <s v=""/>
    <n v="1"/>
    <s v=""/>
    <s v=""/>
    <s v=""/>
    <s v=""/>
    <s v=""/>
    <s v="Casserole Cuillère pour manger Assiette Cuillère de service Éponge"/>
    <n v="0"/>
    <n v="1"/>
    <n v="0"/>
    <n v="0"/>
    <n v="1"/>
    <n v="1"/>
    <n v="1"/>
    <n v="0"/>
    <n v="1"/>
    <n v="0"/>
    <n v="0"/>
    <s v=""/>
    <n v="3"/>
    <s v=""/>
    <s v=""/>
    <n v="3"/>
    <n v="3"/>
    <n v="3"/>
    <s v=""/>
    <n v="2"/>
    <s v="Médicaments douleur (aspirine, …) Des antibiotiques Moustiquaire Materiels de protection contre le Covid-19 (Gel hydroalchoolique, cache-nez) Service psychologique"/>
    <n v="1"/>
    <n v="1"/>
    <n v="0"/>
    <n v="0"/>
    <n v="1"/>
    <n v="1"/>
    <n v="1"/>
    <n v="0"/>
    <n v="0"/>
    <s v=""/>
  </r>
  <r>
    <x v="1"/>
    <s v="Riz Mais Haricot noir"/>
    <n v="0"/>
    <n v="1"/>
    <n v="1"/>
    <n v="0"/>
    <n v="0"/>
    <n v="1"/>
    <n v="0"/>
    <n v="0"/>
    <n v="0"/>
    <n v="0"/>
    <s v=""/>
    <n v="15"/>
    <n v="10"/>
    <s v=""/>
    <s v=""/>
    <n v="20"/>
    <s v=""/>
    <s v=""/>
    <s v="Dentifrice Papier toilette Déodorant"/>
    <n v="0"/>
    <n v="0"/>
    <n v="0"/>
    <n v="0"/>
    <n v="1"/>
    <n v="1"/>
    <n v="1"/>
    <n v="0"/>
    <n v="0"/>
    <n v="0"/>
    <s v=""/>
    <s v=""/>
    <s v=""/>
    <s v=""/>
    <n v="1"/>
    <n v="6"/>
    <n v="1"/>
    <s v=""/>
    <s v="Aucun"/>
    <n v="0"/>
    <n v="0"/>
    <n v="0"/>
    <n v="0"/>
    <n v="0"/>
    <n v="0"/>
    <n v="0"/>
    <n v="0"/>
    <n v="0"/>
    <n v="0"/>
    <n v="0"/>
    <n v="0"/>
    <n v="1"/>
    <s v=""/>
    <s v=""/>
    <s v=""/>
    <s v=""/>
    <s v=""/>
    <s v=""/>
    <s v=""/>
    <s v=""/>
    <s v=""/>
    <s v=""/>
    <s v=""/>
    <s v="Assiette Casserole Poêle Cuillère pour manger Cuillère de service Éponge"/>
    <n v="0"/>
    <n v="1"/>
    <n v="1"/>
    <n v="0"/>
    <n v="1"/>
    <n v="1"/>
    <n v="1"/>
    <n v="0"/>
    <n v="1"/>
    <n v="0"/>
    <n v="0"/>
    <s v=""/>
    <n v="3"/>
    <n v="1"/>
    <s v=""/>
    <n v="12"/>
    <n v="6"/>
    <n v="6"/>
    <s v=""/>
    <n v="2"/>
    <s v="Des antibiotiques Materiels de protection contre le Covid-19 (Gel hydroalchoolique, cache-nez) Service psychologique"/>
    <n v="0"/>
    <n v="1"/>
    <n v="0"/>
    <n v="0"/>
    <n v="0"/>
    <n v="1"/>
    <n v="1"/>
    <n v="0"/>
    <n v="0"/>
    <s v=""/>
  </r>
  <r>
    <x v="1"/>
    <s v="Riz Mais"/>
    <n v="0"/>
    <n v="1"/>
    <n v="1"/>
    <n v="0"/>
    <n v="0"/>
    <n v="0"/>
    <n v="0"/>
    <n v="0"/>
    <n v="0"/>
    <n v="0"/>
    <s v=""/>
    <n v="24"/>
    <n v="10"/>
    <s v=""/>
    <s v=""/>
    <s v=""/>
    <s v=""/>
    <s v=""/>
    <s v="Savon lessive Savon mains Chlore en grain Dentifrice Papier toilette Déodorant"/>
    <n v="0"/>
    <n v="1"/>
    <n v="1"/>
    <n v="1"/>
    <n v="1"/>
    <n v="1"/>
    <n v="1"/>
    <n v="0"/>
    <n v="0"/>
    <n v="0"/>
    <s v=""/>
    <n v="10"/>
    <n v="5"/>
    <n v="2"/>
    <n v="5"/>
    <n v="10"/>
    <n v="1"/>
    <s v=""/>
    <s v="Aucun"/>
    <n v="0"/>
    <n v="0"/>
    <n v="0"/>
    <n v="0"/>
    <n v="0"/>
    <n v="0"/>
    <n v="0"/>
    <n v="0"/>
    <n v="0"/>
    <n v="0"/>
    <n v="0"/>
    <n v="0"/>
    <n v="1"/>
    <s v=""/>
    <s v=""/>
    <s v=""/>
    <s v=""/>
    <s v=""/>
    <s v=""/>
    <s v=""/>
    <s v=""/>
    <s v=""/>
    <s v=""/>
    <s v=""/>
    <s v="Casserole Godet Cuillère pour manger Assiette Cuillère de service"/>
    <n v="0"/>
    <n v="1"/>
    <n v="0"/>
    <n v="1"/>
    <n v="1"/>
    <n v="1"/>
    <n v="1"/>
    <n v="0"/>
    <n v="0"/>
    <n v="0"/>
    <n v="0"/>
    <s v=""/>
    <n v="3"/>
    <s v=""/>
    <n v="10"/>
    <n v="6"/>
    <n v="5"/>
    <n v="3"/>
    <s v=""/>
    <s v=""/>
    <s v="Médicaments douleur (aspirine, …) Des antibiotiques Moustiquaire Materiels de protection contre le Covid-19 (Gel hydroalchoolique, cache-nez) Service psychologique"/>
    <n v="1"/>
    <n v="1"/>
    <n v="0"/>
    <n v="0"/>
    <n v="1"/>
    <n v="1"/>
    <n v="1"/>
    <n v="0"/>
    <n v="0"/>
    <s v=""/>
  </r>
  <r>
    <x v="1"/>
    <s v="Riz"/>
    <n v="0"/>
    <n v="1"/>
    <n v="0"/>
    <n v="0"/>
    <n v="0"/>
    <n v="0"/>
    <n v="0"/>
    <n v="0"/>
    <n v="0"/>
    <n v="0"/>
    <s v=""/>
    <n v="5"/>
    <s v=""/>
    <s v=""/>
    <s v=""/>
    <s v=""/>
    <s v=""/>
    <s v=""/>
    <s v="Serviettes hygiéniques (femmes) Savon lessive Dentifrice Déodorant Bokit"/>
    <n v="1"/>
    <n v="1"/>
    <n v="0"/>
    <n v="0"/>
    <n v="1"/>
    <n v="0"/>
    <n v="1"/>
    <n v="1"/>
    <n v="0"/>
    <n v="0"/>
    <n v="4"/>
    <n v="8"/>
    <s v=""/>
    <s v=""/>
    <n v="0.5"/>
    <s v=""/>
    <n v="1"/>
    <n v="2"/>
    <s v="Aucun"/>
    <n v="0"/>
    <n v="0"/>
    <n v="0"/>
    <n v="0"/>
    <n v="0"/>
    <n v="0"/>
    <n v="0"/>
    <n v="0"/>
    <n v="0"/>
    <n v="0"/>
    <n v="0"/>
    <n v="0"/>
    <n v="1"/>
    <s v=""/>
    <s v=""/>
    <s v=""/>
    <s v=""/>
    <s v=""/>
    <s v=""/>
    <s v=""/>
    <s v=""/>
    <s v=""/>
    <s v=""/>
    <s v=""/>
    <s v="Casserole Poêle Godet Cuillère pour manger Assiette Cuillère de service Éponge"/>
    <n v="0"/>
    <n v="1"/>
    <n v="1"/>
    <n v="1"/>
    <n v="1"/>
    <n v="1"/>
    <n v="1"/>
    <n v="0"/>
    <n v="1"/>
    <n v="0"/>
    <n v="0"/>
    <s v=""/>
    <n v="3"/>
    <n v="1"/>
    <n v="2"/>
    <n v="2"/>
    <n v="2"/>
    <n v="2"/>
    <s v=""/>
    <n v="1"/>
    <s v="Des antibiotiques Préservatifs Service psychologique"/>
    <n v="0"/>
    <n v="1"/>
    <n v="0"/>
    <n v="1"/>
    <n v="0"/>
    <n v="0"/>
    <n v="1"/>
    <n v="0"/>
    <n v="0"/>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Riz Mais Haricot noir Huile"/>
    <n v="0"/>
    <n v="1"/>
    <n v="1"/>
    <n v="0"/>
    <n v="0"/>
    <n v="1"/>
    <n v="0"/>
    <n v="1"/>
    <n v="0"/>
    <n v="0"/>
    <s v=""/>
    <n v="8"/>
    <n v="2"/>
    <s v=""/>
    <s v=""/>
    <n v="2"/>
    <s v=""/>
    <n v="1"/>
    <s v="Savon lessive Chlore en grain Dentifrice Papier toilette"/>
    <n v="0"/>
    <n v="1"/>
    <n v="0"/>
    <n v="1"/>
    <n v="1"/>
    <n v="1"/>
    <n v="0"/>
    <n v="0"/>
    <n v="0"/>
    <n v="0"/>
    <s v=""/>
    <n v="10"/>
    <s v=""/>
    <n v="5"/>
    <n v="1"/>
    <n v="4"/>
    <s v=""/>
    <s v=""/>
    <s v="Tente"/>
    <n v="0"/>
    <n v="0"/>
    <n v="0"/>
    <n v="0"/>
    <n v="0"/>
    <n v="0"/>
    <n v="1"/>
    <n v="0"/>
    <n v="0"/>
    <n v="0"/>
    <n v="0"/>
    <n v="0"/>
    <n v="0"/>
    <s v=""/>
    <s v=""/>
    <s v=""/>
    <s v=""/>
    <s v=""/>
    <s v=""/>
    <n v="2"/>
    <s v=""/>
    <s v=""/>
    <s v=""/>
    <s v=""/>
    <s v="Casserole Cuillère pour manger Assiette"/>
    <n v="0"/>
    <n v="1"/>
    <n v="0"/>
    <n v="0"/>
    <n v="1"/>
    <n v="1"/>
    <n v="0"/>
    <n v="0"/>
    <n v="0"/>
    <n v="0"/>
    <n v="0"/>
    <s v=""/>
    <n v="2"/>
    <s v=""/>
    <s v=""/>
    <n v="6"/>
    <n v="6"/>
    <s v=""/>
    <s v=""/>
    <s v=""/>
    <s v="Moustiquaire Materiels de protection contre le Covid-19 (Gel hydroalchoolique, cache-nez)"/>
    <n v="0"/>
    <n v="0"/>
    <n v="0"/>
    <n v="0"/>
    <n v="1"/>
    <n v="1"/>
    <n v="0"/>
    <n v="0"/>
    <n v="0"/>
    <s v=""/>
  </r>
  <r>
    <x v="2"/>
    <s v="Riz Sucre Mais Huile Haricot noir"/>
    <n v="0"/>
    <n v="1"/>
    <n v="1"/>
    <n v="0"/>
    <n v="1"/>
    <n v="1"/>
    <n v="0"/>
    <n v="1"/>
    <n v="0"/>
    <n v="0"/>
    <s v=""/>
    <n v="4"/>
    <n v="2"/>
    <s v=""/>
    <n v="2"/>
    <n v="2"/>
    <s v=""/>
    <n v="1"/>
    <s v="Savon lessive Dentifrice Papier toilette"/>
    <n v="0"/>
    <n v="1"/>
    <n v="0"/>
    <n v="0"/>
    <n v="1"/>
    <n v="1"/>
    <n v="0"/>
    <n v="0"/>
    <n v="0"/>
    <n v="0"/>
    <s v=""/>
    <n v="4"/>
    <s v=""/>
    <s v=""/>
    <n v="1"/>
    <n v="4"/>
    <s v=""/>
    <s v=""/>
    <s v="Aucun"/>
    <n v="0"/>
    <n v="0"/>
    <n v="0"/>
    <n v="0"/>
    <n v="0"/>
    <n v="0"/>
    <n v="0"/>
    <n v="0"/>
    <n v="0"/>
    <n v="0"/>
    <n v="0"/>
    <n v="0"/>
    <n v="1"/>
    <s v=""/>
    <s v=""/>
    <s v=""/>
    <s v=""/>
    <s v=""/>
    <s v=""/>
    <s v=""/>
    <s v=""/>
    <s v=""/>
    <s v=""/>
    <s v=""/>
    <s v="Assiette Cuillère pour manger"/>
    <n v="0"/>
    <n v="0"/>
    <n v="0"/>
    <n v="0"/>
    <n v="1"/>
    <n v="1"/>
    <n v="0"/>
    <n v="0"/>
    <n v="0"/>
    <n v="0"/>
    <n v="0"/>
    <s v=""/>
    <s v=""/>
    <s v=""/>
    <s v=""/>
    <n v="4"/>
    <n v="4"/>
    <s v=""/>
    <s v=""/>
    <s v=""/>
    <s v="Moustiquaire"/>
    <n v="0"/>
    <n v="0"/>
    <n v="0"/>
    <n v="0"/>
    <n v="1"/>
    <n v="0"/>
    <n v="0"/>
    <n v="0"/>
    <n v="0"/>
    <s v=""/>
  </r>
  <r>
    <x v="2"/>
    <s v="Mais Riz Sucre Huile Haricot noir"/>
    <n v="0"/>
    <n v="1"/>
    <n v="1"/>
    <n v="0"/>
    <n v="1"/>
    <n v="1"/>
    <n v="0"/>
    <n v="1"/>
    <n v="0"/>
    <n v="0"/>
    <s v=""/>
    <n v="4"/>
    <n v="1"/>
    <s v=""/>
    <n v="2"/>
    <n v="2"/>
    <s v=""/>
    <n v="1"/>
    <s v="Savon mains Chlore en grain Papier toilette"/>
    <n v="0"/>
    <n v="0"/>
    <n v="1"/>
    <n v="1"/>
    <n v="0"/>
    <n v="1"/>
    <n v="0"/>
    <n v="0"/>
    <n v="0"/>
    <n v="0"/>
    <s v=""/>
    <s v=""/>
    <n v="5"/>
    <n v="5"/>
    <s v=""/>
    <n v="3"/>
    <s v=""/>
    <s v=""/>
    <s v="Aucun"/>
    <n v="0"/>
    <n v="0"/>
    <n v="0"/>
    <n v="0"/>
    <n v="0"/>
    <n v="0"/>
    <n v="0"/>
    <n v="0"/>
    <n v="0"/>
    <n v="0"/>
    <n v="0"/>
    <n v="0"/>
    <n v="1"/>
    <s v=""/>
    <s v=""/>
    <s v=""/>
    <s v=""/>
    <s v=""/>
    <s v=""/>
    <s v=""/>
    <s v=""/>
    <s v=""/>
    <s v=""/>
    <s v=""/>
    <s v="Godet Cuillère pour manger Assiette"/>
    <n v="0"/>
    <n v="0"/>
    <n v="0"/>
    <n v="1"/>
    <n v="1"/>
    <n v="1"/>
    <n v="0"/>
    <n v="0"/>
    <n v="0"/>
    <n v="0"/>
    <n v="0"/>
    <s v=""/>
    <s v=""/>
    <s v=""/>
    <n v="5"/>
    <n v="5"/>
    <n v="5"/>
    <s v=""/>
    <s v=""/>
    <s v=""/>
    <s v="Moustiquaire"/>
    <n v="0"/>
    <n v="0"/>
    <n v="0"/>
    <n v="0"/>
    <n v="1"/>
    <n v="0"/>
    <n v="0"/>
    <n v="0"/>
    <n v="0"/>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Sucre Huile Farine de blé Riz Mais Blé Haricot noir"/>
    <n v="1"/>
    <n v="1"/>
    <n v="1"/>
    <n v="1"/>
    <n v="1"/>
    <n v="1"/>
    <n v="0"/>
    <n v="1"/>
    <n v="0"/>
    <n v="0"/>
    <n v="2"/>
    <n v="6"/>
    <n v="3"/>
    <n v="1"/>
    <n v="8"/>
    <n v="3"/>
    <s v=""/>
    <n v="2"/>
    <s v="Savon lessive Serviettes hygiéniques (femmes) Savon mains Dentifrice Papier toilette Déodorant Bokit"/>
    <n v="1"/>
    <n v="1"/>
    <n v="1"/>
    <n v="0"/>
    <n v="1"/>
    <n v="1"/>
    <n v="1"/>
    <n v="1"/>
    <n v="0"/>
    <n v="0"/>
    <n v="1"/>
    <n v="24"/>
    <n v="6"/>
    <s v=""/>
    <n v="3"/>
    <n v="6"/>
    <n v="6"/>
    <n v="6"/>
    <s v="Marteau"/>
    <n v="0"/>
    <n v="0"/>
    <n v="0"/>
    <n v="0"/>
    <n v="0"/>
    <n v="1"/>
    <n v="0"/>
    <n v="0"/>
    <n v="0"/>
    <n v="0"/>
    <n v="0"/>
    <n v="0"/>
    <n v="0"/>
    <s v=""/>
    <s v=""/>
    <s v=""/>
    <s v=""/>
    <s v=""/>
    <n v="2"/>
    <s v=""/>
    <s v=""/>
    <s v=""/>
    <s v=""/>
    <s v=""/>
    <s v="Casserole Assiette Poêle Godet Cuillère de service Éponge"/>
    <n v="0"/>
    <n v="1"/>
    <n v="1"/>
    <n v="1"/>
    <n v="0"/>
    <n v="1"/>
    <n v="1"/>
    <n v="0"/>
    <n v="1"/>
    <n v="0"/>
    <n v="0"/>
    <s v=""/>
    <n v="2"/>
    <n v="2"/>
    <n v="8"/>
    <s v=""/>
    <n v="12"/>
    <n v="3"/>
    <s v=""/>
    <n v="2"/>
    <s v="Aucun"/>
    <n v="0"/>
    <n v="0"/>
    <n v="0"/>
    <n v="0"/>
    <n v="0"/>
    <n v="0"/>
    <n v="0"/>
    <n v="0"/>
    <n v="1"/>
    <s v=""/>
  </r>
  <r>
    <x v="2"/>
    <s v="Riz Sucre Farine de blé Huile"/>
    <n v="1"/>
    <n v="1"/>
    <n v="0"/>
    <n v="0"/>
    <n v="1"/>
    <n v="0"/>
    <n v="0"/>
    <n v="1"/>
    <n v="0"/>
    <n v="0"/>
    <n v="4"/>
    <n v="12"/>
    <s v=""/>
    <s v=""/>
    <n v="3"/>
    <s v=""/>
    <s v=""/>
    <n v="2"/>
    <s v="Serviettes hygiéniques (femmes) Savon lessive Chlore en grain Papier toilette Dentifrice Déodorant Bokit Savon mains"/>
    <n v="1"/>
    <n v="1"/>
    <n v="1"/>
    <n v="1"/>
    <n v="1"/>
    <n v="1"/>
    <n v="1"/>
    <n v="1"/>
    <n v="0"/>
    <n v="0"/>
    <n v="2"/>
    <n v="24"/>
    <n v="6"/>
    <n v="2"/>
    <n v="3"/>
    <n v="6"/>
    <n v="3"/>
    <n v="12"/>
    <s v="Tôle"/>
    <n v="1"/>
    <n v="0"/>
    <n v="0"/>
    <n v="0"/>
    <n v="0"/>
    <n v="0"/>
    <n v="0"/>
    <n v="0"/>
    <n v="0"/>
    <n v="0"/>
    <n v="0"/>
    <n v="0"/>
    <n v="0"/>
    <n v="15"/>
    <s v=""/>
    <s v=""/>
    <s v=""/>
    <s v=""/>
    <s v=""/>
    <s v=""/>
    <s v=""/>
    <s v=""/>
    <s v=""/>
    <s v=""/>
    <s v="Casserole Cuillère pour manger Godet Cuillère de service Grande bassine"/>
    <n v="0"/>
    <n v="1"/>
    <n v="0"/>
    <n v="1"/>
    <n v="1"/>
    <n v="0"/>
    <n v="1"/>
    <n v="1"/>
    <n v="0"/>
    <n v="0"/>
    <n v="0"/>
    <s v=""/>
    <n v="5"/>
    <s v=""/>
    <n v="6"/>
    <n v="12"/>
    <s v=""/>
    <n v="4"/>
    <n v="6"/>
    <s v=""/>
    <s v="Moustiquaire Préservatifs Medicaments contre les maladies chroniques Materiels de protection contre le Covid-19 (Gel hydroalchoolique, cache-nez) Service psychologique"/>
    <n v="0"/>
    <n v="0"/>
    <n v="1"/>
    <n v="1"/>
    <n v="1"/>
    <n v="1"/>
    <n v="1"/>
    <n v="0"/>
    <n v="0"/>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Riz Blé Huile"/>
    <n v="0"/>
    <n v="1"/>
    <n v="0"/>
    <n v="1"/>
    <n v="0"/>
    <n v="0"/>
    <n v="0"/>
    <n v="1"/>
    <n v="0"/>
    <n v="0"/>
    <s v=""/>
    <n v="2"/>
    <s v=""/>
    <n v="2"/>
    <s v=""/>
    <s v=""/>
    <s v=""/>
    <n v="3"/>
    <s v="Dentifrice"/>
    <n v="0"/>
    <n v="0"/>
    <n v="0"/>
    <n v="0"/>
    <n v="1"/>
    <n v="0"/>
    <n v="0"/>
    <n v="0"/>
    <n v="0"/>
    <n v="0"/>
    <s v=""/>
    <s v=""/>
    <s v=""/>
    <s v=""/>
    <n v="2"/>
    <s v=""/>
    <s v=""/>
    <s v=""/>
    <s v="Tôle"/>
    <n v="1"/>
    <n v="0"/>
    <n v="0"/>
    <n v="0"/>
    <n v="0"/>
    <n v="0"/>
    <n v="0"/>
    <n v="0"/>
    <n v="0"/>
    <n v="0"/>
    <n v="0"/>
    <n v="0"/>
    <n v="0"/>
    <n v="80"/>
    <s v=""/>
    <s v=""/>
    <s v=""/>
    <s v=""/>
    <s v=""/>
    <s v=""/>
    <s v=""/>
    <s v=""/>
    <s v=""/>
    <s v=""/>
    <s v="Casserole"/>
    <n v="0"/>
    <n v="1"/>
    <n v="0"/>
    <n v="0"/>
    <n v="0"/>
    <n v="0"/>
    <n v="0"/>
    <n v="0"/>
    <n v="0"/>
    <n v="0"/>
    <n v="0"/>
    <s v=""/>
    <n v="2"/>
    <s v=""/>
    <s v=""/>
    <s v=""/>
    <s v=""/>
    <s v=""/>
    <s v=""/>
    <s v=""/>
    <s v="Materiels de protection contre le Covid-19 (Gel hydroalchoolique, cache-nez)"/>
    <n v="0"/>
    <n v="0"/>
    <n v="0"/>
    <n v="0"/>
    <n v="0"/>
    <n v="1"/>
    <n v="0"/>
    <n v="0"/>
    <n v="0"/>
    <s v=""/>
  </r>
  <r>
    <x v="2"/>
    <s v="Sucre Riz"/>
    <n v="0"/>
    <n v="1"/>
    <n v="0"/>
    <n v="0"/>
    <n v="1"/>
    <n v="0"/>
    <n v="0"/>
    <n v="0"/>
    <n v="0"/>
    <n v="0"/>
    <s v=""/>
    <n v="4"/>
    <s v=""/>
    <s v=""/>
    <n v="5"/>
    <s v=""/>
    <s v=""/>
    <s v=""/>
    <s v="Dentifrice Papier toilette Déodorant"/>
    <n v="0"/>
    <n v="0"/>
    <n v="0"/>
    <n v="0"/>
    <n v="1"/>
    <n v="1"/>
    <n v="1"/>
    <n v="0"/>
    <n v="0"/>
    <n v="0"/>
    <s v=""/>
    <s v=""/>
    <s v=""/>
    <s v=""/>
    <n v="2"/>
    <n v="5"/>
    <n v="3"/>
    <s v=""/>
    <s v="Tôle"/>
    <n v="1"/>
    <n v="0"/>
    <n v="0"/>
    <n v="0"/>
    <n v="0"/>
    <n v="0"/>
    <n v="0"/>
    <n v="0"/>
    <n v="0"/>
    <n v="0"/>
    <n v="0"/>
    <n v="0"/>
    <n v="0"/>
    <n v="50"/>
    <s v=""/>
    <s v=""/>
    <s v=""/>
    <s v=""/>
    <s v=""/>
    <s v=""/>
    <s v=""/>
    <s v=""/>
    <s v=""/>
    <s v=""/>
    <s v="Assiette Godet"/>
    <n v="0"/>
    <n v="0"/>
    <n v="0"/>
    <n v="1"/>
    <n v="0"/>
    <n v="1"/>
    <n v="0"/>
    <n v="0"/>
    <n v="0"/>
    <n v="0"/>
    <n v="0"/>
    <s v=""/>
    <s v=""/>
    <s v=""/>
    <n v="5"/>
    <s v=""/>
    <n v="10"/>
    <s v=""/>
    <s v=""/>
    <s v=""/>
    <s v="Materiels de protection contre le Covid-19 (Gel hydroalchoolique, cache-nez)"/>
    <n v="0"/>
    <n v="0"/>
    <n v="0"/>
    <n v="0"/>
    <n v="0"/>
    <n v="1"/>
    <n v="0"/>
    <n v="0"/>
    <n v="0"/>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Mais"/>
    <n v="0"/>
    <n v="0"/>
    <n v="1"/>
    <n v="0"/>
    <n v="0"/>
    <n v="0"/>
    <n v="0"/>
    <n v="0"/>
    <n v="0"/>
    <n v="0"/>
    <s v=""/>
    <s v=""/>
    <n v="12"/>
    <s v=""/>
    <s v=""/>
    <s v=""/>
    <s v=""/>
    <s v=""/>
    <s v="Savon lessive"/>
    <n v="0"/>
    <n v="1"/>
    <n v="0"/>
    <n v="0"/>
    <n v="0"/>
    <n v="0"/>
    <n v="0"/>
    <n v="0"/>
    <n v="0"/>
    <n v="0"/>
    <s v=""/>
    <n v="3"/>
    <s v=""/>
    <s v=""/>
    <s v=""/>
    <s v=""/>
    <s v=""/>
    <s v=""/>
    <s v="Tôle"/>
    <n v="1"/>
    <n v="0"/>
    <n v="0"/>
    <n v="0"/>
    <n v="0"/>
    <n v="0"/>
    <n v="0"/>
    <n v="0"/>
    <n v="0"/>
    <n v="0"/>
    <n v="0"/>
    <n v="0"/>
    <n v="0"/>
    <n v="30"/>
    <s v=""/>
    <s v=""/>
    <s v=""/>
    <s v=""/>
    <s v=""/>
    <s v=""/>
    <s v=""/>
    <s v=""/>
    <s v=""/>
    <s v=""/>
    <s v="Casserole"/>
    <n v="0"/>
    <n v="1"/>
    <n v="0"/>
    <n v="0"/>
    <n v="0"/>
    <n v="0"/>
    <n v="0"/>
    <n v="0"/>
    <n v="0"/>
    <n v="0"/>
    <n v="0"/>
    <s v=""/>
    <n v="3"/>
    <s v=""/>
    <s v=""/>
    <s v=""/>
    <s v=""/>
    <s v=""/>
    <s v=""/>
    <s v=""/>
    <s v="Des antibiotiques"/>
    <n v="0"/>
    <n v="1"/>
    <n v="0"/>
    <n v="0"/>
    <n v="0"/>
    <n v="0"/>
    <n v="0"/>
    <n v="0"/>
    <n v="0"/>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90"/>
    <s v=""/>
    <s v=""/>
    <s v=""/>
    <s v=""/>
    <s v=""/>
    <s v=""/>
    <s v="Papier toilette Chlore en grain Savon lessive"/>
    <n v="0"/>
    <n v="1"/>
    <n v="0"/>
    <n v="1"/>
    <n v="0"/>
    <n v="1"/>
    <n v="0"/>
    <n v="0"/>
    <n v="0"/>
    <n v="0"/>
    <s v=""/>
    <n v="20"/>
    <s v=""/>
    <n v="3"/>
    <s v=""/>
    <n v="13"/>
    <s v=""/>
    <s v=""/>
    <s v="Autres (précisez)"/>
    <n v="0"/>
    <n v="0"/>
    <n v="0"/>
    <n v="0"/>
    <n v="0"/>
    <n v="0"/>
    <n v="0"/>
    <n v="0"/>
    <n v="0"/>
    <n v="0"/>
    <n v="0"/>
    <n v="1"/>
    <n v="0"/>
    <s v=""/>
    <s v=""/>
    <s v=""/>
    <s v=""/>
    <s v=""/>
    <s v=""/>
    <s v=""/>
    <s v=""/>
    <s v=""/>
    <s v=""/>
    <s v=""/>
    <s v="Grande bassine Cuillère pour manger"/>
    <n v="0"/>
    <n v="0"/>
    <n v="0"/>
    <n v="0"/>
    <n v="1"/>
    <n v="0"/>
    <n v="0"/>
    <n v="1"/>
    <n v="0"/>
    <n v="0"/>
    <n v="0"/>
    <s v=""/>
    <s v=""/>
    <s v=""/>
    <s v=""/>
    <n v="24"/>
    <s v=""/>
    <s v=""/>
    <n v="6"/>
    <s v=""/>
    <s v="Médicaments douleur (aspirine, …) Autres (précisez)"/>
    <n v="1"/>
    <n v="0"/>
    <n v="0"/>
    <n v="0"/>
    <n v="0"/>
    <n v="0"/>
    <n v="0"/>
    <n v="1"/>
    <n v="0"/>
    <s v="Serum oral, foie de morue"/>
  </r>
  <r>
    <x v="3"/>
    <s v="Riz Mais"/>
    <n v="0"/>
    <n v="1"/>
    <n v="1"/>
    <n v="0"/>
    <n v="0"/>
    <n v="0"/>
    <n v="0"/>
    <n v="0"/>
    <n v="0"/>
    <n v="0"/>
    <s v=""/>
    <n v="60"/>
    <n v="20"/>
    <s v=""/>
    <s v=""/>
    <s v=""/>
    <s v=""/>
    <s v=""/>
    <s v="Dentifrice Déodorant Papier toilette"/>
    <n v="0"/>
    <n v="0"/>
    <n v="0"/>
    <n v="0"/>
    <n v="1"/>
    <n v="1"/>
    <n v="1"/>
    <n v="0"/>
    <n v="0"/>
    <n v="0"/>
    <s v=""/>
    <s v=""/>
    <s v=""/>
    <s v=""/>
    <n v="2"/>
    <n v="15"/>
    <n v="3"/>
    <s v=""/>
    <s v="Bâche Tôle Planche (2x4)"/>
    <n v="1"/>
    <n v="0"/>
    <n v="1"/>
    <n v="1"/>
    <n v="0"/>
    <n v="0"/>
    <n v="0"/>
    <n v="0"/>
    <n v="0"/>
    <n v="0"/>
    <n v="0"/>
    <n v="0"/>
    <n v="0"/>
    <n v="70"/>
    <s v=""/>
    <n v="20"/>
    <n v="24"/>
    <s v=""/>
    <s v=""/>
    <s v=""/>
    <s v=""/>
    <s v=""/>
    <s v=""/>
    <s v=""/>
    <s v="Grande bassine Casserole Cuillère pour manger"/>
    <n v="0"/>
    <n v="1"/>
    <n v="0"/>
    <n v="0"/>
    <n v="1"/>
    <n v="0"/>
    <n v="0"/>
    <n v="1"/>
    <n v="0"/>
    <n v="0"/>
    <n v="0"/>
    <s v=""/>
    <n v="2"/>
    <s v=""/>
    <s v=""/>
    <n v="2"/>
    <s v=""/>
    <s v=""/>
    <n v="2"/>
    <s v=""/>
    <s v="Médicaments douleur (aspirine, …) Autres (précisez)"/>
    <n v="1"/>
    <n v="0"/>
    <n v="0"/>
    <n v="0"/>
    <n v="0"/>
    <n v="0"/>
    <n v="0"/>
    <n v="1"/>
    <n v="0"/>
    <s v="Medikaman pou grip"/>
  </r>
  <r>
    <x v="3"/>
    <s v="Mais"/>
    <n v="0"/>
    <n v="0"/>
    <n v="1"/>
    <n v="0"/>
    <n v="0"/>
    <n v="0"/>
    <n v="0"/>
    <n v="0"/>
    <n v="0"/>
    <n v="0"/>
    <s v=""/>
    <s v=""/>
    <n v="30"/>
    <s v=""/>
    <s v=""/>
    <s v=""/>
    <s v=""/>
    <s v=""/>
    <s v="Savon lessive Papier toilette Dentifrice Déodorant"/>
    <n v="0"/>
    <n v="1"/>
    <n v="0"/>
    <n v="0"/>
    <n v="1"/>
    <n v="1"/>
    <n v="1"/>
    <n v="0"/>
    <n v="0"/>
    <n v="0"/>
    <s v=""/>
    <n v="30"/>
    <s v=""/>
    <s v=""/>
    <n v="4"/>
    <n v="20"/>
    <n v="2"/>
    <s v=""/>
    <s v="Autres (précisez)"/>
    <n v="0"/>
    <n v="0"/>
    <n v="0"/>
    <n v="0"/>
    <n v="0"/>
    <n v="0"/>
    <n v="0"/>
    <n v="0"/>
    <n v="0"/>
    <n v="0"/>
    <n v="0"/>
    <n v="1"/>
    <n v="0"/>
    <s v=""/>
    <s v=""/>
    <s v=""/>
    <s v=""/>
    <s v=""/>
    <s v=""/>
    <s v=""/>
    <s v=""/>
    <s v=""/>
    <s v=""/>
    <s v=""/>
    <s v="Casserole"/>
    <n v="0"/>
    <n v="1"/>
    <n v="0"/>
    <n v="0"/>
    <n v="0"/>
    <n v="0"/>
    <n v="0"/>
    <n v="0"/>
    <n v="0"/>
    <n v="0"/>
    <n v="0"/>
    <s v=""/>
    <n v="2"/>
    <s v=""/>
    <s v=""/>
    <s v=""/>
    <s v=""/>
    <s v=""/>
    <s v=""/>
    <s v=""/>
    <s v="Médicaments douleur (aspirine, …)"/>
    <n v="1"/>
    <n v="0"/>
    <n v="0"/>
    <n v="0"/>
    <n v="0"/>
    <n v="0"/>
    <n v="0"/>
    <n v="0"/>
    <n v="0"/>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50"/>
    <s v=""/>
    <s v=""/>
    <s v=""/>
    <s v=""/>
    <s v=""/>
    <s v=""/>
    <s v="Dentifrice Savon mains Déodorant"/>
    <n v="0"/>
    <n v="0"/>
    <n v="1"/>
    <n v="0"/>
    <n v="1"/>
    <n v="0"/>
    <n v="1"/>
    <n v="0"/>
    <n v="0"/>
    <n v="0"/>
    <s v=""/>
    <s v=""/>
    <n v="30"/>
    <s v=""/>
    <n v="3"/>
    <s v=""/>
    <n v="3"/>
    <s v=""/>
    <s v="Tôle"/>
    <n v="1"/>
    <n v="0"/>
    <n v="0"/>
    <n v="0"/>
    <n v="0"/>
    <n v="0"/>
    <n v="0"/>
    <n v="0"/>
    <n v="0"/>
    <n v="0"/>
    <n v="0"/>
    <n v="0"/>
    <n v="0"/>
    <n v="20"/>
    <s v=""/>
    <s v=""/>
    <s v=""/>
    <s v=""/>
    <s v=""/>
    <s v=""/>
    <s v=""/>
    <s v=""/>
    <s v=""/>
    <s v=""/>
    <s v="Aucun"/>
    <n v="0"/>
    <n v="0"/>
    <n v="0"/>
    <n v="0"/>
    <n v="0"/>
    <n v="0"/>
    <n v="0"/>
    <n v="0"/>
    <n v="0"/>
    <n v="0"/>
    <n v="1"/>
    <s v=""/>
    <s v=""/>
    <s v=""/>
    <s v=""/>
    <s v=""/>
    <s v=""/>
    <s v=""/>
    <s v=""/>
    <s v=""/>
    <s v="Materiels de protection contre le Covid-19 (Gel hydroalchoolique, cache-nez) Moustiquaire"/>
    <n v="0"/>
    <n v="0"/>
    <n v="0"/>
    <n v="0"/>
    <n v="1"/>
    <n v="1"/>
    <n v="0"/>
    <n v="0"/>
    <n v="0"/>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Riz Farine de blé Mais Blé Sucre Haricot noir Haricot rouge Huile"/>
    <n v="1"/>
    <n v="1"/>
    <n v="1"/>
    <n v="1"/>
    <n v="1"/>
    <n v="1"/>
    <n v="1"/>
    <n v="1"/>
    <n v="0"/>
    <n v="0"/>
    <n v="2"/>
    <n v="9"/>
    <n v="1"/>
    <n v="1"/>
    <n v="2"/>
    <n v="1"/>
    <n v="1"/>
    <n v="1"/>
    <s v="Savon lessive Chlore en grain Dentifrice Papier toilette Déodorant Bokit Savon mains"/>
    <n v="0"/>
    <n v="1"/>
    <n v="1"/>
    <n v="1"/>
    <n v="1"/>
    <n v="1"/>
    <n v="1"/>
    <n v="1"/>
    <n v="0"/>
    <n v="0"/>
    <s v=""/>
    <n v="1"/>
    <n v="5"/>
    <n v="20"/>
    <n v="2"/>
    <n v="5"/>
    <n v="2"/>
    <n v="6"/>
    <s v="Autres (précisez)"/>
    <n v="0"/>
    <n v="0"/>
    <n v="0"/>
    <n v="0"/>
    <n v="0"/>
    <n v="0"/>
    <n v="0"/>
    <n v="0"/>
    <n v="0"/>
    <n v="0"/>
    <n v="0"/>
    <n v="1"/>
    <n v="0"/>
    <s v=""/>
    <s v=""/>
    <s v=""/>
    <s v=""/>
    <s v=""/>
    <s v=""/>
    <s v=""/>
    <s v=""/>
    <s v=""/>
    <s v=""/>
    <s v=""/>
    <s v="Casserole Godet Cuillère pour manger Couverture Poêle Assiette"/>
    <n v="1"/>
    <n v="1"/>
    <n v="1"/>
    <n v="1"/>
    <n v="1"/>
    <n v="1"/>
    <n v="0"/>
    <n v="0"/>
    <n v="0"/>
    <n v="0"/>
    <n v="0"/>
    <n v="5"/>
    <n v="5"/>
    <n v="3"/>
    <n v="6"/>
    <n v="6"/>
    <n v="6"/>
    <s v=""/>
    <s v=""/>
    <s v=""/>
    <s v="Médicaments douleur (aspirine, …) Préservatifs Moustiquaire Des antibiotiques"/>
    <n v="1"/>
    <n v="1"/>
    <n v="0"/>
    <n v="1"/>
    <n v="1"/>
    <n v="0"/>
    <n v="0"/>
    <n v="0"/>
    <n v="0"/>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Huile Sucre Mais Riz Haricot noir"/>
    <n v="0"/>
    <n v="1"/>
    <n v="1"/>
    <n v="0"/>
    <n v="1"/>
    <n v="1"/>
    <n v="0"/>
    <n v="1"/>
    <n v="0"/>
    <n v="0"/>
    <s v=""/>
    <n v="9"/>
    <n v="0.5"/>
    <s v=""/>
    <n v="16"/>
    <n v="15"/>
    <s v=""/>
    <n v="2"/>
    <s v="Savon lessive Serviettes hygiéniques (femmes) Savon mains Chlore en grain Dentifrice Papier toilette Déodorant Bokit"/>
    <n v="1"/>
    <n v="1"/>
    <n v="1"/>
    <n v="1"/>
    <n v="1"/>
    <n v="1"/>
    <n v="1"/>
    <n v="1"/>
    <n v="0"/>
    <n v="0"/>
    <n v="4"/>
    <n v="4"/>
    <n v="8"/>
    <n v="10"/>
    <n v="2"/>
    <n v="5"/>
    <n v="2"/>
    <n v="2"/>
    <s v="Autres (précisez)"/>
    <n v="0"/>
    <n v="0"/>
    <n v="0"/>
    <n v="0"/>
    <n v="0"/>
    <n v="0"/>
    <n v="0"/>
    <n v="0"/>
    <n v="0"/>
    <n v="0"/>
    <n v="0"/>
    <n v="1"/>
    <n v="0"/>
    <s v=""/>
    <s v=""/>
    <s v=""/>
    <s v=""/>
    <s v=""/>
    <s v=""/>
    <s v=""/>
    <s v=""/>
    <s v=""/>
    <s v=""/>
    <s v=""/>
    <s v="Aucun"/>
    <n v="0"/>
    <n v="0"/>
    <n v="0"/>
    <n v="0"/>
    <n v="0"/>
    <n v="0"/>
    <n v="0"/>
    <n v="0"/>
    <n v="0"/>
    <n v="0"/>
    <n v="1"/>
    <s v=""/>
    <s v=""/>
    <s v=""/>
    <s v=""/>
    <s v=""/>
    <s v=""/>
    <s v=""/>
    <s v=""/>
    <s v=""/>
    <s v="Médicaments douleur (aspirine, …)"/>
    <n v="1"/>
    <n v="0"/>
    <n v="0"/>
    <n v="0"/>
    <n v="0"/>
    <n v="0"/>
    <n v="0"/>
    <n v="0"/>
    <n v="0"/>
    <s v=""/>
  </r>
  <r>
    <x v="4"/>
    <s v="Farine de blé Riz Mais Sucre Haricot noir Haricot rouge Huile"/>
    <n v="1"/>
    <n v="1"/>
    <n v="1"/>
    <n v="0"/>
    <n v="1"/>
    <n v="1"/>
    <n v="1"/>
    <n v="1"/>
    <n v="0"/>
    <n v="0"/>
    <n v="2"/>
    <n v="9"/>
    <n v="5"/>
    <s v=""/>
    <n v="10"/>
    <n v="3"/>
    <n v="2"/>
    <n v="2"/>
    <s v="Serviettes hygiéniques (femmes) Savon lessive Savon mains Chlore en grain Dentifrice Papier toilette Déodorant Bokit"/>
    <n v="1"/>
    <n v="1"/>
    <n v="1"/>
    <n v="1"/>
    <n v="1"/>
    <n v="1"/>
    <n v="1"/>
    <n v="1"/>
    <n v="0"/>
    <n v="0"/>
    <n v="10"/>
    <n v="10"/>
    <n v="6"/>
    <n v="20"/>
    <n v="3"/>
    <n v="10"/>
    <n v="7"/>
    <n v="3"/>
    <s v="Tente"/>
    <n v="0"/>
    <n v="0"/>
    <n v="0"/>
    <n v="0"/>
    <n v="0"/>
    <n v="0"/>
    <n v="1"/>
    <n v="0"/>
    <n v="0"/>
    <n v="0"/>
    <n v="0"/>
    <n v="0"/>
    <n v="0"/>
    <s v=""/>
    <s v=""/>
    <s v=""/>
    <s v=""/>
    <s v=""/>
    <s v=""/>
    <n v="3"/>
    <s v=""/>
    <s v=""/>
    <s v=""/>
    <s v=""/>
    <s v="Couverture Casserole Poêle Godet Cuillère pour manger Assiette Cuillère de service Éponge"/>
    <n v="1"/>
    <n v="1"/>
    <n v="1"/>
    <n v="1"/>
    <n v="1"/>
    <n v="1"/>
    <n v="1"/>
    <n v="0"/>
    <n v="1"/>
    <n v="0"/>
    <n v="0"/>
    <n v="14"/>
    <n v="4"/>
    <n v="2"/>
    <n v="14"/>
    <n v="9"/>
    <n v="9"/>
    <n v="3"/>
    <s v=""/>
    <n v="3"/>
    <s v="Médicaments douleur (aspirine, …) Des antibiotiques Moustiquaire Materiels de protection contre le Covid-19 (Gel hydroalchoolique, cache-nez)"/>
    <n v="1"/>
    <n v="1"/>
    <n v="0"/>
    <n v="0"/>
    <n v="1"/>
    <n v="1"/>
    <n v="0"/>
    <n v="0"/>
    <n v="0"/>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Haricot noir"/>
    <n v="0"/>
    <n v="1"/>
    <n v="0"/>
    <n v="0"/>
    <n v="0"/>
    <n v="1"/>
    <n v="0"/>
    <n v="0"/>
    <n v="0"/>
    <n v="0"/>
    <s v=""/>
    <n v="5"/>
    <s v=""/>
    <s v=""/>
    <s v=""/>
    <n v="8"/>
    <s v=""/>
    <s v=""/>
    <s v="Savon lessive Dentifrice Chlore en grain Bokit"/>
    <n v="0"/>
    <n v="1"/>
    <n v="0"/>
    <n v="1"/>
    <n v="1"/>
    <n v="0"/>
    <n v="0"/>
    <n v="1"/>
    <n v="0"/>
    <n v="0"/>
    <s v=""/>
    <n v="24"/>
    <s v=""/>
    <n v="24"/>
    <n v="2"/>
    <s v=""/>
    <s v=""/>
    <n v="1"/>
    <s v="Aucun"/>
    <n v="0"/>
    <n v="0"/>
    <n v="0"/>
    <n v="0"/>
    <n v="0"/>
    <n v="0"/>
    <n v="0"/>
    <n v="0"/>
    <n v="0"/>
    <n v="0"/>
    <n v="0"/>
    <n v="0"/>
    <n v="1"/>
    <s v=""/>
    <s v=""/>
    <s v=""/>
    <s v=""/>
    <s v=""/>
    <s v=""/>
    <s v=""/>
    <s v=""/>
    <s v=""/>
    <s v=""/>
    <s v=""/>
    <s v="Assiette Cuillère pour manger Cuillère de service Casserole"/>
    <n v="0"/>
    <n v="1"/>
    <n v="0"/>
    <n v="0"/>
    <n v="1"/>
    <n v="1"/>
    <n v="1"/>
    <n v="0"/>
    <n v="0"/>
    <n v="0"/>
    <n v="0"/>
    <s v=""/>
    <n v="2"/>
    <s v=""/>
    <s v=""/>
    <n v="12"/>
    <n v="24"/>
    <n v="3"/>
    <s v=""/>
    <s v=""/>
    <s v="Autres (précisez)"/>
    <n v="0"/>
    <n v="0"/>
    <n v="0"/>
    <n v="0"/>
    <n v="0"/>
    <n v="0"/>
    <n v="0"/>
    <n v="1"/>
    <n v="0"/>
    <s v="Jus de citron"/>
  </r>
  <r>
    <x v="3"/>
    <s v="Riz Haricot noir"/>
    <n v="0"/>
    <n v="1"/>
    <n v="0"/>
    <n v="0"/>
    <n v="0"/>
    <n v="1"/>
    <n v="0"/>
    <n v="0"/>
    <n v="0"/>
    <n v="0"/>
    <s v=""/>
    <n v="12"/>
    <s v=""/>
    <s v=""/>
    <s v=""/>
    <n v="2"/>
    <s v=""/>
    <s v=""/>
    <s v="Dentifrice Savon lessive"/>
    <n v="0"/>
    <n v="1"/>
    <n v="0"/>
    <n v="0"/>
    <n v="1"/>
    <n v="0"/>
    <n v="0"/>
    <n v="0"/>
    <n v="0"/>
    <n v="0"/>
    <s v=""/>
    <n v="36"/>
    <s v=""/>
    <s v=""/>
    <n v="3"/>
    <s v=""/>
    <s v=""/>
    <s v=""/>
    <s v="Aucun"/>
    <n v="0"/>
    <n v="0"/>
    <n v="0"/>
    <n v="0"/>
    <n v="0"/>
    <n v="0"/>
    <n v="0"/>
    <n v="0"/>
    <n v="0"/>
    <n v="0"/>
    <n v="0"/>
    <n v="0"/>
    <n v="1"/>
    <s v=""/>
    <s v=""/>
    <s v=""/>
    <s v=""/>
    <s v=""/>
    <s v=""/>
    <s v=""/>
    <s v=""/>
    <s v=""/>
    <s v=""/>
    <s v=""/>
    <s v="Aucun"/>
    <n v="0"/>
    <n v="0"/>
    <n v="0"/>
    <n v="0"/>
    <n v="0"/>
    <n v="0"/>
    <n v="0"/>
    <n v="0"/>
    <n v="0"/>
    <n v="0"/>
    <n v="1"/>
    <s v=""/>
    <s v=""/>
    <s v=""/>
    <s v=""/>
    <s v=""/>
    <s v=""/>
    <s v=""/>
    <s v=""/>
    <s v=""/>
    <s v="Aucun"/>
    <n v="0"/>
    <n v="0"/>
    <n v="0"/>
    <n v="0"/>
    <n v="0"/>
    <n v="0"/>
    <n v="0"/>
    <n v="0"/>
    <n v="1"/>
    <s v=""/>
  </r>
  <r>
    <x v="3"/>
    <s v="Riz Haricot noir"/>
    <n v="0"/>
    <n v="1"/>
    <n v="0"/>
    <n v="0"/>
    <n v="0"/>
    <n v="1"/>
    <n v="0"/>
    <n v="0"/>
    <n v="0"/>
    <n v="0"/>
    <s v=""/>
    <n v="5"/>
    <s v=""/>
    <s v=""/>
    <s v=""/>
    <n v="2.5"/>
    <s v=""/>
    <s v=""/>
    <s v="Papier toilette Dentifrice Déodorant Savon lessive"/>
    <n v="0"/>
    <n v="1"/>
    <n v="0"/>
    <n v="0"/>
    <n v="1"/>
    <n v="1"/>
    <n v="1"/>
    <n v="0"/>
    <n v="0"/>
    <n v="0"/>
    <s v=""/>
    <n v="24"/>
    <s v=""/>
    <s v=""/>
    <n v="3"/>
    <n v="5"/>
    <n v="1"/>
    <s v=""/>
    <s v="Aucun"/>
    <n v="0"/>
    <n v="0"/>
    <n v="0"/>
    <n v="0"/>
    <n v="0"/>
    <n v="0"/>
    <n v="0"/>
    <n v="0"/>
    <n v="0"/>
    <n v="0"/>
    <n v="0"/>
    <n v="0"/>
    <n v="1"/>
    <s v=""/>
    <s v=""/>
    <s v=""/>
    <s v=""/>
    <s v=""/>
    <s v=""/>
    <s v=""/>
    <s v=""/>
    <s v=""/>
    <s v=""/>
    <s v=""/>
    <s v="Casserole Cuillère pour manger Assiette Cuillère de service"/>
    <n v="0"/>
    <n v="1"/>
    <n v="0"/>
    <n v="0"/>
    <n v="1"/>
    <n v="1"/>
    <n v="1"/>
    <n v="0"/>
    <n v="0"/>
    <n v="0"/>
    <n v="0"/>
    <s v=""/>
    <n v="0"/>
    <s v=""/>
    <s v=""/>
    <n v="0"/>
    <n v="0"/>
    <n v="0"/>
    <s v=""/>
    <s v=""/>
    <s v="Autres (précisez)"/>
    <n v="0"/>
    <n v="0"/>
    <n v="0"/>
    <n v="0"/>
    <n v="0"/>
    <n v="0"/>
    <n v="0"/>
    <n v="1"/>
    <n v="0"/>
    <s v="Thér"/>
  </r>
  <r>
    <x v="3"/>
    <s v="Riz Haricot noir"/>
    <n v="0"/>
    <n v="1"/>
    <n v="0"/>
    <n v="0"/>
    <n v="0"/>
    <n v="1"/>
    <n v="0"/>
    <n v="0"/>
    <n v="0"/>
    <n v="0"/>
    <s v=""/>
    <n v="0"/>
    <s v=""/>
    <s v=""/>
    <s v=""/>
    <n v="0"/>
    <s v=""/>
    <s v=""/>
    <s v="Savon lessive"/>
    <n v="0"/>
    <n v="1"/>
    <n v="0"/>
    <n v="0"/>
    <n v="0"/>
    <n v="0"/>
    <n v="0"/>
    <n v="0"/>
    <n v="0"/>
    <n v="0"/>
    <s v=""/>
    <n v="24"/>
    <s v=""/>
    <s v=""/>
    <s v=""/>
    <s v=""/>
    <s v=""/>
    <s v=""/>
    <s v="Aucun"/>
    <n v="0"/>
    <n v="0"/>
    <n v="0"/>
    <n v="0"/>
    <n v="0"/>
    <n v="0"/>
    <n v="0"/>
    <n v="0"/>
    <n v="0"/>
    <n v="0"/>
    <n v="0"/>
    <n v="0"/>
    <n v="1"/>
    <s v=""/>
    <s v=""/>
    <s v=""/>
    <s v=""/>
    <s v=""/>
    <s v=""/>
    <s v=""/>
    <s v=""/>
    <s v=""/>
    <s v=""/>
    <s v=""/>
    <s v="Aucun"/>
    <n v="0"/>
    <n v="0"/>
    <n v="0"/>
    <n v="0"/>
    <n v="0"/>
    <n v="0"/>
    <n v="0"/>
    <n v="0"/>
    <n v="0"/>
    <n v="0"/>
    <n v="1"/>
    <s v=""/>
    <s v=""/>
    <s v=""/>
    <s v=""/>
    <s v=""/>
    <s v=""/>
    <s v=""/>
    <s v=""/>
    <s v=""/>
    <s v="Médicaments douleur (aspirine, …)"/>
    <n v="1"/>
    <n v="0"/>
    <n v="0"/>
    <n v="0"/>
    <n v="0"/>
    <n v="0"/>
    <n v="0"/>
    <n v="0"/>
    <n v="0"/>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Riz Sucre Haricot noir Huile Mais"/>
    <n v="0"/>
    <n v="1"/>
    <n v="1"/>
    <n v="0"/>
    <n v="1"/>
    <n v="1"/>
    <n v="0"/>
    <n v="1"/>
    <n v="0"/>
    <n v="0"/>
    <s v=""/>
    <n v="8"/>
    <n v="2"/>
    <s v=""/>
    <n v="2"/>
    <n v="3"/>
    <s v=""/>
    <n v="1"/>
    <s v="Savon lessive Chlore en grain Dentifrice Papier toilette"/>
    <n v="0"/>
    <n v="1"/>
    <n v="0"/>
    <n v="1"/>
    <n v="1"/>
    <n v="1"/>
    <n v="0"/>
    <n v="0"/>
    <n v="0"/>
    <n v="0"/>
    <s v=""/>
    <n v="7"/>
    <s v=""/>
    <n v="25"/>
    <n v="3"/>
    <n v="10"/>
    <s v=""/>
    <s v=""/>
    <s v="Aucun"/>
    <n v="0"/>
    <n v="0"/>
    <n v="0"/>
    <n v="0"/>
    <n v="0"/>
    <n v="0"/>
    <n v="0"/>
    <n v="0"/>
    <n v="0"/>
    <n v="0"/>
    <n v="0"/>
    <n v="0"/>
    <n v="1"/>
    <s v=""/>
    <s v=""/>
    <s v=""/>
    <s v=""/>
    <s v=""/>
    <s v=""/>
    <s v=""/>
    <s v=""/>
    <s v=""/>
    <s v=""/>
    <s v=""/>
    <s v="Assiette Cuillère pour manger"/>
    <n v="0"/>
    <n v="0"/>
    <n v="0"/>
    <n v="0"/>
    <n v="1"/>
    <n v="1"/>
    <n v="0"/>
    <n v="0"/>
    <n v="0"/>
    <n v="0"/>
    <n v="0"/>
    <s v=""/>
    <s v=""/>
    <s v=""/>
    <s v=""/>
    <n v="12"/>
    <n v="12"/>
    <s v=""/>
    <s v=""/>
    <s v=""/>
    <s v="Médicaments douleur (aspirine, …) Moustiquaire Materiels de protection contre le Covid-19 (Gel hydroalchoolique, cache-nez)"/>
    <n v="1"/>
    <n v="0"/>
    <n v="0"/>
    <n v="0"/>
    <n v="1"/>
    <n v="1"/>
    <n v="0"/>
    <n v="0"/>
    <n v="0"/>
    <s v=""/>
  </r>
  <r>
    <x v="4"/>
    <s v="Riz Mais Blé Sucre Haricot noir Haricot rouge Huile"/>
    <n v="0"/>
    <n v="1"/>
    <n v="1"/>
    <n v="1"/>
    <n v="1"/>
    <n v="1"/>
    <n v="1"/>
    <n v="1"/>
    <n v="0"/>
    <n v="0"/>
    <s v=""/>
    <n v="6"/>
    <n v="2"/>
    <n v="2"/>
    <n v="3"/>
    <n v="2"/>
    <n v="2"/>
    <n v="1"/>
    <s v="Savon lessive Chlore en grain Dentifrice Papier toilette Déodorant"/>
    <n v="0"/>
    <n v="1"/>
    <n v="0"/>
    <n v="1"/>
    <n v="1"/>
    <n v="1"/>
    <n v="1"/>
    <n v="0"/>
    <n v="0"/>
    <n v="0"/>
    <s v=""/>
    <n v="12"/>
    <s v=""/>
    <n v="15"/>
    <n v="3"/>
    <n v="8"/>
    <n v="3"/>
    <s v=""/>
    <s v="Planche (2x4) Tôle"/>
    <n v="1"/>
    <n v="0"/>
    <n v="0"/>
    <n v="1"/>
    <n v="0"/>
    <n v="0"/>
    <n v="0"/>
    <n v="0"/>
    <n v="0"/>
    <n v="0"/>
    <n v="0"/>
    <n v="0"/>
    <n v="0"/>
    <n v="25"/>
    <s v=""/>
    <s v=""/>
    <n v="6"/>
    <s v=""/>
    <s v=""/>
    <s v=""/>
    <s v=""/>
    <s v=""/>
    <s v=""/>
    <s v=""/>
    <s v="Grande bassine"/>
    <n v="0"/>
    <n v="0"/>
    <n v="0"/>
    <n v="0"/>
    <n v="0"/>
    <n v="0"/>
    <n v="0"/>
    <n v="1"/>
    <n v="0"/>
    <n v="0"/>
    <n v="0"/>
    <s v=""/>
    <s v=""/>
    <s v=""/>
    <s v=""/>
    <s v=""/>
    <s v=""/>
    <s v=""/>
    <n v="2"/>
    <s v=""/>
    <s v="Médicaments douleur (aspirine, …)"/>
    <n v="1"/>
    <n v="0"/>
    <n v="0"/>
    <n v="0"/>
    <n v="0"/>
    <n v="0"/>
    <n v="0"/>
    <n v="0"/>
    <n v="0"/>
    <s v=""/>
  </r>
  <r>
    <x v="4"/>
    <s v="Riz Mais Blé Sucre Haricot noir Haricot rouge Huile Farine de blé"/>
    <n v="1"/>
    <n v="1"/>
    <n v="1"/>
    <n v="1"/>
    <n v="1"/>
    <n v="1"/>
    <n v="1"/>
    <n v="1"/>
    <n v="0"/>
    <n v="0"/>
    <n v="3"/>
    <n v="9"/>
    <n v="2"/>
    <n v="2"/>
    <n v="3"/>
    <n v="3"/>
    <n v="3"/>
    <n v="2"/>
    <s v="Savon lessive Serviettes hygiéniques (femmes) Chlore en grain Dentifrice Papier toilette Déodorant"/>
    <n v="1"/>
    <n v="1"/>
    <n v="0"/>
    <n v="1"/>
    <n v="1"/>
    <n v="1"/>
    <n v="1"/>
    <n v="0"/>
    <n v="0"/>
    <n v="0"/>
    <n v="2"/>
    <n v="15"/>
    <s v=""/>
    <n v="28"/>
    <n v="5"/>
    <n v="5"/>
    <n v="3"/>
    <s v=""/>
    <s v="Aucun"/>
    <n v="0"/>
    <n v="0"/>
    <n v="0"/>
    <n v="0"/>
    <n v="0"/>
    <n v="0"/>
    <n v="0"/>
    <n v="0"/>
    <n v="0"/>
    <n v="0"/>
    <n v="0"/>
    <n v="0"/>
    <n v="1"/>
    <s v=""/>
    <s v=""/>
    <s v=""/>
    <s v=""/>
    <s v=""/>
    <s v=""/>
    <s v=""/>
    <s v=""/>
    <s v=""/>
    <s v=""/>
    <s v=""/>
    <s v="Aucun"/>
    <n v="0"/>
    <n v="0"/>
    <n v="0"/>
    <n v="0"/>
    <n v="0"/>
    <n v="0"/>
    <n v="0"/>
    <n v="0"/>
    <n v="0"/>
    <n v="0"/>
    <n v="1"/>
    <s v=""/>
    <s v=""/>
    <s v=""/>
    <s v=""/>
    <s v=""/>
    <s v=""/>
    <s v=""/>
    <s v=""/>
    <s v=""/>
    <s v="Médicaments douleur (aspirine, …)"/>
    <n v="1"/>
    <n v="0"/>
    <n v="0"/>
    <n v="0"/>
    <n v="0"/>
    <n v="0"/>
    <n v="0"/>
    <n v="0"/>
    <n v="0"/>
    <s v=""/>
  </r>
  <r>
    <x v="4"/>
    <s v="Farine de blé Riz Mais Blé Sucre Haricot noir Haricot rouge Huile"/>
    <n v="1"/>
    <n v="1"/>
    <n v="1"/>
    <n v="1"/>
    <n v="1"/>
    <n v="1"/>
    <n v="1"/>
    <n v="1"/>
    <n v="0"/>
    <n v="0"/>
    <n v="2"/>
    <n v="9"/>
    <n v="2"/>
    <n v="2"/>
    <n v="3"/>
    <n v="2"/>
    <n v="2"/>
    <n v="1"/>
    <s v="Savon lessive Serviettes hygiéniques (femmes) Chlore en grain Dentifrice Savon mains Déodorant"/>
    <n v="1"/>
    <n v="1"/>
    <n v="1"/>
    <n v="1"/>
    <n v="1"/>
    <n v="0"/>
    <n v="1"/>
    <n v="0"/>
    <n v="0"/>
    <n v="0"/>
    <n v="4"/>
    <n v="16"/>
    <n v="5"/>
    <n v="15"/>
    <n v="3"/>
    <s v=""/>
    <n v="3"/>
    <s v=""/>
    <s v="Aucun"/>
    <n v="0"/>
    <n v="0"/>
    <n v="0"/>
    <n v="0"/>
    <n v="0"/>
    <n v="0"/>
    <n v="0"/>
    <n v="0"/>
    <n v="0"/>
    <n v="0"/>
    <n v="0"/>
    <n v="0"/>
    <n v="1"/>
    <s v=""/>
    <s v=""/>
    <s v=""/>
    <s v=""/>
    <s v=""/>
    <s v=""/>
    <s v=""/>
    <s v=""/>
    <s v=""/>
    <s v=""/>
    <s v=""/>
    <s v="Aucun"/>
    <n v="0"/>
    <n v="0"/>
    <n v="0"/>
    <n v="0"/>
    <n v="0"/>
    <n v="0"/>
    <n v="0"/>
    <n v="0"/>
    <n v="0"/>
    <n v="0"/>
    <n v="1"/>
    <s v=""/>
    <s v=""/>
    <s v=""/>
    <s v=""/>
    <s v=""/>
    <s v=""/>
    <s v=""/>
    <s v=""/>
    <s v=""/>
    <s v="Médicaments douleur (aspirine, …) Des antibiotiques Materiels de protection contre le Covid-19 (Gel hydroalchoolique, cache-nez)"/>
    <n v="1"/>
    <n v="1"/>
    <n v="0"/>
    <n v="0"/>
    <n v="0"/>
    <n v="1"/>
    <n v="0"/>
    <n v="0"/>
    <n v="0"/>
    <s v=""/>
  </r>
  <r>
    <x v="4"/>
    <s v="Farine de blé Riz Mais Blé Sucre Haricot noir Haricot rouge Huile"/>
    <n v="1"/>
    <n v="1"/>
    <n v="1"/>
    <n v="1"/>
    <n v="1"/>
    <n v="1"/>
    <n v="1"/>
    <n v="1"/>
    <n v="0"/>
    <n v="0"/>
    <n v="2"/>
    <n v="6"/>
    <n v="2"/>
    <n v="2"/>
    <n v="2"/>
    <n v="3"/>
    <n v="2"/>
    <n v="1"/>
    <s v="Serviettes hygiéniques (femmes) Savon lessive Savon mains Chlore en grain Dentifrice Papier toilette Déodorant"/>
    <n v="1"/>
    <n v="1"/>
    <n v="1"/>
    <n v="1"/>
    <n v="1"/>
    <n v="1"/>
    <n v="1"/>
    <n v="0"/>
    <n v="0"/>
    <n v="0"/>
    <n v="3"/>
    <n v="16"/>
    <n v="4"/>
    <n v="20"/>
    <n v="3"/>
    <n v="6"/>
    <n v="3"/>
    <s v=""/>
    <s v="Tôle"/>
    <n v="1"/>
    <n v="0"/>
    <n v="0"/>
    <n v="0"/>
    <n v="0"/>
    <n v="0"/>
    <n v="0"/>
    <n v="0"/>
    <n v="0"/>
    <n v="0"/>
    <n v="0"/>
    <n v="0"/>
    <n v="0"/>
    <n v="6"/>
    <s v=""/>
    <s v=""/>
    <s v=""/>
    <s v=""/>
    <s v=""/>
    <s v=""/>
    <s v=""/>
    <s v=""/>
    <s v=""/>
    <s v=""/>
    <s v="Cuillère pour manger"/>
    <n v="0"/>
    <n v="0"/>
    <n v="0"/>
    <n v="0"/>
    <n v="1"/>
    <n v="0"/>
    <n v="0"/>
    <n v="0"/>
    <n v="0"/>
    <n v="0"/>
    <n v="0"/>
    <s v=""/>
    <s v=""/>
    <s v=""/>
    <s v=""/>
    <n v="12"/>
    <s v=""/>
    <s v=""/>
    <s v=""/>
    <s v=""/>
    <s v="Médicaments douleur (aspirine, …)"/>
    <n v="1"/>
    <n v="0"/>
    <n v="0"/>
    <n v="0"/>
    <n v="0"/>
    <n v="0"/>
    <n v="0"/>
    <n v="0"/>
    <n v="0"/>
    <s v=""/>
  </r>
  <r>
    <x v="5"/>
    <m/>
    <m/>
    <m/>
    <m/>
    <m/>
    <m/>
    <m/>
    <m/>
    <m/>
    <m/>
    <m/>
    <m/>
    <m/>
    <m/>
    <m/>
    <m/>
    <m/>
    <m/>
    <m/>
    <m/>
    <m/>
    <m/>
    <m/>
    <m/>
    <m/>
    <m/>
    <m/>
    <m/>
    <m/>
    <m/>
    <m/>
    <m/>
    <m/>
    <m/>
    <m/>
    <m/>
    <m/>
    <m/>
    <m/>
    <m/>
    <m/>
    <m/>
    <m/>
    <m/>
    <m/>
    <m/>
    <m/>
    <m/>
    <m/>
    <m/>
    <m/>
    <m/>
    <m/>
    <m/>
    <m/>
    <m/>
    <m/>
    <m/>
    <m/>
    <m/>
    <m/>
    <m/>
    <m/>
    <m/>
    <m/>
    <m/>
    <m/>
    <m/>
    <m/>
    <m/>
    <m/>
    <m/>
    <m/>
    <m/>
    <m/>
    <m/>
    <m/>
    <m/>
    <m/>
    <m/>
    <m/>
    <m/>
    <m/>
    <m/>
    <m/>
    <m/>
    <m/>
    <m/>
    <m/>
    <m/>
    <m/>
    <m/>
    <m/>
    <m/>
    <m/>
  </r>
</pivotCacheRecords>
</file>

<file path=xl/pivotCache/pivotCacheRecords88.xml><?xml version="1.0" encoding="utf-8"?>
<pivotCacheRecords xmlns="http://schemas.openxmlformats.org/spreadsheetml/2006/main" xmlns:r="http://schemas.openxmlformats.org/officeDocument/2006/relationships" count="107">
  <r>
    <s v=""/>
  </r>
  <r>
    <s v=""/>
  </r>
  <r>
    <s v=""/>
  </r>
  <r>
    <s v=""/>
  </r>
  <r>
    <n v="3"/>
  </r>
  <r>
    <n v="2"/>
  </r>
  <r>
    <n v="2"/>
  </r>
  <r>
    <s v=""/>
  </r>
  <r>
    <s v=""/>
  </r>
  <r>
    <s v=""/>
  </r>
  <r>
    <s v=""/>
  </r>
  <r>
    <s v=""/>
  </r>
  <r>
    <n v="1"/>
  </r>
  <r>
    <n v="1"/>
  </r>
  <r>
    <n v="1"/>
  </r>
  <r>
    <n v="1"/>
  </r>
  <r>
    <s v=""/>
  </r>
  <r>
    <s v=""/>
  </r>
  <r>
    <s v=""/>
  </r>
  <r>
    <s v=""/>
  </r>
  <r>
    <s v=""/>
  </r>
  <r>
    <s v=""/>
  </r>
  <r>
    <s v=""/>
  </r>
  <r>
    <s v=""/>
  </r>
  <r>
    <s v=""/>
  </r>
  <r>
    <s v=""/>
  </r>
  <r>
    <s v=""/>
  </r>
  <r>
    <s v=""/>
  </r>
  <r>
    <s v=""/>
  </r>
  <r>
    <s v=""/>
  </r>
  <r>
    <s v=""/>
  </r>
  <r>
    <s v=""/>
  </r>
  <r>
    <s v=""/>
  </r>
  <r>
    <s v=""/>
  </r>
  <r>
    <s v=""/>
  </r>
  <r>
    <s v=""/>
  </r>
  <r>
    <s v=""/>
  </r>
  <r>
    <s v=""/>
  </r>
  <r>
    <s v=""/>
  </r>
  <r>
    <s v=""/>
  </r>
  <r>
    <s v=""/>
  </r>
  <r>
    <s v=""/>
  </r>
  <r>
    <n v="3"/>
  </r>
  <r>
    <n v="1"/>
  </r>
  <r>
    <s v=""/>
  </r>
  <r>
    <s v=""/>
  </r>
  <r>
    <s v=""/>
  </r>
  <r>
    <s v=""/>
  </r>
  <r>
    <s v=""/>
  </r>
  <r>
    <n v="2"/>
  </r>
  <r>
    <s v=""/>
  </r>
  <r>
    <s v=""/>
  </r>
  <r>
    <s v=""/>
  </r>
  <r>
    <s v=""/>
  </r>
  <r>
    <n v="2"/>
  </r>
  <r>
    <s v=""/>
  </r>
  <r>
    <s v=""/>
  </r>
  <r>
    <s v=""/>
  </r>
  <r>
    <s v=""/>
  </r>
  <r>
    <s v=""/>
  </r>
  <r>
    <s v=""/>
  </r>
  <r>
    <n v="3"/>
  </r>
  <r>
    <s v=""/>
  </r>
  <r>
    <s v=""/>
  </r>
  <r>
    <s v=""/>
  </r>
  <r>
    <s v=""/>
  </r>
  <r>
    <s v=""/>
  </r>
  <r>
    <n v="1"/>
  </r>
  <r>
    <s v=""/>
  </r>
  <r>
    <s v=""/>
  </r>
  <r>
    <s v=""/>
  </r>
  <r>
    <s v=""/>
  </r>
  <r>
    <s v=""/>
  </r>
  <r>
    <n v="3"/>
  </r>
  <r>
    <s v=""/>
  </r>
  <r>
    <n v="2"/>
  </r>
  <r>
    <n v="4"/>
  </r>
  <r>
    <s v=""/>
  </r>
  <r>
    <s v=""/>
  </r>
  <r>
    <s v=""/>
  </r>
  <r>
    <s v=""/>
  </r>
  <r>
    <s v=""/>
  </r>
  <r>
    <s v=""/>
  </r>
  <r>
    <s v=""/>
  </r>
  <r>
    <s v=""/>
  </r>
  <r>
    <s v=""/>
  </r>
  <r>
    <s v=""/>
  </r>
  <r>
    <s v=""/>
  </r>
  <r>
    <s v=""/>
  </r>
  <r>
    <s v=""/>
  </r>
  <r>
    <s v=""/>
  </r>
  <r>
    <s v=""/>
  </r>
  <r>
    <s v=""/>
  </r>
  <r>
    <s v=""/>
  </r>
  <r>
    <s v=""/>
  </r>
  <r>
    <s v=""/>
  </r>
  <r>
    <s v=""/>
  </r>
  <r>
    <s v=""/>
  </r>
  <r>
    <s v=""/>
  </r>
  <r>
    <s v=""/>
  </r>
  <r>
    <s v=""/>
  </r>
  <r>
    <n v="5"/>
  </r>
  <r>
    <n v="6"/>
  </r>
  <r>
    <n v="2"/>
  </r>
  <r>
    <n v="5"/>
  </r>
  <r>
    <s v=""/>
  </r>
  <r>
    <m/>
  </r>
</pivotCacheRecords>
</file>

<file path=xl/pivotCache/pivotCacheRecords89.xml><?xml version="1.0" encoding="utf-8"?>
<pivotCacheRecords xmlns="http://schemas.openxmlformats.org/spreadsheetml/2006/main" xmlns:r="http://schemas.openxmlformats.org/officeDocument/2006/relationships" count="107">
  <r>
    <s v=""/>
  </r>
  <r>
    <s v=""/>
  </r>
  <r>
    <s v=""/>
  </r>
  <r>
    <s v=""/>
  </r>
  <r>
    <s v=""/>
  </r>
  <r>
    <s v=""/>
  </r>
  <r>
    <s v=""/>
  </r>
  <r>
    <s v=""/>
  </r>
  <r>
    <s v=""/>
  </r>
  <r>
    <s v=""/>
  </r>
  <r>
    <s v=""/>
  </r>
  <r>
    <s v=""/>
  </r>
  <r>
    <n v="2"/>
  </r>
  <r>
    <s v=""/>
  </r>
  <r>
    <s v=""/>
  </r>
  <r>
    <n v="2"/>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1"/>
  </r>
  <r>
    <s v=""/>
  </r>
  <r>
    <s v=""/>
  </r>
  <r>
    <n v="3"/>
  </r>
  <r>
    <s v=""/>
  </r>
  <r>
    <s v=""/>
  </r>
  <r>
    <s v=""/>
  </r>
  <r>
    <s v=""/>
  </r>
  <r>
    <s v=""/>
  </r>
  <r>
    <s v=""/>
  </r>
  <r>
    <s v=""/>
  </r>
  <r>
    <s v=""/>
  </r>
  <r>
    <s v=""/>
  </r>
  <r>
    <s v=""/>
  </r>
  <r>
    <s v=""/>
  </r>
  <r>
    <s v=""/>
  </r>
  <r>
    <s v=""/>
  </r>
  <r>
    <s v=""/>
  </r>
  <r>
    <s v=""/>
  </r>
  <r>
    <s v=""/>
  </r>
  <r>
    <s v=""/>
  </r>
  <r>
    <s v=""/>
  </r>
  <r>
    <s v=""/>
  </r>
  <r>
    <s v=""/>
  </r>
  <r>
    <s v=""/>
  </r>
  <r>
    <s v=""/>
  </r>
  <r>
    <s v=""/>
  </r>
  <r>
    <s v=""/>
  </r>
  <r>
    <s v=""/>
  </r>
  <r>
    <s v=""/>
  </r>
  <r>
    <s v=""/>
  </r>
  <r>
    <s v=""/>
  </r>
  <r>
    <s v=""/>
  </r>
  <r>
    <m/>
  </r>
</pivotCacheRecords>
</file>

<file path=xl/pivotCache/pivotCacheRecords9.xml><?xml version="1.0" encoding="utf-8"?>
<pivotCacheRecords xmlns="http://schemas.openxmlformats.org/spreadsheetml/2006/main" xmlns:r="http://schemas.openxmlformats.org/officeDocument/2006/relationships" count="106">
  <r>
    <s v=""/>
    <s v="Non"/>
    <s v=""/>
    <s v=""/>
    <s v=""/>
    <s v=""/>
    <s v=""/>
    <s v=""/>
    <s v=""/>
    <s v=""/>
    <s v="Augmentation des prix"/>
    <n v="0"/>
    <n v="0"/>
    <n v="1"/>
    <n v="0"/>
    <n v="0"/>
    <n v="0"/>
    <n v="0"/>
    <n v="0"/>
    <s v=""/>
    <s v="Oui"/>
    <s v=""/>
    <s v=""/>
    <s v=""/>
    <s v=""/>
    <s v=""/>
    <s v=""/>
    <s v=""/>
    <s v=""/>
    <x v="0"/>
    <s v=""/>
    <s v=""/>
    <s v=""/>
    <s v=""/>
    <s v=""/>
  </r>
  <r>
    <s v="Oui"/>
    <s v="Non"/>
    <s v=""/>
    <s v=""/>
    <s v=""/>
    <s v=""/>
    <s v=""/>
    <s v=""/>
    <s v=""/>
    <s v=""/>
    <s v="Augmentation des prix Diminution du nombre de clients"/>
    <n v="0"/>
    <n v="1"/>
    <n v="1"/>
    <n v="0"/>
    <n v="0"/>
    <n v="0"/>
    <n v="0"/>
    <n v="0"/>
    <s v=""/>
    <s v="Oui"/>
    <s v=""/>
    <s v="Nourriture Charbon de bois"/>
    <n v="1"/>
    <n v="0"/>
    <n v="1"/>
    <n v="0"/>
    <s v=""/>
    <s v=""/>
    <x v="0"/>
    <s v=""/>
    <s v=""/>
    <s v=""/>
    <s v=""/>
    <s v=""/>
  </r>
  <r>
    <s v=""/>
    <s v="Non"/>
    <s v=""/>
    <s v=""/>
    <s v=""/>
    <s v=""/>
    <s v=""/>
    <s v=""/>
    <s v=""/>
    <s v=""/>
    <s v="Risques de vols ou pillages"/>
    <n v="1"/>
    <n v="0"/>
    <n v="0"/>
    <n v="0"/>
    <n v="0"/>
    <n v="0"/>
    <n v="0"/>
    <n v="0"/>
    <s v=""/>
    <s v="Non"/>
    <s v=""/>
    <s v=""/>
    <s v=""/>
    <s v=""/>
    <s v=""/>
    <s v=""/>
    <s v=""/>
    <s v=""/>
    <x v="0"/>
    <s v=""/>
    <s v=""/>
    <s v=""/>
    <s v=""/>
    <s v=""/>
  </r>
  <r>
    <s v=""/>
    <s v="Non"/>
    <s v=""/>
    <s v=""/>
    <s v=""/>
    <s v=""/>
    <s v=""/>
    <s v=""/>
    <s v=""/>
    <s v=""/>
    <s v="Risques de vols ou pillages"/>
    <n v="1"/>
    <n v="0"/>
    <n v="0"/>
    <n v="0"/>
    <n v="0"/>
    <n v="0"/>
    <n v="0"/>
    <n v="0"/>
    <s v=""/>
    <s v="Non"/>
    <s v=""/>
    <s v=""/>
    <s v=""/>
    <s v=""/>
    <s v=""/>
    <s v=""/>
    <s v=""/>
    <s v=""/>
    <x v="0"/>
    <s v=""/>
    <s v=""/>
    <s v=""/>
    <s v=""/>
    <s v=""/>
  </r>
  <r>
    <s v=""/>
    <s v=""/>
    <s v=""/>
    <s v=""/>
    <s v=""/>
    <s v=""/>
    <s v=""/>
    <s v=""/>
    <s v=""/>
    <s v=""/>
    <s v=""/>
    <s v=""/>
    <s v=""/>
    <s v=""/>
    <s v=""/>
    <s v=""/>
    <s v=""/>
    <s v=""/>
    <s v=""/>
    <s v=""/>
    <s v=""/>
    <s v=""/>
    <s v=""/>
    <s v=""/>
    <s v=""/>
    <s v=""/>
    <s v=""/>
    <s v="Oui"/>
    <s v="Oui, je vais parfois/souvent chercher l'eau"/>
    <x v="1"/>
    <s v=""/>
    <s v="riv"/>
    <s v="rivyè / sous ki pa anmenaje"/>
    <s v="rivyè / sous ki pa anmenaje"/>
    <s v="Il n'y a pas d'autres options dans ma zone"/>
  </r>
  <r>
    <s v=""/>
    <s v=""/>
    <s v=""/>
    <s v=""/>
    <s v=""/>
    <s v=""/>
    <s v=""/>
    <s v=""/>
    <s v=""/>
    <s v=""/>
    <s v=""/>
    <s v=""/>
    <s v=""/>
    <s v=""/>
    <s v=""/>
    <s v=""/>
    <s v=""/>
    <s v=""/>
    <s v=""/>
    <s v=""/>
    <s v=""/>
    <s v=""/>
    <s v=""/>
    <s v=""/>
    <s v=""/>
    <s v=""/>
    <s v=""/>
    <s v="Oui"/>
    <s v="Oui, je vais parfois/souvent chercher l'eau"/>
    <x v="1"/>
    <s v=""/>
    <s v="riv"/>
    <s v="rivyè / sous ki pa anmenaje"/>
    <s v="rivyè / sous ki pa anmenaje"/>
    <s v="Il n'y a pas d'autres options dans ma zone"/>
  </r>
  <r>
    <s v=""/>
    <s v=""/>
    <s v=""/>
    <s v=""/>
    <s v=""/>
    <s v=""/>
    <s v=""/>
    <s v=""/>
    <s v=""/>
    <s v=""/>
    <s v=""/>
    <s v=""/>
    <s v=""/>
    <s v=""/>
    <s v=""/>
    <s v=""/>
    <s v=""/>
    <s v=""/>
    <s v=""/>
    <s v=""/>
    <s v=""/>
    <s v=""/>
    <s v=""/>
    <s v=""/>
    <s v=""/>
    <s v=""/>
    <s v=""/>
    <s v="Oui"/>
    <s v="Oui, je vais parfois/souvent chercher l'eau"/>
    <x v="1"/>
    <s v=""/>
    <s v="riv"/>
    <s v="rivyè / sous ki pa anmenaje"/>
    <s v="rivyè / sous ki pa anmenaje"/>
    <s v="Il n'y a pas d'autres options dans ma zone"/>
  </r>
  <r>
    <s v="Oui"/>
    <s v="Oui"/>
    <s v="Vols ou pillages"/>
    <n v="1"/>
    <n v="0"/>
    <n v="0"/>
    <n v="0"/>
    <n v="0"/>
    <n v="0"/>
    <s v=""/>
    <s v="Risques de vols ou pillages"/>
    <n v="1"/>
    <n v="0"/>
    <n v="0"/>
    <n v="0"/>
    <n v="0"/>
    <n v="0"/>
    <n v="0"/>
    <n v="0"/>
    <s v=""/>
    <s v="Oui"/>
    <s v=""/>
    <s v="Nourriture"/>
    <n v="1"/>
    <n v="0"/>
    <n v="0"/>
    <n v="0"/>
    <s v=""/>
    <s v=""/>
    <x v="0"/>
    <s v=""/>
    <s v=""/>
    <s v=""/>
    <s v=""/>
    <s v=""/>
  </r>
  <r>
    <s v=""/>
    <s v="Oui"/>
    <s v="Vols ou pillages"/>
    <n v="1"/>
    <n v="0"/>
    <n v="0"/>
    <n v="0"/>
    <n v="0"/>
    <n v="0"/>
    <s v=""/>
    <s v="Risques de vols ou pillages"/>
    <n v="1"/>
    <n v="0"/>
    <n v="0"/>
    <n v="0"/>
    <n v="0"/>
    <n v="0"/>
    <n v="0"/>
    <n v="0"/>
    <s v=""/>
    <s v="Oui"/>
    <s v=""/>
    <s v="Nourriture"/>
    <n v="1"/>
    <n v="0"/>
    <n v="0"/>
    <n v="0"/>
    <s v=""/>
    <s v=""/>
    <x v="0"/>
    <s v=""/>
    <s v=""/>
    <s v=""/>
    <s v=""/>
    <s v=""/>
  </r>
  <r>
    <s v=""/>
    <s v=""/>
    <s v=""/>
    <s v=""/>
    <s v=""/>
    <s v=""/>
    <s v=""/>
    <s v=""/>
    <s v=""/>
    <s v=""/>
    <s v=""/>
    <s v=""/>
    <s v=""/>
    <s v=""/>
    <s v=""/>
    <s v=""/>
    <s v=""/>
    <s v=""/>
    <s v=""/>
    <s v=""/>
    <s v=""/>
    <s v=""/>
    <s v=""/>
    <s v=""/>
    <s v=""/>
    <s v=""/>
    <s v=""/>
    <s v="Oui"/>
    <s v="Non, je ne vais jamais chercher de l'eau"/>
    <x v="0"/>
    <s v=""/>
    <s v=""/>
    <s v=""/>
    <s v=""/>
    <s v=""/>
  </r>
  <r>
    <s v=""/>
    <s v=""/>
    <s v=""/>
    <s v=""/>
    <s v=""/>
    <s v=""/>
    <s v=""/>
    <s v=""/>
    <s v=""/>
    <s v=""/>
    <s v=""/>
    <s v=""/>
    <s v=""/>
    <s v=""/>
    <s v=""/>
    <s v=""/>
    <s v=""/>
    <s v=""/>
    <s v=""/>
    <s v=""/>
    <s v=""/>
    <s v=""/>
    <s v=""/>
    <s v=""/>
    <s v=""/>
    <s v=""/>
    <s v=""/>
    <s v="Oui"/>
    <s v="Oui, je vais parfois/souvent chercher l'eau"/>
    <x v="2"/>
    <s v=""/>
    <s v="source"/>
    <s v="tiyo piblik (bòn fontèn, Pi avèk ponp manyèl,...)"/>
    <s v="tiyo piblik (bòn fontèn, Pi avèk ponp manyèl,...)"/>
    <s v="Il n'y a pas d'autres options dans ma zone"/>
  </r>
  <r>
    <s v=""/>
    <s v=""/>
    <s v=""/>
    <s v=""/>
    <s v=""/>
    <s v=""/>
    <s v=""/>
    <s v=""/>
    <s v=""/>
    <s v=""/>
    <s v=""/>
    <s v=""/>
    <s v=""/>
    <s v=""/>
    <s v=""/>
    <s v=""/>
    <s v=""/>
    <s v=""/>
    <s v=""/>
    <s v=""/>
    <s v=""/>
    <s v=""/>
    <s v=""/>
    <s v=""/>
    <s v=""/>
    <s v=""/>
    <s v=""/>
    <s v="Oui"/>
    <s v="Oui, je vais parfois/souvent chercher l'eau"/>
    <x v="3"/>
    <s v=""/>
    <s v="boutique"/>
    <s v="boutik / kiòs priwe"/>
    <s v="boutik / kiòs priwe"/>
    <s v="L'eau est de meilleure qualité"/>
  </r>
  <r>
    <s v=""/>
    <s v=""/>
    <s v=""/>
    <s v=""/>
    <s v=""/>
    <s v=""/>
    <s v=""/>
    <s v=""/>
    <s v=""/>
    <s v=""/>
    <s v=""/>
    <s v=""/>
    <s v=""/>
    <s v=""/>
    <s v=""/>
    <s v=""/>
    <s v=""/>
    <s v=""/>
    <s v=""/>
    <s v=""/>
    <s v=""/>
    <s v=""/>
    <s v=""/>
    <s v=""/>
    <s v=""/>
    <s v=""/>
    <s v=""/>
    <s v="Oui"/>
    <s v="Oui, je vais parfois/souvent chercher l'eau"/>
    <x v="3"/>
    <s v=""/>
    <s v="boutique"/>
    <s v="boutik / kiòs priwe"/>
    <s v="boutik / kiòs priwe"/>
    <s v="L'eau est de meilleure qualité"/>
  </r>
  <r>
    <s v=""/>
    <s v=""/>
    <s v=""/>
    <s v=""/>
    <s v=""/>
    <s v=""/>
    <s v=""/>
    <s v=""/>
    <s v=""/>
    <s v=""/>
    <s v=""/>
    <s v=""/>
    <s v=""/>
    <s v=""/>
    <s v=""/>
    <s v=""/>
    <s v=""/>
    <s v=""/>
    <s v=""/>
    <s v=""/>
    <s v=""/>
    <s v=""/>
    <s v=""/>
    <s v=""/>
    <s v=""/>
    <s v=""/>
    <s v=""/>
    <s v="Oui"/>
    <s v="Oui, je vais parfois/souvent chercher l'eau"/>
    <x v="3"/>
    <s v=""/>
    <s v="boutique"/>
    <s v="boutik / kiòs priwe"/>
    <s v="boutik / kiòs priwe"/>
    <s v="L'eau est de meilleure qualité"/>
  </r>
  <r>
    <s v=""/>
    <s v=""/>
    <s v=""/>
    <s v=""/>
    <s v=""/>
    <s v=""/>
    <s v=""/>
    <s v=""/>
    <s v=""/>
    <s v=""/>
    <s v=""/>
    <s v=""/>
    <s v=""/>
    <s v=""/>
    <s v=""/>
    <s v=""/>
    <s v=""/>
    <s v=""/>
    <s v=""/>
    <s v=""/>
    <s v=""/>
    <s v=""/>
    <s v=""/>
    <s v=""/>
    <s v=""/>
    <s v=""/>
    <s v=""/>
    <s v="Oui"/>
    <s v="Oui, je vais parfois/souvent chercher l'eau"/>
    <x v="3"/>
    <s v=""/>
    <s v="boutique"/>
    <s v="boutik / kiòs priwe"/>
    <s v="boutik / kiòs priwe"/>
    <s v="L'eau est de meilleure qualité"/>
  </r>
  <r>
    <s v=""/>
    <s v=""/>
    <s v=""/>
    <s v=""/>
    <s v=""/>
    <s v=""/>
    <s v=""/>
    <s v=""/>
    <s v=""/>
    <s v=""/>
    <s v=""/>
    <s v=""/>
    <s v=""/>
    <s v=""/>
    <s v=""/>
    <s v=""/>
    <s v=""/>
    <s v=""/>
    <s v=""/>
    <s v=""/>
    <s v=""/>
    <s v=""/>
    <s v=""/>
    <s v=""/>
    <s v=""/>
    <s v=""/>
    <s v=""/>
    <s v="Oui"/>
    <s v="Oui, je vais parfois/souvent chercher l'eau"/>
    <x v="3"/>
    <s v=""/>
    <s v="boutique"/>
    <s v="boutik / kiòs priwe"/>
    <s v="boutik / kiòs priwe"/>
    <s v="L'eau est de meilleure qualité"/>
  </r>
  <r>
    <s v=""/>
    <s v="Oui"/>
    <s v="Affrontements ou violences"/>
    <n v="0"/>
    <n v="1"/>
    <n v="0"/>
    <n v="0"/>
    <n v="0"/>
    <n v="0"/>
    <s v=""/>
    <s v="Risques de vols ou pillages"/>
    <n v="1"/>
    <n v="0"/>
    <n v="0"/>
    <n v="0"/>
    <n v="0"/>
    <n v="0"/>
    <n v="0"/>
    <n v="0"/>
    <s v=""/>
    <s v="Oui"/>
    <s v=""/>
    <s v="Nourriture"/>
    <n v="1"/>
    <n v="0"/>
    <n v="0"/>
    <n v="0"/>
    <s v=""/>
    <s v=""/>
    <x v="0"/>
    <s v=""/>
    <s v=""/>
    <s v=""/>
    <s v=""/>
    <s v=""/>
  </r>
  <r>
    <s v=""/>
    <s v="Oui"/>
    <s v="Vols ou pillages Affrontements ou violences"/>
    <n v="1"/>
    <n v="1"/>
    <n v="0"/>
    <n v="0"/>
    <n v="0"/>
    <n v="0"/>
    <s v=""/>
    <s v="Risques de vols ou pillages"/>
    <n v="1"/>
    <n v="0"/>
    <n v="0"/>
    <n v="0"/>
    <n v="0"/>
    <n v="0"/>
    <n v="0"/>
    <n v="0"/>
    <s v=""/>
    <s v="Oui"/>
    <s v=""/>
    <s v="Nourriture"/>
    <n v="1"/>
    <n v="0"/>
    <n v="0"/>
    <n v="0"/>
    <s v=""/>
    <s v=""/>
    <x v="0"/>
    <s v=""/>
    <s v=""/>
    <s v=""/>
    <s v=""/>
    <s v=""/>
  </r>
  <r>
    <s v=""/>
    <s v="Oui"/>
    <s v="Affrontements ou violences"/>
    <n v="0"/>
    <n v="1"/>
    <n v="0"/>
    <n v="0"/>
    <n v="0"/>
    <n v="0"/>
    <s v=""/>
    <s v="Risques de vols ou pillages"/>
    <n v="1"/>
    <n v="0"/>
    <n v="0"/>
    <n v="0"/>
    <n v="0"/>
    <n v="0"/>
    <n v="0"/>
    <n v="0"/>
    <s v=""/>
    <s v="Oui"/>
    <s v=""/>
    <s v="Produits d'hygiène et assainissement"/>
    <n v="0"/>
    <n v="1"/>
    <n v="0"/>
    <n v="0"/>
    <s v=""/>
    <s v=""/>
    <x v="0"/>
    <s v=""/>
    <s v=""/>
    <s v=""/>
    <s v=""/>
    <s v=""/>
  </r>
  <r>
    <s v=""/>
    <s v="Oui"/>
    <s v="Affrontements ou violences"/>
    <n v="0"/>
    <n v="1"/>
    <n v="0"/>
    <n v="0"/>
    <n v="0"/>
    <n v="0"/>
    <s v=""/>
    <s v="Risques de vols ou pillages"/>
    <n v="1"/>
    <n v="0"/>
    <n v="0"/>
    <n v="0"/>
    <n v="0"/>
    <n v="0"/>
    <n v="0"/>
    <n v="0"/>
    <s v=""/>
    <s v="Oui"/>
    <s v=""/>
    <s v="Nourriture"/>
    <n v="1"/>
    <n v="0"/>
    <n v="0"/>
    <n v="0"/>
    <s v=""/>
    <s v=""/>
    <x v="0"/>
    <s v=""/>
    <s v=""/>
    <s v=""/>
    <s v=""/>
    <s v=""/>
  </r>
  <r>
    <s v=""/>
    <s v="Oui"/>
    <s v="Affrontements ou violences"/>
    <n v="0"/>
    <n v="1"/>
    <n v="0"/>
    <n v="0"/>
    <n v="0"/>
    <n v="0"/>
    <s v=""/>
    <s v="Risques de vols ou pillages"/>
    <n v="1"/>
    <n v="0"/>
    <n v="0"/>
    <n v="0"/>
    <n v="0"/>
    <n v="0"/>
    <n v="0"/>
    <n v="0"/>
    <s v=""/>
    <s v="Oui"/>
    <s v=""/>
    <s v="Nourriture"/>
    <n v="1"/>
    <n v="0"/>
    <n v="0"/>
    <n v="0"/>
    <s v=""/>
    <s v=""/>
    <x v="0"/>
    <s v=""/>
    <s v=""/>
    <s v=""/>
    <s v=""/>
    <s v=""/>
  </r>
  <r>
    <s v=""/>
    <s v="Oui"/>
    <s v="Vols ou pillages"/>
    <n v="1"/>
    <n v="0"/>
    <n v="0"/>
    <n v="0"/>
    <n v="0"/>
    <n v="0"/>
    <s v=""/>
    <s v="Risques de vols ou pillages"/>
    <n v="1"/>
    <n v="0"/>
    <n v="0"/>
    <n v="0"/>
    <n v="0"/>
    <n v="0"/>
    <n v="0"/>
    <n v="0"/>
    <s v=""/>
    <s v="Oui"/>
    <s v=""/>
    <s v="Produits d'hygiène et assainissement"/>
    <n v="0"/>
    <n v="1"/>
    <n v="0"/>
    <n v="0"/>
    <s v=""/>
    <s v=""/>
    <x v="0"/>
    <s v=""/>
    <s v=""/>
    <s v=""/>
    <s v=""/>
    <s v=""/>
  </r>
  <r>
    <s v=""/>
    <s v="Oui"/>
    <s v="Affrontements ou violences"/>
    <n v="0"/>
    <n v="1"/>
    <n v="0"/>
    <n v="0"/>
    <n v="0"/>
    <n v="0"/>
    <s v=""/>
    <s v="Risques de vols ou pillages"/>
    <n v="1"/>
    <n v="0"/>
    <n v="0"/>
    <n v="0"/>
    <n v="0"/>
    <n v="0"/>
    <n v="0"/>
    <n v="0"/>
    <s v=""/>
    <s v="Oui"/>
    <s v=""/>
    <s v="Produits d'hygiène et assainissement"/>
    <n v="0"/>
    <n v="1"/>
    <n v="0"/>
    <n v="0"/>
    <s v=""/>
    <s v=""/>
    <x v="0"/>
    <s v=""/>
    <s v=""/>
    <s v=""/>
    <s v=""/>
    <s v=""/>
  </r>
  <r>
    <s v=""/>
    <s v="Oui"/>
    <s v="Manifestations"/>
    <n v="0"/>
    <n v="0"/>
    <n v="1"/>
    <n v="0"/>
    <n v="0"/>
    <n v="0"/>
    <s v=""/>
    <s v="Augmentation des prix"/>
    <n v="0"/>
    <n v="0"/>
    <n v="1"/>
    <n v="0"/>
    <n v="0"/>
    <n v="0"/>
    <n v="0"/>
    <n v="0"/>
    <s v=""/>
    <s v="Oui"/>
    <s v=""/>
    <s v="Produits d'hygiène et assainissement"/>
    <n v="0"/>
    <n v="1"/>
    <n v="0"/>
    <n v="0"/>
    <s v=""/>
    <s v=""/>
    <x v="0"/>
    <s v=""/>
    <s v=""/>
    <s v=""/>
    <s v=""/>
    <s v=""/>
  </r>
  <r>
    <s v=""/>
    <s v="Oui"/>
    <s v="Manifestations"/>
    <n v="0"/>
    <n v="0"/>
    <n v="1"/>
    <n v="0"/>
    <n v="0"/>
    <n v="0"/>
    <s v=""/>
    <s v="Augmentation des prix"/>
    <n v="0"/>
    <n v="0"/>
    <n v="1"/>
    <n v="0"/>
    <n v="0"/>
    <n v="0"/>
    <n v="0"/>
    <n v="0"/>
    <s v=""/>
    <s v="Oui"/>
    <s v=""/>
    <s v="Produits d'hygiène et assainissement"/>
    <n v="0"/>
    <n v="1"/>
    <n v="0"/>
    <n v="0"/>
    <s v=""/>
    <s v=""/>
    <x v="0"/>
    <s v=""/>
    <s v=""/>
    <s v=""/>
    <s v=""/>
    <s v=""/>
  </r>
  <r>
    <s v=""/>
    <s v="Oui"/>
    <s v="Vols ou pillages Manifestations"/>
    <n v="1"/>
    <n v="0"/>
    <n v="1"/>
    <n v="0"/>
    <n v="0"/>
    <n v="0"/>
    <s v=""/>
    <s v="Augmentation des prix Difficultés pour se réapprovisionner en marchandises"/>
    <n v="0"/>
    <n v="0"/>
    <n v="1"/>
    <n v="1"/>
    <n v="0"/>
    <n v="0"/>
    <n v="0"/>
    <n v="0"/>
    <s v=""/>
    <s v="Oui"/>
    <s v=""/>
    <s v="Produits d'hygiène et assainissement"/>
    <n v="0"/>
    <n v="1"/>
    <n v="0"/>
    <n v="0"/>
    <s v=""/>
    <s v=""/>
    <x v="0"/>
    <s v=""/>
    <s v=""/>
    <s v=""/>
    <s v=""/>
    <s v=""/>
  </r>
  <r>
    <s v="Oui"/>
    <s v="Oui"/>
    <s v="Manifestations"/>
    <n v="0"/>
    <n v="0"/>
    <n v="1"/>
    <n v="0"/>
    <n v="0"/>
    <n v="0"/>
    <s v=""/>
    <s v="Augmentation des prix"/>
    <n v="0"/>
    <n v="0"/>
    <n v="1"/>
    <n v="0"/>
    <n v="0"/>
    <n v="0"/>
    <n v="0"/>
    <n v="0"/>
    <s v=""/>
    <s v="Oui"/>
    <s v=""/>
    <s v="Charbon de bois"/>
    <n v="0"/>
    <n v="0"/>
    <n v="1"/>
    <n v="0"/>
    <s v=""/>
    <s v=""/>
    <x v="0"/>
    <s v=""/>
    <s v=""/>
    <s v=""/>
    <s v=""/>
    <s v=""/>
  </r>
  <r>
    <s v="Non"/>
    <s v="Oui"/>
    <s v="Manifestations Vols ou pillages"/>
    <n v="1"/>
    <n v="0"/>
    <n v="1"/>
    <n v="0"/>
    <n v="0"/>
    <n v="0"/>
    <s v=""/>
    <s v="Augmentation des prix"/>
    <n v="0"/>
    <n v="0"/>
    <n v="1"/>
    <n v="0"/>
    <n v="0"/>
    <n v="0"/>
    <n v="0"/>
    <n v="0"/>
    <s v=""/>
    <s v="Oui"/>
    <s v=""/>
    <s v="Charbon de bois"/>
    <n v="0"/>
    <n v="0"/>
    <n v="1"/>
    <n v="0"/>
    <s v=""/>
    <s v=""/>
    <x v="0"/>
    <s v=""/>
    <s v=""/>
    <s v=""/>
    <s v=""/>
    <s v=""/>
  </r>
  <r>
    <s v="Oui"/>
    <s v="Oui"/>
    <s v="Manifestations Vols ou pillages"/>
    <n v="1"/>
    <n v="0"/>
    <n v="1"/>
    <n v="0"/>
    <n v="0"/>
    <n v="0"/>
    <s v=""/>
    <s v="Augmentation des prix"/>
    <n v="0"/>
    <n v="0"/>
    <n v="1"/>
    <n v="0"/>
    <n v="0"/>
    <n v="0"/>
    <n v="0"/>
    <n v="0"/>
    <s v=""/>
    <s v="Oui"/>
    <s v=""/>
    <s v="Charbon de bois"/>
    <n v="0"/>
    <n v="0"/>
    <n v="1"/>
    <n v="0"/>
    <s v=""/>
    <s v=""/>
    <x v="0"/>
    <s v=""/>
    <s v=""/>
    <s v=""/>
    <s v=""/>
    <s v=""/>
  </r>
  <r>
    <s v=""/>
    <s v="Oui"/>
    <s v="Vols ou pillages Manifestations Fermeture / Hibernation pour cause de troubles politiques"/>
    <n v="1"/>
    <n v="0"/>
    <n v="1"/>
    <n v="1"/>
    <n v="0"/>
    <n v="0"/>
    <s v=""/>
    <s v="Augmentation des prix"/>
    <n v="0"/>
    <n v="0"/>
    <n v="1"/>
    <n v="0"/>
    <n v="0"/>
    <n v="0"/>
    <n v="0"/>
    <n v="0"/>
    <s v=""/>
    <s v="Oui"/>
    <s v=""/>
    <s v="Nourriture"/>
    <n v="1"/>
    <n v="0"/>
    <n v="0"/>
    <n v="0"/>
    <s v=""/>
    <s v=""/>
    <x v="0"/>
    <s v=""/>
    <s v=""/>
    <s v=""/>
    <s v=""/>
    <s v=""/>
  </r>
  <r>
    <s v=""/>
    <s v="Oui"/>
    <s v="Manifestations"/>
    <n v="0"/>
    <n v="0"/>
    <n v="1"/>
    <n v="0"/>
    <n v="0"/>
    <n v="0"/>
    <s v=""/>
    <s v="Augmentation des prix Difficultés pour se réapprovisionner en marchandises"/>
    <n v="0"/>
    <n v="0"/>
    <n v="1"/>
    <n v="1"/>
    <n v="0"/>
    <n v="0"/>
    <n v="0"/>
    <n v="0"/>
    <s v=""/>
    <s v="Oui"/>
    <s v=""/>
    <s v="Nourriture"/>
    <n v="1"/>
    <n v="0"/>
    <n v="0"/>
    <n v="0"/>
    <s v=""/>
    <s v=""/>
    <x v="0"/>
    <s v=""/>
    <s v=""/>
    <s v=""/>
    <s v=""/>
    <s v=""/>
  </r>
  <r>
    <s v=""/>
    <s v="Non"/>
    <s v=""/>
    <s v=""/>
    <s v=""/>
    <s v=""/>
    <s v=""/>
    <s v=""/>
    <s v=""/>
    <s v=""/>
    <s v="Aucune préoccupation particulière"/>
    <n v="0"/>
    <n v="0"/>
    <n v="0"/>
    <n v="0"/>
    <n v="0"/>
    <n v="1"/>
    <n v="0"/>
    <n v="0"/>
    <s v=""/>
    <s v="Non"/>
    <s v=""/>
    <s v=""/>
    <s v=""/>
    <s v=""/>
    <s v=""/>
    <s v=""/>
    <s v=""/>
    <s v=""/>
    <x v="0"/>
    <s v=""/>
    <s v=""/>
    <s v=""/>
    <s v=""/>
    <s v=""/>
  </r>
  <r>
    <s v="Oui"/>
    <s v="Oui"/>
    <s v="Manifestations"/>
    <n v="0"/>
    <n v="0"/>
    <n v="1"/>
    <n v="0"/>
    <n v="0"/>
    <n v="0"/>
    <s v=""/>
    <s v="Augmentation des prix"/>
    <n v="0"/>
    <n v="0"/>
    <n v="1"/>
    <n v="0"/>
    <n v="0"/>
    <n v="0"/>
    <n v="0"/>
    <n v="0"/>
    <s v=""/>
    <s v="Oui"/>
    <s v=""/>
    <s v=""/>
    <s v=""/>
    <s v=""/>
    <s v=""/>
    <s v=""/>
    <s v=""/>
    <s v=""/>
    <x v="0"/>
    <s v=""/>
    <s v=""/>
    <s v=""/>
    <s v=""/>
    <s v=""/>
  </r>
  <r>
    <s v=""/>
    <s v=""/>
    <s v=""/>
    <s v=""/>
    <s v=""/>
    <s v=""/>
    <s v=""/>
    <s v=""/>
    <s v=""/>
    <s v=""/>
    <s v=""/>
    <s v=""/>
    <s v=""/>
    <s v=""/>
    <s v=""/>
    <s v=""/>
    <s v=""/>
    <s v=""/>
    <s v=""/>
    <s v=""/>
    <s v=""/>
    <s v=""/>
    <s v=""/>
    <s v=""/>
    <s v=""/>
    <s v=""/>
    <s v=""/>
    <s v="Oui"/>
    <s v="Oui, je vais parfois/souvent chercher l'eau"/>
    <x v="4"/>
    <s v=""/>
    <s v="voisin"/>
    <s v="kay yon vwazen"/>
    <s v="kay yon vwazen"/>
    <s v="C'est le moins cher"/>
  </r>
  <r>
    <s v=""/>
    <s v=""/>
    <s v=""/>
    <s v=""/>
    <s v=""/>
    <s v=""/>
    <s v=""/>
    <s v=""/>
    <s v=""/>
    <s v=""/>
    <s v=""/>
    <s v=""/>
    <s v=""/>
    <s v=""/>
    <s v=""/>
    <s v=""/>
    <s v=""/>
    <s v=""/>
    <s v=""/>
    <s v=""/>
    <s v=""/>
    <s v=""/>
    <s v=""/>
    <s v=""/>
    <s v=""/>
    <s v=""/>
    <s v=""/>
    <s v="Oui"/>
    <s v="Non, je ne vais jamais chercher de l'eau"/>
    <x v="0"/>
    <s v=""/>
    <s v=""/>
    <s v=""/>
    <s v=""/>
    <s v=""/>
  </r>
  <r>
    <s v=""/>
    <s v=""/>
    <s v=""/>
    <s v=""/>
    <s v=""/>
    <s v=""/>
    <s v=""/>
    <s v=""/>
    <s v=""/>
    <s v=""/>
    <s v=""/>
    <s v=""/>
    <s v=""/>
    <s v=""/>
    <s v=""/>
    <s v=""/>
    <s v=""/>
    <s v=""/>
    <s v=""/>
    <s v=""/>
    <s v=""/>
    <s v=""/>
    <s v=""/>
    <s v=""/>
    <s v=""/>
    <s v=""/>
    <s v=""/>
    <s v="Oui"/>
    <s v="Non, je ne vais jamais chercher de l'eau"/>
    <x v="0"/>
    <s v=""/>
    <s v=""/>
    <s v=""/>
    <s v=""/>
    <s v=""/>
  </r>
  <r>
    <s v=""/>
    <s v="Oui"/>
    <s v="Manifestations"/>
    <n v="0"/>
    <n v="0"/>
    <n v="1"/>
    <n v="0"/>
    <n v="0"/>
    <n v="0"/>
    <s v=""/>
    <s v="Risques de vols ou pillages"/>
    <n v="1"/>
    <n v="0"/>
    <n v="0"/>
    <n v="0"/>
    <n v="0"/>
    <n v="0"/>
    <n v="0"/>
    <n v="0"/>
    <s v=""/>
    <s v="Oui"/>
    <s v=""/>
    <s v="Nourriture"/>
    <n v="1"/>
    <n v="0"/>
    <n v="0"/>
    <n v="0"/>
    <s v=""/>
    <s v=""/>
    <x v="0"/>
    <s v=""/>
    <s v=""/>
    <s v=""/>
    <s v=""/>
    <s v=""/>
  </r>
  <r>
    <s v=""/>
    <s v="Non"/>
    <s v=""/>
    <s v=""/>
    <s v=""/>
    <s v=""/>
    <s v=""/>
    <s v=""/>
    <s v=""/>
    <s v=""/>
    <s v="Diminution du nombre de clients"/>
    <n v="0"/>
    <n v="1"/>
    <n v="0"/>
    <n v="0"/>
    <n v="0"/>
    <n v="0"/>
    <n v="0"/>
    <n v="0"/>
    <s v=""/>
    <s v="Non"/>
    <s v=""/>
    <s v=""/>
    <s v=""/>
    <s v=""/>
    <s v=""/>
    <s v=""/>
    <s v=""/>
    <s v=""/>
    <x v="0"/>
    <s v=""/>
    <s v=""/>
    <s v=""/>
    <s v=""/>
    <s v=""/>
  </r>
  <r>
    <s v=""/>
    <s v="Non"/>
    <s v=""/>
    <s v=""/>
    <s v=""/>
    <s v=""/>
    <s v=""/>
    <s v=""/>
    <s v=""/>
    <s v=""/>
    <s v="Augmentation des prix Diminution du nombre de clients"/>
    <n v="0"/>
    <n v="1"/>
    <n v="1"/>
    <n v="0"/>
    <n v="0"/>
    <n v="0"/>
    <n v="0"/>
    <n v="0"/>
    <s v=""/>
    <s v="Oui"/>
    <s v=""/>
    <s v="Nourriture"/>
    <n v="1"/>
    <n v="0"/>
    <n v="0"/>
    <n v="0"/>
    <s v=""/>
    <s v=""/>
    <x v="0"/>
    <s v=""/>
    <s v=""/>
    <s v=""/>
    <s v=""/>
    <s v=""/>
  </r>
  <r>
    <s v=""/>
    <s v="Je ne sais pas, je ne souhaite pas répondre"/>
    <s v=""/>
    <s v=""/>
    <s v=""/>
    <s v=""/>
    <s v=""/>
    <s v=""/>
    <s v=""/>
    <s v=""/>
    <s v="Difficultés pour se réapprovisionner en marchandises"/>
    <n v="0"/>
    <n v="0"/>
    <n v="0"/>
    <n v="1"/>
    <n v="0"/>
    <n v="0"/>
    <n v="0"/>
    <n v="0"/>
    <s v=""/>
    <s v="Oui"/>
    <s v=""/>
    <s v="Nourriture"/>
    <n v="1"/>
    <n v="0"/>
    <n v="0"/>
    <n v="0"/>
    <s v=""/>
    <s v=""/>
    <x v="0"/>
    <s v=""/>
    <s v=""/>
    <s v=""/>
    <s v=""/>
    <s v=""/>
  </r>
  <r>
    <s v=""/>
    <s v="Oui"/>
    <s v="Affrontements ou violences"/>
    <n v="0"/>
    <n v="1"/>
    <n v="0"/>
    <n v="0"/>
    <n v="0"/>
    <n v="0"/>
    <s v=""/>
    <s v="Augmentation des prix Difficultés pour se réapprovisionner en marchandises"/>
    <n v="0"/>
    <n v="0"/>
    <n v="1"/>
    <n v="1"/>
    <n v="0"/>
    <n v="0"/>
    <n v="0"/>
    <n v="0"/>
    <s v=""/>
    <s v="Oui"/>
    <s v=""/>
    <s v="Nourriture"/>
    <n v="1"/>
    <n v="0"/>
    <n v="0"/>
    <n v="0"/>
    <s v=""/>
    <s v=""/>
    <x v="0"/>
    <s v=""/>
    <s v=""/>
    <s v=""/>
    <s v=""/>
    <s v=""/>
  </r>
  <r>
    <s v=""/>
    <s v="Oui"/>
    <s v="Autre"/>
    <n v="0"/>
    <n v="0"/>
    <n v="0"/>
    <n v="0"/>
    <n v="0"/>
    <n v="1"/>
    <s v="Yo te mete dife nan yon pati nan mache a. Anpil pwodwi te brile nan dife sa a."/>
    <s v="Diminution du nombre de clients Augmentation des prix Difficultés pour se réapprovisionner en marchandises"/>
    <n v="0"/>
    <n v="1"/>
    <n v="1"/>
    <n v="1"/>
    <n v="0"/>
    <n v="0"/>
    <n v="0"/>
    <n v="0"/>
    <s v=""/>
    <s v="Oui"/>
    <s v=""/>
    <s v="Produits d'hygiène et assainissement"/>
    <n v="0"/>
    <n v="1"/>
    <n v="0"/>
    <n v="0"/>
    <s v=""/>
    <s v=""/>
    <x v="0"/>
    <s v=""/>
    <s v=""/>
    <s v=""/>
    <s v=""/>
    <s v=""/>
  </r>
  <r>
    <s v=""/>
    <s v=""/>
    <s v=""/>
    <s v=""/>
    <s v=""/>
    <s v=""/>
    <s v=""/>
    <s v=""/>
    <s v=""/>
    <s v=""/>
    <s v=""/>
    <s v=""/>
    <s v=""/>
    <s v=""/>
    <s v=""/>
    <s v=""/>
    <s v=""/>
    <s v=""/>
    <s v=""/>
    <s v=""/>
    <s v=""/>
    <s v=""/>
    <s v=""/>
    <s v=""/>
    <s v=""/>
    <s v=""/>
    <s v=""/>
    <s v="Oui"/>
    <s v="Oui, je vais parfois/souvent chercher l'eau"/>
    <x v="3"/>
    <s v=""/>
    <s v="boutique"/>
    <s v="boutik / kiòs priwe"/>
    <s v="boutik / kiòs priwe"/>
    <s v="Les autres points d'eau ne sont pas fonctionnels"/>
  </r>
  <r>
    <s v=""/>
    <s v=""/>
    <s v=""/>
    <s v=""/>
    <s v=""/>
    <s v=""/>
    <s v=""/>
    <s v=""/>
    <s v=""/>
    <s v=""/>
    <s v=""/>
    <s v=""/>
    <s v=""/>
    <s v=""/>
    <s v=""/>
    <s v=""/>
    <s v=""/>
    <s v=""/>
    <s v=""/>
    <s v=""/>
    <s v=""/>
    <s v=""/>
    <s v=""/>
    <s v=""/>
    <s v=""/>
    <s v=""/>
    <s v=""/>
    <s v="Oui"/>
    <s v="Oui, je vais parfois/souvent chercher l'eau"/>
    <x v="4"/>
    <s v=""/>
    <s v="voisin"/>
    <s v="kay yon vwazen"/>
    <s v="kay yon vwazen"/>
    <s v="Il n'y a pas d'autres options dans ma zone"/>
  </r>
  <r>
    <s v="Oui"/>
    <s v="Je ne sais pas, je ne souhaite pas répondre"/>
    <s v=""/>
    <s v=""/>
    <s v=""/>
    <s v=""/>
    <s v=""/>
    <s v=""/>
    <s v=""/>
    <s v=""/>
    <s v="Difficultés pour se réapprovisionner en marchandises"/>
    <n v="0"/>
    <n v="0"/>
    <n v="0"/>
    <n v="1"/>
    <n v="0"/>
    <n v="0"/>
    <n v="0"/>
    <n v="0"/>
    <s v=""/>
    <s v="Oui"/>
    <s v=""/>
    <s v="Charbon de bois"/>
    <n v="0"/>
    <n v="0"/>
    <n v="1"/>
    <n v="0"/>
    <s v=""/>
    <s v=""/>
    <x v="0"/>
    <s v=""/>
    <s v=""/>
    <s v=""/>
    <s v=""/>
    <s v=""/>
  </r>
  <r>
    <s v="Oui"/>
    <s v="Oui"/>
    <s v="Vols ou pillages Manifestations"/>
    <n v="1"/>
    <n v="0"/>
    <n v="1"/>
    <n v="0"/>
    <n v="0"/>
    <n v="0"/>
    <s v=""/>
    <s v="Difficultés pour se réapprovisionner en marchandises"/>
    <n v="0"/>
    <n v="0"/>
    <n v="0"/>
    <n v="1"/>
    <n v="0"/>
    <n v="0"/>
    <n v="0"/>
    <n v="0"/>
    <s v=""/>
    <s v="Oui"/>
    <s v=""/>
    <s v="Charbon de bois"/>
    <n v="0"/>
    <n v="0"/>
    <n v="1"/>
    <n v="0"/>
    <s v=""/>
    <s v=""/>
    <x v="0"/>
    <s v=""/>
    <s v=""/>
    <s v=""/>
    <s v=""/>
    <s v=""/>
  </r>
  <r>
    <s v=""/>
    <s v="Non"/>
    <s v=""/>
    <s v=""/>
    <s v=""/>
    <s v=""/>
    <s v=""/>
    <s v=""/>
    <s v=""/>
    <s v=""/>
    <s v="Risques de vols ou pillages"/>
    <n v="1"/>
    <n v="0"/>
    <n v="0"/>
    <n v="0"/>
    <n v="0"/>
    <n v="0"/>
    <n v="0"/>
    <n v="0"/>
    <s v=""/>
    <s v="Je ne sais pas, je ne souhaite pas répondre"/>
    <s v=""/>
    <s v=""/>
    <s v=""/>
    <s v=""/>
    <s v=""/>
    <s v=""/>
    <s v=""/>
    <s v=""/>
    <x v="0"/>
    <s v=""/>
    <s v=""/>
    <s v=""/>
    <s v=""/>
    <s v=""/>
  </r>
  <r>
    <s v=""/>
    <s v="Oui"/>
    <s v="Autre"/>
    <n v="0"/>
    <n v="0"/>
    <n v="0"/>
    <n v="0"/>
    <n v="0"/>
    <n v="1"/>
    <s v="Te gen dife ki te brile kek pwodwi nan mache a"/>
    <s v="Diminution du nombre de clients Augmentation des prix"/>
    <n v="0"/>
    <n v="1"/>
    <n v="1"/>
    <n v="0"/>
    <n v="0"/>
    <n v="0"/>
    <n v="0"/>
    <n v="0"/>
    <s v=""/>
    <s v="Oui"/>
    <s v=""/>
    <s v="Produits d'hygiène et assainissement"/>
    <n v="0"/>
    <n v="1"/>
    <n v="0"/>
    <n v="0"/>
    <s v=""/>
    <s v=""/>
    <x v="0"/>
    <s v=""/>
    <s v=""/>
    <s v=""/>
    <s v=""/>
    <s v=""/>
  </r>
  <r>
    <s v=""/>
    <s v=""/>
    <s v=""/>
    <s v=""/>
    <s v=""/>
    <s v=""/>
    <s v=""/>
    <s v=""/>
    <s v=""/>
    <s v=""/>
    <s v=""/>
    <s v=""/>
    <s v=""/>
    <s v=""/>
    <s v=""/>
    <s v=""/>
    <s v=""/>
    <s v=""/>
    <s v=""/>
    <s v=""/>
    <s v=""/>
    <s v=""/>
    <s v=""/>
    <s v=""/>
    <s v=""/>
    <s v=""/>
    <s v=""/>
    <s v="Oui"/>
    <s v="Oui, je vais parfois/souvent chercher l'eau"/>
    <x v="3"/>
    <s v=""/>
    <s v="boutique"/>
    <s v="boutik / kiòs priwe"/>
    <s v="boutik / kiòs priwe"/>
    <s v="Il n'y a pas d'autres options dans ma zone"/>
  </r>
  <r>
    <s v=""/>
    <s v=""/>
    <s v=""/>
    <s v=""/>
    <s v=""/>
    <s v=""/>
    <s v=""/>
    <s v=""/>
    <s v=""/>
    <s v=""/>
    <s v=""/>
    <s v=""/>
    <s v=""/>
    <s v=""/>
    <s v=""/>
    <s v=""/>
    <s v=""/>
    <s v=""/>
    <s v=""/>
    <s v=""/>
    <s v=""/>
    <s v=""/>
    <s v=""/>
    <s v=""/>
    <s v=""/>
    <s v=""/>
    <s v=""/>
    <s v="Oui"/>
    <s v="Oui, je vais parfois/souvent chercher l'eau"/>
    <x v="4"/>
    <s v=""/>
    <s v="voisin"/>
    <s v="kay yon vwazen"/>
    <s v="kay yon vwazen"/>
    <s v="Il n'y a pas d'autres options dans ma zone"/>
  </r>
  <r>
    <s v="Oui"/>
    <s v="Je ne sais pas, je ne souhaite pas répondre"/>
    <s v=""/>
    <s v=""/>
    <s v=""/>
    <s v=""/>
    <s v=""/>
    <s v=""/>
    <s v=""/>
    <s v=""/>
    <s v="Augmentation des prix"/>
    <n v="0"/>
    <n v="0"/>
    <n v="1"/>
    <n v="0"/>
    <n v="0"/>
    <n v="0"/>
    <n v="0"/>
    <n v="0"/>
    <s v=""/>
    <s v="Oui"/>
    <s v=""/>
    <s v="Charbon de bois"/>
    <n v="0"/>
    <n v="0"/>
    <n v="1"/>
    <n v="0"/>
    <s v=""/>
    <s v=""/>
    <x v="0"/>
    <s v=""/>
    <s v=""/>
    <s v=""/>
    <s v=""/>
    <s v=""/>
  </r>
  <r>
    <s v=""/>
    <s v="Oui"/>
    <s v="Affrontements ou violences"/>
    <n v="0"/>
    <n v="1"/>
    <n v="0"/>
    <n v="0"/>
    <n v="0"/>
    <n v="0"/>
    <s v=""/>
    <s v="Difficultés pour se réapprovisionner en marchandises"/>
    <n v="0"/>
    <n v="0"/>
    <n v="0"/>
    <n v="1"/>
    <n v="0"/>
    <n v="0"/>
    <n v="0"/>
    <n v="0"/>
    <s v=""/>
    <s v="Oui"/>
    <s v=""/>
    <s v="Produits d'hygiène et assainissement"/>
    <n v="0"/>
    <n v="1"/>
    <n v="0"/>
    <n v="0"/>
    <s v=""/>
    <s v=""/>
    <x v="0"/>
    <s v=""/>
    <s v=""/>
    <s v=""/>
    <s v=""/>
    <s v=""/>
  </r>
  <r>
    <s v="Non"/>
    <s v="Non"/>
    <s v=""/>
    <s v=""/>
    <s v=""/>
    <s v=""/>
    <s v=""/>
    <s v=""/>
    <s v=""/>
    <s v=""/>
    <s v="Risques d'être exposé à la violence"/>
    <n v="0"/>
    <n v="0"/>
    <n v="0"/>
    <n v="0"/>
    <n v="1"/>
    <n v="0"/>
    <n v="0"/>
    <n v="0"/>
    <s v=""/>
    <s v="Oui"/>
    <s v=""/>
    <s v="Charbon de bois"/>
    <n v="0"/>
    <n v="0"/>
    <n v="1"/>
    <n v="0"/>
    <s v=""/>
    <s v=""/>
    <x v="0"/>
    <s v=""/>
    <s v=""/>
    <s v=""/>
    <s v=""/>
    <s v=""/>
  </r>
  <r>
    <s v=""/>
    <s v="Non"/>
    <s v=""/>
    <s v=""/>
    <s v=""/>
    <s v=""/>
    <s v=""/>
    <s v=""/>
    <s v=""/>
    <s v=""/>
    <s v="Difficultés pour se réapprovisionner en marchandises Augmentation des prix"/>
    <n v="0"/>
    <n v="0"/>
    <n v="1"/>
    <n v="1"/>
    <n v="0"/>
    <n v="0"/>
    <n v="0"/>
    <n v="0"/>
    <s v=""/>
    <s v="Oui"/>
    <s v=""/>
    <s v="Nourriture"/>
    <n v="1"/>
    <n v="0"/>
    <n v="0"/>
    <n v="0"/>
    <s v=""/>
    <s v=""/>
    <x v="0"/>
    <s v=""/>
    <s v=""/>
    <s v=""/>
    <s v=""/>
    <s v=""/>
  </r>
  <r>
    <s v=""/>
    <s v=""/>
    <s v=""/>
    <s v=""/>
    <s v=""/>
    <s v=""/>
    <s v=""/>
    <s v=""/>
    <s v=""/>
    <s v=""/>
    <s v=""/>
    <s v=""/>
    <s v=""/>
    <s v=""/>
    <s v=""/>
    <s v=""/>
    <s v=""/>
    <s v=""/>
    <s v=""/>
    <s v=""/>
    <s v=""/>
    <s v=""/>
    <s v=""/>
    <s v=""/>
    <s v=""/>
    <s v=""/>
    <s v=""/>
    <s v="Oui"/>
    <s v="Oui, je vais parfois/souvent chercher l'eau"/>
    <x v="1"/>
    <s v=""/>
    <s v="riv"/>
    <s v="rivyè / sous ki pa anmenaje"/>
    <s v="rivyè / sous ki pa anmenaje"/>
    <s v="Il n'y a pas d'autres options dans ma zone"/>
  </r>
  <r>
    <s v="Non"/>
    <s v="Non"/>
    <s v=""/>
    <s v=""/>
    <s v=""/>
    <s v=""/>
    <s v=""/>
    <s v=""/>
    <s v=""/>
    <s v=""/>
    <s v="Risques d'être exposé à la violence"/>
    <n v="0"/>
    <n v="0"/>
    <n v="0"/>
    <n v="0"/>
    <n v="1"/>
    <n v="0"/>
    <n v="0"/>
    <n v="0"/>
    <s v=""/>
    <s v="Oui"/>
    <s v=""/>
    <s v="Charbon de bois"/>
    <n v="0"/>
    <n v="0"/>
    <n v="1"/>
    <n v="0"/>
    <s v=""/>
    <s v=""/>
    <x v="0"/>
    <s v=""/>
    <s v=""/>
    <s v=""/>
    <s v=""/>
    <s v=""/>
  </r>
  <r>
    <s v=""/>
    <s v="Non"/>
    <s v=""/>
    <s v=""/>
    <s v=""/>
    <s v=""/>
    <s v=""/>
    <s v=""/>
    <s v=""/>
    <s v=""/>
    <s v="Risques de vols ou pillages"/>
    <n v="1"/>
    <n v="0"/>
    <n v="0"/>
    <n v="0"/>
    <n v="0"/>
    <n v="0"/>
    <n v="0"/>
    <n v="0"/>
    <s v=""/>
    <s v="Oui"/>
    <s v=""/>
    <s v="Produits d'hygiène et assainissement"/>
    <n v="0"/>
    <n v="1"/>
    <n v="0"/>
    <n v="0"/>
    <s v=""/>
    <s v=""/>
    <x v="0"/>
    <s v=""/>
    <s v=""/>
    <s v=""/>
    <s v=""/>
    <s v=""/>
  </r>
  <r>
    <s v=""/>
    <s v="Oui"/>
    <s v="Vols ou pillages"/>
    <n v="1"/>
    <n v="0"/>
    <n v="0"/>
    <n v="0"/>
    <n v="0"/>
    <n v="0"/>
    <s v=""/>
    <s v="Aucune préoccupation particulière"/>
    <n v="0"/>
    <n v="0"/>
    <n v="0"/>
    <n v="0"/>
    <n v="0"/>
    <n v="1"/>
    <n v="0"/>
    <n v="0"/>
    <s v=""/>
    <s v="Non"/>
    <s v=""/>
    <s v=""/>
    <s v=""/>
    <s v=""/>
    <s v=""/>
    <s v=""/>
    <s v=""/>
    <s v=""/>
    <x v="0"/>
    <s v=""/>
    <s v=""/>
    <s v=""/>
    <s v=""/>
    <s v=""/>
  </r>
  <r>
    <s v=""/>
    <s v="Non"/>
    <s v=""/>
    <s v=""/>
    <s v=""/>
    <s v=""/>
    <s v=""/>
    <s v=""/>
    <s v=""/>
    <s v=""/>
    <s v="Aucune préoccupation particulière"/>
    <n v="0"/>
    <n v="0"/>
    <n v="0"/>
    <n v="0"/>
    <n v="0"/>
    <n v="1"/>
    <n v="0"/>
    <n v="0"/>
    <s v=""/>
    <s v="Non"/>
    <s v=""/>
    <s v=""/>
    <s v=""/>
    <s v=""/>
    <s v=""/>
    <s v=""/>
    <s v=""/>
    <s v=""/>
    <x v="0"/>
    <s v=""/>
    <s v=""/>
    <s v=""/>
    <s v=""/>
    <s v=""/>
  </r>
  <r>
    <s v=""/>
    <s v="Non"/>
    <s v=""/>
    <s v=""/>
    <s v=""/>
    <s v=""/>
    <s v=""/>
    <s v=""/>
    <s v=""/>
    <s v=""/>
    <s v="Risques de vols ou pillages Augmentation des prix"/>
    <n v="1"/>
    <n v="0"/>
    <n v="1"/>
    <n v="0"/>
    <n v="0"/>
    <n v="0"/>
    <n v="0"/>
    <n v="0"/>
    <s v=""/>
    <s v="Oui"/>
    <s v=""/>
    <s v="Produits d'hygiène et assainissement"/>
    <n v="0"/>
    <n v="1"/>
    <n v="0"/>
    <n v="0"/>
    <s v=""/>
    <s v=""/>
    <x v="0"/>
    <s v=""/>
    <s v=""/>
    <s v=""/>
    <s v=""/>
    <s v=""/>
  </r>
  <r>
    <s v=""/>
    <s v=""/>
    <s v=""/>
    <s v=""/>
    <s v=""/>
    <s v=""/>
    <s v=""/>
    <s v=""/>
    <s v=""/>
    <s v=""/>
    <s v=""/>
    <s v=""/>
    <s v=""/>
    <s v=""/>
    <s v=""/>
    <s v=""/>
    <s v=""/>
    <s v=""/>
    <s v=""/>
    <s v=""/>
    <s v=""/>
    <s v=""/>
    <s v=""/>
    <s v=""/>
    <s v=""/>
    <s v=""/>
    <s v=""/>
    <s v="Oui"/>
    <s v="Oui, je vais parfois/souvent chercher l'eau"/>
    <x v="3"/>
    <s v=""/>
    <s v="boutique"/>
    <s v="boutik / kiòs priwe"/>
    <s v="boutik / kiòs priwe"/>
    <s v="L'eau est de meilleure qualité"/>
  </r>
  <r>
    <s v=""/>
    <s v=""/>
    <s v=""/>
    <s v=""/>
    <s v=""/>
    <s v=""/>
    <s v=""/>
    <s v=""/>
    <s v=""/>
    <s v=""/>
    <s v=""/>
    <s v=""/>
    <s v=""/>
    <s v=""/>
    <s v=""/>
    <s v=""/>
    <s v=""/>
    <s v=""/>
    <s v=""/>
    <s v=""/>
    <s v=""/>
    <s v=""/>
    <s v=""/>
    <s v=""/>
    <s v=""/>
    <s v=""/>
    <s v=""/>
    <s v="Oui"/>
    <s v="Oui, je vais parfois/souvent chercher l'eau"/>
    <x v="3"/>
    <s v=""/>
    <s v="boutique"/>
    <s v="boutik / kiòs priwe"/>
    <s v="boutik / kiòs priwe"/>
    <s v="Il n'y a pas d'autres options dans ma zone"/>
  </r>
  <r>
    <s v=""/>
    <s v=""/>
    <s v=""/>
    <s v=""/>
    <s v=""/>
    <s v=""/>
    <s v=""/>
    <s v=""/>
    <s v=""/>
    <s v=""/>
    <s v=""/>
    <s v=""/>
    <s v=""/>
    <s v=""/>
    <s v=""/>
    <s v=""/>
    <s v=""/>
    <s v=""/>
    <s v=""/>
    <s v=""/>
    <s v=""/>
    <s v=""/>
    <s v=""/>
    <s v=""/>
    <s v=""/>
    <s v=""/>
    <s v=""/>
    <s v="Oui"/>
    <s v="Oui, je vais parfois/souvent chercher l'eau"/>
    <x v="3"/>
    <s v=""/>
    <s v="boutique"/>
    <s v="boutik / kiòs priwe"/>
    <s v="boutik / kiòs priwe"/>
    <s v="Autre"/>
  </r>
  <r>
    <s v="Oui"/>
    <s v="Non"/>
    <s v=""/>
    <s v=""/>
    <s v=""/>
    <s v=""/>
    <s v=""/>
    <s v=""/>
    <s v=""/>
    <s v=""/>
    <s v="Autre"/>
    <n v="0"/>
    <n v="0"/>
    <n v="0"/>
    <n v="0"/>
    <n v="0"/>
    <n v="0"/>
    <n v="1"/>
    <n v="0"/>
    <s v="Pè pou kout poud sorcellerie"/>
    <s v="Oui"/>
    <s v=""/>
    <s v="Charbon de bois"/>
    <n v="0"/>
    <n v="0"/>
    <n v="1"/>
    <n v="0"/>
    <s v=""/>
    <s v=""/>
    <x v="0"/>
    <s v=""/>
    <s v=""/>
    <s v=""/>
    <s v=""/>
    <s v=""/>
  </r>
  <r>
    <s v="Oui"/>
    <s v="Non"/>
    <s v=""/>
    <s v=""/>
    <s v=""/>
    <s v=""/>
    <s v=""/>
    <s v=""/>
    <s v=""/>
    <s v=""/>
    <s v="Aucune préoccupation particulière"/>
    <n v="0"/>
    <n v="0"/>
    <n v="0"/>
    <n v="0"/>
    <n v="0"/>
    <n v="1"/>
    <n v="0"/>
    <n v="0"/>
    <s v=""/>
    <s v="Oui"/>
    <s v=""/>
    <s v="Charbon de bois"/>
    <n v="0"/>
    <n v="0"/>
    <n v="1"/>
    <n v="0"/>
    <s v=""/>
    <s v=""/>
    <x v="0"/>
    <s v=""/>
    <s v=""/>
    <s v=""/>
    <s v=""/>
    <s v=""/>
  </r>
  <r>
    <s v="Oui"/>
    <s v="Non"/>
    <s v=""/>
    <s v=""/>
    <s v=""/>
    <s v=""/>
    <s v=""/>
    <s v=""/>
    <s v=""/>
    <s v=""/>
    <s v="Risques d'être exposé à la violence"/>
    <n v="0"/>
    <n v="0"/>
    <n v="0"/>
    <n v="0"/>
    <n v="1"/>
    <n v="0"/>
    <n v="0"/>
    <n v="0"/>
    <s v=""/>
    <s v="Oui"/>
    <s v=""/>
    <s v="Charbon de bois"/>
    <n v="0"/>
    <n v="0"/>
    <n v="1"/>
    <n v="0"/>
    <s v=""/>
    <s v=""/>
    <x v="0"/>
    <s v=""/>
    <s v=""/>
    <s v=""/>
    <s v=""/>
    <s v=""/>
  </r>
  <r>
    <s v="Oui"/>
    <s v="Je ne sais pas, je ne souhaite pas répondre"/>
    <s v=""/>
    <s v=""/>
    <s v=""/>
    <s v=""/>
    <s v=""/>
    <s v=""/>
    <s v=""/>
    <s v=""/>
    <s v="Aucune préoccupation particulière"/>
    <n v="0"/>
    <n v="0"/>
    <n v="0"/>
    <n v="0"/>
    <n v="0"/>
    <n v="1"/>
    <n v="0"/>
    <n v="0"/>
    <s v=""/>
    <s v="Oui"/>
    <s v=""/>
    <s v="Charbon de bois"/>
    <n v="0"/>
    <n v="0"/>
    <n v="1"/>
    <n v="0"/>
    <s v=""/>
    <s v=""/>
    <x v="0"/>
    <s v=""/>
    <s v=""/>
    <s v=""/>
    <s v=""/>
    <s v=""/>
  </r>
  <r>
    <s v=""/>
    <s v=""/>
    <s v=""/>
    <s v=""/>
    <s v=""/>
    <s v=""/>
    <s v=""/>
    <s v=""/>
    <s v=""/>
    <s v=""/>
    <s v=""/>
    <s v=""/>
    <s v=""/>
    <s v=""/>
    <s v=""/>
    <s v=""/>
    <s v=""/>
    <s v=""/>
    <s v=""/>
    <s v=""/>
    <s v=""/>
    <s v=""/>
    <s v=""/>
    <s v=""/>
    <s v=""/>
    <s v=""/>
    <s v=""/>
    <s v="Oui"/>
    <s v="Oui, je vais parfois/souvent chercher l'eau"/>
    <x v="3"/>
    <s v=""/>
    <s v="boutique"/>
    <s v="boutik / kiòs priwe"/>
    <s v="boutik / kiòs priwe"/>
    <s v="Il n'y a pas d'autres options dans ma zone"/>
  </r>
  <r>
    <s v=""/>
    <s v="Non"/>
    <s v=""/>
    <s v=""/>
    <s v=""/>
    <s v=""/>
    <s v=""/>
    <s v=""/>
    <s v=""/>
    <s v=""/>
    <s v="Aucune préoccupation particulière"/>
    <n v="0"/>
    <n v="0"/>
    <n v="0"/>
    <n v="0"/>
    <n v="0"/>
    <n v="1"/>
    <n v="0"/>
    <n v="0"/>
    <s v=""/>
    <s v="Oui"/>
    <s v=""/>
    <s v="Nourriture"/>
    <n v="1"/>
    <n v="0"/>
    <n v="0"/>
    <n v="0"/>
    <s v=""/>
    <s v=""/>
    <x v="0"/>
    <s v=""/>
    <s v=""/>
    <s v=""/>
    <s v=""/>
    <s v=""/>
  </r>
  <r>
    <s v=""/>
    <s v="Non"/>
    <s v=""/>
    <s v=""/>
    <s v=""/>
    <s v=""/>
    <s v=""/>
    <s v=""/>
    <s v=""/>
    <s v=""/>
    <s v="Aucune préoccupation particulière"/>
    <n v="0"/>
    <n v="0"/>
    <n v="0"/>
    <n v="0"/>
    <n v="0"/>
    <n v="1"/>
    <n v="0"/>
    <n v="0"/>
    <s v=""/>
    <s v="Oui"/>
    <s v=""/>
    <s v="Nourriture"/>
    <n v="1"/>
    <n v="0"/>
    <n v="0"/>
    <n v="0"/>
    <s v=""/>
    <s v=""/>
    <x v="0"/>
    <s v=""/>
    <s v=""/>
    <s v=""/>
    <s v=""/>
    <s v=""/>
  </r>
  <r>
    <s v=""/>
    <s v="Non"/>
    <s v=""/>
    <s v=""/>
    <s v=""/>
    <s v=""/>
    <s v=""/>
    <s v=""/>
    <s v=""/>
    <s v=""/>
    <s v="Aucune préoccupation particulière"/>
    <n v="0"/>
    <n v="0"/>
    <n v="0"/>
    <n v="0"/>
    <n v="0"/>
    <n v="1"/>
    <n v="0"/>
    <n v="0"/>
    <s v=""/>
    <s v="Oui"/>
    <s v=""/>
    <s v="Nourriture"/>
    <n v="1"/>
    <n v="0"/>
    <n v="0"/>
    <n v="0"/>
    <s v=""/>
    <s v=""/>
    <x v="0"/>
    <s v=""/>
    <s v=""/>
    <s v=""/>
    <s v=""/>
    <s v=""/>
  </r>
  <r>
    <s v=""/>
    <s v="Non"/>
    <s v=""/>
    <s v=""/>
    <s v=""/>
    <s v=""/>
    <s v=""/>
    <s v=""/>
    <s v=""/>
    <s v=""/>
    <s v="Aucune préoccupation particulière"/>
    <n v="0"/>
    <n v="0"/>
    <n v="0"/>
    <n v="0"/>
    <n v="0"/>
    <n v="1"/>
    <n v="0"/>
    <n v="0"/>
    <s v=""/>
    <s v="Oui"/>
    <s v=""/>
    <s v="Nourriture"/>
    <n v="1"/>
    <n v="0"/>
    <n v="0"/>
    <n v="0"/>
    <s v=""/>
    <s v=""/>
    <x v="0"/>
    <s v=""/>
    <s v=""/>
    <s v=""/>
    <s v=""/>
    <s v=""/>
  </r>
  <r>
    <s v=""/>
    <s v="Non"/>
    <s v=""/>
    <s v=""/>
    <s v=""/>
    <s v=""/>
    <s v=""/>
    <s v=""/>
    <s v=""/>
    <s v=""/>
    <s v="Diminution du nombre de clients Augmentation des prix Difficultés pour se réapprovisionner en marchandises"/>
    <n v="0"/>
    <n v="1"/>
    <n v="1"/>
    <n v="1"/>
    <n v="0"/>
    <n v="0"/>
    <n v="0"/>
    <n v="0"/>
    <s v=""/>
    <s v="Non"/>
    <s v=""/>
    <s v=""/>
    <s v=""/>
    <s v=""/>
    <s v=""/>
    <s v=""/>
    <s v=""/>
    <s v=""/>
    <x v="0"/>
    <s v=""/>
    <s v=""/>
    <s v=""/>
    <s v=""/>
    <s v=""/>
  </r>
  <r>
    <s v=""/>
    <s v=""/>
    <s v=""/>
    <s v=""/>
    <s v=""/>
    <s v=""/>
    <s v=""/>
    <s v=""/>
    <s v=""/>
    <s v=""/>
    <s v=""/>
    <s v=""/>
    <s v=""/>
    <s v=""/>
    <s v=""/>
    <s v=""/>
    <s v=""/>
    <s v=""/>
    <s v=""/>
    <s v=""/>
    <s v=""/>
    <s v=""/>
    <s v=""/>
    <s v=""/>
    <s v=""/>
    <s v=""/>
    <s v=""/>
    <s v="Oui"/>
    <s v="Oui, je vais parfois/souvent chercher l'eau"/>
    <x v="2"/>
    <s v=""/>
    <s v="source"/>
    <s v="source aménagée (borne fontaine, pompe, etc.)"/>
    <s v="source aménagée (borne fontaine, pompe, etc.)"/>
    <s v="L'eau est de meilleure qualité"/>
  </r>
  <r>
    <s v="Non"/>
    <s v="Non"/>
    <s v=""/>
    <s v=""/>
    <s v=""/>
    <s v=""/>
    <s v=""/>
    <s v=""/>
    <s v=""/>
    <s v=""/>
    <s v="Diminution du nombre de clients Augmentation des prix Autre"/>
    <n v="0"/>
    <n v="1"/>
    <n v="1"/>
    <n v="0"/>
    <n v="0"/>
    <n v="0"/>
    <n v="1"/>
    <n v="0"/>
    <s v="Crédits"/>
    <s v="Non"/>
    <s v=""/>
    <s v=""/>
    <s v=""/>
    <s v=""/>
    <s v=""/>
    <s v=""/>
    <s v=""/>
    <s v=""/>
    <x v="0"/>
    <s v=""/>
    <s v=""/>
    <s v=""/>
    <s v=""/>
    <s v=""/>
  </r>
  <r>
    <s v=""/>
    <s v=""/>
    <s v=""/>
    <s v=""/>
    <s v=""/>
    <s v=""/>
    <s v=""/>
    <s v=""/>
    <s v=""/>
    <s v=""/>
    <s v=""/>
    <s v=""/>
    <s v=""/>
    <s v=""/>
    <s v=""/>
    <s v=""/>
    <s v=""/>
    <s v=""/>
    <s v=""/>
    <s v=""/>
    <s v=""/>
    <s v=""/>
    <s v=""/>
    <s v=""/>
    <s v=""/>
    <s v=""/>
    <s v=""/>
    <s v="Oui"/>
    <s v="Oui, je vais parfois/souvent chercher l'eau"/>
    <x v="2"/>
    <s v=""/>
    <s v="source"/>
    <s v="source aménagée (borne fontaine, pompe, etc.)"/>
    <s v="source aménagée (borne fontaine, pompe, etc.)"/>
    <s v="L'eau est de meilleure qualité"/>
  </r>
  <r>
    <s v=""/>
    <s v=""/>
    <s v=""/>
    <s v=""/>
    <s v=""/>
    <s v=""/>
    <s v=""/>
    <s v=""/>
    <s v=""/>
    <s v=""/>
    <s v=""/>
    <s v=""/>
    <s v=""/>
    <s v=""/>
    <s v=""/>
    <s v=""/>
    <s v=""/>
    <s v=""/>
    <s v=""/>
    <s v=""/>
    <s v=""/>
    <s v=""/>
    <s v=""/>
    <s v=""/>
    <s v=""/>
    <s v=""/>
    <s v=""/>
    <s v="Oui"/>
    <s v="Oui, je vais parfois/souvent chercher l'eau"/>
    <x v="3"/>
    <s v=""/>
    <s v="boutique"/>
    <s v="boutique ou kiosque privé"/>
    <s v="boutique ou kiosque privé"/>
    <s v="C'est le moins cher"/>
  </r>
  <r>
    <s v=""/>
    <s v="Non"/>
    <s v=""/>
    <s v=""/>
    <s v=""/>
    <s v=""/>
    <s v=""/>
    <s v=""/>
    <s v=""/>
    <s v=""/>
    <s v="Augmentation des prix Difficultés pour se réapprovisionner en marchandises"/>
    <n v="0"/>
    <n v="0"/>
    <n v="1"/>
    <n v="1"/>
    <n v="0"/>
    <n v="0"/>
    <n v="0"/>
    <n v="0"/>
    <s v=""/>
    <s v="Non"/>
    <s v=""/>
    <s v=""/>
    <s v=""/>
    <s v=""/>
    <s v=""/>
    <s v=""/>
    <s v=""/>
    <s v=""/>
    <x v="0"/>
    <s v=""/>
    <s v=""/>
    <s v=""/>
    <s v=""/>
    <s v=""/>
  </r>
  <r>
    <s v=""/>
    <s v="Non"/>
    <s v=""/>
    <s v=""/>
    <s v=""/>
    <s v=""/>
    <s v=""/>
    <s v=""/>
    <s v=""/>
    <s v=""/>
    <s v="Augmentation des prix Difficultés pour se réapprovisionner en marchandises Diminution du nombre de clients"/>
    <n v="0"/>
    <n v="1"/>
    <n v="1"/>
    <n v="1"/>
    <n v="0"/>
    <n v="0"/>
    <n v="0"/>
    <n v="0"/>
    <s v=""/>
    <s v="Non"/>
    <s v=""/>
    <s v=""/>
    <s v=""/>
    <s v=""/>
    <s v=""/>
    <s v=""/>
    <s v=""/>
    <s v=""/>
    <x v="0"/>
    <s v=""/>
    <s v=""/>
    <s v=""/>
    <s v=""/>
    <s v=""/>
  </r>
  <r>
    <s v=""/>
    <s v="Non"/>
    <s v=""/>
    <s v=""/>
    <s v=""/>
    <s v=""/>
    <s v=""/>
    <s v=""/>
    <s v=""/>
    <s v=""/>
    <s v="Diminution du nombre de clients Augmentation des prix Difficultés pour se réapprovisionner en marchandises"/>
    <n v="0"/>
    <n v="1"/>
    <n v="1"/>
    <n v="1"/>
    <n v="0"/>
    <n v="0"/>
    <n v="0"/>
    <n v="0"/>
    <s v=""/>
    <s v="Non"/>
    <s v=""/>
    <s v=""/>
    <s v=""/>
    <s v=""/>
    <s v=""/>
    <s v=""/>
    <s v=""/>
    <s v=""/>
    <x v="0"/>
    <s v=""/>
    <s v=""/>
    <s v=""/>
    <s v=""/>
    <s v=""/>
  </r>
  <r>
    <s v=""/>
    <s v="Non"/>
    <s v=""/>
    <s v=""/>
    <s v=""/>
    <s v=""/>
    <s v=""/>
    <s v=""/>
    <s v=""/>
    <s v=""/>
    <s v="Augmentation des prix"/>
    <n v="0"/>
    <n v="0"/>
    <n v="1"/>
    <n v="0"/>
    <n v="0"/>
    <n v="0"/>
    <n v="0"/>
    <n v="0"/>
    <s v=""/>
    <s v="Non"/>
    <s v=""/>
    <s v=""/>
    <s v=""/>
    <s v=""/>
    <s v=""/>
    <s v=""/>
    <s v=""/>
    <s v=""/>
    <x v="0"/>
    <s v=""/>
    <s v=""/>
    <s v=""/>
    <s v=""/>
    <s v=""/>
  </r>
  <r>
    <s v=""/>
    <s v="Non"/>
    <s v=""/>
    <s v=""/>
    <s v=""/>
    <s v=""/>
    <s v=""/>
    <s v=""/>
    <s v=""/>
    <s v=""/>
    <s v="Difficultés pour se réapprovisionner en marchandises Augmentation des prix"/>
    <n v="0"/>
    <n v="0"/>
    <n v="1"/>
    <n v="1"/>
    <n v="0"/>
    <n v="0"/>
    <n v="0"/>
    <n v="0"/>
    <s v=""/>
    <s v="Non"/>
    <s v=""/>
    <s v=""/>
    <s v=""/>
    <s v=""/>
    <s v=""/>
    <s v=""/>
    <s v=""/>
    <s v=""/>
    <x v="0"/>
    <s v=""/>
    <s v=""/>
    <s v=""/>
    <s v=""/>
    <s v=""/>
  </r>
  <r>
    <s v=""/>
    <s v="Non"/>
    <s v=""/>
    <s v=""/>
    <s v=""/>
    <s v=""/>
    <s v=""/>
    <s v=""/>
    <s v=""/>
    <s v=""/>
    <s v="Augmentation des prix"/>
    <n v="0"/>
    <n v="0"/>
    <n v="1"/>
    <n v="0"/>
    <n v="0"/>
    <n v="0"/>
    <n v="0"/>
    <n v="0"/>
    <s v=""/>
    <s v="Non"/>
    <s v=""/>
    <s v=""/>
    <s v=""/>
    <s v=""/>
    <s v=""/>
    <s v=""/>
    <s v=""/>
    <s v=""/>
    <x v="0"/>
    <s v=""/>
    <s v=""/>
    <s v=""/>
    <s v=""/>
    <s v=""/>
  </r>
  <r>
    <s v=""/>
    <s v="Non"/>
    <s v=""/>
    <s v=""/>
    <s v=""/>
    <s v=""/>
    <s v=""/>
    <s v=""/>
    <s v=""/>
    <s v=""/>
    <s v="Augmentation des prix"/>
    <n v="0"/>
    <n v="0"/>
    <n v="1"/>
    <n v="0"/>
    <n v="0"/>
    <n v="0"/>
    <n v="0"/>
    <n v="0"/>
    <s v=""/>
    <s v="Non"/>
    <s v=""/>
    <s v=""/>
    <s v=""/>
    <s v=""/>
    <s v=""/>
    <s v=""/>
    <s v=""/>
    <s v=""/>
    <x v="0"/>
    <s v=""/>
    <s v=""/>
    <s v=""/>
    <s v=""/>
    <s v=""/>
  </r>
  <r>
    <s v=""/>
    <s v="Non"/>
    <s v=""/>
    <s v=""/>
    <s v=""/>
    <s v=""/>
    <s v=""/>
    <s v=""/>
    <s v=""/>
    <s v=""/>
    <s v="Risques de vols ou pillages"/>
    <n v="1"/>
    <n v="0"/>
    <n v="0"/>
    <n v="0"/>
    <n v="0"/>
    <n v="0"/>
    <n v="0"/>
    <n v="0"/>
    <s v=""/>
    <s v="Non"/>
    <s v=""/>
    <s v=""/>
    <s v=""/>
    <s v=""/>
    <s v=""/>
    <s v=""/>
    <s v=""/>
    <s v=""/>
    <x v="0"/>
    <s v=""/>
    <s v=""/>
    <s v=""/>
    <s v=""/>
    <s v=""/>
  </r>
  <r>
    <s v=""/>
    <s v="Non"/>
    <s v=""/>
    <s v=""/>
    <s v=""/>
    <s v=""/>
    <s v=""/>
    <s v=""/>
    <s v=""/>
    <s v=""/>
    <s v="Risques d'être exposé à la violence Risques de vols ou pillages"/>
    <n v="1"/>
    <n v="0"/>
    <n v="0"/>
    <n v="0"/>
    <n v="1"/>
    <n v="0"/>
    <n v="0"/>
    <n v="0"/>
    <s v=""/>
    <s v="Oui"/>
    <s v=""/>
    <s v=""/>
    <s v=""/>
    <s v=""/>
    <s v=""/>
    <s v=""/>
    <s v=""/>
    <s v=""/>
    <x v="0"/>
    <s v=""/>
    <s v=""/>
    <s v=""/>
    <s v=""/>
    <s v=""/>
  </r>
  <r>
    <s v=""/>
    <s v="Non"/>
    <s v=""/>
    <s v=""/>
    <s v=""/>
    <s v=""/>
    <s v=""/>
    <s v=""/>
    <s v=""/>
    <s v=""/>
    <s v="Augmentation des prix Diminution du nombre de clients"/>
    <n v="0"/>
    <n v="1"/>
    <n v="1"/>
    <n v="0"/>
    <n v="0"/>
    <n v="0"/>
    <n v="0"/>
    <n v="0"/>
    <s v=""/>
    <s v="Oui"/>
    <s v=""/>
    <s v="Nourriture"/>
    <n v="1"/>
    <n v="0"/>
    <n v="0"/>
    <n v="0"/>
    <s v=""/>
    <s v=""/>
    <x v="0"/>
    <s v=""/>
    <s v=""/>
    <s v=""/>
    <s v=""/>
    <s v=""/>
  </r>
  <r>
    <s v=""/>
    <s v="Je ne sais pas, je ne souhaite pas répondre"/>
    <s v=""/>
    <s v=""/>
    <s v=""/>
    <s v=""/>
    <s v=""/>
    <s v=""/>
    <s v=""/>
    <s v=""/>
    <s v="Je ne sais pas, je ne souhaite pas répondre"/>
    <n v="0"/>
    <n v="0"/>
    <n v="0"/>
    <n v="0"/>
    <n v="0"/>
    <n v="0"/>
    <n v="0"/>
    <n v="1"/>
    <s v=""/>
    <s v="Je ne sais pas, je ne souhaite pas répondre"/>
    <s v=""/>
    <s v=""/>
    <s v=""/>
    <s v=""/>
    <s v=""/>
    <s v=""/>
    <s v=""/>
    <s v=""/>
    <x v="0"/>
    <s v=""/>
    <s v=""/>
    <s v=""/>
    <s v=""/>
    <s v=""/>
  </r>
  <r>
    <s v=""/>
    <s v="Je ne sais pas, je ne souhaite pas répondre"/>
    <s v=""/>
    <s v=""/>
    <s v=""/>
    <s v=""/>
    <s v=""/>
    <s v=""/>
    <s v=""/>
    <s v=""/>
    <s v="Je ne sais pas, je ne souhaite pas répondre"/>
    <n v="0"/>
    <n v="0"/>
    <n v="0"/>
    <n v="0"/>
    <n v="0"/>
    <n v="0"/>
    <n v="0"/>
    <n v="1"/>
    <s v=""/>
    <s v="Je ne sais pas, je ne souhaite pas répondre"/>
    <s v=""/>
    <s v=""/>
    <s v=""/>
    <s v=""/>
    <s v=""/>
    <s v=""/>
    <s v=""/>
    <s v=""/>
    <x v="0"/>
    <s v=""/>
    <s v=""/>
    <s v=""/>
    <s v=""/>
    <s v=""/>
  </r>
  <r>
    <s v="Non"/>
    <s v="Non"/>
    <s v=""/>
    <s v=""/>
    <s v=""/>
    <s v=""/>
    <s v=""/>
    <s v=""/>
    <s v=""/>
    <s v=""/>
    <s v="Augmentation des prix"/>
    <n v="0"/>
    <n v="0"/>
    <n v="1"/>
    <n v="0"/>
    <n v="0"/>
    <n v="0"/>
    <n v="0"/>
    <n v="0"/>
    <s v=""/>
    <s v="Oui"/>
    <s v=""/>
    <s v="Charbon de bois"/>
    <n v="0"/>
    <n v="0"/>
    <n v="1"/>
    <n v="0"/>
    <s v=""/>
    <s v=""/>
    <x v="0"/>
    <s v=""/>
    <s v=""/>
    <s v=""/>
    <s v=""/>
    <s v=""/>
  </r>
  <r>
    <s v=""/>
    <s v="Non"/>
    <s v=""/>
    <s v=""/>
    <s v=""/>
    <s v=""/>
    <s v=""/>
    <s v=""/>
    <s v=""/>
    <s v=""/>
    <s v="Je ne sais pas, je ne souhaite pas répondre"/>
    <n v="0"/>
    <n v="0"/>
    <n v="0"/>
    <n v="0"/>
    <n v="0"/>
    <n v="0"/>
    <n v="0"/>
    <n v="1"/>
    <s v=""/>
    <s v="Je ne sais pas, je ne souhaite pas répondre"/>
    <s v=""/>
    <s v=""/>
    <s v=""/>
    <s v=""/>
    <s v=""/>
    <s v=""/>
    <s v=""/>
    <s v=""/>
    <x v="0"/>
    <s v=""/>
    <s v=""/>
    <s v=""/>
    <s v=""/>
    <s v=""/>
  </r>
  <r>
    <s v=""/>
    <s v="Non"/>
    <s v=""/>
    <s v=""/>
    <s v=""/>
    <s v=""/>
    <s v=""/>
    <s v=""/>
    <s v=""/>
    <s v=""/>
    <s v="Je ne sais pas, je ne souhaite pas répondre"/>
    <n v="0"/>
    <n v="0"/>
    <n v="0"/>
    <n v="0"/>
    <n v="0"/>
    <n v="0"/>
    <n v="0"/>
    <n v="1"/>
    <s v=""/>
    <s v="Je ne sais pas, je ne souhaite pas répondre"/>
    <s v=""/>
    <s v=""/>
    <s v=""/>
    <s v=""/>
    <s v=""/>
    <s v=""/>
    <s v=""/>
    <s v=""/>
    <x v="0"/>
    <s v=""/>
    <s v=""/>
    <s v=""/>
    <s v=""/>
    <s v=""/>
  </r>
  <r>
    <s v=""/>
    <s v="Non"/>
    <s v=""/>
    <s v=""/>
    <s v=""/>
    <s v=""/>
    <s v=""/>
    <s v=""/>
    <s v=""/>
    <s v=""/>
    <s v="Augmentation des prix"/>
    <n v="0"/>
    <n v="0"/>
    <n v="1"/>
    <n v="0"/>
    <n v="0"/>
    <n v="0"/>
    <n v="0"/>
    <n v="0"/>
    <s v=""/>
    <s v="Non"/>
    <s v=""/>
    <s v=""/>
    <s v=""/>
    <s v=""/>
    <s v=""/>
    <s v=""/>
    <s v=""/>
    <s v=""/>
    <x v="0"/>
    <s v=""/>
    <s v=""/>
    <s v=""/>
    <s v=""/>
    <s v=""/>
  </r>
  <r>
    <s v=""/>
    <s v="Non"/>
    <s v=""/>
    <s v=""/>
    <s v=""/>
    <s v=""/>
    <s v=""/>
    <s v=""/>
    <s v=""/>
    <s v=""/>
    <s v="Augmentation des prix"/>
    <n v="0"/>
    <n v="0"/>
    <n v="1"/>
    <n v="0"/>
    <n v="0"/>
    <n v="0"/>
    <n v="0"/>
    <n v="0"/>
    <s v=""/>
    <s v="Je ne sais pas, je ne souhaite pas répondre"/>
    <s v=""/>
    <s v=""/>
    <s v=""/>
    <s v=""/>
    <s v=""/>
    <s v=""/>
    <s v=""/>
    <s v=""/>
    <x v="0"/>
    <s v=""/>
    <s v=""/>
    <s v=""/>
    <s v=""/>
    <s v=""/>
  </r>
  <r>
    <s v="Je ne sais pas, je ne souhaite pas répondre"/>
    <s v="Je ne sais pas, je ne souhaite pas répondre"/>
    <s v=""/>
    <s v=""/>
    <s v=""/>
    <s v=""/>
    <s v=""/>
    <s v=""/>
    <s v=""/>
    <s v=""/>
    <s v="Je ne sais pas, je ne souhaite pas répondre"/>
    <n v="0"/>
    <n v="0"/>
    <n v="0"/>
    <n v="0"/>
    <n v="0"/>
    <n v="0"/>
    <n v="0"/>
    <n v="1"/>
    <s v=""/>
    <s v="Je ne sais pas, je ne souhaite pas répondre"/>
    <s v=""/>
    <s v=""/>
    <s v=""/>
    <s v=""/>
    <s v=""/>
    <s v=""/>
    <s v=""/>
    <s v=""/>
    <x v="0"/>
    <s v=""/>
    <s v=""/>
    <s v=""/>
    <s v=""/>
    <s v=""/>
  </r>
  <r>
    <s v=""/>
    <s v="Je ne sais pas, je ne souhaite pas répondre"/>
    <s v=""/>
    <s v=""/>
    <s v=""/>
    <s v=""/>
    <s v=""/>
    <s v=""/>
    <s v=""/>
    <s v=""/>
    <s v="Augmentation des prix"/>
    <n v="0"/>
    <n v="0"/>
    <n v="1"/>
    <n v="0"/>
    <n v="0"/>
    <n v="0"/>
    <n v="0"/>
    <n v="0"/>
    <s v=""/>
    <s v="Je ne sais pas, je ne souhaite pas répondre"/>
    <s v=""/>
    <s v=""/>
    <s v=""/>
    <s v=""/>
    <s v=""/>
    <s v=""/>
    <s v=""/>
    <s v=""/>
    <x v="0"/>
    <s v=""/>
    <s v=""/>
    <s v=""/>
    <s v=""/>
    <s v=""/>
  </r>
  <r>
    <s v=""/>
    <s v=""/>
    <s v=""/>
    <s v=""/>
    <s v=""/>
    <s v=""/>
    <s v=""/>
    <s v=""/>
    <s v=""/>
    <s v=""/>
    <s v=""/>
    <s v=""/>
    <s v=""/>
    <s v=""/>
    <s v=""/>
    <s v=""/>
    <s v=""/>
    <s v=""/>
    <s v=""/>
    <s v=""/>
    <s v=""/>
    <s v=""/>
    <s v=""/>
    <s v=""/>
    <s v=""/>
    <s v=""/>
    <s v=""/>
    <s v="Oui"/>
    <s v="Oui, je vais parfois/souvent chercher l'eau"/>
    <x v="2"/>
    <s v=""/>
    <s v="source"/>
    <s v="tiyo piblik (bòn fontèn, Pi avèk ponp manyèl,...)"/>
    <s v="tiyo piblik (bòn fontèn, Pi avèk ponp manyèl,...)"/>
    <s v="Les autres points d'eau ne sont pas fonctionnels"/>
  </r>
  <r>
    <s v=""/>
    <s v=""/>
    <s v=""/>
    <s v=""/>
    <s v=""/>
    <s v=""/>
    <s v=""/>
    <s v=""/>
    <s v=""/>
    <s v=""/>
    <s v=""/>
    <s v=""/>
    <s v=""/>
    <s v=""/>
    <s v=""/>
    <s v=""/>
    <s v=""/>
    <s v=""/>
    <s v=""/>
    <s v=""/>
    <s v=""/>
    <s v=""/>
    <s v=""/>
    <s v=""/>
    <s v=""/>
    <s v=""/>
    <s v=""/>
    <s v="Oui"/>
    <s v="Oui, je vais parfois/souvent chercher l'eau"/>
    <x v="3"/>
    <s v=""/>
    <s v="boutique"/>
    <s v="boutik / kiòs priwe"/>
    <s v="boutik / kiòs priwe"/>
    <s v="Les autres points d'eau ne sont pas fonctionnels"/>
  </r>
  <r>
    <s v=""/>
    <s v=""/>
    <s v=""/>
    <s v=""/>
    <s v=""/>
    <s v=""/>
    <s v=""/>
    <s v=""/>
    <s v=""/>
    <s v=""/>
    <s v=""/>
    <s v=""/>
    <s v=""/>
    <s v=""/>
    <s v=""/>
    <s v=""/>
    <s v=""/>
    <s v=""/>
    <s v=""/>
    <s v=""/>
    <s v=""/>
    <s v=""/>
    <s v=""/>
    <s v=""/>
    <s v=""/>
    <s v=""/>
    <s v=""/>
    <s v="Oui"/>
    <s v="Oui, je vais parfois/souvent chercher l'eau"/>
    <x v="3"/>
    <s v=""/>
    <s v="boutique"/>
    <s v="boutik / kiòs priwe"/>
    <s v="boutik / kiòs priwe"/>
    <s v="L'eau est de meilleure qualité"/>
  </r>
  <r>
    <s v=""/>
    <s v=""/>
    <s v=""/>
    <s v=""/>
    <s v=""/>
    <s v=""/>
    <s v=""/>
    <s v=""/>
    <s v=""/>
    <s v=""/>
    <s v=""/>
    <s v=""/>
    <s v=""/>
    <s v=""/>
    <s v=""/>
    <s v=""/>
    <s v=""/>
    <s v=""/>
    <s v=""/>
    <s v=""/>
    <s v=""/>
    <s v=""/>
    <s v=""/>
    <s v=""/>
    <s v=""/>
    <s v=""/>
    <s v=""/>
    <s v="Oui"/>
    <s v="Oui, je vais parfois/souvent chercher l'eau"/>
    <x v="3"/>
    <s v=""/>
    <s v="boutique"/>
    <s v="boutik / kiòs priwe"/>
    <s v="boutik / kiòs priwe"/>
    <s v="L'eau est de meilleure qualité"/>
  </r>
  <r>
    <s v=""/>
    <s v="Je ne sais pas, je ne souhaite pas répondre"/>
    <s v=""/>
    <s v=""/>
    <s v=""/>
    <s v=""/>
    <s v=""/>
    <s v=""/>
    <s v=""/>
    <s v=""/>
    <s v="Je ne sais pas, je ne souhaite pas répondre"/>
    <n v="0"/>
    <n v="0"/>
    <n v="0"/>
    <n v="0"/>
    <n v="0"/>
    <n v="0"/>
    <n v="0"/>
    <n v="1"/>
    <s v=""/>
    <s v="Je ne sais pas, je ne souhaite pas répondre"/>
    <s v=""/>
    <s v=""/>
    <s v=""/>
    <s v=""/>
    <s v=""/>
    <s v=""/>
    <s v=""/>
    <s v=""/>
    <x v="0"/>
    <s v=""/>
    <s v=""/>
    <s v=""/>
    <s v=""/>
    <s v=""/>
  </r>
  <r>
    <s v=""/>
    <s v=""/>
    <s v=""/>
    <s v=""/>
    <s v=""/>
    <s v=""/>
    <s v=""/>
    <s v=""/>
    <s v=""/>
    <s v=""/>
    <s v=""/>
    <s v=""/>
    <s v=""/>
    <s v=""/>
    <s v=""/>
    <s v=""/>
    <s v=""/>
    <s v=""/>
    <s v=""/>
    <s v=""/>
    <s v=""/>
    <s v=""/>
    <s v=""/>
    <s v=""/>
    <s v=""/>
    <s v=""/>
    <s v=""/>
    <s v="Oui"/>
    <s v="Oui, je vais parfois/souvent chercher l'eau"/>
    <x v="3"/>
    <s v=""/>
    <s v="boutique"/>
    <s v="boutik / kiòs priwe"/>
    <s v="boutik / kiòs priwe"/>
    <s v="Il n'y a pas d'autres options dans ma zone"/>
  </r>
  <r>
    <s v=""/>
    <s v=""/>
    <s v=""/>
    <s v=""/>
    <s v=""/>
    <s v=""/>
    <s v=""/>
    <s v=""/>
    <s v=""/>
    <s v=""/>
    <s v=""/>
    <s v=""/>
    <s v=""/>
    <s v=""/>
    <s v=""/>
    <s v=""/>
    <s v=""/>
    <s v=""/>
    <s v=""/>
    <s v=""/>
    <s v=""/>
    <s v=""/>
    <s v=""/>
    <s v=""/>
    <s v=""/>
    <s v=""/>
    <s v=""/>
    <s v="Oui"/>
    <s v="Oui, je vais parfois/souvent chercher l'eau"/>
    <x v="3"/>
    <s v=""/>
    <s v="boutique"/>
    <s v="boutik / kiòs priwe"/>
    <s v="boutik / kiòs priwe"/>
    <s v="L'eau est de meilleure qualité"/>
  </r>
  <r>
    <s v=""/>
    <s v=""/>
    <s v=""/>
    <s v=""/>
    <s v=""/>
    <s v=""/>
    <s v=""/>
    <s v=""/>
    <s v=""/>
    <s v=""/>
    <s v=""/>
    <s v=""/>
    <s v=""/>
    <s v=""/>
    <s v=""/>
    <s v=""/>
    <s v=""/>
    <s v=""/>
    <s v=""/>
    <s v=""/>
    <s v=""/>
    <s v=""/>
    <s v=""/>
    <s v=""/>
    <s v=""/>
    <s v=""/>
    <s v=""/>
    <s v="Oui"/>
    <s v="Oui, je vais parfois/souvent chercher l'eau"/>
    <x v="3"/>
    <s v=""/>
    <s v="boutique"/>
    <s v="boutik / kiòs priwe"/>
    <s v="boutik / kiòs priwe"/>
    <s v="L'eau est de meilleure qualité"/>
  </r>
  <r>
    <s v=""/>
    <s v=""/>
    <s v=""/>
    <s v=""/>
    <s v=""/>
    <s v=""/>
    <s v=""/>
    <s v=""/>
    <s v=""/>
    <s v=""/>
    <s v=""/>
    <s v=""/>
    <s v=""/>
    <s v=""/>
    <s v=""/>
    <s v=""/>
    <s v=""/>
    <s v=""/>
    <s v=""/>
    <s v=""/>
    <s v=""/>
    <s v=""/>
    <s v=""/>
    <s v=""/>
    <s v=""/>
    <s v=""/>
    <s v=""/>
    <s v="Oui"/>
    <s v="Oui, je vais parfois/souvent chercher l'eau"/>
    <x v="3"/>
    <s v=""/>
    <s v="boutique"/>
    <s v="boutik / kiòs priwe"/>
    <s v="boutik / kiòs priwe"/>
    <s v="L'eau est de meilleure qualité"/>
  </r>
  <r>
    <s v=""/>
    <s v=""/>
    <s v=""/>
    <s v=""/>
    <s v=""/>
    <s v=""/>
    <s v=""/>
    <s v=""/>
    <s v=""/>
    <s v=""/>
    <s v=""/>
    <s v=""/>
    <s v=""/>
    <s v=""/>
    <s v=""/>
    <s v=""/>
    <s v=""/>
    <s v=""/>
    <s v=""/>
    <s v=""/>
    <s v=""/>
    <s v=""/>
    <s v=""/>
    <s v=""/>
    <s v=""/>
    <s v=""/>
    <s v=""/>
    <s v="Oui"/>
    <s v="Oui, je vais parfois/souvent chercher l'eau"/>
    <x v="3"/>
    <s v=""/>
    <s v="boutique"/>
    <s v="boutik / kiòs priwe"/>
    <s v="boutik / kiòs priwe"/>
    <s v="L'eau est de meilleure qualité"/>
  </r>
</pivotCacheRecords>
</file>

<file path=xl/pivotCache/pivotCacheRecords90.xml><?xml version="1.0" encoding="utf-8"?>
<pivotCacheRecords xmlns="http://schemas.openxmlformats.org/spreadsheetml/2006/main" xmlns:r="http://schemas.openxmlformats.org/officeDocument/2006/relationships" count="107">
  <r>
    <s v=""/>
  </r>
  <r>
    <s v=""/>
  </r>
  <r>
    <s v=""/>
  </r>
  <r>
    <s v=""/>
  </r>
  <r>
    <s v=""/>
  </r>
  <r>
    <s v=""/>
  </r>
  <r>
    <s v=""/>
  </r>
  <r>
    <s v=""/>
  </r>
  <r>
    <s v=""/>
  </r>
  <r>
    <s v=""/>
  </r>
  <r>
    <s v=""/>
  </r>
  <r>
    <s v=""/>
  </r>
  <r>
    <n v="1"/>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s v=""/>
  </r>
  <r>
    <n v="7"/>
  </r>
  <r>
    <s v=""/>
  </r>
  <r>
    <s v=""/>
  </r>
  <r>
    <s v=""/>
  </r>
  <r>
    <s v=""/>
  </r>
  <r>
    <s v=""/>
  </r>
  <r>
    <s v=""/>
  </r>
  <r>
    <s v=""/>
  </r>
  <r>
    <s v=""/>
  </r>
  <r>
    <s v=""/>
  </r>
  <r>
    <s v=""/>
  </r>
  <r>
    <s v=""/>
  </r>
  <r>
    <s v=""/>
  </r>
  <r>
    <s v=""/>
  </r>
  <r>
    <s v=""/>
  </r>
  <r>
    <s v=""/>
  </r>
  <r>
    <s v=""/>
  </r>
  <r>
    <s v=""/>
  </r>
  <r>
    <s v=""/>
  </r>
  <r>
    <s v=""/>
  </r>
  <r>
    <n v="0"/>
  </r>
  <r>
    <s v=""/>
  </r>
  <r>
    <s v=""/>
  </r>
  <r>
    <s v=""/>
  </r>
  <r>
    <s v=""/>
  </r>
  <r>
    <s v=""/>
  </r>
  <r>
    <n v="6"/>
  </r>
  <r>
    <s v=""/>
  </r>
  <r>
    <s v=""/>
  </r>
  <r>
    <s v=""/>
  </r>
  <r>
    <m/>
  </r>
</pivotCacheRecords>
</file>

<file path=xl/pivotCache/pivotCacheRecords91.xml><?xml version="1.0" encoding="utf-8"?>
<pivotCacheRecords xmlns="http://schemas.openxmlformats.org/spreadsheetml/2006/main" xmlns:r="http://schemas.openxmlformats.org/officeDocument/2006/relationships" count="107">
  <r>
    <s v=""/>
  </r>
  <r>
    <s v=""/>
  </r>
  <r>
    <s v=""/>
  </r>
  <r>
    <s v=""/>
  </r>
  <r>
    <n v="1"/>
  </r>
  <r>
    <n v="1"/>
  </r>
  <r>
    <n v="1"/>
  </r>
  <r>
    <s v=""/>
  </r>
  <r>
    <s v=""/>
  </r>
  <r>
    <s v=""/>
  </r>
  <r>
    <n v="1"/>
  </r>
  <r>
    <n v="1"/>
  </r>
  <r>
    <n v="1"/>
  </r>
  <r>
    <n v="1"/>
  </r>
  <r>
    <n v="1"/>
  </r>
  <r>
    <n v="1"/>
  </r>
  <r>
    <s v=""/>
  </r>
  <r>
    <s v=""/>
  </r>
  <r>
    <s v=""/>
  </r>
  <r>
    <s v=""/>
  </r>
  <r>
    <s v=""/>
  </r>
  <r>
    <s v=""/>
  </r>
  <r>
    <s v=""/>
  </r>
  <r>
    <s v=""/>
  </r>
  <r>
    <s v=""/>
  </r>
  <r>
    <s v=""/>
  </r>
  <r>
    <s v=""/>
  </r>
  <r>
    <s v=""/>
  </r>
  <r>
    <s v=""/>
  </r>
  <r>
    <s v=""/>
  </r>
  <r>
    <s v=""/>
  </r>
  <r>
    <s v=""/>
  </r>
  <r>
    <s v=""/>
  </r>
  <r>
    <s v=""/>
  </r>
  <r>
    <s v=""/>
  </r>
  <r>
    <s v=""/>
  </r>
  <r>
    <s v=""/>
  </r>
  <r>
    <s v=""/>
  </r>
  <r>
    <s v=""/>
  </r>
  <r>
    <s v=""/>
  </r>
  <r>
    <s v=""/>
  </r>
  <r>
    <s v=""/>
  </r>
  <r>
    <n v="2"/>
  </r>
  <r>
    <n v="1"/>
  </r>
  <r>
    <s v=""/>
  </r>
  <r>
    <s v=""/>
  </r>
  <r>
    <s v=""/>
  </r>
  <r>
    <s v=""/>
  </r>
  <r>
    <n v="1"/>
  </r>
  <r>
    <n v="2"/>
  </r>
  <r>
    <s v=""/>
  </r>
  <r>
    <s v=""/>
  </r>
  <r>
    <s v=""/>
  </r>
  <r>
    <s v=""/>
  </r>
  <r>
    <s v=""/>
  </r>
  <r>
    <s v=""/>
  </r>
  <r>
    <s v=""/>
  </r>
  <r>
    <s v=""/>
  </r>
  <r>
    <s v=""/>
  </r>
  <r>
    <s v=""/>
  </r>
  <r>
    <n v="1"/>
  </r>
  <r>
    <n v="1"/>
  </r>
  <r>
    <n v="1"/>
  </r>
  <r>
    <s v=""/>
  </r>
  <r>
    <s v=""/>
  </r>
  <r>
    <s v=""/>
  </r>
  <r>
    <s v=""/>
  </r>
  <r>
    <s v=""/>
  </r>
  <r>
    <s v=""/>
  </r>
  <r>
    <s v=""/>
  </r>
  <r>
    <s v=""/>
  </r>
  <r>
    <s v=""/>
  </r>
  <r>
    <s v=""/>
  </r>
  <r>
    <n v="1"/>
  </r>
  <r>
    <s v=""/>
  </r>
  <r>
    <n v="1"/>
  </r>
  <r>
    <n v="1"/>
  </r>
  <r>
    <s v=""/>
  </r>
  <r>
    <s v=""/>
  </r>
  <r>
    <s v=""/>
  </r>
  <r>
    <s v=""/>
  </r>
  <r>
    <s v=""/>
  </r>
  <r>
    <s v=""/>
  </r>
  <r>
    <s v=""/>
  </r>
  <r>
    <s v=""/>
  </r>
  <r>
    <s v=""/>
  </r>
  <r>
    <s v=""/>
  </r>
  <r>
    <s v=""/>
  </r>
  <r>
    <s v=""/>
  </r>
  <r>
    <s v=""/>
  </r>
  <r>
    <s v=""/>
  </r>
  <r>
    <s v=""/>
  </r>
  <r>
    <s v=""/>
  </r>
  <r>
    <s v=""/>
  </r>
  <r>
    <s v=""/>
  </r>
  <r>
    <s v=""/>
  </r>
  <r>
    <s v=""/>
  </r>
  <r>
    <s v=""/>
  </r>
  <r>
    <s v=""/>
  </r>
  <r>
    <s v=""/>
  </r>
  <r>
    <s v=""/>
  </r>
  <r>
    <s v=""/>
  </r>
  <r>
    <s v=""/>
  </r>
  <r>
    <n v="1"/>
  </r>
  <r>
    <s v=""/>
  </r>
  <r>
    <s v=""/>
  </r>
  <r>
    <m/>
  </r>
</pivotCacheRecords>
</file>

<file path=xl/pivotCache/pivotCacheRecords92.xml><?xml version="1.0" encoding="utf-8"?>
<pivotCacheRecords xmlns="http://schemas.openxmlformats.org/spreadsheetml/2006/main" xmlns:r="http://schemas.openxmlformats.org/officeDocument/2006/relationships" count="107">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Riz Mais"/>
    <n v="0"/>
    <n v="1"/>
    <n v="1"/>
    <n v="0"/>
    <n v="0"/>
    <n v="0"/>
    <n v="0"/>
    <n v="0"/>
    <n v="0"/>
    <n v="0"/>
    <s v=""/>
    <n v="12"/>
    <n v="5"/>
    <s v=""/>
    <s v=""/>
    <s v=""/>
    <s v=""/>
    <s v=""/>
    <s v="Serviettes hygiéniques (femmes) Savon lessive Dentifrice Déodorant"/>
    <n v="1"/>
    <n v="1"/>
    <n v="0"/>
    <n v="0"/>
    <n v="1"/>
    <n v="0"/>
    <n v="1"/>
    <n v="0"/>
    <n v="0"/>
    <n v="0"/>
    <n v="4"/>
    <n v="15"/>
    <s v=""/>
    <s v=""/>
    <n v="1"/>
    <s v=""/>
    <n v="1"/>
    <s v=""/>
    <s v="Tôle Planche (2x4)"/>
    <n v="1"/>
    <n v="0"/>
    <n v="0"/>
    <n v="1"/>
    <n v="0"/>
    <n v="0"/>
    <n v="0"/>
    <n v="0"/>
    <n v="0"/>
    <n v="0"/>
    <n v="0"/>
    <n v="0"/>
    <n v="0"/>
    <n v="35"/>
    <s v=""/>
    <s v=""/>
    <n v="24"/>
    <s v=""/>
    <s v=""/>
    <s v=""/>
    <s v=""/>
    <s v=""/>
    <s v=""/>
    <s v=""/>
    <s v="Grande bassine"/>
    <n v="0"/>
    <n v="0"/>
    <n v="0"/>
    <n v="0"/>
    <n v="0"/>
    <n v="0"/>
    <n v="0"/>
    <n v="1"/>
    <n v="0"/>
    <n v="0"/>
    <n v="0"/>
    <s v=""/>
    <s v=""/>
    <s v=""/>
    <s v=""/>
    <s v=""/>
    <s v=""/>
    <s v=""/>
    <n v="3"/>
    <s v=""/>
    <s v="Médicaments douleur (aspirine, …)"/>
    <n v="1"/>
    <n v="0"/>
    <n v="0"/>
    <n v="0"/>
    <n v="0"/>
    <n v="0"/>
    <n v="0"/>
    <n v="0"/>
    <n v="0"/>
    <s v=""/>
    <s v="Radio Lampe torche"/>
    <n v="1"/>
    <n v="0"/>
    <n v="0"/>
    <n v="1"/>
    <n v="0"/>
    <n v="0"/>
  </r>
  <r>
    <x v="1"/>
    <s v="Riz"/>
    <n v="0"/>
    <n v="1"/>
    <n v="0"/>
    <n v="0"/>
    <n v="0"/>
    <n v="0"/>
    <n v="0"/>
    <n v="0"/>
    <n v="0"/>
    <n v="0"/>
    <s v=""/>
    <n v="8"/>
    <s v=""/>
    <s v=""/>
    <s v=""/>
    <s v=""/>
    <s v=""/>
    <s v=""/>
    <s v="Serviettes hygiéniques (femmes) Dentifrice Déodorant Papier toilette"/>
    <n v="1"/>
    <n v="0"/>
    <n v="0"/>
    <n v="0"/>
    <n v="1"/>
    <n v="1"/>
    <n v="1"/>
    <n v="0"/>
    <n v="0"/>
    <n v="0"/>
    <n v="1"/>
    <s v=""/>
    <s v=""/>
    <s v=""/>
    <n v="1"/>
    <n v="6"/>
    <n v="1"/>
    <s v=""/>
    <s v="Tôle"/>
    <n v="1"/>
    <n v="0"/>
    <n v="0"/>
    <n v="0"/>
    <n v="0"/>
    <n v="0"/>
    <n v="0"/>
    <n v="0"/>
    <n v="0"/>
    <n v="0"/>
    <n v="0"/>
    <n v="0"/>
    <n v="0"/>
    <n v="20"/>
    <s v=""/>
    <s v=""/>
    <s v=""/>
    <s v=""/>
    <s v=""/>
    <s v=""/>
    <s v=""/>
    <s v=""/>
    <s v=""/>
    <s v=""/>
    <s v="Aucun"/>
    <n v="0"/>
    <n v="0"/>
    <n v="0"/>
    <n v="0"/>
    <n v="0"/>
    <n v="0"/>
    <n v="0"/>
    <n v="0"/>
    <n v="0"/>
    <n v="0"/>
    <n v="1"/>
    <s v=""/>
    <s v=""/>
    <s v=""/>
    <s v=""/>
    <s v=""/>
    <s v=""/>
    <s v=""/>
    <s v=""/>
    <s v=""/>
    <s v="Des antibiotiques"/>
    <n v="0"/>
    <n v="1"/>
    <n v="0"/>
    <n v="0"/>
    <n v="0"/>
    <n v="0"/>
    <n v="0"/>
    <n v="0"/>
    <n v="0"/>
    <s v=""/>
    <s v="Lampe torche Radio"/>
    <n v="1"/>
    <n v="0"/>
    <n v="0"/>
    <n v="1"/>
    <n v="0"/>
    <n v="0"/>
  </r>
  <r>
    <x v="1"/>
    <s v="Farine de blé Riz Sucre Blé Huile"/>
    <n v="1"/>
    <n v="1"/>
    <n v="0"/>
    <n v="1"/>
    <n v="1"/>
    <n v="0"/>
    <n v="0"/>
    <n v="1"/>
    <n v="0"/>
    <n v="0"/>
    <n v="5"/>
    <n v="8"/>
    <s v=""/>
    <n v="3"/>
    <n v="4"/>
    <s v=""/>
    <s v=""/>
    <n v="1"/>
    <s v="Dentifrice Serviettes hygiéniques (femmes) Bokit Déodorant"/>
    <n v="1"/>
    <n v="0"/>
    <n v="0"/>
    <n v="0"/>
    <n v="1"/>
    <n v="0"/>
    <n v="1"/>
    <n v="1"/>
    <n v="0"/>
    <n v="0"/>
    <n v="2"/>
    <s v=""/>
    <s v=""/>
    <s v=""/>
    <n v="1"/>
    <s v=""/>
    <n v="1"/>
    <n v="2"/>
    <s v="Tôle"/>
    <n v="1"/>
    <n v="0"/>
    <n v="0"/>
    <n v="0"/>
    <n v="0"/>
    <n v="0"/>
    <n v="0"/>
    <n v="0"/>
    <n v="0"/>
    <n v="0"/>
    <n v="0"/>
    <n v="0"/>
    <n v="0"/>
    <n v="40"/>
    <s v=""/>
    <s v=""/>
    <s v=""/>
    <s v=""/>
    <s v=""/>
    <s v=""/>
    <s v=""/>
    <s v=""/>
    <s v=""/>
    <s v=""/>
    <s v="Aucun"/>
    <n v="0"/>
    <n v="0"/>
    <n v="0"/>
    <n v="0"/>
    <n v="0"/>
    <n v="0"/>
    <n v="0"/>
    <n v="0"/>
    <n v="0"/>
    <n v="0"/>
    <n v="1"/>
    <s v=""/>
    <s v=""/>
    <s v=""/>
    <s v=""/>
    <s v=""/>
    <s v=""/>
    <s v=""/>
    <s v=""/>
    <s v=""/>
    <s v="Des antibiotiques"/>
    <n v="0"/>
    <n v="1"/>
    <n v="0"/>
    <n v="0"/>
    <n v="0"/>
    <n v="0"/>
    <n v="0"/>
    <n v="0"/>
    <n v="0"/>
    <s v=""/>
    <s v="Lampe torche Radio"/>
    <n v="1"/>
    <n v="0"/>
    <n v="0"/>
    <n v="1"/>
    <n v="0"/>
    <n v="0"/>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Riz Farine de blé Sucre Blé"/>
    <n v="1"/>
    <n v="1"/>
    <n v="0"/>
    <n v="1"/>
    <n v="1"/>
    <n v="0"/>
    <n v="0"/>
    <n v="0"/>
    <n v="0"/>
    <n v="0"/>
    <n v="3"/>
    <n v="8"/>
    <s v=""/>
    <n v="2"/>
    <n v="3"/>
    <s v=""/>
    <s v=""/>
    <s v=""/>
    <s v="Dentifrice Papier toilette Déodorant Bokit Savon mains Serviettes hygiéniques (femmes) Savon lessive Chlore en grain"/>
    <n v="1"/>
    <n v="1"/>
    <n v="1"/>
    <n v="1"/>
    <n v="1"/>
    <n v="1"/>
    <n v="1"/>
    <n v="1"/>
    <n v="0"/>
    <n v="0"/>
    <n v="3"/>
    <n v="10"/>
    <n v="6"/>
    <n v="3"/>
    <n v="2"/>
    <n v="5"/>
    <n v="3"/>
    <n v="1"/>
    <s v="Aucun"/>
    <n v="0"/>
    <n v="0"/>
    <n v="0"/>
    <n v="0"/>
    <n v="0"/>
    <n v="0"/>
    <n v="0"/>
    <n v="0"/>
    <n v="0"/>
    <n v="0"/>
    <n v="0"/>
    <n v="0"/>
    <n v="1"/>
    <s v=""/>
    <s v=""/>
    <s v=""/>
    <s v=""/>
    <s v=""/>
    <s v=""/>
    <s v=""/>
    <s v=""/>
    <s v=""/>
    <s v=""/>
    <s v=""/>
    <s v="Aucun"/>
    <n v="0"/>
    <n v="0"/>
    <n v="0"/>
    <n v="0"/>
    <n v="0"/>
    <n v="0"/>
    <n v="0"/>
    <n v="0"/>
    <n v="0"/>
    <n v="0"/>
    <n v="1"/>
    <s v=""/>
    <s v=""/>
    <s v=""/>
    <s v=""/>
    <s v=""/>
    <s v=""/>
    <s v=""/>
    <s v=""/>
    <s v=""/>
    <s v="Aucun"/>
    <n v="0"/>
    <n v="0"/>
    <n v="0"/>
    <n v="0"/>
    <n v="0"/>
    <n v="0"/>
    <n v="0"/>
    <n v="0"/>
    <n v="1"/>
    <s v=""/>
    <s v="Aucun"/>
    <n v="0"/>
    <n v="0"/>
    <n v="0"/>
    <n v="0"/>
    <n v="0"/>
    <n v="1"/>
  </r>
  <r>
    <x v="1"/>
    <s v="Farine de blé Riz Mais Blé Sucre Haricot noir Huile"/>
    <n v="1"/>
    <n v="1"/>
    <n v="1"/>
    <n v="1"/>
    <n v="1"/>
    <n v="1"/>
    <n v="0"/>
    <n v="1"/>
    <n v="0"/>
    <n v="0"/>
    <n v="3"/>
    <n v="10"/>
    <n v="3"/>
    <n v="2"/>
    <n v="3"/>
    <n v="3.5"/>
    <s v=""/>
    <n v="2"/>
    <s v="Serviettes hygiéniques (femmes)"/>
    <n v="1"/>
    <n v="0"/>
    <n v="0"/>
    <n v="0"/>
    <n v="0"/>
    <n v="0"/>
    <n v="0"/>
    <n v="0"/>
    <n v="0"/>
    <n v="0"/>
    <n v="3"/>
    <s v=""/>
    <s v=""/>
    <s v=""/>
    <s v=""/>
    <s v=""/>
    <s v=""/>
    <s v=""/>
    <s v="Aucun"/>
    <n v="0"/>
    <n v="0"/>
    <n v="0"/>
    <n v="0"/>
    <n v="0"/>
    <n v="0"/>
    <n v="0"/>
    <n v="0"/>
    <n v="0"/>
    <n v="0"/>
    <n v="0"/>
    <n v="0"/>
    <n v="1"/>
    <s v=""/>
    <s v=""/>
    <s v=""/>
    <s v=""/>
    <s v=""/>
    <s v=""/>
    <s v=""/>
    <s v=""/>
    <s v=""/>
    <s v=""/>
    <s v=""/>
    <s v="Aucun"/>
    <n v="0"/>
    <n v="0"/>
    <n v="0"/>
    <n v="0"/>
    <n v="0"/>
    <n v="0"/>
    <n v="0"/>
    <n v="0"/>
    <n v="0"/>
    <n v="0"/>
    <n v="1"/>
    <s v=""/>
    <s v=""/>
    <s v=""/>
    <s v=""/>
    <s v=""/>
    <s v=""/>
    <s v=""/>
    <s v=""/>
    <s v=""/>
    <s v="Préservatifs"/>
    <n v="0"/>
    <n v="0"/>
    <n v="0"/>
    <n v="1"/>
    <n v="0"/>
    <n v="0"/>
    <n v="0"/>
    <n v="0"/>
    <n v="0"/>
    <s v=""/>
    <s v="Radio"/>
    <n v="0"/>
    <n v="0"/>
    <n v="0"/>
    <n v="1"/>
    <n v="0"/>
    <n v="0"/>
  </r>
  <r>
    <x v="1"/>
    <s v="Riz Haricot noir"/>
    <n v="0"/>
    <n v="1"/>
    <n v="0"/>
    <n v="0"/>
    <n v="0"/>
    <n v="1"/>
    <n v="0"/>
    <n v="0"/>
    <n v="0"/>
    <n v="0"/>
    <s v=""/>
    <n v="5"/>
    <s v=""/>
    <s v=""/>
    <s v=""/>
    <n v="3"/>
    <s v=""/>
    <s v=""/>
    <s v="Dentifrice Déodorant"/>
    <n v="0"/>
    <n v="0"/>
    <n v="0"/>
    <n v="0"/>
    <n v="1"/>
    <n v="0"/>
    <n v="1"/>
    <n v="0"/>
    <n v="0"/>
    <n v="0"/>
    <s v=""/>
    <s v=""/>
    <s v=""/>
    <s v=""/>
    <n v="0.5"/>
    <s v=""/>
    <n v="1"/>
    <s v=""/>
    <s v="Tôle"/>
    <n v="1"/>
    <n v="0"/>
    <n v="0"/>
    <n v="0"/>
    <n v="0"/>
    <n v="0"/>
    <n v="0"/>
    <n v="0"/>
    <n v="0"/>
    <n v="0"/>
    <n v="0"/>
    <n v="0"/>
    <n v="0"/>
    <n v="32"/>
    <s v=""/>
    <s v=""/>
    <s v=""/>
    <s v=""/>
    <s v=""/>
    <s v=""/>
    <s v=""/>
    <s v=""/>
    <s v=""/>
    <s v=""/>
    <s v="Casserole Cuillère pour manger Assiette Cuillère de service"/>
    <n v="0"/>
    <n v="1"/>
    <n v="0"/>
    <n v="0"/>
    <n v="1"/>
    <n v="1"/>
    <n v="1"/>
    <n v="0"/>
    <n v="0"/>
    <n v="0"/>
    <n v="0"/>
    <s v=""/>
    <n v="1"/>
    <s v=""/>
    <s v=""/>
    <n v="2"/>
    <n v="2"/>
    <n v="2"/>
    <s v=""/>
    <s v=""/>
    <s v="Service psychologique"/>
    <n v="0"/>
    <n v="0"/>
    <n v="0"/>
    <n v="0"/>
    <n v="0"/>
    <n v="0"/>
    <n v="1"/>
    <n v="0"/>
    <n v="0"/>
    <s v=""/>
    <s v="Radio"/>
    <n v="0"/>
    <n v="0"/>
    <n v="0"/>
    <n v="1"/>
    <n v="0"/>
    <n v="0"/>
  </r>
  <r>
    <x v="1"/>
    <s v="Riz"/>
    <n v="0"/>
    <n v="1"/>
    <n v="0"/>
    <n v="0"/>
    <n v="0"/>
    <n v="0"/>
    <n v="0"/>
    <n v="0"/>
    <n v="0"/>
    <n v="0"/>
    <s v=""/>
    <n v="10"/>
    <s v=""/>
    <s v=""/>
    <s v=""/>
    <s v=""/>
    <s v=""/>
    <s v=""/>
    <s v="Déodorant Papier toilette Dentifrice Chlore en grain Savon mains Savon lessive Serviettes hygiéniques (femmes)"/>
    <n v="1"/>
    <n v="1"/>
    <n v="1"/>
    <n v="1"/>
    <n v="1"/>
    <n v="1"/>
    <n v="1"/>
    <n v="0"/>
    <n v="0"/>
    <n v="0"/>
    <n v="2"/>
    <n v="5"/>
    <n v="4"/>
    <n v="1"/>
    <n v="0.75"/>
    <n v="4"/>
    <n v="1"/>
    <s v=""/>
    <s v="Marteau"/>
    <n v="0"/>
    <n v="0"/>
    <n v="0"/>
    <n v="0"/>
    <n v="0"/>
    <n v="1"/>
    <n v="0"/>
    <n v="0"/>
    <n v="0"/>
    <n v="0"/>
    <n v="0"/>
    <n v="0"/>
    <n v="0"/>
    <s v=""/>
    <s v=""/>
    <s v=""/>
    <s v=""/>
    <s v=""/>
    <n v="1"/>
    <s v=""/>
    <s v=""/>
    <s v=""/>
    <s v=""/>
    <s v=""/>
    <s v="Casserole Cuillère pour manger Assiette Cuillère de service Éponge"/>
    <n v="0"/>
    <n v="1"/>
    <n v="0"/>
    <n v="0"/>
    <n v="1"/>
    <n v="1"/>
    <n v="1"/>
    <n v="0"/>
    <n v="1"/>
    <n v="0"/>
    <n v="0"/>
    <s v=""/>
    <n v="3"/>
    <s v=""/>
    <s v=""/>
    <n v="3"/>
    <n v="3"/>
    <n v="3"/>
    <s v=""/>
    <n v="2"/>
    <s v="Médicaments douleur (aspirine, …) Des antibiotiques Moustiquaire Materiels de protection contre le Covid-19 (Gel hydroalchoolique, cache-nez) Service psychologique"/>
    <n v="1"/>
    <n v="1"/>
    <n v="0"/>
    <n v="0"/>
    <n v="1"/>
    <n v="1"/>
    <n v="1"/>
    <n v="0"/>
    <n v="0"/>
    <s v=""/>
    <s v="Lampe torche Enveloppe en plastique (protection des documents) Sifflet Radio"/>
    <n v="1"/>
    <n v="1"/>
    <n v="1"/>
    <n v="1"/>
    <n v="0"/>
    <n v="0"/>
  </r>
  <r>
    <x v="1"/>
    <s v="Riz Mais Haricot noir"/>
    <n v="0"/>
    <n v="1"/>
    <n v="1"/>
    <n v="0"/>
    <n v="0"/>
    <n v="1"/>
    <n v="0"/>
    <n v="0"/>
    <n v="0"/>
    <n v="0"/>
    <s v=""/>
    <n v="15"/>
    <n v="10"/>
    <s v=""/>
    <s v=""/>
    <n v="20"/>
    <s v=""/>
    <s v=""/>
    <s v="Dentifrice Papier toilette Déodorant"/>
    <n v="0"/>
    <n v="0"/>
    <n v="0"/>
    <n v="0"/>
    <n v="1"/>
    <n v="1"/>
    <n v="1"/>
    <n v="0"/>
    <n v="0"/>
    <n v="0"/>
    <s v=""/>
    <s v=""/>
    <s v=""/>
    <s v=""/>
    <n v="1"/>
    <n v="6"/>
    <n v="1"/>
    <s v=""/>
    <s v="Aucun"/>
    <n v="0"/>
    <n v="0"/>
    <n v="0"/>
    <n v="0"/>
    <n v="0"/>
    <n v="0"/>
    <n v="0"/>
    <n v="0"/>
    <n v="0"/>
    <n v="0"/>
    <n v="0"/>
    <n v="0"/>
    <n v="1"/>
    <s v=""/>
    <s v=""/>
    <s v=""/>
    <s v=""/>
    <s v=""/>
    <s v=""/>
    <s v=""/>
    <s v=""/>
    <s v=""/>
    <s v=""/>
    <s v=""/>
    <s v="Assiette Casserole Poêle Cuillère pour manger Cuillère de service Éponge"/>
    <n v="0"/>
    <n v="1"/>
    <n v="1"/>
    <n v="0"/>
    <n v="1"/>
    <n v="1"/>
    <n v="1"/>
    <n v="0"/>
    <n v="1"/>
    <n v="0"/>
    <n v="0"/>
    <s v=""/>
    <n v="3"/>
    <n v="1"/>
    <s v=""/>
    <n v="12"/>
    <n v="6"/>
    <n v="6"/>
    <s v=""/>
    <n v="2"/>
    <s v="Des antibiotiques Materiels de protection contre le Covid-19 (Gel hydroalchoolique, cache-nez) Service psychologique"/>
    <n v="0"/>
    <n v="1"/>
    <n v="0"/>
    <n v="0"/>
    <n v="0"/>
    <n v="1"/>
    <n v="1"/>
    <n v="0"/>
    <n v="0"/>
    <s v=""/>
    <s v="Lampe torche Radio"/>
    <n v="1"/>
    <n v="0"/>
    <n v="0"/>
    <n v="1"/>
    <n v="0"/>
    <n v="0"/>
  </r>
  <r>
    <x v="1"/>
    <s v="Riz Mais"/>
    <n v="0"/>
    <n v="1"/>
    <n v="1"/>
    <n v="0"/>
    <n v="0"/>
    <n v="0"/>
    <n v="0"/>
    <n v="0"/>
    <n v="0"/>
    <n v="0"/>
    <s v=""/>
    <n v="24"/>
    <n v="10"/>
    <s v=""/>
    <s v=""/>
    <s v=""/>
    <s v=""/>
    <s v=""/>
    <s v="Savon lessive Savon mains Chlore en grain Dentifrice Papier toilette Déodorant"/>
    <n v="0"/>
    <n v="1"/>
    <n v="1"/>
    <n v="1"/>
    <n v="1"/>
    <n v="1"/>
    <n v="1"/>
    <n v="0"/>
    <n v="0"/>
    <n v="0"/>
    <s v=""/>
    <n v="10"/>
    <n v="5"/>
    <n v="2"/>
    <n v="5"/>
    <n v="10"/>
    <n v="1"/>
    <s v=""/>
    <s v="Aucun"/>
    <n v="0"/>
    <n v="0"/>
    <n v="0"/>
    <n v="0"/>
    <n v="0"/>
    <n v="0"/>
    <n v="0"/>
    <n v="0"/>
    <n v="0"/>
    <n v="0"/>
    <n v="0"/>
    <n v="0"/>
    <n v="1"/>
    <s v=""/>
    <s v=""/>
    <s v=""/>
    <s v=""/>
    <s v=""/>
    <s v=""/>
    <s v=""/>
    <s v=""/>
    <s v=""/>
    <s v=""/>
    <s v=""/>
    <s v="Casserole Godet Cuillère pour manger Assiette Cuillère de service"/>
    <n v="0"/>
    <n v="1"/>
    <n v="0"/>
    <n v="1"/>
    <n v="1"/>
    <n v="1"/>
    <n v="1"/>
    <n v="0"/>
    <n v="0"/>
    <n v="0"/>
    <n v="0"/>
    <s v=""/>
    <n v="3"/>
    <s v=""/>
    <n v="10"/>
    <n v="6"/>
    <n v="5"/>
    <n v="3"/>
    <s v=""/>
    <s v=""/>
    <s v="Médicaments douleur (aspirine, …) Des antibiotiques Moustiquaire Materiels de protection contre le Covid-19 (Gel hydroalchoolique, cache-nez) Service psychologique"/>
    <n v="1"/>
    <n v="1"/>
    <n v="0"/>
    <n v="0"/>
    <n v="1"/>
    <n v="1"/>
    <n v="1"/>
    <n v="0"/>
    <n v="0"/>
    <s v=""/>
    <s v="Lampe torche Radio"/>
    <n v="1"/>
    <n v="0"/>
    <n v="0"/>
    <n v="1"/>
    <n v="0"/>
    <n v="0"/>
  </r>
  <r>
    <x v="1"/>
    <s v="Riz"/>
    <n v="0"/>
    <n v="1"/>
    <n v="0"/>
    <n v="0"/>
    <n v="0"/>
    <n v="0"/>
    <n v="0"/>
    <n v="0"/>
    <n v="0"/>
    <n v="0"/>
    <s v=""/>
    <n v="5"/>
    <s v=""/>
    <s v=""/>
    <s v=""/>
    <s v=""/>
    <s v=""/>
    <s v=""/>
    <s v="Serviettes hygiéniques (femmes) Savon lessive Dentifrice Déodorant Bokit"/>
    <n v="1"/>
    <n v="1"/>
    <n v="0"/>
    <n v="0"/>
    <n v="1"/>
    <n v="0"/>
    <n v="1"/>
    <n v="1"/>
    <n v="0"/>
    <n v="0"/>
    <n v="4"/>
    <n v="8"/>
    <s v=""/>
    <s v=""/>
    <n v="0.5"/>
    <s v=""/>
    <n v="1"/>
    <n v="2"/>
    <s v="Aucun"/>
    <n v="0"/>
    <n v="0"/>
    <n v="0"/>
    <n v="0"/>
    <n v="0"/>
    <n v="0"/>
    <n v="0"/>
    <n v="0"/>
    <n v="0"/>
    <n v="0"/>
    <n v="0"/>
    <n v="0"/>
    <n v="1"/>
    <s v=""/>
    <s v=""/>
    <s v=""/>
    <s v=""/>
    <s v=""/>
    <s v=""/>
    <s v=""/>
    <s v=""/>
    <s v=""/>
    <s v=""/>
    <s v=""/>
    <s v="Casserole Poêle Godet Cuillère pour manger Assiette Cuillère de service Éponge"/>
    <n v="0"/>
    <n v="1"/>
    <n v="1"/>
    <n v="1"/>
    <n v="1"/>
    <n v="1"/>
    <n v="1"/>
    <n v="0"/>
    <n v="1"/>
    <n v="0"/>
    <n v="0"/>
    <s v=""/>
    <n v="3"/>
    <n v="1"/>
    <n v="2"/>
    <n v="2"/>
    <n v="2"/>
    <n v="2"/>
    <s v=""/>
    <n v="1"/>
    <s v="Des antibiotiques Préservatifs Service psychologique"/>
    <n v="0"/>
    <n v="1"/>
    <n v="0"/>
    <n v="1"/>
    <n v="0"/>
    <n v="0"/>
    <n v="1"/>
    <n v="0"/>
    <n v="0"/>
    <s v=""/>
    <s v="Lampe torche Enveloppe en plastique (protection des documents) Radio"/>
    <n v="1"/>
    <n v="1"/>
    <n v="0"/>
    <n v="1"/>
    <n v="0"/>
    <n v="0"/>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Riz Mais Haricot noir Huile"/>
    <n v="0"/>
    <n v="1"/>
    <n v="1"/>
    <n v="0"/>
    <n v="0"/>
    <n v="1"/>
    <n v="0"/>
    <n v="1"/>
    <n v="0"/>
    <n v="0"/>
    <s v=""/>
    <n v="8"/>
    <n v="2"/>
    <s v=""/>
    <s v=""/>
    <n v="2"/>
    <s v=""/>
    <n v="1"/>
    <s v="Savon lessive Chlore en grain Dentifrice Papier toilette"/>
    <n v="0"/>
    <n v="1"/>
    <n v="0"/>
    <n v="1"/>
    <n v="1"/>
    <n v="1"/>
    <n v="0"/>
    <n v="0"/>
    <n v="0"/>
    <n v="0"/>
    <s v=""/>
    <n v="10"/>
    <s v=""/>
    <n v="5"/>
    <n v="1"/>
    <n v="4"/>
    <s v=""/>
    <s v=""/>
    <s v="Tente"/>
    <n v="0"/>
    <n v="0"/>
    <n v="0"/>
    <n v="0"/>
    <n v="0"/>
    <n v="0"/>
    <n v="1"/>
    <n v="0"/>
    <n v="0"/>
    <n v="0"/>
    <n v="0"/>
    <n v="0"/>
    <n v="0"/>
    <s v=""/>
    <s v=""/>
    <s v=""/>
    <s v=""/>
    <s v=""/>
    <s v=""/>
    <n v="2"/>
    <s v=""/>
    <s v=""/>
    <s v=""/>
    <s v=""/>
    <s v="Casserole Cuillère pour manger Assiette"/>
    <n v="0"/>
    <n v="1"/>
    <n v="0"/>
    <n v="0"/>
    <n v="1"/>
    <n v="1"/>
    <n v="0"/>
    <n v="0"/>
    <n v="0"/>
    <n v="0"/>
    <n v="0"/>
    <s v=""/>
    <n v="2"/>
    <s v=""/>
    <s v=""/>
    <n v="6"/>
    <n v="6"/>
    <s v=""/>
    <s v=""/>
    <s v=""/>
    <s v="Moustiquaire Materiels de protection contre le Covid-19 (Gel hydroalchoolique, cache-nez)"/>
    <n v="0"/>
    <n v="0"/>
    <n v="0"/>
    <n v="0"/>
    <n v="1"/>
    <n v="1"/>
    <n v="0"/>
    <n v="0"/>
    <n v="0"/>
    <s v=""/>
    <s v="Aucun"/>
    <n v="0"/>
    <n v="0"/>
    <n v="0"/>
    <n v="0"/>
    <n v="0"/>
    <n v="1"/>
  </r>
  <r>
    <x v="2"/>
    <s v="Riz Sucre Mais Huile Haricot noir"/>
    <n v="0"/>
    <n v="1"/>
    <n v="1"/>
    <n v="0"/>
    <n v="1"/>
    <n v="1"/>
    <n v="0"/>
    <n v="1"/>
    <n v="0"/>
    <n v="0"/>
    <s v=""/>
    <n v="4"/>
    <n v="2"/>
    <s v=""/>
    <n v="2"/>
    <n v="2"/>
    <s v=""/>
    <n v="1"/>
    <s v="Savon lessive Dentifrice Papier toilette"/>
    <n v="0"/>
    <n v="1"/>
    <n v="0"/>
    <n v="0"/>
    <n v="1"/>
    <n v="1"/>
    <n v="0"/>
    <n v="0"/>
    <n v="0"/>
    <n v="0"/>
    <s v=""/>
    <n v="4"/>
    <s v=""/>
    <s v=""/>
    <n v="1"/>
    <n v="4"/>
    <s v=""/>
    <s v=""/>
    <s v="Aucun"/>
    <n v="0"/>
    <n v="0"/>
    <n v="0"/>
    <n v="0"/>
    <n v="0"/>
    <n v="0"/>
    <n v="0"/>
    <n v="0"/>
    <n v="0"/>
    <n v="0"/>
    <n v="0"/>
    <n v="0"/>
    <n v="1"/>
    <s v=""/>
    <s v=""/>
    <s v=""/>
    <s v=""/>
    <s v=""/>
    <s v=""/>
    <s v=""/>
    <s v=""/>
    <s v=""/>
    <s v=""/>
    <s v=""/>
    <s v="Assiette Cuillère pour manger"/>
    <n v="0"/>
    <n v="0"/>
    <n v="0"/>
    <n v="0"/>
    <n v="1"/>
    <n v="1"/>
    <n v="0"/>
    <n v="0"/>
    <n v="0"/>
    <n v="0"/>
    <n v="0"/>
    <s v=""/>
    <s v=""/>
    <s v=""/>
    <s v=""/>
    <n v="4"/>
    <n v="4"/>
    <s v=""/>
    <s v=""/>
    <s v=""/>
    <s v="Moustiquaire"/>
    <n v="0"/>
    <n v="0"/>
    <n v="0"/>
    <n v="0"/>
    <n v="1"/>
    <n v="0"/>
    <n v="0"/>
    <n v="0"/>
    <n v="0"/>
    <s v=""/>
    <s v="Aucun"/>
    <n v="0"/>
    <n v="0"/>
    <n v="0"/>
    <n v="0"/>
    <n v="0"/>
    <n v="1"/>
  </r>
  <r>
    <x v="2"/>
    <s v="Mais Riz Sucre Huile Haricot noir"/>
    <n v="0"/>
    <n v="1"/>
    <n v="1"/>
    <n v="0"/>
    <n v="1"/>
    <n v="1"/>
    <n v="0"/>
    <n v="1"/>
    <n v="0"/>
    <n v="0"/>
    <s v=""/>
    <n v="4"/>
    <n v="1"/>
    <s v=""/>
    <n v="2"/>
    <n v="2"/>
    <s v=""/>
    <n v="1"/>
    <s v="Savon mains Chlore en grain Papier toilette"/>
    <n v="0"/>
    <n v="0"/>
    <n v="1"/>
    <n v="1"/>
    <n v="0"/>
    <n v="1"/>
    <n v="0"/>
    <n v="0"/>
    <n v="0"/>
    <n v="0"/>
    <s v=""/>
    <s v=""/>
    <n v="5"/>
    <n v="5"/>
    <s v=""/>
    <n v="3"/>
    <s v=""/>
    <s v=""/>
    <s v="Aucun"/>
    <n v="0"/>
    <n v="0"/>
    <n v="0"/>
    <n v="0"/>
    <n v="0"/>
    <n v="0"/>
    <n v="0"/>
    <n v="0"/>
    <n v="0"/>
    <n v="0"/>
    <n v="0"/>
    <n v="0"/>
    <n v="1"/>
    <s v=""/>
    <s v=""/>
    <s v=""/>
    <s v=""/>
    <s v=""/>
    <s v=""/>
    <s v=""/>
    <s v=""/>
    <s v=""/>
    <s v=""/>
    <s v=""/>
    <s v="Godet Cuillère pour manger Assiette"/>
    <n v="0"/>
    <n v="0"/>
    <n v="0"/>
    <n v="1"/>
    <n v="1"/>
    <n v="1"/>
    <n v="0"/>
    <n v="0"/>
    <n v="0"/>
    <n v="0"/>
    <n v="0"/>
    <s v=""/>
    <s v=""/>
    <s v=""/>
    <n v="5"/>
    <n v="5"/>
    <n v="5"/>
    <s v=""/>
    <s v=""/>
    <s v=""/>
    <s v="Moustiquaire"/>
    <n v="0"/>
    <n v="0"/>
    <n v="0"/>
    <n v="0"/>
    <n v="1"/>
    <n v="0"/>
    <n v="0"/>
    <n v="0"/>
    <n v="0"/>
    <s v=""/>
    <s v="Aucun"/>
    <n v="0"/>
    <n v="0"/>
    <n v="0"/>
    <n v="0"/>
    <n v="0"/>
    <n v="1"/>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Sucre Huile Farine de blé Riz Mais Blé Haricot noir"/>
    <n v="1"/>
    <n v="1"/>
    <n v="1"/>
    <n v="1"/>
    <n v="1"/>
    <n v="1"/>
    <n v="0"/>
    <n v="1"/>
    <n v="0"/>
    <n v="0"/>
    <n v="2"/>
    <n v="6"/>
    <n v="3"/>
    <n v="1"/>
    <n v="8"/>
    <n v="3"/>
    <s v=""/>
    <n v="2"/>
    <s v="Savon lessive Serviettes hygiéniques (femmes) Savon mains Dentifrice Papier toilette Déodorant Bokit"/>
    <n v="1"/>
    <n v="1"/>
    <n v="1"/>
    <n v="0"/>
    <n v="1"/>
    <n v="1"/>
    <n v="1"/>
    <n v="1"/>
    <n v="0"/>
    <n v="0"/>
    <n v="1"/>
    <n v="24"/>
    <n v="6"/>
    <s v=""/>
    <n v="3"/>
    <n v="6"/>
    <n v="6"/>
    <n v="6"/>
    <s v="Marteau"/>
    <n v="0"/>
    <n v="0"/>
    <n v="0"/>
    <n v="0"/>
    <n v="0"/>
    <n v="1"/>
    <n v="0"/>
    <n v="0"/>
    <n v="0"/>
    <n v="0"/>
    <n v="0"/>
    <n v="0"/>
    <n v="0"/>
    <s v=""/>
    <s v=""/>
    <s v=""/>
    <s v=""/>
    <s v=""/>
    <n v="2"/>
    <s v=""/>
    <s v=""/>
    <s v=""/>
    <s v=""/>
    <s v=""/>
    <s v="Casserole Assiette Poêle Godet Cuillère de service Éponge"/>
    <n v="0"/>
    <n v="1"/>
    <n v="1"/>
    <n v="1"/>
    <n v="0"/>
    <n v="1"/>
    <n v="1"/>
    <n v="0"/>
    <n v="1"/>
    <n v="0"/>
    <n v="0"/>
    <s v=""/>
    <n v="2"/>
    <n v="2"/>
    <n v="8"/>
    <s v=""/>
    <n v="12"/>
    <n v="3"/>
    <s v=""/>
    <n v="2"/>
    <s v="Aucun"/>
    <n v="0"/>
    <n v="0"/>
    <n v="0"/>
    <n v="0"/>
    <n v="0"/>
    <n v="0"/>
    <n v="0"/>
    <n v="0"/>
    <n v="1"/>
    <s v=""/>
    <s v="Lampe torche Radio"/>
    <n v="1"/>
    <n v="0"/>
    <n v="0"/>
    <n v="1"/>
    <n v="0"/>
    <n v="0"/>
  </r>
  <r>
    <x v="2"/>
    <s v="Riz Sucre Farine de blé Huile"/>
    <n v="1"/>
    <n v="1"/>
    <n v="0"/>
    <n v="0"/>
    <n v="1"/>
    <n v="0"/>
    <n v="0"/>
    <n v="1"/>
    <n v="0"/>
    <n v="0"/>
    <n v="4"/>
    <n v="12"/>
    <s v=""/>
    <s v=""/>
    <n v="3"/>
    <s v=""/>
    <s v=""/>
    <n v="2"/>
    <s v="Serviettes hygiéniques (femmes) Savon lessive Chlore en grain Papier toilette Dentifrice Déodorant Bokit Savon mains"/>
    <n v="1"/>
    <n v="1"/>
    <n v="1"/>
    <n v="1"/>
    <n v="1"/>
    <n v="1"/>
    <n v="1"/>
    <n v="1"/>
    <n v="0"/>
    <n v="0"/>
    <n v="2"/>
    <n v="24"/>
    <n v="6"/>
    <n v="2"/>
    <n v="3"/>
    <n v="6"/>
    <n v="3"/>
    <n v="12"/>
    <s v="Tôle"/>
    <n v="1"/>
    <n v="0"/>
    <n v="0"/>
    <n v="0"/>
    <n v="0"/>
    <n v="0"/>
    <n v="0"/>
    <n v="0"/>
    <n v="0"/>
    <n v="0"/>
    <n v="0"/>
    <n v="0"/>
    <n v="0"/>
    <n v="15"/>
    <s v=""/>
    <s v=""/>
    <s v=""/>
    <s v=""/>
    <s v=""/>
    <s v=""/>
    <s v=""/>
    <s v=""/>
    <s v=""/>
    <s v=""/>
    <s v="Casserole Cuillère pour manger Godet Cuillère de service Grande bassine"/>
    <n v="0"/>
    <n v="1"/>
    <n v="0"/>
    <n v="1"/>
    <n v="1"/>
    <n v="0"/>
    <n v="1"/>
    <n v="1"/>
    <n v="0"/>
    <n v="0"/>
    <n v="0"/>
    <s v=""/>
    <n v="5"/>
    <s v=""/>
    <n v="6"/>
    <n v="12"/>
    <s v=""/>
    <n v="4"/>
    <n v="6"/>
    <s v=""/>
    <s v="Moustiquaire Préservatifs Medicaments contre les maladies chroniques Materiels de protection contre le Covid-19 (Gel hydroalchoolique, cache-nez) Service psychologique"/>
    <n v="0"/>
    <n v="0"/>
    <n v="1"/>
    <n v="1"/>
    <n v="1"/>
    <n v="1"/>
    <n v="1"/>
    <n v="0"/>
    <n v="0"/>
    <s v=""/>
    <s v="Radio Lampe torche"/>
    <n v="1"/>
    <n v="0"/>
    <n v="0"/>
    <n v="1"/>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Riz Blé Huile"/>
    <n v="0"/>
    <n v="1"/>
    <n v="0"/>
    <n v="1"/>
    <n v="0"/>
    <n v="0"/>
    <n v="0"/>
    <n v="1"/>
    <n v="0"/>
    <n v="0"/>
    <s v=""/>
    <n v="2"/>
    <s v=""/>
    <n v="2"/>
    <s v=""/>
    <s v=""/>
    <s v=""/>
    <n v="3"/>
    <s v="Dentifrice"/>
    <n v="0"/>
    <n v="0"/>
    <n v="0"/>
    <n v="0"/>
    <n v="1"/>
    <n v="0"/>
    <n v="0"/>
    <n v="0"/>
    <n v="0"/>
    <n v="0"/>
    <s v=""/>
    <s v=""/>
    <s v=""/>
    <s v=""/>
    <n v="2"/>
    <s v=""/>
    <s v=""/>
    <s v=""/>
    <s v="Tôle"/>
    <n v="1"/>
    <n v="0"/>
    <n v="0"/>
    <n v="0"/>
    <n v="0"/>
    <n v="0"/>
    <n v="0"/>
    <n v="0"/>
    <n v="0"/>
    <n v="0"/>
    <n v="0"/>
    <n v="0"/>
    <n v="0"/>
    <n v="80"/>
    <s v=""/>
    <s v=""/>
    <s v=""/>
    <s v=""/>
    <s v=""/>
    <s v=""/>
    <s v=""/>
    <s v=""/>
    <s v=""/>
    <s v=""/>
    <s v="Casserole"/>
    <n v="0"/>
    <n v="1"/>
    <n v="0"/>
    <n v="0"/>
    <n v="0"/>
    <n v="0"/>
    <n v="0"/>
    <n v="0"/>
    <n v="0"/>
    <n v="0"/>
    <n v="0"/>
    <s v=""/>
    <n v="2"/>
    <s v=""/>
    <s v=""/>
    <s v=""/>
    <s v=""/>
    <s v=""/>
    <s v=""/>
    <s v=""/>
    <s v="Materiels de protection contre le Covid-19 (Gel hydroalchoolique, cache-nez)"/>
    <n v="0"/>
    <n v="0"/>
    <n v="0"/>
    <n v="0"/>
    <n v="0"/>
    <n v="1"/>
    <n v="0"/>
    <n v="0"/>
    <n v="0"/>
    <s v=""/>
    <s v="Radio"/>
    <n v="0"/>
    <n v="0"/>
    <n v="0"/>
    <n v="1"/>
    <n v="0"/>
    <n v="0"/>
  </r>
  <r>
    <x v="2"/>
    <s v="Sucre Riz"/>
    <n v="0"/>
    <n v="1"/>
    <n v="0"/>
    <n v="0"/>
    <n v="1"/>
    <n v="0"/>
    <n v="0"/>
    <n v="0"/>
    <n v="0"/>
    <n v="0"/>
    <s v=""/>
    <n v="4"/>
    <s v=""/>
    <s v=""/>
    <n v="5"/>
    <s v=""/>
    <s v=""/>
    <s v=""/>
    <s v="Dentifrice Papier toilette Déodorant"/>
    <n v="0"/>
    <n v="0"/>
    <n v="0"/>
    <n v="0"/>
    <n v="1"/>
    <n v="1"/>
    <n v="1"/>
    <n v="0"/>
    <n v="0"/>
    <n v="0"/>
    <s v=""/>
    <s v=""/>
    <s v=""/>
    <s v=""/>
    <n v="2"/>
    <n v="5"/>
    <n v="3"/>
    <s v=""/>
    <s v="Tôle"/>
    <n v="1"/>
    <n v="0"/>
    <n v="0"/>
    <n v="0"/>
    <n v="0"/>
    <n v="0"/>
    <n v="0"/>
    <n v="0"/>
    <n v="0"/>
    <n v="0"/>
    <n v="0"/>
    <n v="0"/>
    <n v="0"/>
    <n v="50"/>
    <s v=""/>
    <s v=""/>
    <s v=""/>
    <s v=""/>
    <s v=""/>
    <s v=""/>
    <s v=""/>
    <s v=""/>
    <s v=""/>
    <s v=""/>
    <s v="Assiette Godet"/>
    <n v="0"/>
    <n v="0"/>
    <n v="0"/>
    <n v="1"/>
    <n v="0"/>
    <n v="1"/>
    <n v="0"/>
    <n v="0"/>
    <n v="0"/>
    <n v="0"/>
    <n v="0"/>
    <s v=""/>
    <s v=""/>
    <s v=""/>
    <n v="5"/>
    <s v=""/>
    <n v="10"/>
    <s v=""/>
    <s v=""/>
    <s v=""/>
    <s v="Materiels de protection contre le Covid-19 (Gel hydroalchoolique, cache-nez)"/>
    <n v="0"/>
    <n v="0"/>
    <n v="0"/>
    <n v="0"/>
    <n v="0"/>
    <n v="1"/>
    <n v="0"/>
    <n v="0"/>
    <n v="0"/>
    <s v=""/>
    <s v="Radio Lampe torche"/>
    <n v="1"/>
    <n v="0"/>
    <n v="0"/>
    <n v="1"/>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Mais"/>
    <n v="0"/>
    <n v="0"/>
    <n v="1"/>
    <n v="0"/>
    <n v="0"/>
    <n v="0"/>
    <n v="0"/>
    <n v="0"/>
    <n v="0"/>
    <n v="0"/>
    <s v=""/>
    <s v=""/>
    <n v="12"/>
    <s v=""/>
    <s v=""/>
    <s v=""/>
    <s v=""/>
    <s v=""/>
    <s v="Savon lessive"/>
    <n v="0"/>
    <n v="1"/>
    <n v="0"/>
    <n v="0"/>
    <n v="0"/>
    <n v="0"/>
    <n v="0"/>
    <n v="0"/>
    <n v="0"/>
    <n v="0"/>
    <s v=""/>
    <n v="3"/>
    <s v=""/>
    <s v=""/>
    <s v=""/>
    <s v=""/>
    <s v=""/>
    <s v=""/>
    <s v="Tôle"/>
    <n v="1"/>
    <n v="0"/>
    <n v="0"/>
    <n v="0"/>
    <n v="0"/>
    <n v="0"/>
    <n v="0"/>
    <n v="0"/>
    <n v="0"/>
    <n v="0"/>
    <n v="0"/>
    <n v="0"/>
    <n v="0"/>
    <n v="30"/>
    <s v=""/>
    <s v=""/>
    <s v=""/>
    <s v=""/>
    <s v=""/>
    <s v=""/>
    <s v=""/>
    <s v=""/>
    <s v=""/>
    <s v=""/>
    <s v="Casserole"/>
    <n v="0"/>
    <n v="1"/>
    <n v="0"/>
    <n v="0"/>
    <n v="0"/>
    <n v="0"/>
    <n v="0"/>
    <n v="0"/>
    <n v="0"/>
    <n v="0"/>
    <n v="0"/>
    <s v=""/>
    <n v="3"/>
    <s v=""/>
    <s v=""/>
    <s v=""/>
    <s v=""/>
    <s v=""/>
    <s v=""/>
    <s v=""/>
    <s v="Des antibiotiques"/>
    <n v="0"/>
    <n v="1"/>
    <n v="0"/>
    <n v="0"/>
    <n v="0"/>
    <n v="0"/>
    <n v="0"/>
    <n v="0"/>
    <n v="0"/>
    <s v=""/>
    <s v="Lampe torche"/>
    <n v="1"/>
    <n v="0"/>
    <n v="0"/>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90"/>
    <s v=""/>
    <s v=""/>
    <s v=""/>
    <s v=""/>
    <s v=""/>
    <s v=""/>
    <s v="Papier toilette Chlore en grain Savon lessive"/>
    <n v="0"/>
    <n v="1"/>
    <n v="0"/>
    <n v="1"/>
    <n v="0"/>
    <n v="1"/>
    <n v="0"/>
    <n v="0"/>
    <n v="0"/>
    <n v="0"/>
    <s v=""/>
    <n v="20"/>
    <s v=""/>
    <n v="3"/>
    <s v=""/>
    <n v="13"/>
    <s v=""/>
    <s v=""/>
    <s v="Autres (précisez)"/>
    <n v="0"/>
    <n v="0"/>
    <n v="0"/>
    <n v="0"/>
    <n v="0"/>
    <n v="0"/>
    <n v="0"/>
    <n v="0"/>
    <n v="0"/>
    <n v="0"/>
    <n v="0"/>
    <n v="1"/>
    <n v="0"/>
    <s v=""/>
    <s v=""/>
    <s v=""/>
    <s v=""/>
    <s v=""/>
    <s v=""/>
    <s v=""/>
    <s v=""/>
    <s v=""/>
    <s v=""/>
    <s v=""/>
    <s v="Grande bassine Cuillère pour manger"/>
    <n v="0"/>
    <n v="0"/>
    <n v="0"/>
    <n v="0"/>
    <n v="1"/>
    <n v="0"/>
    <n v="0"/>
    <n v="1"/>
    <n v="0"/>
    <n v="0"/>
    <n v="0"/>
    <s v=""/>
    <s v=""/>
    <s v=""/>
    <s v=""/>
    <n v="24"/>
    <s v=""/>
    <s v=""/>
    <n v="6"/>
    <s v=""/>
    <s v="Médicaments douleur (aspirine, …) Autres (précisez)"/>
    <n v="1"/>
    <n v="0"/>
    <n v="0"/>
    <n v="0"/>
    <n v="0"/>
    <n v="0"/>
    <n v="0"/>
    <n v="1"/>
    <n v="0"/>
    <s v="Serum oral, foie de morue"/>
    <s v="Radio"/>
    <n v="0"/>
    <n v="0"/>
    <n v="0"/>
    <n v="1"/>
    <n v="0"/>
    <n v="0"/>
  </r>
  <r>
    <x v="3"/>
    <s v="Riz Mais"/>
    <n v="0"/>
    <n v="1"/>
    <n v="1"/>
    <n v="0"/>
    <n v="0"/>
    <n v="0"/>
    <n v="0"/>
    <n v="0"/>
    <n v="0"/>
    <n v="0"/>
    <s v=""/>
    <n v="60"/>
    <n v="20"/>
    <s v=""/>
    <s v=""/>
    <s v=""/>
    <s v=""/>
    <s v=""/>
    <s v="Dentifrice Déodorant Papier toilette"/>
    <n v="0"/>
    <n v="0"/>
    <n v="0"/>
    <n v="0"/>
    <n v="1"/>
    <n v="1"/>
    <n v="1"/>
    <n v="0"/>
    <n v="0"/>
    <n v="0"/>
    <s v=""/>
    <s v=""/>
    <s v=""/>
    <s v=""/>
    <n v="2"/>
    <n v="15"/>
    <n v="3"/>
    <s v=""/>
    <s v="Bâche Tôle Planche (2x4)"/>
    <n v="1"/>
    <n v="0"/>
    <n v="1"/>
    <n v="1"/>
    <n v="0"/>
    <n v="0"/>
    <n v="0"/>
    <n v="0"/>
    <n v="0"/>
    <n v="0"/>
    <n v="0"/>
    <n v="0"/>
    <n v="0"/>
    <n v="70"/>
    <s v=""/>
    <n v="20"/>
    <n v="24"/>
    <s v=""/>
    <s v=""/>
    <s v=""/>
    <s v=""/>
    <s v=""/>
    <s v=""/>
    <s v=""/>
    <s v="Grande bassine Casserole Cuillère pour manger"/>
    <n v="0"/>
    <n v="1"/>
    <n v="0"/>
    <n v="0"/>
    <n v="1"/>
    <n v="0"/>
    <n v="0"/>
    <n v="1"/>
    <n v="0"/>
    <n v="0"/>
    <n v="0"/>
    <s v=""/>
    <n v="2"/>
    <s v=""/>
    <s v=""/>
    <n v="2"/>
    <s v=""/>
    <s v=""/>
    <n v="2"/>
    <s v=""/>
    <s v="Médicaments douleur (aspirine, …) Autres (précisez)"/>
    <n v="1"/>
    <n v="0"/>
    <n v="0"/>
    <n v="0"/>
    <n v="0"/>
    <n v="0"/>
    <n v="0"/>
    <n v="1"/>
    <n v="0"/>
    <s v="Medikaman pou grip"/>
    <s v="Lampe torche Radio"/>
    <n v="1"/>
    <n v="0"/>
    <n v="0"/>
    <n v="1"/>
    <n v="0"/>
    <n v="0"/>
  </r>
  <r>
    <x v="3"/>
    <s v="Mais"/>
    <n v="0"/>
    <n v="0"/>
    <n v="1"/>
    <n v="0"/>
    <n v="0"/>
    <n v="0"/>
    <n v="0"/>
    <n v="0"/>
    <n v="0"/>
    <n v="0"/>
    <s v=""/>
    <s v=""/>
    <n v="30"/>
    <s v=""/>
    <s v=""/>
    <s v=""/>
    <s v=""/>
    <s v=""/>
    <s v="Savon lessive Papier toilette Dentifrice Déodorant"/>
    <n v="0"/>
    <n v="1"/>
    <n v="0"/>
    <n v="0"/>
    <n v="1"/>
    <n v="1"/>
    <n v="1"/>
    <n v="0"/>
    <n v="0"/>
    <n v="0"/>
    <s v=""/>
    <n v="30"/>
    <s v=""/>
    <s v=""/>
    <n v="4"/>
    <n v="20"/>
    <n v="2"/>
    <s v=""/>
    <s v="Autres (précisez)"/>
    <n v="0"/>
    <n v="0"/>
    <n v="0"/>
    <n v="0"/>
    <n v="0"/>
    <n v="0"/>
    <n v="0"/>
    <n v="0"/>
    <n v="0"/>
    <n v="0"/>
    <n v="0"/>
    <n v="1"/>
    <n v="0"/>
    <s v=""/>
    <s v=""/>
    <s v=""/>
    <s v=""/>
    <s v=""/>
    <s v=""/>
    <s v=""/>
    <s v=""/>
    <s v=""/>
    <s v=""/>
    <s v=""/>
    <s v="Casserole"/>
    <n v="0"/>
    <n v="1"/>
    <n v="0"/>
    <n v="0"/>
    <n v="0"/>
    <n v="0"/>
    <n v="0"/>
    <n v="0"/>
    <n v="0"/>
    <n v="0"/>
    <n v="0"/>
    <s v=""/>
    <n v="2"/>
    <s v=""/>
    <s v=""/>
    <s v=""/>
    <s v=""/>
    <s v=""/>
    <s v=""/>
    <s v=""/>
    <s v="Médicaments douleur (aspirine, …)"/>
    <n v="1"/>
    <n v="0"/>
    <n v="0"/>
    <n v="0"/>
    <n v="0"/>
    <n v="0"/>
    <n v="0"/>
    <n v="0"/>
    <n v="0"/>
    <s v=""/>
    <s v="Radio"/>
    <n v="0"/>
    <n v="0"/>
    <n v="0"/>
    <n v="1"/>
    <n v="0"/>
    <n v="0"/>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50"/>
    <s v=""/>
    <s v=""/>
    <s v=""/>
    <s v=""/>
    <s v=""/>
    <s v=""/>
    <s v="Dentifrice Savon mains Déodorant"/>
    <n v="0"/>
    <n v="0"/>
    <n v="1"/>
    <n v="0"/>
    <n v="1"/>
    <n v="0"/>
    <n v="1"/>
    <n v="0"/>
    <n v="0"/>
    <n v="0"/>
    <s v=""/>
    <s v=""/>
    <n v="30"/>
    <s v=""/>
    <n v="3"/>
    <s v=""/>
    <n v="3"/>
    <s v=""/>
    <s v="Tôle"/>
    <n v="1"/>
    <n v="0"/>
    <n v="0"/>
    <n v="0"/>
    <n v="0"/>
    <n v="0"/>
    <n v="0"/>
    <n v="0"/>
    <n v="0"/>
    <n v="0"/>
    <n v="0"/>
    <n v="0"/>
    <n v="0"/>
    <n v="20"/>
    <s v=""/>
    <s v=""/>
    <s v=""/>
    <s v=""/>
    <s v=""/>
    <s v=""/>
    <s v=""/>
    <s v=""/>
    <s v=""/>
    <s v=""/>
    <s v="Aucun"/>
    <n v="0"/>
    <n v="0"/>
    <n v="0"/>
    <n v="0"/>
    <n v="0"/>
    <n v="0"/>
    <n v="0"/>
    <n v="0"/>
    <n v="0"/>
    <n v="0"/>
    <n v="1"/>
    <s v=""/>
    <s v=""/>
    <s v=""/>
    <s v=""/>
    <s v=""/>
    <s v=""/>
    <s v=""/>
    <s v=""/>
    <s v=""/>
    <s v="Materiels de protection contre le Covid-19 (Gel hydroalchoolique, cache-nez) Moustiquaire"/>
    <n v="0"/>
    <n v="0"/>
    <n v="0"/>
    <n v="0"/>
    <n v="1"/>
    <n v="1"/>
    <n v="0"/>
    <n v="0"/>
    <n v="0"/>
    <s v=""/>
    <s v="Lampe torche"/>
    <n v="1"/>
    <n v="0"/>
    <n v="0"/>
    <n v="0"/>
    <n v="0"/>
    <n v="0"/>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Riz Farine de blé Mais Blé Sucre Haricot noir Haricot rouge Huile"/>
    <n v="1"/>
    <n v="1"/>
    <n v="1"/>
    <n v="1"/>
    <n v="1"/>
    <n v="1"/>
    <n v="1"/>
    <n v="1"/>
    <n v="0"/>
    <n v="0"/>
    <n v="2"/>
    <n v="9"/>
    <n v="1"/>
    <n v="1"/>
    <n v="2"/>
    <n v="1"/>
    <n v="1"/>
    <n v="1"/>
    <s v="Savon lessive Chlore en grain Dentifrice Papier toilette Déodorant Bokit Savon mains"/>
    <n v="0"/>
    <n v="1"/>
    <n v="1"/>
    <n v="1"/>
    <n v="1"/>
    <n v="1"/>
    <n v="1"/>
    <n v="1"/>
    <n v="0"/>
    <n v="0"/>
    <s v=""/>
    <n v="1"/>
    <n v="5"/>
    <n v="20"/>
    <n v="2"/>
    <n v="5"/>
    <n v="2"/>
    <n v="6"/>
    <s v="Autres (précisez)"/>
    <n v="0"/>
    <n v="0"/>
    <n v="0"/>
    <n v="0"/>
    <n v="0"/>
    <n v="0"/>
    <n v="0"/>
    <n v="0"/>
    <n v="0"/>
    <n v="0"/>
    <n v="0"/>
    <n v="1"/>
    <n v="0"/>
    <s v=""/>
    <s v=""/>
    <s v=""/>
    <s v=""/>
    <s v=""/>
    <s v=""/>
    <s v=""/>
    <s v=""/>
    <s v=""/>
    <s v=""/>
    <s v=""/>
    <s v="Casserole Godet Cuillère pour manger Couverture Poêle Assiette"/>
    <n v="1"/>
    <n v="1"/>
    <n v="1"/>
    <n v="1"/>
    <n v="1"/>
    <n v="1"/>
    <n v="0"/>
    <n v="0"/>
    <n v="0"/>
    <n v="0"/>
    <n v="0"/>
    <n v="5"/>
    <n v="5"/>
    <n v="3"/>
    <n v="6"/>
    <n v="6"/>
    <n v="6"/>
    <s v=""/>
    <s v=""/>
    <s v=""/>
    <s v="Médicaments douleur (aspirine, …) Préservatifs Moustiquaire Des antibiotiques"/>
    <n v="1"/>
    <n v="1"/>
    <n v="0"/>
    <n v="1"/>
    <n v="1"/>
    <n v="0"/>
    <n v="0"/>
    <n v="0"/>
    <n v="0"/>
    <s v=""/>
    <s v="Lampe torche Enveloppe en plastique (protection des documents) Radio"/>
    <n v="1"/>
    <n v="1"/>
    <n v="0"/>
    <n v="1"/>
    <n v="0"/>
    <n v="0"/>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Huile Sucre Mais Riz Haricot noir"/>
    <n v="0"/>
    <n v="1"/>
    <n v="1"/>
    <n v="0"/>
    <n v="1"/>
    <n v="1"/>
    <n v="0"/>
    <n v="1"/>
    <n v="0"/>
    <n v="0"/>
    <s v=""/>
    <n v="9"/>
    <n v="0.5"/>
    <s v=""/>
    <n v="16"/>
    <n v="15"/>
    <s v=""/>
    <n v="2"/>
    <s v="Savon lessive Serviettes hygiéniques (femmes) Savon mains Chlore en grain Dentifrice Papier toilette Déodorant Bokit"/>
    <n v="1"/>
    <n v="1"/>
    <n v="1"/>
    <n v="1"/>
    <n v="1"/>
    <n v="1"/>
    <n v="1"/>
    <n v="1"/>
    <n v="0"/>
    <n v="0"/>
    <n v="4"/>
    <n v="4"/>
    <n v="8"/>
    <n v="10"/>
    <n v="2"/>
    <n v="5"/>
    <n v="2"/>
    <n v="2"/>
    <s v="Autres (précisez)"/>
    <n v="0"/>
    <n v="0"/>
    <n v="0"/>
    <n v="0"/>
    <n v="0"/>
    <n v="0"/>
    <n v="0"/>
    <n v="0"/>
    <n v="0"/>
    <n v="0"/>
    <n v="0"/>
    <n v="1"/>
    <n v="0"/>
    <s v=""/>
    <s v=""/>
    <s v=""/>
    <s v=""/>
    <s v=""/>
    <s v=""/>
    <s v=""/>
    <s v=""/>
    <s v=""/>
    <s v=""/>
    <s v=""/>
    <s v="Aucun"/>
    <n v="0"/>
    <n v="0"/>
    <n v="0"/>
    <n v="0"/>
    <n v="0"/>
    <n v="0"/>
    <n v="0"/>
    <n v="0"/>
    <n v="0"/>
    <n v="0"/>
    <n v="1"/>
    <s v=""/>
    <s v=""/>
    <s v=""/>
    <s v=""/>
    <s v=""/>
    <s v=""/>
    <s v=""/>
    <s v=""/>
    <s v=""/>
    <s v="Médicaments douleur (aspirine, …)"/>
    <n v="1"/>
    <n v="0"/>
    <n v="0"/>
    <n v="0"/>
    <n v="0"/>
    <n v="0"/>
    <n v="0"/>
    <n v="0"/>
    <n v="0"/>
    <s v=""/>
    <s v="Lampe torche Radio"/>
    <n v="1"/>
    <n v="0"/>
    <n v="0"/>
    <n v="1"/>
    <n v="0"/>
    <n v="0"/>
  </r>
  <r>
    <x v="4"/>
    <s v="Farine de blé Riz Mais Sucre Haricot noir Haricot rouge Huile"/>
    <n v="1"/>
    <n v="1"/>
    <n v="1"/>
    <n v="0"/>
    <n v="1"/>
    <n v="1"/>
    <n v="1"/>
    <n v="1"/>
    <n v="0"/>
    <n v="0"/>
    <n v="2"/>
    <n v="9"/>
    <n v="5"/>
    <s v=""/>
    <n v="10"/>
    <n v="3"/>
    <n v="2"/>
    <n v="2"/>
    <s v="Serviettes hygiéniques (femmes) Savon lessive Savon mains Chlore en grain Dentifrice Papier toilette Déodorant Bokit"/>
    <n v="1"/>
    <n v="1"/>
    <n v="1"/>
    <n v="1"/>
    <n v="1"/>
    <n v="1"/>
    <n v="1"/>
    <n v="1"/>
    <n v="0"/>
    <n v="0"/>
    <n v="10"/>
    <n v="10"/>
    <n v="6"/>
    <n v="20"/>
    <n v="3"/>
    <n v="10"/>
    <n v="7"/>
    <n v="3"/>
    <s v="Tente"/>
    <n v="0"/>
    <n v="0"/>
    <n v="0"/>
    <n v="0"/>
    <n v="0"/>
    <n v="0"/>
    <n v="1"/>
    <n v="0"/>
    <n v="0"/>
    <n v="0"/>
    <n v="0"/>
    <n v="0"/>
    <n v="0"/>
    <s v=""/>
    <s v=""/>
    <s v=""/>
    <s v=""/>
    <s v=""/>
    <s v=""/>
    <n v="3"/>
    <s v=""/>
    <s v=""/>
    <s v=""/>
    <s v=""/>
    <s v="Couverture Casserole Poêle Godet Cuillère pour manger Assiette Cuillère de service Éponge"/>
    <n v="1"/>
    <n v="1"/>
    <n v="1"/>
    <n v="1"/>
    <n v="1"/>
    <n v="1"/>
    <n v="1"/>
    <n v="0"/>
    <n v="1"/>
    <n v="0"/>
    <n v="0"/>
    <n v="14"/>
    <n v="4"/>
    <n v="2"/>
    <n v="14"/>
    <n v="9"/>
    <n v="9"/>
    <n v="3"/>
    <s v=""/>
    <n v="3"/>
    <s v="Médicaments douleur (aspirine, …) Des antibiotiques Moustiquaire Materiels de protection contre le Covid-19 (Gel hydroalchoolique, cache-nez)"/>
    <n v="1"/>
    <n v="1"/>
    <n v="0"/>
    <n v="0"/>
    <n v="1"/>
    <n v="1"/>
    <n v="0"/>
    <n v="0"/>
    <n v="0"/>
    <s v=""/>
    <s v="Lampe torche Enveloppe en plastique (protection des documents) Radio Sifflet"/>
    <n v="1"/>
    <n v="1"/>
    <n v="1"/>
    <n v="1"/>
    <n v="0"/>
    <n v="0"/>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Haricot noir"/>
    <n v="0"/>
    <n v="1"/>
    <n v="0"/>
    <n v="0"/>
    <n v="0"/>
    <n v="1"/>
    <n v="0"/>
    <n v="0"/>
    <n v="0"/>
    <n v="0"/>
    <s v=""/>
    <n v="5"/>
    <s v=""/>
    <s v=""/>
    <s v=""/>
    <n v="8"/>
    <s v=""/>
    <s v=""/>
    <s v="Savon lessive Dentifrice Chlore en grain Bokit"/>
    <n v="0"/>
    <n v="1"/>
    <n v="0"/>
    <n v="1"/>
    <n v="1"/>
    <n v="0"/>
    <n v="0"/>
    <n v="1"/>
    <n v="0"/>
    <n v="0"/>
    <s v=""/>
    <n v="24"/>
    <s v=""/>
    <n v="24"/>
    <n v="2"/>
    <s v=""/>
    <s v=""/>
    <n v="1"/>
    <s v="Aucun"/>
    <n v="0"/>
    <n v="0"/>
    <n v="0"/>
    <n v="0"/>
    <n v="0"/>
    <n v="0"/>
    <n v="0"/>
    <n v="0"/>
    <n v="0"/>
    <n v="0"/>
    <n v="0"/>
    <n v="0"/>
    <n v="1"/>
    <s v=""/>
    <s v=""/>
    <s v=""/>
    <s v=""/>
    <s v=""/>
    <s v=""/>
    <s v=""/>
    <s v=""/>
    <s v=""/>
    <s v=""/>
    <s v=""/>
    <s v="Assiette Cuillère pour manger Cuillère de service Casserole"/>
    <n v="0"/>
    <n v="1"/>
    <n v="0"/>
    <n v="0"/>
    <n v="1"/>
    <n v="1"/>
    <n v="1"/>
    <n v="0"/>
    <n v="0"/>
    <n v="0"/>
    <n v="0"/>
    <s v=""/>
    <n v="2"/>
    <s v=""/>
    <s v=""/>
    <n v="12"/>
    <n v="24"/>
    <n v="3"/>
    <s v=""/>
    <s v=""/>
    <s v="Autres (précisez)"/>
    <n v="0"/>
    <n v="0"/>
    <n v="0"/>
    <n v="0"/>
    <n v="0"/>
    <n v="0"/>
    <n v="0"/>
    <n v="1"/>
    <n v="0"/>
    <s v="Jus de citron"/>
    <s v="Sifflet"/>
    <n v="0"/>
    <n v="0"/>
    <n v="1"/>
    <n v="0"/>
    <n v="0"/>
    <n v="0"/>
  </r>
  <r>
    <x v="3"/>
    <s v="Riz Haricot noir"/>
    <n v="0"/>
    <n v="1"/>
    <n v="0"/>
    <n v="0"/>
    <n v="0"/>
    <n v="1"/>
    <n v="0"/>
    <n v="0"/>
    <n v="0"/>
    <n v="0"/>
    <s v=""/>
    <n v="12"/>
    <s v=""/>
    <s v=""/>
    <s v=""/>
    <n v="2"/>
    <s v=""/>
    <s v=""/>
    <s v="Dentifrice Savon lessive"/>
    <n v="0"/>
    <n v="1"/>
    <n v="0"/>
    <n v="0"/>
    <n v="1"/>
    <n v="0"/>
    <n v="0"/>
    <n v="0"/>
    <n v="0"/>
    <n v="0"/>
    <s v=""/>
    <n v="36"/>
    <s v=""/>
    <s v=""/>
    <n v="3"/>
    <s v=""/>
    <s v=""/>
    <s v=""/>
    <s v="Aucun"/>
    <n v="0"/>
    <n v="0"/>
    <n v="0"/>
    <n v="0"/>
    <n v="0"/>
    <n v="0"/>
    <n v="0"/>
    <n v="0"/>
    <n v="0"/>
    <n v="0"/>
    <n v="0"/>
    <n v="0"/>
    <n v="1"/>
    <s v=""/>
    <s v=""/>
    <s v=""/>
    <s v=""/>
    <s v=""/>
    <s v=""/>
    <s v=""/>
    <s v=""/>
    <s v=""/>
    <s v=""/>
    <s v=""/>
    <s v="Aucun"/>
    <n v="0"/>
    <n v="0"/>
    <n v="0"/>
    <n v="0"/>
    <n v="0"/>
    <n v="0"/>
    <n v="0"/>
    <n v="0"/>
    <n v="0"/>
    <n v="0"/>
    <n v="1"/>
    <s v=""/>
    <s v=""/>
    <s v=""/>
    <s v=""/>
    <s v=""/>
    <s v=""/>
    <s v=""/>
    <s v=""/>
    <s v=""/>
    <s v="Aucun"/>
    <n v="0"/>
    <n v="0"/>
    <n v="0"/>
    <n v="0"/>
    <n v="0"/>
    <n v="0"/>
    <n v="0"/>
    <n v="0"/>
    <n v="1"/>
    <s v=""/>
    <s v="Aucun"/>
    <n v="0"/>
    <n v="0"/>
    <n v="0"/>
    <n v="0"/>
    <n v="0"/>
    <n v="1"/>
  </r>
  <r>
    <x v="3"/>
    <s v="Riz Haricot noir"/>
    <n v="0"/>
    <n v="1"/>
    <n v="0"/>
    <n v="0"/>
    <n v="0"/>
    <n v="1"/>
    <n v="0"/>
    <n v="0"/>
    <n v="0"/>
    <n v="0"/>
    <s v=""/>
    <n v="5"/>
    <s v=""/>
    <s v=""/>
    <s v=""/>
    <n v="2.5"/>
    <s v=""/>
    <s v=""/>
    <s v="Papier toilette Dentifrice Déodorant Savon lessive"/>
    <n v="0"/>
    <n v="1"/>
    <n v="0"/>
    <n v="0"/>
    <n v="1"/>
    <n v="1"/>
    <n v="1"/>
    <n v="0"/>
    <n v="0"/>
    <n v="0"/>
    <s v=""/>
    <n v="24"/>
    <s v=""/>
    <s v=""/>
    <n v="3"/>
    <n v="5"/>
    <n v="1"/>
    <s v=""/>
    <s v="Aucun"/>
    <n v="0"/>
    <n v="0"/>
    <n v="0"/>
    <n v="0"/>
    <n v="0"/>
    <n v="0"/>
    <n v="0"/>
    <n v="0"/>
    <n v="0"/>
    <n v="0"/>
    <n v="0"/>
    <n v="0"/>
    <n v="1"/>
    <s v=""/>
    <s v=""/>
    <s v=""/>
    <s v=""/>
    <s v=""/>
    <s v=""/>
    <s v=""/>
    <s v=""/>
    <s v=""/>
    <s v=""/>
    <s v=""/>
    <s v="Casserole Cuillère pour manger Assiette Cuillère de service"/>
    <n v="0"/>
    <n v="1"/>
    <n v="0"/>
    <n v="0"/>
    <n v="1"/>
    <n v="1"/>
    <n v="1"/>
    <n v="0"/>
    <n v="0"/>
    <n v="0"/>
    <n v="0"/>
    <s v=""/>
    <n v="0"/>
    <s v=""/>
    <s v=""/>
    <n v="0"/>
    <n v="0"/>
    <n v="0"/>
    <s v=""/>
    <s v=""/>
    <s v="Autres (précisez)"/>
    <n v="0"/>
    <n v="0"/>
    <n v="0"/>
    <n v="0"/>
    <n v="0"/>
    <n v="0"/>
    <n v="0"/>
    <n v="1"/>
    <n v="0"/>
    <s v="Thér"/>
    <s v="Aucun"/>
    <n v="0"/>
    <n v="0"/>
    <n v="0"/>
    <n v="0"/>
    <n v="0"/>
    <n v="1"/>
  </r>
  <r>
    <x v="3"/>
    <s v="Riz Haricot noir"/>
    <n v="0"/>
    <n v="1"/>
    <n v="0"/>
    <n v="0"/>
    <n v="0"/>
    <n v="1"/>
    <n v="0"/>
    <n v="0"/>
    <n v="0"/>
    <n v="0"/>
    <s v=""/>
    <n v="0"/>
    <s v=""/>
    <s v=""/>
    <s v=""/>
    <n v="0"/>
    <s v=""/>
    <s v=""/>
    <s v="Savon lessive"/>
    <n v="0"/>
    <n v="1"/>
    <n v="0"/>
    <n v="0"/>
    <n v="0"/>
    <n v="0"/>
    <n v="0"/>
    <n v="0"/>
    <n v="0"/>
    <n v="0"/>
    <s v=""/>
    <n v="24"/>
    <s v=""/>
    <s v=""/>
    <s v=""/>
    <s v=""/>
    <s v=""/>
    <s v=""/>
    <s v="Aucun"/>
    <n v="0"/>
    <n v="0"/>
    <n v="0"/>
    <n v="0"/>
    <n v="0"/>
    <n v="0"/>
    <n v="0"/>
    <n v="0"/>
    <n v="0"/>
    <n v="0"/>
    <n v="0"/>
    <n v="0"/>
    <n v="1"/>
    <s v=""/>
    <s v=""/>
    <s v=""/>
    <s v=""/>
    <s v=""/>
    <s v=""/>
    <s v=""/>
    <s v=""/>
    <s v=""/>
    <s v=""/>
    <s v=""/>
    <s v="Aucun"/>
    <n v="0"/>
    <n v="0"/>
    <n v="0"/>
    <n v="0"/>
    <n v="0"/>
    <n v="0"/>
    <n v="0"/>
    <n v="0"/>
    <n v="0"/>
    <n v="0"/>
    <n v="1"/>
    <s v=""/>
    <s v=""/>
    <s v=""/>
    <s v=""/>
    <s v=""/>
    <s v=""/>
    <s v=""/>
    <s v=""/>
    <s v=""/>
    <s v="Médicaments douleur (aspirine, …)"/>
    <n v="1"/>
    <n v="0"/>
    <n v="0"/>
    <n v="0"/>
    <n v="0"/>
    <n v="0"/>
    <n v="0"/>
    <n v="0"/>
    <n v="0"/>
    <s v=""/>
    <s v="Aucun"/>
    <n v="0"/>
    <n v="0"/>
    <n v="0"/>
    <n v="0"/>
    <n v="0"/>
    <n v="1"/>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Riz Sucre Haricot noir Huile Mais"/>
    <n v="0"/>
    <n v="1"/>
    <n v="1"/>
    <n v="0"/>
    <n v="1"/>
    <n v="1"/>
    <n v="0"/>
    <n v="1"/>
    <n v="0"/>
    <n v="0"/>
    <s v=""/>
    <n v="8"/>
    <n v="2"/>
    <s v=""/>
    <n v="2"/>
    <n v="3"/>
    <s v=""/>
    <n v="1"/>
    <s v="Savon lessive Chlore en grain Dentifrice Papier toilette"/>
    <n v="0"/>
    <n v="1"/>
    <n v="0"/>
    <n v="1"/>
    <n v="1"/>
    <n v="1"/>
    <n v="0"/>
    <n v="0"/>
    <n v="0"/>
    <n v="0"/>
    <s v=""/>
    <n v="7"/>
    <s v=""/>
    <n v="25"/>
    <n v="3"/>
    <n v="10"/>
    <s v=""/>
    <s v=""/>
    <s v="Aucun"/>
    <n v="0"/>
    <n v="0"/>
    <n v="0"/>
    <n v="0"/>
    <n v="0"/>
    <n v="0"/>
    <n v="0"/>
    <n v="0"/>
    <n v="0"/>
    <n v="0"/>
    <n v="0"/>
    <n v="0"/>
    <n v="1"/>
    <s v=""/>
    <s v=""/>
    <s v=""/>
    <s v=""/>
    <s v=""/>
    <s v=""/>
    <s v=""/>
    <s v=""/>
    <s v=""/>
    <s v=""/>
    <s v=""/>
    <s v="Assiette Cuillère pour manger"/>
    <n v="0"/>
    <n v="0"/>
    <n v="0"/>
    <n v="0"/>
    <n v="1"/>
    <n v="1"/>
    <n v="0"/>
    <n v="0"/>
    <n v="0"/>
    <n v="0"/>
    <n v="0"/>
    <s v=""/>
    <s v=""/>
    <s v=""/>
    <s v=""/>
    <n v="12"/>
    <n v="12"/>
    <s v=""/>
    <s v=""/>
    <s v=""/>
    <s v="Médicaments douleur (aspirine, …) Moustiquaire Materiels de protection contre le Covid-19 (Gel hydroalchoolique, cache-nez)"/>
    <n v="1"/>
    <n v="0"/>
    <n v="0"/>
    <n v="0"/>
    <n v="1"/>
    <n v="1"/>
    <n v="0"/>
    <n v="0"/>
    <n v="0"/>
    <s v=""/>
    <s v="Lampe torche"/>
    <n v="1"/>
    <n v="0"/>
    <n v="0"/>
    <n v="0"/>
    <n v="0"/>
    <n v="0"/>
  </r>
  <r>
    <x v="4"/>
    <s v="Riz Mais Blé Sucre Haricot noir Haricot rouge Huile"/>
    <n v="0"/>
    <n v="1"/>
    <n v="1"/>
    <n v="1"/>
    <n v="1"/>
    <n v="1"/>
    <n v="1"/>
    <n v="1"/>
    <n v="0"/>
    <n v="0"/>
    <s v=""/>
    <n v="6"/>
    <n v="2"/>
    <n v="2"/>
    <n v="3"/>
    <n v="2"/>
    <n v="2"/>
    <n v="1"/>
    <s v="Savon lessive Chlore en grain Dentifrice Papier toilette Déodorant"/>
    <n v="0"/>
    <n v="1"/>
    <n v="0"/>
    <n v="1"/>
    <n v="1"/>
    <n v="1"/>
    <n v="1"/>
    <n v="0"/>
    <n v="0"/>
    <n v="0"/>
    <s v=""/>
    <n v="12"/>
    <s v=""/>
    <n v="15"/>
    <n v="3"/>
    <n v="8"/>
    <n v="3"/>
    <s v=""/>
    <s v="Planche (2x4) Tôle"/>
    <n v="1"/>
    <n v="0"/>
    <n v="0"/>
    <n v="1"/>
    <n v="0"/>
    <n v="0"/>
    <n v="0"/>
    <n v="0"/>
    <n v="0"/>
    <n v="0"/>
    <n v="0"/>
    <n v="0"/>
    <n v="0"/>
    <n v="25"/>
    <s v=""/>
    <s v=""/>
    <n v="6"/>
    <s v=""/>
    <s v=""/>
    <s v=""/>
    <s v=""/>
    <s v=""/>
    <s v=""/>
    <s v=""/>
    <s v="Grande bassine"/>
    <n v="0"/>
    <n v="0"/>
    <n v="0"/>
    <n v="0"/>
    <n v="0"/>
    <n v="0"/>
    <n v="0"/>
    <n v="1"/>
    <n v="0"/>
    <n v="0"/>
    <n v="0"/>
    <s v=""/>
    <s v=""/>
    <s v=""/>
    <s v=""/>
    <s v=""/>
    <s v=""/>
    <s v=""/>
    <n v="2"/>
    <s v=""/>
    <s v="Médicaments douleur (aspirine, …)"/>
    <n v="1"/>
    <n v="0"/>
    <n v="0"/>
    <n v="0"/>
    <n v="0"/>
    <n v="0"/>
    <n v="0"/>
    <n v="0"/>
    <n v="0"/>
    <s v=""/>
    <s v="Lampe torche Sifflet"/>
    <n v="1"/>
    <n v="0"/>
    <n v="1"/>
    <n v="0"/>
    <n v="0"/>
    <n v="0"/>
  </r>
  <r>
    <x v="4"/>
    <s v="Riz Mais Blé Sucre Haricot noir Haricot rouge Huile Farine de blé"/>
    <n v="1"/>
    <n v="1"/>
    <n v="1"/>
    <n v="1"/>
    <n v="1"/>
    <n v="1"/>
    <n v="1"/>
    <n v="1"/>
    <n v="0"/>
    <n v="0"/>
    <n v="3"/>
    <n v="9"/>
    <n v="2"/>
    <n v="2"/>
    <n v="3"/>
    <n v="3"/>
    <n v="3"/>
    <n v="2"/>
    <s v="Savon lessive Serviettes hygiéniques (femmes) Chlore en grain Dentifrice Papier toilette Déodorant"/>
    <n v="1"/>
    <n v="1"/>
    <n v="0"/>
    <n v="1"/>
    <n v="1"/>
    <n v="1"/>
    <n v="1"/>
    <n v="0"/>
    <n v="0"/>
    <n v="0"/>
    <n v="2"/>
    <n v="15"/>
    <s v=""/>
    <n v="28"/>
    <n v="5"/>
    <n v="5"/>
    <n v="3"/>
    <s v=""/>
    <s v="Aucun"/>
    <n v="0"/>
    <n v="0"/>
    <n v="0"/>
    <n v="0"/>
    <n v="0"/>
    <n v="0"/>
    <n v="0"/>
    <n v="0"/>
    <n v="0"/>
    <n v="0"/>
    <n v="0"/>
    <n v="0"/>
    <n v="1"/>
    <s v=""/>
    <s v=""/>
    <s v=""/>
    <s v=""/>
    <s v=""/>
    <s v=""/>
    <s v=""/>
    <s v=""/>
    <s v=""/>
    <s v=""/>
    <s v=""/>
    <s v="Aucun"/>
    <n v="0"/>
    <n v="0"/>
    <n v="0"/>
    <n v="0"/>
    <n v="0"/>
    <n v="0"/>
    <n v="0"/>
    <n v="0"/>
    <n v="0"/>
    <n v="0"/>
    <n v="1"/>
    <s v=""/>
    <s v=""/>
    <s v=""/>
    <s v=""/>
    <s v=""/>
    <s v=""/>
    <s v=""/>
    <s v=""/>
    <s v=""/>
    <s v="Médicaments douleur (aspirine, …)"/>
    <n v="1"/>
    <n v="0"/>
    <n v="0"/>
    <n v="0"/>
    <n v="0"/>
    <n v="0"/>
    <n v="0"/>
    <n v="0"/>
    <n v="0"/>
    <s v=""/>
    <s v="Radio Lampe torche"/>
    <n v="1"/>
    <n v="0"/>
    <n v="0"/>
    <n v="1"/>
    <n v="0"/>
    <n v="0"/>
  </r>
  <r>
    <x v="4"/>
    <s v="Farine de blé Riz Mais Blé Sucre Haricot noir Haricot rouge Huile"/>
    <n v="1"/>
    <n v="1"/>
    <n v="1"/>
    <n v="1"/>
    <n v="1"/>
    <n v="1"/>
    <n v="1"/>
    <n v="1"/>
    <n v="0"/>
    <n v="0"/>
    <n v="2"/>
    <n v="9"/>
    <n v="2"/>
    <n v="2"/>
    <n v="3"/>
    <n v="2"/>
    <n v="2"/>
    <n v="1"/>
    <s v="Savon lessive Serviettes hygiéniques (femmes) Chlore en grain Dentifrice Savon mains Déodorant"/>
    <n v="1"/>
    <n v="1"/>
    <n v="1"/>
    <n v="1"/>
    <n v="1"/>
    <n v="0"/>
    <n v="1"/>
    <n v="0"/>
    <n v="0"/>
    <n v="0"/>
    <n v="4"/>
    <n v="16"/>
    <n v="5"/>
    <n v="15"/>
    <n v="3"/>
    <s v=""/>
    <n v="3"/>
    <s v=""/>
    <s v="Aucun"/>
    <n v="0"/>
    <n v="0"/>
    <n v="0"/>
    <n v="0"/>
    <n v="0"/>
    <n v="0"/>
    <n v="0"/>
    <n v="0"/>
    <n v="0"/>
    <n v="0"/>
    <n v="0"/>
    <n v="0"/>
    <n v="1"/>
    <s v=""/>
    <s v=""/>
    <s v=""/>
    <s v=""/>
    <s v=""/>
    <s v=""/>
    <s v=""/>
    <s v=""/>
    <s v=""/>
    <s v=""/>
    <s v=""/>
    <s v="Aucun"/>
    <n v="0"/>
    <n v="0"/>
    <n v="0"/>
    <n v="0"/>
    <n v="0"/>
    <n v="0"/>
    <n v="0"/>
    <n v="0"/>
    <n v="0"/>
    <n v="0"/>
    <n v="1"/>
    <s v=""/>
    <s v=""/>
    <s v=""/>
    <s v=""/>
    <s v=""/>
    <s v=""/>
    <s v=""/>
    <s v=""/>
    <s v=""/>
    <s v="Médicaments douleur (aspirine, …) Des antibiotiques Materiels de protection contre le Covid-19 (Gel hydroalchoolique, cache-nez)"/>
    <n v="1"/>
    <n v="1"/>
    <n v="0"/>
    <n v="0"/>
    <n v="0"/>
    <n v="1"/>
    <n v="0"/>
    <n v="0"/>
    <n v="0"/>
    <s v=""/>
    <s v="Lampe torche"/>
    <n v="1"/>
    <n v="0"/>
    <n v="0"/>
    <n v="0"/>
    <n v="0"/>
    <n v="0"/>
  </r>
  <r>
    <x v="4"/>
    <s v="Farine de blé Riz Mais Blé Sucre Haricot noir Haricot rouge Huile"/>
    <n v="1"/>
    <n v="1"/>
    <n v="1"/>
    <n v="1"/>
    <n v="1"/>
    <n v="1"/>
    <n v="1"/>
    <n v="1"/>
    <n v="0"/>
    <n v="0"/>
    <n v="2"/>
    <n v="6"/>
    <n v="2"/>
    <n v="2"/>
    <n v="2"/>
    <n v="3"/>
    <n v="2"/>
    <n v="1"/>
    <s v="Serviettes hygiéniques (femmes) Savon lessive Savon mains Chlore en grain Dentifrice Papier toilette Déodorant"/>
    <n v="1"/>
    <n v="1"/>
    <n v="1"/>
    <n v="1"/>
    <n v="1"/>
    <n v="1"/>
    <n v="1"/>
    <n v="0"/>
    <n v="0"/>
    <n v="0"/>
    <n v="3"/>
    <n v="16"/>
    <n v="4"/>
    <n v="20"/>
    <n v="3"/>
    <n v="6"/>
    <n v="3"/>
    <s v=""/>
    <s v="Tôle"/>
    <n v="1"/>
    <n v="0"/>
    <n v="0"/>
    <n v="0"/>
    <n v="0"/>
    <n v="0"/>
    <n v="0"/>
    <n v="0"/>
    <n v="0"/>
    <n v="0"/>
    <n v="0"/>
    <n v="0"/>
    <n v="0"/>
    <n v="6"/>
    <s v=""/>
    <s v=""/>
    <s v=""/>
    <s v=""/>
    <s v=""/>
    <s v=""/>
    <s v=""/>
    <s v=""/>
    <s v=""/>
    <s v=""/>
    <s v="Cuillère pour manger"/>
    <n v="0"/>
    <n v="0"/>
    <n v="0"/>
    <n v="0"/>
    <n v="1"/>
    <n v="0"/>
    <n v="0"/>
    <n v="0"/>
    <n v="0"/>
    <n v="0"/>
    <n v="0"/>
    <s v=""/>
    <s v=""/>
    <s v=""/>
    <s v=""/>
    <n v="12"/>
    <s v=""/>
    <s v=""/>
    <s v=""/>
    <s v=""/>
    <s v="Médicaments douleur (aspirine, …)"/>
    <n v="1"/>
    <n v="0"/>
    <n v="0"/>
    <n v="0"/>
    <n v="0"/>
    <n v="0"/>
    <n v="0"/>
    <n v="0"/>
    <n v="0"/>
    <s v=""/>
    <s v="Aucun"/>
    <n v="0"/>
    <n v="0"/>
    <n v="0"/>
    <n v="0"/>
    <n v="0"/>
    <n v="1"/>
  </r>
  <r>
    <x v="5"/>
    <m/>
    <m/>
    <m/>
    <m/>
    <m/>
    <m/>
    <m/>
    <m/>
    <m/>
    <m/>
    <m/>
    <m/>
    <m/>
    <m/>
    <m/>
    <m/>
    <m/>
    <m/>
    <m/>
    <m/>
    <m/>
    <m/>
    <m/>
    <m/>
    <m/>
    <m/>
    <m/>
    <m/>
    <m/>
    <m/>
    <m/>
    <m/>
    <m/>
    <m/>
    <m/>
    <m/>
    <m/>
    <m/>
    <m/>
    <m/>
    <m/>
    <m/>
    <m/>
    <m/>
    <m/>
    <m/>
    <m/>
    <m/>
    <m/>
    <m/>
    <m/>
    <m/>
    <m/>
    <m/>
    <m/>
    <m/>
    <m/>
    <m/>
    <m/>
    <m/>
    <m/>
    <m/>
    <m/>
    <m/>
    <m/>
    <m/>
    <m/>
    <m/>
    <m/>
    <m/>
    <m/>
    <m/>
    <m/>
    <m/>
    <m/>
    <m/>
    <m/>
    <m/>
    <m/>
    <m/>
    <m/>
    <m/>
    <m/>
    <m/>
    <m/>
    <m/>
    <m/>
    <m/>
    <m/>
    <m/>
    <m/>
    <m/>
    <m/>
    <m/>
    <m/>
    <m/>
    <m/>
    <m/>
    <m/>
    <m/>
    <m/>
    <m/>
  </r>
</pivotCacheRecords>
</file>

<file path=xl/pivotCache/pivotCacheRecords93.xml><?xml version="1.0" encoding="utf-8"?>
<pivotCacheRecords xmlns="http://schemas.openxmlformats.org/spreadsheetml/2006/main" xmlns:r="http://schemas.openxmlformats.org/officeDocument/2006/relationships" count="107">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Riz Mais"/>
    <n v="0"/>
    <n v="1"/>
    <n v="1"/>
    <n v="0"/>
    <n v="0"/>
    <n v="0"/>
    <n v="0"/>
    <n v="0"/>
    <n v="0"/>
    <n v="0"/>
    <s v=""/>
    <n v="12"/>
    <n v="5"/>
    <s v=""/>
    <s v=""/>
    <s v=""/>
    <s v=""/>
    <s v=""/>
    <s v="Serviettes hygiéniques (femmes) Savon lessive Dentifrice Déodorant"/>
    <n v="1"/>
    <n v="1"/>
    <n v="0"/>
    <n v="0"/>
    <n v="1"/>
    <n v="0"/>
    <n v="1"/>
    <n v="0"/>
    <n v="0"/>
    <n v="0"/>
    <n v="4"/>
    <n v="15"/>
    <s v=""/>
    <s v=""/>
    <n v="1"/>
    <s v=""/>
    <n v="1"/>
    <s v=""/>
    <s v="Tôle Planche (2x4)"/>
    <n v="1"/>
    <n v="0"/>
    <n v="0"/>
    <n v="1"/>
    <n v="0"/>
    <n v="0"/>
    <n v="0"/>
    <n v="0"/>
    <n v="0"/>
    <n v="0"/>
    <n v="0"/>
    <n v="0"/>
    <n v="0"/>
    <n v="35"/>
    <s v=""/>
    <s v=""/>
    <n v="24"/>
    <s v=""/>
    <s v=""/>
    <s v=""/>
    <s v=""/>
    <s v=""/>
    <s v=""/>
    <s v=""/>
    <s v="Grande bassine"/>
    <n v="0"/>
    <n v="0"/>
    <n v="0"/>
    <n v="0"/>
    <n v="0"/>
    <n v="0"/>
    <n v="0"/>
    <n v="1"/>
    <n v="0"/>
    <n v="0"/>
    <n v="0"/>
    <s v=""/>
    <s v=""/>
    <s v=""/>
    <s v=""/>
    <s v=""/>
    <s v=""/>
    <s v=""/>
    <n v="3"/>
    <s v=""/>
    <s v="Médicaments douleur (aspirine, …)"/>
    <n v="1"/>
    <n v="0"/>
    <n v="0"/>
    <n v="0"/>
    <n v="0"/>
    <n v="0"/>
    <n v="0"/>
    <n v="0"/>
    <n v="0"/>
    <s v=""/>
    <s v="Radio Lampe torche"/>
    <n v="1"/>
    <n v="0"/>
    <n v="0"/>
    <n v="1"/>
    <n v="0"/>
    <n v="0"/>
    <n v="3"/>
    <s v=""/>
    <s v=""/>
    <n v="1"/>
    <s v="Hache"/>
    <n v="0"/>
    <n v="0"/>
    <n v="0"/>
    <n v="0"/>
    <n v="1"/>
    <n v="0"/>
    <n v="0"/>
    <n v="0"/>
    <n v="0"/>
  </r>
  <r>
    <x v="1"/>
    <s v="Riz"/>
    <n v="0"/>
    <n v="1"/>
    <n v="0"/>
    <n v="0"/>
    <n v="0"/>
    <n v="0"/>
    <n v="0"/>
    <n v="0"/>
    <n v="0"/>
    <n v="0"/>
    <s v=""/>
    <n v="8"/>
    <s v=""/>
    <s v=""/>
    <s v=""/>
    <s v=""/>
    <s v=""/>
    <s v=""/>
    <s v="Serviettes hygiéniques (femmes) Dentifrice Déodorant Papier toilette"/>
    <n v="1"/>
    <n v="0"/>
    <n v="0"/>
    <n v="0"/>
    <n v="1"/>
    <n v="1"/>
    <n v="1"/>
    <n v="0"/>
    <n v="0"/>
    <n v="0"/>
    <n v="1"/>
    <s v=""/>
    <s v=""/>
    <s v=""/>
    <n v="1"/>
    <n v="6"/>
    <n v="1"/>
    <s v=""/>
    <s v="Tôle"/>
    <n v="1"/>
    <n v="0"/>
    <n v="0"/>
    <n v="0"/>
    <n v="0"/>
    <n v="0"/>
    <n v="0"/>
    <n v="0"/>
    <n v="0"/>
    <n v="0"/>
    <n v="0"/>
    <n v="0"/>
    <n v="0"/>
    <n v="20"/>
    <s v=""/>
    <s v=""/>
    <s v=""/>
    <s v=""/>
    <s v=""/>
    <s v=""/>
    <s v=""/>
    <s v=""/>
    <s v=""/>
    <s v=""/>
    <s v="Aucun"/>
    <n v="0"/>
    <n v="0"/>
    <n v="0"/>
    <n v="0"/>
    <n v="0"/>
    <n v="0"/>
    <n v="0"/>
    <n v="0"/>
    <n v="0"/>
    <n v="0"/>
    <n v="1"/>
    <s v=""/>
    <s v=""/>
    <s v=""/>
    <s v=""/>
    <s v=""/>
    <s v=""/>
    <s v=""/>
    <s v=""/>
    <s v=""/>
    <s v="Des antibiotiques"/>
    <n v="0"/>
    <n v="1"/>
    <n v="0"/>
    <n v="0"/>
    <n v="0"/>
    <n v="0"/>
    <n v="0"/>
    <n v="0"/>
    <n v="0"/>
    <s v=""/>
    <s v="Lampe torche Radio"/>
    <n v="1"/>
    <n v="0"/>
    <n v="0"/>
    <n v="1"/>
    <n v="0"/>
    <n v="0"/>
    <n v="2"/>
    <s v=""/>
    <s v=""/>
    <n v="1"/>
    <s v="Aucun"/>
    <n v="0"/>
    <n v="0"/>
    <n v="0"/>
    <n v="0"/>
    <n v="0"/>
    <n v="0"/>
    <n v="0"/>
    <n v="0"/>
    <n v="1"/>
  </r>
  <r>
    <x v="1"/>
    <s v="Farine de blé Riz Sucre Blé Huile"/>
    <n v="1"/>
    <n v="1"/>
    <n v="0"/>
    <n v="1"/>
    <n v="1"/>
    <n v="0"/>
    <n v="0"/>
    <n v="1"/>
    <n v="0"/>
    <n v="0"/>
    <n v="5"/>
    <n v="8"/>
    <s v=""/>
    <n v="3"/>
    <n v="4"/>
    <s v=""/>
    <s v=""/>
    <n v="1"/>
    <s v="Dentifrice Serviettes hygiéniques (femmes) Bokit Déodorant"/>
    <n v="1"/>
    <n v="0"/>
    <n v="0"/>
    <n v="0"/>
    <n v="1"/>
    <n v="0"/>
    <n v="1"/>
    <n v="1"/>
    <n v="0"/>
    <n v="0"/>
    <n v="2"/>
    <s v=""/>
    <s v=""/>
    <s v=""/>
    <n v="1"/>
    <s v=""/>
    <n v="1"/>
    <n v="2"/>
    <s v="Tôle"/>
    <n v="1"/>
    <n v="0"/>
    <n v="0"/>
    <n v="0"/>
    <n v="0"/>
    <n v="0"/>
    <n v="0"/>
    <n v="0"/>
    <n v="0"/>
    <n v="0"/>
    <n v="0"/>
    <n v="0"/>
    <n v="0"/>
    <n v="40"/>
    <s v=""/>
    <s v=""/>
    <s v=""/>
    <s v=""/>
    <s v=""/>
    <s v=""/>
    <s v=""/>
    <s v=""/>
    <s v=""/>
    <s v=""/>
    <s v="Aucun"/>
    <n v="0"/>
    <n v="0"/>
    <n v="0"/>
    <n v="0"/>
    <n v="0"/>
    <n v="0"/>
    <n v="0"/>
    <n v="0"/>
    <n v="0"/>
    <n v="0"/>
    <n v="1"/>
    <s v=""/>
    <s v=""/>
    <s v=""/>
    <s v=""/>
    <s v=""/>
    <s v=""/>
    <s v=""/>
    <s v=""/>
    <s v=""/>
    <s v="Des antibiotiques"/>
    <n v="0"/>
    <n v="1"/>
    <n v="0"/>
    <n v="0"/>
    <n v="0"/>
    <n v="0"/>
    <n v="0"/>
    <n v="0"/>
    <n v="0"/>
    <s v=""/>
    <s v="Lampe torche Radio"/>
    <n v="1"/>
    <n v="0"/>
    <n v="0"/>
    <n v="1"/>
    <n v="0"/>
    <n v="0"/>
    <n v="2"/>
    <s v=""/>
    <s v=""/>
    <n v="1"/>
    <s v="Aucun"/>
    <n v="0"/>
    <n v="0"/>
    <n v="0"/>
    <n v="0"/>
    <n v="0"/>
    <n v="0"/>
    <n v="0"/>
    <n v="0"/>
    <n v="1"/>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Riz Farine de blé Sucre Blé"/>
    <n v="1"/>
    <n v="1"/>
    <n v="0"/>
    <n v="1"/>
    <n v="1"/>
    <n v="0"/>
    <n v="0"/>
    <n v="0"/>
    <n v="0"/>
    <n v="0"/>
    <n v="3"/>
    <n v="8"/>
    <s v=""/>
    <n v="2"/>
    <n v="3"/>
    <s v=""/>
    <s v=""/>
    <s v=""/>
    <s v="Dentifrice Papier toilette Déodorant Bokit Savon mains Serviettes hygiéniques (femmes) Savon lessive Chlore en grain"/>
    <n v="1"/>
    <n v="1"/>
    <n v="1"/>
    <n v="1"/>
    <n v="1"/>
    <n v="1"/>
    <n v="1"/>
    <n v="1"/>
    <n v="0"/>
    <n v="0"/>
    <n v="3"/>
    <n v="10"/>
    <n v="6"/>
    <n v="3"/>
    <n v="2"/>
    <n v="5"/>
    <n v="3"/>
    <n v="1"/>
    <s v="Aucun"/>
    <n v="0"/>
    <n v="0"/>
    <n v="0"/>
    <n v="0"/>
    <n v="0"/>
    <n v="0"/>
    <n v="0"/>
    <n v="0"/>
    <n v="0"/>
    <n v="0"/>
    <n v="0"/>
    <n v="0"/>
    <n v="1"/>
    <s v=""/>
    <s v=""/>
    <s v=""/>
    <s v=""/>
    <s v=""/>
    <s v=""/>
    <s v=""/>
    <s v=""/>
    <s v=""/>
    <s v=""/>
    <s v=""/>
    <s v="Aucun"/>
    <n v="0"/>
    <n v="0"/>
    <n v="0"/>
    <n v="0"/>
    <n v="0"/>
    <n v="0"/>
    <n v="0"/>
    <n v="0"/>
    <n v="0"/>
    <n v="0"/>
    <n v="1"/>
    <s v=""/>
    <s v=""/>
    <s v=""/>
    <s v=""/>
    <s v=""/>
    <s v=""/>
    <s v=""/>
    <s v=""/>
    <s v=""/>
    <s v="Aucun"/>
    <n v="0"/>
    <n v="0"/>
    <n v="0"/>
    <n v="0"/>
    <n v="0"/>
    <n v="0"/>
    <n v="0"/>
    <n v="0"/>
    <n v="1"/>
    <s v=""/>
    <s v="Aucun"/>
    <n v="0"/>
    <n v="0"/>
    <n v="0"/>
    <n v="0"/>
    <n v="0"/>
    <n v="1"/>
    <s v=""/>
    <s v=""/>
    <s v=""/>
    <s v=""/>
    <s v="Aucun"/>
    <n v="0"/>
    <n v="0"/>
    <n v="0"/>
    <n v="0"/>
    <n v="0"/>
    <n v="0"/>
    <n v="0"/>
    <n v="0"/>
    <n v="1"/>
  </r>
  <r>
    <x v="1"/>
    <s v="Farine de blé Riz Mais Blé Sucre Haricot noir Huile"/>
    <n v="1"/>
    <n v="1"/>
    <n v="1"/>
    <n v="1"/>
    <n v="1"/>
    <n v="1"/>
    <n v="0"/>
    <n v="1"/>
    <n v="0"/>
    <n v="0"/>
    <n v="3"/>
    <n v="10"/>
    <n v="3"/>
    <n v="2"/>
    <n v="3"/>
    <n v="3.5"/>
    <s v=""/>
    <n v="2"/>
    <s v="Serviettes hygiéniques (femmes)"/>
    <n v="1"/>
    <n v="0"/>
    <n v="0"/>
    <n v="0"/>
    <n v="0"/>
    <n v="0"/>
    <n v="0"/>
    <n v="0"/>
    <n v="0"/>
    <n v="0"/>
    <n v="3"/>
    <s v=""/>
    <s v=""/>
    <s v=""/>
    <s v=""/>
    <s v=""/>
    <s v=""/>
    <s v=""/>
    <s v="Aucun"/>
    <n v="0"/>
    <n v="0"/>
    <n v="0"/>
    <n v="0"/>
    <n v="0"/>
    <n v="0"/>
    <n v="0"/>
    <n v="0"/>
    <n v="0"/>
    <n v="0"/>
    <n v="0"/>
    <n v="0"/>
    <n v="1"/>
    <s v=""/>
    <s v=""/>
    <s v=""/>
    <s v=""/>
    <s v=""/>
    <s v=""/>
    <s v=""/>
    <s v=""/>
    <s v=""/>
    <s v=""/>
    <s v=""/>
    <s v="Aucun"/>
    <n v="0"/>
    <n v="0"/>
    <n v="0"/>
    <n v="0"/>
    <n v="0"/>
    <n v="0"/>
    <n v="0"/>
    <n v="0"/>
    <n v="0"/>
    <n v="0"/>
    <n v="1"/>
    <s v=""/>
    <s v=""/>
    <s v=""/>
    <s v=""/>
    <s v=""/>
    <s v=""/>
    <s v=""/>
    <s v=""/>
    <s v=""/>
    <s v="Préservatifs"/>
    <n v="0"/>
    <n v="0"/>
    <n v="0"/>
    <n v="1"/>
    <n v="0"/>
    <n v="0"/>
    <n v="0"/>
    <n v="0"/>
    <n v="0"/>
    <s v=""/>
    <s v="Radio"/>
    <n v="0"/>
    <n v="0"/>
    <n v="0"/>
    <n v="1"/>
    <n v="0"/>
    <n v="0"/>
    <s v=""/>
    <s v=""/>
    <s v=""/>
    <n v="1"/>
    <s v="Machette"/>
    <n v="0"/>
    <n v="0"/>
    <n v="1"/>
    <n v="0"/>
    <n v="0"/>
    <n v="0"/>
    <n v="0"/>
    <n v="0"/>
    <n v="0"/>
  </r>
  <r>
    <x v="1"/>
    <s v="Riz Haricot noir"/>
    <n v="0"/>
    <n v="1"/>
    <n v="0"/>
    <n v="0"/>
    <n v="0"/>
    <n v="1"/>
    <n v="0"/>
    <n v="0"/>
    <n v="0"/>
    <n v="0"/>
    <s v=""/>
    <n v="5"/>
    <s v=""/>
    <s v=""/>
    <s v=""/>
    <n v="3"/>
    <s v=""/>
    <s v=""/>
    <s v="Dentifrice Déodorant"/>
    <n v="0"/>
    <n v="0"/>
    <n v="0"/>
    <n v="0"/>
    <n v="1"/>
    <n v="0"/>
    <n v="1"/>
    <n v="0"/>
    <n v="0"/>
    <n v="0"/>
    <s v=""/>
    <s v=""/>
    <s v=""/>
    <s v=""/>
    <n v="0.5"/>
    <s v=""/>
    <n v="1"/>
    <s v=""/>
    <s v="Tôle"/>
    <n v="1"/>
    <n v="0"/>
    <n v="0"/>
    <n v="0"/>
    <n v="0"/>
    <n v="0"/>
    <n v="0"/>
    <n v="0"/>
    <n v="0"/>
    <n v="0"/>
    <n v="0"/>
    <n v="0"/>
    <n v="0"/>
    <n v="32"/>
    <s v=""/>
    <s v=""/>
    <s v=""/>
    <s v=""/>
    <s v=""/>
    <s v=""/>
    <s v=""/>
    <s v=""/>
    <s v=""/>
    <s v=""/>
    <s v="Casserole Cuillère pour manger Assiette Cuillère de service"/>
    <n v="0"/>
    <n v="1"/>
    <n v="0"/>
    <n v="0"/>
    <n v="1"/>
    <n v="1"/>
    <n v="1"/>
    <n v="0"/>
    <n v="0"/>
    <n v="0"/>
    <n v="0"/>
    <s v=""/>
    <n v="1"/>
    <s v=""/>
    <s v=""/>
    <n v="2"/>
    <n v="2"/>
    <n v="2"/>
    <s v=""/>
    <s v=""/>
    <s v="Service psychologique"/>
    <n v="0"/>
    <n v="0"/>
    <n v="0"/>
    <n v="0"/>
    <n v="0"/>
    <n v="0"/>
    <n v="1"/>
    <n v="0"/>
    <n v="0"/>
    <s v=""/>
    <s v="Radio"/>
    <n v="0"/>
    <n v="0"/>
    <n v="0"/>
    <n v="1"/>
    <n v="0"/>
    <n v="0"/>
    <s v=""/>
    <s v=""/>
    <s v=""/>
    <n v="1"/>
    <s v="Pelles Machette Houe"/>
    <n v="1"/>
    <n v="0"/>
    <n v="1"/>
    <n v="0"/>
    <n v="0"/>
    <n v="0"/>
    <n v="1"/>
    <n v="0"/>
    <n v="0"/>
  </r>
  <r>
    <x v="1"/>
    <s v="Riz"/>
    <n v="0"/>
    <n v="1"/>
    <n v="0"/>
    <n v="0"/>
    <n v="0"/>
    <n v="0"/>
    <n v="0"/>
    <n v="0"/>
    <n v="0"/>
    <n v="0"/>
    <s v=""/>
    <n v="10"/>
    <s v=""/>
    <s v=""/>
    <s v=""/>
    <s v=""/>
    <s v=""/>
    <s v=""/>
    <s v="Déodorant Papier toilette Dentifrice Chlore en grain Savon mains Savon lessive Serviettes hygiéniques (femmes)"/>
    <n v="1"/>
    <n v="1"/>
    <n v="1"/>
    <n v="1"/>
    <n v="1"/>
    <n v="1"/>
    <n v="1"/>
    <n v="0"/>
    <n v="0"/>
    <n v="0"/>
    <n v="2"/>
    <n v="5"/>
    <n v="4"/>
    <n v="1"/>
    <n v="0.75"/>
    <n v="4"/>
    <n v="1"/>
    <s v=""/>
    <s v="Marteau"/>
    <n v="0"/>
    <n v="0"/>
    <n v="0"/>
    <n v="0"/>
    <n v="0"/>
    <n v="1"/>
    <n v="0"/>
    <n v="0"/>
    <n v="0"/>
    <n v="0"/>
    <n v="0"/>
    <n v="0"/>
    <n v="0"/>
    <s v=""/>
    <s v=""/>
    <s v=""/>
    <s v=""/>
    <s v=""/>
    <n v="1"/>
    <s v=""/>
    <s v=""/>
    <s v=""/>
    <s v=""/>
    <s v=""/>
    <s v="Casserole Cuillère pour manger Assiette Cuillère de service Éponge"/>
    <n v="0"/>
    <n v="1"/>
    <n v="0"/>
    <n v="0"/>
    <n v="1"/>
    <n v="1"/>
    <n v="1"/>
    <n v="0"/>
    <n v="1"/>
    <n v="0"/>
    <n v="0"/>
    <s v=""/>
    <n v="3"/>
    <s v=""/>
    <s v=""/>
    <n v="3"/>
    <n v="3"/>
    <n v="3"/>
    <s v=""/>
    <n v="2"/>
    <s v="Médicaments douleur (aspirine, …) Des antibiotiques Moustiquaire Materiels de protection contre le Covid-19 (Gel hydroalchoolique, cache-nez) Service psychologique"/>
    <n v="1"/>
    <n v="1"/>
    <n v="0"/>
    <n v="0"/>
    <n v="1"/>
    <n v="1"/>
    <n v="1"/>
    <n v="0"/>
    <n v="0"/>
    <s v=""/>
    <s v="Lampe torche Enveloppe en plastique (protection des documents) Sifflet Radio"/>
    <n v="1"/>
    <n v="1"/>
    <n v="1"/>
    <n v="1"/>
    <n v="0"/>
    <n v="0"/>
    <n v="1"/>
    <n v="2"/>
    <n v="1"/>
    <n v="1"/>
    <s v="Houe Machette"/>
    <n v="0"/>
    <n v="0"/>
    <n v="1"/>
    <n v="0"/>
    <n v="0"/>
    <n v="0"/>
    <n v="1"/>
    <n v="0"/>
    <n v="0"/>
  </r>
  <r>
    <x v="1"/>
    <s v="Riz Mais Haricot noir"/>
    <n v="0"/>
    <n v="1"/>
    <n v="1"/>
    <n v="0"/>
    <n v="0"/>
    <n v="1"/>
    <n v="0"/>
    <n v="0"/>
    <n v="0"/>
    <n v="0"/>
    <s v=""/>
    <n v="15"/>
    <n v="10"/>
    <s v=""/>
    <s v=""/>
    <n v="20"/>
    <s v=""/>
    <s v=""/>
    <s v="Dentifrice Papier toilette Déodorant"/>
    <n v="0"/>
    <n v="0"/>
    <n v="0"/>
    <n v="0"/>
    <n v="1"/>
    <n v="1"/>
    <n v="1"/>
    <n v="0"/>
    <n v="0"/>
    <n v="0"/>
    <s v=""/>
    <s v=""/>
    <s v=""/>
    <s v=""/>
    <n v="1"/>
    <n v="6"/>
    <n v="1"/>
    <s v=""/>
    <s v="Aucun"/>
    <n v="0"/>
    <n v="0"/>
    <n v="0"/>
    <n v="0"/>
    <n v="0"/>
    <n v="0"/>
    <n v="0"/>
    <n v="0"/>
    <n v="0"/>
    <n v="0"/>
    <n v="0"/>
    <n v="0"/>
    <n v="1"/>
    <s v=""/>
    <s v=""/>
    <s v=""/>
    <s v=""/>
    <s v=""/>
    <s v=""/>
    <s v=""/>
    <s v=""/>
    <s v=""/>
    <s v=""/>
    <s v=""/>
    <s v="Assiette Casserole Poêle Cuillère pour manger Cuillère de service Éponge"/>
    <n v="0"/>
    <n v="1"/>
    <n v="1"/>
    <n v="0"/>
    <n v="1"/>
    <n v="1"/>
    <n v="1"/>
    <n v="0"/>
    <n v="1"/>
    <n v="0"/>
    <n v="0"/>
    <s v=""/>
    <n v="3"/>
    <n v="1"/>
    <s v=""/>
    <n v="12"/>
    <n v="6"/>
    <n v="6"/>
    <s v=""/>
    <n v="2"/>
    <s v="Des antibiotiques Materiels de protection contre le Covid-19 (Gel hydroalchoolique, cache-nez) Service psychologique"/>
    <n v="0"/>
    <n v="1"/>
    <n v="0"/>
    <n v="0"/>
    <n v="0"/>
    <n v="1"/>
    <n v="1"/>
    <n v="0"/>
    <n v="0"/>
    <s v=""/>
    <s v="Lampe torche Radio"/>
    <n v="1"/>
    <n v="0"/>
    <n v="0"/>
    <n v="1"/>
    <n v="0"/>
    <n v="0"/>
    <n v="1"/>
    <s v=""/>
    <s v=""/>
    <n v="1"/>
    <s v="Pelles"/>
    <n v="1"/>
    <n v="0"/>
    <n v="0"/>
    <n v="0"/>
    <n v="0"/>
    <n v="0"/>
    <n v="0"/>
    <n v="0"/>
    <n v="0"/>
  </r>
  <r>
    <x v="1"/>
    <s v="Riz Mais"/>
    <n v="0"/>
    <n v="1"/>
    <n v="1"/>
    <n v="0"/>
    <n v="0"/>
    <n v="0"/>
    <n v="0"/>
    <n v="0"/>
    <n v="0"/>
    <n v="0"/>
    <s v=""/>
    <n v="24"/>
    <n v="10"/>
    <s v=""/>
    <s v=""/>
    <s v=""/>
    <s v=""/>
    <s v=""/>
    <s v="Savon lessive Savon mains Chlore en grain Dentifrice Papier toilette Déodorant"/>
    <n v="0"/>
    <n v="1"/>
    <n v="1"/>
    <n v="1"/>
    <n v="1"/>
    <n v="1"/>
    <n v="1"/>
    <n v="0"/>
    <n v="0"/>
    <n v="0"/>
    <s v=""/>
    <n v="10"/>
    <n v="5"/>
    <n v="2"/>
    <n v="5"/>
    <n v="10"/>
    <n v="1"/>
    <s v=""/>
    <s v="Aucun"/>
    <n v="0"/>
    <n v="0"/>
    <n v="0"/>
    <n v="0"/>
    <n v="0"/>
    <n v="0"/>
    <n v="0"/>
    <n v="0"/>
    <n v="0"/>
    <n v="0"/>
    <n v="0"/>
    <n v="0"/>
    <n v="1"/>
    <s v=""/>
    <s v=""/>
    <s v=""/>
    <s v=""/>
    <s v=""/>
    <s v=""/>
    <s v=""/>
    <s v=""/>
    <s v=""/>
    <s v=""/>
    <s v=""/>
    <s v="Casserole Godet Cuillère pour manger Assiette Cuillère de service"/>
    <n v="0"/>
    <n v="1"/>
    <n v="0"/>
    <n v="1"/>
    <n v="1"/>
    <n v="1"/>
    <n v="1"/>
    <n v="0"/>
    <n v="0"/>
    <n v="0"/>
    <n v="0"/>
    <s v=""/>
    <n v="3"/>
    <s v=""/>
    <n v="10"/>
    <n v="6"/>
    <n v="5"/>
    <n v="3"/>
    <s v=""/>
    <s v=""/>
    <s v="Médicaments douleur (aspirine, …) Des antibiotiques Moustiquaire Materiels de protection contre le Covid-19 (Gel hydroalchoolique, cache-nez) Service psychologique"/>
    <n v="1"/>
    <n v="1"/>
    <n v="0"/>
    <n v="0"/>
    <n v="1"/>
    <n v="1"/>
    <n v="1"/>
    <n v="0"/>
    <n v="0"/>
    <s v=""/>
    <s v="Lampe torche Radio"/>
    <n v="1"/>
    <n v="0"/>
    <n v="0"/>
    <n v="1"/>
    <n v="0"/>
    <n v="0"/>
    <n v="1"/>
    <s v=""/>
    <s v=""/>
    <n v="1"/>
    <s v="Aucun"/>
    <n v="0"/>
    <n v="0"/>
    <n v="0"/>
    <n v="0"/>
    <n v="0"/>
    <n v="0"/>
    <n v="0"/>
    <n v="0"/>
    <n v="1"/>
  </r>
  <r>
    <x v="1"/>
    <s v="Riz"/>
    <n v="0"/>
    <n v="1"/>
    <n v="0"/>
    <n v="0"/>
    <n v="0"/>
    <n v="0"/>
    <n v="0"/>
    <n v="0"/>
    <n v="0"/>
    <n v="0"/>
    <s v=""/>
    <n v="5"/>
    <s v=""/>
    <s v=""/>
    <s v=""/>
    <s v=""/>
    <s v=""/>
    <s v=""/>
    <s v="Serviettes hygiéniques (femmes) Savon lessive Dentifrice Déodorant Bokit"/>
    <n v="1"/>
    <n v="1"/>
    <n v="0"/>
    <n v="0"/>
    <n v="1"/>
    <n v="0"/>
    <n v="1"/>
    <n v="1"/>
    <n v="0"/>
    <n v="0"/>
    <n v="4"/>
    <n v="8"/>
    <s v=""/>
    <s v=""/>
    <n v="0.5"/>
    <s v=""/>
    <n v="1"/>
    <n v="2"/>
    <s v="Aucun"/>
    <n v="0"/>
    <n v="0"/>
    <n v="0"/>
    <n v="0"/>
    <n v="0"/>
    <n v="0"/>
    <n v="0"/>
    <n v="0"/>
    <n v="0"/>
    <n v="0"/>
    <n v="0"/>
    <n v="0"/>
    <n v="1"/>
    <s v=""/>
    <s v=""/>
    <s v=""/>
    <s v=""/>
    <s v=""/>
    <s v=""/>
    <s v=""/>
    <s v=""/>
    <s v=""/>
    <s v=""/>
    <s v=""/>
    <s v="Casserole Poêle Godet Cuillère pour manger Assiette Cuillère de service Éponge"/>
    <n v="0"/>
    <n v="1"/>
    <n v="1"/>
    <n v="1"/>
    <n v="1"/>
    <n v="1"/>
    <n v="1"/>
    <n v="0"/>
    <n v="1"/>
    <n v="0"/>
    <n v="0"/>
    <s v=""/>
    <n v="3"/>
    <n v="1"/>
    <n v="2"/>
    <n v="2"/>
    <n v="2"/>
    <n v="2"/>
    <s v=""/>
    <n v="1"/>
    <s v="Des antibiotiques Préservatifs Service psychologique"/>
    <n v="0"/>
    <n v="1"/>
    <n v="0"/>
    <n v="1"/>
    <n v="0"/>
    <n v="0"/>
    <n v="1"/>
    <n v="0"/>
    <n v="0"/>
    <s v=""/>
    <s v="Lampe torche Enveloppe en plastique (protection des documents) Radio"/>
    <n v="1"/>
    <n v="1"/>
    <n v="0"/>
    <n v="1"/>
    <n v="0"/>
    <n v="0"/>
    <n v="1"/>
    <n v="2"/>
    <s v=""/>
    <n v="1"/>
    <s v="Aucun"/>
    <n v="0"/>
    <n v="0"/>
    <n v="0"/>
    <n v="0"/>
    <n v="0"/>
    <n v="0"/>
    <n v="0"/>
    <n v="0"/>
    <n v="1"/>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Riz Mais Haricot noir Huile"/>
    <n v="0"/>
    <n v="1"/>
    <n v="1"/>
    <n v="0"/>
    <n v="0"/>
    <n v="1"/>
    <n v="0"/>
    <n v="1"/>
    <n v="0"/>
    <n v="0"/>
    <s v=""/>
    <n v="8"/>
    <n v="2"/>
    <s v=""/>
    <s v=""/>
    <n v="2"/>
    <s v=""/>
    <n v="1"/>
    <s v="Savon lessive Chlore en grain Dentifrice Papier toilette"/>
    <n v="0"/>
    <n v="1"/>
    <n v="0"/>
    <n v="1"/>
    <n v="1"/>
    <n v="1"/>
    <n v="0"/>
    <n v="0"/>
    <n v="0"/>
    <n v="0"/>
    <s v=""/>
    <n v="10"/>
    <s v=""/>
    <n v="5"/>
    <n v="1"/>
    <n v="4"/>
    <s v=""/>
    <s v=""/>
    <s v="Tente"/>
    <n v="0"/>
    <n v="0"/>
    <n v="0"/>
    <n v="0"/>
    <n v="0"/>
    <n v="0"/>
    <n v="1"/>
    <n v="0"/>
    <n v="0"/>
    <n v="0"/>
    <n v="0"/>
    <n v="0"/>
    <n v="0"/>
    <s v=""/>
    <s v=""/>
    <s v=""/>
    <s v=""/>
    <s v=""/>
    <s v=""/>
    <n v="2"/>
    <s v=""/>
    <s v=""/>
    <s v=""/>
    <s v=""/>
    <s v="Casserole Cuillère pour manger Assiette"/>
    <n v="0"/>
    <n v="1"/>
    <n v="0"/>
    <n v="0"/>
    <n v="1"/>
    <n v="1"/>
    <n v="0"/>
    <n v="0"/>
    <n v="0"/>
    <n v="0"/>
    <n v="0"/>
    <s v=""/>
    <n v="2"/>
    <s v=""/>
    <s v=""/>
    <n v="6"/>
    <n v="6"/>
    <s v=""/>
    <s v=""/>
    <s v=""/>
    <s v="Moustiquaire Materiels de protection contre le Covid-19 (Gel hydroalchoolique, cache-nez)"/>
    <n v="0"/>
    <n v="0"/>
    <n v="0"/>
    <n v="0"/>
    <n v="1"/>
    <n v="1"/>
    <n v="0"/>
    <n v="0"/>
    <n v="0"/>
    <s v=""/>
    <s v="Aucun"/>
    <n v="0"/>
    <n v="0"/>
    <n v="0"/>
    <n v="0"/>
    <n v="0"/>
    <n v="1"/>
    <s v=""/>
    <s v=""/>
    <s v=""/>
    <s v=""/>
    <s v="Râteau Pelles Machette Pioche Hache Brouette Houe"/>
    <n v="1"/>
    <n v="1"/>
    <n v="1"/>
    <n v="1"/>
    <n v="1"/>
    <n v="1"/>
    <n v="1"/>
    <n v="0"/>
    <n v="0"/>
  </r>
  <r>
    <x v="2"/>
    <s v="Riz Sucre Mais Huile Haricot noir"/>
    <n v="0"/>
    <n v="1"/>
    <n v="1"/>
    <n v="0"/>
    <n v="1"/>
    <n v="1"/>
    <n v="0"/>
    <n v="1"/>
    <n v="0"/>
    <n v="0"/>
    <s v=""/>
    <n v="4"/>
    <n v="2"/>
    <s v=""/>
    <n v="2"/>
    <n v="2"/>
    <s v=""/>
    <n v="1"/>
    <s v="Savon lessive Dentifrice Papier toilette"/>
    <n v="0"/>
    <n v="1"/>
    <n v="0"/>
    <n v="0"/>
    <n v="1"/>
    <n v="1"/>
    <n v="0"/>
    <n v="0"/>
    <n v="0"/>
    <n v="0"/>
    <s v=""/>
    <n v="4"/>
    <s v=""/>
    <s v=""/>
    <n v="1"/>
    <n v="4"/>
    <s v=""/>
    <s v=""/>
    <s v="Aucun"/>
    <n v="0"/>
    <n v="0"/>
    <n v="0"/>
    <n v="0"/>
    <n v="0"/>
    <n v="0"/>
    <n v="0"/>
    <n v="0"/>
    <n v="0"/>
    <n v="0"/>
    <n v="0"/>
    <n v="0"/>
    <n v="1"/>
    <s v=""/>
    <s v=""/>
    <s v=""/>
    <s v=""/>
    <s v=""/>
    <s v=""/>
    <s v=""/>
    <s v=""/>
    <s v=""/>
    <s v=""/>
    <s v=""/>
    <s v="Assiette Cuillère pour manger"/>
    <n v="0"/>
    <n v="0"/>
    <n v="0"/>
    <n v="0"/>
    <n v="1"/>
    <n v="1"/>
    <n v="0"/>
    <n v="0"/>
    <n v="0"/>
    <n v="0"/>
    <n v="0"/>
    <s v=""/>
    <s v=""/>
    <s v=""/>
    <s v=""/>
    <n v="4"/>
    <n v="4"/>
    <s v=""/>
    <s v=""/>
    <s v=""/>
    <s v="Moustiquaire"/>
    <n v="0"/>
    <n v="0"/>
    <n v="0"/>
    <n v="0"/>
    <n v="1"/>
    <n v="0"/>
    <n v="0"/>
    <n v="0"/>
    <n v="0"/>
    <s v=""/>
    <s v="Aucun"/>
    <n v="0"/>
    <n v="0"/>
    <n v="0"/>
    <n v="0"/>
    <n v="0"/>
    <n v="1"/>
    <s v=""/>
    <s v=""/>
    <s v=""/>
    <s v=""/>
    <s v="Aucun"/>
    <n v="0"/>
    <n v="0"/>
    <n v="0"/>
    <n v="0"/>
    <n v="0"/>
    <n v="0"/>
    <n v="0"/>
    <n v="0"/>
    <n v="1"/>
  </r>
  <r>
    <x v="2"/>
    <s v="Mais Riz Sucre Huile Haricot noir"/>
    <n v="0"/>
    <n v="1"/>
    <n v="1"/>
    <n v="0"/>
    <n v="1"/>
    <n v="1"/>
    <n v="0"/>
    <n v="1"/>
    <n v="0"/>
    <n v="0"/>
    <s v=""/>
    <n v="4"/>
    <n v="1"/>
    <s v=""/>
    <n v="2"/>
    <n v="2"/>
    <s v=""/>
    <n v="1"/>
    <s v="Savon mains Chlore en grain Papier toilette"/>
    <n v="0"/>
    <n v="0"/>
    <n v="1"/>
    <n v="1"/>
    <n v="0"/>
    <n v="1"/>
    <n v="0"/>
    <n v="0"/>
    <n v="0"/>
    <n v="0"/>
    <s v=""/>
    <s v=""/>
    <n v="5"/>
    <n v="5"/>
    <s v=""/>
    <n v="3"/>
    <s v=""/>
    <s v=""/>
    <s v="Aucun"/>
    <n v="0"/>
    <n v="0"/>
    <n v="0"/>
    <n v="0"/>
    <n v="0"/>
    <n v="0"/>
    <n v="0"/>
    <n v="0"/>
    <n v="0"/>
    <n v="0"/>
    <n v="0"/>
    <n v="0"/>
    <n v="1"/>
    <s v=""/>
    <s v=""/>
    <s v=""/>
    <s v=""/>
    <s v=""/>
    <s v=""/>
    <s v=""/>
    <s v=""/>
    <s v=""/>
    <s v=""/>
    <s v=""/>
    <s v="Godet Cuillère pour manger Assiette"/>
    <n v="0"/>
    <n v="0"/>
    <n v="0"/>
    <n v="1"/>
    <n v="1"/>
    <n v="1"/>
    <n v="0"/>
    <n v="0"/>
    <n v="0"/>
    <n v="0"/>
    <n v="0"/>
    <s v=""/>
    <s v=""/>
    <s v=""/>
    <n v="5"/>
    <n v="5"/>
    <n v="5"/>
    <s v=""/>
    <s v=""/>
    <s v=""/>
    <s v="Moustiquaire"/>
    <n v="0"/>
    <n v="0"/>
    <n v="0"/>
    <n v="0"/>
    <n v="1"/>
    <n v="0"/>
    <n v="0"/>
    <n v="0"/>
    <n v="0"/>
    <s v=""/>
    <s v="Aucun"/>
    <n v="0"/>
    <n v="0"/>
    <n v="0"/>
    <n v="0"/>
    <n v="0"/>
    <n v="1"/>
    <s v=""/>
    <s v=""/>
    <s v=""/>
    <s v=""/>
    <s v="Aucun"/>
    <n v="0"/>
    <n v="0"/>
    <n v="0"/>
    <n v="0"/>
    <n v="0"/>
    <n v="0"/>
    <n v="0"/>
    <n v="0"/>
    <n v="1"/>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Sucre Huile Farine de blé Riz Mais Blé Haricot noir"/>
    <n v="1"/>
    <n v="1"/>
    <n v="1"/>
    <n v="1"/>
    <n v="1"/>
    <n v="1"/>
    <n v="0"/>
    <n v="1"/>
    <n v="0"/>
    <n v="0"/>
    <n v="2"/>
    <n v="6"/>
    <n v="3"/>
    <n v="1"/>
    <n v="8"/>
    <n v="3"/>
    <s v=""/>
    <n v="2"/>
    <s v="Savon lessive Serviettes hygiéniques (femmes) Savon mains Dentifrice Papier toilette Déodorant Bokit"/>
    <n v="1"/>
    <n v="1"/>
    <n v="1"/>
    <n v="0"/>
    <n v="1"/>
    <n v="1"/>
    <n v="1"/>
    <n v="1"/>
    <n v="0"/>
    <n v="0"/>
    <n v="1"/>
    <n v="24"/>
    <n v="6"/>
    <s v=""/>
    <n v="3"/>
    <n v="6"/>
    <n v="6"/>
    <n v="6"/>
    <s v="Marteau"/>
    <n v="0"/>
    <n v="0"/>
    <n v="0"/>
    <n v="0"/>
    <n v="0"/>
    <n v="1"/>
    <n v="0"/>
    <n v="0"/>
    <n v="0"/>
    <n v="0"/>
    <n v="0"/>
    <n v="0"/>
    <n v="0"/>
    <s v=""/>
    <s v=""/>
    <s v=""/>
    <s v=""/>
    <s v=""/>
    <n v="2"/>
    <s v=""/>
    <s v=""/>
    <s v=""/>
    <s v=""/>
    <s v=""/>
    <s v="Casserole Assiette Poêle Godet Cuillère de service Éponge"/>
    <n v="0"/>
    <n v="1"/>
    <n v="1"/>
    <n v="1"/>
    <n v="0"/>
    <n v="1"/>
    <n v="1"/>
    <n v="0"/>
    <n v="1"/>
    <n v="0"/>
    <n v="0"/>
    <s v=""/>
    <n v="2"/>
    <n v="2"/>
    <n v="8"/>
    <s v=""/>
    <n v="12"/>
    <n v="3"/>
    <s v=""/>
    <n v="2"/>
    <s v="Aucun"/>
    <n v="0"/>
    <n v="0"/>
    <n v="0"/>
    <n v="0"/>
    <n v="0"/>
    <n v="0"/>
    <n v="0"/>
    <n v="0"/>
    <n v="1"/>
    <s v=""/>
    <s v="Lampe torche Radio"/>
    <n v="1"/>
    <n v="0"/>
    <n v="0"/>
    <n v="1"/>
    <n v="0"/>
    <n v="0"/>
    <n v="3"/>
    <s v=""/>
    <s v=""/>
    <n v="2"/>
    <s v="Brouette"/>
    <n v="0"/>
    <n v="0"/>
    <n v="0"/>
    <n v="0"/>
    <n v="0"/>
    <n v="1"/>
    <n v="0"/>
    <n v="0"/>
    <n v="0"/>
  </r>
  <r>
    <x v="2"/>
    <s v="Riz Sucre Farine de blé Huile"/>
    <n v="1"/>
    <n v="1"/>
    <n v="0"/>
    <n v="0"/>
    <n v="1"/>
    <n v="0"/>
    <n v="0"/>
    <n v="1"/>
    <n v="0"/>
    <n v="0"/>
    <n v="4"/>
    <n v="12"/>
    <s v=""/>
    <s v=""/>
    <n v="3"/>
    <s v=""/>
    <s v=""/>
    <n v="2"/>
    <s v="Serviettes hygiéniques (femmes) Savon lessive Chlore en grain Papier toilette Dentifrice Déodorant Bokit Savon mains"/>
    <n v="1"/>
    <n v="1"/>
    <n v="1"/>
    <n v="1"/>
    <n v="1"/>
    <n v="1"/>
    <n v="1"/>
    <n v="1"/>
    <n v="0"/>
    <n v="0"/>
    <n v="2"/>
    <n v="24"/>
    <n v="6"/>
    <n v="2"/>
    <n v="3"/>
    <n v="6"/>
    <n v="3"/>
    <n v="12"/>
    <s v="Tôle"/>
    <n v="1"/>
    <n v="0"/>
    <n v="0"/>
    <n v="0"/>
    <n v="0"/>
    <n v="0"/>
    <n v="0"/>
    <n v="0"/>
    <n v="0"/>
    <n v="0"/>
    <n v="0"/>
    <n v="0"/>
    <n v="0"/>
    <n v="15"/>
    <s v=""/>
    <s v=""/>
    <s v=""/>
    <s v=""/>
    <s v=""/>
    <s v=""/>
    <s v=""/>
    <s v=""/>
    <s v=""/>
    <s v=""/>
    <s v="Casserole Cuillère pour manger Godet Cuillère de service Grande bassine"/>
    <n v="0"/>
    <n v="1"/>
    <n v="0"/>
    <n v="1"/>
    <n v="1"/>
    <n v="0"/>
    <n v="1"/>
    <n v="1"/>
    <n v="0"/>
    <n v="0"/>
    <n v="0"/>
    <s v=""/>
    <n v="5"/>
    <s v=""/>
    <n v="6"/>
    <n v="12"/>
    <s v=""/>
    <n v="4"/>
    <n v="6"/>
    <s v=""/>
    <s v="Moustiquaire Préservatifs Medicaments contre les maladies chroniques Materiels de protection contre le Covid-19 (Gel hydroalchoolique, cache-nez) Service psychologique"/>
    <n v="0"/>
    <n v="0"/>
    <n v="1"/>
    <n v="1"/>
    <n v="1"/>
    <n v="1"/>
    <n v="1"/>
    <n v="0"/>
    <n v="0"/>
    <s v=""/>
    <s v="Radio Lampe torche"/>
    <n v="1"/>
    <n v="0"/>
    <n v="0"/>
    <n v="1"/>
    <n v="0"/>
    <n v="0"/>
    <n v="1"/>
    <s v=""/>
    <s v=""/>
    <n v="1"/>
    <s v="Pelles Râteau Machette Pioche Brouette Houe"/>
    <n v="1"/>
    <n v="1"/>
    <n v="1"/>
    <n v="1"/>
    <n v="0"/>
    <n v="1"/>
    <n v="1"/>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Riz Blé Huile"/>
    <n v="0"/>
    <n v="1"/>
    <n v="0"/>
    <n v="1"/>
    <n v="0"/>
    <n v="0"/>
    <n v="0"/>
    <n v="1"/>
    <n v="0"/>
    <n v="0"/>
    <s v=""/>
    <n v="2"/>
    <s v=""/>
    <n v="2"/>
    <s v=""/>
    <s v=""/>
    <s v=""/>
    <n v="3"/>
    <s v="Dentifrice"/>
    <n v="0"/>
    <n v="0"/>
    <n v="0"/>
    <n v="0"/>
    <n v="1"/>
    <n v="0"/>
    <n v="0"/>
    <n v="0"/>
    <n v="0"/>
    <n v="0"/>
    <s v=""/>
    <s v=""/>
    <s v=""/>
    <s v=""/>
    <n v="2"/>
    <s v=""/>
    <s v=""/>
    <s v=""/>
    <s v="Tôle"/>
    <n v="1"/>
    <n v="0"/>
    <n v="0"/>
    <n v="0"/>
    <n v="0"/>
    <n v="0"/>
    <n v="0"/>
    <n v="0"/>
    <n v="0"/>
    <n v="0"/>
    <n v="0"/>
    <n v="0"/>
    <n v="0"/>
    <n v="80"/>
    <s v=""/>
    <s v=""/>
    <s v=""/>
    <s v=""/>
    <s v=""/>
    <s v=""/>
    <s v=""/>
    <s v=""/>
    <s v=""/>
    <s v=""/>
    <s v="Casserole"/>
    <n v="0"/>
    <n v="1"/>
    <n v="0"/>
    <n v="0"/>
    <n v="0"/>
    <n v="0"/>
    <n v="0"/>
    <n v="0"/>
    <n v="0"/>
    <n v="0"/>
    <n v="0"/>
    <s v=""/>
    <n v="2"/>
    <s v=""/>
    <s v=""/>
    <s v=""/>
    <s v=""/>
    <s v=""/>
    <s v=""/>
    <s v=""/>
    <s v="Materiels de protection contre le Covid-19 (Gel hydroalchoolique, cache-nez)"/>
    <n v="0"/>
    <n v="0"/>
    <n v="0"/>
    <n v="0"/>
    <n v="0"/>
    <n v="1"/>
    <n v="0"/>
    <n v="0"/>
    <n v="0"/>
    <s v=""/>
    <s v="Radio"/>
    <n v="0"/>
    <n v="0"/>
    <n v="0"/>
    <n v="1"/>
    <n v="0"/>
    <n v="0"/>
    <s v=""/>
    <s v=""/>
    <s v=""/>
    <n v="1"/>
    <s v="Pelles Brouette Houe Râteau Machette"/>
    <n v="1"/>
    <n v="1"/>
    <n v="1"/>
    <n v="0"/>
    <n v="0"/>
    <n v="1"/>
    <n v="1"/>
    <n v="0"/>
    <n v="0"/>
  </r>
  <r>
    <x v="2"/>
    <s v="Sucre Riz"/>
    <n v="0"/>
    <n v="1"/>
    <n v="0"/>
    <n v="0"/>
    <n v="1"/>
    <n v="0"/>
    <n v="0"/>
    <n v="0"/>
    <n v="0"/>
    <n v="0"/>
    <s v=""/>
    <n v="4"/>
    <s v=""/>
    <s v=""/>
    <n v="5"/>
    <s v=""/>
    <s v=""/>
    <s v=""/>
    <s v="Dentifrice Papier toilette Déodorant"/>
    <n v="0"/>
    <n v="0"/>
    <n v="0"/>
    <n v="0"/>
    <n v="1"/>
    <n v="1"/>
    <n v="1"/>
    <n v="0"/>
    <n v="0"/>
    <n v="0"/>
    <s v=""/>
    <s v=""/>
    <s v=""/>
    <s v=""/>
    <n v="2"/>
    <n v="5"/>
    <n v="3"/>
    <s v=""/>
    <s v="Tôle"/>
    <n v="1"/>
    <n v="0"/>
    <n v="0"/>
    <n v="0"/>
    <n v="0"/>
    <n v="0"/>
    <n v="0"/>
    <n v="0"/>
    <n v="0"/>
    <n v="0"/>
    <n v="0"/>
    <n v="0"/>
    <n v="0"/>
    <n v="50"/>
    <s v=""/>
    <s v=""/>
    <s v=""/>
    <s v=""/>
    <s v=""/>
    <s v=""/>
    <s v=""/>
    <s v=""/>
    <s v=""/>
    <s v=""/>
    <s v="Assiette Godet"/>
    <n v="0"/>
    <n v="0"/>
    <n v="0"/>
    <n v="1"/>
    <n v="0"/>
    <n v="1"/>
    <n v="0"/>
    <n v="0"/>
    <n v="0"/>
    <n v="0"/>
    <n v="0"/>
    <s v=""/>
    <s v=""/>
    <s v=""/>
    <n v="5"/>
    <s v=""/>
    <n v="10"/>
    <s v=""/>
    <s v=""/>
    <s v=""/>
    <s v="Materiels de protection contre le Covid-19 (Gel hydroalchoolique, cache-nez)"/>
    <n v="0"/>
    <n v="0"/>
    <n v="0"/>
    <n v="0"/>
    <n v="0"/>
    <n v="1"/>
    <n v="0"/>
    <n v="0"/>
    <n v="0"/>
    <s v=""/>
    <s v="Radio Lampe torche"/>
    <n v="1"/>
    <n v="0"/>
    <n v="0"/>
    <n v="1"/>
    <n v="0"/>
    <n v="0"/>
    <n v="2"/>
    <s v=""/>
    <s v=""/>
    <n v="2"/>
    <s v="Machette"/>
    <n v="0"/>
    <n v="0"/>
    <n v="1"/>
    <n v="0"/>
    <n v="0"/>
    <n v="0"/>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2"/>
    <s v="Mais"/>
    <n v="0"/>
    <n v="0"/>
    <n v="1"/>
    <n v="0"/>
    <n v="0"/>
    <n v="0"/>
    <n v="0"/>
    <n v="0"/>
    <n v="0"/>
    <n v="0"/>
    <s v=""/>
    <s v=""/>
    <n v="12"/>
    <s v=""/>
    <s v=""/>
    <s v=""/>
    <s v=""/>
    <s v=""/>
    <s v="Savon lessive"/>
    <n v="0"/>
    <n v="1"/>
    <n v="0"/>
    <n v="0"/>
    <n v="0"/>
    <n v="0"/>
    <n v="0"/>
    <n v="0"/>
    <n v="0"/>
    <n v="0"/>
    <s v=""/>
    <n v="3"/>
    <s v=""/>
    <s v=""/>
    <s v=""/>
    <s v=""/>
    <s v=""/>
    <s v=""/>
    <s v="Tôle"/>
    <n v="1"/>
    <n v="0"/>
    <n v="0"/>
    <n v="0"/>
    <n v="0"/>
    <n v="0"/>
    <n v="0"/>
    <n v="0"/>
    <n v="0"/>
    <n v="0"/>
    <n v="0"/>
    <n v="0"/>
    <n v="0"/>
    <n v="30"/>
    <s v=""/>
    <s v=""/>
    <s v=""/>
    <s v=""/>
    <s v=""/>
    <s v=""/>
    <s v=""/>
    <s v=""/>
    <s v=""/>
    <s v=""/>
    <s v="Casserole"/>
    <n v="0"/>
    <n v="1"/>
    <n v="0"/>
    <n v="0"/>
    <n v="0"/>
    <n v="0"/>
    <n v="0"/>
    <n v="0"/>
    <n v="0"/>
    <n v="0"/>
    <n v="0"/>
    <s v=""/>
    <n v="3"/>
    <s v=""/>
    <s v=""/>
    <s v=""/>
    <s v=""/>
    <s v=""/>
    <s v=""/>
    <s v=""/>
    <s v="Des antibiotiques"/>
    <n v="0"/>
    <n v="1"/>
    <n v="0"/>
    <n v="0"/>
    <n v="0"/>
    <n v="0"/>
    <n v="0"/>
    <n v="0"/>
    <n v="0"/>
    <s v=""/>
    <s v="Lampe torche"/>
    <n v="1"/>
    <n v="0"/>
    <n v="0"/>
    <n v="0"/>
    <n v="0"/>
    <n v="0"/>
    <n v="2"/>
    <s v=""/>
    <s v=""/>
    <s v=""/>
    <s v="Pioche"/>
    <n v="0"/>
    <n v="0"/>
    <n v="0"/>
    <n v="1"/>
    <n v="0"/>
    <n v="0"/>
    <n v="0"/>
    <n v="0"/>
    <n v="0"/>
  </r>
  <r>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90"/>
    <s v=""/>
    <s v=""/>
    <s v=""/>
    <s v=""/>
    <s v=""/>
    <s v=""/>
    <s v="Papier toilette Chlore en grain Savon lessive"/>
    <n v="0"/>
    <n v="1"/>
    <n v="0"/>
    <n v="1"/>
    <n v="0"/>
    <n v="1"/>
    <n v="0"/>
    <n v="0"/>
    <n v="0"/>
    <n v="0"/>
    <s v=""/>
    <n v="20"/>
    <s v=""/>
    <n v="3"/>
    <s v=""/>
    <n v="13"/>
    <s v=""/>
    <s v=""/>
    <s v="Autres (précisez)"/>
    <n v="0"/>
    <n v="0"/>
    <n v="0"/>
    <n v="0"/>
    <n v="0"/>
    <n v="0"/>
    <n v="0"/>
    <n v="0"/>
    <n v="0"/>
    <n v="0"/>
    <n v="0"/>
    <n v="1"/>
    <n v="0"/>
    <s v=""/>
    <s v=""/>
    <s v=""/>
    <s v=""/>
    <s v=""/>
    <s v=""/>
    <s v=""/>
    <s v=""/>
    <s v=""/>
    <s v=""/>
    <s v=""/>
    <s v="Grande bassine Cuillère pour manger"/>
    <n v="0"/>
    <n v="0"/>
    <n v="0"/>
    <n v="0"/>
    <n v="1"/>
    <n v="0"/>
    <n v="0"/>
    <n v="1"/>
    <n v="0"/>
    <n v="0"/>
    <n v="0"/>
    <s v=""/>
    <s v=""/>
    <s v=""/>
    <s v=""/>
    <n v="24"/>
    <s v=""/>
    <s v=""/>
    <n v="6"/>
    <s v=""/>
    <s v="Médicaments douleur (aspirine, …) Autres (précisez)"/>
    <n v="1"/>
    <n v="0"/>
    <n v="0"/>
    <n v="0"/>
    <n v="0"/>
    <n v="0"/>
    <n v="0"/>
    <n v="1"/>
    <n v="0"/>
    <s v="Serum oral, foie de morue"/>
    <s v="Radio"/>
    <n v="0"/>
    <n v="0"/>
    <n v="0"/>
    <n v="1"/>
    <n v="0"/>
    <n v="0"/>
    <s v=""/>
    <s v=""/>
    <s v=""/>
    <n v="1"/>
    <s v="Pelles Pioche Brouette Machette"/>
    <n v="1"/>
    <n v="0"/>
    <n v="1"/>
    <n v="1"/>
    <n v="0"/>
    <n v="1"/>
    <n v="0"/>
    <n v="0"/>
    <n v="0"/>
  </r>
  <r>
    <x v="3"/>
    <s v="Riz Mais"/>
    <n v="0"/>
    <n v="1"/>
    <n v="1"/>
    <n v="0"/>
    <n v="0"/>
    <n v="0"/>
    <n v="0"/>
    <n v="0"/>
    <n v="0"/>
    <n v="0"/>
    <s v=""/>
    <n v="60"/>
    <n v="20"/>
    <s v=""/>
    <s v=""/>
    <s v=""/>
    <s v=""/>
    <s v=""/>
    <s v="Dentifrice Déodorant Papier toilette"/>
    <n v="0"/>
    <n v="0"/>
    <n v="0"/>
    <n v="0"/>
    <n v="1"/>
    <n v="1"/>
    <n v="1"/>
    <n v="0"/>
    <n v="0"/>
    <n v="0"/>
    <s v=""/>
    <s v=""/>
    <s v=""/>
    <s v=""/>
    <n v="2"/>
    <n v="15"/>
    <n v="3"/>
    <s v=""/>
    <s v="Bâche Tôle Planche (2x4)"/>
    <n v="1"/>
    <n v="0"/>
    <n v="1"/>
    <n v="1"/>
    <n v="0"/>
    <n v="0"/>
    <n v="0"/>
    <n v="0"/>
    <n v="0"/>
    <n v="0"/>
    <n v="0"/>
    <n v="0"/>
    <n v="0"/>
    <n v="70"/>
    <s v=""/>
    <n v="20"/>
    <n v="24"/>
    <s v=""/>
    <s v=""/>
    <s v=""/>
    <s v=""/>
    <s v=""/>
    <s v=""/>
    <s v=""/>
    <s v="Grande bassine Casserole Cuillère pour manger"/>
    <n v="0"/>
    <n v="1"/>
    <n v="0"/>
    <n v="0"/>
    <n v="1"/>
    <n v="0"/>
    <n v="0"/>
    <n v="1"/>
    <n v="0"/>
    <n v="0"/>
    <n v="0"/>
    <s v=""/>
    <n v="2"/>
    <s v=""/>
    <s v=""/>
    <n v="2"/>
    <s v=""/>
    <s v=""/>
    <n v="2"/>
    <s v=""/>
    <s v="Médicaments douleur (aspirine, …) Autres (précisez)"/>
    <n v="1"/>
    <n v="0"/>
    <n v="0"/>
    <n v="0"/>
    <n v="0"/>
    <n v="0"/>
    <n v="0"/>
    <n v="1"/>
    <n v="0"/>
    <s v="Medikaman pou grip"/>
    <s v="Lampe torche Radio"/>
    <n v="1"/>
    <n v="0"/>
    <n v="0"/>
    <n v="1"/>
    <n v="0"/>
    <n v="0"/>
    <n v="3"/>
    <s v=""/>
    <s v=""/>
    <n v="1"/>
    <s v="Pelles Machette Râteau"/>
    <n v="1"/>
    <n v="1"/>
    <n v="1"/>
    <n v="0"/>
    <n v="0"/>
    <n v="0"/>
    <n v="0"/>
    <n v="0"/>
    <n v="0"/>
  </r>
  <r>
    <x v="3"/>
    <s v="Mais"/>
    <n v="0"/>
    <n v="0"/>
    <n v="1"/>
    <n v="0"/>
    <n v="0"/>
    <n v="0"/>
    <n v="0"/>
    <n v="0"/>
    <n v="0"/>
    <n v="0"/>
    <s v=""/>
    <s v=""/>
    <n v="30"/>
    <s v=""/>
    <s v=""/>
    <s v=""/>
    <s v=""/>
    <s v=""/>
    <s v="Savon lessive Papier toilette Dentifrice Déodorant"/>
    <n v="0"/>
    <n v="1"/>
    <n v="0"/>
    <n v="0"/>
    <n v="1"/>
    <n v="1"/>
    <n v="1"/>
    <n v="0"/>
    <n v="0"/>
    <n v="0"/>
    <s v=""/>
    <n v="30"/>
    <s v=""/>
    <s v=""/>
    <n v="4"/>
    <n v="20"/>
    <n v="2"/>
    <s v=""/>
    <s v="Autres (précisez)"/>
    <n v="0"/>
    <n v="0"/>
    <n v="0"/>
    <n v="0"/>
    <n v="0"/>
    <n v="0"/>
    <n v="0"/>
    <n v="0"/>
    <n v="0"/>
    <n v="0"/>
    <n v="0"/>
    <n v="1"/>
    <n v="0"/>
    <s v=""/>
    <s v=""/>
    <s v=""/>
    <s v=""/>
    <s v=""/>
    <s v=""/>
    <s v=""/>
    <s v=""/>
    <s v=""/>
    <s v=""/>
    <s v=""/>
    <s v="Casserole"/>
    <n v="0"/>
    <n v="1"/>
    <n v="0"/>
    <n v="0"/>
    <n v="0"/>
    <n v="0"/>
    <n v="0"/>
    <n v="0"/>
    <n v="0"/>
    <n v="0"/>
    <n v="0"/>
    <s v=""/>
    <n v="2"/>
    <s v=""/>
    <s v=""/>
    <s v=""/>
    <s v=""/>
    <s v=""/>
    <s v=""/>
    <s v=""/>
    <s v="Médicaments douleur (aspirine, …)"/>
    <n v="1"/>
    <n v="0"/>
    <n v="0"/>
    <n v="0"/>
    <n v="0"/>
    <n v="0"/>
    <n v="0"/>
    <n v="0"/>
    <n v="0"/>
    <s v=""/>
    <s v="Radio"/>
    <n v="0"/>
    <n v="0"/>
    <n v="0"/>
    <n v="1"/>
    <n v="0"/>
    <n v="0"/>
    <s v=""/>
    <s v=""/>
    <s v=""/>
    <n v="1"/>
    <s v="Pelles Râteau Brouette"/>
    <n v="1"/>
    <n v="1"/>
    <n v="0"/>
    <n v="0"/>
    <n v="0"/>
    <n v="1"/>
    <n v="0"/>
    <n v="0"/>
    <n v="0"/>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n v="0"/>
    <n v="1"/>
    <n v="0"/>
    <n v="0"/>
    <n v="0"/>
    <n v="0"/>
    <n v="0"/>
    <n v="0"/>
    <n v="0"/>
    <n v="0"/>
    <s v=""/>
    <n v="50"/>
    <s v=""/>
    <s v=""/>
    <s v=""/>
    <s v=""/>
    <s v=""/>
    <s v=""/>
    <s v="Dentifrice Savon mains Déodorant"/>
    <n v="0"/>
    <n v="0"/>
    <n v="1"/>
    <n v="0"/>
    <n v="1"/>
    <n v="0"/>
    <n v="1"/>
    <n v="0"/>
    <n v="0"/>
    <n v="0"/>
    <s v=""/>
    <s v=""/>
    <n v="30"/>
    <s v=""/>
    <n v="3"/>
    <s v=""/>
    <n v="3"/>
    <s v=""/>
    <s v="Tôle"/>
    <n v="1"/>
    <n v="0"/>
    <n v="0"/>
    <n v="0"/>
    <n v="0"/>
    <n v="0"/>
    <n v="0"/>
    <n v="0"/>
    <n v="0"/>
    <n v="0"/>
    <n v="0"/>
    <n v="0"/>
    <n v="0"/>
    <n v="20"/>
    <s v=""/>
    <s v=""/>
    <s v=""/>
    <s v=""/>
    <s v=""/>
    <s v=""/>
    <s v=""/>
    <s v=""/>
    <s v=""/>
    <s v=""/>
    <s v="Aucun"/>
    <n v="0"/>
    <n v="0"/>
    <n v="0"/>
    <n v="0"/>
    <n v="0"/>
    <n v="0"/>
    <n v="0"/>
    <n v="0"/>
    <n v="0"/>
    <n v="0"/>
    <n v="1"/>
    <s v=""/>
    <s v=""/>
    <s v=""/>
    <s v=""/>
    <s v=""/>
    <s v=""/>
    <s v=""/>
    <s v=""/>
    <s v=""/>
    <s v="Materiels de protection contre le Covid-19 (Gel hydroalchoolique, cache-nez) Moustiquaire"/>
    <n v="0"/>
    <n v="0"/>
    <n v="0"/>
    <n v="0"/>
    <n v="1"/>
    <n v="1"/>
    <n v="0"/>
    <n v="0"/>
    <n v="0"/>
    <s v=""/>
    <s v="Lampe torche"/>
    <n v="1"/>
    <n v="0"/>
    <n v="0"/>
    <n v="0"/>
    <n v="0"/>
    <n v="0"/>
    <n v="1"/>
    <s v=""/>
    <s v=""/>
    <s v=""/>
    <s v="Pelles Brouette"/>
    <n v="1"/>
    <n v="0"/>
    <n v="0"/>
    <n v="0"/>
    <n v="0"/>
    <n v="1"/>
    <n v="0"/>
    <n v="0"/>
    <n v="0"/>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Riz Farine de blé Mais Blé Sucre Haricot noir Haricot rouge Huile"/>
    <n v="1"/>
    <n v="1"/>
    <n v="1"/>
    <n v="1"/>
    <n v="1"/>
    <n v="1"/>
    <n v="1"/>
    <n v="1"/>
    <n v="0"/>
    <n v="0"/>
    <n v="2"/>
    <n v="9"/>
    <n v="1"/>
    <n v="1"/>
    <n v="2"/>
    <n v="1"/>
    <n v="1"/>
    <n v="1"/>
    <s v="Savon lessive Chlore en grain Dentifrice Papier toilette Déodorant Bokit Savon mains"/>
    <n v="0"/>
    <n v="1"/>
    <n v="1"/>
    <n v="1"/>
    <n v="1"/>
    <n v="1"/>
    <n v="1"/>
    <n v="1"/>
    <n v="0"/>
    <n v="0"/>
    <s v=""/>
    <n v="1"/>
    <n v="5"/>
    <n v="20"/>
    <n v="2"/>
    <n v="5"/>
    <n v="2"/>
    <n v="6"/>
    <s v="Autres (précisez)"/>
    <n v="0"/>
    <n v="0"/>
    <n v="0"/>
    <n v="0"/>
    <n v="0"/>
    <n v="0"/>
    <n v="0"/>
    <n v="0"/>
    <n v="0"/>
    <n v="0"/>
    <n v="0"/>
    <n v="1"/>
    <n v="0"/>
    <s v=""/>
    <s v=""/>
    <s v=""/>
    <s v=""/>
    <s v=""/>
    <s v=""/>
    <s v=""/>
    <s v=""/>
    <s v=""/>
    <s v=""/>
    <s v=""/>
    <s v="Casserole Godet Cuillère pour manger Couverture Poêle Assiette"/>
    <n v="1"/>
    <n v="1"/>
    <n v="1"/>
    <n v="1"/>
    <n v="1"/>
    <n v="1"/>
    <n v="0"/>
    <n v="0"/>
    <n v="0"/>
    <n v="0"/>
    <n v="0"/>
    <n v="5"/>
    <n v="5"/>
    <n v="3"/>
    <n v="6"/>
    <n v="6"/>
    <n v="6"/>
    <s v=""/>
    <s v=""/>
    <s v=""/>
    <s v="Médicaments douleur (aspirine, …) Préservatifs Moustiquaire Des antibiotiques"/>
    <n v="1"/>
    <n v="1"/>
    <n v="0"/>
    <n v="1"/>
    <n v="1"/>
    <n v="0"/>
    <n v="0"/>
    <n v="0"/>
    <n v="0"/>
    <s v=""/>
    <s v="Lampe torche Enveloppe en plastique (protection des documents) Radio"/>
    <n v="1"/>
    <n v="1"/>
    <n v="0"/>
    <n v="1"/>
    <n v="0"/>
    <n v="0"/>
    <n v="3"/>
    <n v="1"/>
    <s v=""/>
    <n v="1"/>
    <s v="Aucun"/>
    <n v="0"/>
    <n v="0"/>
    <n v="0"/>
    <n v="0"/>
    <n v="0"/>
    <n v="0"/>
    <n v="0"/>
    <n v="0"/>
    <n v="1"/>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Huile Sucre Mais Riz Haricot noir"/>
    <n v="0"/>
    <n v="1"/>
    <n v="1"/>
    <n v="0"/>
    <n v="1"/>
    <n v="1"/>
    <n v="0"/>
    <n v="1"/>
    <n v="0"/>
    <n v="0"/>
    <s v=""/>
    <n v="9"/>
    <n v="0.5"/>
    <s v=""/>
    <n v="16"/>
    <n v="15"/>
    <s v=""/>
    <n v="2"/>
    <s v="Savon lessive Serviettes hygiéniques (femmes) Savon mains Chlore en grain Dentifrice Papier toilette Déodorant Bokit"/>
    <n v="1"/>
    <n v="1"/>
    <n v="1"/>
    <n v="1"/>
    <n v="1"/>
    <n v="1"/>
    <n v="1"/>
    <n v="1"/>
    <n v="0"/>
    <n v="0"/>
    <n v="4"/>
    <n v="4"/>
    <n v="8"/>
    <n v="10"/>
    <n v="2"/>
    <n v="5"/>
    <n v="2"/>
    <n v="2"/>
    <s v="Autres (précisez)"/>
    <n v="0"/>
    <n v="0"/>
    <n v="0"/>
    <n v="0"/>
    <n v="0"/>
    <n v="0"/>
    <n v="0"/>
    <n v="0"/>
    <n v="0"/>
    <n v="0"/>
    <n v="0"/>
    <n v="1"/>
    <n v="0"/>
    <s v=""/>
    <s v=""/>
    <s v=""/>
    <s v=""/>
    <s v=""/>
    <s v=""/>
    <s v=""/>
    <s v=""/>
    <s v=""/>
    <s v=""/>
    <s v=""/>
    <s v="Aucun"/>
    <n v="0"/>
    <n v="0"/>
    <n v="0"/>
    <n v="0"/>
    <n v="0"/>
    <n v="0"/>
    <n v="0"/>
    <n v="0"/>
    <n v="0"/>
    <n v="0"/>
    <n v="1"/>
    <s v=""/>
    <s v=""/>
    <s v=""/>
    <s v=""/>
    <s v=""/>
    <s v=""/>
    <s v=""/>
    <s v=""/>
    <s v=""/>
    <s v="Médicaments douleur (aspirine, …)"/>
    <n v="1"/>
    <n v="0"/>
    <n v="0"/>
    <n v="0"/>
    <n v="0"/>
    <n v="0"/>
    <n v="0"/>
    <n v="0"/>
    <n v="0"/>
    <s v=""/>
    <s v="Lampe torche Radio"/>
    <n v="1"/>
    <n v="0"/>
    <n v="0"/>
    <n v="1"/>
    <n v="0"/>
    <n v="0"/>
    <n v="2"/>
    <s v=""/>
    <s v=""/>
    <n v="1"/>
    <s v="Aucun"/>
    <n v="0"/>
    <n v="0"/>
    <n v="0"/>
    <n v="0"/>
    <n v="0"/>
    <n v="0"/>
    <n v="0"/>
    <n v="0"/>
    <n v="1"/>
  </r>
  <r>
    <x v="4"/>
    <s v="Farine de blé Riz Mais Sucre Haricot noir Haricot rouge Huile"/>
    <n v="1"/>
    <n v="1"/>
    <n v="1"/>
    <n v="0"/>
    <n v="1"/>
    <n v="1"/>
    <n v="1"/>
    <n v="1"/>
    <n v="0"/>
    <n v="0"/>
    <n v="2"/>
    <n v="9"/>
    <n v="5"/>
    <s v=""/>
    <n v="10"/>
    <n v="3"/>
    <n v="2"/>
    <n v="2"/>
    <s v="Serviettes hygiéniques (femmes) Savon lessive Savon mains Chlore en grain Dentifrice Papier toilette Déodorant Bokit"/>
    <n v="1"/>
    <n v="1"/>
    <n v="1"/>
    <n v="1"/>
    <n v="1"/>
    <n v="1"/>
    <n v="1"/>
    <n v="1"/>
    <n v="0"/>
    <n v="0"/>
    <n v="10"/>
    <n v="10"/>
    <n v="6"/>
    <n v="20"/>
    <n v="3"/>
    <n v="10"/>
    <n v="7"/>
    <n v="3"/>
    <s v="Tente"/>
    <n v="0"/>
    <n v="0"/>
    <n v="0"/>
    <n v="0"/>
    <n v="0"/>
    <n v="0"/>
    <n v="1"/>
    <n v="0"/>
    <n v="0"/>
    <n v="0"/>
    <n v="0"/>
    <n v="0"/>
    <n v="0"/>
    <s v=""/>
    <s v=""/>
    <s v=""/>
    <s v=""/>
    <s v=""/>
    <s v=""/>
    <n v="3"/>
    <s v=""/>
    <s v=""/>
    <s v=""/>
    <s v=""/>
    <s v="Couverture Casserole Poêle Godet Cuillère pour manger Assiette Cuillère de service Éponge"/>
    <n v="1"/>
    <n v="1"/>
    <n v="1"/>
    <n v="1"/>
    <n v="1"/>
    <n v="1"/>
    <n v="1"/>
    <n v="0"/>
    <n v="1"/>
    <n v="0"/>
    <n v="0"/>
    <n v="14"/>
    <n v="4"/>
    <n v="2"/>
    <n v="14"/>
    <n v="9"/>
    <n v="9"/>
    <n v="3"/>
    <s v=""/>
    <n v="3"/>
    <s v="Médicaments douleur (aspirine, …) Des antibiotiques Moustiquaire Materiels de protection contre le Covid-19 (Gel hydroalchoolique, cache-nez)"/>
    <n v="1"/>
    <n v="1"/>
    <n v="0"/>
    <n v="0"/>
    <n v="1"/>
    <n v="1"/>
    <n v="0"/>
    <n v="0"/>
    <n v="0"/>
    <s v=""/>
    <s v="Lampe torche Enveloppe en plastique (protection des documents) Radio Sifflet"/>
    <n v="1"/>
    <n v="1"/>
    <n v="1"/>
    <n v="1"/>
    <n v="0"/>
    <n v="0"/>
    <n v="4"/>
    <n v="3"/>
    <n v="7"/>
    <n v="1"/>
    <s v="Brouette Pelles"/>
    <n v="1"/>
    <n v="0"/>
    <n v="0"/>
    <n v="0"/>
    <n v="0"/>
    <n v="1"/>
    <n v="0"/>
    <n v="0"/>
    <n v="0"/>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3"/>
    <s v="Riz Haricot noir"/>
    <n v="0"/>
    <n v="1"/>
    <n v="0"/>
    <n v="0"/>
    <n v="0"/>
    <n v="1"/>
    <n v="0"/>
    <n v="0"/>
    <n v="0"/>
    <n v="0"/>
    <s v=""/>
    <n v="5"/>
    <s v=""/>
    <s v=""/>
    <s v=""/>
    <n v="8"/>
    <s v=""/>
    <s v=""/>
    <s v="Savon lessive Dentifrice Chlore en grain Bokit"/>
    <n v="0"/>
    <n v="1"/>
    <n v="0"/>
    <n v="1"/>
    <n v="1"/>
    <n v="0"/>
    <n v="0"/>
    <n v="1"/>
    <n v="0"/>
    <n v="0"/>
    <s v=""/>
    <n v="24"/>
    <s v=""/>
    <n v="24"/>
    <n v="2"/>
    <s v=""/>
    <s v=""/>
    <n v="1"/>
    <s v="Aucun"/>
    <n v="0"/>
    <n v="0"/>
    <n v="0"/>
    <n v="0"/>
    <n v="0"/>
    <n v="0"/>
    <n v="0"/>
    <n v="0"/>
    <n v="0"/>
    <n v="0"/>
    <n v="0"/>
    <n v="0"/>
    <n v="1"/>
    <s v=""/>
    <s v=""/>
    <s v=""/>
    <s v=""/>
    <s v=""/>
    <s v=""/>
    <s v=""/>
    <s v=""/>
    <s v=""/>
    <s v=""/>
    <s v=""/>
    <s v="Assiette Cuillère pour manger Cuillère de service Casserole"/>
    <n v="0"/>
    <n v="1"/>
    <n v="0"/>
    <n v="0"/>
    <n v="1"/>
    <n v="1"/>
    <n v="1"/>
    <n v="0"/>
    <n v="0"/>
    <n v="0"/>
    <n v="0"/>
    <s v=""/>
    <n v="2"/>
    <s v=""/>
    <s v=""/>
    <n v="12"/>
    <n v="24"/>
    <n v="3"/>
    <s v=""/>
    <s v=""/>
    <s v="Autres (précisez)"/>
    <n v="0"/>
    <n v="0"/>
    <n v="0"/>
    <n v="0"/>
    <n v="0"/>
    <n v="0"/>
    <n v="0"/>
    <n v="1"/>
    <n v="0"/>
    <s v="Jus de citron"/>
    <s v="Sifflet"/>
    <n v="0"/>
    <n v="0"/>
    <n v="1"/>
    <n v="0"/>
    <n v="0"/>
    <n v="0"/>
    <s v=""/>
    <s v=""/>
    <n v="0"/>
    <s v=""/>
    <s v="Pioche Pelles Râteau Brouette"/>
    <n v="1"/>
    <n v="1"/>
    <n v="0"/>
    <n v="1"/>
    <n v="0"/>
    <n v="1"/>
    <n v="0"/>
    <n v="0"/>
    <n v="0"/>
  </r>
  <r>
    <x v="3"/>
    <s v="Riz Haricot noir"/>
    <n v="0"/>
    <n v="1"/>
    <n v="0"/>
    <n v="0"/>
    <n v="0"/>
    <n v="1"/>
    <n v="0"/>
    <n v="0"/>
    <n v="0"/>
    <n v="0"/>
    <s v=""/>
    <n v="12"/>
    <s v=""/>
    <s v=""/>
    <s v=""/>
    <n v="2"/>
    <s v=""/>
    <s v=""/>
    <s v="Dentifrice Savon lessive"/>
    <n v="0"/>
    <n v="1"/>
    <n v="0"/>
    <n v="0"/>
    <n v="1"/>
    <n v="0"/>
    <n v="0"/>
    <n v="0"/>
    <n v="0"/>
    <n v="0"/>
    <s v=""/>
    <n v="36"/>
    <s v=""/>
    <s v=""/>
    <n v="3"/>
    <s v=""/>
    <s v=""/>
    <s v=""/>
    <s v="Aucun"/>
    <n v="0"/>
    <n v="0"/>
    <n v="0"/>
    <n v="0"/>
    <n v="0"/>
    <n v="0"/>
    <n v="0"/>
    <n v="0"/>
    <n v="0"/>
    <n v="0"/>
    <n v="0"/>
    <n v="0"/>
    <n v="1"/>
    <s v=""/>
    <s v=""/>
    <s v=""/>
    <s v=""/>
    <s v=""/>
    <s v=""/>
    <s v=""/>
    <s v=""/>
    <s v=""/>
    <s v=""/>
    <s v=""/>
    <s v="Aucun"/>
    <n v="0"/>
    <n v="0"/>
    <n v="0"/>
    <n v="0"/>
    <n v="0"/>
    <n v="0"/>
    <n v="0"/>
    <n v="0"/>
    <n v="0"/>
    <n v="0"/>
    <n v="1"/>
    <s v=""/>
    <s v=""/>
    <s v=""/>
    <s v=""/>
    <s v=""/>
    <s v=""/>
    <s v=""/>
    <s v=""/>
    <s v=""/>
    <s v="Aucun"/>
    <n v="0"/>
    <n v="0"/>
    <n v="0"/>
    <n v="0"/>
    <n v="0"/>
    <n v="0"/>
    <n v="0"/>
    <n v="0"/>
    <n v="1"/>
    <s v=""/>
    <s v="Aucun"/>
    <n v="0"/>
    <n v="0"/>
    <n v="0"/>
    <n v="0"/>
    <n v="0"/>
    <n v="1"/>
    <s v=""/>
    <s v=""/>
    <s v=""/>
    <s v=""/>
    <s v="Aucun"/>
    <n v="0"/>
    <n v="0"/>
    <n v="0"/>
    <n v="0"/>
    <n v="0"/>
    <n v="0"/>
    <n v="0"/>
    <n v="0"/>
    <n v="1"/>
  </r>
  <r>
    <x v="3"/>
    <s v="Riz Haricot noir"/>
    <n v="0"/>
    <n v="1"/>
    <n v="0"/>
    <n v="0"/>
    <n v="0"/>
    <n v="1"/>
    <n v="0"/>
    <n v="0"/>
    <n v="0"/>
    <n v="0"/>
    <s v=""/>
    <n v="5"/>
    <s v=""/>
    <s v=""/>
    <s v=""/>
    <n v="2.5"/>
    <s v=""/>
    <s v=""/>
    <s v="Papier toilette Dentifrice Déodorant Savon lessive"/>
    <n v="0"/>
    <n v="1"/>
    <n v="0"/>
    <n v="0"/>
    <n v="1"/>
    <n v="1"/>
    <n v="1"/>
    <n v="0"/>
    <n v="0"/>
    <n v="0"/>
    <s v=""/>
    <n v="24"/>
    <s v=""/>
    <s v=""/>
    <n v="3"/>
    <n v="5"/>
    <n v="1"/>
    <s v=""/>
    <s v="Aucun"/>
    <n v="0"/>
    <n v="0"/>
    <n v="0"/>
    <n v="0"/>
    <n v="0"/>
    <n v="0"/>
    <n v="0"/>
    <n v="0"/>
    <n v="0"/>
    <n v="0"/>
    <n v="0"/>
    <n v="0"/>
    <n v="1"/>
    <s v=""/>
    <s v=""/>
    <s v=""/>
    <s v=""/>
    <s v=""/>
    <s v=""/>
    <s v=""/>
    <s v=""/>
    <s v=""/>
    <s v=""/>
    <s v=""/>
    <s v="Casserole Cuillère pour manger Assiette Cuillère de service"/>
    <n v="0"/>
    <n v="1"/>
    <n v="0"/>
    <n v="0"/>
    <n v="1"/>
    <n v="1"/>
    <n v="1"/>
    <n v="0"/>
    <n v="0"/>
    <n v="0"/>
    <n v="0"/>
    <s v=""/>
    <n v="0"/>
    <s v=""/>
    <s v=""/>
    <n v="0"/>
    <n v="0"/>
    <n v="0"/>
    <s v=""/>
    <s v=""/>
    <s v="Autres (précisez)"/>
    <n v="0"/>
    <n v="0"/>
    <n v="0"/>
    <n v="0"/>
    <n v="0"/>
    <n v="0"/>
    <n v="0"/>
    <n v="1"/>
    <n v="0"/>
    <s v="Thér"/>
    <s v="Aucun"/>
    <n v="0"/>
    <n v="0"/>
    <n v="0"/>
    <n v="0"/>
    <n v="0"/>
    <n v="1"/>
    <s v=""/>
    <s v=""/>
    <s v=""/>
    <s v=""/>
    <s v="Aucun"/>
    <n v="0"/>
    <n v="0"/>
    <n v="0"/>
    <n v="0"/>
    <n v="0"/>
    <n v="0"/>
    <n v="0"/>
    <n v="0"/>
    <n v="1"/>
  </r>
  <r>
    <x v="3"/>
    <s v="Riz Haricot noir"/>
    <n v="0"/>
    <n v="1"/>
    <n v="0"/>
    <n v="0"/>
    <n v="0"/>
    <n v="1"/>
    <n v="0"/>
    <n v="0"/>
    <n v="0"/>
    <n v="0"/>
    <s v=""/>
    <n v="0"/>
    <s v=""/>
    <s v=""/>
    <s v=""/>
    <n v="0"/>
    <s v=""/>
    <s v=""/>
    <s v="Savon lessive"/>
    <n v="0"/>
    <n v="1"/>
    <n v="0"/>
    <n v="0"/>
    <n v="0"/>
    <n v="0"/>
    <n v="0"/>
    <n v="0"/>
    <n v="0"/>
    <n v="0"/>
    <s v=""/>
    <n v="24"/>
    <s v=""/>
    <s v=""/>
    <s v=""/>
    <s v=""/>
    <s v=""/>
    <s v=""/>
    <s v="Aucun"/>
    <n v="0"/>
    <n v="0"/>
    <n v="0"/>
    <n v="0"/>
    <n v="0"/>
    <n v="0"/>
    <n v="0"/>
    <n v="0"/>
    <n v="0"/>
    <n v="0"/>
    <n v="0"/>
    <n v="0"/>
    <n v="1"/>
    <s v=""/>
    <s v=""/>
    <s v=""/>
    <s v=""/>
    <s v=""/>
    <s v=""/>
    <s v=""/>
    <s v=""/>
    <s v=""/>
    <s v=""/>
    <s v=""/>
    <s v="Aucun"/>
    <n v="0"/>
    <n v="0"/>
    <n v="0"/>
    <n v="0"/>
    <n v="0"/>
    <n v="0"/>
    <n v="0"/>
    <n v="0"/>
    <n v="0"/>
    <n v="0"/>
    <n v="1"/>
    <s v=""/>
    <s v=""/>
    <s v=""/>
    <s v=""/>
    <s v=""/>
    <s v=""/>
    <s v=""/>
    <s v=""/>
    <s v=""/>
    <s v="Médicaments douleur (aspirine, …)"/>
    <n v="1"/>
    <n v="0"/>
    <n v="0"/>
    <n v="0"/>
    <n v="0"/>
    <n v="0"/>
    <n v="0"/>
    <n v="0"/>
    <n v="0"/>
    <s v=""/>
    <s v="Aucun"/>
    <n v="0"/>
    <n v="0"/>
    <n v="0"/>
    <n v="0"/>
    <n v="0"/>
    <n v="1"/>
    <s v=""/>
    <s v=""/>
    <s v=""/>
    <s v=""/>
    <s v="Aucun"/>
    <n v="0"/>
    <n v="0"/>
    <n v="0"/>
    <n v="0"/>
    <n v="0"/>
    <n v="0"/>
    <n v="0"/>
    <n v="0"/>
    <n v="1"/>
  </r>
  <r>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4"/>
    <s v="Riz Sucre Haricot noir Huile Mais"/>
    <n v="0"/>
    <n v="1"/>
    <n v="1"/>
    <n v="0"/>
    <n v="1"/>
    <n v="1"/>
    <n v="0"/>
    <n v="1"/>
    <n v="0"/>
    <n v="0"/>
    <s v=""/>
    <n v="8"/>
    <n v="2"/>
    <s v=""/>
    <n v="2"/>
    <n v="3"/>
    <s v=""/>
    <n v="1"/>
    <s v="Savon lessive Chlore en grain Dentifrice Papier toilette"/>
    <n v="0"/>
    <n v="1"/>
    <n v="0"/>
    <n v="1"/>
    <n v="1"/>
    <n v="1"/>
    <n v="0"/>
    <n v="0"/>
    <n v="0"/>
    <n v="0"/>
    <s v=""/>
    <n v="7"/>
    <s v=""/>
    <n v="25"/>
    <n v="3"/>
    <n v="10"/>
    <s v=""/>
    <s v=""/>
    <s v="Aucun"/>
    <n v="0"/>
    <n v="0"/>
    <n v="0"/>
    <n v="0"/>
    <n v="0"/>
    <n v="0"/>
    <n v="0"/>
    <n v="0"/>
    <n v="0"/>
    <n v="0"/>
    <n v="0"/>
    <n v="0"/>
    <n v="1"/>
    <s v=""/>
    <s v=""/>
    <s v=""/>
    <s v=""/>
    <s v=""/>
    <s v=""/>
    <s v=""/>
    <s v=""/>
    <s v=""/>
    <s v=""/>
    <s v=""/>
    <s v="Assiette Cuillère pour manger"/>
    <n v="0"/>
    <n v="0"/>
    <n v="0"/>
    <n v="0"/>
    <n v="1"/>
    <n v="1"/>
    <n v="0"/>
    <n v="0"/>
    <n v="0"/>
    <n v="0"/>
    <n v="0"/>
    <s v=""/>
    <s v=""/>
    <s v=""/>
    <s v=""/>
    <n v="12"/>
    <n v="12"/>
    <s v=""/>
    <s v=""/>
    <s v=""/>
    <s v="Médicaments douleur (aspirine, …) Moustiquaire Materiels de protection contre le Covid-19 (Gel hydroalchoolique, cache-nez)"/>
    <n v="1"/>
    <n v="0"/>
    <n v="0"/>
    <n v="0"/>
    <n v="1"/>
    <n v="1"/>
    <n v="0"/>
    <n v="0"/>
    <n v="0"/>
    <s v=""/>
    <s v="Lampe torche"/>
    <n v="1"/>
    <n v="0"/>
    <n v="0"/>
    <n v="0"/>
    <n v="0"/>
    <n v="0"/>
    <n v="5"/>
    <s v=""/>
    <s v=""/>
    <s v=""/>
    <s v="Aucun"/>
    <n v="0"/>
    <n v="0"/>
    <n v="0"/>
    <n v="0"/>
    <n v="0"/>
    <n v="0"/>
    <n v="0"/>
    <n v="0"/>
    <n v="1"/>
  </r>
  <r>
    <x v="4"/>
    <s v="Riz Mais Blé Sucre Haricot noir Haricot rouge Huile"/>
    <n v="0"/>
    <n v="1"/>
    <n v="1"/>
    <n v="1"/>
    <n v="1"/>
    <n v="1"/>
    <n v="1"/>
    <n v="1"/>
    <n v="0"/>
    <n v="0"/>
    <s v=""/>
    <n v="6"/>
    <n v="2"/>
    <n v="2"/>
    <n v="3"/>
    <n v="2"/>
    <n v="2"/>
    <n v="1"/>
    <s v="Savon lessive Chlore en grain Dentifrice Papier toilette Déodorant"/>
    <n v="0"/>
    <n v="1"/>
    <n v="0"/>
    <n v="1"/>
    <n v="1"/>
    <n v="1"/>
    <n v="1"/>
    <n v="0"/>
    <n v="0"/>
    <n v="0"/>
    <s v=""/>
    <n v="12"/>
    <s v=""/>
    <n v="15"/>
    <n v="3"/>
    <n v="8"/>
    <n v="3"/>
    <s v=""/>
    <s v="Planche (2x4) Tôle"/>
    <n v="1"/>
    <n v="0"/>
    <n v="0"/>
    <n v="1"/>
    <n v="0"/>
    <n v="0"/>
    <n v="0"/>
    <n v="0"/>
    <n v="0"/>
    <n v="0"/>
    <n v="0"/>
    <n v="0"/>
    <n v="0"/>
    <n v="25"/>
    <s v=""/>
    <s v=""/>
    <n v="6"/>
    <s v=""/>
    <s v=""/>
    <s v=""/>
    <s v=""/>
    <s v=""/>
    <s v=""/>
    <s v=""/>
    <s v="Grande bassine"/>
    <n v="0"/>
    <n v="0"/>
    <n v="0"/>
    <n v="0"/>
    <n v="0"/>
    <n v="0"/>
    <n v="0"/>
    <n v="1"/>
    <n v="0"/>
    <n v="0"/>
    <n v="0"/>
    <s v=""/>
    <s v=""/>
    <s v=""/>
    <s v=""/>
    <s v=""/>
    <s v=""/>
    <s v=""/>
    <n v="2"/>
    <s v=""/>
    <s v="Médicaments douleur (aspirine, …)"/>
    <n v="1"/>
    <n v="0"/>
    <n v="0"/>
    <n v="0"/>
    <n v="0"/>
    <n v="0"/>
    <n v="0"/>
    <n v="0"/>
    <n v="0"/>
    <s v=""/>
    <s v="Lampe torche Sifflet"/>
    <n v="1"/>
    <n v="0"/>
    <n v="1"/>
    <n v="0"/>
    <n v="0"/>
    <n v="0"/>
    <n v="6"/>
    <s v=""/>
    <n v="6"/>
    <s v=""/>
    <s v="Machette Brouette"/>
    <n v="0"/>
    <n v="0"/>
    <n v="1"/>
    <n v="0"/>
    <n v="0"/>
    <n v="1"/>
    <n v="0"/>
    <n v="0"/>
    <n v="0"/>
  </r>
  <r>
    <x v="4"/>
    <s v="Riz Mais Blé Sucre Haricot noir Haricot rouge Huile Farine de blé"/>
    <n v="1"/>
    <n v="1"/>
    <n v="1"/>
    <n v="1"/>
    <n v="1"/>
    <n v="1"/>
    <n v="1"/>
    <n v="1"/>
    <n v="0"/>
    <n v="0"/>
    <n v="3"/>
    <n v="9"/>
    <n v="2"/>
    <n v="2"/>
    <n v="3"/>
    <n v="3"/>
    <n v="3"/>
    <n v="2"/>
    <s v="Savon lessive Serviettes hygiéniques (femmes) Chlore en grain Dentifrice Papier toilette Déodorant"/>
    <n v="1"/>
    <n v="1"/>
    <n v="0"/>
    <n v="1"/>
    <n v="1"/>
    <n v="1"/>
    <n v="1"/>
    <n v="0"/>
    <n v="0"/>
    <n v="0"/>
    <n v="2"/>
    <n v="15"/>
    <s v=""/>
    <n v="28"/>
    <n v="5"/>
    <n v="5"/>
    <n v="3"/>
    <s v=""/>
    <s v="Aucun"/>
    <n v="0"/>
    <n v="0"/>
    <n v="0"/>
    <n v="0"/>
    <n v="0"/>
    <n v="0"/>
    <n v="0"/>
    <n v="0"/>
    <n v="0"/>
    <n v="0"/>
    <n v="0"/>
    <n v="0"/>
    <n v="1"/>
    <s v=""/>
    <s v=""/>
    <s v=""/>
    <s v=""/>
    <s v=""/>
    <s v=""/>
    <s v=""/>
    <s v=""/>
    <s v=""/>
    <s v=""/>
    <s v=""/>
    <s v="Aucun"/>
    <n v="0"/>
    <n v="0"/>
    <n v="0"/>
    <n v="0"/>
    <n v="0"/>
    <n v="0"/>
    <n v="0"/>
    <n v="0"/>
    <n v="0"/>
    <n v="0"/>
    <n v="1"/>
    <s v=""/>
    <s v=""/>
    <s v=""/>
    <s v=""/>
    <s v=""/>
    <s v=""/>
    <s v=""/>
    <s v=""/>
    <s v=""/>
    <s v="Médicaments douleur (aspirine, …)"/>
    <n v="1"/>
    <n v="0"/>
    <n v="0"/>
    <n v="0"/>
    <n v="0"/>
    <n v="0"/>
    <n v="0"/>
    <n v="0"/>
    <n v="0"/>
    <s v=""/>
    <s v="Radio Lampe torche"/>
    <n v="1"/>
    <n v="0"/>
    <n v="0"/>
    <n v="1"/>
    <n v="0"/>
    <n v="0"/>
    <n v="2"/>
    <s v=""/>
    <s v=""/>
    <n v="1"/>
    <s v="Aucun"/>
    <n v="0"/>
    <n v="0"/>
    <n v="0"/>
    <n v="0"/>
    <n v="0"/>
    <n v="0"/>
    <n v="0"/>
    <n v="0"/>
    <n v="1"/>
  </r>
  <r>
    <x v="4"/>
    <s v="Farine de blé Riz Mais Blé Sucre Haricot noir Haricot rouge Huile"/>
    <n v="1"/>
    <n v="1"/>
    <n v="1"/>
    <n v="1"/>
    <n v="1"/>
    <n v="1"/>
    <n v="1"/>
    <n v="1"/>
    <n v="0"/>
    <n v="0"/>
    <n v="2"/>
    <n v="9"/>
    <n v="2"/>
    <n v="2"/>
    <n v="3"/>
    <n v="2"/>
    <n v="2"/>
    <n v="1"/>
    <s v="Savon lessive Serviettes hygiéniques (femmes) Chlore en grain Dentifrice Savon mains Déodorant"/>
    <n v="1"/>
    <n v="1"/>
    <n v="1"/>
    <n v="1"/>
    <n v="1"/>
    <n v="0"/>
    <n v="1"/>
    <n v="0"/>
    <n v="0"/>
    <n v="0"/>
    <n v="4"/>
    <n v="16"/>
    <n v="5"/>
    <n v="15"/>
    <n v="3"/>
    <s v=""/>
    <n v="3"/>
    <s v=""/>
    <s v="Aucun"/>
    <n v="0"/>
    <n v="0"/>
    <n v="0"/>
    <n v="0"/>
    <n v="0"/>
    <n v="0"/>
    <n v="0"/>
    <n v="0"/>
    <n v="0"/>
    <n v="0"/>
    <n v="0"/>
    <n v="0"/>
    <n v="1"/>
    <s v=""/>
    <s v=""/>
    <s v=""/>
    <s v=""/>
    <s v=""/>
    <s v=""/>
    <s v=""/>
    <s v=""/>
    <s v=""/>
    <s v=""/>
    <s v=""/>
    <s v="Aucun"/>
    <n v="0"/>
    <n v="0"/>
    <n v="0"/>
    <n v="0"/>
    <n v="0"/>
    <n v="0"/>
    <n v="0"/>
    <n v="0"/>
    <n v="0"/>
    <n v="0"/>
    <n v="1"/>
    <s v=""/>
    <s v=""/>
    <s v=""/>
    <s v=""/>
    <s v=""/>
    <s v=""/>
    <s v=""/>
    <s v=""/>
    <s v=""/>
    <s v="Médicaments douleur (aspirine, …) Des antibiotiques Materiels de protection contre le Covid-19 (Gel hydroalchoolique, cache-nez)"/>
    <n v="1"/>
    <n v="1"/>
    <n v="0"/>
    <n v="0"/>
    <n v="0"/>
    <n v="1"/>
    <n v="0"/>
    <n v="0"/>
    <n v="0"/>
    <s v=""/>
    <s v="Lampe torche"/>
    <n v="1"/>
    <n v="0"/>
    <n v="0"/>
    <n v="0"/>
    <n v="0"/>
    <n v="0"/>
    <n v="5"/>
    <s v=""/>
    <s v=""/>
    <s v=""/>
    <s v="Aucun"/>
    <n v="0"/>
    <n v="0"/>
    <n v="0"/>
    <n v="0"/>
    <n v="0"/>
    <n v="0"/>
    <n v="0"/>
    <n v="0"/>
    <n v="1"/>
  </r>
  <r>
    <x v="4"/>
    <s v="Farine de blé Riz Mais Blé Sucre Haricot noir Haricot rouge Huile"/>
    <n v="1"/>
    <n v="1"/>
    <n v="1"/>
    <n v="1"/>
    <n v="1"/>
    <n v="1"/>
    <n v="1"/>
    <n v="1"/>
    <n v="0"/>
    <n v="0"/>
    <n v="2"/>
    <n v="6"/>
    <n v="2"/>
    <n v="2"/>
    <n v="2"/>
    <n v="3"/>
    <n v="2"/>
    <n v="1"/>
    <s v="Serviettes hygiéniques (femmes) Savon lessive Savon mains Chlore en grain Dentifrice Papier toilette Déodorant"/>
    <n v="1"/>
    <n v="1"/>
    <n v="1"/>
    <n v="1"/>
    <n v="1"/>
    <n v="1"/>
    <n v="1"/>
    <n v="0"/>
    <n v="0"/>
    <n v="0"/>
    <n v="3"/>
    <n v="16"/>
    <n v="4"/>
    <n v="20"/>
    <n v="3"/>
    <n v="6"/>
    <n v="3"/>
    <s v=""/>
    <s v="Tôle"/>
    <n v="1"/>
    <n v="0"/>
    <n v="0"/>
    <n v="0"/>
    <n v="0"/>
    <n v="0"/>
    <n v="0"/>
    <n v="0"/>
    <n v="0"/>
    <n v="0"/>
    <n v="0"/>
    <n v="0"/>
    <n v="0"/>
    <n v="6"/>
    <s v=""/>
    <s v=""/>
    <s v=""/>
    <s v=""/>
    <s v=""/>
    <s v=""/>
    <s v=""/>
    <s v=""/>
    <s v=""/>
    <s v=""/>
    <s v="Cuillère pour manger"/>
    <n v="0"/>
    <n v="0"/>
    <n v="0"/>
    <n v="0"/>
    <n v="1"/>
    <n v="0"/>
    <n v="0"/>
    <n v="0"/>
    <n v="0"/>
    <n v="0"/>
    <n v="0"/>
    <s v=""/>
    <s v=""/>
    <s v=""/>
    <s v=""/>
    <n v="12"/>
    <s v=""/>
    <s v=""/>
    <s v=""/>
    <s v=""/>
    <s v="Médicaments douleur (aspirine, …)"/>
    <n v="1"/>
    <n v="0"/>
    <n v="0"/>
    <n v="0"/>
    <n v="0"/>
    <n v="0"/>
    <n v="0"/>
    <n v="0"/>
    <n v="0"/>
    <s v=""/>
    <s v="Aucun"/>
    <n v="0"/>
    <n v="0"/>
    <n v="0"/>
    <n v="0"/>
    <n v="0"/>
    <n v="1"/>
    <s v=""/>
    <s v=""/>
    <s v=""/>
    <s v=""/>
    <s v="Aucun"/>
    <n v="0"/>
    <n v="0"/>
    <n v="0"/>
    <n v="0"/>
    <n v="0"/>
    <n v="0"/>
    <n v="0"/>
    <n v="0"/>
    <n v="1"/>
  </r>
  <r>
    <x v="5"/>
    <m/>
    <m/>
    <m/>
    <m/>
    <m/>
    <m/>
    <m/>
    <m/>
    <m/>
    <m/>
    <m/>
    <m/>
    <m/>
    <m/>
    <m/>
    <m/>
    <m/>
    <m/>
    <m/>
    <m/>
    <m/>
    <m/>
    <m/>
    <m/>
    <m/>
    <m/>
    <m/>
    <m/>
    <m/>
    <m/>
    <m/>
    <m/>
    <m/>
    <m/>
    <m/>
    <m/>
    <m/>
    <m/>
    <m/>
    <m/>
    <m/>
    <m/>
    <m/>
    <m/>
    <m/>
    <m/>
    <m/>
    <m/>
    <m/>
    <m/>
    <m/>
    <m/>
    <m/>
    <m/>
    <m/>
    <m/>
    <m/>
    <m/>
    <m/>
    <m/>
    <m/>
    <m/>
    <m/>
    <m/>
    <m/>
    <m/>
    <m/>
    <m/>
    <m/>
    <m/>
    <m/>
    <m/>
    <m/>
    <m/>
    <m/>
    <m/>
    <m/>
    <m/>
    <m/>
    <m/>
    <m/>
    <m/>
    <m/>
    <m/>
    <m/>
    <m/>
    <m/>
    <m/>
    <m/>
    <m/>
    <m/>
    <m/>
    <m/>
    <m/>
    <m/>
    <m/>
    <m/>
    <m/>
    <m/>
    <m/>
    <m/>
    <m/>
    <m/>
    <m/>
    <m/>
    <m/>
    <m/>
    <m/>
    <m/>
    <m/>
    <m/>
    <m/>
    <m/>
    <m/>
    <m/>
    <m/>
  </r>
</pivotCacheRecords>
</file>

<file path=xl/pivotCache/pivotCacheRecords94.xml><?xml version="1.0" encoding="utf-8"?>
<pivotCacheRecords xmlns="http://schemas.openxmlformats.org/spreadsheetml/2006/main" xmlns:r="http://schemas.openxmlformats.org/officeDocument/2006/relationships" count="107">
  <r>
    <s v=""/>
  </r>
  <r>
    <s v=""/>
  </r>
  <r>
    <s v=""/>
  </r>
  <r>
    <s v=""/>
  </r>
  <r>
    <s v=""/>
  </r>
  <r>
    <s v=""/>
  </r>
  <r>
    <s v=""/>
  </r>
  <r>
    <s v=""/>
  </r>
  <r>
    <s v=""/>
  </r>
  <r>
    <s v=""/>
  </r>
  <r>
    <s v=""/>
  </r>
  <r>
    <n v="1"/>
  </r>
  <r>
    <s v=""/>
  </r>
  <r>
    <n v="1"/>
  </r>
  <r>
    <s v=""/>
  </r>
  <r>
    <s v=""/>
  </r>
  <r>
    <s v=""/>
  </r>
  <r>
    <s v=""/>
  </r>
  <r>
    <s v=""/>
  </r>
  <r>
    <s v=""/>
  </r>
  <r>
    <s v=""/>
  </r>
  <r>
    <s v=""/>
  </r>
  <r>
    <s v=""/>
  </r>
  <r>
    <s v=""/>
  </r>
  <r>
    <s v=""/>
  </r>
  <r>
    <s v=""/>
  </r>
  <r>
    <s v=""/>
  </r>
  <r>
    <s v=""/>
  </r>
  <r>
    <s v=""/>
  </r>
  <r>
    <s v=""/>
  </r>
  <r>
    <s v=""/>
  </r>
  <r>
    <s v=""/>
  </r>
  <r>
    <s v=""/>
  </r>
  <r>
    <n v="1"/>
  </r>
  <r>
    <s v=""/>
  </r>
  <r>
    <s v=""/>
  </r>
  <r>
    <s v=""/>
  </r>
  <r>
    <s v=""/>
  </r>
  <r>
    <s v=""/>
  </r>
  <r>
    <s v=""/>
  </r>
  <r>
    <s v=""/>
  </r>
  <r>
    <s v=""/>
  </r>
  <r>
    <s v=""/>
  </r>
  <r>
    <n v="1"/>
  </r>
  <r>
    <s v=""/>
  </r>
  <r>
    <s v=""/>
  </r>
  <r>
    <s v=""/>
  </r>
  <r>
    <s v=""/>
  </r>
  <r>
    <n v="1"/>
  </r>
  <r>
    <s v=""/>
  </r>
  <r>
    <s v=""/>
  </r>
  <r>
    <s v=""/>
  </r>
  <r>
    <s v=""/>
  </r>
  <r>
    <s v=""/>
  </r>
  <r>
    <s v=""/>
  </r>
  <r>
    <s v=""/>
  </r>
  <r>
    <s v=""/>
  </r>
  <r>
    <s v=""/>
  </r>
  <r>
    <s v=""/>
  </r>
  <r>
    <s v=""/>
  </r>
  <r>
    <n v="1"/>
  </r>
  <r>
    <n v="1"/>
  </r>
  <r>
    <n v="1"/>
  </r>
  <r>
    <s v=""/>
  </r>
  <r>
    <s v=""/>
  </r>
  <r>
    <s v=""/>
  </r>
  <r>
    <s v=""/>
  </r>
  <r>
    <n v="1"/>
  </r>
  <r>
    <s v=""/>
  </r>
  <r>
    <s v=""/>
  </r>
  <r>
    <s v=""/>
  </r>
  <r>
    <s v=""/>
  </r>
  <r>
    <s v=""/>
  </r>
  <r>
    <s v=""/>
  </r>
  <r>
    <s v=""/>
  </r>
  <r>
    <s v=""/>
  </r>
  <r>
    <n v="1"/>
  </r>
  <r>
    <s v=""/>
  </r>
  <r>
    <s v=""/>
  </r>
  <r>
    <s v=""/>
  </r>
  <r>
    <s v=""/>
  </r>
  <r>
    <s v=""/>
  </r>
  <r>
    <s v=""/>
  </r>
  <r>
    <s v=""/>
  </r>
  <r>
    <s v=""/>
  </r>
  <r>
    <s v=""/>
  </r>
  <r>
    <s v=""/>
  </r>
  <r>
    <s v=""/>
  </r>
  <r>
    <s v=""/>
  </r>
  <r>
    <s v=""/>
  </r>
  <r>
    <s v=""/>
  </r>
  <r>
    <s v=""/>
  </r>
  <r>
    <s v=""/>
  </r>
  <r>
    <s v=""/>
  </r>
  <r>
    <s v=""/>
  </r>
  <r>
    <s v=""/>
  </r>
  <r>
    <n v="1"/>
  </r>
  <r>
    <s v=""/>
  </r>
  <r>
    <s v=""/>
  </r>
  <r>
    <s v=""/>
  </r>
  <r>
    <s v=""/>
  </r>
  <r>
    <s v=""/>
  </r>
  <r>
    <s v=""/>
  </r>
  <r>
    <s v=""/>
  </r>
  <r>
    <s v=""/>
  </r>
  <r>
    <s v=""/>
  </r>
  <r>
    <m/>
  </r>
</pivotCacheRecords>
</file>

<file path=xl/pivotCache/pivotCacheRecords95.xml><?xml version="1.0" encoding="utf-8"?>
<pivotCacheRecords xmlns="http://schemas.openxmlformats.org/spreadsheetml/2006/main" xmlns:r="http://schemas.openxmlformats.org/officeDocument/2006/relationships" count="107">
  <r>
    <s v=""/>
  </r>
  <r>
    <s v=""/>
  </r>
  <r>
    <s v=""/>
  </r>
  <r>
    <s v=""/>
  </r>
  <r>
    <s v=""/>
  </r>
  <r>
    <s v=""/>
  </r>
  <r>
    <s v=""/>
  </r>
  <r>
    <s v=""/>
  </r>
  <r>
    <s v=""/>
  </r>
  <r>
    <s v=""/>
  </r>
  <r>
    <s v=""/>
  </r>
  <r>
    <n v="0"/>
  </r>
  <r>
    <s v=""/>
  </r>
  <r>
    <n v="0"/>
  </r>
  <r>
    <s v=""/>
  </r>
  <r>
    <s v=""/>
  </r>
  <r>
    <s v=""/>
  </r>
  <r>
    <s v=""/>
  </r>
  <r>
    <s v=""/>
  </r>
  <r>
    <s v=""/>
  </r>
  <r>
    <s v=""/>
  </r>
  <r>
    <s v=""/>
  </r>
  <r>
    <s v=""/>
  </r>
  <r>
    <s v=""/>
  </r>
  <r>
    <s v=""/>
  </r>
  <r>
    <s v=""/>
  </r>
  <r>
    <s v=""/>
  </r>
  <r>
    <s v=""/>
  </r>
  <r>
    <s v=""/>
  </r>
  <r>
    <s v=""/>
  </r>
  <r>
    <s v=""/>
  </r>
  <r>
    <s v=""/>
  </r>
  <r>
    <s v=""/>
  </r>
  <r>
    <n v="0"/>
  </r>
  <r>
    <s v=""/>
  </r>
  <r>
    <s v=""/>
  </r>
  <r>
    <s v=""/>
  </r>
  <r>
    <s v=""/>
  </r>
  <r>
    <s v=""/>
  </r>
  <r>
    <s v=""/>
  </r>
  <r>
    <s v=""/>
  </r>
  <r>
    <s v=""/>
  </r>
  <r>
    <s v=""/>
  </r>
  <r>
    <n v="0"/>
  </r>
  <r>
    <s v=""/>
  </r>
  <r>
    <s v=""/>
  </r>
  <r>
    <s v=""/>
  </r>
  <r>
    <s v=""/>
  </r>
  <r>
    <n v="0"/>
  </r>
  <r>
    <s v=""/>
  </r>
  <r>
    <s v=""/>
  </r>
  <r>
    <s v=""/>
  </r>
  <r>
    <s v=""/>
  </r>
  <r>
    <s v=""/>
  </r>
  <r>
    <s v=""/>
  </r>
  <r>
    <s v=""/>
  </r>
  <r>
    <s v=""/>
  </r>
  <r>
    <s v=""/>
  </r>
  <r>
    <s v=""/>
  </r>
  <r>
    <s v=""/>
  </r>
  <r>
    <n v="0"/>
  </r>
  <r>
    <n v="0"/>
  </r>
  <r>
    <n v="0"/>
  </r>
  <r>
    <s v=""/>
  </r>
  <r>
    <s v=""/>
  </r>
  <r>
    <s v=""/>
  </r>
  <r>
    <s v=""/>
  </r>
  <r>
    <n v="0"/>
  </r>
  <r>
    <s v=""/>
  </r>
  <r>
    <s v=""/>
  </r>
  <r>
    <s v=""/>
  </r>
  <r>
    <s v=""/>
  </r>
  <r>
    <s v=""/>
  </r>
  <r>
    <s v=""/>
  </r>
  <r>
    <s v=""/>
  </r>
  <r>
    <s v=""/>
  </r>
  <r>
    <n v="0"/>
  </r>
  <r>
    <s v=""/>
  </r>
  <r>
    <s v=""/>
  </r>
  <r>
    <s v=""/>
  </r>
  <r>
    <s v=""/>
  </r>
  <r>
    <s v=""/>
  </r>
  <r>
    <s v=""/>
  </r>
  <r>
    <s v=""/>
  </r>
  <r>
    <s v=""/>
  </r>
  <r>
    <s v=""/>
  </r>
  <r>
    <s v=""/>
  </r>
  <r>
    <s v=""/>
  </r>
  <r>
    <s v=""/>
  </r>
  <r>
    <s v=""/>
  </r>
  <r>
    <s v=""/>
  </r>
  <r>
    <s v=""/>
  </r>
  <r>
    <s v=""/>
  </r>
  <r>
    <s v=""/>
  </r>
  <r>
    <s v=""/>
  </r>
  <r>
    <s v=""/>
  </r>
  <r>
    <n v="0"/>
  </r>
  <r>
    <s v=""/>
  </r>
  <r>
    <s v=""/>
  </r>
  <r>
    <s v=""/>
  </r>
  <r>
    <s v=""/>
  </r>
  <r>
    <s v=""/>
  </r>
  <r>
    <s v=""/>
  </r>
  <r>
    <s v=""/>
  </r>
  <r>
    <s v=""/>
  </r>
  <r>
    <s v=""/>
  </r>
  <r>
    <m/>
  </r>
</pivotCacheRecords>
</file>

<file path=xl/pivotCache/pivotCacheRecords96.xml><?xml version="1.0" encoding="utf-8"?>
<pivotCacheRecords xmlns="http://schemas.openxmlformats.org/spreadsheetml/2006/main" xmlns:r="http://schemas.openxmlformats.org/officeDocument/2006/relationships" count="107">
  <r>
    <s v=""/>
  </r>
  <r>
    <s v=""/>
  </r>
  <r>
    <s v=""/>
  </r>
  <r>
    <s v=""/>
  </r>
  <r>
    <s v=""/>
  </r>
  <r>
    <s v=""/>
  </r>
  <r>
    <s v=""/>
  </r>
  <r>
    <s v=""/>
  </r>
  <r>
    <s v=""/>
  </r>
  <r>
    <s v=""/>
  </r>
  <r>
    <s v=""/>
  </r>
  <r>
    <n v="1"/>
  </r>
  <r>
    <s v=""/>
  </r>
  <r>
    <n v="0"/>
  </r>
  <r>
    <s v=""/>
  </r>
  <r>
    <s v=""/>
  </r>
  <r>
    <s v=""/>
  </r>
  <r>
    <s v=""/>
  </r>
  <r>
    <s v=""/>
  </r>
  <r>
    <s v=""/>
  </r>
  <r>
    <s v=""/>
  </r>
  <r>
    <s v=""/>
  </r>
  <r>
    <s v=""/>
  </r>
  <r>
    <s v=""/>
  </r>
  <r>
    <s v=""/>
  </r>
  <r>
    <s v=""/>
  </r>
  <r>
    <s v=""/>
  </r>
  <r>
    <s v=""/>
  </r>
  <r>
    <s v=""/>
  </r>
  <r>
    <s v=""/>
  </r>
  <r>
    <s v=""/>
  </r>
  <r>
    <s v=""/>
  </r>
  <r>
    <s v=""/>
  </r>
  <r>
    <n v="0"/>
  </r>
  <r>
    <s v=""/>
  </r>
  <r>
    <s v=""/>
  </r>
  <r>
    <s v=""/>
  </r>
  <r>
    <s v=""/>
  </r>
  <r>
    <s v=""/>
  </r>
  <r>
    <s v=""/>
  </r>
  <r>
    <s v=""/>
  </r>
  <r>
    <s v=""/>
  </r>
  <r>
    <s v=""/>
  </r>
  <r>
    <n v="0"/>
  </r>
  <r>
    <s v=""/>
  </r>
  <r>
    <s v=""/>
  </r>
  <r>
    <s v=""/>
  </r>
  <r>
    <s v=""/>
  </r>
  <r>
    <n v="0"/>
  </r>
  <r>
    <s v=""/>
  </r>
  <r>
    <s v=""/>
  </r>
  <r>
    <s v=""/>
  </r>
  <r>
    <s v=""/>
  </r>
  <r>
    <s v=""/>
  </r>
  <r>
    <s v=""/>
  </r>
  <r>
    <s v=""/>
  </r>
  <r>
    <s v=""/>
  </r>
  <r>
    <s v=""/>
  </r>
  <r>
    <s v=""/>
  </r>
  <r>
    <s v=""/>
  </r>
  <r>
    <n v="0"/>
  </r>
  <r>
    <n v="0"/>
  </r>
  <r>
    <n v="0"/>
  </r>
  <r>
    <s v=""/>
  </r>
  <r>
    <s v=""/>
  </r>
  <r>
    <s v=""/>
  </r>
  <r>
    <s v=""/>
  </r>
  <r>
    <n v="0"/>
  </r>
  <r>
    <s v=""/>
  </r>
  <r>
    <s v=""/>
  </r>
  <r>
    <s v=""/>
  </r>
  <r>
    <s v=""/>
  </r>
  <r>
    <s v=""/>
  </r>
  <r>
    <s v=""/>
  </r>
  <r>
    <s v=""/>
  </r>
  <r>
    <s v=""/>
  </r>
  <r>
    <n v="0"/>
  </r>
  <r>
    <s v=""/>
  </r>
  <r>
    <s v=""/>
  </r>
  <r>
    <s v=""/>
  </r>
  <r>
    <s v=""/>
  </r>
  <r>
    <s v=""/>
  </r>
  <r>
    <s v=""/>
  </r>
  <r>
    <s v=""/>
  </r>
  <r>
    <s v=""/>
  </r>
  <r>
    <s v=""/>
  </r>
  <r>
    <s v=""/>
  </r>
  <r>
    <s v=""/>
  </r>
  <r>
    <s v=""/>
  </r>
  <r>
    <s v=""/>
  </r>
  <r>
    <s v=""/>
  </r>
  <r>
    <s v=""/>
  </r>
  <r>
    <s v=""/>
  </r>
  <r>
    <s v=""/>
  </r>
  <r>
    <s v=""/>
  </r>
  <r>
    <s v=""/>
  </r>
  <r>
    <n v="0"/>
  </r>
  <r>
    <s v=""/>
  </r>
  <r>
    <s v=""/>
  </r>
  <r>
    <s v=""/>
  </r>
  <r>
    <s v=""/>
  </r>
  <r>
    <s v=""/>
  </r>
  <r>
    <s v=""/>
  </r>
  <r>
    <s v=""/>
  </r>
  <r>
    <s v=""/>
  </r>
  <r>
    <s v=""/>
  </r>
  <r>
    <m/>
  </r>
</pivotCacheRecords>
</file>

<file path=xl/pivotCache/pivotCacheRecords97.xml><?xml version="1.0" encoding="utf-8"?>
<pivotCacheRecords xmlns="http://schemas.openxmlformats.org/spreadsheetml/2006/main" xmlns:r="http://schemas.openxmlformats.org/officeDocument/2006/relationships" count="107">
  <r>
    <s v=""/>
  </r>
  <r>
    <s v=""/>
  </r>
  <r>
    <s v=""/>
  </r>
  <r>
    <s v=""/>
  </r>
  <r>
    <s v=""/>
  </r>
  <r>
    <s v=""/>
  </r>
  <r>
    <s v=""/>
  </r>
  <r>
    <s v=""/>
  </r>
  <r>
    <s v=""/>
  </r>
  <r>
    <s v=""/>
  </r>
  <r>
    <s v=""/>
  </r>
  <r>
    <n v="0"/>
  </r>
  <r>
    <s v=""/>
  </r>
  <r>
    <n v="0"/>
  </r>
  <r>
    <s v=""/>
  </r>
  <r>
    <s v=""/>
  </r>
  <r>
    <s v=""/>
  </r>
  <r>
    <s v=""/>
  </r>
  <r>
    <s v=""/>
  </r>
  <r>
    <s v=""/>
  </r>
  <r>
    <s v=""/>
  </r>
  <r>
    <s v=""/>
  </r>
  <r>
    <s v=""/>
  </r>
  <r>
    <s v=""/>
  </r>
  <r>
    <s v=""/>
  </r>
  <r>
    <s v=""/>
  </r>
  <r>
    <s v=""/>
  </r>
  <r>
    <s v=""/>
  </r>
  <r>
    <s v=""/>
  </r>
  <r>
    <s v=""/>
  </r>
  <r>
    <s v=""/>
  </r>
  <r>
    <s v=""/>
  </r>
  <r>
    <s v=""/>
  </r>
  <r>
    <n v="0"/>
  </r>
  <r>
    <s v=""/>
  </r>
  <r>
    <s v=""/>
  </r>
  <r>
    <s v=""/>
  </r>
  <r>
    <s v=""/>
  </r>
  <r>
    <s v=""/>
  </r>
  <r>
    <s v=""/>
  </r>
  <r>
    <s v=""/>
  </r>
  <r>
    <s v=""/>
  </r>
  <r>
    <s v=""/>
  </r>
  <r>
    <n v="0"/>
  </r>
  <r>
    <s v=""/>
  </r>
  <r>
    <s v=""/>
  </r>
  <r>
    <s v=""/>
  </r>
  <r>
    <s v=""/>
  </r>
  <r>
    <n v="0"/>
  </r>
  <r>
    <s v=""/>
  </r>
  <r>
    <s v=""/>
  </r>
  <r>
    <s v=""/>
  </r>
  <r>
    <s v=""/>
  </r>
  <r>
    <s v=""/>
  </r>
  <r>
    <s v=""/>
  </r>
  <r>
    <s v=""/>
  </r>
  <r>
    <s v=""/>
  </r>
  <r>
    <s v=""/>
  </r>
  <r>
    <s v=""/>
  </r>
  <r>
    <s v=""/>
  </r>
  <r>
    <n v="0"/>
  </r>
  <r>
    <n v="0"/>
  </r>
  <r>
    <n v="0"/>
  </r>
  <r>
    <s v=""/>
  </r>
  <r>
    <s v=""/>
  </r>
  <r>
    <s v=""/>
  </r>
  <r>
    <s v=""/>
  </r>
  <r>
    <n v="0"/>
  </r>
  <r>
    <s v=""/>
  </r>
  <r>
    <s v=""/>
  </r>
  <r>
    <s v=""/>
  </r>
  <r>
    <s v=""/>
  </r>
  <r>
    <s v=""/>
  </r>
  <r>
    <s v=""/>
  </r>
  <r>
    <s v=""/>
  </r>
  <r>
    <s v=""/>
  </r>
  <r>
    <n v="0"/>
  </r>
  <r>
    <s v=""/>
  </r>
  <r>
    <s v=""/>
  </r>
  <r>
    <s v=""/>
  </r>
  <r>
    <s v=""/>
  </r>
  <r>
    <s v=""/>
  </r>
  <r>
    <s v=""/>
  </r>
  <r>
    <s v=""/>
  </r>
  <r>
    <s v=""/>
  </r>
  <r>
    <s v=""/>
  </r>
  <r>
    <s v=""/>
  </r>
  <r>
    <s v=""/>
  </r>
  <r>
    <s v=""/>
  </r>
  <r>
    <s v=""/>
  </r>
  <r>
    <s v=""/>
  </r>
  <r>
    <s v=""/>
  </r>
  <r>
    <s v=""/>
  </r>
  <r>
    <s v=""/>
  </r>
  <r>
    <s v=""/>
  </r>
  <r>
    <s v=""/>
  </r>
  <r>
    <n v="0"/>
  </r>
  <r>
    <s v=""/>
  </r>
  <r>
    <s v=""/>
  </r>
  <r>
    <s v=""/>
  </r>
  <r>
    <s v=""/>
  </r>
  <r>
    <s v=""/>
  </r>
  <r>
    <s v=""/>
  </r>
  <r>
    <s v=""/>
  </r>
  <r>
    <s v=""/>
  </r>
  <r>
    <s v=""/>
  </r>
  <r>
    <m/>
  </r>
</pivotCacheRecords>
</file>

<file path=xl/pivotCache/pivotCacheRecords98.xml><?xml version="1.0" encoding="utf-8"?>
<pivotCacheRecords xmlns="http://schemas.openxmlformats.org/spreadsheetml/2006/main" xmlns:r="http://schemas.openxmlformats.org/officeDocument/2006/relationships" count="107">
  <r>
    <s v=""/>
  </r>
  <r>
    <s v=""/>
  </r>
  <r>
    <s v=""/>
  </r>
  <r>
    <s v=""/>
  </r>
  <r>
    <s v=""/>
  </r>
  <r>
    <s v=""/>
  </r>
  <r>
    <s v=""/>
  </r>
  <r>
    <s v=""/>
  </r>
  <r>
    <s v=""/>
  </r>
  <r>
    <s v=""/>
  </r>
  <r>
    <s v=""/>
  </r>
  <r>
    <n v="0"/>
  </r>
  <r>
    <s v=""/>
  </r>
  <r>
    <n v="0"/>
  </r>
  <r>
    <s v=""/>
  </r>
  <r>
    <s v=""/>
  </r>
  <r>
    <s v=""/>
  </r>
  <r>
    <s v=""/>
  </r>
  <r>
    <s v=""/>
  </r>
  <r>
    <s v=""/>
  </r>
  <r>
    <s v=""/>
  </r>
  <r>
    <s v=""/>
  </r>
  <r>
    <s v=""/>
  </r>
  <r>
    <s v=""/>
  </r>
  <r>
    <s v=""/>
  </r>
  <r>
    <s v=""/>
  </r>
  <r>
    <s v=""/>
  </r>
  <r>
    <s v=""/>
  </r>
  <r>
    <s v=""/>
  </r>
  <r>
    <s v=""/>
  </r>
  <r>
    <s v=""/>
  </r>
  <r>
    <s v=""/>
  </r>
  <r>
    <s v=""/>
  </r>
  <r>
    <n v="0"/>
  </r>
  <r>
    <s v=""/>
  </r>
  <r>
    <s v=""/>
  </r>
  <r>
    <s v=""/>
  </r>
  <r>
    <s v=""/>
  </r>
  <r>
    <s v=""/>
  </r>
  <r>
    <s v=""/>
  </r>
  <r>
    <s v=""/>
  </r>
  <r>
    <s v=""/>
  </r>
  <r>
    <s v=""/>
  </r>
  <r>
    <n v="0"/>
  </r>
  <r>
    <s v=""/>
  </r>
  <r>
    <s v=""/>
  </r>
  <r>
    <s v=""/>
  </r>
  <r>
    <s v=""/>
  </r>
  <r>
    <n v="0"/>
  </r>
  <r>
    <s v=""/>
  </r>
  <r>
    <s v=""/>
  </r>
  <r>
    <s v=""/>
  </r>
  <r>
    <s v=""/>
  </r>
  <r>
    <s v=""/>
  </r>
  <r>
    <s v=""/>
  </r>
  <r>
    <s v=""/>
  </r>
  <r>
    <s v=""/>
  </r>
  <r>
    <s v=""/>
  </r>
  <r>
    <s v=""/>
  </r>
  <r>
    <s v=""/>
  </r>
  <r>
    <n v="0"/>
  </r>
  <r>
    <n v="0"/>
  </r>
  <r>
    <n v="0"/>
  </r>
  <r>
    <s v=""/>
  </r>
  <r>
    <s v=""/>
  </r>
  <r>
    <s v=""/>
  </r>
  <r>
    <s v=""/>
  </r>
  <r>
    <n v="0"/>
  </r>
  <r>
    <s v=""/>
  </r>
  <r>
    <s v=""/>
  </r>
  <r>
    <s v=""/>
  </r>
  <r>
    <s v=""/>
  </r>
  <r>
    <s v=""/>
  </r>
  <r>
    <s v=""/>
  </r>
  <r>
    <s v=""/>
  </r>
  <r>
    <s v=""/>
  </r>
  <r>
    <n v="0"/>
  </r>
  <r>
    <s v=""/>
  </r>
  <r>
    <s v=""/>
  </r>
  <r>
    <s v=""/>
  </r>
  <r>
    <s v=""/>
  </r>
  <r>
    <s v=""/>
  </r>
  <r>
    <s v=""/>
  </r>
  <r>
    <s v=""/>
  </r>
  <r>
    <s v=""/>
  </r>
  <r>
    <s v=""/>
  </r>
  <r>
    <s v=""/>
  </r>
  <r>
    <s v=""/>
  </r>
  <r>
    <s v=""/>
  </r>
  <r>
    <s v=""/>
  </r>
  <r>
    <s v=""/>
  </r>
  <r>
    <s v=""/>
  </r>
  <r>
    <s v=""/>
  </r>
  <r>
    <s v=""/>
  </r>
  <r>
    <s v=""/>
  </r>
  <r>
    <s v=""/>
  </r>
  <r>
    <n v="0"/>
  </r>
  <r>
    <s v=""/>
  </r>
  <r>
    <s v=""/>
  </r>
  <r>
    <s v=""/>
  </r>
  <r>
    <s v=""/>
  </r>
  <r>
    <s v=""/>
  </r>
  <r>
    <s v=""/>
  </r>
  <r>
    <s v=""/>
  </r>
  <r>
    <s v=""/>
  </r>
  <r>
    <s v=""/>
  </r>
  <r>
    <m/>
  </r>
</pivotCacheRecords>
</file>

<file path=xl/pivotCache/pivotCacheRecords99.xml><?xml version="1.0" encoding="utf-8"?>
<pivotCacheRecords xmlns="http://schemas.openxmlformats.org/spreadsheetml/2006/main" xmlns:r="http://schemas.openxmlformats.org/officeDocument/2006/relationships" count="107">
  <r>
    <s v=""/>
  </r>
  <r>
    <s v=""/>
  </r>
  <r>
    <s v=""/>
  </r>
  <r>
    <s v=""/>
  </r>
  <r>
    <s v=""/>
  </r>
  <r>
    <s v=""/>
  </r>
  <r>
    <s v=""/>
  </r>
  <r>
    <s v=""/>
  </r>
  <r>
    <s v=""/>
  </r>
  <r>
    <s v=""/>
  </r>
  <r>
    <s v=""/>
  </r>
  <r>
    <n v="0"/>
  </r>
  <r>
    <s v=""/>
  </r>
  <r>
    <n v="0"/>
  </r>
  <r>
    <s v=""/>
  </r>
  <r>
    <s v=""/>
  </r>
  <r>
    <s v=""/>
  </r>
  <r>
    <s v=""/>
  </r>
  <r>
    <s v=""/>
  </r>
  <r>
    <s v=""/>
  </r>
  <r>
    <s v=""/>
  </r>
  <r>
    <s v=""/>
  </r>
  <r>
    <s v=""/>
  </r>
  <r>
    <s v=""/>
  </r>
  <r>
    <s v=""/>
  </r>
  <r>
    <s v=""/>
  </r>
  <r>
    <s v=""/>
  </r>
  <r>
    <s v=""/>
  </r>
  <r>
    <s v=""/>
  </r>
  <r>
    <s v=""/>
  </r>
  <r>
    <s v=""/>
  </r>
  <r>
    <s v=""/>
  </r>
  <r>
    <s v=""/>
  </r>
  <r>
    <n v="0"/>
  </r>
  <r>
    <s v=""/>
  </r>
  <r>
    <s v=""/>
  </r>
  <r>
    <s v=""/>
  </r>
  <r>
    <s v=""/>
  </r>
  <r>
    <s v=""/>
  </r>
  <r>
    <s v=""/>
  </r>
  <r>
    <s v=""/>
  </r>
  <r>
    <s v=""/>
  </r>
  <r>
    <s v=""/>
  </r>
  <r>
    <n v="0"/>
  </r>
  <r>
    <s v=""/>
  </r>
  <r>
    <s v=""/>
  </r>
  <r>
    <s v=""/>
  </r>
  <r>
    <s v=""/>
  </r>
  <r>
    <n v="0"/>
  </r>
  <r>
    <s v=""/>
  </r>
  <r>
    <s v=""/>
  </r>
  <r>
    <s v=""/>
  </r>
  <r>
    <s v=""/>
  </r>
  <r>
    <s v=""/>
  </r>
  <r>
    <s v=""/>
  </r>
  <r>
    <s v=""/>
  </r>
  <r>
    <s v=""/>
  </r>
  <r>
    <s v=""/>
  </r>
  <r>
    <s v=""/>
  </r>
  <r>
    <s v=""/>
  </r>
  <r>
    <n v="0"/>
  </r>
  <r>
    <n v="0"/>
  </r>
  <r>
    <n v="0"/>
  </r>
  <r>
    <s v=""/>
  </r>
  <r>
    <s v=""/>
  </r>
  <r>
    <s v=""/>
  </r>
  <r>
    <s v=""/>
  </r>
  <r>
    <n v="0"/>
  </r>
  <r>
    <s v=""/>
  </r>
  <r>
    <s v=""/>
  </r>
  <r>
    <s v=""/>
  </r>
  <r>
    <s v=""/>
  </r>
  <r>
    <s v=""/>
  </r>
  <r>
    <s v=""/>
  </r>
  <r>
    <s v=""/>
  </r>
  <r>
    <s v=""/>
  </r>
  <r>
    <n v="0"/>
  </r>
  <r>
    <s v=""/>
  </r>
  <r>
    <s v=""/>
  </r>
  <r>
    <s v=""/>
  </r>
  <r>
    <s v=""/>
  </r>
  <r>
    <s v=""/>
  </r>
  <r>
    <s v=""/>
  </r>
  <r>
    <s v=""/>
  </r>
  <r>
    <s v=""/>
  </r>
  <r>
    <s v=""/>
  </r>
  <r>
    <s v=""/>
  </r>
  <r>
    <s v=""/>
  </r>
  <r>
    <s v=""/>
  </r>
  <r>
    <s v=""/>
  </r>
  <r>
    <s v=""/>
  </r>
  <r>
    <s v=""/>
  </r>
  <r>
    <s v=""/>
  </r>
  <r>
    <s v=""/>
  </r>
  <r>
    <s v=""/>
  </r>
  <r>
    <s v=""/>
  </r>
  <r>
    <n v="0"/>
  </r>
  <r>
    <s v=""/>
  </r>
  <r>
    <s v=""/>
  </r>
  <r>
    <s v=""/>
  </r>
  <r>
    <s v=""/>
  </r>
  <r>
    <s v=""/>
  </r>
  <r>
    <s v=""/>
  </r>
  <r>
    <s v=""/>
  </r>
  <r>
    <s v=""/>
  </r>
  <r>
    <s v=""/>
  </r>
  <r>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88.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90.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86.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0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87.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89.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94.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9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98.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96.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85.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93.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0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04.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9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92.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9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03.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99.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00.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pivotTable1.xml><?xml version="1.0" encoding="utf-8"?>
<pivotTableDefinition xmlns="http://schemas.openxmlformats.org/spreadsheetml/2006/main" name="Tableau croisé dynamique7" cacheId="1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Milieu">
  <location ref="A36:S39" firstHeaderRow="0" firstDataRow="1" firstDataCol="1"/>
  <pivotFields count="36">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ame="Milieu" axis="axisRow" showAll="0" defaultSubtotal="0">
      <items count="2">
        <item x="0"/>
        <item x="1"/>
      </items>
    </pivotField>
    <pivotField showAll="0" defaultSubtota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s>
  <rowFields count="1">
    <field x="14"/>
  </rowFields>
  <rowItems count="3">
    <i>
      <x/>
    </i>
    <i>
      <x v="1"/>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dataFields count="18">
    <dataField name="# Farine" fld="18" subtotal="countNums" baseField="5" baseItem="14"/>
    <dataField name="# Riz" fld="19" subtotal="countNums" baseField="5" baseItem="14"/>
    <dataField name="# Mais" fld="20" subtotal="countNums" baseField="5" baseItem="14"/>
    <dataField name="# Sucre" fld="21" subtotal="countNums" baseField="5" baseItem="14"/>
    <dataField name="# Haricot noir" fld="22" subtotal="countNums" baseField="5" baseItem="14"/>
    <dataField name="# Haricot rouge" fld="23" subtotal="countNums" baseField="5" baseItem="14"/>
    <dataField name="# Huile" fld="24" subtotal="countNums" baseField="5" baseItem="14"/>
    <dataField name="# Savon lessive" fld="25" subtotal="countNums" baseField="5" baseItem="14"/>
    <dataField name="# Brosse à dent" fld="26" subtotal="countNums" baseField="14" baseItem="1"/>
    <dataField name="# Papier toilette" fld="27" subtotal="countNums" baseField="14" baseItem="1"/>
    <dataField name="# Savon mains" fld="28" subtotal="countNums" baseField="5" baseItem="14"/>
    <dataField name="# Dentifrice" fld="29" subtotal="countNums" baseField="5" baseItem="14"/>
    <dataField name="# Serv hygieninques" fld="30" subtotal="countNums" baseField="5" baseItem="14"/>
    <dataField name="# Chlore grain" fld="31" subtotal="countNums" baseField="5" baseItem="14"/>
    <dataField name="# Charbon" fld="33" subtotal="countNums" baseField="14" baseItem="1"/>
    <dataField name="# Bassine" fld="34" subtotal="countNums" baseField="14" baseItem="1"/>
    <dataField name="# Eponge" fld="35" subtotal="countNums" baseField="14" baseItem="1"/>
    <dataField name="# Eau" fld="32" subtotal="countNums" baseField="14" baseItem="0"/>
  </dataFields>
  <formats count="5">
    <format dxfId="1782">
      <pivotArea grandRow="1" outline="0" collapsedLevelsAreSubtotals="1" fieldPosition="0"/>
    </format>
    <format dxfId="1781">
      <pivotArea dataOnly="0" labelOnly="1" grandRow="1" outline="0" fieldPosition="0"/>
    </format>
    <format dxfId="1780">
      <pivotArea dataOnly="0" labelOnly="1" outline="0" fieldPosition="0">
        <references count="1">
          <reference field="4294967294" count="12">
            <x v="0"/>
            <x v="1"/>
            <x v="2"/>
            <x v="3"/>
            <x v="4"/>
            <x v="5"/>
            <x v="6"/>
            <x v="7"/>
            <x v="10"/>
            <x v="11"/>
            <x v="12"/>
            <x v="13"/>
          </reference>
        </references>
      </pivotArea>
    </format>
    <format dxfId="1779">
      <pivotArea field="14" type="button" dataOnly="0" labelOnly="1" outline="0" axis="axisRow" fieldPosition="0"/>
    </format>
    <format dxfId="1778">
      <pivotArea dataOnly="0" labelOnly="1" outline="0" fieldPosition="0">
        <references count="1">
          <reference field="4294967294" count="18">
            <x v="0"/>
            <x v="1"/>
            <x v="2"/>
            <x v="3"/>
            <x v="4"/>
            <x v="5"/>
            <x v="6"/>
            <x v="7"/>
            <x v="8"/>
            <x v="9"/>
            <x v="10"/>
            <x v="11"/>
            <x v="12"/>
            <x v="13"/>
            <x v="14"/>
            <x v="15"/>
            <x v="16"/>
            <x v="1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eau croisé dynamique7" cacheId="2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0:M47" firstHeaderRow="1" firstDataRow="3" firstDataCol="1"/>
  <pivotFields count="45">
    <pivotField axis="axisCol" showAll="0" defaultSubtotal="0">
      <items count="5">
        <item x="1"/>
        <item x="4"/>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3"/>
        <item x="1"/>
        <item x="2"/>
        <item x="0"/>
        <item x="4"/>
      </items>
    </pivotField>
    <pivotField showAll="0" defaultSubtotal="0"/>
  </pivotFields>
  <rowFields count="1">
    <field x="43"/>
  </rowFields>
  <rowItems count="5">
    <i>
      <x v="1"/>
    </i>
    <i>
      <x v="2"/>
    </i>
    <i>
      <x v="3"/>
    </i>
    <i>
      <x v="4"/>
    </i>
    <i t="grand">
      <x/>
    </i>
  </rowItems>
  <colFields count="2">
    <field x="0"/>
    <field x="-2"/>
  </colFields>
  <colItems count="12">
    <i>
      <x/>
      <x/>
    </i>
    <i r="1" i="1">
      <x v="1"/>
    </i>
    <i>
      <x v="1"/>
      <x/>
    </i>
    <i r="1" i="1">
      <x v="1"/>
    </i>
    <i>
      <x v="2"/>
      <x/>
    </i>
    <i r="1" i="1">
      <x v="1"/>
    </i>
    <i>
      <x v="3"/>
      <x/>
    </i>
    <i r="1" i="1">
      <x v="1"/>
    </i>
    <i>
      <x v="4"/>
      <x/>
    </i>
    <i r="1" i="1">
      <x v="1"/>
    </i>
    <i t="grand">
      <x/>
    </i>
    <i t="grand" i="1">
      <x/>
    </i>
  </colItems>
  <dataFields count="2">
    <dataField name="#" fld="43" subtotal="count" baseField="43" baseItem="0"/>
    <dataField name="%" fld="43" subtotal="count" showDataAs="percentOfCol" baseField="43" baseItem="0" numFmtId="10"/>
  </dataFields>
  <formats count="44">
    <format dxfId="1310">
      <pivotArea type="origin" dataOnly="0" labelOnly="1" outline="0" offset="A2" fieldPosition="0"/>
    </format>
    <format dxfId="1309">
      <pivotArea grandRow="1" outline="0" collapsedLevelsAreSubtotals="1" fieldPosition="0"/>
    </format>
    <format dxfId="1308">
      <pivotArea dataOnly="0" labelOnly="1" grandRow="1" outline="0" fieldPosition="0"/>
    </format>
    <format dxfId="1307">
      <pivotArea grandRow="1" outline="0" collapsedLevelsAreSubtotals="1" fieldPosition="0"/>
    </format>
    <format dxfId="1306">
      <pivotArea dataOnly="0" labelOnly="1" grandRow="1" outline="0" fieldPosition="0"/>
    </format>
    <format dxfId="1305">
      <pivotArea outline="0" fieldPosition="0">
        <references count="1">
          <reference field="4294967294" count="1">
            <x v="1"/>
          </reference>
        </references>
      </pivotArea>
    </format>
    <format dxfId="1304">
      <pivotArea outline="0" collapsedLevelsAreSubtotals="1" fieldPosition="0">
        <references count="2">
          <reference field="4294967294" count="1" selected="0">
            <x v="1"/>
          </reference>
          <reference field="0" count="1" selected="0">
            <x v="0"/>
          </reference>
        </references>
      </pivotArea>
    </format>
    <format dxfId="1303">
      <pivotArea outline="0" collapsedLevelsAreSubtotals="1" fieldPosition="0">
        <references count="2">
          <reference field="4294967294" count="1" selected="0">
            <x v="1"/>
          </reference>
          <reference field="0" count="1" selected="0">
            <x v="0"/>
          </reference>
        </references>
      </pivotArea>
    </format>
    <format dxfId="1302">
      <pivotArea outline="0" collapsedLevelsAreSubtotals="1" fieldPosition="0">
        <references count="2">
          <reference field="4294967294" count="1" selected="0">
            <x v="1"/>
          </reference>
          <reference field="0" count="1" selected="0">
            <x v="1"/>
          </reference>
        </references>
      </pivotArea>
    </format>
    <format dxfId="1301">
      <pivotArea outline="0" collapsedLevelsAreSubtotals="1" fieldPosition="0">
        <references count="2">
          <reference field="4294967294" count="1" selected="0">
            <x v="1"/>
          </reference>
          <reference field="0" count="1" selected="0">
            <x v="1"/>
          </reference>
        </references>
      </pivotArea>
    </format>
    <format dxfId="1300">
      <pivotArea outline="0" collapsedLevelsAreSubtotals="1" fieldPosition="0">
        <references count="2">
          <reference field="4294967294" count="1" selected="0">
            <x v="1"/>
          </reference>
          <reference field="0" count="1" selected="0">
            <x v="2"/>
          </reference>
        </references>
      </pivotArea>
    </format>
    <format dxfId="1299">
      <pivotArea outline="0" collapsedLevelsAreSubtotals="1" fieldPosition="0">
        <references count="2">
          <reference field="4294967294" count="1" selected="0">
            <x v="1"/>
          </reference>
          <reference field="0" count="1" selected="0">
            <x v="2"/>
          </reference>
        </references>
      </pivotArea>
    </format>
    <format dxfId="1298">
      <pivotArea outline="0" collapsedLevelsAreSubtotals="1" fieldPosition="0">
        <references count="2">
          <reference field="4294967294" count="1" selected="0">
            <x v="1"/>
          </reference>
          <reference field="0" count="1" selected="0">
            <x v="3"/>
          </reference>
        </references>
      </pivotArea>
    </format>
    <format dxfId="1297">
      <pivotArea outline="0" collapsedLevelsAreSubtotals="1" fieldPosition="0">
        <references count="2">
          <reference field="4294967294" count="1" selected="0">
            <x v="1"/>
          </reference>
          <reference field="0" count="1" selected="0">
            <x v="3"/>
          </reference>
        </references>
      </pivotArea>
    </format>
    <format dxfId="1296">
      <pivotArea outline="0" collapsedLevelsAreSubtotals="1" fieldPosition="0">
        <references count="2">
          <reference field="4294967294" count="1" selected="0">
            <x v="1"/>
          </reference>
          <reference field="0" count="1" selected="0">
            <x v="4"/>
          </reference>
        </references>
      </pivotArea>
    </format>
    <format dxfId="1295">
      <pivotArea outline="0" collapsedLevelsAreSubtotals="1" fieldPosition="0">
        <references count="2">
          <reference field="4294967294" count="1" selected="0">
            <x v="1"/>
          </reference>
          <reference field="0" count="1" selected="0">
            <x v="4"/>
          </reference>
        </references>
      </pivotArea>
    </format>
    <format dxfId="1294">
      <pivotArea field="0" grandCol="1" outline="0" collapsedLevelsAreSubtotals="1" axis="axisCol" fieldPosition="0">
        <references count="1">
          <reference field="4294967294" count="1" selected="0">
            <x v="1"/>
          </reference>
        </references>
      </pivotArea>
    </format>
    <format dxfId="1293">
      <pivotArea field="0" grandCol="1" outline="0" collapsedLevelsAreSubtotals="1" axis="axisCol" fieldPosition="0">
        <references count="1">
          <reference field="4294967294" count="1" selected="0">
            <x v="1"/>
          </reference>
        </references>
      </pivotArea>
    </format>
    <format dxfId="1292">
      <pivotArea type="origin" dataOnly="0" labelOnly="1" outline="0" offset="A2" fieldPosition="0"/>
    </format>
    <format dxfId="1291">
      <pivotArea dataOnly="0" labelOnly="1" fieldPosition="0">
        <references count="1">
          <reference field="0" count="0"/>
        </references>
      </pivotArea>
    </format>
    <format dxfId="1290">
      <pivotArea field="0" dataOnly="0" labelOnly="1" grandCol="1" outline="0" offset="IV1" axis="axisCol" fieldPosition="0">
        <references count="1">
          <reference field="4294967294" count="1" selected="0">
            <x v="0"/>
          </reference>
        </references>
      </pivotArea>
    </format>
    <format dxfId="1289">
      <pivotArea field="0" dataOnly="0" labelOnly="1" grandCol="1" outline="0" offset="IV1" axis="axisCol" fieldPosition="0">
        <references count="1">
          <reference field="4294967294" count="1" selected="0">
            <x v="1"/>
          </reference>
        </references>
      </pivotArea>
    </format>
    <format dxfId="1288">
      <pivotArea field="0" dataOnly="0" labelOnly="1" grandCol="1" outline="0" offset="IV1" axis="axisCol" fieldPosition="0">
        <references count="1">
          <reference field="4294967294" count="1" selected="0">
            <x v="0"/>
          </reference>
        </references>
      </pivotArea>
    </format>
    <format dxfId="1287">
      <pivotArea field="0" dataOnly="0" labelOnly="1" grandCol="1" outline="0" offset="IV1" axis="axisCol" fieldPosition="0">
        <references count="1">
          <reference field="4294967294" count="1" selected="0">
            <x v="1"/>
          </reference>
        </references>
      </pivotArea>
    </format>
    <format dxfId="1286">
      <pivotArea field="43" type="button" dataOnly="0" labelOnly="1" outline="0" axis="axisRow" fieldPosition="0"/>
    </format>
    <format dxfId="1285">
      <pivotArea field="0" dataOnly="0" labelOnly="1" grandCol="1" outline="0" offset="IV256" axis="axisCol" fieldPosition="0">
        <references count="1">
          <reference field="4294967294" count="1" selected="0">
            <x v="0"/>
          </reference>
        </references>
      </pivotArea>
    </format>
    <format dxfId="1284">
      <pivotArea field="0" dataOnly="0" labelOnly="1" grandCol="1" outline="0" offset="IV256" axis="axisCol" fieldPosition="0">
        <references count="1">
          <reference field="4294967294" count="1" selected="0">
            <x v="1"/>
          </reference>
        </references>
      </pivotArea>
    </format>
    <format dxfId="1283">
      <pivotArea field="0" dataOnly="0" labelOnly="1" grandCol="1" outline="0" offset="IV256" axis="axisCol" fieldPosition="0">
        <references count="1">
          <reference field="4294967294" count="1" selected="0">
            <x v="0"/>
          </reference>
        </references>
      </pivotArea>
    </format>
    <format dxfId="1282">
      <pivotArea field="0" dataOnly="0" labelOnly="1" grandCol="1" outline="0" offset="IV256" axis="axisCol" fieldPosition="0">
        <references count="1">
          <reference field="4294967294" count="1" selected="0">
            <x v="1"/>
          </reference>
        </references>
      </pivotArea>
    </format>
    <format dxfId="1281">
      <pivotArea dataOnly="0" labelOnly="1" outline="0" fieldPosition="0">
        <references count="2">
          <reference field="4294967294" count="2">
            <x v="0"/>
            <x v="1"/>
          </reference>
          <reference field="0" count="1" selected="0">
            <x v="0"/>
          </reference>
        </references>
      </pivotArea>
    </format>
    <format dxfId="1280">
      <pivotArea dataOnly="0" labelOnly="1" outline="0" fieldPosition="0">
        <references count="2">
          <reference field="4294967294" count="2">
            <x v="0"/>
            <x v="1"/>
          </reference>
          <reference field="0" count="1" selected="0">
            <x v="1"/>
          </reference>
        </references>
      </pivotArea>
    </format>
    <format dxfId="1279">
      <pivotArea dataOnly="0" labelOnly="1" outline="0" fieldPosition="0">
        <references count="2">
          <reference field="4294967294" count="2">
            <x v="0"/>
            <x v="1"/>
          </reference>
          <reference field="0" count="1" selected="0">
            <x v="2"/>
          </reference>
        </references>
      </pivotArea>
    </format>
    <format dxfId="1278">
      <pivotArea dataOnly="0" labelOnly="1" outline="0" fieldPosition="0">
        <references count="2">
          <reference field="4294967294" count="2">
            <x v="0"/>
            <x v="1"/>
          </reference>
          <reference field="0" count="1" selected="0">
            <x v="3"/>
          </reference>
        </references>
      </pivotArea>
    </format>
    <format dxfId="1277">
      <pivotArea dataOnly="0" labelOnly="1" outline="0" fieldPosition="0">
        <references count="2">
          <reference field="4294967294" count="2">
            <x v="0"/>
            <x v="1"/>
          </reference>
          <reference field="0" count="1" selected="0">
            <x v="4"/>
          </reference>
        </references>
      </pivotArea>
    </format>
    <format dxfId="1276">
      <pivotArea field="43" type="button" dataOnly="0" labelOnly="1" outline="0" axis="axisRow" fieldPosition="0"/>
    </format>
    <format dxfId="1275">
      <pivotArea field="0" dataOnly="0" labelOnly="1" grandCol="1" outline="0" axis="axisCol" fieldPosition="0">
        <references count="1">
          <reference field="4294967294" count="1" selected="0">
            <x v="0"/>
          </reference>
        </references>
      </pivotArea>
    </format>
    <format dxfId="1274">
      <pivotArea field="0" dataOnly="0" labelOnly="1" grandCol="1" outline="0" axis="axisCol" fieldPosition="0">
        <references count="1">
          <reference field="4294967294" count="1" selected="0">
            <x v="1"/>
          </reference>
        </references>
      </pivotArea>
    </format>
    <format dxfId="1273">
      <pivotArea field="0" dataOnly="0" labelOnly="1" grandCol="1" outline="0" axis="axisCol" fieldPosition="0">
        <references count="1">
          <reference field="4294967294" count="1" selected="0">
            <x v="0"/>
          </reference>
        </references>
      </pivotArea>
    </format>
    <format dxfId="1272">
      <pivotArea field="0" dataOnly="0" labelOnly="1" grandCol="1" outline="0" axis="axisCol" fieldPosition="0">
        <references count="1">
          <reference field="4294967294" count="1" selected="0">
            <x v="1"/>
          </reference>
        </references>
      </pivotArea>
    </format>
    <format dxfId="1271">
      <pivotArea dataOnly="0" labelOnly="1" outline="0" fieldPosition="0">
        <references count="2">
          <reference field="4294967294" count="2">
            <x v="0"/>
            <x v="1"/>
          </reference>
          <reference field="0" count="1" selected="0">
            <x v="0"/>
          </reference>
        </references>
      </pivotArea>
    </format>
    <format dxfId="1270">
      <pivotArea dataOnly="0" labelOnly="1" outline="0" fieldPosition="0">
        <references count="2">
          <reference field="4294967294" count="2">
            <x v="0"/>
            <x v="1"/>
          </reference>
          <reference field="0" count="1" selected="0">
            <x v="1"/>
          </reference>
        </references>
      </pivotArea>
    </format>
    <format dxfId="1269">
      <pivotArea dataOnly="0" labelOnly="1" outline="0" fieldPosition="0">
        <references count="2">
          <reference field="4294967294" count="2">
            <x v="0"/>
            <x v="1"/>
          </reference>
          <reference field="0" count="1" selected="0">
            <x v="2"/>
          </reference>
        </references>
      </pivotArea>
    </format>
    <format dxfId="1268">
      <pivotArea dataOnly="0" labelOnly="1" outline="0" fieldPosition="0">
        <references count="2">
          <reference field="4294967294" count="2">
            <x v="0"/>
            <x v="1"/>
          </reference>
          <reference field="0" count="1" selected="0">
            <x v="3"/>
          </reference>
        </references>
      </pivotArea>
    </format>
    <format dxfId="1267">
      <pivotArea dataOnly="0" labelOnly="1" outline="0" fieldPosition="0">
        <references count="2">
          <reference field="4294967294" count="2">
            <x v="0"/>
            <x v="1"/>
          </reference>
          <reference field="0"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0.xml><?xml version="1.0" encoding="utf-8"?>
<pivotTableDefinition xmlns="http://schemas.openxmlformats.org/spreadsheetml/2006/main" name="Tableau croisé dynamique47" cacheId="10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61:A162" firstHeaderRow="1" firstDataRow="1" firstDataCol="0"/>
  <pivotFields count="1">
    <pivotField dataField="1" showAll="0"/>
  </pivotFields>
  <rowItems count="1">
    <i/>
  </rowItems>
  <colItems count="1">
    <i/>
  </colItems>
  <dataFields count="1">
    <dataField name="Lampes torches" fld="0" subtotal="average" baseField="0" baseItem="392054088"/>
  </dataFields>
  <formats count="4">
    <format dxfId="317">
      <pivotArea dataOnly="0" labelOnly="1" outline="0" axis="axisValues" fieldPosition="0"/>
    </format>
    <format dxfId="316">
      <pivotArea dataOnly="0" labelOnly="1" outline="0" axis="axisValues" fieldPosition="0"/>
    </format>
    <format dxfId="315">
      <pivotArea dataOnly="0" labelOnly="1" outline="0" axis="axisValues" fieldPosition="0"/>
    </format>
    <format dxfId="31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1.xml><?xml version="1.0" encoding="utf-8"?>
<pivotTableDefinition xmlns="http://schemas.openxmlformats.org/spreadsheetml/2006/main" name="Tableau croisé dynamique32" cacheId="91"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4:G77" firstHeaderRow="1" firstDataRow="2" firstDataCol="1"/>
  <pivotFields count="53">
    <pivotField axis="axisCol" showAll="0" defaultSubtotal="0">
      <items count="6">
        <item x="1"/>
        <item x="4"/>
        <item x="0"/>
        <item x="3"/>
        <item x="2"/>
        <item h="1"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12">
    <i>
      <x/>
    </i>
    <i i="1">
      <x v="1"/>
    </i>
    <i i="2">
      <x v="2"/>
    </i>
    <i i="3">
      <x v="3"/>
    </i>
    <i i="4">
      <x v="4"/>
    </i>
    <i i="5">
      <x v="5"/>
    </i>
    <i i="6">
      <x v="6"/>
    </i>
    <i i="7">
      <x v="7"/>
    </i>
    <i i="8">
      <x v="8"/>
    </i>
    <i i="9">
      <x v="9"/>
    </i>
    <i i="10">
      <x v="10"/>
    </i>
    <i i="11">
      <x v="11"/>
    </i>
  </rowItems>
  <colFields count="1">
    <field x="0"/>
  </colFields>
  <colItems count="6">
    <i>
      <x/>
    </i>
    <i>
      <x v="1"/>
    </i>
    <i>
      <x v="2"/>
    </i>
    <i>
      <x v="3"/>
    </i>
    <i>
      <x v="4"/>
    </i>
    <i t="grand">
      <x/>
    </i>
  </colItems>
  <dataFields count="12">
    <dataField name="Tôle" fld="40" baseField="0" baseItem="517744600"/>
    <dataField name="Clou" fld="41" baseField="0" baseItem="1"/>
    <dataField name="Bâche" fld="42" baseField="0" baseItem="1"/>
    <dataField name="Planche (2x4)" fld="43" baseField="0" baseItem="517750408"/>
    <dataField name="Planche (4x4)" fld="44" baseField="0" baseItem="517743368"/>
    <dataField name="Marteau" fld="45" baseField="0" baseItem="381395712"/>
    <dataField name="Tente" fld="46" baseField="0" baseItem="407447000"/>
    <dataField name="Corde" fld="47" baseField="0" baseItem="520751416"/>
    <dataField name="Scie pour le bois" fld="48" baseField="0" baseItem="399209632"/>
    <dataField name="Fil d'attache" fld="49" baseField="0" baseItem="406270352"/>
    <dataField name="Binette" fld="50" baseField="0" baseItem="406270704"/>
    <dataField name="Autres" fld="51" baseField="0" baseItem="399209632"/>
  </dataFields>
  <formats count="12">
    <format dxfId="329">
      <pivotArea type="origin" dataOnly="0" labelOnly="1" outline="0" fieldPosition="0"/>
    </format>
    <format dxfId="328">
      <pivotArea field="0" type="button" dataOnly="0" labelOnly="1" outline="0" axis="axisCol" fieldPosition="0"/>
    </format>
    <format dxfId="327">
      <pivotArea type="topRight" dataOnly="0" labelOnly="1" outline="0" fieldPosition="0"/>
    </format>
    <format dxfId="326">
      <pivotArea field="-2" type="button" dataOnly="0" labelOnly="1" outline="0" axis="axisRow" fieldPosition="0"/>
    </format>
    <format dxfId="325">
      <pivotArea dataOnly="0" labelOnly="1" fieldPosition="0">
        <references count="1">
          <reference field="0" count="0"/>
        </references>
      </pivotArea>
    </format>
    <format dxfId="324">
      <pivotArea dataOnly="0" labelOnly="1" grandCol="1" outline="0" fieldPosition="0"/>
    </format>
    <format dxfId="323">
      <pivotArea type="origin" dataOnly="0" labelOnly="1" outline="0" fieldPosition="0"/>
    </format>
    <format dxfId="322">
      <pivotArea field="0" type="button" dataOnly="0" labelOnly="1" outline="0" axis="axisCol" fieldPosition="0"/>
    </format>
    <format dxfId="321">
      <pivotArea type="topRight" dataOnly="0" labelOnly="1" outline="0" fieldPosition="0"/>
    </format>
    <format dxfId="320">
      <pivotArea field="-2" type="button" dataOnly="0" labelOnly="1" outline="0" axis="axisRow" fieldPosition="0"/>
    </format>
    <format dxfId="319">
      <pivotArea dataOnly="0" labelOnly="1" fieldPosition="0">
        <references count="1">
          <reference field="0" count="0"/>
        </references>
      </pivotArea>
    </format>
    <format dxfId="31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2.xml><?xml version="1.0" encoding="utf-8"?>
<pivotTableDefinition xmlns="http://schemas.openxmlformats.org/spreadsheetml/2006/main" name="Tableau croisé dynamique49" cacheId="10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65:A166" firstHeaderRow="1" firstDataRow="1" firstDataCol="0"/>
  <pivotFields count="1">
    <pivotField dataField="1" showAll="0"/>
  </pivotFields>
  <rowItems count="1">
    <i/>
  </rowItems>
  <colItems count="1">
    <i/>
  </colItems>
  <dataFields count="1">
    <dataField name="Sifflets" fld="0" subtotal="average" baseField="0" baseItem="531794040"/>
  </dataFields>
  <formats count="4">
    <format dxfId="333">
      <pivotArea dataOnly="0" labelOnly="1" outline="0" axis="axisValues" fieldPosition="0"/>
    </format>
    <format dxfId="332">
      <pivotArea dataOnly="0" labelOnly="1" outline="0" axis="axisValues" fieldPosition="0"/>
    </format>
    <format dxfId="331">
      <pivotArea dataOnly="0" labelOnly="1" outline="0" axis="axisValues" fieldPosition="0"/>
    </format>
    <format dxfId="33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3.xml><?xml version="1.0" encoding="utf-8"?>
<pivotTableDefinition xmlns="http://schemas.openxmlformats.org/spreadsheetml/2006/main" name="Tableau croisé dynamique28" cacheId="10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34:A135" firstHeaderRow="1" firstDataRow="1" firstDataCol="0"/>
  <pivotFields count="1">
    <pivotField dataField="1" showAll="0"/>
  </pivotFields>
  <rowItems count="1">
    <i/>
  </rowItems>
  <colItems count="1">
    <i/>
  </colItems>
  <dataFields count="1">
    <dataField name="Eponges" fld="0" subtotal="average" baseField="0" baseItem="417682872"/>
  </dataFields>
  <formats count="4">
    <format dxfId="337">
      <pivotArea dataOnly="0" labelOnly="1" outline="0" axis="axisValues" fieldPosition="0"/>
    </format>
    <format dxfId="336">
      <pivotArea dataOnly="0" labelOnly="1" outline="0" axis="axisValues" fieldPosition="0"/>
    </format>
    <format dxfId="335">
      <pivotArea dataOnly="0" labelOnly="1" outline="0" axis="axisValues" fieldPosition="0"/>
    </format>
    <format dxfId="33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4.xml><?xml version="1.0" encoding="utf-8"?>
<pivotTableDefinition xmlns="http://schemas.openxmlformats.org/spreadsheetml/2006/main" name="Tableau croisé dynamique35" cacheId="8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3:A84" firstHeaderRow="1" firstDataRow="1" firstDataCol="0"/>
  <pivotFields count="1">
    <pivotField dataField="1" showAll="0"/>
  </pivotFields>
  <rowItems count="1">
    <i/>
  </rowItems>
  <colItems count="1">
    <i/>
  </colItems>
  <dataFields count="1">
    <dataField name="Bâche" fld="0" subtotal="average" baseField="0" baseItem="523003744"/>
  </dataFields>
  <formats count="4">
    <format dxfId="341">
      <pivotArea dataOnly="0" labelOnly="1" outline="0" axis="axisValues" fieldPosition="0"/>
    </format>
    <format dxfId="340">
      <pivotArea dataOnly="0" labelOnly="1" outline="0" axis="axisValues" fieldPosition="0"/>
    </format>
    <format dxfId="339">
      <pivotArea dataOnly="0" labelOnly="1" outline="0" axis="axisValues" fieldPosition="0"/>
    </format>
    <format dxfId="3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5.xml><?xml version="1.0" encoding="utf-8"?>
<pivotTableDefinition xmlns="http://schemas.openxmlformats.org/spreadsheetml/2006/main" name="Tableau croisé dynamique39" cacheId="8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1:A92" firstHeaderRow="1" firstDataRow="1" firstDataCol="0"/>
  <pivotFields count="1">
    <pivotField dataField="1" showAll="0"/>
  </pivotFields>
  <rowItems count="1">
    <i/>
  </rowItems>
  <colItems count="1">
    <i/>
  </colItems>
  <dataFields count="1">
    <dataField name="Tente" fld="0" subtotal="average" baseField="0" baseItem="401957968"/>
  </dataFields>
  <formats count="4">
    <format dxfId="345">
      <pivotArea dataOnly="0" labelOnly="1" outline="0" axis="axisValues" fieldPosition="0"/>
    </format>
    <format dxfId="344">
      <pivotArea dataOnly="0" labelOnly="1" outline="0" axis="axisValues" fieldPosition="0"/>
    </format>
    <format dxfId="343">
      <pivotArea dataOnly="0" labelOnly="1" outline="0" axis="axisValues" fieldPosition="0"/>
    </format>
    <format dxfId="34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6.xml><?xml version="1.0" encoding="utf-8"?>
<pivotTableDefinition xmlns="http://schemas.openxmlformats.org/spreadsheetml/2006/main" name="Tableau croisé dynamique61" cacheId="11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8:A199" firstHeaderRow="1" firstDataRow="1" firstDataCol="0"/>
  <pivotFields count="1">
    <pivotField dataField="1" showAll="0"/>
  </pivotFields>
  <rowItems count="1">
    <i/>
  </rowItems>
  <colItems count="1">
    <i/>
  </colItems>
  <dataFields count="1">
    <dataField name="Autres" fld="0" subtotal="average" baseField="0" baseItem="552256248"/>
  </dataFields>
  <formats count="4">
    <format dxfId="349">
      <pivotArea dataOnly="0" labelOnly="1" outline="0" axis="axisValues" fieldPosition="0"/>
    </format>
    <format dxfId="348">
      <pivotArea dataOnly="0" labelOnly="1" outline="0" axis="axisValues" fieldPosition="0"/>
    </format>
    <format dxfId="347">
      <pivotArea dataOnly="0" labelOnly="1" outline="0" axis="axisValues" fieldPosition="0"/>
    </format>
    <format dxfId="34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7.xml><?xml version="1.0" encoding="utf-8"?>
<pivotTableDefinition xmlns="http://schemas.openxmlformats.org/spreadsheetml/2006/main" name="Tableau croisé dynamique12" cacheId="7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1:A52" firstHeaderRow="1" firstDataRow="1" firstDataCol="0"/>
  <pivotFields count="1">
    <pivotField dataField="1" showAll="0"/>
  </pivotFields>
  <rowItems count="1">
    <i/>
  </rowItems>
  <colItems count="1">
    <i/>
  </colItems>
  <dataFields count="1">
    <dataField name="Savons mains" fld="0" subtotal="average" baseField="0" baseItem="382243488"/>
  </dataFields>
  <formats count="4">
    <format dxfId="353">
      <pivotArea dataOnly="0" labelOnly="1" outline="0" axis="axisValues" fieldPosition="0"/>
    </format>
    <format dxfId="352">
      <pivotArea dataOnly="0" labelOnly="1" outline="0" axis="axisValues" fieldPosition="0"/>
    </format>
    <format dxfId="351">
      <pivotArea dataOnly="0" labelOnly="1" outline="0" axis="axisValues" fieldPosition="0"/>
    </format>
    <format dxfId="3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8.xml><?xml version="1.0" encoding="utf-8"?>
<pivotTableDefinition xmlns="http://schemas.openxmlformats.org/spreadsheetml/2006/main" name="Tableau croisé dynamique29" cacheId="102"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39:G148" firstHeaderRow="1" firstDataRow="2" firstDataCol="1"/>
  <pivotFields count="96">
    <pivotField axis="axisCol" showAll="0" defaultSubtotal="0">
      <items count="6">
        <item x="1"/>
        <item x="4"/>
        <item x="0"/>
        <item x="3"/>
        <item x="2"/>
        <item h="1"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s>
  <rowFields count="1">
    <field x="-2"/>
  </rowFields>
  <rowItems count="8">
    <i>
      <x/>
    </i>
    <i i="1">
      <x v="1"/>
    </i>
    <i i="2">
      <x v="2"/>
    </i>
    <i i="3">
      <x v="3"/>
    </i>
    <i i="4">
      <x v="4"/>
    </i>
    <i i="5">
      <x v="5"/>
    </i>
    <i i="6">
      <x v="6"/>
    </i>
    <i i="7">
      <x v="7"/>
    </i>
  </rowItems>
  <colFields count="1">
    <field x="0"/>
  </colFields>
  <colItems count="6">
    <i>
      <x/>
    </i>
    <i>
      <x v="1"/>
    </i>
    <i>
      <x v="2"/>
    </i>
    <i>
      <x v="3"/>
    </i>
    <i>
      <x v="4"/>
    </i>
    <i t="grand">
      <x/>
    </i>
  </colItems>
  <dataFields count="8">
    <dataField name="Médicaments douleur (aspirine, …)" fld="86" baseField="0" baseItem="0"/>
    <dataField name="Autres" fld="93" baseField="0" baseItem="0"/>
    <dataField name="Service psychologique" fld="92" baseField="0" baseItem="0"/>
    <dataField name="Materiels de protection contre le Covid-19 (Gel hydroalchoolique, cache-nez)" fld="91" baseField="0" baseItem="0"/>
    <dataField name="Moustiquaire" fld="90" baseField="0" baseItem="0"/>
    <dataField name="Préservatifs" fld="89" baseField="0" baseItem="0"/>
    <dataField name="Des antibiotiques" fld="87" baseField="0" baseItem="0"/>
    <dataField name="Medicaments contre les maladies chroniques" fld="88" baseField="0" baseItem="0"/>
  </dataFields>
  <formats count="21">
    <format dxfId="374">
      <pivotArea outline="0" collapsedLevelsAreSubtotals="1" fieldPosition="0"/>
    </format>
    <format dxfId="373">
      <pivotArea outline="0" collapsedLevelsAreSubtotals="1" fieldPosition="0"/>
    </format>
    <format dxfId="372">
      <pivotArea outline="0" collapsedLevelsAreSubtotals="1" fieldPosition="0"/>
    </format>
    <format dxfId="371">
      <pivotArea outline="0" collapsedLevelsAreSubtotals="1" fieldPosition="0"/>
    </format>
    <format dxfId="370">
      <pivotArea outline="0" collapsedLevelsAreSubtotals="1" fieldPosition="0"/>
    </format>
    <format dxfId="369">
      <pivotArea outline="0" collapsedLevelsAreSubtotals="1"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type="origin" dataOnly="0" labelOnly="1" outline="0" fieldPosition="0"/>
    </format>
    <format dxfId="364">
      <pivotArea field="0" type="button" dataOnly="0" labelOnly="1" outline="0" axis="axisCol" fieldPosition="0"/>
    </format>
    <format dxfId="363">
      <pivotArea type="topRight" dataOnly="0" labelOnly="1" outline="0" fieldPosition="0"/>
    </format>
    <format dxfId="362">
      <pivotArea field="-2" type="button" dataOnly="0" labelOnly="1" outline="0" axis="axisRow" fieldPosition="0"/>
    </format>
    <format dxfId="361">
      <pivotArea dataOnly="0" labelOnly="1" fieldPosition="0">
        <references count="1">
          <reference field="0" count="0"/>
        </references>
      </pivotArea>
    </format>
    <format dxfId="360">
      <pivotArea dataOnly="0" labelOnly="1" grandCol="1" outline="0" fieldPosition="0"/>
    </format>
    <format dxfId="359">
      <pivotArea type="origin" dataOnly="0" labelOnly="1" outline="0" fieldPosition="0"/>
    </format>
    <format dxfId="358">
      <pivotArea field="0" type="button" dataOnly="0" labelOnly="1" outline="0" axis="axisCol" fieldPosition="0"/>
    </format>
    <format dxfId="357">
      <pivotArea type="topRight" dataOnly="0" labelOnly="1" outline="0" fieldPosition="0"/>
    </format>
    <format dxfId="356">
      <pivotArea field="-2" type="button" dataOnly="0" labelOnly="1" outline="0" axis="axisRow" fieldPosition="0"/>
    </format>
    <format dxfId="355">
      <pivotArea dataOnly="0" labelOnly="1" fieldPosition="0">
        <references count="1">
          <reference field="0" count="0"/>
        </references>
      </pivotArea>
    </format>
    <format dxfId="35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9.xml><?xml version="1.0" encoding="utf-8"?>
<pivotTableDefinition xmlns="http://schemas.openxmlformats.org/spreadsheetml/2006/main" name="Tableau croisé dynamique22" cacheId="9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2:A123" firstHeaderRow="1" firstDataRow="1" firstDataCol="0"/>
  <pivotFields count="1">
    <pivotField dataField="1" showAll="0"/>
  </pivotFields>
  <rowItems count="1">
    <i/>
  </rowItems>
  <colItems count="1">
    <i/>
  </colItems>
  <dataFields count="1">
    <dataField name="Poêles" fld="0" subtotal="average" baseField="0" baseItem="417676360"/>
  </dataFields>
  <formats count="4">
    <format dxfId="378">
      <pivotArea dataOnly="0" labelOnly="1" outline="0" axis="axisValues" fieldPosition="0"/>
    </format>
    <format dxfId="377">
      <pivotArea dataOnly="0" labelOnly="1" outline="0" axis="axisValues" fieldPosition="0"/>
    </format>
    <format dxfId="376">
      <pivotArea dataOnly="0" labelOnly="1" outline="0" axis="axisValues" fieldPosition="0"/>
    </format>
    <format dxfId="37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eau croisé dynamique9" cacheId="2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D8" firstHeaderRow="1" firstDataRow="2" firstDataCol="1"/>
  <pivotFields count="17">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2">
        <item x="1"/>
        <item x="0"/>
      </items>
    </pivotField>
    <pivotField axis="axisRow" showAll="0" defaultSubtotal="0">
      <items count="2">
        <item x="0"/>
        <item x="1"/>
      </items>
    </pivotField>
  </pivotFields>
  <rowFields count="1">
    <field x="16"/>
  </rowFields>
  <rowItems count="3">
    <i>
      <x/>
    </i>
    <i>
      <x v="1"/>
    </i>
    <i t="grand">
      <x/>
    </i>
  </rowItems>
  <colFields count="1">
    <field x="15"/>
  </colFields>
  <colItems count="3">
    <i>
      <x/>
    </i>
    <i>
      <x v="1"/>
    </i>
    <i t="grand">
      <x/>
    </i>
  </colItems>
  <dataFields count="1">
    <dataField name="Nombre de a_intro/q00_type_enquete" fld="15" subtotal="count" baseField="0" baseItem="0"/>
  </dataFields>
  <formats count="6">
    <format dxfId="1103">
      <pivotArea dataOnly="0" labelOnly="1" grandCol="1" outline="0" fieldPosition="0"/>
    </format>
    <format dxfId="1102">
      <pivotArea grandRow="1" outline="0" collapsedLevelsAreSubtotals="1" fieldPosition="0"/>
    </format>
    <format dxfId="1101">
      <pivotArea dataOnly="0" labelOnly="1" grandRow="1" outline="0" fieldPosition="0"/>
    </format>
    <format dxfId="1100">
      <pivotArea field="16" type="button" dataOnly="0" labelOnly="1" outline="0" axis="axisRow" fieldPosition="0"/>
    </format>
    <format dxfId="1099">
      <pivotArea dataOnly="0" labelOnly="1" fieldPosition="0">
        <references count="1">
          <reference field="15" count="0"/>
        </references>
      </pivotArea>
    </format>
    <format dxfId="109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0.xml><?xml version="1.0" encoding="utf-8"?>
<pivotTableDefinition xmlns="http://schemas.openxmlformats.org/spreadsheetml/2006/main" name="Tableau croisé dynamique25" cacheId="9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8:A129" firstHeaderRow="1" firstDataRow="1" firstDataCol="0"/>
  <pivotFields count="1">
    <pivotField dataField="1" showAll="0"/>
  </pivotFields>
  <rowItems count="1">
    <i/>
  </rowItems>
  <colItems count="1">
    <i/>
  </colItems>
  <dataFields count="1">
    <dataField name="Assiettes" fld="0" subtotal="average" baseField="0" baseItem="417646792"/>
  </dataFields>
  <formats count="4">
    <format dxfId="382">
      <pivotArea dataOnly="0" labelOnly="1" outline="0" axis="axisValues" fieldPosition="0"/>
    </format>
    <format dxfId="381">
      <pivotArea dataOnly="0" labelOnly="1" outline="0" axis="axisValues" fieldPosition="0"/>
    </format>
    <format dxfId="380">
      <pivotArea dataOnly="0" labelOnly="1" outline="0" axis="axisValues" fieldPosition="0"/>
    </format>
    <format dxfId="37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1.xml><?xml version="1.0" encoding="utf-8"?>
<pivotTableDefinition xmlns="http://schemas.openxmlformats.org/spreadsheetml/2006/main" name="Tableau croisé dynamique33" cacheId="7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9:A80" firstHeaderRow="1" firstDataRow="1" firstDataCol="0"/>
  <pivotFields count="1">
    <pivotField dataField="1" showAll="0"/>
  </pivotFields>
  <rowItems count="1">
    <i/>
  </rowItems>
  <colItems count="1">
    <i/>
  </colItems>
  <dataFields count="1">
    <dataField name="Tôle" fld="0" subtotal="average" baseField="0" baseItem="406745352"/>
  </dataFields>
  <formats count="4">
    <format dxfId="386">
      <pivotArea dataOnly="0" labelOnly="1" outline="0" axis="axisValues" fieldPosition="0"/>
    </format>
    <format dxfId="385">
      <pivotArea dataOnly="0" labelOnly="1" outline="0" axis="axisValues" fieldPosition="0"/>
    </format>
    <format dxfId="384">
      <pivotArea dataOnly="0" labelOnly="1" outline="0" axis="axisValues" fieldPosition="0"/>
    </format>
    <format dxfId="3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2.xml><?xml version="1.0" encoding="utf-8"?>
<pivotTableDefinition xmlns="http://schemas.openxmlformats.org/spreadsheetml/2006/main" name="Tableau croisé dynamique37" cacheId="8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7:A88" firstHeaderRow="1" firstDataRow="1" firstDataCol="0"/>
  <pivotFields count="1">
    <pivotField dataField="1" showAll="0"/>
  </pivotFields>
  <rowItems count="1">
    <i/>
  </rowItems>
  <colItems count="1">
    <i/>
  </colItems>
  <dataFields count="1">
    <dataField name="Planche (4x4)" fld="0" subtotal="average" baseField="0" baseItem="381393952"/>
  </dataFields>
  <formats count="5">
    <format dxfId="391">
      <pivotArea outline="0" collapsedLevelsAreSubtotals="1" fieldPosition="0"/>
    </format>
    <format dxfId="390">
      <pivotArea dataOnly="0" labelOnly="1" outline="0" axis="axisValues" fieldPosition="0"/>
    </format>
    <format dxfId="389">
      <pivotArea dataOnly="0" labelOnly="1" outline="0" axis="axisValues" fieldPosition="0"/>
    </format>
    <format dxfId="388">
      <pivotArea dataOnly="0" labelOnly="1" outline="0" axis="axisValues" fieldPosition="0"/>
    </format>
    <format dxfId="38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eau croisé dynamique10" cacheId="2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1:C16" firstHeaderRow="0" firstDataRow="1" firstDataCol="1"/>
  <pivotFields count="35">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0"/>
        <item x="3"/>
        <item x="4"/>
        <item x="1"/>
        <item x="2"/>
      </items>
    </pivotField>
    <pivotField showAll="0" defaultSubtotal="0"/>
    <pivotField showAll="0" defaultSubtotal="0"/>
    <pivotField showAll="0" defaultSubtotal="0"/>
    <pivotField showAll="0" defaultSubtotal="0"/>
    <pivotField showAll="0" defaultSubtotal="0"/>
  </pivotFields>
  <rowFields count="1">
    <field x="29"/>
  </rowFields>
  <rowItems count="5">
    <i>
      <x v="1"/>
    </i>
    <i>
      <x v="2"/>
    </i>
    <i>
      <x v="3"/>
    </i>
    <i>
      <x v="4"/>
    </i>
    <i t="grand">
      <x/>
    </i>
  </rowItems>
  <colFields count="1">
    <field x="-2"/>
  </colFields>
  <colItems count="2">
    <i>
      <x/>
    </i>
    <i i="1">
      <x v="1"/>
    </i>
  </colItems>
  <dataFields count="2">
    <dataField name="# Source d'eau" fld="29" subtotal="count" baseField="0" baseItem="0"/>
    <dataField name="%" fld="29" subtotal="count" showDataAs="percentOfTotal" baseField="29" baseItem="0" numFmtId="9"/>
  </dataFields>
  <formats count="9">
    <format dxfId="1112">
      <pivotArea dataOnly="0" labelOnly="1" outline="0" axis="axisValues" fieldPosition="0"/>
    </format>
    <format dxfId="1111">
      <pivotArea dataOnly="0" labelOnly="1" outline="0" axis="axisValues" fieldPosition="0"/>
    </format>
    <format dxfId="1110">
      <pivotArea grandRow="1" outline="0" collapsedLevelsAreSubtotals="1" fieldPosition="0"/>
    </format>
    <format dxfId="1109">
      <pivotArea dataOnly="0" labelOnly="1" grandRow="1" outline="0" fieldPosition="0"/>
    </format>
    <format dxfId="1108">
      <pivotArea outline="0" fieldPosition="0">
        <references count="1">
          <reference field="4294967294" count="1">
            <x v="1"/>
          </reference>
        </references>
      </pivotArea>
    </format>
    <format dxfId="1107">
      <pivotArea outline="0" collapsedLevelsAreSubtotals="1" fieldPosition="0">
        <references count="1">
          <reference field="4294967294" count="1" selected="0">
            <x v="1"/>
          </reference>
        </references>
      </pivotArea>
    </format>
    <format dxfId="1106">
      <pivotArea outline="0" collapsedLevelsAreSubtotals="1" fieldPosition="0">
        <references count="1">
          <reference field="4294967294" count="1" selected="0">
            <x v="1"/>
          </reference>
        </references>
      </pivotArea>
    </format>
    <format dxfId="1105">
      <pivotArea field="29" type="button" dataOnly="0" labelOnly="1" outline="0" axis="axisRow" fieldPosition="0"/>
    </format>
    <format dxfId="1104">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29" count="5">
              <x v="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eau croisé dynamique2" cacheId="2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1:I48" firstHeaderRow="1" firstDataRow="3" firstDataCol="1"/>
  <pivotFields count="5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5">
        <item h="1" x="0"/>
        <item x="3"/>
        <item x="4"/>
        <item x="1"/>
        <item x="2"/>
      </items>
    </pivotField>
    <pivotField showAll="0" defaultSubtotal="0"/>
    <pivotField showAll="0" defaultSubtotal="0">
      <items count="5">
        <item x="0"/>
        <item x="3"/>
        <item x="1"/>
        <item x="2"/>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4">
        <item x="0"/>
        <item x="3"/>
        <item x="1"/>
        <item x="2"/>
      </items>
    </pivotField>
  </pivotFields>
  <rowFields count="1">
    <field x="29"/>
  </rowFields>
  <rowItems count="5">
    <i>
      <x v="1"/>
    </i>
    <i>
      <x v="2"/>
    </i>
    <i>
      <x v="3"/>
    </i>
    <i>
      <x v="4"/>
    </i>
    <i t="grand">
      <x/>
    </i>
  </rowItems>
  <colFields count="2">
    <field x="49"/>
    <field x="-2"/>
  </colFields>
  <colItems count="8">
    <i>
      <x v="1"/>
      <x/>
    </i>
    <i r="1" i="1">
      <x v="1"/>
    </i>
    <i>
      <x v="2"/>
      <x/>
    </i>
    <i r="1" i="1">
      <x v="1"/>
    </i>
    <i>
      <x v="3"/>
      <x/>
    </i>
    <i r="1" i="1">
      <x v="1"/>
    </i>
    <i t="grand">
      <x/>
    </i>
    <i t="grand" i="1">
      <x/>
    </i>
  </colItems>
  <dataFields count="2">
    <dataField name="#" fld="49" subtotal="count" baseField="29" baseItem="0"/>
    <dataField name="%" fld="49" subtotal="count" showDataAs="percentOfCol" baseField="29" baseItem="0" numFmtId="10"/>
  </dataFields>
  <formats count="37">
    <format dxfId="1149">
      <pivotArea type="origin" dataOnly="0" labelOnly="1" outline="0" fieldPosition="0"/>
    </format>
    <format dxfId="1148">
      <pivotArea field="-2" type="button" dataOnly="0" labelOnly="1" outline="0" axis="axisCol" fieldPosition="1"/>
    </format>
    <format dxfId="1147">
      <pivotArea type="topRight" dataOnly="0" labelOnly="1" outline="0" fieldPosition="0"/>
    </format>
    <format dxfId="1146">
      <pivotArea type="origin" dataOnly="0" labelOnly="1" outline="0" fieldPosition="0"/>
    </format>
    <format dxfId="1145">
      <pivotArea field="-2" type="button" dataOnly="0" labelOnly="1" outline="0" axis="axisCol" fieldPosition="1"/>
    </format>
    <format dxfId="1144">
      <pivotArea type="topRight" dataOnly="0" labelOnly="1" outline="0" fieldPosition="0"/>
    </format>
    <format dxfId="1143">
      <pivotArea grandRow="1" outline="0" collapsedLevelsAreSubtotals="1" fieldPosition="0"/>
    </format>
    <format dxfId="1142">
      <pivotArea dataOnly="0" labelOnly="1" grandRow="1" outline="0" fieldPosition="0"/>
    </format>
    <format dxfId="1141">
      <pivotArea outline="0" fieldPosition="0">
        <references count="1">
          <reference field="4294967294" count="1">
            <x v="1"/>
          </reference>
        </references>
      </pivotArea>
    </format>
    <format dxfId="1140">
      <pivotArea outline="0" collapsedLevelsAreSubtotals="1" fieldPosition="0">
        <references count="2">
          <reference field="4294967294" count="1" selected="0">
            <x v="1"/>
          </reference>
          <reference field="49" count="1" selected="0">
            <x v="1"/>
          </reference>
        </references>
      </pivotArea>
    </format>
    <format dxfId="1139">
      <pivotArea outline="0" collapsedLevelsAreSubtotals="1" fieldPosition="0">
        <references count="2">
          <reference field="4294967294" count="1" selected="0">
            <x v="1"/>
          </reference>
          <reference field="49" count="1" selected="0">
            <x v="1"/>
          </reference>
        </references>
      </pivotArea>
    </format>
    <format dxfId="1138">
      <pivotArea outline="0" collapsedLevelsAreSubtotals="1" fieldPosition="0">
        <references count="2">
          <reference field="4294967294" count="1" selected="0">
            <x v="1"/>
          </reference>
          <reference field="49" count="1" selected="0">
            <x v="2"/>
          </reference>
        </references>
      </pivotArea>
    </format>
    <format dxfId="1137">
      <pivotArea outline="0" collapsedLevelsAreSubtotals="1" fieldPosition="0">
        <references count="2">
          <reference field="4294967294" count="1" selected="0">
            <x v="1"/>
          </reference>
          <reference field="49" count="1" selected="0">
            <x v="2"/>
          </reference>
        </references>
      </pivotArea>
    </format>
    <format dxfId="1136">
      <pivotArea outline="0" collapsedLevelsAreSubtotals="1" fieldPosition="0">
        <references count="2">
          <reference field="4294967294" count="1" selected="0">
            <x v="1"/>
          </reference>
          <reference field="49" count="1" selected="0">
            <x v="3"/>
          </reference>
        </references>
      </pivotArea>
    </format>
    <format dxfId="1135">
      <pivotArea outline="0" collapsedLevelsAreSubtotals="1" fieldPosition="0">
        <references count="2">
          <reference field="4294967294" count="1" selected="0">
            <x v="1"/>
          </reference>
          <reference field="49" count="1" selected="0">
            <x v="3"/>
          </reference>
        </references>
      </pivotArea>
    </format>
    <format dxfId="1134">
      <pivotArea type="origin" dataOnly="0" labelOnly="1" outline="0" offset="A2" fieldPosition="0"/>
    </format>
    <format dxfId="1133">
      <pivotArea dataOnly="0" labelOnly="1" fieldPosition="0">
        <references count="1">
          <reference field="49" count="3">
            <x v="1"/>
            <x v="2"/>
            <x v="3"/>
          </reference>
        </references>
      </pivotArea>
    </format>
    <format dxfId="1132">
      <pivotArea field="49" dataOnly="0" labelOnly="1" grandCol="1" outline="0" offset="IV1" axis="axisCol" fieldPosition="0">
        <references count="1">
          <reference field="4294967294" count="1" selected="0">
            <x v="0"/>
          </reference>
        </references>
      </pivotArea>
    </format>
    <format dxfId="1131">
      <pivotArea field="49" dataOnly="0" labelOnly="1" grandCol="1" outline="0" offset="IV1" axis="axisCol" fieldPosition="0">
        <references count="1">
          <reference field="4294967294" count="1" selected="0">
            <x v="1"/>
          </reference>
        </references>
      </pivotArea>
    </format>
    <format dxfId="1130">
      <pivotArea field="49" dataOnly="0" labelOnly="1" grandCol="1" outline="0" offset="IV1" axis="axisCol" fieldPosition="0">
        <references count="1">
          <reference field="4294967294" count="1" selected="0">
            <x v="0"/>
          </reference>
        </references>
      </pivotArea>
    </format>
    <format dxfId="1129">
      <pivotArea field="49" dataOnly="0" labelOnly="1" grandCol="1" outline="0" offset="IV1" axis="axisCol" fieldPosition="0">
        <references count="1">
          <reference field="4294967294" count="1" selected="0">
            <x v="1"/>
          </reference>
        </references>
      </pivotArea>
    </format>
    <format dxfId="1128">
      <pivotArea field="29" type="button" dataOnly="0" labelOnly="1" outline="0" axis="axisRow" fieldPosition="0"/>
    </format>
    <format dxfId="1127">
      <pivotArea field="49" dataOnly="0" labelOnly="1" grandCol="1" outline="0" offset="IV256" axis="axisCol" fieldPosition="0">
        <references count="1">
          <reference field="4294967294" count="1" selected="0">
            <x v="0"/>
          </reference>
        </references>
      </pivotArea>
    </format>
    <format dxfId="1126">
      <pivotArea field="49" dataOnly="0" labelOnly="1" grandCol="1" outline="0" offset="IV256" axis="axisCol" fieldPosition="0">
        <references count="1">
          <reference field="4294967294" count="1" selected="0">
            <x v="1"/>
          </reference>
        </references>
      </pivotArea>
    </format>
    <format dxfId="1125">
      <pivotArea field="49" dataOnly="0" labelOnly="1" grandCol="1" outline="0" offset="IV256" axis="axisCol" fieldPosition="0">
        <references count="1">
          <reference field="4294967294" count="1" selected="0">
            <x v="0"/>
          </reference>
        </references>
      </pivotArea>
    </format>
    <format dxfId="1124">
      <pivotArea field="49" dataOnly="0" labelOnly="1" grandCol="1" outline="0" offset="IV256" axis="axisCol" fieldPosition="0">
        <references count="1">
          <reference field="4294967294" count="1" selected="0">
            <x v="1"/>
          </reference>
        </references>
      </pivotArea>
    </format>
    <format dxfId="1123">
      <pivotArea dataOnly="0" labelOnly="1" outline="0" fieldPosition="0">
        <references count="2">
          <reference field="4294967294" count="2">
            <x v="0"/>
            <x v="1"/>
          </reference>
          <reference field="49" count="1" selected="0">
            <x v="1"/>
          </reference>
        </references>
      </pivotArea>
    </format>
    <format dxfId="1122">
      <pivotArea dataOnly="0" labelOnly="1" outline="0" fieldPosition="0">
        <references count="2">
          <reference field="4294967294" count="2">
            <x v="0"/>
            <x v="1"/>
          </reference>
          <reference field="49" count="1" selected="0">
            <x v="2"/>
          </reference>
        </references>
      </pivotArea>
    </format>
    <format dxfId="1121">
      <pivotArea dataOnly="0" labelOnly="1" outline="0" fieldPosition="0">
        <references count="2">
          <reference field="4294967294" count="2">
            <x v="0"/>
            <x v="1"/>
          </reference>
          <reference field="49" count="1" selected="0">
            <x v="3"/>
          </reference>
        </references>
      </pivotArea>
    </format>
    <format dxfId="1120">
      <pivotArea field="29" type="button" dataOnly="0" labelOnly="1" outline="0" axis="axisRow" fieldPosition="0"/>
    </format>
    <format dxfId="1119">
      <pivotArea field="49" dataOnly="0" labelOnly="1" grandCol="1" outline="0" axis="axisCol" fieldPosition="0">
        <references count="1">
          <reference field="4294967294" count="1" selected="0">
            <x v="0"/>
          </reference>
        </references>
      </pivotArea>
    </format>
    <format dxfId="1118">
      <pivotArea field="49" dataOnly="0" labelOnly="1" grandCol="1" outline="0" axis="axisCol" fieldPosition="0">
        <references count="1">
          <reference field="4294967294" count="1" selected="0">
            <x v="1"/>
          </reference>
        </references>
      </pivotArea>
    </format>
    <format dxfId="1117">
      <pivotArea field="49" dataOnly="0" labelOnly="1" grandCol="1" outline="0" axis="axisCol" fieldPosition="0">
        <references count="1">
          <reference field="4294967294" count="1" selected="0">
            <x v="0"/>
          </reference>
        </references>
      </pivotArea>
    </format>
    <format dxfId="1116">
      <pivotArea field="49" dataOnly="0" labelOnly="1" grandCol="1" outline="0" axis="axisCol" fieldPosition="0">
        <references count="1">
          <reference field="4294967294" count="1" selected="0">
            <x v="1"/>
          </reference>
        </references>
      </pivotArea>
    </format>
    <format dxfId="1115">
      <pivotArea dataOnly="0" labelOnly="1" outline="0" fieldPosition="0">
        <references count="2">
          <reference field="4294967294" count="2">
            <x v="0"/>
            <x v="1"/>
          </reference>
          <reference field="49" count="1" selected="0">
            <x v="1"/>
          </reference>
        </references>
      </pivotArea>
    </format>
    <format dxfId="1114">
      <pivotArea dataOnly="0" labelOnly="1" outline="0" fieldPosition="0">
        <references count="2">
          <reference field="4294967294" count="2">
            <x v="0"/>
            <x v="1"/>
          </reference>
          <reference field="49" count="1" selected="0">
            <x v="2"/>
          </reference>
        </references>
      </pivotArea>
    </format>
    <format dxfId="1113">
      <pivotArea dataOnly="0" labelOnly="1" outline="0" fieldPosition="0">
        <references count="2">
          <reference field="4294967294" count="2">
            <x v="0"/>
            <x v="1"/>
          </reference>
          <reference field="49" count="1" selected="0">
            <x v="3"/>
          </reference>
        </references>
      </pivotArea>
    </format>
  </formats>
  <conditionalFormats count="4">
    <conditionalFormat priority="3">
      <pivotAreas count="1">
        <pivotArea type="data" grandCol="1" collapsedLevelsAreSubtotals="1" fieldPosition="0">
          <references count="2">
            <reference field="4294967294" count="1" selected="0">
              <x v="1"/>
            </reference>
            <reference field="29" count="4">
              <x v="1"/>
              <x v="2"/>
              <x v="3"/>
              <x v="4"/>
            </reference>
          </references>
        </pivotArea>
      </pivotAreas>
    </conditionalFormat>
    <conditionalFormat priority="4">
      <pivotAreas count="1">
        <pivotArea type="data" collapsedLevelsAreSubtotals="1" fieldPosition="0">
          <references count="3">
            <reference field="4294967294" count="1" selected="0">
              <x v="1"/>
            </reference>
            <reference field="29" count="4">
              <x v="1"/>
              <x v="2"/>
              <x v="3"/>
              <x v="4"/>
            </reference>
            <reference field="49" count="1" selected="0">
              <x v="3"/>
            </reference>
          </references>
        </pivotArea>
      </pivotAreas>
    </conditionalFormat>
    <conditionalFormat priority="5">
      <pivotAreas count="1">
        <pivotArea type="data" collapsedLevelsAreSubtotals="1" fieldPosition="0">
          <references count="3">
            <reference field="4294967294" count="1" selected="0">
              <x v="1"/>
            </reference>
            <reference field="29" count="4">
              <x v="1"/>
              <x v="2"/>
              <x v="3"/>
              <x v="4"/>
            </reference>
            <reference field="49" count="1" selected="0">
              <x v="2"/>
            </reference>
          </references>
        </pivotArea>
      </pivotAreas>
    </conditionalFormat>
    <conditionalFormat priority="6">
      <pivotAreas count="1">
        <pivotArea type="data" collapsedLevelsAreSubtotals="1" fieldPosition="0">
          <references count="3">
            <reference field="4294967294" count="1" selected="0">
              <x v="1"/>
            </reference>
            <reference field="29" count="4">
              <x v="1"/>
              <x v="2"/>
              <x v="3"/>
              <x v="4"/>
            </reference>
            <reference field="49" count="1" selected="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eau croisé dynamique1" cacheId="25"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7:C37" firstHeaderRow="1" firstDataRow="2" firstDataCol="1"/>
  <pivotFields count="64">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h="1" x="0"/>
        <item h="1" x="1"/>
        <item x="2"/>
      </items>
    </pivotField>
    <pivotField showAll="0" defaultSubtotal="0">
      <items count="10">
        <item x="0"/>
        <item x="1"/>
        <item x="4"/>
        <item x="6"/>
        <item x="7"/>
        <item x="5"/>
        <item x="2"/>
        <item x="3"/>
        <item x="8"/>
        <item x="9"/>
      </items>
    </pivotField>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dataField="1" showAll="0" defaultSubtotal="0"/>
    <pivotField dataField="1" showAll="0" defaultSubtotal="0"/>
  </pivotFields>
  <rowFields count="1">
    <field x="-2"/>
  </rowFields>
  <rowItems count="9">
    <i>
      <x/>
    </i>
    <i i="1">
      <x v="1"/>
    </i>
    <i i="2">
      <x v="2"/>
    </i>
    <i i="3">
      <x v="3"/>
    </i>
    <i i="4">
      <x v="4"/>
    </i>
    <i i="5">
      <x v="5"/>
    </i>
    <i i="6">
      <x v="6"/>
    </i>
    <i i="7">
      <x v="7"/>
    </i>
    <i i="8">
      <x v="8"/>
    </i>
  </rowItems>
  <colFields count="1">
    <field x="51"/>
  </colFields>
  <colItems count="2">
    <i>
      <x v="2"/>
    </i>
    <i t="grand">
      <x/>
    </i>
  </colItems>
  <dataFields count="9">
    <dataField name="Insecurite dans la commune" fld="53" baseField="52" baseItem="0"/>
    <dataField name="Probleme de transport" fld="54" baseField="51" baseItem="0"/>
    <dataField name="Catastrophe naturelle" fld="55" baseField="51" baseItem="0"/>
    <dataField name="Secheresse" fld="56" baseField="51" baseItem="0"/>
    <dataField name="Probleme d'infrastructures" fld="57" baseField="51" baseItem="0"/>
    <dataField name="Probleme technique sur le reseau" fld="58" baseField="51" baseItem="0"/>
    <dataField name="Difficultes politiques" fld="59" baseField="51" baseItem="0"/>
    <dataField name="Autres" fld="62" baseField="51" baseItem="0"/>
    <dataField name="Pas de reponse" fld="63" baseField="51" baseItem="0"/>
  </dataFields>
  <formats count="7">
    <format dxfId="1156">
      <pivotArea type="origin" dataOnly="0" labelOnly="1" outline="0" fieldPosition="0"/>
    </format>
    <format dxfId="1155">
      <pivotArea type="topRight" dataOnly="0" labelOnly="1" outline="0" fieldPosition="0"/>
    </format>
    <format dxfId="1154">
      <pivotArea field="-2" type="button" dataOnly="0" labelOnly="1" outline="0" axis="axisRow" fieldPosition="0"/>
    </format>
    <format dxfId="1153">
      <pivotArea dataOnly="0" labelOnly="1" grandCol="1" outline="0" fieldPosition="0"/>
    </format>
    <format dxfId="1152">
      <pivotArea field="-2" type="button" dataOnly="0" labelOnly="1" outline="0" axis="axisRow" fieldPosition="0"/>
    </format>
    <format dxfId="1151">
      <pivotArea dataOnly="0" labelOnly="1" fieldPosition="0">
        <references count="1">
          <reference field="51" count="0"/>
        </references>
      </pivotArea>
    </format>
    <format dxfId="115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eau croisé dynamique6" cacheId="2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9:C63" firstHeaderRow="0" firstDataRow="1" firstDataCol="1"/>
  <pivotFields count="52">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3"/>
        <item x="1"/>
        <item x="2"/>
      </items>
    </pivotField>
    <pivotField showAll="0" defaultSubtotal="0"/>
  </pivotFields>
  <rowFields count="1">
    <field x="50"/>
  </rowFields>
  <rowItems count="4">
    <i>
      <x v="1"/>
    </i>
    <i>
      <x v="2"/>
    </i>
    <i>
      <x v="3"/>
    </i>
    <i t="grand">
      <x/>
    </i>
  </rowItems>
  <colFields count="1">
    <field x="-2"/>
  </colFields>
  <colItems count="2">
    <i>
      <x/>
    </i>
    <i i="1">
      <x v="1"/>
    </i>
  </colItems>
  <dataFields count="2">
    <dataField name="#" fld="50" subtotal="count" baseField="50" baseItem="0"/>
    <dataField name="%" fld="50" subtotal="count" showDataAs="percentOfTotal" baseField="50" baseItem="0" numFmtId="10"/>
  </dataFields>
  <formats count="7">
    <format dxfId="1163">
      <pivotArea grandRow="1" outline="0" collapsedLevelsAreSubtotals="1" fieldPosition="0"/>
    </format>
    <format dxfId="1162">
      <pivotArea dataOnly="0" labelOnly="1" grandRow="1" outline="0" fieldPosition="0"/>
    </format>
    <format dxfId="1161">
      <pivotArea outline="0" fieldPosition="0">
        <references count="1">
          <reference field="4294967294" count="1">
            <x v="1"/>
          </reference>
        </references>
      </pivotArea>
    </format>
    <format dxfId="1160">
      <pivotArea field="50" type="button" dataOnly="0" labelOnly="1" outline="0" axis="axisRow" fieldPosition="0"/>
    </format>
    <format dxfId="1159">
      <pivotArea dataOnly="0" labelOnly="1" outline="0" fieldPosition="0">
        <references count="1">
          <reference field="4294967294" count="2">
            <x v="0"/>
            <x v="1"/>
          </reference>
        </references>
      </pivotArea>
    </format>
    <format dxfId="1158">
      <pivotArea collapsedLevelsAreSubtotals="1" fieldPosition="0">
        <references count="2">
          <reference field="4294967294" count="1" selected="0">
            <x v="1"/>
          </reference>
          <reference field="50" count="0"/>
        </references>
      </pivotArea>
    </format>
    <format dxfId="1157">
      <pivotArea collapsedLevelsAreSubtotals="1" fieldPosition="0">
        <references count="2">
          <reference field="4294967294" count="1" selected="0">
            <x v="1"/>
          </reference>
          <reference field="50" count="0"/>
        </references>
      </pivotArea>
    </format>
  </formats>
  <conditionalFormats count="1">
    <conditionalFormat priority="1">
      <pivotAreas count="1">
        <pivotArea type="data" collapsedLevelsAreSubtotals="1" fieldPosition="0">
          <references count="2">
            <reference field="4294967294" count="1" selected="0">
              <x v="1"/>
            </reference>
            <reference field="50" count="4">
              <x v="0"/>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eau croisé dynamique3" cacheId="2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0:C23" firstHeaderRow="0" firstDataRow="1" firstDataCol="1"/>
  <pivotFields count="64">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3">
        <item h="1" x="0"/>
        <item x="1"/>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1"/>
  </rowFields>
  <rowItems count="3">
    <i>
      <x v="1"/>
    </i>
    <i>
      <x v="2"/>
    </i>
    <i t="grand">
      <x/>
    </i>
  </rowItems>
  <colFields count="1">
    <field x="-2"/>
  </colFields>
  <colItems count="2">
    <i>
      <x/>
    </i>
    <i i="1">
      <x v="1"/>
    </i>
  </colItems>
  <dataFields count="2">
    <dataField name="#" fld="51" subtotal="count" baseField="0" baseItem="0"/>
    <dataField name="%" fld="51" subtotal="count" showDataAs="percentOfTotal" baseField="51" baseItem="0" numFmtId="9"/>
  </dataFields>
  <formats count="7">
    <format dxfId="1170">
      <pivotArea grandRow="1" outline="0" collapsedLevelsAreSubtotals="1" fieldPosition="0"/>
    </format>
    <format dxfId="1169">
      <pivotArea dataOnly="0" labelOnly="1" grandRow="1" outline="0" fieldPosition="0"/>
    </format>
    <format dxfId="1168">
      <pivotArea outline="0" fieldPosition="0">
        <references count="1">
          <reference field="4294967294" count="1">
            <x v="1"/>
          </reference>
        </references>
      </pivotArea>
    </format>
    <format dxfId="1167">
      <pivotArea outline="0" collapsedLevelsAreSubtotals="1" fieldPosition="0">
        <references count="1">
          <reference field="4294967294" count="1" selected="0">
            <x v="1"/>
          </reference>
        </references>
      </pivotArea>
    </format>
    <format dxfId="1166">
      <pivotArea outline="0" collapsedLevelsAreSubtotals="1" fieldPosition="0">
        <references count="1">
          <reference field="4294967294" count="1" selected="0">
            <x v="1"/>
          </reference>
        </references>
      </pivotArea>
    </format>
    <format dxfId="1165">
      <pivotArea field="51" type="button" dataOnly="0" labelOnly="1" outline="0" axis="axisRow" fieldPosition="0"/>
    </format>
    <format dxfId="1164">
      <pivotArea dataOnly="0" labelOnly="1" outline="0" fieldPosition="0">
        <references count="1">
          <reference field="4294967294" count="2">
            <x v="0"/>
            <x v="1"/>
          </reference>
        </references>
      </pivotArea>
    </format>
  </formats>
  <conditionalFormats count="1">
    <conditionalFormat priority="9">
      <pivotAreas count="1">
        <pivotArea type="data" collapsedLevelsAreSubtotals="1" fieldPosition="0">
          <references count="2">
            <reference field="4294967294" count="1" selected="0">
              <x v="1"/>
            </reference>
            <reference field="5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eau croisé dynamique5" cacheId="2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2:C56" firstHeaderRow="0" firstDataRow="1" firstDataCol="1"/>
  <pivotFields count="5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3"/>
        <item x="1"/>
        <item x="2"/>
      </items>
    </pivotField>
  </pivotFields>
  <rowFields count="1">
    <field x="49"/>
  </rowFields>
  <rowItems count="4">
    <i>
      <x v="1"/>
    </i>
    <i>
      <x v="2"/>
    </i>
    <i>
      <x v="3"/>
    </i>
    <i t="grand">
      <x/>
    </i>
  </rowItems>
  <colFields count="1">
    <field x="-2"/>
  </colFields>
  <colItems count="2">
    <i>
      <x/>
    </i>
    <i i="1">
      <x v="1"/>
    </i>
  </colItems>
  <dataFields count="2">
    <dataField name="#" fld="49" subtotal="count" baseField="49" baseItem="0"/>
    <dataField name="%" fld="49" subtotal="count" showDataAs="percentOfTotal" baseField="49" baseItem="0" numFmtId="10"/>
  </dataFields>
  <formats count="7">
    <format dxfId="1177">
      <pivotArea grandRow="1" outline="0" collapsedLevelsAreSubtotals="1" fieldPosition="0"/>
    </format>
    <format dxfId="1176">
      <pivotArea dataOnly="0" labelOnly="1" grandRow="1" outline="0" fieldPosition="0"/>
    </format>
    <format dxfId="1175">
      <pivotArea outline="0" fieldPosition="0">
        <references count="1">
          <reference field="4294967294" count="1">
            <x v="1"/>
          </reference>
        </references>
      </pivotArea>
    </format>
    <format dxfId="1174">
      <pivotArea field="49" type="button" dataOnly="0" labelOnly="1" outline="0" axis="axisRow" fieldPosition="0"/>
    </format>
    <format dxfId="1173">
      <pivotArea dataOnly="0" labelOnly="1" outline="0" fieldPosition="0">
        <references count="1">
          <reference field="4294967294" count="2">
            <x v="0"/>
            <x v="1"/>
          </reference>
        </references>
      </pivotArea>
    </format>
    <format dxfId="1172">
      <pivotArea collapsedLevelsAreSubtotals="1" fieldPosition="0">
        <references count="2">
          <reference field="4294967294" count="1" selected="0">
            <x v="1"/>
          </reference>
          <reference field="49" count="0"/>
        </references>
      </pivotArea>
    </format>
    <format dxfId="1171">
      <pivotArea collapsedLevelsAreSubtotals="1" fieldPosition="0">
        <references count="2">
          <reference field="4294967294" count="1" selected="0">
            <x v="1"/>
          </reference>
          <reference field="49" count="0"/>
        </references>
      </pivotArea>
    </format>
  </formats>
  <conditionalFormats count="1">
    <conditionalFormat priority="2">
      <pivotAreas count="1">
        <pivotArea type="data" collapsedLevelsAreSubtotals="1" fieldPosition="0">
          <references count="2">
            <reference field="4294967294" count="1" selected="0">
              <x v="1"/>
            </reference>
            <reference field="49"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eau croisé dynamique21" cacheId="3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Papier toilette">
  <location ref="A54:C58" firstHeaderRow="0" firstDataRow="1" firstDataCol="1"/>
  <pivotFields count="1">
    <pivotField axis="axisRow" dataField="1" showAll="0" defaultSubtotal="0">
      <items count="4">
        <item h="1" x="0"/>
        <item x="3"/>
        <item x="2"/>
        <item x="1"/>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1"/>
    <dataField name="%" fld="0" subtotal="count" showDataAs="percentOfTotal" baseField="0" baseItem="1" numFmtId="10"/>
  </dataFields>
  <formats count="11">
    <format dxfId="937">
      <pivotArea grandRow="1" outline="0" collapsedLevelsAreSubtotals="1" fieldPosition="0"/>
    </format>
    <format dxfId="936">
      <pivotArea dataOnly="0" labelOnly="1" grandRow="1" outline="0" fieldPosition="0"/>
    </format>
    <format dxfId="935">
      <pivotArea grandRow="1" outline="0" collapsedLevelsAreSubtotals="1" fieldPosition="0"/>
    </format>
    <format dxfId="934">
      <pivotArea dataOnly="0" labelOnly="1" grandRow="1" outline="0" fieldPosition="0"/>
    </format>
    <format dxfId="933">
      <pivotArea outline="0" fieldPosition="0">
        <references count="1">
          <reference field="4294967294" count="1">
            <x v="1"/>
          </reference>
        </references>
      </pivotArea>
    </format>
    <format dxfId="932">
      <pivotArea collapsedLevelsAreSubtotals="1" fieldPosition="0">
        <references count="2">
          <reference field="4294967294" count="1" selected="0">
            <x v="1"/>
          </reference>
          <reference field="0" count="0"/>
        </references>
      </pivotArea>
    </format>
    <format dxfId="931">
      <pivotArea collapsedLevelsAreSubtotals="1" fieldPosition="0">
        <references count="2">
          <reference field="4294967294" count="1" selected="0">
            <x v="1"/>
          </reference>
          <reference field="0" count="0"/>
        </references>
      </pivotArea>
    </format>
    <format dxfId="930">
      <pivotArea field="0" type="button" dataOnly="0" labelOnly="1" outline="0" axis="axisRow" fieldPosition="0"/>
    </format>
    <format dxfId="929">
      <pivotArea dataOnly="0" labelOnly="1" outline="0" fieldPosition="0">
        <references count="1">
          <reference field="4294967294" count="2">
            <x v="0"/>
            <x v="1"/>
          </reference>
        </references>
      </pivotArea>
    </format>
    <format dxfId="928">
      <pivotArea field="0" grandRow="1" outline="0" collapsedLevelsAreSubtotals="1" axis="axisRow" fieldPosition="0">
        <references count="1">
          <reference field="4294967294" count="1" selected="0">
            <x v="1"/>
          </reference>
        </references>
      </pivotArea>
    </format>
    <format dxfId="927">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eau croisé dynamique10" cacheId="3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Maïs">
  <location ref="A15:C19" firstHeaderRow="0" firstDataRow="1" firstDataCol="1"/>
  <pivotFields count="1">
    <pivotField axis="axisRow" dataField="1" showAll="0" defaultSubtotal="0">
      <items count="4">
        <item h="1" x="1"/>
        <item x="3"/>
        <item x="2"/>
        <item x="0"/>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2"/>
    <dataField name="%" fld="0" subtotal="count" showDataAs="percentOfTotal" baseField="0" baseItem="2" numFmtId="10"/>
  </dataFields>
  <formats count="13">
    <format dxfId="950">
      <pivotArea grandRow="1" outline="0" collapsedLevelsAreSubtotals="1" fieldPosition="0"/>
    </format>
    <format dxfId="949">
      <pivotArea dataOnly="0" labelOnly="1" grandRow="1" outline="0" fieldPosition="0"/>
    </format>
    <format dxfId="948">
      <pivotArea grandRow="1" outline="0" collapsedLevelsAreSubtotals="1" fieldPosition="0"/>
    </format>
    <format dxfId="947">
      <pivotArea dataOnly="0" labelOnly="1" grandRow="1" outline="0" fieldPosition="0"/>
    </format>
    <format dxfId="946">
      <pivotArea outline="0" fieldPosition="0">
        <references count="1">
          <reference field="4294967294" count="1">
            <x v="1"/>
          </reference>
        </references>
      </pivotArea>
    </format>
    <format dxfId="945">
      <pivotArea collapsedLevelsAreSubtotals="1" fieldPosition="0">
        <references count="2">
          <reference field="4294967294" count="1" selected="0">
            <x v="1"/>
          </reference>
          <reference field="0" count="0"/>
        </references>
      </pivotArea>
    </format>
    <format dxfId="944">
      <pivotArea collapsedLevelsAreSubtotals="1" fieldPosition="0">
        <references count="2">
          <reference field="4294967294" count="1" selected="0">
            <x v="1"/>
          </reference>
          <reference field="0" count="0"/>
        </references>
      </pivotArea>
    </format>
    <format dxfId="943">
      <pivotArea field="0" type="button" dataOnly="0" labelOnly="1" outline="0" axis="axisRow" fieldPosition="0"/>
    </format>
    <format dxfId="942">
      <pivotArea dataOnly="0" labelOnly="1" outline="0" fieldPosition="0">
        <references count="1">
          <reference field="4294967294" count="2">
            <x v="0"/>
            <x v="1"/>
          </reference>
        </references>
      </pivotArea>
    </format>
    <format dxfId="941">
      <pivotArea field="0" type="button" dataOnly="0" labelOnly="1" outline="0" axis="axisRow" fieldPosition="0"/>
    </format>
    <format dxfId="940">
      <pivotArea dataOnly="0" labelOnly="1" outline="0" fieldPosition="0">
        <references count="1">
          <reference field="4294967294" count="2">
            <x v="0"/>
            <x v="1"/>
          </reference>
        </references>
      </pivotArea>
    </format>
    <format dxfId="939">
      <pivotArea field="0" grandRow="1" outline="0" collapsedLevelsAreSubtotals="1" axis="axisRow" fieldPosition="0">
        <references count="1">
          <reference field="4294967294" count="1" selected="0">
            <x v="1"/>
          </reference>
        </references>
      </pivotArea>
    </format>
    <format dxfId="938">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6" cacheId="1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épartement">
  <location ref="A27:S33" firstHeaderRow="0" firstDataRow="1" firstDataCol="1"/>
  <pivotFields count="36">
    <pivotField showAll="0"/>
    <pivotField numFmtId="14" showAll="0" defaultSubtotal="0"/>
    <pivotField showAll="0" defaultSubtotal="0">
      <items count="7">
        <item x="0"/>
        <item x="4"/>
        <item x="3"/>
        <item x="6"/>
        <item x="1"/>
        <item x="2"/>
        <item x="5"/>
      </items>
    </pivotField>
    <pivotField showAll="0" defaultSubtotal="0"/>
    <pivotField axis="axisRow" showAll="0" defaultSubtotal="0">
      <items count="5">
        <item x="1"/>
        <item x="4"/>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s>
  <rowFields count="1">
    <field x="4"/>
  </rowFields>
  <rowItems count="6">
    <i>
      <x/>
    </i>
    <i>
      <x v="1"/>
    </i>
    <i>
      <x v="2"/>
    </i>
    <i>
      <x v="3"/>
    </i>
    <i>
      <x v="4"/>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dataFields count="18">
    <dataField name="# Farine" fld="18" subtotal="countNums" baseField="5" baseItem="14"/>
    <dataField name="# Riz" fld="19" subtotal="countNums" baseField="5" baseItem="14"/>
    <dataField name="# Mais" fld="20" subtotal="countNums" baseField="5" baseItem="14"/>
    <dataField name="# Sucre" fld="21" subtotal="countNums" baseField="5" baseItem="14"/>
    <dataField name="# Haricot noir" fld="22" subtotal="countNums" baseField="5" baseItem="14"/>
    <dataField name="# Haricot rouge" fld="23" subtotal="countNums" baseField="5" baseItem="14"/>
    <dataField name="# Huile" fld="24" subtotal="countNums" baseField="5" baseItem="14"/>
    <dataField name="# Savon lessive" fld="25" subtotal="countNums" baseField="5" baseItem="14"/>
    <dataField name="# Brosse à dent" fld="26" subtotal="countNums" baseField="4" baseItem="2"/>
    <dataField name="# Papier toilette" fld="27" subtotal="countNums" baseField="4" baseItem="2"/>
    <dataField name="# Savon mains" fld="28" subtotal="countNums" baseField="5" baseItem="14"/>
    <dataField name="# Dentifrice" fld="29" subtotal="countNums" baseField="5" baseItem="14"/>
    <dataField name="# Serv hygieninques" fld="30" subtotal="countNums" baseField="5" baseItem="14"/>
    <dataField name="# Chlore grain" fld="31" subtotal="countNums" baseField="5" baseItem="14"/>
    <dataField name="Charbon" fld="33" subtotal="countNums" baseField="4" baseItem="1"/>
    <dataField name="# Bassine" fld="34" subtotal="countNums" baseField="4" baseItem="1"/>
    <dataField name="# Eponge" fld="35" subtotal="countNums" baseField="4" baseItem="1"/>
    <dataField name="# Eau" fld="32" subtotal="countNums" baseField="4" baseItem="2"/>
  </dataFields>
  <formats count="5">
    <format dxfId="1787">
      <pivotArea grandRow="1" outline="0" collapsedLevelsAreSubtotals="1" fieldPosition="0"/>
    </format>
    <format dxfId="1786">
      <pivotArea dataOnly="0" labelOnly="1" grandRow="1" outline="0" fieldPosition="0"/>
    </format>
    <format dxfId="1785">
      <pivotArea dataOnly="0" labelOnly="1" outline="0" fieldPosition="0">
        <references count="1">
          <reference field="4294967294" count="12">
            <x v="0"/>
            <x v="1"/>
            <x v="2"/>
            <x v="3"/>
            <x v="4"/>
            <x v="5"/>
            <x v="6"/>
            <x v="7"/>
            <x v="10"/>
            <x v="11"/>
            <x v="12"/>
            <x v="13"/>
          </reference>
        </references>
      </pivotArea>
    </format>
    <format dxfId="1784">
      <pivotArea field="4" type="button" dataOnly="0" labelOnly="1" outline="0" axis="axisRow" fieldPosition="0"/>
    </format>
    <format dxfId="1783">
      <pivotArea dataOnly="0" labelOnly="1" outline="0" fieldPosition="0">
        <references count="1">
          <reference field="4294967294" count="18">
            <x v="0"/>
            <x v="1"/>
            <x v="2"/>
            <x v="3"/>
            <x v="4"/>
            <x v="5"/>
            <x v="6"/>
            <x v="7"/>
            <x v="8"/>
            <x v="9"/>
            <x v="10"/>
            <x v="11"/>
            <x v="12"/>
            <x v="13"/>
            <x v="14"/>
            <x v="15"/>
            <x v="16"/>
            <x v="1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eau croisé dynamique9" cacheId="2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iz">
  <location ref="A9:C12" firstHeaderRow="0" firstDataRow="1" firstDataCol="1"/>
  <pivotFields count="1">
    <pivotField axis="axisRow" dataField="1" showAll="0" defaultSubtotal="0">
      <items count="3">
        <item h="1" x="2"/>
        <item x="1"/>
        <item x="0"/>
      </items>
    </pivotField>
  </pivotFields>
  <rowFields count="1">
    <field x="0"/>
  </rowFields>
  <rowItems count="3">
    <i>
      <x v="1"/>
    </i>
    <i>
      <x v="2"/>
    </i>
    <i t="grand">
      <x/>
    </i>
  </rowItems>
  <colFields count="1">
    <field x="-2"/>
  </colFields>
  <colItems count="2">
    <i>
      <x/>
    </i>
    <i i="1">
      <x v="1"/>
    </i>
  </colItems>
  <dataFields count="2">
    <dataField name="#" fld="0" subtotal="count" baseField="0" baseItem="0"/>
    <dataField name="%" fld="0" subtotal="count" showDataAs="percentOfTotal" baseField="0" baseItem="0" numFmtId="10"/>
  </dataFields>
  <formats count="15">
    <format dxfId="965">
      <pivotArea grandRow="1" outline="0" collapsedLevelsAreSubtotals="1" fieldPosition="0"/>
    </format>
    <format dxfId="964">
      <pivotArea dataOnly="0" labelOnly="1" grandRow="1" outline="0" fieldPosition="0"/>
    </format>
    <format dxfId="963">
      <pivotArea grandRow="1" outline="0" collapsedLevelsAreSubtotals="1" fieldPosition="0"/>
    </format>
    <format dxfId="962">
      <pivotArea dataOnly="0" labelOnly="1" grandRow="1" outline="0" fieldPosition="0"/>
    </format>
    <format dxfId="961">
      <pivotArea outline="0" fieldPosition="0">
        <references count="1">
          <reference field="4294967294" count="1">
            <x v="1"/>
          </reference>
        </references>
      </pivotArea>
    </format>
    <format dxfId="960">
      <pivotArea collapsedLevelsAreSubtotals="1" fieldPosition="0">
        <references count="2">
          <reference field="4294967294" count="1" selected="0">
            <x v="1"/>
          </reference>
          <reference field="0" count="0"/>
        </references>
      </pivotArea>
    </format>
    <format dxfId="959">
      <pivotArea collapsedLevelsAreSubtotals="1" fieldPosition="0">
        <references count="2">
          <reference field="4294967294" count="1" selected="0">
            <x v="1"/>
          </reference>
          <reference field="0" count="0"/>
        </references>
      </pivotArea>
    </format>
    <format dxfId="958">
      <pivotArea collapsedLevelsAreSubtotals="1" fieldPosition="0">
        <references count="2">
          <reference field="4294967294" count="1" selected="0">
            <x v="1"/>
          </reference>
          <reference field="0" count="0"/>
        </references>
      </pivotArea>
    </format>
    <format dxfId="957">
      <pivotArea collapsedLevelsAreSubtotals="1" fieldPosition="0">
        <references count="2">
          <reference field="4294967294" count="1" selected="0">
            <x v="1"/>
          </reference>
          <reference field="0" count="0"/>
        </references>
      </pivotArea>
    </format>
    <format dxfId="956">
      <pivotArea field="0" type="button" dataOnly="0" labelOnly="1" outline="0" axis="axisRow" fieldPosition="0"/>
    </format>
    <format dxfId="955">
      <pivotArea dataOnly="0" labelOnly="1" outline="0" fieldPosition="0">
        <references count="1">
          <reference field="4294967294" count="2">
            <x v="0"/>
            <x v="1"/>
          </reference>
        </references>
      </pivotArea>
    </format>
    <format dxfId="954">
      <pivotArea field="0" type="button" dataOnly="0" labelOnly="1" outline="0" axis="axisRow" fieldPosition="0"/>
    </format>
    <format dxfId="953">
      <pivotArea dataOnly="0" labelOnly="1" outline="0" fieldPosition="0">
        <references count="1">
          <reference field="4294967294" count="2">
            <x v="0"/>
            <x v="1"/>
          </reference>
        </references>
      </pivotArea>
    </format>
    <format dxfId="952">
      <pivotArea field="0" grandRow="1" outline="0" collapsedLevelsAreSubtotals="1" axis="axisRow" fieldPosition="0">
        <references count="1">
          <reference field="4294967294" count="1" selected="0">
            <x v="1"/>
          </reference>
        </references>
      </pivotArea>
    </format>
    <format dxfId="951">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eau croisé dynamique22" cacheId="3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Brosse à dent">
  <location ref="A48:C52" firstHeaderRow="0" firstDataRow="1" firstDataCol="1"/>
  <pivotFields count="1">
    <pivotField axis="axisRow" dataField="1" showAll="0" defaultSubtotal="0">
      <items count="4">
        <item h="1" x="0"/>
        <item x="3"/>
        <item x="1"/>
        <item x="2"/>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1"/>
    <dataField name="%" fld="0" subtotal="count" showDataAs="percentOfTotal" baseField="0" baseItem="1" numFmtId="10"/>
  </dataFields>
  <formats count="13">
    <format dxfId="978">
      <pivotArea grandRow="1" outline="0" collapsedLevelsAreSubtotals="1" fieldPosition="0"/>
    </format>
    <format dxfId="977">
      <pivotArea dataOnly="0" labelOnly="1" grandRow="1" outline="0" fieldPosition="0"/>
    </format>
    <format dxfId="976">
      <pivotArea grandRow="1" outline="0" collapsedLevelsAreSubtotals="1" fieldPosition="0"/>
    </format>
    <format dxfId="975">
      <pivotArea dataOnly="0" labelOnly="1" grandRow="1" outline="0" fieldPosition="0"/>
    </format>
    <format dxfId="974">
      <pivotArea outline="0" fieldPosition="0">
        <references count="1">
          <reference field="4294967294" count="1">
            <x v="1"/>
          </reference>
        </references>
      </pivotArea>
    </format>
    <format dxfId="973">
      <pivotArea collapsedLevelsAreSubtotals="1" fieldPosition="0">
        <references count="2">
          <reference field="4294967294" count="1" selected="0">
            <x v="1"/>
          </reference>
          <reference field="0" count="0"/>
        </references>
      </pivotArea>
    </format>
    <format dxfId="972">
      <pivotArea collapsedLevelsAreSubtotals="1" fieldPosition="0">
        <references count="2">
          <reference field="4294967294" count="1" selected="0">
            <x v="1"/>
          </reference>
          <reference field="0" count="0"/>
        </references>
      </pivotArea>
    </format>
    <format dxfId="971">
      <pivotArea field="0" type="button" dataOnly="0" labelOnly="1" outline="0" axis="axisRow" fieldPosition="0"/>
    </format>
    <format dxfId="970">
      <pivotArea dataOnly="0" labelOnly="1" outline="0" fieldPosition="0">
        <references count="1">
          <reference field="4294967294" count="2">
            <x v="0"/>
            <x v="1"/>
          </reference>
        </references>
      </pivotArea>
    </format>
    <format dxfId="969">
      <pivotArea field="0" type="button" dataOnly="0" labelOnly="1" outline="0" axis="axisRow" fieldPosition="0"/>
    </format>
    <format dxfId="968">
      <pivotArea dataOnly="0" labelOnly="1" outline="0" fieldPosition="0">
        <references count="1">
          <reference field="4294967294" count="2">
            <x v="0"/>
            <x v="1"/>
          </reference>
        </references>
      </pivotArea>
    </format>
    <format dxfId="967">
      <pivotArea field="0" grandRow="1" outline="0" collapsedLevelsAreSubtotals="1" axis="axisRow" fieldPosition="0">
        <references count="1">
          <reference field="4294967294" count="1" selected="0">
            <x v="1"/>
          </reference>
        </references>
      </pivotArea>
    </format>
    <format dxfId="966">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eau croisé dynamique18" cacheId="3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pour les mains">
  <location ref="A60:C64" firstHeaderRow="0" firstDataRow="1" firstDataCol="1"/>
  <pivotFields count="1">
    <pivotField axis="axisRow" dataField="1" showAll="0" defaultSubtotal="0">
      <items count="4">
        <item h="1" x="0"/>
        <item x="3"/>
        <item x="1"/>
        <item x="2"/>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1"/>
    <dataField name="%" fld="0" subtotal="count" showDataAs="percentOfTotal" baseField="0" baseItem="1" numFmtId="10"/>
  </dataFields>
  <formats count="11">
    <format dxfId="989">
      <pivotArea grandRow="1" outline="0" collapsedLevelsAreSubtotals="1" fieldPosition="0"/>
    </format>
    <format dxfId="988">
      <pivotArea dataOnly="0" labelOnly="1" grandRow="1" outline="0" fieldPosition="0"/>
    </format>
    <format dxfId="987">
      <pivotArea grandRow="1" outline="0" collapsedLevelsAreSubtotals="1" fieldPosition="0"/>
    </format>
    <format dxfId="986">
      <pivotArea dataOnly="0" labelOnly="1" grandRow="1" outline="0" fieldPosition="0"/>
    </format>
    <format dxfId="985">
      <pivotArea outline="0" fieldPosition="0">
        <references count="1">
          <reference field="4294967294" count="1">
            <x v="1"/>
          </reference>
        </references>
      </pivotArea>
    </format>
    <format dxfId="984">
      <pivotArea collapsedLevelsAreSubtotals="1" fieldPosition="0">
        <references count="2">
          <reference field="4294967294" count="1" selected="0">
            <x v="1"/>
          </reference>
          <reference field="0" count="0"/>
        </references>
      </pivotArea>
    </format>
    <format dxfId="983">
      <pivotArea collapsedLevelsAreSubtotals="1" fieldPosition="0">
        <references count="2">
          <reference field="4294967294" count="1" selected="0">
            <x v="1"/>
          </reference>
          <reference field="0" count="0"/>
        </references>
      </pivotArea>
    </format>
    <format dxfId="982">
      <pivotArea field="0" type="button" dataOnly="0" labelOnly="1" outline="0" axis="axisRow" fieldPosition="0"/>
    </format>
    <format dxfId="981">
      <pivotArea dataOnly="0" labelOnly="1" outline="0" fieldPosition="0">
        <references count="1">
          <reference field="4294967294" count="2">
            <x v="0"/>
            <x v="1"/>
          </reference>
        </references>
      </pivotArea>
    </format>
    <format dxfId="980">
      <pivotArea field="0" grandRow="1" outline="0" collapsedLevelsAreSubtotals="1" axis="axisRow" fieldPosition="0">
        <references count="1">
          <reference field="4294967294" count="1" selected="0">
            <x v="1"/>
          </reference>
        </references>
      </pivotArea>
    </format>
    <format dxfId="979">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eau croisé dynamique11" cacheId="3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ucre">
  <location ref="A21:C23" firstHeaderRow="0" firstDataRow="1" firstDataCol="1"/>
  <pivotFields count="1">
    <pivotField axis="axisRow" dataField="1" showAll="0" defaultSubtotal="0">
      <items count="2">
        <item h="1" x="1"/>
        <item x="0"/>
      </items>
    </pivotField>
  </pivotFields>
  <rowFields count="1">
    <field x="0"/>
  </rowFields>
  <rowItems count="2">
    <i>
      <x v="1"/>
    </i>
    <i t="grand">
      <x/>
    </i>
  </rowItems>
  <colFields count="1">
    <field x="-2"/>
  </colFields>
  <colItems count="2">
    <i>
      <x/>
    </i>
    <i i="1">
      <x v="1"/>
    </i>
  </colItems>
  <dataFields count="2">
    <dataField name="#" fld="0" subtotal="count" baseField="0" baseItem="0"/>
    <dataField name="%" fld="0" subtotal="count" showDataAs="percentOfTotal" baseField="0" baseItem="0" numFmtId="10"/>
  </dataFields>
  <formats count="11">
    <format dxfId="1000">
      <pivotArea grandRow="1" outline="0" collapsedLevelsAreSubtotals="1" fieldPosition="0"/>
    </format>
    <format dxfId="999">
      <pivotArea dataOnly="0" labelOnly="1" grandRow="1" outline="0" fieldPosition="0"/>
    </format>
    <format dxfId="998">
      <pivotArea grandRow="1" outline="0" collapsedLevelsAreSubtotals="1" fieldPosition="0"/>
    </format>
    <format dxfId="997">
      <pivotArea dataOnly="0" labelOnly="1" grandRow="1" outline="0" fieldPosition="0"/>
    </format>
    <format dxfId="996">
      <pivotArea outline="0" fieldPosition="0">
        <references count="1">
          <reference field="4294967294" count="1">
            <x v="1"/>
          </reference>
        </references>
      </pivotArea>
    </format>
    <format dxfId="995">
      <pivotArea field="0" type="button" dataOnly="0" labelOnly="1" outline="0" axis="axisRow" fieldPosition="0"/>
    </format>
    <format dxfId="994">
      <pivotArea dataOnly="0" labelOnly="1" outline="0" fieldPosition="0">
        <references count="1">
          <reference field="4294967294" count="2">
            <x v="0"/>
            <x v="1"/>
          </reference>
        </references>
      </pivotArea>
    </format>
    <format dxfId="993">
      <pivotArea field="0" type="button" dataOnly="0" labelOnly="1" outline="0" axis="axisRow" fieldPosition="0"/>
    </format>
    <format dxfId="992">
      <pivotArea dataOnly="0" labelOnly="1" outline="0" fieldPosition="0">
        <references count="1">
          <reference field="4294967294" count="2">
            <x v="0"/>
            <x v="1"/>
          </reference>
        </references>
      </pivotArea>
    </format>
    <format dxfId="991">
      <pivotArea field="0" grandRow="1" outline="0" collapsedLevelsAreSubtotals="1" axis="axisRow" fieldPosition="0">
        <references count="1">
          <reference field="4294967294" count="1" selected="0">
            <x v="1"/>
          </reference>
        </references>
      </pivotArea>
    </format>
    <format dxfId="990">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eau croisé dynamique20" cacheId="4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erviettes hygiéniques">
  <location ref="A71:C74" firstHeaderRow="0" firstDataRow="1" firstDataCol="1"/>
  <pivotFields count="1">
    <pivotField axis="axisRow" dataField="1" showAll="0" defaultSubtotal="0">
      <items count="3">
        <item h="1" x="0"/>
        <item x="1"/>
        <item x="2"/>
      </items>
    </pivotField>
  </pivotFields>
  <rowFields count="1">
    <field x="0"/>
  </rowFields>
  <rowItems count="3">
    <i>
      <x v="1"/>
    </i>
    <i>
      <x v="2"/>
    </i>
    <i t="grand">
      <x/>
    </i>
  </rowItems>
  <colFields count="1">
    <field x="-2"/>
  </colFields>
  <colItems count="2">
    <i>
      <x/>
    </i>
    <i i="1">
      <x v="1"/>
    </i>
  </colItems>
  <dataFields count="2">
    <dataField name="#" fld="0" subtotal="count" baseField="0" baseItem="1"/>
    <dataField name="%" fld="0" subtotal="count" showDataAs="percentOfTotal" baseField="0" baseItem="1" numFmtId="10"/>
  </dataFields>
  <formats count="13">
    <format dxfId="1013">
      <pivotArea grandRow="1" outline="0" collapsedLevelsAreSubtotals="1" fieldPosition="0"/>
    </format>
    <format dxfId="1012">
      <pivotArea dataOnly="0" labelOnly="1" grandRow="1" outline="0" fieldPosition="0"/>
    </format>
    <format dxfId="1011">
      <pivotArea grandRow="1" outline="0" collapsedLevelsAreSubtotals="1" fieldPosition="0"/>
    </format>
    <format dxfId="1010">
      <pivotArea dataOnly="0" labelOnly="1" grandRow="1" outline="0" fieldPosition="0"/>
    </format>
    <format dxfId="1009">
      <pivotArea grandRow="1" outline="0" collapsedLevelsAreSubtotals="1" fieldPosition="0"/>
    </format>
    <format dxfId="1008">
      <pivotArea dataOnly="0" labelOnly="1" grandRow="1" outline="0" fieldPosition="0"/>
    </format>
    <format dxfId="1007">
      <pivotArea outline="0" fieldPosition="0">
        <references count="1">
          <reference field="4294967294" count="1">
            <x v="1"/>
          </reference>
        </references>
      </pivotArea>
    </format>
    <format dxfId="1006">
      <pivotArea collapsedLevelsAreSubtotals="1" fieldPosition="0">
        <references count="2">
          <reference field="4294967294" count="1" selected="0">
            <x v="1"/>
          </reference>
          <reference field="0" count="0"/>
        </references>
      </pivotArea>
    </format>
    <format dxfId="1005">
      <pivotArea collapsedLevelsAreSubtotals="1" fieldPosition="0">
        <references count="2">
          <reference field="4294967294" count="1" selected="0">
            <x v="1"/>
          </reference>
          <reference field="0" count="0"/>
        </references>
      </pivotArea>
    </format>
    <format dxfId="1004">
      <pivotArea field="0" type="button" dataOnly="0" labelOnly="1" outline="0" axis="axisRow" fieldPosition="0"/>
    </format>
    <format dxfId="1003">
      <pivotArea dataOnly="0" labelOnly="1" outline="0" fieldPosition="0">
        <references count="1">
          <reference field="4294967294" count="2">
            <x v="0"/>
            <x v="1"/>
          </reference>
        </references>
      </pivotArea>
    </format>
    <format dxfId="1002">
      <pivotArea field="0" grandRow="1" outline="0" collapsedLevelsAreSubtotals="1" axis="axisRow" fieldPosition="0">
        <references count="1">
          <reference field="4294967294" count="1" selected="0">
            <x v="1"/>
          </reference>
        </references>
      </pivotArea>
    </format>
    <format dxfId="1001">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eau croisé dynamique12" cacheId="3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noir">
  <location ref="A25:C29" firstHeaderRow="0" firstDataRow="1" firstDataCol="1"/>
  <pivotFields count="1">
    <pivotField axis="axisRow" dataField="1" showAll="0" defaultSubtotal="0">
      <items count="4">
        <item h="1" x="2"/>
        <item x="3"/>
        <item x="1"/>
        <item x="0"/>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0"/>
    <dataField name="%" fld="0" subtotal="count" showDataAs="percentOfTotal" baseField="0" baseItem="0" numFmtId="10"/>
  </dataFields>
  <formats count="13">
    <format dxfId="1026">
      <pivotArea grandRow="1" outline="0" collapsedLevelsAreSubtotals="1" fieldPosition="0"/>
    </format>
    <format dxfId="1025">
      <pivotArea dataOnly="0" labelOnly="1" grandRow="1" outline="0" fieldPosition="0"/>
    </format>
    <format dxfId="1024">
      <pivotArea grandRow="1" outline="0" collapsedLevelsAreSubtotals="1" fieldPosition="0"/>
    </format>
    <format dxfId="1023">
      <pivotArea dataOnly="0" labelOnly="1" grandRow="1" outline="0" fieldPosition="0"/>
    </format>
    <format dxfId="1022">
      <pivotArea outline="0" fieldPosition="0">
        <references count="1">
          <reference field="4294967294" count="1">
            <x v="1"/>
          </reference>
        </references>
      </pivotArea>
    </format>
    <format dxfId="1021">
      <pivotArea collapsedLevelsAreSubtotals="1" fieldPosition="0">
        <references count="2">
          <reference field="4294967294" count="1" selected="0">
            <x v="1"/>
          </reference>
          <reference field="0" count="0"/>
        </references>
      </pivotArea>
    </format>
    <format dxfId="1020">
      <pivotArea collapsedLevelsAreSubtotals="1" fieldPosition="0">
        <references count="2">
          <reference field="4294967294" count="1" selected="0">
            <x v="1"/>
          </reference>
          <reference field="0" count="0"/>
        </references>
      </pivotArea>
    </format>
    <format dxfId="1019">
      <pivotArea field="0" type="button" dataOnly="0" labelOnly="1" outline="0" axis="axisRow" fieldPosition="0"/>
    </format>
    <format dxfId="1018">
      <pivotArea dataOnly="0" labelOnly="1" outline="0" fieldPosition="0">
        <references count="1">
          <reference field="4294967294" count="2">
            <x v="0"/>
            <x v="1"/>
          </reference>
        </references>
      </pivotArea>
    </format>
    <format dxfId="1017">
      <pivotArea field="0" type="button" dataOnly="0" labelOnly="1" outline="0" axis="axisRow" fieldPosition="0"/>
    </format>
    <format dxfId="1016">
      <pivotArea dataOnly="0" labelOnly="1" outline="0" fieldPosition="0">
        <references count="1">
          <reference field="4294967294" count="2">
            <x v="0"/>
            <x v="1"/>
          </reference>
        </references>
      </pivotArea>
    </format>
    <format dxfId="1015">
      <pivotArea field="0" grandRow="1" outline="0" collapsedLevelsAreSubtotals="1" axis="axisRow" fieldPosition="0">
        <references count="1">
          <reference field="4294967294" count="1" selected="0">
            <x v="1"/>
          </reference>
        </references>
      </pivotArea>
    </format>
    <format dxfId="1014">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eau croisé dynamique15" cacheId="3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lessive">
  <location ref="A43:C46" firstHeaderRow="0" firstDataRow="1" firstDataCol="1"/>
  <pivotFields count="1">
    <pivotField axis="axisRow" dataField="1" showAll="0" defaultSubtotal="0">
      <items count="3">
        <item h="1" x="0"/>
        <item x="1"/>
        <item x="2"/>
      </items>
    </pivotField>
  </pivotFields>
  <rowFields count="1">
    <field x="0"/>
  </rowFields>
  <rowItems count="3">
    <i>
      <x v="1"/>
    </i>
    <i>
      <x v="2"/>
    </i>
    <i t="grand">
      <x/>
    </i>
  </rowItems>
  <colFields count="1">
    <field x="-2"/>
  </colFields>
  <colItems count="2">
    <i>
      <x/>
    </i>
    <i i="1">
      <x v="1"/>
    </i>
  </colItems>
  <dataFields count="2">
    <dataField name="#" fld="0" subtotal="count" baseField="0" baseItem="1"/>
    <dataField name="%" fld="0" subtotal="count" showDataAs="percentOfTotal" baseField="0" baseItem="1" numFmtId="10"/>
  </dataFields>
  <formats count="13">
    <format dxfId="1039">
      <pivotArea grandRow="1" outline="0" collapsedLevelsAreSubtotals="1" fieldPosition="0"/>
    </format>
    <format dxfId="1038">
      <pivotArea dataOnly="0" labelOnly="1" grandRow="1" outline="0" fieldPosition="0"/>
    </format>
    <format dxfId="1037">
      <pivotArea grandRow="1" outline="0" collapsedLevelsAreSubtotals="1" fieldPosition="0"/>
    </format>
    <format dxfId="1036">
      <pivotArea dataOnly="0" labelOnly="1" grandRow="1" outline="0" fieldPosition="0"/>
    </format>
    <format dxfId="1035">
      <pivotArea outline="0" fieldPosition="0">
        <references count="1">
          <reference field="4294967294" count="1">
            <x v="1"/>
          </reference>
        </references>
      </pivotArea>
    </format>
    <format dxfId="1034">
      <pivotArea collapsedLevelsAreSubtotals="1" fieldPosition="0">
        <references count="2">
          <reference field="4294967294" count="1" selected="0">
            <x v="1"/>
          </reference>
          <reference field="0" count="0"/>
        </references>
      </pivotArea>
    </format>
    <format dxfId="1033">
      <pivotArea collapsedLevelsAreSubtotals="1" fieldPosition="0">
        <references count="2">
          <reference field="4294967294" count="1" selected="0">
            <x v="1"/>
          </reference>
          <reference field="0" count="0"/>
        </references>
      </pivotArea>
    </format>
    <format dxfId="1032">
      <pivotArea field="0" type="button" dataOnly="0" labelOnly="1" outline="0" axis="axisRow" fieldPosition="0"/>
    </format>
    <format dxfId="1031">
      <pivotArea dataOnly="0" labelOnly="1" outline="0" fieldPosition="0">
        <references count="1">
          <reference field="4294967294" count="2">
            <x v="0"/>
            <x v="1"/>
          </reference>
        </references>
      </pivotArea>
    </format>
    <format dxfId="1030">
      <pivotArea field="0" type="button" dataOnly="0" labelOnly="1" outline="0" axis="axisRow" fieldPosition="0"/>
    </format>
    <format dxfId="1029">
      <pivotArea dataOnly="0" labelOnly="1" outline="0" fieldPosition="0">
        <references count="1">
          <reference field="4294967294" count="2">
            <x v="0"/>
            <x v="1"/>
          </reference>
        </references>
      </pivotArea>
    </format>
    <format dxfId="1028">
      <pivotArea field="0" grandRow="1" outline="0" collapsedLevelsAreSubtotals="1" axis="axisRow" fieldPosition="0">
        <references count="1">
          <reference field="4294967294" count="1" selected="0">
            <x v="1"/>
          </reference>
        </references>
      </pivotArea>
    </format>
    <format dxfId="1027">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eau croisé dynamique14" cacheId="3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uile">
  <location ref="A37:C41" firstHeaderRow="0" firstDataRow="1" firstDataCol="1"/>
  <pivotFields count="1">
    <pivotField axis="axisRow" dataField="1" showAll="0" defaultSubtotal="0">
      <items count="4">
        <item h="1" x="2"/>
        <item x="3"/>
        <item x="1"/>
        <item x="0"/>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1"/>
    <dataField name="%" fld="0" subtotal="count" showDataAs="percentOfTotal" baseField="0" baseItem="1" numFmtId="10"/>
  </dataFields>
  <formats count="13">
    <format dxfId="1052">
      <pivotArea grandRow="1" outline="0" collapsedLevelsAreSubtotals="1" fieldPosition="0"/>
    </format>
    <format dxfId="1051">
      <pivotArea dataOnly="0" labelOnly="1" grandRow="1" outline="0" fieldPosition="0"/>
    </format>
    <format dxfId="1050">
      <pivotArea grandRow="1" outline="0" collapsedLevelsAreSubtotals="1" fieldPosition="0"/>
    </format>
    <format dxfId="1049">
      <pivotArea dataOnly="0" labelOnly="1" grandRow="1" outline="0" fieldPosition="0"/>
    </format>
    <format dxfId="1048">
      <pivotArea outline="0" fieldPosition="0">
        <references count="1">
          <reference field="4294967294" count="1">
            <x v="1"/>
          </reference>
        </references>
      </pivotArea>
    </format>
    <format dxfId="1047">
      <pivotArea collapsedLevelsAreSubtotals="1" fieldPosition="0">
        <references count="2">
          <reference field="4294967294" count="1" selected="0">
            <x v="1"/>
          </reference>
          <reference field="0" count="0"/>
        </references>
      </pivotArea>
    </format>
    <format dxfId="1046">
      <pivotArea collapsedLevelsAreSubtotals="1" fieldPosition="0">
        <references count="2">
          <reference field="4294967294" count="1" selected="0">
            <x v="1"/>
          </reference>
          <reference field="0" count="0"/>
        </references>
      </pivotArea>
    </format>
    <format dxfId="1045">
      <pivotArea field="0" type="button" dataOnly="0" labelOnly="1" outline="0" axis="axisRow" fieldPosition="0"/>
    </format>
    <format dxfId="1044">
      <pivotArea dataOnly="0" labelOnly="1" outline="0" fieldPosition="0">
        <references count="1">
          <reference field="4294967294" count="2">
            <x v="0"/>
            <x v="1"/>
          </reference>
        </references>
      </pivotArea>
    </format>
    <format dxfId="1043">
      <pivotArea field="0" type="button" dataOnly="0" labelOnly="1" outline="0" axis="axisRow" fieldPosition="0"/>
    </format>
    <format dxfId="1042">
      <pivotArea dataOnly="0" labelOnly="1" outline="0" fieldPosition="0">
        <references count="1">
          <reference field="4294967294" count="2">
            <x v="0"/>
            <x v="1"/>
          </reference>
        </references>
      </pivotArea>
    </format>
    <format dxfId="1041">
      <pivotArea field="0" grandRow="1" outline="0" collapsedLevelsAreSubtotals="1" axis="axisRow" fieldPosition="0">
        <references count="1">
          <reference field="4294967294" count="1" selected="0">
            <x v="1"/>
          </reference>
        </references>
      </pivotArea>
    </format>
    <format dxfId="1040">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eau croisé dynamique19" cacheId="3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entifrice">
  <location ref="A66:C69" firstHeaderRow="0" firstDataRow="1" firstDataCol="1"/>
  <pivotFields count="1">
    <pivotField axis="axisRow" dataField="1" showAll="0" defaultSubtotal="0">
      <items count="3">
        <item h="1" x="0"/>
        <item x="1"/>
        <item x="2"/>
      </items>
    </pivotField>
  </pivotFields>
  <rowFields count="1">
    <field x="0"/>
  </rowFields>
  <rowItems count="3">
    <i>
      <x v="1"/>
    </i>
    <i>
      <x v="2"/>
    </i>
    <i t="grand">
      <x/>
    </i>
  </rowItems>
  <colFields count="1">
    <field x="-2"/>
  </colFields>
  <colItems count="2">
    <i>
      <x/>
    </i>
    <i i="1">
      <x v="1"/>
    </i>
  </colItems>
  <dataFields count="2">
    <dataField name="#" fld="0" subtotal="count" baseField="0" baseItem="1"/>
    <dataField name="%" fld="0" subtotal="count" showDataAs="percentOfTotal" baseField="0" baseItem="1" numFmtId="10"/>
  </dataFields>
  <formats count="13">
    <format dxfId="1065">
      <pivotArea grandRow="1" outline="0" collapsedLevelsAreSubtotals="1" fieldPosition="0"/>
    </format>
    <format dxfId="1064">
      <pivotArea dataOnly="0" labelOnly="1" grandRow="1" outline="0" fieldPosition="0"/>
    </format>
    <format dxfId="1063">
      <pivotArea grandRow="1" outline="0" collapsedLevelsAreSubtotals="1" fieldPosition="0"/>
    </format>
    <format dxfId="1062">
      <pivotArea dataOnly="0" labelOnly="1" grandRow="1" outline="0" fieldPosition="0"/>
    </format>
    <format dxfId="1061">
      <pivotArea grandRow="1" outline="0" collapsedLevelsAreSubtotals="1" fieldPosition="0"/>
    </format>
    <format dxfId="1060">
      <pivotArea dataOnly="0" labelOnly="1" grandRow="1" outline="0" fieldPosition="0"/>
    </format>
    <format dxfId="1059">
      <pivotArea outline="0" fieldPosition="0">
        <references count="1">
          <reference field="4294967294" count="1">
            <x v="1"/>
          </reference>
        </references>
      </pivotArea>
    </format>
    <format dxfId="1058">
      <pivotArea collapsedLevelsAreSubtotals="1" fieldPosition="0">
        <references count="2">
          <reference field="4294967294" count="1" selected="0">
            <x v="1"/>
          </reference>
          <reference field="0" count="0"/>
        </references>
      </pivotArea>
    </format>
    <format dxfId="1057">
      <pivotArea collapsedLevelsAreSubtotals="1" fieldPosition="0">
        <references count="2">
          <reference field="4294967294" count="1" selected="0">
            <x v="1"/>
          </reference>
          <reference field="0" count="0"/>
        </references>
      </pivotArea>
    </format>
    <format dxfId="1056">
      <pivotArea field="0" type="button" dataOnly="0" labelOnly="1" outline="0" axis="axisRow" fieldPosition="0"/>
    </format>
    <format dxfId="1055">
      <pivotArea dataOnly="0" labelOnly="1" outline="0" fieldPosition="0">
        <references count="1">
          <reference field="4294967294" count="2">
            <x v="0"/>
            <x v="1"/>
          </reference>
        </references>
      </pivotArea>
    </format>
    <format dxfId="1054">
      <pivotArea field="0" grandRow="1" outline="0" collapsedLevelsAreSubtotals="1" axis="axisRow" fieldPosition="0">
        <references count="1">
          <reference field="4294967294" count="1" selected="0">
            <x v="1"/>
          </reference>
        </references>
      </pivotArea>
    </format>
    <format dxfId="1053">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Tableau croisé dynamique1" cacheId="4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hlore en grain">
  <location ref="A76:C79" firstHeaderRow="0" firstDataRow="1" firstDataCol="1"/>
  <pivotFields count="1">
    <pivotField axis="axisRow" dataField="1" showAll="0">
      <items count="4">
        <item h="1" x="0"/>
        <item x="2"/>
        <item x="1"/>
        <item t="default"/>
      </items>
    </pivotField>
  </pivotFields>
  <rowFields count="1">
    <field x="0"/>
  </rowFields>
  <rowItems count="3">
    <i>
      <x v="1"/>
    </i>
    <i>
      <x v="2"/>
    </i>
    <i t="grand">
      <x/>
    </i>
  </rowItems>
  <colFields count="1">
    <field x="-2"/>
  </colFields>
  <colItems count="2">
    <i>
      <x/>
    </i>
    <i i="1">
      <x v="1"/>
    </i>
  </colItems>
  <dataFields count="2">
    <dataField name="#" fld="0" subtotal="count" baseField="0" baseItem="0"/>
    <dataField name="%" fld="0" subtotal="count" showDataAs="percentOfTotal" baseField="0" baseItem="0" numFmtId="10"/>
  </dataFields>
  <formats count="8">
    <format dxfId="1073">
      <pivotArea collapsedLevelsAreSubtotals="1" fieldPosition="0">
        <references count="2">
          <reference field="4294967294" count="1" selected="0">
            <x v="1"/>
          </reference>
          <reference field="0" count="0"/>
        </references>
      </pivotArea>
    </format>
    <format dxfId="1072">
      <pivotArea collapsedLevelsAreSubtotals="1" fieldPosition="0">
        <references count="2">
          <reference field="4294967294" count="1" selected="0">
            <x v="1"/>
          </reference>
          <reference field="0" count="0"/>
        </references>
      </pivotArea>
    </format>
    <format dxfId="1071">
      <pivotArea field="0" type="button" dataOnly="0" labelOnly="1" outline="0" axis="axisRow" fieldPosition="0"/>
    </format>
    <format dxfId="1070">
      <pivotArea dataOnly="0" labelOnly="1" outline="0" fieldPosition="0">
        <references count="1">
          <reference field="4294967294" count="2">
            <x v="0"/>
            <x v="1"/>
          </reference>
        </references>
      </pivotArea>
    </format>
    <format dxfId="1069">
      <pivotArea grandRow="1" outline="0" collapsedLevelsAreSubtotals="1" fieldPosition="0"/>
    </format>
    <format dxfId="1068">
      <pivotArea dataOnly="0" labelOnly="1" grandRow="1" outline="0" fieldPosition="0"/>
    </format>
    <format dxfId="1067">
      <pivotArea field="0" grandRow="1" outline="0" collapsedLevelsAreSubtotals="1" axis="axisRow" fieldPosition="0">
        <references count="1">
          <reference field="4294967294" count="1" selected="0">
            <x v="1"/>
          </reference>
        </references>
      </pivotArea>
    </format>
    <format dxfId="1066">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1" cacheId="1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    ">
  <location ref="A13:V24" firstHeaderRow="0" firstDataRow="1" firstDataCol="4"/>
  <pivotFields count="36">
    <pivotField showAll="0"/>
    <pivotField numFmtId="14" showAll="0" defaultSubtotal="0"/>
    <pivotField axis="axisRow" outline="0" showAll="0" defaultSubtotal="0">
      <items count="7">
        <item x="0"/>
        <item x="4"/>
        <item x="3"/>
        <item x="6"/>
        <item x="1"/>
        <item x="2"/>
        <item x="5"/>
      </items>
      <extLst>
        <ext xmlns:x14="http://schemas.microsoft.com/office/spreadsheetml/2009/9/main" uri="{2946ED86-A175-432a-8AC1-64E0C546D7DE}">
          <x14:pivotField fillDownLabels="1"/>
        </ext>
      </extLst>
    </pivotField>
    <pivotField showAll="0" defaultSubtotal="0"/>
    <pivotField name="Département" axis="axisRow" outline="0" showAll="0" defaultSubtotal="0">
      <items count="5">
        <item x="1"/>
        <item x="4"/>
        <item x="0"/>
        <item x="3"/>
        <item x="2"/>
      </items>
      <extLst>
        <ext xmlns:x14="http://schemas.microsoft.com/office/spreadsheetml/2009/9/main" uri="{2946ED86-A175-432a-8AC1-64E0C546D7DE}">
          <x14:pivotField fillDownLabels="1"/>
        </ext>
      </extLst>
    </pivotField>
    <pivotField name="Commune" axis="axisRow" outline="0" showAll="0" defaultSubtotal="0">
      <items count="9">
        <item x="6"/>
        <item x="4"/>
        <item x="5"/>
        <item x="1"/>
        <item x="3"/>
        <item x="0"/>
        <item x="2"/>
        <item x="7"/>
        <item x="8"/>
      </items>
      <extLst>
        <ext xmlns:x14="http://schemas.microsoft.com/office/spreadsheetml/2009/9/main" uri="{2946ED86-A175-432a-8AC1-64E0C546D7DE}">
          <x14:pivotField fillDownLabels="1"/>
        </ext>
      </extLst>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ame="Milieu" axis="axisRow" outline="0" showAll="0" defaultSubtotal="0">
      <items count="2">
        <item x="0"/>
        <item x="1"/>
      </items>
      <extLst>
        <ext xmlns:x14="http://schemas.microsoft.com/office/spreadsheetml/2009/9/main" uri="{2946ED86-A175-432a-8AC1-64E0C546D7DE}">
          <x14:pivotField fillDownLabels="1"/>
        </ext>
      </extLst>
    </pivotField>
    <pivotField showAll="0" defaultSubtota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s>
  <rowFields count="4">
    <field x="2"/>
    <field x="4"/>
    <field x="14"/>
    <field x="5"/>
  </rowFields>
  <rowItems count="11">
    <i>
      <x/>
      <x v="2"/>
      <x/>
      <x v="5"/>
    </i>
    <i>
      <x v="1"/>
      <x v="3"/>
      <x v="1"/>
      <x v="2"/>
    </i>
    <i>
      <x v="2"/>
      <x v="4"/>
      <x/>
      <x v="1"/>
    </i>
    <i r="3">
      <x v="4"/>
    </i>
    <i r="2">
      <x v="1"/>
      <x v="4"/>
    </i>
    <i>
      <x v="3"/>
      <x v="3"/>
      <x v="1"/>
      <x v="8"/>
    </i>
    <i>
      <x v="4"/>
      <x/>
      <x/>
      <x v="3"/>
    </i>
    <i>
      <x v="5"/>
      <x/>
      <x v="1"/>
      <x v="6"/>
    </i>
    <i>
      <x v="6"/>
      <x v="1"/>
      <x v="1"/>
      <x/>
    </i>
    <i r="3">
      <x v="7"/>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dataFields count="18">
    <dataField name="# Farine" fld="18" subtotal="countNums" baseField="5" baseItem="14"/>
    <dataField name="# Riz" fld="19" subtotal="countNums" baseField="5" baseItem="14"/>
    <dataField name="# Mais" fld="20" subtotal="countNums" baseField="5" baseItem="14"/>
    <dataField name="# Sucre" fld="21" subtotal="countNums" baseField="5" baseItem="14"/>
    <dataField name="# Haricot noir" fld="22" subtotal="countNums" baseField="5" baseItem="14"/>
    <dataField name="# Haricot rouge" fld="23" subtotal="countNums" baseField="5" baseItem="14"/>
    <dataField name="# Huile" fld="24" subtotal="countNums" baseField="5" baseItem="14"/>
    <dataField name="# Savon lessive" fld="25" subtotal="countNums" baseField="5" baseItem="14"/>
    <dataField name="# Brosse à dent" fld="26" subtotal="countNums" baseField="14" baseItem="0"/>
    <dataField name="# Papier toilette" fld="27" subtotal="countNums" baseField="14" baseItem="0"/>
    <dataField name="# Savon mains" fld="28" subtotal="countNums" baseField="5" baseItem="14"/>
    <dataField name="# Dentifrice" fld="29" subtotal="countNums" baseField="5" baseItem="14"/>
    <dataField name="# Serv hygieninques" fld="30" subtotal="countNums" baseField="5" baseItem="14"/>
    <dataField name="# Chlore grain" fld="31" subtotal="countNums" baseField="5" baseItem="14"/>
    <dataField name="# Charbon" fld="33" subtotal="countNums" baseField="14" baseItem="1"/>
    <dataField name="# Bassine" fld="34" subtotal="countNums" baseField="14" baseItem="1"/>
    <dataField name="# Eponge" fld="35" subtotal="countNums" baseField="14" baseItem="1"/>
    <dataField name="# Eau" fld="32" subtotal="countNums" baseField="14" baseItem="1"/>
  </dataFields>
  <formats count="199">
    <format dxfId="1986">
      <pivotArea grandRow="1" outline="0" collapsedLevelsAreSubtotals="1" fieldPosition="0"/>
    </format>
    <format dxfId="1985">
      <pivotArea dataOnly="0" labelOnly="1" grandRow="1" outline="0" fieldPosition="0"/>
    </format>
    <format dxfId="1984">
      <pivotArea dataOnly="0" labelOnly="1" outline="0" fieldPosition="0">
        <references count="1">
          <reference field="4294967294" count="12">
            <x v="0"/>
            <x v="1"/>
            <x v="2"/>
            <x v="3"/>
            <x v="4"/>
            <x v="5"/>
            <x v="6"/>
            <x v="7"/>
            <x v="10"/>
            <x v="11"/>
            <x v="12"/>
            <x v="13"/>
          </reference>
        </references>
      </pivotArea>
    </format>
    <format dxfId="1983">
      <pivotArea field="2" type="button" dataOnly="0" labelOnly="1" outline="0" axis="axisRow" fieldPosition="0"/>
    </format>
    <format dxfId="1982">
      <pivotArea field="4" type="button" dataOnly="0" labelOnly="1" outline="0" axis="axisRow" fieldPosition="1"/>
    </format>
    <format dxfId="1981">
      <pivotArea field="14" type="button" dataOnly="0" labelOnly="1" outline="0" axis="axisRow" fieldPosition="2"/>
    </format>
    <format dxfId="1980">
      <pivotArea field="5" type="button" dataOnly="0" labelOnly="1" outline="0" axis="axisRow" fieldPosition="3"/>
    </format>
    <format dxfId="1979">
      <pivotArea dataOnly="0" labelOnly="1" outline="0" fieldPosition="0">
        <references count="1">
          <reference field="4294967294" count="18">
            <x v="0"/>
            <x v="1"/>
            <x v="2"/>
            <x v="3"/>
            <x v="4"/>
            <x v="5"/>
            <x v="6"/>
            <x v="7"/>
            <x v="8"/>
            <x v="9"/>
            <x v="10"/>
            <x v="11"/>
            <x v="12"/>
            <x v="13"/>
            <x v="14"/>
            <x v="15"/>
            <x v="16"/>
            <x v="17"/>
          </reference>
        </references>
      </pivotArea>
    </format>
    <format dxfId="1978">
      <pivotArea outline="0" collapsedLevelsAreSubtotals="1" fieldPosition="0">
        <references count="5">
          <reference field="4294967294" count="3" selected="0">
            <x v="0"/>
            <x v="1"/>
            <x v="2"/>
          </reference>
          <reference field="2" count="1" selected="0">
            <x v="0"/>
          </reference>
          <reference field="4" count="1" selected="0">
            <x v="2"/>
          </reference>
          <reference field="5" count="1" selected="0">
            <x v="5"/>
          </reference>
          <reference field="14" count="1" selected="0">
            <x v="0"/>
          </reference>
        </references>
      </pivotArea>
    </format>
    <format dxfId="1977">
      <pivotArea outline="0" collapsedLevelsAreSubtotals="1" fieldPosition="0">
        <references count="5">
          <reference field="4294967294" count="1" selected="0">
            <x v="0"/>
          </reference>
          <reference field="2" count="1" selected="0">
            <x v="2"/>
          </reference>
          <reference field="4" count="1" selected="0">
            <x v="4"/>
          </reference>
          <reference field="5" count="2" selected="0">
            <x v="1"/>
            <x v="4"/>
          </reference>
          <reference field="14" count="0" selected="0"/>
        </references>
      </pivotArea>
    </format>
    <format dxfId="1976">
      <pivotArea outline="0" collapsedLevelsAreSubtotals="1" fieldPosition="0">
        <references count="5">
          <reference field="4294967294" count="1" selected="0">
            <x v="0"/>
          </reference>
          <reference field="2" count="1" selected="0">
            <x v="6"/>
          </reference>
          <reference field="4" count="1" selected="0">
            <x v="1"/>
          </reference>
          <reference field="5" count="1" selected="0">
            <x v="0"/>
          </reference>
          <reference field="14" count="1" selected="0">
            <x v="1"/>
          </reference>
        </references>
      </pivotArea>
    </format>
    <format dxfId="1975">
      <pivotArea outline="0" collapsedLevelsAreSubtotals="1" fieldPosition="0">
        <references count="5">
          <reference field="4294967294" count="1" selected="0">
            <x v="1"/>
          </reference>
          <reference field="2" count="1" selected="0">
            <x v="2"/>
          </reference>
          <reference field="4" count="1" selected="0">
            <x v="4"/>
          </reference>
          <reference field="5" count="2" selected="0">
            <x v="1"/>
            <x v="4"/>
          </reference>
          <reference field="14" count="1" selected="0">
            <x v="0"/>
          </reference>
        </references>
      </pivotArea>
    </format>
    <format dxfId="1974">
      <pivotArea outline="0" collapsedLevelsAreSubtotals="1" fieldPosition="0">
        <references count="5">
          <reference field="4294967294" count="1" selected="0">
            <x v="1"/>
          </reference>
          <reference field="2" count="1" selected="0">
            <x v="6"/>
          </reference>
          <reference field="4" count="1" selected="0">
            <x v="1"/>
          </reference>
          <reference field="5" count="1" selected="0">
            <x v="0"/>
          </reference>
          <reference field="14" count="1" selected="0">
            <x v="1"/>
          </reference>
        </references>
      </pivotArea>
    </format>
    <format dxfId="1973">
      <pivotArea outline="0" collapsedLevelsAreSubtotals="1" fieldPosition="0">
        <references count="5">
          <reference field="4294967294" count="1" selected="0">
            <x v="2"/>
          </reference>
          <reference field="2" count="1" selected="0">
            <x v="2"/>
          </reference>
          <reference field="4" count="1" selected="0">
            <x v="4"/>
          </reference>
          <reference field="5" count="2" selected="0">
            <x v="1"/>
            <x v="4"/>
          </reference>
          <reference field="14" count="1" selected="0">
            <x v="0"/>
          </reference>
        </references>
      </pivotArea>
    </format>
    <format dxfId="1972">
      <pivotArea outline="0" collapsedLevelsAreSubtotals="1" fieldPosition="0">
        <references count="5">
          <reference field="4294967294" count="1" selected="0">
            <x v="2"/>
          </reference>
          <reference field="2" count="1" selected="0">
            <x v="6"/>
          </reference>
          <reference field="4" count="1" selected="0">
            <x v="1"/>
          </reference>
          <reference field="5" count="1" selected="0">
            <x v="0"/>
          </reference>
          <reference field="14" count="1" selected="0">
            <x v="1"/>
          </reference>
        </references>
      </pivotArea>
    </format>
    <format dxfId="1971">
      <pivotArea outline="0" collapsedLevelsAreSubtotals="1" fieldPosition="0">
        <references count="5">
          <reference field="4294967294" count="1" selected="0">
            <x v="3"/>
          </reference>
          <reference field="2" count="1" selected="0">
            <x v="2"/>
          </reference>
          <reference field="4" count="1" selected="0">
            <x v="4"/>
          </reference>
          <reference field="5" count="1" selected="0">
            <x v="1"/>
          </reference>
          <reference field="14" count="1" selected="0">
            <x v="0"/>
          </reference>
        </references>
      </pivotArea>
    </format>
    <format dxfId="1970">
      <pivotArea outline="0" collapsedLevelsAreSubtotals="1" fieldPosition="0">
        <references count="5">
          <reference field="4294967294" count="1" selected="0">
            <x v="3"/>
          </reference>
          <reference field="2" count="1" selected="0">
            <x v="0"/>
          </reference>
          <reference field="4" count="1" selected="0">
            <x v="2"/>
          </reference>
          <reference field="5" count="1" selected="0">
            <x v="5"/>
          </reference>
          <reference field="14" count="1" selected="0">
            <x v="0"/>
          </reference>
        </references>
      </pivotArea>
    </format>
    <format dxfId="1969">
      <pivotArea outline="0" collapsedLevelsAreSubtotals="1" fieldPosition="0">
        <references count="5">
          <reference field="4294967294" count="1" selected="0">
            <x v="3"/>
          </reference>
          <reference field="2" count="1" selected="0">
            <x v="2"/>
          </reference>
          <reference field="4" count="1" selected="0">
            <x v="4"/>
          </reference>
          <reference field="5" count="1" selected="0">
            <x v="4"/>
          </reference>
          <reference field="14" count="1" selected="0">
            <x v="0"/>
          </reference>
        </references>
      </pivotArea>
    </format>
    <format dxfId="1968">
      <pivotArea outline="0" collapsedLevelsAreSubtotals="1" fieldPosition="0">
        <references count="5">
          <reference field="4294967294" count="1" selected="0">
            <x v="3"/>
          </reference>
          <reference field="2" count="1" selected="0">
            <x v="6"/>
          </reference>
          <reference field="4" count="1" selected="0">
            <x v="1"/>
          </reference>
          <reference field="5" count="1" selected="0">
            <x v="0"/>
          </reference>
          <reference field="14" count="1" selected="0">
            <x v="1"/>
          </reference>
        </references>
      </pivotArea>
    </format>
    <format dxfId="1967">
      <pivotArea outline="0" collapsedLevelsAreSubtotals="1" fieldPosition="0">
        <references count="5">
          <reference field="4294967294" count="1" selected="0">
            <x v="4"/>
          </reference>
          <reference field="2" count="1" selected="0">
            <x v="0"/>
          </reference>
          <reference field="4" count="1" selected="0">
            <x v="2"/>
          </reference>
          <reference field="5" count="1" selected="0">
            <x v="5"/>
          </reference>
          <reference field="14" count="1" selected="0">
            <x v="0"/>
          </reference>
        </references>
      </pivotArea>
    </format>
    <format dxfId="1966">
      <pivotArea outline="0" collapsedLevelsAreSubtotals="1" fieldPosition="0">
        <references count="5">
          <reference field="4294967294" count="1" selected="0">
            <x v="4"/>
          </reference>
          <reference field="2" count="1" selected="0">
            <x v="2"/>
          </reference>
          <reference field="4" count="1" selected="0">
            <x v="4"/>
          </reference>
          <reference field="5" count="2" selected="0">
            <x v="1"/>
            <x v="4"/>
          </reference>
          <reference field="14" count="1" selected="0">
            <x v="0"/>
          </reference>
        </references>
      </pivotArea>
    </format>
    <format dxfId="1965">
      <pivotArea outline="0" collapsedLevelsAreSubtotals="1" fieldPosition="0">
        <references count="5">
          <reference field="4294967294" count="1" selected="0">
            <x v="4"/>
          </reference>
          <reference field="2" count="1" selected="0">
            <x v="6"/>
          </reference>
          <reference field="4" count="1" selected="0">
            <x v="1"/>
          </reference>
          <reference field="5" count="1" selected="0">
            <x v="0"/>
          </reference>
          <reference field="14" count="1" selected="0">
            <x v="1"/>
          </reference>
        </references>
      </pivotArea>
    </format>
    <format dxfId="1964">
      <pivotArea outline="0" collapsedLevelsAreSubtotals="1" fieldPosition="0">
        <references count="5">
          <reference field="4294967294" count="1" selected="0">
            <x v="5"/>
          </reference>
          <reference field="2" count="1" selected="0">
            <x v="2"/>
          </reference>
          <reference field="4" count="1" selected="0">
            <x v="4"/>
          </reference>
          <reference field="5" count="2" selected="0">
            <x v="1"/>
            <x v="4"/>
          </reference>
          <reference field="14" count="1" selected="0">
            <x v="0"/>
          </reference>
        </references>
      </pivotArea>
    </format>
    <format dxfId="1963">
      <pivotArea outline="0" collapsedLevelsAreSubtotals="1" fieldPosition="0">
        <references count="5">
          <reference field="4294967294" count="1" selected="0">
            <x v="5"/>
          </reference>
          <reference field="2" count="1" selected="0">
            <x v="0"/>
          </reference>
          <reference field="4" count="1" selected="0">
            <x v="2"/>
          </reference>
          <reference field="5" count="1" selected="0">
            <x v="5"/>
          </reference>
          <reference field="14" count="1" selected="0">
            <x v="0"/>
          </reference>
        </references>
      </pivotArea>
    </format>
    <format dxfId="1962">
      <pivotArea outline="0" collapsedLevelsAreSubtotals="1" fieldPosition="0">
        <references count="5">
          <reference field="4294967294" count="1" selected="0">
            <x v="5"/>
          </reference>
          <reference field="2" count="1" selected="0">
            <x v="1"/>
          </reference>
          <reference field="4" count="1" selected="0">
            <x v="3"/>
          </reference>
          <reference field="5" count="1" selected="0">
            <x v="2"/>
          </reference>
          <reference field="14" count="1" selected="0">
            <x v="1"/>
          </reference>
        </references>
      </pivotArea>
    </format>
    <format dxfId="1961">
      <pivotArea outline="0" collapsedLevelsAreSubtotals="1" fieldPosition="0">
        <references count="5">
          <reference field="4294967294" count="1" selected="0">
            <x v="5"/>
          </reference>
          <reference field="2" count="1" selected="0">
            <x v="2"/>
          </reference>
          <reference field="4" count="1" selected="0">
            <x v="4"/>
          </reference>
          <reference field="5" count="1" selected="0">
            <x v="4"/>
          </reference>
          <reference field="14" count="1" selected="0">
            <x v="1"/>
          </reference>
        </references>
      </pivotArea>
    </format>
    <format dxfId="1960">
      <pivotArea outline="0" collapsedLevelsAreSubtotals="1" fieldPosition="0">
        <references count="5">
          <reference field="4294967294" count="1" selected="0">
            <x v="5"/>
          </reference>
          <reference field="2" count="1" selected="0">
            <x v="3"/>
          </reference>
          <reference field="4" count="1" selected="0">
            <x v="3"/>
          </reference>
          <reference field="5" count="1" selected="0">
            <x v="8"/>
          </reference>
          <reference field="14" count="1" selected="0">
            <x v="1"/>
          </reference>
        </references>
      </pivotArea>
    </format>
    <format dxfId="1959">
      <pivotArea outline="0" collapsedLevelsAreSubtotals="1" fieldPosition="0">
        <references count="5">
          <reference field="4294967294" count="1" selected="0">
            <x v="5"/>
          </reference>
          <reference field="2" count="1" selected="0">
            <x v="4"/>
          </reference>
          <reference field="4" count="1" selected="0">
            <x v="0"/>
          </reference>
          <reference field="5" count="1" selected="0">
            <x v="3"/>
          </reference>
          <reference field="14" count="1" selected="0">
            <x v="0"/>
          </reference>
        </references>
      </pivotArea>
    </format>
    <format dxfId="1958">
      <pivotArea outline="0" collapsedLevelsAreSubtotals="1" fieldPosition="0">
        <references count="5">
          <reference field="4294967294" count="1" selected="0">
            <x v="5"/>
          </reference>
          <reference field="2" count="1" selected="0">
            <x v="5"/>
          </reference>
          <reference field="4" count="1" selected="0">
            <x v="0"/>
          </reference>
          <reference field="5" count="1" selected="0">
            <x v="6"/>
          </reference>
          <reference field="14" count="1" selected="0">
            <x v="1"/>
          </reference>
        </references>
      </pivotArea>
    </format>
    <format dxfId="1957">
      <pivotArea outline="0" collapsedLevelsAreSubtotals="1" fieldPosition="0">
        <references count="5">
          <reference field="4294967294" count="1" selected="0">
            <x v="5"/>
          </reference>
          <reference field="2" count="1" selected="0">
            <x v="6"/>
          </reference>
          <reference field="4" count="1" selected="0">
            <x v="1"/>
          </reference>
          <reference field="5" count="1" selected="0">
            <x v="0"/>
          </reference>
          <reference field="14" count="1" selected="0">
            <x v="1"/>
          </reference>
        </references>
      </pivotArea>
    </format>
    <format dxfId="1956">
      <pivotArea outline="0" collapsedLevelsAreSubtotals="1" fieldPosition="0">
        <references count="5">
          <reference field="4294967294" count="1" selected="0">
            <x v="6"/>
          </reference>
          <reference field="2" count="1" selected="0">
            <x v="0"/>
          </reference>
          <reference field="4" count="1" selected="0">
            <x v="2"/>
          </reference>
          <reference field="5" count="1" selected="0">
            <x v="5"/>
          </reference>
          <reference field="14" count="1" selected="0">
            <x v="0"/>
          </reference>
        </references>
      </pivotArea>
    </format>
    <format dxfId="1955">
      <pivotArea outline="0" collapsedLevelsAreSubtotals="1" fieldPosition="0">
        <references count="5">
          <reference field="4294967294" count="1" selected="0">
            <x v="6"/>
          </reference>
          <reference field="2" count="1" selected="0">
            <x v="2"/>
          </reference>
          <reference field="4" count="1" selected="0">
            <x v="4"/>
          </reference>
          <reference field="5" count="1" selected="0">
            <x v="1"/>
          </reference>
          <reference field="14" count="1" selected="0">
            <x v="0"/>
          </reference>
        </references>
      </pivotArea>
    </format>
    <format dxfId="1954">
      <pivotArea outline="0" collapsedLevelsAreSubtotals="1" fieldPosition="0">
        <references count="5">
          <reference field="4294967294" count="1" selected="0">
            <x v="6"/>
          </reference>
          <reference field="2" count="1" selected="0">
            <x v="2"/>
          </reference>
          <reference field="4" count="1" selected="0">
            <x v="4"/>
          </reference>
          <reference field="5" count="1" selected="0">
            <x v="4"/>
          </reference>
          <reference field="14" count="1" selected="0">
            <x v="0"/>
          </reference>
        </references>
      </pivotArea>
    </format>
    <format dxfId="1953">
      <pivotArea outline="0" collapsedLevelsAreSubtotals="1" fieldPosition="0">
        <references count="5">
          <reference field="4294967294" count="1" selected="0">
            <x v="6"/>
          </reference>
          <reference field="2" count="1" selected="0">
            <x v="3"/>
          </reference>
          <reference field="4" count="1" selected="0">
            <x v="3"/>
          </reference>
          <reference field="5" count="1" selected="0">
            <x v="8"/>
          </reference>
          <reference field="14" count="1" selected="0">
            <x v="1"/>
          </reference>
        </references>
      </pivotArea>
    </format>
    <format dxfId="1952">
      <pivotArea outline="0" collapsedLevelsAreSubtotals="1" fieldPosition="0">
        <references count="5">
          <reference field="4294967294" count="1" selected="0">
            <x v="6"/>
          </reference>
          <reference field="2" count="1" selected="0">
            <x v="6"/>
          </reference>
          <reference field="4" count="1" selected="0">
            <x v="1"/>
          </reference>
          <reference field="5" count="1" selected="0">
            <x v="0"/>
          </reference>
          <reference field="14" count="1" selected="0">
            <x v="1"/>
          </reference>
        </references>
      </pivotArea>
    </format>
    <format dxfId="1951">
      <pivotArea outline="0" collapsedLevelsAreSubtotals="1" fieldPosition="0">
        <references count="5">
          <reference field="4294967294" count="1" selected="0">
            <x v="7"/>
          </reference>
          <reference field="2" count="1" selected="0">
            <x v="0"/>
          </reference>
          <reference field="4" count="1" selected="0">
            <x v="2"/>
          </reference>
          <reference field="5" count="1" selected="0">
            <x v="5"/>
          </reference>
          <reference field="14" count="1" selected="0">
            <x v="0"/>
          </reference>
        </references>
      </pivotArea>
    </format>
    <format dxfId="1950">
      <pivotArea outline="0" collapsedLevelsAreSubtotals="1" fieldPosition="0">
        <references count="5">
          <reference field="4294967294" count="1" selected="0">
            <x v="7"/>
          </reference>
          <reference field="2" count="1" selected="0">
            <x v="1"/>
          </reference>
          <reference field="4" count="1" selected="0">
            <x v="3"/>
          </reference>
          <reference field="5" count="1" selected="0">
            <x v="2"/>
          </reference>
          <reference field="14" count="1" selected="0">
            <x v="1"/>
          </reference>
        </references>
      </pivotArea>
    </format>
    <format dxfId="1949">
      <pivotArea outline="0" collapsedLevelsAreSubtotals="1" fieldPosition="0">
        <references count="5">
          <reference field="4294967294" count="1" selected="0">
            <x v="7"/>
          </reference>
          <reference field="2" count="1" selected="0">
            <x v="2"/>
          </reference>
          <reference field="4" count="1" selected="0">
            <x v="4"/>
          </reference>
          <reference field="5" count="1" selected="0">
            <x v="1"/>
          </reference>
          <reference field="14" count="1" selected="0">
            <x v="0"/>
          </reference>
        </references>
      </pivotArea>
    </format>
    <format dxfId="1948">
      <pivotArea outline="0" collapsedLevelsAreSubtotals="1" fieldPosition="0">
        <references count="5">
          <reference field="4294967294" count="1" selected="0">
            <x v="7"/>
          </reference>
          <reference field="2" count="1" selected="0">
            <x v="2"/>
          </reference>
          <reference field="4" count="1" selected="0">
            <x v="4"/>
          </reference>
          <reference field="5" count="1" selected="0">
            <x v="4"/>
          </reference>
          <reference field="14" count="1" selected="0">
            <x v="0"/>
          </reference>
        </references>
      </pivotArea>
    </format>
    <format dxfId="1947">
      <pivotArea outline="0" collapsedLevelsAreSubtotals="1" fieldPosition="0">
        <references count="5">
          <reference field="4294967294" count="1" selected="0">
            <x v="7"/>
          </reference>
          <reference field="2" count="1" selected="0">
            <x v="2"/>
          </reference>
          <reference field="4" count="1" selected="0">
            <x v="4"/>
          </reference>
          <reference field="5" count="1" selected="0">
            <x v="4"/>
          </reference>
          <reference field="14" count="1" selected="0">
            <x v="1"/>
          </reference>
        </references>
      </pivotArea>
    </format>
    <format dxfId="1946">
      <pivotArea outline="0" collapsedLevelsAreSubtotals="1" fieldPosition="0">
        <references count="5">
          <reference field="4294967294" count="1" selected="0">
            <x v="7"/>
          </reference>
          <reference field="2" count="1" selected="0">
            <x v="3"/>
          </reference>
          <reference field="4" count="1" selected="0">
            <x v="3"/>
          </reference>
          <reference field="5" count="1" selected="0">
            <x v="8"/>
          </reference>
          <reference field="14" count="1" selected="0">
            <x v="1"/>
          </reference>
        </references>
      </pivotArea>
    </format>
    <format dxfId="1945">
      <pivotArea outline="0" collapsedLevelsAreSubtotals="1" fieldPosition="0">
        <references count="5">
          <reference field="4294967294" count="1" selected="0">
            <x v="7"/>
          </reference>
          <reference field="2" count="1" selected="0">
            <x v="6"/>
          </reference>
          <reference field="4" count="1" selected="0">
            <x v="1"/>
          </reference>
          <reference field="5" count="1" selected="0">
            <x v="0"/>
          </reference>
          <reference field="14" count="1" selected="0">
            <x v="1"/>
          </reference>
        </references>
      </pivotArea>
    </format>
    <format dxfId="1944">
      <pivotArea outline="0" collapsedLevelsAreSubtotals="1" fieldPosition="0">
        <references count="5">
          <reference field="4294967294" count="1" selected="0">
            <x v="8"/>
          </reference>
          <reference field="2" count="2" selected="0">
            <x v="0"/>
            <x v="1"/>
          </reference>
          <reference field="4" count="2" selected="0">
            <x v="2"/>
            <x v="3"/>
          </reference>
          <reference field="5" count="2" selected="0">
            <x v="2"/>
            <x v="5"/>
          </reference>
          <reference field="14" count="0" selected="0"/>
        </references>
      </pivotArea>
    </format>
    <format dxfId="1943">
      <pivotArea outline="0" collapsedLevelsAreSubtotals="1" fieldPosition="0">
        <references count="5">
          <reference field="4294967294" count="1" selected="0">
            <x v="8"/>
          </reference>
          <reference field="2" count="1" selected="0">
            <x v="2"/>
          </reference>
          <reference field="4" count="1" selected="0">
            <x v="4"/>
          </reference>
          <reference field="5" count="2" selected="0">
            <x v="1"/>
            <x v="4"/>
          </reference>
          <reference field="14" count="1" selected="0">
            <x v="0"/>
          </reference>
        </references>
      </pivotArea>
    </format>
    <format dxfId="1942">
      <pivotArea outline="0" collapsedLevelsAreSubtotals="1" fieldPosition="0">
        <references count="5">
          <reference field="4294967294" count="1" selected="0">
            <x v="8"/>
          </reference>
          <reference field="2" count="1" selected="0">
            <x v="3"/>
          </reference>
          <reference field="4" count="1" selected="0">
            <x v="3"/>
          </reference>
          <reference field="5" count="1" selected="0">
            <x v="8"/>
          </reference>
          <reference field="14" count="1" selected="0">
            <x v="1"/>
          </reference>
        </references>
      </pivotArea>
    </format>
    <format dxfId="1941">
      <pivotArea outline="0" collapsedLevelsAreSubtotals="1" fieldPosition="0">
        <references count="5">
          <reference field="4294967294" count="1" selected="0">
            <x v="8"/>
          </reference>
          <reference field="2" count="1" selected="0">
            <x v="6"/>
          </reference>
          <reference field="4" count="1" selected="0">
            <x v="1"/>
          </reference>
          <reference field="5" count="1" selected="0">
            <x v="0"/>
          </reference>
          <reference field="14" count="1" selected="0">
            <x v="1"/>
          </reference>
        </references>
      </pivotArea>
    </format>
    <format dxfId="1940">
      <pivotArea outline="0" collapsedLevelsAreSubtotals="1" fieldPosition="0">
        <references count="5">
          <reference field="4294967294" count="1" selected="0">
            <x v="9"/>
          </reference>
          <reference field="2" count="2" selected="0">
            <x v="0"/>
            <x v="1"/>
          </reference>
          <reference field="4" count="2" selected="0">
            <x v="2"/>
            <x v="3"/>
          </reference>
          <reference field="5" count="2" selected="0">
            <x v="2"/>
            <x v="5"/>
          </reference>
          <reference field="14" count="0" selected="0"/>
        </references>
      </pivotArea>
    </format>
    <format dxfId="1939">
      <pivotArea outline="0" collapsedLevelsAreSubtotals="1" fieldPosition="0">
        <references count="5">
          <reference field="4294967294" count="1" selected="0">
            <x v="9"/>
          </reference>
          <reference field="2" count="1" selected="0">
            <x v="2"/>
          </reference>
          <reference field="4" count="1" selected="0">
            <x v="4"/>
          </reference>
          <reference field="5" count="2" selected="0">
            <x v="1"/>
            <x v="4"/>
          </reference>
          <reference field="14" count="1" selected="0">
            <x v="0"/>
          </reference>
        </references>
      </pivotArea>
    </format>
    <format dxfId="1938">
      <pivotArea outline="0" collapsedLevelsAreSubtotals="1" fieldPosition="0">
        <references count="5">
          <reference field="4294967294" count="1" selected="0">
            <x v="9"/>
          </reference>
          <reference field="2" count="1" selected="0">
            <x v="6"/>
          </reference>
          <reference field="4" count="1" selected="0">
            <x v="1"/>
          </reference>
          <reference field="5" count="1" selected="0">
            <x v="0"/>
          </reference>
          <reference field="14" count="1" selected="0">
            <x v="1"/>
          </reference>
        </references>
      </pivotArea>
    </format>
    <format dxfId="1937">
      <pivotArea outline="0" collapsedLevelsAreSubtotals="1" fieldPosition="0">
        <references count="5">
          <reference field="4294967294" count="1" selected="0">
            <x v="10"/>
          </reference>
          <reference field="2" count="2" selected="0">
            <x v="0"/>
            <x v="1"/>
          </reference>
          <reference field="4" count="2" selected="0">
            <x v="2"/>
            <x v="3"/>
          </reference>
          <reference field="5" count="2" selected="0">
            <x v="2"/>
            <x v="5"/>
          </reference>
          <reference field="14" count="0" selected="0"/>
        </references>
      </pivotArea>
    </format>
    <format dxfId="1936">
      <pivotArea outline="0" collapsedLevelsAreSubtotals="1" fieldPosition="0">
        <references count="5">
          <reference field="4294967294" count="1" selected="0">
            <x v="10"/>
          </reference>
          <reference field="2" count="1" selected="0">
            <x v="2"/>
          </reference>
          <reference field="4" count="1" selected="0">
            <x v="4"/>
          </reference>
          <reference field="5" count="2" selected="0">
            <x v="1"/>
            <x v="4"/>
          </reference>
          <reference field="14" count="1" selected="0">
            <x v="0"/>
          </reference>
        </references>
      </pivotArea>
    </format>
    <format dxfId="1935">
      <pivotArea outline="0" collapsedLevelsAreSubtotals="1" fieldPosition="0">
        <references count="5">
          <reference field="4294967294" count="1" selected="0">
            <x v="10"/>
          </reference>
          <reference field="2" count="1" selected="0">
            <x v="3"/>
          </reference>
          <reference field="4" count="1" selected="0">
            <x v="3"/>
          </reference>
          <reference field="5" count="1" selected="0">
            <x v="8"/>
          </reference>
          <reference field="14" count="1" selected="0">
            <x v="1"/>
          </reference>
        </references>
      </pivotArea>
    </format>
    <format dxfId="1934">
      <pivotArea outline="0" collapsedLevelsAreSubtotals="1" fieldPosition="0">
        <references count="5">
          <reference field="4294967294" count="1" selected="0">
            <x v="10"/>
          </reference>
          <reference field="2" count="1" selected="0">
            <x v="6"/>
          </reference>
          <reference field="4" count="1" selected="0">
            <x v="1"/>
          </reference>
          <reference field="5" count="1" selected="0">
            <x v="0"/>
          </reference>
          <reference field="14" count="1" selected="0">
            <x v="1"/>
          </reference>
        </references>
      </pivotArea>
    </format>
    <format dxfId="1933">
      <pivotArea outline="0" collapsedLevelsAreSubtotals="1" fieldPosition="0">
        <references count="5">
          <reference field="4294967294" count="1" selected="0">
            <x v="11"/>
          </reference>
          <reference field="2" count="2" selected="0">
            <x v="0"/>
            <x v="1"/>
          </reference>
          <reference field="4" count="2" selected="0">
            <x v="2"/>
            <x v="3"/>
          </reference>
          <reference field="5" count="2" selected="0">
            <x v="2"/>
            <x v="5"/>
          </reference>
          <reference field="14" count="0" selected="0"/>
        </references>
      </pivotArea>
    </format>
    <format dxfId="1932">
      <pivotArea outline="0" collapsedLevelsAreSubtotals="1" fieldPosition="0">
        <references count="5">
          <reference field="4294967294" count="1" selected="0">
            <x v="11"/>
          </reference>
          <reference field="2" count="1" selected="0">
            <x v="2"/>
          </reference>
          <reference field="4" count="1" selected="0">
            <x v="4"/>
          </reference>
          <reference field="5" count="2" selected="0">
            <x v="1"/>
            <x v="4"/>
          </reference>
          <reference field="14" count="1" selected="0">
            <x v="0"/>
          </reference>
        </references>
      </pivotArea>
    </format>
    <format dxfId="1931">
      <pivotArea outline="0" collapsedLevelsAreSubtotals="1" fieldPosition="0">
        <references count="5">
          <reference field="4294967294" count="1" selected="0">
            <x v="11"/>
          </reference>
          <reference field="2" count="1" selected="0">
            <x v="3"/>
          </reference>
          <reference field="4" count="1" selected="0">
            <x v="3"/>
          </reference>
          <reference field="5" count="1" selected="0">
            <x v="8"/>
          </reference>
          <reference field="14" count="1" selected="0">
            <x v="1"/>
          </reference>
        </references>
      </pivotArea>
    </format>
    <format dxfId="1930">
      <pivotArea outline="0" collapsedLevelsAreSubtotals="1" fieldPosition="0">
        <references count="5">
          <reference field="4294967294" count="1" selected="0">
            <x v="11"/>
          </reference>
          <reference field="2" count="1" selected="0">
            <x v="4"/>
          </reference>
          <reference field="4" count="1" selected="0">
            <x v="0"/>
          </reference>
          <reference field="5" count="1" selected="0">
            <x v="3"/>
          </reference>
          <reference field="14" count="1" selected="0">
            <x v="0"/>
          </reference>
        </references>
      </pivotArea>
    </format>
    <format dxfId="1929">
      <pivotArea outline="0" collapsedLevelsAreSubtotals="1" fieldPosition="0">
        <references count="5">
          <reference field="4294967294" count="1" selected="0">
            <x v="11"/>
          </reference>
          <reference field="2" count="1" selected="0">
            <x v="6"/>
          </reference>
          <reference field="4" count="1" selected="0">
            <x v="1"/>
          </reference>
          <reference field="5" count="1" selected="0">
            <x v="0"/>
          </reference>
          <reference field="14" count="1" selected="0">
            <x v="1"/>
          </reference>
        </references>
      </pivotArea>
    </format>
    <format dxfId="1928">
      <pivotArea outline="0" collapsedLevelsAreSubtotals="1" fieldPosition="0">
        <references count="5">
          <reference field="4294967294" count="1" selected="0">
            <x v="12"/>
          </reference>
          <reference field="2" count="2" selected="0">
            <x v="0"/>
            <x v="1"/>
          </reference>
          <reference field="4" count="2" selected="0">
            <x v="2"/>
            <x v="3"/>
          </reference>
          <reference field="5" count="2" selected="0">
            <x v="2"/>
            <x v="5"/>
          </reference>
          <reference field="14" count="0" selected="0"/>
        </references>
      </pivotArea>
    </format>
    <format dxfId="1927">
      <pivotArea outline="0" collapsedLevelsAreSubtotals="1" fieldPosition="0">
        <references count="5">
          <reference field="4294967294" count="1" selected="0">
            <x v="12"/>
          </reference>
          <reference field="2" count="1" selected="0">
            <x v="2"/>
          </reference>
          <reference field="4" count="1" selected="0">
            <x v="4"/>
          </reference>
          <reference field="5" count="2" selected="0">
            <x v="1"/>
            <x v="4"/>
          </reference>
          <reference field="14" count="1" selected="0">
            <x v="0"/>
          </reference>
        </references>
      </pivotArea>
    </format>
    <format dxfId="1926">
      <pivotArea outline="0" collapsedLevelsAreSubtotals="1" fieldPosition="0">
        <references count="5">
          <reference field="4294967294" count="1" selected="0">
            <x v="12"/>
          </reference>
          <reference field="2" count="1" selected="0">
            <x v="3"/>
          </reference>
          <reference field="4" count="1" selected="0">
            <x v="3"/>
          </reference>
          <reference field="5" count="1" selected="0">
            <x v="8"/>
          </reference>
          <reference field="14" count="1" selected="0">
            <x v="1"/>
          </reference>
        </references>
      </pivotArea>
    </format>
    <format dxfId="1925">
      <pivotArea outline="0" collapsedLevelsAreSubtotals="1" fieldPosition="0">
        <references count="5">
          <reference field="4294967294" count="1" selected="0">
            <x v="12"/>
          </reference>
          <reference field="2" count="1" selected="0">
            <x v="4"/>
          </reference>
          <reference field="4" count="1" selected="0">
            <x v="0"/>
          </reference>
          <reference field="5" count="1" selected="0">
            <x v="3"/>
          </reference>
          <reference field="14" count="1" selected="0">
            <x v="0"/>
          </reference>
        </references>
      </pivotArea>
    </format>
    <format dxfId="1924">
      <pivotArea outline="0" collapsedLevelsAreSubtotals="1" fieldPosition="0">
        <references count="5">
          <reference field="4294967294" count="1" selected="0">
            <x v="12"/>
          </reference>
          <reference field="2" count="1" selected="0">
            <x v="6"/>
          </reference>
          <reference field="4" count="1" selected="0">
            <x v="1"/>
          </reference>
          <reference field="5" count="1" selected="0">
            <x v="0"/>
          </reference>
          <reference field="14" count="1" selected="0">
            <x v="1"/>
          </reference>
        </references>
      </pivotArea>
    </format>
    <format dxfId="1923">
      <pivotArea outline="0" collapsedLevelsAreSubtotals="1" fieldPosition="0">
        <references count="5">
          <reference field="4294967294" count="1" selected="0">
            <x v="13"/>
          </reference>
          <reference field="2" count="1" selected="0">
            <x v="0"/>
          </reference>
          <reference field="4" count="1" selected="0">
            <x v="2"/>
          </reference>
          <reference field="5" count="1" selected="0">
            <x v="5"/>
          </reference>
          <reference field="14" count="1" selected="0">
            <x v="0"/>
          </reference>
        </references>
      </pivotArea>
    </format>
    <format dxfId="1922">
      <pivotArea outline="0" collapsedLevelsAreSubtotals="1" fieldPosition="0">
        <references count="5">
          <reference field="4294967294" count="1" selected="0">
            <x v="13"/>
          </reference>
          <reference field="2" count="1" selected="0">
            <x v="1"/>
          </reference>
          <reference field="4" count="1" selected="0">
            <x v="3"/>
          </reference>
          <reference field="5" count="1" selected="0">
            <x v="2"/>
          </reference>
          <reference field="14" count="1" selected="0">
            <x v="1"/>
          </reference>
        </references>
      </pivotArea>
    </format>
    <format dxfId="1921">
      <pivotArea outline="0" collapsedLevelsAreSubtotals="1" fieldPosition="0">
        <references count="5">
          <reference field="4294967294" count="1" selected="0">
            <x v="13"/>
          </reference>
          <reference field="2" count="1" selected="0">
            <x v="2"/>
          </reference>
          <reference field="4" count="1" selected="0">
            <x v="4"/>
          </reference>
          <reference field="5" count="1" selected="0">
            <x v="1"/>
          </reference>
          <reference field="14" count="1" selected="0">
            <x v="0"/>
          </reference>
        </references>
      </pivotArea>
    </format>
    <format dxfId="1920">
      <pivotArea outline="0" collapsedLevelsAreSubtotals="1" fieldPosition="0">
        <references count="5">
          <reference field="4294967294" count="1" selected="0">
            <x v="13"/>
          </reference>
          <reference field="2" count="1" selected="0">
            <x v="2"/>
          </reference>
          <reference field="4" count="1" selected="0">
            <x v="4"/>
          </reference>
          <reference field="5" count="1" selected="0">
            <x v="4"/>
          </reference>
          <reference field="14" count="1" selected="0">
            <x v="0"/>
          </reference>
        </references>
      </pivotArea>
    </format>
    <format dxfId="1919">
      <pivotArea outline="0" collapsedLevelsAreSubtotals="1" fieldPosition="0">
        <references count="5">
          <reference field="4294967294" count="1" selected="0">
            <x v="13"/>
          </reference>
          <reference field="2" count="1" selected="0">
            <x v="2"/>
          </reference>
          <reference field="4" count="1" selected="0">
            <x v="4"/>
          </reference>
          <reference field="5" count="1" selected="0">
            <x v="4"/>
          </reference>
          <reference field="14" count="1" selected="0">
            <x v="1"/>
          </reference>
        </references>
      </pivotArea>
    </format>
    <format dxfId="1918">
      <pivotArea outline="0" collapsedLevelsAreSubtotals="1" fieldPosition="0">
        <references count="5">
          <reference field="4294967294" count="1" selected="0">
            <x v="13"/>
          </reference>
          <reference field="2" count="1" selected="0">
            <x v="3"/>
          </reference>
          <reference field="4" count="1" selected="0">
            <x v="3"/>
          </reference>
          <reference field="5" count="1" selected="0">
            <x v="8"/>
          </reference>
          <reference field="14" count="1" selected="0">
            <x v="1"/>
          </reference>
        </references>
      </pivotArea>
    </format>
    <format dxfId="1917">
      <pivotArea outline="0" collapsedLevelsAreSubtotals="1" fieldPosition="0">
        <references count="5">
          <reference field="4294967294" count="1" selected="0">
            <x v="13"/>
          </reference>
          <reference field="2" count="1" selected="0">
            <x v="4"/>
          </reference>
          <reference field="4" count="1" selected="0">
            <x v="0"/>
          </reference>
          <reference field="5" count="1" selected="0">
            <x v="3"/>
          </reference>
          <reference field="14" count="1" selected="0">
            <x v="0"/>
          </reference>
        </references>
      </pivotArea>
    </format>
    <format dxfId="1916">
      <pivotArea outline="0" collapsedLevelsAreSubtotals="1" fieldPosition="0">
        <references count="5">
          <reference field="4294967294" count="1" selected="0">
            <x v="13"/>
          </reference>
          <reference field="2" count="1" selected="0">
            <x v="6"/>
          </reference>
          <reference field="4" count="1" selected="0">
            <x v="1"/>
          </reference>
          <reference field="5" count="1" selected="0">
            <x v="0"/>
          </reference>
          <reference field="14" count="1" selected="0">
            <x v="1"/>
          </reference>
        </references>
      </pivotArea>
    </format>
    <format dxfId="1915">
      <pivotArea outline="0" collapsedLevelsAreSubtotals="1" fieldPosition="0">
        <references count="5">
          <reference field="4294967294" count="1" selected="0">
            <x v="14"/>
          </reference>
          <reference field="2" count="1" selected="0">
            <x v="0"/>
          </reference>
          <reference field="4" count="1" selected="0">
            <x v="2"/>
          </reference>
          <reference field="5" count="1" selected="0">
            <x v="5"/>
          </reference>
          <reference field="14" count="1" selected="0">
            <x v="0"/>
          </reference>
        </references>
      </pivotArea>
    </format>
    <format dxfId="1914">
      <pivotArea outline="0" collapsedLevelsAreSubtotals="1" fieldPosition="0">
        <references count="5">
          <reference field="4294967294" count="1" selected="0">
            <x v="14"/>
          </reference>
          <reference field="2" count="1" selected="0">
            <x v="2"/>
          </reference>
          <reference field="4" count="1" selected="0">
            <x v="4"/>
          </reference>
          <reference field="5" count="1" selected="0">
            <x v="1"/>
          </reference>
          <reference field="14" count="1" selected="0">
            <x v="0"/>
          </reference>
        </references>
      </pivotArea>
    </format>
    <format dxfId="1913">
      <pivotArea outline="0" collapsedLevelsAreSubtotals="1" fieldPosition="0">
        <references count="5">
          <reference field="4294967294" count="1" selected="0">
            <x v="14"/>
          </reference>
          <reference field="2" count="1" selected="0">
            <x v="2"/>
          </reference>
          <reference field="4" count="1" selected="0">
            <x v="4"/>
          </reference>
          <reference field="5" count="1" selected="0">
            <x v="4"/>
          </reference>
          <reference field="14" count="1" selected="0">
            <x v="0"/>
          </reference>
        </references>
      </pivotArea>
    </format>
    <format dxfId="1912">
      <pivotArea outline="0" collapsedLevelsAreSubtotals="1" fieldPosition="0">
        <references count="5">
          <reference field="4294967294" count="1" selected="0">
            <x v="14"/>
          </reference>
          <reference field="2" count="1" selected="0">
            <x v="3"/>
          </reference>
          <reference field="4" count="1" selected="0">
            <x v="3"/>
          </reference>
          <reference field="5" count="1" selected="0">
            <x v="8"/>
          </reference>
          <reference field="14" count="1" selected="0">
            <x v="1"/>
          </reference>
        </references>
      </pivotArea>
    </format>
    <format dxfId="1911">
      <pivotArea outline="0" collapsedLevelsAreSubtotals="1" fieldPosition="0">
        <references count="5">
          <reference field="4294967294" count="1" selected="0">
            <x v="14"/>
          </reference>
          <reference field="2" count="1" selected="0">
            <x v="4"/>
          </reference>
          <reference field="4" count="1" selected="0">
            <x v="0"/>
          </reference>
          <reference field="5" count="1" selected="0">
            <x v="3"/>
          </reference>
          <reference field="14" count="1" selected="0">
            <x v="0"/>
          </reference>
        </references>
      </pivotArea>
    </format>
    <format dxfId="1910">
      <pivotArea outline="0" collapsedLevelsAreSubtotals="1" fieldPosition="0">
        <references count="5">
          <reference field="4294967294" count="1" selected="0">
            <x v="14"/>
          </reference>
          <reference field="2" count="1" selected="0">
            <x v="5"/>
          </reference>
          <reference field="4" count="1" selected="0">
            <x v="0"/>
          </reference>
          <reference field="5" count="1" selected="0">
            <x v="6"/>
          </reference>
          <reference field="14" count="1" selected="0">
            <x v="1"/>
          </reference>
        </references>
      </pivotArea>
    </format>
    <format dxfId="1909">
      <pivotArea outline="0" collapsedLevelsAreSubtotals="1" fieldPosition="0">
        <references count="5">
          <reference field="4294967294" count="1" selected="0">
            <x v="14"/>
          </reference>
          <reference field="2" count="1" selected="0">
            <x v="6"/>
          </reference>
          <reference field="4" count="1" selected="0">
            <x v="1"/>
          </reference>
          <reference field="5" count="1" selected="0">
            <x v="0"/>
          </reference>
          <reference field="14" count="1" selected="0">
            <x v="1"/>
          </reference>
        </references>
      </pivotArea>
    </format>
    <format dxfId="1908">
      <pivotArea outline="0" collapsedLevelsAreSubtotals="1" fieldPosition="0">
        <references count="5">
          <reference field="4294967294" count="1" selected="0">
            <x v="14"/>
          </reference>
          <reference field="2" count="1" selected="0">
            <x v="6"/>
          </reference>
          <reference field="4" count="1" selected="0">
            <x v="1"/>
          </reference>
          <reference field="5" count="1" selected="0">
            <x v="7"/>
          </reference>
          <reference field="14" count="1" selected="0">
            <x v="1"/>
          </reference>
        </references>
      </pivotArea>
    </format>
    <format dxfId="1907">
      <pivotArea outline="0" collapsedLevelsAreSubtotals="1" fieldPosition="0">
        <references count="5">
          <reference field="4294967294" count="1" selected="0">
            <x v="15"/>
          </reference>
          <reference field="2" count="1" selected="0">
            <x v="0"/>
          </reference>
          <reference field="4" count="1" selected="0">
            <x v="2"/>
          </reference>
          <reference field="5" count="1" selected="0">
            <x v="5"/>
          </reference>
          <reference field="14" count="1" selected="0">
            <x v="0"/>
          </reference>
        </references>
      </pivotArea>
    </format>
    <format dxfId="1906">
      <pivotArea outline="0" collapsedLevelsAreSubtotals="1" fieldPosition="0">
        <references count="5">
          <reference field="4294967294" count="1" selected="0">
            <x v="15"/>
          </reference>
          <reference field="2" count="1" selected="0">
            <x v="1"/>
          </reference>
          <reference field="4" count="1" selected="0">
            <x v="3"/>
          </reference>
          <reference field="5" count="1" selected="0">
            <x v="2"/>
          </reference>
          <reference field="14" count="1" selected="0">
            <x v="1"/>
          </reference>
        </references>
      </pivotArea>
    </format>
    <format dxfId="1905">
      <pivotArea outline="0" collapsedLevelsAreSubtotals="1" fieldPosition="0">
        <references count="5">
          <reference field="4294967294" count="1" selected="0">
            <x v="15"/>
          </reference>
          <reference field="2" count="1" selected="0">
            <x v="2"/>
          </reference>
          <reference field="4" count="1" selected="0">
            <x v="4"/>
          </reference>
          <reference field="5" count="1" selected="0">
            <x v="1"/>
          </reference>
          <reference field="14" count="1" selected="0">
            <x v="0"/>
          </reference>
        </references>
      </pivotArea>
    </format>
    <format dxfId="1904">
      <pivotArea outline="0" collapsedLevelsAreSubtotals="1" fieldPosition="0">
        <references count="5">
          <reference field="4294967294" count="1" selected="0">
            <x v="15"/>
          </reference>
          <reference field="2" count="1" selected="0">
            <x v="2"/>
          </reference>
          <reference field="4" count="1" selected="0">
            <x v="4"/>
          </reference>
          <reference field="5" count="1" selected="0">
            <x v="4"/>
          </reference>
          <reference field="14" count="1" selected="0">
            <x v="0"/>
          </reference>
        </references>
      </pivotArea>
    </format>
    <format dxfId="1903">
      <pivotArea outline="0" collapsedLevelsAreSubtotals="1" fieldPosition="0">
        <references count="5">
          <reference field="4294967294" count="1" selected="0">
            <x v="15"/>
          </reference>
          <reference field="2" count="1" selected="0">
            <x v="2"/>
          </reference>
          <reference field="4" count="1" selected="0">
            <x v="4"/>
          </reference>
          <reference field="5" count="1" selected="0">
            <x v="4"/>
          </reference>
          <reference field="14" count="1" selected="0">
            <x v="1"/>
          </reference>
        </references>
      </pivotArea>
    </format>
    <format dxfId="1902">
      <pivotArea outline="0" collapsedLevelsAreSubtotals="1" fieldPosition="0">
        <references count="5">
          <reference field="4294967294" count="1" selected="0">
            <x v="15"/>
          </reference>
          <reference field="2" count="1" selected="0">
            <x v="3"/>
          </reference>
          <reference field="4" count="1" selected="0">
            <x v="3"/>
          </reference>
          <reference field="5" count="1" selected="0">
            <x v="8"/>
          </reference>
          <reference field="14" count="1" selected="0">
            <x v="1"/>
          </reference>
        </references>
      </pivotArea>
    </format>
    <format dxfId="1901">
      <pivotArea outline="0" collapsedLevelsAreSubtotals="1" fieldPosition="0">
        <references count="5">
          <reference field="4294967294" count="1" selected="0">
            <x v="15"/>
          </reference>
          <reference field="2" count="1" selected="0">
            <x v="4"/>
          </reference>
          <reference field="4" count="1" selected="0">
            <x v="0"/>
          </reference>
          <reference field="5" count="1" selected="0">
            <x v="3"/>
          </reference>
          <reference field="14" count="1" selected="0">
            <x v="0"/>
          </reference>
        </references>
      </pivotArea>
    </format>
    <format dxfId="1900">
      <pivotArea outline="0" collapsedLevelsAreSubtotals="1" fieldPosition="0">
        <references count="5">
          <reference field="4294967294" count="1" selected="0">
            <x v="15"/>
          </reference>
          <reference field="2" count="1" selected="0">
            <x v="5"/>
          </reference>
          <reference field="4" count="1" selected="0">
            <x v="0"/>
          </reference>
          <reference field="5" count="1" selected="0">
            <x v="6"/>
          </reference>
          <reference field="14" count="1" selected="0">
            <x v="1"/>
          </reference>
        </references>
      </pivotArea>
    </format>
    <format dxfId="1899">
      <pivotArea outline="0" collapsedLevelsAreSubtotals="1" fieldPosition="0">
        <references count="5">
          <reference field="4294967294" count="1" selected="0">
            <x v="15"/>
          </reference>
          <reference field="2" count="1" selected="0">
            <x v="6"/>
          </reference>
          <reference field="4" count="1" selected="0">
            <x v="1"/>
          </reference>
          <reference field="5" count="1" selected="0">
            <x v="0"/>
          </reference>
          <reference field="14" count="1" selected="0">
            <x v="1"/>
          </reference>
        </references>
      </pivotArea>
    </format>
    <format dxfId="1898">
      <pivotArea outline="0" collapsedLevelsAreSubtotals="1" fieldPosition="0">
        <references count="5">
          <reference field="4294967294" count="1" selected="0">
            <x v="15"/>
          </reference>
          <reference field="2" count="1" selected="0">
            <x v="6"/>
          </reference>
          <reference field="4" count="1" selected="0">
            <x v="1"/>
          </reference>
          <reference field="5" count="1" selected="0">
            <x v="7"/>
          </reference>
          <reference field="14" count="1" selected="0">
            <x v="1"/>
          </reference>
        </references>
      </pivotArea>
    </format>
    <format dxfId="1897">
      <pivotArea outline="0" collapsedLevelsAreSubtotals="1" fieldPosition="0">
        <references count="5">
          <reference field="4294967294" count="1" selected="0">
            <x v="16"/>
          </reference>
          <reference field="2" count="1" selected="0">
            <x v="0"/>
          </reference>
          <reference field="4" count="1" selected="0">
            <x v="2"/>
          </reference>
          <reference field="5" count="1" selected="0">
            <x v="5"/>
          </reference>
          <reference field="14" count="1" selected="0">
            <x v="0"/>
          </reference>
        </references>
      </pivotArea>
    </format>
    <format dxfId="1896">
      <pivotArea outline="0" collapsedLevelsAreSubtotals="1" fieldPosition="0">
        <references count="5">
          <reference field="4294967294" count="1" selected="0">
            <x v="16"/>
          </reference>
          <reference field="2" count="1" selected="0">
            <x v="1"/>
          </reference>
          <reference field="4" count="1" selected="0">
            <x v="3"/>
          </reference>
          <reference field="5" count="1" selected="0">
            <x v="2"/>
          </reference>
          <reference field="14" count="1" selected="0">
            <x v="1"/>
          </reference>
        </references>
      </pivotArea>
    </format>
    <format dxfId="1895">
      <pivotArea outline="0" collapsedLevelsAreSubtotals="1" fieldPosition="0">
        <references count="5">
          <reference field="4294967294" count="1" selected="0">
            <x v="16"/>
          </reference>
          <reference field="2" count="1" selected="0">
            <x v="2"/>
          </reference>
          <reference field="4" count="1" selected="0">
            <x v="4"/>
          </reference>
          <reference field="5" count="1" selected="0">
            <x v="1"/>
          </reference>
          <reference field="14" count="1" selected="0">
            <x v="0"/>
          </reference>
        </references>
      </pivotArea>
    </format>
    <format dxfId="1894">
      <pivotArea outline="0" collapsedLevelsAreSubtotals="1" fieldPosition="0">
        <references count="5">
          <reference field="4294967294" count="1" selected="0">
            <x v="16"/>
          </reference>
          <reference field="2" count="1" selected="0">
            <x v="2"/>
          </reference>
          <reference field="4" count="1" selected="0">
            <x v="4"/>
          </reference>
          <reference field="5" count="1" selected="0">
            <x v="4"/>
          </reference>
          <reference field="14" count="1" selected="0">
            <x v="0"/>
          </reference>
        </references>
      </pivotArea>
    </format>
    <format dxfId="1893">
      <pivotArea outline="0" collapsedLevelsAreSubtotals="1" fieldPosition="0">
        <references count="5">
          <reference field="4294967294" count="1" selected="0">
            <x v="16"/>
          </reference>
          <reference field="2" count="1" selected="0">
            <x v="2"/>
          </reference>
          <reference field="4" count="1" selected="0">
            <x v="4"/>
          </reference>
          <reference field="5" count="1" selected="0">
            <x v="4"/>
          </reference>
          <reference field="14" count="1" selected="0">
            <x v="1"/>
          </reference>
        </references>
      </pivotArea>
    </format>
    <format dxfId="1892">
      <pivotArea outline="0" collapsedLevelsAreSubtotals="1" fieldPosition="0">
        <references count="5">
          <reference field="4294967294" count="1" selected="0">
            <x v="16"/>
          </reference>
          <reference field="2" count="1" selected="0">
            <x v="3"/>
          </reference>
          <reference field="4" count="1" selected="0">
            <x v="3"/>
          </reference>
          <reference field="5" count="1" selected="0">
            <x v="8"/>
          </reference>
          <reference field="14" count="1" selected="0">
            <x v="1"/>
          </reference>
        </references>
      </pivotArea>
    </format>
    <format dxfId="1891">
      <pivotArea outline="0" collapsedLevelsAreSubtotals="1" fieldPosition="0">
        <references count="5">
          <reference field="4294967294" count="1" selected="0">
            <x v="16"/>
          </reference>
          <reference field="2" count="1" selected="0">
            <x v="4"/>
          </reference>
          <reference field="4" count="1" selected="0">
            <x v="0"/>
          </reference>
          <reference field="5" count="1" selected="0">
            <x v="3"/>
          </reference>
          <reference field="14" count="1" selected="0">
            <x v="0"/>
          </reference>
        </references>
      </pivotArea>
    </format>
    <format dxfId="1890">
      <pivotArea outline="0" collapsedLevelsAreSubtotals="1" fieldPosition="0">
        <references count="5">
          <reference field="4294967294" count="1" selected="0">
            <x v="16"/>
          </reference>
          <reference field="2" count="1" selected="0">
            <x v="5"/>
          </reference>
          <reference field="4" count="1" selected="0">
            <x v="0"/>
          </reference>
          <reference field="5" count="1" selected="0">
            <x v="6"/>
          </reference>
          <reference field="14" count="1" selected="0">
            <x v="1"/>
          </reference>
        </references>
      </pivotArea>
    </format>
    <format dxfId="1889">
      <pivotArea outline="0" collapsedLevelsAreSubtotals="1" fieldPosition="0">
        <references count="5">
          <reference field="4294967294" count="1" selected="0">
            <x v="16"/>
          </reference>
          <reference field="2" count="1" selected="0">
            <x v="6"/>
          </reference>
          <reference field="4" count="1" selected="0">
            <x v="1"/>
          </reference>
          <reference field="5" count="1" selected="0">
            <x v="0"/>
          </reference>
          <reference field="14" count="1" selected="0">
            <x v="1"/>
          </reference>
        </references>
      </pivotArea>
    </format>
    <format dxfId="1888">
      <pivotArea outline="0" collapsedLevelsAreSubtotals="1" fieldPosition="0">
        <references count="5">
          <reference field="4294967294" count="1" selected="0">
            <x v="16"/>
          </reference>
          <reference field="2" count="1" selected="0">
            <x v="6"/>
          </reference>
          <reference field="4" count="1" selected="0">
            <x v="1"/>
          </reference>
          <reference field="5" count="1" selected="0">
            <x v="7"/>
          </reference>
          <reference field="14" count="1" selected="0">
            <x v="1"/>
          </reference>
        </references>
      </pivotArea>
    </format>
    <format dxfId="1887">
      <pivotArea outline="0" collapsedLevelsAreSubtotals="1" fieldPosition="0">
        <references count="5">
          <reference field="4294967294" count="1" selected="0">
            <x v="17"/>
          </reference>
          <reference field="2" count="1" selected="0">
            <x v="0"/>
          </reference>
          <reference field="4" count="1" selected="0">
            <x v="2"/>
          </reference>
          <reference field="5" count="1" selected="0">
            <x v="5"/>
          </reference>
          <reference field="14" count="1" selected="0">
            <x v="0"/>
          </reference>
        </references>
      </pivotArea>
    </format>
    <format dxfId="1886">
      <pivotArea outline="0" collapsedLevelsAreSubtotals="1" fieldPosition="0">
        <references count="5">
          <reference field="4294967294" count="1" selected="0">
            <x v="17"/>
          </reference>
          <reference field="2" count="1" selected="0">
            <x v="2"/>
          </reference>
          <reference field="4" count="1" selected="0">
            <x v="4"/>
          </reference>
          <reference field="5" count="1" selected="0">
            <x v="1"/>
          </reference>
          <reference field="14" count="1" selected="0">
            <x v="0"/>
          </reference>
        </references>
      </pivotArea>
    </format>
    <format dxfId="1885">
      <pivotArea outline="0" collapsedLevelsAreSubtotals="1" fieldPosition="0">
        <references count="5">
          <reference field="4294967294" count="1" selected="0">
            <x v="17"/>
          </reference>
          <reference field="2" count="1" selected="0">
            <x v="2"/>
          </reference>
          <reference field="4" count="1" selected="0">
            <x v="4"/>
          </reference>
          <reference field="5" count="1" selected="0">
            <x v="4"/>
          </reference>
          <reference field="14" count="1" selected="0">
            <x v="0"/>
          </reference>
        </references>
      </pivotArea>
    </format>
    <format dxfId="1884">
      <pivotArea outline="0" collapsedLevelsAreSubtotals="1" fieldPosition="0">
        <references count="5">
          <reference field="4294967294" count="1" selected="0">
            <x v="17"/>
          </reference>
          <reference field="2" count="1" selected="0">
            <x v="6"/>
          </reference>
          <reference field="4" count="1" selected="0">
            <x v="1"/>
          </reference>
          <reference field="5" count="1" selected="0">
            <x v="0"/>
          </reference>
          <reference field="14" count="1" selected="0">
            <x v="1"/>
          </reference>
        </references>
      </pivotArea>
    </format>
    <format dxfId="1883">
      <pivotArea outline="0" collapsedLevelsAreSubtotals="1" fieldPosition="0">
        <references count="5">
          <reference field="4294967294" count="1" selected="0">
            <x v="17"/>
          </reference>
          <reference field="2" count="1" selected="0">
            <x v="6"/>
          </reference>
          <reference field="4" count="1" selected="0">
            <x v="1"/>
          </reference>
          <reference field="5" count="1" selected="0">
            <x v="0"/>
          </reference>
          <reference field="14" count="1" selected="0">
            <x v="1"/>
          </reference>
        </references>
      </pivotArea>
    </format>
    <format dxfId="1882">
      <pivotArea outline="0" collapsedLevelsAreSubtotals="1" fieldPosition="0">
        <references count="5">
          <reference field="4294967294" count="1" selected="0">
            <x v="17"/>
          </reference>
          <reference field="2" count="1" selected="0">
            <x v="6"/>
          </reference>
          <reference field="4" count="1" selected="0">
            <x v="1"/>
          </reference>
          <reference field="5" count="1" selected="0">
            <x v="0"/>
          </reference>
          <reference field="14" count="1" selected="0">
            <x v="1"/>
          </reference>
        </references>
      </pivotArea>
    </format>
    <format dxfId="1881">
      <pivotArea outline="0" collapsedLevelsAreSubtotals="1" fieldPosition="0">
        <references count="5">
          <reference field="4294967294" count="1" selected="0">
            <x v="0"/>
          </reference>
          <reference field="2" count="1" selected="0">
            <x v="3"/>
          </reference>
          <reference field="4" count="1" selected="0">
            <x v="3"/>
          </reference>
          <reference field="5" count="1" selected="0">
            <x v="8"/>
          </reference>
          <reference field="14" count="1" selected="0">
            <x v="1"/>
          </reference>
        </references>
      </pivotArea>
    </format>
    <format dxfId="1880">
      <pivotArea outline="0" collapsedLevelsAreSubtotals="1" fieldPosition="0">
        <references count="5">
          <reference field="4294967294" count="1" selected="0">
            <x v="2"/>
          </reference>
          <reference field="2" count="1" selected="0">
            <x v="3"/>
          </reference>
          <reference field="4" count="1" selected="0">
            <x v="3"/>
          </reference>
          <reference field="5" count="1" selected="0">
            <x v="8"/>
          </reference>
          <reference field="14" count="1" selected="0">
            <x v="1"/>
          </reference>
        </references>
      </pivotArea>
    </format>
    <format dxfId="1879">
      <pivotArea outline="0" collapsedLevelsAreSubtotals="1" fieldPosition="0">
        <references count="5">
          <reference field="4294967294" count="1" selected="0">
            <x v="4"/>
          </reference>
          <reference field="2" count="1" selected="0">
            <x v="3"/>
          </reference>
          <reference field="4" count="1" selected="0">
            <x v="3"/>
          </reference>
          <reference field="5" count="1" selected="0">
            <x v="8"/>
          </reference>
          <reference field="14" count="1" selected="0">
            <x v="1"/>
          </reference>
        </references>
      </pivotArea>
    </format>
    <format dxfId="1878">
      <pivotArea outline="0" collapsedLevelsAreSubtotals="1" fieldPosition="0">
        <references count="5">
          <reference field="4294967294" count="1" selected="0">
            <x v="8"/>
          </reference>
          <reference field="2" count="1" selected="0">
            <x v="4"/>
          </reference>
          <reference field="4" count="1" selected="0">
            <x v="0"/>
          </reference>
          <reference field="5" count="1" selected="0">
            <x v="3"/>
          </reference>
          <reference field="14" count="1" selected="0">
            <x v="0"/>
          </reference>
        </references>
      </pivotArea>
    </format>
    <format dxfId="1877">
      <pivotArea outline="0" collapsedLevelsAreSubtotals="1" fieldPosition="0">
        <references count="5">
          <reference field="4294967294" count="1" selected="0">
            <x v="9"/>
          </reference>
          <reference field="2" count="1" selected="0">
            <x v="4"/>
          </reference>
          <reference field="4" count="1" selected="0">
            <x v="0"/>
          </reference>
          <reference field="5" count="1" selected="0">
            <x v="3"/>
          </reference>
          <reference field="14" count="1" selected="0">
            <x v="0"/>
          </reference>
        </references>
      </pivotArea>
    </format>
    <format dxfId="1876">
      <pivotArea outline="0" collapsedLevelsAreSubtotals="1" fieldPosition="0">
        <references count="5">
          <reference field="4294967294" count="1" selected="0">
            <x v="9"/>
          </reference>
          <reference field="2" count="1" selected="0">
            <x v="3"/>
          </reference>
          <reference field="4" count="1" selected="0">
            <x v="3"/>
          </reference>
          <reference field="5" count="1" selected="0">
            <x v="8"/>
          </reference>
          <reference field="14" count="1" selected="0">
            <x v="1"/>
          </reference>
        </references>
      </pivotArea>
    </format>
    <format dxfId="1875">
      <pivotArea outline="0" collapsedLevelsAreSubtotals="1" fieldPosition="0">
        <references count="5">
          <reference field="4294967294" count="1" selected="0">
            <x v="10"/>
          </reference>
          <reference field="2" count="1" selected="0">
            <x v="4"/>
          </reference>
          <reference field="4" count="1" selected="0">
            <x v="0"/>
          </reference>
          <reference field="5" count="1" selected="0">
            <x v="3"/>
          </reference>
          <reference field="14" count="1" selected="0">
            <x v="0"/>
          </reference>
        </references>
      </pivotArea>
    </format>
    <format dxfId="1874">
      <pivotArea outline="0" collapsedLevelsAreSubtotals="1" fieldPosition="0">
        <references count="5">
          <reference field="4294967294" count="1" selected="0">
            <x v="0"/>
          </reference>
          <reference field="2" count="1" selected="0">
            <x v="1"/>
          </reference>
          <reference field="4" count="1" selected="0">
            <x v="3"/>
          </reference>
          <reference field="5" count="1" selected="0">
            <x v="2"/>
          </reference>
          <reference field="14" count="1" selected="0">
            <x v="1"/>
          </reference>
        </references>
      </pivotArea>
    </format>
    <format dxfId="1873">
      <pivotArea outline="0" collapsedLevelsAreSubtotals="1" fieldPosition="0">
        <references count="5">
          <reference field="4294967294" count="1" selected="0">
            <x v="0"/>
          </reference>
          <reference field="2" count="1" selected="0">
            <x v="4"/>
          </reference>
          <reference field="4" count="1" selected="0">
            <x v="0"/>
          </reference>
          <reference field="5" count="1" selected="0">
            <x v="3"/>
          </reference>
          <reference field="14" count="1" selected="0">
            <x v="0"/>
          </reference>
        </references>
      </pivotArea>
    </format>
    <format dxfId="1872">
      <pivotArea outline="0" collapsedLevelsAreSubtotals="1" fieldPosition="0">
        <references count="5">
          <reference field="4294967294" count="1" selected="0">
            <x v="0"/>
          </reference>
          <reference field="2" count="1" selected="0">
            <x v="5"/>
          </reference>
          <reference field="4" count="1" selected="0">
            <x v="0"/>
          </reference>
          <reference field="5" count="1" selected="0">
            <x v="6"/>
          </reference>
          <reference field="14" count="1" selected="0">
            <x v="1"/>
          </reference>
        </references>
      </pivotArea>
    </format>
    <format dxfId="1871">
      <pivotArea outline="0" collapsedLevelsAreSubtotals="1" fieldPosition="0">
        <references count="5">
          <reference field="4294967294" count="1" selected="0">
            <x v="0"/>
          </reference>
          <reference field="2" count="1" selected="0">
            <x v="6"/>
          </reference>
          <reference field="4" count="1" selected="0">
            <x v="1"/>
          </reference>
          <reference field="5" count="1" selected="0">
            <x v="7"/>
          </reference>
          <reference field="14" count="1" selected="0">
            <x v="1"/>
          </reference>
        </references>
      </pivotArea>
    </format>
    <format dxfId="1870">
      <pivotArea outline="0" collapsedLevelsAreSubtotals="1" fieldPosition="0">
        <references count="5">
          <reference field="4294967294" count="1" selected="0">
            <x v="1"/>
          </reference>
          <reference field="2" count="1" selected="0">
            <x v="1"/>
          </reference>
          <reference field="4" count="1" selected="0">
            <x v="3"/>
          </reference>
          <reference field="5" count="1" selected="0">
            <x v="2"/>
          </reference>
          <reference field="14" count="1" selected="0">
            <x v="1"/>
          </reference>
        </references>
      </pivotArea>
    </format>
    <format dxfId="1869">
      <pivotArea outline="0" collapsedLevelsAreSubtotals="1" fieldPosition="0">
        <references count="5">
          <reference field="4294967294" count="1" selected="0">
            <x v="1"/>
          </reference>
          <reference field="2" count="1" selected="0">
            <x v="2"/>
          </reference>
          <reference field="4" count="1" selected="0">
            <x v="4"/>
          </reference>
          <reference field="5" count="1" selected="0">
            <x v="4"/>
          </reference>
          <reference field="14" count="1" selected="0">
            <x v="1"/>
          </reference>
        </references>
      </pivotArea>
    </format>
    <format dxfId="1868">
      <pivotArea outline="0" collapsedLevelsAreSubtotals="1" fieldPosition="0">
        <references count="5">
          <reference field="4294967294" count="1" selected="0">
            <x v="1"/>
          </reference>
          <reference field="2" count="1" selected="0">
            <x v="3"/>
          </reference>
          <reference field="4" count="1" selected="0">
            <x v="3"/>
          </reference>
          <reference field="5" count="1" selected="0">
            <x v="8"/>
          </reference>
          <reference field="14" count="1" selected="0">
            <x v="1"/>
          </reference>
        </references>
      </pivotArea>
    </format>
    <format dxfId="1867">
      <pivotArea outline="0" collapsedLevelsAreSubtotals="1" fieldPosition="0">
        <references count="5">
          <reference field="4294967294" count="1" selected="0">
            <x v="1"/>
          </reference>
          <reference field="2" count="1" selected="0">
            <x v="4"/>
          </reference>
          <reference field="4" count="1" selected="0">
            <x v="0"/>
          </reference>
          <reference field="5" count="1" selected="0">
            <x v="3"/>
          </reference>
          <reference field="14" count="1" selected="0">
            <x v="0"/>
          </reference>
        </references>
      </pivotArea>
    </format>
    <format dxfId="1866">
      <pivotArea outline="0" collapsedLevelsAreSubtotals="1" fieldPosition="0">
        <references count="5">
          <reference field="4294967294" count="1" selected="0">
            <x v="1"/>
          </reference>
          <reference field="2" count="1" selected="0">
            <x v="5"/>
          </reference>
          <reference field="4" count="1" selected="0">
            <x v="0"/>
          </reference>
          <reference field="5" count="1" selected="0">
            <x v="6"/>
          </reference>
          <reference field="14" count="1" selected="0">
            <x v="1"/>
          </reference>
        </references>
      </pivotArea>
    </format>
    <format dxfId="1865">
      <pivotArea outline="0" collapsedLevelsAreSubtotals="1" fieldPosition="0">
        <references count="5">
          <reference field="4294967294" count="1" selected="0">
            <x v="1"/>
          </reference>
          <reference field="2" count="1" selected="0">
            <x v="6"/>
          </reference>
          <reference field="4" count="1" selected="0">
            <x v="1"/>
          </reference>
          <reference field="5" count="1" selected="0">
            <x v="7"/>
          </reference>
          <reference field="14" count="1" selected="0">
            <x v="1"/>
          </reference>
        </references>
      </pivotArea>
    </format>
    <format dxfId="1864">
      <pivotArea outline="0" collapsedLevelsAreSubtotals="1" fieldPosition="0">
        <references count="5">
          <reference field="4294967294" count="1" selected="0">
            <x v="2"/>
          </reference>
          <reference field="2" count="1" selected="0">
            <x v="2"/>
          </reference>
          <reference field="4" count="1" selected="0">
            <x v="4"/>
          </reference>
          <reference field="5" count="1" selected="0">
            <x v="4"/>
          </reference>
          <reference field="14" count="1" selected="0">
            <x v="1"/>
          </reference>
        </references>
      </pivotArea>
    </format>
    <format dxfId="1863">
      <pivotArea outline="0" collapsedLevelsAreSubtotals="1" fieldPosition="0">
        <references count="5">
          <reference field="4294967294" count="1" selected="0">
            <x v="2"/>
          </reference>
          <reference field="2" count="1" selected="0">
            <x v="1"/>
          </reference>
          <reference field="4" count="1" selected="0">
            <x v="3"/>
          </reference>
          <reference field="5" count="1" selected="0">
            <x v="2"/>
          </reference>
          <reference field="14" count="1" selected="0">
            <x v="1"/>
          </reference>
        </references>
      </pivotArea>
    </format>
    <format dxfId="1862">
      <pivotArea outline="0" collapsedLevelsAreSubtotals="1" fieldPosition="0">
        <references count="5">
          <reference field="4294967294" count="1" selected="0">
            <x v="2"/>
          </reference>
          <reference field="2" count="1" selected="0">
            <x v="4"/>
          </reference>
          <reference field="4" count="1" selected="0">
            <x v="0"/>
          </reference>
          <reference field="5" count="1" selected="0">
            <x v="3"/>
          </reference>
          <reference field="14" count="1" selected="0">
            <x v="0"/>
          </reference>
        </references>
      </pivotArea>
    </format>
    <format dxfId="1861">
      <pivotArea outline="0" collapsedLevelsAreSubtotals="1" fieldPosition="0">
        <references count="5">
          <reference field="4294967294" count="1" selected="0">
            <x v="2"/>
          </reference>
          <reference field="2" count="1" selected="0">
            <x v="5"/>
          </reference>
          <reference field="4" count="1" selected="0">
            <x v="0"/>
          </reference>
          <reference field="5" count="1" selected="0">
            <x v="6"/>
          </reference>
          <reference field="14" count="1" selected="0">
            <x v="1"/>
          </reference>
        </references>
      </pivotArea>
    </format>
    <format dxfId="1860">
      <pivotArea outline="0" collapsedLevelsAreSubtotals="1" fieldPosition="0">
        <references count="5">
          <reference field="4294967294" count="1" selected="0">
            <x v="2"/>
          </reference>
          <reference field="2" count="1" selected="0">
            <x v="6"/>
          </reference>
          <reference field="4" count="1" selected="0">
            <x v="1"/>
          </reference>
          <reference field="5" count="1" selected="0">
            <x v="7"/>
          </reference>
          <reference field="14" count="1" selected="0">
            <x v="1"/>
          </reference>
        </references>
      </pivotArea>
    </format>
    <format dxfId="1859">
      <pivotArea outline="0" collapsedLevelsAreSubtotals="1" fieldPosition="0">
        <references count="5">
          <reference field="4294967294" count="1" selected="0">
            <x v="3"/>
          </reference>
          <reference field="2" count="1" selected="0">
            <x v="1"/>
          </reference>
          <reference field="4" count="1" selected="0">
            <x v="3"/>
          </reference>
          <reference field="5" count="1" selected="0">
            <x v="2"/>
          </reference>
          <reference field="14" count="1" selected="0">
            <x v="1"/>
          </reference>
        </references>
      </pivotArea>
    </format>
    <format dxfId="1858">
      <pivotArea outline="0" collapsedLevelsAreSubtotals="1" fieldPosition="0">
        <references count="5">
          <reference field="4294967294" count="1" selected="0">
            <x v="3"/>
          </reference>
          <reference field="2" count="1" selected="0">
            <x v="2"/>
          </reference>
          <reference field="4" count="1" selected="0">
            <x v="4"/>
          </reference>
          <reference field="5" count="1" selected="0">
            <x v="4"/>
          </reference>
          <reference field="14" count="1" selected="0">
            <x v="1"/>
          </reference>
        </references>
      </pivotArea>
    </format>
    <format dxfId="1857">
      <pivotArea outline="0" collapsedLevelsAreSubtotals="1" fieldPosition="0">
        <references count="5">
          <reference field="4294967294" count="1" selected="0">
            <x v="3"/>
          </reference>
          <reference field="2" count="1" selected="0">
            <x v="3"/>
          </reference>
          <reference field="4" count="1" selected="0">
            <x v="3"/>
          </reference>
          <reference field="5" count="1" selected="0">
            <x v="8"/>
          </reference>
          <reference field="14" count="1" selected="0">
            <x v="1"/>
          </reference>
        </references>
      </pivotArea>
    </format>
    <format dxfId="1856">
      <pivotArea outline="0" collapsedLevelsAreSubtotals="1" fieldPosition="0">
        <references count="5">
          <reference field="4294967294" count="1" selected="0">
            <x v="3"/>
          </reference>
          <reference field="2" count="1" selected="0">
            <x v="4"/>
          </reference>
          <reference field="4" count="1" selected="0">
            <x v="0"/>
          </reference>
          <reference field="5" count="1" selected="0">
            <x v="3"/>
          </reference>
          <reference field="14" count="1" selected="0">
            <x v="0"/>
          </reference>
        </references>
      </pivotArea>
    </format>
    <format dxfId="1855">
      <pivotArea outline="0" collapsedLevelsAreSubtotals="1" fieldPosition="0">
        <references count="5">
          <reference field="4294967294" count="1" selected="0">
            <x v="3"/>
          </reference>
          <reference field="2" count="1" selected="0">
            <x v="5"/>
          </reference>
          <reference field="4" count="1" selected="0">
            <x v="0"/>
          </reference>
          <reference field="5" count="1" selected="0">
            <x v="6"/>
          </reference>
          <reference field="14" count="1" selected="0">
            <x v="1"/>
          </reference>
        </references>
      </pivotArea>
    </format>
    <format dxfId="1854">
      <pivotArea outline="0" collapsedLevelsAreSubtotals="1" fieldPosition="0">
        <references count="5">
          <reference field="4294967294" count="1" selected="0">
            <x v="3"/>
          </reference>
          <reference field="2" count="1" selected="0">
            <x v="6"/>
          </reference>
          <reference field="4" count="1" selected="0">
            <x v="1"/>
          </reference>
          <reference field="5" count="1" selected="0">
            <x v="7"/>
          </reference>
          <reference field="14" count="1" selected="0">
            <x v="1"/>
          </reference>
        </references>
      </pivotArea>
    </format>
    <format dxfId="1853">
      <pivotArea outline="0" collapsedLevelsAreSubtotals="1" fieldPosition="0">
        <references count="5">
          <reference field="4294967294" count="1" selected="0">
            <x v="4"/>
          </reference>
          <reference field="2" count="1" selected="0">
            <x v="1"/>
          </reference>
          <reference field="4" count="1" selected="0">
            <x v="3"/>
          </reference>
          <reference field="5" count="1" selected="0">
            <x v="2"/>
          </reference>
          <reference field="14" count="1" selected="0">
            <x v="1"/>
          </reference>
        </references>
      </pivotArea>
    </format>
    <format dxfId="1852">
      <pivotArea outline="0" collapsedLevelsAreSubtotals="1" fieldPosition="0">
        <references count="5">
          <reference field="4294967294" count="1" selected="0">
            <x v="4"/>
          </reference>
          <reference field="2" count="1" selected="0">
            <x v="2"/>
          </reference>
          <reference field="4" count="1" selected="0">
            <x v="4"/>
          </reference>
          <reference field="5" count="1" selected="0">
            <x v="4"/>
          </reference>
          <reference field="14" count="1" selected="0">
            <x v="1"/>
          </reference>
        </references>
      </pivotArea>
    </format>
    <format dxfId="1851">
      <pivotArea outline="0" collapsedLevelsAreSubtotals="1" fieldPosition="0">
        <references count="5">
          <reference field="4294967294" count="1" selected="0">
            <x v="4"/>
          </reference>
          <reference field="2" count="1" selected="0">
            <x v="4"/>
          </reference>
          <reference field="4" count="1" selected="0">
            <x v="0"/>
          </reference>
          <reference field="5" count="1" selected="0">
            <x v="3"/>
          </reference>
          <reference field="14" count="1" selected="0">
            <x v="0"/>
          </reference>
        </references>
      </pivotArea>
    </format>
    <format dxfId="1850">
      <pivotArea outline="0" collapsedLevelsAreSubtotals="1" fieldPosition="0">
        <references count="5">
          <reference field="4294967294" count="1" selected="0">
            <x v="4"/>
          </reference>
          <reference field="2" count="1" selected="0">
            <x v="5"/>
          </reference>
          <reference field="4" count="1" selected="0">
            <x v="0"/>
          </reference>
          <reference field="5" count="1" selected="0">
            <x v="6"/>
          </reference>
          <reference field="14" count="1" selected="0">
            <x v="1"/>
          </reference>
        </references>
      </pivotArea>
    </format>
    <format dxfId="1849">
      <pivotArea outline="0" collapsedLevelsAreSubtotals="1" fieldPosition="0">
        <references count="5">
          <reference field="4294967294" count="1" selected="0">
            <x v="4"/>
          </reference>
          <reference field="2" count="1" selected="0">
            <x v="6"/>
          </reference>
          <reference field="4" count="1" selected="0">
            <x v="1"/>
          </reference>
          <reference field="5" count="1" selected="0">
            <x v="7"/>
          </reference>
          <reference field="14" count="1" selected="0">
            <x v="1"/>
          </reference>
        </references>
      </pivotArea>
    </format>
    <format dxfId="1848">
      <pivotArea outline="0" collapsedLevelsAreSubtotals="1" fieldPosition="0">
        <references count="5">
          <reference field="4294967294" count="1" selected="0">
            <x v="5"/>
          </reference>
          <reference field="2" count="1" selected="0">
            <x v="6"/>
          </reference>
          <reference field="4" count="1" selected="0">
            <x v="1"/>
          </reference>
          <reference field="5" count="1" selected="0">
            <x v="7"/>
          </reference>
          <reference field="14" count="1" selected="0">
            <x v="1"/>
          </reference>
        </references>
      </pivotArea>
    </format>
    <format dxfId="1847">
      <pivotArea outline="0" collapsedLevelsAreSubtotals="1" fieldPosition="0">
        <references count="5">
          <reference field="4294967294" count="1" selected="0">
            <x v="0"/>
          </reference>
          <reference field="2" count="1" selected="0">
            <x v="1"/>
          </reference>
          <reference field="4" count="1" selected="0">
            <x v="3"/>
          </reference>
          <reference field="5" count="1" selected="0">
            <x v="2"/>
          </reference>
          <reference field="14" count="1" selected="0">
            <x v="1"/>
          </reference>
        </references>
      </pivotArea>
    </format>
    <format dxfId="1846">
      <pivotArea outline="0" collapsedLevelsAreSubtotals="1" fieldPosition="0">
        <references count="5">
          <reference field="4294967294" count="1" selected="0">
            <x v="0"/>
          </reference>
          <reference field="2" count="1" selected="0">
            <x v="4"/>
          </reference>
          <reference field="4" count="1" selected="0">
            <x v="0"/>
          </reference>
          <reference field="5" count="1" selected="0">
            <x v="3"/>
          </reference>
          <reference field="14" count="1" selected="0">
            <x v="0"/>
          </reference>
        </references>
      </pivotArea>
    </format>
    <format dxfId="1845">
      <pivotArea outline="0" collapsedLevelsAreSubtotals="1" fieldPosition="0">
        <references count="5">
          <reference field="4294967294" count="1" selected="0">
            <x v="0"/>
          </reference>
          <reference field="2" count="1" selected="0">
            <x v="5"/>
          </reference>
          <reference field="4" count="1" selected="0">
            <x v="0"/>
          </reference>
          <reference field="5" count="1" selected="0">
            <x v="6"/>
          </reference>
          <reference field="14" count="1" selected="0">
            <x v="1"/>
          </reference>
        </references>
      </pivotArea>
    </format>
    <format dxfId="1844">
      <pivotArea outline="0" collapsedLevelsAreSubtotals="1" fieldPosition="0">
        <references count="5">
          <reference field="4294967294" count="1" selected="0">
            <x v="0"/>
          </reference>
          <reference field="2" count="1" selected="0">
            <x v="6"/>
          </reference>
          <reference field="4" count="1" selected="0">
            <x v="1"/>
          </reference>
          <reference field="5" count="1" selected="0">
            <x v="7"/>
          </reference>
          <reference field="14" count="1" selected="0">
            <x v="1"/>
          </reference>
        </references>
      </pivotArea>
    </format>
    <format dxfId="1843">
      <pivotArea outline="0" collapsedLevelsAreSubtotals="1" fieldPosition="0">
        <references count="5">
          <reference field="4294967294" count="1" selected="0">
            <x v="1"/>
          </reference>
          <reference field="2" count="1" selected="0">
            <x v="1"/>
          </reference>
          <reference field="4" count="1" selected="0">
            <x v="3"/>
          </reference>
          <reference field="5" count="1" selected="0">
            <x v="2"/>
          </reference>
          <reference field="14" count="1" selected="0">
            <x v="1"/>
          </reference>
        </references>
      </pivotArea>
    </format>
    <format dxfId="1842">
      <pivotArea outline="0" collapsedLevelsAreSubtotals="1" fieldPosition="0">
        <references count="5">
          <reference field="4294967294" count="1" selected="0">
            <x v="1"/>
          </reference>
          <reference field="2" count="1" selected="0">
            <x v="2"/>
          </reference>
          <reference field="4" count="1" selected="0">
            <x v="4"/>
          </reference>
          <reference field="5" count="1" selected="0">
            <x v="4"/>
          </reference>
          <reference field="14" count="1" selected="0">
            <x v="1"/>
          </reference>
        </references>
      </pivotArea>
    </format>
    <format dxfId="1841">
      <pivotArea outline="0" collapsedLevelsAreSubtotals="1" fieldPosition="0">
        <references count="5">
          <reference field="4294967294" count="1" selected="0">
            <x v="1"/>
          </reference>
          <reference field="2" count="1" selected="0">
            <x v="3"/>
          </reference>
          <reference field="4" count="1" selected="0">
            <x v="3"/>
          </reference>
          <reference field="5" count="1" selected="0">
            <x v="8"/>
          </reference>
          <reference field="14" count="1" selected="0">
            <x v="1"/>
          </reference>
        </references>
      </pivotArea>
    </format>
    <format dxfId="1840">
      <pivotArea outline="0" collapsedLevelsAreSubtotals="1" fieldPosition="0">
        <references count="5">
          <reference field="4294967294" count="1" selected="0">
            <x v="1"/>
          </reference>
          <reference field="2" count="1" selected="0">
            <x v="4"/>
          </reference>
          <reference field="4" count="1" selected="0">
            <x v="0"/>
          </reference>
          <reference field="5" count="1" selected="0">
            <x v="3"/>
          </reference>
          <reference field="14" count="1" selected="0">
            <x v="0"/>
          </reference>
        </references>
      </pivotArea>
    </format>
    <format dxfId="1839">
      <pivotArea outline="0" collapsedLevelsAreSubtotals="1" fieldPosition="0">
        <references count="5">
          <reference field="4294967294" count="1" selected="0">
            <x v="1"/>
          </reference>
          <reference field="2" count="1" selected="0">
            <x v="5"/>
          </reference>
          <reference field="4" count="1" selected="0">
            <x v="0"/>
          </reference>
          <reference field="5" count="1" selected="0">
            <x v="6"/>
          </reference>
          <reference field="14" count="1" selected="0">
            <x v="1"/>
          </reference>
        </references>
      </pivotArea>
    </format>
    <format dxfId="1838">
      <pivotArea outline="0" collapsedLevelsAreSubtotals="1" fieldPosition="0">
        <references count="5">
          <reference field="4294967294" count="1" selected="0">
            <x v="1"/>
          </reference>
          <reference field="2" count="1" selected="0">
            <x v="6"/>
          </reference>
          <reference field="4" count="1" selected="0">
            <x v="1"/>
          </reference>
          <reference field="5" count="1" selected="0">
            <x v="7"/>
          </reference>
          <reference field="14" count="1" selected="0">
            <x v="1"/>
          </reference>
        </references>
      </pivotArea>
    </format>
    <format dxfId="1837">
      <pivotArea outline="0" collapsedLevelsAreSubtotals="1" fieldPosition="0">
        <references count="5">
          <reference field="4294967294" count="1" selected="0">
            <x v="2"/>
          </reference>
          <reference field="2" count="1" selected="0">
            <x v="2"/>
          </reference>
          <reference field="4" count="1" selected="0">
            <x v="4"/>
          </reference>
          <reference field="5" count="1" selected="0">
            <x v="4"/>
          </reference>
          <reference field="14" count="1" selected="0">
            <x v="1"/>
          </reference>
        </references>
      </pivotArea>
    </format>
    <format dxfId="1836">
      <pivotArea outline="0" collapsedLevelsAreSubtotals="1" fieldPosition="0">
        <references count="5">
          <reference field="4294967294" count="1" selected="0">
            <x v="2"/>
          </reference>
          <reference field="2" count="1" selected="0">
            <x v="1"/>
          </reference>
          <reference field="4" count="1" selected="0">
            <x v="3"/>
          </reference>
          <reference field="5" count="1" selected="0">
            <x v="2"/>
          </reference>
          <reference field="14" count="1" selected="0">
            <x v="1"/>
          </reference>
        </references>
      </pivotArea>
    </format>
    <format dxfId="1835">
      <pivotArea outline="0" collapsedLevelsAreSubtotals="1" fieldPosition="0">
        <references count="5">
          <reference field="4294967294" count="1" selected="0">
            <x v="2"/>
          </reference>
          <reference field="2" count="1" selected="0">
            <x v="4"/>
          </reference>
          <reference field="4" count="1" selected="0">
            <x v="0"/>
          </reference>
          <reference field="5" count="1" selected="0">
            <x v="3"/>
          </reference>
          <reference field="14" count="1" selected="0">
            <x v="0"/>
          </reference>
        </references>
      </pivotArea>
    </format>
    <format dxfId="1834">
      <pivotArea outline="0" collapsedLevelsAreSubtotals="1" fieldPosition="0">
        <references count="5">
          <reference field="4294967294" count="1" selected="0">
            <x v="2"/>
          </reference>
          <reference field="2" count="1" selected="0">
            <x v="5"/>
          </reference>
          <reference field="4" count="1" selected="0">
            <x v="0"/>
          </reference>
          <reference field="5" count="1" selected="0">
            <x v="6"/>
          </reference>
          <reference field="14" count="1" selected="0">
            <x v="1"/>
          </reference>
        </references>
      </pivotArea>
    </format>
    <format dxfId="1833">
      <pivotArea outline="0" collapsedLevelsAreSubtotals="1" fieldPosition="0">
        <references count="5">
          <reference field="4294967294" count="1" selected="0">
            <x v="2"/>
          </reference>
          <reference field="2" count="1" selected="0">
            <x v="6"/>
          </reference>
          <reference field="4" count="1" selected="0">
            <x v="1"/>
          </reference>
          <reference field="5" count="1" selected="0">
            <x v="7"/>
          </reference>
          <reference field="14" count="1" selected="0">
            <x v="1"/>
          </reference>
        </references>
      </pivotArea>
    </format>
    <format dxfId="1832">
      <pivotArea outline="0" collapsedLevelsAreSubtotals="1" fieldPosition="0">
        <references count="5">
          <reference field="4294967294" count="1" selected="0">
            <x v="3"/>
          </reference>
          <reference field="2" count="1" selected="0">
            <x v="1"/>
          </reference>
          <reference field="4" count="1" selected="0">
            <x v="3"/>
          </reference>
          <reference field="5" count="1" selected="0">
            <x v="2"/>
          </reference>
          <reference field="14" count="1" selected="0">
            <x v="1"/>
          </reference>
        </references>
      </pivotArea>
    </format>
    <format dxfId="1831">
      <pivotArea outline="0" collapsedLevelsAreSubtotals="1" fieldPosition="0">
        <references count="5">
          <reference field="4294967294" count="1" selected="0">
            <x v="3"/>
          </reference>
          <reference field="2" count="1" selected="0">
            <x v="2"/>
          </reference>
          <reference field="4" count="1" selected="0">
            <x v="4"/>
          </reference>
          <reference field="5" count="1" selected="0">
            <x v="4"/>
          </reference>
          <reference field="14" count="1" selected="0">
            <x v="1"/>
          </reference>
        </references>
      </pivotArea>
    </format>
    <format dxfId="1830">
      <pivotArea outline="0" collapsedLevelsAreSubtotals="1" fieldPosition="0">
        <references count="5">
          <reference field="4294967294" count="1" selected="0">
            <x v="3"/>
          </reference>
          <reference field="2" count="1" selected="0">
            <x v="3"/>
          </reference>
          <reference field="4" count="1" selected="0">
            <x v="3"/>
          </reference>
          <reference field="5" count="1" selected="0">
            <x v="8"/>
          </reference>
          <reference field="14" count="1" selected="0">
            <x v="1"/>
          </reference>
        </references>
      </pivotArea>
    </format>
    <format dxfId="1829">
      <pivotArea outline="0" collapsedLevelsAreSubtotals="1" fieldPosition="0">
        <references count="5">
          <reference field="4294967294" count="1" selected="0">
            <x v="3"/>
          </reference>
          <reference field="2" count="1" selected="0">
            <x v="4"/>
          </reference>
          <reference field="4" count="1" selected="0">
            <x v="0"/>
          </reference>
          <reference field="5" count="1" selected="0">
            <x v="3"/>
          </reference>
          <reference field="14" count="1" selected="0">
            <x v="0"/>
          </reference>
        </references>
      </pivotArea>
    </format>
    <format dxfId="1828">
      <pivotArea outline="0" collapsedLevelsAreSubtotals="1" fieldPosition="0">
        <references count="5">
          <reference field="4294967294" count="1" selected="0">
            <x v="3"/>
          </reference>
          <reference field="2" count="1" selected="0">
            <x v="5"/>
          </reference>
          <reference field="4" count="1" selected="0">
            <x v="0"/>
          </reference>
          <reference field="5" count="1" selected="0">
            <x v="6"/>
          </reference>
          <reference field="14" count="1" selected="0">
            <x v="1"/>
          </reference>
        </references>
      </pivotArea>
    </format>
    <format dxfId="1827">
      <pivotArea outline="0" collapsedLevelsAreSubtotals="1" fieldPosition="0">
        <references count="5">
          <reference field="4294967294" count="1" selected="0">
            <x v="3"/>
          </reference>
          <reference field="2" count="1" selected="0">
            <x v="6"/>
          </reference>
          <reference field="4" count="1" selected="0">
            <x v="1"/>
          </reference>
          <reference field="5" count="1" selected="0">
            <x v="7"/>
          </reference>
          <reference field="14" count="1" selected="0">
            <x v="1"/>
          </reference>
        </references>
      </pivotArea>
    </format>
    <format dxfId="1826">
      <pivotArea outline="0" collapsedLevelsAreSubtotals="1" fieldPosition="0">
        <references count="5">
          <reference field="4294967294" count="1" selected="0">
            <x v="4"/>
          </reference>
          <reference field="2" count="1" selected="0">
            <x v="1"/>
          </reference>
          <reference field="4" count="1" selected="0">
            <x v="3"/>
          </reference>
          <reference field="5" count="1" selected="0">
            <x v="2"/>
          </reference>
          <reference field="14" count="1" selected="0">
            <x v="1"/>
          </reference>
        </references>
      </pivotArea>
    </format>
    <format dxfId="1825">
      <pivotArea outline="0" collapsedLevelsAreSubtotals="1" fieldPosition="0">
        <references count="5">
          <reference field="4294967294" count="1" selected="0">
            <x v="4"/>
          </reference>
          <reference field="2" count="1" selected="0">
            <x v="2"/>
          </reference>
          <reference field="4" count="1" selected="0">
            <x v="4"/>
          </reference>
          <reference field="5" count="1" selected="0">
            <x v="4"/>
          </reference>
          <reference field="14" count="1" selected="0">
            <x v="1"/>
          </reference>
        </references>
      </pivotArea>
    </format>
    <format dxfId="1824">
      <pivotArea outline="0" collapsedLevelsAreSubtotals="1" fieldPosition="0">
        <references count="5">
          <reference field="4294967294" count="1" selected="0">
            <x v="4"/>
          </reference>
          <reference field="2" count="1" selected="0">
            <x v="4"/>
          </reference>
          <reference field="4" count="1" selected="0">
            <x v="0"/>
          </reference>
          <reference field="5" count="1" selected="0">
            <x v="3"/>
          </reference>
          <reference field="14" count="1" selected="0">
            <x v="0"/>
          </reference>
        </references>
      </pivotArea>
    </format>
    <format dxfId="1823">
      <pivotArea outline="0" collapsedLevelsAreSubtotals="1" fieldPosition="0">
        <references count="5">
          <reference field="4294967294" count="1" selected="0">
            <x v="4"/>
          </reference>
          <reference field="2" count="1" selected="0">
            <x v="5"/>
          </reference>
          <reference field="4" count="1" selected="0">
            <x v="0"/>
          </reference>
          <reference field="5" count="1" selected="0">
            <x v="6"/>
          </reference>
          <reference field="14" count="1" selected="0">
            <x v="1"/>
          </reference>
        </references>
      </pivotArea>
    </format>
    <format dxfId="1822">
      <pivotArea outline="0" collapsedLevelsAreSubtotals="1" fieldPosition="0">
        <references count="5">
          <reference field="4294967294" count="1" selected="0">
            <x v="4"/>
          </reference>
          <reference field="2" count="1" selected="0">
            <x v="6"/>
          </reference>
          <reference field="4" count="1" selected="0">
            <x v="1"/>
          </reference>
          <reference field="5" count="1" selected="0">
            <x v="7"/>
          </reference>
          <reference field="14" count="1" selected="0">
            <x v="1"/>
          </reference>
        </references>
      </pivotArea>
    </format>
    <format dxfId="1821">
      <pivotArea outline="0" collapsedLevelsAreSubtotals="1" fieldPosition="0">
        <references count="5">
          <reference field="4294967294" count="1" selected="0">
            <x v="5"/>
          </reference>
          <reference field="2" count="1" selected="0">
            <x v="6"/>
          </reference>
          <reference field="4" count="1" selected="0">
            <x v="1"/>
          </reference>
          <reference field="5" count="1" selected="0">
            <x v="7"/>
          </reference>
          <reference field="14" count="1" selected="0">
            <x v="1"/>
          </reference>
        </references>
      </pivotArea>
    </format>
    <format dxfId="1820">
      <pivotArea outline="0" collapsedLevelsAreSubtotals="1" fieldPosition="0">
        <references count="5">
          <reference field="4294967294" count="1" selected="0">
            <x v="6"/>
          </reference>
          <reference field="2" count="1" selected="0">
            <x v="1"/>
          </reference>
          <reference field="4" count="1" selected="0">
            <x v="3"/>
          </reference>
          <reference field="5" count="1" selected="0">
            <x v="2"/>
          </reference>
          <reference field="14" count="1" selected="0">
            <x v="1"/>
          </reference>
        </references>
      </pivotArea>
    </format>
    <format dxfId="1819">
      <pivotArea outline="0" collapsedLevelsAreSubtotals="1" fieldPosition="0">
        <references count="5">
          <reference field="4294967294" count="1" selected="0">
            <x v="6"/>
          </reference>
          <reference field="2" count="1" selected="0">
            <x v="2"/>
          </reference>
          <reference field="4" count="1" selected="0">
            <x v="4"/>
          </reference>
          <reference field="5" count="1" selected="0">
            <x v="4"/>
          </reference>
          <reference field="14" count="1" selected="0">
            <x v="1"/>
          </reference>
        </references>
      </pivotArea>
    </format>
    <format dxfId="1818">
      <pivotArea outline="0" collapsedLevelsAreSubtotals="1" fieldPosition="0">
        <references count="5">
          <reference field="4294967294" count="1" selected="0">
            <x v="6"/>
          </reference>
          <reference field="2" count="1" selected="0">
            <x v="4"/>
          </reference>
          <reference field="4" count="1" selected="0">
            <x v="0"/>
          </reference>
          <reference field="5" count="1" selected="0">
            <x v="3"/>
          </reference>
          <reference field="14" count="1" selected="0">
            <x v="0"/>
          </reference>
        </references>
      </pivotArea>
    </format>
    <format dxfId="1817">
      <pivotArea outline="0" collapsedLevelsAreSubtotals="1" fieldPosition="0">
        <references count="5">
          <reference field="4294967294" count="1" selected="0">
            <x v="6"/>
          </reference>
          <reference field="2" count="1" selected="0">
            <x v="5"/>
          </reference>
          <reference field="4" count="1" selected="0">
            <x v="0"/>
          </reference>
          <reference field="5" count="1" selected="0">
            <x v="6"/>
          </reference>
          <reference field="14" count="1" selected="0">
            <x v="1"/>
          </reference>
        </references>
      </pivotArea>
    </format>
    <format dxfId="1816">
      <pivotArea outline="0" collapsedLevelsAreSubtotals="1" fieldPosition="0">
        <references count="5">
          <reference field="4294967294" count="1" selected="0">
            <x v="6"/>
          </reference>
          <reference field="2" count="1" selected="0">
            <x v="6"/>
          </reference>
          <reference field="4" count="1" selected="0">
            <x v="1"/>
          </reference>
          <reference field="5" count="1" selected="0">
            <x v="7"/>
          </reference>
          <reference field="14" count="1" selected="0">
            <x v="1"/>
          </reference>
        </references>
      </pivotArea>
    </format>
    <format dxfId="1815">
      <pivotArea outline="0" collapsedLevelsAreSubtotals="1" fieldPosition="0">
        <references count="5">
          <reference field="4294967294" count="1" selected="0">
            <x v="7"/>
          </reference>
          <reference field="2" count="1" selected="0">
            <x v="4"/>
          </reference>
          <reference field="4" count="1" selected="0">
            <x v="0"/>
          </reference>
          <reference field="5" count="1" selected="0">
            <x v="3"/>
          </reference>
          <reference field="14" count="1" selected="0">
            <x v="0"/>
          </reference>
        </references>
      </pivotArea>
    </format>
    <format dxfId="1814">
      <pivotArea outline="0" collapsedLevelsAreSubtotals="1" fieldPosition="0">
        <references count="5">
          <reference field="4294967294" count="1" selected="0">
            <x v="7"/>
          </reference>
          <reference field="2" count="1" selected="0">
            <x v="5"/>
          </reference>
          <reference field="4" count="1" selected="0">
            <x v="0"/>
          </reference>
          <reference field="5" count="1" selected="0">
            <x v="6"/>
          </reference>
          <reference field="14" count="1" selected="0">
            <x v="1"/>
          </reference>
        </references>
      </pivotArea>
    </format>
    <format dxfId="1813">
      <pivotArea outline="0" collapsedLevelsAreSubtotals="1" fieldPosition="0">
        <references count="5">
          <reference field="4294967294" count="1" selected="0">
            <x v="7"/>
          </reference>
          <reference field="2" count="1" selected="0">
            <x v="6"/>
          </reference>
          <reference field="4" count="1" selected="0">
            <x v="1"/>
          </reference>
          <reference field="5" count="1" selected="0">
            <x v="7"/>
          </reference>
          <reference field="14" count="1" selected="0">
            <x v="1"/>
          </reference>
        </references>
      </pivotArea>
    </format>
    <format dxfId="1812">
      <pivotArea outline="0" collapsedLevelsAreSubtotals="1" fieldPosition="0">
        <references count="5">
          <reference field="4294967294" count="1" selected="0">
            <x v="8"/>
          </reference>
          <reference field="2" count="1" selected="0">
            <x v="2"/>
          </reference>
          <reference field="4" count="1" selected="0">
            <x v="4"/>
          </reference>
          <reference field="5" count="1" selected="0">
            <x v="4"/>
          </reference>
          <reference field="14" count="1" selected="0">
            <x v="1"/>
          </reference>
        </references>
      </pivotArea>
    </format>
    <format dxfId="1811">
      <pivotArea outline="0" collapsedLevelsAreSubtotals="1" fieldPosition="0">
        <references count="5">
          <reference field="4294967294" count="1" selected="0">
            <x v="8"/>
          </reference>
          <reference field="2" count="1" selected="0">
            <x v="5"/>
          </reference>
          <reference field="4" count="1" selected="0">
            <x v="0"/>
          </reference>
          <reference field="5" count="1" selected="0">
            <x v="6"/>
          </reference>
          <reference field="14" count="1" selected="0">
            <x v="1"/>
          </reference>
        </references>
      </pivotArea>
    </format>
    <format dxfId="1810">
      <pivotArea outline="0" collapsedLevelsAreSubtotals="1" fieldPosition="0">
        <references count="5">
          <reference field="4294967294" count="1" selected="0">
            <x v="8"/>
          </reference>
          <reference field="2" count="1" selected="0">
            <x v="6"/>
          </reference>
          <reference field="4" count="1" selected="0">
            <x v="1"/>
          </reference>
          <reference field="5" count="1" selected="0">
            <x v="7"/>
          </reference>
          <reference field="14" count="1" selected="0">
            <x v="1"/>
          </reference>
        </references>
      </pivotArea>
    </format>
    <format dxfId="1809">
      <pivotArea outline="0" collapsedLevelsAreSubtotals="1" fieldPosition="0">
        <references count="5">
          <reference field="4294967294" count="1" selected="0">
            <x v="9"/>
          </reference>
          <reference field="2" count="1" selected="0">
            <x v="2"/>
          </reference>
          <reference field="4" count="1" selected="0">
            <x v="4"/>
          </reference>
          <reference field="5" count="1" selected="0">
            <x v="4"/>
          </reference>
          <reference field="14" count="1" selected="0">
            <x v="1"/>
          </reference>
        </references>
      </pivotArea>
    </format>
    <format dxfId="1808">
      <pivotArea outline="0" collapsedLevelsAreSubtotals="1" fieldPosition="0">
        <references count="5">
          <reference field="4294967294" count="1" selected="0">
            <x v="9"/>
          </reference>
          <reference field="2" count="1" selected="0">
            <x v="5"/>
          </reference>
          <reference field="4" count="1" selected="0">
            <x v="0"/>
          </reference>
          <reference field="5" count="1" selected="0">
            <x v="6"/>
          </reference>
          <reference field="14" count="1" selected="0">
            <x v="1"/>
          </reference>
        </references>
      </pivotArea>
    </format>
    <format dxfId="1807">
      <pivotArea outline="0" collapsedLevelsAreSubtotals="1" fieldPosition="0">
        <references count="5">
          <reference field="4294967294" count="1" selected="0">
            <x v="9"/>
          </reference>
          <reference field="2" count="1" selected="0">
            <x v="6"/>
          </reference>
          <reference field="4" count="1" selected="0">
            <x v="1"/>
          </reference>
          <reference field="5" count="1" selected="0">
            <x v="7"/>
          </reference>
          <reference field="14" count="1" selected="0">
            <x v="1"/>
          </reference>
        </references>
      </pivotArea>
    </format>
    <format dxfId="1806">
      <pivotArea outline="0" collapsedLevelsAreSubtotals="1" fieldPosition="0">
        <references count="5">
          <reference field="4294967294" count="1" selected="0">
            <x v="10"/>
          </reference>
          <reference field="2" count="1" selected="0">
            <x v="2"/>
          </reference>
          <reference field="4" count="1" selected="0">
            <x v="4"/>
          </reference>
          <reference field="5" count="1" selected="0">
            <x v="4"/>
          </reference>
          <reference field="14" count="1" selected="0">
            <x v="1"/>
          </reference>
        </references>
      </pivotArea>
    </format>
    <format dxfId="1805">
      <pivotArea outline="0" collapsedLevelsAreSubtotals="1" fieldPosition="0">
        <references count="5">
          <reference field="4294967294" count="1" selected="0">
            <x v="10"/>
          </reference>
          <reference field="2" count="1" selected="0">
            <x v="5"/>
          </reference>
          <reference field="4" count="1" selected="0">
            <x v="0"/>
          </reference>
          <reference field="5" count="1" selected="0">
            <x v="6"/>
          </reference>
          <reference field="14" count="1" selected="0">
            <x v="1"/>
          </reference>
        </references>
      </pivotArea>
    </format>
    <format dxfId="1804">
      <pivotArea outline="0" collapsedLevelsAreSubtotals="1" fieldPosition="0">
        <references count="5">
          <reference field="4294967294" count="1" selected="0">
            <x v="10"/>
          </reference>
          <reference field="2" count="1" selected="0">
            <x v="6"/>
          </reference>
          <reference field="4" count="1" selected="0">
            <x v="1"/>
          </reference>
          <reference field="5" count="1" selected="0">
            <x v="7"/>
          </reference>
          <reference field="14" count="1" selected="0">
            <x v="1"/>
          </reference>
        </references>
      </pivotArea>
    </format>
    <format dxfId="1803">
      <pivotArea outline="0" collapsedLevelsAreSubtotals="1" fieldPosition="0">
        <references count="5">
          <reference field="4294967294" count="1" selected="0">
            <x v="11"/>
          </reference>
          <reference field="2" count="1" selected="0">
            <x v="2"/>
          </reference>
          <reference field="4" count="1" selected="0">
            <x v="4"/>
          </reference>
          <reference field="5" count="1" selected="0">
            <x v="4"/>
          </reference>
          <reference field="14" count="1" selected="0">
            <x v="1"/>
          </reference>
        </references>
      </pivotArea>
    </format>
    <format dxfId="1802">
      <pivotArea outline="0" collapsedLevelsAreSubtotals="1" fieldPosition="0">
        <references count="5">
          <reference field="4294967294" count="1" selected="0">
            <x v="11"/>
          </reference>
          <reference field="2" count="1" selected="0">
            <x v="5"/>
          </reference>
          <reference field="4" count="1" selected="0">
            <x v="0"/>
          </reference>
          <reference field="5" count="1" selected="0">
            <x v="6"/>
          </reference>
          <reference field="14" count="1" selected="0">
            <x v="1"/>
          </reference>
        </references>
      </pivotArea>
    </format>
    <format dxfId="1801">
      <pivotArea outline="0" collapsedLevelsAreSubtotals="1" fieldPosition="0">
        <references count="5">
          <reference field="4294967294" count="1" selected="0">
            <x v="11"/>
          </reference>
          <reference field="2" count="1" selected="0">
            <x v="6"/>
          </reference>
          <reference field="4" count="1" selected="0">
            <x v="1"/>
          </reference>
          <reference field="5" count="1" selected="0">
            <x v="7"/>
          </reference>
          <reference field="14" count="1" selected="0">
            <x v="1"/>
          </reference>
        </references>
      </pivotArea>
    </format>
    <format dxfId="1800">
      <pivotArea outline="0" collapsedLevelsAreSubtotals="1" fieldPosition="0">
        <references count="5">
          <reference field="4294967294" count="1" selected="0">
            <x v="12"/>
          </reference>
          <reference field="2" count="1" selected="0">
            <x v="2"/>
          </reference>
          <reference field="4" count="1" selected="0">
            <x v="4"/>
          </reference>
          <reference field="5" count="1" selected="0">
            <x v="4"/>
          </reference>
          <reference field="14" count="1" selected="0">
            <x v="1"/>
          </reference>
        </references>
      </pivotArea>
    </format>
    <format dxfId="1799">
      <pivotArea outline="0" collapsedLevelsAreSubtotals="1" fieldPosition="0">
        <references count="5">
          <reference field="4294967294" count="1" selected="0">
            <x v="12"/>
          </reference>
          <reference field="2" count="1" selected="0">
            <x v="5"/>
          </reference>
          <reference field="4" count="1" selected="0">
            <x v="0"/>
          </reference>
          <reference field="5" count="1" selected="0">
            <x v="6"/>
          </reference>
          <reference field="14" count="1" selected="0">
            <x v="1"/>
          </reference>
        </references>
      </pivotArea>
    </format>
    <format dxfId="1798">
      <pivotArea outline="0" collapsedLevelsAreSubtotals="1" fieldPosition="0">
        <references count="5">
          <reference field="4294967294" count="1" selected="0">
            <x v="12"/>
          </reference>
          <reference field="2" count="1" selected="0">
            <x v="6"/>
          </reference>
          <reference field="4" count="1" selected="0">
            <x v="1"/>
          </reference>
          <reference field="5" count="1" selected="0">
            <x v="7"/>
          </reference>
          <reference field="14" count="1" selected="0">
            <x v="1"/>
          </reference>
        </references>
      </pivotArea>
    </format>
    <format dxfId="1797">
      <pivotArea outline="0" collapsedLevelsAreSubtotals="1" fieldPosition="0">
        <references count="5">
          <reference field="4294967294" count="1" selected="0">
            <x v="13"/>
          </reference>
          <reference field="2" count="1" selected="0">
            <x v="5"/>
          </reference>
          <reference field="4" count="1" selected="0">
            <x v="0"/>
          </reference>
          <reference field="5" count="1" selected="0">
            <x v="6"/>
          </reference>
          <reference field="14" count="1" selected="0">
            <x v="1"/>
          </reference>
        </references>
      </pivotArea>
    </format>
    <format dxfId="1796">
      <pivotArea outline="0" collapsedLevelsAreSubtotals="1" fieldPosition="0">
        <references count="5">
          <reference field="4294967294" count="1" selected="0">
            <x v="13"/>
          </reference>
          <reference field="2" count="1" selected="0">
            <x v="6"/>
          </reference>
          <reference field="4" count="1" selected="0">
            <x v="1"/>
          </reference>
          <reference field="5" count="1" selected="0">
            <x v="7"/>
          </reference>
          <reference field="14" count="1" selected="0">
            <x v="1"/>
          </reference>
        </references>
      </pivotArea>
    </format>
    <format dxfId="1795">
      <pivotArea outline="0" collapsedLevelsAreSubtotals="1" fieldPosition="0">
        <references count="5">
          <reference field="4294967294" count="1" selected="0">
            <x v="14"/>
          </reference>
          <reference field="2" count="1" selected="0">
            <x v="1"/>
          </reference>
          <reference field="4" count="1" selected="0">
            <x v="3"/>
          </reference>
          <reference field="5" count="1" selected="0">
            <x v="2"/>
          </reference>
          <reference field="14" count="1" selected="0">
            <x v="1"/>
          </reference>
        </references>
      </pivotArea>
    </format>
    <format dxfId="1794">
      <pivotArea outline="0" collapsedLevelsAreSubtotals="1" fieldPosition="0">
        <references count="5">
          <reference field="4294967294" count="1" selected="0">
            <x v="14"/>
          </reference>
          <reference field="2" count="1" selected="0">
            <x v="2"/>
          </reference>
          <reference field="4" count="1" selected="0">
            <x v="4"/>
          </reference>
          <reference field="5" count="1" selected="0">
            <x v="4"/>
          </reference>
          <reference field="14" count="1" selected="0">
            <x v="1"/>
          </reference>
        </references>
      </pivotArea>
    </format>
    <format dxfId="1793">
      <pivotArea outline="0" collapsedLevelsAreSubtotals="1" fieldPosition="0">
        <references count="5">
          <reference field="4294967294" count="1" selected="0">
            <x v="17"/>
          </reference>
          <reference field="2" count="1" selected="0">
            <x v="1"/>
          </reference>
          <reference field="4" count="1" selected="0">
            <x v="3"/>
          </reference>
          <reference field="5" count="1" selected="0">
            <x v="2"/>
          </reference>
          <reference field="14" count="1" selected="0">
            <x v="1"/>
          </reference>
        </references>
      </pivotArea>
    </format>
    <format dxfId="1792">
      <pivotArea outline="0" collapsedLevelsAreSubtotals="1" fieldPosition="0">
        <references count="5">
          <reference field="4294967294" count="1" selected="0">
            <x v="17"/>
          </reference>
          <reference field="2" count="1" selected="0">
            <x v="2"/>
          </reference>
          <reference field="4" count="1" selected="0">
            <x v="4"/>
          </reference>
          <reference field="5" count="1" selected="0">
            <x v="4"/>
          </reference>
          <reference field="14" count="1" selected="0">
            <x v="1"/>
          </reference>
        </references>
      </pivotArea>
    </format>
    <format dxfId="1791">
      <pivotArea outline="0" collapsedLevelsAreSubtotals="1" fieldPosition="0">
        <references count="5">
          <reference field="4294967294" count="1" selected="0">
            <x v="17"/>
          </reference>
          <reference field="2" count="1" selected="0">
            <x v="3"/>
          </reference>
          <reference field="4" count="1" selected="0">
            <x v="3"/>
          </reference>
          <reference field="5" count="1" selected="0">
            <x v="8"/>
          </reference>
          <reference field="14" count="1" selected="0">
            <x v="1"/>
          </reference>
        </references>
      </pivotArea>
    </format>
    <format dxfId="1790">
      <pivotArea outline="0" collapsedLevelsAreSubtotals="1" fieldPosition="0">
        <references count="5">
          <reference field="4294967294" count="1" selected="0">
            <x v="17"/>
          </reference>
          <reference field="2" count="1" selected="0">
            <x v="4"/>
          </reference>
          <reference field="4" count="1" selected="0">
            <x v="0"/>
          </reference>
          <reference field="5" count="1" selected="0">
            <x v="3"/>
          </reference>
          <reference field="14" count="1" selected="0">
            <x v="0"/>
          </reference>
        </references>
      </pivotArea>
    </format>
    <format dxfId="1789">
      <pivotArea outline="0" collapsedLevelsAreSubtotals="1" fieldPosition="0">
        <references count="5">
          <reference field="4294967294" count="1" selected="0">
            <x v="17"/>
          </reference>
          <reference field="2" count="1" selected="0">
            <x v="5"/>
          </reference>
          <reference field="4" count="1" selected="0">
            <x v="0"/>
          </reference>
          <reference field="5" count="1" selected="0">
            <x v="6"/>
          </reference>
          <reference field="14" count="1" selected="0">
            <x v="1"/>
          </reference>
        </references>
      </pivotArea>
    </format>
    <format dxfId="1788">
      <pivotArea outline="0" collapsedLevelsAreSubtotals="1" fieldPosition="0">
        <references count="5">
          <reference field="4294967294" count="1" selected="0">
            <x v="17"/>
          </reference>
          <reference field="2" count="1" selected="0">
            <x v="6"/>
          </reference>
          <reference field="4" count="1" selected="0">
            <x v="1"/>
          </reference>
          <reference field="5" count="1" selected="0">
            <x v="7"/>
          </reference>
          <reference field="1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Tableau croisé dynamique8" cacheId="2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Farine de blé">
  <location ref="A3:C6" firstHeaderRow="0" firstDataRow="1" firstDataCol="1"/>
  <pivotFields count="1">
    <pivotField axis="axisRow" dataField="1" showAll="0" defaultSubtotal="0">
      <items count="3">
        <item h="1" x="2"/>
        <item x="0"/>
        <item x="1"/>
      </items>
    </pivotField>
  </pivotFields>
  <rowFields count="1">
    <field x="0"/>
  </rowFields>
  <rowItems count="3">
    <i>
      <x v="1"/>
    </i>
    <i>
      <x v="2"/>
    </i>
    <i t="grand">
      <x/>
    </i>
  </rowItems>
  <colFields count="1">
    <field x="-2"/>
  </colFields>
  <colItems count="2">
    <i>
      <x/>
    </i>
    <i i="1">
      <x v="1"/>
    </i>
  </colItems>
  <dataFields count="2">
    <dataField name="#" fld="0" subtotal="count" baseField="0" baseItem="1"/>
    <dataField name="%" fld="0" subtotal="count" showDataAs="percentOfTotal" baseField="0" baseItem="1" numFmtId="10"/>
  </dataFields>
  <formats count="11">
    <format dxfId="1084">
      <pivotArea grandRow="1" outline="0" collapsedLevelsAreSubtotals="1" fieldPosition="0"/>
    </format>
    <format dxfId="1083">
      <pivotArea dataOnly="0" labelOnly="1" grandRow="1" outline="0" fieldPosition="0"/>
    </format>
    <format dxfId="1082">
      <pivotArea grandRow="1" outline="0" collapsedLevelsAreSubtotals="1" fieldPosition="0"/>
    </format>
    <format dxfId="1081">
      <pivotArea dataOnly="0" labelOnly="1" grandRow="1" outline="0" fieldPosition="0"/>
    </format>
    <format dxfId="1080">
      <pivotArea outline="0" fieldPosition="0">
        <references count="1">
          <reference field="4294967294" count="1">
            <x v="1"/>
          </reference>
        </references>
      </pivotArea>
    </format>
    <format dxfId="1079">
      <pivotArea collapsedLevelsAreSubtotals="1" fieldPosition="0">
        <references count="2">
          <reference field="4294967294" count="1" selected="0">
            <x v="1"/>
          </reference>
          <reference field="0" count="0"/>
        </references>
      </pivotArea>
    </format>
    <format dxfId="1078">
      <pivotArea collapsedLevelsAreSubtotals="1" fieldPosition="0">
        <references count="2">
          <reference field="4294967294" count="1" selected="0">
            <x v="1"/>
          </reference>
          <reference field="0" count="0"/>
        </references>
      </pivotArea>
    </format>
    <format dxfId="1077">
      <pivotArea field="0" type="button" dataOnly="0" labelOnly="1" outline="0" axis="axisRow" fieldPosition="0"/>
    </format>
    <format dxfId="1076">
      <pivotArea dataOnly="0" labelOnly="1" outline="0" fieldPosition="0">
        <references count="1">
          <reference field="4294967294" count="2">
            <x v="0"/>
            <x v="1"/>
          </reference>
        </references>
      </pivotArea>
    </format>
    <format dxfId="1075">
      <pivotArea field="0" grandRow="1" outline="0" collapsedLevelsAreSubtotals="1" axis="axisRow" fieldPosition="0">
        <references count="1">
          <reference field="4294967294" count="1" selected="0">
            <x v="1"/>
          </reference>
        </references>
      </pivotArea>
    </format>
    <format dxfId="1074">
      <pivotArea field="0" grandRow="1" outline="0" collapsedLevelsAreSubtotals="1" axis="axisRow" fieldPosition="0">
        <references count="1">
          <reference field="4294967294" count="1" selected="0">
            <x v="1"/>
          </reference>
        </references>
      </pivotArea>
    </format>
  </formats>
  <conditionalFormats count="1">
    <conditionalFormat priority="3">
      <pivotAreas count="1">
        <pivotArea type="data" collapsedLevelsAreSubtotals="1" fieldPosition="0">
          <references count="2">
            <reference field="4294967294" count="1" selected="0">
              <x v="1"/>
            </reference>
            <reference field="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Tableau croisé dynamique13" cacheId="3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rouge">
  <location ref="A31:C35" firstHeaderRow="0" firstDataRow="1" firstDataCol="1"/>
  <pivotFields count="1">
    <pivotField axis="axisRow" dataField="1" showAll="0" defaultSubtotal="0">
      <items count="4">
        <item h="1" x="0"/>
        <item x="2"/>
        <item x="1"/>
        <item x="3"/>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1"/>
    <dataField name="%" fld="0" subtotal="count" showDataAs="percentOfTotal" baseField="0" baseItem="1" numFmtId="10"/>
  </dataFields>
  <formats count="13">
    <format dxfId="1097">
      <pivotArea grandRow="1" outline="0" collapsedLevelsAreSubtotals="1" fieldPosition="0"/>
    </format>
    <format dxfId="1096">
      <pivotArea dataOnly="0" labelOnly="1" grandRow="1" outline="0" fieldPosition="0"/>
    </format>
    <format dxfId="1095">
      <pivotArea grandRow="1" outline="0" collapsedLevelsAreSubtotals="1" fieldPosition="0"/>
    </format>
    <format dxfId="1094">
      <pivotArea dataOnly="0" labelOnly="1" grandRow="1" outline="0" fieldPosition="0"/>
    </format>
    <format dxfId="1093">
      <pivotArea outline="0" fieldPosition="0">
        <references count="1">
          <reference field="4294967294" count="1">
            <x v="1"/>
          </reference>
        </references>
      </pivotArea>
    </format>
    <format dxfId="1092">
      <pivotArea collapsedLevelsAreSubtotals="1" fieldPosition="0">
        <references count="2">
          <reference field="4294967294" count="1" selected="0">
            <x v="1"/>
          </reference>
          <reference field="0" count="0"/>
        </references>
      </pivotArea>
    </format>
    <format dxfId="1091">
      <pivotArea collapsedLevelsAreSubtotals="1" fieldPosition="0">
        <references count="2">
          <reference field="4294967294" count="1" selected="0">
            <x v="1"/>
          </reference>
          <reference field="0" count="0"/>
        </references>
      </pivotArea>
    </format>
    <format dxfId="1090">
      <pivotArea field="0" type="button" dataOnly="0" labelOnly="1" outline="0" axis="axisRow" fieldPosition="0"/>
    </format>
    <format dxfId="1089">
      <pivotArea dataOnly="0" labelOnly="1" outline="0" fieldPosition="0">
        <references count="1">
          <reference field="4294967294" count="2">
            <x v="0"/>
            <x v="1"/>
          </reference>
        </references>
      </pivotArea>
    </format>
    <format dxfId="1088">
      <pivotArea field="0" type="button" dataOnly="0" labelOnly="1" outline="0" axis="axisRow" fieldPosition="0"/>
    </format>
    <format dxfId="1087">
      <pivotArea dataOnly="0" labelOnly="1" outline="0" fieldPosition="0">
        <references count="1">
          <reference field="4294967294" count="2">
            <x v="0"/>
            <x v="1"/>
          </reference>
        </references>
      </pivotArea>
    </format>
    <format dxfId="1086">
      <pivotArea field="0" grandRow="1" outline="0" collapsedLevelsAreSubtotals="1" axis="axisRow" fieldPosition="0">
        <references count="1">
          <reference field="4294967294" count="1" selected="0">
            <x v="1"/>
          </reference>
        </references>
      </pivotArea>
    </format>
    <format dxfId="1085">
      <pivotArea field="0"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Tableau croisé dynamique8" cacheId="4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8:C51" firstHeaderRow="0" firstDataRow="1" firstDataCol="1"/>
  <pivotFields count="1">
    <pivotField axis="axisRow" dataField="1" showAll="0" defaultSubtotal="0">
      <items count="3">
        <item h="1" x="1"/>
        <item x="2"/>
        <item x="0"/>
      </items>
    </pivotField>
  </pivotFields>
  <rowFields count="1">
    <field x="0"/>
  </rowFields>
  <rowItems count="3">
    <i>
      <x v="1"/>
    </i>
    <i>
      <x v="2"/>
    </i>
    <i t="grand">
      <x/>
    </i>
  </rowItems>
  <colFields count="1">
    <field x="-2"/>
  </colFields>
  <colItems count="2">
    <i>
      <x/>
    </i>
    <i i="1">
      <x v="1"/>
    </i>
  </colItems>
  <dataFields count="2">
    <dataField name="#" fld="0" subtotal="count" baseField="0" baseItem="0"/>
    <dataField name="%" fld="0" subtotal="count" showDataAs="percentOfTotal" baseField="0" baseItem="0" numFmtId="10"/>
  </dataFields>
  <formats count="12">
    <format dxfId="736">
      <pivotArea type="all" dataOnly="0" outline="0" fieldPosition="0"/>
    </format>
    <format dxfId="735">
      <pivotArea outline="0" collapsedLevelsAreSubtotals="1" fieldPosition="0"/>
    </format>
    <format dxfId="734">
      <pivotArea dataOnly="0" labelOnly="1" grandRow="1" outline="0" fieldPosition="0"/>
    </format>
    <format dxfId="733">
      <pivotArea grandRow="1" outline="0" collapsedLevelsAreSubtotals="1" fieldPosition="0"/>
    </format>
    <format dxfId="732">
      <pivotArea dataOnly="0" labelOnly="1" grandRow="1" outline="0" fieldPosition="0"/>
    </format>
    <format dxfId="731">
      <pivotArea outline="0" fieldPosition="0">
        <references count="1">
          <reference field="4294967294" count="1">
            <x v="1"/>
          </reference>
        </references>
      </pivotArea>
    </format>
    <format dxfId="730">
      <pivotArea collapsedLevelsAreSubtotals="1" fieldPosition="0">
        <references count="2">
          <reference field="4294967294" count="1" selected="0">
            <x v="1"/>
          </reference>
          <reference field="0" count="0"/>
        </references>
      </pivotArea>
    </format>
    <format dxfId="729">
      <pivotArea collapsedLevelsAreSubtotals="1" fieldPosition="0">
        <references count="2">
          <reference field="4294967294" count="1" selected="0">
            <x v="1"/>
          </reference>
          <reference field="0" count="0"/>
        </references>
      </pivotArea>
    </format>
    <format dxfId="728">
      <pivotArea field="0" type="button" dataOnly="0" labelOnly="1" outline="0" axis="axisRow" fieldPosition="0"/>
    </format>
    <format dxfId="727">
      <pivotArea dataOnly="0" labelOnly="1" outline="0" fieldPosition="0">
        <references count="1">
          <reference field="4294967294" count="2">
            <x v="0"/>
            <x v="1"/>
          </reference>
        </references>
      </pivotArea>
    </format>
    <format dxfId="726">
      <pivotArea field="0" type="button" dataOnly="0" labelOnly="1" outline="0" axis="axisRow" fieldPosition="0"/>
    </format>
    <format dxfId="725">
      <pivotArea dataOnly="0" labelOnly="1" outline="0" fieldPosition="0">
        <references count="1">
          <reference field="4294967294" count="2">
            <x v="0"/>
            <x v="1"/>
          </reference>
        </references>
      </pivotArea>
    </format>
  </formats>
  <conditionalFormats count="1">
    <conditionalFormat priority="6">
      <pivotAreas count="1">
        <pivotArea type="data" collapsedLevelsAreSubtotals="1" fieldPosition="0">
          <references count="2">
            <reference field="4294967294" count="1" selected="0">
              <x v="1"/>
            </reference>
            <reference field="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eau croisé dynamique3" cacheId="44"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location ref="A17:B24" firstHeaderRow="1" firstDataRow="1" firstDataCol="1"/>
  <pivotFields count="3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s>
  <rowFields count="1">
    <field x="-2"/>
  </rowFields>
  <rowItems count="7">
    <i>
      <x/>
    </i>
    <i i="1">
      <x v="1"/>
    </i>
    <i i="2">
      <x v="2"/>
    </i>
    <i i="3">
      <x v="3"/>
    </i>
    <i i="4">
      <x v="4"/>
    </i>
    <i i="5">
      <x v="5"/>
    </i>
    <i i="6">
      <x v="6"/>
    </i>
  </rowItems>
  <colItems count="1">
    <i/>
  </colItems>
  <dataFields count="7">
    <dataField name="Farine de blé" fld="30" baseField="0" baseItem="661015184"/>
    <dataField name="Riz" fld="31" baseField="0" baseItem="613389104"/>
    <dataField name="Maïs" fld="32" baseField="0" baseItem="421318816"/>
    <dataField name="Sucre" fld="33" baseField="0" baseItem="653674880"/>
    <dataField name="Haricot noir" fld="34" baseField="0" baseItem="653686496"/>
    <dataField name="Haricot rouge" fld="35" baseField="0" baseItem="653708320"/>
    <dataField name="Huile" fld="36" baseField="0" baseItem="653665552"/>
  </dataFields>
  <formats count="7">
    <format dxfId="743">
      <pivotArea type="all" dataOnly="0" outline="0" fieldPosition="0"/>
    </format>
    <format dxfId="742">
      <pivotArea outline="0" collapsedLevelsAreSubtotals="1" fieldPosition="0"/>
    </format>
    <format dxfId="741">
      <pivotArea field="-2" type="button" dataOnly="0" labelOnly="1" outline="0" axis="axisRow" fieldPosition="0"/>
    </format>
    <format dxfId="740">
      <pivotArea dataOnly="0" labelOnly="1" grandCol="1" outline="0" axis="axisCol" fieldPosition="0"/>
    </format>
    <format dxfId="739">
      <pivotArea field="-2" type="button" dataOnly="0" labelOnly="1" outline="0" axis="axisRow" fieldPosition="0"/>
    </format>
    <format dxfId="738">
      <pivotArea dataOnly="0" labelOnly="1" grandCol="1" outline="0" axis="axisCol" fieldPosition="0"/>
    </format>
    <format dxfId="737">
      <pivotArea field="-2"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Tableau croisé dynamique1" cacheId="4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C6" firstHeaderRow="0" firstDataRow="1" firstDataCol="1"/>
  <pivotFields count="1">
    <pivotField axis="axisRow" dataField="1" showAll="0" defaultSubtotal="0">
      <items count="4">
        <item h="1" x="2"/>
        <item x="3"/>
        <item x="1"/>
        <item x="0"/>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2"/>
    <dataField name="%" fld="0" subtotal="count" showDataAs="percentOfTotal" baseField="0" baseItem="2" numFmtId="9"/>
  </dataFields>
  <formats count="12">
    <format dxfId="755">
      <pivotArea type="all" dataOnly="0" outline="0" fieldPosition="0"/>
    </format>
    <format dxfId="754">
      <pivotArea outline="0" collapsedLevelsAreSubtotals="1" fieldPosition="0"/>
    </format>
    <format dxfId="753">
      <pivotArea dataOnly="0" labelOnly="1" grandRow="1" outline="0" fieldPosition="0"/>
    </format>
    <format dxfId="752">
      <pivotArea grandRow="1" outline="0" collapsedLevelsAreSubtotals="1" fieldPosition="0"/>
    </format>
    <format dxfId="751">
      <pivotArea dataOnly="0" labelOnly="1" grandRow="1" outline="0" fieldPosition="0"/>
    </format>
    <format dxfId="750">
      <pivotArea outline="0" fieldPosition="0">
        <references count="1">
          <reference field="4294967294" count="1">
            <x v="1"/>
          </reference>
        </references>
      </pivotArea>
    </format>
    <format dxfId="749">
      <pivotArea outline="0" collapsedLevelsAreSubtotals="1" fieldPosition="0">
        <references count="1">
          <reference field="4294967294" count="1" selected="0">
            <x v="1"/>
          </reference>
        </references>
      </pivotArea>
    </format>
    <format dxfId="748">
      <pivotArea outline="0" collapsedLevelsAreSubtotals="1" fieldPosition="0">
        <references count="1">
          <reference field="4294967294" count="1" selected="0">
            <x v="1"/>
          </reference>
        </references>
      </pivotArea>
    </format>
    <format dxfId="747">
      <pivotArea field="0" type="button" dataOnly="0" labelOnly="1" outline="0" axis="axisRow" fieldPosition="0"/>
    </format>
    <format dxfId="746">
      <pivotArea dataOnly="0" labelOnly="1" outline="0" fieldPosition="0">
        <references count="1">
          <reference field="4294967294" count="2">
            <x v="0"/>
            <x v="1"/>
          </reference>
        </references>
      </pivotArea>
    </format>
    <format dxfId="745">
      <pivotArea field="0" type="button" dataOnly="0" labelOnly="1" outline="0" axis="axisRow" fieldPosition="0"/>
    </format>
    <format dxfId="744">
      <pivotArea dataOnly="0" labelOnly="1" outline="0" fieldPosition="0">
        <references count="1">
          <reference field="4294967294" count="2">
            <x v="0"/>
            <x v="1"/>
          </reference>
        </references>
      </pivotArea>
    </format>
  </formats>
  <conditionalFormats count="1">
    <conditionalFormat priority="10">
      <pivotAreas count="1">
        <pivotArea type="data" collapsedLevelsAreSubtotals="1" fieldPosition="0">
          <references count="2">
            <reference field="4294967294" count="1" selected="0">
              <x v="1"/>
            </reference>
            <reference field="0" count="4">
              <x v="0"/>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eau croisé dynamique6" cacheId="4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Acces au credit">
  <location ref="A72:C76" firstHeaderRow="0" firstDataRow="1" firstDataCol="1"/>
  <pivotFields count="4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2"/>
        <item x="3"/>
        <item x="1"/>
        <item x="0"/>
      </items>
    </pivotField>
  </pivotFields>
  <rowFields count="1">
    <field x="39"/>
  </rowFields>
  <rowItems count="4">
    <i>
      <x v="1"/>
    </i>
    <i>
      <x v="2"/>
    </i>
    <i>
      <x v="3"/>
    </i>
    <i t="grand">
      <x/>
    </i>
  </rowItems>
  <colFields count="1">
    <field x="-2"/>
  </colFields>
  <colItems count="2">
    <i>
      <x/>
    </i>
    <i i="1">
      <x v="1"/>
    </i>
  </colItems>
  <dataFields count="2">
    <dataField name="#" fld="39" subtotal="count" baseField="39" baseItem="0"/>
    <dataField name="%" fld="39" subtotal="count" showDataAs="percentOfTotal" baseField="39" baseItem="0" numFmtId="9"/>
  </dataFields>
  <formats count="12">
    <format dxfId="767">
      <pivotArea type="all" dataOnly="0" outline="0" fieldPosition="0"/>
    </format>
    <format dxfId="766">
      <pivotArea outline="0" collapsedLevelsAreSubtotals="1" fieldPosition="0"/>
    </format>
    <format dxfId="765">
      <pivotArea dataOnly="0" labelOnly="1" grandRow="1" outline="0" fieldPosition="0"/>
    </format>
    <format dxfId="764">
      <pivotArea grandRow="1" outline="0" collapsedLevelsAreSubtotals="1" fieldPosition="0"/>
    </format>
    <format dxfId="763">
      <pivotArea dataOnly="0" labelOnly="1" grandRow="1" outline="0" fieldPosition="0"/>
    </format>
    <format dxfId="762">
      <pivotArea outline="0" fieldPosition="0">
        <references count="1">
          <reference field="4294967294" count="1">
            <x v="1"/>
          </reference>
        </references>
      </pivotArea>
    </format>
    <format dxfId="761">
      <pivotArea outline="0" collapsedLevelsAreSubtotals="1" fieldPosition="0">
        <references count="1">
          <reference field="4294967294" count="1" selected="0">
            <x v="1"/>
          </reference>
        </references>
      </pivotArea>
    </format>
    <format dxfId="760">
      <pivotArea outline="0" collapsedLevelsAreSubtotals="1" fieldPosition="0">
        <references count="1">
          <reference field="4294967294" count="1" selected="0">
            <x v="1"/>
          </reference>
        </references>
      </pivotArea>
    </format>
    <format dxfId="759">
      <pivotArea field="39" type="button" dataOnly="0" labelOnly="1" outline="0" axis="axisRow" fieldPosition="0"/>
    </format>
    <format dxfId="758">
      <pivotArea dataOnly="0" labelOnly="1" outline="0" fieldPosition="0">
        <references count="1">
          <reference field="4294967294" count="2">
            <x v="0"/>
            <x v="1"/>
          </reference>
        </references>
      </pivotArea>
    </format>
    <format dxfId="757">
      <pivotArea field="39" type="button" dataOnly="0" labelOnly="1" outline="0" axis="axisRow" fieldPosition="0"/>
    </format>
    <format dxfId="756">
      <pivotArea dataOnly="0" labelOnly="1" outline="0" fieldPosition="0">
        <references count="1">
          <reference field="4294967294" count="2">
            <x v="0"/>
            <x v="1"/>
          </reference>
        </references>
      </pivotArea>
    </format>
  </formats>
  <conditionalFormats count="1">
    <conditionalFormat priority="5">
      <pivotAreas count="1">
        <pivotArea type="data" collapsedLevelsAreSubtotals="1" fieldPosition="0">
          <references count="2">
            <reference field="4294967294" count="1" selected="0">
              <x v="1"/>
            </reference>
            <reference field="39"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eau croisé dynamique2" cacheId="43"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location ref="A8:B15" firstHeaderRow="1" firstDataRow="1" firstDataCol="1"/>
  <pivotFields count="29">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 showAll="0" defaultSubtotal="0"/>
  </pivotFields>
  <rowFields count="1">
    <field x="-2"/>
  </rowFields>
  <rowItems count="7">
    <i>
      <x/>
    </i>
    <i i="1">
      <x v="1"/>
    </i>
    <i i="2">
      <x v="2"/>
    </i>
    <i i="3">
      <x v="3"/>
    </i>
    <i i="4">
      <x v="4"/>
    </i>
    <i i="5">
      <x v="5"/>
    </i>
    <i i="6">
      <x v="6"/>
    </i>
  </rowItems>
  <colItems count="1">
    <i/>
  </colItems>
  <dataFields count="7">
    <dataField name="Taux de change" fld="15" baseField="0" baseItem="613398784"/>
    <dataField name="Probleme de transport" fld="16" baseField="0" baseItem="613394384"/>
    <dataField name="Produits trop chers" fld="19" baseField="0" baseItem="613389456"/>
    <dataField name="Pas assez d'argent" fld="20" baseField="0" baseItem="653679632"/>
    <dataField name="Pas encore eu le temps de reapprovisionner" fld="21" baseField="0" baseItem="613353376"/>
    <dataField name="Produits indisponibles chez les fournisseurs" fld="22" baseField="0" baseItem="682950712"/>
    <dataField name="Stock epuise" fld="26" baseField="0" baseItem="661005680"/>
  </dataFields>
  <formats count="8">
    <format dxfId="775">
      <pivotArea type="all" dataOnly="0" outline="0" fieldPosition="0"/>
    </format>
    <format dxfId="774">
      <pivotArea outline="0" collapsedLevelsAreSubtotals="1" fieldPosition="0"/>
    </format>
    <format dxfId="773">
      <pivotArea field="-2" type="button" dataOnly="0" labelOnly="1" outline="0" axis="axisRow" fieldPosition="0"/>
    </format>
    <format dxfId="772">
      <pivotArea dataOnly="0" labelOnly="1" grandCol="1" outline="0" axis="axisCol" fieldPosition="0"/>
    </format>
    <format dxfId="771">
      <pivotArea field="-2" type="button" dataOnly="0" labelOnly="1" outline="0" axis="axisRow" fieldPosition="0"/>
    </format>
    <format dxfId="770">
      <pivotArea dataOnly="0" labelOnly="1" grandCol="1" outline="0" axis="axisCol" fieldPosition="0"/>
    </format>
    <format dxfId="769">
      <pivotArea field="-2" type="button" dataOnly="0" labelOnly="1" outline="0" axis="axisRow" fieldPosition="0"/>
    </format>
    <format dxfId="76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Tableau croisé dynamique4" cacheId="4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7:C30" firstHeaderRow="0" firstDataRow="1" firstDataCol="1"/>
  <pivotFields count="1">
    <pivotField axis="axisRow" dataField="1" showAll="0" defaultSubtotal="0">
      <items count="3">
        <item h="1" x="1"/>
        <item x="2"/>
        <item x="0"/>
      </items>
    </pivotField>
  </pivotFields>
  <rowFields count="1">
    <field x="0"/>
  </rowFields>
  <rowItems count="3">
    <i>
      <x v="1"/>
    </i>
    <i>
      <x v="2"/>
    </i>
    <i t="grand">
      <x/>
    </i>
  </rowItems>
  <colFields count="1">
    <field x="-2"/>
  </colFields>
  <colItems count="2">
    <i>
      <x/>
    </i>
    <i i="1">
      <x v="1"/>
    </i>
  </colItems>
  <dataFields count="2">
    <dataField name="#" fld="0" subtotal="count" baseField="0" baseItem="0"/>
    <dataField name="%" fld="0" subtotal="count" showDataAs="percentOfTotal" baseField="0" baseItem="0" numFmtId="10"/>
  </dataFields>
  <formats count="12">
    <format dxfId="787">
      <pivotArea type="all" dataOnly="0" outline="0" fieldPosition="0"/>
    </format>
    <format dxfId="786">
      <pivotArea outline="0" collapsedLevelsAreSubtotals="1" fieldPosition="0"/>
    </format>
    <format dxfId="785">
      <pivotArea dataOnly="0" labelOnly="1" grandRow="1" outline="0" fieldPosition="0"/>
    </format>
    <format dxfId="784">
      <pivotArea grandRow="1" outline="0" collapsedLevelsAreSubtotals="1" fieldPosition="0"/>
    </format>
    <format dxfId="783">
      <pivotArea dataOnly="0" labelOnly="1" grandRow="1" outline="0" fieldPosition="0"/>
    </format>
    <format dxfId="782">
      <pivotArea outline="0" fieldPosition="0">
        <references count="1">
          <reference field="4294967294" count="1">
            <x v="1"/>
          </reference>
        </references>
      </pivotArea>
    </format>
    <format dxfId="781">
      <pivotArea collapsedLevelsAreSubtotals="1" fieldPosition="0">
        <references count="2">
          <reference field="4294967294" count="1" selected="0">
            <x v="1"/>
          </reference>
          <reference field="0" count="0"/>
        </references>
      </pivotArea>
    </format>
    <format dxfId="780">
      <pivotArea collapsedLevelsAreSubtotals="1" fieldPosition="0">
        <references count="2">
          <reference field="4294967294" count="1" selected="0">
            <x v="1"/>
          </reference>
          <reference field="0" count="0"/>
        </references>
      </pivotArea>
    </format>
    <format dxfId="779">
      <pivotArea field="0" type="button" dataOnly="0" labelOnly="1" outline="0" axis="axisRow" fieldPosition="0"/>
    </format>
    <format dxfId="778">
      <pivotArea dataOnly="0" labelOnly="1" outline="0" fieldPosition="0">
        <references count="1">
          <reference field="4294967294" count="2">
            <x v="0"/>
            <x v="1"/>
          </reference>
        </references>
      </pivotArea>
    </format>
    <format dxfId="777">
      <pivotArea field="0" type="button" dataOnly="0" labelOnly="1" outline="0" axis="axisRow" fieldPosition="0"/>
    </format>
    <format dxfId="776">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0" count="3">
              <x v="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Tableau croisé dynamique10" cacheId="5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79:C83" firstHeaderRow="0" firstDataRow="1" firstDataCol="1"/>
  <pivotFields count="41">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2"/>
        <item x="3"/>
        <item x="1"/>
        <item x="0"/>
      </items>
    </pivotField>
  </pivotFields>
  <rowFields count="1">
    <field x="40"/>
  </rowFields>
  <rowItems count="4">
    <i>
      <x v="1"/>
    </i>
    <i>
      <x v="2"/>
    </i>
    <i>
      <x v="3"/>
    </i>
    <i t="grand">
      <x/>
    </i>
  </rowItems>
  <colFields count="1">
    <field x="-2"/>
  </colFields>
  <colItems count="2">
    <i>
      <x/>
    </i>
    <i i="1">
      <x v="1"/>
    </i>
  </colItems>
  <dataFields count="2">
    <dataField name="#" fld="40" subtotal="count" baseField="40" baseItem="0"/>
    <dataField name="%" fld="40" subtotal="count" showDataAs="percentOfTotal" baseField="40" baseItem="0" numFmtId="9"/>
  </dataFields>
  <formats count="12">
    <format dxfId="799">
      <pivotArea type="all" dataOnly="0" outline="0" fieldPosition="0"/>
    </format>
    <format dxfId="798">
      <pivotArea outline="0" collapsedLevelsAreSubtotals="1" fieldPosition="0"/>
    </format>
    <format dxfId="797">
      <pivotArea dataOnly="0" labelOnly="1" grandRow="1" outline="0" fieldPosition="0"/>
    </format>
    <format dxfId="796">
      <pivotArea grandRow="1" outline="0" collapsedLevelsAreSubtotals="1" fieldPosition="0"/>
    </format>
    <format dxfId="795">
      <pivotArea dataOnly="0" labelOnly="1" grandRow="1" outline="0" fieldPosition="0"/>
    </format>
    <format dxfId="794">
      <pivotArea outline="0" fieldPosition="0">
        <references count="1">
          <reference field="4294967294" count="1">
            <x v="1"/>
          </reference>
        </references>
      </pivotArea>
    </format>
    <format dxfId="793">
      <pivotArea outline="0" collapsedLevelsAreSubtotals="1" fieldPosition="0">
        <references count="1">
          <reference field="4294967294" count="1" selected="0">
            <x v="1"/>
          </reference>
        </references>
      </pivotArea>
    </format>
    <format dxfId="792">
      <pivotArea outline="0" collapsedLevelsAreSubtotals="1" fieldPosition="0">
        <references count="1">
          <reference field="4294967294" count="1" selected="0">
            <x v="1"/>
          </reference>
        </references>
      </pivotArea>
    </format>
    <format dxfId="791">
      <pivotArea field="40" type="button" dataOnly="0" labelOnly="1" outline="0" axis="axisRow" fieldPosition="0"/>
    </format>
    <format dxfId="790">
      <pivotArea dataOnly="0" labelOnly="1" outline="0" fieldPosition="0">
        <references count="1">
          <reference field="4294967294" count="2">
            <x v="0"/>
            <x v="1"/>
          </reference>
        </references>
      </pivotArea>
    </format>
    <format dxfId="789">
      <pivotArea field="40" type="button" dataOnly="0" labelOnly="1" outline="0" axis="axisRow" fieldPosition="0"/>
    </format>
    <format dxfId="788">
      <pivotArea dataOnly="0" labelOnly="1" outline="0" fieldPosition="0">
        <references count="1">
          <reference field="4294967294" count="2">
            <x v="0"/>
            <x v="1"/>
          </reference>
        </references>
      </pivotArea>
    </format>
  </formats>
  <conditionalFormats count="1">
    <conditionalFormat priority="4">
      <pivotAreas count="1">
        <pivotArea type="data" collapsedLevelsAreSubtotals="1" fieldPosition="0">
          <references count="2">
            <reference field="4294967294" count="1" selected="0">
              <x v="1"/>
            </reference>
            <reference field="4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Tableau croisé dynamique7" cacheId="4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9:C43" firstHeaderRow="1" firstDataRow="2" firstDataCol="1"/>
  <pivotFields count="43">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6">
        <item x="2"/>
        <item x="1"/>
        <item x="5"/>
        <item x="0"/>
        <item x="3"/>
        <item x="4"/>
      </items>
    </pivotField>
    <pivotField axis="axisCol" dataField="1" showAll="0" defaultSubtotal="0">
      <items count="3">
        <item h="1" x="1"/>
        <item x="2"/>
        <item h="1" x="0"/>
      </items>
    </pivotField>
  </pivotFields>
  <rowFields count="1">
    <field x="41"/>
  </rowFields>
  <rowItems count="3">
    <i>
      <x/>
    </i>
    <i>
      <x v="4"/>
    </i>
    <i t="grand">
      <x/>
    </i>
  </rowItems>
  <colFields count="1">
    <field x="42"/>
  </colFields>
  <colItems count="2">
    <i>
      <x v="1"/>
    </i>
    <i t="grand">
      <x/>
    </i>
  </colItems>
  <dataFields count="1">
    <dataField name="#" fld="42" subtotal="count" baseField="41" baseItem="0"/>
  </dataFields>
  <formats count="23">
    <format dxfId="822">
      <pivotArea type="all" dataOnly="0" outline="0" fieldPosition="0"/>
    </format>
    <format dxfId="821">
      <pivotArea outline="0" collapsedLevelsAreSubtotals="1" fieldPosition="0"/>
    </format>
    <format dxfId="820">
      <pivotArea type="origin" dataOnly="0" labelOnly="1" outline="0" fieldPosition="0"/>
    </format>
    <format dxfId="819">
      <pivotArea type="topRight" dataOnly="0" labelOnly="1" outline="0" fieldPosition="0"/>
    </format>
    <format dxfId="818">
      <pivotArea dataOnly="0" labelOnly="1" grandRow="1" outline="0" fieldPosition="0"/>
    </format>
    <format dxfId="817">
      <pivotArea dataOnly="0" labelOnly="1" grandCol="1" outline="0" fieldPosition="0"/>
    </format>
    <format dxfId="816">
      <pivotArea type="origin" dataOnly="0" labelOnly="1" outline="0" fieldPosition="0"/>
    </format>
    <format dxfId="815">
      <pivotArea type="topRight" dataOnly="0" labelOnly="1" outline="0" fieldPosition="0"/>
    </format>
    <format dxfId="814">
      <pivotArea dataOnly="0" labelOnly="1" grandCol="1" outline="0" fieldPosition="0"/>
    </format>
    <format dxfId="813">
      <pivotArea grandRow="1" outline="0" collapsedLevelsAreSubtotals="1" fieldPosition="0"/>
    </format>
    <format dxfId="812">
      <pivotArea dataOnly="0" labelOnly="1" grandRow="1" outline="0" fieldPosition="0"/>
    </format>
    <format dxfId="811">
      <pivotArea type="origin" dataOnly="0" labelOnly="1" outline="0" fieldPosition="0"/>
    </format>
    <format dxfId="810">
      <pivotArea field="42" type="button" dataOnly="0" labelOnly="1" outline="0" axis="axisCol" fieldPosition="0"/>
    </format>
    <format dxfId="809">
      <pivotArea type="topRight" dataOnly="0" labelOnly="1" outline="0" fieldPosition="0"/>
    </format>
    <format dxfId="808">
      <pivotArea field="41" type="button" dataOnly="0" labelOnly="1" outline="0" axis="axisRow" fieldPosition="0"/>
    </format>
    <format dxfId="807">
      <pivotArea dataOnly="0" labelOnly="1" fieldPosition="0">
        <references count="1">
          <reference field="42" count="0"/>
        </references>
      </pivotArea>
    </format>
    <format dxfId="806">
      <pivotArea dataOnly="0" labelOnly="1" grandCol="1" outline="0" fieldPosition="0"/>
    </format>
    <format dxfId="805">
      <pivotArea type="origin" dataOnly="0" labelOnly="1" outline="0" fieldPosition="0"/>
    </format>
    <format dxfId="804">
      <pivotArea field="42" type="button" dataOnly="0" labelOnly="1" outline="0" axis="axisCol" fieldPosition="0"/>
    </format>
    <format dxfId="803">
      <pivotArea type="topRight" dataOnly="0" labelOnly="1" outline="0" fieldPosition="0"/>
    </format>
    <format dxfId="802">
      <pivotArea field="41" type="button" dataOnly="0" labelOnly="1" outline="0" axis="axisRow" fieldPosition="0"/>
    </format>
    <format dxfId="801">
      <pivotArea dataOnly="0" labelOnly="1" fieldPosition="0">
        <references count="1">
          <reference field="42" count="0"/>
        </references>
      </pivotArea>
    </format>
    <format dxfId="80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eau croisé dynamique2" cacheId="1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B10" firstHeaderRow="1" firstDataRow="1" firstDataCol="1"/>
  <pivotFields count="32">
    <pivotField axis="axisRow" dataField="1" showAll="0" defaultSubtotal="0">
      <items count="7">
        <item x="0"/>
        <item x="4"/>
        <item x="3"/>
        <item x="6"/>
        <item x="1"/>
        <item x="2"/>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8">
    <i>
      <x/>
    </i>
    <i>
      <x v="1"/>
    </i>
    <i>
      <x v="2"/>
    </i>
    <i>
      <x v="3"/>
    </i>
    <i>
      <x v="4"/>
    </i>
    <i>
      <x v="5"/>
    </i>
    <i>
      <x v="6"/>
    </i>
    <i t="grand">
      <x/>
    </i>
  </rowItems>
  <colItems count="1">
    <i/>
  </colItems>
  <dataFields count="1">
    <dataField name="Nombre de Organisation" fld="0" subtotal="count" baseField="0" baseItem="0"/>
  </dataFields>
  <formats count="5">
    <format dxfId="1991">
      <pivotArea dataOnly="0" labelOnly="1" outline="0" axis="axisValues" fieldPosition="0"/>
    </format>
    <format dxfId="1990">
      <pivotArea dataOnly="0" labelOnly="1" outline="0" axis="axisValues" fieldPosition="0"/>
    </format>
    <format dxfId="1989">
      <pivotArea grandRow="1" outline="0" collapsedLevelsAreSubtotals="1" fieldPosition="0"/>
    </format>
    <format dxfId="1988">
      <pivotArea dataOnly="0" labelOnly="1" grandRow="1" outline="0" fieldPosition="0"/>
    </format>
    <format dxfId="1987">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Tableau croisé dynamique9" cacheId="4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épartement du commerçant">
  <location ref="A56:D67" firstHeaderRow="1" firstDataRow="2" firstDataCol="2"/>
  <pivotFields count="8">
    <pivotField axis="axisRow" outline="0" showAll="0" defaultSubtotal="0">
      <items count="5">
        <item x="1"/>
        <item x="4"/>
        <item x="0"/>
        <item x="3"/>
        <item x="2"/>
      </items>
    </pivotField>
    <pivotField showAll="0" defaultSubtotal="0"/>
    <pivotField showAll="0" defaultSubtotal="0"/>
    <pivotField showAll="0" defaultSubtotal="0"/>
    <pivotField showAll="0" defaultSubtotal="0"/>
    <pivotField showAll="0" defaultSubtotal="0"/>
    <pivotField axis="axisRow" outline="0" showAll="0" defaultSubtotal="0">
      <items count="10">
        <item x="2"/>
        <item x="8"/>
        <item x="4"/>
        <item x="3"/>
        <item x="6"/>
        <item x="7"/>
        <item x="1"/>
        <item x="9"/>
        <item x="5"/>
        <item x="0"/>
      </items>
      <extLst>
        <ext xmlns:x14="http://schemas.microsoft.com/office/spreadsheetml/2009/9/main" uri="{2946ED86-A175-432a-8AC1-64E0C546D7DE}">
          <x14:pivotField fillDownLabels="1"/>
        </ext>
      </extLst>
    </pivotField>
    <pivotField axis="axisCol" dataField="1" showAll="0" defaultSubtotal="0">
      <items count="3">
        <item h="1" x="1"/>
        <item x="0"/>
        <item h="1" x="2"/>
      </items>
    </pivotField>
  </pivotFields>
  <rowFields count="2">
    <field x="0"/>
    <field x="6"/>
  </rowFields>
  <rowItems count="10">
    <i>
      <x/>
      <x v="2"/>
    </i>
    <i r="1">
      <x v="3"/>
    </i>
    <i r="1">
      <x v="6"/>
    </i>
    <i r="1">
      <x v="8"/>
    </i>
    <i>
      <x v="1"/>
      <x v="1"/>
    </i>
    <i>
      <x v="2"/>
      <x v="9"/>
    </i>
    <i>
      <x v="4"/>
      <x/>
    </i>
    <i r="1">
      <x v="5"/>
    </i>
    <i r="1">
      <x v="8"/>
    </i>
    <i t="grand">
      <x/>
    </i>
  </rowItems>
  <colFields count="1">
    <field x="7"/>
  </colFields>
  <colItems count="2">
    <i>
      <x v="1"/>
    </i>
    <i t="grand">
      <x/>
    </i>
  </colItems>
  <dataFields count="1">
    <dataField name="#" fld="7" subtotal="count" baseField="0" baseItem="0"/>
  </dataFields>
  <formats count="26">
    <format dxfId="848">
      <pivotArea type="all" dataOnly="0" outline="0" fieldPosition="0"/>
    </format>
    <format dxfId="847">
      <pivotArea outline="0" collapsedLevelsAreSubtotals="1" fieldPosition="0"/>
    </format>
    <format dxfId="846">
      <pivotArea type="origin" dataOnly="0" labelOnly="1" outline="0" fieldPosition="0"/>
    </format>
    <format dxfId="845">
      <pivotArea type="topRight" dataOnly="0" labelOnly="1" outline="0" fieldPosition="0"/>
    </format>
    <format dxfId="844">
      <pivotArea dataOnly="0" labelOnly="1" grandRow="1" outline="0" fieldPosition="0"/>
    </format>
    <format dxfId="843">
      <pivotArea dataOnly="0" labelOnly="1" grandCol="1" outline="0" fieldPosition="0"/>
    </format>
    <format dxfId="842">
      <pivotArea dataOnly="0" labelOnly="1" grandCol="1" outline="0" fieldPosition="0"/>
    </format>
    <format dxfId="841">
      <pivotArea grandRow="1" outline="0" collapsedLevelsAreSubtotals="1" fieldPosition="0"/>
    </format>
    <format dxfId="840">
      <pivotArea dataOnly="0" labelOnly="1" grandRow="1" outline="0" fieldPosition="0"/>
    </format>
    <format dxfId="839">
      <pivotArea dataOnly="0" labelOnly="1" grandCol="1" outline="0" fieldPosition="0"/>
    </format>
    <format dxfId="838">
      <pivotArea grandRow="1" outline="0" collapsedLevelsAreSubtotals="1" fieldPosition="0"/>
    </format>
    <format dxfId="837">
      <pivotArea dataOnly="0" labelOnly="1" grandRow="1" outline="0" fieldPosition="0"/>
    </format>
    <format dxfId="836">
      <pivotArea type="origin" dataOnly="0" labelOnly="1" outline="0" fieldPosition="0"/>
    </format>
    <format dxfId="835">
      <pivotArea field="7" type="button" dataOnly="0" labelOnly="1" outline="0" axis="axisCol" fieldPosition="0"/>
    </format>
    <format dxfId="834">
      <pivotArea type="topRight" dataOnly="0" labelOnly="1" outline="0" fieldPosition="0"/>
    </format>
    <format dxfId="833">
      <pivotArea field="0" type="button" dataOnly="0" labelOnly="1" outline="0" axis="axisRow" fieldPosition="0"/>
    </format>
    <format dxfId="832">
      <pivotArea field="6" type="button" dataOnly="0" labelOnly="1" outline="0" axis="axisRow" fieldPosition="1"/>
    </format>
    <format dxfId="831">
      <pivotArea dataOnly="0" labelOnly="1" fieldPosition="0">
        <references count="1">
          <reference field="7" count="0"/>
        </references>
      </pivotArea>
    </format>
    <format dxfId="830">
      <pivotArea dataOnly="0" labelOnly="1" grandCol="1" outline="0" fieldPosition="0"/>
    </format>
    <format dxfId="829">
      <pivotArea type="origin" dataOnly="0" labelOnly="1" outline="0" fieldPosition="0"/>
    </format>
    <format dxfId="828">
      <pivotArea field="7" type="button" dataOnly="0" labelOnly="1" outline="0" axis="axisCol" fieldPosition="0"/>
    </format>
    <format dxfId="827">
      <pivotArea type="topRight" dataOnly="0" labelOnly="1" outline="0" fieldPosition="0"/>
    </format>
    <format dxfId="826">
      <pivotArea field="0" type="button" dataOnly="0" labelOnly="1" outline="0" axis="axisRow" fieldPosition="0"/>
    </format>
    <format dxfId="825">
      <pivotArea field="6" type="button" dataOnly="0" labelOnly="1" outline="0" axis="axisRow" fieldPosition="1"/>
    </format>
    <format dxfId="824">
      <pivotArea dataOnly="0" labelOnly="1" fieldPosition="0">
        <references count="1">
          <reference field="7" count="0"/>
        </references>
      </pivotArea>
    </format>
    <format dxfId="82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Tableau croisé dynamique11" cacheId="5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7:G93" firstHeaderRow="1" firstDataRow="3" firstDataCol="1"/>
  <pivotFields count="3">
    <pivotField showAll="0" defaultSubtotal="0"/>
    <pivotField axis="axisCol" showAll="0" defaultSubtotal="0">
      <items count="2">
        <item x="0"/>
        <item x="1"/>
      </items>
    </pivotField>
    <pivotField axis="axisRow" dataField="1" showAll="0" defaultSubtotal="0">
      <items count="4">
        <item h="1" x="2"/>
        <item x="3"/>
        <item x="1"/>
        <item x="0"/>
      </items>
    </pivotField>
  </pivotFields>
  <rowFields count="1">
    <field x="2"/>
  </rowFields>
  <rowItems count="4">
    <i>
      <x v="1"/>
    </i>
    <i>
      <x v="2"/>
    </i>
    <i>
      <x v="3"/>
    </i>
    <i t="grand">
      <x/>
    </i>
  </rowItems>
  <colFields count="2">
    <field x="1"/>
    <field x="-2"/>
  </colFields>
  <colItems count="6">
    <i>
      <x/>
      <x/>
    </i>
    <i r="1" i="1">
      <x v="1"/>
    </i>
    <i>
      <x v="1"/>
      <x/>
    </i>
    <i r="1" i="1">
      <x v="1"/>
    </i>
    <i t="grand">
      <x/>
    </i>
    <i t="grand" i="1">
      <x/>
    </i>
  </colItems>
  <dataFields count="2">
    <dataField name="#" fld="2" subtotal="count" baseField="2" baseItem="0"/>
    <dataField name="%" fld="2" subtotal="count" showDataAs="percentOfCol" baseField="2" baseItem="0" numFmtId="10"/>
  </dataFields>
  <formats count="34">
    <format dxfId="882">
      <pivotArea type="origin" dataOnly="0" labelOnly="1" outline="0" offset="A2" fieldPosition="0"/>
    </format>
    <format dxfId="881">
      <pivotArea grandRow="1" outline="0" collapsedLevelsAreSubtotals="1" fieldPosition="0"/>
    </format>
    <format dxfId="880">
      <pivotArea dataOnly="0" labelOnly="1" grandRow="1" outline="0" fieldPosition="0"/>
    </format>
    <format dxfId="879">
      <pivotArea outline="0" fieldPosition="0">
        <references count="1">
          <reference field="4294967294" count="1">
            <x v="1"/>
          </reference>
        </references>
      </pivotArea>
    </format>
    <format dxfId="878">
      <pivotArea outline="0" collapsedLevelsAreSubtotals="1" fieldPosition="0">
        <references count="2">
          <reference field="4294967294" count="1" selected="0">
            <x v="1"/>
          </reference>
          <reference field="1" count="1" selected="0">
            <x v="0"/>
          </reference>
        </references>
      </pivotArea>
    </format>
    <format dxfId="877">
      <pivotArea outline="0" collapsedLevelsAreSubtotals="1" fieldPosition="0">
        <references count="2">
          <reference field="4294967294" count="1" selected="0">
            <x v="1"/>
          </reference>
          <reference field="1" count="1" selected="0">
            <x v="0"/>
          </reference>
        </references>
      </pivotArea>
    </format>
    <format dxfId="876">
      <pivotArea outline="0" collapsedLevelsAreSubtotals="1" fieldPosition="0">
        <references count="2">
          <reference field="4294967294" count="1" selected="0">
            <x v="1"/>
          </reference>
          <reference field="1" count="1" selected="0">
            <x v="1"/>
          </reference>
        </references>
      </pivotArea>
    </format>
    <format dxfId="875">
      <pivotArea outline="0" collapsedLevelsAreSubtotals="1" fieldPosition="0">
        <references count="2">
          <reference field="4294967294" count="1" selected="0">
            <x v="1"/>
          </reference>
          <reference field="1" count="1" selected="0">
            <x v="1"/>
          </reference>
        </references>
      </pivotArea>
    </format>
    <format dxfId="874">
      <pivotArea field="1" grandCol="1" outline="0" collapsedLevelsAreSubtotals="1" axis="axisCol" fieldPosition="0">
        <references count="1">
          <reference field="4294967294" count="1" selected="0">
            <x v="1"/>
          </reference>
        </references>
      </pivotArea>
    </format>
    <format dxfId="873">
      <pivotArea field="1" grandCol="1" outline="0" collapsedLevelsAreSubtotals="1" axis="axisCol" fieldPosition="0">
        <references count="1">
          <reference field="4294967294" count="1" selected="0">
            <x v="1"/>
          </reference>
        </references>
      </pivotArea>
    </format>
    <format dxfId="872">
      <pivotArea type="origin" dataOnly="0" labelOnly="1" outline="0" fieldPosition="0"/>
    </format>
    <format dxfId="871">
      <pivotArea field="1" type="button" dataOnly="0" labelOnly="1" outline="0" axis="axisCol" fieldPosition="0"/>
    </format>
    <format dxfId="870">
      <pivotArea field="-2" type="button" dataOnly="0" labelOnly="1" outline="0" axis="axisCol" fieldPosition="1"/>
    </format>
    <format dxfId="869">
      <pivotArea type="topRight" dataOnly="0" labelOnly="1" outline="0" fieldPosition="0"/>
    </format>
    <format dxfId="868">
      <pivotArea field="2" type="button" dataOnly="0" labelOnly="1" outline="0" axis="axisRow" fieldPosition="0"/>
    </format>
    <format dxfId="867">
      <pivotArea dataOnly="0" labelOnly="1" fieldPosition="0">
        <references count="1">
          <reference field="1" count="0"/>
        </references>
      </pivotArea>
    </format>
    <format dxfId="866">
      <pivotArea field="1" dataOnly="0" labelOnly="1" grandCol="1" outline="0" axis="axisCol" fieldPosition="0">
        <references count="1">
          <reference field="4294967294" count="1" selected="0">
            <x v="0"/>
          </reference>
        </references>
      </pivotArea>
    </format>
    <format dxfId="865">
      <pivotArea field="1" dataOnly="0" labelOnly="1" grandCol="1" outline="0" axis="axisCol" fieldPosition="0">
        <references count="1">
          <reference field="4294967294" count="1" selected="0">
            <x v="1"/>
          </reference>
        </references>
      </pivotArea>
    </format>
    <format dxfId="864">
      <pivotArea field="1" dataOnly="0" labelOnly="1" grandCol="1" outline="0" axis="axisCol" fieldPosition="0">
        <references count="1">
          <reference field="4294967294" count="1" selected="0">
            <x v="0"/>
          </reference>
        </references>
      </pivotArea>
    </format>
    <format dxfId="863">
      <pivotArea field="1" dataOnly="0" labelOnly="1" grandCol="1" outline="0" axis="axisCol" fieldPosition="0">
        <references count="1">
          <reference field="4294967294" count="1" selected="0">
            <x v="1"/>
          </reference>
        </references>
      </pivotArea>
    </format>
    <format dxfId="862">
      <pivotArea dataOnly="0" labelOnly="1" outline="0" fieldPosition="0">
        <references count="2">
          <reference field="4294967294" count="2">
            <x v="0"/>
            <x v="1"/>
          </reference>
          <reference field="1" count="1" selected="0">
            <x v="0"/>
          </reference>
        </references>
      </pivotArea>
    </format>
    <format dxfId="861">
      <pivotArea dataOnly="0" labelOnly="1" outline="0" fieldPosition="0">
        <references count="2">
          <reference field="4294967294" count="2">
            <x v="0"/>
            <x v="1"/>
          </reference>
          <reference field="1" count="1" selected="0">
            <x v="1"/>
          </reference>
        </references>
      </pivotArea>
    </format>
    <format dxfId="860">
      <pivotArea type="origin" dataOnly="0" labelOnly="1" outline="0" fieldPosition="0"/>
    </format>
    <format dxfId="859">
      <pivotArea field="1" type="button" dataOnly="0" labelOnly="1" outline="0" axis="axisCol" fieldPosition="0"/>
    </format>
    <format dxfId="858">
      <pivotArea field="-2" type="button" dataOnly="0" labelOnly="1" outline="0" axis="axisCol" fieldPosition="1"/>
    </format>
    <format dxfId="857">
      <pivotArea type="topRight" dataOnly="0" labelOnly="1" outline="0" fieldPosition="0"/>
    </format>
    <format dxfId="856">
      <pivotArea field="2" type="button" dataOnly="0" labelOnly="1" outline="0" axis="axisRow" fieldPosition="0"/>
    </format>
    <format dxfId="855">
      <pivotArea dataOnly="0" labelOnly="1" fieldPosition="0">
        <references count="1">
          <reference field="1" count="0"/>
        </references>
      </pivotArea>
    </format>
    <format dxfId="854">
      <pivotArea field="1" dataOnly="0" labelOnly="1" grandCol="1" outline="0" axis="axisCol" fieldPosition="0">
        <references count="1">
          <reference field="4294967294" count="1" selected="0">
            <x v="0"/>
          </reference>
        </references>
      </pivotArea>
    </format>
    <format dxfId="853">
      <pivotArea field="1" dataOnly="0" labelOnly="1" grandCol="1" outline="0" axis="axisCol" fieldPosition="0">
        <references count="1">
          <reference field="4294967294" count="1" selected="0">
            <x v="1"/>
          </reference>
        </references>
      </pivotArea>
    </format>
    <format dxfId="852">
      <pivotArea field="1" dataOnly="0" labelOnly="1" grandCol="1" outline="0" axis="axisCol" fieldPosition="0">
        <references count="1">
          <reference field="4294967294" count="1" selected="0">
            <x v="0"/>
          </reference>
        </references>
      </pivotArea>
    </format>
    <format dxfId="851">
      <pivotArea field="1" dataOnly="0" labelOnly="1" grandCol="1" outline="0" axis="axisCol" fieldPosition="0">
        <references count="1">
          <reference field="4294967294" count="1" selected="0">
            <x v="1"/>
          </reference>
        </references>
      </pivotArea>
    </format>
    <format dxfId="850">
      <pivotArea dataOnly="0" labelOnly="1" outline="0" fieldPosition="0">
        <references count="2">
          <reference field="4294967294" count="2">
            <x v="0"/>
            <x v="1"/>
          </reference>
          <reference field="1" count="1" selected="0">
            <x v="0"/>
          </reference>
        </references>
      </pivotArea>
    </format>
    <format dxfId="849">
      <pivotArea dataOnly="0" labelOnly="1" outline="0" fieldPosition="0">
        <references count="2">
          <reference field="4294967294" count="2">
            <x v="0"/>
            <x v="1"/>
          </reference>
          <reference field="1"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Tableau croisé dynamique12" cacheId="5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7:M103" firstHeaderRow="1" firstDataRow="3" firstDataCol="1"/>
  <pivotFields count="3">
    <pivotField axis="axisCol" showAll="0" defaultSubtotal="0">
      <items count="5">
        <item x="1"/>
        <item x="4"/>
        <item x="0"/>
        <item x="3"/>
        <item x="2"/>
      </items>
    </pivotField>
    <pivotField showAll="0" defaultSubtotal="0"/>
    <pivotField axis="axisRow" dataField="1" showAll="0" defaultSubtotal="0">
      <items count="4">
        <item h="1" x="2"/>
        <item x="3"/>
        <item x="1"/>
        <item x="0"/>
      </items>
    </pivotField>
  </pivotFields>
  <rowFields count="1">
    <field x="2"/>
  </rowFields>
  <rowItems count="4">
    <i>
      <x v="1"/>
    </i>
    <i>
      <x v="2"/>
    </i>
    <i>
      <x v="3"/>
    </i>
    <i t="grand">
      <x/>
    </i>
  </rowItems>
  <colFields count="2">
    <field x="0"/>
    <field x="-2"/>
  </colFields>
  <colItems count="12">
    <i>
      <x/>
      <x/>
    </i>
    <i r="1" i="1">
      <x v="1"/>
    </i>
    <i>
      <x v="1"/>
      <x/>
    </i>
    <i r="1" i="1">
      <x v="1"/>
    </i>
    <i>
      <x v="2"/>
      <x/>
    </i>
    <i r="1" i="1">
      <x v="1"/>
    </i>
    <i>
      <x v="3"/>
      <x/>
    </i>
    <i r="1" i="1">
      <x v="1"/>
    </i>
    <i>
      <x v="4"/>
      <x/>
    </i>
    <i r="1" i="1">
      <x v="1"/>
    </i>
    <i t="grand">
      <x/>
    </i>
    <i t="grand" i="1">
      <x/>
    </i>
  </colItems>
  <dataFields count="2">
    <dataField name="#" fld="2" subtotal="count" baseField="2" baseItem="0"/>
    <dataField name="%" fld="2" subtotal="count" showDataAs="percentOfTotal" baseField="2" baseItem="0" numFmtId="10"/>
  </dataFields>
  <formats count="32">
    <format dxfId="914">
      <pivotArea type="origin" dataOnly="0" labelOnly="1" outline="0" fieldPosition="0"/>
    </format>
    <format dxfId="913">
      <pivotArea field="-2" type="button" dataOnly="0" labelOnly="1" outline="0" axis="axisCol" fieldPosition="1"/>
    </format>
    <format dxfId="912">
      <pivotArea type="topRight" dataOnly="0" labelOnly="1" outline="0" fieldPosition="0"/>
    </format>
    <format dxfId="911">
      <pivotArea grandRow="1" outline="0" collapsedLevelsAreSubtotals="1" fieldPosition="0"/>
    </format>
    <format dxfId="910">
      <pivotArea dataOnly="0" labelOnly="1" grandRow="1" outline="0" fieldPosition="0"/>
    </format>
    <format dxfId="909">
      <pivotArea grandRow="1" outline="0" collapsedLevelsAreSubtotals="1" fieldPosition="0"/>
    </format>
    <format dxfId="908">
      <pivotArea dataOnly="0" labelOnly="1" grandRow="1" outline="0" fieldPosition="0"/>
    </format>
    <format dxfId="907">
      <pivotArea outline="0" fieldPosition="0">
        <references count="1">
          <reference field="4294967294" count="1">
            <x v="1"/>
          </reference>
        </references>
      </pivotArea>
    </format>
    <format dxfId="906">
      <pivotArea outline="0" collapsedLevelsAreSubtotals="1" fieldPosition="0">
        <references count="2">
          <reference field="4294967294" count="1" selected="0">
            <x v="1"/>
          </reference>
          <reference field="0" count="1" selected="0">
            <x v="0"/>
          </reference>
        </references>
      </pivotArea>
    </format>
    <format dxfId="905">
      <pivotArea outline="0" collapsedLevelsAreSubtotals="1" fieldPosition="0">
        <references count="2">
          <reference field="4294967294" count="1" selected="0">
            <x v="1"/>
          </reference>
          <reference field="0" count="1" selected="0">
            <x v="0"/>
          </reference>
        </references>
      </pivotArea>
    </format>
    <format dxfId="904">
      <pivotArea outline="0" collapsedLevelsAreSubtotals="1" fieldPosition="0">
        <references count="2">
          <reference field="4294967294" count="1" selected="0">
            <x v="1"/>
          </reference>
          <reference field="0" count="1" selected="0">
            <x v="1"/>
          </reference>
        </references>
      </pivotArea>
    </format>
    <format dxfId="903">
      <pivotArea outline="0" collapsedLevelsAreSubtotals="1" fieldPosition="0">
        <references count="2">
          <reference field="4294967294" count="1" selected="0">
            <x v="1"/>
          </reference>
          <reference field="0" count="1" selected="0">
            <x v="1"/>
          </reference>
        </references>
      </pivotArea>
    </format>
    <format dxfId="902">
      <pivotArea outline="0" collapsedLevelsAreSubtotals="1" fieldPosition="0">
        <references count="2">
          <reference field="4294967294" count="1" selected="0">
            <x v="1"/>
          </reference>
          <reference field="0" count="1" selected="0">
            <x v="2"/>
          </reference>
        </references>
      </pivotArea>
    </format>
    <format dxfId="901">
      <pivotArea outline="0" collapsedLevelsAreSubtotals="1" fieldPosition="0">
        <references count="2">
          <reference field="4294967294" count="1" selected="0">
            <x v="1"/>
          </reference>
          <reference field="0" count="1" selected="0">
            <x v="2"/>
          </reference>
        </references>
      </pivotArea>
    </format>
    <format dxfId="900">
      <pivotArea outline="0" collapsedLevelsAreSubtotals="1" fieldPosition="0">
        <references count="2">
          <reference field="4294967294" count="1" selected="0">
            <x v="1"/>
          </reference>
          <reference field="0" count="1" selected="0">
            <x v="3"/>
          </reference>
        </references>
      </pivotArea>
    </format>
    <format dxfId="899">
      <pivotArea outline="0" collapsedLevelsAreSubtotals="1" fieldPosition="0">
        <references count="2">
          <reference field="4294967294" count="1" selected="0">
            <x v="1"/>
          </reference>
          <reference field="0" count="1" selected="0">
            <x v="3"/>
          </reference>
        </references>
      </pivotArea>
    </format>
    <format dxfId="898">
      <pivotArea outline="0" collapsedLevelsAreSubtotals="1" fieldPosition="0">
        <references count="2">
          <reference field="4294967294" count="1" selected="0">
            <x v="1"/>
          </reference>
          <reference field="0" count="1" selected="0">
            <x v="4"/>
          </reference>
        </references>
      </pivotArea>
    </format>
    <format dxfId="897">
      <pivotArea outline="0" collapsedLevelsAreSubtotals="1" fieldPosition="0">
        <references count="2">
          <reference field="4294967294" count="1" selected="0">
            <x v="1"/>
          </reference>
          <reference field="0" count="1" selected="0">
            <x v="4"/>
          </reference>
        </references>
      </pivotArea>
    </format>
    <format dxfId="896">
      <pivotArea field="0" grandCol="1" outline="0" collapsedLevelsAreSubtotals="1" axis="axisCol" fieldPosition="0">
        <references count="1">
          <reference field="4294967294" count="1" selected="0">
            <x v="1"/>
          </reference>
        </references>
      </pivotArea>
    </format>
    <format dxfId="895">
      <pivotArea field="0" grandCol="1" outline="0" collapsedLevelsAreSubtotals="1" axis="axisCol" fieldPosition="0">
        <references count="1">
          <reference field="4294967294" count="1" selected="0">
            <x v="1"/>
          </reference>
        </references>
      </pivotArea>
    </format>
    <format dxfId="894">
      <pivotArea type="origin" dataOnly="0" labelOnly="1" outline="0" offset="A2" fieldPosition="0"/>
    </format>
    <format dxfId="893">
      <pivotArea field="2" type="button" dataOnly="0" labelOnly="1" outline="0" axis="axisRow" fieldPosition="0"/>
    </format>
    <format dxfId="892">
      <pivotArea dataOnly="0" labelOnly="1" fieldPosition="0">
        <references count="1">
          <reference field="0" count="0"/>
        </references>
      </pivotArea>
    </format>
    <format dxfId="891">
      <pivotArea field="0" dataOnly="0" labelOnly="1" grandCol="1" outline="0" axis="axisCol" fieldPosition="0">
        <references count="1">
          <reference field="4294967294" count="1" selected="0">
            <x v="0"/>
          </reference>
        </references>
      </pivotArea>
    </format>
    <format dxfId="890">
      <pivotArea field="0" dataOnly="0" labelOnly="1" grandCol="1" outline="0" axis="axisCol" fieldPosition="0">
        <references count="1">
          <reference field="4294967294" count="1" selected="0">
            <x v="1"/>
          </reference>
        </references>
      </pivotArea>
    </format>
    <format dxfId="889">
      <pivotArea field="0" dataOnly="0" labelOnly="1" grandCol="1" outline="0" axis="axisCol" fieldPosition="0">
        <references count="1">
          <reference field="4294967294" count="1" selected="0">
            <x v="0"/>
          </reference>
        </references>
      </pivotArea>
    </format>
    <format dxfId="888">
      <pivotArea field="0" dataOnly="0" labelOnly="1" grandCol="1" outline="0" axis="axisCol" fieldPosition="0">
        <references count="1">
          <reference field="4294967294" count="1" selected="0">
            <x v="1"/>
          </reference>
        </references>
      </pivotArea>
    </format>
    <format dxfId="887">
      <pivotArea dataOnly="0" labelOnly="1" outline="0" fieldPosition="0">
        <references count="2">
          <reference field="4294967294" count="2">
            <x v="0"/>
            <x v="1"/>
          </reference>
          <reference field="0" count="1" selected="0">
            <x v="0"/>
          </reference>
        </references>
      </pivotArea>
    </format>
    <format dxfId="886">
      <pivotArea dataOnly="0" labelOnly="1" outline="0" fieldPosition="0">
        <references count="2">
          <reference field="4294967294" count="2">
            <x v="0"/>
            <x v="1"/>
          </reference>
          <reference field="0" count="1" selected="0">
            <x v="1"/>
          </reference>
        </references>
      </pivotArea>
    </format>
    <format dxfId="885">
      <pivotArea dataOnly="0" labelOnly="1" outline="0" fieldPosition="0">
        <references count="2">
          <reference field="4294967294" count="2">
            <x v="0"/>
            <x v="1"/>
          </reference>
          <reference field="0" count="1" selected="0">
            <x v="2"/>
          </reference>
        </references>
      </pivotArea>
    </format>
    <format dxfId="884">
      <pivotArea dataOnly="0" labelOnly="1" outline="0" fieldPosition="0">
        <references count="2">
          <reference field="4294967294" count="2">
            <x v="0"/>
            <x v="1"/>
          </reference>
          <reference field="0" count="1" selected="0">
            <x v="3"/>
          </reference>
        </references>
      </pivotArea>
    </format>
    <format dxfId="883">
      <pivotArea dataOnly="0" labelOnly="1" outline="0" fieldPosition="0">
        <references count="2">
          <reference field="4294967294" count="2">
            <x v="0"/>
            <x v="1"/>
          </reference>
          <reference field="0"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Tableau croisé dynamique5" cacheId="4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3:C36" firstHeaderRow="0" firstDataRow="1" firstDataCol="1"/>
  <pivotFields count="1">
    <pivotField axis="axisRow" dataField="1" showAll="0" defaultSubtotal="0">
      <items count="3">
        <item h="1" x="1"/>
        <item x="2"/>
        <item x="0"/>
      </items>
    </pivotField>
  </pivotFields>
  <rowFields count="1">
    <field x="0"/>
  </rowFields>
  <rowItems count="3">
    <i>
      <x v="1"/>
    </i>
    <i>
      <x v="2"/>
    </i>
    <i t="grand">
      <x/>
    </i>
  </rowItems>
  <colFields count="1">
    <field x="-2"/>
  </colFields>
  <colItems count="2">
    <i>
      <x/>
    </i>
    <i i="1">
      <x v="1"/>
    </i>
  </colItems>
  <dataFields count="2">
    <dataField name="#" fld="0" subtotal="count" baseField="0" baseItem="0"/>
    <dataField name="%" fld="0" subtotal="count" showDataAs="percentOfTotal" baseField="0" baseItem="0" numFmtId="10"/>
  </dataFields>
  <formats count="12">
    <format dxfId="926">
      <pivotArea type="all" dataOnly="0" outline="0" fieldPosition="0"/>
    </format>
    <format dxfId="925">
      <pivotArea outline="0" collapsedLevelsAreSubtotals="1" fieldPosition="0"/>
    </format>
    <format dxfId="924">
      <pivotArea dataOnly="0" labelOnly="1" grandRow="1" outline="0" fieldPosition="0"/>
    </format>
    <format dxfId="923">
      <pivotArea outline="0" fieldPosition="0">
        <references count="1">
          <reference field="4294967294" count="1">
            <x v="1"/>
          </reference>
        </references>
      </pivotArea>
    </format>
    <format dxfId="922">
      <pivotArea collapsedLevelsAreSubtotals="1" fieldPosition="0">
        <references count="2">
          <reference field="4294967294" count="1" selected="0">
            <x v="1"/>
          </reference>
          <reference field="0" count="0"/>
        </references>
      </pivotArea>
    </format>
    <format dxfId="921">
      <pivotArea collapsedLevelsAreSubtotals="1" fieldPosition="0">
        <references count="2">
          <reference field="4294967294" count="1" selected="0">
            <x v="1"/>
          </reference>
          <reference field="0" count="0"/>
        </references>
      </pivotArea>
    </format>
    <format dxfId="920">
      <pivotArea field="0" type="button" dataOnly="0" labelOnly="1" outline="0" axis="axisRow" fieldPosition="0"/>
    </format>
    <format dxfId="919">
      <pivotArea dataOnly="0" labelOnly="1" outline="0" fieldPosition="0">
        <references count="1">
          <reference field="4294967294" count="2">
            <x v="0"/>
            <x v="1"/>
          </reference>
        </references>
      </pivotArea>
    </format>
    <format dxfId="918">
      <pivotArea grandRow="1" outline="0" collapsedLevelsAreSubtotals="1" fieldPosition="0"/>
    </format>
    <format dxfId="917">
      <pivotArea dataOnly="0" labelOnly="1" grandRow="1" outline="0" fieldPosition="0"/>
    </format>
    <format dxfId="916">
      <pivotArea field="0" type="button" dataOnly="0" labelOnly="1" outline="0" axis="axisRow" fieldPosition="0"/>
    </format>
    <format dxfId="915">
      <pivotArea dataOnly="0" labelOnly="1" outline="0" fieldPosition="0">
        <references count="1">
          <reference field="4294967294" count="2">
            <x v="0"/>
            <x v="1"/>
          </reference>
        </references>
      </pivotArea>
    </format>
  </formats>
  <conditionalFormats count="1">
    <conditionalFormat priority="7">
      <pivotAreas count="1">
        <pivotArea type="data" collapsedLevelsAreSubtotals="1" fieldPosition="0">
          <references count="2">
            <reference field="4294967294" count="1" selected="0">
              <x v="1"/>
            </reference>
            <reference field="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Tableau croisé dynamique19" cacheId="5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0:C46" firstHeaderRow="1" firstDataRow="2" firstDataCol="1"/>
  <pivotFields count="9">
    <pivotField axis="axisRow" showAll="0" defaultSubtotal="0">
      <items count="5">
        <item x="1"/>
        <item x="4"/>
        <item x="0"/>
        <item x="3"/>
        <item x="2"/>
      </items>
    </pivotField>
    <pivotField showAll="0" defaultSubtotal="0"/>
    <pivotField showAll="0" defaultSubtotal="0"/>
    <pivotField showAll="0" defaultSubtotal="0"/>
    <pivotField showAll="0" defaultSubtotal="0"/>
    <pivotField showAll="0" defaultSubtotal="0"/>
    <pivotField showAll="0" defaultSubtotal="0">
      <items count="3">
        <item x="0"/>
        <item x="2"/>
        <item x="1"/>
      </items>
    </pivotField>
    <pivotField showAll="0" defaultSubtotal="0"/>
    <pivotField axis="axisCol" dataField="1" showAll="0" defaultSubtotal="0">
      <items count="3">
        <item h="1" x="0"/>
        <item x="1"/>
        <item h="1" x="2"/>
      </items>
    </pivotField>
  </pivotFields>
  <rowFields count="1">
    <field x="0"/>
  </rowFields>
  <rowItems count="5">
    <i>
      <x/>
    </i>
    <i>
      <x v="1"/>
    </i>
    <i>
      <x v="3"/>
    </i>
    <i>
      <x v="4"/>
    </i>
    <i t="grand">
      <x/>
    </i>
  </rowItems>
  <colFields count="1">
    <field x="8"/>
  </colFields>
  <colItems count="2">
    <i>
      <x v="1"/>
    </i>
    <i t="grand">
      <x/>
    </i>
  </colItems>
  <dataFields count="1">
    <dataField name="Nombre de applicable/marchand/d_produits_eha/eha_fournisseur/meme_com_food_001" fld="8" subtotal="count" baseField="0" baseItem="0"/>
  </dataFields>
  <formats count="22">
    <format dxfId="584">
      <pivotArea type="origin" dataOnly="0" labelOnly="1" outline="0" fieldPosition="0"/>
    </format>
    <format dxfId="583">
      <pivotArea type="topRight" dataOnly="0" labelOnly="1" outline="0" fieldPosition="0"/>
    </format>
    <format dxfId="582">
      <pivotArea dataOnly="0" labelOnly="1" grandCol="1" outline="0" fieldPosition="0"/>
    </format>
    <format dxfId="581">
      <pivotArea type="origin" dataOnly="0" labelOnly="1" outline="0" fieldPosition="0"/>
    </format>
    <format dxfId="580">
      <pivotArea type="topRight" dataOnly="0" labelOnly="1" outline="0" fieldPosition="0"/>
    </format>
    <format dxfId="579">
      <pivotArea dataOnly="0" labelOnly="1" grandCol="1" outline="0" fieldPosition="0"/>
    </format>
    <format dxfId="578">
      <pivotArea grandRow="1" outline="0" collapsedLevelsAreSubtotals="1" fieldPosition="0"/>
    </format>
    <format dxfId="577">
      <pivotArea dataOnly="0" labelOnly="1" grandRow="1" outline="0" fieldPosition="0"/>
    </format>
    <format dxfId="576">
      <pivotArea grandRow="1" outline="0" collapsedLevelsAreSubtotals="1" fieldPosition="0"/>
    </format>
    <format dxfId="575">
      <pivotArea dataOnly="0" labelOnly="1" grandRow="1" outline="0" fieldPosition="0"/>
    </format>
    <format dxfId="574">
      <pivotArea type="origin" dataOnly="0" labelOnly="1" outline="0" fieldPosition="0"/>
    </format>
    <format dxfId="573">
      <pivotArea field="8" type="button" dataOnly="0" labelOnly="1" outline="0" axis="axisCol" fieldPosition="0"/>
    </format>
    <format dxfId="572">
      <pivotArea type="topRight" dataOnly="0" labelOnly="1" outline="0" fieldPosition="0"/>
    </format>
    <format dxfId="571">
      <pivotArea field="0" type="button" dataOnly="0" labelOnly="1" outline="0" axis="axisRow" fieldPosition="0"/>
    </format>
    <format dxfId="570">
      <pivotArea dataOnly="0" labelOnly="1" fieldPosition="0">
        <references count="1">
          <reference field="8" count="0"/>
        </references>
      </pivotArea>
    </format>
    <format dxfId="569">
      <pivotArea dataOnly="0" labelOnly="1" grandCol="1" outline="0" fieldPosition="0"/>
    </format>
    <format dxfId="568">
      <pivotArea type="origin" dataOnly="0" labelOnly="1" outline="0" fieldPosition="0"/>
    </format>
    <format dxfId="567">
      <pivotArea field="8" type="button" dataOnly="0" labelOnly="1" outline="0" axis="axisCol" fieldPosition="0"/>
    </format>
    <format dxfId="566">
      <pivotArea type="topRight" dataOnly="0" labelOnly="1" outline="0" fieldPosition="0"/>
    </format>
    <format dxfId="565">
      <pivotArea field="0" type="button" dataOnly="0" labelOnly="1" outline="0" axis="axisRow" fieldPosition="0"/>
    </format>
    <format dxfId="564">
      <pivotArea dataOnly="0" labelOnly="1" fieldPosition="0">
        <references count="1">
          <reference field="8" count="0"/>
        </references>
      </pivotArea>
    </format>
    <format dxfId="56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Tableau croisé dynamique18" cacheId="5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9:C52" firstHeaderRow="0" firstDataRow="1" firstDataCol="1"/>
  <pivotFields count="1">
    <pivotField axis="axisRow" dataField="1" showAll="0" defaultSubtotal="0">
      <items count="4">
        <item h="1" x="0"/>
        <item x="1"/>
        <item x="2"/>
        <item h="1" x="3"/>
      </items>
    </pivotField>
  </pivotFields>
  <rowFields count="1">
    <field x="0"/>
  </rowFields>
  <rowItems count="3">
    <i>
      <x v="1"/>
    </i>
    <i>
      <x v="2"/>
    </i>
    <i t="grand">
      <x/>
    </i>
  </rowItems>
  <colFields count="1">
    <field x="-2"/>
  </colFields>
  <colItems count="2">
    <i>
      <x/>
    </i>
    <i i="1">
      <x v="1"/>
    </i>
  </colItems>
  <dataFields count="2">
    <dataField name="#" fld="0" subtotal="count" baseField="0" baseItem="0"/>
    <dataField name="%" fld="0" subtotal="count" showDataAs="percentOfTotal" baseField="0" baseItem="0" numFmtId="9"/>
  </dataFields>
  <formats count="11">
    <format dxfId="595">
      <pivotArea grandRow="1" outline="0" collapsedLevelsAreSubtotals="1" fieldPosition="0"/>
    </format>
    <format dxfId="594">
      <pivotArea dataOnly="0" labelOnly="1" grandRow="1" outline="0" fieldPosition="0"/>
    </format>
    <format dxfId="593">
      <pivotArea grandRow="1" outline="0" collapsedLevelsAreSubtotals="1" fieldPosition="0"/>
    </format>
    <format dxfId="592">
      <pivotArea dataOnly="0" labelOnly="1" grandRow="1" outline="0" fieldPosition="0"/>
    </format>
    <format dxfId="591">
      <pivotArea outline="0" fieldPosition="0">
        <references count="1">
          <reference field="4294967294" count="1">
            <x v="1"/>
          </reference>
        </references>
      </pivotArea>
    </format>
    <format dxfId="590">
      <pivotArea outline="0" collapsedLevelsAreSubtotals="1" fieldPosition="0">
        <references count="1">
          <reference field="4294967294" count="1" selected="0">
            <x v="1"/>
          </reference>
        </references>
      </pivotArea>
    </format>
    <format dxfId="589">
      <pivotArea outline="0" collapsedLevelsAreSubtotals="1" fieldPosition="0">
        <references count="1">
          <reference field="4294967294" count="1" selected="0">
            <x v="1"/>
          </reference>
        </references>
      </pivotArea>
    </format>
    <format dxfId="588">
      <pivotArea field="0" type="button" dataOnly="0" labelOnly="1" outline="0" axis="axisRow" fieldPosition="0"/>
    </format>
    <format dxfId="587">
      <pivotArea dataOnly="0" labelOnly="1" outline="0" fieldPosition="0">
        <references count="1">
          <reference field="4294967294" count="2">
            <x v="0"/>
            <x v="1"/>
          </reference>
        </references>
      </pivotArea>
    </format>
    <format dxfId="586">
      <pivotArea field="0" type="button" dataOnly="0" labelOnly="1" outline="0" axis="axisRow" fieldPosition="0"/>
    </format>
    <format dxfId="585">
      <pivotArea dataOnly="0" labelOnly="1" outline="0" fieldPosition="0">
        <references count="1">
          <reference field="4294967294" count="2">
            <x v="0"/>
            <x v="1"/>
          </reference>
        </references>
      </pivotArea>
    </format>
  </formats>
  <conditionalFormats count="1">
    <conditionalFormat priority="6">
      <pivotAreas count="1">
        <pivotArea type="data" collapsedLevelsAreSubtotals="1" fieldPosition="0">
          <references count="2">
            <reference field="4294967294" count="1" selected="0">
              <x v="1"/>
            </reference>
            <reference field="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Tableau croisé dynamique21"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1:C75" firstHeaderRow="0" firstDataRow="1" firstDataCol="1"/>
  <pivotFields count="1">
    <pivotField axis="axisRow" dataField="1" showAll="0" defaultSubtotal="0">
      <items count="5">
        <item h="1" x="0"/>
        <item x="3"/>
        <item x="1"/>
        <item x="2"/>
        <item h="1" x="4"/>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1"/>
    <dataField name="%" fld="0" subtotal="count" showDataAs="percentOfTotal" baseField="0" baseItem="1" numFmtId="9"/>
  </dataFields>
  <formats count="11">
    <format dxfId="606">
      <pivotArea grandRow="1" outline="0" collapsedLevelsAreSubtotals="1" fieldPosition="0"/>
    </format>
    <format dxfId="605">
      <pivotArea dataOnly="0" labelOnly="1" grandRow="1" outline="0" fieldPosition="0"/>
    </format>
    <format dxfId="604">
      <pivotArea grandRow="1" outline="0" collapsedLevelsAreSubtotals="1" fieldPosition="0"/>
    </format>
    <format dxfId="603">
      <pivotArea dataOnly="0" labelOnly="1" grandRow="1" outline="0" fieldPosition="0"/>
    </format>
    <format dxfId="602">
      <pivotArea outline="0" fieldPosition="0">
        <references count="1">
          <reference field="4294967294" count="1">
            <x v="1"/>
          </reference>
        </references>
      </pivotArea>
    </format>
    <format dxfId="601">
      <pivotArea outline="0" collapsedLevelsAreSubtotals="1" fieldPosition="0">
        <references count="1">
          <reference field="4294967294" count="1" selected="0">
            <x v="1"/>
          </reference>
        </references>
      </pivotArea>
    </format>
    <format dxfId="600">
      <pivotArea outline="0" collapsedLevelsAreSubtotals="1" fieldPosition="0">
        <references count="1">
          <reference field="4294967294" count="1" selected="0">
            <x v="1"/>
          </reference>
        </references>
      </pivotArea>
    </format>
    <format dxfId="599">
      <pivotArea field="0" type="button" dataOnly="0" labelOnly="1" outline="0" axis="axisRow" fieldPosition="0"/>
    </format>
    <format dxfId="598">
      <pivotArea dataOnly="0" labelOnly="1" outline="0" fieldPosition="0">
        <references count="1">
          <reference field="4294967294" count="2">
            <x v="0"/>
            <x v="1"/>
          </reference>
        </references>
      </pivotArea>
    </format>
    <format dxfId="597">
      <pivotArea field="0" type="button" dataOnly="0" labelOnly="1" outline="0" axis="axisRow" fieldPosition="0"/>
    </format>
    <format dxfId="596">
      <pivotArea dataOnly="0" labelOnly="1" outline="0" fieldPosition="0">
        <references count="1">
          <reference field="4294967294" count="2">
            <x v="0"/>
            <x v="1"/>
          </reference>
        </references>
      </pivotArea>
    </format>
  </formats>
  <conditionalFormats count="1">
    <conditionalFormat priority="5">
      <pivotAreas count="1">
        <pivotArea type="data" collapsedLevelsAreSubtotals="1" fieldPosition="0">
          <references count="2">
            <reference field="4294967294" count="1" selected="0">
              <x v="1"/>
            </reference>
            <reference field="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Tableau croisé dynamique23" cacheId="6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6:G92" firstHeaderRow="1" firstDataRow="3" firstDataCol="1"/>
  <pivotFields count="2">
    <pivotField axis="axisCol" showAll="0" defaultSubtotal="0">
      <items count="3">
        <item x="0"/>
        <item x="1"/>
        <item x="2"/>
      </items>
    </pivotField>
    <pivotField axis="axisRow" dataField="1" showAll="0" defaultSubtotal="0">
      <items count="5">
        <item h="1" x="0"/>
        <item x="3"/>
        <item x="1"/>
        <item x="2"/>
        <item h="1" x="4"/>
      </items>
    </pivotField>
  </pivotFields>
  <rowFields count="1">
    <field x="1"/>
  </rowFields>
  <rowItems count="4">
    <i>
      <x v="1"/>
    </i>
    <i>
      <x v="2"/>
    </i>
    <i>
      <x v="3"/>
    </i>
    <i t="grand">
      <x/>
    </i>
  </rowItems>
  <colFields count="2">
    <field x="0"/>
    <field x="-2"/>
  </colFields>
  <colItems count="6">
    <i>
      <x/>
      <x/>
    </i>
    <i r="1" i="1">
      <x v="1"/>
    </i>
    <i>
      <x v="1"/>
      <x/>
    </i>
    <i r="1" i="1">
      <x v="1"/>
    </i>
    <i t="grand">
      <x/>
    </i>
    <i t="grand" i="1">
      <x/>
    </i>
  </colItems>
  <dataFields count="2">
    <dataField name="#" fld="1" subtotal="count" baseField="1" baseItem="2"/>
    <dataField name="%" fld="1" subtotal="count" showDataAs="percentOfCol" baseField="1" baseItem="1" numFmtId="10"/>
  </dataFields>
  <formats count="19">
    <format dxfId="625">
      <pivotArea type="origin" dataOnly="0" labelOnly="1" outline="0" offset="A2" fieldPosition="0"/>
    </format>
    <format dxfId="624">
      <pivotArea grandRow="1" outline="0" collapsedLevelsAreSubtotals="1" fieldPosition="0"/>
    </format>
    <format dxfId="623">
      <pivotArea dataOnly="0" labelOnly="1" grandRow="1" outline="0" fieldPosition="0"/>
    </format>
    <format dxfId="622">
      <pivotArea outline="0" fieldPosition="0">
        <references count="1">
          <reference field="4294967294" count="1">
            <x v="1"/>
          </reference>
        </references>
      </pivotArea>
    </format>
    <format dxfId="621">
      <pivotArea outline="0" collapsedLevelsAreSubtotals="1" fieldPosition="0">
        <references count="2">
          <reference field="4294967294" count="1" selected="0">
            <x v="1"/>
          </reference>
          <reference field="0" count="1" selected="0">
            <x v="0"/>
          </reference>
        </references>
      </pivotArea>
    </format>
    <format dxfId="620">
      <pivotArea outline="0" collapsedLevelsAreSubtotals="1" fieldPosition="0">
        <references count="2">
          <reference field="4294967294" count="1" selected="0">
            <x v="1"/>
          </reference>
          <reference field="0" count="1" selected="0">
            <x v="1"/>
          </reference>
        </references>
      </pivotArea>
    </format>
    <format dxfId="619">
      <pivotArea field="0" grandCol="1" outline="0" collapsedLevelsAreSubtotals="1" axis="axisCol" fieldPosition="0">
        <references count="1">
          <reference field="4294967294" count="1" selected="0">
            <x v="1"/>
          </reference>
        </references>
      </pivotArea>
    </format>
    <format dxfId="618">
      <pivotArea outline="0" collapsedLevelsAreSubtotals="1" fieldPosition="0">
        <references count="2">
          <reference field="4294967294" count="1" selected="0">
            <x v="1"/>
          </reference>
          <reference field="0" count="1" selected="0">
            <x v="0"/>
          </reference>
        </references>
      </pivotArea>
    </format>
    <format dxfId="617">
      <pivotArea outline="0" collapsedLevelsAreSubtotals="1" fieldPosition="0">
        <references count="2">
          <reference field="4294967294" count="1" selected="0">
            <x v="1"/>
          </reference>
          <reference field="0" count="1" selected="0">
            <x v="1"/>
          </reference>
        </references>
      </pivotArea>
    </format>
    <format dxfId="616">
      <pivotArea field="0" grandCol="1" outline="0" collapsedLevelsAreSubtotals="1" axis="axisCol" fieldPosition="0">
        <references count="1">
          <reference field="4294967294" count="1" selected="0">
            <x v="1"/>
          </reference>
        </references>
      </pivotArea>
    </format>
    <format dxfId="615">
      <pivotArea type="origin" dataOnly="0" labelOnly="1" outline="0" offset="A2" fieldPosition="0"/>
    </format>
    <format dxfId="614">
      <pivotArea field="1" type="button" dataOnly="0" labelOnly="1" outline="0" axis="axisRow" fieldPosition="0"/>
    </format>
    <format dxfId="613">
      <pivotArea dataOnly="0" labelOnly="1" fieldPosition="0">
        <references count="1">
          <reference field="0" count="2">
            <x v="0"/>
            <x v="1"/>
          </reference>
        </references>
      </pivotArea>
    </format>
    <format dxfId="612">
      <pivotArea field="0" dataOnly="0" labelOnly="1" grandCol="1" outline="0" axis="axisCol" fieldPosition="0">
        <references count="1">
          <reference field="4294967294" count="1" selected="0">
            <x v="0"/>
          </reference>
        </references>
      </pivotArea>
    </format>
    <format dxfId="611">
      <pivotArea field="0" dataOnly="0" labelOnly="1" grandCol="1" outline="0" axis="axisCol" fieldPosition="0">
        <references count="1">
          <reference field="4294967294" count="1" selected="0">
            <x v="1"/>
          </reference>
        </references>
      </pivotArea>
    </format>
    <format dxfId="610">
      <pivotArea field="0" dataOnly="0" labelOnly="1" grandCol="1" outline="0" axis="axisCol" fieldPosition="0">
        <references count="1">
          <reference field="4294967294" count="1" selected="0">
            <x v="0"/>
          </reference>
        </references>
      </pivotArea>
    </format>
    <format dxfId="609">
      <pivotArea field="0" dataOnly="0" labelOnly="1" grandCol="1" outline="0" axis="axisCol" fieldPosition="0">
        <references count="1">
          <reference field="4294967294" count="1" selected="0">
            <x v="1"/>
          </reference>
        </references>
      </pivotArea>
    </format>
    <format dxfId="608">
      <pivotArea dataOnly="0" labelOnly="1" outline="0" fieldPosition="0">
        <references count="2">
          <reference field="4294967294" count="2">
            <x v="0"/>
            <x v="1"/>
          </reference>
          <reference field="0" count="1" selected="0">
            <x v="0"/>
          </reference>
        </references>
      </pivotArea>
    </format>
    <format dxfId="607">
      <pivotArea dataOnly="0" labelOnly="1" outline="0" fieldPosition="0">
        <references count="2">
          <reference field="4294967294" count="2">
            <x v="0"/>
            <x v="1"/>
          </reference>
          <reference field="0" count="1" selected="0">
            <x v="1"/>
          </reference>
        </references>
      </pivotArea>
    </format>
  </formats>
  <conditionalFormats count="1">
    <conditionalFormat priority="3">
      <pivotAreas count="3">
        <pivotArea type="data" collapsedLevelsAreSubtotals="1" fieldPosition="0">
          <references count="3">
            <reference field="4294967294" count="1" selected="0">
              <x v="1"/>
            </reference>
            <reference field="0" count="1" selected="0">
              <x v="0"/>
            </reference>
            <reference field="1" count="3">
              <x v="1"/>
              <x v="2"/>
              <x v="3"/>
            </reference>
          </references>
        </pivotArea>
        <pivotArea type="data" collapsedLevelsAreSubtotals="1" fieldPosition="0">
          <references count="3">
            <reference field="4294967294" count="1" selected="0">
              <x v="1"/>
            </reference>
            <reference field="0" count="1" selected="0">
              <x v="1"/>
            </reference>
            <reference field="1" count="3">
              <x v="1"/>
              <x v="2"/>
              <x v="3"/>
            </reference>
          </references>
        </pivotArea>
        <pivotArea type="data" grandCol="1" collapsedLevelsAreSubtotals="1" fieldPosition="0">
          <references count="2">
            <reference field="4294967294" count="1" selected="0">
              <x v="1"/>
            </reference>
            <reference field="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Tableau croisé dynamique24" cacheId="6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6:K102" firstHeaderRow="1" firstDataRow="3" firstDataCol="1"/>
  <pivotFields count="3">
    <pivotField axis="axisCol" showAll="0" defaultSubtotal="0">
      <items count="5">
        <item x="1"/>
        <item x="4"/>
        <item x="0"/>
        <item x="3"/>
        <item x="2"/>
      </items>
    </pivotField>
    <pivotField showAll="0" defaultSubtotal="0"/>
    <pivotField axis="axisRow" dataField="1" showAll="0" defaultSubtotal="0">
      <items count="4">
        <item h="1" x="0"/>
        <item x="3"/>
        <item x="1"/>
        <item x="2"/>
      </items>
    </pivotField>
  </pivotFields>
  <rowFields count="1">
    <field x="2"/>
  </rowFields>
  <rowItems count="4">
    <i>
      <x v="1"/>
    </i>
    <i>
      <x v="2"/>
    </i>
    <i>
      <x v="3"/>
    </i>
    <i t="grand">
      <x/>
    </i>
  </rowItems>
  <colFields count="2">
    <field x="0"/>
    <field x="-2"/>
  </colFields>
  <colItems count="10">
    <i>
      <x/>
      <x/>
    </i>
    <i r="1" i="1">
      <x v="1"/>
    </i>
    <i>
      <x v="1"/>
      <x/>
    </i>
    <i r="1" i="1">
      <x v="1"/>
    </i>
    <i>
      <x v="3"/>
      <x/>
    </i>
    <i r="1" i="1">
      <x v="1"/>
    </i>
    <i>
      <x v="4"/>
      <x/>
    </i>
    <i r="1" i="1">
      <x v="1"/>
    </i>
    <i t="grand">
      <x/>
    </i>
    <i t="grand" i="1">
      <x/>
    </i>
  </colItems>
  <dataFields count="2">
    <dataField name="#" fld="2" subtotal="count" baseField="2" baseItem="0"/>
    <dataField name="%" fld="2" subtotal="count" showDataAs="percentOfTotal" baseField="2" baseItem="0" numFmtId="10"/>
  </dataFields>
  <formats count="35">
    <format dxfId="660">
      <pivotArea type="origin" dataOnly="0" labelOnly="1" outline="0" offset="A2" fieldPosition="0"/>
    </format>
    <format dxfId="659">
      <pivotArea grandRow="1" outline="0" collapsedLevelsAreSubtotals="1" fieldPosition="0"/>
    </format>
    <format dxfId="658">
      <pivotArea dataOnly="0" labelOnly="1" grandRow="1" outline="0" fieldPosition="0"/>
    </format>
    <format dxfId="657">
      <pivotArea outline="0" fieldPosition="0">
        <references count="1">
          <reference field="4294967294" count="1">
            <x v="1"/>
          </reference>
        </references>
      </pivotArea>
    </format>
    <format dxfId="656">
      <pivotArea outline="0" collapsedLevelsAreSubtotals="1" fieldPosition="0">
        <references count="2">
          <reference field="4294967294" count="1" selected="0">
            <x v="1"/>
          </reference>
          <reference field="0" count="1" selected="0">
            <x v="0"/>
          </reference>
        </references>
      </pivotArea>
    </format>
    <format dxfId="655">
      <pivotArea outline="0" collapsedLevelsAreSubtotals="1" fieldPosition="0">
        <references count="2">
          <reference field="4294967294" count="1" selected="0">
            <x v="1"/>
          </reference>
          <reference field="0" count="1" selected="0">
            <x v="1"/>
          </reference>
        </references>
      </pivotArea>
    </format>
    <format dxfId="654">
      <pivotArea outline="0" collapsedLevelsAreSubtotals="1" fieldPosition="0">
        <references count="2">
          <reference field="4294967294" count="1" selected="0">
            <x v="1"/>
          </reference>
          <reference field="0" count="1" selected="0">
            <x v="3"/>
          </reference>
        </references>
      </pivotArea>
    </format>
    <format dxfId="653">
      <pivotArea outline="0" collapsedLevelsAreSubtotals="1" fieldPosition="0">
        <references count="2">
          <reference field="4294967294" count="1" selected="0">
            <x v="1"/>
          </reference>
          <reference field="0" count="1" selected="0">
            <x v="4"/>
          </reference>
        </references>
      </pivotArea>
    </format>
    <format dxfId="652">
      <pivotArea field="0" grandCol="1" outline="0" collapsedLevelsAreSubtotals="1" axis="axisCol" fieldPosition="0">
        <references count="1">
          <reference field="4294967294" count="1" selected="0">
            <x v="1"/>
          </reference>
        </references>
      </pivotArea>
    </format>
    <format dxfId="651">
      <pivotArea outline="0" collapsedLevelsAreSubtotals="1" fieldPosition="0">
        <references count="2">
          <reference field="4294967294" count="1" selected="0">
            <x v="1"/>
          </reference>
          <reference field="0" count="1" selected="0">
            <x v="0"/>
          </reference>
        </references>
      </pivotArea>
    </format>
    <format dxfId="650">
      <pivotArea outline="0" collapsedLevelsAreSubtotals="1" fieldPosition="0">
        <references count="2">
          <reference field="4294967294" count="1" selected="0">
            <x v="1"/>
          </reference>
          <reference field="0" count="1" selected="0">
            <x v="1"/>
          </reference>
        </references>
      </pivotArea>
    </format>
    <format dxfId="649">
      <pivotArea outline="0" collapsedLevelsAreSubtotals="1" fieldPosition="0">
        <references count="2">
          <reference field="4294967294" count="1" selected="0">
            <x v="1"/>
          </reference>
          <reference field="0" count="1" selected="0">
            <x v="3"/>
          </reference>
        </references>
      </pivotArea>
    </format>
    <format dxfId="648">
      <pivotArea outline="0" collapsedLevelsAreSubtotals="1" fieldPosition="0">
        <references count="2">
          <reference field="4294967294" count="1" selected="0">
            <x v="1"/>
          </reference>
          <reference field="0" count="1" selected="0">
            <x v="4"/>
          </reference>
        </references>
      </pivotArea>
    </format>
    <format dxfId="647">
      <pivotArea field="0" grandCol="1" outline="0" collapsedLevelsAreSubtotals="1" axis="axisCol" fieldPosition="0">
        <references count="1">
          <reference field="4294967294" count="1" selected="0">
            <x v="1"/>
          </reference>
        </references>
      </pivotArea>
    </format>
    <format dxfId="646">
      <pivotArea outline="0" collapsedLevelsAreSubtotals="1" fieldPosition="0">
        <references count="2">
          <reference field="4294967294" count="1" selected="0">
            <x v="1"/>
          </reference>
          <reference field="0" count="1" selected="0">
            <x v="0"/>
          </reference>
        </references>
      </pivotArea>
    </format>
    <format dxfId="645">
      <pivotArea outline="0" collapsedLevelsAreSubtotals="1" fieldPosition="0">
        <references count="2">
          <reference field="4294967294" count="1" selected="0">
            <x v="1"/>
          </reference>
          <reference field="0" count="1" selected="0">
            <x v="1"/>
          </reference>
        </references>
      </pivotArea>
    </format>
    <format dxfId="644">
      <pivotArea outline="0" collapsedLevelsAreSubtotals="1" fieldPosition="0">
        <references count="2">
          <reference field="4294967294" count="1" selected="0">
            <x v="1"/>
          </reference>
          <reference field="0" count="1" selected="0">
            <x v="3"/>
          </reference>
        </references>
      </pivotArea>
    </format>
    <format dxfId="643">
      <pivotArea outline="0" collapsedLevelsAreSubtotals="1" fieldPosition="0">
        <references count="2">
          <reference field="4294967294" count="1" selected="0">
            <x v="1"/>
          </reference>
          <reference field="0" count="1" selected="0">
            <x v="4"/>
          </reference>
        </references>
      </pivotArea>
    </format>
    <format dxfId="642">
      <pivotArea field="0" grandCol="1" outline="0" collapsedLevelsAreSubtotals="1" axis="axisCol" fieldPosition="0">
        <references count="1">
          <reference field="4294967294" count="1" selected="0">
            <x v="1"/>
          </reference>
        </references>
      </pivotArea>
    </format>
    <format dxfId="641">
      <pivotArea outline="0" collapsedLevelsAreSubtotals="1" fieldPosition="0">
        <references count="2">
          <reference field="4294967294" count="1" selected="0">
            <x v="1"/>
          </reference>
          <reference field="0" count="1" selected="0">
            <x v="0"/>
          </reference>
        </references>
      </pivotArea>
    </format>
    <format dxfId="640">
      <pivotArea outline="0" collapsedLevelsAreSubtotals="1" fieldPosition="0">
        <references count="2">
          <reference field="4294967294" count="1" selected="0">
            <x v="1"/>
          </reference>
          <reference field="0" count="1" selected="0">
            <x v="1"/>
          </reference>
        </references>
      </pivotArea>
    </format>
    <format dxfId="639">
      <pivotArea outline="0" collapsedLevelsAreSubtotals="1" fieldPosition="0">
        <references count="2">
          <reference field="4294967294" count="1" selected="0">
            <x v="1"/>
          </reference>
          <reference field="0" count="1" selected="0">
            <x v="3"/>
          </reference>
        </references>
      </pivotArea>
    </format>
    <format dxfId="638">
      <pivotArea outline="0" collapsedLevelsAreSubtotals="1" fieldPosition="0">
        <references count="2">
          <reference field="4294967294" count="1" selected="0">
            <x v="1"/>
          </reference>
          <reference field="0" count="1" selected="0">
            <x v="4"/>
          </reference>
        </references>
      </pivotArea>
    </format>
    <format dxfId="637">
      <pivotArea field="0" grandCol="1" outline="0" collapsedLevelsAreSubtotals="1" axis="axisCol" fieldPosition="0">
        <references count="1">
          <reference field="4294967294" count="1" selected="0">
            <x v="1"/>
          </reference>
        </references>
      </pivotArea>
    </format>
    <format dxfId="636">
      <pivotArea type="origin" dataOnly="0" labelOnly="1" outline="0" offset="A2" fieldPosition="0"/>
    </format>
    <format dxfId="635">
      <pivotArea field="2" type="button" dataOnly="0" labelOnly="1" outline="0" axis="axisRow" fieldPosition="0"/>
    </format>
    <format dxfId="634">
      <pivotArea dataOnly="0" labelOnly="1" fieldPosition="0">
        <references count="1">
          <reference field="0" count="4">
            <x v="0"/>
            <x v="1"/>
            <x v="3"/>
            <x v="4"/>
          </reference>
        </references>
      </pivotArea>
    </format>
    <format dxfId="633">
      <pivotArea field="0" dataOnly="0" labelOnly="1" grandCol="1" outline="0" axis="axisCol" fieldPosition="0">
        <references count="1">
          <reference field="4294967294" count="1" selected="0">
            <x v="0"/>
          </reference>
        </references>
      </pivotArea>
    </format>
    <format dxfId="632">
      <pivotArea field="0" dataOnly="0" labelOnly="1" grandCol="1" outline="0" axis="axisCol" fieldPosition="0">
        <references count="1">
          <reference field="4294967294" count="1" selected="0">
            <x v="1"/>
          </reference>
        </references>
      </pivotArea>
    </format>
    <format dxfId="631">
      <pivotArea field="0" dataOnly="0" labelOnly="1" grandCol="1" outline="0" axis="axisCol" fieldPosition="0">
        <references count="1">
          <reference field="4294967294" count="1" selected="0">
            <x v="0"/>
          </reference>
        </references>
      </pivotArea>
    </format>
    <format dxfId="630">
      <pivotArea field="0" dataOnly="0" labelOnly="1" grandCol="1" outline="0" axis="axisCol" fieldPosition="0">
        <references count="1">
          <reference field="4294967294" count="1" selected="0">
            <x v="1"/>
          </reference>
        </references>
      </pivotArea>
    </format>
    <format dxfId="629">
      <pivotArea dataOnly="0" labelOnly="1" outline="0" fieldPosition="0">
        <references count="2">
          <reference field="4294967294" count="2">
            <x v="0"/>
            <x v="1"/>
          </reference>
          <reference field="0" count="1" selected="0">
            <x v="0"/>
          </reference>
        </references>
      </pivotArea>
    </format>
    <format dxfId="628">
      <pivotArea dataOnly="0" labelOnly="1" outline="0" fieldPosition="0">
        <references count="2">
          <reference field="4294967294" count="2">
            <x v="0"/>
            <x v="1"/>
          </reference>
          <reference field="0" count="1" selected="0">
            <x v="1"/>
          </reference>
        </references>
      </pivotArea>
    </format>
    <format dxfId="627">
      <pivotArea dataOnly="0" labelOnly="1" outline="0" fieldPosition="0">
        <references count="2">
          <reference field="4294967294" count="2">
            <x v="0"/>
            <x v="1"/>
          </reference>
          <reference field="0" count="1" selected="0">
            <x v="3"/>
          </reference>
        </references>
      </pivotArea>
    </format>
    <format dxfId="626">
      <pivotArea dataOnly="0" labelOnly="1" outline="0" fieldPosition="0">
        <references count="2">
          <reference field="4294967294" count="2">
            <x v="0"/>
            <x v="1"/>
          </reference>
          <reference field="0" count="1" selected="0">
            <x v="4"/>
          </reference>
        </references>
      </pivotArea>
    </format>
  </formats>
  <conditionalFormats count="1">
    <conditionalFormat priority="2">
      <pivotAreas count="5">
        <pivotArea type="data" collapsedLevelsAreSubtotals="1" fieldPosition="0">
          <references count="3">
            <reference field="4294967294" count="1" selected="0">
              <x v="1"/>
            </reference>
            <reference field="0" count="1" selected="0">
              <x v="0"/>
            </reference>
            <reference field="2" count="3">
              <x v="1"/>
              <x v="2"/>
              <x v="3"/>
            </reference>
          </references>
        </pivotArea>
        <pivotArea type="data" collapsedLevelsAreSubtotals="1" fieldPosition="0">
          <references count="3">
            <reference field="4294967294" count="1" selected="0">
              <x v="1"/>
            </reference>
            <reference field="0" count="1" selected="0">
              <x v="1"/>
            </reference>
            <reference field="2" count="3">
              <x v="1"/>
              <x v="2"/>
              <x v="3"/>
            </reference>
          </references>
        </pivotArea>
        <pivotArea type="data" collapsedLevelsAreSubtotals="1" fieldPosition="0">
          <references count="3">
            <reference field="4294967294" count="1" selected="0">
              <x v="1"/>
            </reference>
            <reference field="0" count="1" selected="0">
              <x v="3"/>
            </reference>
            <reference field="2" count="3">
              <x v="1"/>
              <x v="2"/>
              <x v="3"/>
            </reference>
          </references>
        </pivotArea>
        <pivotArea type="data" collapsedLevelsAreSubtotals="1" fieldPosition="0">
          <references count="3">
            <reference field="4294967294" count="1" selected="0">
              <x v="1"/>
            </reference>
            <reference field="0" count="1" selected="0">
              <x v="4"/>
            </reference>
            <reference field="2" count="3">
              <x v="1"/>
              <x v="2"/>
              <x v="3"/>
            </reference>
          </references>
        </pivotArea>
        <pivotArea type="data" grandCol="1" collapsedLevelsAreSubtotals="1" fieldPosition="0">
          <references count="2">
            <reference field="4294967294" count="1" selected="0">
              <x v="1"/>
            </reference>
            <reference field="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Tableau croisé dynamique15" cacheId="54"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location ref="A18:B25" firstHeaderRow="1" firstDataRow="1" firstDataCol="1"/>
  <pivotFields count="12">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s>
  <rowFields count="1">
    <field x="-2"/>
  </rowFields>
  <rowItems count="7">
    <i>
      <x/>
    </i>
    <i i="1">
      <x v="1"/>
    </i>
    <i i="2">
      <x v="2"/>
    </i>
    <i i="3">
      <x v="3"/>
    </i>
    <i i="4">
      <x v="4"/>
    </i>
    <i i="5">
      <x v="5"/>
    </i>
    <i i="6">
      <x v="6"/>
    </i>
  </rowItems>
  <colItems count="1">
    <i/>
  </colItems>
  <dataFields count="7">
    <dataField name="Savon lessive" fld="1" baseField="0" baseItem="674064216"/>
    <dataField name="Brosse a dent" fld="2" baseField="0" baseItem="674081816"/>
    <dataField name="Dentrifrice" fld="3" baseField="0" baseItem="674090968"/>
    <dataField name="Papier toilette" fld="4" baseField="0" baseItem="674103464"/>
    <dataField name="Serviettes hygieniques" fld="5" baseField="0" baseItem="674062632"/>
    <dataField name="Savon mains" fld="7" baseField="0" baseItem="674085512"/>
    <dataField name="Chlore en grain" fld="6" baseField="0" baseItem="674098360"/>
  </dataFields>
  <formats count="4">
    <format dxfId="664">
      <pivotArea field="-2" type="button" dataOnly="0" labelOnly="1" outline="0" axis="axisRow" fieldPosition="0"/>
    </format>
    <format dxfId="663">
      <pivotArea dataOnly="0" labelOnly="1" grandCol="1" outline="0" axis="axisCol" fieldPosition="0"/>
    </format>
    <format dxfId="662">
      <pivotArea field="-2" type="button" dataOnly="0" labelOnly="1" outline="0" axis="axisRow" fieldPosition="0"/>
    </format>
    <format dxfId="661">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eau croisé dynamique5" cacheId="2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0:D29" firstHeaderRow="1" firstDataRow="2" firstDataCol="1"/>
  <pivotFields count="47">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s>
  <rowFields count="1">
    <field x="-2"/>
  </rowFields>
  <rowItems count="8">
    <i>
      <x/>
    </i>
    <i i="1">
      <x v="1"/>
    </i>
    <i i="2">
      <x v="2"/>
    </i>
    <i i="3">
      <x v="3"/>
    </i>
    <i i="4">
      <x v="4"/>
    </i>
    <i i="5">
      <x v="5"/>
    </i>
    <i i="6">
      <x v="6"/>
    </i>
    <i i="7">
      <x v="7"/>
    </i>
  </rowItems>
  <colFields count="1">
    <field x="14"/>
  </colFields>
  <colItems count="3">
    <i>
      <x/>
    </i>
    <i>
      <x v="1"/>
    </i>
    <i t="grand">
      <x/>
    </i>
  </colItems>
  <dataFields count="8">
    <dataField name="Gourdes" fld="37" baseField="14" baseItem="0"/>
    <dataField name="Dollar" fld="38" baseField="14" baseItem="0"/>
    <dataField name="Mobile" fld="39" baseField="14" baseItem="0"/>
    <dataField name="Credit total" fld="40" baseField="14" baseItem="0"/>
    <dataField name="Credit partiel" fld="41" baseField="14" baseItem="0"/>
    <dataField name="Trock" fld="42" baseField="14" baseItem="0"/>
    <dataField name="Coupon" fld="43" baseField="14" baseItem="0"/>
    <dataField name="Cheque" fld="44" baseField="14" baseItem="0"/>
  </dataFields>
  <formats count="5">
    <format dxfId="1182">
      <pivotArea field="-2" type="button" dataOnly="0" labelOnly="1" outline="0" axis="axisRow" fieldPosition="0"/>
    </format>
    <format dxfId="1181">
      <pivotArea dataOnly="0" labelOnly="1" grandCol="1" outline="0" fieldPosition="0"/>
    </format>
    <format dxfId="1180">
      <pivotArea field="-2" type="button" dataOnly="0" labelOnly="1" outline="0" axis="axisRow" fieldPosition="0"/>
    </format>
    <format dxfId="1179">
      <pivotArea dataOnly="0" labelOnly="1" fieldPosition="0">
        <references count="1">
          <reference field="14" count="0"/>
        </references>
      </pivotArea>
    </format>
    <format dxfId="117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Tableau croisé dynamique14" cacheId="53"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B14" firstHeaderRow="1" firstDataRow="1" firstDataCol="1"/>
  <pivotFields count="14">
    <pivotField showAll="0" defaultSubtotal="0"/>
    <pivotField dataField="1" showAll="0" defaultSubtotal="0"/>
    <pivotField dataField="1"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5">
    <i>
      <x/>
    </i>
    <i i="1">
      <x v="1"/>
    </i>
    <i i="2">
      <x v="2"/>
    </i>
    <i i="3">
      <x v="3"/>
    </i>
    <i i="4">
      <x v="4"/>
    </i>
  </rowItems>
  <colItems count="1">
    <i/>
  </colItems>
  <dataFields count="5">
    <dataField name="Produits trop chers" fld="4" baseField="0" baseItem="674048904"/>
    <dataField name="Pas assez d'argent pour se réapprovisionner" fld="5" baseField="0" baseItem="674063160"/>
    <dataField name="Taux de change" fld="1" baseField="0" baseItem="674096952"/>
    <dataField name="Problème de transport" fld="2" baseField="0" baseItem="674039928"/>
    <dataField name="Stock épuisé" fld="6" baseField="0" baseItem="623281816"/>
  </dataFields>
  <formats count="4">
    <format dxfId="668">
      <pivotArea field="-2" type="button" dataOnly="0" labelOnly="1" outline="0" axis="axisRow" fieldPosition="0"/>
    </format>
    <format dxfId="667">
      <pivotArea dataOnly="0" labelOnly="1" grandCol="1" outline="0" axis="axisCol" fieldPosition="0"/>
    </format>
    <format dxfId="666">
      <pivotArea field="-2" type="button" dataOnly="0" labelOnly="1" outline="0" axis="axisRow" fieldPosition="0"/>
    </format>
    <format dxfId="665">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Tableau croisé dynamique17" cacheId="5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4:C37" firstHeaderRow="0" firstDataRow="1" firstDataCol="1"/>
  <pivotFields count="1">
    <pivotField axis="axisRow" dataField="1" showAll="0" defaultSubtotal="0">
      <items count="4">
        <item h="1" x="0"/>
        <item x="2"/>
        <item x="1"/>
        <item h="1" x="3"/>
      </items>
    </pivotField>
  </pivotFields>
  <rowFields count="1">
    <field x="0"/>
  </rowFields>
  <rowItems count="3">
    <i>
      <x v="1"/>
    </i>
    <i>
      <x v="2"/>
    </i>
    <i t="grand">
      <x/>
    </i>
  </rowItems>
  <colFields count="1">
    <field x="-2"/>
  </colFields>
  <colItems count="2">
    <i>
      <x/>
    </i>
    <i i="1">
      <x v="1"/>
    </i>
  </colItems>
  <dataFields count="2">
    <dataField name="#" fld="0" subtotal="count" baseField="0" baseItem="0"/>
    <dataField name="%" fld="0" subtotal="count" showDataAs="percentOfTotal" baseField="0" baseItem="0" numFmtId="9"/>
  </dataFields>
  <formats count="11">
    <format dxfId="679">
      <pivotArea grandRow="1" outline="0" collapsedLevelsAreSubtotals="1" fieldPosition="0"/>
    </format>
    <format dxfId="678">
      <pivotArea dataOnly="0" labelOnly="1" grandRow="1" outline="0" fieldPosition="0"/>
    </format>
    <format dxfId="677">
      <pivotArea grandRow="1" outline="0" collapsedLevelsAreSubtotals="1" fieldPosition="0"/>
    </format>
    <format dxfId="676">
      <pivotArea dataOnly="0" labelOnly="1" grandRow="1" outline="0" fieldPosition="0"/>
    </format>
    <format dxfId="675">
      <pivotArea outline="0" fieldPosition="0">
        <references count="1">
          <reference field="4294967294" count="1">
            <x v="1"/>
          </reference>
        </references>
      </pivotArea>
    </format>
    <format dxfId="674">
      <pivotArea outline="0" collapsedLevelsAreSubtotals="1" fieldPosition="0">
        <references count="1">
          <reference field="4294967294" count="1" selected="0">
            <x v="1"/>
          </reference>
        </references>
      </pivotArea>
    </format>
    <format dxfId="673">
      <pivotArea outline="0" collapsedLevelsAreSubtotals="1" fieldPosition="0">
        <references count="1">
          <reference field="4294967294" count="1" selected="0">
            <x v="1"/>
          </reference>
        </references>
      </pivotArea>
    </format>
    <format dxfId="672">
      <pivotArea field="0" type="button" dataOnly="0" labelOnly="1" outline="0" axis="axisRow" fieldPosition="0"/>
    </format>
    <format dxfId="671">
      <pivotArea dataOnly="0" labelOnly="1" outline="0" fieldPosition="0">
        <references count="1">
          <reference field="4294967294" count="2">
            <x v="0"/>
            <x v="1"/>
          </reference>
        </references>
      </pivotArea>
    </format>
    <format dxfId="670">
      <pivotArea field="0" type="button" dataOnly="0" labelOnly="1" outline="0" axis="axisRow" fieldPosition="0"/>
    </format>
    <format dxfId="669">
      <pivotArea dataOnly="0" labelOnly="1" outline="0" fieldPosition="0">
        <references count="1">
          <reference field="4294967294" count="2">
            <x v="0"/>
            <x v="1"/>
          </reference>
        </references>
      </pivotArea>
    </format>
  </formats>
  <conditionalFormats count="1">
    <conditionalFormat priority="7">
      <pivotAreas count="1">
        <pivotArea type="data" collapsedLevelsAreSubtotals="1" fieldPosition="0">
          <references count="2">
            <reference field="4294967294" count="1" selected="0">
              <x v="1"/>
            </reference>
            <reference field="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Tableau croisé dynamique22" cacheId="6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8:C82" firstHeaderRow="0" firstDataRow="1" firstDataCol="1"/>
  <pivotFields count="1">
    <pivotField axis="axisRow" dataField="1" showAll="0" defaultSubtotal="0">
      <items count="5">
        <item h="1" x="0"/>
        <item x="3"/>
        <item x="2"/>
        <item x="1"/>
        <item h="1" x="4"/>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1"/>
    <dataField name="%" fld="0" subtotal="count" showDataAs="percentOfTotal" baseField="0" baseItem="1" numFmtId="9"/>
  </dataFields>
  <formats count="11">
    <format dxfId="690">
      <pivotArea grandRow="1" outline="0" collapsedLevelsAreSubtotals="1" fieldPosition="0"/>
    </format>
    <format dxfId="689">
      <pivotArea dataOnly="0" labelOnly="1" grandRow="1" outline="0" fieldPosition="0"/>
    </format>
    <format dxfId="688">
      <pivotArea grandRow="1" outline="0" collapsedLevelsAreSubtotals="1" fieldPosition="0"/>
    </format>
    <format dxfId="687">
      <pivotArea dataOnly="0" labelOnly="1" grandRow="1" outline="0" fieldPosition="0"/>
    </format>
    <format dxfId="686">
      <pivotArea outline="0" fieldPosition="0">
        <references count="1">
          <reference field="4294967294" count="1">
            <x v="1"/>
          </reference>
        </references>
      </pivotArea>
    </format>
    <format dxfId="685">
      <pivotArea outline="0" collapsedLevelsAreSubtotals="1" fieldPosition="0">
        <references count="1">
          <reference field="4294967294" count="1" selected="0">
            <x v="1"/>
          </reference>
        </references>
      </pivotArea>
    </format>
    <format dxfId="684">
      <pivotArea outline="0" collapsedLevelsAreSubtotals="1" fieldPosition="0">
        <references count="1">
          <reference field="4294967294" count="1" selected="0">
            <x v="1"/>
          </reference>
        </references>
      </pivotArea>
    </format>
    <format dxfId="683">
      <pivotArea field="0" type="button" dataOnly="0" labelOnly="1" outline="0" axis="axisRow" fieldPosition="0"/>
    </format>
    <format dxfId="682">
      <pivotArea dataOnly="0" labelOnly="1" outline="0" fieldPosition="0">
        <references count="1">
          <reference field="4294967294" count="2">
            <x v="0"/>
            <x v="1"/>
          </reference>
        </references>
      </pivotArea>
    </format>
    <format dxfId="681">
      <pivotArea field="0" type="button" dataOnly="0" labelOnly="1" outline="0" axis="axisRow" fieldPosition="0"/>
    </format>
    <format dxfId="680">
      <pivotArea dataOnly="0" labelOnly="1" outline="0" fieldPosition="0">
        <references count="1">
          <reference field="4294967294" count="2">
            <x v="0"/>
            <x v="1"/>
          </reference>
        </references>
      </pivotArea>
    </format>
  </formats>
  <conditionalFormats count="1">
    <conditionalFormat priority="4">
      <pivotAreas count="1">
        <pivotArea type="data" collapsedLevelsAreSubtotals="1" fieldPosition="0">
          <references count="2">
            <reference field="4294967294" count="1" selected="0">
              <x v="1"/>
            </reference>
            <reference field="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Tableau croisé dynamique16" cacheId="5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8:C31" firstHeaderRow="0" firstDataRow="1" firstDataCol="1"/>
  <pivotFields count="1">
    <pivotField axis="axisRow" dataField="1" showAll="0" defaultSubtotal="0">
      <items count="4">
        <item h="1" x="0"/>
        <item x="2"/>
        <item x="1"/>
        <item h="1" x="3"/>
      </items>
    </pivotField>
  </pivotFields>
  <rowFields count="1">
    <field x="0"/>
  </rowFields>
  <rowItems count="3">
    <i>
      <x v="1"/>
    </i>
    <i>
      <x v="2"/>
    </i>
    <i t="grand">
      <x/>
    </i>
  </rowItems>
  <colFields count="1">
    <field x="-2"/>
  </colFields>
  <colItems count="2">
    <i>
      <x/>
    </i>
    <i i="1">
      <x v="1"/>
    </i>
  </colItems>
  <dataFields count="2">
    <dataField name="#" fld="0" subtotal="count" baseField="0" baseItem="1"/>
    <dataField name="%" fld="0" subtotal="count" showDataAs="percentOfCol" baseField="0" baseItem="1" numFmtId="9"/>
  </dataFields>
  <formats count="11">
    <format dxfId="701">
      <pivotArea grandRow="1" outline="0" collapsedLevelsAreSubtotals="1" fieldPosition="0"/>
    </format>
    <format dxfId="700">
      <pivotArea dataOnly="0" labelOnly="1" grandRow="1" outline="0" fieldPosition="0"/>
    </format>
    <format dxfId="699">
      <pivotArea grandRow="1" outline="0" collapsedLevelsAreSubtotals="1" fieldPosition="0"/>
    </format>
    <format dxfId="698">
      <pivotArea dataOnly="0" labelOnly="1" grandRow="1" outline="0" fieldPosition="0"/>
    </format>
    <format dxfId="697">
      <pivotArea outline="0" fieldPosition="0">
        <references count="1">
          <reference field="4294967294" count="1">
            <x v="1"/>
          </reference>
        </references>
      </pivotArea>
    </format>
    <format dxfId="696">
      <pivotArea outline="0" collapsedLevelsAreSubtotals="1" fieldPosition="0">
        <references count="1">
          <reference field="4294967294" count="1" selected="0">
            <x v="1"/>
          </reference>
        </references>
      </pivotArea>
    </format>
    <format dxfId="695">
      <pivotArea outline="0" collapsedLevelsAreSubtotals="1" fieldPosition="0">
        <references count="1">
          <reference field="4294967294" count="1" selected="0">
            <x v="1"/>
          </reference>
        </references>
      </pivotArea>
    </format>
    <format dxfId="694">
      <pivotArea field="0" type="button" dataOnly="0" labelOnly="1" outline="0" axis="axisRow" fieldPosition="0"/>
    </format>
    <format dxfId="693">
      <pivotArea dataOnly="0" labelOnly="1" outline="0" fieldPosition="0">
        <references count="1">
          <reference field="4294967294" count="2">
            <x v="0"/>
            <x v="1"/>
          </reference>
        </references>
      </pivotArea>
    </format>
    <format dxfId="692">
      <pivotArea field="0" type="button" dataOnly="0" labelOnly="1" outline="0" axis="axisRow" fieldPosition="0"/>
    </format>
    <format dxfId="691">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Tableau croisé dynamique13" cacheId="5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location ref="A2:C6" firstHeaderRow="0" firstDataRow="1" firstDataCol="1"/>
  <pivotFields count="1">
    <pivotField axis="axisRow" dataField="1" showAll="0" defaultSubtotal="0">
      <items count="5">
        <item h="1" x="0"/>
        <item x="3"/>
        <item x="1"/>
        <item x="2"/>
        <item h="1" x="4"/>
      </items>
    </pivotField>
  </pivotFields>
  <rowFields count="1">
    <field x="0"/>
  </rowFields>
  <rowItems count="4">
    <i>
      <x v="1"/>
    </i>
    <i>
      <x v="2"/>
    </i>
    <i>
      <x v="3"/>
    </i>
    <i t="grand">
      <x/>
    </i>
  </rowItems>
  <colFields count="1">
    <field x="-2"/>
  </colFields>
  <colItems count="2">
    <i>
      <x/>
    </i>
    <i i="1">
      <x v="1"/>
    </i>
  </colItems>
  <dataFields count="2">
    <dataField name="#" fld="0" subtotal="count" baseField="0" baseItem="0"/>
    <dataField name="%" fld="0" subtotal="count" showDataAs="percentOfCol" baseField="0" baseItem="0" numFmtId="9"/>
  </dataFields>
  <formats count="11">
    <format dxfId="712">
      <pivotArea grandRow="1" outline="0" collapsedLevelsAreSubtotals="1" fieldPosition="0"/>
    </format>
    <format dxfId="711">
      <pivotArea dataOnly="0" labelOnly="1" grandRow="1" outline="0" fieldPosition="0"/>
    </format>
    <format dxfId="710">
      <pivotArea grandRow="1" outline="0" collapsedLevelsAreSubtotals="1" fieldPosition="0"/>
    </format>
    <format dxfId="709">
      <pivotArea dataOnly="0" labelOnly="1" grandRow="1" outline="0" fieldPosition="0"/>
    </format>
    <format dxfId="708">
      <pivotArea outline="0" fieldPosition="0">
        <references count="1">
          <reference field="4294967294" count="1">
            <x v="1"/>
          </reference>
        </references>
      </pivotArea>
    </format>
    <format dxfId="707">
      <pivotArea outline="0" collapsedLevelsAreSubtotals="1" fieldPosition="0">
        <references count="1">
          <reference field="4294967294" count="1" selected="0">
            <x v="1"/>
          </reference>
        </references>
      </pivotArea>
    </format>
    <format dxfId="706">
      <pivotArea outline="0" collapsedLevelsAreSubtotals="1" fieldPosition="0">
        <references count="1">
          <reference field="4294967294" count="1" selected="0">
            <x v="1"/>
          </reference>
        </references>
      </pivotArea>
    </format>
    <format dxfId="705">
      <pivotArea field="0" type="button" dataOnly="0" labelOnly="1" outline="0" axis="axisRow" fieldPosition="0"/>
    </format>
    <format dxfId="704">
      <pivotArea dataOnly="0" labelOnly="1" outline="0" fieldPosition="0">
        <references count="1">
          <reference field="4294967294" count="2">
            <x v="0"/>
            <x v="1"/>
          </reference>
        </references>
      </pivotArea>
    </format>
    <format dxfId="703">
      <pivotArea field="0" type="button" dataOnly="0" labelOnly="1" outline="0" axis="axisRow" fieldPosition="0"/>
    </format>
    <format dxfId="702">
      <pivotArea dataOnly="0" labelOnly="1" outline="0" fieldPosition="0">
        <references count="1">
          <reference field="4294967294" count="2">
            <x v="0"/>
            <x v="1"/>
          </reference>
        </references>
      </pivotArea>
    </format>
  </formats>
  <conditionalFormats count="1">
    <conditionalFormat priority="10">
      <pivotAreas count="1">
        <pivotArea type="data" collapsedLevelsAreSubtotals="1" fieldPosition="0">
          <references count="2">
            <reference field="4294967294" count="1" selected="0">
              <x v="1"/>
            </reference>
            <reference field="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Tableau croisé dynamique20" cacheId="5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6:D67" firstHeaderRow="1" firstDataRow="2" firstDataCol="2"/>
  <pivotFields count="9">
    <pivotField axis="axisRow" outline="0" showAll="0" defaultSubtotal="0">
      <items count="5">
        <item x="1"/>
        <item x="4"/>
        <item x="0"/>
        <item x="3"/>
        <item x="2"/>
      </items>
      <extLst>
        <ext xmlns:x14="http://schemas.microsoft.com/office/spreadsheetml/2009/9/main" uri="{2946ED86-A175-432a-8AC1-64E0C546D7DE}">
          <x14:pivotField fillDownLabels="1"/>
        </ext>
      </extLst>
    </pivotField>
    <pivotField showAll="0" defaultSubtotal="0"/>
    <pivotField showAll="0" defaultSubtotal="0"/>
    <pivotField showAll="0" defaultSubtotal="0"/>
    <pivotField showAll="0" defaultSubtotal="0"/>
    <pivotField showAll="0" defaultSubtotal="0"/>
    <pivotField showAll="0" defaultSubtotal="0"/>
    <pivotField name="Commune d'approvisionnement" axis="axisRow" outline="0" showAll="0" defaultSubtotal="0">
      <items count="10">
        <item x="0"/>
        <item x="8"/>
        <item x="3"/>
        <item x="6"/>
        <item x="2"/>
        <item x="5"/>
        <item x="1"/>
        <item x="9"/>
        <item x="4"/>
        <item x="7"/>
      </items>
      <extLst>
        <ext xmlns:x14="http://schemas.microsoft.com/office/spreadsheetml/2009/9/main" uri="{2946ED86-A175-432a-8AC1-64E0C546D7DE}">
          <x14:pivotField fillDownLabels="1"/>
        </ext>
      </extLst>
    </pivotField>
    <pivotField axis="axisCol" dataField="1" showAll="0" defaultSubtotal="0">
      <items count="3">
        <item h="1" x="0"/>
        <item x="1"/>
        <item h="1" x="2"/>
      </items>
    </pivotField>
  </pivotFields>
  <rowFields count="2">
    <field x="0"/>
    <field x="7"/>
  </rowFields>
  <rowItems count="10">
    <i>
      <x/>
      <x v="2"/>
    </i>
    <i r="1">
      <x v="4"/>
    </i>
    <i r="1">
      <x v="6"/>
    </i>
    <i>
      <x v="1"/>
      <x v="1"/>
    </i>
    <i>
      <x v="3"/>
      <x/>
    </i>
    <i r="1">
      <x v="3"/>
    </i>
    <i r="1">
      <x v="9"/>
    </i>
    <i>
      <x v="4"/>
      <x v="3"/>
    </i>
    <i r="1">
      <x v="8"/>
    </i>
    <i t="grand">
      <x/>
    </i>
  </rowItems>
  <colFields count="1">
    <field x="8"/>
  </colFields>
  <colItems count="2">
    <i>
      <x v="1"/>
    </i>
    <i t="grand">
      <x/>
    </i>
  </colItems>
  <dataFields count="1">
    <dataField name="#" fld="8" subtotal="count" baseField="7" baseItem="0"/>
  </dataFields>
  <formats count="12">
    <format dxfId="724">
      <pivotArea dataOnly="0" labelOnly="1" grandCol="1" outline="0" fieldPosition="0"/>
    </format>
    <format dxfId="723">
      <pivotArea dataOnly="0" labelOnly="1" grandCol="1" outline="0" fieldPosition="0"/>
    </format>
    <format dxfId="722">
      <pivotArea grandRow="1" outline="0" collapsedLevelsAreSubtotals="1" fieldPosition="0"/>
    </format>
    <format dxfId="721">
      <pivotArea dataOnly="0" labelOnly="1" grandRow="1" outline="0" fieldPosition="0"/>
    </format>
    <format dxfId="720">
      <pivotArea grandRow="1" outline="0" collapsedLevelsAreSubtotals="1" fieldPosition="0"/>
    </format>
    <format dxfId="719">
      <pivotArea dataOnly="0" labelOnly="1" grandRow="1" outline="0" fieldPosition="0"/>
    </format>
    <format dxfId="718">
      <pivotArea field="0" type="button" dataOnly="0" labelOnly="1" outline="0" axis="axisRow" fieldPosition="0"/>
    </format>
    <format dxfId="717">
      <pivotArea field="7" type="button" dataOnly="0" labelOnly="1" outline="0" axis="axisRow" fieldPosition="1"/>
    </format>
    <format dxfId="716">
      <pivotArea dataOnly="0" labelOnly="1" fieldPosition="0">
        <references count="1">
          <reference field="8" count="0"/>
        </references>
      </pivotArea>
    </format>
    <format dxfId="715">
      <pivotArea field="0" type="button" dataOnly="0" labelOnly="1" outline="0" axis="axisRow" fieldPosition="0"/>
    </format>
    <format dxfId="714">
      <pivotArea field="7" type="button" dataOnly="0" labelOnly="1" outline="0" axis="axisRow" fieldPosition="1"/>
    </format>
    <format dxfId="713">
      <pivotArea dataOnly="0" labelOnly="1" fieldPosition="0">
        <references count="1">
          <reference field="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Tableau croisé dynamique7" cacheId="6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4:M40" firstHeaderRow="1" firstDataRow="3" firstDataCol="1"/>
  <pivotFields count="21">
    <pivotField axis="axisCol" showAll="0" defaultSubtotal="0">
      <items count="6">
        <item x="1"/>
        <item x="4"/>
        <item x="0"/>
        <item x="3"/>
        <item x="2"/>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2"/>
        <item x="3"/>
        <item x="1"/>
        <item x="0"/>
        <item h="1" x="4"/>
      </items>
    </pivotField>
  </pivotFields>
  <rowFields count="1">
    <field x="20"/>
  </rowFields>
  <rowItems count="4">
    <i>
      <x v="1"/>
    </i>
    <i>
      <x v="2"/>
    </i>
    <i>
      <x v="3"/>
    </i>
    <i t="grand">
      <x/>
    </i>
  </rowItems>
  <colFields count="2">
    <field x="0"/>
    <field x="-2"/>
  </colFields>
  <colItems count="12">
    <i>
      <x/>
      <x/>
    </i>
    <i r="1" i="1">
      <x v="1"/>
    </i>
    <i>
      <x v="1"/>
      <x/>
    </i>
    <i r="1" i="1">
      <x v="1"/>
    </i>
    <i>
      <x v="2"/>
      <x/>
    </i>
    <i r="1" i="1">
      <x v="1"/>
    </i>
    <i>
      <x v="3"/>
      <x/>
    </i>
    <i r="1" i="1">
      <x v="1"/>
    </i>
    <i>
      <x v="4"/>
      <x/>
    </i>
    <i r="1" i="1">
      <x v="1"/>
    </i>
    <i t="grand">
      <x/>
    </i>
    <i t="grand" i="1">
      <x/>
    </i>
  </colItems>
  <dataFields count="2">
    <dataField name="#" fld="20" subtotal="count" baseField="20" baseItem="0"/>
    <dataField name="%" fld="20" subtotal="count" showDataAs="percentOfTotal" baseField="20" baseItem="0" numFmtId="10"/>
  </dataFields>
  <formats count="35">
    <format dxfId="426">
      <pivotArea type="origin" dataOnly="0" labelOnly="1" outline="0" fieldPosition="0"/>
    </format>
    <format dxfId="425">
      <pivotArea field="-2" type="button" dataOnly="0" labelOnly="1" outline="0" axis="axisCol" fieldPosition="1"/>
    </format>
    <format dxfId="424">
      <pivotArea type="topRight" dataOnly="0" labelOnly="1" outline="0" fieldPosition="0"/>
    </format>
    <format dxfId="423">
      <pivotArea type="origin" dataOnly="0" labelOnly="1" outline="0" fieldPosition="0"/>
    </format>
    <format dxfId="422">
      <pivotArea field="-2" type="button" dataOnly="0" labelOnly="1" outline="0" axis="axisCol" fieldPosition="1"/>
    </format>
    <format dxfId="421">
      <pivotArea type="topRight" dataOnly="0" labelOnly="1" outline="0" fieldPosition="0"/>
    </format>
    <format dxfId="420">
      <pivotArea grandRow="1" outline="0" collapsedLevelsAreSubtotals="1" fieldPosition="0"/>
    </format>
    <format dxfId="419">
      <pivotArea dataOnly="0" labelOnly="1" grandRow="1" outline="0" fieldPosition="0"/>
    </format>
    <format dxfId="418">
      <pivotArea grandRow="1" outline="0" collapsedLevelsAreSubtotals="1" fieldPosition="0"/>
    </format>
    <format dxfId="417">
      <pivotArea dataOnly="0" labelOnly="1" grandRow="1" outline="0" fieldPosition="0"/>
    </format>
    <format dxfId="416">
      <pivotArea outline="0" fieldPosition="0">
        <references count="1">
          <reference field="4294967294" count="1">
            <x v="1"/>
          </reference>
        </references>
      </pivotArea>
    </format>
    <format dxfId="415">
      <pivotArea outline="0" collapsedLevelsAreSubtotals="1" fieldPosition="0">
        <references count="2">
          <reference field="4294967294" count="1" selected="0">
            <x v="1"/>
          </reference>
          <reference field="0" count="1" selected="0">
            <x v="0"/>
          </reference>
        </references>
      </pivotArea>
    </format>
    <format dxfId="414">
      <pivotArea outline="0" collapsedLevelsAreSubtotals="1" fieldPosition="0">
        <references count="2">
          <reference field="4294967294" count="1" selected="0">
            <x v="1"/>
          </reference>
          <reference field="0" count="1" selected="0">
            <x v="1"/>
          </reference>
        </references>
      </pivotArea>
    </format>
    <format dxfId="413">
      <pivotArea outline="0" collapsedLevelsAreSubtotals="1" fieldPosition="0">
        <references count="2">
          <reference field="4294967294" count="1" selected="0">
            <x v="1"/>
          </reference>
          <reference field="0" count="1" selected="0">
            <x v="2"/>
          </reference>
        </references>
      </pivotArea>
    </format>
    <format dxfId="412">
      <pivotArea outline="0" collapsedLevelsAreSubtotals="1" fieldPosition="0">
        <references count="2">
          <reference field="4294967294" count="1" selected="0">
            <x v="1"/>
          </reference>
          <reference field="0" count="1" selected="0">
            <x v="3"/>
          </reference>
        </references>
      </pivotArea>
    </format>
    <format dxfId="411">
      <pivotArea outline="0" collapsedLevelsAreSubtotals="1" fieldPosition="0">
        <references count="2">
          <reference field="4294967294" count="1" selected="0">
            <x v="1"/>
          </reference>
          <reference field="0" count="1" selected="0">
            <x v="4"/>
          </reference>
        </references>
      </pivotArea>
    </format>
    <format dxfId="410">
      <pivotArea field="0" grandCol="1" outline="0" collapsedLevelsAreSubtotals="1" axis="axisCol" fieldPosition="0">
        <references count="1">
          <reference field="4294967294" count="1" selected="0">
            <x v="1"/>
          </reference>
        </references>
      </pivotArea>
    </format>
    <format dxfId="409">
      <pivotArea outline="0" collapsedLevelsAreSubtotals="1" fieldPosition="0">
        <references count="2">
          <reference field="4294967294" count="1" selected="0">
            <x v="1"/>
          </reference>
          <reference field="0" count="1" selected="0">
            <x v="0"/>
          </reference>
        </references>
      </pivotArea>
    </format>
    <format dxfId="408">
      <pivotArea outline="0" collapsedLevelsAreSubtotals="1" fieldPosition="0">
        <references count="2">
          <reference field="4294967294" count="1" selected="0">
            <x v="1"/>
          </reference>
          <reference field="0" count="1" selected="0">
            <x v="1"/>
          </reference>
        </references>
      </pivotArea>
    </format>
    <format dxfId="407">
      <pivotArea outline="0" collapsedLevelsAreSubtotals="1" fieldPosition="0">
        <references count="2">
          <reference field="4294967294" count="1" selected="0">
            <x v="1"/>
          </reference>
          <reference field="0" count="1" selected="0">
            <x v="2"/>
          </reference>
        </references>
      </pivotArea>
    </format>
    <format dxfId="406">
      <pivotArea outline="0" collapsedLevelsAreSubtotals="1" fieldPosition="0">
        <references count="2">
          <reference field="4294967294" count="1" selected="0">
            <x v="1"/>
          </reference>
          <reference field="0" count="1" selected="0">
            <x v="3"/>
          </reference>
        </references>
      </pivotArea>
    </format>
    <format dxfId="405">
      <pivotArea outline="0" collapsedLevelsAreSubtotals="1" fieldPosition="0">
        <references count="2">
          <reference field="4294967294" count="1" selected="0">
            <x v="1"/>
          </reference>
          <reference field="0" count="1" selected="0">
            <x v="4"/>
          </reference>
        </references>
      </pivotArea>
    </format>
    <format dxfId="404">
      <pivotArea field="0" grandCol="1" outline="0" collapsedLevelsAreSubtotals="1" axis="axisCol" fieldPosition="0">
        <references count="1">
          <reference field="4294967294" count="1" selected="0">
            <x v="1"/>
          </reference>
        </references>
      </pivotArea>
    </format>
    <format dxfId="403">
      <pivotArea type="origin" dataOnly="0" labelOnly="1" outline="0" offset="A2" fieldPosition="0"/>
    </format>
    <format dxfId="402">
      <pivotArea field="20" type="button" dataOnly="0" labelOnly="1" outline="0" axis="axisRow" fieldPosition="0"/>
    </format>
    <format dxfId="401">
      <pivotArea dataOnly="0" labelOnly="1" fieldPosition="0">
        <references count="1">
          <reference field="0" count="5">
            <x v="0"/>
            <x v="1"/>
            <x v="2"/>
            <x v="3"/>
            <x v="4"/>
          </reference>
        </references>
      </pivotArea>
    </format>
    <format dxfId="400">
      <pivotArea field="0" dataOnly="0" labelOnly="1" grandCol="1" outline="0" axis="axisCol" fieldPosition="0">
        <references count="1">
          <reference field="4294967294" count="1" selected="0">
            <x v="0"/>
          </reference>
        </references>
      </pivotArea>
    </format>
    <format dxfId="399">
      <pivotArea field="0" dataOnly="0" labelOnly="1" grandCol="1" outline="0" axis="axisCol" fieldPosition="0">
        <references count="1">
          <reference field="4294967294" count="1" selected="0">
            <x v="1"/>
          </reference>
        </references>
      </pivotArea>
    </format>
    <format dxfId="398">
      <pivotArea field="0" dataOnly="0" labelOnly="1" grandCol="1" outline="0" axis="axisCol" fieldPosition="0">
        <references count="1">
          <reference field="4294967294" count="1" selected="0">
            <x v="0"/>
          </reference>
        </references>
      </pivotArea>
    </format>
    <format dxfId="397">
      <pivotArea field="0" dataOnly="0" labelOnly="1" grandCol="1" outline="0" axis="axisCol" fieldPosition="0">
        <references count="1">
          <reference field="4294967294" count="1" selected="0">
            <x v="1"/>
          </reference>
        </references>
      </pivotArea>
    </format>
    <format dxfId="396">
      <pivotArea dataOnly="0" labelOnly="1" outline="0" fieldPosition="0">
        <references count="2">
          <reference field="4294967294" count="2">
            <x v="0"/>
            <x v="1"/>
          </reference>
          <reference field="0" count="1" selected="0">
            <x v="0"/>
          </reference>
        </references>
      </pivotArea>
    </format>
    <format dxfId="395">
      <pivotArea dataOnly="0" labelOnly="1" outline="0" fieldPosition="0">
        <references count="2">
          <reference field="4294967294" count="2">
            <x v="0"/>
            <x v="1"/>
          </reference>
          <reference field="0" count="1" selected="0">
            <x v="1"/>
          </reference>
        </references>
      </pivotArea>
    </format>
    <format dxfId="394">
      <pivotArea dataOnly="0" labelOnly="1" outline="0" fieldPosition="0">
        <references count="2">
          <reference field="4294967294" count="2">
            <x v="0"/>
            <x v="1"/>
          </reference>
          <reference field="0" count="1" selected="0">
            <x v="2"/>
          </reference>
        </references>
      </pivotArea>
    </format>
    <format dxfId="393">
      <pivotArea dataOnly="0" labelOnly="1" outline="0" fieldPosition="0">
        <references count="2">
          <reference field="4294967294" count="2">
            <x v="0"/>
            <x v="1"/>
          </reference>
          <reference field="0" count="1" selected="0">
            <x v="3"/>
          </reference>
        </references>
      </pivotArea>
    </format>
    <format dxfId="392">
      <pivotArea dataOnly="0" labelOnly="1" outline="0" fieldPosition="0">
        <references count="2">
          <reference field="4294967294" count="2">
            <x v="0"/>
            <x v="1"/>
          </reference>
          <reference field="0" count="1" selected="0">
            <x v="4"/>
          </reference>
        </references>
      </pivotArea>
    </format>
  </formats>
  <conditionalFormats count="1">
    <conditionalFormat priority="6">
      <pivotAreas count="6">
        <pivotArea type="data" collapsedLevelsAreSubtotals="1" fieldPosition="0">
          <references count="3">
            <reference field="4294967294" count="1" selected="0">
              <x v="1"/>
            </reference>
            <reference field="0" count="1" selected="0">
              <x v="0"/>
            </reference>
            <reference field="20" count="3">
              <x v="1"/>
              <x v="2"/>
              <x v="3"/>
            </reference>
          </references>
        </pivotArea>
        <pivotArea type="data" collapsedLevelsAreSubtotals="1" fieldPosition="0">
          <references count="3">
            <reference field="4294967294" count="1" selected="0">
              <x v="1"/>
            </reference>
            <reference field="0" count="1" selected="0">
              <x v="1"/>
            </reference>
            <reference field="20" count="3">
              <x v="1"/>
              <x v="2"/>
              <x v="3"/>
            </reference>
          </references>
        </pivotArea>
        <pivotArea type="data" collapsedLevelsAreSubtotals="1" fieldPosition="0">
          <references count="3">
            <reference field="4294967294" count="1" selected="0">
              <x v="1"/>
            </reference>
            <reference field="0" count="1" selected="0">
              <x v="2"/>
            </reference>
            <reference field="20" count="3">
              <x v="1"/>
              <x v="2"/>
              <x v="3"/>
            </reference>
          </references>
        </pivotArea>
        <pivotArea type="data" collapsedLevelsAreSubtotals="1" fieldPosition="0">
          <references count="3">
            <reference field="4294967294" count="1" selected="0">
              <x v="1"/>
            </reference>
            <reference field="0" count="1" selected="0">
              <x v="3"/>
            </reference>
            <reference field="20" count="3">
              <x v="1"/>
              <x v="2"/>
              <x v="3"/>
            </reference>
          </references>
        </pivotArea>
        <pivotArea type="data" collapsedLevelsAreSubtotals="1" fieldPosition="0">
          <references count="3">
            <reference field="4294967294" count="1" selected="0">
              <x v="1"/>
            </reference>
            <reference field="0" count="1" selected="0">
              <x v="4"/>
            </reference>
            <reference field="20" count="3">
              <x v="1"/>
              <x v="2"/>
              <x v="3"/>
            </reference>
          </references>
        </pivotArea>
        <pivotArea type="data" grandCol="1" collapsedLevelsAreSubtotals="1" fieldPosition="0">
          <references count="2">
            <reference field="4294967294" count="1" selected="0">
              <x v="1"/>
            </reference>
            <reference field="2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Tableau croisé dynamique11" cacheId="67"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3:B46" firstHeaderRow="1" firstDataRow="1" firstDataCol="1"/>
  <pivotFields count="5">
    <pivotField showAll="0" defaultSubtotal="0"/>
    <pivotField dataField="1" showAll="0" defaultSubtotal="0"/>
    <pivotField dataField="1" showAll="0" defaultSubtotal="0"/>
    <pivotField dataField="1" showAll="0" defaultSubtotal="0"/>
    <pivotField showAll="0" defaultSubtotal="0"/>
  </pivotFields>
  <rowFields count="1">
    <field x="-2"/>
  </rowFields>
  <rowItems count="3">
    <i>
      <x/>
    </i>
    <i i="1">
      <x v="1"/>
    </i>
    <i i="2">
      <x v="2"/>
    </i>
  </rowItems>
  <colItems count="1">
    <i/>
  </colItems>
  <dataFields count="3">
    <dataField name="Nourriture" fld="1" baseField="0" baseItem="419111000"/>
    <dataField name="Produits d'hygiène et assainissement" fld="2" baseField="0" baseItem="419118040"/>
    <dataField name="Charbon" fld="3" baseField="0" baseItem="419135640"/>
  </dataFields>
  <formats count="6">
    <format dxfId="432">
      <pivotArea dataOnly="0" labelOnly="1" grandCol="1" outline="0" axis="axisCol" fieldPosition="0"/>
    </format>
    <format dxfId="431">
      <pivotArea dataOnly="0" labelOnly="1" grandCol="1" outline="0" axis="axisCol" fieldPosition="0"/>
    </format>
    <format dxfId="430">
      <pivotArea field="-2" type="button" dataOnly="0" labelOnly="1" outline="0" axis="axisRow" fieldPosition="0"/>
    </format>
    <format dxfId="429">
      <pivotArea dataOnly="0" labelOnly="1" grandCol="1" outline="0" axis="axisCol" fieldPosition="0"/>
    </format>
    <format dxfId="428">
      <pivotArea field="-2" type="button" dataOnly="0" labelOnly="1" outline="0" axis="axisRow" fieldPosition="0"/>
    </format>
    <format dxfId="427">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Tableau croisé dynamique5" cacheId="64"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5:B20" firstHeaderRow="1" firstDataRow="1" firstDataCol="1"/>
  <pivotFields count="7">
    <pivotField showAll="0" defaultSubtotal="0"/>
    <pivotField dataField="1" showAll="0" defaultSubtotal="0"/>
    <pivotField dataField="1" showAll="0" defaultSubtotal="0"/>
    <pivotField dataField="1" showAll="0" defaultSubtotal="0"/>
    <pivotField dataField="1" showAll="0" defaultSubtotal="0"/>
    <pivotField showAll="0" defaultSubtotal="0"/>
    <pivotField dataField="1" showAll="0" defaultSubtotal="0"/>
  </pivotFields>
  <rowFields count="1">
    <field x="-2"/>
  </rowFields>
  <rowItems count="5">
    <i>
      <x/>
    </i>
    <i i="1">
      <x v="1"/>
    </i>
    <i i="2">
      <x v="2"/>
    </i>
    <i i="3">
      <x v="3"/>
    </i>
    <i i="4">
      <x v="4"/>
    </i>
  </rowItems>
  <colItems count="1">
    <i/>
  </colItems>
  <dataFields count="5">
    <dataField name="Le vol" fld="1" baseField="0" baseItem="419147256"/>
    <dataField name="Autres incidents*" fld="6" baseField="0" baseItem="419150424"/>
    <dataField name="Hibernation" fld="4" baseField="0" baseItem="419145848"/>
    <dataField name="Affrontements" fld="2" baseField="0" baseItem="419146904"/>
    <dataField name="Manifestations" fld="3" baseField="0" baseItem="419147080"/>
  </dataFields>
  <formats count="8">
    <format dxfId="440">
      <pivotArea type="all" dataOnly="0" outline="0" fieldPosition="0"/>
    </format>
    <format dxfId="439">
      <pivotArea outline="0" collapsedLevelsAreSubtotals="1" fieldPosition="0"/>
    </format>
    <format dxfId="438">
      <pivotArea field="-2" type="button" dataOnly="0" labelOnly="1" outline="0" axis="axisRow" fieldPosition="0"/>
    </format>
    <format dxfId="437">
      <pivotArea dataOnly="0" labelOnly="1" grandCol="1" outline="0" axis="axisCol" fieldPosition="0"/>
    </format>
    <format dxfId="436">
      <pivotArea field="-2" type="button" dataOnly="0" labelOnly="1" outline="0" axis="axisRow" fieldPosition="0"/>
    </format>
    <format dxfId="435">
      <pivotArea dataOnly="0" labelOnly="1" grandCol="1" outline="0" axis="axisCol" fieldPosition="0"/>
    </format>
    <format dxfId="434">
      <pivotArea field="-2" type="button" dataOnly="0" labelOnly="1" outline="0" axis="axisRow" fieldPosition="0"/>
    </format>
    <format dxfId="433">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Tableau croisé dynamique4" cacheId="6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M12" firstHeaderRow="1" firstDataRow="3" firstDataCol="1"/>
  <pivotFields count="2">
    <pivotField axis="axisCol" showAll="0" defaultSubtotal="0">
      <items count="6">
        <item x="1"/>
        <item x="4"/>
        <item x="0"/>
        <item x="3"/>
        <item x="2"/>
        <item h="1" x="5"/>
      </items>
    </pivotField>
    <pivotField axis="axisRow" dataField="1" showAll="0" defaultSubtotal="0">
      <items count="5">
        <item h="1" x="1"/>
        <item x="3"/>
        <item x="0"/>
        <item x="2"/>
        <item h="1" x="4"/>
      </items>
    </pivotField>
  </pivotFields>
  <rowFields count="1">
    <field x="1"/>
  </rowFields>
  <rowItems count="4">
    <i>
      <x v="1"/>
    </i>
    <i>
      <x v="2"/>
    </i>
    <i>
      <x v="3"/>
    </i>
    <i t="grand">
      <x/>
    </i>
  </rowItems>
  <colFields count="2">
    <field x="0"/>
    <field x="-2"/>
  </colFields>
  <colItems count="12">
    <i>
      <x/>
      <x/>
    </i>
    <i r="1" i="1">
      <x v="1"/>
    </i>
    <i>
      <x v="1"/>
      <x/>
    </i>
    <i r="1" i="1">
      <x v="1"/>
    </i>
    <i>
      <x v="2"/>
      <x/>
    </i>
    <i r="1" i="1">
      <x v="1"/>
    </i>
    <i>
      <x v="3"/>
      <x/>
    </i>
    <i r="1" i="1">
      <x v="1"/>
    </i>
    <i>
      <x v="4"/>
      <x/>
    </i>
    <i r="1" i="1">
      <x v="1"/>
    </i>
    <i t="grand">
      <x/>
    </i>
    <i t="grand" i="1">
      <x/>
    </i>
  </colItems>
  <dataFields count="2">
    <dataField name="#" fld="1" subtotal="count" baseField="1" baseItem="0"/>
    <dataField name="%" fld="1" subtotal="count" showDataAs="percentOfTotal" baseField="1" baseItem="0" numFmtId="10"/>
  </dataFields>
  <formats count="65">
    <format dxfId="505">
      <pivotArea type="origin" dataOnly="0" labelOnly="1" outline="0" fieldPosition="0"/>
    </format>
    <format dxfId="504">
      <pivotArea field="-2" type="button" dataOnly="0" labelOnly="1" outline="0" axis="axisCol" fieldPosition="1"/>
    </format>
    <format dxfId="503">
      <pivotArea type="topRight" dataOnly="0" labelOnly="1" outline="0" fieldPosition="0"/>
    </format>
    <format dxfId="502">
      <pivotArea type="origin" dataOnly="0" labelOnly="1" outline="0" fieldPosition="0"/>
    </format>
    <format dxfId="501">
      <pivotArea field="-2" type="button" dataOnly="0" labelOnly="1" outline="0" axis="axisCol" fieldPosition="1"/>
    </format>
    <format dxfId="500">
      <pivotArea type="topRight" dataOnly="0" labelOnly="1" outline="0" fieldPosition="0"/>
    </format>
    <format dxfId="499">
      <pivotArea grandRow="1" outline="0" collapsedLevelsAreSubtotals="1" fieldPosition="0"/>
    </format>
    <format dxfId="498">
      <pivotArea grandRow="1" outline="0" collapsedLevelsAreSubtotals="1" fieldPosition="0"/>
    </format>
    <format dxfId="497">
      <pivotArea dataOnly="0" labelOnly="1" grandRow="1" outline="0" fieldPosition="0"/>
    </format>
    <format dxfId="496">
      <pivotArea dataOnly="0" labelOnly="1" grandRow="1" outline="0" fieldPosition="0"/>
    </format>
    <format dxfId="495">
      <pivotArea outline="0" fieldPosition="0">
        <references count="1">
          <reference field="4294967294" count="1">
            <x v="1"/>
          </reference>
        </references>
      </pivotArea>
    </format>
    <format dxfId="494">
      <pivotArea collapsedLevelsAreSubtotals="1" fieldPosition="0">
        <references count="3">
          <reference field="4294967294" count="1" selected="0">
            <x v="1"/>
          </reference>
          <reference field="0" count="1" selected="0">
            <x v="0"/>
          </reference>
          <reference field="1" count="0"/>
        </references>
      </pivotArea>
    </format>
    <format dxfId="493">
      <pivotArea collapsedLevelsAreSubtotals="1" fieldPosition="0">
        <references count="3">
          <reference field="4294967294" count="1" selected="0">
            <x v="1"/>
          </reference>
          <reference field="0" count="1" selected="0">
            <x v="1"/>
          </reference>
          <reference field="1" count="0"/>
        </references>
      </pivotArea>
    </format>
    <format dxfId="492">
      <pivotArea collapsedLevelsAreSubtotals="1" fieldPosition="0">
        <references count="3">
          <reference field="4294967294" count="1" selected="0">
            <x v="1"/>
          </reference>
          <reference field="0" count="1" selected="0">
            <x v="2"/>
          </reference>
          <reference field="1" count="0"/>
        </references>
      </pivotArea>
    </format>
    <format dxfId="491">
      <pivotArea collapsedLevelsAreSubtotals="1" fieldPosition="0">
        <references count="3">
          <reference field="4294967294" count="1" selected="0">
            <x v="1"/>
          </reference>
          <reference field="0" count="1" selected="0">
            <x v="3"/>
          </reference>
          <reference field="1" count="0"/>
        </references>
      </pivotArea>
    </format>
    <format dxfId="490">
      <pivotArea collapsedLevelsAreSubtotals="1" fieldPosition="0">
        <references count="3">
          <reference field="4294967294" count="1" selected="0">
            <x v="1"/>
          </reference>
          <reference field="0" count="1" selected="0">
            <x v="4"/>
          </reference>
          <reference field="1" count="0"/>
        </references>
      </pivotArea>
    </format>
    <format dxfId="489">
      <pivotArea field="1" grandCol="1" collapsedLevelsAreSubtotals="1" axis="axisRow" fieldPosition="0">
        <references count="2">
          <reference field="4294967294" count="1" selected="0">
            <x v="1"/>
          </reference>
          <reference field="1" count="0"/>
        </references>
      </pivotArea>
    </format>
    <format dxfId="488">
      <pivotArea collapsedLevelsAreSubtotals="1" fieldPosition="0">
        <references count="3">
          <reference field="4294967294" count="1" selected="0">
            <x v="1"/>
          </reference>
          <reference field="0" count="1" selected="0">
            <x v="0"/>
          </reference>
          <reference field="1" count="0"/>
        </references>
      </pivotArea>
    </format>
    <format dxfId="487">
      <pivotArea collapsedLevelsAreSubtotals="1" fieldPosition="0">
        <references count="3">
          <reference field="4294967294" count="1" selected="0">
            <x v="1"/>
          </reference>
          <reference field="0" count="1" selected="0">
            <x v="1"/>
          </reference>
          <reference field="1" count="0"/>
        </references>
      </pivotArea>
    </format>
    <format dxfId="486">
      <pivotArea collapsedLevelsAreSubtotals="1" fieldPosition="0">
        <references count="3">
          <reference field="4294967294" count="1" selected="0">
            <x v="1"/>
          </reference>
          <reference field="0" count="1" selected="0">
            <x v="2"/>
          </reference>
          <reference field="1" count="0"/>
        </references>
      </pivotArea>
    </format>
    <format dxfId="485">
      <pivotArea collapsedLevelsAreSubtotals="1" fieldPosition="0">
        <references count="3">
          <reference field="4294967294" count="1" selected="0">
            <x v="1"/>
          </reference>
          <reference field="0" count="1" selected="0">
            <x v="3"/>
          </reference>
          <reference field="1" count="0"/>
        </references>
      </pivotArea>
    </format>
    <format dxfId="484">
      <pivotArea collapsedLevelsAreSubtotals="1" fieldPosition="0">
        <references count="3">
          <reference field="4294967294" count="1" selected="0">
            <x v="1"/>
          </reference>
          <reference field="0" count="1" selected="0">
            <x v="4"/>
          </reference>
          <reference field="1" count="0"/>
        </references>
      </pivotArea>
    </format>
    <format dxfId="483">
      <pivotArea field="1" grandCol="1" collapsedLevelsAreSubtotals="1" axis="axisRow" fieldPosition="0">
        <references count="2">
          <reference field="4294967294" count="1" selected="0">
            <x v="1"/>
          </reference>
          <reference field="1" count="0"/>
        </references>
      </pivotArea>
    </format>
    <format dxfId="482">
      <pivotArea field="0" grandRow="1" outline="0" collapsedLevelsAreSubtotals="1" axis="axisCol" fieldPosition="0">
        <references count="2">
          <reference field="4294967294" count="1" selected="0">
            <x v="1"/>
          </reference>
          <reference field="0" count="1" selected="0">
            <x v="0"/>
          </reference>
        </references>
      </pivotArea>
    </format>
    <format dxfId="481">
      <pivotArea field="0" grandRow="1" outline="0" collapsedLevelsAreSubtotals="1" axis="axisCol" fieldPosition="0">
        <references count="2">
          <reference field="4294967294" count="1" selected="0">
            <x v="1"/>
          </reference>
          <reference field="0" count="1" selected="0">
            <x v="1"/>
          </reference>
        </references>
      </pivotArea>
    </format>
    <format dxfId="480">
      <pivotArea field="0" grandRow="1" outline="0" collapsedLevelsAreSubtotals="1" axis="axisCol" fieldPosition="0">
        <references count="2">
          <reference field="4294967294" count="1" selected="0">
            <x v="1"/>
          </reference>
          <reference field="0" count="1" selected="0">
            <x v="2"/>
          </reference>
        </references>
      </pivotArea>
    </format>
    <format dxfId="479">
      <pivotArea field="0" grandRow="1" outline="0" collapsedLevelsAreSubtotals="1" axis="axisCol" fieldPosition="0">
        <references count="2">
          <reference field="4294967294" count="1" selected="0">
            <x v="1"/>
          </reference>
          <reference field="0" count="1" selected="0">
            <x v="3"/>
          </reference>
        </references>
      </pivotArea>
    </format>
    <format dxfId="478">
      <pivotArea field="0" grandRow="1" outline="0" collapsedLevelsAreSubtotals="1" axis="axisCol" fieldPosition="0">
        <references count="2">
          <reference field="4294967294" count="1" selected="0">
            <x v="1"/>
          </reference>
          <reference field="0" count="1" selected="0">
            <x v="4"/>
          </reference>
        </references>
      </pivotArea>
    </format>
    <format dxfId="477">
      <pivotArea grandRow="1" grandCol="1" outline="0" collapsedLevelsAreSubtotals="1" fieldPosition="0">
        <references count="1">
          <reference field="4294967294" count="1" selected="0">
            <x v="1"/>
          </reference>
        </references>
      </pivotArea>
    </format>
    <format dxfId="476">
      <pivotArea field="0" grandRow="1" outline="0" collapsedLevelsAreSubtotals="1" axis="axisCol" fieldPosition="0">
        <references count="2">
          <reference field="4294967294" count="1" selected="0">
            <x v="1"/>
          </reference>
          <reference field="0" count="1" selected="0">
            <x v="0"/>
          </reference>
        </references>
      </pivotArea>
    </format>
    <format dxfId="475">
      <pivotArea field="0" grandRow="1" outline="0" collapsedLevelsAreSubtotals="1" axis="axisCol" fieldPosition="0">
        <references count="2">
          <reference field="4294967294" count="1" selected="0">
            <x v="1"/>
          </reference>
          <reference field="0" count="1" selected="0">
            <x v="1"/>
          </reference>
        </references>
      </pivotArea>
    </format>
    <format dxfId="474">
      <pivotArea field="0" grandRow="1" outline="0" collapsedLevelsAreSubtotals="1" axis="axisCol" fieldPosition="0">
        <references count="2">
          <reference field="4294967294" count="1" selected="0">
            <x v="1"/>
          </reference>
          <reference field="0" count="1" selected="0">
            <x v="2"/>
          </reference>
        </references>
      </pivotArea>
    </format>
    <format dxfId="473">
      <pivotArea field="0" grandRow="1" outline="0" collapsedLevelsAreSubtotals="1" axis="axisCol" fieldPosition="0">
        <references count="2">
          <reference field="4294967294" count="1" selected="0">
            <x v="1"/>
          </reference>
          <reference field="0" count="1" selected="0">
            <x v="3"/>
          </reference>
        </references>
      </pivotArea>
    </format>
    <format dxfId="472">
      <pivotArea field="0" grandRow="1" outline="0" collapsedLevelsAreSubtotals="1" axis="axisCol" fieldPosition="0">
        <references count="2">
          <reference field="4294967294" count="1" selected="0">
            <x v="1"/>
          </reference>
          <reference field="0" count="1" selected="0">
            <x v="4"/>
          </reference>
        </references>
      </pivotArea>
    </format>
    <format dxfId="471">
      <pivotArea grandRow="1" grandCol="1" outline="0" collapsedLevelsAreSubtotals="1" fieldPosition="0">
        <references count="1">
          <reference field="4294967294" count="1" selected="0">
            <x v="1"/>
          </reference>
        </references>
      </pivotArea>
    </format>
    <format dxfId="470">
      <pivotArea type="origin" dataOnly="0" labelOnly="1" outline="0" fieldPosition="0"/>
    </format>
    <format dxfId="469">
      <pivotArea field="0" type="button" dataOnly="0" labelOnly="1" outline="0" axis="axisCol" fieldPosition="0"/>
    </format>
    <format dxfId="468">
      <pivotArea field="-2" type="button" dataOnly="0" labelOnly="1" outline="0" axis="axisCol" fieldPosition="1"/>
    </format>
    <format dxfId="467">
      <pivotArea type="topRight" dataOnly="0" labelOnly="1" outline="0" fieldPosition="0"/>
    </format>
    <format dxfId="466">
      <pivotArea field="1" type="button" dataOnly="0" labelOnly="1" outline="0" axis="axisRow" fieldPosition="0"/>
    </format>
    <format dxfId="465">
      <pivotArea dataOnly="0" labelOnly="1" fieldPosition="0">
        <references count="1">
          <reference field="0" count="0"/>
        </references>
      </pivotArea>
    </format>
    <format dxfId="464">
      <pivotArea field="0" dataOnly="0" labelOnly="1" grandCol="1" outline="0" axis="axisCol" fieldPosition="0">
        <references count="1">
          <reference field="4294967294" count="1" selected="0">
            <x v="0"/>
          </reference>
        </references>
      </pivotArea>
    </format>
    <format dxfId="463">
      <pivotArea field="0" dataOnly="0" labelOnly="1" grandCol="1" outline="0" axis="axisCol" fieldPosition="0">
        <references count="1">
          <reference field="4294967294" count="1" selected="0">
            <x v="1"/>
          </reference>
        </references>
      </pivotArea>
    </format>
    <format dxfId="462">
      <pivotArea field="0" dataOnly="0" labelOnly="1" grandCol="1" outline="0" axis="axisCol" fieldPosition="0">
        <references count="1">
          <reference field="4294967294" count="1" selected="0">
            <x v="0"/>
          </reference>
        </references>
      </pivotArea>
    </format>
    <format dxfId="461">
      <pivotArea field="0" dataOnly="0" labelOnly="1" grandCol="1" outline="0" axis="axisCol" fieldPosition="0">
        <references count="1">
          <reference field="4294967294" count="1" selected="0">
            <x v="1"/>
          </reference>
        </references>
      </pivotArea>
    </format>
    <format dxfId="460">
      <pivotArea dataOnly="0" labelOnly="1" outline="0" fieldPosition="0">
        <references count="2">
          <reference field="4294967294" count="2">
            <x v="0"/>
            <x v="1"/>
          </reference>
          <reference field="0" count="1" selected="0">
            <x v="0"/>
          </reference>
        </references>
      </pivotArea>
    </format>
    <format dxfId="459">
      <pivotArea dataOnly="0" labelOnly="1" outline="0" fieldPosition="0">
        <references count="2">
          <reference field="4294967294" count="2">
            <x v="0"/>
            <x v="1"/>
          </reference>
          <reference field="0" count="1" selected="0">
            <x v="1"/>
          </reference>
        </references>
      </pivotArea>
    </format>
    <format dxfId="458">
      <pivotArea dataOnly="0" labelOnly="1" outline="0" fieldPosition="0">
        <references count="2">
          <reference field="4294967294" count="2">
            <x v="0"/>
            <x v="1"/>
          </reference>
          <reference field="0" count="1" selected="0">
            <x v="2"/>
          </reference>
        </references>
      </pivotArea>
    </format>
    <format dxfId="457">
      <pivotArea dataOnly="0" labelOnly="1" outline="0" fieldPosition="0">
        <references count="2">
          <reference field="4294967294" count="2">
            <x v="0"/>
            <x v="1"/>
          </reference>
          <reference field="0" count="1" selected="0">
            <x v="3"/>
          </reference>
        </references>
      </pivotArea>
    </format>
    <format dxfId="456">
      <pivotArea dataOnly="0" labelOnly="1" outline="0" fieldPosition="0">
        <references count="2">
          <reference field="4294967294" count="2">
            <x v="0"/>
            <x v="1"/>
          </reference>
          <reference field="0" count="1" selected="0">
            <x v="4"/>
          </reference>
        </references>
      </pivotArea>
    </format>
    <format dxfId="455">
      <pivotArea type="origin" dataOnly="0" labelOnly="1" outline="0" fieldPosition="0"/>
    </format>
    <format dxfId="454">
      <pivotArea field="0" type="button" dataOnly="0" labelOnly="1" outline="0" axis="axisCol" fieldPosition="0"/>
    </format>
    <format dxfId="453">
      <pivotArea field="-2" type="button" dataOnly="0" labelOnly="1" outline="0" axis="axisCol" fieldPosition="1"/>
    </format>
    <format dxfId="452">
      <pivotArea type="topRight" dataOnly="0" labelOnly="1" outline="0" fieldPosition="0"/>
    </format>
    <format dxfId="451">
      <pivotArea field="1" type="button" dataOnly="0" labelOnly="1" outline="0" axis="axisRow" fieldPosition="0"/>
    </format>
    <format dxfId="450">
      <pivotArea dataOnly="0" labelOnly="1" fieldPosition="0">
        <references count="1">
          <reference field="0" count="0"/>
        </references>
      </pivotArea>
    </format>
    <format dxfId="449">
      <pivotArea field="0" dataOnly="0" labelOnly="1" grandCol="1" outline="0" axis="axisCol" fieldPosition="0">
        <references count="1">
          <reference field="4294967294" count="1" selected="0">
            <x v="0"/>
          </reference>
        </references>
      </pivotArea>
    </format>
    <format dxfId="448">
      <pivotArea field="0" dataOnly="0" labelOnly="1" grandCol="1" outline="0" axis="axisCol" fieldPosition="0">
        <references count="1">
          <reference field="4294967294" count="1" selected="0">
            <x v="1"/>
          </reference>
        </references>
      </pivotArea>
    </format>
    <format dxfId="447">
      <pivotArea field="0" dataOnly="0" labelOnly="1" grandCol="1" outline="0" axis="axisCol" fieldPosition="0">
        <references count="1">
          <reference field="4294967294" count="1" selected="0">
            <x v="0"/>
          </reference>
        </references>
      </pivotArea>
    </format>
    <format dxfId="446">
      <pivotArea field="0" dataOnly="0" labelOnly="1" grandCol="1" outline="0" axis="axisCol" fieldPosition="0">
        <references count="1">
          <reference field="4294967294" count="1" selected="0">
            <x v="1"/>
          </reference>
        </references>
      </pivotArea>
    </format>
    <format dxfId="445">
      <pivotArea dataOnly="0" labelOnly="1" outline="0" fieldPosition="0">
        <references count="2">
          <reference field="4294967294" count="2">
            <x v="0"/>
            <x v="1"/>
          </reference>
          <reference field="0" count="1" selected="0">
            <x v="0"/>
          </reference>
        </references>
      </pivotArea>
    </format>
    <format dxfId="444">
      <pivotArea dataOnly="0" labelOnly="1" outline="0" fieldPosition="0">
        <references count="2">
          <reference field="4294967294" count="2">
            <x v="0"/>
            <x v="1"/>
          </reference>
          <reference field="0" count="1" selected="0">
            <x v="1"/>
          </reference>
        </references>
      </pivotArea>
    </format>
    <format dxfId="443">
      <pivotArea dataOnly="0" labelOnly="1" outline="0" fieldPosition="0">
        <references count="2">
          <reference field="4294967294" count="2">
            <x v="0"/>
            <x v="1"/>
          </reference>
          <reference field="0" count="1" selected="0">
            <x v="2"/>
          </reference>
        </references>
      </pivotArea>
    </format>
    <format dxfId="442">
      <pivotArea dataOnly="0" labelOnly="1" outline="0" fieldPosition="0">
        <references count="2">
          <reference field="4294967294" count="2">
            <x v="0"/>
            <x v="1"/>
          </reference>
          <reference field="0" count="1" selected="0">
            <x v="3"/>
          </reference>
        </references>
      </pivotArea>
    </format>
    <format dxfId="441">
      <pivotArea dataOnly="0" labelOnly="1" outline="0" fieldPosition="0">
        <references count="2">
          <reference field="4294967294" count="2">
            <x v="0"/>
            <x v="1"/>
          </reference>
          <reference field="0" count="1" selected="0">
            <x v="4"/>
          </reference>
        </references>
      </pivotArea>
    </format>
  </formats>
  <conditionalFormats count="1">
    <conditionalFormat priority="8">
      <pivotAreas count="6">
        <pivotArea type="data" collapsedLevelsAreSubtotals="1" fieldPosition="0">
          <references count="3">
            <reference field="4294967294" count="1" selected="0">
              <x v="1"/>
            </reference>
            <reference field="0" count="1" selected="0">
              <x v="0"/>
            </reference>
            <reference field="1" count="3">
              <x v="1"/>
              <x v="2"/>
              <x v="3"/>
            </reference>
          </references>
        </pivotArea>
        <pivotArea type="data" collapsedLevelsAreSubtotals="1" fieldPosition="0">
          <references count="3">
            <reference field="4294967294" count="1" selected="0">
              <x v="1"/>
            </reference>
            <reference field="0" count="1" selected="0">
              <x v="1"/>
            </reference>
            <reference field="1" count="3">
              <x v="1"/>
              <x v="2"/>
              <x v="3"/>
            </reference>
          </references>
        </pivotArea>
        <pivotArea type="data" collapsedLevelsAreSubtotals="1" fieldPosition="0">
          <references count="3">
            <reference field="4294967294" count="1" selected="0">
              <x v="1"/>
            </reference>
            <reference field="0" count="1" selected="0">
              <x v="2"/>
            </reference>
            <reference field="1" count="3">
              <x v="1"/>
              <x v="2"/>
              <x v="3"/>
            </reference>
          </references>
        </pivotArea>
        <pivotArea type="data" collapsedLevelsAreSubtotals="1" fieldPosition="0">
          <references count="3">
            <reference field="4294967294" count="1" selected="0">
              <x v="1"/>
            </reference>
            <reference field="0" count="1" selected="0">
              <x v="3"/>
            </reference>
            <reference field="1" count="3">
              <x v="1"/>
              <x v="2"/>
              <x v="3"/>
            </reference>
          </references>
        </pivotArea>
        <pivotArea type="data" collapsedLevelsAreSubtotals="1" fieldPosition="0">
          <references count="3">
            <reference field="4294967294" count="1" selected="0">
              <x v="1"/>
            </reference>
            <reference field="0" count="1" selected="0">
              <x v="4"/>
            </reference>
            <reference field="1" count="3">
              <x v="1"/>
              <x v="2"/>
              <x v="3"/>
            </reference>
          </references>
        </pivotArea>
        <pivotArea type="data" grandCol="1" collapsedLevelsAreSubtotals="1" fieldPosition="0">
          <references count="2">
            <reference field="4294967294" count="1" selected="0">
              <x v="1"/>
            </reference>
            <reference field="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eau croisé dynamique6" cacheId="2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2:C37" firstHeaderRow="0" firstDataRow="1" firstDataCol="1"/>
  <pivotFields count="49">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2"/>
        <item x="1"/>
        <item x="0"/>
        <item x="3"/>
        <item x="4"/>
      </items>
    </pivotField>
  </pivotFields>
  <rowFields count="1">
    <field x="48"/>
  </rowFields>
  <rowItems count="5">
    <i>
      <x v="1"/>
    </i>
    <i>
      <x v="2"/>
    </i>
    <i>
      <x v="3"/>
    </i>
    <i>
      <x v="4"/>
    </i>
    <i t="grand">
      <x/>
    </i>
  </rowItems>
  <colFields count="1">
    <field x="-2"/>
  </colFields>
  <colItems count="2">
    <i>
      <x/>
    </i>
    <i i="1">
      <x v="1"/>
    </i>
  </colItems>
  <dataFields count="2">
    <dataField name="#" fld="48" subtotal="count" baseField="48" baseItem="0"/>
    <dataField name="%" fld="48" subtotal="count" showDataAs="percentOfTotal" baseField="48" baseItem="0" numFmtId="9"/>
  </dataFields>
  <formats count="9">
    <format dxfId="1191">
      <pivotArea dataOnly="0" labelOnly="1" outline="0" axis="axisValues" fieldPosition="0"/>
    </format>
    <format dxfId="1190">
      <pivotArea dataOnly="0" labelOnly="1" outline="0" axis="axisValues" fieldPosition="0"/>
    </format>
    <format dxfId="1189">
      <pivotArea outline="0" fieldPosition="0">
        <references count="1">
          <reference field="4294967294" count="1">
            <x v="1"/>
          </reference>
        </references>
      </pivotArea>
    </format>
    <format dxfId="1188">
      <pivotArea outline="0" collapsedLevelsAreSubtotals="1" fieldPosition="0">
        <references count="1">
          <reference field="4294967294" count="1" selected="0">
            <x v="1"/>
          </reference>
        </references>
      </pivotArea>
    </format>
    <format dxfId="1187">
      <pivotArea outline="0" collapsedLevelsAreSubtotals="1" fieldPosition="0">
        <references count="1">
          <reference field="4294967294" count="1" selected="0">
            <x v="1"/>
          </reference>
        </references>
      </pivotArea>
    </format>
    <format dxfId="1186">
      <pivotArea field="48" type="button" dataOnly="0" labelOnly="1" outline="0" axis="axisRow" fieldPosition="0"/>
    </format>
    <format dxfId="1185">
      <pivotArea dataOnly="0" labelOnly="1" outline="0" fieldPosition="0">
        <references count="1">
          <reference field="4294967294" count="2">
            <x v="0"/>
            <x v="1"/>
          </reference>
        </references>
      </pivotArea>
    </format>
    <format dxfId="1184">
      <pivotArea grandRow="1" outline="0" collapsedLevelsAreSubtotals="1" fieldPosition="0"/>
    </format>
    <format dxfId="1183">
      <pivotArea dataOnly="0" labelOnly="1" grandRow="1" outline="0" fieldPosition="0"/>
    </format>
  </formats>
  <conditionalFormats count="1">
    <conditionalFormat priority="1">
      <pivotAreas count="1">
        <pivotArea type="data" outline="0" collapsedLevelsAreSubtotals="1" fieldPosition="0">
          <references count="1">
            <reference field="4294967294" count="1" selected="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Tableau croisé dynamique13" cacheId="69"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8:B61" firstHeaderRow="1" firstDataRow="1" firstDataCol="1"/>
  <pivotFields count="4">
    <pivotField showAll="0" defaultSubtotal="0"/>
    <pivotField dataField="1" showAll="0" defaultSubtotal="0"/>
    <pivotField dataField="1" showAll="0" defaultSubtotal="0"/>
    <pivotField dataField="1" showAll="0" defaultSubtotal="0"/>
  </pivotFields>
  <rowFields count="1">
    <field x="-2"/>
  </rowFields>
  <rowItems count="3">
    <i>
      <x/>
    </i>
    <i i="1">
      <x v="1"/>
    </i>
    <i i="2">
      <x v="2"/>
    </i>
  </rowItems>
  <colItems count="1">
    <i/>
  </colItems>
  <dataFields count="3">
    <dataField name="Affrontements" fld="1" baseField="0" baseItem="429355456"/>
    <dataField name="La mort du président" fld="2" baseField="0" baseItem="429307760"/>
    <dataField name="*Autre" fld="3" baseField="0" baseItem="429330288"/>
  </dataFields>
  <formats count="4">
    <format dxfId="509">
      <pivotArea field="-2" type="button" dataOnly="0" labelOnly="1" outline="0" axis="axisRow" fieldPosition="0"/>
    </format>
    <format dxfId="508">
      <pivotArea dataOnly="0" labelOnly="1" grandCol="1" outline="0" axis="axisCol" fieldPosition="0"/>
    </format>
    <format dxfId="507">
      <pivotArea field="-2" type="button" dataOnly="0" labelOnly="1" outline="0" axis="axisRow" fieldPosition="0"/>
    </format>
    <format dxfId="50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Tableau croisé dynamique12" cacheId="6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0:K55" firstHeaderRow="1" firstDataRow="3" firstDataCol="1"/>
  <pivotFields count="66">
    <pivotField axis="axisCol" showAll="0" defaultSubtotal="0">
      <items count="6">
        <item x="1"/>
        <item x="4"/>
        <item x="0"/>
        <item x="3"/>
        <item x="2"/>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1"/>
        <item x="2"/>
        <item h="1" x="3"/>
      </items>
    </pivotField>
  </pivotFields>
  <rowFields count="1">
    <field x="65"/>
  </rowFields>
  <rowItems count="3">
    <i>
      <x v="1"/>
    </i>
    <i>
      <x v="2"/>
    </i>
    <i t="grand">
      <x/>
    </i>
  </rowItems>
  <colFields count="2">
    <field x="0"/>
    <field x="-2"/>
  </colFields>
  <colItems count="10">
    <i>
      <x/>
      <x/>
    </i>
    <i r="1" i="1">
      <x v="1"/>
    </i>
    <i>
      <x v="1"/>
      <x/>
    </i>
    <i r="1" i="1">
      <x v="1"/>
    </i>
    <i>
      <x v="3"/>
      <x/>
    </i>
    <i r="1" i="1">
      <x v="1"/>
    </i>
    <i>
      <x v="4"/>
      <x/>
    </i>
    <i r="1" i="1">
      <x v="1"/>
    </i>
    <i t="grand">
      <x/>
    </i>
    <i t="grand" i="1">
      <x/>
    </i>
  </colItems>
  <dataFields count="2">
    <dataField name="#" fld="65" subtotal="count" baseField="65" baseItem="0"/>
    <dataField name="%" fld="65" subtotal="count" showDataAs="percentOfCol" baseField="65" baseItem="0" numFmtId="10"/>
  </dataFields>
  <formats count="36">
    <format dxfId="545">
      <pivotArea type="origin" dataOnly="0" labelOnly="1" outline="0" fieldPosition="0"/>
    </format>
    <format dxfId="544">
      <pivotArea field="-2" type="button" dataOnly="0" labelOnly="1" outline="0" axis="axisCol" fieldPosition="1"/>
    </format>
    <format dxfId="543">
      <pivotArea type="topRight" dataOnly="0" labelOnly="1" outline="0" fieldPosition="0"/>
    </format>
    <format dxfId="542">
      <pivotArea dataOnly="0" labelOnly="1" grandRow="1" outline="0" fieldPosition="0"/>
    </format>
    <format dxfId="541">
      <pivotArea type="origin" dataOnly="0" labelOnly="1" outline="0" fieldPosition="0"/>
    </format>
    <format dxfId="540">
      <pivotArea field="-2" type="button" dataOnly="0" labelOnly="1" outline="0" axis="axisCol" fieldPosition="1"/>
    </format>
    <format dxfId="539">
      <pivotArea type="topRight" dataOnly="0" labelOnly="1" outline="0" fieldPosition="0"/>
    </format>
    <format dxfId="538">
      <pivotArea dataOnly="0" labelOnly="1" grandRow="1" outline="0" fieldPosition="0"/>
    </format>
    <format dxfId="537">
      <pivotArea outline="0" fieldPosition="0">
        <references count="1">
          <reference field="4294967294" count="1">
            <x v="1"/>
          </reference>
        </references>
      </pivotArea>
    </format>
    <format dxfId="536">
      <pivotArea outline="0" collapsedLevelsAreSubtotals="1" fieldPosition="0">
        <references count="2">
          <reference field="4294967294" count="1" selected="0">
            <x v="1"/>
          </reference>
          <reference field="0" count="1" selected="0">
            <x v="0"/>
          </reference>
        </references>
      </pivotArea>
    </format>
    <format dxfId="535">
      <pivotArea outline="0" collapsedLevelsAreSubtotals="1" fieldPosition="0">
        <references count="2">
          <reference field="4294967294" count="1" selected="0">
            <x v="1"/>
          </reference>
          <reference field="0" count="1" selected="0">
            <x v="1"/>
          </reference>
        </references>
      </pivotArea>
    </format>
    <format dxfId="534">
      <pivotArea outline="0" collapsedLevelsAreSubtotals="1" fieldPosition="0">
        <references count="2">
          <reference field="4294967294" count="1" selected="0">
            <x v="1"/>
          </reference>
          <reference field="0" count="1" selected="0">
            <x v="2"/>
          </reference>
        </references>
      </pivotArea>
    </format>
    <format dxfId="533">
      <pivotArea outline="0" collapsedLevelsAreSubtotals="1" fieldPosition="0">
        <references count="2">
          <reference field="4294967294" count="1" selected="0">
            <x v="1"/>
          </reference>
          <reference field="0" count="1" selected="0">
            <x v="3"/>
          </reference>
        </references>
      </pivotArea>
    </format>
    <format dxfId="532">
      <pivotArea outline="0" collapsedLevelsAreSubtotals="1" fieldPosition="0">
        <references count="2">
          <reference field="4294967294" count="1" selected="0">
            <x v="1"/>
          </reference>
          <reference field="0" count="1" selected="0">
            <x v="4"/>
          </reference>
        </references>
      </pivotArea>
    </format>
    <format dxfId="531">
      <pivotArea field="0" grandCol="1" outline="0" collapsedLevelsAreSubtotals="1" axis="axisCol" fieldPosition="0">
        <references count="1">
          <reference field="4294967294" count="1" selected="0">
            <x v="1"/>
          </reference>
        </references>
      </pivotArea>
    </format>
    <format dxfId="530">
      <pivotArea outline="0" collapsedLevelsAreSubtotals="1" fieldPosition="0">
        <references count="2">
          <reference field="4294967294" count="1" selected="0">
            <x v="1"/>
          </reference>
          <reference field="0" count="1" selected="0">
            <x v="0"/>
          </reference>
        </references>
      </pivotArea>
    </format>
    <format dxfId="529">
      <pivotArea outline="0" collapsedLevelsAreSubtotals="1" fieldPosition="0">
        <references count="2">
          <reference field="4294967294" count="1" selected="0">
            <x v="1"/>
          </reference>
          <reference field="0" count="1" selected="0">
            <x v="1"/>
          </reference>
        </references>
      </pivotArea>
    </format>
    <format dxfId="528">
      <pivotArea outline="0" collapsedLevelsAreSubtotals="1" fieldPosition="0">
        <references count="2">
          <reference field="4294967294" count="1" selected="0">
            <x v="1"/>
          </reference>
          <reference field="0" count="1" selected="0">
            <x v="2"/>
          </reference>
        </references>
      </pivotArea>
    </format>
    <format dxfId="527">
      <pivotArea outline="0" collapsedLevelsAreSubtotals="1" fieldPosition="0">
        <references count="2">
          <reference field="4294967294" count="1" selected="0">
            <x v="1"/>
          </reference>
          <reference field="0" count="1" selected="0">
            <x v="3"/>
          </reference>
        </references>
      </pivotArea>
    </format>
    <format dxfId="526">
      <pivotArea outline="0" collapsedLevelsAreSubtotals="1" fieldPosition="0">
        <references count="2">
          <reference field="4294967294" count="1" selected="0">
            <x v="1"/>
          </reference>
          <reference field="0" count="1" selected="0">
            <x v="4"/>
          </reference>
        </references>
      </pivotArea>
    </format>
    <format dxfId="525">
      <pivotArea field="0" grandCol="1" outline="0" collapsedLevelsAreSubtotals="1" axis="axisCol" fieldPosition="0">
        <references count="1">
          <reference field="4294967294" count="1" selected="0">
            <x v="1"/>
          </reference>
        </references>
      </pivotArea>
    </format>
    <format dxfId="524">
      <pivotArea type="origin" dataOnly="0" labelOnly="1" outline="0" offset="A2" fieldPosition="0"/>
    </format>
    <format dxfId="523">
      <pivotArea field="65" type="button" dataOnly="0" labelOnly="1" outline="0" axis="axisRow" fieldPosition="0"/>
    </format>
    <format dxfId="522">
      <pivotArea dataOnly="0" labelOnly="1" fieldPosition="0">
        <references count="1">
          <reference field="0" count="4">
            <x v="0"/>
            <x v="1"/>
            <x v="3"/>
            <x v="4"/>
          </reference>
        </references>
      </pivotArea>
    </format>
    <format dxfId="521">
      <pivotArea field="0" dataOnly="0" labelOnly="1" grandCol="1" outline="0" axis="axisCol" fieldPosition="0">
        <references count="1">
          <reference field="4294967294" count="1" selected="0">
            <x v="0"/>
          </reference>
        </references>
      </pivotArea>
    </format>
    <format dxfId="520">
      <pivotArea field="0" dataOnly="0" labelOnly="1" grandCol="1" outline="0" axis="axisCol" fieldPosition="0">
        <references count="1">
          <reference field="4294967294" count="1" selected="0">
            <x v="1"/>
          </reference>
        </references>
      </pivotArea>
    </format>
    <format dxfId="519">
      <pivotArea field="0" dataOnly="0" labelOnly="1" grandCol="1" outline="0" axis="axisCol" fieldPosition="0">
        <references count="1">
          <reference field="4294967294" count="1" selected="0">
            <x v="0"/>
          </reference>
        </references>
      </pivotArea>
    </format>
    <format dxfId="518">
      <pivotArea field="0" dataOnly="0" labelOnly="1" grandCol="1" outline="0" axis="axisCol" fieldPosition="0">
        <references count="1">
          <reference field="4294967294" count="1" selected="0">
            <x v="1"/>
          </reference>
        </references>
      </pivotArea>
    </format>
    <format dxfId="517">
      <pivotArea dataOnly="0" labelOnly="1" outline="0" fieldPosition="0">
        <references count="2">
          <reference field="4294967294" count="2">
            <x v="0"/>
            <x v="1"/>
          </reference>
          <reference field="0" count="1" selected="0">
            <x v="0"/>
          </reference>
        </references>
      </pivotArea>
    </format>
    <format dxfId="516">
      <pivotArea dataOnly="0" labelOnly="1" outline="0" fieldPosition="0">
        <references count="2">
          <reference field="4294967294" count="2">
            <x v="0"/>
            <x v="1"/>
          </reference>
          <reference field="0" count="1" selected="0">
            <x v="1"/>
          </reference>
        </references>
      </pivotArea>
    </format>
    <format dxfId="515">
      <pivotArea dataOnly="0" labelOnly="1" outline="0" fieldPosition="0">
        <references count="2">
          <reference field="4294967294" count="2">
            <x v="0"/>
            <x v="1"/>
          </reference>
          <reference field="0" count="1" selected="0">
            <x v="3"/>
          </reference>
        </references>
      </pivotArea>
    </format>
    <format dxfId="514">
      <pivotArea dataOnly="0" labelOnly="1" outline="0" fieldPosition="0">
        <references count="2">
          <reference field="4294967294" count="2">
            <x v="0"/>
            <x v="1"/>
          </reference>
          <reference field="0" count="1" selected="0">
            <x v="4"/>
          </reference>
        </references>
      </pivotArea>
    </format>
    <format dxfId="513">
      <pivotArea grandRow="1" outline="0" collapsedLevelsAreSubtotals="1" fieldPosition="0"/>
    </format>
    <format dxfId="512">
      <pivotArea dataOnly="0" labelOnly="1" grandRow="1" outline="0" fieldPosition="0"/>
    </format>
    <format dxfId="511">
      <pivotArea grandRow="1" outline="0" collapsedLevelsAreSubtotals="1" fieldPosition="0"/>
    </format>
    <format dxfId="510">
      <pivotArea dataOnly="0" labelOnly="1" grandRow="1" outline="0" fieldPosition="0"/>
    </format>
  </formats>
  <conditionalFormats count="1">
    <conditionalFormat priority="5">
      <pivotAreas count="5">
        <pivotArea type="data" collapsedLevelsAreSubtotals="1" fieldPosition="0">
          <references count="3">
            <reference field="4294967294" count="1" selected="0">
              <x v="1"/>
            </reference>
            <reference field="0" count="1" selected="0">
              <x v="0"/>
            </reference>
            <reference field="65" count="2">
              <x v="1"/>
              <x v="2"/>
            </reference>
          </references>
        </pivotArea>
        <pivotArea type="data" collapsedLevelsAreSubtotals="1" fieldPosition="0">
          <references count="3">
            <reference field="4294967294" count="1" selected="0">
              <x v="1"/>
            </reference>
            <reference field="0" count="1" selected="0">
              <x v="1"/>
            </reference>
            <reference field="65" count="2">
              <x v="1"/>
              <x v="2"/>
            </reference>
          </references>
        </pivotArea>
        <pivotArea type="data" collapsedLevelsAreSubtotals="1" fieldPosition="0">
          <references count="3">
            <reference field="4294967294" count="1" selected="0">
              <x v="1"/>
            </reference>
            <reference field="0" count="1" selected="0">
              <x v="3"/>
            </reference>
            <reference field="65" count="2">
              <x v="1"/>
              <x v="2"/>
            </reference>
          </references>
        </pivotArea>
        <pivotArea type="data" collapsedLevelsAreSubtotals="1" fieldPosition="0">
          <references count="3">
            <reference field="4294967294" count="1" selected="0">
              <x v="1"/>
            </reference>
            <reference field="0" count="1" selected="0">
              <x v="4"/>
            </reference>
            <reference field="65" count="2">
              <x v="1"/>
              <x v="2"/>
            </reference>
          </references>
        </pivotArea>
        <pivotArea type="data" grandCol="1" collapsedLevelsAreSubtotals="1" fieldPosition="0">
          <references count="2">
            <reference field="4294967294" count="1" selected="0">
              <x v="1"/>
            </reference>
            <reference field="65"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Tableau croisé dynamique6" cacheId="65"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3:H31" firstHeaderRow="1" firstDataRow="2" firstDataCol="1"/>
  <pivotFields count="20">
    <pivotField axis="axisCol" showAll="0" defaultSubtotal="0">
      <items count="6">
        <item x="1"/>
        <item x="4"/>
        <item x="0"/>
        <item x="3"/>
        <item x="2"/>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s>
  <rowFields count="1">
    <field x="-2"/>
  </rowFields>
  <rowItems count="7">
    <i>
      <x/>
    </i>
    <i i="1">
      <x v="1"/>
    </i>
    <i i="2">
      <x v="2"/>
    </i>
    <i i="3">
      <x v="3"/>
    </i>
    <i i="4">
      <x v="4"/>
    </i>
    <i i="5">
      <x v="5"/>
    </i>
    <i i="6">
      <x v="6"/>
    </i>
  </rowItems>
  <colFields count="1">
    <field x="0"/>
  </colFields>
  <colItems count="7">
    <i>
      <x/>
    </i>
    <i>
      <x v="1"/>
    </i>
    <i>
      <x v="2"/>
    </i>
    <i>
      <x v="3"/>
    </i>
    <i>
      <x v="4"/>
    </i>
    <i>
      <x v="5"/>
    </i>
    <i t="grand">
      <x/>
    </i>
  </colItems>
  <dataFields count="7">
    <dataField name="Vols" fld="11" baseField="0" baseItem="0"/>
    <dataField name="Clients" fld="12" baseField="0" baseItem="0"/>
    <dataField name="Prix" fld="13" baseField="0" baseItem="0"/>
    <dataField name="Reapprovisionnement" fld="14" baseField="0" baseItem="0"/>
    <dataField name="Violence" fld="15" baseField="0" baseItem="0"/>
    <dataField name="Aucune" fld="16" baseField="0" baseItem="0"/>
    <dataField name="*Autres" fld="17" baseField="0" baseItem="0"/>
  </dataFields>
  <formats count="13">
    <format dxfId="558">
      <pivotArea type="origin" dataOnly="0" labelOnly="1" outline="0" fieldPosition="0"/>
    </format>
    <format dxfId="557">
      <pivotArea type="topRight" dataOnly="0" labelOnly="1" outline="0" fieldPosition="0"/>
    </format>
    <format dxfId="556">
      <pivotArea field="-2" type="button" dataOnly="0" labelOnly="1" outline="0" axis="axisRow" fieldPosition="0"/>
    </format>
    <format dxfId="555">
      <pivotArea dataOnly="0" labelOnly="1" grandCol="1" outline="0" fieldPosition="0"/>
    </format>
    <format dxfId="554">
      <pivotArea field="0" type="button" dataOnly="0" labelOnly="1" outline="0" axis="axisCol" fieldPosition="0"/>
    </format>
    <format dxfId="553">
      <pivotArea type="topRight" dataOnly="0" labelOnly="1" outline="0" offset="A1:E1" fieldPosition="0"/>
    </format>
    <format dxfId="552">
      <pivotArea dataOnly="0" labelOnly="1" fieldPosition="0">
        <references count="1">
          <reference field="0" count="0"/>
        </references>
      </pivotArea>
    </format>
    <format dxfId="551">
      <pivotArea type="origin" dataOnly="0" labelOnly="1" outline="0" fieldPosition="0"/>
    </format>
    <format dxfId="550">
      <pivotArea field="0" type="button" dataOnly="0" labelOnly="1" outline="0" axis="axisCol" fieldPosition="0"/>
    </format>
    <format dxfId="549">
      <pivotArea type="topRight" dataOnly="0" labelOnly="1" outline="0" fieldPosition="0"/>
    </format>
    <format dxfId="548">
      <pivotArea field="-2" type="button" dataOnly="0" labelOnly="1" outline="0" axis="axisRow" fieldPosition="0"/>
    </format>
    <format dxfId="547">
      <pivotArea dataOnly="0" labelOnly="1" fieldPosition="0">
        <references count="1">
          <reference field="0" count="0"/>
        </references>
      </pivotArea>
    </format>
    <format dxfId="54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Tableau croisé dynamique14" cacheId="7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5:B69" firstHeaderRow="1" firstDataRow="1" firstDataCol="1"/>
  <pivotFields count="7">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s>
  <rowFields count="1">
    <field x="-2"/>
  </rowFields>
  <rowItems count="4">
    <i>
      <x/>
    </i>
    <i i="1">
      <x v="1"/>
    </i>
    <i i="2">
      <x v="2"/>
    </i>
    <i i="3">
      <x v="3"/>
    </i>
  </rowItems>
  <colItems count="1">
    <i/>
  </colItems>
  <dataFields count="4">
    <dataField name="Route" fld="1" baseField="0" baseItem="429310048"/>
    <dataField name="Violence" fld="2" baseField="0" baseItem="413128320"/>
    <dataField name="Transport" fld="3" baseField="0" baseItem="413142928"/>
    <dataField name="*Autre" fld="5" baseField="0" baseItem="413151200"/>
  </dataFields>
  <formats count="4">
    <format dxfId="562">
      <pivotArea field="-2" type="button" dataOnly="0" labelOnly="1" outline="0" axis="axisRow" fieldPosition="0"/>
    </format>
    <format dxfId="561">
      <pivotArea dataOnly="0" labelOnly="1" grandCol="1" outline="0" axis="axisCol" fieldPosition="0"/>
    </format>
    <format dxfId="560">
      <pivotArea field="-2" type="button" dataOnly="0" labelOnly="1" outline="0" axis="axisRow" fieldPosition="0"/>
    </format>
    <format dxfId="559">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Tableau croisé dynamique36" cacheId="8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5:A86" firstHeaderRow="1" firstDataRow="1" firstDataCol="0"/>
  <pivotFields count="1">
    <pivotField dataField="1" showAll="0"/>
  </pivotFields>
  <rowItems count="1">
    <i/>
  </rowItems>
  <colItems count="1">
    <i/>
  </colItems>
  <dataFields count="1">
    <dataField name="Planche (2x4)" fld="0" subtotal="average" baseField="0" baseItem="409616664"/>
  </dataFields>
  <formats count="4">
    <format dxfId="51">
      <pivotArea dataOnly="0" labelOnly="1" outline="0" axis="axisValues" fieldPosition="0"/>
    </format>
    <format dxfId="50">
      <pivotArea dataOnly="0" labelOnly="1" outline="0" axis="axisValues" fieldPosition="0"/>
    </format>
    <format dxfId="49">
      <pivotArea dataOnly="0" labelOnly="1" outline="0" axis="axisValues" fieldPosition="0"/>
    </format>
    <format dxfId="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Tableau croisé dynamique11" cacheId="7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9:A50" firstHeaderRow="1" firstDataRow="1" firstDataCol="0"/>
  <pivotFields count="1">
    <pivotField dataField="1" showAll="0"/>
  </pivotFields>
  <rowItems count="1">
    <i/>
  </rowItems>
  <colItems count="1">
    <i/>
  </colItems>
  <dataFields count="1">
    <dataField name="Savons lessive" fld="0" subtotal="average" baseField="0" baseItem="382248944"/>
  </dataFields>
  <formats count="4">
    <format dxfId="55">
      <pivotArea dataOnly="0" labelOnly="1" outline="0" axis="axisValues" fieldPosition="0"/>
    </format>
    <format dxfId="54">
      <pivotArea dataOnly="0" labelOnly="1" outline="0" axis="axisValues" fieldPosition="0"/>
    </format>
    <format dxfId="53">
      <pivotArea dataOnly="0" labelOnly="1" outline="0" axis="axisValues" fieldPosition="0"/>
    </format>
    <format dxfId="5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6.xml><?xml version="1.0" encoding="utf-8"?>
<pivotTableDefinition xmlns="http://schemas.openxmlformats.org/spreadsheetml/2006/main" name="Tableau croisé dynamique14" cacheId="7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5:A56" firstHeaderRow="1" firstDataRow="1" firstDataCol="0"/>
  <pivotFields count="1">
    <pivotField dataField="1" showAll="0"/>
  </pivotFields>
  <rowItems count="1">
    <i/>
  </rowItems>
  <colItems count="1">
    <i/>
  </colItems>
  <dataFields count="1">
    <dataField name="Dentifrice" fld="0" subtotal="average" baseField="0" baseItem="399209632"/>
  </dataFields>
  <formats count="4">
    <format dxfId="59">
      <pivotArea dataOnly="0" labelOnly="1" outline="0" axis="axisValues" fieldPosition="0"/>
    </format>
    <format dxfId="58">
      <pivotArea dataOnly="0" labelOnly="1" outline="0" axis="axisValues" fieldPosition="0"/>
    </format>
    <format dxfId="57">
      <pivotArea dataOnly="0" labelOnly="1" outline="0" axis="axisValues" fieldPosition="0"/>
    </format>
    <format dxfId="5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7.xml><?xml version="1.0" encoding="utf-8"?>
<pivotTableDefinition xmlns="http://schemas.openxmlformats.org/spreadsheetml/2006/main" name="Tableau croisé dynamique48" cacheId="10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63:A164" firstHeaderRow="1" firstDataRow="1" firstDataCol="0"/>
  <pivotFields count="1">
    <pivotField dataField="1" showAll="0"/>
  </pivotFields>
  <rowItems count="1">
    <i/>
  </rowItems>
  <colItems count="1">
    <i/>
  </colItems>
  <dataFields count="1">
    <dataField name="Enveloppes en plastique (protection des documents)" fld="0" subtotal="average" baseField="0" baseItem="412109352"/>
  </dataFields>
  <formats count="4">
    <format dxfId="63">
      <pivotArea dataOnly="0" labelOnly="1" outline="0" axis="axisValues" fieldPosition="0"/>
    </format>
    <format dxfId="62">
      <pivotArea dataOnly="0" labelOnly="1" outline="0" axis="axisValues" fieldPosition="0"/>
    </format>
    <format dxfId="61">
      <pivotArea dataOnly="0" labelOnly="1" outline="0" axis="axisValues" fieldPosition="0"/>
    </format>
    <format dxfId="6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8.xml><?xml version="1.0" encoding="utf-8"?>
<pivotTableDefinition xmlns="http://schemas.openxmlformats.org/spreadsheetml/2006/main" name="Tableau croisé dynamique54" cacheId="10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84:A185" firstHeaderRow="1" firstDataRow="1" firstDataCol="0"/>
  <pivotFields count="1">
    <pivotField dataField="1" showAll="0"/>
  </pivotFields>
  <rowItems count="1">
    <i/>
  </rowItems>
  <colItems count="1">
    <i/>
  </colItems>
  <dataFields count="1">
    <dataField name="Pelles" fld="0" subtotal="average" baseField="0" baseItem="414451560"/>
  </dataFields>
  <formats count="4">
    <format dxfId="67">
      <pivotArea dataOnly="0" labelOnly="1" outline="0" axis="axisValues" fieldPosition="0"/>
    </format>
    <format dxfId="66">
      <pivotArea dataOnly="0" labelOnly="1" outline="0" axis="axisValues" fieldPosition="0"/>
    </format>
    <format dxfId="65">
      <pivotArea dataOnly="0" labelOnly="1" outline="0" axis="axisValues" fieldPosition="0"/>
    </format>
    <format dxfId="6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9.xml><?xml version="1.0" encoding="utf-8"?>
<pivotTableDefinition xmlns="http://schemas.openxmlformats.org/spreadsheetml/2006/main" name="Tableau croisé dynamique57" cacheId="11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0:A191" firstHeaderRow="1" firstDataRow="1" firstDataCol="0"/>
  <pivotFields count="1">
    <pivotField dataField="1" showAll="0" defaultSubtotal="0"/>
  </pivotFields>
  <rowItems count="1">
    <i/>
  </rowItems>
  <colItems count="1">
    <i/>
  </colItems>
  <dataFields count="1">
    <dataField name="Pioche" fld="0" subtotal="average" baseField="0" baseItem="552255544"/>
  </dataFields>
  <formats count="4">
    <format dxfId="71">
      <pivotArea dataOnly="0" labelOnly="1" outline="0" axis="axisValues" fieldPosition="0"/>
    </format>
    <format dxfId="70">
      <pivotArea dataOnly="0" labelOnly="1" outline="0" axis="axisValues" fieldPosition="0"/>
    </format>
    <format dxfId="69">
      <pivotArea dataOnly="0" labelOnly="1" outline="0" axis="axisValues" fieldPosition="0"/>
    </format>
    <format dxfId="6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eau croisé dynamique3" cacheId="1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G16" firstHeaderRow="1" firstDataRow="3" firstDataCol="1"/>
  <pivotFields count="18">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2">
        <item x="0"/>
        <item x="1"/>
      </items>
    </pivotField>
    <pivotField axis="axisRow" showAll="0" defaultSubtotal="0">
      <items count="4">
        <item h="1" x="1"/>
        <item x="2"/>
        <item x="3"/>
        <item x="0"/>
      </items>
    </pivotField>
  </pivotFields>
  <rowFields count="1">
    <field x="17"/>
  </rowFields>
  <rowItems count="4">
    <i>
      <x v="1"/>
    </i>
    <i>
      <x v="2"/>
    </i>
    <i>
      <x v="3"/>
    </i>
    <i t="grand">
      <x/>
    </i>
  </rowItems>
  <colFields count="2">
    <field x="16"/>
    <field x="-2"/>
  </colFields>
  <colItems count="6">
    <i>
      <x/>
      <x/>
    </i>
    <i r="1" i="1">
      <x v="1"/>
    </i>
    <i>
      <x v="1"/>
      <x/>
    </i>
    <i r="1" i="1">
      <x v="1"/>
    </i>
    <i t="grand">
      <x/>
    </i>
    <i t="grand" i="1">
      <x/>
    </i>
  </colItems>
  <dataFields count="2">
    <dataField name="#" fld="16" subtotal="count" baseField="17" baseItem="0"/>
    <dataField name="%" fld="16" subtotal="count" showDataAs="percentOfCol" baseField="17" baseItem="0" numFmtId="10"/>
  </dataFields>
  <formats count="36">
    <format dxfId="1227">
      <pivotArea grandRow="1" outline="0" collapsedLevelsAreSubtotals="1" fieldPosition="0"/>
    </format>
    <format dxfId="1226">
      <pivotArea dataOnly="0" labelOnly="1" grandRow="1" outline="0" fieldPosition="0"/>
    </format>
    <format dxfId="1225">
      <pivotArea outline="0" fieldPosition="0">
        <references count="1">
          <reference field="4294967294" count="1">
            <x v="1"/>
          </reference>
        </references>
      </pivotArea>
    </format>
    <format dxfId="1224">
      <pivotArea field="17" grandCol="1" collapsedLevelsAreSubtotals="1" axis="axisRow" fieldPosition="0">
        <references count="2">
          <reference field="4294967294" count="1" selected="0">
            <x v="1"/>
          </reference>
          <reference field="17" count="0"/>
        </references>
      </pivotArea>
    </format>
    <format dxfId="1223">
      <pivotArea field="17" grandCol="1" collapsedLevelsAreSubtotals="1" axis="axisRow" fieldPosition="0">
        <references count="2">
          <reference field="4294967294" count="1" selected="0">
            <x v="1"/>
          </reference>
          <reference field="17" count="0"/>
        </references>
      </pivotArea>
    </format>
    <format dxfId="1222">
      <pivotArea outline="0" collapsedLevelsAreSubtotals="1" fieldPosition="0">
        <references count="2">
          <reference field="4294967294" count="1" selected="0">
            <x v="1"/>
          </reference>
          <reference field="16" count="1" selected="0">
            <x v="0"/>
          </reference>
        </references>
      </pivotArea>
    </format>
    <format dxfId="1221">
      <pivotArea outline="0" collapsedLevelsAreSubtotals="1" fieldPosition="0">
        <references count="2">
          <reference field="4294967294" count="1" selected="0">
            <x v="1"/>
          </reference>
          <reference field="16" count="1" selected="0">
            <x v="0"/>
          </reference>
        </references>
      </pivotArea>
    </format>
    <format dxfId="1220">
      <pivotArea outline="0" collapsedLevelsAreSubtotals="1" fieldPosition="0">
        <references count="2">
          <reference field="4294967294" count="1" selected="0">
            <x v="1"/>
          </reference>
          <reference field="16" count="1" selected="0">
            <x v="1"/>
          </reference>
        </references>
      </pivotArea>
    </format>
    <format dxfId="1219">
      <pivotArea outline="0" collapsedLevelsAreSubtotals="1" fieldPosition="0">
        <references count="2">
          <reference field="4294967294" count="1" selected="0">
            <x v="1"/>
          </reference>
          <reference field="16" count="1" selected="0">
            <x v="1"/>
          </reference>
        </references>
      </pivotArea>
    </format>
    <format dxfId="1218">
      <pivotArea field="17" type="button" dataOnly="0" labelOnly="1" outline="0" axis="axisRow" fieldPosition="0"/>
    </format>
    <format dxfId="1217">
      <pivotArea field="16" dataOnly="0" labelOnly="1" grandCol="1" outline="0" offset="IV256" axis="axisCol" fieldPosition="0">
        <references count="1">
          <reference field="4294967294" count="1" selected="0">
            <x v="0"/>
          </reference>
        </references>
      </pivotArea>
    </format>
    <format dxfId="1216">
      <pivotArea field="16" dataOnly="0" labelOnly="1" grandCol="1" outline="0" offset="IV256" axis="axisCol" fieldPosition="0">
        <references count="1">
          <reference field="4294967294" count="1" selected="0">
            <x v="1"/>
          </reference>
        </references>
      </pivotArea>
    </format>
    <format dxfId="1215">
      <pivotArea field="16" dataOnly="0" labelOnly="1" grandCol="1" outline="0" offset="IV256" axis="axisCol" fieldPosition="0">
        <references count="1">
          <reference field="4294967294" count="1" selected="0">
            <x v="0"/>
          </reference>
        </references>
      </pivotArea>
    </format>
    <format dxfId="1214">
      <pivotArea field="16" dataOnly="0" labelOnly="1" grandCol="1" outline="0" offset="IV256" axis="axisCol" fieldPosition="0">
        <references count="1">
          <reference field="4294967294" count="1" selected="0">
            <x v="1"/>
          </reference>
        </references>
      </pivotArea>
    </format>
    <format dxfId="1213">
      <pivotArea dataOnly="0" labelOnly="1" outline="0" fieldPosition="0">
        <references count="2">
          <reference field="4294967294" count="2">
            <x v="0"/>
            <x v="1"/>
          </reference>
          <reference field="16" count="1" selected="0">
            <x v="0"/>
          </reference>
        </references>
      </pivotArea>
    </format>
    <format dxfId="1212">
      <pivotArea dataOnly="0" labelOnly="1" outline="0" fieldPosition="0">
        <references count="2">
          <reference field="4294967294" count="2">
            <x v="0"/>
            <x v="1"/>
          </reference>
          <reference field="16" count="1" selected="0">
            <x v="1"/>
          </reference>
        </references>
      </pivotArea>
    </format>
    <format dxfId="1211">
      <pivotArea type="origin" dataOnly="0" labelOnly="1" outline="0" offset="A2" fieldPosition="0"/>
    </format>
    <format dxfId="1210">
      <pivotArea dataOnly="0" labelOnly="1" fieldPosition="0">
        <references count="1">
          <reference field="16" count="0"/>
        </references>
      </pivotArea>
    </format>
    <format dxfId="1209">
      <pivotArea field="16" dataOnly="0" labelOnly="1" grandCol="1" outline="0" offset="IV1" axis="axisCol" fieldPosition="0">
        <references count="1">
          <reference field="4294967294" count="1" selected="0">
            <x v="0"/>
          </reference>
        </references>
      </pivotArea>
    </format>
    <format dxfId="1208">
      <pivotArea field="16" dataOnly="0" labelOnly="1" grandCol="1" outline="0" offset="IV1" axis="axisCol" fieldPosition="0">
        <references count="1">
          <reference field="4294967294" count="1" selected="0">
            <x v="1"/>
          </reference>
        </references>
      </pivotArea>
    </format>
    <format dxfId="1207">
      <pivotArea field="16" dataOnly="0" labelOnly="1" grandCol="1" outline="0" offset="IV1" axis="axisCol" fieldPosition="0">
        <references count="1">
          <reference field="4294967294" count="1" selected="0">
            <x v="0"/>
          </reference>
        </references>
      </pivotArea>
    </format>
    <format dxfId="1206">
      <pivotArea field="16" dataOnly="0" labelOnly="1" grandCol="1" outline="0" offset="IV1" axis="axisCol" fieldPosition="0">
        <references count="1">
          <reference field="4294967294" count="1" selected="0">
            <x v="1"/>
          </reference>
        </references>
      </pivotArea>
    </format>
    <format dxfId="1205">
      <pivotArea field="17" type="button" dataOnly="0" labelOnly="1" outline="0" axis="axisRow" fieldPosition="0"/>
    </format>
    <format dxfId="1204">
      <pivotArea field="16" dataOnly="0" labelOnly="1" grandCol="1" outline="0" offset="IV256" axis="axisCol" fieldPosition="0">
        <references count="1">
          <reference field="4294967294" count="1" selected="0">
            <x v="0"/>
          </reference>
        </references>
      </pivotArea>
    </format>
    <format dxfId="1203">
      <pivotArea field="16" dataOnly="0" labelOnly="1" grandCol="1" outline="0" offset="IV256" axis="axisCol" fieldPosition="0">
        <references count="1">
          <reference field="4294967294" count="1" selected="0">
            <x v="1"/>
          </reference>
        </references>
      </pivotArea>
    </format>
    <format dxfId="1202">
      <pivotArea field="16" dataOnly="0" labelOnly="1" grandCol="1" outline="0" offset="IV256" axis="axisCol" fieldPosition="0">
        <references count="1">
          <reference field="4294967294" count="1" selected="0">
            <x v="0"/>
          </reference>
        </references>
      </pivotArea>
    </format>
    <format dxfId="1201">
      <pivotArea field="16" dataOnly="0" labelOnly="1" grandCol="1" outline="0" offset="IV256" axis="axisCol" fieldPosition="0">
        <references count="1">
          <reference field="4294967294" count="1" selected="0">
            <x v="1"/>
          </reference>
        </references>
      </pivotArea>
    </format>
    <format dxfId="1200">
      <pivotArea dataOnly="0" labelOnly="1" outline="0" fieldPosition="0">
        <references count="2">
          <reference field="4294967294" count="2">
            <x v="0"/>
            <x v="1"/>
          </reference>
          <reference field="16" count="1" selected="0">
            <x v="0"/>
          </reference>
        </references>
      </pivotArea>
    </format>
    <format dxfId="1199">
      <pivotArea dataOnly="0" labelOnly="1" outline="0" fieldPosition="0">
        <references count="2">
          <reference field="4294967294" count="2">
            <x v="0"/>
            <x v="1"/>
          </reference>
          <reference field="16" count="1" selected="0">
            <x v="1"/>
          </reference>
        </references>
      </pivotArea>
    </format>
    <format dxfId="1198">
      <pivotArea field="17" type="button" dataOnly="0" labelOnly="1" outline="0" axis="axisRow" fieldPosition="0"/>
    </format>
    <format dxfId="1197">
      <pivotArea field="16" dataOnly="0" labelOnly="1" grandCol="1" outline="0" axis="axisCol" fieldPosition="0">
        <references count="1">
          <reference field="4294967294" count="1" selected="0">
            <x v="0"/>
          </reference>
        </references>
      </pivotArea>
    </format>
    <format dxfId="1196">
      <pivotArea field="16" dataOnly="0" labelOnly="1" grandCol="1" outline="0" axis="axisCol" fieldPosition="0">
        <references count="1">
          <reference field="4294967294" count="1" selected="0">
            <x v="1"/>
          </reference>
        </references>
      </pivotArea>
    </format>
    <format dxfId="1195">
      <pivotArea field="16" dataOnly="0" labelOnly="1" grandCol="1" outline="0" axis="axisCol" fieldPosition="0">
        <references count="1">
          <reference field="4294967294" count="1" selected="0">
            <x v="0"/>
          </reference>
        </references>
      </pivotArea>
    </format>
    <format dxfId="1194">
      <pivotArea field="16" dataOnly="0" labelOnly="1" grandCol="1" outline="0" axis="axisCol" fieldPosition="0">
        <references count="1">
          <reference field="4294967294" count="1" selected="0">
            <x v="1"/>
          </reference>
        </references>
      </pivotArea>
    </format>
    <format dxfId="1193">
      <pivotArea dataOnly="0" labelOnly="1" outline="0" fieldPosition="0">
        <references count="2">
          <reference field="4294967294" count="2">
            <x v="0"/>
            <x v="1"/>
          </reference>
          <reference field="16" count="1" selected="0">
            <x v="0"/>
          </reference>
        </references>
      </pivotArea>
    </format>
    <format dxfId="1192">
      <pivotArea dataOnly="0" labelOnly="1" outline="0" fieldPosition="0">
        <references count="2">
          <reference field="4294967294" count="2">
            <x v="0"/>
            <x v="1"/>
          </reference>
          <reference field="16" count="1" selected="0">
            <x v="1"/>
          </reference>
        </references>
      </pivotArea>
    </format>
  </formats>
  <conditionalFormats count="1">
    <conditionalFormat priority="2">
      <pivotAreas count="1">
        <pivotArea type="data" grandCol="1" collapsedLevelsAreSubtotals="1" fieldPosition="0">
          <references count="2">
            <reference field="4294967294" count="1" selected="0">
              <x v="1"/>
            </reference>
            <reference field="17"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0.xml><?xml version="1.0" encoding="utf-8"?>
<pivotTableDefinition xmlns="http://schemas.openxmlformats.org/spreadsheetml/2006/main" name="Tableau croisé dynamique26" cacheId="9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30:A131" firstHeaderRow="1" firstDataRow="1" firstDataCol="0"/>
  <pivotFields count="1">
    <pivotField dataField="1" showAll="0"/>
  </pivotFields>
  <rowItems count="1">
    <i/>
  </rowItems>
  <colItems count="1">
    <i/>
  </colItems>
  <dataFields count="1">
    <dataField name="Cuillères de service" fld="0" subtotal="average" baseField="0" baseItem="417674776"/>
  </dataFields>
  <formats count="4">
    <format dxfId="75">
      <pivotArea dataOnly="0" labelOnly="1" outline="0" axis="axisValues" fieldPosition="0"/>
    </format>
    <format dxfId="74">
      <pivotArea dataOnly="0" labelOnly="1" outline="0" axis="axisValues" fieldPosition="0"/>
    </format>
    <format dxfId="73">
      <pivotArea dataOnly="0" labelOnly="1" outline="0" axis="axisValues" fieldPosition="0"/>
    </format>
    <format dxfId="7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1.xml><?xml version="1.0" encoding="utf-8"?>
<pivotTableDefinition xmlns="http://schemas.openxmlformats.org/spreadsheetml/2006/main" name="Tableau croisé dynamique58" cacheId="11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2:A193" firstHeaderRow="1" firstDataRow="1" firstDataCol="0"/>
  <pivotFields count="1">
    <pivotField dataField="1" showAll="0" defaultSubtotal="0"/>
  </pivotFields>
  <rowItems count="1">
    <i/>
  </rowItems>
  <colItems count="1">
    <i/>
  </colItems>
  <dataFields count="1">
    <dataField name="Hache" fld="0" subtotal="average" baseField="0" baseItem="414474096"/>
  </dataFields>
  <formats count="4">
    <format dxfId="79">
      <pivotArea dataOnly="0" labelOnly="1" outline="0" axis="axisValues" fieldPosition="0"/>
    </format>
    <format dxfId="78">
      <pivotArea dataOnly="0" labelOnly="1" outline="0" axis="axisValues" fieldPosition="0"/>
    </format>
    <format dxfId="77">
      <pivotArea dataOnly="0" labelOnly="1" outline="0" axis="axisValues" fieldPosition="0"/>
    </format>
    <format dxfId="7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2.xml><?xml version="1.0" encoding="utf-8"?>
<pivotTableDefinition xmlns="http://schemas.openxmlformats.org/spreadsheetml/2006/main" name="Tableau croisé dynamique56" cacheId="11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88:A189" firstHeaderRow="1" firstDataRow="1" firstDataCol="0"/>
  <pivotFields count="1">
    <pivotField dataField="1" showAll="0"/>
  </pivotFields>
  <rowItems count="1">
    <i/>
  </rowItems>
  <colItems count="1">
    <i/>
  </colItems>
  <dataFields count="1">
    <dataField name="Machette" fld="0" subtotal="average" baseField="0" baseItem="561636520"/>
  </dataFields>
  <formats count="4">
    <format dxfId="83">
      <pivotArea dataOnly="0" labelOnly="1" outline="0" axis="axisValues" fieldPosition="0"/>
    </format>
    <format dxfId="82">
      <pivotArea dataOnly="0" labelOnly="1" outline="0" axis="axisValues" fieldPosition="0"/>
    </format>
    <format dxfId="81">
      <pivotArea dataOnly="0" labelOnly="1" outline="0" axis="axisValues" fieldPosition="0"/>
    </format>
    <format dxfId="8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3.xml><?xml version="1.0" encoding="utf-8"?>
<pivotTableDefinition xmlns="http://schemas.openxmlformats.org/spreadsheetml/2006/main" name="Tableau croisé dynamique27" cacheId="10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32:A133" firstHeaderRow="1" firstDataRow="1" firstDataCol="0"/>
  <pivotFields count="1">
    <pivotField dataField="1" showAll="0"/>
  </pivotFields>
  <rowItems count="1">
    <i/>
  </rowItems>
  <colItems count="1">
    <i/>
  </colItems>
  <dataFields count="1">
    <dataField name="Grande bassine" fld="0" subtotal="average" baseField="0" baseItem="417687976"/>
  </dataFields>
  <formats count="4">
    <format dxfId="87">
      <pivotArea dataOnly="0" labelOnly="1" outline="0" axis="axisValues" fieldPosition="0"/>
    </format>
    <format dxfId="86">
      <pivotArea dataOnly="0" labelOnly="1" outline="0" axis="axisValues" fieldPosition="0"/>
    </format>
    <format dxfId="85">
      <pivotArea dataOnly="0" labelOnly="1" outline="0" axis="axisValues" fieldPosition="0"/>
    </format>
    <format dxfId="8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4.xml><?xml version="1.0" encoding="utf-8"?>
<pivotTableDefinition xmlns="http://schemas.openxmlformats.org/spreadsheetml/2006/main" name="Tableau croisé dynamique38" cacheId="8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9:A90" firstHeaderRow="1" firstDataRow="1" firstDataCol="0"/>
  <pivotFields count="1">
    <pivotField dataField="1" showAll="0"/>
  </pivotFields>
  <rowItems count="1">
    <i/>
  </rowItems>
  <colItems count="1">
    <i/>
  </colItems>
  <dataFields count="1">
    <dataField name="Marteau" fld="0" subtotal="average" baseField="0" baseItem="405622624"/>
  </dataFields>
  <formats count="4">
    <format dxfId="91">
      <pivotArea dataOnly="0" labelOnly="1" outline="0" axis="axisValues" fieldPosition="0"/>
    </format>
    <format dxfId="90">
      <pivotArea dataOnly="0" labelOnly="1" outline="0" axis="axisValues" fieldPosition="0"/>
    </format>
    <format dxfId="89">
      <pivotArea dataOnly="0" labelOnly="1" outline="0" axis="axisValues" fieldPosition="0"/>
    </format>
    <format dxfId="8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5.xml><?xml version="1.0" encoding="utf-8"?>
<pivotTableDefinition xmlns="http://schemas.openxmlformats.org/spreadsheetml/2006/main" name="Tableau croisé dynamique18" cacheId="92"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4:G115" firstHeaderRow="1" firstDataRow="2" firstDataCol="1"/>
  <pivotFields count="76">
    <pivotField axis="axisCol" showAll="0">
      <items count="7">
        <item x="1"/>
        <item x="4"/>
        <item x="0"/>
        <item x="3"/>
        <item x="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10">
    <i>
      <x/>
    </i>
    <i i="1">
      <x v="1"/>
    </i>
    <i i="2">
      <x v="2"/>
    </i>
    <i i="3">
      <x v="3"/>
    </i>
    <i i="4">
      <x v="4"/>
    </i>
    <i i="5">
      <x v="5"/>
    </i>
    <i i="6">
      <x v="6"/>
    </i>
    <i i="7">
      <x v="7"/>
    </i>
    <i i="8">
      <x v="8"/>
    </i>
    <i i="9">
      <x v="9"/>
    </i>
  </rowItems>
  <colFields count="1">
    <field x="0"/>
  </colFields>
  <colItems count="6">
    <i>
      <x/>
    </i>
    <i>
      <x v="1"/>
    </i>
    <i>
      <x v="2"/>
    </i>
    <i>
      <x v="3"/>
    </i>
    <i>
      <x v="4"/>
    </i>
    <i t="grand">
      <x/>
    </i>
  </colItems>
  <dataFields count="10">
    <dataField name="Couverture" fld="65" baseField="0" baseItem="1"/>
    <dataField name="Casserole" fld="66" baseField="0" baseItem="1"/>
    <dataField name="Poêle" fld="67" baseField="0" baseItem="1"/>
    <dataField name="Godet" fld="68" baseField="0" baseItem="1"/>
    <dataField name="Cuillère pour manger" fld="69" baseField="0" baseItem="1"/>
    <dataField name="Grande bassine" fld="72" baseField="0" baseItem="1"/>
    <dataField name="Cuillère de service" fld="71" baseField="0" baseItem="0"/>
    <dataField name="Éponge" fld="73" baseField="0" baseItem="1"/>
    <dataField name="Autres (précisez)" fld="74" baseField="0" baseItem="1"/>
    <dataField name="Assiette" fld="70" baseField="0" baseItem="0"/>
  </dataFields>
  <formats count="28">
    <format dxfId="119">
      <pivotArea grandCol="1" outline="0" collapsedLevelsAreSubtotals="1" fieldPosition="0"/>
    </format>
    <format dxfId="118">
      <pivotArea grandCol="1" outline="0" collapsedLevelsAreSubtotals="1" fieldPosition="0"/>
    </format>
    <format dxfId="117">
      <pivotArea grandCol="1" outline="0" collapsedLevelsAreSubtotals="1" fieldPosition="0"/>
    </format>
    <format dxfId="116">
      <pivotArea grandCol="1" outline="0" collapsedLevelsAreSubtotals="1" fieldPosition="0"/>
    </format>
    <format dxfId="115">
      <pivotArea grandCol="1" outline="0" collapsedLevelsAreSubtotals="1" fieldPosition="0"/>
    </format>
    <format dxfId="114">
      <pivotArea grandCol="1" outline="0" collapsedLevelsAreSubtotals="1" fieldPosition="0"/>
    </format>
    <format dxfId="113">
      <pivotArea grandCol="1" outline="0" collapsedLevelsAreSubtotals="1" fieldPosition="0"/>
    </format>
    <format dxfId="112">
      <pivotArea grandCol="1" outline="0" collapsedLevelsAreSubtotals="1" fieldPosition="0"/>
    </format>
    <format dxfId="111">
      <pivotArea grandCol="1" outline="0" collapsedLevelsAreSubtotals="1" fieldPosition="0"/>
    </format>
    <format dxfId="110">
      <pivotArea collapsedLevelsAreSubtotals="1" fieldPosition="0">
        <references count="2">
          <reference field="4294967294" count="6">
            <x v="1"/>
            <x v="2"/>
            <x v="3"/>
            <x v="4"/>
            <x v="5"/>
            <x v="7"/>
          </reference>
          <reference field="0" count="1" selected="0">
            <x v="0"/>
          </reference>
        </references>
      </pivotArea>
    </format>
    <format dxfId="109">
      <pivotArea collapsedLevelsAreSubtotals="1" fieldPosition="0">
        <references count="2">
          <reference field="4294967294" count="7">
            <x v="0"/>
            <x v="1"/>
            <x v="2"/>
            <x v="3"/>
            <x v="4"/>
            <x v="5"/>
            <x v="7"/>
          </reference>
          <reference field="0" count="1" selected="0">
            <x v="1"/>
          </reference>
        </references>
      </pivotArea>
    </format>
    <format dxfId="108">
      <pivotArea collapsedLevelsAreSubtotals="1" fieldPosition="0">
        <references count="2">
          <reference field="4294967294" count="7">
            <x v="0"/>
            <x v="1"/>
            <x v="2"/>
            <x v="3"/>
            <x v="4"/>
            <x v="5"/>
            <x v="7"/>
          </reference>
          <reference field="0" count="1" selected="0">
            <x v="1"/>
          </reference>
        </references>
      </pivotArea>
    </format>
    <format dxfId="107">
      <pivotArea collapsedLevelsAreSubtotals="1" fieldPosition="0">
        <references count="2">
          <reference field="4294967294" count="5">
            <x v="1"/>
            <x v="2"/>
            <x v="3"/>
            <x v="4"/>
            <x v="5"/>
          </reference>
          <reference field="0" count="1" selected="0">
            <x v="3"/>
          </reference>
        </references>
      </pivotArea>
    </format>
    <format dxfId="106">
      <pivotArea collapsedLevelsAreSubtotals="1" fieldPosition="0">
        <references count="2">
          <reference field="4294967294" count="6">
            <x v="1"/>
            <x v="2"/>
            <x v="3"/>
            <x v="4"/>
            <x v="5"/>
            <x v="7"/>
          </reference>
          <reference field="0" count="1" selected="0">
            <x v="4"/>
          </reference>
        </references>
      </pivotArea>
    </format>
    <format dxfId="105">
      <pivotArea collapsedLevelsAreSubtotals="1" fieldPosition="0">
        <references count="2">
          <reference field="4294967294" count="6">
            <x v="1"/>
            <x v="2"/>
            <x v="3"/>
            <x v="4"/>
            <x v="5"/>
            <x v="7"/>
          </reference>
          <reference field="0" count="1" selected="0">
            <x v="4"/>
          </reference>
        </references>
      </pivotArea>
    </format>
    <format dxfId="104">
      <pivotArea collapsedLevelsAreSubtotals="1" fieldPosition="0">
        <references count="2">
          <reference field="4294967294" count="6">
            <x v="1"/>
            <x v="2"/>
            <x v="3"/>
            <x v="4"/>
            <x v="5"/>
            <x v="7"/>
          </reference>
          <reference field="0" count="1" selected="0">
            <x v="4"/>
          </reference>
        </references>
      </pivotArea>
    </format>
    <format dxfId="103">
      <pivotArea type="origin" dataOnly="0" labelOnly="1" outline="0" fieldPosition="0"/>
    </format>
    <format dxfId="102">
      <pivotArea field="0" type="button" dataOnly="0" labelOnly="1" outline="0" axis="axisCol" fieldPosition="0"/>
    </format>
    <format dxfId="101">
      <pivotArea type="topRight" dataOnly="0" labelOnly="1" outline="0" fieldPosition="0"/>
    </format>
    <format dxfId="100">
      <pivotArea field="-2" type="button" dataOnly="0" labelOnly="1" outline="0" axis="axisRow" fieldPosition="0"/>
    </format>
    <format dxfId="99">
      <pivotArea dataOnly="0" labelOnly="1" fieldPosition="0">
        <references count="1">
          <reference field="0" count="0"/>
        </references>
      </pivotArea>
    </format>
    <format dxfId="98">
      <pivotArea dataOnly="0" labelOnly="1" grandCol="1" outline="0" fieldPosition="0"/>
    </format>
    <format dxfId="97">
      <pivotArea type="origin" dataOnly="0" labelOnly="1" outline="0" fieldPosition="0"/>
    </format>
    <format dxfId="96">
      <pivotArea field="0" type="button" dataOnly="0" labelOnly="1" outline="0" axis="axisCol" fieldPosition="0"/>
    </format>
    <format dxfId="95">
      <pivotArea type="topRight" dataOnly="0" labelOnly="1" outline="0" fieldPosition="0"/>
    </format>
    <format dxfId="94">
      <pivotArea field="-2" type="button" dataOnly="0" labelOnly="1" outline="0" axis="axisRow" fieldPosition="0"/>
    </format>
    <format dxfId="93">
      <pivotArea dataOnly="0" labelOnly="1" fieldPosition="0">
        <references count="1">
          <reference field="0" count="0"/>
        </references>
      </pivotArea>
    </format>
    <format dxfId="9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6.xml><?xml version="1.0" encoding="utf-8"?>
<pivotTableDefinition xmlns="http://schemas.openxmlformats.org/spreadsheetml/2006/main" name="Tableau croisé dynamique20" cacheId="9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18:A119" firstHeaderRow="1" firstDataRow="1" firstDataCol="0"/>
  <pivotFields count="1">
    <pivotField dataField="1" showAll="0"/>
  </pivotFields>
  <rowItems count="1">
    <i/>
  </rowItems>
  <colItems count="1">
    <i/>
  </colItems>
  <dataFields count="1">
    <dataField name="Couvertures" fld="0" subtotal="average" baseField="0" baseItem="417645384"/>
  </dataFields>
  <formats count="4">
    <format dxfId="123">
      <pivotArea dataOnly="0" labelOnly="1" outline="0" axis="axisValues" fieldPosition="0"/>
    </format>
    <format dxfId="122">
      <pivotArea dataOnly="0" labelOnly="1" outline="0" axis="axisValues" fieldPosition="0"/>
    </format>
    <format dxfId="121">
      <pivotArea dataOnly="0" labelOnly="1" outline="0" axis="axisValues" fieldPosition="0"/>
    </format>
    <format dxfId="12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7.xml><?xml version="1.0" encoding="utf-8"?>
<pivotTableDefinition xmlns="http://schemas.openxmlformats.org/spreadsheetml/2006/main" name="Tableau croisé dynamique13" cacheId="7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3:A54" firstHeaderRow="1" firstDataRow="1" firstDataCol="0"/>
  <pivotFields count="1">
    <pivotField dataField="1" showAll="0"/>
  </pivotFields>
  <rowItems count="1">
    <i/>
  </rowItems>
  <colItems count="1">
    <i/>
  </colItems>
  <dataFields count="1">
    <dataField name="Chlore en grain" fld="0" subtotal="average" baseField="0" baseItem="521390912"/>
  </dataFields>
  <formats count="4">
    <format dxfId="127">
      <pivotArea dataOnly="0" labelOnly="1" outline="0" axis="axisValues" fieldPosition="0"/>
    </format>
    <format dxfId="126">
      <pivotArea dataOnly="0" labelOnly="1" outline="0" axis="axisValues" fieldPosition="0"/>
    </format>
    <format dxfId="125">
      <pivotArea dataOnly="0" labelOnly="1" outline="0" axis="axisValues" fieldPosition="0"/>
    </format>
    <format dxfId="12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8.xml><?xml version="1.0" encoding="utf-8"?>
<pivotTableDefinition xmlns="http://schemas.openxmlformats.org/spreadsheetml/2006/main" name="Tableau croisé dynamique21" cacheId="9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0:A121" firstHeaderRow="1" firstDataRow="1" firstDataCol="0"/>
  <pivotFields count="1">
    <pivotField dataField="1" showAll="0"/>
  </pivotFields>
  <rowItems count="1">
    <i/>
  </rowItems>
  <colItems count="1">
    <i/>
  </colItems>
  <dataFields count="1">
    <dataField name="Casseroles" fld="0" subtotal="average" baseField="0" baseItem="417649960"/>
  </dataFields>
  <formats count="4">
    <format dxfId="131">
      <pivotArea dataOnly="0" labelOnly="1" outline="0" axis="axisValues" fieldPosition="0"/>
    </format>
    <format dxfId="130">
      <pivotArea dataOnly="0" labelOnly="1" outline="0" axis="axisValues" fieldPosition="0"/>
    </format>
    <format dxfId="129">
      <pivotArea dataOnly="0" labelOnly="1" outline="0" axis="axisValues" fieldPosition="0"/>
    </format>
    <format dxfId="12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9.xml><?xml version="1.0" encoding="utf-8"?>
<pivotTableDefinition xmlns="http://schemas.openxmlformats.org/spreadsheetml/2006/main" name="Tableau croisé dynamique16" cacheId="7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9:A60" firstHeaderRow="1" firstDataRow="1" firstDataCol="0"/>
  <pivotFields count="1">
    <pivotField dataField="1" showAll="0"/>
  </pivotFields>
  <rowItems count="1">
    <i/>
  </rowItems>
  <colItems count="1">
    <i/>
  </colItems>
  <dataFields count="1">
    <dataField name="Déodorant" fld="0" subtotal="average" baseField="0" baseItem="399210864"/>
  </dataFields>
  <formats count="4">
    <format dxfId="135">
      <pivotArea dataOnly="0" labelOnly="1" outline="0" axis="axisValues" fieldPosition="0"/>
    </format>
    <format dxfId="134">
      <pivotArea dataOnly="0" labelOnly="1" outline="0" axis="axisValues" fieldPosition="0"/>
    </format>
    <format dxfId="133">
      <pivotArea dataOnly="0" labelOnly="1" outline="0" axis="axisValues" fieldPosition="0"/>
    </format>
    <format dxfId="13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eau croisé dynamique2" cacheId="1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C6" firstHeaderRow="0" firstDataRow="1" firstDataCol="1"/>
  <pivotFields count="1">
    <pivotField axis="axisRow" dataField="1" showAll="0" defaultSubtotal="0">
      <items count="2">
        <item x="0"/>
        <item x="1"/>
      </items>
    </pivotField>
  </pivotFields>
  <rowFields count="1">
    <field x="0"/>
  </rowFields>
  <rowItems count="3">
    <i>
      <x/>
    </i>
    <i>
      <x v="1"/>
    </i>
    <i t="grand">
      <x/>
    </i>
  </rowItems>
  <colFields count="1">
    <field x="-2"/>
  </colFields>
  <colItems count="2">
    <i>
      <x/>
    </i>
    <i i="1">
      <x v="1"/>
    </i>
  </colItems>
  <dataFields count="2">
    <dataField name="#" fld="0" subtotal="count" baseField="0" baseItem="0"/>
    <dataField name="%" fld="0" subtotal="count" showDataAs="percentOfTotal" baseField="0" baseItem="0" numFmtId="10"/>
  </dataFields>
  <formats count="7">
    <format dxfId="1234">
      <pivotArea grandRow="1" outline="0" collapsedLevelsAreSubtotals="1" fieldPosition="0"/>
    </format>
    <format dxfId="1233">
      <pivotArea dataOnly="0" labelOnly="1" grandRow="1" outline="0" fieldPosition="0"/>
    </format>
    <format dxfId="1232">
      <pivotArea outline="0" fieldPosition="0">
        <references count="1">
          <reference field="4294967294" count="1">
            <x v="1"/>
          </reference>
        </references>
      </pivotArea>
    </format>
    <format dxfId="1231">
      <pivotArea collapsedLevelsAreSubtotals="1" fieldPosition="0">
        <references count="2">
          <reference field="4294967294" count="1" selected="0">
            <x v="1"/>
          </reference>
          <reference field="0" count="0"/>
        </references>
      </pivotArea>
    </format>
    <format dxfId="1230">
      <pivotArea collapsedLevelsAreSubtotals="1" fieldPosition="0">
        <references count="2">
          <reference field="4294967294" count="1" selected="0">
            <x v="1"/>
          </reference>
          <reference field="0" count="0"/>
        </references>
      </pivotArea>
    </format>
    <format dxfId="1229">
      <pivotArea field="0" type="button" dataOnly="0" labelOnly="1" outline="0" axis="axisRow" fieldPosition="0"/>
    </format>
    <format dxfId="1228">
      <pivotArea dataOnly="0" labelOnly="1" outline="0" fieldPosition="0">
        <references count="1">
          <reference field="4294967294" count="2">
            <x v="0"/>
            <x v="1"/>
          </reference>
        </references>
      </pivotArea>
    </format>
  </formats>
  <conditionalFormats count="1">
    <conditionalFormat priority="3">
      <pivotAreas count="1">
        <pivotArea type="data" collapsedLevelsAreSubtotals="1" fieldPosition="0">
          <references count="2">
            <reference field="4294967294" count="1" selected="0">
              <x v="1"/>
            </reference>
            <reference field="0" count="2">
              <x v="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0.xml><?xml version="1.0" encoding="utf-8"?>
<pivotTableDefinition xmlns="http://schemas.openxmlformats.org/spreadsheetml/2006/main" name="Tableau croisé dynamique53" cacheId="108"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72:G181" firstHeaderRow="1" firstDataRow="2" firstDataCol="1"/>
  <pivotFields count="117">
    <pivotField axis="axisCol" showAll="0">
      <items count="7">
        <item x="1"/>
        <item x="4"/>
        <item x="0"/>
        <item x="3"/>
        <item x="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8">
    <i>
      <x/>
    </i>
    <i i="1">
      <x v="1"/>
    </i>
    <i i="2">
      <x v="2"/>
    </i>
    <i i="3">
      <x v="3"/>
    </i>
    <i i="4">
      <x v="4"/>
    </i>
    <i i="5">
      <x v="5"/>
    </i>
    <i i="6">
      <x v="6"/>
    </i>
    <i i="7">
      <x v="7"/>
    </i>
  </rowItems>
  <colFields count="1">
    <field x="0"/>
  </colFields>
  <colItems count="6">
    <i>
      <x/>
    </i>
    <i>
      <x v="1"/>
    </i>
    <i>
      <x v="2"/>
    </i>
    <i>
      <x v="3"/>
    </i>
    <i>
      <x v="4"/>
    </i>
    <i t="grand">
      <x/>
    </i>
  </colItems>
  <dataFields count="8">
    <dataField name="Pelles" fld="108" baseField="0" baseItem="0"/>
    <dataField name="Râteau" fld="109" baseField="0" baseItem="0"/>
    <dataField name="Machette" fld="110" baseField="0" baseItem="0"/>
    <dataField name="Pioche" fld="111" baseField="0" baseItem="0"/>
    <dataField name="Hache" fld="112" baseField="0" baseItem="0"/>
    <dataField name="Brouette" fld="113" baseField="0" baseItem="0"/>
    <dataField name="Houe" fld="114" baseField="0" baseItem="0"/>
    <dataField name="Autres (précisez)" fld="115" baseField="0" baseItem="0"/>
  </dataFields>
  <formats count="12">
    <format dxfId="147">
      <pivotArea type="origin" dataOnly="0" labelOnly="1" outline="0" fieldPosition="0"/>
    </format>
    <format dxfId="146">
      <pivotArea field="0" type="button" dataOnly="0" labelOnly="1" outline="0" axis="axisCol" fieldPosition="0"/>
    </format>
    <format dxfId="145">
      <pivotArea type="topRight" dataOnly="0" labelOnly="1" outline="0" fieldPosition="0"/>
    </format>
    <format dxfId="144">
      <pivotArea field="-2" type="button" dataOnly="0" labelOnly="1" outline="0" axis="axisRow" fieldPosition="0"/>
    </format>
    <format dxfId="143">
      <pivotArea dataOnly="0" labelOnly="1" fieldPosition="0">
        <references count="1">
          <reference field="0" count="0"/>
        </references>
      </pivotArea>
    </format>
    <format dxfId="142">
      <pivotArea dataOnly="0" labelOnly="1" grandCol="1" outline="0" fieldPosition="0"/>
    </format>
    <format dxfId="141">
      <pivotArea type="origin" dataOnly="0" labelOnly="1" outline="0" fieldPosition="0"/>
    </format>
    <format dxfId="140">
      <pivotArea field="0" type="button" dataOnly="0" labelOnly="1" outline="0" axis="axisCol" fieldPosition="0"/>
    </format>
    <format dxfId="139">
      <pivotArea type="topRight" dataOnly="0" labelOnly="1" outline="0" fieldPosition="0"/>
    </format>
    <format dxfId="138">
      <pivotArea field="-2" type="button" dataOnly="0" labelOnly="1" outline="0" axis="axisRow" fieldPosition="0"/>
    </format>
    <format dxfId="137">
      <pivotArea dataOnly="0" labelOnly="1" fieldPosition="0">
        <references count="1">
          <reference field="0" count="0"/>
        </references>
      </pivotArea>
    </format>
    <format dxfId="13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1.xml><?xml version="1.0" encoding="utf-8"?>
<pivotTableDefinition xmlns="http://schemas.openxmlformats.org/spreadsheetml/2006/main" name="Tableau croisé dynamique40" cacheId="8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3:A94" firstHeaderRow="1" firstDataRow="1" firstDataCol="0"/>
  <pivotFields count="1">
    <pivotField dataField="1" showAll="0"/>
  </pivotFields>
  <rowItems count="1">
    <i/>
  </rowItems>
  <colItems count="1">
    <i/>
  </colItems>
  <dataFields count="1">
    <dataField name="Corde" fld="0" subtotal="average" baseField="0" baseItem="401979088"/>
  </dataFields>
  <formats count="5">
    <format dxfId="152">
      <pivotArea outline="0" collapsedLevelsAreSubtotals="1" fieldPosition="0"/>
    </format>
    <format dxfId="151">
      <pivotArea dataOnly="0" labelOnly="1" outline="0" axis="axisValues" fieldPosition="0"/>
    </format>
    <format dxfId="150">
      <pivotArea dataOnly="0" labelOnly="1" outline="0" axis="axisValues" fieldPosition="0"/>
    </format>
    <format dxfId="149">
      <pivotArea dataOnly="0" labelOnly="1" outline="0" axis="axisValues" fieldPosition="0"/>
    </format>
    <format dxfId="1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2.xml><?xml version="1.0" encoding="utf-8"?>
<pivotTableDefinition xmlns="http://schemas.openxmlformats.org/spreadsheetml/2006/main" name="Tableau croisé dynamique34" cacheId="7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1:A82" firstHeaderRow="1" firstDataRow="1" firstDataCol="0"/>
  <pivotFields count="1">
    <pivotField dataField="1" showAll="0"/>
  </pivotFields>
  <rowItems count="1">
    <i/>
  </rowItems>
  <colItems count="1">
    <i/>
  </colItems>
  <dataFields count="1">
    <dataField name="Clous" fld="0" subtotal="average" baseField="0" baseItem="408253784"/>
  </dataFields>
  <formats count="5">
    <format dxfId="157">
      <pivotArea outline="0" collapsedLevelsAreSubtotals="1" fieldPosition="0"/>
    </format>
    <format dxfId="156">
      <pivotArea dataOnly="0" labelOnly="1" outline="0" axis="axisValues" fieldPosition="0"/>
    </format>
    <format dxfId="155">
      <pivotArea dataOnly="0" labelOnly="1" outline="0" axis="axisValues" fieldPosition="0"/>
    </format>
    <format dxfId="154">
      <pivotArea dataOnly="0" labelOnly="1" outline="0" axis="axisValues" fieldPosition="0"/>
    </format>
    <format dxfId="15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3.xml><?xml version="1.0" encoding="utf-8"?>
<pivotTableDefinition xmlns="http://schemas.openxmlformats.org/spreadsheetml/2006/main" name="Tableau croisé dynamique62" cacheId="117"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03:G209" firstHeaderRow="1" firstDataRow="2" firstDataCol="1"/>
  <pivotFields count="194">
    <pivotField axis="axisCol" showAll="0">
      <items count="7">
        <item x="1"/>
        <item x="4"/>
        <item x="0"/>
        <item x="3"/>
        <item x="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2"/>
  </rowFields>
  <rowItems count="5">
    <i>
      <x/>
    </i>
    <i i="1">
      <x v="1"/>
    </i>
    <i i="2">
      <x v="2"/>
    </i>
    <i i="3">
      <x v="3"/>
    </i>
    <i i="4">
      <x v="4"/>
    </i>
  </rowItems>
  <colFields count="1">
    <field x="0"/>
  </colFields>
  <colItems count="6">
    <i>
      <x/>
    </i>
    <i>
      <x v="1"/>
    </i>
    <i>
      <x v="2"/>
    </i>
    <i>
      <x v="3"/>
    </i>
    <i>
      <x v="4"/>
    </i>
    <i t="grand">
      <x/>
    </i>
  </colItems>
  <dataFields count="5">
    <dataField name="Sac à dos" fld="188" baseField="0" baseItem="0"/>
    <dataField name="Paiement frais scolaire (paiement uniforme,…)" fld="189" baseField="0" baseItem="0"/>
    <dataField name="Cahiers" fld="190" baseField="0" baseItem="0"/>
    <dataField name="Plumes/Crayons" fld="191" baseField="0" baseItem="0"/>
    <dataField name="Autres" fld="192" baseField="0" baseItem="0"/>
  </dataFields>
  <formats count="12">
    <format dxfId="169">
      <pivotArea type="origin" dataOnly="0" labelOnly="1" outline="0" fieldPosition="0"/>
    </format>
    <format dxfId="168">
      <pivotArea field="0" type="button" dataOnly="0" labelOnly="1" outline="0" axis="axisCol" fieldPosition="0"/>
    </format>
    <format dxfId="167">
      <pivotArea type="topRight" dataOnly="0" labelOnly="1" outline="0" fieldPosition="0"/>
    </format>
    <format dxfId="166">
      <pivotArea field="-2" type="button" dataOnly="0" labelOnly="1" outline="0" axis="axisRow" fieldPosition="0"/>
    </format>
    <format dxfId="165">
      <pivotArea dataOnly="0" labelOnly="1" fieldPosition="0">
        <references count="1">
          <reference field="0" count="0"/>
        </references>
      </pivotArea>
    </format>
    <format dxfId="164">
      <pivotArea dataOnly="0" labelOnly="1" grandCol="1" outline="0" fieldPosition="0"/>
    </format>
    <format dxfId="163">
      <pivotArea type="origin" dataOnly="0" labelOnly="1" outline="0" fieldPosition="0"/>
    </format>
    <format dxfId="162">
      <pivotArea field="0" type="button" dataOnly="0" labelOnly="1" outline="0" axis="axisCol" fieldPosition="0"/>
    </format>
    <format dxfId="161">
      <pivotArea type="topRight" dataOnly="0" labelOnly="1" outline="0" fieldPosition="0"/>
    </format>
    <format dxfId="160">
      <pivotArea field="-2" type="button" dataOnly="0" labelOnly="1" outline="0" axis="axisRow" fieldPosition="0"/>
    </format>
    <format dxfId="159">
      <pivotArea dataOnly="0" labelOnly="1" fieldPosition="0">
        <references count="1">
          <reference field="0" count="0"/>
        </references>
      </pivotArea>
    </format>
    <format dxfId="15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4.xml><?xml version="1.0" encoding="utf-8"?>
<pivotTableDefinition xmlns="http://schemas.openxmlformats.org/spreadsheetml/2006/main" name="Tableau croisé dynamique10" cacheId="7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7:A48" firstHeaderRow="1" firstDataRow="1" firstDataCol="0"/>
  <pivotFields count="1">
    <pivotField dataField="1" showAll="0"/>
  </pivotFields>
  <rowItems count="1">
    <i/>
  </rowItems>
  <colItems count="1">
    <i/>
  </colItems>
  <dataFields count="1">
    <dataField name="Serviettes hygiéniques" fld="0" subtotal="average" baseField="0" baseItem="382222544"/>
  </dataFields>
  <formats count="4">
    <format dxfId="173">
      <pivotArea dataOnly="0" labelOnly="1" outline="0" axis="axisValues" fieldPosition="0"/>
    </format>
    <format dxfId="172">
      <pivotArea dataOnly="0" labelOnly="1" outline="0" axis="axisValues" fieldPosition="0"/>
    </format>
    <format dxfId="171">
      <pivotArea dataOnly="0" labelOnly="1" outline="0" axis="axisValues" fieldPosition="0"/>
    </format>
    <format dxfId="17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5.xml><?xml version="1.0" encoding="utf-8"?>
<pivotTableDefinition xmlns="http://schemas.openxmlformats.org/spreadsheetml/2006/main" name="Tableau croisé dynamique17" cacheId="89"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G17" firstHeaderRow="1" firstDataRow="2" firstDataCol="1"/>
  <pivotFields count="12">
    <pivotField axis="axisCol" showAll="0" defaultSubtotal="0">
      <items count="6">
        <item x="1"/>
        <item x="4"/>
        <item x="0"/>
        <item x="3"/>
        <item x="2"/>
        <item h="1" x="5"/>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9">
    <i>
      <x/>
    </i>
    <i i="1">
      <x v="1"/>
    </i>
    <i i="2">
      <x v="2"/>
    </i>
    <i i="3">
      <x v="3"/>
    </i>
    <i i="4">
      <x v="4"/>
    </i>
    <i i="5">
      <x v="5"/>
    </i>
    <i i="6">
      <x v="6"/>
    </i>
    <i i="7">
      <x v="7"/>
    </i>
    <i i="8">
      <x v="8"/>
    </i>
  </rowItems>
  <colFields count="1">
    <field x="0"/>
  </colFields>
  <colItems count="6">
    <i>
      <x/>
    </i>
    <i>
      <x v="1"/>
    </i>
    <i>
      <x v="2"/>
    </i>
    <i>
      <x v="3"/>
    </i>
    <i>
      <x v="4"/>
    </i>
    <i t="grand">
      <x/>
    </i>
  </colItems>
  <dataFields count="9">
    <dataField name="Farine de blé" fld="2" baseField="0" baseItem="651096608"/>
    <dataField name="Riz" fld="3" baseField="0" baseItem="1"/>
    <dataField name="Mais" fld="4" baseField="0" baseItem="1"/>
    <dataField name="Blé" fld="5" baseField="0" baseItem="747598944"/>
    <dataField name="Sucre" fld="6" baseField="0" baseItem="651097488"/>
    <dataField name="Haricot noir" fld="7" baseField="0" baseItem="651097488"/>
    <dataField name="Haricot rouge" fld="8" baseField="0" baseItem="651095376"/>
    <dataField name="Huile" fld="9" baseField="0" baseItem="651096080"/>
    <dataField name="Autres" fld="10" baseField="0" baseItem="651096256"/>
  </dataFields>
  <formats count="12">
    <format dxfId="185">
      <pivotArea type="origin" dataOnly="0" labelOnly="1" outline="0" fieldPosition="0"/>
    </format>
    <format dxfId="184">
      <pivotArea field="0" type="button" dataOnly="0" labelOnly="1" outline="0" axis="axisCol" fieldPosition="0"/>
    </format>
    <format dxfId="183">
      <pivotArea type="topRight" dataOnly="0" labelOnly="1" outline="0" fieldPosition="0"/>
    </format>
    <format dxfId="182">
      <pivotArea field="-2" type="button" dataOnly="0" labelOnly="1" outline="0" axis="axisRow" fieldPosition="0"/>
    </format>
    <format dxfId="181">
      <pivotArea dataOnly="0" labelOnly="1" fieldPosition="0">
        <references count="1">
          <reference field="0" count="0"/>
        </references>
      </pivotArea>
    </format>
    <format dxfId="180">
      <pivotArea dataOnly="0" labelOnly="1" grandCol="1" outline="0" fieldPosition="0"/>
    </format>
    <format dxfId="179">
      <pivotArea type="origin" dataOnly="0" labelOnly="1" outline="0" fieldPosition="0"/>
    </format>
    <format dxfId="178">
      <pivotArea field="0" type="button" dataOnly="0" labelOnly="1" outline="0" axis="axisCol" fieldPosition="0"/>
    </format>
    <format dxfId="177">
      <pivotArea type="topRight" dataOnly="0" labelOnly="1" outline="0" fieldPosition="0"/>
    </format>
    <format dxfId="176">
      <pivotArea field="-2" type="button" dataOnly="0" labelOnly="1" outline="0" axis="axisRow" fieldPosition="0"/>
    </format>
    <format dxfId="175">
      <pivotArea dataOnly="0" labelOnly="1" fieldPosition="0">
        <references count="1">
          <reference field="0" count="0"/>
        </references>
      </pivotArea>
    </format>
    <format dxfId="17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6.xml><?xml version="1.0" encoding="utf-8"?>
<pivotTableDefinition xmlns="http://schemas.openxmlformats.org/spreadsheetml/2006/main" name="Tableau croisé dynamique42" cacheId="8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7:A98" firstHeaderRow="1" firstDataRow="1" firstDataCol="0"/>
  <pivotFields count="1">
    <pivotField dataField="1" showAll="0"/>
  </pivotFields>
  <rowItems count="1">
    <i/>
  </rowItems>
  <colItems count="1">
    <i/>
  </colItems>
  <dataFields count="1">
    <dataField name="Fil d'attache" fld="0" subtotal="average" baseField="0" baseItem="401993520"/>
  </dataFields>
  <formats count="5">
    <format dxfId="190">
      <pivotArea outline="0" collapsedLevelsAreSubtotals="1" fieldPosition="0"/>
    </format>
    <format dxfId="189">
      <pivotArea dataOnly="0" labelOnly="1" outline="0" axis="axisValues" fieldPosition="0"/>
    </format>
    <format dxfId="188">
      <pivotArea dataOnly="0" labelOnly="1" outline="0" axis="axisValues" fieldPosition="0"/>
    </format>
    <format dxfId="187">
      <pivotArea dataOnly="0" labelOnly="1" outline="0" axis="axisValues" fieldPosition="0"/>
    </format>
    <format dxfId="18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7.xml><?xml version="1.0" encoding="utf-8"?>
<pivotTableDefinition xmlns="http://schemas.openxmlformats.org/spreadsheetml/2006/main" name="Tableau croisé dynamique43" cacheId="8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9:A100" firstHeaderRow="1" firstDataRow="1" firstDataCol="0"/>
  <pivotFields count="1">
    <pivotField dataField="1" showAll="0"/>
  </pivotFields>
  <rowItems count="1">
    <i/>
  </rowItems>
  <colItems count="1">
    <i/>
  </colItems>
  <dataFields count="1">
    <dataField name="Binette" fld="0" subtotal="average" baseField="0" baseItem="408253256"/>
  </dataFields>
  <formats count="5">
    <format dxfId="195">
      <pivotArea outline="0" collapsedLevelsAreSubtotals="1" fieldPosition="0"/>
    </format>
    <format dxfId="194">
      <pivotArea dataOnly="0" labelOnly="1" outline="0" axis="axisValues" fieldPosition="0"/>
    </format>
    <format dxfId="193">
      <pivotArea dataOnly="0" labelOnly="1" outline="0" axis="axisValues" fieldPosition="0"/>
    </format>
    <format dxfId="192">
      <pivotArea dataOnly="0" labelOnly="1" outline="0" axis="axisValues" fieldPosition="0"/>
    </format>
    <format dxfId="19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8.xml><?xml version="1.0" encoding="utf-8"?>
<pivotTableDefinition xmlns="http://schemas.openxmlformats.org/spreadsheetml/2006/main" name="Tableau croisé dynamique44" cacheId="119"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1:G30" firstHeaderRow="1" firstDataRow="2" firstDataCol="1"/>
  <pivotFields count="9">
    <pivotField dataField="1" showAll="0"/>
    <pivotField dataField="1" showAll="0"/>
    <pivotField dataField="1" showAll="0"/>
    <pivotField dataField="1" showAll="0"/>
    <pivotField dataField="1" showAll="0"/>
    <pivotField dataField="1" showAll="0"/>
    <pivotField dataField="1" showAll="0"/>
    <pivotField dataField="1" showAll="0"/>
    <pivotField axis="axisCol" showAll="0">
      <items count="6">
        <item x="1"/>
        <item x="4"/>
        <item x="0"/>
        <item x="3"/>
        <item x="2"/>
        <item t="default"/>
      </items>
    </pivotField>
  </pivotFields>
  <rowFields count="1">
    <field x="-2"/>
  </rowFields>
  <rowItems count="8">
    <i>
      <x/>
    </i>
    <i i="1">
      <x v="1"/>
    </i>
    <i i="2">
      <x v="2"/>
    </i>
    <i i="3">
      <x v="3"/>
    </i>
    <i i="4">
      <x v="4"/>
    </i>
    <i i="5">
      <x v="5"/>
    </i>
    <i i="6">
      <x v="6"/>
    </i>
    <i i="7">
      <x v="7"/>
    </i>
  </rowItems>
  <colFields count="1">
    <field x="8"/>
  </colFields>
  <colItems count="6">
    <i>
      <x/>
    </i>
    <i>
      <x v="1"/>
    </i>
    <i>
      <x v="2"/>
    </i>
    <i>
      <x v="3"/>
    </i>
    <i>
      <x v="4"/>
    </i>
    <i t="grand">
      <x/>
    </i>
  </colItems>
  <dataFields count="8">
    <dataField name="Farine de blé" fld="0" subtotal="average" baseField="8" baseItem="0"/>
    <dataField name="Riz" fld="1" subtotal="average" baseField="8" baseItem="0"/>
    <dataField name="Maïs" fld="2" subtotal="average" baseField="8" baseItem="0"/>
    <dataField name="Blé" fld="3" subtotal="average" baseField="8" baseItem="0"/>
    <dataField name="Sucre" fld="4" subtotal="average" baseField="8" baseItem="0"/>
    <dataField name="Haricot noir" fld="5" subtotal="average" baseField="8" baseItem="0"/>
    <dataField name="Haricot rouge" fld="6" subtotal="average" baseField="8" baseItem="0"/>
    <dataField name="Huile" fld="7" subtotal="average" baseField="8" baseItem="0"/>
  </dataFields>
  <formats count="48">
    <format dxfId="243">
      <pivotArea outline="0" collapsedLevelsAreSubtotals="1" fieldPosition="0">
        <references count="1">
          <reference field="8" count="1" selected="0">
            <x v="0"/>
          </reference>
        </references>
      </pivotArea>
    </format>
    <format dxfId="242">
      <pivotArea outline="0" collapsedLevelsAreSubtotals="1" fieldPosition="0">
        <references count="1">
          <reference field="8" count="1" selected="0">
            <x v="0"/>
          </reference>
        </references>
      </pivotArea>
    </format>
    <format dxfId="241">
      <pivotArea outline="0" collapsedLevelsAreSubtotals="1" fieldPosition="0">
        <references count="1">
          <reference field="8" count="1" selected="0">
            <x v="0"/>
          </reference>
        </references>
      </pivotArea>
    </format>
    <format dxfId="240">
      <pivotArea outline="0" collapsedLevelsAreSubtotals="1" fieldPosition="0">
        <references count="1">
          <reference field="8" count="1" selected="0">
            <x v="0"/>
          </reference>
        </references>
      </pivotArea>
    </format>
    <format dxfId="239">
      <pivotArea outline="0" collapsedLevelsAreSubtotals="1" fieldPosition="0">
        <references count="1">
          <reference field="8" count="1" selected="0">
            <x v="0"/>
          </reference>
        </references>
      </pivotArea>
    </format>
    <format dxfId="238">
      <pivotArea outline="0" collapsedLevelsAreSubtotals="1" fieldPosition="0">
        <references count="1">
          <reference field="8" count="1" selected="0">
            <x v="0"/>
          </reference>
        </references>
      </pivotArea>
    </format>
    <format dxfId="237">
      <pivotArea outline="0" collapsedLevelsAreSubtotals="1" fieldPosition="0">
        <references count="1">
          <reference field="8" count="1" selected="0">
            <x v="0"/>
          </reference>
        </references>
      </pivotArea>
    </format>
    <format dxfId="236">
      <pivotArea outline="0" collapsedLevelsAreSubtotals="1" fieldPosition="0">
        <references count="1">
          <reference field="8" count="1" selected="0">
            <x v="0"/>
          </reference>
        </references>
      </pivotArea>
    </format>
    <format dxfId="235">
      <pivotArea outline="0" collapsedLevelsAreSubtotals="1" fieldPosition="0">
        <references count="1">
          <reference field="8" count="1" selected="0">
            <x v="0"/>
          </reference>
        </references>
      </pivotArea>
    </format>
    <format dxfId="234">
      <pivotArea outline="0" collapsedLevelsAreSubtotals="1" fieldPosition="0">
        <references count="1">
          <reference field="8" count="1" selected="0">
            <x v="1"/>
          </reference>
        </references>
      </pivotArea>
    </format>
    <format dxfId="233">
      <pivotArea collapsedLevelsAreSubtotals="1" fieldPosition="0">
        <references count="2">
          <reference field="4294967294" count="7">
            <x v="1"/>
            <x v="2"/>
            <x v="3"/>
            <x v="4"/>
            <x v="5"/>
            <x v="6"/>
            <x v="7"/>
          </reference>
          <reference field="8" count="1" selected="0">
            <x v="3"/>
          </reference>
        </references>
      </pivotArea>
    </format>
    <format dxfId="232">
      <pivotArea collapsedLevelsAreSubtotals="1" fieldPosition="0">
        <references count="2">
          <reference field="4294967294" count="7">
            <x v="1"/>
            <x v="2"/>
            <x v="3"/>
            <x v="4"/>
            <x v="5"/>
            <x v="6"/>
            <x v="7"/>
          </reference>
          <reference field="8" count="1" selected="0">
            <x v="3"/>
          </reference>
        </references>
      </pivotArea>
    </format>
    <format dxfId="231">
      <pivotArea collapsedLevelsAreSubtotals="1" fieldPosition="0">
        <references count="2">
          <reference field="4294967294" count="7">
            <x v="1"/>
            <x v="2"/>
            <x v="3"/>
            <x v="4"/>
            <x v="5"/>
            <x v="6"/>
            <x v="7"/>
          </reference>
          <reference field="8" count="1" selected="0">
            <x v="3"/>
          </reference>
        </references>
      </pivotArea>
    </format>
    <format dxfId="230">
      <pivotArea collapsedLevelsAreSubtotals="1" fieldPosition="0">
        <references count="2">
          <reference field="4294967294" count="7">
            <x v="1"/>
            <x v="2"/>
            <x v="3"/>
            <x v="4"/>
            <x v="5"/>
            <x v="6"/>
            <x v="7"/>
          </reference>
          <reference field="8" count="1" selected="0">
            <x v="3"/>
          </reference>
        </references>
      </pivotArea>
    </format>
    <format dxfId="229">
      <pivotArea collapsedLevelsAreSubtotals="1" fieldPosition="0">
        <references count="2">
          <reference field="4294967294" count="7">
            <x v="1"/>
            <x v="2"/>
            <x v="3"/>
            <x v="4"/>
            <x v="5"/>
            <x v="6"/>
            <x v="7"/>
          </reference>
          <reference field="8" count="1" selected="0">
            <x v="3"/>
          </reference>
        </references>
      </pivotArea>
    </format>
    <format dxfId="228">
      <pivotArea collapsedLevelsAreSubtotals="1" fieldPosition="0">
        <references count="2">
          <reference field="4294967294" count="7">
            <x v="1"/>
            <x v="2"/>
            <x v="3"/>
            <x v="4"/>
            <x v="5"/>
            <x v="6"/>
            <x v="7"/>
          </reference>
          <reference field="8" count="1" selected="0">
            <x v="3"/>
          </reference>
        </references>
      </pivotArea>
    </format>
    <format dxfId="227">
      <pivotArea collapsedLevelsAreSubtotals="1" fieldPosition="0">
        <references count="2">
          <reference field="4294967294" count="7">
            <x v="1"/>
            <x v="2"/>
            <x v="3"/>
            <x v="4"/>
            <x v="5"/>
            <x v="6"/>
            <x v="7"/>
          </reference>
          <reference field="8" count="1" selected="0">
            <x v="3"/>
          </reference>
        </references>
      </pivotArea>
    </format>
    <format dxfId="226">
      <pivotArea collapsedLevelsAreSubtotals="1" fieldPosition="0">
        <references count="2">
          <reference field="4294967294" count="7">
            <x v="1"/>
            <x v="2"/>
            <x v="3"/>
            <x v="4"/>
            <x v="5"/>
            <x v="6"/>
            <x v="7"/>
          </reference>
          <reference field="8" count="1" selected="0">
            <x v="3"/>
          </reference>
        </references>
      </pivotArea>
    </format>
    <format dxfId="225">
      <pivotArea collapsedLevelsAreSubtotals="1" fieldPosition="0">
        <references count="2">
          <reference field="4294967294" count="7">
            <x v="1"/>
            <x v="2"/>
            <x v="3"/>
            <x v="4"/>
            <x v="5"/>
            <x v="6"/>
            <x v="7"/>
          </reference>
          <reference field="8" count="1" selected="0">
            <x v="4"/>
          </reference>
        </references>
      </pivotArea>
    </format>
    <format dxfId="224">
      <pivotArea collapsedLevelsAreSubtotals="1" fieldPosition="0">
        <references count="2">
          <reference field="4294967294" count="7">
            <x v="1"/>
            <x v="2"/>
            <x v="3"/>
            <x v="4"/>
            <x v="5"/>
            <x v="6"/>
            <x v="7"/>
          </reference>
          <reference field="8" count="1" selected="0">
            <x v="4"/>
          </reference>
        </references>
      </pivotArea>
    </format>
    <format dxfId="223">
      <pivotArea collapsedLevelsAreSubtotals="1" fieldPosition="0">
        <references count="2">
          <reference field="4294967294" count="7">
            <x v="1"/>
            <x v="2"/>
            <x v="3"/>
            <x v="4"/>
            <x v="5"/>
            <x v="6"/>
            <x v="7"/>
          </reference>
          <reference field="8" count="1" selected="0">
            <x v="4"/>
          </reference>
        </references>
      </pivotArea>
    </format>
    <format dxfId="222">
      <pivotArea collapsedLevelsAreSubtotals="1" fieldPosition="0">
        <references count="2">
          <reference field="4294967294" count="7">
            <x v="1"/>
            <x v="2"/>
            <x v="3"/>
            <x v="4"/>
            <x v="5"/>
            <x v="6"/>
            <x v="7"/>
          </reference>
          <reference field="8" count="1" selected="0">
            <x v="4"/>
          </reference>
        </references>
      </pivotArea>
    </format>
    <format dxfId="221">
      <pivotArea collapsedLevelsAreSubtotals="1" fieldPosition="0">
        <references count="2">
          <reference field="4294967294" count="7">
            <x v="1"/>
            <x v="2"/>
            <x v="3"/>
            <x v="4"/>
            <x v="5"/>
            <x v="6"/>
            <x v="7"/>
          </reference>
          <reference field="8" count="1" selected="0">
            <x v="4"/>
          </reference>
        </references>
      </pivotArea>
    </format>
    <format dxfId="220">
      <pivotArea collapsedLevelsAreSubtotals="1" fieldPosition="0">
        <references count="2">
          <reference field="4294967294" count="7">
            <x v="1"/>
            <x v="2"/>
            <x v="3"/>
            <x v="4"/>
            <x v="5"/>
            <x v="6"/>
            <x v="7"/>
          </reference>
          <reference field="8" count="1" selected="0">
            <x v="4"/>
          </reference>
        </references>
      </pivotArea>
    </format>
    <format dxfId="219">
      <pivotArea collapsedLevelsAreSubtotals="1" fieldPosition="0">
        <references count="2">
          <reference field="4294967294" count="7">
            <x v="1"/>
            <x v="2"/>
            <x v="3"/>
            <x v="4"/>
            <x v="5"/>
            <x v="6"/>
            <x v="7"/>
          </reference>
          <reference field="8" count="1" selected="0">
            <x v="4"/>
          </reference>
        </references>
      </pivotArea>
    </format>
    <format dxfId="218">
      <pivotArea collapsedLevelsAreSubtotals="1" fieldPosition="0">
        <references count="2">
          <reference field="4294967294" count="7">
            <x v="1"/>
            <x v="2"/>
            <x v="3"/>
            <x v="4"/>
            <x v="5"/>
            <x v="6"/>
            <x v="7"/>
          </reference>
          <reference field="8" count="1" selected="0">
            <x v="4"/>
          </reference>
        </references>
      </pivotArea>
    </format>
    <format dxfId="217">
      <pivotArea grandCol="1" outline="0" collapsedLevelsAreSubtotals="1" fieldPosition="0"/>
    </format>
    <format dxfId="216">
      <pivotArea collapsedLevelsAreSubtotals="1" fieldPosition="0">
        <references count="2">
          <reference field="4294967294" count="1">
            <x v="0"/>
          </reference>
          <reference field="8" count="1" selected="0">
            <x v="4"/>
          </reference>
        </references>
      </pivotArea>
    </format>
    <format dxfId="215">
      <pivotArea collapsedLevelsAreSubtotals="1" fieldPosition="0">
        <references count="2">
          <reference field="4294967294" count="1">
            <x v="0"/>
          </reference>
          <reference field="8" count="1" selected="0">
            <x v="4"/>
          </reference>
        </references>
      </pivotArea>
    </format>
    <format dxfId="214">
      <pivotArea collapsedLevelsAreSubtotals="1" fieldPosition="0">
        <references count="2">
          <reference field="4294967294" count="1">
            <x v="0"/>
          </reference>
          <reference field="8" count="1" selected="0">
            <x v="4"/>
          </reference>
        </references>
      </pivotArea>
    </format>
    <format dxfId="213">
      <pivotArea collapsedLevelsAreSubtotals="1" fieldPosition="0">
        <references count="2">
          <reference field="4294967294" count="1">
            <x v="0"/>
          </reference>
          <reference field="8" count="1" selected="0">
            <x v="4"/>
          </reference>
        </references>
      </pivotArea>
    </format>
    <format dxfId="212">
      <pivotArea collapsedLevelsAreSubtotals="1" fieldPosition="0">
        <references count="2">
          <reference field="4294967294" count="1">
            <x v="0"/>
          </reference>
          <reference field="8" count="1" selected="0">
            <x v="4"/>
          </reference>
        </references>
      </pivotArea>
    </format>
    <format dxfId="211">
      <pivotArea collapsedLevelsAreSubtotals="1" fieldPosition="0">
        <references count="2">
          <reference field="4294967294" count="1">
            <x v="0"/>
          </reference>
          <reference field="8" count="1" selected="0">
            <x v="4"/>
          </reference>
        </references>
      </pivotArea>
    </format>
    <format dxfId="210">
      <pivotArea collapsedLevelsAreSubtotals="1" fieldPosition="0">
        <references count="2">
          <reference field="4294967294" count="1">
            <x v="0"/>
          </reference>
          <reference field="8" count="1" selected="0">
            <x v="4"/>
          </reference>
        </references>
      </pivotArea>
    </format>
    <format dxfId="209">
      <pivotArea collapsedLevelsAreSubtotals="1" fieldPosition="0">
        <references count="2">
          <reference field="4294967294" count="1">
            <x v="0"/>
          </reference>
          <reference field="8" count="1" selected="0">
            <x v="4"/>
          </reference>
        </references>
      </pivotArea>
    </format>
    <format dxfId="208">
      <pivotArea collapsedLevelsAreSubtotals="1" fieldPosition="0">
        <references count="2">
          <reference field="4294967294" count="1">
            <x v="0"/>
          </reference>
          <reference field="8" count="1" selected="0">
            <x v="4"/>
          </reference>
        </references>
      </pivotArea>
    </format>
    <format dxfId="207">
      <pivotArea type="origin" dataOnly="0" labelOnly="1" outline="0" fieldPosition="0"/>
    </format>
    <format dxfId="206">
      <pivotArea field="8" type="button" dataOnly="0" labelOnly="1" outline="0" axis="axisCol" fieldPosition="0"/>
    </format>
    <format dxfId="205">
      <pivotArea type="topRight" dataOnly="0" labelOnly="1" outline="0" fieldPosition="0"/>
    </format>
    <format dxfId="204">
      <pivotArea field="-2" type="button" dataOnly="0" labelOnly="1" outline="0" axis="axisRow" fieldPosition="0"/>
    </format>
    <format dxfId="203">
      <pivotArea dataOnly="0" labelOnly="1" fieldPosition="0">
        <references count="1">
          <reference field="8" count="0"/>
        </references>
      </pivotArea>
    </format>
    <format dxfId="202">
      <pivotArea dataOnly="0" labelOnly="1" grandCol="1" outline="0" fieldPosition="0"/>
    </format>
    <format dxfId="201">
      <pivotArea type="origin" dataOnly="0" labelOnly="1" outline="0" fieldPosition="0"/>
    </format>
    <format dxfId="200">
      <pivotArea field="8" type="button" dataOnly="0" labelOnly="1" outline="0" axis="axisCol" fieldPosition="0"/>
    </format>
    <format dxfId="199">
      <pivotArea type="topRight" dataOnly="0" labelOnly="1" outline="0" fieldPosition="0"/>
    </format>
    <format dxfId="198">
      <pivotArea field="-2" type="button" dataOnly="0" labelOnly="1" outline="0" axis="axisRow" fieldPosition="0"/>
    </format>
    <format dxfId="197">
      <pivotArea dataOnly="0" labelOnly="1" fieldPosition="0">
        <references count="1">
          <reference field="8" count="0"/>
        </references>
      </pivotArea>
    </format>
    <format dxfId="196">
      <pivotArea dataOnly="0" labelOnly="1" grandCol="1" outline="0" fieldPosition="0"/>
    </format>
  </formats>
  <conditionalFormats count="1">
    <conditionalFormat priority="3">
      <pivotAreas count="1">
        <pivotArea type="data" grandCol="1" outline="0" collapsedLevelsAreSubtotals="1" fieldPosition="0"/>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9.xml><?xml version="1.0" encoding="utf-8"?>
<pivotTableDefinition xmlns="http://schemas.openxmlformats.org/spreadsheetml/2006/main" name="Tableau croisé dynamique55" cacheId="1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86:A187" firstHeaderRow="1" firstDataRow="1" firstDataCol="0"/>
  <pivotFields count="1">
    <pivotField dataField="1" showAll="0"/>
  </pivotFields>
  <rowItems count="1">
    <i/>
  </rowItems>
  <colItems count="1">
    <i/>
  </colItems>
  <dataFields count="1">
    <dataField name="Râteau" fld="0" subtotal="average" baseField="0" baseItem="553158264"/>
  </dataFields>
  <formats count="4">
    <format dxfId="247">
      <pivotArea dataOnly="0" labelOnly="1" outline="0" axis="axisValues" fieldPosition="0"/>
    </format>
    <format dxfId="246">
      <pivotArea dataOnly="0" labelOnly="1" outline="0" axis="axisValues" fieldPosition="0"/>
    </format>
    <format dxfId="245">
      <pivotArea dataOnly="0" labelOnly="1" outline="0" axis="axisValues" fieldPosition="0"/>
    </format>
    <format dxfId="2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eau croisé dynamique10" cacheId="2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0:G57" firstHeaderRow="1" firstDataRow="3" firstDataCol="1"/>
  <pivotFields count="45">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5">
        <item h="1" x="2"/>
        <item x="1"/>
        <item x="0"/>
        <item x="3"/>
        <item x="4"/>
      </items>
    </pivotField>
  </pivotFields>
  <rowFields count="1">
    <field x="44"/>
  </rowFields>
  <rowItems count="5">
    <i>
      <x v="1"/>
    </i>
    <i>
      <x v="2"/>
    </i>
    <i>
      <x v="3"/>
    </i>
    <i>
      <x v="4"/>
    </i>
    <i t="grand">
      <x/>
    </i>
  </rowItems>
  <colFields count="2">
    <field x="12"/>
    <field x="-2"/>
  </colFields>
  <colItems count="6">
    <i>
      <x/>
      <x/>
    </i>
    <i r="1" i="1">
      <x v="1"/>
    </i>
    <i>
      <x v="1"/>
      <x/>
    </i>
    <i r="1" i="1">
      <x v="1"/>
    </i>
    <i t="grand">
      <x/>
    </i>
    <i t="grand" i="1">
      <x/>
    </i>
  </colItems>
  <dataFields count="2">
    <dataField name="#" fld="12" subtotal="count" baseField="44" baseItem="4"/>
    <dataField name="%" fld="12" subtotal="count" showDataAs="percentOfCol" baseField="44" baseItem="3" numFmtId="10"/>
  </dataFields>
  <formats count="32">
    <format dxfId="1266">
      <pivotArea type="origin" dataOnly="0" labelOnly="1" outline="0" fieldPosition="0"/>
    </format>
    <format dxfId="1265">
      <pivotArea type="origin" dataOnly="0" labelOnly="1" outline="0" fieldPosition="0"/>
    </format>
    <format dxfId="1264">
      <pivotArea grandRow="1" outline="0" collapsedLevelsAreSubtotals="1" fieldPosition="0"/>
    </format>
    <format dxfId="1263">
      <pivotArea dataOnly="0" labelOnly="1" grandRow="1" outline="0" fieldPosition="0"/>
    </format>
    <format dxfId="1262">
      <pivotArea type="origin" dataOnly="0" labelOnly="1" outline="0" offset="A2" fieldPosition="0"/>
    </format>
    <format dxfId="1261">
      <pivotArea outline="0" fieldPosition="0">
        <references count="1">
          <reference field="4294967294" count="1">
            <x v="1"/>
          </reference>
        </references>
      </pivotArea>
    </format>
    <format dxfId="1260">
      <pivotArea outline="0" collapsedLevelsAreSubtotals="1" fieldPosition="0">
        <references count="2">
          <reference field="4294967294" count="1" selected="0">
            <x v="1"/>
          </reference>
          <reference field="12" count="1" selected="0">
            <x v="0"/>
          </reference>
        </references>
      </pivotArea>
    </format>
    <format dxfId="1259">
      <pivotArea outline="0" collapsedLevelsAreSubtotals="1" fieldPosition="0">
        <references count="2">
          <reference field="4294967294" count="1" selected="0">
            <x v="1"/>
          </reference>
          <reference field="12" count="1" selected="0">
            <x v="0"/>
          </reference>
        </references>
      </pivotArea>
    </format>
    <format dxfId="1258">
      <pivotArea outline="0" collapsedLevelsAreSubtotals="1" fieldPosition="0">
        <references count="2">
          <reference field="4294967294" count="1" selected="0">
            <x v="1"/>
          </reference>
          <reference field="12" count="1" selected="0">
            <x v="1"/>
          </reference>
        </references>
      </pivotArea>
    </format>
    <format dxfId="1257">
      <pivotArea outline="0" collapsedLevelsAreSubtotals="1" fieldPosition="0">
        <references count="2">
          <reference field="4294967294" count="1" selected="0">
            <x v="1"/>
          </reference>
          <reference field="12" count="1" selected="0">
            <x v="1"/>
          </reference>
        </references>
      </pivotArea>
    </format>
    <format dxfId="1256">
      <pivotArea field="12" grandCol="1" outline="0" collapsedLevelsAreSubtotals="1" axis="axisCol" fieldPosition="0">
        <references count="1">
          <reference field="4294967294" count="1" selected="0">
            <x v="1"/>
          </reference>
        </references>
      </pivotArea>
    </format>
    <format dxfId="1255">
      <pivotArea field="12" grandCol="1" outline="0" collapsedLevelsAreSubtotals="1" axis="axisCol" fieldPosition="0">
        <references count="1">
          <reference field="4294967294" count="1" selected="0">
            <x v="1"/>
          </reference>
        </references>
      </pivotArea>
    </format>
    <format dxfId="1254">
      <pivotArea type="origin" dataOnly="0" labelOnly="1" outline="0" offset="A2" fieldPosition="0"/>
    </format>
    <format dxfId="1253">
      <pivotArea dataOnly="0" labelOnly="1" fieldPosition="0">
        <references count="1">
          <reference field="12" count="0"/>
        </references>
      </pivotArea>
    </format>
    <format dxfId="1252">
      <pivotArea field="12" dataOnly="0" labelOnly="1" grandCol="1" outline="0" offset="IV1" axis="axisCol" fieldPosition="0">
        <references count="1">
          <reference field="4294967294" count="1" selected="0">
            <x v="0"/>
          </reference>
        </references>
      </pivotArea>
    </format>
    <format dxfId="1251">
      <pivotArea field="12" dataOnly="0" labelOnly="1" grandCol="1" outline="0" offset="IV1" axis="axisCol" fieldPosition="0">
        <references count="1">
          <reference field="4294967294" count="1" selected="0">
            <x v="1"/>
          </reference>
        </references>
      </pivotArea>
    </format>
    <format dxfId="1250">
      <pivotArea field="12" dataOnly="0" labelOnly="1" grandCol="1" outline="0" offset="IV1" axis="axisCol" fieldPosition="0">
        <references count="1">
          <reference field="4294967294" count="1" selected="0">
            <x v="0"/>
          </reference>
        </references>
      </pivotArea>
    </format>
    <format dxfId="1249">
      <pivotArea field="12" dataOnly="0" labelOnly="1" grandCol="1" outline="0" offset="IV1" axis="axisCol" fieldPosition="0">
        <references count="1">
          <reference field="4294967294" count="1" selected="0">
            <x v="1"/>
          </reference>
        </references>
      </pivotArea>
    </format>
    <format dxfId="1248">
      <pivotArea field="44" type="button" dataOnly="0" labelOnly="1" outline="0" axis="axisRow" fieldPosition="0"/>
    </format>
    <format dxfId="1247">
      <pivotArea field="12" dataOnly="0" labelOnly="1" grandCol="1" outline="0" offset="IV256" axis="axisCol" fieldPosition="0">
        <references count="1">
          <reference field="4294967294" count="1" selected="0">
            <x v="0"/>
          </reference>
        </references>
      </pivotArea>
    </format>
    <format dxfId="1246">
      <pivotArea field="12" dataOnly="0" labelOnly="1" grandCol="1" outline="0" offset="IV256" axis="axisCol" fieldPosition="0">
        <references count="1">
          <reference field="4294967294" count="1" selected="0">
            <x v="1"/>
          </reference>
        </references>
      </pivotArea>
    </format>
    <format dxfId="1245">
      <pivotArea field="12" dataOnly="0" labelOnly="1" grandCol="1" outline="0" offset="IV256" axis="axisCol" fieldPosition="0">
        <references count="1">
          <reference field="4294967294" count="1" selected="0">
            <x v="0"/>
          </reference>
        </references>
      </pivotArea>
    </format>
    <format dxfId="1244">
      <pivotArea field="12" dataOnly="0" labelOnly="1" grandCol="1" outline="0" offset="IV256" axis="axisCol" fieldPosition="0">
        <references count="1">
          <reference field="4294967294" count="1" selected="0">
            <x v="1"/>
          </reference>
        </references>
      </pivotArea>
    </format>
    <format dxfId="1243">
      <pivotArea dataOnly="0" labelOnly="1" outline="0" fieldPosition="0">
        <references count="2">
          <reference field="4294967294" count="2">
            <x v="0"/>
            <x v="1"/>
          </reference>
          <reference field="12" count="1" selected="0">
            <x v="0"/>
          </reference>
        </references>
      </pivotArea>
    </format>
    <format dxfId="1242">
      <pivotArea dataOnly="0" labelOnly="1" outline="0" fieldPosition="0">
        <references count="2">
          <reference field="4294967294" count="2">
            <x v="0"/>
            <x v="1"/>
          </reference>
          <reference field="12" count="1" selected="0">
            <x v="1"/>
          </reference>
        </references>
      </pivotArea>
    </format>
    <format dxfId="1241">
      <pivotArea field="44" type="button" dataOnly="0" labelOnly="1" outline="0" axis="axisRow" fieldPosition="0"/>
    </format>
    <format dxfId="1240">
      <pivotArea field="12" dataOnly="0" labelOnly="1" grandCol="1" outline="0" axis="axisCol" fieldPosition="0">
        <references count="1">
          <reference field="4294967294" count="1" selected="0">
            <x v="0"/>
          </reference>
        </references>
      </pivotArea>
    </format>
    <format dxfId="1239">
      <pivotArea field="12" dataOnly="0" labelOnly="1" grandCol="1" outline="0" axis="axisCol" fieldPosition="0">
        <references count="1">
          <reference field="4294967294" count="1" selected="0">
            <x v="1"/>
          </reference>
        </references>
      </pivotArea>
    </format>
    <format dxfId="1238">
      <pivotArea field="12" dataOnly="0" labelOnly="1" grandCol="1" outline="0" axis="axisCol" fieldPosition="0">
        <references count="1">
          <reference field="4294967294" count="1" selected="0">
            <x v="0"/>
          </reference>
        </references>
      </pivotArea>
    </format>
    <format dxfId="1237">
      <pivotArea field="12" dataOnly="0" labelOnly="1" grandCol="1" outline="0" axis="axisCol" fieldPosition="0">
        <references count="1">
          <reference field="4294967294" count="1" selected="0">
            <x v="1"/>
          </reference>
        </references>
      </pivotArea>
    </format>
    <format dxfId="1236">
      <pivotArea dataOnly="0" labelOnly="1" outline="0" fieldPosition="0">
        <references count="2">
          <reference field="4294967294" count="2">
            <x v="0"/>
            <x v="1"/>
          </reference>
          <reference field="12" count="1" selected="0">
            <x v="0"/>
          </reference>
        </references>
      </pivotArea>
    </format>
    <format dxfId="1235">
      <pivotArea dataOnly="0" labelOnly="1" outline="0" fieldPosition="0">
        <references count="2">
          <reference field="4294967294" count="2">
            <x v="0"/>
            <x v="1"/>
          </reference>
          <reference field="12"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0.xml><?xml version="1.0" encoding="utf-8"?>
<pivotTableDefinition xmlns="http://schemas.openxmlformats.org/spreadsheetml/2006/main" name="Tableau croisé dynamique46" cacheId="107"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52:G158" firstHeaderRow="1" firstDataRow="2" firstDataCol="1"/>
  <pivotFields count="103">
    <pivotField axis="axisCol" showAll="0" defaultSubtotal="0">
      <items count="6">
        <item x="1"/>
        <item x="4"/>
        <item x="0"/>
        <item x="3"/>
        <item x="2"/>
        <item h="1"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dataField="1" showAll="0"/>
    <pivotField dataField="1" showAll="0"/>
    <pivotField dataField="1" showAll="0"/>
    <pivotField dataField="1" showAll="0"/>
    <pivotField dataField="1" showAll="0"/>
    <pivotField showAll="0"/>
  </pivotFields>
  <rowFields count="1">
    <field x="-2"/>
  </rowFields>
  <rowItems count="5">
    <i>
      <x/>
    </i>
    <i i="1">
      <x v="1"/>
    </i>
    <i i="2">
      <x v="2"/>
    </i>
    <i i="3">
      <x v="3"/>
    </i>
    <i i="4">
      <x v="4"/>
    </i>
  </rowItems>
  <colFields count="1">
    <field x="0"/>
  </colFields>
  <colItems count="6">
    <i>
      <x/>
    </i>
    <i>
      <x v="1"/>
    </i>
    <i>
      <x v="2"/>
    </i>
    <i>
      <x v="3"/>
    </i>
    <i>
      <x v="4"/>
    </i>
    <i t="grand">
      <x/>
    </i>
  </colItems>
  <dataFields count="5">
    <dataField name="Lampe torche" fld="97" baseField="0" baseItem="0"/>
    <dataField name="Autres (précisez)" fld="101" baseField="0" baseItem="0"/>
    <dataField name="Radio" fld="100" baseField="0" baseItem="0"/>
    <dataField name="Sifflet" fld="99" baseField="0" baseItem="0"/>
    <dataField name="Enveloppe en plastique (protection des documents)" fld="98" baseField="0" baseItem="0"/>
  </dataFields>
  <formats count="12">
    <format dxfId="259">
      <pivotArea type="origin" dataOnly="0" labelOnly="1" outline="0" fieldPosition="0"/>
    </format>
    <format dxfId="258">
      <pivotArea field="0" type="button" dataOnly="0" labelOnly="1" outline="0" axis="axisCol" fieldPosition="0"/>
    </format>
    <format dxfId="257">
      <pivotArea type="topRight" dataOnly="0" labelOnly="1" outline="0" fieldPosition="0"/>
    </format>
    <format dxfId="256">
      <pivotArea field="-2" type="button" dataOnly="0" labelOnly="1" outline="0" axis="axisRow" fieldPosition="0"/>
    </format>
    <format dxfId="255">
      <pivotArea dataOnly="0" labelOnly="1" fieldPosition="0">
        <references count="1">
          <reference field="0" count="0"/>
        </references>
      </pivotArea>
    </format>
    <format dxfId="254">
      <pivotArea dataOnly="0" labelOnly="1" grandCol="1" outline="0" fieldPosition="0"/>
    </format>
    <format dxfId="253">
      <pivotArea type="origin" dataOnly="0" labelOnly="1" outline="0" fieldPosition="0"/>
    </format>
    <format dxfId="252">
      <pivotArea field="0" type="button" dataOnly="0" labelOnly="1" outline="0" axis="axisCol" fieldPosition="0"/>
    </format>
    <format dxfId="251">
      <pivotArea type="topRight" dataOnly="0" labelOnly="1" outline="0" fieldPosition="0"/>
    </format>
    <format dxfId="250">
      <pivotArea field="-2" type="button" dataOnly="0" labelOnly="1" outline="0" axis="axisRow" fieldPosition="0"/>
    </format>
    <format dxfId="249">
      <pivotArea dataOnly="0" labelOnly="1" fieldPosition="0">
        <references count="1">
          <reference field="0" count="0"/>
        </references>
      </pivotArea>
    </format>
    <format dxfId="24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1.xml><?xml version="1.0" encoding="utf-8"?>
<pivotTableDefinition xmlns="http://schemas.openxmlformats.org/spreadsheetml/2006/main" name="Tableau croisé dynamique45" cacheId="10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67:A168" firstHeaderRow="1" firstDataRow="1" firstDataCol="0"/>
  <pivotFields count="1">
    <pivotField dataField="1" showAll="0"/>
  </pivotFields>
  <rowItems count="1">
    <i/>
  </rowItems>
  <colItems count="1">
    <i/>
  </colItems>
  <dataFields count="1">
    <dataField name="Radios" fld="0" subtotal="average" baseField="0" baseItem="396362752"/>
  </dataFields>
  <formats count="4">
    <format dxfId="263">
      <pivotArea dataOnly="0" labelOnly="1" outline="0" axis="axisValues" fieldPosition="0"/>
    </format>
    <format dxfId="262">
      <pivotArea dataOnly="0" labelOnly="1" outline="0" axis="axisValues" fieldPosition="0"/>
    </format>
    <format dxfId="261">
      <pivotArea dataOnly="0" labelOnly="1" outline="0" axis="axisValues" fieldPosition="0"/>
    </format>
    <format dxfId="26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2.xml><?xml version="1.0" encoding="utf-8"?>
<pivotTableDefinition xmlns="http://schemas.openxmlformats.org/spreadsheetml/2006/main" name="Tableau croisé dynamique15" cacheId="7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7:A58" firstHeaderRow="1" firstDataRow="1" firstDataCol="0"/>
  <pivotFields count="1">
    <pivotField dataField="1" showAll="0"/>
  </pivotFields>
  <rowItems count="1">
    <i/>
  </rowItems>
  <colItems count="1">
    <i/>
  </colItems>
  <dataFields count="1">
    <dataField name="Papier toilette" fld="0" subtotal="average" baseField="0" baseItem="406273344"/>
  </dataFields>
  <formats count="4">
    <format dxfId="267">
      <pivotArea dataOnly="0" labelOnly="1" outline="0" axis="axisValues" fieldPosition="0"/>
    </format>
    <format dxfId="266">
      <pivotArea dataOnly="0" labelOnly="1" outline="0" axis="axisValues" fieldPosition="0"/>
    </format>
    <format dxfId="265">
      <pivotArea dataOnly="0" labelOnly="1" outline="0" axis="axisValues" fieldPosition="0"/>
    </format>
    <format dxfId="26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3.xml><?xml version="1.0" encoding="utf-8"?>
<pivotTableDefinition xmlns="http://schemas.openxmlformats.org/spreadsheetml/2006/main" name="Tableau croisé dynamique24" cacheId="9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6:A127" firstHeaderRow="1" firstDataRow="1" firstDataCol="0"/>
  <pivotFields count="1">
    <pivotField dataField="1" showAll="0"/>
  </pivotFields>
  <rowItems count="1">
    <i/>
  </rowItems>
  <colItems count="1">
    <i/>
  </colItems>
  <dataFields count="1">
    <dataField name="Cuillères pour manger" fld="0" subtotal="average" baseField="0" baseItem="417644504"/>
  </dataFields>
  <formats count="4">
    <format dxfId="271">
      <pivotArea dataOnly="0" labelOnly="1" outline="0" axis="axisValues" fieldPosition="0"/>
    </format>
    <format dxfId="270">
      <pivotArea dataOnly="0" labelOnly="1" outline="0" axis="axisValues" fieldPosition="0"/>
    </format>
    <format dxfId="269">
      <pivotArea dataOnly="0" labelOnly="1" outline="0" axis="axisValues" fieldPosition="0"/>
    </format>
    <format dxfId="26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4.xml><?xml version="1.0" encoding="utf-8"?>
<pivotTableDefinition xmlns="http://schemas.openxmlformats.org/spreadsheetml/2006/main" name="Tableau croisé dynamique31" cacheId="11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G4" firstHeaderRow="1" firstDataRow="2" firstDataCol="1"/>
  <pivotFields count="2">
    <pivotField axis="axisCol" showAll="0" defaultSubtotal="0">
      <items count="5">
        <item x="1"/>
        <item x="4"/>
        <item x="0"/>
        <item x="3"/>
        <item x="2"/>
      </items>
    </pivotField>
    <pivotField dataField="1" showAll="0">
      <items count="11">
        <item x="9"/>
        <item x="6"/>
        <item x="7"/>
        <item x="8"/>
        <item x="2"/>
        <item x="3"/>
        <item x="4"/>
        <item x="5"/>
        <item x="1"/>
        <item x="0"/>
        <item t="default"/>
      </items>
    </pivotField>
  </pivotFields>
  <rowItems count="1">
    <i/>
  </rowItems>
  <colFields count="1">
    <field x="0"/>
  </colFields>
  <colItems count="6">
    <i>
      <x/>
    </i>
    <i>
      <x v="1"/>
    </i>
    <i>
      <x v="2"/>
    </i>
    <i>
      <x v="3"/>
    </i>
    <i>
      <x v="4"/>
    </i>
    <i t="grand">
      <x/>
    </i>
  </colItems>
  <dataFields count="1">
    <dataField name="Moyenne de applicable/habitant/besoins/men_taille" fld="1" subtotal="average" baseField="0" baseItem="0" numFmtId="165"/>
  </dataFields>
  <formats count="13">
    <format dxfId="284">
      <pivotArea outline="0" collapsedLevelsAreSubtotals="1" fieldPosition="0"/>
    </format>
    <format dxfId="283">
      <pivotArea outline="0" collapsedLevelsAreSubtotals="1" fieldPosition="0"/>
    </format>
    <format dxfId="282">
      <pivotArea type="origin" dataOnly="0" labelOnly="1" outline="0" offset="A1" fieldPosition="0"/>
    </format>
    <format dxfId="281">
      <pivotArea field="0" type="button" dataOnly="0" labelOnly="1" outline="0" axis="axisCol" fieldPosition="0"/>
    </format>
    <format dxfId="280">
      <pivotArea type="topRight" dataOnly="0" labelOnly="1" outline="0" fieldPosition="0"/>
    </format>
    <format dxfId="279">
      <pivotArea type="origin" dataOnly="0" labelOnly="1" outline="0" offset="A2" fieldPosition="0"/>
    </format>
    <format dxfId="278">
      <pivotArea dataOnly="0" labelOnly="1" fieldPosition="0">
        <references count="1">
          <reference field="0" count="0"/>
        </references>
      </pivotArea>
    </format>
    <format dxfId="277">
      <pivotArea dataOnly="0" labelOnly="1" grandCol="1" outline="0" fieldPosition="0"/>
    </format>
    <format dxfId="276">
      <pivotArea outline="0" collapsedLevelsAreSubtotals="1" fieldPosition="0"/>
    </format>
    <format dxfId="275">
      <pivotArea dataOnly="0" labelOnly="1" outline="0" axis="axisValues" fieldPosition="0"/>
    </format>
    <format dxfId="274">
      <pivotArea type="origin" dataOnly="0" labelOnly="1" outline="0" fieldPosition="0"/>
    </format>
    <format dxfId="273">
      <pivotArea field="0" type="button" dataOnly="0" labelOnly="1" outline="0" axis="axisCol" fieldPosition="0"/>
    </format>
    <format dxfId="272">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5.xml><?xml version="1.0" encoding="utf-8"?>
<pivotTableDefinition xmlns="http://schemas.openxmlformats.org/spreadsheetml/2006/main" name="Tableau croisé dynamique59" cacheId="11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4:A195" firstHeaderRow="1" firstDataRow="1" firstDataCol="0"/>
  <pivotFields count="1">
    <pivotField dataField="1" showAll="0"/>
  </pivotFields>
  <rowItems count="1">
    <i/>
  </rowItems>
  <colItems count="1">
    <i/>
  </colItems>
  <dataFields count="1">
    <dataField name="Brouette" fld="0" subtotal="average" baseField="0" baseItem="392817552"/>
  </dataFields>
  <formats count="4">
    <format dxfId="288">
      <pivotArea dataOnly="0" labelOnly="1" outline="0" axis="axisValues" fieldPosition="0"/>
    </format>
    <format dxfId="287">
      <pivotArea dataOnly="0" labelOnly="1" outline="0" axis="axisValues" fieldPosition="0"/>
    </format>
    <format dxfId="286">
      <pivotArea dataOnly="0" labelOnly="1" outline="0" axis="axisValues" fieldPosition="0"/>
    </format>
    <format dxfId="28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6.xml><?xml version="1.0" encoding="utf-8"?>
<pivotTableDefinition xmlns="http://schemas.openxmlformats.org/spreadsheetml/2006/main" name="Tableau croisé dynamique23" cacheId="9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4:A125" firstHeaderRow="1" firstDataRow="1" firstDataCol="0"/>
  <pivotFields count="1">
    <pivotField dataField="1" showAll="0"/>
  </pivotFields>
  <rowItems count="1">
    <i/>
  </rowItems>
  <colItems count="1">
    <i/>
  </colItems>
  <dataFields count="1">
    <dataField name="Godets" fld="0" subtotal="average" baseField="0" baseItem="417634648"/>
  </dataFields>
  <formats count="4">
    <format dxfId="292">
      <pivotArea dataOnly="0" labelOnly="1" outline="0" axis="axisValues" fieldPosition="0"/>
    </format>
    <format dxfId="291">
      <pivotArea dataOnly="0" labelOnly="1" outline="0" axis="axisValues" fieldPosition="0"/>
    </format>
    <format dxfId="290">
      <pivotArea dataOnly="0" labelOnly="1" outline="0" axis="axisValues" fieldPosition="0"/>
    </format>
    <format dxfId="28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7.xml><?xml version="1.0" encoding="utf-8"?>
<pivotTableDefinition xmlns="http://schemas.openxmlformats.org/spreadsheetml/2006/main" name="Tableau croisé dynamique9" cacheId="9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5:G45" firstHeaderRow="1" firstDataRow="2" firstDataCol="1"/>
  <pivotFields count="31">
    <pivotField axis="axisCol" showAll="0" defaultSubtotal="0">
      <items count="6">
        <item x="1"/>
        <item x="4"/>
        <item x="0"/>
        <item x="3"/>
        <item x="2"/>
        <item h="1"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9">
    <i>
      <x/>
    </i>
    <i i="1">
      <x v="1"/>
    </i>
    <i i="2">
      <x v="2"/>
    </i>
    <i i="3">
      <x v="3"/>
    </i>
    <i i="4">
      <x v="4"/>
    </i>
    <i i="5">
      <x v="5"/>
    </i>
    <i i="6">
      <x v="6"/>
    </i>
    <i i="7">
      <x v="7"/>
    </i>
    <i i="8">
      <x v="8"/>
    </i>
  </rowItems>
  <colFields count="1">
    <field x="0"/>
  </colFields>
  <colItems count="6">
    <i>
      <x/>
    </i>
    <i>
      <x v="1"/>
    </i>
    <i>
      <x v="2"/>
    </i>
    <i>
      <x v="3"/>
    </i>
    <i>
      <x v="4"/>
    </i>
    <i t="grand">
      <x/>
    </i>
  </colItems>
  <dataFields count="9">
    <dataField name="Serviettes hygiéniques (femmes)" fld="21" baseField="0" baseItem="382248592"/>
    <dataField name="Savon lessive" fld="22" baseField="0" baseItem="1"/>
    <dataField name="Savon mains" fld="23" baseField="0" baseItem="1"/>
    <dataField name="Chlore en grain" fld="24" baseField="0" baseItem="382222896"/>
    <dataField name="Dentifrice" fld="25" baseField="0" baseItem="382218320"/>
    <dataField name="Papier toilette" fld="26" baseField="0" baseItem="382220080"/>
    <dataField name="Déodorant" fld="27" baseField="0" baseItem="382222896"/>
    <dataField name="Bokit" fld="28" baseField="0" baseItem="382221840"/>
    <dataField name="Autres" fld="29" baseField="0" baseItem="382222016"/>
  </dataFields>
  <formats count="12">
    <format dxfId="304">
      <pivotArea type="origin" dataOnly="0" labelOnly="1" outline="0" fieldPosition="0"/>
    </format>
    <format dxfId="303">
      <pivotArea field="0" type="button" dataOnly="0" labelOnly="1" outline="0" axis="axisCol" fieldPosition="0"/>
    </format>
    <format dxfId="302">
      <pivotArea type="topRight" dataOnly="0" labelOnly="1" outline="0" fieldPosition="0"/>
    </format>
    <format dxfId="301">
      <pivotArea field="-2" type="button" dataOnly="0" labelOnly="1" outline="0" axis="axisRow" fieldPosition="0"/>
    </format>
    <format dxfId="300">
      <pivotArea dataOnly="0" labelOnly="1" fieldPosition="0">
        <references count="1">
          <reference field="0" count="0"/>
        </references>
      </pivotArea>
    </format>
    <format dxfId="299">
      <pivotArea dataOnly="0" labelOnly="1" grandCol="1" outline="0" fieldPosition="0"/>
    </format>
    <format dxfId="298">
      <pivotArea type="origin" dataOnly="0" labelOnly="1" outline="0" fieldPosition="0"/>
    </format>
    <format dxfId="297">
      <pivotArea field="0" type="button" dataOnly="0" labelOnly="1" outline="0" axis="axisCol" fieldPosition="0"/>
    </format>
    <format dxfId="296">
      <pivotArea type="topRight" dataOnly="0" labelOnly="1" outline="0" fieldPosition="0"/>
    </format>
    <format dxfId="295">
      <pivotArea field="-2" type="button" dataOnly="0" labelOnly="1" outline="0" axis="axisRow" fieldPosition="0"/>
    </format>
    <format dxfId="294">
      <pivotArea dataOnly="0" labelOnly="1" fieldPosition="0">
        <references count="1">
          <reference field="0" count="0"/>
        </references>
      </pivotArea>
    </format>
    <format dxfId="29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8.xml><?xml version="1.0" encoding="utf-8"?>
<pivotTableDefinition xmlns="http://schemas.openxmlformats.org/spreadsheetml/2006/main" name="Tableau croisé dynamique60" cacheId="11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6:A197" firstHeaderRow="1" firstDataRow="1" firstDataCol="0"/>
  <pivotFields count="1">
    <pivotField dataField="1" showAll="0"/>
  </pivotFields>
  <rowItems count="1">
    <i/>
  </rowItems>
  <colItems count="1">
    <i/>
  </colItems>
  <dataFields count="1">
    <dataField name="Houe" fld="0" subtotal="average" baseField="0" baseItem="410246672"/>
  </dataFields>
  <formats count="4">
    <format dxfId="308">
      <pivotArea dataOnly="0" labelOnly="1" outline="0" axis="axisValues" fieldPosition="0"/>
    </format>
    <format dxfId="307">
      <pivotArea dataOnly="0" labelOnly="1" outline="0" axis="axisValues" fieldPosition="0"/>
    </format>
    <format dxfId="306">
      <pivotArea dataOnly="0" labelOnly="1" outline="0" axis="axisValues" fieldPosition="0"/>
    </format>
    <format dxfId="30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9.xml><?xml version="1.0" encoding="utf-8"?>
<pivotTableDefinition xmlns="http://schemas.openxmlformats.org/spreadsheetml/2006/main" name="Tableau croisé dynamique41" cacheId="8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5:A96" firstHeaderRow="1" firstDataRow="1" firstDataCol="0"/>
  <pivotFields count="1">
    <pivotField dataField="1" showAll="0"/>
  </pivotFields>
  <rowItems count="1">
    <i/>
  </rowItems>
  <colItems count="1">
    <i/>
  </colItems>
  <dataFields count="1">
    <dataField name="Scie pour le bois" fld="0" subtotal="average" baseField="0" baseItem="399212976"/>
  </dataFields>
  <formats count="5">
    <format dxfId="313">
      <pivotArea outline="0" collapsedLevelsAreSubtotals="1" fieldPosition="0"/>
    </format>
    <format dxfId="312">
      <pivotArea dataOnly="0" labelOnly="1" outline="0" axis="axisValues" fieldPosition="0"/>
    </format>
    <format dxfId="311">
      <pivotArea dataOnly="0" labelOnly="1" outline="0" axis="axisValues" fieldPosition="0"/>
    </format>
    <format dxfId="310">
      <pivotArea dataOnly="0" labelOnly="1" outline="0" axis="axisValues" fieldPosition="0"/>
    </format>
    <format dxfId="30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39.xml"/><Relationship Id="rId13" Type="http://schemas.openxmlformats.org/officeDocument/2006/relationships/printerSettings" Target="../printerSettings/printerSettings9.bin"/><Relationship Id="rId3" Type="http://schemas.openxmlformats.org/officeDocument/2006/relationships/pivotTable" Target="../pivotTables/pivotTable34.xml"/><Relationship Id="rId7" Type="http://schemas.openxmlformats.org/officeDocument/2006/relationships/pivotTable" Target="../pivotTables/pivotTable38.xml"/><Relationship Id="rId12" Type="http://schemas.openxmlformats.org/officeDocument/2006/relationships/pivotTable" Target="../pivotTables/pivotTable43.xml"/><Relationship Id="rId2" Type="http://schemas.openxmlformats.org/officeDocument/2006/relationships/pivotTable" Target="../pivotTables/pivotTable33.xml"/><Relationship Id="rId1" Type="http://schemas.openxmlformats.org/officeDocument/2006/relationships/pivotTable" Target="../pivotTables/pivotTable32.xml"/><Relationship Id="rId6" Type="http://schemas.openxmlformats.org/officeDocument/2006/relationships/pivotTable" Target="../pivotTables/pivotTable37.xml"/><Relationship Id="rId11" Type="http://schemas.openxmlformats.org/officeDocument/2006/relationships/pivotTable" Target="../pivotTables/pivotTable42.xml"/><Relationship Id="rId5" Type="http://schemas.openxmlformats.org/officeDocument/2006/relationships/pivotTable" Target="../pivotTables/pivotTable36.xml"/><Relationship Id="rId10" Type="http://schemas.openxmlformats.org/officeDocument/2006/relationships/pivotTable" Target="../pivotTables/pivotTable41.xml"/><Relationship Id="rId4" Type="http://schemas.openxmlformats.org/officeDocument/2006/relationships/pivotTable" Target="../pivotTables/pivotTable35.xml"/><Relationship Id="rId9" Type="http://schemas.openxmlformats.org/officeDocument/2006/relationships/pivotTable" Target="../pivotTables/pivotTable40.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51.xml"/><Relationship Id="rId3" Type="http://schemas.openxmlformats.org/officeDocument/2006/relationships/pivotTable" Target="../pivotTables/pivotTable46.xml"/><Relationship Id="rId7" Type="http://schemas.openxmlformats.org/officeDocument/2006/relationships/pivotTable" Target="../pivotTables/pivotTable50.xml"/><Relationship Id="rId12" Type="http://schemas.openxmlformats.org/officeDocument/2006/relationships/pivotTable" Target="../pivotTables/pivotTable55.xml"/><Relationship Id="rId2" Type="http://schemas.openxmlformats.org/officeDocument/2006/relationships/pivotTable" Target="../pivotTables/pivotTable45.xml"/><Relationship Id="rId1" Type="http://schemas.openxmlformats.org/officeDocument/2006/relationships/pivotTable" Target="../pivotTables/pivotTable44.xml"/><Relationship Id="rId6" Type="http://schemas.openxmlformats.org/officeDocument/2006/relationships/pivotTable" Target="../pivotTables/pivotTable49.xml"/><Relationship Id="rId11" Type="http://schemas.openxmlformats.org/officeDocument/2006/relationships/pivotTable" Target="../pivotTables/pivotTable54.xml"/><Relationship Id="rId5" Type="http://schemas.openxmlformats.org/officeDocument/2006/relationships/pivotTable" Target="../pivotTables/pivotTable48.xml"/><Relationship Id="rId10" Type="http://schemas.openxmlformats.org/officeDocument/2006/relationships/pivotTable" Target="../pivotTables/pivotTable53.xml"/><Relationship Id="rId4" Type="http://schemas.openxmlformats.org/officeDocument/2006/relationships/pivotTable" Target="../pivotTables/pivotTable47.xml"/><Relationship Id="rId9" Type="http://schemas.openxmlformats.org/officeDocument/2006/relationships/pivotTable" Target="../pivotTables/pivotTable52.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63.xml"/><Relationship Id="rId3" Type="http://schemas.openxmlformats.org/officeDocument/2006/relationships/pivotTable" Target="../pivotTables/pivotTable58.xml"/><Relationship Id="rId7" Type="http://schemas.openxmlformats.org/officeDocument/2006/relationships/pivotTable" Target="../pivotTables/pivotTable62.xml"/><Relationship Id="rId2" Type="http://schemas.openxmlformats.org/officeDocument/2006/relationships/pivotTable" Target="../pivotTables/pivotTable57.xml"/><Relationship Id="rId1" Type="http://schemas.openxmlformats.org/officeDocument/2006/relationships/pivotTable" Target="../pivotTables/pivotTable56.xml"/><Relationship Id="rId6" Type="http://schemas.openxmlformats.org/officeDocument/2006/relationships/pivotTable" Target="../pivotTables/pivotTable61.xml"/><Relationship Id="rId5" Type="http://schemas.openxmlformats.org/officeDocument/2006/relationships/pivotTable" Target="../pivotTables/pivotTable60.xml"/><Relationship Id="rId4" Type="http://schemas.openxmlformats.org/officeDocument/2006/relationships/pivotTable" Target="../pivotTables/pivotTable59.xml"/><Relationship Id="rId9"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3" Type="http://schemas.openxmlformats.org/officeDocument/2006/relationships/pivotTable" Target="../pivotTables/pivotTable76.xml"/><Relationship Id="rId18" Type="http://schemas.openxmlformats.org/officeDocument/2006/relationships/pivotTable" Target="../pivotTables/pivotTable81.xml"/><Relationship Id="rId26" Type="http://schemas.openxmlformats.org/officeDocument/2006/relationships/pivotTable" Target="../pivotTables/pivotTable89.xml"/><Relationship Id="rId39" Type="http://schemas.openxmlformats.org/officeDocument/2006/relationships/pivotTable" Target="../pivotTables/pivotTable102.xml"/><Relationship Id="rId3" Type="http://schemas.openxmlformats.org/officeDocument/2006/relationships/pivotTable" Target="../pivotTables/pivotTable66.xml"/><Relationship Id="rId21" Type="http://schemas.openxmlformats.org/officeDocument/2006/relationships/pivotTable" Target="../pivotTables/pivotTable84.xml"/><Relationship Id="rId34" Type="http://schemas.openxmlformats.org/officeDocument/2006/relationships/pivotTable" Target="../pivotTables/pivotTable97.xml"/><Relationship Id="rId42" Type="http://schemas.openxmlformats.org/officeDocument/2006/relationships/pivotTable" Target="../pivotTables/pivotTable105.xml"/><Relationship Id="rId47" Type="http://schemas.openxmlformats.org/officeDocument/2006/relationships/pivotTable" Target="../pivotTables/pivotTable110.xml"/><Relationship Id="rId50" Type="http://schemas.openxmlformats.org/officeDocument/2006/relationships/printerSettings" Target="../printerSettings/printerSettings11.bin"/><Relationship Id="rId7" Type="http://schemas.openxmlformats.org/officeDocument/2006/relationships/pivotTable" Target="../pivotTables/pivotTable70.xml"/><Relationship Id="rId12" Type="http://schemas.openxmlformats.org/officeDocument/2006/relationships/pivotTable" Target="../pivotTables/pivotTable75.xml"/><Relationship Id="rId17" Type="http://schemas.openxmlformats.org/officeDocument/2006/relationships/pivotTable" Target="../pivotTables/pivotTable80.xml"/><Relationship Id="rId25" Type="http://schemas.openxmlformats.org/officeDocument/2006/relationships/pivotTable" Target="../pivotTables/pivotTable88.xml"/><Relationship Id="rId33" Type="http://schemas.openxmlformats.org/officeDocument/2006/relationships/pivotTable" Target="../pivotTables/pivotTable96.xml"/><Relationship Id="rId38" Type="http://schemas.openxmlformats.org/officeDocument/2006/relationships/pivotTable" Target="../pivotTables/pivotTable101.xml"/><Relationship Id="rId46" Type="http://schemas.openxmlformats.org/officeDocument/2006/relationships/pivotTable" Target="../pivotTables/pivotTable109.xml"/><Relationship Id="rId2" Type="http://schemas.openxmlformats.org/officeDocument/2006/relationships/pivotTable" Target="../pivotTables/pivotTable65.xml"/><Relationship Id="rId16" Type="http://schemas.openxmlformats.org/officeDocument/2006/relationships/pivotTable" Target="../pivotTables/pivotTable79.xml"/><Relationship Id="rId20" Type="http://schemas.openxmlformats.org/officeDocument/2006/relationships/pivotTable" Target="../pivotTables/pivotTable83.xml"/><Relationship Id="rId29" Type="http://schemas.openxmlformats.org/officeDocument/2006/relationships/pivotTable" Target="../pivotTables/pivotTable92.xml"/><Relationship Id="rId41" Type="http://schemas.openxmlformats.org/officeDocument/2006/relationships/pivotTable" Target="../pivotTables/pivotTable104.xml"/><Relationship Id="rId1" Type="http://schemas.openxmlformats.org/officeDocument/2006/relationships/pivotTable" Target="../pivotTables/pivotTable64.xml"/><Relationship Id="rId6" Type="http://schemas.openxmlformats.org/officeDocument/2006/relationships/pivotTable" Target="../pivotTables/pivotTable69.xml"/><Relationship Id="rId11" Type="http://schemas.openxmlformats.org/officeDocument/2006/relationships/pivotTable" Target="../pivotTables/pivotTable74.xml"/><Relationship Id="rId24" Type="http://schemas.openxmlformats.org/officeDocument/2006/relationships/pivotTable" Target="../pivotTables/pivotTable87.xml"/><Relationship Id="rId32" Type="http://schemas.openxmlformats.org/officeDocument/2006/relationships/pivotTable" Target="../pivotTables/pivotTable95.xml"/><Relationship Id="rId37" Type="http://schemas.openxmlformats.org/officeDocument/2006/relationships/pivotTable" Target="../pivotTables/pivotTable100.xml"/><Relationship Id="rId40" Type="http://schemas.openxmlformats.org/officeDocument/2006/relationships/pivotTable" Target="../pivotTables/pivotTable103.xml"/><Relationship Id="rId45" Type="http://schemas.openxmlformats.org/officeDocument/2006/relationships/pivotTable" Target="../pivotTables/pivotTable108.xml"/><Relationship Id="rId5" Type="http://schemas.openxmlformats.org/officeDocument/2006/relationships/pivotTable" Target="../pivotTables/pivotTable68.xml"/><Relationship Id="rId15" Type="http://schemas.openxmlformats.org/officeDocument/2006/relationships/pivotTable" Target="../pivotTables/pivotTable78.xml"/><Relationship Id="rId23" Type="http://schemas.openxmlformats.org/officeDocument/2006/relationships/pivotTable" Target="../pivotTables/pivotTable86.xml"/><Relationship Id="rId28" Type="http://schemas.openxmlformats.org/officeDocument/2006/relationships/pivotTable" Target="../pivotTables/pivotTable91.xml"/><Relationship Id="rId36" Type="http://schemas.openxmlformats.org/officeDocument/2006/relationships/pivotTable" Target="../pivotTables/pivotTable99.xml"/><Relationship Id="rId49" Type="http://schemas.openxmlformats.org/officeDocument/2006/relationships/pivotTable" Target="../pivotTables/pivotTable112.xml"/><Relationship Id="rId10" Type="http://schemas.openxmlformats.org/officeDocument/2006/relationships/pivotTable" Target="../pivotTables/pivotTable73.xml"/><Relationship Id="rId19" Type="http://schemas.openxmlformats.org/officeDocument/2006/relationships/pivotTable" Target="../pivotTables/pivotTable82.xml"/><Relationship Id="rId31" Type="http://schemas.openxmlformats.org/officeDocument/2006/relationships/pivotTable" Target="../pivotTables/pivotTable94.xml"/><Relationship Id="rId44" Type="http://schemas.openxmlformats.org/officeDocument/2006/relationships/pivotTable" Target="../pivotTables/pivotTable107.xml"/><Relationship Id="rId4" Type="http://schemas.openxmlformats.org/officeDocument/2006/relationships/pivotTable" Target="../pivotTables/pivotTable67.xml"/><Relationship Id="rId9" Type="http://schemas.openxmlformats.org/officeDocument/2006/relationships/pivotTable" Target="../pivotTables/pivotTable72.xml"/><Relationship Id="rId14" Type="http://schemas.openxmlformats.org/officeDocument/2006/relationships/pivotTable" Target="../pivotTables/pivotTable77.xml"/><Relationship Id="rId22" Type="http://schemas.openxmlformats.org/officeDocument/2006/relationships/pivotTable" Target="../pivotTables/pivotTable85.xml"/><Relationship Id="rId27" Type="http://schemas.openxmlformats.org/officeDocument/2006/relationships/pivotTable" Target="../pivotTables/pivotTable90.xml"/><Relationship Id="rId30" Type="http://schemas.openxmlformats.org/officeDocument/2006/relationships/pivotTable" Target="../pivotTables/pivotTable93.xml"/><Relationship Id="rId35" Type="http://schemas.openxmlformats.org/officeDocument/2006/relationships/pivotTable" Target="../pivotTables/pivotTable98.xml"/><Relationship Id="rId43" Type="http://schemas.openxmlformats.org/officeDocument/2006/relationships/pivotTable" Target="../pivotTables/pivotTable106.xml"/><Relationship Id="rId48" Type="http://schemas.openxmlformats.org/officeDocument/2006/relationships/pivotTable" Target="../pivotTables/pivotTable111.xml"/><Relationship Id="rId8" Type="http://schemas.openxmlformats.org/officeDocument/2006/relationships/pivotTable" Target="../pivotTables/pivotTable7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3.bin"/><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7.xml"/><Relationship Id="rId7"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5" Type="http://schemas.openxmlformats.org/officeDocument/2006/relationships/pivotTable" Target="../pivotTables/pivotTable9.xml"/><Relationship Id="rId4"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ivotTable" Target="../pivotTables/pivotTable13.xml"/><Relationship Id="rId7" Type="http://schemas.openxmlformats.org/officeDocument/2006/relationships/pivotTable" Target="../pivotTables/pivotTable17.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25.xml"/><Relationship Id="rId13" Type="http://schemas.openxmlformats.org/officeDocument/2006/relationships/pivotTable" Target="../pivotTables/pivotTable30.xml"/><Relationship Id="rId3" Type="http://schemas.openxmlformats.org/officeDocument/2006/relationships/pivotTable" Target="../pivotTables/pivotTable20.xml"/><Relationship Id="rId7" Type="http://schemas.openxmlformats.org/officeDocument/2006/relationships/pivotTable" Target="../pivotTables/pivotTable24.xml"/><Relationship Id="rId12" Type="http://schemas.openxmlformats.org/officeDocument/2006/relationships/pivotTable" Target="../pivotTables/pivotTable29.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11" Type="http://schemas.openxmlformats.org/officeDocument/2006/relationships/pivotTable" Target="../pivotTables/pivotTable28.xml"/><Relationship Id="rId5" Type="http://schemas.openxmlformats.org/officeDocument/2006/relationships/pivotTable" Target="../pivotTables/pivotTable22.xml"/><Relationship Id="rId15" Type="http://schemas.openxmlformats.org/officeDocument/2006/relationships/printerSettings" Target="../printerSettings/printerSettings8.bin"/><Relationship Id="rId10" Type="http://schemas.openxmlformats.org/officeDocument/2006/relationships/pivotTable" Target="../pivotTables/pivotTable27.xml"/><Relationship Id="rId4" Type="http://schemas.openxmlformats.org/officeDocument/2006/relationships/pivotTable" Target="../pivotTables/pivotTable21.xml"/><Relationship Id="rId9" Type="http://schemas.openxmlformats.org/officeDocument/2006/relationships/pivotTable" Target="../pivotTables/pivotTable26.xml"/><Relationship Id="rId14" Type="http://schemas.openxmlformats.org/officeDocument/2006/relationships/pivotTable" Target="../pivotTables/pivotTable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6"/>
  <sheetViews>
    <sheetView topLeftCell="A4" zoomScale="85" zoomScaleNormal="85" workbookViewId="0">
      <selection activeCell="D5" sqref="D5"/>
    </sheetView>
  </sheetViews>
  <sheetFormatPr baseColWidth="10" defaultColWidth="10.58203125" defaultRowHeight="15.5"/>
  <cols>
    <col min="1" max="1" width="30.33203125" customWidth="1"/>
    <col min="2" max="2" width="103.58203125" customWidth="1"/>
  </cols>
  <sheetData>
    <row r="1" spans="1:21" ht="22.5">
      <c r="A1" s="379" t="s">
        <v>0</v>
      </c>
      <c r="B1" s="380"/>
      <c r="C1" s="2"/>
      <c r="D1" s="2"/>
      <c r="E1" s="2"/>
      <c r="F1" s="2"/>
      <c r="G1" s="2"/>
      <c r="H1" s="2"/>
      <c r="I1" s="2"/>
      <c r="J1" s="2"/>
      <c r="K1" s="2"/>
      <c r="L1" s="2"/>
      <c r="M1" s="2"/>
      <c r="N1" s="2"/>
      <c r="O1" s="2"/>
      <c r="P1" s="2"/>
      <c r="Q1" s="2"/>
      <c r="R1" s="2"/>
      <c r="S1" s="2"/>
      <c r="T1" s="2"/>
      <c r="U1" s="2"/>
    </row>
    <row r="2" spans="1:21" ht="16.5" customHeight="1">
      <c r="A2" s="80" t="s">
        <v>1328</v>
      </c>
      <c r="B2" s="3"/>
      <c r="C2" s="2"/>
      <c r="D2" s="2"/>
      <c r="E2" s="2"/>
      <c r="F2" s="2"/>
      <c r="G2" s="2"/>
      <c r="H2" s="2"/>
      <c r="I2" s="2"/>
      <c r="J2" s="2"/>
      <c r="K2" s="2"/>
      <c r="L2" s="2"/>
      <c r="M2" s="2"/>
      <c r="N2" s="2"/>
      <c r="O2" s="2"/>
      <c r="P2" s="2"/>
      <c r="Q2" s="2"/>
      <c r="R2" s="2"/>
      <c r="S2" s="2"/>
      <c r="T2" s="2"/>
      <c r="U2" s="2"/>
    </row>
    <row r="3" spans="1:21">
      <c r="A3" s="81">
        <v>44501</v>
      </c>
      <c r="B3" s="2"/>
      <c r="C3" s="2"/>
      <c r="D3" s="2"/>
      <c r="E3" s="2"/>
      <c r="F3" s="2"/>
      <c r="G3" s="2"/>
      <c r="H3" s="2"/>
      <c r="I3" s="2"/>
      <c r="J3" s="2"/>
      <c r="K3" s="2"/>
      <c r="L3" s="2"/>
      <c r="M3" s="2"/>
      <c r="N3" s="2"/>
      <c r="O3" s="2"/>
      <c r="P3" s="2"/>
      <c r="Q3" s="2"/>
      <c r="R3" s="2"/>
      <c r="S3" s="2"/>
      <c r="T3" s="2"/>
      <c r="U3" s="2"/>
    </row>
    <row r="4" spans="1:21" ht="16" thickBot="1">
      <c r="A4" s="4" t="s">
        <v>1</v>
      </c>
      <c r="B4" s="5" t="s">
        <v>2</v>
      </c>
      <c r="C4" s="2"/>
      <c r="D4" s="2"/>
      <c r="E4" s="2"/>
      <c r="F4" s="2"/>
      <c r="G4" s="2"/>
      <c r="H4" s="2"/>
      <c r="I4" s="2"/>
      <c r="J4" s="2"/>
      <c r="K4" s="2"/>
      <c r="L4" s="2"/>
      <c r="M4" s="2"/>
      <c r="N4" s="2"/>
      <c r="O4" s="2"/>
      <c r="P4" s="2"/>
      <c r="Q4" s="2"/>
      <c r="R4" s="2"/>
      <c r="S4" s="2"/>
      <c r="T4" s="2"/>
      <c r="U4" s="2"/>
    </row>
    <row r="5" spans="1:21" ht="186" customHeight="1" thickBot="1">
      <c r="A5" s="6" t="s">
        <v>3</v>
      </c>
      <c r="B5" s="236" t="s">
        <v>4</v>
      </c>
      <c r="C5" s="2"/>
      <c r="D5" s="2"/>
      <c r="E5" s="2"/>
      <c r="F5" s="2"/>
      <c r="G5" s="2"/>
      <c r="H5" s="2"/>
      <c r="I5" s="2"/>
      <c r="J5" s="2"/>
      <c r="K5" s="2"/>
      <c r="L5" s="2"/>
      <c r="M5" s="2"/>
      <c r="N5" s="2"/>
      <c r="O5" s="2"/>
      <c r="P5" s="2"/>
      <c r="Q5" s="2"/>
      <c r="R5" s="2"/>
      <c r="S5" s="2"/>
      <c r="T5" s="2"/>
      <c r="U5" s="2"/>
    </row>
    <row r="6" spans="1:21" ht="16" thickBot="1">
      <c r="A6" s="6" t="s">
        <v>5</v>
      </c>
      <c r="B6" s="238" t="s">
        <v>1329</v>
      </c>
      <c r="C6" s="2"/>
      <c r="D6" s="2"/>
      <c r="E6" s="2"/>
      <c r="F6" s="2"/>
      <c r="G6" s="2"/>
      <c r="H6" s="2"/>
      <c r="I6" s="2"/>
      <c r="J6" s="2"/>
      <c r="K6" s="2"/>
      <c r="L6" s="2"/>
      <c r="M6" s="2"/>
      <c r="N6" s="2"/>
      <c r="O6" s="2"/>
      <c r="P6" s="2"/>
      <c r="Q6" s="2"/>
      <c r="R6" s="2"/>
      <c r="S6" s="2"/>
      <c r="T6" s="2"/>
      <c r="U6" s="2"/>
    </row>
    <row r="7" spans="1:21" ht="96.65" customHeight="1" thickBot="1">
      <c r="A7" s="6" t="s">
        <v>6</v>
      </c>
      <c r="B7" s="236" t="s">
        <v>691</v>
      </c>
      <c r="C7" s="2"/>
      <c r="D7" s="2"/>
      <c r="E7" s="2"/>
      <c r="F7" s="2"/>
      <c r="G7" s="2"/>
      <c r="H7" s="2"/>
      <c r="I7" s="2"/>
      <c r="J7" s="2"/>
      <c r="K7" s="2"/>
      <c r="L7" s="2"/>
      <c r="M7" s="2"/>
      <c r="N7" s="2"/>
      <c r="O7" s="2"/>
      <c r="P7" s="2"/>
      <c r="Q7" s="2"/>
      <c r="R7" s="2"/>
      <c r="S7" s="2"/>
      <c r="T7" s="2"/>
      <c r="U7" s="2"/>
    </row>
    <row r="8" spans="1:21" ht="43.5" customHeight="1" thickBot="1">
      <c r="A8" s="6" t="s">
        <v>7</v>
      </c>
      <c r="B8" s="236" t="s">
        <v>1330</v>
      </c>
      <c r="C8" s="2"/>
      <c r="D8" s="2"/>
      <c r="E8" s="2"/>
      <c r="F8" s="2"/>
      <c r="G8" s="2"/>
      <c r="H8" s="2"/>
      <c r="I8" s="2"/>
      <c r="J8" s="2"/>
      <c r="K8" s="2"/>
      <c r="L8" s="2"/>
      <c r="M8" s="2"/>
      <c r="N8" s="2"/>
      <c r="O8" s="2"/>
      <c r="P8" s="2"/>
      <c r="Q8" s="2"/>
      <c r="R8" s="2"/>
      <c r="S8" s="2"/>
      <c r="T8" s="2"/>
      <c r="U8" s="2"/>
    </row>
    <row r="9" spans="1:21" ht="26.5" thickBot="1">
      <c r="A9" s="6" t="s">
        <v>8</v>
      </c>
      <c r="B9" s="236" t="s">
        <v>9</v>
      </c>
      <c r="C9" s="2"/>
      <c r="D9" s="2"/>
      <c r="E9" s="2"/>
      <c r="F9" s="2"/>
      <c r="G9" s="2"/>
      <c r="H9" s="2"/>
      <c r="I9" s="2"/>
      <c r="J9" s="2"/>
      <c r="K9" s="2"/>
      <c r="L9" s="2"/>
      <c r="M9" s="2"/>
      <c r="N9" s="2"/>
      <c r="O9" s="2"/>
      <c r="P9" s="2"/>
      <c r="Q9" s="2"/>
      <c r="R9" s="2"/>
      <c r="S9" s="2"/>
      <c r="T9" s="2"/>
      <c r="U9" s="2"/>
    </row>
    <row r="10" spans="1:21" ht="26.5" thickBot="1">
      <c r="A10" s="6" t="s">
        <v>10</v>
      </c>
      <c r="B10" s="236" t="s">
        <v>692</v>
      </c>
      <c r="C10" s="2"/>
      <c r="D10" s="2"/>
      <c r="E10" s="2"/>
      <c r="F10" s="2"/>
      <c r="G10" s="2"/>
      <c r="H10" s="2"/>
      <c r="I10" s="2"/>
      <c r="J10" s="2"/>
      <c r="K10" s="2"/>
      <c r="L10" s="2"/>
      <c r="M10" s="2"/>
      <c r="N10" s="2"/>
      <c r="O10" s="2"/>
      <c r="P10" s="2"/>
      <c r="Q10" s="2"/>
      <c r="R10" s="2"/>
      <c r="S10" s="2"/>
      <c r="T10" s="2"/>
      <c r="U10" s="2"/>
    </row>
    <row r="11" spans="1:21">
      <c r="C11" s="2"/>
      <c r="D11" s="2"/>
      <c r="E11" s="2"/>
      <c r="F11" s="2"/>
      <c r="G11" s="2"/>
      <c r="H11" s="2"/>
      <c r="I11" s="2"/>
      <c r="J11" s="2"/>
      <c r="K11" s="2"/>
      <c r="L11" s="2"/>
      <c r="M11" s="2"/>
      <c r="N11" s="2"/>
      <c r="O11" s="2"/>
      <c r="P11" s="2"/>
      <c r="Q11" s="2"/>
      <c r="R11" s="2"/>
      <c r="S11" s="2"/>
      <c r="T11" s="2"/>
      <c r="U11" s="2"/>
    </row>
    <row r="12" spans="1:21" ht="27" customHeight="1">
      <c r="A12" s="7" t="s">
        <v>11</v>
      </c>
      <c r="B12" s="7" t="s">
        <v>2</v>
      </c>
      <c r="C12" s="2"/>
      <c r="D12" s="2"/>
      <c r="E12" s="2"/>
      <c r="F12" s="2"/>
      <c r="G12" s="2"/>
      <c r="H12" s="2"/>
      <c r="I12" s="2"/>
      <c r="J12" s="2"/>
      <c r="K12" s="2"/>
      <c r="L12" s="2"/>
      <c r="M12" s="2"/>
      <c r="N12" s="2"/>
      <c r="O12" s="2"/>
      <c r="P12" s="2"/>
      <c r="Q12" s="2"/>
      <c r="R12" s="2"/>
      <c r="S12" s="2"/>
      <c r="T12" s="2"/>
      <c r="U12" s="2"/>
    </row>
    <row r="13" spans="1:21">
      <c r="A13" s="8" t="s">
        <v>12</v>
      </c>
      <c r="B13" s="237" t="s">
        <v>13</v>
      </c>
      <c r="D13" s="2"/>
      <c r="E13" s="2"/>
      <c r="F13" s="2"/>
      <c r="G13" s="2"/>
      <c r="H13" s="2"/>
      <c r="I13" s="2"/>
      <c r="J13" s="2"/>
      <c r="K13" s="2"/>
      <c r="L13" s="2"/>
      <c r="M13" s="2"/>
      <c r="N13" s="2"/>
      <c r="O13" s="2"/>
      <c r="P13" s="2"/>
      <c r="Q13" s="2"/>
      <c r="R13" s="2"/>
      <c r="S13" s="2"/>
      <c r="T13" s="2"/>
      <c r="U13" s="2"/>
    </row>
    <row r="14" spans="1:21">
      <c r="A14" s="8" t="s">
        <v>14</v>
      </c>
      <c r="B14" s="237" t="s">
        <v>15</v>
      </c>
      <c r="C14" s="2"/>
      <c r="D14" s="2"/>
      <c r="E14" s="2"/>
      <c r="F14" s="2"/>
      <c r="G14" s="2"/>
      <c r="H14" s="2"/>
      <c r="I14" s="2"/>
      <c r="J14" s="2"/>
      <c r="K14" s="2"/>
      <c r="L14" s="2"/>
      <c r="M14" s="2"/>
      <c r="N14" s="2"/>
      <c r="O14" s="2"/>
      <c r="P14" s="2"/>
      <c r="Q14" s="2"/>
      <c r="R14" s="2"/>
      <c r="S14" s="2"/>
      <c r="T14" s="2"/>
      <c r="U14" s="2"/>
    </row>
    <row r="15" spans="1:21">
      <c r="A15" s="8" t="s">
        <v>16</v>
      </c>
      <c r="B15" s="237" t="s">
        <v>17</v>
      </c>
      <c r="C15" s="2"/>
      <c r="D15" s="2"/>
      <c r="E15" s="2"/>
      <c r="F15" s="2"/>
      <c r="G15" s="2"/>
      <c r="H15" s="2"/>
      <c r="I15" s="2"/>
      <c r="J15" s="2"/>
      <c r="K15" s="2"/>
      <c r="L15" s="2"/>
      <c r="M15" s="2"/>
      <c r="N15" s="2"/>
      <c r="O15" s="2"/>
      <c r="P15" s="2"/>
      <c r="Q15" s="2"/>
      <c r="R15" s="2"/>
      <c r="S15" s="2"/>
      <c r="T15" s="2"/>
      <c r="U15" s="2"/>
    </row>
    <row r="16" spans="1:21">
      <c r="A16" s="8" t="s">
        <v>18</v>
      </c>
      <c r="B16" s="237" t="s">
        <v>19</v>
      </c>
      <c r="C16" s="2"/>
      <c r="D16" s="2"/>
      <c r="E16" s="2"/>
      <c r="F16" s="2"/>
      <c r="G16" s="2"/>
      <c r="H16" s="2"/>
      <c r="I16" s="2"/>
      <c r="J16" s="2"/>
      <c r="K16" s="2"/>
      <c r="L16" s="2"/>
      <c r="M16" s="2"/>
      <c r="N16" s="2"/>
      <c r="O16" s="2"/>
      <c r="P16" s="2"/>
      <c r="Q16" s="2"/>
      <c r="R16" s="2"/>
      <c r="S16" s="2"/>
      <c r="T16" s="2"/>
      <c r="U16" s="2"/>
    </row>
    <row r="17" spans="1:21">
      <c r="A17" s="8" t="s">
        <v>20</v>
      </c>
      <c r="B17" s="237" t="s">
        <v>21</v>
      </c>
      <c r="C17" s="2"/>
      <c r="D17" s="2"/>
      <c r="E17" s="2"/>
      <c r="F17" s="2"/>
      <c r="G17" s="2"/>
      <c r="H17" s="2"/>
      <c r="I17" s="2"/>
      <c r="J17" s="2"/>
      <c r="K17" s="2"/>
      <c r="L17" s="2"/>
      <c r="M17" s="2"/>
      <c r="N17" s="2"/>
      <c r="O17" s="2"/>
      <c r="P17" s="2"/>
      <c r="Q17" s="2"/>
      <c r="R17" s="2"/>
      <c r="S17" s="2"/>
      <c r="T17" s="2"/>
      <c r="U17" s="2"/>
    </row>
    <row r="18" spans="1:21">
      <c r="A18" s="8" t="s">
        <v>22</v>
      </c>
      <c r="B18" s="237" t="s">
        <v>23</v>
      </c>
      <c r="C18" s="2"/>
      <c r="D18" s="2"/>
      <c r="E18" s="2"/>
      <c r="F18" s="2"/>
      <c r="G18" s="2"/>
      <c r="H18" s="2"/>
      <c r="I18" s="2"/>
      <c r="J18" s="2"/>
      <c r="K18" s="2"/>
      <c r="L18" s="2"/>
      <c r="M18" s="2"/>
      <c r="N18" s="2"/>
      <c r="O18" s="2"/>
      <c r="P18" s="2"/>
      <c r="Q18" s="2"/>
      <c r="R18" s="2"/>
      <c r="S18" s="2"/>
      <c r="T18" s="2"/>
      <c r="U18" s="2"/>
    </row>
    <row r="19" spans="1:21">
      <c r="A19" s="8" t="s">
        <v>24</v>
      </c>
      <c r="B19" s="237" t="s">
        <v>25</v>
      </c>
      <c r="C19" s="2"/>
      <c r="D19" s="2"/>
      <c r="E19" s="2"/>
      <c r="F19" s="2"/>
      <c r="G19" s="2"/>
      <c r="H19" s="2"/>
      <c r="I19" s="2"/>
      <c r="J19" s="2"/>
      <c r="K19" s="2"/>
      <c r="L19" s="2"/>
      <c r="M19" s="2"/>
      <c r="N19" s="2"/>
      <c r="O19" s="2"/>
      <c r="P19" s="2"/>
      <c r="Q19" s="2"/>
      <c r="R19" s="2"/>
      <c r="S19" s="2"/>
      <c r="T19" s="2"/>
      <c r="U19" s="2"/>
    </row>
    <row r="20" spans="1:21">
      <c r="A20" s="8" t="s">
        <v>26</v>
      </c>
      <c r="B20" s="237" t="s">
        <v>27</v>
      </c>
      <c r="C20" s="2"/>
      <c r="D20" s="2"/>
      <c r="E20" s="2"/>
      <c r="F20" s="2"/>
      <c r="G20" s="2"/>
      <c r="H20" s="2"/>
      <c r="I20" s="2"/>
      <c r="J20" s="2"/>
      <c r="K20" s="2"/>
      <c r="L20" s="2"/>
      <c r="M20" s="2"/>
      <c r="N20" s="2"/>
      <c r="O20" s="2"/>
      <c r="P20" s="2"/>
      <c r="Q20" s="2"/>
      <c r="R20" s="2"/>
      <c r="S20" s="2"/>
      <c r="T20" s="2"/>
      <c r="U20" s="2"/>
    </row>
    <row r="21" spans="1:21" ht="18" customHeight="1">
      <c r="A21" s="8" t="s">
        <v>695</v>
      </c>
      <c r="B21" s="237" t="s">
        <v>28</v>
      </c>
      <c r="C21" s="2"/>
      <c r="D21" s="2"/>
      <c r="E21" s="2"/>
      <c r="F21" s="2"/>
      <c r="G21" s="2"/>
      <c r="H21" s="2"/>
      <c r="I21" s="2"/>
      <c r="J21" s="2"/>
      <c r="K21" s="2"/>
      <c r="L21" s="2"/>
      <c r="M21" s="2"/>
      <c r="N21" s="2"/>
      <c r="O21" s="2"/>
      <c r="P21" s="2"/>
      <c r="Q21" s="2"/>
      <c r="R21" s="2"/>
      <c r="S21" s="2"/>
      <c r="T21" s="2"/>
      <c r="U21" s="2"/>
    </row>
    <row r="22" spans="1:21">
      <c r="A22" s="8" t="s">
        <v>29</v>
      </c>
      <c r="B22" s="237" t="s">
        <v>30</v>
      </c>
      <c r="C22" s="2"/>
      <c r="D22" s="2"/>
      <c r="E22" s="2"/>
      <c r="F22" s="2"/>
      <c r="G22" s="2"/>
      <c r="H22" s="2"/>
      <c r="I22" s="2"/>
      <c r="J22" s="2"/>
      <c r="K22" s="2"/>
      <c r="L22" s="2"/>
      <c r="M22" s="2"/>
      <c r="N22" s="2"/>
      <c r="O22" s="2"/>
      <c r="P22" s="2"/>
      <c r="Q22" s="2"/>
      <c r="R22" s="2"/>
      <c r="S22" s="2"/>
      <c r="T22" s="2"/>
      <c r="U22" s="2"/>
    </row>
    <row r="23" spans="1:21">
      <c r="A23" s="8" t="s">
        <v>31</v>
      </c>
      <c r="B23" s="237" t="s">
        <v>32</v>
      </c>
      <c r="C23" s="2"/>
      <c r="D23" s="2"/>
      <c r="E23" s="2"/>
      <c r="F23" s="2"/>
      <c r="G23" s="2"/>
      <c r="H23" s="2"/>
      <c r="I23" s="2"/>
      <c r="J23" s="2"/>
      <c r="K23" s="2"/>
      <c r="L23" s="2"/>
      <c r="M23" s="2"/>
      <c r="N23" s="2"/>
      <c r="O23" s="2"/>
      <c r="P23" s="2"/>
      <c r="Q23" s="2"/>
      <c r="R23" s="2"/>
      <c r="S23" s="2"/>
      <c r="T23" s="2"/>
      <c r="U23" s="2"/>
    </row>
    <row r="24" spans="1:21">
      <c r="A24" s="8" t="s">
        <v>694</v>
      </c>
      <c r="B24" s="237" t="s">
        <v>693</v>
      </c>
      <c r="C24" s="2"/>
      <c r="D24" s="2"/>
      <c r="E24" s="2"/>
      <c r="F24" s="2"/>
      <c r="G24" s="2"/>
      <c r="H24" s="2"/>
      <c r="I24" s="2"/>
      <c r="J24" s="2"/>
      <c r="K24" s="2"/>
      <c r="L24" s="2"/>
      <c r="M24" s="2"/>
      <c r="N24" s="2"/>
      <c r="O24" s="2"/>
      <c r="P24" s="2"/>
      <c r="Q24" s="2"/>
      <c r="R24" s="2"/>
      <c r="S24" s="2"/>
      <c r="T24" s="2"/>
      <c r="U24" s="2"/>
    </row>
    <row r="25" spans="1:21">
      <c r="A25" s="8" t="s">
        <v>33</v>
      </c>
      <c r="B25" s="237" t="s">
        <v>34</v>
      </c>
      <c r="C25" s="2"/>
      <c r="D25" s="2"/>
      <c r="E25" s="2"/>
      <c r="F25" s="2"/>
      <c r="G25" s="2"/>
      <c r="H25" s="2"/>
      <c r="I25" s="2"/>
      <c r="J25" s="2"/>
      <c r="K25" s="2"/>
      <c r="L25" s="2"/>
      <c r="M25" s="2"/>
      <c r="N25" s="2"/>
      <c r="O25" s="2"/>
      <c r="P25" s="2"/>
      <c r="Q25" s="2"/>
      <c r="R25" s="2"/>
      <c r="S25" s="2"/>
      <c r="T25" s="2"/>
      <c r="U25" s="2"/>
    </row>
    <row r="26" spans="1:21">
      <c r="A26" s="8" t="s">
        <v>35</v>
      </c>
      <c r="B26" s="237" t="s">
        <v>36</v>
      </c>
      <c r="C26" s="2"/>
      <c r="D26" s="2"/>
      <c r="E26" s="2"/>
      <c r="F26" s="2"/>
      <c r="G26" s="2"/>
      <c r="H26" s="2"/>
      <c r="I26" s="2"/>
      <c r="J26" s="2"/>
      <c r="K26" s="2"/>
      <c r="L26" s="2"/>
      <c r="M26" s="2"/>
      <c r="N26" s="2"/>
      <c r="O26" s="2"/>
      <c r="P26" s="2"/>
      <c r="Q26" s="2"/>
      <c r="R26" s="2"/>
      <c r="S26" s="2"/>
      <c r="T26" s="2"/>
      <c r="U26" s="2"/>
    </row>
    <row r="27" spans="1:21">
      <c r="A27" s="8" t="s">
        <v>37</v>
      </c>
      <c r="B27" s="237" t="s">
        <v>38</v>
      </c>
      <c r="C27" s="2"/>
      <c r="D27" s="2"/>
      <c r="E27" s="2"/>
      <c r="F27" s="2"/>
      <c r="G27" s="2"/>
      <c r="H27" s="2"/>
      <c r="I27" s="2"/>
      <c r="J27" s="2"/>
      <c r="K27" s="2"/>
      <c r="L27" s="2"/>
      <c r="M27" s="2"/>
      <c r="N27" s="2"/>
      <c r="O27" s="2"/>
      <c r="P27" s="2"/>
      <c r="Q27" s="2"/>
      <c r="R27" s="2"/>
      <c r="S27" s="2"/>
      <c r="T27" s="2"/>
      <c r="U27" s="2"/>
    </row>
    <row r="28" spans="1:21">
      <c r="A28" s="8" t="s">
        <v>39</v>
      </c>
      <c r="B28" s="237" t="s">
        <v>40</v>
      </c>
      <c r="C28" s="2"/>
      <c r="D28" s="2"/>
      <c r="E28" s="2"/>
      <c r="F28" s="2"/>
      <c r="G28" s="2"/>
      <c r="H28" s="2"/>
      <c r="I28" s="2"/>
      <c r="J28" s="2"/>
      <c r="K28" s="2"/>
      <c r="L28" s="2"/>
      <c r="M28" s="2"/>
      <c r="N28" s="2"/>
      <c r="O28" s="2"/>
      <c r="P28" s="2"/>
      <c r="Q28" s="2"/>
      <c r="R28" s="2"/>
      <c r="S28" s="2"/>
      <c r="T28" s="2"/>
      <c r="U28" s="2"/>
    </row>
    <row r="29" spans="1:21">
      <c r="A29" s="2"/>
      <c r="B29" s="2"/>
      <c r="C29" s="2"/>
      <c r="D29" s="2"/>
      <c r="E29" s="2"/>
      <c r="F29" s="2"/>
      <c r="G29" s="2"/>
      <c r="H29" s="2"/>
      <c r="I29" s="2"/>
      <c r="J29" s="2"/>
      <c r="K29" s="2"/>
      <c r="L29" s="2"/>
      <c r="M29" s="2"/>
      <c r="N29" s="2"/>
      <c r="O29" s="2"/>
      <c r="P29" s="2"/>
      <c r="Q29" s="2"/>
      <c r="R29" s="2"/>
      <c r="S29" s="2"/>
      <c r="T29" s="2"/>
      <c r="U29" s="2"/>
    </row>
    <row r="30" spans="1:21">
      <c r="A30" s="2"/>
      <c r="B30" s="2"/>
      <c r="C30" s="2"/>
      <c r="D30" s="2"/>
      <c r="E30" s="2"/>
      <c r="F30" s="2"/>
      <c r="G30" s="2"/>
      <c r="H30" s="2"/>
      <c r="I30" s="2"/>
      <c r="J30" s="2"/>
      <c r="K30" s="2"/>
      <c r="L30" s="2"/>
      <c r="M30" s="2"/>
      <c r="N30" s="2"/>
      <c r="O30" s="2"/>
      <c r="P30" s="2"/>
      <c r="Q30" s="2"/>
      <c r="R30" s="2"/>
      <c r="S30" s="2"/>
      <c r="T30" s="2"/>
      <c r="U30" s="2"/>
    </row>
    <row r="31" spans="1:21">
      <c r="A31" s="2"/>
      <c r="B31" s="2"/>
      <c r="C31" s="2"/>
      <c r="D31" s="2"/>
      <c r="E31" s="2"/>
      <c r="F31" s="2"/>
      <c r="G31" s="2"/>
      <c r="H31" s="2"/>
      <c r="I31" s="2"/>
      <c r="J31" s="2"/>
      <c r="K31" s="2"/>
      <c r="L31" s="2"/>
      <c r="M31" s="2"/>
      <c r="N31" s="2"/>
      <c r="O31" s="2"/>
      <c r="P31" s="2"/>
      <c r="Q31" s="2"/>
      <c r="R31" s="2"/>
      <c r="S31" s="2"/>
      <c r="T31" s="2"/>
      <c r="U31" s="2"/>
    </row>
    <row r="32" spans="1:21">
      <c r="A32" s="2"/>
      <c r="B32" s="2"/>
      <c r="C32" s="2"/>
      <c r="D32" s="2"/>
      <c r="E32" s="2"/>
      <c r="F32" s="2"/>
      <c r="G32" s="2"/>
      <c r="H32" s="2"/>
      <c r="I32" s="2"/>
      <c r="J32" s="2"/>
      <c r="K32" s="2"/>
      <c r="L32" s="2"/>
      <c r="M32" s="2"/>
      <c r="N32" s="2"/>
      <c r="O32" s="2"/>
      <c r="P32" s="2"/>
      <c r="Q32" s="2"/>
      <c r="R32" s="2"/>
      <c r="S32" s="2"/>
      <c r="T32" s="2"/>
      <c r="U32" s="2"/>
    </row>
    <row r="33" spans="1:21">
      <c r="A33" s="2"/>
      <c r="B33" s="2"/>
      <c r="C33" s="2"/>
      <c r="D33" s="2"/>
      <c r="E33" s="2"/>
      <c r="F33" s="2"/>
      <c r="G33" s="2"/>
      <c r="H33" s="2"/>
      <c r="I33" s="2"/>
      <c r="J33" s="2"/>
      <c r="K33" s="2"/>
      <c r="L33" s="2"/>
      <c r="M33" s="2"/>
      <c r="N33" s="2"/>
      <c r="O33" s="2"/>
      <c r="P33" s="2"/>
      <c r="Q33" s="2"/>
      <c r="R33" s="2"/>
      <c r="S33" s="2"/>
      <c r="T33" s="2"/>
      <c r="U33" s="2"/>
    </row>
    <row r="34" spans="1:21">
      <c r="A34" s="2"/>
      <c r="B34" s="2"/>
      <c r="C34" s="2"/>
      <c r="D34" s="2"/>
      <c r="E34" s="2"/>
      <c r="F34" s="2"/>
      <c r="G34" s="2"/>
      <c r="H34" s="2"/>
      <c r="I34" s="2"/>
      <c r="J34" s="2"/>
      <c r="K34" s="2"/>
      <c r="L34" s="2"/>
      <c r="M34" s="2"/>
      <c r="N34" s="2"/>
      <c r="O34" s="2"/>
      <c r="P34" s="2"/>
      <c r="Q34" s="2"/>
      <c r="R34" s="2"/>
      <c r="S34" s="2"/>
      <c r="T34" s="2"/>
      <c r="U34" s="2"/>
    </row>
    <row r="35" spans="1:21">
      <c r="A35" s="2"/>
      <c r="B35" s="2"/>
      <c r="C35" s="2"/>
      <c r="D35" s="2"/>
      <c r="E35" s="2"/>
      <c r="F35" s="2"/>
      <c r="G35" s="2"/>
      <c r="H35" s="2"/>
      <c r="I35" s="2"/>
      <c r="J35" s="2"/>
      <c r="K35" s="2"/>
      <c r="L35" s="2"/>
      <c r="M35" s="2"/>
      <c r="N35" s="2"/>
      <c r="O35" s="2"/>
      <c r="P35" s="2"/>
      <c r="Q35" s="2"/>
      <c r="R35" s="2"/>
      <c r="S35" s="2"/>
      <c r="T35" s="2"/>
      <c r="U35" s="2"/>
    </row>
    <row r="36" spans="1:21">
      <c r="A36" s="2"/>
      <c r="B36" s="2"/>
      <c r="C36" s="2"/>
      <c r="D36" s="2"/>
      <c r="E36" s="2"/>
      <c r="F36" s="2"/>
      <c r="G36" s="2"/>
      <c r="H36" s="2"/>
      <c r="I36" s="2"/>
      <c r="J36" s="2"/>
      <c r="K36" s="2"/>
      <c r="L36" s="2"/>
      <c r="M36" s="2"/>
      <c r="N36" s="2"/>
      <c r="O36" s="2"/>
      <c r="P36" s="2"/>
      <c r="Q36" s="2"/>
      <c r="R36" s="2"/>
      <c r="S36" s="2"/>
      <c r="T36" s="2"/>
      <c r="U36" s="2"/>
    </row>
  </sheetData>
  <mergeCells count="1">
    <mergeCell ref="A1:B1"/>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4"/>
  <sheetViews>
    <sheetView topLeftCell="A75" zoomScale="70" zoomScaleNormal="70" workbookViewId="0">
      <selection activeCell="E42" sqref="E42"/>
    </sheetView>
  </sheetViews>
  <sheetFormatPr baseColWidth="10" defaultColWidth="10.58203125" defaultRowHeight="15.5"/>
  <cols>
    <col min="1" max="1" width="36.4140625" style="10" customWidth="1"/>
    <col min="2" max="7" width="24.25" style="10" customWidth="1"/>
    <col min="8" max="13" width="19.08203125" style="10" customWidth="1"/>
    <col min="14" max="21" width="9.83203125" style="10" customWidth="1"/>
    <col min="22" max="16384" width="10.58203125" style="10"/>
  </cols>
  <sheetData>
    <row r="1" spans="1:15">
      <c r="A1" s="17" t="s">
        <v>395</v>
      </c>
    </row>
    <row r="2" spans="1:15">
      <c r="A2" s="15" t="s">
        <v>250</v>
      </c>
      <c r="B2" s="15" t="s">
        <v>366</v>
      </c>
      <c r="C2" s="15" t="s">
        <v>367</v>
      </c>
      <c r="D2" s="33"/>
      <c r="E2" s="33"/>
      <c r="F2" s="33"/>
      <c r="G2" s="33"/>
      <c r="H2" s="33"/>
      <c r="I2" s="33"/>
    </row>
    <row r="3" spans="1:15">
      <c r="A3" s="13" t="s">
        <v>99</v>
      </c>
      <c r="B3" s="12">
        <v>3</v>
      </c>
      <c r="C3" s="19">
        <v>8.3333333333333329E-2</v>
      </c>
      <c r="D3" s="211"/>
      <c r="E3" s="212"/>
      <c r="F3" s="33"/>
      <c r="G3" s="69"/>
      <c r="H3" s="51"/>
      <c r="I3" s="33"/>
    </row>
    <row r="4" spans="1:15">
      <c r="A4" s="13" t="s">
        <v>100</v>
      </c>
      <c r="B4" s="12">
        <v>7</v>
      </c>
      <c r="C4" s="19">
        <v>0.19444444444444445</v>
      </c>
      <c r="D4" s="33"/>
      <c r="E4" s="33"/>
      <c r="F4" s="33"/>
      <c r="G4" s="33"/>
      <c r="H4" s="33"/>
      <c r="I4" s="33"/>
    </row>
    <row r="5" spans="1:15">
      <c r="A5" s="13" t="s">
        <v>88</v>
      </c>
      <c r="B5" s="12">
        <v>26</v>
      </c>
      <c r="C5" s="19">
        <v>0.72222222222222221</v>
      </c>
      <c r="D5" s="33"/>
    </row>
    <row r="6" spans="1:15">
      <c r="A6" s="257" t="s">
        <v>254</v>
      </c>
      <c r="B6" s="258">
        <v>36</v>
      </c>
      <c r="C6" s="299">
        <v>1</v>
      </c>
    </row>
    <row r="7" spans="1:15">
      <c r="A7"/>
      <c r="B7"/>
      <c r="C7"/>
      <c r="K7" s="33"/>
      <c r="L7" s="33"/>
      <c r="M7" s="33"/>
      <c r="N7" s="33"/>
      <c r="O7" s="33"/>
    </row>
    <row r="8" spans="1:15">
      <c r="A8" s="15" t="s">
        <v>665</v>
      </c>
      <c r="B8" s="15"/>
      <c r="C8"/>
      <c r="D8" s="32"/>
      <c r="K8" s="33"/>
      <c r="L8" s="33"/>
      <c r="M8" s="33"/>
      <c r="N8" s="33"/>
      <c r="O8" s="33"/>
    </row>
    <row r="9" spans="1:15">
      <c r="A9" s="13" t="s">
        <v>397</v>
      </c>
      <c r="B9" s="12">
        <v>6</v>
      </c>
      <c r="C9" s="26">
        <f>GETPIVOTDATA("Taux de change",$A$8)/26</f>
        <v>0.23076923076923078</v>
      </c>
      <c r="K9" s="33"/>
      <c r="L9" s="33"/>
      <c r="M9" s="33"/>
      <c r="N9" s="33"/>
      <c r="O9" s="33"/>
    </row>
    <row r="10" spans="1:15">
      <c r="A10" s="13" t="s">
        <v>1311</v>
      </c>
      <c r="B10" s="12">
        <v>6</v>
      </c>
      <c r="C10" s="26">
        <f>GETPIVOTDATA("Probleme de transport",$A$8)/26</f>
        <v>0.23076923076923078</v>
      </c>
      <c r="K10" s="33"/>
      <c r="L10" s="75"/>
      <c r="M10" s="55"/>
      <c r="N10" s="51"/>
      <c r="O10" s="33"/>
    </row>
    <row r="11" spans="1:15">
      <c r="A11" s="13" t="s">
        <v>398</v>
      </c>
      <c r="B11" s="12">
        <v>13</v>
      </c>
      <c r="C11" s="26">
        <f>GETPIVOTDATA("Produits trop chers",$A$8)/26</f>
        <v>0.5</v>
      </c>
      <c r="K11" s="33"/>
      <c r="L11" s="75"/>
      <c r="M11" s="55"/>
      <c r="N11" s="51"/>
      <c r="O11" s="33"/>
    </row>
    <row r="12" spans="1:15">
      <c r="A12" s="13" t="s">
        <v>184</v>
      </c>
      <c r="B12" s="12">
        <v>8</v>
      </c>
      <c r="C12" s="26">
        <f>GETPIVOTDATA("Pas assez d'argent",$A$8)/26</f>
        <v>0.30769230769230771</v>
      </c>
      <c r="K12" s="33"/>
      <c r="L12" s="75"/>
      <c r="M12" s="55"/>
      <c r="N12" s="51"/>
      <c r="O12" s="33"/>
    </row>
    <row r="13" spans="1:15">
      <c r="A13" s="13" t="s">
        <v>1318</v>
      </c>
      <c r="B13" s="12">
        <v>3</v>
      </c>
      <c r="C13" s="26">
        <f>GETPIVOTDATA("Pas encore eu le temps de reapprovisionner",$A$8)/26</f>
        <v>0.11538461538461539</v>
      </c>
      <c r="K13" s="33"/>
      <c r="L13" s="75"/>
      <c r="M13" s="55"/>
      <c r="N13" s="51"/>
      <c r="O13" s="33"/>
    </row>
    <row r="14" spans="1:15">
      <c r="A14" s="13" t="s">
        <v>663</v>
      </c>
      <c r="B14" s="12">
        <v>4</v>
      </c>
      <c r="C14" s="26">
        <f>GETPIVOTDATA("Produits indisponibles chez les fournisseurs",$A$8)/26</f>
        <v>0.15384615384615385</v>
      </c>
      <c r="K14" s="33"/>
      <c r="L14" s="31"/>
      <c r="M14" s="31"/>
      <c r="N14" s="51"/>
      <c r="O14" s="33"/>
    </row>
    <row r="15" spans="1:15">
      <c r="A15" s="13" t="s">
        <v>1319</v>
      </c>
      <c r="B15" s="12">
        <v>1</v>
      </c>
      <c r="C15" s="26">
        <f>GETPIVOTDATA("Stock epuise",$A$8)/26</f>
        <v>3.8461538461538464E-2</v>
      </c>
      <c r="K15" s="33"/>
      <c r="L15" s="31"/>
      <c r="M15" s="31"/>
      <c r="N15" s="51"/>
      <c r="O15" s="33"/>
    </row>
    <row r="16" spans="1:15">
      <c r="A16"/>
      <c r="B16"/>
      <c r="C16"/>
      <c r="K16" s="33"/>
      <c r="L16" s="31"/>
      <c r="M16" s="31"/>
      <c r="N16" s="51"/>
      <c r="O16" s="33"/>
    </row>
    <row r="17" spans="1:15">
      <c r="A17" s="15" t="s">
        <v>400</v>
      </c>
      <c r="B17" s="161"/>
      <c r="C17" t="s">
        <v>1320</v>
      </c>
      <c r="D17" s="29" t="s">
        <v>401</v>
      </c>
      <c r="K17" s="33"/>
      <c r="L17" s="33"/>
      <c r="M17" s="33"/>
      <c r="N17" s="33"/>
      <c r="O17" s="33"/>
    </row>
    <row r="18" spans="1:15">
      <c r="A18" s="13" t="s">
        <v>387</v>
      </c>
      <c r="B18" s="12">
        <v>11</v>
      </c>
      <c r="C18">
        <f>GETPIVOTDATA("#",Importation!A3)</f>
        <v>24</v>
      </c>
      <c r="D18" s="32">
        <f>GETPIVOTDATA("Farine de blé",$A$17)/C18</f>
        <v>0.45833333333333331</v>
      </c>
      <c r="E18" s="33"/>
      <c r="K18" s="33"/>
      <c r="L18" s="33"/>
      <c r="M18" s="33"/>
      <c r="N18" s="33"/>
      <c r="O18" s="33"/>
    </row>
    <row r="19" spans="1:15">
      <c r="A19" s="13" t="s">
        <v>242</v>
      </c>
      <c r="B19" s="12">
        <v>18</v>
      </c>
      <c r="C19">
        <f>GETPIVOTDATA("#",Importation!A9)</f>
        <v>30</v>
      </c>
      <c r="D19" s="32">
        <f>GETPIVOTDATA("Riz",$A$17)/C19</f>
        <v>0.6</v>
      </c>
      <c r="E19" s="33"/>
      <c r="K19" s="33"/>
      <c r="L19" s="33"/>
      <c r="M19" s="33"/>
      <c r="N19" s="33"/>
      <c r="O19" s="33"/>
    </row>
    <row r="20" spans="1:15">
      <c r="A20" s="13" t="s">
        <v>298</v>
      </c>
      <c r="B20" s="12">
        <v>8</v>
      </c>
      <c r="C20">
        <f>GETPIVOTDATA("#",Importation!A15)</f>
        <v>27</v>
      </c>
      <c r="D20" s="32">
        <f>GETPIVOTDATA("Maïs",$A$17)/C20</f>
        <v>0.29629629629629628</v>
      </c>
      <c r="E20" s="33"/>
      <c r="K20" s="33"/>
      <c r="L20" s="33"/>
      <c r="M20" s="33"/>
      <c r="N20" s="33"/>
      <c r="O20" s="33"/>
    </row>
    <row r="21" spans="1:15">
      <c r="A21" s="13" t="s">
        <v>151</v>
      </c>
      <c r="B21" s="12">
        <v>14</v>
      </c>
      <c r="C21">
        <f>GETPIVOTDATA("#",Importation!A21)</f>
        <v>30</v>
      </c>
      <c r="D21" s="32">
        <f>GETPIVOTDATA("Sucre",$A$17)/C21</f>
        <v>0.46666666666666667</v>
      </c>
      <c r="E21" s="33"/>
    </row>
    <row r="22" spans="1:15">
      <c r="A22" s="13" t="s">
        <v>185</v>
      </c>
      <c r="B22" s="12">
        <v>7</v>
      </c>
      <c r="C22">
        <f>GETPIVOTDATA("#",Importation!A25)</f>
        <v>27</v>
      </c>
      <c r="D22" s="32">
        <f>GETPIVOTDATA("Haricot noir",$A$17)/C22</f>
        <v>0.25925925925925924</v>
      </c>
      <c r="E22" s="33"/>
    </row>
    <row r="23" spans="1:15">
      <c r="A23" s="13" t="s">
        <v>390</v>
      </c>
      <c r="B23" s="12">
        <v>4</v>
      </c>
      <c r="C23">
        <f>GETPIVOTDATA("#",Importation!A31)</f>
        <v>11</v>
      </c>
      <c r="D23" s="32">
        <f>GETPIVOTDATA("Haricot rouge",$A$17)/C23</f>
        <v>0.36363636363636365</v>
      </c>
      <c r="E23" s="33"/>
    </row>
    <row r="24" spans="1:15">
      <c r="A24" s="13" t="s">
        <v>301</v>
      </c>
      <c r="B24" s="12">
        <v>14</v>
      </c>
      <c r="C24">
        <f>GETPIVOTDATA("#",Importation!A37)</f>
        <v>28</v>
      </c>
      <c r="D24" s="32">
        <f>GETPIVOTDATA("Huile",$A$17)/C24</f>
        <v>0.5</v>
      </c>
      <c r="E24" s="33"/>
    </row>
    <row r="25" spans="1:15">
      <c r="A25"/>
      <c r="B25"/>
      <c r="C25"/>
      <c r="E25" s="33"/>
    </row>
    <row r="26" spans="1:15">
      <c r="A26" s="221" t="s">
        <v>402</v>
      </c>
      <c r="B26"/>
      <c r="C26"/>
    </row>
    <row r="27" spans="1:15">
      <c r="A27" s="15" t="s">
        <v>250</v>
      </c>
      <c r="B27" s="15" t="s">
        <v>366</v>
      </c>
      <c r="C27" s="15" t="s">
        <v>367</v>
      </c>
    </row>
    <row r="28" spans="1:15">
      <c r="A28" s="13" t="s">
        <v>100</v>
      </c>
      <c r="B28" s="12">
        <v>1</v>
      </c>
      <c r="C28" s="19">
        <v>2.7777777777777776E-2</v>
      </c>
    </row>
    <row r="29" spans="1:15">
      <c r="A29" s="13" t="s">
        <v>88</v>
      </c>
      <c r="B29" s="12">
        <v>35</v>
      </c>
      <c r="C29" s="19">
        <v>0.97222222222222221</v>
      </c>
    </row>
    <row r="30" spans="1:15">
      <c r="A30" s="257" t="s">
        <v>254</v>
      </c>
      <c r="B30" s="258">
        <v>36</v>
      </c>
      <c r="C30" s="259">
        <v>1</v>
      </c>
    </row>
    <row r="31" spans="1:15">
      <c r="A31"/>
      <c r="B31"/>
      <c r="C31"/>
    </row>
    <row r="32" spans="1:15">
      <c r="A32" s="17" t="s">
        <v>403</v>
      </c>
      <c r="B32"/>
      <c r="C32"/>
    </row>
    <row r="33" spans="1:5" s="33" customFormat="1">
      <c r="A33" s="15" t="s">
        <v>250</v>
      </c>
      <c r="B33" s="15" t="s">
        <v>366</v>
      </c>
      <c r="C33" s="15" t="s">
        <v>367</v>
      </c>
    </row>
    <row r="34" spans="1:5" s="33" customFormat="1">
      <c r="A34" s="300" t="s">
        <v>137</v>
      </c>
      <c r="B34" s="302">
        <v>7</v>
      </c>
      <c r="C34" s="303">
        <v>0.19444444444444445</v>
      </c>
    </row>
    <row r="35" spans="1:5" s="33" customFormat="1">
      <c r="A35" s="300" t="s">
        <v>131</v>
      </c>
      <c r="B35" s="302">
        <v>29</v>
      </c>
      <c r="C35" s="303">
        <v>0.80555555555555558</v>
      </c>
      <c r="D35" s="69" t="s">
        <v>5052</v>
      </c>
      <c r="E35" s="51"/>
    </row>
    <row r="36" spans="1:5" s="33" customFormat="1">
      <c r="A36" s="304" t="s">
        <v>254</v>
      </c>
      <c r="B36" s="305">
        <v>36</v>
      </c>
      <c r="C36" s="306">
        <v>1</v>
      </c>
    </row>
    <row r="37" spans="1:5" s="33" customFormat="1">
      <c r="A37"/>
      <c r="B37"/>
      <c r="C37"/>
    </row>
    <row r="38" spans="1:5" s="33" customFormat="1">
      <c r="A38" s="17" t="s">
        <v>404</v>
      </c>
      <c r="B38"/>
      <c r="C38"/>
    </row>
    <row r="39" spans="1:5" s="33" customFormat="1">
      <c r="A39" s="15" t="s">
        <v>366</v>
      </c>
      <c r="B39" s="15" t="s">
        <v>370</v>
      </c>
      <c r="C39" s="15"/>
      <c r="D39"/>
      <c r="E39"/>
    </row>
    <row r="40" spans="1:5" s="33" customFormat="1">
      <c r="A40" s="15" t="s">
        <v>250</v>
      </c>
      <c r="B40" s="15" t="s">
        <v>137</v>
      </c>
      <c r="C40" s="15" t="s">
        <v>254</v>
      </c>
      <c r="D40"/>
      <c r="E40"/>
    </row>
    <row r="41" spans="1:5" s="33" customFormat="1">
      <c r="A41" s="300"/>
      <c r="B41" s="302">
        <v>1</v>
      </c>
      <c r="C41" s="302">
        <v>1</v>
      </c>
      <c r="D41" s="26">
        <f>GETPIVOTDATA("applicable/marchand/c_produits_food/nourriture_fournisseur/meme_dep_food",$A$39,"applicable/marchand/c_produits_food/nourriture_fournisseur/q4_5_1_departement_fourniseur_nourriture","")/GETPIVOTDATA("applicable/marchand/c_produits_food/nourriture_fournisseur/meme_dep_food",$A$39)</f>
        <v>0.14285714285714285</v>
      </c>
      <c r="E41"/>
    </row>
    <row r="42" spans="1:5" s="33" customFormat="1">
      <c r="A42" s="300" t="s">
        <v>80</v>
      </c>
      <c r="B42" s="302">
        <v>6</v>
      </c>
      <c r="C42" s="302">
        <v>6</v>
      </c>
      <c r="D42" s="26">
        <f>GETPIVOTDATA("applicable/marchand/c_produits_food/nourriture_fournisseur/meme_dep_food",$A$39,"applicable/marchand/c_produits_food/nourriture_fournisseur/q4_5_1_departement_fourniseur_nourriture","Ouest")/GETPIVOTDATA("applicable/marchand/c_produits_food/nourriture_fournisseur/meme_dep_food",$A$39)</f>
        <v>0.8571428571428571</v>
      </c>
      <c r="E42"/>
    </row>
    <row r="43" spans="1:5" s="33" customFormat="1">
      <c r="A43" s="304" t="s">
        <v>254</v>
      </c>
      <c r="B43" s="305">
        <v>7</v>
      </c>
      <c r="C43" s="305">
        <v>7</v>
      </c>
      <c r="D43"/>
      <c r="E43"/>
    </row>
    <row r="44" spans="1:5" s="33" customFormat="1">
      <c r="A44"/>
      <c r="B44"/>
      <c r="C44"/>
      <c r="D44"/>
      <c r="E44"/>
    </row>
    <row r="45" spans="1:5" s="33" customFormat="1">
      <c r="A45" s="226" t="s">
        <v>405</v>
      </c>
      <c r="B45"/>
      <c r="C45"/>
      <c r="D45" s="10"/>
      <c r="E45" s="10"/>
    </row>
    <row r="46" spans="1:5" s="33" customFormat="1">
      <c r="A46" s="10"/>
      <c r="B46"/>
      <c r="C46"/>
      <c r="D46" s="10"/>
      <c r="E46" s="10"/>
    </row>
    <row r="47" spans="1:5">
      <c r="A47" s="17" t="s">
        <v>1321</v>
      </c>
      <c r="B47"/>
      <c r="C47"/>
    </row>
    <row r="48" spans="1:5">
      <c r="A48" s="15" t="s">
        <v>250</v>
      </c>
      <c r="B48" s="15" t="s">
        <v>366</v>
      </c>
      <c r="C48" s="15" t="s">
        <v>367</v>
      </c>
    </row>
    <row r="49" spans="1:12">
      <c r="A49" s="300" t="s">
        <v>137</v>
      </c>
      <c r="B49" s="302">
        <v>7</v>
      </c>
      <c r="C49" s="303">
        <v>0.19444444444444445</v>
      </c>
    </row>
    <row r="50" spans="1:12">
      <c r="A50" s="300" t="s">
        <v>131</v>
      </c>
      <c r="B50" s="302">
        <v>29</v>
      </c>
      <c r="C50" s="303">
        <v>0.80555555555555558</v>
      </c>
    </row>
    <row r="51" spans="1:12">
      <c r="A51" s="304" t="s">
        <v>254</v>
      </c>
      <c r="B51" s="305">
        <v>36</v>
      </c>
      <c r="C51" s="306">
        <v>1</v>
      </c>
    </row>
    <row r="52" spans="1:12">
      <c r="A52" s="226" t="s">
        <v>405</v>
      </c>
      <c r="B52"/>
      <c r="C52"/>
    </row>
    <row r="53" spans="1:12" s="33" customFormat="1">
      <c r="A53"/>
      <c r="B53"/>
      <c r="C53"/>
    </row>
    <row r="54" spans="1:12" s="33" customFormat="1">
      <c r="A54" s="17" t="s">
        <v>406</v>
      </c>
      <c r="B54"/>
      <c r="C54"/>
    </row>
    <row r="55" spans="1:12" s="33" customFormat="1">
      <c r="A55" s="10" t="s">
        <v>407</v>
      </c>
      <c r="B55"/>
      <c r="C55"/>
    </row>
    <row r="56" spans="1:12" hidden="1">
      <c r="A56" s="15" t="s">
        <v>366</v>
      </c>
      <c r="B56" s="15"/>
      <c r="C56" s="15" t="s">
        <v>370</v>
      </c>
      <c r="D56" s="15"/>
      <c r="E56"/>
      <c r="F56"/>
      <c r="G56"/>
      <c r="H56"/>
      <c r="I56"/>
      <c r="J56"/>
      <c r="K56"/>
      <c r="L56"/>
    </row>
    <row r="57" spans="1:12">
      <c r="A57" s="15" t="s">
        <v>408</v>
      </c>
      <c r="B57" s="15" t="s">
        <v>1156</v>
      </c>
      <c r="C57" s="15" t="s">
        <v>137</v>
      </c>
      <c r="D57" s="15" t="s">
        <v>254</v>
      </c>
      <c r="E57"/>
      <c r="F57"/>
      <c r="G57"/>
      <c r="H57"/>
      <c r="I57"/>
      <c r="J57"/>
      <c r="K57"/>
      <c r="L57"/>
    </row>
    <row r="58" spans="1:12">
      <c r="A58" s="301" t="s">
        <v>105</v>
      </c>
      <c r="B58" s="301" t="s">
        <v>81</v>
      </c>
      <c r="C58" s="302">
        <v>1</v>
      </c>
      <c r="D58" s="302">
        <v>1</v>
      </c>
      <c r="E58" s="26">
        <f>GETPIVOTDATA("applicable/marchand/c_produits_food/nourriture_fournisseur/meme_com_food",$A$56,"a_intro/q04_departement","Artibonite","applicable/marchand/c_produits_food/nourriture_fournisseur/q4_5_2_commune_fourniseur_nourriture","Cité Soleil")/GETPIVOTDATA("applicable/marchand/c_produits_food/nourriture_fournisseur/meme_com_food",$A$56)</f>
        <v>5.5555555555555552E-2</v>
      </c>
      <c r="F58"/>
      <c r="G58"/>
      <c r="H58"/>
      <c r="I58"/>
      <c r="J58"/>
      <c r="K58"/>
      <c r="L58"/>
    </row>
    <row r="59" spans="1:12">
      <c r="A59" s="301"/>
      <c r="B59" s="301" t="s">
        <v>171</v>
      </c>
      <c r="C59" s="302">
        <v>3</v>
      </c>
      <c r="D59" s="302">
        <v>3</v>
      </c>
      <c r="E59" s="26">
        <f>GETPIVOTDATA("applicable/marchand/c_produits_food/nourriture_fournisseur/meme_com_food",$A$56,"a_intro/q04_departement","Artibonite","applicable/marchand/c_produits_food/nourriture_fournisseur/q4_5_2_commune_fourniseur_nourriture","Gonaïves")/GETPIVOTDATA("applicable/marchand/c_produits_food/nourriture_fournisseur/meme_com_food",$A$56)</f>
        <v>0.16666666666666666</v>
      </c>
      <c r="F59"/>
      <c r="G59"/>
      <c r="H59"/>
      <c r="I59"/>
      <c r="J59"/>
      <c r="K59"/>
      <c r="L59"/>
    </row>
    <row r="60" spans="1:12" s="33" customFormat="1">
      <c r="A60" s="301"/>
      <c r="B60" s="301" t="s">
        <v>106</v>
      </c>
      <c r="C60" s="302">
        <v>2</v>
      </c>
      <c r="D60" s="302">
        <v>2</v>
      </c>
      <c r="E60" s="26">
        <f>GETPIVOTDATA("applicable/marchand/c_produits_food/nourriture_fournisseur/meme_com_food",$A$56,"a_intro/q04_departement","Artibonite","applicable/marchand/c_produits_food/nourriture_fournisseur/q4_5_2_commune_fourniseur_nourriture","L'Estère")/GETPIVOTDATA("applicable/marchand/c_produits_food/nourriture_fournisseur/meme_com_food",$A$56)</f>
        <v>0.1111111111111111</v>
      </c>
      <c r="F60"/>
      <c r="G60"/>
      <c r="H60"/>
      <c r="I60"/>
      <c r="J60"/>
      <c r="K60"/>
      <c r="L60"/>
    </row>
    <row r="61" spans="1:12" s="33" customFormat="1">
      <c r="A61" s="301"/>
      <c r="B61" s="301" t="s">
        <v>175</v>
      </c>
      <c r="C61" s="302">
        <v>2</v>
      </c>
      <c r="D61" s="302">
        <v>2</v>
      </c>
      <c r="E61" s="26">
        <f>GETPIVOTDATA("applicable/marchand/c_produits_food/nourriture_fournisseur/meme_com_food",$A$56,"a_intro/q04_departement","Artibonite","applicable/marchand/c_produits_food/nourriture_fournisseur/q4_5_2_commune_fourniseur_nourriture","Port-au-Prince")/GETPIVOTDATA("applicable/marchand/c_produits_food/nourriture_fournisseur/meme_com_food",$A$56)</f>
        <v>0.1111111111111111</v>
      </c>
      <c r="F61"/>
      <c r="G61"/>
      <c r="H61"/>
      <c r="I61"/>
      <c r="J61"/>
      <c r="K61"/>
      <c r="L61"/>
    </row>
    <row r="62" spans="1:12" s="33" customFormat="1">
      <c r="A62" s="301" t="s">
        <v>209</v>
      </c>
      <c r="B62" s="301" t="s">
        <v>213</v>
      </c>
      <c r="C62" s="302">
        <v>3</v>
      </c>
      <c r="D62" s="302">
        <v>3</v>
      </c>
      <c r="E62" s="26">
        <f>GETPIVOTDATA("applicable/marchand/c_produits_food/nourriture_fournisseur/meme_com_food",$A$56,"a_intro/q04_departement","Nord","applicable/marchand/c_produits_food/nourriture_fournisseur/q4_5_2_commune_fourniseur_nourriture","Cap-Haïtien")/GETPIVOTDATA("applicable/marchand/c_produits_food/nourriture_fournisseur/meme_com_food",$A$56)</f>
        <v>0.16666666666666666</v>
      </c>
      <c r="F62"/>
      <c r="G62"/>
      <c r="H62"/>
      <c r="I62"/>
      <c r="J62"/>
      <c r="K62"/>
      <c r="L62"/>
    </row>
    <row r="63" spans="1:12" s="33" customFormat="1">
      <c r="A63" s="301" t="s">
        <v>319</v>
      </c>
      <c r="B63" s="301" t="s">
        <v>578</v>
      </c>
      <c r="C63" s="302">
        <v>2</v>
      </c>
      <c r="D63" s="302">
        <v>2</v>
      </c>
      <c r="E63" s="26">
        <f>GETPIVOTDATA("applicable/marchand/c_produits_food/nourriture_fournisseur/meme_com_food",$A$56,"a_intro/q04_departement","Nord-Ouest","applicable/marchand/c_produits_food/nourriture_fournisseur/q4_5_2_commune_fourniseur_nourriture","Port-de-Paix")/GETPIVOTDATA("applicable/marchand/c_produits_food/nourriture_fournisseur/meme_com_food",$A$56)</f>
        <v>0.1111111111111111</v>
      </c>
      <c r="F63"/>
      <c r="G63"/>
      <c r="H63"/>
      <c r="I63"/>
      <c r="J63"/>
      <c r="K63"/>
      <c r="L63"/>
    </row>
    <row r="64" spans="1:12" s="33" customFormat="1">
      <c r="A64" s="301" t="s">
        <v>221</v>
      </c>
      <c r="B64" s="301"/>
      <c r="C64" s="302">
        <v>1</v>
      </c>
      <c r="D64" s="302">
        <v>1</v>
      </c>
      <c r="E64" s="26">
        <f>GETPIVOTDATA("applicable/marchand/c_produits_food/nourriture_fournisseur/meme_com_food",$A$56,"a_intro/q04_departement","Sud-Est","applicable/marchand/c_produits_food/nourriture_fournisseur/q4_5_2_commune_fourniseur_nourriture","")/GETPIVOTDATA("applicable/marchand/c_produits_food/nourriture_fournisseur/meme_com_food",$A$56)</f>
        <v>5.5555555555555552E-2</v>
      </c>
      <c r="F64"/>
    </row>
    <row r="65" spans="1:6" s="33" customFormat="1">
      <c r="A65" s="301"/>
      <c r="B65" s="301" t="s">
        <v>99</v>
      </c>
      <c r="C65" s="302">
        <v>1</v>
      </c>
      <c r="D65" s="302">
        <v>1</v>
      </c>
      <c r="E65" s="26">
        <f>GETPIVOTDATA("applicable/marchand/c_produits_food/nourriture_fournisseur/meme_com_food",$A$56,"a_intro/q04_departement","Sud-Est","applicable/marchand/c_produits_food/nourriture_fournisseur/q4_5_2_commune_fourniseur_nourriture","Je ne sais pas, je ne souhaite pas répondre")/GETPIVOTDATA("applicable/marchand/c_produits_food/nourriture_fournisseur/meme_com_food",$A$56)</f>
        <v>5.5555555555555552E-2</v>
      </c>
      <c r="F65"/>
    </row>
    <row r="66" spans="1:6" s="33" customFormat="1">
      <c r="A66" s="301"/>
      <c r="B66" s="301" t="s">
        <v>175</v>
      </c>
      <c r="C66" s="302">
        <v>3</v>
      </c>
      <c r="D66" s="302">
        <v>3</v>
      </c>
      <c r="E66" s="26">
        <f>GETPIVOTDATA("applicable/marchand/c_produits_food/nourriture_fournisseur/meme_com_food",$A$56,"a_intro/q04_departement","Sud-Est","applicable/marchand/c_produits_food/nourriture_fournisseur/q4_5_2_commune_fourniseur_nourriture","Port-au-Prince")/GETPIVOTDATA("applicable/marchand/c_produits_food/nourriture_fournisseur/meme_com_food",$A$56)</f>
        <v>0.16666666666666666</v>
      </c>
      <c r="F66"/>
    </row>
    <row r="67" spans="1:6" s="33" customFormat="1">
      <c r="A67" s="309" t="s">
        <v>254</v>
      </c>
      <c r="B67" s="309"/>
      <c r="C67" s="310">
        <v>18</v>
      </c>
      <c r="D67" s="310">
        <v>18</v>
      </c>
      <c r="E67"/>
      <c r="F67"/>
    </row>
    <row r="68" spans="1:6" s="33" customFormat="1">
      <c r="A68"/>
      <c r="B68"/>
      <c r="C68"/>
      <c r="D68"/>
      <c r="E68"/>
      <c r="F68"/>
    </row>
    <row r="69" spans="1:6" s="33" customFormat="1">
      <c r="A69" s="226" t="s">
        <v>405</v>
      </c>
      <c r="B69" s="10"/>
      <c r="C69" s="10"/>
      <c r="D69" s="10"/>
    </row>
    <row r="70" spans="1:6" s="33" customFormat="1">
      <c r="A70" s="10"/>
      <c r="B70" s="10"/>
      <c r="C70" s="10"/>
      <c r="D70" s="10"/>
    </row>
    <row r="71" spans="1:6">
      <c r="A71" s="17" t="s">
        <v>410</v>
      </c>
    </row>
    <row r="72" spans="1:6">
      <c r="A72" s="15" t="s">
        <v>411</v>
      </c>
      <c r="B72" s="15" t="s">
        <v>366</v>
      </c>
      <c r="C72" s="15" t="s">
        <v>367</v>
      </c>
    </row>
    <row r="73" spans="1:6">
      <c r="A73" s="300" t="s">
        <v>99</v>
      </c>
      <c r="B73" s="302">
        <v>3</v>
      </c>
      <c r="C73" s="303">
        <v>8.3333333333333329E-2</v>
      </c>
      <c r="D73" s="32"/>
    </row>
    <row r="74" spans="1:6">
      <c r="A74" s="300" t="s">
        <v>100</v>
      </c>
      <c r="B74" s="302">
        <v>18</v>
      </c>
      <c r="C74" s="303">
        <v>0.5</v>
      </c>
      <c r="D74" s="32"/>
    </row>
    <row r="75" spans="1:6">
      <c r="A75" s="300" t="s">
        <v>88</v>
      </c>
      <c r="B75" s="302">
        <v>15</v>
      </c>
      <c r="C75" s="303">
        <v>0.41666666666666669</v>
      </c>
      <c r="D75" s="10" t="s">
        <v>5053</v>
      </c>
    </row>
    <row r="76" spans="1:6">
      <c r="A76" s="304" t="s">
        <v>254</v>
      </c>
      <c r="B76" s="305">
        <v>36</v>
      </c>
      <c r="C76" s="311">
        <v>1</v>
      </c>
    </row>
    <row r="77" spans="1:6">
      <c r="A77"/>
      <c r="B77"/>
      <c r="C77"/>
    </row>
    <row r="78" spans="1:6">
      <c r="A78" s="17" t="s">
        <v>412</v>
      </c>
      <c r="B78"/>
      <c r="C78"/>
    </row>
    <row r="79" spans="1:6">
      <c r="A79" s="15" t="s">
        <v>664</v>
      </c>
      <c r="B79" s="15" t="s">
        <v>366</v>
      </c>
      <c r="C79" s="15" t="s">
        <v>367</v>
      </c>
    </row>
    <row r="80" spans="1:6">
      <c r="A80" s="300" t="s">
        <v>99</v>
      </c>
      <c r="B80" s="302">
        <v>4</v>
      </c>
      <c r="C80" s="303">
        <v>0.1111111111111111</v>
      </c>
    </row>
    <row r="81" spans="1:9">
      <c r="A81" s="300" t="s">
        <v>100</v>
      </c>
      <c r="B81" s="302">
        <v>21</v>
      </c>
      <c r="C81" s="303">
        <v>0.58333333333333337</v>
      </c>
      <c r="D81" s="19"/>
      <c r="E81" s="32"/>
    </row>
    <row r="82" spans="1:9">
      <c r="A82" s="300" t="s">
        <v>88</v>
      </c>
      <c r="B82" s="302">
        <v>11</v>
      </c>
      <c r="C82" s="303">
        <v>0.30555555555555558</v>
      </c>
    </row>
    <row r="83" spans="1:9">
      <c r="A83" s="304" t="s">
        <v>254</v>
      </c>
      <c r="B83" s="305">
        <v>36</v>
      </c>
      <c r="C83" s="311">
        <v>1</v>
      </c>
    </row>
    <row r="84" spans="1:9">
      <c r="A84"/>
      <c r="B84"/>
      <c r="C84"/>
    </row>
    <row r="85" spans="1:9">
      <c r="A85" s="17" t="s">
        <v>413</v>
      </c>
      <c r="B85"/>
      <c r="C85"/>
    </row>
    <row r="86" spans="1:9">
      <c r="A86" s="10" t="s">
        <v>414</v>
      </c>
      <c r="B86"/>
      <c r="C86"/>
    </row>
    <row r="87" spans="1:9" hidden="1">
      <c r="A87" s="255"/>
      <c r="B87" s="255" t="s">
        <v>370</v>
      </c>
      <c r="C87" s="255"/>
      <c r="D87" s="255"/>
      <c r="E87" s="255"/>
      <c r="F87" s="255"/>
      <c r="G87" s="255"/>
    </row>
    <row r="88" spans="1:9">
      <c r="A88" s="255"/>
      <c r="B88" s="255" t="s">
        <v>170</v>
      </c>
      <c r="C88" s="255"/>
      <c r="D88" s="255" t="s">
        <v>86</v>
      </c>
      <c r="E88" s="255"/>
      <c r="F88" s="255" t="s">
        <v>368</v>
      </c>
      <c r="G88" s="255" t="s">
        <v>369</v>
      </c>
      <c r="I88" s="10" t="s">
        <v>5054</v>
      </c>
    </row>
    <row r="89" spans="1:9">
      <c r="A89" s="255" t="s">
        <v>250</v>
      </c>
      <c r="B89" s="255" t="s">
        <v>366</v>
      </c>
      <c r="C89" s="255" t="s">
        <v>367</v>
      </c>
      <c r="D89" s="255" t="s">
        <v>366</v>
      </c>
      <c r="E89" s="255" t="s">
        <v>367</v>
      </c>
      <c r="F89" s="255"/>
      <c r="G89" s="255"/>
    </row>
    <row r="90" spans="1:9">
      <c r="A90" s="1" t="s">
        <v>99</v>
      </c>
      <c r="B90" s="101"/>
      <c r="C90" s="25">
        <v>0</v>
      </c>
      <c r="D90" s="101">
        <v>3</v>
      </c>
      <c r="E90" s="25">
        <v>0.10714285714285714</v>
      </c>
      <c r="F90" s="101">
        <v>3</v>
      </c>
      <c r="G90" s="25">
        <v>8.3333333333333329E-2</v>
      </c>
    </row>
    <row r="91" spans="1:9">
      <c r="A91" s="1" t="s">
        <v>100</v>
      </c>
      <c r="B91" s="101">
        <v>3</v>
      </c>
      <c r="C91" s="25">
        <v>0.375</v>
      </c>
      <c r="D91" s="101">
        <v>15</v>
      </c>
      <c r="E91" s="25">
        <v>0.5357142857142857</v>
      </c>
      <c r="F91" s="101">
        <v>18</v>
      </c>
      <c r="G91" s="25">
        <v>0.5</v>
      </c>
    </row>
    <row r="92" spans="1:9">
      <c r="A92" s="1" t="s">
        <v>88</v>
      </c>
      <c r="B92" s="101">
        <v>5</v>
      </c>
      <c r="C92" s="25">
        <v>0.625</v>
      </c>
      <c r="D92" s="101">
        <v>10</v>
      </c>
      <c r="E92" s="25">
        <v>0.35714285714285715</v>
      </c>
      <c r="F92" s="101">
        <v>15</v>
      </c>
      <c r="G92" s="25">
        <v>0.41666666666666669</v>
      </c>
    </row>
    <row r="93" spans="1:9">
      <c r="A93" s="245" t="s">
        <v>254</v>
      </c>
      <c r="B93" s="246">
        <v>8</v>
      </c>
      <c r="C93" s="247">
        <v>1</v>
      </c>
      <c r="D93" s="246">
        <v>28</v>
      </c>
      <c r="E93" s="247">
        <v>1</v>
      </c>
      <c r="F93" s="246">
        <v>36</v>
      </c>
      <c r="G93" s="247">
        <v>1</v>
      </c>
    </row>
    <row r="94" spans="1:9" s="33" customFormat="1">
      <c r="A94"/>
      <c r="B94"/>
      <c r="C94"/>
      <c r="D94"/>
      <c r="E94"/>
      <c r="F94"/>
      <c r="G94"/>
    </row>
    <row r="95" spans="1:9">
      <c r="A95" s="17" t="s">
        <v>413</v>
      </c>
      <c r="B95"/>
      <c r="C95"/>
    </row>
    <row r="96" spans="1:9">
      <c r="A96" s="10" t="s">
        <v>415</v>
      </c>
      <c r="B96"/>
      <c r="C96"/>
    </row>
    <row r="97" spans="1:23" hidden="1">
      <c r="A97" s="243"/>
      <c r="B97" s="35" t="s">
        <v>370</v>
      </c>
      <c r="C97" s="243"/>
      <c r="D97" s="243"/>
      <c r="E97" s="243"/>
      <c r="F97" s="243"/>
      <c r="G97" s="243"/>
      <c r="H97" s="243"/>
      <c r="I97" s="243"/>
      <c r="J97" s="243"/>
      <c r="K97" s="243"/>
      <c r="L97" s="243"/>
      <c r="M97" s="243"/>
      <c r="N97"/>
      <c r="O97"/>
      <c r="P97"/>
      <c r="Q97"/>
      <c r="R97"/>
      <c r="S97"/>
      <c r="T97"/>
      <c r="U97"/>
    </row>
    <row r="98" spans="1:23" s="194" customFormat="1">
      <c r="A98" s="255"/>
      <c r="B98" s="255" t="s">
        <v>105</v>
      </c>
      <c r="C98" s="255"/>
      <c r="D98" s="255" t="s">
        <v>209</v>
      </c>
      <c r="E98" s="255"/>
      <c r="F98" s="255" t="s">
        <v>319</v>
      </c>
      <c r="G98" s="255"/>
      <c r="H98" s="255" t="s">
        <v>80</v>
      </c>
      <c r="I98" s="255"/>
      <c r="J98" s="255" t="s">
        <v>221</v>
      </c>
      <c r="K98" s="255"/>
      <c r="L98" s="255" t="s">
        <v>368</v>
      </c>
      <c r="M98" s="255" t="s">
        <v>369</v>
      </c>
      <c r="N98"/>
      <c r="O98"/>
      <c r="P98"/>
      <c r="Q98"/>
      <c r="R98"/>
      <c r="S98"/>
      <c r="T98"/>
      <c r="U98"/>
    </row>
    <row r="99" spans="1:23" s="194" customFormat="1">
      <c r="A99" s="255" t="s">
        <v>250</v>
      </c>
      <c r="B99" s="255" t="s">
        <v>366</v>
      </c>
      <c r="C99" s="255" t="s">
        <v>367</v>
      </c>
      <c r="D99" s="255" t="s">
        <v>366</v>
      </c>
      <c r="E99" s="255" t="s">
        <v>367</v>
      </c>
      <c r="F99" s="255" t="s">
        <v>366</v>
      </c>
      <c r="G99" s="255" t="s">
        <v>367</v>
      </c>
      <c r="H99" s="255" t="s">
        <v>366</v>
      </c>
      <c r="I99" s="255" t="s">
        <v>367</v>
      </c>
      <c r="J99" s="255" t="s">
        <v>366</v>
      </c>
      <c r="K99" s="255" t="s">
        <v>367</v>
      </c>
      <c r="L99" s="255"/>
      <c r="M99" s="255"/>
      <c r="N99"/>
      <c r="O99"/>
      <c r="P99"/>
      <c r="Q99"/>
      <c r="R99"/>
      <c r="S99"/>
      <c r="T99"/>
      <c r="U99"/>
    </row>
    <row r="100" spans="1:23">
      <c r="A100" s="1" t="s">
        <v>99</v>
      </c>
      <c r="B100" s="101"/>
      <c r="C100" s="25">
        <v>0</v>
      </c>
      <c r="D100" s="101"/>
      <c r="E100" s="25">
        <v>0</v>
      </c>
      <c r="F100" s="101"/>
      <c r="G100" s="25">
        <v>0</v>
      </c>
      <c r="H100" s="101">
        <v>3</v>
      </c>
      <c r="I100" s="25">
        <v>8.3333333333333329E-2</v>
      </c>
      <c r="J100" s="101"/>
      <c r="K100" s="25">
        <v>0</v>
      </c>
      <c r="L100" s="101">
        <v>3</v>
      </c>
      <c r="M100" s="25">
        <v>8.3333333333333329E-2</v>
      </c>
      <c r="N100"/>
      <c r="O100"/>
      <c r="P100"/>
      <c r="Q100"/>
      <c r="R100"/>
      <c r="S100"/>
      <c r="T100"/>
      <c r="U100"/>
    </row>
    <row r="101" spans="1:23">
      <c r="A101" s="1" t="s">
        <v>100</v>
      </c>
      <c r="B101" s="101">
        <v>3</v>
      </c>
      <c r="C101" s="25">
        <v>8.3333333333333329E-2</v>
      </c>
      <c r="D101" s="101">
        <v>4</v>
      </c>
      <c r="E101" s="25">
        <v>0.1111111111111111</v>
      </c>
      <c r="F101" s="101"/>
      <c r="G101" s="25">
        <v>0</v>
      </c>
      <c r="H101" s="101">
        <v>4</v>
      </c>
      <c r="I101" s="25">
        <v>0.1111111111111111</v>
      </c>
      <c r="J101" s="101">
        <v>7</v>
      </c>
      <c r="K101" s="25">
        <v>0.19444444444444445</v>
      </c>
      <c r="L101" s="101">
        <v>18</v>
      </c>
      <c r="M101" s="25">
        <v>0.5</v>
      </c>
      <c r="N101"/>
      <c r="O101"/>
      <c r="P101"/>
      <c r="Q101"/>
      <c r="R101"/>
      <c r="S101"/>
      <c r="T101"/>
      <c r="U101"/>
    </row>
    <row r="102" spans="1:23">
      <c r="A102" s="1" t="s">
        <v>88</v>
      </c>
      <c r="B102" s="101">
        <v>5</v>
      </c>
      <c r="C102" s="25">
        <v>0.1388888888888889</v>
      </c>
      <c r="D102" s="101">
        <v>2</v>
      </c>
      <c r="E102" s="25">
        <v>5.5555555555555552E-2</v>
      </c>
      <c r="F102" s="101">
        <v>2</v>
      </c>
      <c r="G102" s="25">
        <v>5.5555555555555552E-2</v>
      </c>
      <c r="H102" s="101">
        <v>2</v>
      </c>
      <c r="I102" s="25">
        <v>5.5555555555555552E-2</v>
      </c>
      <c r="J102" s="101">
        <v>4</v>
      </c>
      <c r="K102" s="25">
        <v>0.1111111111111111</v>
      </c>
      <c r="L102" s="101">
        <v>15</v>
      </c>
      <c r="M102" s="25">
        <v>0.41666666666666669</v>
      </c>
      <c r="N102"/>
      <c r="O102"/>
      <c r="P102"/>
      <c r="Q102"/>
      <c r="R102"/>
      <c r="S102"/>
      <c r="T102"/>
      <c r="U102"/>
    </row>
    <row r="103" spans="1:23" s="194" customFormat="1">
      <c r="A103" s="253" t="s">
        <v>254</v>
      </c>
      <c r="B103" s="254">
        <v>8</v>
      </c>
      <c r="C103" s="256">
        <v>0.22222222222222221</v>
      </c>
      <c r="D103" s="254">
        <v>6</v>
      </c>
      <c r="E103" s="256">
        <v>0.16666666666666666</v>
      </c>
      <c r="F103" s="254">
        <v>2</v>
      </c>
      <c r="G103" s="256">
        <v>5.5555555555555552E-2</v>
      </c>
      <c r="H103" s="254">
        <v>9</v>
      </c>
      <c r="I103" s="256">
        <v>0.25</v>
      </c>
      <c r="J103" s="254">
        <v>11</v>
      </c>
      <c r="K103" s="256">
        <v>0.30555555555555558</v>
      </c>
      <c r="L103" s="254">
        <v>36</v>
      </c>
      <c r="M103" s="256">
        <v>1</v>
      </c>
      <c r="N103"/>
      <c r="O103"/>
      <c r="P103"/>
      <c r="Q103"/>
      <c r="R103"/>
      <c r="S103"/>
      <c r="T103"/>
      <c r="U103"/>
      <c r="V103" s="42"/>
      <c r="W103" s="42"/>
    </row>
    <row r="104" spans="1:23">
      <c r="A104"/>
      <c r="B104"/>
      <c r="C104"/>
      <c r="D104"/>
      <c r="E104"/>
      <c r="F104"/>
      <c r="G104"/>
      <c r="H104"/>
      <c r="I104"/>
      <c r="J104"/>
      <c r="K104"/>
      <c r="L104"/>
      <c r="M104"/>
    </row>
    <row r="105" spans="1:23">
      <c r="A105"/>
      <c r="B105"/>
      <c r="C105"/>
    </row>
    <row r="106" spans="1:23">
      <c r="A106"/>
      <c r="B106"/>
      <c r="C106"/>
    </row>
    <row r="107" spans="1:23">
      <c r="A107"/>
      <c r="B107"/>
      <c r="C107"/>
    </row>
    <row r="108" spans="1:23">
      <c r="A108"/>
      <c r="B108"/>
      <c r="C108"/>
    </row>
    <row r="109" spans="1:23">
      <c r="A109"/>
      <c r="B109"/>
      <c r="C109"/>
    </row>
    <row r="110" spans="1:23">
      <c r="A110"/>
      <c r="B110"/>
      <c r="C110"/>
    </row>
    <row r="111" spans="1:23">
      <c r="A111"/>
      <c r="B111"/>
      <c r="C111"/>
    </row>
    <row r="112" spans="1:23">
      <c r="A112"/>
      <c r="B112"/>
      <c r="C112"/>
    </row>
    <row r="113" spans="1:3">
      <c r="A113"/>
      <c r="B113"/>
      <c r="C113"/>
    </row>
    <row r="114" spans="1:3">
      <c r="A114"/>
      <c r="B114"/>
      <c r="C114"/>
    </row>
  </sheetData>
  <sortState ref="A17:B24">
    <sortCondition descending="1" ref="B18"/>
  </sortState>
  <conditionalFormatting sqref="D18:D24">
    <cfRule type="dataBar" priority="50">
      <dataBar>
        <cfvo type="min"/>
        <cfvo type="max"/>
        <color rgb="FFFF555A"/>
      </dataBar>
      <extLst>
        <ext xmlns:x14="http://schemas.microsoft.com/office/spreadsheetml/2009/9/main" uri="{B025F937-C7B1-47D3-B67F-A62EFF666E3E}">
          <x14:id>{1CB8695A-E2B1-4259-86EF-5A95AE495025}</x14:id>
        </ext>
      </extLst>
    </cfRule>
  </conditionalFormatting>
  <conditionalFormatting sqref="C8">
    <cfRule type="dataBar" priority="650">
      <dataBar>
        <cfvo type="min"/>
        <cfvo type="max"/>
        <color rgb="FFFF555A"/>
      </dataBar>
      <extLst>
        <ext xmlns:x14="http://schemas.microsoft.com/office/spreadsheetml/2009/9/main" uri="{B025F937-C7B1-47D3-B67F-A62EFF666E3E}">
          <x14:id>{C54908DB-4940-4FC4-BCD6-2DCD9B4A6CE4}</x14:id>
        </ext>
      </extLst>
    </cfRule>
  </conditionalFormatting>
  <conditionalFormatting sqref="N9:N14">
    <cfRule type="dataBar" priority="11">
      <dataBar>
        <cfvo type="min"/>
        <cfvo type="max"/>
        <color rgb="FFFF555A"/>
      </dataBar>
      <extLst>
        <ext xmlns:x14="http://schemas.microsoft.com/office/spreadsheetml/2009/9/main" uri="{B025F937-C7B1-47D3-B67F-A62EFF666E3E}">
          <x14:id>{961B36DD-6618-4D72-9812-9FB14979F060}</x14:id>
        </ext>
      </extLst>
    </cfRule>
  </conditionalFormatting>
  <conditionalFormatting pivot="1" sqref="C3:C5">
    <cfRule type="dataBar" priority="10">
      <dataBar>
        <cfvo type="min"/>
        <cfvo type="max"/>
        <color rgb="FFFF555A"/>
      </dataBar>
      <extLst>
        <ext xmlns:x14="http://schemas.microsoft.com/office/spreadsheetml/2009/9/main" uri="{B025F937-C7B1-47D3-B67F-A62EFF666E3E}">
          <x14:id>{5EC07651-C78B-4718-B253-DFF89B7CE364}</x14:id>
        </ext>
      </extLst>
    </cfRule>
  </conditionalFormatting>
  <conditionalFormatting sqref="C9:C15">
    <cfRule type="dataBar" priority="9">
      <dataBar>
        <cfvo type="min"/>
        <cfvo type="max"/>
        <color rgb="FFFF555A"/>
      </dataBar>
      <extLst>
        <ext xmlns:x14="http://schemas.microsoft.com/office/spreadsheetml/2009/9/main" uri="{B025F937-C7B1-47D3-B67F-A62EFF666E3E}">
          <x14:id>{325F18FB-4581-4DFE-9086-FAD34D4B131E}</x14:id>
        </ext>
      </extLst>
    </cfRule>
  </conditionalFormatting>
  <conditionalFormatting pivot="1" sqref="C28:C29">
    <cfRule type="dataBar" priority="8">
      <dataBar>
        <cfvo type="min"/>
        <cfvo type="max"/>
        <color rgb="FFFF555A"/>
      </dataBar>
      <extLst>
        <ext xmlns:x14="http://schemas.microsoft.com/office/spreadsheetml/2009/9/main" uri="{B025F937-C7B1-47D3-B67F-A62EFF666E3E}">
          <x14:id>{187A80AE-696A-4A22-B08D-75C16DCCBF0C}</x14:id>
        </ext>
      </extLst>
    </cfRule>
  </conditionalFormatting>
  <conditionalFormatting pivot="1" sqref="C34:C35">
    <cfRule type="dataBar" priority="7">
      <dataBar>
        <cfvo type="min"/>
        <cfvo type="max"/>
        <color rgb="FFFF555A"/>
      </dataBar>
      <extLst>
        <ext xmlns:x14="http://schemas.microsoft.com/office/spreadsheetml/2009/9/main" uri="{B025F937-C7B1-47D3-B67F-A62EFF666E3E}">
          <x14:id>{1A02DAE6-3DDA-4A17-8515-0001443D6E8F}</x14:id>
        </ext>
      </extLst>
    </cfRule>
  </conditionalFormatting>
  <conditionalFormatting pivot="1" sqref="C49:C50">
    <cfRule type="dataBar" priority="6">
      <dataBar>
        <cfvo type="min"/>
        <cfvo type="max"/>
        <color rgb="FFFF555A"/>
      </dataBar>
      <extLst>
        <ext xmlns:x14="http://schemas.microsoft.com/office/spreadsheetml/2009/9/main" uri="{B025F937-C7B1-47D3-B67F-A62EFF666E3E}">
          <x14:id>{5DFC0FDC-1701-4F77-950C-DBD016ABFBC5}</x14:id>
        </ext>
      </extLst>
    </cfRule>
  </conditionalFormatting>
  <conditionalFormatting pivot="1" sqref="C73:C75">
    <cfRule type="dataBar" priority="5">
      <dataBar>
        <cfvo type="min"/>
        <cfvo type="max"/>
        <color rgb="FFFF555A"/>
      </dataBar>
      <extLst>
        <ext xmlns:x14="http://schemas.microsoft.com/office/spreadsheetml/2009/9/main" uri="{B025F937-C7B1-47D3-B67F-A62EFF666E3E}">
          <x14:id>{0E1F04EE-A792-4886-8A5D-120DA3B68C47}</x14:id>
        </ext>
      </extLst>
    </cfRule>
  </conditionalFormatting>
  <conditionalFormatting pivot="1" sqref="C80:C82">
    <cfRule type="dataBar" priority="4">
      <dataBar>
        <cfvo type="min"/>
        <cfvo type="max"/>
        <color rgb="FFFF555A"/>
      </dataBar>
      <extLst>
        <ext xmlns:x14="http://schemas.microsoft.com/office/spreadsheetml/2009/9/main" uri="{B025F937-C7B1-47D3-B67F-A62EFF666E3E}">
          <x14:id>{783B23AF-6601-49E2-B1D1-5BA82825528E}</x14:id>
        </ext>
      </extLst>
    </cfRule>
  </conditionalFormatting>
  <conditionalFormatting sqref="E58:E66">
    <cfRule type="dataBar" priority="2">
      <dataBar>
        <cfvo type="min"/>
        <cfvo type="max"/>
        <color rgb="FFFF555A"/>
      </dataBar>
      <extLst>
        <ext xmlns:x14="http://schemas.microsoft.com/office/spreadsheetml/2009/9/main" uri="{B025F937-C7B1-47D3-B67F-A62EFF666E3E}">
          <x14:id>{028294D2-39A8-499A-B702-6AAC1FD6F549}</x14:id>
        </ext>
      </extLst>
    </cfRule>
  </conditionalFormatting>
  <conditionalFormatting sqref="D41:D42">
    <cfRule type="dataBar" priority="1">
      <dataBar>
        <cfvo type="min"/>
        <cfvo type="max"/>
        <color rgb="FFFF555A"/>
      </dataBar>
      <extLst>
        <ext xmlns:x14="http://schemas.microsoft.com/office/spreadsheetml/2009/9/main" uri="{B025F937-C7B1-47D3-B67F-A62EFF666E3E}">
          <x14:id>{710A9DD5-9BA9-4290-B04D-39E7E068923A}</x14:id>
        </ext>
      </extLst>
    </cfRule>
  </conditionalFormatting>
  <pageMargins left="0.7" right="0.7" top="0.75" bottom="0.75" header="0.3" footer="0.3"/>
  <pageSetup orientation="portrait" r:id="rId13"/>
  <extLst>
    <ext xmlns:x14="http://schemas.microsoft.com/office/spreadsheetml/2009/9/main" uri="{78C0D931-6437-407d-A8EE-F0AAD7539E65}">
      <x14:conditionalFormattings>
        <x14:conditionalFormatting xmlns:xm="http://schemas.microsoft.com/office/excel/2006/main">
          <x14:cfRule type="dataBar" id="{1CB8695A-E2B1-4259-86EF-5A95AE495025}">
            <x14:dataBar minLength="0" maxLength="100" border="1" negativeBarBorderColorSameAsPositive="0">
              <x14:cfvo type="autoMin"/>
              <x14:cfvo type="autoMax"/>
              <x14:borderColor rgb="FFFF555A"/>
              <x14:negativeFillColor rgb="FFFF0000"/>
              <x14:negativeBorderColor rgb="FFFF0000"/>
              <x14:axisColor rgb="FF000000"/>
            </x14:dataBar>
          </x14:cfRule>
          <xm:sqref>D18:D24</xm:sqref>
        </x14:conditionalFormatting>
        <x14:conditionalFormatting xmlns:xm="http://schemas.microsoft.com/office/excel/2006/main">
          <x14:cfRule type="dataBar" id="{C54908DB-4940-4FC4-BCD6-2DCD9B4A6CE4}">
            <x14:dataBar minLength="0" maxLength="100" border="1" negativeBarBorderColorSameAsPositive="0">
              <x14:cfvo type="autoMin"/>
              <x14:cfvo type="autoMax"/>
              <x14:borderColor rgb="FFFF555A"/>
              <x14:negativeFillColor rgb="FFFF0000"/>
              <x14:negativeBorderColor rgb="FFFF0000"/>
              <x14:axisColor rgb="FF000000"/>
            </x14:dataBar>
          </x14:cfRule>
          <xm:sqref>C8</xm:sqref>
        </x14:conditionalFormatting>
        <x14:conditionalFormatting xmlns:xm="http://schemas.microsoft.com/office/excel/2006/main">
          <x14:cfRule type="dataBar" id="{961B36DD-6618-4D72-9812-9FB14979F060}">
            <x14:dataBar minLength="0" maxLength="100" border="1" negativeBarBorderColorSameAsPositive="0">
              <x14:cfvo type="autoMin"/>
              <x14:cfvo type="autoMax"/>
              <x14:borderColor rgb="FFFF555A"/>
              <x14:negativeFillColor rgb="FFFF0000"/>
              <x14:negativeBorderColor rgb="FFFF0000"/>
              <x14:axisColor rgb="FF000000"/>
            </x14:dataBar>
          </x14:cfRule>
          <xm:sqref>N9:N14</xm:sqref>
        </x14:conditionalFormatting>
        <x14:conditionalFormatting xmlns:xm="http://schemas.microsoft.com/office/excel/2006/main" pivot="1">
          <x14:cfRule type="dataBar" id="{5EC07651-C78B-4718-B253-DFF89B7CE364}">
            <x14:dataBar minLength="0" maxLength="100" border="1" negativeBarBorderColorSameAsPositive="0">
              <x14:cfvo type="autoMin"/>
              <x14:cfvo type="autoMax"/>
              <x14:borderColor rgb="FFFF555A"/>
              <x14:negativeFillColor rgb="FFFF0000"/>
              <x14:negativeBorderColor rgb="FFFF0000"/>
              <x14:axisColor rgb="FF000000"/>
            </x14:dataBar>
          </x14:cfRule>
          <xm:sqref>C3:C5</xm:sqref>
        </x14:conditionalFormatting>
        <x14:conditionalFormatting xmlns:xm="http://schemas.microsoft.com/office/excel/2006/main">
          <x14:cfRule type="dataBar" id="{325F18FB-4581-4DFE-9086-FAD34D4B131E}">
            <x14:dataBar minLength="0" maxLength="100" border="1" negativeBarBorderColorSameAsPositive="0">
              <x14:cfvo type="autoMin"/>
              <x14:cfvo type="autoMax"/>
              <x14:borderColor rgb="FFFF555A"/>
              <x14:negativeFillColor rgb="FFFF0000"/>
              <x14:negativeBorderColor rgb="FFFF0000"/>
              <x14:axisColor rgb="FF000000"/>
            </x14:dataBar>
          </x14:cfRule>
          <xm:sqref>C9:C15</xm:sqref>
        </x14:conditionalFormatting>
        <x14:conditionalFormatting xmlns:xm="http://schemas.microsoft.com/office/excel/2006/main" pivot="1">
          <x14:cfRule type="dataBar" id="{187A80AE-696A-4A22-B08D-75C16DCCBF0C}">
            <x14:dataBar minLength="0" maxLength="100" border="1" negativeBarBorderColorSameAsPositive="0">
              <x14:cfvo type="autoMin"/>
              <x14:cfvo type="autoMax"/>
              <x14:borderColor rgb="FFFF555A"/>
              <x14:negativeFillColor rgb="FFFF0000"/>
              <x14:negativeBorderColor rgb="FFFF0000"/>
              <x14:axisColor rgb="FF000000"/>
            </x14:dataBar>
          </x14:cfRule>
          <xm:sqref>C28:C29</xm:sqref>
        </x14:conditionalFormatting>
        <x14:conditionalFormatting xmlns:xm="http://schemas.microsoft.com/office/excel/2006/main" pivot="1">
          <x14:cfRule type="dataBar" id="{1A02DAE6-3DDA-4A17-8515-0001443D6E8F}">
            <x14:dataBar minLength="0" maxLength="100" border="1" negativeBarBorderColorSameAsPositive="0">
              <x14:cfvo type="autoMin"/>
              <x14:cfvo type="autoMax"/>
              <x14:borderColor rgb="FFFF555A"/>
              <x14:negativeFillColor rgb="FFFF0000"/>
              <x14:negativeBorderColor rgb="FFFF0000"/>
              <x14:axisColor rgb="FF000000"/>
            </x14:dataBar>
          </x14:cfRule>
          <xm:sqref>C34:C35</xm:sqref>
        </x14:conditionalFormatting>
        <x14:conditionalFormatting xmlns:xm="http://schemas.microsoft.com/office/excel/2006/main" pivot="1">
          <x14:cfRule type="dataBar" id="{5DFC0FDC-1701-4F77-950C-DBD016ABFBC5}">
            <x14:dataBar minLength="0" maxLength="100" border="1" negativeBarBorderColorSameAsPositive="0">
              <x14:cfvo type="autoMin"/>
              <x14:cfvo type="autoMax"/>
              <x14:borderColor rgb="FFFF555A"/>
              <x14:negativeFillColor rgb="FFFF0000"/>
              <x14:negativeBorderColor rgb="FFFF0000"/>
              <x14:axisColor rgb="FF000000"/>
            </x14:dataBar>
          </x14:cfRule>
          <xm:sqref>C49:C50</xm:sqref>
        </x14:conditionalFormatting>
        <x14:conditionalFormatting xmlns:xm="http://schemas.microsoft.com/office/excel/2006/main" pivot="1">
          <x14:cfRule type="dataBar" id="{0E1F04EE-A792-4886-8A5D-120DA3B68C47}">
            <x14:dataBar minLength="0" maxLength="100" border="1" negativeBarBorderColorSameAsPositive="0">
              <x14:cfvo type="autoMin"/>
              <x14:cfvo type="autoMax"/>
              <x14:borderColor rgb="FFFF555A"/>
              <x14:negativeFillColor rgb="FFFF0000"/>
              <x14:negativeBorderColor rgb="FFFF0000"/>
              <x14:axisColor rgb="FF000000"/>
            </x14:dataBar>
          </x14:cfRule>
          <xm:sqref>C73:C75</xm:sqref>
        </x14:conditionalFormatting>
        <x14:conditionalFormatting xmlns:xm="http://schemas.microsoft.com/office/excel/2006/main" pivot="1">
          <x14:cfRule type="dataBar" id="{783B23AF-6601-49E2-B1D1-5BA82825528E}">
            <x14:dataBar minLength="0" maxLength="100" border="1" negativeBarBorderColorSameAsPositive="0">
              <x14:cfvo type="autoMin"/>
              <x14:cfvo type="autoMax"/>
              <x14:borderColor rgb="FFFF555A"/>
              <x14:negativeFillColor rgb="FFFF0000"/>
              <x14:negativeBorderColor rgb="FFFF0000"/>
              <x14:axisColor rgb="FF000000"/>
            </x14:dataBar>
          </x14:cfRule>
          <xm:sqref>C80:C82</xm:sqref>
        </x14:conditionalFormatting>
        <x14:conditionalFormatting xmlns:xm="http://schemas.microsoft.com/office/excel/2006/main">
          <x14:cfRule type="dataBar" id="{028294D2-39A8-499A-B702-6AAC1FD6F549}">
            <x14:dataBar minLength="0" maxLength="100" border="1" negativeBarBorderColorSameAsPositive="0">
              <x14:cfvo type="autoMin"/>
              <x14:cfvo type="autoMax"/>
              <x14:borderColor rgb="FFFF555A"/>
              <x14:negativeFillColor rgb="FFFF0000"/>
              <x14:negativeBorderColor rgb="FFFF0000"/>
              <x14:axisColor rgb="FF000000"/>
            </x14:dataBar>
          </x14:cfRule>
          <xm:sqref>E58:E66</xm:sqref>
        </x14:conditionalFormatting>
        <x14:conditionalFormatting xmlns:xm="http://schemas.microsoft.com/office/excel/2006/main">
          <x14:cfRule type="dataBar" id="{710A9DD5-9BA9-4290-B04D-39E7E068923A}">
            <x14:dataBar minLength="0" maxLength="100" border="1" negativeBarBorderColorSameAsPositive="0">
              <x14:cfvo type="autoMin"/>
              <x14:cfvo type="autoMax"/>
              <x14:borderColor rgb="FFFF555A"/>
              <x14:negativeFillColor rgb="FFFF0000"/>
              <x14:negativeBorderColor rgb="FFFF0000"/>
              <x14:axisColor rgb="FF000000"/>
            </x14:dataBar>
          </x14:cfRule>
          <xm:sqref>D41:D42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3"/>
  <sheetViews>
    <sheetView topLeftCell="A79" zoomScale="70" zoomScaleNormal="70" workbookViewId="0">
      <selection activeCell="D106" sqref="D106"/>
    </sheetView>
  </sheetViews>
  <sheetFormatPr baseColWidth="10" defaultColWidth="10.58203125" defaultRowHeight="15.5"/>
  <cols>
    <col min="1" max="1" width="36.4140625" style="10" customWidth="1"/>
    <col min="2" max="7" width="22.58203125" style="10" customWidth="1"/>
    <col min="8" max="11" width="24.75" style="10" customWidth="1"/>
    <col min="12" max="12" width="6.6640625" style="10" customWidth="1"/>
    <col min="13" max="13" width="8.4140625" style="10" customWidth="1"/>
    <col min="14" max="14" width="7.08203125" style="10" customWidth="1"/>
    <col min="15" max="15" width="7.5" style="10" customWidth="1"/>
    <col min="16" max="16" width="6.33203125" style="10" customWidth="1"/>
    <col min="17" max="17" width="7.5" style="10" customWidth="1"/>
    <col min="18" max="18" width="12.08203125" style="10" bestFit="1" customWidth="1"/>
    <col min="19" max="19" width="8.08203125" style="10" customWidth="1"/>
    <col min="20" max="20" width="6.58203125" style="10" customWidth="1"/>
    <col min="21" max="21" width="8.08203125" style="10" customWidth="1"/>
    <col min="22" max="16384" width="10.58203125" style="10"/>
  </cols>
  <sheetData>
    <row r="1" spans="1:5">
      <c r="A1" s="17" t="s">
        <v>416</v>
      </c>
    </row>
    <row r="2" spans="1:5">
      <c r="A2" s="255" t="s">
        <v>396</v>
      </c>
      <c r="B2" s="255" t="s">
        <v>366</v>
      </c>
      <c r="C2" s="255" t="s">
        <v>367</v>
      </c>
    </row>
    <row r="3" spans="1:5">
      <c r="A3" s="1" t="s">
        <v>99</v>
      </c>
      <c r="B3" s="101">
        <v>3</v>
      </c>
      <c r="C3" s="25">
        <v>9.6774193548387094E-2</v>
      </c>
    </row>
    <row r="4" spans="1:5">
      <c r="A4" s="1" t="s">
        <v>100</v>
      </c>
      <c r="B4" s="101">
        <v>11</v>
      </c>
      <c r="C4" s="25">
        <v>0.35483870967741937</v>
      </c>
      <c r="D4" s="19"/>
      <c r="E4" s="32"/>
    </row>
    <row r="5" spans="1:5">
      <c r="A5" s="1" t="s">
        <v>88</v>
      </c>
      <c r="B5" s="101">
        <v>17</v>
      </c>
      <c r="C5" s="25">
        <v>0.54838709677419351</v>
      </c>
      <c r="D5" s="63"/>
    </row>
    <row r="6" spans="1:5">
      <c r="A6" s="253" t="s">
        <v>254</v>
      </c>
      <c r="B6" s="254">
        <v>31</v>
      </c>
      <c r="C6" s="256">
        <v>1</v>
      </c>
    </row>
    <row r="7" spans="1:5">
      <c r="A7"/>
      <c r="B7"/>
      <c r="C7"/>
    </row>
    <row r="8" spans="1:5">
      <c r="A8" s="17" t="s">
        <v>417</v>
      </c>
      <c r="B8"/>
      <c r="C8"/>
    </row>
    <row r="9" spans="1:5">
      <c r="A9" s="255" t="s">
        <v>380</v>
      </c>
      <c r="B9" s="255"/>
      <c r="C9"/>
    </row>
    <row r="10" spans="1:5">
      <c r="A10" s="1" t="s">
        <v>398</v>
      </c>
      <c r="B10" s="101">
        <v>5</v>
      </c>
      <c r="C10" s="26">
        <f>GETPIVOTDATA("Taux de change",$A$9)/17</f>
        <v>0.17647058823529413</v>
      </c>
    </row>
    <row r="11" spans="1:5">
      <c r="A11" s="1" t="s">
        <v>418</v>
      </c>
      <c r="B11" s="101">
        <v>7</v>
      </c>
      <c r="C11" s="26">
        <f>GETPIVOTDATA("Pas assez d'argent pour se réapprovisionner",$A$9)/17</f>
        <v>0.41176470588235292</v>
      </c>
    </row>
    <row r="12" spans="1:5">
      <c r="A12" s="1" t="s">
        <v>397</v>
      </c>
      <c r="B12" s="101">
        <v>3</v>
      </c>
      <c r="C12" s="26">
        <f>GETPIVOTDATA("Taux de change",$A$9)/17</f>
        <v>0.17647058823529413</v>
      </c>
    </row>
    <row r="13" spans="1:5">
      <c r="A13" s="1" t="s">
        <v>419</v>
      </c>
      <c r="B13" s="101">
        <v>3</v>
      </c>
      <c r="C13" s="26">
        <f>GETPIVOTDATA("Problème de transport",$A$9)/17</f>
        <v>0.17647058823529413</v>
      </c>
    </row>
    <row r="14" spans="1:5">
      <c r="A14" s="1" t="s">
        <v>399</v>
      </c>
      <c r="B14" s="101">
        <v>0</v>
      </c>
      <c r="C14" s="26">
        <f>GETPIVOTDATA("Stock épuisé",$A$9)/17</f>
        <v>0</v>
      </c>
    </row>
    <row r="15" spans="1:5">
      <c r="A15"/>
      <c r="B15"/>
      <c r="C15"/>
    </row>
    <row r="16" spans="1:5">
      <c r="A16" s="17" t="s">
        <v>420</v>
      </c>
      <c r="B16"/>
      <c r="C16"/>
    </row>
    <row r="17" spans="1:5">
      <c r="A17" s="79" t="s">
        <v>421</v>
      </c>
      <c r="B17"/>
      <c r="C17"/>
    </row>
    <row r="18" spans="1:5">
      <c r="A18" s="255" t="s">
        <v>400</v>
      </c>
      <c r="B18" s="255"/>
      <c r="C18"/>
      <c r="D18" s="30" t="s">
        <v>401</v>
      </c>
      <c r="E18" s="33"/>
    </row>
    <row r="19" spans="1:5">
      <c r="A19" s="1" t="s">
        <v>302</v>
      </c>
      <c r="B19" s="101">
        <v>4</v>
      </c>
      <c r="C19">
        <f>GETPIVOTDATA("#",Importation!A43)</f>
        <v>16</v>
      </c>
      <c r="D19" s="32">
        <f>B19/C19</f>
        <v>0.25</v>
      </c>
      <c r="E19" s="33"/>
    </row>
    <row r="20" spans="1:5">
      <c r="A20" s="1" t="s">
        <v>1322</v>
      </c>
      <c r="B20" s="101">
        <v>5</v>
      </c>
      <c r="C20">
        <f>GETPIVOTDATA("#",Importation!A48)</f>
        <v>22</v>
      </c>
      <c r="D20" s="32">
        <f t="shared" ref="D20:D25" si="0">B20/C20</f>
        <v>0.22727272727272727</v>
      </c>
      <c r="E20" s="33"/>
    </row>
    <row r="21" spans="1:5">
      <c r="A21" s="1" t="s">
        <v>1323</v>
      </c>
      <c r="B21" s="101">
        <v>4</v>
      </c>
      <c r="C21">
        <f>GETPIVOTDATA("#",Importation!A66)</f>
        <v>18</v>
      </c>
      <c r="D21" s="32">
        <f t="shared" si="0"/>
        <v>0.22222222222222221</v>
      </c>
      <c r="E21" s="33"/>
    </row>
    <row r="22" spans="1:5">
      <c r="A22" s="1" t="s">
        <v>304</v>
      </c>
      <c r="B22" s="101">
        <v>2</v>
      </c>
      <c r="C22">
        <f>GETPIVOTDATA("#",Importation!A54)</f>
        <v>23</v>
      </c>
      <c r="D22" s="32">
        <f t="shared" si="0"/>
        <v>8.6956521739130432E-2</v>
      </c>
      <c r="E22" s="33"/>
    </row>
    <row r="23" spans="1:5">
      <c r="A23" s="1" t="s">
        <v>473</v>
      </c>
      <c r="B23" s="101">
        <v>3</v>
      </c>
      <c r="C23">
        <f>GETPIVOTDATA("#",Importation!A71)</f>
        <v>17</v>
      </c>
      <c r="D23" s="32">
        <f t="shared" si="0"/>
        <v>0.17647058823529413</v>
      </c>
      <c r="E23" s="33"/>
    </row>
    <row r="24" spans="1:5">
      <c r="A24" s="1" t="s">
        <v>422</v>
      </c>
      <c r="B24" s="101">
        <v>2</v>
      </c>
      <c r="C24">
        <f>GETPIVOTDATA("#",Importation!A60)</f>
        <v>20</v>
      </c>
      <c r="D24" s="32">
        <f t="shared" si="0"/>
        <v>0.1</v>
      </c>
      <c r="E24" s="33"/>
    </row>
    <row r="25" spans="1:5">
      <c r="A25" s="1" t="s">
        <v>393</v>
      </c>
      <c r="B25" s="101">
        <v>8</v>
      </c>
      <c r="C25">
        <f>GETPIVOTDATA("#",Importation!A76)</f>
        <v>15</v>
      </c>
      <c r="D25" s="32">
        <f t="shared" si="0"/>
        <v>0.53333333333333333</v>
      </c>
      <c r="E25" s="33"/>
    </row>
    <row r="26" spans="1:5">
      <c r="A26"/>
      <c r="B26"/>
      <c r="C26"/>
    </row>
    <row r="27" spans="1:5">
      <c r="A27" s="17" t="s">
        <v>423</v>
      </c>
      <c r="B27"/>
      <c r="C27"/>
    </row>
    <row r="28" spans="1:5" s="33" customFormat="1">
      <c r="A28" s="255" t="s">
        <v>250</v>
      </c>
      <c r="B28" s="255" t="s">
        <v>366</v>
      </c>
      <c r="C28" s="255" t="s">
        <v>367</v>
      </c>
    </row>
    <row r="29" spans="1:5" s="33" customFormat="1">
      <c r="A29" s="1" t="s">
        <v>100</v>
      </c>
      <c r="B29" s="101">
        <v>2</v>
      </c>
      <c r="C29" s="25">
        <v>6.4516129032258063E-2</v>
      </c>
    </row>
    <row r="30" spans="1:5" s="33" customFormat="1">
      <c r="A30" s="1" t="s">
        <v>88</v>
      </c>
      <c r="B30" s="101">
        <v>29</v>
      </c>
      <c r="C30" s="25">
        <v>0.93548387096774188</v>
      </c>
    </row>
    <row r="31" spans="1:5" s="33" customFormat="1">
      <c r="A31" s="253" t="s">
        <v>254</v>
      </c>
      <c r="B31" s="254">
        <v>31</v>
      </c>
      <c r="C31" s="256">
        <v>1</v>
      </c>
    </row>
    <row r="32" spans="1:5" s="33" customFormat="1">
      <c r="A32"/>
      <c r="B32"/>
      <c r="C32"/>
    </row>
    <row r="33" spans="1:5">
      <c r="A33" s="17" t="s">
        <v>424</v>
      </c>
      <c r="B33"/>
      <c r="C33"/>
    </row>
    <row r="34" spans="1:5">
      <c r="A34" s="255" t="s">
        <v>250</v>
      </c>
      <c r="B34" s="255" t="s">
        <v>366</v>
      </c>
      <c r="C34" s="255" t="s">
        <v>367</v>
      </c>
    </row>
    <row r="35" spans="1:5">
      <c r="A35" s="1" t="s">
        <v>137</v>
      </c>
      <c r="B35" s="101">
        <v>7</v>
      </c>
      <c r="C35" s="25">
        <v>0.22580645161290322</v>
      </c>
    </row>
    <row r="36" spans="1:5">
      <c r="A36" s="1" t="s">
        <v>131</v>
      </c>
      <c r="B36" s="101">
        <v>24</v>
      </c>
      <c r="C36" s="25">
        <v>0.77419354838709675</v>
      </c>
    </row>
    <row r="37" spans="1:5">
      <c r="A37" s="253" t="s">
        <v>254</v>
      </c>
      <c r="B37" s="254">
        <v>31</v>
      </c>
      <c r="C37" s="256">
        <v>1</v>
      </c>
    </row>
    <row r="38" spans="1:5" s="33" customFormat="1">
      <c r="A38"/>
      <c r="B38"/>
      <c r="C38"/>
    </row>
    <row r="39" spans="1:5" s="33" customFormat="1" ht="13.5" customHeight="1">
      <c r="A39" s="17" t="s">
        <v>404</v>
      </c>
      <c r="B39"/>
      <c r="C39"/>
    </row>
    <row r="40" spans="1:5">
      <c r="A40" s="255" t="s">
        <v>1324</v>
      </c>
      <c r="B40" s="255" t="s">
        <v>370</v>
      </c>
      <c r="C40" s="255"/>
      <c r="D40"/>
      <c r="E40"/>
    </row>
    <row r="41" spans="1:5">
      <c r="A41" s="255" t="s">
        <v>250</v>
      </c>
      <c r="B41" s="255" t="s">
        <v>137</v>
      </c>
      <c r="C41" s="255" t="s">
        <v>254</v>
      </c>
      <c r="D41"/>
      <c r="E41"/>
    </row>
    <row r="42" spans="1:5">
      <c r="A42" s="1" t="s">
        <v>105</v>
      </c>
      <c r="B42" s="101">
        <v>5</v>
      </c>
      <c r="C42" s="101">
        <v>5</v>
      </c>
      <c r="D42" s="26">
        <f>GETPIVOTDATA("applicable/marchand/d_produits_eha/eha_fournisseur/meme_com_food_001",$A$40,"a_intro/q04_departement","Artibonite")/GETPIVOTDATA("applicable/marchand/d_produits_eha/eha_fournisseur/meme_com_food_001",$A$40)</f>
        <v>0.29411764705882354</v>
      </c>
      <c r="E42"/>
    </row>
    <row r="43" spans="1:5">
      <c r="A43" s="1" t="s">
        <v>209</v>
      </c>
      <c r="B43" s="101">
        <v>2</v>
      </c>
      <c r="C43" s="101">
        <v>2</v>
      </c>
      <c r="D43" s="26">
        <f>GETPIVOTDATA("applicable/marchand/d_produits_eha/eha_fournisseur/meme_com_food_001",$A$40,"a_intro/q04_departement","Nord")/GETPIVOTDATA("applicable/marchand/d_produits_eha/eha_fournisseur/meme_com_food_001",$A$40)</f>
        <v>0.11764705882352941</v>
      </c>
      <c r="E43"/>
    </row>
    <row r="44" spans="1:5" s="33" customFormat="1">
      <c r="A44" s="1" t="s">
        <v>80</v>
      </c>
      <c r="B44" s="101">
        <v>6</v>
      </c>
      <c r="C44" s="101">
        <v>6</v>
      </c>
      <c r="D44" s="26">
        <f>GETPIVOTDATA("applicable/marchand/d_produits_eha/eha_fournisseur/meme_com_food_001",$A$40,"a_intro/q04_departement","Ouest")/GETPIVOTDATA("applicable/marchand/d_produits_eha/eha_fournisseur/meme_com_food_001",$A$40)</f>
        <v>0.35294117647058826</v>
      </c>
      <c r="E44"/>
    </row>
    <row r="45" spans="1:5" s="33" customFormat="1">
      <c r="A45" s="1" t="s">
        <v>221</v>
      </c>
      <c r="B45" s="101">
        <v>4</v>
      </c>
      <c r="C45" s="101">
        <v>4</v>
      </c>
      <c r="D45" s="26">
        <f>GETPIVOTDATA("applicable/marchand/d_produits_eha/eha_fournisseur/meme_com_food_001",$A$40,"a_intro/q04_departement","Sud-Est")/GETPIVOTDATA("applicable/marchand/d_produits_eha/eha_fournisseur/meme_com_food_001",$A$40)</f>
        <v>0.23529411764705882</v>
      </c>
      <c r="E45"/>
    </row>
    <row r="46" spans="1:5" s="33" customFormat="1">
      <c r="A46" s="253" t="s">
        <v>254</v>
      </c>
      <c r="B46" s="254">
        <v>17</v>
      </c>
      <c r="C46" s="254">
        <v>17</v>
      </c>
      <c r="D46"/>
      <c r="E46"/>
    </row>
    <row r="47" spans="1:5" s="33" customFormat="1">
      <c r="A47"/>
      <c r="B47"/>
      <c r="C47"/>
      <c r="D47"/>
      <c r="E47"/>
    </row>
    <row r="48" spans="1:5" s="33" customFormat="1">
      <c r="A48" s="17" t="s">
        <v>425</v>
      </c>
      <c r="B48"/>
      <c r="C48"/>
    </row>
    <row r="49" spans="1:6">
      <c r="A49" s="255" t="s">
        <v>250</v>
      </c>
      <c r="B49" s="255" t="s">
        <v>366</v>
      </c>
      <c r="C49" s="255" t="s">
        <v>367</v>
      </c>
    </row>
    <row r="50" spans="1:6">
      <c r="A50" s="1" t="s">
        <v>137</v>
      </c>
      <c r="B50" s="101">
        <v>17</v>
      </c>
      <c r="C50" s="25">
        <v>0.54838709677419351</v>
      </c>
    </row>
    <row r="51" spans="1:6">
      <c r="A51" s="1" t="s">
        <v>131</v>
      </c>
      <c r="B51" s="101">
        <v>14</v>
      </c>
      <c r="C51" s="25">
        <v>0.45161290322580644</v>
      </c>
    </row>
    <row r="52" spans="1:6">
      <c r="A52" s="253" t="s">
        <v>254</v>
      </c>
      <c r="B52" s="254">
        <v>31</v>
      </c>
      <c r="C52" s="256">
        <v>1</v>
      </c>
    </row>
    <row r="53" spans="1:6" s="33" customFormat="1">
      <c r="A53"/>
      <c r="B53"/>
      <c r="C53"/>
    </row>
    <row r="54" spans="1:6" s="33" customFormat="1">
      <c r="A54" s="17" t="s">
        <v>406</v>
      </c>
      <c r="B54"/>
      <c r="C54"/>
    </row>
    <row r="55" spans="1:6" s="33" customFormat="1" ht="15" customHeight="1">
      <c r="A55" s="10" t="s">
        <v>407</v>
      </c>
      <c r="B55"/>
      <c r="C55"/>
    </row>
    <row r="56" spans="1:6" s="33" customFormat="1" hidden="1">
      <c r="A56" s="35" t="s">
        <v>366</v>
      </c>
      <c r="B56"/>
      <c r="C56" s="35" t="s">
        <v>370</v>
      </c>
      <c r="D56"/>
      <c r="E56"/>
      <c r="F56"/>
    </row>
    <row r="57" spans="1:6" s="33" customFormat="1">
      <c r="A57" s="255" t="s">
        <v>250</v>
      </c>
      <c r="B57" s="255" t="s">
        <v>409</v>
      </c>
      <c r="C57" s="255" t="s">
        <v>137</v>
      </c>
      <c r="D57" s="255" t="s">
        <v>254</v>
      </c>
      <c r="E57"/>
      <c r="F57"/>
    </row>
    <row r="58" spans="1:6" s="33" customFormat="1">
      <c r="A58" t="s">
        <v>105</v>
      </c>
      <c r="B58" t="s">
        <v>81</v>
      </c>
      <c r="C58" s="101">
        <v>1</v>
      </c>
      <c r="D58" s="101">
        <v>1</v>
      </c>
      <c r="E58"/>
      <c r="F58"/>
    </row>
    <row r="59" spans="1:6" s="33" customFormat="1">
      <c r="A59" t="s">
        <v>105</v>
      </c>
      <c r="B59" t="s">
        <v>171</v>
      </c>
      <c r="C59" s="101">
        <v>2</v>
      </c>
      <c r="D59" s="101">
        <v>2</v>
      </c>
      <c r="E59"/>
      <c r="F59"/>
    </row>
    <row r="60" spans="1:6" s="33" customFormat="1">
      <c r="A60" t="s">
        <v>105</v>
      </c>
      <c r="B60" t="s">
        <v>106</v>
      </c>
      <c r="C60" s="101">
        <v>2</v>
      </c>
      <c r="D60" s="101">
        <v>2</v>
      </c>
      <c r="E60"/>
      <c r="F60"/>
    </row>
    <row r="61" spans="1:6" s="33" customFormat="1">
      <c r="A61" t="s">
        <v>209</v>
      </c>
      <c r="B61" t="s">
        <v>213</v>
      </c>
      <c r="C61" s="101">
        <v>2</v>
      </c>
      <c r="D61" s="101">
        <v>2</v>
      </c>
      <c r="E61"/>
      <c r="F61"/>
    </row>
    <row r="62" spans="1:6" s="33" customFormat="1">
      <c r="A62" t="s">
        <v>80</v>
      </c>
      <c r="B62"/>
      <c r="C62" s="101">
        <v>2</v>
      </c>
      <c r="D62" s="101">
        <v>2</v>
      </c>
      <c r="E62"/>
      <c r="F62"/>
    </row>
    <row r="63" spans="1:6" s="33" customFormat="1">
      <c r="A63" t="s">
        <v>80</v>
      </c>
      <c r="B63" t="s">
        <v>127</v>
      </c>
      <c r="C63" s="101">
        <v>1</v>
      </c>
      <c r="D63" s="101">
        <v>1</v>
      </c>
      <c r="E63"/>
      <c r="F63"/>
    </row>
    <row r="64" spans="1:6" s="33" customFormat="1">
      <c r="A64" t="s">
        <v>80</v>
      </c>
      <c r="B64" t="s">
        <v>199</v>
      </c>
      <c r="C64" s="101">
        <v>3</v>
      </c>
      <c r="D64" s="101">
        <v>3</v>
      </c>
      <c r="E64"/>
      <c r="F64"/>
    </row>
    <row r="65" spans="1:6" s="33" customFormat="1">
      <c r="A65" t="s">
        <v>221</v>
      </c>
      <c r="B65" t="s">
        <v>127</v>
      </c>
      <c r="C65" s="101">
        <v>1</v>
      </c>
      <c r="D65" s="101">
        <v>1</v>
      </c>
      <c r="E65"/>
      <c r="F65"/>
    </row>
    <row r="66" spans="1:6" s="33" customFormat="1">
      <c r="A66" t="s">
        <v>221</v>
      </c>
      <c r="B66" t="s">
        <v>175</v>
      </c>
      <c r="C66" s="101">
        <v>3</v>
      </c>
      <c r="D66" s="101">
        <v>3</v>
      </c>
      <c r="E66"/>
      <c r="F66"/>
    </row>
    <row r="67" spans="1:6" s="33" customFormat="1">
      <c r="A67" s="255" t="s">
        <v>254</v>
      </c>
      <c r="B67" s="255"/>
      <c r="C67" s="254">
        <v>17</v>
      </c>
      <c r="D67" s="254">
        <v>17</v>
      </c>
      <c r="E67"/>
      <c r="F67"/>
    </row>
    <row r="68" spans="1:6" s="33" customFormat="1">
      <c r="A68" s="75" t="s">
        <v>426</v>
      </c>
      <c r="B68"/>
      <c r="C68"/>
    </row>
    <row r="69" spans="1:6" s="33" customFormat="1">
      <c r="A69"/>
      <c r="B69"/>
      <c r="C69"/>
    </row>
    <row r="70" spans="1:6" s="33" customFormat="1">
      <c r="A70" s="17" t="s">
        <v>427</v>
      </c>
      <c r="B70"/>
      <c r="C70" s="100"/>
    </row>
    <row r="71" spans="1:6">
      <c r="A71" s="255" t="s">
        <v>250</v>
      </c>
      <c r="B71" s="255" t="s">
        <v>366</v>
      </c>
      <c r="C71" s="255" t="s">
        <v>367</v>
      </c>
    </row>
    <row r="72" spans="1:6">
      <c r="A72" s="1" t="s">
        <v>99</v>
      </c>
      <c r="B72" s="101">
        <v>2</v>
      </c>
      <c r="C72" s="25">
        <v>6.4516129032258063E-2</v>
      </c>
    </row>
    <row r="73" spans="1:6">
      <c r="A73" s="1" t="s">
        <v>100</v>
      </c>
      <c r="B73" s="101">
        <v>22</v>
      </c>
      <c r="C73" s="25">
        <v>0.70967741935483875</v>
      </c>
    </row>
    <row r="74" spans="1:6">
      <c r="A74" s="1" t="s">
        <v>88</v>
      </c>
      <c r="B74" s="101">
        <v>7</v>
      </c>
      <c r="C74" s="25">
        <v>0.22580645161290322</v>
      </c>
      <c r="D74" s="19"/>
      <c r="E74" s="32"/>
    </row>
    <row r="75" spans="1:6" s="33" customFormat="1">
      <c r="A75" s="253" t="s">
        <v>254</v>
      </c>
      <c r="B75" s="254">
        <v>31</v>
      </c>
      <c r="C75" s="256">
        <v>1</v>
      </c>
    </row>
    <row r="76" spans="1:6" s="33" customFormat="1">
      <c r="A76"/>
      <c r="B76"/>
      <c r="C76"/>
    </row>
    <row r="77" spans="1:6">
      <c r="A77" s="17" t="s">
        <v>428</v>
      </c>
      <c r="B77"/>
      <c r="C77"/>
    </row>
    <row r="78" spans="1:6">
      <c r="A78" s="255" t="s">
        <v>250</v>
      </c>
      <c r="B78" s="255" t="s">
        <v>366</v>
      </c>
      <c r="C78" s="255" t="s">
        <v>367</v>
      </c>
    </row>
    <row r="79" spans="1:6">
      <c r="A79" s="1" t="s">
        <v>99</v>
      </c>
      <c r="B79" s="101">
        <v>5</v>
      </c>
      <c r="C79" s="25">
        <v>0.16129032258064516</v>
      </c>
    </row>
    <row r="80" spans="1:6">
      <c r="A80" s="1" t="s">
        <v>100</v>
      </c>
      <c r="B80" s="101">
        <v>17</v>
      </c>
      <c r="C80" s="25">
        <v>0.54838709677419351</v>
      </c>
    </row>
    <row r="81" spans="1:21">
      <c r="A81" s="1" t="s">
        <v>88</v>
      </c>
      <c r="B81" s="101">
        <v>9</v>
      </c>
      <c r="C81" s="25">
        <v>0.29032258064516131</v>
      </c>
    </row>
    <row r="82" spans="1:21">
      <c r="A82" s="253" t="s">
        <v>254</v>
      </c>
      <c r="B82" s="254">
        <v>31</v>
      </c>
      <c r="C82" s="256">
        <v>1</v>
      </c>
    </row>
    <row r="83" spans="1:21">
      <c r="A83"/>
      <c r="B83"/>
      <c r="C83"/>
    </row>
    <row r="84" spans="1:21">
      <c r="A84" s="17" t="s">
        <v>429</v>
      </c>
      <c r="B84"/>
      <c r="C84"/>
      <c r="D84"/>
      <c r="E84"/>
      <c r="F84"/>
    </row>
    <row r="85" spans="1:21">
      <c r="A85" s="10" t="s">
        <v>414</v>
      </c>
      <c r="B85"/>
      <c r="C85"/>
      <c r="D85"/>
      <c r="E85"/>
      <c r="F85"/>
    </row>
    <row r="86" spans="1:21" hidden="1">
      <c r="A86"/>
      <c r="B86" s="35" t="s">
        <v>370</v>
      </c>
      <c r="C86"/>
      <c r="D86"/>
      <c r="E86"/>
      <c r="F86"/>
      <c r="G86"/>
      <c r="H86"/>
      <c r="I86"/>
    </row>
    <row r="87" spans="1:21">
      <c r="A87" s="243"/>
      <c r="B87" s="243" t="s">
        <v>170</v>
      </c>
      <c r="C87" s="243"/>
      <c r="D87" s="243" t="s">
        <v>86</v>
      </c>
      <c r="E87" s="243"/>
      <c r="F87" s="243" t="s">
        <v>368</v>
      </c>
      <c r="G87" s="243" t="s">
        <v>369</v>
      </c>
      <c r="H87"/>
      <c r="I87"/>
    </row>
    <row r="88" spans="1:21">
      <c r="A88" s="243" t="s">
        <v>250</v>
      </c>
      <c r="B88" s="243" t="s">
        <v>366</v>
      </c>
      <c r="C88" s="243" t="s">
        <v>367</v>
      </c>
      <c r="D88" s="243" t="s">
        <v>366</v>
      </c>
      <c r="E88" s="243" t="s">
        <v>367</v>
      </c>
      <c r="F88" s="243"/>
      <c r="G88" s="243"/>
      <c r="H88"/>
      <c r="I88"/>
    </row>
    <row r="89" spans="1:21">
      <c r="A89" s="1" t="s">
        <v>99</v>
      </c>
      <c r="B89" s="101"/>
      <c r="C89" s="25">
        <v>0</v>
      </c>
      <c r="D89" s="101">
        <v>2</v>
      </c>
      <c r="E89" s="25">
        <v>7.407407407407407E-2</v>
      </c>
      <c r="F89" s="101">
        <v>2</v>
      </c>
      <c r="G89" s="25">
        <v>6.4516129032258063E-2</v>
      </c>
      <c r="H89"/>
      <c r="I89"/>
    </row>
    <row r="90" spans="1:21">
      <c r="A90" s="1" t="s">
        <v>100</v>
      </c>
      <c r="B90" s="101">
        <v>4</v>
      </c>
      <c r="C90" s="25">
        <v>1</v>
      </c>
      <c r="D90" s="101">
        <v>18</v>
      </c>
      <c r="E90" s="25">
        <v>0.66666666666666663</v>
      </c>
      <c r="F90" s="101">
        <v>22</v>
      </c>
      <c r="G90" s="25">
        <v>0.70967741935483875</v>
      </c>
      <c r="H90"/>
      <c r="I90"/>
    </row>
    <row r="91" spans="1:21">
      <c r="A91" s="1" t="s">
        <v>88</v>
      </c>
      <c r="B91" s="101"/>
      <c r="C91" s="25">
        <v>0</v>
      </c>
      <c r="D91" s="101">
        <v>7</v>
      </c>
      <c r="E91" s="25">
        <v>0.25925925925925924</v>
      </c>
      <c r="F91" s="101">
        <v>7</v>
      </c>
      <c r="G91" s="25">
        <v>0.22580645161290322</v>
      </c>
      <c r="H91"/>
      <c r="I91"/>
    </row>
    <row r="92" spans="1:21">
      <c r="A92" s="245" t="s">
        <v>254</v>
      </c>
      <c r="B92" s="246">
        <v>4</v>
      </c>
      <c r="C92" s="247">
        <v>1</v>
      </c>
      <c r="D92" s="246">
        <v>27</v>
      </c>
      <c r="E92" s="247">
        <v>1</v>
      </c>
      <c r="F92" s="246">
        <v>31</v>
      </c>
      <c r="G92" s="247">
        <v>1</v>
      </c>
      <c r="H92"/>
      <c r="I92"/>
    </row>
    <row r="93" spans="1:21">
      <c r="A93"/>
      <c r="B93"/>
      <c r="C93"/>
      <c r="D93"/>
      <c r="E93"/>
      <c r="F93"/>
      <c r="G93"/>
      <c r="H93"/>
      <c r="I93"/>
    </row>
    <row r="94" spans="1:21">
      <c r="A94" s="17" t="s">
        <v>696</v>
      </c>
      <c r="B94"/>
      <c r="C94"/>
      <c r="D94"/>
      <c r="E94"/>
      <c r="F94"/>
      <c r="G94"/>
      <c r="H94"/>
      <c r="I94"/>
    </row>
    <row r="95" spans="1:21">
      <c r="A95" s="10" t="s">
        <v>430</v>
      </c>
      <c r="B95"/>
      <c r="C95"/>
      <c r="D95"/>
      <c r="E95"/>
      <c r="F95"/>
    </row>
    <row r="96" spans="1:21" hidden="1">
      <c r="A96"/>
      <c r="B96" s="35" t="s">
        <v>370</v>
      </c>
      <c r="C96"/>
      <c r="D96"/>
      <c r="E96"/>
      <c r="F96"/>
      <c r="G96"/>
      <c r="H96"/>
      <c r="I96"/>
      <c r="J96"/>
      <c r="K96"/>
      <c r="L96"/>
      <c r="M96"/>
      <c r="N96"/>
      <c r="O96"/>
      <c r="P96"/>
      <c r="Q96"/>
      <c r="R96"/>
      <c r="S96"/>
      <c r="T96"/>
      <c r="U96"/>
    </row>
    <row r="97" spans="1:21">
      <c r="A97" s="255"/>
      <c r="B97" s="255" t="s">
        <v>105</v>
      </c>
      <c r="C97" s="255"/>
      <c r="D97" s="255" t="s">
        <v>209</v>
      </c>
      <c r="E97" s="255"/>
      <c r="F97" s="255" t="s">
        <v>80</v>
      </c>
      <c r="G97" s="255"/>
      <c r="H97" s="255" t="s">
        <v>221</v>
      </c>
      <c r="I97" s="255"/>
      <c r="J97" s="255" t="s">
        <v>368</v>
      </c>
      <c r="K97" s="255" t="s">
        <v>369</v>
      </c>
      <c r="L97"/>
      <c r="M97"/>
      <c r="N97"/>
      <c r="O97"/>
      <c r="P97"/>
      <c r="Q97"/>
      <c r="R97"/>
      <c r="S97"/>
      <c r="T97"/>
      <c r="U97"/>
    </row>
    <row r="98" spans="1:21">
      <c r="A98" s="255" t="s">
        <v>250</v>
      </c>
      <c r="B98" s="255" t="s">
        <v>366</v>
      </c>
      <c r="C98" s="255" t="s">
        <v>367</v>
      </c>
      <c r="D98" s="255" t="s">
        <v>366</v>
      </c>
      <c r="E98" s="255" t="s">
        <v>367</v>
      </c>
      <c r="F98" s="255" t="s">
        <v>366</v>
      </c>
      <c r="G98" s="255" t="s">
        <v>367</v>
      </c>
      <c r="H98" s="255" t="s">
        <v>366</v>
      </c>
      <c r="I98" s="255" t="s">
        <v>367</v>
      </c>
      <c r="J98" s="255"/>
      <c r="K98" s="255"/>
      <c r="L98"/>
      <c r="M98"/>
      <c r="N98"/>
      <c r="O98"/>
      <c r="P98"/>
      <c r="Q98"/>
      <c r="R98"/>
      <c r="S98"/>
      <c r="T98"/>
      <c r="U98"/>
    </row>
    <row r="99" spans="1:21">
      <c r="A99" s="1" t="s">
        <v>99</v>
      </c>
      <c r="B99" s="101"/>
      <c r="C99" s="25">
        <v>0</v>
      </c>
      <c r="D99" s="101"/>
      <c r="E99" s="25">
        <v>0</v>
      </c>
      <c r="F99" s="101">
        <v>2</v>
      </c>
      <c r="G99" s="25">
        <v>6.4516129032258063E-2</v>
      </c>
      <c r="H99" s="101"/>
      <c r="I99" s="25">
        <v>0</v>
      </c>
      <c r="J99" s="101">
        <v>2</v>
      </c>
      <c r="K99" s="25">
        <v>6.4516129032258063E-2</v>
      </c>
      <c r="L99"/>
      <c r="M99"/>
      <c r="N99"/>
      <c r="O99"/>
      <c r="P99"/>
      <c r="Q99"/>
      <c r="R99"/>
      <c r="S99"/>
      <c r="T99"/>
      <c r="U99"/>
    </row>
    <row r="100" spans="1:21">
      <c r="A100" s="1" t="s">
        <v>100</v>
      </c>
      <c r="B100" s="101">
        <v>7</v>
      </c>
      <c r="C100" s="25">
        <v>0.22580645161290322</v>
      </c>
      <c r="D100" s="101">
        <v>5</v>
      </c>
      <c r="E100" s="25">
        <v>0.16129032258064516</v>
      </c>
      <c r="F100" s="101">
        <v>6</v>
      </c>
      <c r="G100" s="25">
        <v>0.19354838709677419</v>
      </c>
      <c r="H100" s="101">
        <v>4</v>
      </c>
      <c r="I100" s="25">
        <v>0.12903225806451613</v>
      </c>
      <c r="J100" s="101">
        <v>22</v>
      </c>
      <c r="K100" s="25">
        <v>0.70967741935483875</v>
      </c>
      <c r="L100"/>
      <c r="M100"/>
      <c r="N100"/>
      <c r="O100"/>
      <c r="P100"/>
      <c r="Q100"/>
      <c r="R100"/>
      <c r="S100"/>
      <c r="T100"/>
      <c r="U100"/>
    </row>
    <row r="101" spans="1:21">
      <c r="A101" s="1" t="s">
        <v>88</v>
      </c>
      <c r="B101" s="101">
        <v>1</v>
      </c>
      <c r="C101" s="25">
        <v>3.2258064516129031E-2</v>
      </c>
      <c r="D101" s="101">
        <v>1</v>
      </c>
      <c r="E101" s="25">
        <v>3.2258064516129031E-2</v>
      </c>
      <c r="F101" s="101">
        <v>2</v>
      </c>
      <c r="G101" s="25">
        <v>6.4516129032258063E-2</v>
      </c>
      <c r="H101" s="101">
        <v>3</v>
      </c>
      <c r="I101" s="25">
        <v>9.6774193548387094E-2</v>
      </c>
      <c r="J101" s="101">
        <v>7</v>
      </c>
      <c r="K101" s="25">
        <v>0.22580645161290322</v>
      </c>
      <c r="L101"/>
      <c r="M101"/>
      <c r="N101"/>
      <c r="O101"/>
      <c r="P101"/>
      <c r="Q101"/>
      <c r="R101"/>
      <c r="S101"/>
      <c r="T101"/>
      <c r="U101"/>
    </row>
    <row r="102" spans="1:21">
      <c r="A102" s="245" t="s">
        <v>254</v>
      </c>
      <c r="B102" s="246">
        <v>8</v>
      </c>
      <c r="C102" s="247">
        <v>0.25806451612903225</v>
      </c>
      <c r="D102" s="246">
        <v>6</v>
      </c>
      <c r="E102" s="247">
        <v>0.19354838709677419</v>
      </c>
      <c r="F102" s="246">
        <v>10</v>
      </c>
      <c r="G102" s="247">
        <v>0.32258064516129031</v>
      </c>
      <c r="H102" s="246">
        <v>7</v>
      </c>
      <c r="I102" s="247">
        <v>0.22580645161290322</v>
      </c>
      <c r="J102" s="246">
        <v>31</v>
      </c>
      <c r="K102" s="247">
        <v>1</v>
      </c>
      <c r="L102"/>
      <c r="M102"/>
      <c r="N102"/>
      <c r="O102"/>
      <c r="P102"/>
      <c r="Q102"/>
      <c r="R102"/>
      <c r="S102"/>
      <c r="T102"/>
      <c r="U102"/>
    </row>
    <row r="103" spans="1:21">
      <c r="A103"/>
      <c r="B103"/>
      <c r="C103"/>
      <c r="D103"/>
      <c r="E103"/>
      <c r="F103"/>
      <c r="G103"/>
      <c r="H103"/>
      <c r="I103"/>
      <c r="J103"/>
      <c r="K103"/>
      <c r="L103"/>
      <c r="M103"/>
      <c r="N103"/>
      <c r="O103"/>
      <c r="P103"/>
      <c r="Q103"/>
      <c r="R103"/>
      <c r="S103"/>
      <c r="T103"/>
      <c r="U103"/>
    </row>
    <row r="104" spans="1:21">
      <c r="A104"/>
      <c r="B104"/>
      <c r="C104"/>
    </row>
    <row r="105" spans="1:21">
      <c r="A105"/>
      <c r="B105"/>
      <c r="C105"/>
    </row>
    <row r="106" spans="1:21">
      <c r="A106"/>
      <c r="B106"/>
      <c r="C106"/>
    </row>
    <row r="107" spans="1:21">
      <c r="A107"/>
      <c r="B107"/>
      <c r="C107"/>
    </row>
    <row r="108" spans="1:21">
      <c r="A108"/>
      <c r="B108"/>
      <c r="C108"/>
    </row>
    <row r="109" spans="1:21">
      <c r="A109"/>
      <c r="B109"/>
      <c r="C109"/>
    </row>
    <row r="110" spans="1:21">
      <c r="A110"/>
      <c r="B110"/>
      <c r="C110"/>
    </row>
    <row r="111" spans="1:21">
      <c r="A111"/>
      <c r="B111"/>
      <c r="C111"/>
    </row>
    <row r="112" spans="1:21">
      <c r="A112"/>
      <c r="B112"/>
      <c r="C112"/>
    </row>
    <row r="113" spans="1:3">
      <c r="A113"/>
      <c r="B113"/>
      <c r="C113"/>
    </row>
  </sheetData>
  <sortState ref="A8:B13">
    <sortCondition descending="1" ref="B9"/>
  </sortState>
  <conditionalFormatting sqref="D19:D25">
    <cfRule type="dataBar" priority="654">
      <dataBar>
        <cfvo type="min"/>
        <cfvo type="max"/>
        <color rgb="FFFF555A"/>
      </dataBar>
      <extLst>
        <ext xmlns:x14="http://schemas.microsoft.com/office/spreadsheetml/2009/9/main" uri="{B025F937-C7B1-47D3-B67F-A62EFF666E3E}">
          <x14:id>{9BE49F73-5DE5-4901-B854-36F26DBE7766}</x14:id>
        </ext>
      </extLst>
    </cfRule>
  </conditionalFormatting>
  <conditionalFormatting pivot="1" sqref="C3:C5">
    <cfRule type="dataBar" priority="10">
      <dataBar>
        <cfvo type="min"/>
        <cfvo type="max"/>
        <color rgb="FFFF555A"/>
      </dataBar>
      <extLst>
        <ext xmlns:x14="http://schemas.microsoft.com/office/spreadsheetml/2009/9/main" uri="{B025F937-C7B1-47D3-B67F-A62EFF666E3E}">
          <x14:id>{00BAD618-139D-4367-B4C3-07274157323D}</x14:id>
        </ext>
      </extLst>
    </cfRule>
  </conditionalFormatting>
  <conditionalFormatting sqref="C10:C14">
    <cfRule type="dataBar" priority="9">
      <dataBar>
        <cfvo type="min"/>
        <cfvo type="max"/>
        <color rgb="FFFF555A"/>
      </dataBar>
      <extLst>
        <ext xmlns:x14="http://schemas.microsoft.com/office/spreadsheetml/2009/9/main" uri="{B025F937-C7B1-47D3-B67F-A62EFF666E3E}">
          <x14:id>{067C5F54-5372-4C1B-9D64-DE8C6E4A16FD}</x14:id>
        </ext>
      </extLst>
    </cfRule>
  </conditionalFormatting>
  <conditionalFormatting pivot="1" sqref="C29:C30">
    <cfRule type="dataBar" priority="8">
      <dataBar>
        <cfvo type="min"/>
        <cfvo type="max"/>
        <color rgb="FFFF555A"/>
      </dataBar>
      <extLst>
        <ext xmlns:x14="http://schemas.microsoft.com/office/spreadsheetml/2009/9/main" uri="{B025F937-C7B1-47D3-B67F-A62EFF666E3E}">
          <x14:id>{1A135641-0B8A-4BDF-9EC8-2E99F96E48A4}</x14:id>
        </ext>
      </extLst>
    </cfRule>
  </conditionalFormatting>
  <conditionalFormatting pivot="1" sqref="C35:C36">
    <cfRule type="dataBar" priority="7">
      <dataBar>
        <cfvo type="min"/>
        <cfvo type="max"/>
        <color rgb="FFFF555A"/>
      </dataBar>
      <extLst>
        <ext xmlns:x14="http://schemas.microsoft.com/office/spreadsheetml/2009/9/main" uri="{B025F937-C7B1-47D3-B67F-A62EFF666E3E}">
          <x14:id>{C30C5228-78FC-4E66-B922-14C37AF921CE}</x14:id>
        </ext>
      </extLst>
    </cfRule>
  </conditionalFormatting>
  <conditionalFormatting pivot="1" sqref="C50:C51">
    <cfRule type="dataBar" priority="6">
      <dataBar>
        <cfvo type="min"/>
        <cfvo type="max"/>
        <color rgb="FFFF555A"/>
      </dataBar>
      <extLst>
        <ext xmlns:x14="http://schemas.microsoft.com/office/spreadsheetml/2009/9/main" uri="{B025F937-C7B1-47D3-B67F-A62EFF666E3E}">
          <x14:id>{04EB45C4-9F46-4C3A-AEB0-C450FD79550C}</x14:id>
        </ext>
      </extLst>
    </cfRule>
  </conditionalFormatting>
  <conditionalFormatting pivot="1" sqref="C72:C74">
    <cfRule type="dataBar" priority="5">
      <dataBar>
        <cfvo type="min"/>
        <cfvo type="max"/>
        <color rgb="FFFF555A"/>
      </dataBar>
      <extLst>
        <ext xmlns:x14="http://schemas.microsoft.com/office/spreadsheetml/2009/9/main" uri="{B025F937-C7B1-47D3-B67F-A62EFF666E3E}">
          <x14:id>{54CC1CB8-AA64-4C4E-8CAB-42B8126052B5}</x14:id>
        </ext>
      </extLst>
    </cfRule>
  </conditionalFormatting>
  <conditionalFormatting pivot="1" sqref="C79:C81">
    <cfRule type="dataBar" priority="4">
      <dataBar>
        <cfvo type="min"/>
        <cfvo type="max"/>
        <color rgb="FFFF555A"/>
      </dataBar>
      <extLst>
        <ext xmlns:x14="http://schemas.microsoft.com/office/spreadsheetml/2009/9/main" uri="{B025F937-C7B1-47D3-B67F-A62EFF666E3E}">
          <x14:id>{7023C109-6F83-4839-A4EF-BFA2493ED1E8}</x14:id>
        </ext>
      </extLst>
    </cfRule>
  </conditionalFormatting>
  <conditionalFormatting pivot="1" sqref="C89:C91 E89:E91 G89:G91">
    <cfRule type="dataBar" priority="3">
      <dataBar>
        <cfvo type="min"/>
        <cfvo type="max"/>
        <color rgb="FFFF555A"/>
      </dataBar>
      <extLst>
        <ext xmlns:x14="http://schemas.microsoft.com/office/spreadsheetml/2009/9/main" uri="{B025F937-C7B1-47D3-B67F-A62EFF666E3E}">
          <x14:id>{1176DC43-36DD-4B69-8A35-EE86D445C611}</x14:id>
        </ext>
      </extLst>
    </cfRule>
  </conditionalFormatting>
  <conditionalFormatting pivot="1" sqref="C99:C101 E99:E101 G99:G101 I99:I101 K99:K101">
    <cfRule type="dataBar" priority="2">
      <dataBar>
        <cfvo type="min"/>
        <cfvo type="max"/>
        <color rgb="FFFF555A"/>
      </dataBar>
      <extLst>
        <ext xmlns:x14="http://schemas.microsoft.com/office/spreadsheetml/2009/9/main" uri="{B025F937-C7B1-47D3-B67F-A62EFF666E3E}">
          <x14:id>{3604E13C-5345-42B6-8D60-3F0A09099A45}</x14:id>
        </ext>
      </extLst>
    </cfRule>
  </conditionalFormatting>
  <conditionalFormatting sqref="D42:D45">
    <cfRule type="dataBar" priority="1">
      <dataBar>
        <cfvo type="min"/>
        <cfvo type="max"/>
        <color rgb="FFFF555A"/>
      </dataBar>
      <extLst>
        <ext xmlns:x14="http://schemas.microsoft.com/office/spreadsheetml/2009/9/main" uri="{B025F937-C7B1-47D3-B67F-A62EFF666E3E}">
          <x14:id>{48706588-2980-4BD6-964A-545611A35C2D}</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BE49F73-5DE5-4901-B854-36F26DBE7766}">
            <x14:dataBar minLength="0" maxLength="100" border="1" negativeBarBorderColorSameAsPositive="0">
              <x14:cfvo type="autoMin"/>
              <x14:cfvo type="autoMax"/>
              <x14:borderColor rgb="FFFF555A"/>
              <x14:negativeFillColor rgb="FFFF0000"/>
              <x14:negativeBorderColor rgb="FFFF0000"/>
              <x14:axisColor rgb="FF000000"/>
            </x14:dataBar>
          </x14:cfRule>
          <xm:sqref>D19:D25</xm:sqref>
        </x14:conditionalFormatting>
        <x14:conditionalFormatting xmlns:xm="http://schemas.microsoft.com/office/excel/2006/main" pivot="1">
          <x14:cfRule type="dataBar" id="{00BAD618-139D-4367-B4C3-07274157323D}">
            <x14:dataBar minLength="0" maxLength="100" border="1" negativeBarBorderColorSameAsPositive="0">
              <x14:cfvo type="autoMin"/>
              <x14:cfvo type="autoMax"/>
              <x14:borderColor rgb="FFFF555A"/>
              <x14:negativeFillColor rgb="FFFF0000"/>
              <x14:negativeBorderColor rgb="FFFF0000"/>
              <x14:axisColor rgb="FF000000"/>
            </x14:dataBar>
          </x14:cfRule>
          <xm:sqref>C3:C5</xm:sqref>
        </x14:conditionalFormatting>
        <x14:conditionalFormatting xmlns:xm="http://schemas.microsoft.com/office/excel/2006/main">
          <x14:cfRule type="dataBar" id="{067C5F54-5372-4C1B-9D64-DE8C6E4A16FD}">
            <x14:dataBar minLength="0" maxLength="100" border="1" negativeBarBorderColorSameAsPositive="0">
              <x14:cfvo type="autoMin"/>
              <x14:cfvo type="autoMax"/>
              <x14:borderColor rgb="FFFF555A"/>
              <x14:negativeFillColor rgb="FFFF0000"/>
              <x14:negativeBorderColor rgb="FFFF0000"/>
              <x14:axisColor rgb="FF000000"/>
            </x14:dataBar>
          </x14:cfRule>
          <xm:sqref>C10:C14</xm:sqref>
        </x14:conditionalFormatting>
        <x14:conditionalFormatting xmlns:xm="http://schemas.microsoft.com/office/excel/2006/main" pivot="1">
          <x14:cfRule type="dataBar" id="{1A135641-0B8A-4BDF-9EC8-2E99F96E48A4}">
            <x14:dataBar minLength="0" maxLength="100" border="1" negativeBarBorderColorSameAsPositive="0">
              <x14:cfvo type="autoMin"/>
              <x14:cfvo type="autoMax"/>
              <x14:borderColor rgb="FFFF555A"/>
              <x14:negativeFillColor rgb="FFFF0000"/>
              <x14:negativeBorderColor rgb="FFFF0000"/>
              <x14:axisColor rgb="FF000000"/>
            </x14:dataBar>
          </x14:cfRule>
          <xm:sqref>C29:C30</xm:sqref>
        </x14:conditionalFormatting>
        <x14:conditionalFormatting xmlns:xm="http://schemas.microsoft.com/office/excel/2006/main" pivot="1">
          <x14:cfRule type="dataBar" id="{C30C5228-78FC-4E66-B922-14C37AF921CE}">
            <x14:dataBar minLength="0" maxLength="100" border="1" negativeBarBorderColorSameAsPositive="0">
              <x14:cfvo type="autoMin"/>
              <x14:cfvo type="autoMax"/>
              <x14:borderColor rgb="FFFF555A"/>
              <x14:negativeFillColor rgb="FFFF0000"/>
              <x14:negativeBorderColor rgb="FFFF0000"/>
              <x14:axisColor rgb="FF000000"/>
            </x14:dataBar>
          </x14:cfRule>
          <xm:sqref>C35:C36</xm:sqref>
        </x14:conditionalFormatting>
        <x14:conditionalFormatting xmlns:xm="http://schemas.microsoft.com/office/excel/2006/main" pivot="1">
          <x14:cfRule type="dataBar" id="{04EB45C4-9F46-4C3A-AEB0-C450FD79550C}">
            <x14:dataBar minLength="0" maxLength="100" border="1" negativeBarBorderColorSameAsPositive="0">
              <x14:cfvo type="autoMin"/>
              <x14:cfvo type="autoMax"/>
              <x14:borderColor rgb="FFFF555A"/>
              <x14:negativeFillColor rgb="FFFF0000"/>
              <x14:negativeBorderColor rgb="FFFF0000"/>
              <x14:axisColor rgb="FF000000"/>
            </x14:dataBar>
          </x14:cfRule>
          <xm:sqref>C50:C51</xm:sqref>
        </x14:conditionalFormatting>
        <x14:conditionalFormatting xmlns:xm="http://schemas.microsoft.com/office/excel/2006/main" pivot="1">
          <x14:cfRule type="dataBar" id="{54CC1CB8-AA64-4C4E-8CAB-42B8126052B5}">
            <x14:dataBar minLength="0" maxLength="100" border="1" negativeBarBorderColorSameAsPositive="0">
              <x14:cfvo type="autoMin"/>
              <x14:cfvo type="autoMax"/>
              <x14:borderColor rgb="FFFF555A"/>
              <x14:negativeFillColor rgb="FFFF0000"/>
              <x14:negativeBorderColor rgb="FFFF0000"/>
              <x14:axisColor rgb="FF000000"/>
            </x14:dataBar>
          </x14:cfRule>
          <xm:sqref>C72:C74</xm:sqref>
        </x14:conditionalFormatting>
        <x14:conditionalFormatting xmlns:xm="http://schemas.microsoft.com/office/excel/2006/main" pivot="1">
          <x14:cfRule type="dataBar" id="{7023C109-6F83-4839-A4EF-BFA2493ED1E8}">
            <x14:dataBar minLength="0" maxLength="100" border="1" negativeBarBorderColorSameAsPositive="0">
              <x14:cfvo type="autoMin"/>
              <x14:cfvo type="autoMax"/>
              <x14:borderColor rgb="FFFF555A"/>
              <x14:negativeFillColor rgb="FFFF0000"/>
              <x14:negativeBorderColor rgb="FFFF0000"/>
              <x14:axisColor rgb="FF000000"/>
            </x14:dataBar>
          </x14:cfRule>
          <xm:sqref>C79:C81</xm:sqref>
        </x14:conditionalFormatting>
        <x14:conditionalFormatting xmlns:xm="http://schemas.microsoft.com/office/excel/2006/main" pivot="1">
          <x14:cfRule type="dataBar" id="{1176DC43-36DD-4B69-8A35-EE86D445C611}">
            <x14:dataBar minLength="0" maxLength="100" border="1" negativeBarBorderColorSameAsPositive="0">
              <x14:cfvo type="autoMin"/>
              <x14:cfvo type="autoMax"/>
              <x14:borderColor rgb="FFFF555A"/>
              <x14:negativeFillColor rgb="FFFF0000"/>
              <x14:negativeBorderColor rgb="FFFF0000"/>
              <x14:axisColor rgb="FF000000"/>
            </x14:dataBar>
          </x14:cfRule>
          <xm:sqref>C89:C91 E89:E91 G89:G91</xm:sqref>
        </x14:conditionalFormatting>
        <x14:conditionalFormatting xmlns:xm="http://schemas.microsoft.com/office/excel/2006/main" pivot="1">
          <x14:cfRule type="dataBar" id="{3604E13C-5345-42B6-8D60-3F0A09099A45}">
            <x14:dataBar minLength="0" maxLength="100" border="1" negativeBarBorderColorSameAsPositive="0">
              <x14:cfvo type="autoMin"/>
              <x14:cfvo type="autoMax"/>
              <x14:borderColor rgb="FFFF555A"/>
              <x14:negativeFillColor rgb="FFFF0000"/>
              <x14:negativeBorderColor rgb="FFFF0000"/>
              <x14:axisColor rgb="FF000000"/>
            </x14:dataBar>
          </x14:cfRule>
          <xm:sqref>C99:C101 E99:E101 G99:G101 I99:I101 K99:K101</xm:sqref>
        </x14:conditionalFormatting>
        <x14:conditionalFormatting xmlns:xm="http://schemas.microsoft.com/office/excel/2006/main">
          <x14:cfRule type="dataBar" id="{48706588-2980-4BD6-964A-545611A35C2D}">
            <x14:dataBar minLength="0" maxLength="100" border="1" negativeBarBorderColorSameAsPositive="0">
              <x14:cfvo type="autoMin"/>
              <x14:cfvo type="autoMax"/>
              <x14:borderColor rgb="FFFF555A"/>
              <x14:negativeFillColor rgb="FFFF0000"/>
              <x14:negativeBorderColor rgb="FFFF0000"/>
              <x14:axisColor rgb="FF000000"/>
            </x14:dataBar>
          </x14:cfRule>
          <xm:sqref>D42:D45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U69"/>
  <sheetViews>
    <sheetView topLeftCell="A29" zoomScale="70" zoomScaleNormal="70" workbookViewId="0">
      <selection activeCell="O39" sqref="O39"/>
    </sheetView>
  </sheetViews>
  <sheetFormatPr baseColWidth="10" defaultColWidth="11" defaultRowHeight="15.5"/>
  <cols>
    <col min="1" max="1" width="32.9140625" customWidth="1"/>
    <col min="2" max="2" width="27.58203125" customWidth="1"/>
    <col min="3" max="3" width="22.5" customWidth="1"/>
    <col min="4" max="8" width="16.9140625" customWidth="1"/>
    <col min="9" max="9" width="18.5" customWidth="1"/>
    <col min="10" max="13" width="17.08203125" customWidth="1"/>
    <col min="14" max="14" width="6.58203125" customWidth="1"/>
    <col min="15" max="15" width="7.75" customWidth="1"/>
    <col min="16" max="21" width="12.33203125" customWidth="1"/>
  </cols>
  <sheetData>
    <row r="5" spans="1:21" s="10" customFormat="1">
      <c r="A5" s="17" t="s">
        <v>431</v>
      </c>
    </row>
    <row r="6" spans="1:21" hidden="1">
      <c r="A6" s="255"/>
      <c r="B6" s="255" t="s">
        <v>370</v>
      </c>
      <c r="C6" s="255"/>
      <c r="D6" s="255"/>
      <c r="E6" s="255"/>
      <c r="F6" s="255"/>
      <c r="G6" s="255"/>
      <c r="H6" s="255"/>
      <c r="I6" s="255"/>
      <c r="J6" s="255"/>
      <c r="K6" s="255"/>
      <c r="L6" s="255"/>
      <c r="M6" s="255"/>
    </row>
    <row r="7" spans="1:21" ht="20.149999999999999" customHeight="1">
      <c r="A7" s="255"/>
      <c r="B7" s="255" t="s">
        <v>105</v>
      </c>
      <c r="C7" s="255"/>
      <c r="D7" s="255" t="s">
        <v>209</v>
      </c>
      <c r="E7" s="255"/>
      <c r="F7" s="255" t="s">
        <v>319</v>
      </c>
      <c r="G7" s="255"/>
      <c r="H7" s="255" t="s">
        <v>80</v>
      </c>
      <c r="I7" s="255"/>
      <c r="J7" s="255" t="s">
        <v>221</v>
      </c>
      <c r="K7" s="255"/>
      <c r="L7" s="255" t="s">
        <v>368</v>
      </c>
      <c r="M7" s="255" t="s">
        <v>369</v>
      </c>
    </row>
    <row r="8" spans="1:21">
      <c r="A8" s="255" t="s">
        <v>250</v>
      </c>
      <c r="B8" s="255" t="s">
        <v>366</v>
      </c>
      <c r="C8" s="255" t="s">
        <v>367</v>
      </c>
      <c r="D8" s="255" t="s">
        <v>366</v>
      </c>
      <c r="E8" s="255" t="s">
        <v>367</v>
      </c>
      <c r="F8" s="255" t="s">
        <v>366</v>
      </c>
      <c r="G8" s="255" t="s">
        <v>367</v>
      </c>
      <c r="H8" s="255" t="s">
        <v>366</v>
      </c>
      <c r="I8" s="255" t="s">
        <v>367</v>
      </c>
      <c r="J8" s="255" t="s">
        <v>366</v>
      </c>
      <c r="K8" s="255" t="s">
        <v>367</v>
      </c>
      <c r="L8" s="255"/>
      <c r="M8" s="255"/>
    </row>
    <row r="9" spans="1:21">
      <c r="A9" s="1" t="s">
        <v>99</v>
      </c>
      <c r="B9" s="101"/>
      <c r="C9" s="25">
        <v>0</v>
      </c>
      <c r="D9" s="101"/>
      <c r="E9" s="25">
        <v>0</v>
      </c>
      <c r="F9" s="101"/>
      <c r="G9" s="25">
        <v>0</v>
      </c>
      <c r="H9" s="101">
        <v>6</v>
      </c>
      <c r="I9" s="25">
        <v>8.3333333333333329E-2</v>
      </c>
      <c r="J9" s="101">
        <v>3</v>
      </c>
      <c r="K9" s="25">
        <v>4.1666666666666664E-2</v>
      </c>
      <c r="L9" s="101">
        <v>9</v>
      </c>
      <c r="M9" s="25">
        <v>0.125</v>
      </c>
    </row>
    <row r="10" spans="1:21">
      <c r="A10" s="1" t="s">
        <v>100</v>
      </c>
      <c r="B10" s="101">
        <v>2</v>
      </c>
      <c r="C10" s="25">
        <v>2.7777777777777776E-2</v>
      </c>
      <c r="D10" s="101">
        <v>10</v>
      </c>
      <c r="E10" s="25">
        <v>0.1388888888888889</v>
      </c>
      <c r="F10" s="101">
        <v>2</v>
      </c>
      <c r="G10" s="25">
        <v>2.7777777777777776E-2</v>
      </c>
      <c r="H10" s="101">
        <v>17</v>
      </c>
      <c r="I10" s="25">
        <v>0.2361111111111111</v>
      </c>
      <c r="J10" s="101">
        <v>7</v>
      </c>
      <c r="K10" s="25">
        <v>9.7222222222222224E-2</v>
      </c>
      <c r="L10" s="101">
        <v>38</v>
      </c>
      <c r="M10" s="25">
        <v>0.52777777777777779</v>
      </c>
    </row>
    <row r="11" spans="1:21">
      <c r="A11" s="1" t="s">
        <v>88</v>
      </c>
      <c r="B11" s="101">
        <v>9</v>
      </c>
      <c r="C11" s="25">
        <v>0.125</v>
      </c>
      <c r="D11" s="101"/>
      <c r="E11" s="25">
        <v>0</v>
      </c>
      <c r="F11" s="101"/>
      <c r="G11" s="25">
        <v>0</v>
      </c>
      <c r="H11" s="101">
        <v>1</v>
      </c>
      <c r="I11" s="25">
        <v>1.3888888888888888E-2</v>
      </c>
      <c r="J11" s="101">
        <v>15</v>
      </c>
      <c r="K11" s="25">
        <v>0.20833333333333334</v>
      </c>
      <c r="L11" s="101">
        <v>25</v>
      </c>
      <c r="M11" s="25">
        <v>0.34722222222222221</v>
      </c>
    </row>
    <row r="12" spans="1:21" s="10" customFormat="1">
      <c r="A12" s="253" t="s">
        <v>254</v>
      </c>
      <c r="B12" s="254">
        <v>11</v>
      </c>
      <c r="C12" s="256">
        <v>0.15277777777777779</v>
      </c>
      <c r="D12" s="254">
        <v>10</v>
      </c>
      <c r="E12" s="256">
        <v>0.1388888888888889</v>
      </c>
      <c r="F12" s="254">
        <v>2</v>
      </c>
      <c r="G12" s="256">
        <v>2.7777777777777776E-2</v>
      </c>
      <c r="H12" s="254">
        <v>24</v>
      </c>
      <c r="I12" s="256">
        <v>0.33333333333333331</v>
      </c>
      <c r="J12" s="254">
        <v>25</v>
      </c>
      <c r="K12" s="256">
        <v>0.34722222222222221</v>
      </c>
      <c r="L12" s="254">
        <v>72</v>
      </c>
      <c r="M12" s="256">
        <v>1</v>
      </c>
      <c r="N12"/>
      <c r="O12"/>
      <c r="P12"/>
      <c r="Q12"/>
      <c r="R12"/>
      <c r="S12"/>
      <c r="T12"/>
      <c r="U12"/>
    </row>
    <row r="13" spans="1:21" s="10" customFormat="1">
      <c r="A13"/>
      <c r="B13"/>
      <c r="C13"/>
      <c r="D13"/>
      <c r="E13"/>
      <c r="F13"/>
      <c r="G13"/>
      <c r="H13"/>
      <c r="I13"/>
      <c r="J13"/>
      <c r="K13"/>
      <c r="L13"/>
      <c r="M13"/>
      <c r="N13"/>
      <c r="O13"/>
      <c r="P13" s="101"/>
      <c r="Q13" s="118"/>
    </row>
    <row r="14" spans="1:21" s="10" customFormat="1">
      <c r="A14" s="204" t="s">
        <v>432</v>
      </c>
      <c r="B14"/>
      <c r="C14"/>
      <c r="D14"/>
      <c r="E14"/>
      <c r="F14"/>
      <c r="G14"/>
      <c r="H14"/>
      <c r="I14"/>
      <c r="J14"/>
      <c r="K14"/>
      <c r="L14"/>
      <c r="M14"/>
      <c r="N14"/>
      <c r="O14"/>
      <c r="P14" s="101"/>
      <c r="Q14" s="118"/>
    </row>
    <row r="15" spans="1:21">
      <c r="A15" s="309" t="s">
        <v>380</v>
      </c>
      <c r="B15" s="309"/>
      <c r="C15" s="255" t="s">
        <v>367</v>
      </c>
    </row>
    <row r="16" spans="1:21">
      <c r="A16" s="300" t="s">
        <v>1325</v>
      </c>
      <c r="B16" s="302">
        <v>10</v>
      </c>
      <c r="C16" s="26">
        <f>GETPIVOTDATA("Le vol",$A$15)/25</f>
        <v>0.4</v>
      </c>
      <c r="D16" s="31"/>
    </row>
    <row r="17" spans="1:11">
      <c r="A17" s="300" t="s">
        <v>688</v>
      </c>
      <c r="B17" s="302">
        <v>2</v>
      </c>
      <c r="C17" s="26">
        <f>GETPIVOTDATA("Autres incidents*",$A$15)/25</f>
        <v>0.08</v>
      </c>
      <c r="D17" s="31"/>
    </row>
    <row r="18" spans="1:11">
      <c r="A18" s="300" t="s">
        <v>433</v>
      </c>
      <c r="B18" s="302">
        <v>1</v>
      </c>
      <c r="C18" s="26">
        <f>GETPIVOTDATA("Hibernation",$A$15)/25</f>
        <v>0.04</v>
      </c>
      <c r="D18" s="31"/>
    </row>
    <row r="19" spans="1:11">
      <c r="A19" s="300" t="s">
        <v>445</v>
      </c>
      <c r="B19" s="302">
        <v>8</v>
      </c>
      <c r="C19" s="26">
        <f>GETPIVOTDATA("Affrontements",$A$15)/25</f>
        <v>0.32</v>
      </c>
      <c r="D19" s="31"/>
    </row>
    <row r="20" spans="1:11">
      <c r="A20" s="300" t="s">
        <v>243</v>
      </c>
      <c r="B20" s="302">
        <v>11</v>
      </c>
      <c r="C20" s="26">
        <f>GETPIVOTDATA("Manifestations",$A$15)/25</f>
        <v>0.44</v>
      </c>
      <c r="D20" s="31"/>
    </row>
    <row r="22" spans="1:11" s="10" customFormat="1">
      <c r="A22" s="17" t="s">
        <v>434</v>
      </c>
      <c r="B22"/>
      <c r="C22"/>
    </row>
    <row r="23" spans="1:11">
      <c r="A23" s="255"/>
      <c r="B23" s="255" t="s">
        <v>370</v>
      </c>
      <c r="C23" s="255"/>
      <c r="D23" s="255"/>
      <c r="E23" s="255"/>
      <c r="F23" s="255"/>
      <c r="G23" s="255"/>
      <c r="H23" s="255"/>
    </row>
    <row r="24" spans="1:11">
      <c r="A24" s="255" t="s">
        <v>380</v>
      </c>
      <c r="B24" s="255" t="s">
        <v>105</v>
      </c>
      <c r="C24" s="255" t="s">
        <v>209</v>
      </c>
      <c r="D24" s="255" t="s">
        <v>319</v>
      </c>
      <c r="E24" s="255" t="s">
        <v>80</v>
      </c>
      <c r="F24" s="255" t="s">
        <v>221</v>
      </c>
      <c r="G24" s="255" t="s">
        <v>371</v>
      </c>
      <c r="H24" s="255" t="s">
        <v>254</v>
      </c>
    </row>
    <row r="25" spans="1:11">
      <c r="A25" s="1" t="s">
        <v>435</v>
      </c>
      <c r="B25" s="101">
        <v>11</v>
      </c>
      <c r="C25" s="101">
        <v>1</v>
      </c>
      <c r="D25" s="101">
        <v>0</v>
      </c>
      <c r="E25" s="101">
        <v>3</v>
      </c>
      <c r="F25" s="101">
        <v>2</v>
      </c>
      <c r="G25" s="101"/>
      <c r="H25" s="101">
        <v>17</v>
      </c>
      <c r="I25" s="26">
        <f>GETPIVOTDATA("Vols",$A$23)/72</f>
        <v>0.2361111111111111</v>
      </c>
    </row>
    <row r="26" spans="1:11">
      <c r="A26" s="1" t="s">
        <v>436</v>
      </c>
      <c r="B26" s="101">
        <v>0</v>
      </c>
      <c r="C26" s="101">
        <v>4</v>
      </c>
      <c r="D26" s="101">
        <v>1</v>
      </c>
      <c r="E26" s="101">
        <v>1</v>
      </c>
      <c r="F26" s="101">
        <v>4</v>
      </c>
      <c r="G26" s="101"/>
      <c r="H26" s="101">
        <v>10</v>
      </c>
      <c r="I26" s="26">
        <f>GETPIVOTDATA("Clients",$A$23)/72</f>
        <v>0.1388888888888889</v>
      </c>
    </row>
    <row r="27" spans="1:11">
      <c r="A27" s="1" t="s">
        <v>437</v>
      </c>
      <c r="B27" s="101">
        <v>0</v>
      </c>
      <c r="C27" s="101">
        <v>9</v>
      </c>
      <c r="D27" s="101">
        <v>2</v>
      </c>
      <c r="E27" s="101">
        <v>6</v>
      </c>
      <c r="F27" s="101">
        <v>15</v>
      </c>
      <c r="G27" s="101"/>
      <c r="H27" s="101">
        <v>32</v>
      </c>
      <c r="I27" s="26">
        <f>GETPIVOTDATA("Prix",$A$23)/72</f>
        <v>0.44444444444444442</v>
      </c>
    </row>
    <row r="28" spans="1:11">
      <c r="A28" s="1" t="s">
        <v>1326</v>
      </c>
      <c r="B28" s="101">
        <v>0</v>
      </c>
      <c r="C28" s="101">
        <v>5</v>
      </c>
      <c r="D28" s="101">
        <v>0</v>
      </c>
      <c r="E28" s="101">
        <v>0</v>
      </c>
      <c r="F28" s="101">
        <v>9</v>
      </c>
      <c r="G28" s="101"/>
      <c r="H28" s="101">
        <v>14</v>
      </c>
      <c r="I28" s="26">
        <f>GETPIVOTDATA("Reapprovisionnement",$A$23)/72</f>
        <v>0.19444444444444445</v>
      </c>
    </row>
    <row r="29" spans="1:11">
      <c r="A29" s="1" t="s">
        <v>438</v>
      </c>
      <c r="B29" s="101">
        <v>0</v>
      </c>
      <c r="C29" s="101">
        <v>0</v>
      </c>
      <c r="D29" s="101">
        <v>0</v>
      </c>
      <c r="E29" s="101">
        <v>2</v>
      </c>
      <c r="F29" s="101">
        <v>2</v>
      </c>
      <c r="G29" s="101"/>
      <c r="H29" s="101">
        <v>4</v>
      </c>
      <c r="I29" s="26">
        <f>GETPIVOTDATA("Violence",$A$23)/72</f>
        <v>5.5555555555555552E-2</v>
      </c>
    </row>
    <row r="30" spans="1:11">
      <c r="A30" s="1" t="s">
        <v>439</v>
      </c>
      <c r="B30" s="101">
        <v>0</v>
      </c>
      <c r="C30" s="101">
        <v>0</v>
      </c>
      <c r="D30" s="101">
        <v>0</v>
      </c>
      <c r="E30" s="101">
        <v>8</v>
      </c>
      <c r="F30" s="101">
        <v>1</v>
      </c>
      <c r="G30" s="101"/>
      <c r="H30" s="101">
        <v>9</v>
      </c>
      <c r="I30" s="26">
        <f>GETPIVOTDATA("Aucune",$A$23)/72</f>
        <v>0.125</v>
      </c>
    </row>
    <row r="31" spans="1:11" s="10" customFormat="1">
      <c r="A31" s="1" t="s">
        <v>1327</v>
      </c>
      <c r="B31" s="101">
        <v>0</v>
      </c>
      <c r="C31" s="101">
        <v>1</v>
      </c>
      <c r="D31" s="101">
        <v>0</v>
      </c>
      <c r="E31" s="101">
        <v>1</v>
      </c>
      <c r="F31" s="101">
        <v>0</v>
      </c>
      <c r="G31" s="101"/>
      <c r="H31" s="101">
        <v>2</v>
      </c>
      <c r="I31" s="26">
        <f>GETPIVOTDATA("*Autres",$A$23)/72</f>
        <v>2.7777777777777776E-2</v>
      </c>
      <c r="J31"/>
      <c r="K31"/>
    </row>
    <row r="32" spans="1:11" s="10" customFormat="1">
      <c r="A32"/>
      <c r="B32"/>
      <c r="C32"/>
      <c r="D32"/>
      <c r="E32"/>
      <c r="F32"/>
      <c r="G32"/>
      <c r="H32"/>
      <c r="I32"/>
      <c r="J32"/>
    </row>
    <row r="33" spans="1:21" s="10" customFormat="1">
      <c r="A33" s="116" t="s">
        <v>441</v>
      </c>
      <c r="B33"/>
      <c r="C33"/>
      <c r="D33" s="101"/>
      <c r="E33" s="101"/>
      <c r="F33" s="101"/>
      <c r="G33" s="101"/>
      <c r="H33" s="101"/>
      <c r="I33" s="101"/>
      <c r="J33"/>
    </row>
    <row r="34" spans="1:21" ht="17.149999999999999" hidden="1" customHeight="1">
      <c r="A34" s="255"/>
      <c r="B34" s="35" t="s">
        <v>370</v>
      </c>
      <c r="C34" s="255"/>
      <c r="D34" s="255"/>
      <c r="E34" s="255"/>
      <c r="F34" s="255"/>
      <c r="G34" s="255"/>
      <c r="H34" s="255"/>
      <c r="I34" s="255"/>
      <c r="J34" s="255"/>
      <c r="K34" s="255"/>
      <c r="L34" s="255"/>
      <c r="M34" s="255"/>
    </row>
    <row r="35" spans="1:21">
      <c r="A35" s="255"/>
      <c r="B35" s="255" t="s">
        <v>105</v>
      </c>
      <c r="C35" s="255"/>
      <c r="D35" s="255" t="s">
        <v>209</v>
      </c>
      <c r="E35" s="255"/>
      <c r="F35" s="255" t="s">
        <v>319</v>
      </c>
      <c r="G35" s="255"/>
      <c r="H35" s="255" t="s">
        <v>80</v>
      </c>
      <c r="I35" s="255"/>
      <c r="J35" s="255" t="s">
        <v>221</v>
      </c>
      <c r="K35" s="255"/>
      <c r="L35" s="255" t="s">
        <v>368</v>
      </c>
      <c r="M35" s="255" t="s">
        <v>369</v>
      </c>
    </row>
    <row r="36" spans="1:21">
      <c r="A36" s="255" t="s">
        <v>250</v>
      </c>
      <c r="B36" s="255" t="s">
        <v>366</v>
      </c>
      <c r="C36" s="255" t="s">
        <v>367</v>
      </c>
      <c r="D36" s="255" t="s">
        <v>366</v>
      </c>
      <c r="E36" s="255" t="s">
        <v>367</v>
      </c>
      <c r="F36" s="255" t="s">
        <v>366</v>
      </c>
      <c r="G36" s="255" t="s">
        <v>367</v>
      </c>
      <c r="H36" s="255" t="s">
        <v>366</v>
      </c>
      <c r="I36" s="255" t="s">
        <v>367</v>
      </c>
      <c r="J36" s="255" t="s">
        <v>366</v>
      </c>
      <c r="K36" s="255" t="s">
        <v>367</v>
      </c>
      <c r="L36" s="255"/>
      <c r="M36" s="255"/>
    </row>
    <row r="37" spans="1:21">
      <c r="A37" s="1" t="s">
        <v>99</v>
      </c>
      <c r="B37" s="101"/>
      <c r="C37" s="25">
        <v>0</v>
      </c>
      <c r="D37" s="101"/>
      <c r="E37" s="25">
        <v>0</v>
      </c>
      <c r="F37" s="101"/>
      <c r="G37" s="25">
        <v>0</v>
      </c>
      <c r="H37" s="101">
        <v>8</v>
      </c>
      <c r="I37" s="25">
        <v>0.1111111111111111</v>
      </c>
      <c r="J37" s="101">
        <v>1</v>
      </c>
      <c r="K37" s="25">
        <v>1.3888888888888888E-2</v>
      </c>
      <c r="L37" s="101">
        <v>9</v>
      </c>
      <c r="M37" s="25">
        <v>0.125</v>
      </c>
    </row>
    <row r="38" spans="1:21">
      <c r="A38" s="1" t="s">
        <v>100</v>
      </c>
      <c r="B38" s="101">
        <v>2</v>
      </c>
      <c r="C38" s="25">
        <v>2.7777777777777776E-2</v>
      </c>
      <c r="D38" s="101">
        <v>10</v>
      </c>
      <c r="E38" s="25">
        <v>0.1388888888888889</v>
      </c>
      <c r="F38" s="101"/>
      <c r="G38" s="25">
        <v>0</v>
      </c>
      <c r="H38" s="101">
        <v>3</v>
      </c>
      <c r="I38" s="25">
        <v>4.1666666666666664E-2</v>
      </c>
      <c r="J38" s="101">
        <v>2</v>
      </c>
      <c r="K38" s="25">
        <v>2.7777777777777776E-2</v>
      </c>
      <c r="L38" s="101">
        <v>17</v>
      </c>
      <c r="M38" s="25">
        <v>0.2361111111111111</v>
      </c>
    </row>
    <row r="39" spans="1:21">
      <c r="A39" s="1" t="s">
        <v>88</v>
      </c>
      <c r="B39" s="101">
        <v>9</v>
      </c>
      <c r="C39" s="25">
        <v>0.125</v>
      </c>
      <c r="D39" s="101"/>
      <c r="E39" s="25">
        <v>0</v>
      </c>
      <c r="F39" s="101">
        <v>2</v>
      </c>
      <c r="G39" s="25">
        <v>2.7777777777777776E-2</v>
      </c>
      <c r="H39" s="101">
        <v>13</v>
      </c>
      <c r="I39" s="25">
        <v>0.18055555555555555</v>
      </c>
      <c r="J39" s="101">
        <v>22</v>
      </c>
      <c r="K39" s="25">
        <v>0.30555555555555558</v>
      </c>
      <c r="L39" s="101">
        <v>46</v>
      </c>
      <c r="M39" s="25">
        <v>0.63888888888888884</v>
      </c>
    </row>
    <row r="40" spans="1:21" s="10" customFormat="1">
      <c r="A40" s="253" t="s">
        <v>254</v>
      </c>
      <c r="B40" s="254">
        <v>11</v>
      </c>
      <c r="C40" s="256">
        <v>0.15277777777777779</v>
      </c>
      <c r="D40" s="254">
        <v>10</v>
      </c>
      <c r="E40" s="256">
        <v>0.1388888888888889</v>
      </c>
      <c r="F40" s="254">
        <v>2</v>
      </c>
      <c r="G40" s="256">
        <v>2.7777777777777776E-2</v>
      </c>
      <c r="H40" s="254">
        <v>24</v>
      </c>
      <c r="I40" s="256">
        <v>0.33333333333333331</v>
      </c>
      <c r="J40" s="254">
        <v>25</v>
      </c>
      <c r="K40" s="256">
        <v>0.34722222222222221</v>
      </c>
      <c r="L40" s="254">
        <v>72</v>
      </c>
      <c r="M40" s="256">
        <v>1</v>
      </c>
      <c r="N40"/>
      <c r="O40"/>
      <c r="P40"/>
      <c r="Q40"/>
      <c r="R40"/>
      <c r="S40"/>
      <c r="T40"/>
      <c r="U40"/>
    </row>
    <row r="41" spans="1:21" s="10" customFormat="1">
      <c r="A41"/>
      <c r="B41"/>
      <c r="C41"/>
      <c r="D41"/>
      <c r="E41"/>
      <c r="F41"/>
      <c r="G41"/>
      <c r="H41"/>
      <c r="I41"/>
      <c r="J41"/>
      <c r="K41"/>
      <c r="L41"/>
      <c r="M41"/>
      <c r="N41"/>
      <c r="O41"/>
      <c r="P41" s="101"/>
      <c r="Q41" s="118"/>
    </row>
    <row r="42" spans="1:21" s="10" customFormat="1">
      <c r="A42" s="1" t="s">
        <v>5036</v>
      </c>
      <c r="B42"/>
      <c r="C42"/>
      <c r="D42"/>
      <c r="E42"/>
      <c r="F42"/>
      <c r="G42"/>
      <c r="H42"/>
      <c r="I42"/>
      <c r="J42"/>
      <c r="K42"/>
      <c r="L42"/>
      <c r="M42"/>
      <c r="N42"/>
      <c r="O42"/>
      <c r="P42" s="101"/>
      <c r="Q42" s="118"/>
    </row>
    <row r="43" spans="1:21">
      <c r="A43" s="255" t="s">
        <v>380</v>
      </c>
      <c r="B43" s="255"/>
      <c r="C43" t="s">
        <v>367</v>
      </c>
    </row>
    <row r="44" spans="1:21">
      <c r="A44" s="1" t="s">
        <v>140</v>
      </c>
      <c r="B44" s="101">
        <v>19</v>
      </c>
      <c r="C44" s="26">
        <f>GETPIVOTDATA("Nourriture",$A$43)/GETPIVOTDATA("applicable/marchand/contexte/q9_reappro",$A$34,"applicable/marchand/contexte/q9_reappro","Oui")</f>
        <v>0.41304347826086957</v>
      </c>
    </row>
    <row r="45" spans="1:21">
      <c r="A45" s="1" t="s">
        <v>129</v>
      </c>
      <c r="B45" s="101">
        <v>11</v>
      </c>
      <c r="C45" s="26">
        <f>GETPIVOTDATA("Produits d'hygiène et assainissement",$A$43)/GETPIVOTDATA("applicable/marchand/contexte/q9_reappro",$A$34,"applicable/marchand/contexte/q9_reappro","Oui")</f>
        <v>0.2391304347826087</v>
      </c>
    </row>
    <row r="46" spans="1:21">
      <c r="A46" s="1" t="s">
        <v>218</v>
      </c>
      <c r="B46" s="101">
        <v>14</v>
      </c>
      <c r="C46" s="26">
        <f>GETPIVOTDATA("Charbon",$A$43)/GETPIVOTDATA("applicable/marchand/contexte/q9_reappro",$A$34,"applicable/marchand/contexte/q9_reappro","Oui")</f>
        <v>0.30434782608695654</v>
      </c>
    </row>
    <row r="47" spans="1:21">
      <c r="A47" s="1"/>
      <c r="B47" s="101"/>
    </row>
    <row r="48" spans="1:21">
      <c r="A48" s="117" t="s">
        <v>442</v>
      </c>
    </row>
    <row r="49" spans="1:17">
      <c r="A49" t="s">
        <v>443</v>
      </c>
    </row>
    <row r="50" spans="1:17" hidden="1">
      <c r="A50" s="255"/>
      <c r="B50" s="35" t="s">
        <v>370</v>
      </c>
      <c r="C50" s="255"/>
      <c r="D50" s="255"/>
      <c r="E50" s="255"/>
      <c r="F50" s="255"/>
      <c r="G50" s="255"/>
      <c r="H50" s="255"/>
      <c r="I50" s="255"/>
      <c r="J50" s="255"/>
      <c r="K50" s="255"/>
    </row>
    <row r="51" spans="1:17">
      <c r="A51" s="255"/>
      <c r="B51" s="255" t="s">
        <v>105</v>
      </c>
      <c r="C51" s="255"/>
      <c r="D51" s="255" t="s">
        <v>209</v>
      </c>
      <c r="E51" s="255"/>
      <c r="F51" s="255" t="s">
        <v>80</v>
      </c>
      <c r="G51" s="255"/>
      <c r="H51" s="255" t="s">
        <v>221</v>
      </c>
      <c r="I51" s="255"/>
      <c r="J51" s="255" t="s">
        <v>368</v>
      </c>
      <c r="K51" s="255" t="s">
        <v>369</v>
      </c>
    </row>
    <row r="52" spans="1:17">
      <c r="A52" s="255" t="s">
        <v>250</v>
      </c>
      <c r="B52" s="255" t="s">
        <v>366</v>
      </c>
      <c r="C52" s="255" t="s">
        <v>367</v>
      </c>
      <c r="D52" s="255" t="s">
        <v>366</v>
      </c>
      <c r="E52" s="255" t="s">
        <v>367</v>
      </c>
      <c r="F52" s="255" t="s">
        <v>366</v>
      </c>
      <c r="G52" s="255" t="s">
        <v>367</v>
      </c>
      <c r="H52" s="255" t="s">
        <v>366</v>
      </c>
      <c r="I52" s="255" t="s">
        <v>367</v>
      </c>
      <c r="J52" s="255"/>
      <c r="K52" s="255"/>
    </row>
    <row r="53" spans="1:17">
      <c r="A53" s="1" t="s">
        <v>100</v>
      </c>
      <c r="B53" s="101">
        <v>8</v>
      </c>
      <c r="C53" s="25">
        <v>0.8</v>
      </c>
      <c r="D53" s="101">
        <v>8</v>
      </c>
      <c r="E53" s="25">
        <v>1</v>
      </c>
      <c r="F53" s="101">
        <v>6</v>
      </c>
      <c r="G53" s="25">
        <v>0.75</v>
      </c>
      <c r="H53" s="101">
        <v>1</v>
      </c>
      <c r="I53" s="25">
        <v>0.125</v>
      </c>
      <c r="J53" s="101">
        <v>23</v>
      </c>
      <c r="K53" s="25">
        <v>0.67647058823529416</v>
      </c>
    </row>
    <row r="54" spans="1:17">
      <c r="A54" s="1" t="s">
        <v>88</v>
      </c>
      <c r="B54" s="101">
        <v>2</v>
      </c>
      <c r="C54" s="25">
        <v>0.2</v>
      </c>
      <c r="D54" s="101"/>
      <c r="E54" s="25">
        <v>0</v>
      </c>
      <c r="F54" s="101">
        <v>2</v>
      </c>
      <c r="G54" s="25">
        <v>0.25</v>
      </c>
      <c r="H54" s="101">
        <v>7</v>
      </c>
      <c r="I54" s="25">
        <v>0.875</v>
      </c>
      <c r="J54" s="101">
        <v>11</v>
      </c>
      <c r="K54" s="25">
        <v>0.3235294117647059</v>
      </c>
    </row>
    <row r="55" spans="1:17">
      <c r="A55" s="253" t="s">
        <v>254</v>
      </c>
      <c r="B55" s="254">
        <v>10</v>
      </c>
      <c r="C55" s="256">
        <v>1</v>
      </c>
      <c r="D55" s="254">
        <v>8</v>
      </c>
      <c r="E55" s="256">
        <v>1</v>
      </c>
      <c r="F55" s="254">
        <v>8</v>
      </c>
      <c r="G55" s="256">
        <v>1</v>
      </c>
      <c r="H55" s="254">
        <v>8</v>
      </c>
      <c r="I55" s="256">
        <v>1</v>
      </c>
      <c r="J55" s="254">
        <v>34</v>
      </c>
      <c r="K55" s="256">
        <v>1</v>
      </c>
    </row>
    <row r="56" spans="1:17">
      <c r="P56" s="101"/>
      <c r="Q56" s="25"/>
    </row>
    <row r="57" spans="1:17">
      <c r="A57" t="s">
        <v>444</v>
      </c>
    </row>
    <row r="58" spans="1:17">
      <c r="A58" s="255" t="s">
        <v>380</v>
      </c>
      <c r="B58" s="255"/>
    </row>
    <row r="59" spans="1:17">
      <c r="A59" s="1" t="s">
        <v>445</v>
      </c>
      <c r="B59" s="101">
        <v>6</v>
      </c>
      <c r="C59" s="26">
        <f>GETPIVOTDATA("Affrontements",$A$58)/11</f>
        <v>0.54545454545454541</v>
      </c>
      <c r="E59" s="26"/>
    </row>
    <row r="60" spans="1:17">
      <c r="A60" s="1" t="s">
        <v>689</v>
      </c>
      <c r="B60" s="101">
        <v>1</v>
      </c>
      <c r="C60" s="26">
        <f>GETPIVOTDATA("La mort du Président",$A$58)/11</f>
        <v>9.0909090909090912E-2</v>
      </c>
      <c r="E60" s="26"/>
    </row>
    <row r="61" spans="1:17">
      <c r="A61" s="1" t="s">
        <v>440</v>
      </c>
      <c r="B61" s="101">
        <v>4</v>
      </c>
      <c r="C61" s="26">
        <f>GETPIVOTDATA("*Autre",$A$58)/11</f>
        <v>0.36363636363636365</v>
      </c>
      <c r="E61" s="26"/>
    </row>
    <row r="64" spans="1:17">
      <c r="A64" t="s">
        <v>446</v>
      </c>
    </row>
    <row r="65" spans="1:3">
      <c r="A65" s="255" t="s">
        <v>380</v>
      </c>
      <c r="B65" s="255"/>
    </row>
    <row r="66" spans="1:3">
      <c r="A66" s="1" t="s">
        <v>447</v>
      </c>
      <c r="B66" s="101">
        <v>5</v>
      </c>
      <c r="C66" s="26">
        <f>GETPIVOTDATA("Route",$A$66)/11</f>
        <v>0.45454545454545453</v>
      </c>
    </row>
    <row r="67" spans="1:3">
      <c r="A67" s="1" t="s">
        <v>438</v>
      </c>
      <c r="B67" s="101">
        <v>4</v>
      </c>
      <c r="C67" s="26">
        <f>GETPIVOTDATA("Violence",$A$66)/11</f>
        <v>0.36363636363636365</v>
      </c>
    </row>
    <row r="68" spans="1:3">
      <c r="A68" s="1" t="s">
        <v>448</v>
      </c>
      <c r="B68" s="101">
        <v>1</v>
      </c>
      <c r="C68" s="26">
        <f>GETPIVOTDATA("Transport",$A$66)/11</f>
        <v>9.0909090909090912E-2</v>
      </c>
    </row>
    <row r="69" spans="1:3">
      <c r="A69" s="1" t="s">
        <v>440</v>
      </c>
      <c r="B69" s="101">
        <v>0</v>
      </c>
      <c r="C69" s="26">
        <f>GETPIVOTDATA("*Autre",$A$66)/11</f>
        <v>0</v>
      </c>
    </row>
  </sheetData>
  <conditionalFormatting pivot="1" sqref="C9:C11 E9:E11 G9:G11 I9:I11 K9:K11 M9:M11">
    <cfRule type="dataBar" priority="8">
      <dataBar>
        <cfvo type="min"/>
        <cfvo type="max"/>
        <color rgb="FFFF555A"/>
      </dataBar>
      <extLst>
        <ext xmlns:x14="http://schemas.microsoft.com/office/spreadsheetml/2009/9/main" uri="{B025F937-C7B1-47D3-B67F-A62EFF666E3E}">
          <x14:id>{5F18CC65-1AC4-4200-84A8-25F80AC10F55}</x14:id>
        </ext>
      </extLst>
    </cfRule>
  </conditionalFormatting>
  <conditionalFormatting sqref="C16:C20">
    <cfRule type="dataBar" priority="7">
      <dataBar>
        <cfvo type="min"/>
        <cfvo type="max"/>
        <color rgb="FFFF555A"/>
      </dataBar>
      <extLst>
        <ext xmlns:x14="http://schemas.microsoft.com/office/spreadsheetml/2009/9/main" uri="{B025F937-C7B1-47D3-B67F-A62EFF666E3E}">
          <x14:id>{5C807287-0581-45EC-A8DB-A315E6C0BE8D}</x14:id>
        </ext>
      </extLst>
    </cfRule>
  </conditionalFormatting>
  <conditionalFormatting pivot="1" sqref="C37:C39 E37:E39 G37:G39 I37:I39 K37:K39 M37:M39">
    <cfRule type="dataBar" priority="6">
      <dataBar>
        <cfvo type="min"/>
        <cfvo type="max"/>
        <color rgb="FFFF555A"/>
      </dataBar>
      <extLst>
        <ext xmlns:x14="http://schemas.microsoft.com/office/spreadsheetml/2009/9/main" uri="{B025F937-C7B1-47D3-B67F-A62EFF666E3E}">
          <x14:id>{F9ADB2AA-39DD-4DD5-95FF-478C83A6C41F}</x14:id>
        </ext>
      </extLst>
    </cfRule>
  </conditionalFormatting>
  <conditionalFormatting pivot="1" sqref="C53:C54 E53:E54 G53:G54 I53:I54 K53:K54">
    <cfRule type="dataBar" priority="5">
      <dataBar>
        <cfvo type="min"/>
        <cfvo type="max"/>
        <color rgb="FFFF555A"/>
      </dataBar>
      <extLst>
        <ext xmlns:x14="http://schemas.microsoft.com/office/spreadsheetml/2009/9/main" uri="{B025F937-C7B1-47D3-B67F-A62EFF666E3E}">
          <x14:id>{DCD02BC1-0AB5-461C-A47E-BD24CA994D27}</x14:id>
        </ext>
      </extLst>
    </cfRule>
  </conditionalFormatting>
  <conditionalFormatting sqref="C59:C61">
    <cfRule type="dataBar" priority="4">
      <dataBar>
        <cfvo type="min"/>
        <cfvo type="max"/>
        <color rgb="FFFF555A"/>
      </dataBar>
      <extLst>
        <ext xmlns:x14="http://schemas.microsoft.com/office/spreadsheetml/2009/9/main" uri="{B025F937-C7B1-47D3-B67F-A62EFF666E3E}">
          <x14:id>{2DAB6B0E-92C6-4E0F-A470-95B4DA2F479B}</x14:id>
        </ext>
      </extLst>
    </cfRule>
  </conditionalFormatting>
  <conditionalFormatting sqref="C66:C69">
    <cfRule type="dataBar" priority="3">
      <dataBar>
        <cfvo type="min"/>
        <cfvo type="max"/>
        <color rgb="FFFF555A"/>
      </dataBar>
      <extLst>
        <ext xmlns:x14="http://schemas.microsoft.com/office/spreadsheetml/2009/9/main" uri="{B025F937-C7B1-47D3-B67F-A62EFF666E3E}">
          <x14:id>{BD5427EC-5628-4EB6-A49D-4655F1D8048E}</x14:id>
        </ext>
      </extLst>
    </cfRule>
  </conditionalFormatting>
  <conditionalFormatting sqref="I25:I31">
    <cfRule type="dataBar" priority="2">
      <dataBar>
        <cfvo type="min"/>
        <cfvo type="max"/>
        <color rgb="FFFF555A"/>
      </dataBar>
      <extLst>
        <ext xmlns:x14="http://schemas.microsoft.com/office/spreadsheetml/2009/9/main" uri="{B025F937-C7B1-47D3-B67F-A62EFF666E3E}">
          <x14:id>{5BC1244E-6BB3-4FBB-9CEF-34196B872031}</x14:id>
        </ext>
      </extLst>
    </cfRule>
  </conditionalFormatting>
  <conditionalFormatting sqref="C44:C46">
    <cfRule type="dataBar" priority="1">
      <dataBar>
        <cfvo type="min"/>
        <cfvo type="max"/>
        <color rgb="FFFF555A"/>
      </dataBar>
      <extLst>
        <ext xmlns:x14="http://schemas.microsoft.com/office/spreadsheetml/2009/9/main" uri="{B025F937-C7B1-47D3-B67F-A62EFF666E3E}">
          <x14:id>{EBBCF96E-38C9-43E5-B890-8C2FC0700521}</x14:id>
        </ext>
      </extLst>
    </cfRule>
  </conditionalFormatting>
  <pageMargins left="0.7" right="0.7" top="0.75" bottom="0.75" header="0.3" footer="0.3"/>
  <pageSetup paperSize="9" orientation="portrait" horizontalDpi="300" verticalDpi="300" r:id="rId9"/>
  <extLst>
    <ext xmlns:x14="http://schemas.microsoft.com/office/spreadsheetml/2009/9/main" uri="{78C0D931-6437-407d-A8EE-F0AAD7539E65}">
      <x14:conditionalFormattings>
        <x14:conditionalFormatting xmlns:xm="http://schemas.microsoft.com/office/excel/2006/main" pivot="1">
          <x14:cfRule type="dataBar" id="{5F18CC65-1AC4-4200-84A8-25F80AC10F55}">
            <x14:dataBar minLength="0" maxLength="100" border="1" negativeBarBorderColorSameAsPositive="0">
              <x14:cfvo type="autoMin"/>
              <x14:cfvo type="autoMax"/>
              <x14:borderColor rgb="FFFF555A"/>
              <x14:negativeFillColor rgb="FFFF0000"/>
              <x14:negativeBorderColor rgb="FFFF0000"/>
              <x14:axisColor rgb="FF000000"/>
            </x14:dataBar>
          </x14:cfRule>
          <xm:sqref>C9:C11 E9:E11 G9:G11 I9:I11 K9:K11 M9:M11</xm:sqref>
        </x14:conditionalFormatting>
        <x14:conditionalFormatting xmlns:xm="http://schemas.microsoft.com/office/excel/2006/main">
          <x14:cfRule type="dataBar" id="{5C807287-0581-45EC-A8DB-A315E6C0BE8D}">
            <x14:dataBar minLength="0" maxLength="100" border="1" negativeBarBorderColorSameAsPositive="0">
              <x14:cfvo type="autoMin"/>
              <x14:cfvo type="autoMax"/>
              <x14:borderColor rgb="FFFF555A"/>
              <x14:negativeFillColor rgb="FFFF0000"/>
              <x14:negativeBorderColor rgb="FFFF0000"/>
              <x14:axisColor rgb="FF000000"/>
            </x14:dataBar>
          </x14:cfRule>
          <xm:sqref>C16:C20</xm:sqref>
        </x14:conditionalFormatting>
        <x14:conditionalFormatting xmlns:xm="http://schemas.microsoft.com/office/excel/2006/main" pivot="1">
          <x14:cfRule type="dataBar" id="{F9ADB2AA-39DD-4DD5-95FF-478C83A6C41F}">
            <x14:dataBar minLength="0" maxLength="100" border="1" negativeBarBorderColorSameAsPositive="0">
              <x14:cfvo type="autoMin"/>
              <x14:cfvo type="autoMax"/>
              <x14:borderColor rgb="FFFF555A"/>
              <x14:negativeFillColor rgb="FFFF0000"/>
              <x14:negativeBorderColor rgb="FFFF0000"/>
              <x14:axisColor rgb="FF000000"/>
            </x14:dataBar>
          </x14:cfRule>
          <xm:sqref>C37:C39 E37:E39 G37:G39 I37:I39 K37:K39 M37:M39</xm:sqref>
        </x14:conditionalFormatting>
        <x14:conditionalFormatting xmlns:xm="http://schemas.microsoft.com/office/excel/2006/main" pivot="1">
          <x14:cfRule type="dataBar" id="{DCD02BC1-0AB5-461C-A47E-BD24CA994D27}">
            <x14:dataBar minLength="0" maxLength="100" border="1" negativeBarBorderColorSameAsPositive="0">
              <x14:cfvo type="autoMin"/>
              <x14:cfvo type="autoMax"/>
              <x14:borderColor rgb="FFFF555A"/>
              <x14:negativeFillColor rgb="FFFF0000"/>
              <x14:negativeBorderColor rgb="FFFF0000"/>
              <x14:axisColor rgb="FF000000"/>
            </x14:dataBar>
          </x14:cfRule>
          <xm:sqref>C53:C54 E53:E54 G53:G54 I53:I54 K53:K54</xm:sqref>
        </x14:conditionalFormatting>
        <x14:conditionalFormatting xmlns:xm="http://schemas.microsoft.com/office/excel/2006/main">
          <x14:cfRule type="dataBar" id="{2DAB6B0E-92C6-4E0F-A470-95B4DA2F479B}">
            <x14:dataBar minLength="0" maxLength="100" border="1" negativeBarBorderColorSameAsPositive="0">
              <x14:cfvo type="autoMin"/>
              <x14:cfvo type="autoMax"/>
              <x14:borderColor rgb="FFFF555A"/>
              <x14:negativeFillColor rgb="FFFF0000"/>
              <x14:negativeBorderColor rgb="FFFF0000"/>
              <x14:axisColor rgb="FF000000"/>
            </x14:dataBar>
          </x14:cfRule>
          <xm:sqref>C59:C61</xm:sqref>
        </x14:conditionalFormatting>
        <x14:conditionalFormatting xmlns:xm="http://schemas.microsoft.com/office/excel/2006/main">
          <x14:cfRule type="dataBar" id="{BD5427EC-5628-4EB6-A49D-4655F1D8048E}">
            <x14:dataBar minLength="0" maxLength="100" border="1" negativeBarBorderColorSameAsPositive="0">
              <x14:cfvo type="autoMin"/>
              <x14:cfvo type="autoMax"/>
              <x14:borderColor rgb="FFFF555A"/>
              <x14:negativeFillColor rgb="FFFF0000"/>
              <x14:negativeBorderColor rgb="FFFF0000"/>
              <x14:axisColor rgb="FF000000"/>
            </x14:dataBar>
          </x14:cfRule>
          <xm:sqref>C66:C69</xm:sqref>
        </x14:conditionalFormatting>
        <x14:conditionalFormatting xmlns:xm="http://schemas.microsoft.com/office/excel/2006/main">
          <x14:cfRule type="dataBar" id="{5BC1244E-6BB3-4FBB-9CEF-34196B872031}">
            <x14:dataBar minLength="0" maxLength="100" border="1" negativeBarBorderColorSameAsPositive="0">
              <x14:cfvo type="autoMin"/>
              <x14:cfvo type="autoMax"/>
              <x14:borderColor rgb="FFFF555A"/>
              <x14:negativeFillColor rgb="FFFF0000"/>
              <x14:negativeBorderColor rgb="FFFF0000"/>
              <x14:axisColor rgb="FF000000"/>
            </x14:dataBar>
          </x14:cfRule>
          <xm:sqref>I25:I31</xm:sqref>
        </x14:conditionalFormatting>
        <x14:conditionalFormatting xmlns:xm="http://schemas.microsoft.com/office/excel/2006/main">
          <x14:cfRule type="dataBar" id="{EBBCF96E-38C9-43E5-B890-8C2FC0700521}">
            <x14:dataBar minLength="0" maxLength="100" border="1" negativeBarBorderColorSameAsPositive="0">
              <x14:cfvo type="autoMin"/>
              <x14:cfvo type="autoMax"/>
              <x14:borderColor rgb="FFFF555A"/>
              <x14:negativeFillColor rgb="FFFF0000"/>
              <x14:negativeBorderColor rgb="FFFF0000"/>
              <x14:axisColor rgb="FF000000"/>
            </x14:dataBar>
          </x14:cfRule>
          <xm:sqref>C44:C46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09"/>
  <sheetViews>
    <sheetView tabSelected="1" zoomScale="80" zoomScaleNormal="80" workbookViewId="0">
      <selection activeCell="H24" sqref="H24"/>
    </sheetView>
  </sheetViews>
  <sheetFormatPr baseColWidth="10" defaultColWidth="11" defaultRowHeight="15.5"/>
  <cols>
    <col min="1" max="1" width="32.58203125" customWidth="1"/>
    <col min="2" max="7" width="20.9140625" customWidth="1"/>
    <col min="8" max="8" width="22.6640625" customWidth="1"/>
    <col min="9" max="9" width="17" customWidth="1"/>
    <col min="10" max="10" width="25.33203125" customWidth="1"/>
    <col min="11" max="11" width="33.25" customWidth="1"/>
    <col min="12" max="12" width="12.1640625" customWidth="1"/>
    <col min="13" max="13" width="21.25" customWidth="1"/>
    <col min="14" max="14" width="28.33203125" customWidth="1"/>
    <col min="15" max="15" width="24.9140625" customWidth="1"/>
    <col min="16" max="47" width="222" customWidth="1"/>
    <col min="48" max="48" width="217.33203125" customWidth="1"/>
    <col min="49" max="49" width="218.33203125" bestFit="1" customWidth="1"/>
    <col min="50" max="50" width="220.6640625" bestFit="1" customWidth="1"/>
    <col min="51" max="51" width="217.9140625" bestFit="1" customWidth="1"/>
    <col min="52" max="52" width="217.58203125" bestFit="1" customWidth="1"/>
    <col min="53" max="53" width="220.08203125" bestFit="1" customWidth="1"/>
    <col min="54" max="54" width="216.83203125" bestFit="1" customWidth="1"/>
    <col min="55" max="55" width="226.75" customWidth="1"/>
  </cols>
  <sheetData>
    <row r="2" spans="1:11">
      <c r="A2" s="255"/>
      <c r="B2" s="255" t="s">
        <v>370</v>
      </c>
      <c r="C2" s="255"/>
      <c r="D2" s="255"/>
      <c r="E2" s="255"/>
      <c r="F2" s="255"/>
      <c r="G2" s="255"/>
    </row>
    <row r="3" spans="1:11">
      <c r="A3" s="255"/>
      <c r="B3" s="255" t="s">
        <v>105</v>
      </c>
      <c r="C3" s="255" t="s">
        <v>209</v>
      </c>
      <c r="D3" s="255" t="s">
        <v>319</v>
      </c>
      <c r="E3" s="255" t="s">
        <v>80</v>
      </c>
      <c r="F3" s="255" t="s">
        <v>221</v>
      </c>
      <c r="G3" s="255" t="s">
        <v>254</v>
      </c>
    </row>
    <row r="4" spans="1:11">
      <c r="A4" s="31" t="s">
        <v>5043</v>
      </c>
      <c r="B4" s="378">
        <v>6.4</v>
      </c>
      <c r="C4" s="378">
        <v>5.875</v>
      </c>
      <c r="D4" s="378" t="e">
        <v>#DIV/0!</v>
      </c>
      <c r="E4" s="378">
        <v>5.625</v>
      </c>
      <c r="F4" s="378">
        <v>3.875</v>
      </c>
      <c r="G4" s="378">
        <v>5.5</v>
      </c>
    </row>
    <row r="6" spans="1:11">
      <c r="A6" s="221" t="s">
        <v>5034</v>
      </c>
    </row>
    <row r="7" spans="1:11" hidden="1">
      <c r="A7" s="255"/>
      <c r="B7" s="255" t="s">
        <v>370</v>
      </c>
      <c r="C7" s="255"/>
      <c r="D7" s="255"/>
      <c r="E7" s="255"/>
      <c r="F7" s="255"/>
      <c r="G7" s="255"/>
    </row>
    <row r="8" spans="1:11">
      <c r="A8" s="255" t="s">
        <v>380</v>
      </c>
      <c r="B8" s="255" t="s">
        <v>105</v>
      </c>
      <c r="C8" s="255" t="s">
        <v>209</v>
      </c>
      <c r="D8" s="255" t="s">
        <v>319</v>
      </c>
      <c r="E8" s="255" t="s">
        <v>80</v>
      </c>
      <c r="F8" s="255" t="s">
        <v>221</v>
      </c>
      <c r="G8" s="255" t="s">
        <v>254</v>
      </c>
      <c r="H8" t="s">
        <v>1460</v>
      </c>
      <c r="J8" s="221" t="s">
        <v>1501</v>
      </c>
    </row>
    <row r="9" spans="1:11">
      <c r="A9" s="1" t="s">
        <v>387</v>
      </c>
      <c r="B9" s="101">
        <v>3</v>
      </c>
      <c r="C9" s="101">
        <v>5</v>
      </c>
      <c r="D9" s="101">
        <v>0</v>
      </c>
      <c r="E9" s="101">
        <v>0</v>
      </c>
      <c r="F9" s="101">
        <v>2</v>
      </c>
      <c r="G9" s="101">
        <v>10</v>
      </c>
      <c r="H9" s="26">
        <f>GETPIVOTDATA("Farine de blé",$A$7)/34</f>
        <v>0.29411764705882354</v>
      </c>
      <c r="I9" s="26"/>
      <c r="J9" t="s">
        <v>5044</v>
      </c>
      <c r="K9" s="239">
        <v>5.15</v>
      </c>
    </row>
    <row r="10" spans="1:11">
      <c r="A10" s="1" t="s">
        <v>242</v>
      </c>
      <c r="B10" s="101">
        <v>10</v>
      </c>
      <c r="C10" s="101">
        <v>8</v>
      </c>
      <c r="D10" s="101">
        <v>0</v>
      </c>
      <c r="E10" s="101">
        <v>7</v>
      </c>
      <c r="F10" s="101">
        <v>7</v>
      </c>
      <c r="G10" s="101">
        <v>32</v>
      </c>
      <c r="H10" s="26">
        <f>GETPIVOTDATA("Riz",$A$7)/34</f>
        <v>0.94117647058823528</v>
      </c>
      <c r="I10" s="26"/>
      <c r="J10" t="s">
        <v>5045</v>
      </c>
      <c r="K10" s="239">
        <v>32.598611447974776</v>
      </c>
    </row>
    <row r="11" spans="1:11">
      <c r="A11" s="1" t="s">
        <v>613</v>
      </c>
      <c r="B11" s="101">
        <v>4</v>
      </c>
      <c r="C11" s="101">
        <v>8</v>
      </c>
      <c r="D11" s="101">
        <v>0</v>
      </c>
      <c r="E11" s="101">
        <v>2</v>
      </c>
      <c r="F11" s="101">
        <v>5</v>
      </c>
      <c r="G11" s="101">
        <v>19</v>
      </c>
      <c r="H11" s="26">
        <f>GETPIVOTDATA("Mais",$A$7)/34</f>
        <v>0.55882352941176472</v>
      </c>
      <c r="I11" s="26"/>
      <c r="J11" t="s">
        <v>5046</v>
      </c>
      <c r="K11" s="239">
        <v>11.125351206964782</v>
      </c>
    </row>
    <row r="12" spans="1:11">
      <c r="A12" s="1" t="s">
        <v>674</v>
      </c>
      <c r="B12" s="101">
        <v>3</v>
      </c>
      <c r="C12" s="101">
        <v>5</v>
      </c>
      <c r="D12" s="101">
        <v>0</v>
      </c>
      <c r="E12" s="101">
        <v>0</v>
      </c>
      <c r="F12" s="101">
        <v>2</v>
      </c>
      <c r="G12" s="101">
        <v>10</v>
      </c>
      <c r="H12" s="26">
        <f>GETPIVOTDATA("Blé",$A$7)/34</f>
        <v>0.29411764705882354</v>
      </c>
      <c r="I12" s="26"/>
      <c r="J12" t="s">
        <v>5047</v>
      </c>
      <c r="K12" s="239">
        <v>4.2528571428571436</v>
      </c>
    </row>
    <row r="13" spans="1:11">
      <c r="A13" s="1" t="s">
        <v>151</v>
      </c>
      <c r="B13" s="101">
        <v>3</v>
      </c>
      <c r="C13" s="101">
        <v>8</v>
      </c>
      <c r="D13" s="101">
        <v>0</v>
      </c>
      <c r="E13" s="101">
        <v>0</v>
      </c>
      <c r="F13" s="101">
        <v>5</v>
      </c>
      <c r="G13" s="101">
        <v>16</v>
      </c>
      <c r="H13" s="26">
        <f>GETPIVOTDATA("Sucre",$A$7)/34</f>
        <v>0.47058823529411764</v>
      </c>
      <c r="I13" s="26"/>
      <c r="J13" t="s">
        <v>5048</v>
      </c>
      <c r="K13" s="239">
        <v>15.153794642857143</v>
      </c>
    </row>
    <row r="14" spans="1:11">
      <c r="A14" s="1" t="s">
        <v>185</v>
      </c>
      <c r="B14" s="101">
        <v>3</v>
      </c>
      <c r="C14" s="101">
        <v>8</v>
      </c>
      <c r="D14" s="101">
        <v>0</v>
      </c>
      <c r="E14" s="101">
        <v>4</v>
      </c>
      <c r="F14" s="101">
        <v>4</v>
      </c>
      <c r="G14" s="101">
        <v>19</v>
      </c>
      <c r="H14" s="26">
        <f>GETPIVOTDATA("Haricot noir",$A$7)/34</f>
        <v>0.55882352941176472</v>
      </c>
      <c r="I14" s="26"/>
      <c r="J14" t="s">
        <v>5049</v>
      </c>
      <c r="K14" s="239">
        <v>11.981349206349206</v>
      </c>
    </row>
    <row r="15" spans="1:11">
      <c r="A15" s="1" t="s">
        <v>390</v>
      </c>
      <c r="B15" s="101">
        <v>0</v>
      </c>
      <c r="C15" s="101">
        <v>6</v>
      </c>
      <c r="D15" s="101">
        <v>0</v>
      </c>
      <c r="E15" s="101">
        <v>0</v>
      </c>
      <c r="F15" s="101">
        <v>0</v>
      </c>
      <c r="G15" s="101">
        <v>6</v>
      </c>
      <c r="H15" s="26">
        <f>GETPIVOTDATA("Haricot rouge",$A$7)/34</f>
        <v>0.17647058823529413</v>
      </c>
      <c r="I15" s="26"/>
      <c r="J15" t="s">
        <v>5050</v>
      </c>
      <c r="K15" s="239">
        <v>3.9595238095238092</v>
      </c>
    </row>
    <row r="16" spans="1:11">
      <c r="A16" s="1" t="s">
        <v>301</v>
      </c>
      <c r="B16" s="101">
        <v>2</v>
      </c>
      <c r="C16" s="101">
        <v>8</v>
      </c>
      <c r="D16" s="101">
        <v>0</v>
      </c>
      <c r="E16" s="101">
        <v>0</v>
      </c>
      <c r="F16" s="101">
        <v>6</v>
      </c>
      <c r="G16" s="101">
        <v>16</v>
      </c>
      <c r="H16" s="26">
        <f>GETPIVOTDATA("Huile",$A$7)/34</f>
        <v>0.47058823529411764</v>
      </c>
      <c r="I16" s="26"/>
      <c r="J16" t="s">
        <v>5051</v>
      </c>
      <c r="K16" s="239">
        <v>1.5</v>
      </c>
    </row>
    <row r="17" spans="1:11">
      <c r="A17" s="1" t="s">
        <v>690</v>
      </c>
      <c r="B17" s="101">
        <v>0</v>
      </c>
      <c r="C17" s="101">
        <v>0</v>
      </c>
      <c r="D17" s="101">
        <v>0</v>
      </c>
      <c r="E17" s="101">
        <v>0</v>
      </c>
      <c r="F17" s="101">
        <v>0</v>
      </c>
      <c r="G17" s="101">
        <v>0</v>
      </c>
      <c r="H17" s="26">
        <f>GETPIVOTDATA("Autres",$A$7)/34</f>
        <v>0</v>
      </c>
      <c r="I17" s="26"/>
      <c r="K17" s="239"/>
    </row>
    <row r="18" spans="1:11">
      <c r="A18" s="1"/>
      <c r="B18" s="101"/>
      <c r="C18" s="101"/>
      <c r="D18" s="101"/>
      <c r="E18" s="101"/>
      <c r="F18" s="101"/>
      <c r="G18" s="101"/>
      <c r="H18" s="26"/>
      <c r="I18" s="26"/>
    </row>
    <row r="19" spans="1:11">
      <c r="A19" s="1"/>
      <c r="B19" s="101"/>
      <c r="C19" s="101"/>
      <c r="D19" s="101"/>
      <c r="E19" s="101"/>
      <c r="F19" s="101"/>
      <c r="G19" s="101"/>
      <c r="H19" s="26"/>
      <c r="I19" s="26"/>
      <c r="J19" s="221" t="s">
        <v>1502</v>
      </c>
    </row>
    <row r="20" spans="1:11">
      <c r="J20" t="s">
        <v>186</v>
      </c>
      <c r="K20" s="239">
        <f>GETPIVOTDATA("applicable/habitant/Evaluation des besoins des ménages/Besoins d'hygiène et d'assainissement/Combien de paquets de 8 serviettes hygiéniques serait suffisante pour votre ménage pour 1 mois ?",$A$47)</f>
        <v>3.2142857142857144</v>
      </c>
    </row>
    <row r="21" spans="1:11">
      <c r="A21" s="255"/>
      <c r="B21" s="255" t="s">
        <v>370</v>
      </c>
      <c r="C21" s="255"/>
      <c r="D21" s="255"/>
      <c r="E21" s="255"/>
      <c r="F21" s="255"/>
      <c r="G21" s="255"/>
      <c r="J21" t="s">
        <v>1448</v>
      </c>
      <c r="K21" s="239">
        <f>GETPIVOTDATA("applicable/habitant/Evaluation des besoins des ménages/Besoins d'hygiène et d'assainissement/Combien de savons lessive de 75g serait suffisant pour votre ménage pour 1 mois ?",$A$49)</f>
        <v>14.666666666666666</v>
      </c>
    </row>
    <row r="22" spans="1:11">
      <c r="A22" s="255" t="s">
        <v>380</v>
      </c>
      <c r="B22" s="255" t="s">
        <v>105</v>
      </c>
      <c r="C22" s="255" t="s">
        <v>209</v>
      </c>
      <c r="D22" s="255" t="s">
        <v>319</v>
      </c>
      <c r="E22" s="255" t="s">
        <v>80</v>
      </c>
      <c r="F22" s="255" t="s">
        <v>221</v>
      </c>
      <c r="G22" s="255" t="s">
        <v>254</v>
      </c>
      <c r="J22" t="s">
        <v>1449</v>
      </c>
      <c r="K22" s="239">
        <f>GETPIVOTDATA("applicable/habitant/Evaluation des besoins des ménages/Besoins d'hygiène et d'assainissement/Combien de savons mains de 75g serait suffisant pour votre ménage pour 1 mois ?",$A$51)</f>
        <v>7.5</v>
      </c>
    </row>
    <row r="23" spans="1:11">
      <c r="A23" s="1" t="s">
        <v>387</v>
      </c>
      <c r="B23" s="239">
        <v>5.4563492063492065</v>
      </c>
      <c r="C23" s="239">
        <v>3.6928571428571431</v>
      </c>
      <c r="D23" s="101" t="e">
        <v>#DIV/0!</v>
      </c>
      <c r="E23" s="101" t="e">
        <v>#DIV/0!</v>
      </c>
      <c r="F23" s="239">
        <v>8.3333333333333339</v>
      </c>
      <c r="G23" s="239">
        <v>5.15</v>
      </c>
      <c r="J23" t="s">
        <v>393</v>
      </c>
      <c r="K23" s="239">
        <f>GETPIVOTDATA("applicable/habitant/Evaluation des besoins des ménages/Besoins d'hygiène et d'assainissement/Combien de sachets de 11g de chlore en grain serait suffisant pour votre ménage pour 1 mois ?",$A$53)</f>
        <v>12.375</v>
      </c>
    </row>
    <row r="24" spans="1:11">
      <c r="A24" s="1" t="s">
        <v>242</v>
      </c>
      <c r="B24" s="239">
        <v>26.985100250626566</v>
      </c>
      <c r="C24" s="239">
        <v>19.726339285714289</v>
      </c>
      <c r="D24" s="101" t="e">
        <v>#DIV/0!</v>
      </c>
      <c r="E24" s="239">
        <v>72.376984126984127</v>
      </c>
      <c r="F24" s="239">
        <v>21.233333333333331</v>
      </c>
      <c r="G24" s="239">
        <v>32.598611447974776</v>
      </c>
      <c r="J24" t="s">
        <v>306</v>
      </c>
      <c r="K24" s="239">
        <f>GETPIVOTDATA("applicable/habitant/Evaluation des besoins des ménages/Besoins d'hygiène et d'assainissement/Combien de tubes de 85g de dentifrice serait suffisant pour votre ménage pour 1 mois ?",$A$55)</f>
        <v>2.2672413793103448</v>
      </c>
    </row>
    <row r="25" spans="1:11">
      <c r="A25" s="1" t="s">
        <v>298</v>
      </c>
      <c r="B25" s="239">
        <v>12.376370614035089</v>
      </c>
      <c r="C25" s="239">
        <v>3.9325892857142852</v>
      </c>
      <c r="D25" s="101" t="e">
        <v>#DIV/0!</v>
      </c>
      <c r="E25" s="239">
        <v>37.991071428571431</v>
      </c>
      <c r="F25" s="239">
        <v>10.886666666666667</v>
      </c>
      <c r="G25" s="239">
        <v>11.125351206964782</v>
      </c>
      <c r="J25" t="s">
        <v>304</v>
      </c>
      <c r="K25" s="239">
        <f>GETPIVOTDATA("applicable/habitant/Evaluation des besoins des ménages/Besoins d'hygiène et d'assainissement/Combien de rouleaux de papier toilette serait suffisant pour votre ménage pour 1 mois ?",$A$57)</f>
        <v>7.3181818181818183</v>
      </c>
    </row>
    <row r="26" spans="1:11">
      <c r="A26" s="1" t="s">
        <v>674</v>
      </c>
      <c r="B26" s="239">
        <v>4.4880952380952381</v>
      </c>
      <c r="C26" s="239">
        <v>4.0795238095238098</v>
      </c>
      <c r="D26" s="101" t="e">
        <v>#DIV/0!</v>
      </c>
      <c r="E26" s="239" t="e">
        <v>#DIV/0!</v>
      </c>
      <c r="F26" s="239">
        <v>4.333333333333333</v>
      </c>
      <c r="G26" s="239">
        <v>4.2528571428571436</v>
      </c>
      <c r="J26" t="s">
        <v>1447</v>
      </c>
      <c r="K26" s="239">
        <f>GETPIVOTDATA("applicable/habitant/Evaluation des besoins des ménages/Besoins d'hygiène et d'assainissement/Quelle quantité de déodorant serait suffisante pour votre ménage pour 1 mois ?",$A$59)</f>
        <v>2.3913043478260869</v>
      </c>
    </row>
    <row r="27" spans="1:11">
      <c r="A27" s="1" t="s">
        <v>151</v>
      </c>
      <c r="B27" s="239">
        <v>7.1061507936507935</v>
      </c>
      <c r="C27" s="239">
        <v>16.767782738095235</v>
      </c>
      <c r="D27" s="101" t="e">
        <v>#DIV/0!</v>
      </c>
      <c r="E27" s="239" t="e">
        <v>#DIV/0!</v>
      </c>
      <c r="F27" s="239">
        <v>17.399999999999999</v>
      </c>
      <c r="G27" s="239">
        <v>15.153794642857143</v>
      </c>
    </row>
    <row r="28" spans="1:11">
      <c r="A28" s="1" t="s">
        <v>185</v>
      </c>
      <c r="B28" s="239">
        <v>21.083333333333332</v>
      </c>
      <c r="C28" s="239">
        <v>11.701785714285714</v>
      </c>
      <c r="D28" s="101" t="e">
        <v>#DIV/0!</v>
      </c>
      <c r="E28" s="239">
        <v>11.333333333333334</v>
      </c>
      <c r="F28" s="239">
        <v>6.2</v>
      </c>
      <c r="G28" s="239">
        <v>11.981349206349206</v>
      </c>
    </row>
    <row r="29" spans="1:11">
      <c r="A29" s="1" t="s">
        <v>390</v>
      </c>
      <c r="B29" s="239" t="e">
        <v>#DIV/0!</v>
      </c>
      <c r="C29" s="239">
        <v>3.9595238095238092</v>
      </c>
      <c r="D29" s="101" t="e">
        <v>#DIV/0!</v>
      </c>
      <c r="E29" s="239" t="e">
        <v>#DIV/0!</v>
      </c>
      <c r="F29" s="239" t="e">
        <v>#DIV/0!</v>
      </c>
      <c r="G29" s="239">
        <v>3.9595238095238092</v>
      </c>
      <c r="J29" s="221" t="s">
        <v>1500</v>
      </c>
    </row>
    <row r="30" spans="1:11">
      <c r="A30" s="1" t="s">
        <v>301</v>
      </c>
      <c r="B30" s="239">
        <v>1.5</v>
      </c>
      <c r="C30" s="239">
        <v>1.375</v>
      </c>
      <c r="D30" s="101" t="e">
        <v>#DIV/0!</v>
      </c>
      <c r="E30" s="239" t="e">
        <v>#DIV/0!</v>
      </c>
      <c r="F30" s="239">
        <v>1.6666666666666667</v>
      </c>
      <c r="G30" s="239">
        <v>1.5</v>
      </c>
      <c r="J30" t="s">
        <v>606</v>
      </c>
      <c r="K30" s="239">
        <f>GETPIVOTDATA("applicable/habitant/Evaluation des besoins des ménages/Besoins en Abris/Combien de tôle serait suffisante pour votre ménage ?",$A$79)</f>
        <v>35.25</v>
      </c>
    </row>
    <row r="31" spans="1:11">
      <c r="J31" t="s">
        <v>1459</v>
      </c>
      <c r="K31" t="s">
        <v>98</v>
      </c>
    </row>
    <row r="32" spans="1:11">
      <c r="J32" t="s">
        <v>1452</v>
      </c>
      <c r="K32">
        <f>GETPIVOTDATA("applicable/habitant/Evaluation des besoins des ménages/Besoins en Abris/Combien de bâche serait suffisante pour votre menage ?",$A$83)</f>
        <v>20</v>
      </c>
    </row>
    <row r="33" spans="1:11">
      <c r="G33" s="320"/>
      <c r="J33" t="s">
        <v>1453</v>
      </c>
      <c r="K33">
        <f>GETPIVOTDATA("applicable/habitant/Evaluation des besoins des ménages/Besoins en Abris/Combien de planche (2x4) en nombre de pièces serait suffisante pour votre menage ?",$A$85)</f>
        <v>18</v>
      </c>
    </row>
    <row r="34" spans="1:11">
      <c r="A34" s="221" t="s">
        <v>5035</v>
      </c>
      <c r="G34" s="320"/>
      <c r="J34" t="s">
        <v>1454</v>
      </c>
      <c r="K34" t="s">
        <v>98</v>
      </c>
    </row>
    <row r="35" spans="1:11" hidden="1">
      <c r="A35" s="255"/>
      <c r="B35" s="255" t="s">
        <v>370</v>
      </c>
      <c r="C35" s="255"/>
      <c r="D35" s="255"/>
      <c r="E35" s="255"/>
      <c r="F35" s="255"/>
      <c r="G35" s="255"/>
      <c r="J35" t="s">
        <v>675</v>
      </c>
      <c r="K35" s="239">
        <f>GETPIVOTDATA("applicable/habitant/Evaluation des besoins des ménages/Besoins en Abris/Combien de marteau en nombre de pièces serait suffisante pour votre menage ?",$A$89)</f>
        <v>1.5</v>
      </c>
    </row>
    <row r="36" spans="1:11">
      <c r="A36" s="255" t="s">
        <v>380</v>
      </c>
      <c r="B36" s="255" t="s">
        <v>105</v>
      </c>
      <c r="C36" s="255" t="s">
        <v>209</v>
      </c>
      <c r="D36" s="255" t="s">
        <v>319</v>
      </c>
      <c r="E36" s="255" t="s">
        <v>80</v>
      </c>
      <c r="F36" s="255" t="s">
        <v>221</v>
      </c>
      <c r="G36" s="255" t="s">
        <v>254</v>
      </c>
      <c r="J36" t="s">
        <v>599</v>
      </c>
      <c r="K36" s="239">
        <f>GETPIVOTDATA("applicable/habitant/Evaluation des besoins des ménages/Besoins en Abris/Combien de tente serait suffisante pour votre menage ?",$A$91)</f>
        <v>2.5</v>
      </c>
    </row>
    <row r="37" spans="1:11">
      <c r="A37" s="1" t="s">
        <v>622</v>
      </c>
      <c r="B37" s="101">
        <v>7</v>
      </c>
      <c r="C37" s="101">
        <v>5</v>
      </c>
      <c r="D37" s="101">
        <v>0</v>
      </c>
      <c r="E37" s="101">
        <v>0</v>
      </c>
      <c r="F37" s="101">
        <v>2</v>
      </c>
      <c r="G37" s="101">
        <v>14</v>
      </c>
      <c r="H37" s="26">
        <f>GETPIVOTDATA("Serviettes hygiéniques (femmes)",$A$35)/34</f>
        <v>0.41176470588235292</v>
      </c>
      <c r="I37" s="26"/>
      <c r="J37" t="s">
        <v>1455</v>
      </c>
      <c r="K37" t="s">
        <v>98</v>
      </c>
    </row>
    <row r="38" spans="1:11">
      <c r="A38" s="1" t="s">
        <v>302</v>
      </c>
      <c r="B38" s="101">
        <v>5</v>
      </c>
      <c r="C38" s="101">
        <v>8</v>
      </c>
      <c r="D38" s="101">
        <v>0</v>
      </c>
      <c r="E38" s="101">
        <v>6</v>
      </c>
      <c r="F38" s="101">
        <v>5</v>
      </c>
      <c r="G38" s="101">
        <v>24</v>
      </c>
      <c r="H38" s="26">
        <f>GETPIVOTDATA("Savon lessive",$A$35)/34</f>
        <v>0.70588235294117652</v>
      </c>
      <c r="I38" s="26"/>
      <c r="J38" t="s">
        <v>1456</v>
      </c>
      <c r="K38" t="s">
        <v>98</v>
      </c>
    </row>
    <row r="39" spans="1:11">
      <c r="A39" s="1" t="s">
        <v>422</v>
      </c>
      <c r="B39" s="101">
        <v>3</v>
      </c>
      <c r="C39" s="101">
        <v>5</v>
      </c>
      <c r="D39" s="101">
        <v>0</v>
      </c>
      <c r="E39" s="101">
        <v>1</v>
      </c>
      <c r="F39" s="101">
        <v>3</v>
      </c>
      <c r="G39" s="101">
        <v>12</v>
      </c>
      <c r="H39" s="26">
        <f>GETPIVOTDATA("Savon mains",$A$35)/34</f>
        <v>0.35294117647058826</v>
      </c>
      <c r="I39" s="26"/>
      <c r="J39" t="s">
        <v>1457</v>
      </c>
      <c r="K39" t="s">
        <v>98</v>
      </c>
    </row>
    <row r="40" spans="1:11">
      <c r="A40" s="1" t="s">
        <v>393</v>
      </c>
      <c r="B40" s="101">
        <v>3</v>
      </c>
      <c r="C40" s="101">
        <v>8</v>
      </c>
      <c r="D40" s="101">
        <v>0</v>
      </c>
      <c r="E40" s="101">
        <v>2</v>
      </c>
      <c r="F40" s="101">
        <v>3</v>
      </c>
      <c r="G40" s="101">
        <v>16</v>
      </c>
      <c r="H40" s="26">
        <f>GETPIVOTDATA("Chlore en grain",$A$35)/34</f>
        <v>0.47058823529411764</v>
      </c>
      <c r="I40" s="26"/>
      <c r="J40" t="s">
        <v>1458</v>
      </c>
      <c r="K40" t="s">
        <v>98</v>
      </c>
    </row>
    <row r="41" spans="1:11">
      <c r="A41" s="1" t="s">
        <v>306</v>
      </c>
      <c r="B41" s="101">
        <v>9</v>
      </c>
      <c r="C41" s="101">
        <v>8</v>
      </c>
      <c r="D41" s="101">
        <v>0</v>
      </c>
      <c r="E41" s="101">
        <v>6</v>
      </c>
      <c r="F41" s="101">
        <v>6</v>
      </c>
      <c r="G41" s="101">
        <v>29</v>
      </c>
      <c r="H41" s="26">
        <f>GETPIVOTDATA("Dentifrice",$A$35)/34</f>
        <v>0.8529411764705882</v>
      </c>
      <c r="I41" s="26"/>
    </row>
    <row r="42" spans="1:11">
      <c r="A42" s="1" t="s">
        <v>304</v>
      </c>
      <c r="B42" s="101">
        <v>5</v>
      </c>
      <c r="C42" s="101">
        <v>7</v>
      </c>
      <c r="D42" s="101">
        <v>0</v>
      </c>
      <c r="E42" s="101">
        <v>4</v>
      </c>
      <c r="F42" s="101">
        <v>6</v>
      </c>
      <c r="G42" s="101">
        <v>22</v>
      </c>
      <c r="H42" s="26">
        <f>GETPIVOTDATA("Papier toilette",$A$35)/34</f>
        <v>0.6470588235294118</v>
      </c>
      <c r="I42" s="26"/>
    </row>
    <row r="43" spans="1:11">
      <c r="A43" s="1" t="s">
        <v>1447</v>
      </c>
      <c r="B43" s="101">
        <v>9</v>
      </c>
      <c r="C43" s="101">
        <v>7</v>
      </c>
      <c r="D43" s="101">
        <v>0</v>
      </c>
      <c r="E43" s="101">
        <v>4</v>
      </c>
      <c r="F43" s="101">
        <v>3</v>
      </c>
      <c r="G43" s="101">
        <v>23</v>
      </c>
      <c r="H43" s="26">
        <f>GETPIVOTDATA("Déodorant",$A$35)/34</f>
        <v>0.67647058823529416</v>
      </c>
      <c r="I43" s="26"/>
      <c r="J43" s="221" t="s">
        <v>1503</v>
      </c>
    </row>
    <row r="44" spans="1:11">
      <c r="A44" s="1" t="s">
        <v>290</v>
      </c>
      <c r="B44" s="101">
        <v>3</v>
      </c>
      <c r="C44" s="101">
        <v>3</v>
      </c>
      <c r="D44" s="101">
        <v>0</v>
      </c>
      <c r="E44" s="101">
        <v>1</v>
      </c>
      <c r="F44" s="101">
        <v>2</v>
      </c>
      <c r="G44" s="101">
        <v>9</v>
      </c>
      <c r="H44" s="26">
        <f>GETPIVOTDATA("Bokit",$A$35)/34</f>
        <v>0.26470588235294118</v>
      </c>
      <c r="I44" s="26"/>
      <c r="J44" t="s">
        <v>1467</v>
      </c>
      <c r="K44" s="239">
        <f>GETPIVOTDATA("applicable/habitant/Evaluation des besoins des ménages/Besoins Articles non-alimentaires: Couverture, ustensiles de cuisine et de nettoyage et de stockage d’eau/Combien de couvertures serait suffisantes pour votre ménage ?",$A$118)</f>
        <v>9.5</v>
      </c>
    </row>
    <row r="45" spans="1:11">
      <c r="A45" s="1" t="s">
        <v>690</v>
      </c>
      <c r="B45" s="101">
        <v>0</v>
      </c>
      <c r="C45" s="101">
        <v>0</v>
      </c>
      <c r="D45" s="101">
        <v>0</v>
      </c>
      <c r="E45" s="101">
        <v>0</v>
      </c>
      <c r="F45" s="101">
        <v>0</v>
      </c>
      <c r="G45" s="101">
        <v>0</v>
      </c>
      <c r="H45" s="26">
        <f>GETPIVOTDATA("Autres",$A$35)/34</f>
        <v>0</v>
      </c>
      <c r="I45" s="26"/>
      <c r="J45" t="s">
        <v>1468</v>
      </c>
      <c r="K45" s="239">
        <f>GETPIVOTDATA("applicable/habitant/Evaluation des besoins des ménages/Besoins Articles non-alimentaires: Couverture, ustensiles de cuisine et de nettoyage et de stockage d’eau/Combien de casseroles serait suffisantes pour votre menage?",$A$120)</f>
        <v>2.625</v>
      </c>
    </row>
    <row r="46" spans="1:11">
      <c r="J46" t="s">
        <v>1469</v>
      </c>
      <c r="K46" s="239">
        <f>GETPIVOTDATA("applicable/habitant/Evaluation des besoins des ménages/Besoins Articles non-alimentaires: Couverture, ustensiles de cuisine et de nettoyage et de stockage d’eau/Combien de poêles serait suffisantes pour votre menage?",$A$122)</f>
        <v>1.8</v>
      </c>
    </row>
    <row r="47" spans="1:11">
      <c r="A47" s="255" t="s">
        <v>186</v>
      </c>
      <c r="J47" t="s">
        <v>1470</v>
      </c>
      <c r="K47" s="239">
        <f>GETPIVOTDATA("applicable/habitant/Evaluation des besoins des ménages/Besoins Articles non-alimentaires: Couverture, ustensiles de cuisine et de nettoyage et de stockage d’eau/Combien de godets serait suffisants pour votre menage?",$A$124)</f>
        <v>7</v>
      </c>
    </row>
    <row r="48" spans="1:11">
      <c r="A48" s="101">
        <v>3.2142857142857144</v>
      </c>
      <c r="J48" t="s">
        <v>1492</v>
      </c>
      <c r="K48" s="239">
        <f>GETPIVOTDATA("applicable/habitant/Evaluation des besoins des ménages/Besoins Articles non-alimentaires: Couverture, ustensiles de cuisine et de nettoyage et de stockage d’eau/Combien de cuillères pour manger serait suffisantes pour votre menage?",$A$126)</f>
        <v>7.5882352941176467</v>
      </c>
    </row>
    <row r="49" spans="1:11">
      <c r="A49" s="255" t="s">
        <v>1448</v>
      </c>
      <c r="J49" t="s">
        <v>1471</v>
      </c>
      <c r="K49" s="239">
        <f>GETPIVOTDATA("applicable/habitant/Evaluation des besoins des ménages/Besoins Articles non-alimentaires: Couverture, ustensiles de cuisine et de nettoyage et de stockage d’eau/Combien d'assiettes serait suffisantes pour votre menage?",$A$128)</f>
        <v>7.0666666666666664</v>
      </c>
    </row>
    <row r="50" spans="1:11">
      <c r="A50" s="101">
        <v>14.666666666666666</v>
      </c>
      <c r="J50" t="s">
        <v>1493</v>
      </c>
      <c r="K50" s="239">
        <f>GETPIVOTDATA("applicable/habitant/Evaluation des besoins des ménages/Besoins Articles non-alimentaires: Couverture, ustensiles de cuisine et de nettoyage et de stockage d’eau/Combien de cuillères de service serait suffisantes pour votre menage?",$A$130)</f>
        <v>2.9</v>
      </c>
    </row>
    <row r="51" spans="1:11">
      <c r="A51" s="255" t="s">
        <v>1449</v>
      </c>
      <c r="J51" t="s">
        <v>677</v>
      </c>
      <c r="K51" s="239">
        <f>GETPIVOTDATA("applicable/habitant/Evaluation des besoins des ménages/Besoins Articles non-alimentaires: Couverture, ustensiles de cuisine et de nettoyage et de stockage d’eau/Combien de grande bassine serait suffisantes pour votre menage?",$A$132)</f>
        <v>3.8</v>
      </c>
    </row>
    <row r="52" spans="1:11">
      <c r="A52" s="101">
        <v>7.5</v>
      </c>
      <c r="J52" t="s">
        <v>1472</v>
      </c>
      <c r="K52" s="239">
        <f>GETPIVOTDATA("applicable/habitant/Evaluation des besoins des ménages/Besoins Articles non-alimentaires: Couverture, ustensiles de cuisine et de nettoyage et de stockage d’eau/Combien de grande bassine serait suffisantes pour votre menage?",$A$132)</f>
        <v>3.8</v>
      </c>
    </row>
    <row r="53" spans="1:11">
      <c r="A53" s="255" t="s">
        <v>393</v>
      </c>
    </row>
    <row r="54" spans="1:11">
      <c r="A54" s="101">
        <v>12.375</v>
      </c>
    </row>
    <row r="55" spans="1:11">
      <c r="A55" s="255" t="s">
        <v>306</v>
      </c>
      <c r="J55" s="221" t="s">
        <v>1504</v>
      </c>
    </row>
    <row r="56" spans="1:11">
      <c r="A56" s="101">
        <v>2.2672413793103448</v>
      </c>
      <c r="J56" t="s">
        <v>1475</v>
      </c>
      <c r="K56" s="239">
        <v>2.5</v>
      </c>
    </row>
    <row r="57" spans="1:11">
      <c r="A57" s="255" t="s">
        <v>304</v>
      </c>
      <c r="J57" t="s">
        <v>1479</v>
      </c>
      <c r="K57" s="239">
        <v>2</v>
      </c>
    </row>
    <row r="58" spans="1:11">
      <c r="A58" s="101">
        <v>7.3181818181818183</v>
      </c>
      <c r="J58" t="s">
        <v>1476</v>
      </c>
      <c r="K58" s="239">
        <v>3.5</v>
      </c>
    </row>
    <row r="59" spans="1:11">
      <c r="A59" s="255" t="s">
        <v>1447</v>
      </c>
      <c r="J59" t="s">
        <v>1477</v>
      </c>
      <c r="K59" s="239">
        <v>1.1000000000000001</v>
      </c>
    </row>
    <row r="60" spans="1:11">
      <c r="A60" s="101">
        <v>2.3913043478260869</v>
      </c>
    </row>
    <row r="61" spans="1:11">
      <c r="A61" s="101"/>
    </row>
    <row r="62" spans="1:11">
      <c r="A62" s="101"/>
      <c r="J62" s="221" t="s">
        <v>1505</v>
      </c>
    </row>
    <row r="63" spans="1:11">
      <c r="A63" s="221" t="s">
        <v>1450</v>
      </c>
      <c r="J63" s="1" t="s">
        <v>680</v>
      </c>
      <c r="K63">
        <v>1</v>
      </c>
    </row>
    <row r="64" spans="1:11">
      <c r="A64" s="255"/>
      <c r="B64" s="255" t="s">
        <v>370</v>
      </c>
      <c r="C64" s="255"/>
      <c r="D64" s="255"/>
      <c r="E64" s="255"/>
      <c r="F64" s="255"/>
      <c r="G64" s="255"/>
      <c r="J64" s="1" t="s">
        <v>681</v>
      </c>
      <c r="K64">
        <v>0</v>
      </c>
    </row>
    <row r="65" spans="1:11">
      <c r="A65" s="255" t="s">
        <v>380</v>
      </c>
      <c r="B65" s="255" t="s">
        <v>105</v>
      </c>
      <c r="C65" s="255" t="s">
        <v>209</v>
      </c>
      <c r="D65" s="255" t="s">
        <v>319</v>
      </c>
      <c r="E65" s="255" t="s">
        <v>80</v>
      </c>
      <c r="F65" s="255" t="s">
        <v>221</v>
      </c>
      <c r="G65" s="255" t="s">
        <v>254</v>
      </c>
      <c r="J65" s="1" t="s">
        <v>620</v>
      </c>
      <c r="K65" s="239">
        <v>9.0909090909090912E-2</v>
      </c>
    </row>
    <row r="66" spans="1:11">
      <c r="A66" s="1" t="s">
        <v>606</v>
      </c>
      <c r="B66" s="101">
        <v>4</v>
      </c>
      <c r="C66" s="101">
        <v>2</v>
      </c>
      <c r="D66" s="101">
        <v>0</v>
      </c>
      <c r="E66" s="101">
        <v>2</v>
      </c>
      <c r="F66" s="101">
        <v>4</v>
      </c>
      <c r="G66" s="101">
        <v>12</v>
      </c>
      <c r="H66" s="26">
        <f>GETPIVOTDATA("Tôle",$A$64)/34</f>
        <v>0.35294117647058826</v>
      </c>
      <c r="I66" s="26"/>
      <c r="J66" s="1" t="s">
        <v>682</v>
      </c>
      <c r="K66">
        <v>0</v>
      </c>
    </row>
    <row r="67" spans="1:11">
      <c r="A67" s="1" t="s">
        <v>1451</v>
      </c>
      <c r="B67" s="101">
        <v>0</v>
      </c>
      <c r="C67" s="101">
        <v>0</v>
      </c>
      <c r="D67" s="101">
        <v>0</v>
      </c>
      <c r="E67" s="101">
        <v>0</v>
      </c>
      <c r="F67" s="101">
        <v>0</v>
      </c>
      <c r="G67" s="101">
        <v>0</v>
      </c>
      <c r="H67" s="26">
        <f>GETPIVOTDATA("Clou",$A$64)/34</f>
        <v>0</v>
      </c>
      <c r="I67" s="26"/>
      <c r="J67" s="1" t="s">
        <v>683</v>
      </c>
      <c r="K67">
        <v>0</v>
      </c>
    </row>
    <row r="68" spans="1:11">
      <c r="A68" s="1" t="s">
        <v>1452</v>
      </c>
      <c r="B68" s="101">
        <v>0</v>
      </c>
      <c r="C68" s="101">
        <v>0</v>
      </c>
      <c r="D68" s="101">
        <v>0</v>
      </c>
      <c r="E68" s="101">
        <v>1</v>
      </c>
      <c r="F68" s="101">
        <v>0</v>
      </c>
      <c r="G68" s="101">
        <v>1</v>
      </c>
      <c r="H68" s="26">
        <f>GETPIVOTDATA("Bâche",$A$64)/34</f>
        <v>2.9411764705882353E-2</v>
      </c>
      <c r="I68" s="26"/>
      <c r="J68" s="1" t="s">
        <v>684</v>
      </c>
      <c r="K68">
        <v>0</v>
      </c>
    </row>
    <row r="69" spans="1:11">
      <c r="A69" s="1" t="s">
        <v>1453</v>
      </c>
      <c r="B69" s="101">
        <v>1</v>
      </c>
      <c r="C69" s="101">
        <v>1</v>
      </c>
      <c r="D69" s="101">
        <v>0</v>
      </c>
      <c r="E69" s="101">
        <v>1</v>
      </c>
      <c r="F69" s="101">
        <v>0</v>
      </c>
      <c r="G69" s="101">
        <v>3</v>
      </c>
      <c r="H69" s="26">
        <f>GETPIVOTDATA("Planche (2x4)",$A$64)/34</f>
        <v>8.8235294117647065E-2</v>
      </c>
      <c r="I69" s="26"/>
      <c r="J69" s="1" t="s">
        <v>685</v>
      </c>
      <c r="K69" s="239">
        <v>9.0909090909090912E-2</v>
      </c>
    </row>
    <row r="70" spans="1:11">
      <c r="A70" s="1" t="s">
        <v>1454</v>
      </c>
      <c r="B70" s="101">
        <v>0</v>
      </c>
      <c r="C70" s="101">
        <v>0</v>
      </c>
      <c r="D70" s="101">
        <v>0</v>
      </c>
      <c r="E70" s="101">
        <v>0</v>
      </c>
      <c r="F70" s="101">
        <v>0</v>
      </c>
      <c r="G70" s="101">
        <v>0</v>
      </c>
      <c r="H70" s="26">
        <f>GETPIVOTDATA("Planche (4x4)",$A$64)/34</f>
        <v>0</v>
      </c>
      <c r="I70" s="26"/>
      <c r="J70" s="1" t="s">
        <v>201</v>
      </c>
      <c r="K70" s="239">
        <v>0.27272727272727271</v>
      </c>
    </row>
    <row r="71" spans="1:11">
      <c r="A71" s="1" t="s">
        <v>675</v>
      </c>
      <c r="B71" s="101">
        <v>1</v>
      </c>
      <c r="C71" s="101">
        <v>0</v>
      </c>
      <c r="D71" s="101">
        <v>0</v>
      </c>
      <c r="E71" s="101">
        <v>0</v>
      </c>
      <c r="F71" s="101">
        <v>1</v>
      </c>
      <c r="G71" s="101">
        <v>2</v>
      </c>
      <c r="H71" s="26">
        <f>GETPIVOTDATA("Marteau",$A$64)/34</f>
        <v>5.8823529411764705E-2</v>
      </c>
      <c r="I71" s="26"/>
    </row>
    <row r="72" spans="1:11">
      <c r="A72" s="1" t="s">
        <v>599</v>
      </c>
      <c r="B72" s="101">
        <v>0</v>
      </c>
      <c r="C72" s="101">
        <v>1</v>
      </c>
      <c r="D72" s="101">
        <v>0</v>
      </c>
      <c r="E72" s="101">
        <v>0</v>
      </c>
      <c r="F72" s="101">
        <v>1</v>
      </c>
      <c r="G72" s="101">
        <v>2</v>
      </c>
      <c r="H72" s="26">
        <f>GETPIVOTDATA("Tente",$A$64)/34</f>
        <v>5.8823529411764705E-2</v>
      </c>
      <c r="I72" s="26"/>
    </row>
    <row r="73" spans="1:11">
      <c r="A73" s="1" t="s">
        <v>1455</v>
      </c>
      <c r="B73" s="101">
        <v>0</v>
      </c>
      <c r="C73" s="101">
        <v>0</v>
      </c>
      <c r="D73" s="101">
        <v>0</v>
      </c>
      <c r="E73" s="101">
        <v>0</v>
      </c>
      <c r="F73" s="101">
        <v>0</v>
      </c>
      <c r="G73" s="101">
        <v>0</v>
      </c>
      <c r="H73" s="26">
        <f>GETPIVOTDATA("Corde",$A$64)/34</f>
        <v>0</v>
      </c>
      <c r="I73" s="26"/>
    </row>
    <row r="74" spans="1:11">
      <c r="A74" s="1" t="s">
        <v>1456</v>
      </c>
      <c r="B74" s="101">
        <v>0</v>
      </c>
      <c r="C74" s="101">
        <v>0</v>
      </c>
      <c r="D74" s="101">
        <v>0</v>
      </c>
      <c r="E74" s="101">
        <v>0</v>
      </c>
      <c r="F74" s="101">
        <v>0</v>
      </c>
      <c r="G74" s="101">
        <v>0</v>
      </c>
      <c r="H74" s="26">
        <f>GETPIVOTDATA("Scie pour le bois",$A$64)/34</f>
        <v>0</v>
      </c>
      <c r="I74" s="26"/>
    </row>
    <row r="75" spans="1:11">
      <c r="A75" s="1" t="s">
        <v>1457</v>
      </c>
      <c r="B75" s="101">
        <v>0</v>
      </c>
      <c r="C75" s="101">
        <v>0</v>
      </c>
      <c r="D75" s="101">
        <v>0</v>
      </c>
      <c r="E75" s="101">
        <v>0</v>
      </c>
      <c r="F75" s="101">
        <v>0</v>
      </c>
      <c r="G75" s="101">
        <v>0</v>
      </c>
      <c r="H75" s="26">
        <f>GETPIVOTDATA("Fil d'attache",$A$64)/34</f>
        <v>0</v>
      </c>
      <c r="I75" s="26"/>
    </row>
    <row r="76" spans="1:11">
      <c r="A76" s="1" t="s">
        <v>1458</v>
      </c>
      <c r="B76" s="101">
        <v>0</v>
      </c>
      <c r="C76" s="101">
        <v>0</v>
      </c>
      <c r="D76" s="101">
        <v>0</v>
      </c>
      <c r="E76" s="101">
        <v>0</v>
      </c>
      <c r="F76" s="101">
        <v>0</v>
      </c>
      <c r="G76" s="101">
        <v>0</v>
      </c>
      <c r="H76" s="26">
        <f>GETPIVOTDATA("Binette",$A$64)/34</f>
        <v>0</v>
      </c>
      <c r="I76" s="26"/>
    </row>
    <row r="77" spans="1:11">
      <c r="A77" s="1" t="s">
        <v>690</v>
      </c>
      <c r="B77" s="101">
        <v>0</v>
      </c>
      <c r="C77" s="101">
        <v>2</v>
      </c>
      <c r="D77" s="101">
        <v>0</v>
      </c>
      <c r="E77" s="101">
        <v>2</v>
      </c>
      <c r="F77" s="101">
        <v>0</v>
      </c>
      <c r="G77" s="101">
        <v>4</v>
      </c>
      <c r="H77" s="26">
        <f>GETPIVOTDATA("Autres",$A$64)/34</f>
        <v>0.11764705882352941</v>
      </c>
      <c r="I77" s="26"/>
    </row>
    <row r="78" spans="1:11">
      <c r="A78" s="101"/>
    </row>
    <row r="79" spans="1:11">
      <c r="A79" s="255" t="s">
        <v>606</v>
      </c>
    </row>
    <row r="80" spans="1:11">
      <c r="A80" s="101">
        <v>35.25</v>
      </c>
    </row>
    <row r="81" spans="1:1">
      <c r="A81" s="255" t="s">
        <v>1459</v>
      </c>
    </row>
    <row r="82" spans="1:1">
      <c r="A82" s="322" t="e">
        <v>#DIV/0!</v>
      </c>
    </row>
    <row r="83" spans="1:1">
      <c r="A83" s="255" t="s">
        <v>1452</v>
      </c>
    </row>
    <row r="84" spans="1:1">
      <c r="A84" s="101">
        <v>20</v>
      </c>
    </row>
    <row r="85" spans="1:1">
      <c r="A85" s="255" t="s">
        <v>1453</v>
      </c>
    </row>
    <row r="86" spans="1:1">
      <c r="A86" s="101">
        <v>18</v>
      </c>
    </row>
    <row r="87" spans="1:1">
      <c r="A87" s="255" t="s">
        <v>1454</v>
      </c>
    </row>
    <row r="88" spans="1:1">
      <c r="A88" s="322" t="e">
        <v>#DIV/0!</v>
      </c>
    </row>
    <row r="89" spans="1:1">
      <c r="A89" s="255" t="s">
        <v>675</v>
      </c>
    </row>
    <row r="90" spans="1:1">
      <c r="A90" s="101">
        <v>1.5</v>
      </c>
    </row>
    <row r="91" spans="1:1">
      <c r="A91" s="255" t="s">
        <v>599</v>
      </c>
    </row>
    <row r="92" spans="1:1">
      <c r="A92" s="101">
        <v>2.5</v>
      </c>
    </row>
    <row r="93" spans="1:1">
      <c r="A93" s="255" t="s">
        <v>1455</v>
      </c>
    </row>
    <row r="94" spans="1:1">
      <c r="A94" s="322" t="e">
        <v>#DIV/0!</v>
      </c>
    </row>
    <row r="95" spans="1:1">
      <c r="A95" s="255" t="s">
        <v>1456</v>
      </c>
    </row>
    <row r="96" spans="1:1">
      <c r="A96" s="322" t="e">
        <v>#DIV/0!</v>
      </c>
    </row>
    <row r="97" spans="1:9">
      <c r="A97" s="255" t="s">
        <v>1457</v>
      </c>
    </row>
    <row r="98" spans="1:9">
      <c r="A98" s="322" t="e">
        <v>#DIV/0!</v>
      </c>
    </row>
    <row r="99" spans="1:9">
      <c r="A99" s="255" t="s">
        <v>1458</v>
      </c>
    </row>
    <row r="100" spans="1:9">
      <c r="A100" s="322" t="e">
        <v>#DIV/0!</v>
      </c>
    </row>
    <row r="103" spans="1:9">
      <c r="A103" s="221" t="s">
        <v>1461</v>
      </c>
    </row>
    <row r="104" spans="1:9">
      <c r="A104" s="255"/>
      <c r="B104" s="255" t="s">
        <v>370</v>
      </c>
      <c r="C104" s="255"/>
      <c r="D104" s="255"/>
      <c r="E104" s="255"/>
      <c r="F104" s="255"/>
      <c r="G104" s="255"/>
    </row>
    <row r="105" spans="1:9">
      <c r="A105" s="255" t="s">
        <v>380</v>
      </c>
      <c r="B105" s="255" t="s">
        <v>105</v>
      </c>
      <c r="C105" s="255" t="s">
        <v>209</v>
      </c>
      <c r="D105" s="255" t="s">
        <v>319</v>
      </c>
      <c r="E105" s="255" t="s">
        <v>80</v>
      </c>
      <c r="F105" s="255" t="s">
        <v>221</v>
      </c>
      <c r="G105" s="255" t="s">
        <v>254</v>
      </c>
    </row>
    <row r="106" spans="1:9">
      <c r="A106" s="1" t="s">
        <v>182</v>
      </c>
      <c r="B106" s="101">
        <v>0</v>
      </c>
      <c r="C106" s="239">
        <v>2</v>
      </c>
      <c r="D106" s="101">
        <v>0</v>
      </c>
      <c r="E106" s="101">
        <v>0</v>
      </c>
      <c r="F106" s="101">
        <v>0</v>
      </c>
      <c r="G106" s="239">
        <v>2</v>
      </c>
      <c r="H106" s="26">
        <f>GETPIVOTDATA("Couverture",$A$104)/34</f>
        <v>5.8823529411764705E-2</v>
      </c>
      <c r="I106" s="26"/>
    </row>
    <row r="107" spans="1:9">
      <c r="A107" s="1" t="s">
        <v>676</v>
      </c>
      <c r="B107" s="239">
        <v>5</v>
      </c>
      <c r="C107" s="239">
        <v>2</v>
      </c>
      <c r="D107" s="101">
        <v>0</v>
      </c>
      <c r="E107" s="239">
        <v>4</v>
      </c>
      <c r="F107" s="239">
        <v>5</v>
      </c>
      <c r="G107" s="239">
        <v>16</v>
      </c>
      <c r="H107" s="26">
        <f>GETPIVOTDATA("Casserole",$A$104)/34</f>
        <v>0.47058823529411764</v>
      </c>
      <c r="I107" s="26"/>
    </row>
    <row r="108" spans="1:9">
      <c r="A108" s="1" t="s">
        <v>1462</v>
      </c>
      <c r="B108" s="239">
        <v>2</v>
      </c>
      <c r="C108" s="239">
        <v>2</v>
      </c>
      <c r="D108" s="101">
        <v>0</v>
      </c>
      <c r="E108" s="239">
        <v>0</v>
      </c>
      <c r="F108" s="239">
        <v>1</v>
      </c>
      <c r="G108" s="239">
        <v>5</v>
      </c>
      <c r="H108" s="26">
        <f>GETPIVOTDATA("Poêle",$A$104)/34</f>
        <v>0.14705882352941177</v>
      </c>
      <c r="I108" s="26"/>
    </row>
    <row r="109" spans="1:9">
      <c r="A109" s="1" t="s">
        <v>1463</v>
      </c>
      <c r="B109" s="239">
        <v>2</v>
      </c>
      <c r="C109" s="239">
        <v>2</v>
      </c>
      <c r="D109" s="101">
        <v>0</v>
      </c>
      <c r="E109" s="239">
        <v>0</v>
      </c>
      <c r="F109" s="239">
        <v>4</v>
      </c>
      <c r="G109" s="239">
        <v>8</v>
      </c>
      <c r="H109" s="26">
        <f>GETPIVOTDATA("Godet",$A$104)/34</f>
        <v>0.23529411764705882</v>
      </c>
      <c r="I109" s="26"/>
    </row>
    <row r="110" spans="1:9">
      <c r="A110" s="1" t="s">
        <v>571</v>
      </c>
      <c r="B110" s="239">
        <v>5</v>
      </c>
      <c r="C110" s="239">
        <v>4</v>
      </c>
      <c r="D110" s="101">
        <v>0</v>
      </c>
      <c r="E110" s="239">
        <v>4</v>
      </c>
      <c r="F110" s="239">
        <v>4</v>
      </c>
      <c r="G110" s="239">
        <v>17</v>
      </c>
      <c r="H110" s="26">
        <f>GETPIVOTDATA("Cuillère pour manger",$A$104)/34</f>
        <v>0.5</v>
      </c>
      <c r="I110" s="26"/>
    </row>
    <row r="111" spans="1:9">
      <c r="A111" s="1" t="s">
        <v>677</v>
      </c>
      <c r="B111" s="239">
        <v>1</v>
      </c>
      <c r="C111" s="239">
        <v>1</v>
      </c>
      <c r="D111" s="101">
        <v>0</v>
      </c>
      <c r="E111" s="239">
        <v>2</v>
      </c>
      <c r="F111" s="239">
        <v>1</v>
      </c>
      <c r="G111" s="239">
        <v>5</v>
      </c>
      <c r="H111" s="26">
        <f>GETPIVOTDATA("Grande bassine",$A$104)/34</f>
        <v>0.14705882352941177</v>
      </c>
      <c r="I111" s="26"/>
    </row>
    <row r="112" spans="1:9">
      <c r="A112" s="1" t="s">
        <v>1465</v>
      </c>
      <c r="B112" s="101">
        <v>5</v>
      </c>
      <c r="C112" s="101">
        <v>1</v>
      </c>
      <c r="D112" s="101">
        <v>0</v>
      </c>
      <c r="E112" s="101">
        <v>2</v>
      </c>
      <c r="F112" s="101">
        <v>2</v>
      </c>
      <c r="G112" s="239">
        <v>10</v>
      </c>
      <c r="H112" s="26">
        <f>GETPIVOTDATA("Cuillère de service",$A$104)/34</f>
        <v>0.29411764705882354</v>
      </c>
      <c r="I112" s="26"/>
    </row>
    <row r="113" spans="1:9">
      <c r="A113" s="1" t="s">
        <v>1466</v>
      </c>
      <c r="B113" s="239">
        <v>3</v>
      </c>
      <c r="C113" s="239">
        <v>1</v>
      </c>
      <c r="D113" s="101">
        <v>0</v>
      </c>
      <c r="E113" s="101">
        <v>0</v>
      </c>
      <c r="F113" s="239">
        <v>1</v>
      </c>
      <c r="G113" s="239">
        <v>5</v>
      </c>
      <c r="H113" s="26">
        <f>GETPIVOTDATA("Éponge",$A$104)/34</f>
        <v>0.14705882352941177</v>
      </c>
      <c r="I113" s="26"/>
    </row>
    <row r="114" spans="1:9">
      <c r="A114" s="1" t="s">
        <v>201</v>
      </c>
      <c r="B114" s="101">
        <v>0</v>
      </c>
      <c r="C114" s="101">
        <v>0</v>
      </c>
      <c r="D114" s="101">
        <v>0</v>
      </c>
      <c r="E114" s="101">
        <v>0</v>
      </c>
      <c r="F114" s="101">
        <v>0</v>
      </c>
      <c r="G114" s="239">
        <v>0</v>
      </c>
      <c r="H114" s="26">
        <f>GETPIVOTDATA("Autres (précisez)",$A$104)/34</f>
        <v>0</v>
      </c>
      <c r="I114" s="26"/>
    </row>
    <row r="115" spans="1:9">
      <c r="A115" s="1" t="s">
        <v>1464</v>
      </c>
      <c r="B115" s="101">
        <v>5</v>
      </c>
      <c r="C115" s="101">
        <v>3</v>
      </c>
      <c r="D115" s="101">
        <v>0</v>
      </c>
      <c r="E115" s="101">
        <v>2</v>
      </c>
      <c r="F115" s="101">
        <v>5</v>
      </c>
      <c r="G115" s="239">
        <v>15</v>
      </c>
      <c r="H115" s="26">
        <f>GETPIVOTDATA("Assiette",$A$104)/34</f>
        <v>0.44117647058823528</v>
      </c>
      <c r="I115" s="26"/>
    </row>
    <row r="118" spans="1:9">
      <c r="A118" s="255" t="s">
        <v>1467</v>
      </c>
    </row>
    <row r="119" spans="1:9">
      <c r="A119" s="101">
        <v>9.5</v>
      </c>
    </row>
    <row r="120" spans="1:9">
      <c r="A120" s="255" t="s">
        <v>1468</v>
      </c>
    </row>
    <row r="121" spans="1:9">
      <c r="A121" s="101">
        <v>2.625</v>
      </c>
    </row>
    <row r="122" spans="1:9">
      <c r="A122" s="255" t="s">
        <v>1469</v>
      </c>
    </row>
    <row r="123" spans="1:9">
      <c r="A123" s="101">
        <v>1.8</v>
      </c>
    </row>
    <row r="124" spans="1:9">
      <c r="A124" s="255" t="s">
        <v>1470</v>
      </c>
    </row>
    <row r="125" spans="1:9">
      <c r="A125" s="101">
        <v>7</v>
      </c>
    </row>
    <row r="126" spans="1:9">
      <c r="A126" s="255" t="s">
        <v>1492</v>
      </c>
    </row>
    <row r="127" spans="1:9">
      <c r="A127" s="101">
        <v>7.5882352941176467</v>
      </c>
    </row>
    <row r="128" spans="1:9">
      <c r="A128" s="255" t="s">
        <v>1471</v>
      </c>
    </row>
    <row r="129" spans="1:9">
      <c r="A129" s="101">
        <v>7.0666666666666664</v>
      </c>
    </row>
    <row r="130" spans="1:9">
      <c r="A130" s="255" t="s">
        <v>1493</v>
      </c>
    </row>
    <row r="131" spans="1:9">
      <c r="A131" s="101">
        <v>2.9</v>
      </c>
    </row>
    <row r="132" spans="1:9">
      <c r="A132" s="255" t="s">
        <v>677</v>
      </c>
    </row>
    <row r="133" spans="1:9">
      <c r="A133" s="101">
        <v>3.8</v>
      </c>
    </row>
    <row r="134" spans="1:9">
      <c r="A134" s="255" t="s">
        <v>1472</v>
      </c>
    </row>
    <row r="135" spans="1:9">
      <c r="A135" s="101">
        <v>2</v>
      </c>
    </row>
    <row r="138" spans="1:9">
      <c r="A138" s="221" t="s">
        <v>1473</v>
      </c>
    </row>
    <row r="139" spans="1:9">
      <c r="A139" s="255"/>
      <c r="B139" s="255" t="s">
        <v>370</v>
      </c>
      <c r="C139" s="255"/>
      <c r="D139" s="255"/>
      <c r="E139" s="255"/>
      <c r="F139" s="255"/>
      <c r="G139" s="255"/>
    </row>
    <row r="140" spans="1:9">
      <c r="A140" s="255" t="s">
        <v>380</v>
      </c>
      <c r="B140" s="255" t="s">
        <v>105</v>
      </c>
      <c r="C140" s="255" t="s">
        <v>209</v>
      </c>
      <c r="D140" s="255" t="s">
        <v>319</v>
      </c>
      <c r="E140" s="255" t="s">
        <v>80</v>
      </c>
      <c r="F140" s="255" t="s">
        <v>221</v>
      </c>
      <c r="G140" s="255" t="s">
        <v>254</v>
      </c>
    </row>
    <row r="141" spans="1:9">
      <c r="A141" s="1" t="s">
        <v>597</v>
      </c>
      <c r="B141" s="239">
        <v>3</v>
      </c>
      <c r="C141" s="239">
        <v>8</v>
      </c>
      <c r="D141" s="239">
        <v>0</v>
      </c>
      <c r="E141" s="239">
        <v>4</v>
      </c>
      <c r="F141" s="239">
        <v>0</v>
      </c>
      <c r="G141" s="239">
        <v>15</v>
      </c>
      <c r="H141" s="26">
        <f>GETPIVOTDATA("Médicaments douleur (aspirine, …)",$A$139)/34</f>
        <v>0.44117647058823528</v>
      </c>
      <c r="I141" s="26"/>
    </row>
    <row r="142" spans="1:9">
      <c r="A142" s="1" t="s">
        <v>690</v>
      </c>
      <c r="B142" s="239">
        <v>0</v>
      </c>
      <c r="C142" s="239">
        <v>0</v>
      </c>
      <c r="D142" s="239">
        <v>0</v>
      </c>
      <c r="E142" s="239">
        <v>4</v>
      </c>
      <c r="F142" s="239">
        <v>0</v>
      </c>
      <c r="G142" s="239">
        <v>4</v>
      </c>
      <c r="H142" s="26">
        <f>GETPIVOTDATA("Autres",$A$139)/34</f>
        <v>0.11764705882352941</v>
      </c>
      <c r="I142" s="26"/>
    </row>
    <row r="143" spans="1:9">
      <c r="A143" s="1" t="s">
        <v>819</v>
      </c>
      <c r="B143" s="239">
        <v>5</v>
      </c>
      <c r="C143" s="239">
        <v>0</v>
      </c>
      <c r="D143" s="239">
        <v>0</v>
      </c>
      <c r="E143" s="239">
        <v>0</v>
      </c>
      <c r="F143" s="239">
        <v>1</v>
      </c>
      <c r="G143" s="239">
        <v>6</v>
      </c>
      <c r="H143" s="26">
        <f>GETPIVOTDATA("Service psychologique",$A$139)/34</f>
        <v>0.17647058823529413</v>
      </c>
      <c r="I143" s="26"/>
    </row>
    <row r="144" spans="1:9">
      <c r="A144" s="1" t="s">
        <v>926</v>
      </c>
      <c r="B144" s="239">
        <v>3</v>
      </c>
      <c r="C144" s="239">
        <v>3</v>
      </c>
      <c r="D144" s="239">
        <v>0</v>
      </c>
      <c r="E144" s="239">
        <v>1</v>
      </c>
      <c r="F144" s="239">
        <v>4</v>
      </c>
      <c r="G144" s="239">
        <v>11</v>
      </c>
      <c r="H144" s="26">
        <f>GETPIVOTDATA("Materiels de protection contre le Covid-19 (Gel hydroalchoolique, cache-nez)",$A$139)/34</f>
        <v>0.3235294117647059</v>
      </c>
      <c r="I144" s="26"/>
    </row>
    <row r="145" spans="1:9">
      <c r="A145" s="1" t="s">
        <v>879</v>
      </c>
      <c r="B145" s="239">
        <v>2</v>
      </c>
      <c r="C145" s="239">
        <v>3</v>
      </c>
      <c r="D145" s="239">
        <v>0</v>
      </c>
      <c r="E145" s="239">
        <v>1</v>
      </c>
      <c r="F145" s="239">
        <v>4</v>
      </c>
      <c r="G145" s="239">
        <v>10</v>
      </c>
      <c r="H145" s="26">
        <f>GETPIVOTDATA("Moustiquaire",$A$139)/34</f>
        <v>0.29411764705882354</v>
      </c>
      <c r="I145" s="26"/>
    </row>
    <row r="146" spans="1:9">
      <c r="A146" s="1" t="s">
        <v>678</v>
      </c>
      <c r="B146" s="239">
        <v>2</v>
      </c>
      <c r="C146" s="239">
        <v>1</v>
      </c>
      <c r="D146" s="239">
        <v>0</v>
      </c>
      <c r="E146" s="239">
        <v>0</v>
      </c>
      <c r="F146" s="239">
        <v>1</v>
      </c>
      <c r="G146" s="239">
        <v>4</v>
      </c>
      <c r="H146" s="26">
        <f>GETPIVOTDATA("Préservatifs",$A$139)/34</f>
        <v>0.11764705882352941</v>
      </c>
      <c r="I146" s="26"/>
    </row>
    <row r="147" spans="1:9">
      <c r="A147" s="1" t="s">
        <v>802</v>
      </c>
      <c r="B147" s="239">
        <v>6</v>
      </c>
      <c r="C147" s="239">
        <v>3</v>
      </c>
      <c r="D147" s="239">
        <v>0</v>
      </c>
      <c r="E147" s="239">
        <v>0</v>
      </c>
      <c r="F147" s="239">
        <v>1</v>
      </c>
      <c r="G147" s="239">
        <v>10</v>
      </c>
      <c r="H147" s="26">
        <f>GETPIVOTDATA("Des antibiotiques",$A$139)/34</f>
        <v>0.29411764705882354</v>
      </c>
      <c r="I147" s="26"/>
    </row>
    <row r="148" spans="1:9">
      <c r="A148" s="1" t="s">
        <v>1474</v>
      </c>
      <c r="B148" s="239">
        <v>0</v>
      </c>
      <c r="C148" s="239">
        <v>0</v>
      </c>
      <c r="D148" s="239">
        <v>0</v>
      </c>
      <c r="E148" s="239">
        <v>0</v>
      </c>
      <c r="F148" s="239">
        <v>1</v>
      </c>
      <c r="G148" s="239">
        <v>1</v>
      </c>
      <c r="H148" s="26">
        <f>GETPIVOTDATA("Medicaments contre les maladies chroniques",$A$139)/34</f>
        <v>2.9411764705882353E-2</v>
      </c>
      <c r="I148" s="26"/>
    </row>
    <row r="149" spans="1:9">
      <c r="A149" s="1"/>
      <c r="B149" s="239"/>
      <c r="C149" s="239"/>
      <c r="D149" s="239"/>
      <c r="E149" s="239"/>
      <c r="F149" s="239"/>
      <c r="G149" s="239"/>
      <c r="H149" s="26"/>
      <c r="I149" s="26"/>
    </row>
    <row r="151" spans="1:9">
      <c r="A151" s="221" t="s">
        <v>1480</v>
      </c>
    </row>
    <row r="152" spans="1:9">
      <c r="A152" s="255"/>
      <c r="B152" s="255" t="s">
        <v>370</v>
      </c>
      <c r="C152" s="255"/>
      <c r="D152" s="255"/>
      <c r="E152" s="255"/>
      <c r="F152" s="255"/>
      <c r="G152" s="255"/>
    </row>
    <row r="153" spans="1:9">
      <c r="A153" s="255" t="s">
        <v>380</v>
      </c>
      <c r="B153" s="255" t="s">
        <v>105</v>
      </c>
      <c r="C153" s="255" t="s">
        <v>209</v>
      </c>
      <c r="D153" s="255" t="s">
        <v>319</v>
      </c>
      <c r="E153" s="255" t="s">
        <v>80</v>
      </c>
      <c r="F153" s="255" t="s">
        <v>221</v>
      </c>
      <c r="G153" s="255" t="s">
        <v>254</v>
      </c>
    </row>
    <row r="154" spans="1:9">
      <c r="A154" s="1" t="s">
        <v>612</v>
      </c>
      <c r="B154" s="101">
        <v>7</v>
      </c>
      <c r="C154" s="101">
        <v>7</v>
      </c>
      <c r="D154" s="101">
        <v>0</v>
      </c>
      <c r="E154" s="101">
        <v>2</v>
      </c>
      <c r="F154" s="101">
        <v>4</v>
      </c>
      <c r="G154" s="101">
        <v>20</v>
      </c>
      <c r="H154" s="26">
        <f>GETPIVOTDATA("Lampe torche",$A$152)/34</f>
        <v>0.58823529411764708</v>
      </c>
      <c r="I154" s="26"/>
    </row>
    <row r="155" spans="1:9">
      <c r="A155" s="1" t="s">
        <v>201</v>
      </c>
      <c r="B155" s="101">
        <v>0</v>
      </c>
      <c r="C155" s="101">
        <v>0</v>
      </c>
      <c r="D155" s="101">
        <v>0</v>
      </c>
      <c r="E155" s="101">
        <v>0</v>
      </c>
      <c r="F155" s="101">
        <v>0</v>
      </c>
      <c r="G155" s="101">
        <v>0</v>
      </c>
      <c r="H155" s="26">
        <f>GETPIVOTDATA("Autres (précisez)",$A$152)/34</f>
        <v>0</v>
      </c>
      <c r="I155" s="26"/>
    </row>
    <row r="156" spans="1:9">
      <c r="A156" s="1" t="s">
        <v>607</v>
      </c>
      <c r="B156" s="101">
        <v>9</v>
      </c>
      <c r="C156" s="101">
        <v>4</v>
      </c>
      <c r="D156" s="101">
        <v>0</v>
      </c>
      <c r="E156" s="101">
        <v>3</v>
      </c>
      <c r="F156" s="101">
        <v>4</v>
      </c>
      <c r="G156" s="101">
        <v>20</v>
      </c>
      <c r="H156" s="26">
        <f>GETPIVOTDATA("Radio",$A$152)/34</f>
        <v>0.58823529411764708</v>
      </c>
      <c r="I156" s="26"/>
    </row>
    <row r="157" spans="1:9">
      <c r="A157" s="1" t="s">
        <v>679</v>
      </c>
      <c r="B157" s="101">
        <v>1</v>
      </c>
      <c r="C157" s="101">
        <v>2</v>
      </c>
      <c r="D157" s="101">
        <v>0</v>
      </c>
      <c r="E157" s="101">
        <v>1</v>
      </c>
      <c r="F157" s="101">
        <v>0</v>
      </c>
      <c r="G157" s="101">
        <v>4</v>
      </c>
      <c r="H157" s="26">
        <f>GETPIVOTDATA("Sifflet",$A$152)/34</f>
        <v>0.11764705882352941</v>
      </c>
      <c r="I157" s="26"/>
    </row>
    <row r="158" spans="1:9">
      <c r="A158" s="1" t="s">
        <v>1478</v>
      </c>
      <c r="B158" s="101">
        <v>2</v>
      </c>
      <c r="C158" s="101">
        <v>2</v>
      </c>
      <c r="D158" s="101">
        <v>0</v>
      </c>
      <c r="E158" s="101">
        <v>0</v>
      </c>
      <c r="F158" s="101">
        <v>0</v>
      </c>
      <c r="G158" s="101">
        <v>4</v>
      </c>
      <c r="H158" s="26">
        <f>GETPIVOTDATA("Enveloppe en plastique (protection des documents)",$A$152)/34</f>
        <v>0.11764705882352941</v>
      </c>
      <c r="I158" s="26"/>
    </row>
    <row r="161" spans="1:9">
      <c r="A161" s="255" t="s">
        <v>1475</v>
      </c>
    </row>
    <row r="162" spans="1:9">
      <c r="A162" s="101">
        <v>2.5</v>
      </c>
    </row>
    <row r="163" spans="1:9">
      <c r="A163" s="255" t="s">
        <v>1479</v>
      </c>
    </row>
    <row r="164" spans="1:9">
      <c r="A164" s="101">
        <v>2</v>
      </c>
    </row>
    <row r="165" spans="1:9">
      <c r="A165" s="255" t="s">
        <v>1476</v>
      </c>
    </row>
    <row r="166" spans="1:9">
      <c r="A166" s="101">
        <v>3.5</v>
      </c>
    </row>
    <row r="167" spans="1:9">
      <c r="A167" s="255" t="s">
        <v>1477</v>
      </c>
    </row>
    <row r="168" spans="1:9">
      <c r="A168" s="101">
        <v>1.1000000000000001</v>
      </c>
    </row>
    <row r="171" spans="1:9">
      <c r="A171" s="221" t="s">
        <v>1481</v>
      </c>
    </row>
    <row r="172" spans="1:9">
      <c r="A172" s="255"/>
      <c r="B172" s="255" t="s">
        <v>370</v>
      </c>
      <c r="C172" s="255"/>
      <c r="D172" s="255"/>
      <c r="E172" s="255"/>
      <c r="F172" s="255"/>
      <c r="G172" s="255"/>
    </row>
    <row r="173" spans="1:9">
      <c r="A173" s="255" t="s">
        <v>380</v>
      </c>
      <c r="B173" s="255" t="s">
        <v>105</v>
      </c>
      <c r="C173" s="255" t="s">
        <v>209</v>
      </c>
      <c r="D173" s="255" t="s">
        <v>319</v>
      </c>
      <c r="E173" s="255" t="s">
        <v>80</v>
      </c>
      <c r="F173" s="255" t="s">
        <v>221</v>
      </c>
      <c r="G173" s="255" t="s">
        <v>254</v>
      </c>
    </row>
    <row r="174" spans="1:9">
      <c r="A174" s="1" t="s">
        <v>680</v>
      </c>
      <c r="B174" s="101">
        <v>2</v>
      </c>
      <c r="C174" s="101">
        <v>1</v>
      </c>
      <c r="D174" s="101">
        <v>0</v>
      </c>
      <c r="E174" s="101">
        <v>5</v>
      </c>
      <c r="F174" s="101">
        <v>3</v>
      </c>
      <c r="G174" s="101">
        <v>11</v>
      </c>
      <c r="H174" s="26">
        <f>GETPIVOTDATA("Pelles",$A$172)/34</f>
        <v>0.3235294117647059</v>
      </c>
      <c r="I174" s="26"/>
    </row>
    <row r="175" spans="1:9">
      <c r="A175" s="1" t="s">
        <v>681</v>
      </c>
      <c r="B175" s="101">
        <v>0</v>
      </c>
      <c r="C175" s="101">
        <v>0</v>
      </c>
      <c r="D175" s="101">
        <v>0</v>
      </c>
      <c r="E175" s="101">
        <v>3</v>
      </c>
      <c r="F175" s="101">
        <v>3</v>
      </c>
      <c r="G175" s="101">
        <v>6</v>
      </c>
      <c r="H175" s="26">
        <f>GETPIVOTDATA("Râteau",$A$172)/34</f>
        <v>0.17647058823529413</v>
      </c>
      <c r="I175" s="26"/>
    </row>
    <row r="176" spans="1:9">
      <c r="A176" s="1" t="s">
        <v>620</v>
      </c>
      <c r="B176" s="101">
        <v>3</v>
      </c>
      <c r="C176" s="101">
        <v>1</v>
      </c>
      <c r="D176" s="101">
        <v>0</v>
      </c>
      <c r="E176" s="101">
        <v>2</v>
      </c>
      <c r="F176" s="101">
        <v>4</v>
      </c>
      <c r="G176" s="101">
        <v>10</v>
      </c>
      <c r="H176" s="26">
        <f>GETPIVOTDATA("Machette",$A$172)/34</f>
        <v>0.29411764705882354</v>
      </c>
      <c r="I176" s="26"/>
    </row>
    <row r="177" spans="1:9">
      <c r="A177" s="1" t="s">
        <v>682</v>
      </c>
      <c r="B177" s="101">
        <v>0</v>
      </c>
      <c r="C177" s="101">
        <v>0</v>
      </c>
      <c r="D177" s="101">
        <v>0</v>
      </c>
      <c r="E177" s="101">
        <v>2</v>
      </c>
      <c r="F177" s="101">
        <v>3</v>
      </c>
      <c r="G177" s="101">
        <v>5</v>
      </c>
      <c r="H177" s="26">
        <f>GETPIVOTDATA("Pioche",$A$172)/34</f>
        <v>0.14705882352941177</v>
      </c>
      <c r="I177" s="26"/>
    </row>
    <row r="178" spans="1:9">
      <c r="A178" s="1" t="s">
        <v>683</v>
      </c>
      <c r="B178" s="101">
        <v>1</v>
      </c>
      <c r="C178" s="101">
        <v>0</v>
      </c>
      <c r="D178" s="101">
        <v>0</v>
      </c>
      <c r="E178" s="101">
        <v>0</v>
      </c>
      <c r="F178" s="101">
        <v>1</v>
      </c>
      <c r="G178" s="101">
        <v>2</v>
      </c>
      <c r="H178" s="26">
        <f>GETPIVOTDATA("Hache",$A$172)/34</f>
        <v>5.8823529411764705E-2</v>
      </c>
      <c r="I178" s="26"/>
    </row>
    <row r="179" spans="1:9">
      <c r="A179" s="1" t="s">
        <v>684</v>
      </c>
      <c r="B179" s="101">
        <v>0</v>
      </c>
      <c r="C179" s="101">
        <v>2</v>
      </c>
      <c r="D179" s="101">
        <v>0</v>
      </c>
      <c r="E179" s="101">
        <v>4</v>
      </c>
      <c r="F179" s="101">
        <v>4</v>
      </c>
      <c r="G179" s="101">
        <v>10</v>
      </c>
      <c r="H179" s="26">
        <f>GETPIVOTDATA("Brouette",$A$172)/34</f>
        <v>0.29411764705882354</v>
      </c>
      <c r="I179" s="26"/>
    </row>
    <row r="180" spans="1:9">
      <c r="A180" s="1" t="s">
        <v>685</v>
      </c>
      <c r="B180" s="101">
        <v>2</v>
      </c>
      <c r="C180" s="101">
        <v>0</v>
      </c>
      <c r="D180" s="101">
        <v>0</v>
      </c>
      <c r="E180" s="101">
        <v>0</v>
      </c>
      <c r="F180" s="101">
        <v>3</v>
      </c>
      <c r="G180" s="101">
        <v>5</v>
      </c>
      <c r="H180" s="26">
        <f>GETPIVOTDATA("Houe",$A$172)/34</f>
        <v>0.14705882352941177</v>
      </c>
      <c r="I180" s="26"/>
    </row>
    <row r="181" spans="1:9">
      <c r="A181" s="1" t="s">
        <v>201</v>
      </c>
      <c r="B181" s="101">
        <v>0</v>
      </c>
      <c r="C181" s="101">
        <v>0</v>
      </c>
      <c r="D181" s="101">
        <v>0</v>
      </c>
      <c r="E181" s="101">
        <v>0</v>
      </c>
      <c r="F181" s="101">
        <v>0</v>
      </c>
      <c r="G181" s="101">
        <v>0</v>
      </c>
      <c r="H181" s="26">
        <f>GETPIVOTDATA("Autres (précisez)",$A$172)/34</f>
        <v>0</v>
      </c>
      <c r="I181" s="26"/>
    </row>
    <row r="184" spans="1:9">
      <c r="A184" s="255" t="s">
        <v>680</v>
      </c>
    </row>
    <row r="185" spans="1:9">
      <c r="A185" s="101">
        <v>1</v>
      </c>
    </row>
    <row r="186" spans="1:9">
      <c r="A186" s="255" t="s">
        <v>681</v>
      </c>
    </row>
    <row r="187" spans="1:9">
      <c r="A187" s="101">
        <v>0</v>
      </c>
    </row>
    <row r="188" spans="1:9">
      <c r="A188" s="255" t="s">
        <v>620</v>
      </c>
    </row>
    <row r="189" spans="1:9">
      <c r="A189" s="101">
        <v>9.0909090909090912E-2</v>
      </c>
    </row>
    <row r="190" spans="1:9">
      <c r="A190" s="255" t="s">
        <v>682</v>
      </c>
    </row>
    <row r="191" spans="1:9">
      <c r="A191" s="101">
        <v>0</v>
      </c>
    </row>
    <row r="192" spans="1:9">
      <c r="A192" s="255" t="s">
        <v>683</v>
      </c>
    </row>
    <row r="193" spans="1:9">
      <c r="A193" s="101">
        <v>0</v>
      </c>
    </row>
    <row r="194" spans="1:9">
      <c r="A194" s="255" t="s">
        <v>684</v>
      </c>
    </row>
    <row r="195" spans="1:9">
      <c r="A195" s="101">
        <v>0</v>
      </c>
    </row>
    <row r="196" spans="1:9">
      <c r="A196" s="255" t="s">
        <v>685</v>
      </c>
    </row>
    <row r="197" spans="1:9">
      <c r="A197" s="101">
        <v>9.0909090909090912E-2</v>
      </c>
    </row>
    <row r="198" spans="1:9">
      <c r="A198" s="255" t="s">
        <v>690</v>
      </c>
    </row>
    <row r="199" spans="1:9">
      <c r="A199" s="101">
        <v>0.27272727272727271</v>
      </c>
    </row>
    <row r="202" spans="1:9">
      <c r="A202" s="221" t="s">
        <v>1491</v>
      </c>
    </row>
    <row r="203" spans="1:9">
      <c r="A203" s="255"/>
      <c r="B203" s="255" t="s">
        <v>370</v>
      </c>
      <c r="C203" s="255"/>
      <c r="D203" s="255"/>
      <c r="E203" s="255"/>
      <c r="F203" s="255"/>
      <c r="G203" s="255"/>
    </row>
    <row r="204" spans="1:9">
      <c r="A204" s="255" t="s">
        <v>380</v>
      </c>
      <c r="B204" s="255" t="s">
        <v>105</v>
      </c>
      <c r="C204" s="255" t="s">
        <v>209</v>
      </c>
      <c r="D204" s="255" t="s">
        <v>319</v>
      </c>
      <c r="E204" s="255" t="s">
        <v>80</v>
      </c>
      <c r="F204" s="255" t="s">
        <v>221</v>
      </c>
      <c r="G204" s="255" t="s">
        <v>254</v>
      </c>
    </row>
    <row r="205" spans="1:9">
      <c r="A205" s="1" t="s">
        <v>686</v>
      </c>
      <c r="B205" s="101">
        <v>3</v>
      </c>
      <c r="C205" s="101">
        <v>4</v>
      </c>
      <c r="D205" s="101">
        <v>0</v>
      </c>
      <c r="E205" s="101">
        <v>2</v>
      </c>
      <c r="F205" s="101">
        <v>1</v>
      </c>
      <c r="G205" s="101">
        <v>10</v>
      </c>
      <c r="H205" s="26">
        <f>GETPIVOTDATA("Sac à dos",$A$203)/34</f>
        <v>0.29411764705882354</v>
      </c>
      <c r="I205" s="26"/>
    </row>
    <row r="206" spans="1:9">
      <c r="A206" s="1" t="s">
        <v>804</v>
      </c>
      <c r="B206" s="101">
        <v>6</v>
      </c>
      <c r="C206" s="101">
        <v>8</v>
      </c>
      <c r="D206" s="101">
        <v>0</v>
      </c>
      <c r="E206" s="101">
        <v>6</v>
      </c>
      <c r="F206" s="101">
        <v>7</v>
      </c>
      <c r="G206" s="101">
        <v>27</v>
      </c>
      <c r="H206" s="26">
        <f>GETPIVOTDATA("Paiement frais scolaire (paiement uniforme,…)",$A$203)/34</f>
        <v>0.79411764705882348</v>
      </c>
      <c r="I206" s="26"/>
    </row>
    <row r="207" spans="1:9">
      <c r="A207" s="1" t="s">
        <v>873</v>
      </c>
      <c r="B207" s="101">
        <v>2</v>
      </c>
      <c r="C207" s="101">
        <v>2</v>
      </c>
      <c r="D207" s="101">
        <v>0</v>
      </c>
      <c r="E207" s="101">
        <v>3</v>
      </c>
      <c r="F207" s="101">
        <v>1</v>
      </c>
      <c r="G207" s="101">
        <v>8</v>
      </c>
      <c r="H207" s="26">
        <f>GETPIVOTDATA("Cahiers",$A$203)/34</f>
        <v>0.23529411764705882</v>
      </c>
      <c r="I207" s="26"/>
    </row>
    <row r="208" spans="1:9">
      <c r="A208" s="1" t="s">
        <v>687</v>
      </c>
      <c r="B208" s="101">
        <v>2</v>
      </c>
      <c r="C208" s="101">
        <v>3</v>
      </c>
      <c r="D208" s="101">
        <v>0</v>
      </c>
      <c r="E208" s="101">
        <v>1</v>
      </c>
      <c r="F208" s="101">
        <v>1</v>
      </c>
      <c r="G208" s="101">
        <v>7</v>
      </c>
      <c r="H208" s="26">
        <f>GETPIVOTDATA("Plumes/Crayons",$A$203)/34</f>
        <v>0.20588235294117646</v>
      </c>
      <c r="I208" s="26"/>
    </row>
    <row r="209" spans="1:9">
      <c r="A209" s="1" t="s">
        <v>690</v>
      </c>
      <c r="B209" s="101">
        <v>0</v>
      </c>
      <c r="C209" s="101">
        <v>0</v>
      </c>
      <c r="D209" s="101">
        <v>0</v>
      </c>
      <c r="E209" s="101">
        <v>0</v>
      </c>
      <c r="F209" s="101">
        <v>0</v>
      </c>
      <c r="G209" s="101">
        <v>0</v>
      </c>
      <c r="H209" s="26">
        <f>GETPIVOTDATA("Autres",$A$203)/34</f>
        <v>0</v>
      </c>
      <c r="I209" s="26"/>
    </row>
  </sheetData>
  <conditionalFormatting sqref="C8">
    <cfRule type="dataBar" priority="22">
      <dataBar>
        <cfvo type="min"/>
        <cfvo type="max"/>
        <color rgb="FFFF555A"/>
      </dataBar>
      <extLst>
        <ext xmlns:x14="http://schemas.microsoft.com/office/spreadsheetml/2009/9/main" uri="{B025F937-C7B1-47D3-B67F-A62EFF666E3E}">
          <x14:id>{771C4270-CE53-48D8-9F57-F1AD6B1FE7ED}</x14:id>
        </ext>
      </extLst>
    </cfRule>
  </conditionalFormatting>
  <conditionalFormatting sqref="G8">
    <cfRule type="dataBar" priority="21">
      <dataBar>
        <cfvo type="min"/>
        <cfvo type="max"/>
        <color rgb="FFFF555A"/>
      </dataBar>
      <extLst>
        <ext xmlns:x14="http://schemas.microsoft.com/office/spreadsheetml/2009/9/main" uri="{B025F937-C7B1-47D3-B67F-A62EFF666E3E}">
          <x14:id>{0FCC43AF-3146-4BE6-B983-D10F123558F2}</x14:id>
        </ext>
      </extLst>
    </cfRule>
  </conditionalFormatting>
  <conditionalFormatting sqref="C36">
    <cfRule type="dataBar" priority="20">
      <dataBar>
        <cfvo type="min"/>
        <cfvo type="max"/>
        <color rgb="FFFF555A"/>
      </dataBar>
      <extLst>
        <ext xmlns:x14="http://schemas.microsoft.com/office/spreadsheetml/2009/9/main" uri="{B025F937-C7B1-47D3-B67F-A62EFF666E3E}">
          <x14:id>{23315FEA-F2F7-49F5-A433-2445F4F16BED}</x14:id>
        </ext>
      </extLst>
    </cfRule>
  </conditionalFormatting>
  <conditionalFormatting sqref="K20:K26">
    <cfRule type="dataBar" priority="19">
      <dataBar>
        <cfvo type="min"/>
        <cfvo type="max"/>
        <color rgb="FFFF555A"/>
      </dataBar>
      <extLst>
        <ext xmlns:x14="http://schemas.microsoft.com/office/spreadsheetml/2009/9/main" uri="{B025F937-C7B1-47D3-B67F-A62EFF666E3E}">
          <x14:id>{F08FA747-4EE7-4D44-9407-2EA5B805DE51}</x14:id>
        </ext>
      </extLst>
    </cfRule>
  </conditionalFormatting>
  <conditionalFormatting sqref="C65">
    <cfRule type="dataBar" priority="17">
      <dataBar>
        <cfvo type="min"/>
        <cfvo type="max"/>
        <color rgb="FFFF555A"/>
      </dataBar>
      <extLst>
        <ext xmlns:x14="http://schemas.microsoft.com/office/spreadsheetml/2009/9/main" uri="{B025F937-C7B1-47D3-B67F-A62EFF666E3E}">
          <x14:id>{9A280050-766E-408E-B580-4456D1345392}</x14:id>
        </ext>
      </extLst>
    </cfRule>
  </conditionalFormatting>
  <conditionalFormatting sqref="H9:I19">
    <cfRule type="dataBar" priority="16">
      <dataBar>
        <cfvo type="min"/>
        <cfvo type="max"/>
        <color rgb="FFFF555A"/>
      </dataBar>
      <extLst>
        <ext xmlns:x14="http://schemas.microsoft.com/office/spreadsheetml/2009/9/main" uri="{B025F937-C7B1-47D3-B67F-A62EFF666E3E}">
          <x14:id>{7A6DA85D-0432-45BE-89BB-8AE0ACFAC8E9}</x14:id>
        </ext>
      </extLst>
    </cfRule>
  </conditionalFormatting>
  <conditionalFormatting sqref="K17">
    <cfRule type="dataBar" priority="15">
      <dataBar>
        <cfvo type="min"/>
        <cfvo type="max"/>
        <color rgb="FFFF555A"/>
      </dataBar>
      <extLst>
        <ext xmlns:x14="http://schemas.microsoft.com/office/spreadsheetml/2009/9/main" uri="{B025F937-C7B1-47D3-B67F-A62EFF666E3E}">
          <x14:id>{16D37875-168D-4BFE-9519-09F1F043BAE0}</x14:id>
        </ext>
      </extLst>
    </cfRule>
  </conditionalFormatting>
  <conditionalFormatting sqref="H37:I45">
    <cfRule type="dataBar" priority="14">
      <dataBar>
        <cfvo type="min"/>
        <cfvo type="max"/>
        <color rgb="FFFF555A"/>
      </dataBar>
      <extLst>
        <ext xmlns:x14="http://schemas.microsoft.com/office/spreadsheetml/2009/9/main" uri="{B025F937-C7B1-47D3-B67F-A62EFF666E3E}">
          <x14:id>{8888D420-E955-4BE6-AB60-CFECCE531BCA}</x14:id>
        </ext>
      </extLst>
    </cfRule>
  </conditionalFormatting>
  <conditionalFormatting sqref="H66:I77">
    <cfRule type="dataBar" priority="13">
      <dataBar>
        <cfvo type="min"/>
        <cfvo type="max"/>
        <color rgb="FFFF555A"/>
      </dataBar>
      <extLst>
        <ext xmlns:x14="http://schemas.microsoft.com/office/spreadsheetml/2009/9/main" uri="{B025F937-C7B1-47D3-B67F-A62EFF666E3E}">
          <x14:id>{9D7396B5-9143-4DC1-B445-CA3EA223751B}</x14:id>
        </ext>
      </extLst>
    </cfRule>
  </conditionalFormatting>
  <conditionalFormatting sqref="K30:K40">
    <cfRule type="dataBar" priority="12">
      <dataBar>
        <cfvo type="min"/>
        <cfvo type="max"/>
        <color rgb="FFFF555A"/>
      </dataBar>
      <extLst>
        <ext xmlns:x14="http://schemas.microsoft.com/office/spreadsheetml/2009/9/main" uri="{B025F937-C7B1-47D3-B67F-A62EFF666E3E}">
          <x14:id>{F1E67D78-121A-437F-B468-47CD6F534DA7}</x14:id>
        </ext>
      </extLst>
    </cfRule>
  </conditionalFormatting>
  <conditionalFormatting sqref="K44:K52">
    <cfRule type="dataBar" priority="11">
      <dataBar>
        <cfvo type="min"/>
        <cfvo type="max"/>
        <color rgb="FFFF555A"/>
      </dataBar>
      <extLst>
        <ext xmlns:x14="http://schemas.microsoft.com/office/spreadsheetml/2009/9/main" uri="{B025F937-C7B1-47D3-B67F-A62EFF666E3E}">
          <x14:id>{C3B2D0E8-47ED-49EF-8603-1E1F12F92EB0}</x14:id>
        </ext>
      </extLst>
    </cfRule>
  </conditionalFormatting>
  <conditionalFormatting sqref="H106:I115">
    <cfRule type="dataBar" priority="10">
      <dataBar>
        <cfvo type="min"/>
        <cfvo type="max"/>
        <color rgb="FFFF555A"/>
      </dataBar>
      <extLst>
        <ext xmlns:x14="http://schemas.microsoft.com/office/spreadsheetml/2009/9/main" uri="{B025F937-C7B1-47D3-B67F-A62EFF666E3E}">
          <x14:id>{B8B5A1A5-2776-409E-BE02-9018A973E7DF}</x14:id>
        </ext>
      </extLst>
    </cfRule>
  </conditionalFormatting>
  <conditionalFormatting sqref="H141:I149">
    <cfRule type="dataBar" priority="9">
      <dataBar>
        <cfvo type="min"/>
        <cfvo type="max"/>
        <color rgb="FFFF555A"/>
      </dataBar>
      <extLst>
        <ext xmlns:x14="http://schemas.microsoft.com/office/spreadsheetml/2009/9/main" uri="{B025F937-C7B1-47D3-B67F-A62EFF666E3E}">
          <x14:id>{6083BA72-D476-448D-AEB6-B2DCE1E4C785}</x14:id>
        </ext>
      </extLst>
    </cfRule>
  </conditionalFormatting>
  <conditionalFormatting sqref="H154:I158">
    <cfRule type="dataBar" priority="8">
      <dataBar>
        <cfvo type="min"/>
        <cfvo type="max"/>
        <color rgb="FFFF555A"/>
      </dataBar>
      <extLst>
        <ext xmlns:x14="http://schemas.microsoft.com/office/spreadsheetml/2009/9/main" uri="{B025F937-C7B1-47D3-B67F-A62EFF666E3E}">
          <x14:id>{3F41E41B-761E-4EAF-AF58-C3109C4CD948}</x14:id>
        </ext>
      </extLst>
    </cfRule>
  </conditionalFormatting>
  <conditionalFormatting sqref="H174:I181">
    <cfRule type="dataBar" priority="7">
      <dataBar>
        <cfvo type="min"/>
        <cfvo type="max"/>
        <color rgb="FFFF555A"/>
      </dataBar>
      <extLst>
        <ext xmlns:x14="http://schemas.microsoft.com/office/spreadsheetml/2009/9/main" uri="{B025F937-C7B1-47D3-B67F-A62EFF666E3E}">
          <x14:id>{0B5CB895-4536-43A6-A103-39DE8E867833}</x14:id>
        </ext>
      </extLst>
    </cfRule>
  </conditionalFormatting>
  <conditionalFormatting sqref="H205:I209">
    <cfRule type="dataBar" priority="6">
      <dataBar>
        <cfvo type="min"/>
        <cfvo type="max"/>
        <color rgb="FFFF555A"/>
      </dataBar>
      <extLst>
        <ext xmlns:x14="http://schemas.microsoft.com/office/spreadsheetml/2009/9/main" uri="{B025F937-C7B1-47D3-B67F-A62EFF666E3E}">
          <x14:id>{472DBC2E-E259-478E-BF32-2F3ABE5AF2AC}</x14:id>
        </ext>
      </extLst>
    </cfRule>
  </conditionalFormatting>
  <conditionalFormatting sqref="K56:K59">
    <cfRule type="dataBar" priority="5">
      <dataBar>
        <cfvo type="min"/>
        <cfvo type="max"/>
        <color rgb="FFFF555A"/>
      </dataBar>
      <extLst>
        <ext xmlns:x14="http://schemas.microsoft.com/office/spreadsheetml/2009/9/main" uri="{B025F937-C7B1-47D3-B67F-A62EFF666E3E}">
          <x14:id>{71A184B6-6CE0-4DD6-BBC9-6D8624F5C5B3}</x14:id>
        </ext>
      </extLst>
    </cfRule>
  </conditionalFormatting>
  <conditionalFormatting sqref="K63:K70">
    <cfRule type="dataBar" priority="4">
      <dataBar>
        <cfvo type="min"/>
        <cfvo type="max"/>
        <color rgb="FFFF555A"/>
      </dataBar>
      <extLst>
        <ext xmlns:x14="http://schemas.microsoft.com/office/spreadsheetml/2009/9/main" uri="{B025F937-C7B1-47D3-B67F-A62EFF666E3E}">
          <x14:id>{AF990517-C6FE-44F6-B350-813F82DE814A}</x14:id>
        </ext>
      </extLst>
    </cfRule>
  </conditionalFormatting>
  <conditionalFormatting pivot="1" sqref="G23:G30">
    <cfRule type="dataBar" priority="3">
      <dataBar>
        <cfvo type="min"/>
        <cfvo type="max"/>
        <color rgb="FFFF555A"/>
      </dataBar>
      <extLst>
        <ext xmlns:x14="http://schemas.microsoft.com/office/spreadsheetml/2009/9/main" uri="{B025F937-C7B1-47D3-B67F-A62EFF666E3E}">
          <x14:id>{06F68198-39A9-4298-BF76-376DBE8C1732}</x14:id>
        </ext>
      </extLst>
    </cfRule>
  </conditionalFormatting>
  <conditionalFormatting sqref="K9:K16">
    <cfRule type="dataBar" priority="1">
      <dataBar>
        <cfvo type="min"/>
        <cfvo type="max"/>
        <color rgb="FFFF555A"/>
      </dataBar>
      <extLst>
        <ext xmlns:x14="http://schemas.microsoft.com/office/spreadsheetml/2009/9/main" uri="{B025F937-C7B1-47D3-B67F-A62EFF666E3E}">
          <x14:id>{19968627-679A-42DA-8F49-53DAD4FA122C}</x14:id>
        </ext>
      </extLst>
    </cfRule>
  </conditionalFormatting>
  <conditionalFormatting sqref="G33:G36">
    <cfRule type="dataBar" priority="658">
      <dataBar>
        <cfvo type="min"/>
        <cfvo type="max"/>
        <color rgb="FFFF555A"/>
      </dataBar>
      <extLst>
        <ext xmlns:x14="http://schemas.microsoft.com/office/spreadsheetml/2009/9/main" uri="{B025F937-C7B1-47D3-B67F-A62EFF666E3E}">
          <x14:id>{64373C5C-B826-41C6-8531-CE37A281122D}</x14:id>
        </ext>
      </extLst>
    </cfRule>
  </conditionalFormatting>
  <pageMargins left="0.7" right="0.7" top="0.75" bottom="0.75" header="0.3" footer="0.3"/>
  <pageSetup orientation="portrait" r:id="rId50"/>
  <extLst>
    <ext xmlns:x14="http://schemas.microsoft.com/office/spreadsheetml/2009/9/main" uri="{78C0D931-6437-407d-A8EE-F0AAD7539E65}">
      <x14:conditionalFormattings>
        <x14:conditionalFormatting xmlns:xm="http://schemas.microsoft.com/office/excel/2006/main">
          <x14:cfRule type="dataBar" id="{771C4270-CE53-48D8-9F57-F1AD6B1FE7ED}">
            <x14:dataBar minLength="0" maxLength="100" border="1" negativeBarBorderColorSameAsPositive="0">
              <x14:cfvo type="autoMin"/>
              <x14:cfvo type="autoMax"/>
              <x14:borderColor rgb="FFFF555A"/>
              <x14:negativeFillColor rgb="FFFF0000"/>
              <x14:negativeBorderColor rgb="FFFF0000"/>
              <x14:axisColor rgb="FF000000"/>
            </x14:dataBar>
          </x14:cfRule>
          <xm:sqref>C8</xm:sqref>
        </x14:conditionalFormatting>
        <x14:conditionalFormatting xmlns:xm="http://schemas.microsoft.com/office/excel/2006/main">
          <x14:cfRule type="dataBar" id="{0FCC43AF-3146-4BE6-B983-D10F123558F2}">
            <x14:dataBar minLength="0" maxLength="100" border="1" negativeBarBorderColorSameAsPositive="0">
              <x14:cfvo type="autoMin"/>
              <x14:cfvo type="autoMax"/>
              <x14:borderColor rgb="FFFF555A"/>
              <x14:negativeFillColor rgb="FFFF0000"/>
              <x14:negativeBorderColor rgb="FFFF0000"/>
              <x14:axisColor rgb="FF000000"/>
            </x14:dataBar>
          </x14:cfRule>
          <xm:sqref>G8</xm:sqref>
        </x14:conditionalFormatting>
        <x14:conditionalFormatting xmlns:xm="http://schemas.microsoft.com/office/excel/2006/main">
          <x14:cfRule type="dataBar" id="{23315FEA-F2F7-49F5-A433-2445F4F16BED}">
            <x14:dataBar minLength="0" maxLength="100" border="1" negativeBarBorderColorSameAsPositive="0">
              <x14:cfvo type="autoMin"/>
              <x14:cfvo type="autoMax"/>
              <x14:borderColor rgb="FFFF555A"/>
              <x14:negativeFillColor rgb="FFFF0000"/>
              <x14:negativeBorderColor rgb="FFFF0000"/>
              <x14:axisColor rgb="FF000000"/>
            </x14:dataBar>
          </x14:cfRule>
          <xm:sqref>C36</xm:sqref>
        </x14:conditionalFormatting>
        <x14:conditionalFormatting xmlns:xm="http://schemas.microsoft.com/office/excel/2006/main">
          <x14:cfRule type="dataBar" id="{F08FA747-4EE7-4D44-9407-2EA5B805DE51}">
            <x14:dataBar minLength="0" maxLength="100" border="1" negativeBarBorderColorSameAsPositive="0">
              <x14:cfvo type="autoMin"/>
              <x14:cfvo type="autoMax"/>
              <x14:borderColor rgb="FFFF555A"/>
              <x14:negativeFillColor rgb="FFFF0000"/>
              <x14:negativeBorderColor rgb="FFFF0000"/>
              <x14:axisColor rgb="FF000000"/>
            </x14:dataBar>
          </x14:cfRule>
          <xm:sqref>K20:K26</xm:sqref>
        </x14:conditionalFormatting>
        <x14:conditionalFormatting xmlns:xm="http://schemas.microsoft.com/office/excel/2006/main">
          <x14:cfRule type="dataBar" id="{9A280050-766E-408E-B580-4456D1345392}">
            <x14:dataBar minLength="0" maxLength="100" border="1" negativeBarBorderColorSameAsPositive="0">
              <x14:cfvo type="autoMin"/>
              <x14:cfvo type="autoMax"/>
              <x14:borderColor rgb="FFFF555A"/>
              <x14:negativeFillColor rgb="FFFF0000"/>
              <x14:negativeBorderColor rgb="FFFF0000"/>
              <x14:axisColor rgb="FF000000"/>
            </x14:dataBar>
          </x14:cfRule>
          <xm:sqref>C65</xm:sqref>
        </x14:conditionalFormatting>
        <x14:conditionalFormatting xmlns:xm="http://schemas.microsoft.com/office/excel/2006/main">
          <x14:cfRule type="dataBar" id="{7A6DA85D-0432-45BE-89BB-8AE0ACFAC8E9}">
            <x14:dataBar minLength="0" maxLength="100" border="1" negativeBarBorderColorSameAsPositive="0">
              <x14:cfvo type="autoMin"/>
              <x14:cfvo type="autoMax"/>
              <x14:borderColor rgb="FFFF555A"/>
              <x14:negativeFillColor rgb="FFFF0000"/>
              <x14:negativeBorderColor rgb="FFFF0000"/>
              <x14:axisColor rgb="FF000000"/>
            </x14:dataBar>
          </x14:cfRule>
          <xm:sqref>H9:I19</xm:sqref>
        </x14:conditionalFormatting>
        <x14:conditionalFormatting xmlns:xm="http://schemas.microsoft.com/office/excel/2006/main">
          <x14:cfRule type="dataBar" id="{16D37875-168D-4BFE-9519-09F1F043BAE0}">
            <x14:dataBar minLength="0" maxLength="100" border="1" negativeBarBorderColorSameAsPositive="0">
              <x14:cfvo type="autoMin"/>
              <x14:cfvo type="autoMax"/>
              <x14:borderColor rgb="FFFF555A"/>
              <x14:negativeFillColor rgb="FFFF0000"/>
              <x14:negativeBorderColor rgb="FFFF0000"/>
              <x14:axisColor rgb="FF000000"/>
            </x14:dataBar>
          </x14:cfRule>
          <xm:sqref>K17</xm:sqref>
        </x14:conditionalFormatting>
        <x14:conditionalFormatting xmlns:xm="http://schemas.microsoft.com/office/excel/2006/main">
          <x14:cfRule type="dataBar" id="{8888D420-E955-4BE6-AB60-CFECCE531BCA}">
            <x14:dataBar minLength="0" maxLength="100" border="1" negativeBarBorderColorSameAsPositive="0">
              <x14:cfvo type="autoMin"/>
              <x14:cfvo type="autoMax"/>
              <x14:borderColor rgb="FFFF555A"/>
              <x14:negativeFillColor rgb="FFFF0000"/>
              <x14:negativeBorderColor rgb="FFFF0000"/>
              <x14:axisColor rgb="FF000000"/>
            </x14:dataBar>
          </x14:cfRule>
          <xm:sqref>H37:I45</xm:sqref>
        </x14:conditionalFormatting>
        <x14:conditionalFormatting xmlns:xm="http://schemas.microsoft.com/office/excel/2006/main">
          <x14:cfRule type="dataBar" id="{9D7396B5-9143-4DC1-B445-CA3EA223751B}">
            <x14:dataBar minLength="0" maxLength="100" border="1" negativeBarBorderColorSameAsPositive="0">
              <x14:cfvo type="autoMin"/>
              <x14:cfvo type="autoMax"/>
              <x14:borderColor rgb="FFFF555A"/>
              <x14:negativeFillColor rgb="FFFF0000"/>
              <x14:negativeBorderColor rgb="FFFF0000"/>
              <x14:axisColor rgb="FF000000"/>
            </x14:dataBar>
          </x14:cfRule>
          <xm:sqref>H66:I77</xm:sqref>
        </x14:conditionalFormatting>
        <x14:conditionalFormatting xmlns:xm="http://schemas.microsoft.com/office/excel/2006/main">
          <x14:cfRule type="dataBar" id="{F1E67D78-121A-437F-B468-47CD6F534DA7}">
            <x14:dataBar minLength="0" maxLength="100" border="1" negativeBarBorderColorSameAsPositive="0">
              <x14:cfvo type="autoMin"/>
              <x14:cfvo type="autoMax"/>
              <x14:borderColor rgb="FFFF555A"/>
              <x14:negativeFillColor rgb="FFFF0000"/>
              <x14:negativeBorderColor rgb="FFFF0000"/>
              <x14:axisColor rgb="FF000000"/>
            </x14:dataBar>
          </x14:cfRule>
          <xm:sqref>K30:K40</xm:sqref>
        </x14:conditionalFormatting>
        <x14:conditionalFormatting xmlns:xm="http://schemas.microsoft.com/office/excel/2006/main">
          <x14:cfRule type="dataBar" id="{C3B2D0E8-47ED-49EF-8603-1E1F12F92EB0}">
            <x14:dataBar minLength="0" maxLength="100" border="1" negativeBarBorderColorSameAsPositive="0">
              <x14:cfvo type="autoMin"/>
              <x14:cfvo type="autoMax"/>
              <x14:borderColor rgb="FFFF555A"/>
              <x14:negativeFillColor rgb="FFFF0000"/>
              <x14:negativeBorderColor rgb="FFFF0000"/>
              <x14:axisColor rgb="FF000000"/>
            </x14:dataBar>
          </x14:cfRule>
          <xm:sqref>K44:K52</xm:sqref>
        </x14:conditionalFormatting>
        <x14:conditionalFormatting xmlns:xm="http://schemas.microsoft.com/office/excel/2006/main">
          <x14:cfRule type="dataBar" id="{B8B5A1A5-2776-409E-BE02-9018A973E7DF}">
            <x14:dataBar minLength="0" maxLength="100" border="1" negativeBarBorderColorSameAsPositive="0">
              <x14:cfvo type="autoMin"/>
              <x14:cfvo type="autoMax"/>
              <x14:borderColor rgb="FFFF555A"/>
              <x14:negativeFillColor rgb="FFFF0000"/>
              <x14:negativeBorderColor rgb="FFFF0000"/>
              <x14:axisColor rgb="FF000000"/>
            </x14:dataBar>
          </x14:cfRule>
          <xm:sqref>H106:I115</xm:sqref>
        </x14:conditionalFormatting>
        <x14:conditionalFormatting xmlns:xm="http://schemas.microsoft.com/office/excel/2006/main">
          <x14:cfRule type="dataBar" id="{6083BA72-D476-448D-AEB6-B2DCE1E4C785}">
            <x14:dataBar minLength="0" maxLength="100" border="1" negativeBarBorderColorSameAsPositive="0">
              <x14:cfvo type="autoMin"/>
              <x14:cfvo type="autoMax"/>
              <x14:borderColor rgb="FFFF555A"/>
              <x14:negativeFillColor rgb="FFFF0000"/>
              <x14:negativeBorderColor rgb="FFFF0000"/>
              <x14:axisColor rgb="FF000000"/>
            </x14:dataBar>
          </x14:cfRule>
          <xm:sqref>H141:I149</xm:sqref>
        </x14:conditionalFormatting>
        <x14:conditionalFormatting xmlns:xm="http://schemas.microsoft.com/office/excel/2006/main">
          <x14:cfRule type="dataBar" id="{3F41E41B-761E-4EAF-AF58-C3109C4CD948}">
            <x14:dataBar minLength="0" maxLength="100" border="1" negativeBarBorderColorSameAsPositive="0">
              <x14:cfvo type="autoMin"/>
              <x14:cfvo type="autoMax"/>
              <x14:borderColor rgb="FFFF555A"/>
              <x14:negativeFillColor rgb="FFFF0000"/>
              <x14:negativeBorderColor rgb="FFFF0000"/>
              <x14:axisColor rgb="FF000000"/>
            </x14:dataBar>
          </x14:cfRule>
          <xm:sqref>H154:I158</xm:sqref>
        </x14:conditionalFormatting>
        <x14:conditionalFormatting xmlns:xm="http://schemas.microsoft.com/office/excel/2006/main">
          <x14:cfRule type="dataBar" id="{0B5CB895-4536-43A6-A103-39DE8E867833}">
            <x14:dataBar minLength="0" maxLength="100" border="1" negativeBarBorderColorSameAsPositive="0">
              <x14:cfvo type="autoMin"/>
              <x14:cfvo type="autoMax"/>
              <x14:borderColor rgb="FFFF555A"/>
              <x14:negativeFillColor rgb="FFFF0000"/>
              <x14:negativeBorderColor rgb="FFFF0000"/>
              <x14:axisColor rgb="FF000000"/>
            </x14:dataBar>
          </x14:cfRule>
          <xm:sqref>H174:I181</xm:sqref>
        </x14:conditionalFormatting>
        <x14:conditionalFormatting xmlns:xm="http://schemas.microsoft.com/office/excel/2006/main">
          <x14:cfRule type="dataBar" id="{472DBC2E-E259-478E-BF32-2F3ABE5AF2AC}">
            <x14:dataBar minLength="0" maxLength="100" border="1" negativeBarBorderColorSameAsPositive="0">
              <x14:cfvo type="autoMin"/>
              <x14:cfvo type="autoMax"/>
              <x14:borderColor rgb="FFFF555A"/>
              <x14:negativeFillColor rgb="FFFF0000"/>
              <x14:negativeBorderColor rgb="FFFF0000"/>
              <x14:axisColor rgb="FF000000"/>
            </x14:dataBar>
          </x14:cfRule>
          <xm:sqref>H205:I209</xm:sqref>
        </x14:conditionalFormatting>
        <x14:conditionalFormatting xmlns:xm="http://schemas.microsoft.com/office/excel/2006/main">
          <x14:cfRule type="dataBar" id="{71A184B6-6CE0-4DD6-BBC9-6D8624F5C5B3}">
            <x14:dataBar minLength="0" maxLength="100" border="1" negativeBarBorderColorSameAsPositive="0">
              <x14:cfvo type="autoMin"/>
              <x14:cfvo type="autoMax"/>
              <x14:borderColor rgb="FFFF555A"/>
              <x14:negativeFillColor rgb="FFFF0000"/>
              <x14:negativeBorderColor rgb="FFFF0000"/>
              <x14:axisColor rgb="FF000000"/>
            </x14:dataBar>
          </x14:cfRule>
          <xm:sqref>K56:K59</xm:sqref>
        </x14:conditionalFormatting>
        <x14:conditionalFormatting xmlns:xm="http://schemas.microsoft.com/office/excel/2006/main">
          <x14:cfRule type="dataBar" id="{AF990517-C6FE-44F6-B350-813F82DE814A}">
            <x14:dataBar minLength="0" maxLength="100" border="1" negativeBarBorderColorSameAsPositive="0">
              <x14:cfvo type="autoMin"/>
              <x14:cfvo type="autoMax"/>
              <x14:borderColor rgb="FFFF555A"/>
              <x14:negativeFillColor rgb="FFFF0000"/>
              <x14:negativeBorderColor rgb="FFFF0000"/>
              <x14:axisColor rgb="FF000000"/>
            </x14:dataBar>
          </x14:cfRule>
          <xm:sqref>K63:K70</xm:sqref>
        </x14:conditionalFormatting>
        <x14:conditionalFormatting xmlns:xm="http://schemas.microsoft.com/office/excel/2006/main" pivot="1">
          <x14:cfRule type="dataBar" id="{06F68198-39A9-4298-BF76-376DBE8C1732}">
            <x14:dataBar minLength="0" maxLength="100" border="1" negativeBarBorderColorSameAsPositive="0">
              <x14:cfvo type="autoMin"/>
              <x14:cfvo type="autoMax"/>
              <x14:borderColor rgb="FFFF555A"/>
              <x14:negativeFillColor rgb="FFFF0000"/>
              <x14:negativeBorderColor rgb="FFFF0000"/>
              <x14:axisColor rgb="FF000000"/>
            </x14:dataBar>
          </x14:cfRule>
          <xm:sqref>G23:G30</xm:sqref>
        </x14:conditionalFormatting>
        <x14:conditionalFormatting xmlns:xm="http://schemas.microsoft.com/office/excel/2006/main">
          <x14:cfRule type="dataBar" id="{19968627-679A-42DA-8F49-53DAD4FA122C}">
            <x14:dataBar minLength="0" maxLength="100" border="1" negativeBarBorderColorSameAsPositive="0">
              <x14:cfvo type="autoMin"/>
              <x14:cfvo type="autoMax"/>
              <x14:borderColor rgb="FFFF555A"/>
              <x14:negativeFillColor rgb="FFFF0000"/>
              <x14:negativeBorderColor rgb="FFFF0000"/>
              <x14:axisColor rgb="FF000000"/>
            </x14:dataBar>
          </x14:cfRule>
          <xm:sqref>K9:K16</xm:sqref>
        </x14:conditionalFormatting>
        <x14:conditionalFormatting xmlns:xm="http://schemas.microsoft.com/office/excel/2006/main">
          <x14:cfRule type="dataBar" id="{64373C5C-B826-41C6-8531-CE37A281122D}">
            <x14:dataBar minLength="0" maxLength="100" border="1" negativeBarBorderColorSameAsPositive="0">
              <x14:cfvo type="autoMin"/>
              <x14:cfvo type="autoMax"/>
              <x14:borderColor rgb="FFFF555A"/>
              <x14:negativeFillColor rgb="FFFF0000"/>
              <x14:negativeBorderColor rgb="FFFF0000"/>
              <x14:axisColor rgb="FF000000"/>
            </x14:dataBar>
          </x14:cfRule>
          <xm:sqref>G33:G36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L20"/>
  <sheetViews>
    <sheetView zoomScale="83" workbookViewId="0">
      <selection activeCell="E19" sqref="E19"/>
    </sheetView>
  </sheetViews>
  <sheetFormatPr baseColWidth="10" defaultColWidth="8.83203125" defaultRowHeight="15.5"/>
  <cols>
    <col min="2" max="2" width="14.58203125" customWidth="1"/>
    <col min="3" max="3" width="12.33203125" customWidth="1"/>
    <col min="4" max="4" width="14.33203125" customWidth="1"/>
    <col min="5" max="5" width="14.33203125" style="31" customWidth="1"/>
  </cols>
  <sheetData>
    <row r="1" spans="2:12">
      <c r="F1" s="31"/>
      <c r="G1" s="31"/>
      <c r="H1" s="31"/>
      <c r="I1" s="31"/>
      <c r="J1" s="31"/>
      <c r="K1" s="31"/>
      <c r="L1" s="31"/>
    </row>
    <row r="2" spans="2:12">
      <c r="B2" s="29"/>
      <c r="C2" s="29" t="s">
        <v>89</v>
      </c>
      <c r="D2" s="29" t="s">
        <v>110</v>
      </c>
      <c r="E2" s="71"/>
      <c r="F2" s="73"/>
      <c r="G2" s="73"/>
      <c r="H2" s="73"/>
      <c r="I2" s="73"/>
      <c r="J2" s="73"/>
      <c r="K2" s="73"/>
      <c r="L2" s="73"/>
    </row>
    <row r="3" spans="2:12">
      <c r="B3" s="52" t="s">
        <v>125</v>
      </c>
      <c r="C3" s="26">
        <v>0.47906976744186047</v>
      </c>
      <c r="D3" s="26">
        <v>5.5813953488372092E-2</v>
      </c>
      <c r="E3" s="28"/>
      <c r="F3" s="74"/>
      <c r="G3" s="74"/>
      <c r="H3" s="74"/>
      <c r="I3" s="74"/>
      <c r="J3" s="74"/>
      <c r="K3" s="74"/>
      <c r="L3" s="74"/>
    </row>
    <row r="4" spans="2:12">
      <c r="B4" s="1" t="s">
        <v>135</v>
      </c>
      <c r="C4" s="26">
        <v>0.19534883720930232</v>
      </c>
      <c r="D4" s="26">
        <v>8.8372093023255813E-2</v>
      </c>
      <c r="E4" s="28"/>
      <c r="F4" s="75"/>
      <c r="G4" s="55"/>
      <c r="H4" s="51"/>
      <c r="I4" s="55"/>
      <c r="J4" s="51"/>
      <c r="K4" s="55"/>
      <c r="L4" s="51"/>
    </row>
    <row r="5" spans="2:12">
      <c r="B5" s="72" t="s">
        <v>197</v>
      </c>
      <c r="C5" s="26">
        <v>9.3023255813953487E-3</v>
      </c>
      <c r="D5" s="26">
        <v>0</v>
      </c>
      <c r="E5" s="28"/>
      <c r="F5" s="75"/>
      <c r="G5" s="55"/>
      <c r="H5" s="51"/>
      <c r="I5" s="55"/>
      <c r="J5" s="51"/>
      <c r="K5" s="55"/>
      <c r="L5" s="51"/>
    </row>
    <row r="6" spans="2:12">
      <c r="B6" s="1" t="s">
        <v>450</v>
      </c>
      <c r="C6" s="26">
        <v>0.10232558139534884</v>
      </c>
      <c r="D6" s="26">
        <v>6.9767441860465115E-2</v>
      </c>
      <c r="F6" s="75"/>
      <c r="G6" s="55"/>
      <c r="H6" s="51"/>
      <c r="I6" s="55"/>
      <c r="J6" s="51"/>
      <c r="K6" s="55"/>
      <c r="L6" s="51"/>
    </row>
    <row r="7" spans="2:12">
      <c r="F7" s="75"/>
      <c r="G7" s="55"/>
      <c r="H7" s="51"/>
      <c r="I7" s="55"/>
      <c r="J7" s="51"/>
      <c r="K7" s="55"/>
      <c r="L7" s="51"/>
    </row>
    <row r="8" spans="2:12">
      <c r="F8" s="76"/>
      <c r="G8" s="77"/>
      <c r="H8" s="78"/>
      <c r="I8" s="77"/>
      <c r="J8" s="78"/>
      <c r="K8" s="77"/>
      <c r="L8" s="78"/>
    </row>
    <row r="9" spans="2:12">
      <c r="B9" s="29" t="s">
        <v>294</v>
      </c>
      <c r="C9" s="29" t="s">
        <v>89</v>
      </c>
      <c r="D9" s="29" t="s">
        <v>110</v>
      </c>
      <c r="E9" s="71"/>
      <c r="F9" s="31"/>
      <c r="G9" s="31"/>
      <c r="H9" s="31"/>
      <c r="I9" s="31"/>
      <c r="J9" s="31"/>
      <c r="K9" s="31"/>
      <c r="L9" s="31"/>
    </row>
    <row r="10" spans="2:12">
      <c r="B10" s="10" t="s">
        <v>451</v>
      </c>
      <c r="C10" s="19">
        <v>0.56999999999999995</v>
      </c>
      <c r="D10" s="19">
        <v>0.14000000000000001</v>
      </c>
      <c r="E10" s="69"/>
      <c r="F10" s="31"/>
      <c r="G10" s="31"/>
      <c r="H10" s="31"/>
      <c r="I10" s="31"/>
      <c r="J10" s="31"/>
      <c r="K10" s="31"/>
      <c r="L10" s="31"/>
    </row>
    <row r="11" spans="2:12">
      <c r="B11" s="10" t="s">
        <v>134</v>
      </c>
      <c r="C11" s="19">
        <v>0.12</v>
      </c>
      <c r="D11" s="19">
        <v>7.0000000000000007E-2</v>
      </c>
      <c r="E11" s="69"/>
      <c r="F11" s="31"/>
      <c r="G11" s="31"/>
      <c r="H11" s="31"/>
      <c r="I11" s="31"/>
      <c r="J11" s="31"/>
      <c r="K11" s="31"/>
      <c r="L11" s="31"/>
    </row>
    <row r="12" spans="2:12">
      <c r="B12" t="s">
        <v>452</v>
      </c>
      <c r="C12" s="25">
        <v>0.03</v>
      </c>
      <c r="D12" s="25">
        <v>0</v>
      </c>
      <c r="E12" s="68"/>
      <c r="F12" s="31"/>
      <c r="G12" s="31"/>
      <c r="H12" s="31"/>
      <c r="I12" s="31"/>
      <c r="J12" s="31"/>
      <c r="K12" s="31"/>
      <c r="L12" s="31"/>
    </row>
    <row r="13" spans="2:12">
      <c r="F13" s="31"/>
      <c r="G13" s="31"/>
      <c r="H13" s="31"/>
      <c r="I13" s="31"/>
      <c r="J13" s="31"/>
      <c r="K13" s="31"/>
      <c r="L13" s="31"/>
    </row>
    <row r="14" spans="2:12">
      <c r="F14" s="31"/>
      <c r="G14" s="31"/>
      <c r="H14" s="31"/>
      <c r="I14" s="31"/>
      <c r="J14" s="31"/>
      <c r="K14" s="31"/>
      <c r="L14" s="31"/>
    </row>
    <row r="15" spans="2:12">
      <c r="B15" s="213" t="s">
        <v>453</v>
      </c>
      <c r="C15" s="29" t="s">
        <v>367</v>
      </c>
      <c r="F15" s="31"/>
      <c r="G15" s="31"/>
      <c r="H15" s="31"/>
      <c r="I15" s="31"/>
      <c r="J15" s="31"/>
      <c r="K15" s="31"/>
      <c r="L15" s="31"/>
    </row>
    <row r="16" spans="2:12">
      <c r="B16" s="13" t="s">
        <v>450</v>
      </c>
      <c r="C16" s="27">
        <v>0.19</v>
      </c>
      <c r="F16" s="31"/>
      <c r="G16" s="31"/>
      <c r="H16" s="31"/>
      <c r="I16" s="31"/>
      <c r="J16" s="31"/>
      <c r="K16" s="31"/>
      <c r="L16" s="31"/>
    </row>
    <row r="17" spans="2:12">
      <c r="B17" s="13" t="s">
        <v>454</v>
      </c>
      <c r="C17" s="27">
        <v>0.33</v>
      </c>
      <c r="F17" s="31"/>
      <c r="G17" s="31"/>
      <c r="H17" s="31"/>
      <c r="I17" s="31"/>
      <c r="J17" s="31"/>
      <c r="K17" s="31"/>
      <c r="L17" s="31"/>
    </row>
    <row r="18" spans="2:12">
      <c r="B18" s="13" t="s">
        <v>455</v>
      </c>
      <c r="C18" s="27">
        <v>0.27</v>
      </c>
    </row>
    <row r="19" spans="2:12">
      <c r="B19" s="13" t="s">
        <v>456</v>
      </c>
      <c r="C19" s="27">
        <v>0.2</v>
      </c>
    </row>
    <row r="20" spans="2:12">
      <c r="B20" s="29" t="s">
        <v>254</v>
      </c>
      <c r="C20" s="203">
        <v>1</v>
      </c>
    </row>
  </sheetData>
  <conditionalFormatting sqref="H4:H7">
    <cfRule type="dataBar" priority="3">
      <dataBar>
        <cfvo type="min"/>
        <cfvo type="max"/>
        <color rgb="FFFF555A"/>
      </dataBar>
      <extLst>
        <ext xmlns:x14="http://schemas.microsoft.com/office/spreadsheetml/2009/9/main" uri="{B025F937-C7B1-47D3-B67F-A62EFF666E3E}">
          <x14:id>{E291102A-B37D-4120-BD32-F25BE80BBCD7}</x14:id>
        </ext>
      </extLst>
    </cfRule>
  </conditionalFormatting>
  <conditionalFormatting sqref="J4:J7">
    <cfRule type="dataBar" priority="2">
      <dataBar>
        <cfvo type="min"/>
        <cfvo type="max"/>
        <color rgb="FFFF555A"/>
      </dataBar>
      <extLst>
        <ext xmlns:x14="http://schemas.microsoft.com/office/spreadsheetml/2009/9/main" uri="{B025F937-C7B1-47D3-B67F-A62EFF666E3E}">
          <x14:id>{0FBC0AE4-9A09-4C46-9AB2-EF34AB44DFC2}</x14:id>
        </ext>
      </extLst>
    </cfRule>
  </conditionalFormatting>
  <conditionalFormatting sqref="L4:L7">
    <cfRule type="dataBar" priority="1">
      <dataBar>
        <cfvo type="min"/>
        <cfvo type="max"/>
        <color rgb="FFFF555A"/>
      </dataBar>
      <extLst>
        <ext xmlns:x14="http://schemas.microsoft.com/office/spreadsheetml/2009/9/main" uri="{B025F937-C7B1-47D3-B67F-A62EFF666E3E}">
          <x14:id>{70E6D136-ACF0-468D-B78C-3BF2B1F74F64}</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E291102A-B37D-4120-BD32-F25BE80BBCD7}">
            <x14:dataBar minLength="0" maxLength="100" border="1" negativeBarBorderColorSameAsPositive="0">
              <x14:cfvo type="autoMin"/>
              <x14:cfvo type="autoMax"/>
              <x14:borderColor rgb="FFFF555A"/>
              <x14:negativeFillColor rgb="FFFF0000"/>
              <x14:negativeBorderColor rgb="FFFF0000"/>
              <x14:axisColor rgb="FF000000"/>
            </x14:dataBar>
          </x14:cfRule>
          <xm:sqref>H4:H7</xm:sqref>
        </x14:conditionalFormatting>
        <x14:conditionalFormatting xmlns:xm="http://schemas.microsoft.com/office/excel/2006/main">
          <x14:cfRule type="dataBar" id="{0FBC0AE4-9A09-4C46-9AB2-EF34AB44DFC2}">
            <x14:dataBar minLength="0" maxLength="100" border="1" negativeBarBorderColorSameAsPositive="0">
              <x14:cfvo type="autoMin"/>
              <x14:cfvo type="autoMax"/>
              <x14:borderColor rgb="FFFF555A"/>
              <x14:negativeFillColor rgb="FFFF0000"/>
              <x14:negativeBorderColor rgb="FFFF0000"/>
              <x14:axisColor rgb="FF000000"/>
            </x14:dataBar>
          </x14:cfRule>
          <xm:sqref>J4:J7</xm:sqref>
        </x14:conditionalFormatting>
        <x14:conditionalFormatting xmlns:xm="http://schemas.microsoft.com/office/excel/2006/main">
          <x14:cfRule type="dataBar" id="{70E6D136-ACF0-468D-B78C-3BF2B1F74F64}">
            <x14:dataBar minLength="0" maxLength="100" border="1" negativeBarBorderColorSameAsPositive="0">
              <x14:cfvo type="autoMin"/>
              <x14:cfvo type="autoMax"/>
              <x14:borderColor rgb="FFFF555A"/>
              <x14:negativeFillColor rgb="FFFF0000"/>
              <x14:negativeBorderColor rgb="FFFF0000"/>
              <x14:axisColor rgb="FF000000"/>
            </x14:dataBar>
          </x14:cfRule>
          <xm:sqref>L4:L7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T55"/>
  <sheetViews>
    <sheetView zoomScale="55" zoomScaleNormal="55" workbookViewId="0">
      <selection activeCell="F28" sqref="F28"/>
    </sheetView>
  </sheetViews>
  <sheetFormatPr baseColWidth="10" defaultColWidth="10.83203125" defaultRowHeight="15.5"/>
  <cols>
    <col min="1" max="1" width="36.83203125" style="10" customWidth="1"/>
    <col min="2" max="2" width="19.83203125" style="10" customWidth="1"/>
    <col min="3" max="3" width="29.6640625" style="10" customWidth="1"/>
    <col min="4" max="4" width="29.4140625" style="10" customWidth="1"/>
    <col min="5" max="5" width="30.5" style="10" customWidth="1"/>
    <col min="6" max="6" width="10.83203125" style="10"/>
    <col min="7" max="7" width="11.5" style="10" bestFit="1" customWidth="1"/>
    <col min="8" max="16384" width="10.83203125" style="10"/>
  </cols>
  <sheetData>
    <row r="1" spans="1:5">
      <c r="A1" s="17" t="s">
        <v>457</v>
      </c>
    </row>
    <row r="2" spans="1:5">
      <c r="A2" s="15" t="s">
        <v>458</v>
      </c>
      <c r="B2" s="15" t="s">
        <v>263</v>
      </c>
      <c r="C2" s="15" t="s">
        <v>459</v>
      </c>
      <c r="D2" s="15" t="s">
        <v>460</v>
      </c>
      <c r="E2" s="15" t="s">
        <v>461</v>
      </c>
    </row>
    <row r="3" spans="1:5">
      <c r="A3" s="135" t="s">
        <v>140</v>
      </c>
      <c r="B3" s="135" t="s">
        <v>387</v>
      </c>
      <c r="C3" s="219" t="s">
        <v>462</v>
      </c>
      <c r="D3" s="219">
        <v>30</v>
      </c>
      <c r="E3" s="135" t="s">
        <v>463</v>
      </c>
    </row>
    <row r="4" spans="1:5">
      <c r="A4" s="135" t="s">
        <v>140</v>
      </c>
      <c r="B4" s="135" t="s">
        <v>242</v>
      </c>
      <c r="C4" s="219" t="s">
        <v>462</v>
      </c>
      <c r="D4" s="219">
        <v>20</v>
      </c>
      <c r="E4" s="135" t="s">
        <v>463</v>
      </c>
    </row>
    <row r="5" spans="1:5">
      <c r="A5" s="135" t="s">
        <v>140</v>
      </c>
      <c r="B5" s="135" t="s">
        <v>298</v>
      </c>
      <c r="C5" s="219" t="s">
        <v>462</v>
      </c>
      <c r="D5" s="219">
        <v>10</v>
      </c>
      <c r="E5" s="135" t="s">
        <v>463</v>
      </c>
    </row>
    <row r="6" spans="1:5">
      <c r="A6" s="135" t="s">
        <v>140</v>
      </c>
      <c r="B6" s="135" t="s">
        <v>151</v>
      </c>
      <c r="C6" s="219" t="s">
        <v>462</v>
      </c>
      <c r="D6" s="219">
        <v>3</v>
      </c>
      <c r="E6" s="135" t="s">
        <v>463</v>
      </c>
    </row>
    <row r="7" spans="1:5">
      <c r="A7" s="135" t="s">
        <v>140</v>
      </c>
      <c r="B7" s="135" t="s">
        <v>185</v>
      </c>
      <c r="C7" s="219" t="s">
        <v>462</v>
      </c>
      <c r="D7" s="219">
        <v>10</v>
      </c>
      <c r="E7" s="135" t="s">
        <v>463</v>
      </c>
    </row>
    <row r="8" spans="1:5">
      <c r="A8" s="135" t="s">
        <v>140</v>
      </c>
      <c r="B8" s="135" t="s">
        <v>390</v>
      </c>
      <c r="C8" s="219" t="s">
        <v>462</v>
      </c>
      <c r="D8" s="219">
        <v>10</v>
      </c>
      <c r="E8" s="135" t="s">
        <v>463</v>
      </c>
    </row>
    <row r="9" spans="1:5" s="33" customFormat="1">
      <c r="A9" s="135" t="s">
        <v>140</v>
      </c>
      <c r="B9" s="135" t="s">
        <v>464</v>
      </c>
      <c r="C9" s="219" t="s">
        <v>465</v>
      </c>
      <c r="D9" s="219">
        <v>1.5</v>
      </c>
      <c r="E9" s="135" t="s">
        <v>466</v>
      </c>
    </row>
    <row r="10" spans="1:5">
      <c r="A10" s="195" t="s">
        <v>467</v>
      </c>
      <c r="B10" s="195" t="s">
        <v>391</v>
      </c>
      <c r="C10" s="220" t="s">
        <v>468</v>
      </c>
      <c r="D10" s="195">
        <v>17</v>
      </c>
      <c r="E10" s="195" t="s">
        <v>469</v>
      </c>
    </row>
    <row r="11" spans="1:5">
      <c r="A11" s="195" t="s">
        <v>467</v>
      </c>
      <c r="B11" s="195" t="s">
        <v>392</v>
      </c>
      <c r="C11" s="220" t="s">
        <v>470</v>
      </c>
      <c r="D11" s="195">
        <v>5</v>
      </c>
      <c r="E11" s="195" t="s">
        <v>469</v>
      </c>
    </row>
    <row r="12" spans="1:5">
      <c r="A12" s="195" t="s">
        <v>467</v>
      </c>
      <c r="B12" s="195" t="s">
        <v>304</v>
      </c>
      <c r="C12" s="220" t="s">
        <v>471</v>
      </c>
      <c r="D12" s="195">
        <v>5</v>
      </c>
      <c r="E12" s="195" t="s">
        <v>469</v>
      </c>
    </row>
    <row r="13" spans="1:5">
      <c r="A13" s="195" t="s">
        <v>467</v>
      </c>
      <c r="B13" s="195" t="s">
        <v>394</v>
      </c>
      <c r="C13" s="220" t="s">
        <v>468</v>
      </c>
      <c r="D13" s="195">
        <v>17</v>
      </c>
      <c r="E13" s="195" t="s">
        <v>469</v>
      </c>
    </row>
    <row r="14" spans="1:5">
      <c r="A14" s="195" t="s">
        <v>467</v>
      </c>
      <c r="B14" s="195" t="s">
        <v>306</v>
      </c>
      <c r="C14" s="220" t="s">
        <v>472</v>
      </c>
      <c r="D14" s="195">
        <v>1</v>
      </c>
      <c r="E14" s="195" t="s">
        <v>469</v>
      </c>
    </row>
    <row r="15" spans="1:5">
      <c r="A15" s="195" t="s">
        <v>467</v>
      </c>
      <c r="B15" s="195" t="s">
        <v>473</v>
      </c>
      <c r="C15" s="220" t="s">
        <v>474</v>
      </c>
      <c r="D15" s="195">
        <v>6</v>
      </c>
      <c r="E15" s="195" t="s">
        <v>475</v>
      </c>
    </row>
    <row r="16" spans="1:5">
      <c r="A16" s="195" t="s">
        <v>467</v>
      </c>
      <c r="B16" s="195" t="s">
        <v>393</v>
      </c>
      <c r="C16" s="220" t="s">
        <v>476</v>
      </c>
      <c r="D16" s="195">
        <v>0.15</v>
      </c>
      <c r="E16" s="195" t="s">
        <v>463</v>
      </c>
    </row>
    <row r="17" spans="1:5">
      <c r="A17" s="205" t="s">
        <v>467</v>
      </c>
      <c r="B17" s="205" t="s">
        <v>122</v>
      </c>
      <c r="C17" s="206"/>
      <c r="D17" s="205">
        <v>20</v>
      </c>
      <c r="E17" s="205" t="s">
        <v>480</v>
      </c>
    </row>
    <row r="18" spans="1:5">
      <c r="A18" s="205" t="s">
        <v>467</v>
      </c>
      <c r="B18" s="207" t="s">
        <v>291</v>
      </c>
      <c r="C18" s="206" t="s">
        <v>479</v>
      </c>
      <c r="D18" s="205">
        <v>1</v>
      </c>
      <c r="E18" s="205" t="s">
        <v>469</v>
      </c>
    </row>
    <row r="19" spans="1:5" s="33" customFormat="1">
      <c r="A19" s="205" t="s">
        <v>467</v>
      </c>
      <c r="B19" s="207" t="s">
        <v>292</v>
      </c>
      <c r="C19" s="206"/>
      <c r="D19" s="205">
        <v>2</v>
      </c>
      <c r="E19" s="205" t="s">
        <v>469</v>
      </c>
    </row>
    <row r="20" spans="1:5" s="33" customFormat="1">
      <c r="A20" s="195" t="s">
        <v>467</v>
      </c>
      <c r="B20" s="195" t="s">
        <v>477</v>
      </c>
      <c r="C20" s="220" t="s">
        <v>478</v>
      </c>
      <c r="D20" s="195">
        <v>150</v>
      </c>
      <c r="E20" s="195" t="s">
        <v>290</v>
      </c>
    </row>
    <row r="21" spans="1:5">
      <c r="C21" s="18"/>
    </row>
    <row r="22" spans="1:5">
      <c r="A22" s="21" t="s">
        <v>481</v>
      </c>
    </row>
    <row r="24" spans="1:5">
      <c r="A24" s="17" t="s">
        <v>482</v>
      </c>
    </row>
    <row r="25" spans="1:5">
      <c r="A25" s="15" t="s">
        <v>263</v>
      </c>
      <c r="B25" s="15" t="s">
        <v>483</v>
      </c>
      <c r="C25" s="15" t="s">
        <v>484</v>
      </c>
    </row>
    <row r="26" spans="1:5">
      <c r="A26" s="10" t="s">
        <v>485</v>
      </c>
      <c r="B26" s="10" t="s">
        <v>486</v>
      </c>
      <c r="C26" s="18" t="s">
        <v>487</v>
      </c>
    </row>
    <row r="27" spans="1:5">
      <c r="A27" s="10" t="s">
        <v>242</v>
      </c>
      <c r="B27" s="10" t="s">
        <v>486</v>
      </c>
      <c r="C27" s="18" t="s">
        <v>488</v>
      </c>
    </row>
    <row r="28" spans="1:5">
      <c r="A28" s="10" t="s">
        <v>489</v>
      </c>
      <c r="B28" s="10" t="s">
        <v>486</v>
      </c>
      <c r="C28" s="18" t="s">
        <v>490</v>
      </c>
    </row>
    <row r="29" spans="1:5">
      <c r="A29" s="10" t="s">
        <v>151</v>
      </c>
      <c r="B29" s="10" t="s">
        <v>486</v>
      </c>
      <c r="C29" s="18" t="s">
        <v>491</v>
      </c>
    </row>
    <row r="30" spans="1:5">
      <c r="A30" s="10" t="s">
        <v>492</v>
      </c>
      <c r="B30" s="10" t="s">
        <v>486</v>
      </c>
      <c r="C30" s="18" t="s">
        <v>493</v>
      </c>
    </row>
    <row r="31" spans="1:5">
      <c r="A31" s="20" t="s">
        <v>494</v>
      </c>
    </row>
    <row r="42" spans="33:33">
      <c r="AG42" s="10" t="e">
        <f>(O42*Références!#REF!)</f>
        <v>#REF!</v>
      </c>
    </row>
    <row r="52" spans="33:46">
      <c r="AG52" s="10" t="e">
        <f>(P52*Références!#REF!)+(Q52*Références!#REF!)</f>
        <v>#REF!</v>
      </c>
    </row>
    <row r="55" spans="33:46">
      <c r="AT55" s="10">
        <f>(I55*Références!D10)+(J55*Références!D11)</f>
        <v>0</v>
      </c>
    </row>
  </sheetData>
  <phoneticPr fontId="19" type="noConversion"/>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463"/>
  <sheetViews>
    <sheetView topLeftCell="B328" zoomScaleNormal="100" workbookViewId="0">
      <selection activeCell="C345" sqref="C345"/>
    </sheetView>
  </sheetViews>
  <sheetFormatPr baseColWidth="10" defaultColWidth="8.83203125" defaultRowHeight="14"/>
  <cols>
    <col min="1" max="1" width="33.08203125" style="124" bestFit="1" customWidth="1"/>
    <col min="2" max="2" width="48.75" style="124" bestFit="1" customWidth="1"/>
    <col min="3" max="3" width="79.9140625" style="124" customWidth="1"/>
    <col min="4" max="4" width="17.1640625" style="124" customWidth="1"/>
    <col min="5" max="5" width="11.75" style="124" customWidth="1"/>
    <col min="6" max="6" width="9.75" style="124" customWidth="1"/>
    <col min="7" max="9" width="24.33203125" style="124" customWidth="1"/>
    <col min="10" max="10" width="24.1640625" style="124" customWidth="1"/>
    <col min="11" max="11" width="28.6640625" style="124" customWidth="1"/>
    <col min="12" max="12" width="64.4140625" style="124" customWidth="1"/>
    <col min="13" max="14" width="19.08203125" style="124" customWidth="1"/>
    <col min="15" max="15" width="17.58203125" style="124" customWidth="1"/>
    <col min="16" max="17" width="15.58203125" style="124" customWidth="1"/>
    <col min="18" max="18" width="15.58203125" style="336" customWidth="1"/>
    <col min="19" max="20" width="11.08203125" style="124" customWidth="1"/>
    <col min="21" max="21" width="37.33203125" style="124" bestFit="1" customWidth="1"/>
    <col min="22" max="22" width="3.33203125" style="124" customWidth="1"/>
    <col min="23" max="23" width="31" style="124" bestFit="1" customWidth="1"/>
    <col min="24" max="24" width="6" style="124" customWidth="1"/>
    <col min="25" max="256" width="8.83203125" style="124"/>
    <col min="257" max="257" width="33.08203125" style="124" bestFit="1" customWidth="1"/>
    <col min="258" max="258" width="48.75" style="124" bestFit="1" customWidth="1"/>
    <col min="259" max="259" width="79.9140625" style="124" customWidth="1"/>
    <col min="260" max="260" width="17.1640625" style="124" customWidth="1"/>
    <col min="261" max="261" width="11.75" style="124" customWidth="1"/>
    <col min="262" max="262" width="9.75" style="124" customWidth="1"/>
    <col min="263" max="265" width="24.33203125" style="124" customWidth="1"/>
    <col min="266" max="266" width="24.1640625" style="124" customWidth="1"/>
    <col min="267" max="267" width="28.6640625" style="124" customWidth="1"/>
    <col min="268" max="268" width="64.4140625" style="124" customWidth="1"/>
    <col min="269" max="270" width="19.08203125" style="124" customWidth="1"/>
    <col min="271" max="271" width="17.58203125" style="124" customWidth="1"/>
    <col min="272" max="274" width="15.58203125" style="124" customWidth="1"/>
    <col min="275" max="276" width="11.08203125" style="124" customWidth="1"/>
    <col min="277" max="277" width="37.33203125" style="124" bestFit="1" customWidth="1"/>
    <col min="278" max="278" width="3.33203125" style="124" customWidth="1"/>
    <col min="279" max="279" width="31" style="124" bestFit="1" customWidth="1"/>
    <col min="280" max="280" width="6" style="124" customWidth="1"/>
    <col min="281" max="512" width="8.83203125" style="124"/>
    <col min="513" max="513" width="33.08203125" style="124" bestFit="1" customWidth="1"/>
    <col min="514" max="514" width="48.75" style="124" bestFit="1" customWidth="1"/>
    <col min="515" max="515" width="79.9140625" style="124" customWidth="1"/>
    <col min="516" max="516" width="17.1640625" style="124" customWidth="1"/>
    <col min="517" max="517" width="11.75" style="124" customWidth="1"/>
    <col min="518" max="518" width="9.75" style="124" customWidth="1"/>
    <col min="519" max="521" width="24.33203125" style="124" customWidth="1"/>
    <col min="522" max="522" width="24.1640625" style="124" customWidth="1"/>
    <col min="523" max="523" width="28.6640625" style="124" customWidth="1"/>
    <col min="524" max="524" width="64.4140625" style="124" customWidth="1"/>
    <col min="525" max="526" width="19.08203125" style="124" customWidth="1"/>
    <col min="527" max="527" width="17.58203125" style="124" customWidth="1"/>
    <col min="528" max="530" width="15.58203125" style="124" customWidth="1"/>
    <col min="531" max="532" width="11.08203125" style="124" customWidth="1"/>
    <col min="533" max="533" width="37.33203125" style="124" bestFit="1" customWidth="1"/>
    <col min="534" max="534" width="3.33203125" style="124" customWidth="1"/>
    <col min="535" max="535" width="31" style="124" bestFit="1" customWidth="1"/>
    <col min="536" max="536" width="6" style="124" customWidth="1"/>
    <col min="537" max="768" width="8.83203125" style="124"/>
    <col min="769" max="769" width="33.08203125" style="124" bestFit="1" customWidth="1"/>
    <col min="770" max="770" width="48.75" style="124" bestFit="1" customWidth="1"/>
    <col min="771" max="771" width="79.9140625" style="124" customWidth="1"/>
    <col min="772" max="772" width="17.1640625" style="124" customWidth="1"/>
    <col min="773" max="773" width="11.75" style="124" customWidth="1"/>
    <col min="774" max="774" width="9.75" style="124" customWidth="1"/>
    <col min="775" max="777" width="24.33203125" style="124" customWidth="1"/>
    <col min="778" max="778" width="24.1640625" style="124" customWidth="1"/>
    <col min="779" max="779" width="28.6640625" style="124" customWidth="1"/>
    <col min="780" max="780" width="64.4140625" style="124" customWidth="1"/>
    <col min="781" max="782" width="19.08203125" style="124" customWidth="1"/>
    <col min="783" max="783" width="17.58203125" style="124" customWidth="1"/>
    <col min="784" max="786" width="15.58203125" style="124" customWidth="1"/>
    <col min="787" max="788" width="11.08203125" style="124" customWidth="1"/>
    <col min="789" max="789" width="37.33203125" style="124" bestFit="1" customWidth="1"/>
    <col min="790" max="790" width="3.33203125" style="124" customWidth="1"/>
    <col min="791" max="791" width="31" style="124" bestFit="1" customWidth="1"/>
    <col min="792" max="792" width="6" style="124" customWidth="1"/>
    <col min="793" max="1024" width="8.83203125" style="124"/>
    <col min="1025" max="1025" width="33.08203125" style="124" bestFit="1" customWidth="1"/>
    <col min="1026" max="1026" width="48.75" style="124" bestFit="1" customWidth="1"/>
    <col min="1027" max="1027" width="79.9140625" style="124" customWidth="1"/>
    <col min="1028" max="1028" width="17.1640625" style="124" customWidth="1"/>
    <col min="1029" max="1029" width="11.75" style="124" customWidth="1"/>
    <col min="1030" max="1030" width="9.75" style="124" customWidth="1"/>
    <col min="1031" max="1033" width="24.33203125" style="124" customWidth="1"/>
    <col min="1034" max="1034" width="24.1640625" style="124" customWidth="1"/>
    <col min="1035" max="1035" width="28.6640625" style="124" customWidth="1"/>
    <col min="1036" max="1036" width="64.4140625" style="124" customWidth="1"/>
    <col min="1037" max="1038" width="19.08203125" style="124" customWidth="1"/>
    <col min="1039" max="1039" width="17.58203125" style="124" customWidth="1"/>
    <col min="1040" max="1042" width="15.58203125" style="124" customWidth="1"/>
    <col min="1043" max="1044" width="11.08203125" style="124" customWidth="1"/>
    <col min="1045" max="1045" width="37.33203125" style="124" bestFit="1" customWidth="1"/>
    <col min="1046" max="1046" width="3.33203125" style="124" customWidth="1"/>
    <col min="1047" max="1047" width="31" style="124" bestFit="1" customWidth="1"/>
    <col min="1048" max="1048" width="6" style="124" customWidth="1"/>
    <col min="1049" max="1280" width="8.83203125" style="124"/>
    <col min="1281" max="1281" width="33.08203125" style="124" bestFit="1" customWidth="1"/>
    <col min="1282" max="1282" width="48.75" style="124" bestFit="1" customWidth="1"/>
    <col min="1283" max="1283" width="79.9140625" style="124" customWidth="1"/>
    <col min="1284" max="1284" width="17.1640625" style="124" customWidth="1"/>
    <col min="1285" max="1285" width="11.75" style="124" customWidth="1"/>
    <col min="1286" max="1286" width="9.75" style="124" customWidth="1"/>
    <col min="1287" max="1289" width="24.33203125" style="124" customWidth="1"/>
    <col min="1290" max="1290" width="24.1640625" style="124" customWidth="1"/>
    <col min="1291" max="1291" width="28.6640625" style="124" customWidth="1"/>
    <col min="1292" max="1292" width="64.4140625" style="124" customWidth="1"/>
    <col min="1293" max="1294" width="19.08203125" style="124" customWidth="1"/>
    <col min="1295" max="1295" width="17.58203125" style="124" customWidth="1"/>
    <col min="1296" max="1298" width="15.58203125" style="124" customWidth="1"/>
    <col min="1299" max="1300" width="11.08203125" style="124" customWidth="1"/>
    <col min="1301" max="1301" width="37.33203125" style="124" bestFit="1" customWidth="1"/>
    <col min="1302" max="1302" width="3.33203125" style="124" customWidth="1"/>
    <col min="1303" max="1303" width="31" style="124" bestFit="1" customWidth="1"/>
    <col min="1304" max="1304" width="6" style="124" customWidth="1"/>
    <col min="1305" max="1536" width="8.83203125" style="124"/>
    <col min="1537" max="1537" width="33.08203125" style="124" bestFit="1" customWidth="1"/>
    <col min="1538" max="1538" width="48.75" style="124" bestFit="1" customWidth="1"/>
    <col min="1539" max="1539" width="79.9140625" style="124" customWidth="1"/>
    <col min="1540" max="1540" width="17.1640625" style="124" customWidth="1"/>
    <col min="1541" max="1541" width="11.75" style="124" customWidth="1"/>
    <col min="1542" max="1542" width="9.75" style="124" customWidth="1"/>
    <col min="1543" max="1545" width="24.33203125" style="124" customWidth="1"/>
    <col min="1546" max="1546" width="24.1640625" style="124" customWidth="1"/>
    <col min="1547" max="1547" width="28.6640625" style="124" customWidth="1"/>
    <col min="1548" max="1548" width="64.4140625" style="124" customWidth="1"/>
    <col min="1549" max="1550" width="19.08203125" style="124" customWidth="1"/>
    <col min="1551" max="1551" width="17.58203125" style="124" customWidth="1"/>
    <col min="1552" max="1554" width="15.58203125" style="124" customWidth="1"/>
    <col min="1555" max="1556" width="11.08203125" style="124" customWidth="1"/>
    <col min="1557" max="1557" width="37.33203125" style="124" bestFit="1" customWidth="1"/>
    <col min="1558" max="1558" width="3.33203125" style="124" customWidth="1"/>
    <col min="1559" max="1559" width="31" style="124" bestFit="1" customWidth="1"/>
    <col min="1560" max="1560" width="6" style="124" customWidth="1"/>
    <col min="1561" max="1792" width="8.83203125" style="124"/>
    <col min="1793" max="1793" width="33.08203125" style="124" bestFit="1" customWidth="1"/>
    <col min="1794" max="1794" width="48.75" style="124" bestFit="1" customWidth="1"/>
    <col min="1795" max="1795" width="79.9140625" style="124" customWidth="1"/>
    <col min="1796" max="1796" width="17.1640625" style="124" customWidth="1"/>
    <col min="1797" max="1797" width="11.75" style="124" customWidth="1"/>
    <col min="1798" max="1798" width="9.75" style="124" customWidth="1"/>
    <col min="1799" max="1801" width="24.33203125" style="124" customWidth="1"/>
    <col min="1802" max="1802" width="24.1640625" style="124" customWidth="1"/>
    <col min="1803" max="1803" width="28.6640625" style="124" customWidth="1"/>
    <col min="1804" max="1804" width="64.4140625" style="124" customWidth="1"/>
    <col min="1805" max="1806" width="19.08203125" style="124" customWidth="1"/>
    <col min="1807" max="1807" width="17.58203125" style="124" customWidth="1"/>
    <col min="1808" max="1810" width="15.58203125" style="124" customWidth="1"/>
    <col min="1811" max="1812" width="11.08203125" style="124" customWidth="1"/>
    <col min="1813" max="1813" width="37.33203125" style="124" bestFit="1" customWidth="1"/>
    <col min="1814" max="1814" width="3.33203125" style="124" customWidth="1"/>
    <col min="1815" max="1815" width="31" style="124" bestFit="1" customWidth="1"/>
    <col min="1816" max="1816" width="6" style="124" customWidth="1"/>
    <col min="1817" max="2048" width="8.83203125" style="124"/>
    <col min="2049" max="2049" width="33.08203125" style="124" bestFit="1" customWidth="1"/>
    <col min="2050" max="2050" width="48.75" style="124" bestFit="1" customWidth="1"/>
    <col min="2051" max="2051" width="79.9140625" style="124" customWidth="1"/>
    <col min="2052" max="2052" width="17.1640625" style="124" customWidth="1"/>
    <col min="2053" max="2053" width="11.75" style="124" customWidth="1"/>
    <col min="2054" max="2054" width="9.75" style="124" customWidth="1"/>
    <col min="2055" max="2057" width="24.33203125" style="124" customWidth="1"/>
    <col min="2058" max="2058" width="24.1640625" style="124" customWidth="1"/>
    <col min="2059" max="2059" width="28.6640625" style="124" customWidth="1"/>
    <col min="2060" max="2060" width="64.4140625" style="124" customWidth="1"/>
    <col min="2061" max="2062" width="19.08203125" style="124" customWidth="1"/>
    <col min="2063" max="2063" width="17.58203125" style="124" customWidth="1"/>
    <col min="2064" max="2066" width="15.58203125" style="124" customWidth="1"/>
    <col min="2067" max="2068" width="11.08203125" style="124" customWidth="1"/>
    <col min="2069" max="2069" width="37.33203125" style="124" bestFit="1" customWidth="1"/>
    <col min="2070" max="2070" width="3.33203125" style="124" customWidth="1"/>
    <col min="2071" max="2071" width="31" style="124" bestFit="1" customWidth="1"/>
    <col min="2072" max="2072" width="6" style="124" customWidth="1"/>
    <col min="2073" max="2304" width="8.83203125" style="124"/>
    <col min="2305" max="2305" width="33.08203125" style="124" bestFit="1" customWidth="1"/>
    <col min="2306" max="2306" width="48.75" style="124" bestFit="1" customWidth="1"/>
    <col min="2307" max="2307" width="79.9140625" style="124" customWidth="1"/>
    <col min="2308" max="2308" width="17.1640625" style="124" customWidth="1"/>
    <col min="2309" max="2309" width="11.75" style="124" customWidth="1"/>
    <col min="2310" max="2310" width="9.75" style="124" customWidth="1"/>
    <col min="2311" max="2313" width="24.33203125" style="124" customWidth="1"/>
    <col min="2314" max="2314" width="24.1640625" style="124" customWidth="1"/>
    <col min="2315" max="2315" width="28.6640625" style="124" customWidth="1"/>
    <col min="2316" max="2316" width="64.4140625" style="124" customWidth="1"/>
    <col min="2317" max="2318" width="19.08203125" style="124" customWidth="1"/>
    <col min="2319" max="2319" width="17.58203125" style="124" customWidth="1"/>
    <col min="2320" max="2322" width="15.58203125" style="124" customWidth="1"/>
    <col min="2323" max="2324" width="11.08203125" style="124" customWidth="1"/>
    <col min="2325" max="2325" width="37.33203125" style="124" bestFit="1" customWidth="1"/>
    <col min="2326" max="2326" width="3.33203125" style="124" customWidth="1"/>
    <col min="2327" max="2327" width="31" style="124" bestFit="1" customWidth="1"/>
    <col min="2328" max="2328" width="6" style="124" customWidth="1"/>
    <col min="2329" max="2560" width="8.83203125" style="124"/>
    <col min="2561" max="2561" width="33.08203125" style="124" bestFit="1" customWidth="1"/>
    <col min="2562" max="2562" width="48.75" style="124" bestFit="1" customWidth="1"/>
    <col min="2563" max="2563" width="79.9140625" style="124" customWidth="1"/>
    <col min="2564" max="2564" width="17.1640625" style="124" customWidth="1"/>
    <col min="2565" max="2565" width="11.75" style="124" customWidth="1"/>
    <col min="2566" max="2566" width="9.75" style="124" customWidth="1"/>
    <col min="2567" max="2569" width="24.33203125" style="124" customWidth="1"/>
    <col min="2570" max="2570" width="24.1640625" style="124" customWidth="1"/>
    <col min="2571" max="2571" width="28.6640625" style="124" customWidth="1"/>
    <col min="2572" max="2572" width="64.4140625" style="124" customWidth="1"/>
    <col min="2573" max="2574" width="19.08203125" style="124" customWidth="1"/>
    <col min="2575" max="2575" width="17.58203125" style="124" customWidth="1"/>
    <col min="2576" max="2578" width="15.58203125" style="124" customWidth="1"/>
    <col min="2579" max="2580" width="11.08203125" style="124" customWidth="1"/>
    <col min="2581" max="2581" width="37.33203125" style="124" bestFit="1" customWidth="1"/>
    <col min="2582" max="2582" width="3.33203125" style="124" customWidth="1"/>
    <col min="2583" max="2583" width="31" style="124" bestFit="1" customWidth="1"/>
    <col min="2584" max="2584" width="6" style="124" customWidth="1"/>
    <col min="2585" max="2816" width="8.83203125" style="124"/>
    <col min="2817" max="2817" width="33.08203125" style="124" bestFit="1" customWidth="1"/>
    <col min="2818" max="2818" width="48.75" style="124" bestFit="1" customWidth="1"/>
    <col min="2819" max="2819" width="79.9140625" style="124" customWidth="1"/>
    <col min="2820" max="2820" width="17.1640625" style="124" customWidth="1"/>
    <col min="2821" max="2821" width="11.75" style="124" customWidth="1"/>
    <col min="2822" max="2822" width="9.75" style="124" customWidth="1"/>
    <col min="2823" max="2825" width="24.33203125" style="124" customWidth="1"/>
    <col min="2826" max="2826" width="24.1640625" style="124" customWidth="1"/>
    <col min="2827" max="2827" width="28.6640625" style="124" customWidth="1"/>
    <col min="2828" max="2828" width="64.4140625" style="124" customWidth="1"/>
    <col min="2829" max="2830" width="19.08203125" style="124" customWidth="1"/>
    <col min="2831" max="2831" width="17.58203125" style="124" customWidth="1"/>
    <col min="2832" max="2834" width="15.58203125" style="124" customWidth="1"/>
    <col min="2835" max="2836" width="11.08203125" style="124" customWidth="1"/>
    <col min="2837" max="2837" width="37.33203125" style="124" bestFit="1" customWidth="1"/>
    <col min="2838" max="2838" width="3.33203125" style="124" customWidth="1"/>
    <col min="2839" max="2839" width="31" style="124" bestFit="1" customWidth="1"/>
    <col min="2840" max="2840" width="6" style="124" customWidth="1"/>
    <col min="2841" max="3072" width="8.83203125" style="124"/>
    <col min="3073" max="3073" width="33.08203125" style="124" bestFit="1" customWidth="1"/>
    <col min="3074" max="3074" width="48.75" style="124" bestFit="1" customWidth="1"/>
    <col min="3075" max="3075" width="79.9140625" style="124" customWidth="1"/>
    <col min="3076" max="3076" width="17.1640625" style="124" customWidth="1"/>
    <col min="3077" max="3077" width="11.75" style="124" customWidth="1"/>
    <col min="3078" max="3078" width="9.75" style="124" customWidth="1"/>
    <col min="3079" max="3081" width="24.33203125" style="124" customWidth="1"/>
    <col min="3082" max="3082" width="24.1640625" style="124" customWidth="1"/>
    <col min="3083" max="3083" width="28.6640625" style="124" customWidth="1"/>
    <col min="3084" max="3084" width="64.4140625" style="124" customWidth="1"/>
    <col min="3085" max="3086" width="19.08203125" style="124" customWidth="1"/>
    <col min="3087" max="3087" width="17.58203125" style="124" customWidth="1"/>
    <col min="3088" max="3090" width="15.58203125" style="124" customWidth="1"/>
    <col min="3091" max="3092" width="11.08203125" style="124" customWidth="1"/>
    <col min="3093" max="3093" width="37.33203125" style="124" bestFit="1" customWidth="1"/>
    <col min="3094" max="3094" width="3.33203125" style="124" customWidth="1"/>
    <col min="3095" max="3095" width="31" style="124" bestFit="1" customWidth="1"/>
    <col min="3096" max="3096" width="6" style="124" customWidth="1"/>
    <col min="3097" max="3328" width="8.83203125" style="124"/>
    <col min="3329" max="3329" width="33.08203125" style="124" bestFit="1" customWidth="1"/>
    <col min="3330" max="3330" width="48.75" style="124" bestFit="1" customWidth="1"/>
    <col min="3331" max="3331" width="79.9140625" style="124" customWidth="1"/>
    <col min="3332" max="3332" width="17.1640625" style="124" customWidth="1"/>
    <col min="3333" max="3333" width="11.75" style="124" customWidth="1"/>
    <col min="3334" max="3334" width="9.75" style="124" customWidth="1"/>
    <col min="3335" max="3337" width="24.33203125" style="124" customWidth="1"/>
    <col min="3338" max="3338" width="24.1640625" style="124" customWidth="1"/>
    <col min="3339" max="3339" width="28.6640625" style="124" customWidth="1"/>
    <col min="3340" max="3340" width="64.4140625" style="124" customWidth="1"/>
    <col min="3341" max="3342" width="19.08203125" style="124" customWidth="1"/>
    <col min="3343" max="3343" width="17.58203125" style="124" customWidth="1"/>
    <col min="3344" max="3346" width="15.58203125" style="124" customWidth="1"/>
    <col min="3347" max="3348" width="11.08203125" style="124" customWidth="1"/>
    <col min="3349" max="3349" width="37.33203125" style="124" bestFit="1" customWidth="1"/>
    <col min="3350" max="3350" width="3.33203125" style="124" customWidth="1"/>
    <col min="3351" max="3351" width="31" style="124" bestFit="1" customWidth="1"/>
    <col min="3352" max="3352" width="6" style="124" customWidth="1"/>
    <col min="3353" max="3584" width="8.83203125" style="124"/>
    <col min="3585" max="3585" width="33.08203125" style="124" bestFit="1" customWidth="1"/>
    <col min="3586" max="3586" width="48.75" style="124" bestFit="1" customWidth="1"/>
    <col min="3587" max="3587" width="79.9140625" style="124" customWidth="1"/>
    <col min="3588" max="3588" width="17.1640625" style="124" customWidth="1"/>
    <col min="3589" max="3589" width="11.75" style="124" customWidth="1"/>
    <col min="3590" max="3590" width="9.75" style="124" customWidth="1"/>
    <col min="3591" max="3593" width="24.33203125" style="124" customWidth="1"/>
    <col min="3594" max="3594" width="24.1640625" style="124" customWidth="1"/>
    <col min="3595" max="3595" width="28.6640625" style="124" customWidth="1"/>
    <col min="3596" max="3596" width="64.4140625" style="124" customWidth="1"/>
    <col min="3597" max="3598" width="19.08203125" style="124" customWidth="1"/>
    <col min="3599" max="3599" width="17.58203125" style="124" customWidth="1"/>
    <col min="3600" max="3602" width="15.58203125" style="124" customWidth="1"/>
    <col min="3603" max="3604" width="11.08203125" style="124" customWidth="1"/>
    <col min="3605" max="3605" width="37.33203125" style="124" bestFit="1" customWidth="1"/>
    <col min="3606" max="3606" width="3.33203125" style="124" customWidth="1"/>
    <col min="3607" max="3607" width="31" style="124" bestFit="1" customWidth="1"/>
    <col min="3608" max="3608" width="6" style="124" customWidth="1"/>
    <col min="3609" max="3840" width="8.83203125" style="124"/>
    <col min="3841" max="3841" width="33.08203125" style="124" bestFit="1" customWidth="1"/>
    <col min="3842" max="3842" width="48.75" style="124" bestFit="1" customWidth="1"/>
    <col min="3843" max="3843" width="79.9140625" style="124" customWidth="1"/>
    <col min="3844" max="3844" width="17.1640625" style="124" customWidth="1"/>
    <col min="3845" max="3845" width="11.75" style="124" customWidth="1"/>
    <col min="3846" max="3846" width="9.75" style="124" customWidth="1"/>
    <col min="3847" max="3849" width="24.33203125" style="124" customWidth="1"/>
    <col min="3850" max="3850" width="24.1640625" style="124" customWidth="1"/>
    <col min="3851" max="3851" width="28.6640625" style="124" customWidth="1"/>
    <col min="3852" max="3852" width="64.4140625" style="124" customWidth="1"/>
    <col min="3853" max="3854" width="19.08203125" style="124" customWidth="1"/>
    <col min="3855" max="3855" width="17.58203125" style="124" customWidth="1"/>
    <col min="3856" max="3858" width="15.58203125" style="124" customWidth="1"/>
    <col min="3859" max="3860" width="11.08203125" style="124" customWidth="1"/>
    <col min="3861" max="3861" width="37.33203125" style="124" bestFit="1" customWidth="1"/>
    <col min="3862" max="3862" width="3.33203125" style="124" customWidth="1"/>
    <col min="3863" max="3863" width="31" style="124" bestFit="1" customWidth="1"/>
    <col min="3864" max="3864" width="6" style="124" customWidth="1"/>
    <col min="3865" max="4096" width="8.83203125" style="124"/>
    <col min="4097" max="4097" width="33.08203125" style="124" bestFit="1" customWidth="1"/>
    <col min="4098" max="4098" width="48.75" style="124" bestFit="1" customWidth="1"/>
    <col min="4099" max="4099" width="79.9140625" style="124" customWidth="1"/>
    <col min="4100" max="4100" width="17.1640625" style="124" customWidth="1"/>
    <col min="4101" max="4101" width="11.75" style="124" customWidth="1"/>
    <col min="4102" max="4102" width="9.75" style="124" customWidth="1"/>
    <col min="4103" max="4105" width="24.33203125" style="124" customWidth="1"/>
    <col min="4106" max="4106" width="24.1640625" style="124" customWidth="1"/>
    <col min="4107" max="4107" width="28.6640625" style="124" customWidth="1"/>
    <col min="4108" max="4108" width="64.4140625" style="124" customWidth="1"/>
    <col min="4109" max="4110" width="19.08203125" style="124" customWidth="1"/>
    <col min="4111" max="4111" width="17.58203125" style="124" customWidth="1"/>
    <col min="4112" max="4114" width="15.58203125" style="124" customWidth="1"/>
    <col min="4115" max="4116" width="11.08203125" style="124" customWidth="1"/>
    <col min="4117" max="4117" width="37.33203125" style="124" bestFit="1" customWidth="1"/>
    <col min="4118" max="4118" width="3.33203125" style="124" customWidth="1"/>
    <col min="4119" max="4119" width="31" style="124" bestFit="1" customWidth="1"/>
    <col min="4120" max="4120" width="6" style="124" customWidth="1"/>
    <col min="4121" max="4352" width="8.83203125" style="124"/>
    <col min="4353" max="4353" width="33.08203125" style="124" bestFit="1" customWidth="1"/>
    <col min="4354" max="4354" width="48.75" style="124" bestFit="1" customWidth="1"/>
    <col min="4355" max="4355" width="79.9140625" style="124" customWidth="1"/>
    <col min="4356" max="4356" width="17.1640625" style="124" customWidth="1"/>
    <col min="4357" max="4357" width="11.75" style="124" customWidth="1"/>
    <col min="4358" max="4358" width="9.75" style="124" customWidth="1"/>
    <col min="4359" max="4361" width="24.33203125" style="124" customWidth="1"/>
    <col min="4362" max="4362" width="24.1640625" style="124" customWidth="1"/>
    <col min="4363" max="4363" width="28.6640625" style="124" customWidth="1"/>
    <col min="4364" max="4364" width="64.4140625" style="124" customWidth="1"/>
    <col min="4365" max="4366" width="19.08203125" style="124" customWidth="1"/>
    <col min="4367" max="4367" width="17.58203125" style="124" customWidth="1"/>
    <col min="4368" max="4370" width="15.58203125" style="124" customWidth="1"/>
    <col min="4371" max="4372" width="11.08203125" style="124" customWidth="1"/>
    <col min="4373" max="4373" width="37.33203125" style="124" bestFit="1" customWidth="1"/>
    <col min="4374" max="4374" width="3.33203125" style="124" customWidth="1"/>
    <col min="4375" max="4375" width="31" style="124" bestFit="1" customWidth="1"/>
    <col min="4376" max="4376" width="6" style="124" customWidth="1"/>
    <col min="4377" max="4608" width="8.83203125" style="124"/>
    <col min="4609" max="4609" width="33.08203125" style="124" bestFit="1" customWidth="1"/>
    <col min="4610" max="4610" width="48.75" style="124" bestFit="1" customWidth="1"/>
    <col min="4611" max="4611" width="79.9140625" style="124" customWidth="1"/>
    <col min="4612" max="4612" width="17.1640625" style="124" customWidth="1"/>
    <col min="4613" max="4613" width="11.75" style="124" customWidth="1"/>
    <col min="4614" max="4614" width="9.75" style="124" customWidth="1"/>
    <col min="4615" max="4617" width="24.33203125" style="124" customWidth="1"/>
    <col min="4618" max="4618" width="24.1640625" style="124" customWidth="1"/>
    <col min="4619" max="4619" width="28.6640625" style="124" customWidth="1"/>
    <col min="4620" max="4620" width="64.4140625" style="124" customWidth="1"/>
    <col min="4621" max="4622" width="19.08203125" style="124" customWidth="1"/>
    <col min="4623" max="4623" width="17.58203125" style="124" customWidth="1"/>
    <col min="4624" max="4626" width="15.58203125" style="124" customWidth="1"/>
    <col min="4627" max="4628" width="11.08203125" style="124" customWidth="1"/>
    <col min="4629" max="4629" width="37.33203125" style="124" bestFit="1" customWidth="1"/>
    <col min="4630" max="4630" width="3.33203125" style="124" customWidth="1"/>
    <col min="4631" max="4631" width="31" style="124" bestFit="1" customWidth="1"/>
    <col min="4632" max="4632" width="6" style="124" customWidth="1"/>
    <col min="4633" max="4864" width="8.83203125" style="124"/>
    <col min="4865" max="4865" width="33.08203125" style="124" bestFit="1" customWidth="1"/>
    <col min="4866" max="4866" width="48.75" style="124" bestFit="1" customWidth="1"/>
    <col min="4867" max="4867" width="79.9140625" style="124" customWidth="1"/>
    <col min="4868" max="4868" width="17.1640625" style="124" customWidth="1"/>
    <col min="4869" max="4869" width="11.75" style="124" customWidth="1"/>
    <col min="4870" max="4870" width="9.75" style="124" customWidth="1"/>
    <col min="4871" max="4873" width="24.33203125" style="124" customWidth="1"/>
    <col min="4874" max="4874" width="24.1640625" style="124" customWidth="1"/>
    <col min="4875" max="4875" width="28.6640625" style="124" customWidth="1"/>
    <col min="4876" max="4876" width="64.4140625" style="124" customWidth="1"/>
    <col min="4877" max="4878" width="19.08203125" style="124" customWidth="1"/>
    <col min="4879" max="4879" width="17.58203125" style="124" customWidth="1"/>
    <col min="4880" max="4882" width="15.58203125" style="124" customWidth="1"/>
    <col min="4883" max="4884" width="11.08203125" style="124" customWidth="1"/>
    <col min="4885" max="4885" width="37.33203125" style="124" bestFit="1" customWidth="1"/>
    <col min="4886" max="4886" width="3.33203125" style="124" customWidth="1"/>
    <col min="4887" max="4887" width="31" style="124" bestFit="1" customWidth="1"/>
    <col min="4888" max="4888" width="6" style="124" customWidth="1"/>
    <col min="4889" max="5120" width="8.83203125" style="124"/>
    <col min="5121" max="5121" width="33.08203125" style="124" bestFit="1" customWidth="1"/>
    <col min="5122" max="5122" width="48.75" style="124" bestFit="1" customWidth="1"/>
    <col min="5123" max="5123" width="79.9140625" style="124" customWidth="1"/>
    <col min="5124" max="5124" width="17.1640625" style="124" customWidth="1"/>
    <col min="5125" max="5125" width="11.75" style="124" customWidth="1"/>
    <col min="5126" max="5126" width="9.75" style="124" customWidth="1"/>
    <col min="5127" max="5129" width="24.33203125" style="124" customWidth="1"/>
    <col min="5130" max="5130" width="24.1640625" style="124" customWidth="1"/>
    <col min="5131" max="5131" width="28.6640625" style="124" customWidth="1"/>
    <col min="5132" max="5132" width="64.4140625" style="124" customWidth="1"/>
    <col min="5133" max="5134" width="19.08203125" style="124" customWidth="1"/>
    <col min="5135" max="5135" width="17.58203125" style="124" customWidth="1"/>
    <col min="5136" max="5138" width="15.58203125" style="124" customWidth="1"/>
    <col min="5139" max="5140" width="11.08203125" style="124" customWidth="1"/>
    <col min="5141" max="5141" width="37.33203125" style="124" bestFit="1" customWidth="1"/>
    <col min="5142" max="5142" width="3.33203125" style="124" customWidth="1"/>
    <col min="5143" max="5143" width="31" style="124" bestFit="1" customWidth="1"/>
    <col min="5144" max="5144" width="6" style="124" customWidth="1"/>
    <col min="5145" max="5376" width="8.83203125" style="124"/>
    <col min="5377" max="5377" width="33.08203125" style="124" bestFit="1" customWidth="1"/>
    <col min="5378" max="5378" width="48.75" style="124" bestFit="1" customWidth="1"/>
    <col min="5379" max="5379" width="79.9140625" style="124" customWidth="1"/>
    <col min="5380" max="5380" width="17.1640625" style="124" customWidth="1"/>
    <col min="5381" max="5381" width="11.75" style="124" customWidth="1"/>
    <col min="5382" max="5382" width="9.75" style="124" customWidth="1"/>
    <col min="5383" max="5385" width="24.33203125" style="124" customWidth="1"/>
    <col min="5386" max="5386" width="24.1640625" style="124" customWidth="1"/>
    <col min="5387" max="5387" width="28.6640625" style="124" customWidth="1"/>
    <col min="5388" max="5388" width="64.4140625" style="124" customWidth="1"/>
    <col min="5389" max="5390" width="19.08203125" style="124" customWidth="1"/>
    <col min="5391" max="5391" width="17.58203125" style="124" customWidth="1"/>
    <col min="5392" max="5394" width="15.58203125" style="124" customWidth="1"/>
    <col min="5395" max="5396" width="11.08203125" style="124" customWidth="1"/>
    <col min="5397" max="5397" width="37.33203125" style="124" bestFit="1" customWidth="1"/>
    <col min="5398" max="5398" width="3.33203125" style="124" customWidth="1"/>
    <col min="5399" max="5399" width="31" style="124" bestFit="1" customWidth="1"/>
    <col min="5400" max="5400" width="6" style="124" customWidth="1"/>
    <col min="5401" max="5632" width="8.83203125" style="124"/>
    <col min="5633" max="5633" width="33.08203125" style="124" bestFit="1" customWidth="1"/>
    <col min="5634" max="5634" width="48.75" style="124" bestFit="1" customWidth="1"/>
    <col min="5635" max="5635" width="79.9140625" style="124" customWidth="1"/>
    <col min="5636" max="5636" width="17.1640625" style="124" customWidth="1"/>
    <col min="5637" max="5637" width="11.75" style="124" customWidth="1"/>
    <col min="5638" max="5638" width="9.75" style="124" customWidth="1"/>
    <col min="5639" max="5641" width="24.33203125" style="124" customWidth="1"/>
    <col min="5642" max="5642" width="24.1640625" style="124" customWidth="1"/>
    <col min="5643" max="5643" width="28.6640625" style="124" customWidth="1"/>
    <col min="5644" max="5644" width="64.4140625" style="124" customWidth="1"/>
    <col min="5645" max="5646" width="19.08203125" style="124" customWidth="1"/>
    <col min="5647" max="5647" width="17.58203125" style="124" customWidth="1"/>
    <col min="5648" max="5650" width="15.58203125" style="124" customWidth="1"/>
    <col min="5651" max="5652" width="11.08203125" style="124" customWidth="1"/>
    <col min="5653" max="5653" width="37.33203125" style="124" bestFit="1" customWidth="1"/>
    <col min="5654" max="5654" width="3.33203125" style="124" customWidth="1"/>
    <col min="5655" max="5655" width="31" style="124" bestFit="1" customWidth="1"/>
    <col min="5656" max="5656" width="6" style="124" customWidth="1"/>
    <col min="5657" max="5888" width="8.83203125" style="124"/>
    <col min="5889" max="5889" width="33.08203125" style="124" bestFit="1" customWidth="1"/>
    <col min="5890" max="5890" width="48.75" style="124" bestFit="1" customWidth="1"/>
    <col min="5891" max="5891" width="79.9140625" style="124" customWidth="1"/>
    <col min="5892" max="5892" width="17.1640625" style="124" customWidth="1"/>
    <col min="5893" max="5893" width="11.75" style="124" customWidth="1"/>
    <col min="5894" max="5894" width="9.75" style="124" customWidth="1"/>
    <col min="5895" max="5897" width="24.33203125" style="124" customWidth="1"/>
    <col min="5898" max="5898" width="24.1640625" style="124" customWidth="1"/>
    <col min="5899" max="5899" width="28.6640625" style="124" customWidth="1"/>
    <col min="5900" max="5900" width="64.4140625" style="124" customWidth="1"/>
    <col min="5901" max="5902" width="19.08203125" style="124" customWidth="1"/>
    <col min="5903" max="5903" width="17.58203125" style="124" customWidth="1"/>
    <col min="5904" max="5906" width="15.58203125" style="124" customWidth="1"/>
    <col min="5907" max="5908" width="11.08203125" style="124" customWidth="1"/>
    <col min="5909" max="5909" width="37.33203125" style="124" bestFit="1" customWidth="1"/>
    <col min="5910" max="5910" width="3.33203125" style="124" customWidth="1"/>
    <col min="5911" max="5911" width="31" style="124" bestFit="1" customWidth="1"/>
    <col min="5912" max="5912" width="6" style="124" customWidth="1"/>
    <col min="5913" max="6144" width="8.83203125" style="124"/>
    <col min="6145" max="6145" width="33.08203125" style="124" bestFit="1" customWidth="1"/>
    <col min="6146" max="6146" width="48.75" style="124" bestFit="1" customWidth="1"/>
    <col min="6147" max="6147" width="79.9140625" style="124" customWidth="1"/>
    <col min="6148" max="6148" width="17.1640625" style="124" customWidth="1"/>
    <col min="6149" max="6149" width="11.75" style="124" customWidth="1"/>
    <col min="6150" max="6150" width="9.75" style="124" customWidth="1"/>
    <col min="6151" max="6153" width="24.33203125" style="124" customWidth="1"/>
    <col min="6154" max="6154" width="24.1640625" style="124" customWidth="1"/>
    <col min="6155" max="6155" width="28.6640625" style="124" customWidth="1"/>
    <col min="6156" max="6156" width="64.4140625" style="124" customWidth="1"/>
    <col min="6157" max="6158" width="19.08203125" style="124" customWidth="1"/>
    <col min="6159" max="6159" width="17.58203125" style="124" customWidth="1"/>
    <col min="6160" max="6162" width="15.58203125" style="124" customWidth="1"/>
    <col min="6163" max="6164" width="11.08203125" style="124" customWidth="1"/>
    <col min="6165" max="6165" width="37.33203125" style="124" bestFit="1" customWidth="1"/>
    <col min="6166" max="6166" width="3.33203125" style="124" customWidth="1"/>
    <col min="6167" max="6167" width="31" style="124" bestFit="1" customWidth="1"/>
    <col min="6168" max="6168" width="6" style="124" customWidth="1"/>
    <col min="6169" max="6400" width="8.83203125" style="124"/>
    <col min="6401" max="6401" width="33.08203125" style="124" bestFit="1" customWidth="1"/>
    <col min="6402" max="6402" width="48.75" style="124" bestFit="1" customWidth="1"/>
    <col min="6403" max="6403" width="79.9140625" style="124" customWidth="1"/>
    <col min="6404" max="6404" width="17.1640625" style="124" customWidth="1"/>
    <col min="6405" max="6405" width="11.75" style="124" customWidth="1"/>
    <col min="6406" max="6406" width="9.75" style="124" customWidth="1"/>
    <col min="6407" max="6409" width="24.33203125" style="124" customWidth="1"/>
    <col min="6410" max="6410" width="24.1640625" style="124" customWidth="1"/>
    <col min="6411" max="6411" width="28.6640625" style="124" customWidth="1"/>
    <col min="6412" max="6412" width="64.4140625" style="124" customWidth="1"/>
    <col min="6413" max="6414" width="19.08203125" style="124" customWidth="1"/>
    <col min="6415" max="6415" width="17.58203125" style="124" customWidth="1"/>
    <col min="6416" max="6418" width="15.58203125" style="124" customWidth="1"/>
    <col min="6419" max="6420" width="11.08203125" style="124" customWidth="1"/>
    <col min="6421" max="6421" width="37.33203125" style="124" bestFit="1" customWidth="1"/>
    <col min="6422" max="6422" width="3.33203125" style="124" customWidth="1"/>
    <col min="6423" max="6423" width="31" style="124" bestFit="1" customWidth="1"/>
    <col min="6424" max="6424" width="6" style="124" customWidth="1"/>
    <col min="6425" max="6656" width="8.83203125" style="124"/>
    <col min="6657" max="6657" width="33.08203125" style="124" bestFit="1" customWidth="1"/>
    <col min="6658" max="6658" width="48.75" style="124" bestFit="1" customWidth="1"/>
    <col min="6659" max="6659" width="79.9140625" style="124" customWidth="1"/>
    <col min="6660" max="6660" width="17.1640625" style="124" customWidth="1"/>
    <col min="6661" max="6661" width="11.75" style="124" customWidth="1"/>
    <col min="6662" max="6662" width="9.75" style="124" customWidth="1"/>
    <col min="6663" max="6665" width="24.33203125" style="124" customWidth="1"/>
    <col min="6666" max="6666" width="24.1640625" style="124" customWidth="1"/>
    <col min="6667" max="6667" width="28.6640625" style="124" customWidth="1"/>
    <col min="6668" max="6668" width="64.4140625" style="124" customWidth="1"/>
    <col min="6669" max="6670" width="19.08203125" style="124" customWidth="1"/>
    <col min="6671" max="6671" width="17.58203125" style="124" customWidth="1"/>
    <col min="6672" max="6674" width="15.58203125" style="124" customWidth="1"/>
    <col min="6675" max="6676" width="11.08203125" style="124" customWidth="1"/>
    <col min="6677" max="6677" width="37.33203125" style="124" bestFit="1" customWidth="1"/>
    <col min="6678" max="6678" width="3.33203125" style="124" customWidth="1"/>
    <col min="6679" max="6679" width="31" style="124" bestFit="1" customWidth="1"/>
    <col min="6680" max="6680" width="6" style="124" customWidth="1"/>
    <col min="6681" max="6912" width="8.83203125" style="124"/>
    <col min="6913" max="6913" width="33.08203125" style="124" bestFit="1" customWidth="1"/>
    <col min="6914" max="6914" width="48.75" style="124" bestFit="1" customWidth="1"/>
    <col min="6915" max="6915" width="79.9140625" style="124" customWidth="1"/>
    <col min="6916" max="6916" width="17.1640625" style="124" customWidth="1"/>
    <col min="6917" max="6917" width="11.75" style="124" customWidth="1"/>
    <col min="6918" max="6918" width="9.75" style="124" customWidth="1"/>
    <col min="6919" max="6921" width="24.33203125" style="124" customWidth="1"/>
    <col min="6922" max="6922" width="24.1640625" style="124" customWidth="1"/>
    <col min="6923" max="6923" width="28.6640625" style="124" customWidth="1"/>
    <col min="6924" max="6924" width="64.4140625" style="124" customWidth="1"/>
    <col min="6925" max="6926" width="19.08203125" style="124" customWidth="1"/>
    <col min="6927" max="6927" width="17.58203125" style="124" customWidth="1"/>
    <col min="6928" max="6930" width="15.58203125" style="124" customWidth="1"/>
    <col min="6931" max="6932" width="11.08203125" style="124" customWidth="1"/>
    <col min="6933" max="6933" width="37.33203125" style="124" bestFit="1" customWidth="1"/>
    <col min="6934" max="6934" width="3.33203125" style="124" customWidth="1"/>
    <col min="6935" max="6935" width="31" style="124" bestFit="1" customWidth="1"/>
    <col min="6936" max="6936" width="6" style="124" customWidth="1"/>
    <col min="6937" max="7168" width="8.83203125" style="124"/>
    <col min="7169" max="7169" width="33.08203125" style="124" bestFit="1" customWidth="1"/>
    <col min="7170" max="7170" width="48.75" style="124" bestFit="1" customWidth="1"/>
    <col min="7171" max="7171" width="79.9140625" style="124" customWidth="1"/>
    <col min="7172" max="7172" width="17.1640625" style="124" customWidth="1"/>
    <col min="7173" max="7173" width="11.75" style="124" customWidth="1"/>
    <col min="7174" max="7174" width="9.75" style="124" customWidth="1"/>
    <col min="7175" max="7177" width="24.33203125" style="124" customWidth="1"/>
    <col min="7178" max="7178" width="24.1640625" style="124" customWidth="1"/>
    <col min="7179" max="7179" width="28.6640625" style="124" customWidth="1"/>
    <col min="7180" max="7180" width="64.4140625" style="124" customWidth="1"/>
    <col min="7181" max="7182" width="19.08203125" style="124" customWidth="1"/>
    <col min="7183" max="7183" width="17.58203125" style="124" customWidth="1"/>
    <col min="7184" max="7186" width="15.58203125" style="124" customWidth="1"/>
    <col min="7187" max="7188" width="11.08203125" style="124" customWidth="1"/>
    <col min="7189" max="7189" width="37.33203125" style="124" bestFit="1" customWidth="1"/>
    <col min="7190" max="7190" width="3.33203125" style="124" customWidth="1"/>
    <col min="7191" max="7191" width="31" style="124" bestFit="1" customWidth="1"/>
    <col min="7192" max="7192" width="6" style="124" customWidth="1"/>
    <col min="7193" max="7424" width="8.83203125" style="124"/>
    <col min="7425" max="7425" width="33.08203125" style="124" bestFit="1" customWidth="1"/>
    <col min="7426" max="7426" width="48.75" style="124" bestFit="1" customWidth="1"/>
    <col min="7427" max="7427" width="79.9140625" style="124" customWidth="1"/>
    <col min="7428" max="7428" width="17.1640625" style="124" customWidth="1"/>
    <col min="7429" max="7429" width="11.75" style="124" customWidth="1"/>
    <col min="7430" max="7430" width="9.75" style="124" customWidth="1"/>
    <col min="7431" max="7433" width="24.33203125" style="124" customWidth="1"/>
    <col min="7434" max="7434" width="24.1640625" style="124" customWidth="1"/>
    <col min="7435" max="7435" width="28.6640625" style="124" customWidth="1"/>
    <col min="7436" max="7436" width="64.4140625" style="124" customWidth="1"/>
    <col min="7437" max="7438" width="19.08203125" style="124" customWidth="1"/>
    <col min="7439" max="7439" width="17.58203125" style="124" customWidth="1"/>
    <col min="7440" max="7442" width="15.58203125" style="124" customWidth="1"/>
    <col min="7443" max="7444" width="11.08203125" style="124" customWidth="1"/>
    <col min="7445" max="7445" width="37.33203125" style="124" bestFit="1" customWidth="1"/>
    <col min="7446" max="7446" width="3.33203125" style="124" customWidth="1"/>
    <col min="7447" max="7447" width="31" style="124" bestFit="1" customWidth="1"/>
    <col min="7448" max="7448" width="6" style="124" customWidth="1"/>
    <col min="7449" max="7680" width="8.83203125" style="124"/>
    <col min="7681" max="7681" width="33.08203125" style="124" bestFit="1" customWidth="1"/>
    <col min="7682" max="7682" width="48.75" style="124" bestFit="1" customWidth="1"/>
    <col min="7683" max="7683" width="79.9140625" style="124" customWidth="1"/>
    <col min="7684" max="7684" width="17.1640625" style="124" customWidth="1"/>
    <col min="7685" max="7685" width="11.75" style="124" customWidth="1"/>
    <col min="7686" max="7686" width="9.75" style="124" customWidth="1"/>
    <col min="7687" max="7689" width="24.33203125" style="124" customWidth="1"/>
    <col min="7690" max="7690" width="24.1640625" style="124" customWidth="1"/>
    <col min="7691" max="7691" width="28.6640625" style="124" customWidth="1"/>
    <col min="7692" max="7692" width="64.4140625" style="124" customWidth="1"/>
    <col min="7693" max="7694" width="19.08203125" style="124" customWidth="1"/>
    <col min="7695" max="7695" width="17.58203125" style="124" customWidth="1"/>
    <col min="7696" max="7698" width="15.58203125" style="124" customWidth="1"/>
    <col min="7699" max="7700" width="11.08203125" style="124" customWidth="1"/>
    <col min="7701" max="7701" width="37.33203125" style="124" bestFit="1" customWidth="1"/>
    <col min="7702" max="7702" width="3.33203125" style="124" customWidth="1"/>
    <col min="7703" max="7703" width="31" style="124" bestFit="1" customWidth="1"/>
    <col min="7704" max="7704" width="6" style="124" customWidth="1"/>
    <col min="7705" max="7936" width="8.83203125" style="124"/>
    <col min="7937" max="7937" width="33.08203125" style="124" bestFit="1" customWidth="1"/>
    <col min="7938" max="7938" width="48.75" style="124" bestFit="1" customWidth="1"/>
    <col min="7939" max="7939" width="79.9140625" style="124" customWidth="1"/>
    <col min="7940" max="7940" width="17.1640625" style="124" customWidth="1"/>
    <col min="7941" max="7941" width="11.75" style="124" customWidth="1"/>
    <col min="7942" max="7942" width="9.75" style="124" customWidth="1"/>
    <col min="7943" max="7945" width="24.33203125" style="124" customWidth="1"/>
    <col min="7946" max="7946" width="24.1640625" style="124" customWidth="1"/>
    <col min="7947" max="7947" width="28.6640625" style="124" customWidth="1"/>
    <col min="7948" max="7948" width="64.4140625" style="124" customWidth="1"/>
    <col min="7949" max="7950" width="19.08203125" style="124" customWidth="1"/>
    <col min="7951" max="7951" width="17.58203125" style="124" customWidth="1"/>
    <col min="7952" max="7954" width="15.58203125" style="124" customWidth="1"/>
    <col min="7955" max="7956" width="11.08203125" style="124" customWidth="1"/>
    <col min="7957" max="7957" width="37.33203125" style="124" bestFit="1" customWidth="1"/>
    <col min="7958" max="7958" width="3.33203125" style="124" customWidth="1"/>
    <col min="7959" max="7959" width="31" style="124" bestFit="1" customWidth="1"/>
    <col min="7960" max="7960" width="6" style="124" customWidth="1"/>
    <col min="7961" max="8192" width="8.83203125" style="124"/>
    <col min="8193" max="8193" width="33.08203125" style="124" bestFit="1" customWidth="1"/>
    <col min="8194" max="8194" width="48.75" style="124" bestFit="1" customWidth="1"/>
    <col min="8195" max="8195" width="79.9140625" style="124" customWidth="1"/>
    <col min="8196" max="8196" width="17.1640625" style="124" customWidth="1"/>
    <col min="8197" max="8197" width="11.75" style="124" customWidth="1"/>
    <col min="8198" max="8198" width="9.75" style="124" customWidth="1"/>
    <col min="8199" max="8201" width="24.33203125" style="124" customWidth="1"/>
    <col min="8202" max="8202" width="24.1640625" style="124" customWidth="1"/>
    <col min="8203" max="8203" width="28.6640625" style="124" customWidth="1"/>
    <col min="8204" max="8204" width="64.4140625" style="124" customWidth="1"/>
    <col min="8205" max="8206" width="19.08203125" style="124" customWidth="1"/>
    <col min="8207" max="8207" width="17.58203125" style="124" customWidth="1"/>
    <col min="8208" max="8210" width="15.58203125" style="124" customWidth="1"/>
    <col min="8211" max="8212" width="11.08203125" style="124" customWidth="1"/>
    <col min="8213" max="8213" width="37.33203125" style="124" bestFit="1" customWidth="1"/>
    <col min="8214" max="8214" width="3.33203125" style="124" customWidth="1"/>
    <col min="8215" max="8215" width="31" style="124" bestFit="1" customWidth="1"/>
    <col min="8216" max="8216" width="6" style="124" customWidth="1"/>
    <col min="8217" max="8448" width="8.83203125" style="124"/>
    <col min="8449" max="8449" width="33.08203125" style="124" bestFit="1" customWidth="1"/>
    <col min="8450" max="8450" width="48.75" style="124" bestFit="1" customWidth="1"/>
    <col min="8451" max="8451" width="79.9140625" style="124" customWidth="1"/>
    <col min="8452" max="8452" width="17.1640625" style="124" customWidth="1"/>
    <col min="8453" max="8453" width="11.75" style="124" customWidth="1"/>
    <col min="8454" max="8454" width="9.75" style="124" customWidth="1"/>
    <col min="8455" max="8457" width="24.33203125" style="124" customWidth="1"/>
    <col min="8458" max="8458" width="24.1640625" style="124" customWidth="1"/>
    <col min="8459" max="8459" width="28.6640625" style="124" customWidth="1"/>
    <col min="8460" max="8460" width="64.4140625" style="124" customWidth="1"/>
    <col min="8461" max="8462" width="19.08203125" style="124" customWidth="1"/>
    <col min="8463" max="8463" width="17.58203125" style="124" customWidth="1"/>
    <col min="8464" max="8466" width="15.58203125" style="124" customWidth="1"/>
    <col min="8467" max="8468" width="11.08203125" style="124" customWidth="1"/>
    <col min="8469" max="8469" width="37.33203125" style="124" bestFit="1" customWidth="1"/>
    <col min="8470" max="8470" width="3.33203125" style="124" customWidth="1"/>
    <col min="8471" max="8471" width="31" style="124" bestFit="1" customWidth="1"/>
    <col min="8472" max="8472" width="6" style="124" customWidth="1"/>
    <col min="8473" max="8704" width="8.83203125" style="124"/>
    <col min="8705" max="8705" width="33.08203125" style="124" bestFit="1" customWidth="1"/>
    <col min="8706" max="8706" width="48.75" style="124" bestFit="1" customWidth="1"/>
    <col min="8707" max="8707" width="79.9140625" style="124" customWidth="1"/>
    <col min="8708" max="8708" width="17.1640625" style="124" customWidth="1"/>
    <col min="8709" max="8709" width="11.75" style="124" customWidth="1"/>
    <col min="8710" max="8710" width="9.75" style="124" customWidth="1"/>
    <col min="8711" max="8713" width="24.33203125" style="124" customWidth="1"/>
    <col min="8714" max="8714" width="24.1640625" style="124" customWidth="1"/>
    <col min="8715" max="8715" width="28.6640625" style="124" customWidth="1"/>
    <col min="8716" max="8716" width="64.4140625" style="124" customWidth="1"/>
    <col min="8717" max="8718" width="19.08203125" style="124" customWidth="1"/>
    <col min="8719" max="8719" width="17.58203125" style="124" customWidth="1"/>
    <col min="8720" max="8722" width="15.58203125" style="124" customWidth="1"/>
    <col min="8723" max="8724" width="11.08203125" style="124" customWidth="1"/>
    <col min="8725" max="8725" width="37.33203125" style="124" bestFit="1" customWidth="1"/>
    <col min="8726" max="8726" width="3.33203125" style="124" customWidth="1"/>
    <col min="8727" max="8727" width="31" style="124" bestFit="1" customWidth="1"/>
    <col min="8728" max="8728" width="6" style="124" customWidth="1"/>
    <col min="8729" max="8960" width="8.83203125" style="124"/>
    <col min="8961" max="8961" width="33.08203125" style="124" bestFit="1" customWidth="1"/>
    <col min="8962" max="8962" width="48.75" style="124" bestFit="1" customWidth="1"/>
    <col min="8963" max="8963" width="79.9140625" style="124" customWidth="1"/>
    <col min="8964" max="8964" width="17.1640625" style="124" customWidth="1"/>
    <col min="8965" max="8965" width="11.75" style="124" customWidth="1"/>
    <col min="8966" max="8966" width="9.75" style="124" customWidth="1"/>
    <col min="8967" max="8969" width="24.33203125" style="124" customWidth="1"/>
    <col min="8970" max="8970" width="24.1640625" style="124" customWidth="1"/>
    <col min="8971" max="8971" width="28.6640625" style="124" customWidth="1"/>
    <col min="8972" max="8972" width="64.4140625" style="124" customWidth="1"/>
    <col min="8973" max="8974" width="19.08203125" style="124" customWidth="1"/>
    <col min="8975" max="8975" width="17.58203125" style="124" customWidth="1"/>
    <col min="8976" max="8978" width="15.58203125" style="124" customWidth="1"/>
    <col min="8979" max="8980" width="11.08203125" style="124" customWidth="1"/>
    <col min="8981" max="8981" width="37.33203125" style="124" bestFit="1" customWidth="1"/>
    <col min="8982" max="8982" width="3.33203125" style="124" customWidth="1"/>
    <col min="8983" max="8983" width="31" style="124" bestFit="1" customWidth="1"/>
    <col min="8984" max="8984" width="6" style="124" customWidth="1"/>
    <col min="8985" max="9216" width="8.83203125" style="124"/>
    <col min="9217" max="9217" width="33.08203125" style="124" bestFit="1" customWidth="1"/>
    <col min="9218" max="9218" width="48.75" style="124" bestFit="1" customWidth="1"/>
    <col min="9219" max="9219" width="79.9140625" style="124" customWidth="1"/>
    <col min="9220" max="9220" width="17.1640625" style="124" customWidth="1"/>
    <col min="9221" max="9221" width="11.75" style="124" customWidth="1"/>
    <col min="9222" max="9222" width="9.75" style="124" customWidth="1"/>
    <col min="9223" max="9225" width="24.33203125" style="124" customWidth="1"/>
    <col min="9226" max="9226" width="24.1640625" style="124" customWidth="1"/>
    <col min="9227" max="9227" width="28.6640625" style="124" customWidth="1"/>
    <col min="9228" max="9228" width="64.4140625" style="124" customWidth="1"/>
    <col min="9229" max="9230" width="19.08203125" style="124" customWidth="1"/>
    <col min="9231" max="9231" width="17.58203125" style="124" customWidth="1"/>
    <col min="9232" max="9234" width="15.58203125" style="124" customWidth="1"/>
    <col min="9235" max="9236" width="11.08203125" style="124" customWidth="1"/>
    <col min="9237" max="9237" width="37.33203125" style="124" bestFit="1" customWidth="1"/>
    <col min="9238" max="9238" width="3.33203125" style="124" customWidth="1"/>
    <col min="9239" max="9239" width="31" style="124" bestFit="1" customWidth="1"/>
    <col min="9240" max="9240" width="6" style="124" customWidth="1"/>
    <col min="9241" max="9472" width="8.83203125" style="124"/>
    <col min="9473" max="9473" width="33.08203125" style="124" bestFit="1" customWidth="1"/>
    <col min="9474" max="9474" width="48.75" style="124" bestFit="1" customWidth="1"/>
    <col min="9475" max="9475" width="79.9140625" style="124" customWidth="1"/>
    <col min="9476" max="9476" width="17.1640625" style="124" customWidth="1"/>
    <col min="9477" max="9477" width="11.75" style="124" customWidth="1"/>
    <col min="9478" max="9478" width="9.75" style="124" customWidth="1"/>
    <col min="9479" max="9481" width="24.33203125" style="124" customWidth="1"/>
    <col min="9482" max="9482" width="24.1640625" style="124" customWidth="1"/>
    <col min="9483" max="9483" width="28.6640625" style="124" customWidth="1"/>
    <col min="9484" max="9484" width="64.4140625" style="124" customWidth="1"/>
    <col min="9485" max="9486" width="19.08203125" style="124" customWidth="1"/>
    <col min="9487" max="9487" width="17.58203125" style="124" customWidth="1"/>
    <col min="9488" max="9490" width="15.58203125" style="124" customWidth="1"/>
    <col min="9491" max="9492" width="11.08203125" style="124" customWidth="1"/>
    <col min="9493" max="9493" width="37.33203125" style="124" bestFit="1" customWidth="1"/>
    <col min="9494" max="9494" width="3.33203125" style="124" customWidth="1"/>
    <col min="9495" max="9495" width="31" style="124" bestFit="1" customWidth="1"/>
    <col min="9496" max="9496" width="6" style="124" customWidth="1"/>
    <col min="9497" max="9728" width="8.83203125" style="124"/>
    <col min="9729" max="9729" width="33.08203125" style="124" bestFit="1" customWidth="1"/>
    <col min="9730" max="9730" width="48.75" style="124" bestFit="1" customWidth="1"/>
    <col min="9731" max="9731" width="79.9140625" style="124" customWidth="1"/>
    <col min="9732" max="9732" width="17.1640625" style="124" customWidth="1"/>
    <col min="9733" max="9733" width="11.75" style="124" customWidth="1"/>
    <col min="9734" max="9734" width="9.75" style="124" customWidth="1"/>
    <col min="9735" max="9737" width="24.33203125" style="124" customWidth="1"/>
    <col min="9738" max="9738" width="24.1640625" style="124" customWidth="1"/>
    <col min="9739" max="9739" width="28.6640625" style="124" customWidth="1"/>
    <col min="9740" max="9740" width="64.4140625" style="124" customWidth="1"/>
    <col min="9741" max="9742" width="19.08203125" style="124" customWidth="1"/>
    <col min="9743" max="9743" width="17.58203125" style="124" customWidth="1"/>
    <col min="9744" max="9746" width="15.58203125" style="124" customWidth="1"/>
    <col min="9747" max="9748" width="11.08203125" style="124" customWidth="1"/>
    <col min="9749" max="9749" width="37.33203125" style="124" bestFit="1" customWidth="1"/>
    <col min="9750" max="9750" width="3.33203125" style="124" customWidth="1"/>
    <col min="9751" max="9751" width="31" style="124" bestFit="1" customWidth="1"/>
    <col min="9752" max="9752" width="6" style="124" customWidth="1"/>
    <col min="9753" max="9984" width="8.83203125" style="124"/>
    <col min="9985" max="9985" width="33.08203125" style="124" bestFit="1" customWidth="1"/>
    <col min="9986" max="9986" width="48.75" style="124" bestFit="1" customWidth="1"/>
    <col min="9987" max="9987" width="79.9140625" style="124" customWidth="1"/>
    <col min="9988" max="9988" width="17.1640625" style="124" customWidth="1"/>
    <col min="9989" max="9989" width="11.75" style="124" customWidth="1"/>
    <col min="9990" max="9990" width="9.75" style="124" customWidth="1"/>
    <col min="9991" max="9993" width="24.33203125" style="124" customWidth="1"/>
    <col min="9994" max="9994" width="24.1640625" style="124" customWidth="1"/>
    <col min="9995" max="9995" width="28.6640625" style="124" customWidth="1"/>
    <col min="9996" max="9996" width="64.4140625" style="124" customWidth="1"/>
    <col min="9997" max="9998" width="19.08203125" style="124" customWidth="1"/>
    <col min="9999" max="9999" width="17.58203125" style="124" customWidth="1"/>
    <col min="10000" max="10002" width="15.58203125" style="124" customWidth="1"/>
    <col min="10003" max="10004" width="11.08203125" style="124" customWidth="1"/>
    <col min="10005" max="10005" width="37.33203125" style="124" bestFit="1" customWidth="1"/>
    <col min="10006" max="10006" width="3.33203125" style="124" customWidth="1"/>
    <col min="10007" max="10007" width="31" style="124" bestFit="1" customWidth="1"/>
    <col min="10008" max="10008" width="6" style="124" customWidth="1"/>
    <col min="10009" max="10240" width="8.83203125" style="124"/>
    <col min="10241" max="10241" width="33.08203125" style="124" bestFit="1" customWidth="1"/>
    <col min="10242" max="10242" width="48.75" style="124" bestFit="1" customWidth="1"/>
    <col min="10243" max="10243" width="79.9140625" style="124" customWidth="1"/>
    <col min="10244" max="10244" width="17.1640625" style="124" customWidth="1"/>
    <col min="10245" max="10245" width="11.75" style="124" customWidth="1"/>
    <col min="10246" max="10246" width="9.75" style="124" customWidth="1"/>
    <col min="10247" max="10249" width="24.33203125" style="124" customWidth="1"/>
    <col min="10250" max="10250" width="24.1640625" style="124" customWidth="1"/>
    <col min="10251" max="10251" width="28.6640625" style="124" customWidth="1"/>
    <col min="10252" max="10252" width="64.4140625" style="124" customWidth="1"/>
    <col min="10253" max="10254" width="19.08203125" style="124" customWidth="1"/>
    <col min="10255" max="10255" width="17.58203125" style="124" customWidth="1"/>
    <col min="10256" max="10258" width="15.58203125" style="124" customWidth="1"/>
    <col min="10259" max="10260" width="11.08203125" style="124" customWidth="1"/>
    <col min="10261" max="10261" width="37.33203125" style="124" bestFit="1" customWidth="1"/>
    <col min="10262" max="10262" width="3.33203125" style="124" customWidth="1"/>
    <col min="10263" max="10263" width="31" style="124" bestFit="1" customWidth="1"/>
    <col min="10264" max="10264" width="6" style="124" customWidth="1"/>
    <col min="10265" max="10496" width="8.83203125" style="124"/>
    <col min="10497" max="10497" width="33.08203125" style="124" bestFit="1" customWidth="1"/>
    <col min="10498" max="10498" width="48.75" style="124" bestFit="1" customWidth="1"/>
    <col min="10499" max="10499" width="79.9140625" style="124" customWidth="1"/>
    <col min="10500" max="10500" width="17.1640625" style="124" customWidth="1"/>
    <col min="10501" max="10501" width="11.75" style="124" customWidth="1"/>
    <col min="10502" max="10502" width="9.75" style="124" customWidth="1"/>
    <col min="10503" max="10505" width="24.33203125" style="124" customWidth="1"/>
    <col min="10506" max="10506" width="24.1640625" style="124" customWidth="1"/>
    <col min="10507" max="10507" width="28.6640625" style="124" customWidth="1"/>
    <col min="10508" max="10508" width="64.4140625" style="124" customWidth="1"/>
    <col min="10509" max="10510" width="19.08203125" style="124" customWidth="1"/>
    <col min="10511" max="10511" width="17.58203125" style="124" customWidth="1"/>
    <col min="10512" max="10514" width="15.58203125" style="124" customWidth="1"/>
    <col min="10515" max="10516" width="11.08203125" style="124" customWidth="1"/>
    <col min="10517" max="10517" width="37.33203125" style="124" bestFit="1" customWidth="1"/>
    <col min="10518" max="10518" width="3.33203125" style="124" customWidth="1"/>
    <col min="10519" max="10519" width="31" style="124" bestFit="1" customWidth="1"/>
    <col min="10520" max="10520" width="6" style="124" customWidth="1"/>
    <col min="10521" max="10752" width="8.83203125" style="124"/>
    <col min="10753" max="10753" width="33.08203125" style="124" bestFit="1" customWidth="1"/>
    <col min="10754" max="10754" width="48.75" style="124" bestFit="1" customWidth="1"/>
    <col min="10755" max="10755" width="79.9140625" style="124" customWidth="1"/>
    <col min="10756" max="10756" width="17.1640625" style="124" customWidth="1"/>
    <col min="10757" max="10757" width="11.75" style="124" customWidth="1"/>
    <col min="10758" max="10758" width="9.75" style="124" customWidth="1"/>
    <col min="10759" max="10761" width="24.33203125" style="124" customWidth="1"/>
    <col min="10762" max="10762" width="24.1640625" style="124" customWidth="1"/>
    <col min="10763" max="10763" width="28.6640625" style="124" customWidth="1"/>
    <col min="10764" max="10764" width="64.4140625" style="124" customWidth="1"/>
    <col min="10765" max="10766" width="19.08203125" style="124" customWidth="1"/>
    <col min="10767" max="10767" width="17.58203125" style="124" customWidth="1"/>
    <col min="10768" max="10770" width="15.58203125" style="124" customWidth="1"/>
    <col min="10771" max="10772" width="11.08203125" style="124" customWidth="1"/>
    <col min="10773" max="10773" width="37.33203125" style="124" bestFit="1" customWidth="1"/>
    <col min="10774" max="10774" width="3.33203125" style="124" customWidth="1"/>
    <col min="10775" max="10775" width="31" style="124" bestFit="1" customWidth="1"/>
    <col min="10776" max="10776" width="6" style="124" customWidth="1"/>
    <col min="10777" max="11008" width="8.83203125" style="124"/>
    <col min="11009" max="11009" width="33.08203125" style="124" bestFit="1" customWidth="1"/>
    <col min="11010" max="11010" width="48.75" style="124" bestFit="1" customWidth="1"/>
    <col min="11011" max="11011" width="79.9140625" style="124" customWidth="1"/>
    <col min="11012" max="11012" width="17.1640625" style="124" customWidth="1"/>
    <col min="11013" max="11013" width="11.75" style="124" customWidth="1"/>
    <col min="11014" max="11014" width="9.75" style="124" customWidth="1"/>
    <col min="11015" max="11017" width="24.33203125" style="124" customWidth="1"/>
    <col min="11018" max="11018" width="24.1640625" style="124" customWidth="1"/>
    <col min="11019" max="11019" width="28.6640625" style="124" customWidth="1"/>
    <col min="11020" max="11020" width="64.4140625" style="124" customWidth="1"/>
    <col min="11021" max="11022" width="19.08203125" style="124" customWidth="1"/>
    <col min="11023" max="11023" width="17.58203125" style="124" customWidth="1"/>
    <col min="11024" max="11026" width="15.58203125" style="124" customWidth="1"/>
    <col min="11027" max="11028" width="11.08203125" style="124" customWidth="1"/>
    <col min="11029" max="11029" width="37.33203125" style="124" bestFit="1" customWidth="1"/>
    <col min="11030" max="11030" width="3.33203125" style="124" customWidth="1"/>
    <col min="11031" max="11031" width="31" style="124" bestFit="1" customWidth="1"/>
    <col min="11032" max="11032" width="6" style="124" customWidth="1"/>
    <col min="11033" max="11264" width="8.83203125" style="124"/>
    <col min="11265" max="11265" width="33.08203125" style="124" bestFit="1" customWidth="1"/>
    <col min="11266" max="11266" width="48.75" style="124" bestFit="1" customWidth="1"/>
    <col min="11267" max="11267" width="79.9140625" style="124" customWidth="1"/>
    <col min="11268" max="11268" width="17.1640625" style="124" customWidth="1"/>
    <col min="11269" max="11269" width="11.75" style="124" customWidth="1"/>
    <col min="11270" max="11270" width="9.75" style="124" customWidth="1"/>
    <col min="11271" max="11273" width="24.33203125" style="124" customWidth="1"/>
    <col min="11274" max="11274" width="24.1640625" style="124" customWidth="1"/>
    <col min="11275" max="11275" width="28.6640625" style="124" customWidth="1"/>
    <col min="11276" max="11276" width="64.4140625" style="124" customWidth="1"/>
    <col min="11277" max="11278" width="19.08203125" style="124" customWidth="1"/>
    <col min="11279" max="11279" width="17.58203125" style="124" customWidth="1"/>
    <col min="11280" max="11282" width="15.58203125" style="124" customWidth="1"/>
    <col min="11283" max="11284" width="11.08203125" style="124" customWidth="1"/>
    <col min="11285" max="11285" width="37.33203125" style="124" bestFit="1" customWidth="1"/>
    <col min="11286" max="11286" width="3.33203125" style="124" customWidth="1"/>
    <col min="11287" max="11287" width="31" style="124" bestFit="1" customWidth="1"/>
    <col min="11288" max="11288" width="6" style="124" customWidth="1"/>
    <col min="11289" max="11520" width="8.83203125" style="124"/>
    <col min="11521" max="11521" width="33.08203125" style="124" bestFit="1" customWidth="1"/>
    <col min="11522" max="11522" width="48.75" style="124" bestFit="1" customWidth="1"/>
    <col min="11523" max="11523" width="79.9140625" style="124" customWidth="1"/>
    <col min="11524" max="11524" width="17.1640625" style="124" customWidth="1"/>
    <col min="11525" max="11525" width="11.75" style="124" customWidth="1"/>
    <col min="11526" max="11526" width="9.75" style="124" customWidth="1"/>
    <col min="11527" max="11529" width="24.33203125" style="124" customWidth="1"/>
    <col min="11530" max="11530" width="24.1640625" style="124" customWidth="1"/>
    <col min="11531" max="11531" width="28.6640625" style="124" customWidth="1"/>
    <col min="11532" max="11532" width="64.4140625" style="124" customWidth="1"/>
    <col min="11533" max="11534" width="19.08203125" style="124" customWidth="1"/>
    <col min="11535" max="11535" width="17.58203125" style="124" customWidth="1"/>
    <col min="11536" max="11538" width="15.58203125" style="124" customWidth="1"/>
    <col min="11539" max="11540" width="11.08203125" style="124" customWidth="1"/>
    <col min="11541" max="11541" width="37.33203125" style="124" bestFit="1" customWidth="1"/>
    <col min="11542" max="11542" width="3.33203125" style="124" customWidth="1"/>
    <col min="11543" max="11543" width="31" style="124" bestFit="1" customWidth="1"/>
    <col min="11544" max="11544" width="6" style="124" customWidth="1"/>
    <col min="11545" max="11776" width="8.83203125" style="124"/>
    <col min="11777" max="11777" width="33.08203125" style="124" bestFit="1" customWidth="1"/>
    <col min="11778" max="11778" width="48.75" style="124" bestFit="1" customWidth="1"/>
    <col min="11779" max="11779" width="79.9140625" style="124" customWidth="1"/>
    <col min="11780" max="11780" width="17.1640625" style="124" customWidth="1"/>
    <col min="11781" max="11781" width="11.75" style="124" customWidth="1"/>
    <col min="11782" max="11782" width="9.75" style="124" customWidth="1"/>
    <col min="11783" max="11785" width="24.33203125" style="124" customWidth="1"/>
    <col min="11786" max="11786" width="24.1640625" style="124" customWidth="1"/>
    <col min="11787" max="11787" width="28.6640625" style="124" customWidth="1"/>
    <col min="11788" max="11788" width="64.4140625" style="124" customWidth="1"/>
    <col min="11789" max="11790" width="19.08203125" style="124" customWidth="1"/>
    <col min="11791" max="11791" width="17.58203125" style="124" customWidth="1"/>
    <col min="11792" max="11794" width="15.58203125" style="124" customWidth="1"/>
    <col min="11795" max="11796" width="11.08203125" style="124" customWidth="1"/>
    <col min="11797" max="11797" width="37.33203125" style="124" bestFit="1" customWidth="1"/>
    <col min="11798" max="11798" width="3.33203125" style="124" customWidth="1"/>
    <col min="11799" max="11799" width="31" style="124" bestFit="1" customWidth="1"/>
    <col min="11800" max="11800" width="6" style="124" customWidth="1"/>
    <col min="11801" max="12032" width="8.83203125" style="124"/>
    <col min="12033" max="12033" width="33.08203125" style="124" bestFit="1" customWidth="1"/>
    <col min="12034" max="12034" width="48.75" style="124" bestFit="1" customWidth="1"/>
    <col min="12035" max="12035" width="79.9140625" style="124" customWidth="1"/>
    <col min="12036" max="12036" width="17.1640625" style="124" customWidth="1"/>
    <col min="12037" max="12037" width="11.75" style="124" customWidth="1"/>
    <col min="12038" max="12038" width="9.75" style="124" customWidth="1"/>
    <col min="12039" max="12041" width="24.33203125" style="124" customWidth="1"/>
    <col min="12042" max="12042" width="24.1640625" style="124" customWidth="1"/>
    <col min="12043" max="12043" width="28.6640625" style="124" customWidth="1"/>
    <col min="12044" max="12044" width="64.4140625" style="124" customWidth="1"/>
    <col min="12045" max="12046" width="19.08203125" style="124" customWidth="1"/>
    <col min="12047" max="12047" width="17.58203125" style="124" customWidth="1"/>
    <col min="12048" max="12050" width="15.58203125" style="124" customWidth="1"/>
    <col min="12051" max="12052" width="11.08203125" style="124" customWidth="1"/>
    <col min="12053" max="12053" width="37.33203125" style="124" bestFit="1" customWidth="1"/>
    <col min="12054" max="12054" width="3.33203125" style="124" customWidth="1"/>
    <col min="12055" max="12055" width="31" style="124" bestFit="1" customWidth="1"/>
    <col min="12056" max="12056" width="6" style="124" customWidth="1"/>
    <col min="12057" max="12288" width="8.83203125" style="124"/>
    <col min="12289" max="12289" width="33.08203125" style="124" bestFit="1" customWidth="1"/>
    <col min="12290" max="12290" width="48.75" style="124" bestFit="1" customWidth="1"/>
    <col min="12291" max="12291" width="79.9140625" style="124" customWidth="1"/>
    <col min="12292" max="12292" width="17.1640625" style="124" customWidth="1"/>
    <col min="12293" max="12293" width="11.75" style="124" customWidth="1"/>
    <col min="12294" max="12294" width="9.75" style="124" customWidth="1"/>
    <col min="12295" max="12297" width="24.33203125" style="124" customWidth="1"/>
    <col min="12298" max="12298" width="24.1640625" style="124" customWidth="1"/>
    <col min="12299" max="12299" width="28.6640625" style="124" customWidth="1"/>
    <col min="12300" max="12300" width="64.4140625" style="124" customWidth="1"/>
    <col min="12301" max="12302" width="19.08203125" style="124" customWidth="1"/>
    <col min="12303" max="12303" width="17.58203125" style="124" customWidth="1"/>
    <col min="12304" max="12306" width="15.58203125" style="124" customWidth="1"/>
    <col min="12307" max="12308" width="11.08203125" style="124" customWidth="1"/>
    <col min="12309" max="12309" width="37.33203125" style="124" bestFit="1" customWidth="1"/>
    <col min="12310" max="12310" width="3.33203125" style="124" customWidth="1"/>
    <col min="12311" max="12311" width="31" style="124" bestFit="1" customWidth="1"/>
    <col min="12312" max="12312" width="6" style="124" customWidth="1"/>
    <col min="12313" max="12544" width="8.83203125" style="124"/>
    <col min="12545" max="12545" width="33.08203125" style="124" bestFit="1" customWidth="1"/>
    <col min="12546" max="12546" width="48.75" style="124" bestFit="1" customWidth="1"/>
    <col min="12547" max="12547" width="79.9140625" style="124" customWidth="1"/>
    <col min="12548" max="12548" width="17.1640625" style="124" customWidth="1"/>
    <col min="12549" max="12549" width="11.75" style="124" customWidth="1"/>
    <col min="12550" max="12550" width="9.75" style="124" customWidth="1"/>
    <col min="12551" max="12553" width="24.33203125" style="124" customWidth="1"/>
    <col min="12554" max="12554" width="24.1640625" style="124" customWidth="1"/>
    <col min="12555" max="12555" width="28.6640625" style="124" customWidth="1"/>
    <col min="12556" max="12556" width="64.4140625" style="124" customWidth="1"/>
    <col min="12557" max="12558" width="19.08203125" style="124" customWidth="1"/>
    <col min="12559" max="12559" width="17.58203125" style="124" customWidth="1"/>
    <col min="12560" max="12562" width="15.58203125" style="124" customWidth="1"/>
    <col min="12563" max="12564" width="11.08203125" style="124" customWidth="1"/>
    <col min="12565" max="12565" width="37.33203125" style="124" bestFit="1" customWidth="1"/>
    <col min="12566" max="12566" width="3.33203125" style="124" customWidth="1"/>
    <col min="12567" max="12567" width="31" style="124" bestFit="1" customWidth="1"/>
    <col min="12568" max="12568" width="6" style="124" customWidth="1"/>
    <col min="12569" max="12800" width="8.83203125" style="124"/>
    <col min="12801" max="12801" width="33.08203125" style="124" bestFit="1" customWidth="1"/>
    <col min="12802" max="12802" width="48.75" style="124" bestFit="1" customWidth="1"/>
    <col min="12803" max="12803" width="79.9140625" style="124" customWidth="1"/>
    <col min="12804" max="12804" width="17.1640625" style="124" customWidth="1"/>
    <col min="12805" max="12805" width="11.75" style="124" customWidth="1"/>
    <col min="12806" max="12806" width="9.75" style="124" customWidth="1"/>
    <col min="12807" max="12809" width="24.33203125" style="124" customWidth="1"/>
    <col min="12810" max="12810" width="24.1640625" style="124" customWidth="1"/>
    <col min="12811" max="12811" width="28.6640625" style="124" customWidth="1"/>
    <col min="12812" max="12812" width="64.4140625" style="124" customWidth="1"/>
    <col min="12813" max="12814" width="19.08203125" style="124" customWidth="1"/>
    <col min="12815" max="12815" width="17.58203125" style="124" customWidth="1"/>
    <col min="12816" max="12818" width="15.58203125" style="124" customWidth="1"/>
    <col min="12819" max="12820" width="11.08203125" style="124" customWidth="1"/>
    <col min="12821" max="12821" width="37.33203125" style="124" bestFit="1" customWidth="1"/>
    <col min="12822" max="12822" width="3.33203125" style="124" customWidth="1"/>
    <col min="12823" max="12823" width="31" style="124" bestFit="1" customWidth="1"/>
    <col min="12824" max="12824" width="6" style="124" customWidth="1"/>
    <col min="12825" max="13056" width="8.83203125" style="124"/>
    <col min="13057" max="13057" width="33.08203125" style="124" bestFit="1" customWidth="1"/>
    <col min="13058" max="13058" width="48.75" style="124" bestFit="1" customWidth="1"/>
    <col min="13059" max="13059" width="79.9140625" style="124" customWidth="1"/>
    <col min="13060" max="13060" width="17.1640625" style="124" customWidth="1"/>
    <col min="13061" max="13061" width="11.75" style="124" customWidth="1"/>
    <col min="13062" max="13062" width="9.75" style="124" customWidth="1"/>
    <col min="13063" max="13065" width="24.33203125" style="124" customWidth="1"/>
    <col min="13066" max="13066" width="24.1640625" style="124" customWidth="1"/>
    <col min="13067" max="13067" width="28.6640625" style="124" customWidth="1"/>
    <col min="13068" max="13068" width="64.4140625" style="124" customWidth="1"/>
    <col min="13069" max="13070" width="19.08203125" style="124" customWidth="1"/>
    <col min="13071" max="13071" width="17.58203125" style="124" customWidth="1"/>
    <col min="13072" max="13074" width="15.58203125" style="124" customWidth="1"/>
    <col min="13075" max="13076" width="11.08203125" style="124" customWidth="1"/>
    <col min="13077" max="13077" width="37.33203125" style="124" bestFit="1" customWidth="1"/>
    <col min="13078" max="13078" width="3.33203125" style="124" customWidth="1"/>
    <col min="13079" max="13079" width="31" style="124" bestFit="1" customWidth="1"/>
    <col min="13080" max="13080" width="6" style="124" customWidth="1"/>
    <col min="13081" max="13312" width="8.83203125" style="124"/>
    <col min="13313" max="13313" width="33.08203125" style="124" bestFit="1" customWidth="1"/>
    <col min="13314" max="13314" width="48.75" style="124" bestFit="1" customWidth="1"/>
    <col min="13315" max="13315" width="79.9140625" style="124" customWidth="1"/>
    <col min="13316" max="13316" width="17.1640625" style="124" customWidth="1"/>
    <col min="13317" max="13317" width="11.75" style="124" customWidth="1"/>
    <col min="13318" max="13318" width="9.75" style="124" customWidth="1"/>
    <col min="13319" max="13321" width="24.33203125" style="124" customWidth="1"/>
    <col min="13322" max="13322" width="24.1640625" style="124" customWidth="1"/>
    <col min="13323" max="13323" width="28.6640625" style="124" customWidth="1"/>
    <col min="13324" max="13324" width="64.4140625" style="124" customWidth="1"/>
    <col min="13325" max="13326" width="19.08203125" style="124" customWidth="1"/>
    <col min="13327" max="13327" width="17.58203125" style="124" customWidth="1"/>
    <col min="13328" max="13330" width="15.58203125" style="124" customWidth="1"/>
    <col min="13331" max="13332" width="11.08203125" style="124" customWidth="1"/>
    <col min="13333" max="13333" width="37.33203125" style="124" bestFit="1" customWidth="1"/>
    <col min="13334" max="13334" width="3.33203125" style="124" customWidth="1"/>
    <col min="13335" max="13335" width="31" style="124" bestFit="1" customWidth="1"/>
    <col min="13336" max="13336" width="6" style="124" customWidth="1"/>
    <col min="13337" max="13568" width="8.83203125" style="124"/>
    <col min="13569" max="13569" width="33.08203125" style="124" bestFit="1" customWidth="1"/>
    <col min="13570" max="13570" width="48.75" style="124" bestFit="1" customWidth="1"/>
    <col min="13571" max="13571" width="79.9140625" style="124" customWidth="1"/>
    <col min="13572" max="13572" width="17.1640625" style="124" customWidth="1"/>
    <col min="13573" max="13573" width="11.75" style="124" customWidth="1"/>
    <col min="13574" max="13574" width="9.75" style="124" customWidth="1"/>
    <col min="13575" max="13577" width="24.33203125" style="124" customWidth="1"/>
    <col min="13578" max="13578" width="24.1640625" style="124" customWidth="1"/>
    <col min="13579" max="13579" width="28.6640625" style="124" customWidth="1"/>
    <col min="13580" max="13580" width="64.4140625" style="124" customWidth="1"/>
    <col min="13581" max="13582" width="19.08203125" style="124" customWidth="1"/>
    <col min="13583" max="13583" width="17.58203125" style="124" customWidth="1"/>
    <col min="13584" max="13586" width="15.58203125" style="124" customWidth="1"/>
    <col min="13587" max="13588" width="11.08203125" style="124" customWidth="1"/>
    <col min="13589" max="13589" width="37.33203125" style="124" bestFit="1" customWidth="1"/>
    <col min="13590" max="13590" width="3.33203125" style="124" customWidth="1"/>
    <col min="13591" max="13591" width="31" style="124" bestFit="1" customWidth="1"/>
    <col min="13592" max="13592" width="6" style="124" customWidth="1"/>
    <col min="13593" max="13824" width="8.83203125" style="124"/>
    <col min="13825" max="13825" width="33.08203125" style="124" bestFit="1" customWidth="1"/>
    <col min="13826" max="13826" width="48.75" style="124" bestFit="1" customWidth="1"/>
    <col min="13827" max="13827" width="79.9140625" style="124" customWidth="1"/>
    <col min="13828" max="13828" width="17.1640625" style="124" customWidth="1"/>
    <col min="13829" max="13829" width="11.75" style="124" customWidth="1"/>
    <col min="13830" max="13830" width="9.75" style="124" customWidth="1"/>
    <col min="13831" max="13833" width="24.33203125" style="124" customWidth="1"/>
    <col min="13834" max="13834" width="24.1640625" style="124" customWidth="1"/>
    <col min="13835" max="13835" width="28.6640625" style="124" customWidth="1"/>
    <col min="13836" max="13836" width="64.4140625" style="124" customWidth="1"/>
    <col min="13837" max="13838" width="19.08203125" style="124" customWidth="1"/>
    <col min="13839" max="13839" width="17.58203125" style="124" customWidth="1"/>
    <col min="13840" max="13842" width="15.58203125" style="124" customWidth="1"/>
    <col min="13843" max="13844" width="11.08203125" style="124" customWidth="1"/>
    <col min="13845" max="13845" width="37.33203125" style="124" bestFit="1" customWidth="1"/>
    <col min="13846" max="13846" width="3.33203125" style="124" customWidth="1"/>
    <col min="13847" max="13847" width="31" style="124" bestFit="1" customWidth="1"/>
    <col min="13848" max="13848" width="6" style="124" customWidth="1"/>
    <col min="13849" max="14080" width="8.83203125" style="124"/>
    <col min="14081" max="14081" width="33.08203125" style="124" bestFit="1" customWidth="1"/>
    <col min="14082" max="14082" width="48.75" style="124" bestFit="1" customWidth="1"/>
    <col min="14083" max="14083" width="79.9140625" style="124" customWidth="1"/>
    <col min="14084" max="14084" width="17.1640625" style="124" customWidth="1"/>
    <col min="14085" max="14085" width="11.75" style="124" customWidth="1"/>
    <col min="14086" max="14086" width="9.75" style="124" customWidth="1"/>
    <col min="14087" max="14089" width="24.33203125" style="124" customWidth="1"/>
    <col min="14090" max="14090" width="24.1640625" style="124" customWidth="1"/>
    <col min="14091" max="14091" width="28.6640625" style="124" customWidth="1"/>
    <col min="14092" max="14092" width="64.4140625" style="124" customWidth="1"/>
    <col min="14093" max="14094" width="19.08203125" style="124" customWidth="1"/>
    <col min="14095" max="14095" width="17.58203125" style="124" customWidth="1"/>
    <col min="14096" max="14098" width="15.58203125" style="124" customWidth="1"/>
    <col min="14099" max="14100" width="11.08203125" style="124" customWidth="1"/>
    <col min="14101" max="14101" width="37.33203125" style="124" bestFit="1" customWidth="1"/>
    <col min="14102" max="14102" width="3.33203125" style="124" customWidth="1"/>
    <col min="14103" max="14103" width="31" style="124" bestFit="1" customWidth="1"/>
    <col min="14104" max="14104" width="6" style="124" customWidth="1"/>
    <col min="14105" max="14336" width="8.83203125" style="124"/>
    <col min="14337" max="14337" width="33.08203125" style="124" bestFit="1" customWidth="1"/>
    <col min="14338" max="14338" width="48.75" style="124" bestFit="1" customWidth="1"/>
    <col min="14339" max="14339" width="79.9140625" style="124" customWidth="1"/>
    <col min="14340" max="14340" width="17.1640625" style="124" customWidth="1"/>
    <col min="14341" max="14341" width="11.75" style="124" customWidth="1"/>
    <col min="14342" max="14342" width="9.75" style="124" customWidth="1"/>
    <col min="14343" max="14345" width="24.33203125" style="124" customWidth="1"/>
    <col min="14346" max="14346" width="24.1640625" style="124" customWidth="1"/>
    <col min="14347" max="14347" width="28.6640625" style="124" customWidth="1"/>
    <col min="14348" max="14348" width="64.4140625" style="124" customWidth="1"/>
    <col min="14349" max="14350" width="19.08203125" style="124" customWidth="1"/>
    <col min="14351" max="14351" width="17.58203125" style="124" customWidth="1"/>
    <col min="14352" max="14354" width="15.58203125" style="124" customWidth="1"/>
    <col min="14355" max="14356" width="11.08203125" style="124" customWidth="1"/>
    <col min="14357" max="14357" width="37.33203125" style="124" bestFit="1" customWidth="1"/>
    <col min="14358" max="14358" width="3.33203125" style="124" customWidth="1"/>
    <col min="14359" max="14359" width="31" style="124" bestFit="1" customWidth="1"/>
    <col min="14360" max="14360" width="6" style="124" customWidth="1"/>
    <col min="14361" max="14592" width="8.83203125" style="124"/>
    <col min="14593" max="14593" width="33.08203125" style="124" bestFit="1" customWidth="1"/>
    <col min="14594" max="14594" width="48.75" style="124" bestFit="1" customWidth="1"/>
    <col min="14595" max="14595" width="79.9140625" style="124" customWidth="1"/>
    <col min="14596" max="14596" width="17.1640625" style="124" customWidth="1"/>
    <col min="14597" max="14597" width="11.75" style="124" customWidth="1"/>
    <col min="14598" max="14598" width="9.75" style="124" customWidth="1"/>
    <col min="14599" max="14601" width="24.33203125" style="124" customWidth="1"/>
    <col min="14602" max="14602" width="24.1640625" style="124" customWidth="1"/>
    <col min="14603" max="14603" width="28.6640625" style="124" customWidth="1"/>
    <col min="14604" max="14604" width="64.4140625" style="124" customWidth="1"/>
    <col min="14605" max="14606" width="19.08203125" style="124" customWidth="1"/>
    <col min="14607" max="14607" width="17.58203125" style="124" customWidth="1"/>
    <col min="14608" max="14610" width="15.58203125" style="124" customWidth="1"/>
    <col min="14611" max="14612" width="11.08203125" style="124" customWidth="1"/>
    <col min="14613" max="14613" width="37.33203125" style="124" bestFit="1" customWidth="1"/>
    <col min="14614" max="14614" width="3.33203125" style="124" customWidth="1"/>
    <col min="14615" max="14615" width="31" style="124" bestFit="1" customWidth="1"/>
    <col min="14616" max="14616" width="6" style="124" customWidth="1"/>
    <col min="14617" max="14848" width="8.83203125" style="124"/>
    <col min="14849" max="14849" width="33.08203125" style="124" bestFit="1" customWidth="1"/>
    <col min="14850" max="14850" width="48.75" style="124" bestFit="1" customWidth="1"/>
    <col min="14851" max="14851" width="79.9140625" style="124" customWidth="1"/>
    <col min="14852" max="14852" width="17.1640625" style="124" customWidth="1"/>
    <col min="14853" max="14853" width="11.75" style="124" customWidth="1"/>
    <col min="14854" max="14854" width="9.75" style="124" customWidth="1"/>
    <col min="14855" max="14857" width="24.33203125" style="124" customWidth="1"/>
    <col min="14858" max="14858" width="24.1640625" style="124" customWidth="1"/>
    <col min="14859" max="14859" width="28.6640625" style="124" customWidth="1"/>
    <col min="14860" max="14860" width="64.4140625" style="124" customWidth="1"/>
    <col min="14861" max="14862" width="19.08203125" style="124" customWidth="1"/>
    <col min="14863" max="14863" width="17.58203125" style="124" customWidth="1"/>
    <col min="14864" max="14866" width="15.58203125" style="124" customWidth="1"/>
    <col min="14867" max="14868" width="11.08203125" style="124" customWidth="1"/>
    <col min="14869" max="14869" width="37.33203125" style="124" bestFit="1" customWidth="1"/>
    <col min="14870" max="14870" width="3.33203125" style="124" customWidth="1"/>
    <col min="14871" max="14871" width="31" style="124" bestFit="1" customWidth="1"/>
    <col min="14872" max="14872" width="6" style="124" customWidth="1"/>
    <col min="14873" max="15104" width="8.83203125" style="124"/>
    <col min="15105" max="15105" width="33.08203125" style="124" bestFit="1" customWidth="1"/>
    <col min="15106" max="15106" width="48.75" style="124" bestFit="1" customWidth="1"/>
    <col min="15107" max="15107" width="79.9140625" style="124" customWidth="1"/>
    <col min="15108" max="15108" width="17.1640625" style="124" customWidth="1"/>
    <col min="15109" max="15109" width="11.75" style="124" customWidth="1"/>
    <col min="15110" max="15110" width="9.75" style="124" customWidth="1"/>
    <col min="15111" max="15113" width="24.33203125" style="124" customWidth="1"/>
    <col min="15114" max="15114" width="24.1640625" style="124" customWidth="1"/>
    <col min="15115" max="15115" width="28.6640625" style="124" customWidth="1"/>
    <col min="15116" max="15116" width="64.4140625" style="124" customWidth="1"/>
    <col min="15117" max="15118" width="19.08203125" style="124" customWidth="1"/>
    <col min="15119" max="15119" width="17.58203125" style="124" customWidth="1"/>
    <col min="15120" max="15122" width="15.58203125" style="124" customWidth="1"/>
    <col min="15123" max="15124" width="11.08203125" style="124" customWidth="1"/>
    <col min="15125" max="15125" width="37.33203125" style="124" bestFit="1" customWidth="1"/>
    <col min="15126" max="15126" width="3.33203125" style="124" customWidth="1"/>
    <col min="15127" max="15127" width="31" style="124" bestFit="1" customWidth="1"/>
    <col min="15128" max="15128" width="6" style="124" customWidth="1"/>
    <col min="15129" max="15360" width="8.83203125" style="124"/>
    <col min="15361" max="15361" width="33.08203125" style="124" bestFit="1" customWidth="1"/>
    <col min="15362" max="15362" width="48.75" style="124" bestFit="1" customWidth="1"/>
    <col min="15363" max="15363" width="79.9140625" style="124" customWidth="1"/>
    <col min="15364" max="15364" width="17.1640625" style="124" customWidth="1"/>
    <col min="15365" max="15365" width="11.75" style="124" customWidth="1"/>
    <col min="15366" max="15366" width="9.75" style="124" customWidth="1"/>
    <col min="15367" max="15369" width="24.33203125" style="124" customWidth="1"/>
    <col min="15370" max="15370" width="24.1640625" style="124" customWidth="1"/>
    <col min="15371" max="15371" width="28.6640625" style="124" customWidth="1"/>
    <col min="15372" max="15372" width="64.4140625" style="124" customWidth="1"/>
    <col min="15373" max="15374" width="19.08203125" style="124" customWidth="1"/>
    <col min="15375" max="15375" width="17.58203125" style="124" customWidth="1"/>
    <col min="15376" max="15378" width="15.58203125" style="124" customWidth="1"/>
    <col min="15379" max="15380" width="11.08203125" style="124" customWidth="1"/>
    <col min="15381" max="15381" width="37.33203125" style="124" bestFit="1" customWidth="1"/>
    <col min="15382" max="15382" width="3.33203125" style="124" customWidth="1"/>
    <col min="15383" max="15383" width="31" style="124" bestFit="1" customWidth="1"/>
    <col min="15384" max="15384" width="6" style="124" customWidth="1"/>
    <col min="15385" max="15616" width="8.83203125" style="124"/>
    <col min="15617" max="15617" width="33.08203125" style="124" bestFit="1" customWidth="1"/>
    <col min="15618" max="15618" width="48.75" style="124" bestFit="1" customWidth="1"/>
    <col min="15619" max="15619" width="79.9140625" style="124" customWidth="1"/>
    <col min="15620" max="15620" width="17.1640625" style="124" customWidth="1"/>
    <col min="15621" max="15621" width="11.75" style="124" customWidth="1"/>
    <col min="15622" max="15622" width="9.75" style="124" customWidth="1"/>
    <col min="15623" max="15625" width="24.33203125" style="124" customWidth="1"/>
    <col min="15626" max="15626" width="24.1640625" style="124" customWidth="1"/>
    <col min="15627" max="15627" width="28.6640625" style="124" customWidth="1"/>
    <col min="15628" max="15628" width="64.4140625" style="124" customWidth="1"/>
    <col min="15629" max="15630" width="19.08203125" style="124" customWidth="1"/>
    <col min="15631" max="15631" width="17.58203125" style="124" customWidth="1"/>
    <col min="15632" max="15634" width="15.58203125" style="124" customWidth="1"/>
    <col min="15635" max="15636" width="11.08203125" style="124" customWidth="1"/>
    <col min="15637" max="15637" width="37.33203125" style="124" bestFit="1" customWidth="1"/>
    <col min="15638" max="15638" width="3.33203125" style="124" customWidth="1"/>
    <col min="15639" max="15639" width="31" style="124" bestFit="1" customWidth="1"/>
    <col min="15640" max="15640" width="6" style="124" customWidth="1"/>
    <col min="15641" max="15872" width="8.83203125" style="124"/>
    <col min="15873" max="15873" width="33.08203125" style="124" bestFit="1" customWidth="1"/>
    <col min="15874" max="15874" width="48.75" style="124" bestFit="1" customWidth="1"/>
    <col min="15875" max="15875" width="79.9140625" style="124" customWidth="1"/>
    <col min="15876" max="15876" width="17.1640625" style="124" customWidth="1"/>
    <col min="15877" max="15877" width="11.75" style="124" customWidth="1"/>
    <col min="15878" max="15878" width="9.75" style="124" customWidth="1"/>
    <col min="15879" max="15881" width="24.33203125" style="124" customWidth="1"/>
    <col min="15882" max="15882" width="24.1640625" style="124" customWidth="1"/>
    <col min="15883" max="15883" width="28.6640625" style="124" customWidth="1"/>
    <col min="15884" max="15884" width="64.4140625" style="124" customWidth="1"/>
    <col min="15885" max="15886" width="19.08203125" style="124" customWidth="1"/>
    <col min="15887" max="15887" width="17.58203125" style="124" customWidth="1"/>
    <col min="15888" max="15890" width="15.58203125" style="124" customWidth="1"/>
    <col min="15891" max="15892" width="11.08203125" style="124" customWidth="1"/>
    <col min="15893" max="15893" width="37.33203125" style="124" bestFit="1" customWidth="1"/>
    <col min="15894" max="15894" width="3.33203125" style="124" customWidth="1"/>
    <col min="15895" max="15895" width="31" style="124" bestFit="1" customWidth="1"/>
    <col min="15896" max="15896" width="6" style="124" customWidth="1"/>
    <col min="15897" max="16128" width="8.83203125" style="124"/>
    <col min="16129" max="16129" width="33.08203125" style="124" bestFit="1" customWidth="1"/>
    <col min="16130" max="16130" width="48.75" style="124" bestFit="1" customWidth="1"/>
    <col min="16131" max="16131" width="79.9140625" style="124" customWidth="1"/>
    <col min="16132" max="16132" width="17.1640625" style="124" customWidth="1"/>
    <col min="16133" max="16133" width="11.75" style="124" customWidth="1"/>
    <col min="16134" max="16134" width="9.75" style="124" customWidth="1"/>
    <col min="16135" max="16137" width="24.33203125" style="124" customWidth="1"/>
    <col min="16138" max="16138" width="24.1640625" style="124" customWidth="1"/>
    <col min="16139" max="16139" width="28.6640625" style="124" customWidth="1"/>
    <col min="16140" max="16140" width="64.4140625" style="124" customWidth="1"/>
    <col min="16141" max="16142" width="19.08203125" style="124" customWidth="1"/>
    <col min="16143" max="16143" width="17.58203125" style="124" customWidth="1"/>
    <col min="16144" max="16146" width="15.58203125" style="124" customWidth="1"/>
    <col min="16147" max="16148" width="11.08203125" style="124" customWidth="1"/>
    <col min="16149" max="16149" width="37.33203125" style="124" bestFit="1" customWidth="1"/>
    <col min="16150" max="16150" width="3.33203125" style="124" customWidth="1"/>
    <col min="16151" max="16151" width="31" style="124" bestFit="1" customWidth="1"/>
    <col min="16152" max="16152" width="6" style="124" customWidth="1"/>
    <col min="16153" max="16384" width="8.83203125" style="124"/>
  </cols>
  <sheetData>
    <row r="1" spans="1:18" ht="22.5" customHeight="1">
      <c r="A1" s="326" t="s">
        <v>518</v>
      </c>
      <c r="B1" s="326" t="s">
        <v>519</v>
      </c>
      <c r="C1" s="326" t="s">
        <v>520</v>
      </c>
      <c r="D1" s="326" t="s">
        <v>521</v>
      </c>
      <c r="E1" s="326" t="s">
        <v>522</v>
      </c>
      <c r="F1" s="326" t="s">
        <v>523</v>
      </c>
      <c r="G1" s="326" t="s">
        <v>524</v>
      </c>
      <c r="H1" s="326" t="s">
        <v>525</v>
      </c>
      <c r="I1" s="326" t="s">
        <v>526</v>
      </c>
      <c r="J1" s="326" t="s">
        <v>527</v>
      </c>
      <c r="K1" s="326" t="s">
        <v>528</v>
      </c>
      <c r="L1" s="326" t="s">
        <v>529</v>
      </c>
      <c r="M1" s="326" t="s">
        <v>530</v>
      </c>
      <c r="N1" s="326" t="s">
        <v>531</v>
      </c>
      <c r="O1" s="326" t="s">
        <v>532</v>
      </c>
      <c r="P1" s="326" t="s">
        <v>533</v>
      </c>
      <c r="Q1" s="326" t="s">
        <v>534</v>
      </c>
      <c r="R1" s="327" t="s">
        <v>535</v>
      </c>
    </row>
    <row r="2" spans="1:18">
      <c r="A2" s="127" t="s">
        <v>1507</v>
      </c>
      <c r="B2" s="127" t="s">
        <v>1507</v>
      </c>
      <c r="C2" s="127"/>
      <c r="D2" s="127"/>
      <c r="E2" s="127"/>
      <c r="F2" s="127"/>
      <c r="G2" s="127"/>
      <c r="H2" s="127"/>
      <c r="I2" s="127"/>
      <c r="J2" s="127"/>
      <c r="K2" s="127"/>
      <c r="L2" s="127"/>
      <c r="M2" s="127"/>
      <c r="N2" s="127"/>
      <c r="O2" s="127"/>
      <c r="P2" s="127"/>
      <c r="Q2" s="127"/>
      <c r="R2" s="128"/>
    </row>
    <row r="3" spans="1:18">
      <c r="A3" s="127" t="s">
        <v>1508</v>
      </c>
      <c r="B3" s="127" t="s">
        <v>1508</v>
      </c>
      <c r="C3" s="127"/>
      <c r="D3" s="127"/>
      <c r="E3" s="127"/>
      <c r="F3" s="127"/>
      <c r="G3" s="127"/>
      <c r="H3" s="127"/>
      <c r="I3" s="127"/>
      <c r="J3" s="127"/>
      <c r="K3" s="127"/>
      <c r="L3" s="127"/>
      <c r="M3" s="127"/>
      <c r="N3" s="127"/>
      <c r="O3" s="127"/>
      <c r="P3" s="127"/>
      <c r="Q3" s="127"/>
      <c r="R3" s="128"/>
    </row>
    <row r="4" spans="1:18">
      <c r="A4" s="127" t="s">
        <v>1509</v>
      </c>
      <c r="B4" s="127" t="s">
        <v>1510</v>
      </c>
      <c r="C4" s="127"/>
      <c r="D4" s="127"/>
      <c r="E4" s="127"/>
      <c r="F4" s="127"/>
      <c r="G4" s="127"/>
      <c r="H4" s="127"/>
      <c r="I4" s="127"/>
      <c r="J4" s="127"/>
      <c r="K4" s="127"/>
      <c r="L4" s="127" t="s">
        <v>1511</v>
      </c>
      <c r="M4" s="127"/>
      <c r="N4" s="127"/>
      <c r="O4" s="127"/>
      <c r="P4" s="127"/>
      <c r="Q4" s="127"/>
      <c r="R4" s="128"/>
    </row>
    <row r="5" spans="1:18">
      <c r="A5" s="127" t="s">
        <v>41</v>
      </c>
      <c r="B5" s="127" t="s">
        <v>41</v>
      </c>
      <c r="C5" s="127"/>
      <c r="D5" s="127"/>
      <c r="E5" s="127"/>
      <c r="F5" s="127"/>
      <c r="G5" s="127"/>
      <c r="H5" s="127"/>
      <c r="I5" s="127"/>
      <c r="J5" s="127"/>
      <c r="K5" s="127"/>
      <c r="L5" s="127"/>
      <c r="M5" s="127"/>
      <c r="N5" s="127"/>
      <c r="O5" s="127"/>
      <c r="P5" s="127"/>
      <c r="Q5" s="127"/>
      <c r="R5" s="128"/>
    </row>
    <row r="6" spans="1:18">
      <c r="A6" s="127" t="s">
        <v>1512</v>
      </c>
      <c r="B6" s="127" t="s">
        <v>1512</v>
      </c>
      <c r="C6" s="127"/>
      <c r="D6" s="127"/>
      <c r="E6" s="127"/>
      <c r="F6" s="127"/>
      <c r="G6" s="127"/>
      <c r="H6" s="127"/>
      <c r="I6" s="127"/>
      <c r="J6" s="127"/>
      <c r="K6" s="127"/>
      <c r="L6" s="127"/>
      <c r="M6" s="127"/>
      <c r="N6" s="127"/>
      <c r="O6" s="127"/>
      <c r="P6" s="127"/>
      <c r="Q6" s="127"/>
      <c r="R6" s="128"/>
    </row>
    <row r="7" spans="1:18">
      <c r="A7" s="127" t="s">
        <v>1513</v>
      </c>
      <c r="B7" s="127" t="s">
        <v>1513</v>
      </c>
      <c r="C7" s="127"/>
      <c r="D7" s="127"/>
      <c r="E7" s="127"/>
      <c r="F7" s="127"/>
      <c r="G7" s="127"/>
      <c r="H7" s="127"/>
      <c r="I7" s="127"/>
      <c r="J7" s="127"/>
      <c r="K7" s="127"/>
      <c r="L7" s="127"/>
      <c r="M7" s="127"/>
      <c r="N7" s="127"/>
      <c r="O7" s="127"/>
      <c r="P7" s="127"/>
      <c r="Q7" s="127"/>
      <c r="R7" s="128"/>
    </row>
    <row r="8" spans="1:18">
      <c r="A8" s="127" t="s">
        <v>1514</v>
      </c>
      <c r="B8" s="127" t="s">
        <v>1514</v>
      </c>
      <c r="C8" s="127"/>
      <c r="D8" s="127"/>
      <c r="E8" s="127"/>
      <c r="F8" s="127"/>
      <c r="G8" s="127"/>
      <c r="H8" s="127"/>
      <c r="I8" s="127"/>
      <c r="J8" s="127"/>
      <c r="K8" s="127"/>
      <c r="L8" s="127"/>
      <c r="M8" s="127"/>
      <c r="N8" s="127"/>
      <c r="O8" s="127"/>
      <c r="P8" s="127"/>
      <c r="Q8" s="127"/>
      <c r="R8" s="128"/>
    </row>
    <row r="9" spans="1:18">
      <c r="A9" s="129"/>
      <c r="B9" s="129"/>
      <c r="C9" s="129"/>
      <c r="D9" s="129"/>
      <c r="E9" s="129"/>
      <c r="F9" s="129"/>
      <c r="G9" s="129"/>
      <c r="H9" s="129"/>
      <c r="I9" s="129"/>
      <c r="J9" s="129"/>
      <c r="K9" s="129"/>
      <c r="L9" s="129"/>
      <c r="M9" s="129"/>
      <c r="N9" s="129"/>
      <c r="O9" s="129"/>
      <c r="P9" s="129"/>
      <c r="Q9" s="129"/>
      <c r="R9" s="130"/>
    </row>
    <row r="10" spans="1:18">
      <c r="A10" s="131" t="s">
        <v>1515</v>
      </c>
      <c r="B10" s="131" t="s">
        <v>1516</v>
      </c>
      <c r="C10" s="131" t="s">
        <v>1517</v>
      </c>
      <c r="D10" s="131" t="s">
        <v>1517</v>
      </c>
      <c r="E10" s="131"/>
      <c r="F10" s="131"/>
      <c r="G10" s="131"/>
      <c r="H10" s="131"/>
      <c r="I10" s="131"/>
      <c r="J10" s="131"/>
      <c r="K10" s="131"/>
      <c r="L10" s="131"/>
      <c r="M10" s="131"/>
      <c r="N10" s="131"/>
      <c r="O10" s="131"/>
      <c r="P10" s="131"/>
      <c r="Q10" s="131"/>
      <c r="R10" s="132"/>
    </row>
    <row r="11" spans="1:18" ht="13.75" customHeight="1">
      <c r="A11" s="129" t="s">
        <v>1518</v>
      </c>
      <c r="B11" s="129" t="s">
        <v>1519</v>
      </c>
      <c r="C11" s="129" t="s">
        <v>1520</v>
      </c>
      <c r="D11" s="129" t="s">
        <v>1521</v>
      </c>
      <c r="E11" s="129"/>
      <c r="F11" s="129"/>
      <c r="G11" s="129" t="s">
        <v>1522</v>
      </c>
      <c r="H11" s="129"/>
      <c r="I11" s="129"/>
      <c r="J11" s="129"/>
      <c r="K11" s="129"/>
      <c r="L11" s="129"/>
      <c r="M11" s="129"/>
      <c r="N11" s="129"/>
      <c r="O11" s="129"/>
      <c r="P11" s="129"/>
      <c r="Q11" s="129"/>
      <c r="R11" s="130" t="s">
        <v>1523</v>
      </c>
    </row>
    <row r="12" spans="1:18">
      <c r="A12" s="133" t="s">
        <v>1524</v>
      </c>
      <c r="B12" s="133" t="s">
        <v>1525</v>
      </c>
      <c r="C12" s="133" t="s">
        <v>1526</v>
      </c>
      <c r="D12" s="133" t="s">
        <v>1527</v>
      </c>
      <c r="E12" s="133"/>
      <c r="F12" s="133"/>
      <c r="G12" s="133"/>
      <c r="H12" s="133"/>
      <c r="I12" s="133"/>
      <c r="J12" s="133"/>
      <c r="K12" s="133" t="s">
        <v>1528</v>
      </c>
      <c r="L12" s="133"/>
      <c r="M12" s="133"/>
      <c r="N12" s="133"/>
      <c r="O12" s="133"/>
      <c r="P12" s="133"/>
      <c r="Q12" s="133"/>
      <c r="R12" s="134" t="s">
        <v>1523</v>
      </c>
    </row>
    <row r="13" spans="1:18">
      <c r="A13" s="133" t="s">
        <v>1529</v>
      </c>
      <c r="B13" s="133" t="s">
        <v>1530</v>
      </c>
      <c r="C13" s="133" t="s">
        <v>1531</v>
      </c>
      <c r="D13" s="133" t="s">
        <v>1532</v>
      </c>
      <c r="E13" s="133"/>
      <c r="F13" s="133"/>
      <c r="G13" s="133"/>
      <c r="H13" s="133"/>
      <c r="I13" s="133" t="s">
        <v>1533</v>
      </c>
      <c r="J13" s="133"/>
      <c r="K13" s="133"/>
      <c r="L13" s="133"/>
      <c r="M13" s="133"/>
      <c r="N13" s="133"/>
      <c r="O13" s="133"/>
      <c r="P13" s="133"/>
      <c r="Q13" s="133"/>
      <c r="R13" s="134"/>
    </row>
    <row r="14" spans="1:18" s="328" customFormat="1">
      <c r="A14" s="127" t="s">
        <v>1509</v>
      </c>
      <c r="B14" s="127" t="s">
        <v>1534</v>
      </c>
      <c r="C14" s="127"/>
      <c r="D14" s="127"/>
      <c r="E14" s="127"/>
      <c r="F14" s="127"/>
      <c r="G14" s="127"/>
      <c r="H14" s="127"/>
      <c r="I14" s="127"/>
      <c r="J14" s="127"/>
      <c r="K14" s="127"/>
      <c r="L14" s="127" t="s">
        <v>1535</v>
      </c>
      <c r="M14" s="127"/>
      <c r="N14" s="127"/>
      <c r="O14" s="127"/>
      <c r="P14" s="127"/>
      <c r="Q14" s="127"/>
      <c r="R14" s="128"/>
    </row>
    <row r="15" spans="1:18" s="328" customFormat="1">
      <c r="A15" s="127" t="s">
        <v>1509</v>
      </c>
      <c r="B15" s="127" t="s">
        <v>1536</v>
      </c>
      <c r="C15" s="127"/>
      <c r="D15" s="127"/>
      <c r="E15" s="127"/>
      <c r="F15" s="127"/>
      <c r="G15" s="127"/>
      <c r="H15" s="127"/>
      <c r="I15" s="127"/>
      <c r="J15" s="127"/>
      <c r="K15" s="127"/>
      <c r="L15" s="127" t="s">
        <v>1537</v>
      </c>
      <c r="M15" s="127"/>
      <c r="N15" s="127"/>
      <c r="O15" s="127"/>
      <c r="P15" s="127"/>
      <c r="Q15" s="127"/>
      <c r="R15" s="128"/>
    </row>
    <row r="16" spans="1:18" s="328" customFormat="1">
      <c r="A16" s="127" t="s">
        <v>1509</v>
      </c>
      <c r="B16" s="127" t="s">
        <v>1538</v>
      </c>
      <c r="C16" s="127"/>
      <c r="D16" s="127"/>
      <c r="E16" s="127"/>
      <c r="F16" s="127"/>
      <c r="G16" s="127"/>
      <c r="H16" s="127"/>
      <c r="I16" s="127"/>
      <c r="J16" s="127"/>
      <c r="K16" s="127"/>
      <c r="L16" s="127" t="s">
        <v>1539</v>
      </c>
      <c r="M16" s="127"/>
      <c r="N16" s="127"/>
      <c r="O16" s="127"/>
      <c r="P16" s="127"/>
      <c r="Q16" s="127"/>
      <c r="R16" s="128"/>
    </row>
    <row r="17" spans="1:18">
      <c r="A17" s="129" t="s">
        <v>1540</v>
      </c>
      <c r="B17" s="129" t="s">
        <v>1541</v>
      </c>
      <c r="C17" s="129" t="s">
        <v>1542</v>
      </c>
      <c r="D17" s="129" t="s">
        <v>1543</v>
      </c>
      <c r="E17" s="129"/>
      <c r="F17" s="129"/>
      <c r="G17" s="129"/>
      <c r="H17" s="129"/>
      <c r="I17" s="129"/>
      <c r="J17" s="129" t="s">
        <v>1544</v>
      </c>
      <c r="K17" s="129" t="s">
        <v>1528</v>
      </c>
      <c r="L17" s="129"/>
      <c r="M17" s="129"/>
      <c r="N17" s="129"/>
      <c r="O17" s="129"/>
      <c r="P17" s="129"/>
      <c r="Q17" s="129"/>
      <c r="R17" s="130" t="s">
        <v>1523</v>
      </c>
    </row>
    <row r="18" spans="1:18">
      <c r="A18" s="129" t="s">
        <v>1529</v>
      </c>
      <c r="B18" s="129" t="s">
        <v>1545</v>
      </c>
      <c r="C18" s="129" t="s">
        <v>1546</v>
      </c>
      <c r="D18" s="129" t="s">
        <v>1547</v>
      </c>
      <c r="E18" s="129" t="s">
        <v>1548</v>
      </c>
      <c r="F18" s="129" t="s">
        <v>1549</v>
      </c>
      <c r="G18" s="129"/>
      <c r="H18" s="129"/>
      <c r="I18" s="129" t="s">
        <v>1550</v>
      </c>
      <c r="J18" s="129"/>
      <c r="K18" s="129"/>
      <c r="L18" s="129"/>
      <c r="M18" s="129"/>
      <c r="N18" s="129"/>
      <c r="O18" s="129"/>
      <c r="P18" s="129"/>
      <c r="Q18" s="129"/>
      <c r="R18" s="130" t="s">
        <v>1523</v>
      </c>
    </row>
    <row r="19" spans="1:18">
      <c r="A19" s="129" t="s">
        <v>1509</v>
      </c>
      <c r="B19" s="129" t="s">
        <v>1551</v>
      </c>
      <c r="C19" s="129"/>
      <c r="D19" s="129"/>
      <c r="E19" s="129"/>
      <c r="F19" s="129"/>
      <c r="G19" s="129"/>
      <c r="H19" s="129"/>
      <c r="I19" s="129"/>
      <c r="J19" s="129"/>
      <c r="K19" s="129"/>
      <c r="L19" s="129" t="s">
        <v>1552</v>
      </c>
      <c r="M19" s="129"/>
      <c r="N19" s="129"/>
      <c r="O19" s="129"/>
      <c r="P19" s="129"/>
      <c r="Q19" s="129"/>
      <c r="R19" s="130"/>
    </row>
    <row r="20" spans="1:18">
      <c r="A20" s="129" t="s">
        <v>1509</v>
      </c>
      <c r="B20" s="129" t="s">
        <v>1553</v>
      </c>
      <c r="C20" s="129"/>
      <c r="D20" s="129"/>
      <c r="E20" s="129"/>
      <c r="F20" s="129"/>
      <c r="G20" s="129"/>
      <c r="H20" s="129"/>
      <c r="I20" s="129"/>
      <c r="J20" s="129"/>
      <c r="K20" s="129"/>
      <c r="L20" s="129" t="s">
        <v>1554</v>
      </c>
      <c r="M20" s="129"/>
      <c r="N20" s="129"/>
      <c r="O20" s="129"/>
      <c r="P20" s="129"/>
      <c r="Q20" s="129"/>
      <c r="R20" s="130"/>
    </row>
    <row r="21" spans="1:18">
      <c r="A21" s="129" t="s">
        <v>1509</v>
      </c>
      <c r="B21" s="129" t="s">
        <v>1555</v>
      </c>
      <c r="C21" s="129"/>
      <c r="D21" s="129"/>
      <c r="E21" s="129"/>
      <c r="F21" s="129"/>
      <c r="G21" s="129"/>
      <c r="H21" s="129"/>
      <c r="J21" s="129"/>
      <c r="K21" s="129"/>
      <c r="L21" s="129" t="s">
        <v>1556</v>
      </c>
      <c r="M21" s="129"/>
      <c r="N21" s="129"/>
      <c r="O21" s="129"/>
      <c r="P21" s="129"/>
      <c r="Q21" s="129"/>
      <c r="R21" s="130"/>
    </row>
    <row r="22" spans="1:18">
      <c r="A22" s="129" t="s">
        <v>1557</v>
      </c>
      <c r="B22" s="129" t="s">
        <v>1558</v>
      </c>
      <c r="C22" s="129" t="s">
        <v>1559</v>
      </c>
      <c r="D22" s="129" t="s">
        <v>1560</v>
      </c>
      <c r="E22" s="129"/>
      <c r="F22" s="129"/>
      <c r="G22" s="129"/>
      <c r="H22" s="129"/>
      <c r="I22" s="129"/>
      <c r="J22" s="129"/>
      <c r="K22" s="129" t="s">
        <v>1528</v>
      </c>
      <c r="L22" s="129"/>
      <c r="M22" s="129"/>
      <c r="N22" s="129"/>
      <c r="O22" s="129"/>
      <c r="P22" s="129"/>
      <c r="Q22" s="129"/>
      <c r="R22" s="130" t="s">
        <v>1523</v>
      </c>
    </row>
    <row r="23" spans="1:18">
      <c r="A23" s="129" t="s">
        <v>1561</v>
      </c>
      <c r="B23" s="129" t="s">
        <v>1562</v>
      </c>
      <c r="C23" s="129" t="s">
        <v>1563</v>
      </c>
      <c r="D23" s="129" t="s">
        <v>1564</v>
      </c>
      <c r="E23" s="129"/>
      <c r="F23" s="129"/>
      <c r="G23" s="129"/>
      <c r="H23" s="129"/>
      <c r="I23" s="129"/>
      <c r="J23" s="129" t="s">
        <v>1565</v>
      </c>
      <c r="K23" s="129" t="s">
        <v>1528</v>
      </c>
      <c r="L23" s="129"/>
      <c r="M23" s="129"/>
      <c r="N23" s="129"/>
      <c r="O23" s="129"/>
      <c r="P23" s="129"/>
      <c r="Q23" s="129"/>
      <c r="R23" s="130" t="s">
        <v>1523</v>
      </c>
    </row>
    <row r="24" spans="1:18" s="328" customFormat="1">
      <c r="A24" s="127" t="s">
        <v>1509</v>
      </c>
      <c r="B24" s="127" t="s">
        <v>1566</v>
      </c>
      <c r="C24" s="127"/>
      <c r="D24" s="127"/>
      <c r="E24" s="127"/>
      <c r="F24" s="127"/>
      <c r="G24" s="127"/>
      <c r="H24" s="127"/>
      <c r="I24" s="127"/>
      <c r="J24" s="127"/>
      <c r="K24" s="127"/>
      <c r="L24" s="127" t="s">
        <v>1567</v>
      </c>
      <c r="M24" s="127"/>
      <c r="N24" s="127"/>
      <c r="O24" s="127"/>
      <c r="P24" s="127"/>
      <c r="Q24" s="127"/>
      <c r="R24" s="128"/>
    </row>
    <row r="25" spans="1:18" s="328" customFormat="1">
      <c r="A25" s="127" t="s">
        <v>1509</v>
      </c>
      <c r="B25" s="127" t="s">
        <v>1568</v>
      </c>
      <c r="C25" s="127"/>
      <c r="D25" s="127"/>
      <c r="E25" s="127"/>
      <c r="F25" s="127"/>
      <c r="G25" s="127"/>
      <c r="H25" s="127"/>
      <c r="I25" s="127"/>
      <c r="J25" s="127"/>
      <c r="K25" s="127"/>
      <c r="L25" s="127" t="s">
        <v>1569</v>
      </c>
      <c r="M25" s="127"/>
      <c r="N25" s="127"/>
      <c r="O25" s="127"/>
      <c r="P25" s="127"/>
      <c r="Q25" s="127"/>
      <c r="R25" s="128"/>
    </row>
    <row r="26" spans="1:18">
      <c r="A26" s="129" t="s">
        <v>1570</v>
      </c>
      <c r="B26" s="129" t="s">
        <v>1571</v>
      </c>
      <c r="C26" s="129" t="s">
        <v>536</v>
      </c>
      <c r="D26" s="129" t="s">
        <v>1572</v>
      </c>
      <c r="E26" s="129"/>
      <c r="F26" s="129"/>
      <c r="G26" s="129"/>
      <c r="H26" s="129"/>
      <c r="I26" s="129"/>
      <c r="J26" s="129" t="s">
        <v>1573</v>
      </c>
      <c r="K26" s="129" t="s">
        <v>1528</v>
      </c>
      <c r="L26" s="129"/>
      <c r="M26" s="129"/>
      <c r="N26" s="129"/>
      <c r="O26" s="129"/>
      <c r="P26" s="129"/>
      <c r="Q26" s="129"/>
      <c r="R26" s="130" t="s">
        <v>1523</v>
      </c>
    </row>
    <row r="27" spans="1:18" s="328" customFormat="1">
      <c r="A27" s="127" t="s">
        <v>1509</v>
      </c>
      <c r="B27" s="127" t="s">
        <v>42</v>
      </c>
      <c r="C27" s="127"/>
      <c r="D27" s="127"/>
      <c r="E27" s="127"/>
      <c r="F27" s="127"/>
      <c r="G27" s="127"/>
      <c r="H27" s="127"/>
      <c r="I27" s="127"/>
      <c r="J27" s="127"/>
      <c r="K27" s="127"/>
      <c r="L27" s="127" t="s">
        <v>1574</v>
      </c>
      <c r="M27" s="127"/>
      <c r="N27" s="127"/>
      <c r="O27" s="127"/>
      <c r="P27" s="127"/>
      <c r="Q27" s="127"/>
      <c r="R27" s="128"/>
    </row>
    <row r="28" spans="1:18" s="328" customFormat="1">
      <c r="A28" s="127" t="s">
        <v>1509</v>
      </c>
      <c r="B28" s="127" t="s">
        <v>43</v>
      </c>
      <c r="C28" s="127"/>
      <c r="D28" s="127"/>
      <c r="E28" s="127"/>
      <c r="F28" s="127"/>
      <c r="G28" s="127"/>
      <c r="H28" s="127"/>
      <c r="I28" s="127"/>
      <c r="J28" s="127"/>
      <c r="K28" s="127"/>
      <c r="L28" s="127" t="s">
        <v>1575</v>
      </c>
      <c r="M28" s="127"/>
      <c r="N28" s="127"/>
      <c r="O28" s="127"/>
      <c r="P28" s="127"/>
      <c r="Q28" s="127"/>
      <c r="R28" s="128"/>
    </row>
    <row r="29" spans="1:18" s="189" customFormat="1">
      <c r="A29" s="133" t="s">
        <v>1576</v>
      </c>
      <c r="B29" s="133" t="s">
        <v>1577</v>
      </c>
      <c r="C29" s="133" t="s">
        <v>1578</v>
      </c>
      <c r="D29" s="133" t="s">
        <v>1579</v>
      </c>
      <c r="E29" s="133"/>
      <c r="F29" s="133"/>
      <c r="G29" s="133"/>
      <c r="H29" s="133"/>
      <c r="I29" s="133"/>
      <c r="J29" s="133" t="s">
        <v>1573</v>
      </c>
      <c r="K29" s="133" t="s">
        <v>1528</v>
      </c>
      <c r="L29" s="133"/>
      <c r="M29" s="133"/>
      <c r="N29" s="133"/>
      <c r="O29" s="133"/>
      <c r="P29" s="133"/>
      <c r="Q29" s="133"/>
      <c r="R29" s="134" t="s">
        <v>1523</v>
      </c>
    </row>
    <row r="30" spans="1:18">
      <c r="A30" s="129" t="s">
        <v>1529</v>
      </c>
      <c r="B30" s="129" t="s">
        <v>1580</v>
      </c>
      <c r="C30" s="129" t="s">
        <v>537</v>
      </c>
      <c r="D30" s="129" t="s">
        <v>1581</v>
      </c>
      <c r="E30" s="129"/>
      <c r="F30" s="129"/>
      <c r="G30" s="129"/>
      <c r="H30" s="129"/>
      <c r="I30" s="129" t="s">
        <v>1582</v>
      </c>
      <c r="J30" s="129"/>
      <c r="K30" s="129" t="s">
        <v>1528</v>
      </c>
      <c r="L30" s="129"/>
      <c r="M30" s="129"/>
      <c r="N30" s="129"/>
      <c r="O30" s="129"/>
      <c r="P30" s="129"/>
      <c r="Q30" s="129"/>
      <c r="R30" s="130" t="s">
        <v>1523</v>
      </c>
    </row>
    <row r="31" spans="1:18" s="189" customFormat="1">
      <c r="A31" s="127" t="s">
        <v>1509</v>
      </c>
      <c r="B31" s="127" t="s">
        <v>1583</v>
      </c>
      <c r="C31" s="127"/>
      <c r="D31" s="127"/>
      <c r="E31" s="127"/>
      <c r="F31" s="127"/>
      <c r="G31" s="127"/>
      <c r="H31" s="127"/>
      <c r="I31" s="127"/>
      <c r="J31" s="127"/>
      <c r="K31" s="127"/>
      <c r="L31" s="127" t="s">
        <v>1584</v>
      </c>
      <c r="M31" s="127"/>
      <c r="N31" s="127"/>
      <c r="O31" s="127"/>
      <c r="P31" s="127"/>
      <c r="Q31" s="127"/>
      <c r="R31" s="128"/>
    </row>
    <row r="32" spans="1:18" s="189" customFormat="1">
      <c r="A32" s="127" t="s">
        <v>1509</v>
      </c>
      <c r="B32" s="127" t="s">
        <v>1585</v>
      </c>
      <c r="C32" s="127"/>
      <c r="D32" s="127"/>
      <c r="E32" s="127"/>
      <c r="F32" s="127"/>
      <c r="G32" s="127"/>
      <c r="H32" s="127"/>
      <c r="I32" s="127"/>
      <c r="J32" s="127"/>
      <c r="K32" s="127"/>
      <c r="L32" s="127" t="s">
        <v>1586</v>
      </c>
      <c r="M32" s="127"/>
      <c r="N32" s="127"/>
      <c r="O32" s="127"/>
      <c r="P32" s="127"/>
      <c r="Q32" s="127"/>
      <c r="R32" s="128"/>
    </row>
    <row r="33" spans="1:18">
      <c r="A33" s="129" t="s">
        <v>1509</v>
      </c>
      <c r="B33" s="129" t="s">
        <v>44</v>
      </c>
      <c r="C33" s="129"/>
      <c r="D33" s="129"/>
      <c r="E33" s="129"/>
      <c r="F33" s="129"/>
      <c r="G33" s="129"/>
      <c r="H33" s="129"/>
      <c r="I33" s="129"/>
      <c r="J33" s="129"/>
      <c r="K33" s="129"/>
      <c r="L33" s="129" t="s">
        <v>1587</v>
      </c>
      <c r="M33" s="129"/>
      <c r="N33" s="129"/>
      <c r="O33" s="129"/>
      <c r="P33" s="129"/>
      <c r="Q33" s="129"/>
      <c r="R33" s="130"/>
    </row>
    <row r="34" spans="1:18">
      <c r="A34" s="129" t="s">
        <v>1588</v>
      </c>
      <c r="B34" s="129" t="s">
        <v>1589</v>
      </c>
      <c r="C34" s="129" t="s">
        <v>1590</v>
      </c>
      <c r="D34" s="129" t="s">
        <v>1591</v>
      </c>
      <c r="E34" s="129" t="s">
        <v>1592</v>
      </c>
      <c r="F34" s="133" t="s">
        <v>1593</v>
      </c>
      <c r="G34" s="129"/>
      <c r="H34" s="129"/>
      <c r="I34" s="129"/>
      <c r="J34" s="329" t="s">
        <v>1573</v>
      </c>
      <c r="K34" s="129" t="s">
        <v>1528</v>
      </c>
      <c r="L34" s="129"/>
      <c r="M34" s="129"/>
      <c r="N34" s="129"/>
      <c r="O34" s="129"/>
      <c r="P34" s="129"/>
      <c r="Q34" s="129"/>
      <c r="R34" s="130" t="s">
        <v>1523</v>
      </c>
    </row>
    <row r="35" spans="1:18">
      <c r="A35" s="129" t="s">
        <v>1529</v>
      </c>
      <c r="B35" s="129" t="s">
        <v>1594</v>
      </c>
      <c r="C35" s="129" t="s">
        <v>1595</v>
      </c>
      <c r="D35" s="129" t="s">
        <v>1596</v>
      </c>
      <c r="E35" s="129"/>
      <c r="F35" s="129"/>
      <c r="G35" s="129"/>
      <c r="H35" s="129"/>
      <c r="I35" s="129" t="s">
        <v>1597</v>
      </c>
      <c r="J35" s="129"/>
      <c r="K35" s="129"/>
      <c r="L35" s="129"/>
      <c r="M35" s="129"/>
      <c r="N35" s="129"/>
      <c r="O35" s="129"/>
      <c r="P35" s="129"/>
      <c r="Q35" s="129"/>
      <c r="R35" s="130" t="s">
        <v>1523</v>
      </c>
    </row>
    <row r="36" spans="1:18" s="189" customFormat="1">
      <c r="A36" s="127" t="s">
        <v>1509</v>
      </c>
      <c r="B36" s="127" t="s">
        <v>1598</v>
      </c>
      <c r="C36" s="127"/>
      <c r="D36" s="127"/>
      <c r="E36" s="127"/>
      <c r="F36" s="127"/>
      <c r="G36" s="127"/>
      <c r="H36" s="127"/>
      <c r="I36" s="127"/>
      <c r="J36" s="127"/>
      <c r="K36" s="127"/>
      <c r="L36" s="127" t="s">
        <v>1599</v>
      </c>
      <c r="M36" s="127"/>
      <c r="N36" s="127"/>
      <c r="O36" s="127"/>
      <c r="P36" s="127"/>
      <c r="Q36" s="127"/>
      <c r="R36" s="128"/>
    </row>
    <row r="37" spans="1:18" s="189" customFormat="1">
      <c r="A37" s="127" t="s">
        <v>1509</v>
      </c>
      <c r="B37" s="127" t="s">
        <v>1600</v>
      </c>
      <c r="C37" s="127"/>
      <c r="D37" s="127"/>
      <c r="E37" s="127"/>
      <c r="F37" s="127"/>
      <c r="G37" s="127"/>
      <c r="H37" s="127"/>
      <c r="I37" s="127"/>
      <c r="J37" s="127"/>
      <c r="K37" s="127"/>
      <c r="L37" s="127" t="s">
        <v>1601</v>
      </c>
      <c r="M37" s="127"/>
      <c r="N37" s="127"/>
      <c r="O37" s="127"/>
      <c r="P37" s="127"/>
      <c r="Q37" s="127"/>
      <c r="R37" s="128"/>
    </row>
    <row r="38" spans="1:18" s="189" customFormat="1">
      <c r="A38" s="127" t="s">
        <v>1509</v>
      </c>
      <c r="B38" s="127" t="s">
        <v>45</v>
      </c>
      <c r="C38" s="127"/>
      <c r="D38" s="127"/>
      <c r="E38" s="127"/>
      <c r="F38" s="127"/>
      <c r="G38" s="127"/>
      <c r="H38" s="127"/>
      <c r="I38" s="127"/>
      <c r="J38" s="127"/>
      <c r="K38" s="127"/>
      <c r="L38" s="136" t="s">
        <v>1602</v>
      </c>
      <c r="M38" s="136"/>
      <c r="N38" s="136"/>
      <c r="O38" s="127"/>
      <c r="P38" s="127"/>
      <c r="Q38" s="127"/>
      <c r="R38" s="128"/>
    </row>
    <row r="39" spans="1:18">
      <c r="A39" s="129" t="s">
        <v>1603</v>
      </c>
      <c r="B39" s="129" t="s">
        <v>1604</v>
      </c>
      <c r="C39" s="129" t="s">
        <v>1605</v>
      </c>
      <c r="D39" s="129" t="s">
        <v>1606</v>
      </c>
      <c r="E39" s="129" t="s">
        <v>1607</v>
      </c>
      <c r="F39" s="129" t="s">
        <v>1608</v>
      </c>
      <c r="G39" s="129"/>
      <c r="H39" s="129"/>
      <c r="I39" s="129"/>
      <c r="J39" s="129"/>
      <c r="K39" s="129"/>
      <c r="L39" s="129"/>
      <c r="M39" s="129"/>
      <c r="N39" s="129"/>
      <c r="O39" s="129"/>
      <c r="P39" s="129"/>
      <c r="Q39" s="129"/>
      <c r="R39" s="130" t="s">
        <v>1523</v>
      </c>
    </row>
    <row r="40" spans="1:18" s="189" customFormat="1">
      <c r="A40" s="133"/>
      <c r="B40" s="133"/>
      <c r="C40" s="133"/>
      <c r="D40" s="133"/>
      <c r="E40" s="133"/>
      <c r="F40" s="133"/>
      <c r="G40" s="133"/>
      <c r="H40" s="133"/>
      <c r="I40" s="133"/>
      <c r="J40" s="133"/>
      <c r="K40" s="133"/>
      <c r="L40" s="133"/>
      <c r="M40" s="133"/>
      <c r="N40" s="133"/>
      <c r="O40" s="133"/>
      <c r="P40" s="133"/>
      <c r="Q40" s="133"/>
      <c r="R40" s="134"/>
    </row>
    <row r="41" spans="1:18" s="189" customFormat="1">
      <c r="A41" s="133" t="s">
        <v>1609</v>
      </c>
      <c r="B41" s="133" t="s">
        <v>1610</v>
      </c>
      <c r="C41" s="133" t="s">
        <v>1611</v>
      </c>
      <c r="D41" s="133" t="s">
        <v>1612</v>
      </c>
      <c r="E41" s="133"/>
      <c r="F41" s="133"/>
      <c r="G41" s="133"/>
      <c r="H41" s="133"/>
      <c r="I41" s="133"/>
      <c r="J41" s="133"/>
      <c r="K41" s="133"/>
      <c r="L41" s="133"/>
      <c r="M41" s="133"/>
      <c r="N41" s="133"/>
      <c r="O41" s="133"/>
      <c r="P41" s="133"/>
      <c r="Q41" s="133"/>
      <c r="R41" s="130" t="s">
        <v>1523</v>
      </c>
    </row>
    <row r="42" spans="1:18" s="189" customFormat="1">
      <c r="A42" s="133"/>
      <c r="B42" s="133"/>
      <c r="C42" s="133"/>
      <c r="D42" s="133"/>
      <c r="E42" s="133"/>
      <c r="F42" s="133"/>
      <c r="G42" s="133"/>
      <c r="H42" s="133"/>
      <c r="I42" s="133"/>
      <c r="J42" s="133"/>
      <c r="K42" s="133"/>
      <c r="L42" s="133"/>
      <c r="M42" s="133"/>
      <c r="N42" s="133"/>
      <c r="O42" s="133"/>
      <c r="P42" s="133"/>
      <c r="Q42" s="133"/>
      <c r="R42" s="134"/>
    </row>
    <row r="43" spans="1:18" ht="21" customHeight="1">
      <c r="A43" s="129" t="s">
        <v>1613</v>
      </c>
      <c r="B43" s="129" t="s">
        <v>1614</v>
      </c>
      <c r="C43" s="129" t="s">
        <v>1615</v>
      </c>
      <c r="D43" s="129" t="s">
        <v>1616</v>
      </c>
      <c r="E43" s="129"/>
      <c r="F43" s="129"/>
      <c r="G43" s="129"/>
      <c r="H43" s="129"/>
      <c r="I43" s="129"/>
      <c r="J43" s="129"/>
      <c r="K43" s="129"/>
      <c r="L43" s="129"/>
      <c r="M43" s="129"/>
      <c r="N43" s="129"/>
      <c r="O43" s="129"/>
      <c r="P43" s="129"/>
      <c r="Q43" s="129"/>
      <c r="R43" s="130" t="s">
        <v>1523</v>
      </c>
    </row>
    <row r="44" spans="1:18" ht="21" customHeight="1">
      <c r="A44" s="127" t="s">
        <v>1617</v>
      </c>
      <c r="B44" s="127" t="s">
        <v>1618</v>
      </c>
      <c r="C44" s="127" t="s">
        <v>1619</v>
      </c>
      <c r="D44" s="127" t="s">
        <v>1620</v>
      </c>
      <c r="E44" s="127"/>
      <c r="F44" s="127"/>
      <c r="G44" s="127"/>
      <c r="H44" s="127"/>
      <c r="I44" s="127" t="s">
        <v>1621</v>
      </c>
      <c r="J44" s="127"/>
      <c r="K44" s="127"/>
      <c r="L44" s="127"/>
      <c r="M44" s="127"/>
      <c r="N44" s="127"/>
      <c r="O44" s="127"/>
      <c r="P44" s="127"/>
      <c r="Q44" s="127"/>
      <c r="R44" s="128"/>
    </row>
    <row r="45" spans="1:18" ht="21" customHeight="1">
      <c r="A45" s="129" t="s">
        <v>1613</v>
      </c>
      <c r="B45" s="129" t="s">
        <v>1622</v>
      </c>
      <c r="C45" s="129" t="s">
        <v>1623</v>
      </c>
      <c r="D45" s="129" t="s">
        <v>1624</v>
      </c>
      <c r="E45" s="129"/>
      <c r="F45" s="129"/>
      <c r="G45" s="129"/>
      <c r="H45" s="129"/>
      <c r="I45" s="129"/>
      <c r="J45" s="129"/>
      <c r="K45" s="129"/>
      <c r="L45" s="129"/>
      <c r="M45" s="129"/>
      <c r="N45" s="129"/>
      <c r="O45" s="129"/>
      <c r="P45" s="129"/>
      <c r="Q45" s="129"/>
      <c r="R45" s="130" t="s">
        <v>1523</v>
      </c>
    </row>
    <row r="46" spans="1:18">
      <c r="A46" s="127" t="s">
        <v>1617</v>
      </c>
      <c r="B46" s="127" t="s">
        <v>1625</v>
      </c>
      <c r="C46" s="127" t="s">
        <v>1626</v>
      </c>
      <c r="D46" s="127" t="s">
        <v>1627</v>
      </c>
      <c r="E46" s="127"/>
      <c r="F46" s="127"/>
      <c r="G46" s="127"/>
      <c r="H46" s="127"/>
      <c r="I46" s="127" t="s">
        <v>1628</v>
      </c>
      <c r="J46" s="127"/>
      <c r="K46" s="127"/>
      <c r="L46" s="127"/>
      <c r="M46" s="127"/>
      <c r="N46" s="127"/>
      <c r="O46" s="127"/>
      <c r="P46" s="127"/>
      <c r="Q46" s="127"/>
      <c r="R46" s="128"/>
    </row>
    <row r="47" spans="1:18" s="189" customFormat="1">
      <c r="A47" s="133"/>
      <c r="B47" s="133"/>
      <c r="C47" s="133"/>
      <c r="D47" s="133"/>
      <c r="E47" s="133"/>
      <c r="F47" s="133"/>
      <c r="G47" s="133"/>
      <c r="H47" s="133"/>
      <c r="I47" s="133"/>
      <c r="J47" s="133"/>
      <c r="K47" s="133"/>
      <c r="L47" s="133"/>
      <c r="M47" s="133"/>
      <c r="N47" s="133"/>
      <c r="O47" s="133"/>
      <c r="P47" s="133"/>
      <c r="Q47" s="133"/>
      <c r="R47" s="134"/>
    </row>
    <row r="48" spans="1:18" s="189" customFormat="1">
      <c r="A48" s="133"/>
      <c r="B48" s="133"/>
      <c r="C48" s="133"/>
      <c r="D48" s="133"/>
      <c r="E48" s="133"/>
      <c r="F48" s="133"/>
      <c r="G48" s="133"/>
      <c r="H48" s="133"/>
      <c r="I48" s="133"/>
      <c r="J48" s="133"/>
      <c r="K48" s="133"/>
      <c r="L48" s="133"/>
      <c r="M48" s="133"/>
      <c r="N48" s="133"/>
      <c r="O48" s="133"/>
      <c r="P48" s="133"/>
      <c r="Q48" s="133"/>
      <c r="R48" s="134"/>
    </row>
    <row r="49" spans="1:18">
      <c r="A49" s="129" t="s">
        <v>1629</v>
      </c>
      <c r="B49" s="129" t="s">
        <v>1630</v>
      </c>
      <c r="C49" s="129" t="s">
        <v>1631</v>
      </c>
      <c r="D49" s="129" t="s">
        <v>1632</v>
      </c>
      <c r="E49" s="129"/>
      <c r="F49" s="129"/>
      <c r="G49" s="129"/>
      <c r="H49" s="129"/>
      <c r="I49" s="129"/>
      <c r="J49" s="129"/>
      <c r="K49" s="129"/>
      <c r="L49" s="129"/>
      <c r="M49" s="129"/>
      <c r="N49" s="129"/>
      <c r="O49" s="129"/>
      <c r="P49" s="129"/>
      <c r="Q49" s="129"/>
      <c r="R49" s="130" t="s">
        <v>1523</v>
      </c>
    </row>
    <row r="50" spans="1:18">
      <c r="A50" s="131" t="s">
        <v>1633</v>
      </c>
      <c r="B50" s="131" t="s">
        <v>1516</v>
      </c>
      <c r="C50" s="131"/>
      <c r="D50" s="131"/>
      <c r="E50" s="131"/>
      <c r="F50" s="131"/>
      <c r="G50" s="131"/>
      <c r="H50" s="131"/>
      <c r="I50" s="131"/>
      <c r="J50" s="131"/>
      <c r="K50" s="131"/>
      <c r="L50" s="131"/>
      <c r="M50" s="131"/>
      <c r="N50" s="131"/>
      <c r="O50" s="131"/>
      <c r="P50" s="131"/>
      <c r="Q50" s="131"/>
      <c r="R50" s="132"/>
    </row>
    <row r="51" spans="1:18">
      <c r="A51" s="133"/>
      <c r="B51" s="133"/>
      <c r="C51" s="133"/>
      <c r="D51" s="133"/>
      <c r="E51" s="133"/>
      <c r="F51" s="133"/>
      <c r="G51" s="133"/>
      <c r="H51" s="133"/>
      <c r="I51" s="133"/>
      <c r="J51" s="133"/>
      <c r="K51" s="133"/>
      <c r="L51" s="133"/>
      <c r="M51" s="133"/>
      <c r="N51" s="133"/>
      <c r="O51" s="133"/>
      <c r="P51" s="133"/>
      <c r="Q51" s="133"/>
      <c r="R51" s="134"/>
    </row>
    <row r="52" spans="1:18">
      <c r="A52" s="131" t="s">
        <v>1515</v>
      </c>
      <c r="B52" s="131" t="s">
        <v>1634</v>
      </c>
      <c r="C52" s="131"/>
      <c r="D52" s="131"/>
      <c r="E52" s="131"/>
      <c r="F52" s="131"/>
      <c r="G52" s="131"/>
      <c r="H52" s="131"/>
      <c r="I52" s="131" t="s">
        <v>1635</v>
      </c>
      <c r="J52" s="131"/>
      <c r="K52" s="131"/>
      <c r="L52" s="131"/>
      <c r="M52" s="131"/>
      <c r="N52" s="131"/>
      <c r="O52" s="131"/>
      <c r="P52" s="131"/>
      <c r="Q52" s="131"/>
      <c r="R52" s="132"/>
    </row>
    <row r="53" spans="1:18">
      <c r="A53" s="133"/>
      <c r="B53" s="133"/>
      <c r="C53" s="133"/>
      <c r="D53" s="133"/>
      <c r="E53" s="133"/>
      <c r="F53" s="133"/>
      <c r="G53" s="133"/>
      <c r="H53" s="133"/>
      <c r="I53" s="133"/>
      <c r="J53" s="133"/>
      <c r="K53" s="133"/>
      <c r="L53" s="133"/>
      <c r="M53" s="133"/>
      <c r="N53" s="133"/>
      <c r="O53" s="133"/>
      <c r="P53" s="133"/>
      <c r="Q53" s="133"/>
      <c r="R53" s="134"/>
    </row>
    <row r="54" spans="1:18" s="189" customFormat="1">
      <c r="A54" s="137" t="s">
        <v>1515</v>
      </c>
      <c r="B54" s="137" t="s">
        <v>1636</v>
      </c>
      <c r="C54" s="137"/>
      <c r="D54" s="137"/>
      <c r="E54" s="137"/>
      <c r="F54" s="137"/>
      <c r="G54" s="137"/>
      <c r="H54" s="137"/>
      <c r="I54" s="137" t="s">
        <v>1637</v>
      </c>
      <c r="J54" s="137"/>
      <c r="K54" s="137"/>
      <c r="L54" s="137"/>
      <c r="M54" s="137"/>
      <c r="N54" s="137"/>
      <c r="O54" s="137"/>
      <c r="P54" s="137"/>
      <c r="Q54" s="137"/>
      <c r="R54" s="138"/>
    </row>
    <row r="55" spans="1:18" s="189" customFormat="1">
      <c r="A55" s="139"/>
      <c r="B55" s="139"/>
      <c r="C55" s="139"/>
      <c r="D55" s="139"/>
      <c r="E55" s="139"/>
      <c r="F55" s="139"/>
      <c r="G55" s="139"/>
      <c r="H55" s="139"/>
      <c r="I55" s="139"/>
      <c r="J55" s="139"/>
      <c r="K55" s="139"/>
      <c r="L55" s="139"/>
      <c r="M55" s="139"/>
      <c r="N55" s="139"/>
      <c r="O55" s="139"/>
      <c r="P55" s="139"/>
      <c r="Q55" s="139"/>
      <c r="R55" s="140"/>
    </row>
    <row r="56" spans="1:18">
      <c r="A56" s="131" t="s">
        <v>1515</v>
      </c>
      <c r="B56" s="131" t="s">
        <v>1638</v>
      </c>
      <c r="C56" s="131" t="s">
        <v>1639</v>
      </c>
      <c r="D56" s="131" t="s">
        <v>1640</v>
      </c>
      <c r="E56" s="131"/>
      <c r="F56" s="131"/>
      <c r="G56" s="131"/>
      <c r="H56" s="131"/>
      <c r="I56" s="131"/>
      <c r="J56" s="131"/>
      <c r="K56" s="131"/>
      <c r="L56" s="131"/>
      <c r="M56" s="131"/>
      <c r="N56" s="131"/>
      <c r="O56" s="131"/>
      <c r="P56" s="131"/>
      <c r="Q56" s="131"/>
      <c r="R56" s="132"/>
    </row>
    <row r="57" spans="1:18" s="126" customFormat="1">
      <c r="A57" s="141" t="s">
        <v>1529</v>
      </c>
      <c r="B57" s="141" t="s">
        <v>1641</v>
      </c>
      <c r="C57" s="141" t="s">
        <v>538</v>
      </c>
      <c r="D57" s="141" t="s">
        <v>1642</v>
      </c>
      <c r="E57" s="141" t="s">
        <v>1643</v>
      </c>
      <c r="F57" s="141" t="s">
        <v>1644</v>
      </c>
      <c r="G57" s="141"/>
      <c r="H57" s="141"/>
      <c r="I57" s="141"/>
      <c r="J57" s="141"/>
      <c r="K57" s="141"/>
      <c r="L57" s="141"/>
      <c r="M57" s="141"/>
      <c r="N57" s="141"/>
      <c r="O57" s="141"/>
      <c r="P57" s="141"/>
      <c r="Q57" s="141"/>
      <c r="R57" s="142" t="s">
        <v>1523</v>
      </c>
    </row>
    <row r="58" spans="1:18">
      <c r="A58" s="141" t="s">
        <v>1529</v>
      </c>
      <c r="B58" s="141" t="s">
        <v>1645</v>
      </c>
      <c r="C58" s="141" t="s">
        <v>1646</v>
      </c>
      <c r="D58" s="141" t="s">
        <v>1647</v>
      </c>
      <c r="E58" s="141" t="s">
        <v>1648</v>
      </c>
      <c r="F58" s="141" t="s">
        <v>1649</v>
      </c>
      <c r="G58" s="141"/>
      <c r="H58" s="141"/>
      <c r="I58" s="141"/>
      <c r="J58" s="141"/>
      <c r="K58" s="141" t="s">
        <v>1650</v>
      </c>
      <c r="L58" s="141"/>
      <c r="M58" s="141"/>
      <c r="N58" s="141"/>
      <c r="O58" s="141"/>
      <c r="P58" s="141"/>
      <c r="Q58" s="141"/>
      <c r="R58" s="142" t="s">
        <v>1523</v>
      </c>
    </row>
    <row r="59" spans="1:18">
      <c r="A59" s="141" t="s">
        <v>1651</v>
      </c>
      <c r="B59" s="141" t="s">
        <v>1652</v>
      </c>
      <c r="C59" s="141" t="s">
        <v>1653</v>
      </c>
      <c r="D59" s="141" t="s">
        <v>1654</v>
      </c>
      <c r="E59" s="141"/>
      <c r="F59" s="141"/>
      <c r="G59" s="141"/>
      <c r="H59" s="141"/>
      <c r="I59" s="141"/>
      <c r="J59" s="141"/>
      <c r="K59" s="141"/>
      <c r="L59" s="141"/>
      <c r="M59" s="141"/>
      <c r="N59" s="141"/>
      <c r="O59" s="141"/>
      <c r="P59" s="141"/>
      <c r="Q59" s="141"/>
      <c r="R59" s="142" t="s">
        <v>1523</v>
      </c>
    </row>
    <row r="60" spans="1:18">
      <c r="A60" s="141" t="s">
        <v>1617</v>
      </c>
      <c r="B60" s="141" t="s">
        <v>1655</v>
      </c>
      <c r="C60" s="141" t="s">
        <v>1656</v>
      </c>
      <c r="D60" s="141" t="s">
        <v>1657</v>
      </c>
      <c r="E60" s="141"/>
      <c r="F60" s="141"/>
      <c r="G60" s="141"/>
      <c r="H60" s="141"/>
      <c r="I60" s="141" t="s">
        <v>1658</v>
      </c>
      <c r="J60" s="141"/>
      <c r="K60" s="141"/>
      <c r="L60" s="141"/>
      <c r="M60" s="141"/>
      <c r="N60" s="141"/>
      <c r="O60" s="141"/>
      <c r="P60" s="141"/>
      <c r="Q60" s="141"/>
      <c r="R60" s="142"/>
    </row>
    <row r="61" spans="1:18">
      <c r="A61" s="141" t="s">
        <v>1659</v>
      </c>
      <c r="B61" s="141" t="s">
        <v>1660</v>
      </c>
      <c r="C61" s="141" t="s">
        <v>1661</v>
      </c>
      <c r="D61" s="141" t="s">
        <v>1662</v>
      </c>
      <c r="E61" s="141"/>
      <c r="F61" s="141"/>
      <c r="G61" s="141" t="s">
        <v>1663</v>
      </c>
      <c r="H61" s="141"/>
      <c r="I61" s="141"/>
      <c r="J61" s="141"/>
      <c r="K61" s="141"/>
      <c r="L61" s="141"/>
      <c r="M61" s="141"/>
      <c r="N61" s="141"/>
      <c r="O61" s="141"/>
      <c r="P61" s="141"/>
      <c r="Q61" s="141"/>
      <c r="R61" s="142" t="s">
        <v>1523</v>
      </c>
    </row>
    <row r="62" spans="1:18" s="328" customFormat="1">
      <c r="A62" s="127" t="s">
        <v>1509</v>
      </c>
      <c r="B62" s="127" t="s">
        <v>1664</v>
      </c>
      <c r="C62" s="127"/>
      <c r="D62" s="127"/>
      <c r="E62" s="127"/>
      <c r="F62" s="127"/>
      <c r="G62" s="127"/>
      <c r="H62" s="127"/>
      <c r="I62" s="127"/>
      <c r="J62" s="127"/>
      <c r="K62" s="127"/>
      <c r="L62" s="127" t="s">
        <v>1665</v>
      </c>
      <c r="M62" s="127"/>
      <c r="N62" s="127"/>
      <c r="O62" s="127"/>
      <c r="P62" s="127"/>
      <c r="Q62" s="127"/>
      <c r="R62" s="128"/>
    </row>
    <row r="63" spans="1:18" s="328" customFormat="1">
      <c r="A63" s="127" t="s">
        <v>1509</v>
      </c>
      <c r="B63" s="127" t="s">
        <v>46</v>
      </c>
      <c r="C63" s="127"/>
      <c r="D63" s="127"/>
      <c r="E63" s="127"/>
      <c r="F63" s="127"/>
      <c r="G63" s="127"/>
      <c r="H63" s="127"/>
      <c r="I63" s="127"/>
      <c r="J63" s="127"/>
      <c r="K63" s="127"/>
      <c r="L63" s="127" t="s">
        <v>1666</v>
      </c>
      <c r="M63" s="127"/>
      <c r="N63" s="127"/>
      <c r="O63" s="127"/>
      <c r="P63" s="127"/>
      <c r="Q63" s="127"/>
      <c r="R63" s="128"/>
    </row>
    <row r="64" spans="1:18">
      <c r="A64" s="141" t="s">
        <v>1667</v>
      </c>
      <c r="B64" s="141" t="s">
        <v>1668</v>
      </c>
      <c r="C64" s="141" t="s">
        <v>1669</v>
      </c>
      <c r="D64" s="141" t="s">
        <v>1670</v>
      </c>
      <c r="E64" s="141" t="s">
        <v>1671</v>
      </c>
      <c r="F64" s="141" t="s">
        <v>1672</v>
      </c>
      <c r="G64" s="141"/>
      <c r="H64" s="141"/>
      <c r="I64" s="141"/>
      <c r="J64" s="141"/>
      <c r="K64" s="141"/>
      <c r="L64" s="141"/>
      <c r="M64" s="141"/>
      <c r="N64" s="141"/>
      <c r="O64" s="141"/>
      <c r="P64" s="141"/>
      <c r="Q64" s="141"/>
      <c r="R64" s="142" t="s">
        <v>1523</v>
      </c>
    </row>
    <row r="65" spans="1:18">
      <c r="A65" s="141" t="s">
        <v>1529</v>
      </c>
      <c r="B65" s="141" t="s">
        <v>1673</v>
      </c>
      <c r="C65" s="141" t="s">
        <v>1674</v>
      </c>
      <c r="D65" s="141" t="s">
        <v>1675</v>
      </c>
      <c r="E65" s="141"/>
      <c r="F65" s="141"/>
      <c r="G65" s="141"/>
      <c r="H65" s="141"/>
      <c r="I65" s="141" t="s">
        <v>1676</v>
      </c>
      <c r="J65" s="141"/>
      <c r="K65" s="141"/>
      <c r="L65" s="141"/>
      <c r="M65" s="141"/>
      <c r="N65" s="141"/>
      <c r="O65" s="141"/>
      <c r="P65" s="141"/>
      <c r="Q65" s="141"/>
      <c r="R65" s="142" t="s">
        <v>1523</v>
      </c>
    </row>
    <row r="66" spans="1:18" s="189" customFormat="1">
      <c r="A66" s="143" t="s">
        <v>1677</v>
      </c>
      <c r="B66" s="143" t="s">
        <v>1678</v>
      </c>
      <c r="C66" s="143" t="s">
        <v>1679</v>
      </c>
      <c r="D66" s="143" t="s">
        <v>1680</v>
      </c>
      <c r="E66" s="143"/>
      <c r="F66" s="143"/>
      <c r="G66" s="143"/>
      <c r="H66" s="143"/>
      <c r="I66" s="143"/>
      <c r="J66" s="143"/>
      <c r="K66" s="143"/>
      <c r="L66" s="143"/>
      <c r="M66" s="143"/>
      <c r="N66" s="143"/>
      <c r="O66" s="143"/>
      <c r="P66" s="143"/>
      <c r="Q66" s="143"/>
      <c r="R66" s="144" t="s">
        <v>1523</v>
      </c>
    </row>
    <row r="67" spans="1:18">
      <c r="A67" s="141" t="s">
        <v>1681</v>
      </c>
      <c r="B67" s="141" t="s">
        <v>1682</v>
      </c>
      <c r="C67" s="141" t="s">
        <v>1683</v>
      </c>
      <c r="D67" s="141" t="s">
        <v>1684</v>
      </c>
      <c r="E67" s="141"/>
      <c r="F67" s="141"/>
      <c r="G67" s="141"/>
      <c r="H67" s="141"/>
      <c r="I67" s="141"/>
      <c r="J67" s="141"/>
      <c r="K67" s="141"/>
      <c r="L67" s="141"/>
      <c r="M67" s="141"/>
      <c r="N67" s="141"/>
      <c r="O67" s="141"/>
      <c r="P67" s="141"/>
      <c r="Q67" s="141"/>
      <c r="R67" s="142" t="s">
        <v>1523</v>
      </c>
    </row>
    <row r="68" spans="1:18">
      <c r="A68" s="131" t="s">
        <v>1633</v>
      </c>
      <c r="B68" s="131" t="s">
        <v>1638</v>
      </c>
      <c r="C68" s="131"/>
      <c r="D68" s="131"/>
      <c r="E68" s="131"/>
      <c r="F68" s="131"/>
      <c r="G68" s="131"/>
      <c r="H68" s="131"/>
      <c r="I68" s="131"/>
      <c r="J68" s="131"/>
      <c r="K68" s="131"/>
      <c r="L68" s="131"/>
      <c r="M68" s="131"/>
      <c r="N68" s="131"/>
      <c r="O68" s="131"/>
      <c r="P68" s="131"/>
      <c r="Q68" s="131"/>
      <c r="R68" s="132"/>
    </row>
    <row r="70" spans="1:18">
      <c r="A70" s="145" t="s">
        <v>1515</v>
      </c>
      <c r="B70" s="145" t="s">
        <v>1685</v>
      </c>
      <c r="C70" s="145" t="s">
        <v>1686</v>
      </c>
      <c r="D70" s="145" t="s">
        <v>1687</v>
      </c>
      <c r="E70" s="145"/>
      <c r="F70" s="145"/>
      <c r="G70" s="145"/>
      <c r="H70" s="145"/>
      <c r="I70" s="145" t="s">
        <v>1688</v>
      </c>
      <c r="J70" s="145"/>
      <c r="K70" s="145"/>
      <c r="L70" s="145"/>
      <c r="M70" s="145"/>
      <c r="N70" s="145"/>
      <c r="O70" s="145"/>
      <c r="P70" s="145"/>
      <c r="Q70" s="145"/>
      <c r="R70" s="146"/>
    </row>
    <row r="71" spans="1:18">
      <c r="A71" s="129" t="s">
        <v>1689</v>
      </c>
      <c r="B71" s="129" t="s">
        <v>1690</v>
      </c>
      <c r="C71" s="129" t="s">
        <v>1691</v>
      </c>
      <c r="D71" s="129" t="s">
        <v>1692</v>
      </c>
      <c r="E71" s="129"/>
      <c r="F71" s="129"/>
      <c r="G71" s="129" t="s">
        <v>1663</v>
      </c>
      <c r="H71" s="129"/>
      <c r="I71" s="129"/>
      <c r="J71" s="129"/>
      <c r="K71" s="129"/>
      <c r="L71" s="129"/>
      <c r="M71" s="129"/>
      <c r="N71" s="129"/>
      <c r="O71" s="129"/>
      <c r="P71" s="129"/>
      <c r="Q71" s="129"/>
      <c r="R71" s="130" t="s">
        <v>1523</v>
      </c>
    </row>
    <row r="72" spans="1:18">
      <c r="A72" s="147"/>
      <c r="B72" s="129"/>
      <c r="C72" s="129"/>
      <c r="D72" s="129"/>
      <c r="E72" s="129"/>
      <c r="F72" s="129"/>
      <c r="G72" s="129"/>
      <c r="H72" s="129"/>
      <c r="I72" s="129"/>
      <c r="J72" s="129"/>
      <c r="K72" s="129"/>
      <c r="L72" s="129"/>
      <c r="M72" s="129"/>
      <c r="N72" s="129"/>
      <c r="O72" s="129"/>
      <c r="P72" s="129"/>
      <c r="Q72" s="129"/>
      <c r="R72" s="130"/>
    </row>
    <row r="73" spans="1:18">
      <c r="A73" s="148" t="s">
        <v>1515</v>
      </c>
      <c r="B73" s="148" t="s">
        <v>1693</v>
      </c>
      <c r="C73" s="148"/>
      <c r="D73" s="148"/>
      <c r="E73" s="148"/>
      <c r="F73" s="148"/>
      <c r="G73" s="148"/>
      <c r="H73" s="148"/>
      <c r="I73" s="148" t="s">
        <v>1694</v>
      </c>
      <c r="J73" s="148"/>
      <c r="K73" s="148"/>
      <c r="L73" s="148"/>
      <c r="M73" s="148"/>
      <c r="N73" s="148"/>
      <c r="O73" s="148"/>
      <c r="P73" s="148"/>
      <c r="Q73" s="148"/>
      <c r="R73" s="149"/>
    </row>
    <row r="74" spans="1:18">
      <c r="A74" s="129" t="s">
        <v>1695</v>
      </c>
      <c r="B74" s="129" t="s">
        <v>1696</v>
      </c>
      <c r="C74" s="129" t="s">
        <v>1697</v>
      </c>
      <c r="D74" s="129" t="s">
        <v>1698</v>
      </c>
      <c r="E74" s="129"/>
      <c r="F74" s="129"/>
      <c r="G74" s="129"/>
      <c r="H74" s="129"/>
      <c r="I74" s="129"/>
      <c r="J74" s="129"/>
      <c r="K74" s="129"/>
      <c r="L74" s="129"/>
      <c r="M74" s="129"/>
      <c r="N74" s="129"/>
      <c r="O74" s="129"/>
      <c r="P74" s="129"/>
      <c r="Q74" s="129"/>
      <c r="R74" s="130" t="s">
        <v>1523</v>
      </c>
    </row>
    <row r="75" spans="1:18">
      <c r="A75" s="129"/>
      <c r="B75" s="129"/>
      <c r="C75" s="129"/>
      <c r="D75" s="129"/>
      <c r="E75" s="129"/>
      <c r="F75" s="129"/>
      <c r="G75" s="129"/>
      <c r="H75" s="129"/>
      <c r="I75" s="129"/>
      <c r="J75" s="129"/>
      <c r="K75" s="129"/>
      <c r="L75" s="129"/>
      <c r="M75" s="129"/>
      <c r="N75" s="129"/>
      <c r="O75" s="129"/>
      <c r="P75" s="129"/>
      <c r="Q75" s="129"/>
      <c r="R75" s="130"/>
    </row>
    <row r="76" spans="1:18">
      <c r="A76" s="150" t="s">
        <v>1515</v>
      </c>
      <c r="B76" s="150" t="s">
        <v>1699</v>
      </c>
      <c r="C76" s="150"/>
      <c r="D76" s="150"/>
      <c r="E76" s="150"/>
      <c r="F76" s="150"/>
      <c r="G76" s="150"/>
      <c r="H76" s="150"/>
      <c r="I76" s="150" t="s">
        <v>1700</v>
      </c>
      <c r="J76" s="150"/>
      <c r="K76" s="150"/>
      <c r="L76" s="150"/>
      <c r="M76" s="150"/>
      <c r="N76" s="150"/>
      <c r="O76" s="150"/>
      <c r="P76" s="150"/>
      <c r="Q76" s="150"/>
      <c r="R76" s="151"/>
    </row>
    <row r="77" spans="1:18">
      <c r="A77" s="330"/>
      <c r="B77" s="330"/>
      <c r="C77" s="330"/>
      <c r="D77" s="330"/>
      <c r="E77" s="330"/>
      <c r="F77" s="330"/>
      <c r="G77" s="330"/>
      <c r="H77" s="330"/>
      <c r="I77" s="330"/>
      <c r="J77" s="330"/>
      <c r="K77" s="330"/>
      <c r="L77" s="330"/>
      <c r="M77" s="330"/>
      <c r="N77" s="330"/>
      <c r="O77" s="330"/>
      <c r="P77" s="330"/>
      <c r="Q77" s="330"/>
      <c r="R77" s="331"/>
    </row>
    <row r="78" spans="1:18">
      <c r="A78" s="131" t="s">
        <v>1515</v>
      </c>
      <c r="B78" s="131" t="s">
        <v>1701</v>
      </c>
      <c r="C78" s="131"/>
      <c r="D78" s="131"/>
      <c r="E78" s="131"/>
      <c r="F78" s="131"/>
      <c r="G78" s="131"/>
      <c r="H78" s="131"/>
      <c r="I78" s="131" t="s">
        <v>1702</v>
      </c>
      <c r="J78" s="131"/>
      <c r="K78" s="131"/>
      <c r="L78" s="131"/>
      <c r="M78" s="131"/>
      <c r="N78" s="131"/>
      <c r="O78" s="131"/>
      <c r="P78" s="131"/>
      <c r="Q78" s="131"/>
      <c r="R78" s="132"/>
    </row>
    <row r="79" spans="1:18">
      <c r="A79" s="126" t="s">
        <v>1703</v>
      </c>
      <c r="B79" s="126" t="s">
        <v>1704</v>
      </c>
      <c r="C79" s="126" t="s">
        <v>539</v>
      </c>
      <c r="D79" s="126" t="s">
        <v>1705</v>
      </c>
      <c r="E79" s="126" t="s">
        <v>1706</v>
      </c>
      <c r="F79" s="126" t="s">
        <v>1707</v>
      </c>
      <c r="G79" s="126"/>
      <c r="H79" s="126"/>
      <c r="I79" s="126"/>
      <c r="J79" s="126"/>
      <c r="K79" s="126"/>
      <c r="L79" s="126"/>
      <c r="M79" s="126"/>
      <c r="N79" s="126"/>
      <c r="O79" s="126"/>
      <c r="P79" s="126"/>
      <c r="Q79" s="126"/>
      <c r="R79" s="152" t="s">
        <v>1523</v>
      </c>
    </row>
    <row r="80" spans="1:18" s="328" customFormat="1">
      <c r="A80" s="127" t="s">
        <v>1509</v>
      </c>
      <c r="B80" s="153" t="s">
        <v>47</v>
      </c>
      <c r="C80" s="127"/>
      <c r="D80" s="127"/>
      <c r="E80" s="127"/>
      <c r="F80" s="127"/>
      <c r="G80" s="127"/>
      <c r="H80" s="127"/>
      <c r="I80" s="127"/>
      <c r="J80" s="127"/>
      <c r="K80" s="127"/>
      <c r="L80" s="127" t="s">
        <v>1708</v>
      </c>
      <c r="M80" s="127"/>
      <c r="N80" s="127"/>
      <c r="O80" s="127"/>
      <c r="P80" s="127"/>
      <c r="Q80" s="127"/>
      <c r="R80" s="128"/>
    </row>
    <row r="81" spans="1:18">
      <c r="A81" s="129" t="s">
        <v>1709</v>
      </c>
      <c r="B81" s="126" t="s">
        <v>1710</v>
      </c>
      <c r="C81" s="126" t="s">
        <v>1711</v>
      </c>
      <c r="D81" s="126" t="s">
        <v>1712</v>
      </c>
      <c r="E81" s="126"/>
      <c r="F81" s="126"/>
      <c r="G81" s="126"/>
      <c r="H81" s="126"/>
      <c r="I81" s="126"/>
      <c r="J81" s="126"/>
      <c r="K81" s="126"/>
      <c r="L81" s="126"/>
      <c r="M81" s="126"/>
      <c r="N81" s="126"/>
      <c r="O81" s="126"/>
      <c r="P81" s="126"/>
      <c r="Q81" s="126"/>
      <c r="R81" s="152" t="s">
        <v>1523</v>
      </c>
    </row>
    <row r="82" spans="1:18">
      <c r="A82" s="131" t="s">
        <v>1633</v>
      </c>
      <c r="B82" s="131" t="s">
        <v>1701</v>
      </c>
      <c r="C82" s="131"/>
      <c r="D82" s="131"/>
      <c r="E82" s="131"/>
      <c r="F82" s="131"/>
      <c r="G82" s="131"/>
      <c r="H82" s="131"/>
      <c r="I82" s="131"/>
      <c r="J82" s="131"/>
      <c r="K82" s="131"/>
      <c r="L82" s="131"/>
      <c r="M82" s="131"/>
      <c r="N82" s="131"/>
      <c r="O82" s="131"/>
      <c r="P82" s="131"/>
      <c r="Q82" s="131"/>
      <c r="R82" s="132"/>
    </row>
    <row r="84" spans="1:18">
      <c r="A84" s="131" t="s">
        <v>1515</v>
      </c>
      <c r="B84" s="131" t="s">
        <v>1713</v>
      </c>
      <c r="C84" s="131"/>
      <c r="D84" s="131"/>
      <c r="E84" s="131"/>
      <c r="F84" s="131"/>
      <c r="G84" s="131"/>
      <c r="H84" s="131"/>
      <c r="I84" s="131" t="s">
        <v>1714</v>
      </c>
      <c r="J84" s="131"/>
      <c r="K84" s="131"/>
      <c r="L84" s="131"/>
      <c r="M84" s="131"/>
      <c r="N84" s="131"/>
      <c r="O84" s="131"/>
      <c r="P84" s="131"/>
      <c r="Q84" s="131"/>
      <c r="R84" s="132"/>
    </row>
    <row r="85" spans="1:18">
      <c r="A85" s="126" t="s">
        <v>1703</v>
      </c>
      <c r="B85" s="126" t="s">
        <v>1715</v>
      </c>
      <c r="C85" s="126" t="s">
        <v>540</v>
      </c>
      <c r="D85" s="126" t="s">
        <v>1716</v>
      </c>
      <c r="E85" s="126" t="s">
        <v>1717</v>
      </c>
      <c r="F85" s="126" t="s">
        <v>1718</v>
      </c>
      <c r="G85" s="126"/>
      <c r="H85" s="126"/>
      <c r="I85" s="126"/>
      <c r="J85" s="126"/>
      <c r="K85" s="126"/>
      <c r="L85" s="126"/>
      <c r="M85" s="126"/>
      <c r="N85" s="126"/>
      <c r="O85" s="126"/>
      <c r="P85" s="126"/>
      <c r="Q85" s="126"/>
      <c r="R85" s="152" t="s">
        <v>1523</v>
      </c>
    </row>
    <row r="86" spans="1:18" s="328" customFormat="1">
      <c r="A86" s="127" t="s">
        <v>1509</v>
      </c>
      <c r="B86" s="153" t="s">
        <v>48</v>
      </c>
      <c r="C86" s="127"/>
      <c r="D86" s="127"/>
      <c r="E86" s="127"/>
      <c r="F86" s="127"/>
      <c r="G86" s="127"/>
      <c r="H86" s="127"/>
      <c r="I86" s="127"/>
      <c r="J86" s="127"/>
      <c r="K86" s="127"/>
      <c r="L86" s="127" t="s">
        <v>1719</v>
      </c>
      <c r="M86" s="127"/>
      <c r="N86" s="127"/>
      <c r="O86" s="127"/>
      <c r="P86" s="127"/>
      <c r="Q86" s="127"/>
      <c r="R86" s="128"/>
    </row>
    <row r="87" spans="1:18">
      <c r="A87" s="129" t="s">
        <v>1709</v>
      </c>
      <c r="B87" s="126" t="s">
        <v>1720</v>
      </c>
      <c r="C87" s="126" t="s">
        <v>1721</v>
      </c>
      <c r="D87" s="126" t="s">
        <v>1722</v>
      </c>
      <c r="E87" s="126"/>
      <c r="F87" s="126"/>
      <c r="G87" s="126"/>
      <c r="H87" s="126"/>
      <c r="I87" s="126"/>
      <c r="J87" s="126"/>
      <c r="K87" s="126"/>
      <c r="L87" s="126"/>
      <c r="M87" s="126"/>
      <c r="N87" s="126"/>
      <c r="O87" s="126"/>
      <c r="P87" s="126"/>
      <c r="Q87" s="126"/>
      <c r="R87" s="152" t="s">
        <v>1523</v>
      </c>
    </row>
    <row r="88" spans="1:18">
      <c r="A88" s="131" t="s">
        <v>1633</v>
      </c>
      <c r="B88" s="131" t="s">
        <v>1713</v>
      </c>
      <c r="C88" s="131"/>
      <c r="D88" s="131"/>
      <c r="E88" s="131"/>
      <c r="F88" s="131"/>
      <c r="G88" s="131"/>
      <c r="H88" s="131"/>
      <c r="I88" s="131"/>
      <c r="J88" s="131"/>
      <c r="K88" s="131"/>
      <c r="L88" s="131"/>
      <c r="M88" s="131"/>
      <c r="N88" s="131"/>
      <c r="O88" s="131"/>
      <c r="P88" s="131"/>
      <c r="Q88" s="131"/>
      <c r="R88" s="132"/>
    </row>
    <row r="90" spans="1:18">
      <c r="A90" s="131" t="s">
        <v>1515</v>
      </c>
      <c r="B90" s="131" t="s">
        <v>1723</v>
      </c>
      <c r="C90" s="131"/>
      <c r="D90" s="131"/>
      <c r="E90" s="131"/>
      <c r="F90" s="131"/>
      <c r="G90" s="131"/>
      <c r="H90" s="131"/>
      <c r="I90" s="131" t="s">
        <v>1724</v>
      </c>
      <c r="J90" s="131"/>
      <c r="K90" s="131"/>
      <c r="L90" s="131"/>
      <c r="M90" s="131"/>
      <c r="N90" s="131"/>
      <c r="O90" s="131"/>
      <c r="P90" s="131"/>
      <c r="Q90" s="131"/>
      <c r="R90" s="132"/>
    </row>
    <row r="91" spans="1:18">
      <c r="A91" s="126" t="s">
        <v>1703</v>
      </c>
      <c r="B91" s="126" t="s">
        <v>1725</v>
      </c>
      <c r="C91" s="126" t="s">
        <v>541</v>
      </c>
      <c r="D91" s="126" t="s">
        <v>1726</v>
      </c>
      <c r="E91" s="126" t="s">
        <v>1727</v>
      </c>
      <c r="F91" s="126" t="s">
        <v>1728</v>
      </c>
      <c r="G91" s="126"/>
      <c r="H91" s="126"/>
      <c r="I91" s="126"/>
      <c r="J91" s="126"/>
      <c r="K91" s="126"/>
      <c r="L91" s="126"/>
      <c r="M91" s="126"/>
      <c r="N91" s="126"/>
      <c r="O91" s="126"/>
      <c r="P91" s="126"/>
      <c r="Q91" s="126"/>
      <c r="R91" s="152" t="s">
        <v>1523</v>
      </c>
    </row>
    <row r="92" spans="1:18" s="328" customFormat="1">
      <c r="A92" s="127" t="s">
        <v>1509</v>
      </c>
      <c r="B92" s="153" t="s">
        <v>49</v>
      </c>
      <c r="C92" s="127"/>
      <c r="D92" s="127"/>
      <c r="E92" s="127"/>
      <c r="F92" s="127"/>
      <c r="G92" s="127"/>
      <c r="H92" s="127"/>
      <c r="I92" s="127"/>
      <c r="J92" s="127"/>
      <c r="K92" s="127"/>
      <c r="L92" s="127" t="s">
        <v>1729</v>
      </c>
      <c r="M92" s="127"/>
      <c r="N92" s="127"/>
      <c r="O92" s="127"/>
      <c r="P92" s="127"/>
      <c r="Q92" s="127"/>
      <c r="R92" s="128"/>
    </row>
    <row r="93" spans="1:18">
      <c r="A93" s="129" t="s">
        <v>1709</v>
      </c>
      <c r="B93" s="126" t="s">
        <v>1730</v>
      </c>
      <c r="C93" s="126" t="s">
        <v>1731</v>
      </c>
      <c r="D93" s="126" t="s">
        <v>1732</v>
      </c>
      <c r="E93" s="126"/>
      <c r="F93" s="126"/>
      <c r="G93" s="126"/>
      <c r="H93" s="126"/>
      <c r="I93" s="126"/>
      <c r="J93" s="126"/>
      <c r="K93" s="126"/>
      <c r="L93" s="126"/>
      <c r="M93" s="126"/>
      <c r="N93" s="126"/>
      <c r="O93" s="126"/>
      <c r="P93" s="126"/>
      <c r="Q93" s="126"/>
      <c r="R93" s="152" t="s">
        <v>1523</v>
      </c>
    </row>
    <row r="94" spans="1:18">
      <c r="A94" s="131" t="s">
        <v>1633</v>
      </c>
      <c r="B94" s="131" t="s">
        <v>1723</v>
      </c>
      <c r="C94" s="131"/>
      <c r="D94" s="131"/>
      <c r="E94" s="131"/>
      <c r="F94" s="131"/>
      <c r="G94" s="131"/>
      <c r="H94" s="131"/>
      <c r="I94" s="131"/>
      <c r="J94" s="131"/>
      <c r="K94" s="131"/>
      <c r="L94" s="131"/>
      <c r="M94" s="131"/>
      <c r="N94" s="131"/>
      <c r="O94" s="131"/>
      <c r="P94" s="131"/>
      <c r="Q94" s="131"/>
      <c r="R94" s="132"/>
    </row>
    <row r="96" spans="1:18">
      <c r="A96" s="131" t="s">
        <v>1515</v>
      </c>
      <c r="B96" s="131" t="s">
        <v>1733</v>
      </c>
      <c r="C96" s="131"/>
      <c r="D96" s="131"/>
      <c r="E96" s="131"/>
      <c r="F96" s="131"/>
      <c r="G96" s="131"/>
      <c r="H96" s="131"/>
      <c r="I96" s="131" t="s">
        <v>1734</v>
      </c>
      <c r="J96" s="131"/>
      <c r="K96" s="131"/>
      <c r="L96" s="131"/>
      <c r="M96" s="131"/>
      <c r="N96" s="131"/>
      <c r="O96" s="131"/>
      <c r="P96" s="131"/>
      <c r="Q96" s="131"/>
      <c r="R96" s="132"/>
    </row>
    <row r="97" spans="1:18">
      <c r="A97" s="126" t="s">
        <v>1703</v>
      </c>
      <c r="B97" s="126" t="s">
        <v>1735</v>
      </c>
      <c r="C97" s="126" t="s">
        <v>1736</v>
      </c>
      <c r="D97" s="126" t="s">
        <v>1737</v>
      </c>
      <c r="E97" s="126" t="s">
        <v>1738</v>
      </c>
      <c r="F97" s="126" t="s">
        <v>1739</v>
      </c>
      <c r="G97" s="126"/>
      <c r="H97" s="126"/>
      <c r="I97" s="126"/>
      <c r="J97" s="126"/>
      <c r="K97" s="126"/>
      <c r="L97" s="126"/>
      <c r="M97" s="126"/>
      <c r="N97" s="126"/>
      <c r="O97" s="126"/>
      <c r="P97" s="126"/>
      <c r="Q97" s="126"/>
      <c r="R97" s="152" t="s">
        <v>1523</v>
      </c>
    </row>
    <row r="98" spans="1:18" s="328" customFormat="1">
      <c r="A98" s="127" t="s">
        <v>1509</v>
      </c>
      <c r="B98" s="153" t="s">
        <v>50</v>
      </c>
      <c r="C98" s="127"/>
      <c r="D98" s="127"/>
      <c r="E98" s="127"/>
      <c r="F98" s="127"/>
      <c r="G98" s="127"/>
      <c r="H98" s="127"/>
      <c r="I98" s="127"/>
      <c r="J98" s="127"/>
      <c r="K98" s="127"/>
      <c r="L98" s="127" t="s">
        <v>1740</v>
      </c>
      <c r="M98" s="127"/>
      <c r="N98" s="127"/>
      <c r="O98" s="127"/>
      <c r="P98" s="127"/>
      <c r="Q98" s="127"/>
      <c r="R98" s="128"/>
    </row>
    <row r="99" spans="1:18">
      <c r="A99" s="129" t="s">
        <v>1709</v>
      </c>
      <c r="B99" s="126" t="s">
        <v>1741</v>
      </c>
      <c r="C99" s="126" t="s">
        <v>1742</v>
      </c>
      <c r="D99" s="126" t="s">
        <v>1743</v>
      </c>
      <c r="E99" s="126"/>
      <c r="F99" s="126"/>
      <c r="G99" s="126"/>
      <c r="H99" s="126"/>
      <c r="I99" s="126"/>
      <c r="J99" s="126"/>
      <c r="K99" s="126"/>
      <c r="L99" s="126"/>
      <c r="M99" s="126"/>
      <c r="N99" s="126"/>
      <c r="O99" s="126"/>
      <c r="P99" s="126"/>
      <c r="Q99" s="126"/>
      <c r="R99" s="152" t="s">
        <v>1523</v>
      </c>
    </row>
    <row r="100" spans="1:18">
      <c r="A100" s="131" t="s">
        <v>1633</v>
      </c>
      <c r="B100" s="131" t="s">
        <v>1733</v>
      </c>
      <c r="C100" s="131"/>
      <c r="D100" s="131"/>
      <c r="E100" s="131"/>
      <c r="F100" s="131"/>
      <c r="G100" s="131"/>
      <c r="H100" s="131"/>
      <c r="I100" s="131"/>
      <c r="J100" s="131"/>
      <c r="K100" s="131"/>
      <c r="L100" s="131"/>
      <c r="M100" s="131"/>
      <c r="N100" s="131"/>
      <c r="O100" s="131"/>
      <c r="P100" s="131"/>
      <c r="Q100" s="131"/>
      <c r="R100" s="132"/>
    </row>
    <row r="102" spans="1:18">
      <c r="A102" s="131" t="s">
        <v>1515</v>
      </c>
      <c r="B102" s="131" t="s">
        <v>1744</v>
      </c>
      <c r="C102" s="131"/>
      <c r="D102" s="131"/>
      <c r="E102" s="131"/>
      <c r="F102" s="131"/>
      <c r="G102" s="131"/>
      <c r="H102" s="131"/>
      <c r="I102" s="131" t="s">
        <v>1745</v>
      </c>
      <c r="J102" s="131"/>
      <c r="K102" s="131"/>
      <c r="L102" s="131"/>
      <c r="M102" s="131"/>
      <c r="N102" s="131"/>
      <c r="O102" s="131"/>
      <c r="P102" s="131"/>
      <c r="Q102" s="131"/>
      <c r="R102" s="132"/>
    </row>
    <row r="103" spans="1:18">
      <c r="A103" s="126" t="s">
        <v>1703</v>
      </c>
      <c r="B103" s="126" t="s">
        <v>1746</v>
      </c>
      <c r="C103" s="126" t="s">
        <v>542</v>
      </c>
      <c r="D103" s="126" t="s">
        <v>1747</v>
      </c>
      <c r="E103" s="126" t="s">
        <v>1748</v>
      </c>
      <c r="F103" s="126" t="s">
        <v>1749</v>
      </c>
      <c r="G103" s="126"/>
      <c r="H103" s="126"/>
      <c r="I103" s="126"/>
      <c r="J103" s="126"/>
      <c r="K103" s="126"/>
      <c r="L103" s="126"/>
      <c r="M103" s="126"/>
      <c r="N103" s="126"/>
      <c r="O103" s="126"/>
      <c r="P103" s="126"/>
      <c r="Q103" s="126"/>
      <c r="R103" s="152" t="s">
        <v>1523</v>
      </c>
    </row>
    <row r="104" spans="1:18" s="328" customFormat="1">
      <c r="A104" s="127" t="s">
        <v>1509</v>
      </c>
      <c r="B104" s="153" t="s">
        <v>51</v>
      </c>
      <c r="C104" s="127"/>
      <c r="D104" s="127"/>
      <c r="E104" s="127"/>
      <c r="F104" s="127"/>
      <c r="G104" s="127"/>
      <c r="H104" s="127"/>
      <c r="I104" s="127"/>
      <c r="J104" s="127"/>
      <c r="K104" s="127"/>
      <c r="L104" s="127" t="s">
        <v>1750</v>
      </c>
      <c r="M104" s="127"/>
      <c r="N104" s="127"/>
      <c r="O104" s="127"/>
      <c r="P104" s="127"/>
      <c r="Q104" s="127"/>
      <c r="R104" s="128"/>
    </row>
    <row r="105" spans="1:18">
      <c r="A105" s="129" t="s">
        <v>1709</v>
      </c>
      <c r="B105" s="126" t="s">
        <v>1751</v>
      </c>
      <c r="C105" s="126" t="s">
        <v>1752</v>
      </c>
      <c r="D105" s="126" t="s">
        <v>1753</v>
      </c>
      <c r="E105" s="126"/>
      <c r="F105" s="126"/>
      <c r="G105" s="126"/>
      <c r="H105" s="126"/>
      <c r="I105" s="126"/>
      <c r="J105" s="126"/>
      <c r="K105" s="126"/>
      <c r="L105" s="126"/>
      <c r="M105" s="126"/>
      <c r="N105" s="126"/>
      <c r="O105" s="126"/>
      <c r="P105" s="126"/>
      <c r="Q105" s="126"/>
      <c r="R105" s="152" t="s">
        <v>1523</v>
      </c>
    </row>
    <row r="106" spans="1:18">
      <c r="A106" s="131" t="s">
        <v>1633</v>
      </c>
      <c r="B106" s="131" t="s">
        <v>1744</v>
      </c>
      <c r="C106" s="131"/>
      <c r="D106" s="131"/>
      <c r="E106" s="131"/>
      <c r="F106" s="131"/>
      <c r="G106" s="131"/>
      <c r="H106" s="131"/>
      <c r="I106" s="131"/>
      <c r="J106" s="131"/>
      <c r="K106" s="131"/>
      <c r="L106" s="131"/>
      <c r="M106" s="131"/>
      <c r="N106" s="131"/>
      <c r="O106" s="131"/>
      <c r="P106" s="131"/>
      <c r="Q106" s="131"/>
      <c r="R106" s="132"/>
    </row>
    <row r="108" spans="1:18">
      <c r="A108" s="131" t="s">
        <v>1515</v>
      </c>
      <c r="B108" s="131" t="s">
        <v>1754</v>
      </c>
      <c r="C108" s="131"/>
      <c r="D108" s="131"/>
      <c r="E108" s="131"/>
      <c r="F108" s="131"/>
      <c r="G108" s="131"/>
      <c r="H108" s="131"/>
      <c r="I108" s="131" t="s">
        <v>1755</v>
      </c>
      <c r="J108" s="131"/>
      <c r="K108" s="131"/>
      <c r="L108" s="131"/>
      <c r="M108" s="131"/>
      <c r="N108" s="131"/>
      <c r="O108" s="131"/>
      <c r="P108" s="131"/>
      <c r="Q108" s="131"/>
      <c r="R108" s="132"/>
    </row>
    <row r="109" spans="1:18">
      <c r="A109" s="126" t="s">
        <v>1703</v>
      </c>
      <c r="B109" s="126" t="s">
        <v>1756</v>
      </c>
      <c r="C109" s="126" t="s">
        <v>543</v>
      </c>
      <c r="D109" s="126" t="s">
        <v>1757</v>
      </c>
      <c r="E109" s="126" t="s">
        <v>1758</v>
      </c>
      <c r="F109" s="126" t="s">
        <v>1759</v>
      </c>
      <c r="G109" s="126"/>
      <c r="H109" s="126"/>
      <c r="I109" s="126"/>
      <c r="J109" s="126"/>
      <c r="K109" s="126"/>
      <c r="L109" s="126"/>
      <c r="M109" s="126"/>
      <c r="N109" s="126"/>
      <c r="O109" s="126"/>
      <c r="P109" s="126"/>
      <c r="Q109" s="126"/>
      <c r="R109" s="152" t="s">
        <v>1523</v>
      </c>
    </row>
    <row r="110" spans="1:18" s="328" customFormat="1">
      <c r="A110" s="127" t="s">
        <v>1509</v>
      </c>
      <c r="B110" s="153" t="s">
        <v>52</v>
      </c>
      <c r="C110" s="127"/>
      <c r="D110" s="127"/>
      <c r="E110" s="127"/>
      <c r="F110" s="127"/>
      <c r="G110" s="127"/>
      <c r="H110" s="127"/>
      <c r="I110" s="127"/>
      <c r="J110" s="127"/>
      <c r="K110" s="127"/>
      <c r="L110" s="127" t="s">
        <v>1760</v>
      </c>
      <c r="M110" s="127"/>
      <c r="N110" s="127"/>
      <c r="O110" s="127"/>
      <c r="P110" s="127"/>
      <c r="Q110" s="127"/>
      <c r="R110" s="128"/>
    </row>
    <row r="111" spans="1:18">
      <c r="A111" s="129" t="s">
        <v>1709</v>
      </c>
      <c r="B111" s="126" t="s">
        <v>1761</v>
      </c>
      <c r="C111" s="126" t="s">
        <v>1762</v>
      </c>
      <c r="D111" s="126" t="s">
        <v>1763</v>
      </c>
      <c r="E111" s="126"/>
      <c r="F111" s="126"/>
      <c r="G111" s="126"/>
      <c r="H111" s="126"/>
      <c r="I111" s="126"/>
      <c r="J111" s="126"/>
      <c r="K111" s="126"/>
      <c r="L111" s="126"/>
      <c r="M111" s="126"/>
      <c r="N111" s="126"/>
      <c r="O111" s="126"/>
      <c r="P111" s="126"/>
      <c r="Q111" s="126"/>
      <c r="R111" s="152" t="s">
        <v>1523</v>
      </c>
    </row>
    <row r="112" spans="1:18">
      <c r="A112" s="131" t="s">
        <v>1633</v>
      </c>
      <c r="B112" s="131" t="s">
        <v>1754</v>
      </c>
      <c r="C112" s="131"/>
      <c r="D112" s="131"/>
      <c r="E112" s="131"/>
      <c r="F112" s="131"/>
      <c r="G112" s="131"/>
      <c r="H112" s="131"/>
      <c r="I112" s="131"/>
      <c r="J112" s="131"/>
      <c r="K112" s="131"/>
      <c r="L112" s="131"/>
      <c r="M112" s="131"/>
      <c r="N112" s="131"/>
      <c r="O112" s="131"/>
      <c r="P112" s="131"/>
      <c r="Q112" s="131"/>
      <c r="R112" s="132"/>
    </row>
    <row r="114" spans="1:18">
      <c r="A114" s="150" t="s">
        <v>1633</v>
      </c>
      <c r="B114" s="150" t="s">
        <v>1699</v>
      </c>
      <c r="C114" s="150"/>
      <c r="D114" s="150"/>
      <c r="E114" s="150"/>
      <c r="F114" s="150"/>
      <c r="G114" s="150"/>
      <c r="H114" s="150"/>
      <c r="I114" s="150"/>
      <c r="J114" s="150"/>
      <c r="K114" s="150"/>
      <c r="L114" s="150"/>
      <c r="M114" s="150"/>
      <c r="N114" s="150"/>
      <c r="O114" s="150"/>
      <c r="P114" s="150"/>
      <c r="Q114" s="150"/>
      <c r="R114" s="151"/>
    </row>
    <row r="116" spans="1:18">
      <c r="A116" s="148" t="s">
        <v>1633</v>
      </c>
      <c r="B116" s="148" t="s">
        <v>1693</v>
      </c>
      <c r="C116" s="148"/>
      <c r="D116" s="148"/>
      <c r="E116" s="148"/>
      <c r="F116" s="148"/>
      <c r="G116" s="148"/>
      <c r="H116" s="148"/>
      <c r="I116" s="148"/>
      <c r="J116" s="148"/>
      <c r="K116" s="148"/>
      <c r="L116" s="148"/>
      <c r="M116" s="148"/>
      <c r="N116" s="148"/>
      <c r="O116" s="148"/>
      <c r="P116" s="148"/>
      <c r="Q116" s="148"/>
      <c r="R116" s="149"/>
    </row>
    <row r="118" spans="1:18" s="332" customFormat="1">
      <c r="A118" s="154" t="s">
        <v>1515</v>
      </c>
      <c r="B118" s="154" t="s">
        <v>1764</v>
      </c>
      <c r="C118" s="154"/>
      <c r="D118" s="154"/>
      <c r="E118" s="154"/>
      <c r="F118" s="154"/>
      <c r="G118" s="154"/>
      <c r="H118" s="154"/>
      <c r="I118" s="154" t="s">
        <v>1765</v>
      </c>
      <c r="J118" s="154"/>
      <c r="K118" s="154"/>
      <c r="L118" s="154"/>
      <c r="M118" s="154"/>
      <c r="N118" s="154"/>
      <c r="O118" s="154"/>
      <c r="P118" s="154"/>
      <c r="Q118" s="154"/>
      <c r="R118" s="155"/>
    </row>
    <row r="119" spans="1:18">
      <c r="A119" s="129" t="s">
        <v>1766</v>
      </c>
      <c r="B119" s="126" t="s">
        <v>1767</v>
      </c>
      <c r="C119" s="126" t="s">
        <v>1768</v>
      </c>
      <c r="D119" s="133" t="s">
        <v>1769</v>
      </c>
      <c r="E119" s="126"/>
      <c r="F119" s="126"/>
      <c r="G119" s="126" t="s">
        <v>1663</v>
      </c>
      <c r="H119" s="126"/>
      <c r="I119" s="126"/>
      <c r="J119" s="129"/>
      <c r="K119" s="129"/>
      <c r="L119" s="129"/>
      <c r="M119" s="129"/>
      <c r="N119" s="129"/>
      <c r="O119" s="129"/>
      <c r="P119" s="129"/>
      <c r="Q119" s="129"/>
      <c r="R119" s="130" t="s">
        <v>1523</v>
      </c>
    </row>
    <row r="120" spans="1:18">
      <c r="A120" s="126" t="s">
        <v>1613</v>
      </c>
      <c r="B120" s="126" t="s">
        <v>1770</v>
      </c>
      <c r="C120" s="126" t="s">
        <v>1771</v>
      </c>
      <c r="D120" s="126" t="s">
        <v>1772</v>
      </c>
      <c r="E120" s="126"/>
      <c r="F120" s="126"/>
      <c r="G120" s="126"/>
      <c r="H120" s="126"/>
      <c r="I120" s="126"/>
      <c r="J120" s="126"/>
      <c r="K120" s="126"/>
      <c r="L120" s="126"/>
      <c r="M120" s="126"/>
      <c r="N120" s="126"/>
      <c r="O120" s="126"/>
      <c r="P120" s="126"/>
      <c r="Q120" s="126"/>
      <c r="R120" s="152" t="s">
        <v>1523</v>
      </c>
    </row>
    <row r="121" spans="1:18">
      <c r="A121" s="126" t="s">
        <v>1703</v>
      </c>
      <c r="B121" s="126" t="s">
        <v>1773</v>
      </c>
      <c r="C121" s="126" t="s">
        <v>544</v>
      </c>
      <c r="D121" s="126" t="s">
        <v>1774</v>
      </c>
      <c r="E121" s="126" t="s">
        <v>1775</v>
      </c>
      <c r="F121" s="126" t="s">
        <v>1776</v>
      </c>
      <c r="G121" s="126"/>
      <c r="H121" s="126"/>
      <c r="I121" s="126" t="s">
        <v>1777</v>
      </c>
      <c r="J121" s="126" t="s">
        <v>1778</v>
      </c>
      <c r="K121" s="126"/>
      <c r="L121" s="126"/>
      <c r="M121" s="126"/>
      <c r="N121" s="126"/>
      <c r="O121" s="126"/>
      <c r="P121" s="126"/>
      <c r="Q121" s="126"/>
      <c r="R121" s="152" t="s">
        <v>1523</v>
      </c>
    </row>
    <row r="122" spans="1:18">
      <c r="A122" s="131" t="s">
        <v>1515</v>
      </c>
      <c r="B122" s="131" t="s">
        <v>1779</v>
      </c>
      <c r="C122" s="131"/>
      <c r="D122" s="131"/>
      <c r="E122" s="131"/>
      <c r="F122" s="131"/>
      <c r="G122" s="131"/>
      <c r="H122" s="131"/>
      <c r="I122" s="131" t="s">
        <v>1780</v>
      </c>
      <c r="J122" s="131"/>
      <c r="K122" s="131" t="s">
        <v>1781</v>
      </c>
      <c r="L122" s="131"/>
      <c r="M122" s="131"/>
      <c r="N122" s="131"/>
      <c r="O122" s="131"/>
      <c r="P122" s="131"/>
      <c r="Q122" s="131"/>
      <c r="R122" s="132"/>
    </row>
    <row r="123" spans="1:18">
      <c r="A123" s="126" t="s">
        <v>1617</v>
      </c>
      <c r="B123" s="126" t="s">
        <v>1782</v>
      </c>
      <c r="C123" s="126" t="s">
        <v>1783</v>
      </c>
      <c r="D123" s="126" t="s">
        <v>1784</v>
      </c>
      <c r="E123" s="126" t="s">
        <v>1785</v>
      </c>
      <c r="F123" s="126" t="s">
        <v>1786</v>
      </c>
      <c r="G123" s="126"/>
      <c r="H123" s="126"/>
      <c r="I123" s="126"/>
      <c r="J123" s="126"/>
      <c r="K123" s="126"/>
      <c r="L123" s="126"/>
      <c r="M123" s="126"/>
      <c r="N123" s="126"/>
      <c r="O123" s="126"/>
      <c r="P123" s="126"/>
      <c r="Q123" s="126"/>
      <c r="R123" s="152"/>
    </row>
    <row r="124" spans="1:18">
      <c r="A124" s="126" t="s">
        <v>1787</v>
      </c>
      <c r="B124" s="126" t="s">
        <v>1788</v>
      </c>
      <c r="C124" s="126" t="s">
        <v>1789</v>
      </c>
      <c r="D124" s="126" t="s">
        <v>1790</v>
      </c>
      <c r="E124" s="126" t="s">
        <v>1791</v>
      </c>
      <c r="F124" s="126" t="s">
        <v>1792</v>
      </c>
      <c r="G124" s="126"/>
      <c r="H124" s="126"/>
      <c r="I124" s="126" t="s">
        <v>1780</v>
      </c>
      <c r="J124" s="126"/>
      <c r="K124" s="126"/>
      <c r="L124" s="126"/>
      <c r="M124" s="126"/>
      <c r="N124" s="126"/>
      <c r="O124" s="126"/>
      <c r="P124" s="126"/>
      <c r="Q124" s="126"/>
      <c r="R124" s="152" t="s">
        <v>1523</v>
      </c>
    </row>
    <row r="125" spans="1:18" s="328" customFormat="1">
      <c r="A125" s="127" t="s">
        <v>1509</v>
      </c>
      <c r="B125" s="127" t="s">
        <v>1793</v>
      </c>
      <c r="C125" s="127"/>
      <c r="D125" s="127"/>
      <c r="E125" s="127"/>
      <c r="F125" s="127"/>
      <c r="G125" s="127"/>
      <c r="H125" s="127"/>
      <c r="I125" s="127"/>
      <c r="J125" s="127"/>
      <c r="K125" s="127"/>
      <c r="L125" s="127" t="s">
        <v>1794</v>
      </c>
      <c r="M125" s="127"/>
      <c r="N125" s="127"/>
      <c r="O125" s="127"/>
      <c r="P125" s="127"/>
      <c r="Q125" s="127"/>
      <c r="R125" s="128"/>
    </row>
    <row r="126" spans="1:18" s="328" customFormat="1">
      <c r="A126" s="127" t="s">
        <v>1509</v>
      </c>
      <c r="B126" s="127" t="s">
        <v>1795</v>
      </c>
      <c r="C126" s="127"/>
      <c r="D126" s="127"/>
      <c r="E126" s="127"/>
      <c r="F126" s="127"/>
      <c r="G126" s="127"/>
      <c r="H126" s="127"/>
      <c r="I126" s="127"/>
      <c r="J126" s="127"/>
      <c r="K126" s="127"/>
      <c r="L126" s="127" t="s">
        <v>1796</v>
      </c>
      <c r="M126" s="127"/>
      <c r="N126" s="127"/>
      <c r="O126" s="127"/>
      <c r="P126" s="127"/>
      <c r="Q126" s="127"/>
      <c r="R126" s="128"/>
    </row>
    <row r="127" spans="1:18">
      <c r="A127" s="126" t="s">
        <v>1703</v>
      </c>
      <c r="B127" s="126" t="s">
        <v>1797</v>
      </c>
      <c r="C127" s="126" t="s">
        <v>1798</v>
      </c>
      <c r="D127" s="126" t="s">
        <v>1799</v>
      </c>
      <c r="E127" s="126" t="s">
        <v>1800</v>
      </c>
      <c r="F127" s="126" t="s">
        <v>1801</v>
      </c>
      <c r="G127" s="126"/>
      <c r="H127" s="126"/>
      <c r="I127" s="126" t="s">
        <v>1780</v>
      </c>
      <c r="J127" s="126"/>
      <c r="K127" s="126"/>
      <c r="L127" s="126"/>
      <c r="M127" s="126"/>
      <c r="N127" s="126"/>
      <c r="O127" s="126"/>
      <c r="P127" s="126"/>
      <c r="Q127" s="126"/>
      <c r="R127" s="152" t="s">
        <v>1523</v>
      </c>
    </row>
    <row r="128" spans="1:18">
      <c r="A128" s="131" t="s">
        <v>1633</v>
      </c>
      <c r="B128" s="131" t="s">
        <v>1779</v>
      </c>
      <c r="C128" s="131"/>
      <c r="D128" s="131"/>
      <c r="E128" s="131"/>
      <c r="F128" s="131"/>
      <c r="G128" s="131"/>
      <c r="H128" s="131"/>
      <c r="I128" s="131"/>
      <c r="J128" s="131"/>
      <c r="K128" s="131"/>
      <c r="L128" s="131"/>
      <c r="M128" s="131"/>
      <c r="N128" s="131"/>
      <c r="O128" s="131"/>
      <c r="P128" s="131"/>
      <c r="Q128" s="131"/>
      <c r="R128" s="132"/>
    </row>
    <row r="129" spans="1:24">
      <c r="A129" s="126" t="s">
        <v>1703</v>
      </c>
      <c r="B129" s="126" t="s">
        <v>1802</v>
      </c>
      <c r="C129" s="126" t="s">
        <v>1803</v>
      </c>
      <c r="D129" s="126" t="s">
        <v>1804</v>
      </c>
      <c r="E129" s="126" t="s">
        <v>1805</v>
      </c>
      <c r="F129" s="126" t="s">
        <v>1806</v>
      </c>
      <c r="G129" s="126"/>
      <c r="H129" s="126"/>
      <c r="I129" s="126" t="s">
        <v>1780</v>
      </c>
      <c r="J129" s="126"/>
      <c r="K129" s="126"/>
      <c r="L129" s="126"/>
      <c r="M129" s="126"/>
      <c r="N129" s="126"/>
      <c r="O129" s="126"/>
      <c r="P129" s="126"/>
      <c r="Q129" s="126"/>
      <c r="R129" s="152" t="s">
        <v>1523</v>
      </c>
    </row>
    <row r="130" spans="1:24" s="328" customFormat="1" ht="140">
      <c r="A130" s="127" t="s">
        <v>1509</v>
      </c>
      <c r="B130" s="127" t="s">
        <v>1807</v>
      </c>
      <c r="C130" s="127"/>
      <c r="D130" s="127"/>
      <c r="E130" s="127"/>
      <c r="F130" s="127"/>
      <c r="G130" s="127"/>
      <c r="H130" s="127"/>
      <c r="I130" s="127"/>
      <c r="J130" s="127"/>
      <c r="K130" s="127"/>
      <c r="L130" s="156" t="s">
        <v>1808</v>
      </c>
      <c r="M130" s="156"/>
      <c r="N130" s="156"/>
      <c r="O130" s="127"/>
      <c r="P130" s="127"/>
      <c r="Q130" s="127"/>
      <c r="R130" s="128"/>
      <c r="T130" s="124"/>
      <c r="U130" s="124"/>
      <c r="V130" s="124"/>
      <c r="W130" s="124"/>
      <c r="X130" s="124"/>
    </row>
    <row r="131" spans="1:24" s="328" customFormat="1">
      <c r="A131" s="127" t="s">
        <v>1509</v>
      </c>
      <c r="B131" s="153" t="s">
        <v>53</v>
      </c>
      <c r="C131" s="127"/>
      <c r="D131" s="127"/>
      <c r="E131" s="127"/>
      <c r="F131" s="127"/>
      <c r="G131" s="127"/>
      <c r="H131" s="127"/>
      <c r="I131" s="127"/>
      <c r="J131" s="127"/>
      <c r="K131" s="127"/>
      <c r="L131" s="127" t="s">
        <v>1809</v>
      </c>
      <c r="M131" s="127"/>
      <c r="N131" s="127"/>
      <c r="O131" s="127"/>
      <c r="P131" s="127"/>
      <c r="Q131" s="127"/>
      <c r="R131" s="128"/>
      <c r="T131" s="124"/>
      <c r="U131" s="124"/>
      <c r="V131" s="124"/>
      <c r="W131" s="124"/>
      <c r="X131" s="124"/>
    </row>
    <row r="132" spans="1:24">
      <c r="A132" s="126" t="s">
        <v>1709</v>
      </c>
      <c r="B132" s="126" t="s">
        <v>1810</v>
      </c>
      <c r="C132" s="126" t="s">
        <v>1811</v>
      </c>
      <c r="D132" s="126" t="s">
        <v>1812</v>
      </c>
      <c r="E132" s="126"/>
      <c r="F132" s="126"/>
      <c r="G132" s="126"/>
      <c r="H132" s="126"/>
      <c r="I132" s="126"/>
      <c r="J132" s="126"/>
      <c r="K132" s="126"/>
      <c r="L132" s="126"/>
      <c r="M132" s="126"/>
      <c r="N132" s="126"/>
      <c r="O132" s="126"/>
      <c r="P132" s="126"/>
      <c r="Q132" s="126"/>
      <c r="R132" s="152" t="s">
        <v>1523</v>
      </c>
    </row>
    <row r="133" spans="1:24" s="332" customFormat="1">
      <c r="A133" s="154" t="s">
        <v>1633</v>
      </c>
      <c r="B133" s="154" t="s">
        <v>1764</v>
      </c>
      <c r="C133" s="154"/>
      <c r="D133" s="154"/>
      <c r="E133" s="154"/>
      <c r="F133" s="154"/>
      <c r="G133" s="154"/>
      <c r="H133" s="154"/>
      <c r="I133" s="154"/>
      <c r="J133" s="154"/>
      <c r="K133" s="154"/>
      <c r="L133" s="154"/>
      <c r="M133" s="154"/>
      <c r="N133" s="154"/>
      <c r="O133" s="154"/>
      <c r="P133" s="154"/>
      <c r="Q133" s="154"/>
      <c r="R133" s="155"/>
    </row>
    <row r="135" spans="1:24">
      <c r="A135" s="126" t="s">
        <v>1709</v>
      </c>
      <c r="B135" s="126" t="s">
        <v>1813</v>
      </c>
      <c r="C135" s="126" t="s">
        <v>1814</v>
      </c>
      <c r="D135" s="126" t="s">
        <v>1815</v>
      </c>
      <c r="E135" s="126"/>
      <c r="F135" s="126"/>
      <c r="G135" s="126"/>
      <c r="H135" s="126"/>
      <c r="I135" s="126"/>
      <c r="J135" s="126"/>
      <c r="K135" s="126"/>
      <c r="L135" s="126"/>
      <c r="M135" s="126"/>
      <c r="N135" s="126"/>
      <c r="O135" s="126"/>
      <c r="P135" s="126"/>
      <c r="Q135" s="126"/>
      <c r="R135" s="152" t="s">
        <v>1523</v>
      </c>
    </row>
    <row r="136" spans="1:24">
      <c r="A136" s="126" t="s">
        <v>1816</v>
      </c>
      <c r="B136" s="126" t="s">
        <v>1817</v>
      </c>
      <c r="C136" s="126" t="s">
        <v>545</v>
      </c>
      <c r="D136" s="126" t="s">
        <v>1818</v>
      </c>
      <c r="E136" s="126" t="s">
        <v>1819</v>
      </c>
      <c r="F136" s="126" t="s">
        <v>1820</v>
      </c>
      <c r="G136" s="126"/>
      <c r="H136" s="126"/>
      <c r="I136" s="126" t="s">
        <v>1821</v>
      </c>
      <c r="J136" s="126"/>
      <c r="K136" s="126"/>
      <c r="L136" s="126"/>
      <c r="M136" s="126"/>
      <c r="N136" s="126"/>
      <c r="O136" s="126"/>
      <c r="P136" s="126"/>
      <c r="Q136" s="126"/>
      <c r="R136" s="152" t="s">
        <v>1523</v>
      </c>
    </row>
    <row r="137" spans="1:24">
      <c r="A137" s="126" t="s">
        <v>1529</v>
      </c>
      <c r="B137" s="129" t="s">
        <v>1822</v>
      </c>
      <c r="C137" s="129" t="s">
        <v>1823</v>
      </c>
      <c r="D137" s="129" t="s">
        <v>1824</v>
      </c>
      <c r="E137" s="129"/>
      <c r="F137" s="129"/>
      <c r="G137" s="129"/>
      <c r="H137" s="129"/>
      <c r="I137" s="129" t="s">
        <v>1825</v>
      </c>
      <c r="J137" s="129"/>
      <c r="K137" s="129"/>
      <c r="L137" s="129"/>
      <c r="M137" s="129"/>
      <c r="N137" s="129"/>
      <c r="O137" s="129"/>
      <c r="P137" s="129"/>
      <c r="Q137" s="129"/>
      <c r="R137" s="130" t="s">
        <v>1523</v>
      </c>
    </row>
    <row r="138" spans="1:24">
      <c r="A138" s="126" t="s">
        <v>1689</v>
      </c>
      <c r="B138" s="126" t="s">
        <v>1826</v>
      </c>
      <c r="C138" s="126" t="s">
        <v>1827</v>
      </c>
      <c r="D138" s="126" t="s">
        <v>1828</v>
      </c>
      <c r="E138" s="126"/>
      <c r="F138" s="126"/>
      <c r="G138" s="126" t="s">
        <v>1663</v>
      </c>
      <c r="H138" s="126"/>
      <c r="I138" s="126" t="s">
        <v>1821</v>
      </c>
      <c r="J138" s="126" t="s">
        <v>1829</v>
      </c>
      <c r="K138" s="126"/>
      <c r="L138" s="126"/>
      <c r="M138" s="126"/>
      <c r="N138" s="126"/>
      <c r="O138" s="126"/>
      <c r="P138" s="126"/>
      <c r="Q138" s="126"/>
      <c r="R138" s="152" t="s">
        <v>1523</v>
      </c>
    </row>
    <row r="139" spans="1:24">
      <c r="A139" s="126" t="s">
        <v>1709</v>
      </c>
      <c r="B139" s="126" t="s">
        <v>1830</v>
      </c>
      <c r="C139" s="126" t="s">
        <v>1831</v>
      </c>
      <c r="D139" s="126" t="s">
        <v>1832</v>
      </c>
      <c r="E139" s="126"/>
      <c r="F139" s="126"/>
      <c r="G139" s="126"/>
      <c r="H139" s="126"/>
      <c r="J139" s="126"/>
      <c r="K139" s="126"/>
      <c r="L139" s="126"/>
      <c r="M139" s="126"/>
      <c r="N139" s="126"/>
      <c r="O139" s="126"/>
      <c r="P139" s="126"/>
      <c r="Q139" s="126"/>
      <c r="R139" s="152" t="s">
        <v>1523</v>
      </c>
    </row>
    <row r="140" spans="1:24">
      <c r="A140" s="126" t="s">
        <v>1709</v>
      </c>
      <c r="B140" s="126" t="s">
        <v>1833</v>
      </c>
      <c r="C140" s="126" t="s">
        <v>1834</v>
      </c>
      <c r="D140" s="126" t="s">
        <v>1835</v>
      </c>
      <c r="E140" s="126"/>
      <c r="F140" s="126"/>
      <c r="G140" s="126"/>
      <c r="H140" s="126"/>
      <c r="I140" s="126"/>
      <c r="J140" s="126"/>
      <c r="K140" s="126"/>
      <c r="L140" s="126"/>
      <c r="M140" s="126"/>
      <c r="N140" s="126"/>
      <c r="O140" s="126"/>
      <c r="P140" s="126"/>
      <c r="Q140" s="126"/>
      <c r="R140" s="152" t="s">
        <v>1523</v>
      </c>
    </row>
    <row r="141" spans="1:24">
      <c r="A141" s="150" t="s">
        <v>1515</v>
      </c>
      <c r="B141" s="150" t="s">
        <v>1836</v>
      </c>
      <c r="C141" s="150" t="s">
        <v>1837</v>
      </c>
      <c r="D141" s="150" t="s">
        <v>1838</v>
      </c>
      <c r="E141" s="150"/>
      <c r="F141" s="150"/>
      <c r="G141" s="150"/>
      <c r="H141" s="150"/>
      <c r="I141" s="150"/>
      <c r="J141" s="150"/>
      <c r="K141" s="150"/>
      <c r="L141" s="150"/>
      <c r="M141" s="150"/>
      <c r="N141" s="150"/>
      <c r="O141" s="150"/>
      <c r="P141" s="150"/>
      <c r="Q141" s="150"/>
      <c r="R141" s="151"/>
    </row>
    <row r="142" spans="1:24">
      <c r="A142" s="126" t="s">
        <v>1613</v>
      </c>
      <c r="B142" s="126" t="s">
        <v>1839</v>
      </c>
      <c r="C142" s="133" t="s">
        <v>1840</v>
      </c>
      <c r="D142" s="133" t="s">
        <v>1841</v>
      </c>
      <c r="E142" s="126"/>
      <c r="F142" s="126" t="s">
        <v>1842</v>
      </c>
      <c r="G142" s="126"/>
      <c r="H142" s="126"/>
      <c r="I142" s="126"/>
      <c r="J142" s="126"/>
      <c r="K142" s="126"/>
      <c r="L142" s="126"/>
      <c r="M142" s="126"/>
      <c r="N142" s="126"/>
      <c r="O142" s="126"/>
      <c r="P142" s="126"/>
      <c r="Q142" s="126"/>
      <c r="R142" s="152" t="s">
        <v>1523</v>
      </c>
    </row>
    <row r="143" spans="1:24">
      <c r="A143" s="126" t="s">
        <v>1557</v>
      </c>
      <c r="B143" s="126" t="s">
        <v>1843</v>
      </c>
      <c r="C143" s="126" t="s">
        <v>1844</v>
      </c>
      <c r="D143" s="133" t="s">
        <v>1845</v>
      </c>
      <c r="E143" s="126"/>
      <c r="F143" s="126"/>
      <c r="G143" s="126"/>
      <c r="H143" s="126"/>
      <c r="I143" s="126" t="s">
        <v>1846</v>
      </c>
      <c r="J143" s="126"/>
      <c r="K143" s="126" t="s">
        <v>1528</v>
      </c>
      <c r="L143" s="126"/>
      <c r="M143" s="126"/>
      <c r="N143" s="126"/>
      <c r="O143" s="126"/>
      <c r="P143" s="126"/>
      <c r="Q143" s="126"/>
      <c r="R143" s="130" t="s">
        <v>1523</v>
      </c>
    </row>
    <row r="144" spans="1:24">
      <c r="A144" s="127" t="s">
        <v>1509</v>
      </c>
      <c r="B144" s="127" t="s">
        <v>1847</v>
      </c>
      <c r="C144" s="127"/>
      <c r="D144" s="127"/>
      <c r="E144" s="127"/>
      <c r="F144" s="127"/>
      <c r="G144" s="127"/>
      <c r="H144" s="127"/>
      <c r="I144" s="127"/>
      <c r="J144" s="127"/>
      <c r="K144" s="127"/>
      <c r="L144" s="127" t="s">
        <v>1848</v>
      </c>
      <c r="M144" s="127"/>
      <c r="N144" s="127"/>
      <c r="O144" s="127"/>
      <c r="P144" s="127"/>
      <c r="Q144" s="127"/>
      <c r="R144" s="128"/>
    </row>
    <row r="145" spans="1:24">
      <c r="A145" s="126" t="s">
        <v>1561</v>
      </c>
      <c r="B145" s="126" t="s">
        <v>1849</v>
      </c>
      <c r="C145" s="126" t="s">
        <v>1850</v>
      </c>
      <c r="D145" s="133" t="s">
        <v>1851</v>
      </c>
      <c r="E145" s="126"/>
      <c r="F145" s="126"/>
      <c r="G145" s="126"/>
      <c r="H145" s="126"/>
      <c r="I145" s="126" t="s">
        <v>1846</v>
      </c>
      <c r="J145" s="126" t="s">
        <v>1852</v>
      </c>
      <c r="K145" s="126" t="s">
        <v>1528</v>
      </c>
      <c r="L145" s="126"/>
      <c r="M145" s="126"/>
      <c r="N145" s="126"/>
      <c r="O145" s="126"/>
      <c r="P145" s="126"/>
      <c r="Q145" s="126"/>
      <c r="R145" s="152" t="s">
        <v>1523</v>
      </c>
    </row>
    <row r="146" spans="1:24">
      <c r="A146" s="127" t="s">
        <v>1509</v>
      </c>
      <c r="B146" s="127" t="s">
        <v>1853</v>
      </c>
      <c r="C146" s="127"/>
      <c r="D146" s="127"/>
      <c r="E146" s="127"/>
      <c r="F146" s="127"/>
      <c r="G146" s="127"/>
      <c r="H146" s="127"/>
      <c r="I146" s="127"/>
      <c r="J146" s="127"/>
      <c r="K146" s="127"/>
      <c r="L146" s="127" t="s">
        <v>1854</v>
      </c>
      <c r="M146" s="127"/>
      <c r="N146" s="127"/>
      <c r="O146" s="127"/>
      <c r="P146" s="127"/>
      <c r="Q146" s="127"/>
      <c r="R146" s="128"/>
    </row>
    <row r="147" spans="1:24" s="189" customFormat="1">
      <c r="A147" s="150" t="s">
        <v>1633</v>
      </c>
      <c r="B147" s="150"/>
      <c r="C147" s="150"/>
      <c r="D147" s="150"/>
      <c r="E147" s="150"/>
      <c r="F147" s="150"/>
      <c r="G147" s="150"/>
      <c r="H147" s="150"/>
      <c r="I147" s="150"/>
      <c r="J147" s="150"/>
      <c r="K147" s="150"/>
      <c r="L147" s="150"/>
      <c r="M147" s="150"/>
      <c r="N147" s="150"/>
      <c r="O147" s="150"/>
      <c r="P147" s="150"/>
      <c r="Q147" s="150"/>
      <c r="R147" s="151"/>
    </row>
    <row r="149" spans="1:24">
      <c r="A149" s="145" t="s">
        <v>1633</v>
      </c>
      <c r="B149" s="145" t="s">
        <v>1685</v>
      </c>
      <c r="C149" s="145"/>
      <c r="D149" s="145"/>
      <c r="E149" s="145"/>
      <c r="F149" s="145"/>
      <c r="G149" s="145"/>
      <c r="H149" s="145"/>
      <c r="I149" s="145"/>
      <c r="J149" s="145"/>
      <c r="K149" s="145"/>
      <c r="L149" s="145"/>
      <c r="M149" s="145"/>
      <c r="N149" s="145"/>
      <c r="O149" s="145"/>
      <c r="P149" s="145"/>
      <c r="Q149" s="145"/>
      <c r="R149" s="146"/>
    </row>
    <row r="151" spans="1:24" s="333" customFormat="1">
      <c r="A151" s="157" t="s">
        <v>1515</v>
      </c>
      <c r="B151" s="157" t="s">
        <v>1855</v>
      </c>
      <c r="C151" s="157" t="s">
        <v>1856</v>
      </c>
      <c r="D151" s="157" t="s">
        <v>1857</v>
      </c>
      <c r="E151" s="157"/>
      <c r="F151" s="157"/>
      <c r="G151" s="157"/>
      <c r="H151" s="157"/>
      <c r="I151" s="157" t="s">
        <v>1858</v>
      </c>
      <c r="J151" s="157"/>
      <c r="K151" s="157"/>
      <c r="L151" s="157"/>
      <c r="M151" s="157"/>
      <c r="N151" s="157"/>
      <c r="O151" s="157"/>
      <c r="P151" s="157"/>
      <c r="Q151" s="157"/>
      <c r="R151" s="158"/>
    </row>
    <row r="152" spans="1:24">
      <c r="A152" s="129" t="s">
        <v>1859</v>
      </c>
      <c r="B152" s="129" t="s">
        <v>1860</v>
      </c>
      <c r="C152" s="129" t="s">
        <v>1691</v>
      </c>
      <c r="D152" s="129" t="s">
        <v>1861</v>
      </c>
      <c r="E152" s="129"/>
      <c r="F152" s="129"/>
      <c r="G152" s="129" t="s">
        <v>1663</v>
      </c>
      <c r="H152" s="129"/>
      <c r="I152" s="129"/>
      <c r="J152" s="129"/>
      <c r="K152" s="129"/>
      <c r="L152" s="129"/>
      <c r="M152" s="129"/>
      <c r="N152" s="129"/>
      <c r="O152" s="129"/>
      <c r="P152" s="129"/>
      <c r="Q152" s="129"/>
      <c r="R152" s="130" t="s">
        <v>1523</v>
      </c>
    </row>
    <row r="153" spans="1:24">
      <c r="A153" s="129"/>
      <c r="B153" s="129"/>
      <c r="C153" s="129"/>
      <c r="D153" s="129"/>
      <c r="E153" s="129"/>
      <c r="F153" s="129"/>
      <c r="G153" s="129"/>
      <c r="H153" s="129"/>
      <c r="I153" s="129"/>
      <c r="J153" s="129"/>
      <c r="K153" s="129"/>
      <c r="L153" s="129"/>
      <c r="M153" s="129"/>
      <c r="N153" s="129"/>
      <c r="O153" s="129"/>
      <c r="P153" s="129"/>
      <c r="Q153" s="129"/>
      <c r="R153" s="130"/>
    </row>
    <row r="154" spans="1:24" s="332" customFormat="1">
      <c r="A154" s="154" t="s">
        <v>1515</v>
      </c>
      <c r="B154" s="154" t="s">
        <v>1862</v>
      </c>
      <c r="C154" s="154"/>
      <c r="D154" s="154"/>
      <c r="E154" s="154"/>
      <c r="F154" s="154"/>
      <c r="G154" s="154"/>
      <c r="H154" s="154"/>
      <c r="I154" s="154" t="s">
        <v>1863</v>
      </c>
      <c r="J154" s="154"/>
      <c r="K154" s="154"/>
      <c r="L154" s="154"/>
      <c r="M154" s="154"/>
      <c r="N154" s="154"/>
      <c r="O154" s="154"/>
      <c r="P154" s="154"/>
      <c r="Q154" s="154"/>
      <c r="R154" s="155"/>
    </row>
    <row r="155" spans="1:24">
      <c r="A155" s="126" t="s">
        <v>1613</v>
      </c>
      <c r="B155" s="126" t="s">
        <v>1864</v>
      </c>
      <c r="C155" s="126" t="s">
        <v>1865</v>
      </c>
      <c r="D155" s="126" t="s">
        <v>1866</v>
      </c>
      <c r="E155" s="126" t="s">
        <v>1867</v>
      </c>
      <c r="F155" s="126" t="s">
        <v>1868</v>
      </c>
      <c r="G155" s="126"/>
      <c r="H155" s="126"/>
      <c r="I155" s="126"/>
      <c r="J155" s="126"/>
      <c r="K155" s="126"/>
      <c r="L155" s="126"/>
      <c r="M155" s="126"/>
      <c r="N155" s="126"/>
      <c r="O155" s="126"/>
      <c r="P155" s="126"/>
      <c r="Q155" s="126"/>
      <c r="R155" s="152" t="s">
        <v>1523</v>
      </c>
    </row>
    <row r="156" spans="1:24">
      <c r="A156" s="126" t="s">
        <v>1869</v>
      </c>
      <c r="B156" s="126" t="s">
        <v>1870</v>
      </c>
      <c r="C156" s="126" t="s">
        <v>1871</v>
      </c>
      <c r="D156" s="126" t="s">
        <v>1872</v>
      </c>
      <c r="E156" s="126" t="s">
        <v>1873</v>
      </c>
      <c r="F156" s="126" t="s">
        <v>1874</v>
      </c>
      <c r="G156" s="126"/>
      <c r="H156" s="126"/>
      <c r="I156" s="126" t="s">
        <v>1875</v>
      </c>
      <c r="J156" s="126"/>
      <c r="K156" s="126"/>
      <c r="L156" s="126"/>
      <c r="M156" s="126"/>
      <c r="N156" s="126"/>
      <c r="O156" s="126"/>
      <c r="P156" s="126"/>
      <c r="Q156" s="126"/>
      <c r="R156" s="152" t="s">
        <v>1523</v>
      </c>
    </row>
    <row r="157" spans="1:24" s="328" customFormat="1" ht="38.5" customHeight="1">
      <c r="A157" s="127" t="s">
        <v>1509</v>
      </c>
      <c r="B157" s="127" t="s">
        <v>1876</v>
      </c>
      <c r="C157" s="127"/>
      <c r="D157" s="127"/>
      <c r="E157" s="127"/>
      <c r="F157" s="127"/>
      <c r="G157" s="127"/>
      <c r="H157" s="127"/>
      <c r="I157" s="127"/>
      <c r="J157" s="127"/>
      <c r="K157" s="156"/>
      <c r="L157" s="156" t="s">
        <v>1877</v>
      </c>
      <c r="M157" s="156"/>
      <c r="N157" s="156"/>
      <c r="O157" s="127"/>
      <c r="P157" s="127"/>
      <c r="Q157" s="127"/>
      <c r="R157" s="128"/>
      <c r="T157" s="124"/>
      <c r="U157" s="124"/>
      <c r="V157" s="124"/>
      <c r="W157" s="124"/>
      <c r="X157" s="124"/>
    </row>
    <row r="158" spans="1:24">
      <c r="A158" s="131" t="s">
        <v>1515</v>
      </c>
      <c r="B158" s="131" t="s">
        <v>1878</v>
      </c>
      <c r="C158" s="131"/>
      <c r="D158" s="131"/>
      <c r="E158" s="131"/>
      <c r="F158" s="131"/>
      <c r="G158" s="131"/>
      <c r="H158" s="131"/>
      <c r="I158" s="131" t="s">
        <v>1879</v>
      </c>
      <c r="J158" s="131"/>
      <c r="K158" s="131"/>
      <c r="L158" s="131"/>
      <c r="M158" s="131"/>
      <c r="N158" s="131"/>
      <c r="O158" s="131"/>
      <c r="P158" s="131"/>
      <c r="Q158" s="131"/>
      <c r="R158" s="132"/>
    </row>
    <row r="159" spans="1:24">
      <c r="A159" s="126" t="s">
        <v>1703</v>
      </c>
      <c r="B159" s="126" t="s">
        <v>1880</v>
      </c>
      <c r="C159" s="126" t="s">
        <v>1881</v>
      </c>
      <c r="D159" s="126" t="s">
        <v>1882</v>
      </c>
      <c r="E159" s="126" t="s">
        <v>1883</v>
      </c>
      <c r="F159" s="126" t="s">
        <v>1884</v>
      </c>
      <c r="G159" s="126"/>
      <c r="H159" s="126"/>
      <c r="I159" s="126"/>
      <c r="J159" s="126"/>
      <c r="K159" s="126" t="s">
        <v>1528</v>
      </c>
      <c r="L159" s="126"/>
      <c r="M159" s="126"/>
      <c r="N159" s="126"/>
      <c r="O159" s="126"/>
      <c r="P159" s="126"/>
      <c r="Q159" s="126"/>
      <c r="R159" s="152" t="s">
        <v>1523</v>
      </c>
    </row>
    <row r="160" spans="1:24">
      <c r="A160" s="126" t="s">
        <v>1703</v>
      </c>
      <c r="B160" s="126" t="s">
        <v>1885</v>
      </c>
      <c r="C160" s="126" t="s">
        <v>1886</v>
      </c>
      <c r="D160" s="126" t="s">
        <v>1887</v>
      </c>
      <c r="E160" s="126" t="s">
        <v>1888</v>
      </c>
      <c r="F160" s="126" t="s">
        <v>1889</v>
      </c>
      <c r="G160" s="126"/>
      <c r="H160" s="126"/>
      <c r="I160" s="126"/>
      <c r="J160" s="126"/>
      <c r="K160" s="126" t="s">
        <v>1528</v>
      </c>
      <c r="L160" s="126"/>
      <c r="M160" s="126"/>
      <c r="N160" s="126"/>
      <c r="O160" s="126"/>
      <c r="P160" s="126"/>
      <c r="Q160" s="126"/>
      <c r="R160" s="152" t="s">
        <v>1523</v>
      </c>
    </row>
    <row r="161" spans="1:24" s="328" customFormat="1" ht="38.5" customHeight="1">
      <c r="A161" s="127" t="s">
        <v>1509</v>
      </c>
      <c r="B161" s="127" t="s">
        <v>1890</v>
      </c>
      <c r="C161" s="127"/>
      <c r="D161" s="127"/>
      <c r="E161" s="127"/>
      <c r="F161" s="127"/>
      <c r="G161" s="127"/>
      <c r="H161" s="127"/>
      <c r="I161" s="127"/>
      <c r="J161" s="127"/>
      <c r="K161" s="156"/>
      <c r="L161" s="156" t="s">
        <v>1891</v>
      </c>
      <c r="M161" s="156"/>
      <c r="N161" s="156"/>
      <c r="O161" s="127"/>
      <c r="P161" s="127"/>
      <c r="Q161" s="127"/>
      <c r="R161" s="128"/>
      <c r="T161" s="124"/>
      <c r="U161" s="124"/>
      <c r="V161" s="124"/>
      <c r="W161" s="124"/>
      <c r="X161" s="124"/>
    </row>
    <row r="162" spans="1:24">
      <c r="A162" s="131" t="s">
        <v>1633</v>
      </c>
      <c r="B162" s="131" t="s">
        <v>1878</v>
      </c>
      <c r="C162" s="131"/>
      <c r="D162" s="131"/>
      <c r="E162" s="131"/>
      <c r="F162" s="131"/>
      <c r="G162" s="131"/>
      <c r="H162" s="131"/>
      <c r="I162" s="131"/>
      <c r="J162" s="131"/>
      <c r="K162" s="131"/>
      <c r="L162" s="131"/>
      <c r="M162" s="131"/>
      <c r="N162" s="131"/>
      <c r="O162" s="131"/>
      <c r="P162" s="131"/>
      <c r="Q162" s="131"/>
      <c r="R162" s="132"/>
    </row>
    <row r="163" spans="1:24" s="328" customFormat="1" ht="38.5" customHeight="1">
      <c r="A163" s="127" t="s">
        <v>1509</v>
      </c>
      <c r="B163" s="153" t="s">
        <v>54</v>
      </c>
      <c r="C163" s="127"/>
      <c r="D163" s="127"/>
      <c r="E163" s="127"/>
      <c r="F163" s="127"/>
      <c r="G163" s="127"/>
      <c r="H163" s="127"/>
      <c r="I163" s="127"/>
      <c r="J163" s="127"/>
      <c r="K163" s="156"/>
      <c r="L163" s="156" t="s">
        <v>1892</v>
      </c>
      <c r="M163" s="156"/>
      <c r="N163" s="156"/>
      <c r="O163" s="127"/>
      <c r="P163" s="127"/>
      <c r="Q163" s="127"/>
      <c r="R163" s="128"/>
      <c r="T163" s="124"/>
      <c r="U163" s="124"/>
      <c r="V163" s="124"/>
      <c r="W163" s="124"/>
      <c r="X163" s="124"/>
    </row>
    <row r="164" spans="1:24">
      <c r="A164" s="129" t="s">
        <v>1709</v>
      </c>
      <c r="B164" s="126" t="s">
        <v>1893</v>
      </c>
      <c r="C164" s="126" t="s">
        <v>1894</v>
      </c>
      <c r="D164" s="126" t="s">
        <v>1895</v>
      </c>
      <c r="E164" s="126"/>
      <c r="F164" s="126"/>
      <c r="G164" s="126"/>
      <c r="H164" s="126"/>
      <c r="I164" s="126"/>
      <c r="J164" s="126"/>
      <c r="K164" s="126"/>
      <c r="L164" s="126"/>
      <c r="M164" s="126"/>
      <c r="N164" s="126"/>
      <c r="O164" s="126"/>
      <c r="P164" s="126"/>
      <c r="Q164" s="126"/>
      <c r="R164" s="152" t="s">
        <v>1523</v>
      </c>
    </row>
    <row r="165" spans="1:24" s="332" customFormat="1">
      <c r="A165" s="154" t="s">
        <v>1633</v>
      </c>
      <c r="B165" s="154" t="s">
        <v>1862</v>
      </c>
      <c r="C165" s="154"/>
      <c r="D165" s="154"/>
      <c r="E165" s="154"/>
      <c r="F165" s="154"/>
      <c r="G165" s="154"/>
      <c r="H165" s="154"/>
      <c r="I165" s="154"/>
      <c r="J165" s="154"/>
      <c r="K165" s="154"/>
      <c r="L165" s="154"/>
      <c r="M165" s="154"/>
      <c r="N165" s="154"/>
      <c r="O165" s="154"/>
      <c r="P165" s="154"/>
      <c r="Q165" s="154"/>
      <c r="R165" s="155"/>
    </row>
    <row r="167" spans="1:24" s="334" customFormat="1">
      <c r="A167" s="159" t="s">
        <v>1515</v>
      </c>
      <c r="B167" s="159" t="s">
        <v>1896</v>
      </c>
      <c r="C167" s="159"/>
      <c r="D167" s="159"/>
      <c r="E167" s="159"/>
      <c r="F167" s="159"/>
      <c r="G167" s="159"/>
      <c r="H167" s="159"/>
      <c r="I167" s="159" t="s">
        <v>1897</v>
      </c>
      <c r="J167" s="159"/>
      <c r="K167" s="159"/>
      <c r="L167" s="159"/>
      <c r="M167" s="159"/>
      <c r="N167" s="159"/>
      <c r="O167" s="159"/>
      <c r="P167" s="159"/>
      <c r="Q167" s="159"/>
      <c r="R167" s="160"/>
    </row>
    <row r="168" spans="1:24">
      <c r="A168" s="126" t="s">
        <v>1703</v>
      </c>
      <c r="B168" s="153" t="s">
        <v>55</v>
      </c>
      <c r="C168" s="126" t="s">
        <v>1898</v>
      </c>
      <c r="D168" s="126" t="s">
        <v>1899</v>
      </c>
      <c r="E168" s="126" t="s">
        <v>1900</v>
      </c>
      <c r="F168" s="126" t="s">
        <v>1901</v>
      </c>
      <c r="G168" s="126"/>
      <c r="H168" s="126"/>
      <c r="I168" s="126"/>
      <c r="J168" s="126"/>
      <c r="K168" s="126"/>
      <c r="L168" s="126"/>
      <c r="M168" s="126"/>
      <c r="N168" s="126"/>
      <c r="O168" s="126"/>
      <c r="P168" s="126"/>
      <c r="Q168" s="126"/>
      <c r="R168" s="152" t="s">
        <v>1523</v>
      </c>
    </row>
    <row r="169" spans="1:24">
      <c r="A169" s="126" t="s">
        <v>1709</v>
      </c>
      <c r="B169" s="126" t="s">
        <v>1902</v>
      </c>
      <c r="C169" s="126" t="s">
        <v>1903</v>
      </c>
      <c r="D169" s="126" t="s">
        <v>1904</v>
      </c>
      <c r="E169" s="126"/>
      <c r="F169" s="126"/>
      <c r="G169" s="126"/>
      <c r="H169" s="126"/>
      <c r="I169" s="126"/>
      <c r="J169" s="126"/>
      <c r="K169" s="126"/>
      <c r="L169" s="126"/>
      <c r="M169" s="126"/>
      <c r="N169" s="126"/>
      <c r="O169" s="126"/>
      <c r="P169" s="126"/>
      <c r="Q169" s="126"/>
      <c r="R169" s="152" t="s">
        <v>1523</v>
      </c>
    </row>
    <row r="170" spans="1:24" s="334" customFormat="1">
      <c r="A170" s="159" t="s">
        <v>1633</v>
      </c>
      <c r="B170" s="159" t="s">
        <v>1896</v>
      </c>
      <c r="C170" s="159"/>
      <c r="D170" s="159"/>
      <c r="E170" s="159"/>
      <c r="F170" s="159"/>
      <c r="G170" s="159"/>
      <c r="H170" s="159"/>
      <c r="I170" s="159"/>
      <c r="J170" s="159"/>
      <c r="K170" s="159"/>
      <c r="L170" s="159"/>
      <c r="M170" s="159"/>
      <c r="N170" s="159"/>
      <c r="O170" s="159"/>
      <c r="P170" s="159"/>
      <c r="Q170" s="159"/>
      <c r="R170" s="160"/>
    </row>
    <row r="171" spans="1:24">
      <c r="A171" s="129"/>
      <c r="B171" s="129"/>
      <c r="C171" s="129"/>
      <c r="D171" s="129"/>
      <c r="E171" s="129"/>
      <c r="F171" s="129"/>
      <c r="G171" s="129"/>
      <c r="H171" s="129"/>
      <c r="I171" s="129"/>
      <c r="J171" s="129"/>
      <c r="K171" s="129"/>
      <c r="L171" s="129"/>
      <c r="M171" s="129"/>
      <c r="N171" s="129"/>
      <c r="O171" s="129"/>
      <c r="P171" s="129"/>
      <c r="Q171" s="129"/>
      <c r="R171" s="130"/>
    </row>
    <row r="172" spans="1:24" s="334" customFormat="1">
      <c r="A172" s="159" t="s">
        <v>1515</v>
      </c>
      <c r="B172" s="159" t="s">
        <v>1905</v>
      </c>
      <c r="C172" s="159"/>
      <c r="D172" s="159"/>
      <c r="E172" s="159"/>
      <c r="F172" s="159"/>
      <c r="G172" s="159"/>
      <c r="H172" s="159"/>
      <c r="I172" s="159" t="s">
        <v>1906</v>
      </c>
      <c r="J172" s="159"/>
      <c r="K172" s="159"/>
      <c r="L172" s="159"/>
      <c r="M172" s="159"/>
      <c r="N172" s="159"/>
      <c r="O172" s="159"/>
      <c r="P172" s="159"/>
      <c r="Q172" s="159"/>
      <c r="R172" s="160"/>
    </row>
    <row r="173" spans="1:24">
      <c r="A173" s="126" t="s">
        <v>1703</v>
      </c>
      <c r="B173" s="153" t="s">
        <v>56</v>
      </c>
      <c r="C173" s="126" t="s">
        <v>546</v>
      </c>
      <c r="D173" s="126" t="s">
        <v>1907</v>
      </c>
      <c r="E173" s="126" t="s">
        <v>1908</v>
      </c>
      <c r="F173" s="126" t="s">
        <v>1909</v>
      </c>
      <c r="G173" s="126"/>
      <c r="H173" s="126"/>
      <c r="I173" s="126"/>
      <c r="J173" s="126"/>
      <c r="K173" s="126"/>
      <c r="L173" s="126"/>
      <c r="M173" s="126"/>
      <c r="N173" s="126"/>
      <c r="O173" s="126"/>
      <c r="P173" s="126"/>
      <c r="Q173" s="126"/>
      <c r="R173" s="152" t="s">
        <v>1523</v>
      </c>
    </row>
    <row r="174" spans="1:24">
      <c r="A174" s="129" t="s">
        <v>1709</v>
      </c>
      <c r="B174" s="126" t="s">
        <v>1910</v>
      </c>
      <c r="C174" s="126" t="s">
        <v>1911</v>
      </c>
      <c r="D174" s="126" t="s">
        <v>1912</v>
      </c>
      <c r="E174" s="126"/>
      <c r="F174" s="126"/>
      <c r="G174" s="126"/>
      <c r="H174" s="126"/>
      <c r="I174" s="126"/>
      <c r="J174" s="126"/>
      <c r="K174" s="126"/>
      <c r="L174" s="126"/>
      <c r="M174" s="126"/>
      <c r="N174" s="126"/>
      <c r="O174" s="126"/>
      <c r="P174" s="126"/>
      <c r="Q174" s="126"/>
      <c r="R174" s="152" t="s">
        <v>1523</v>
      </c>
    </row>
    <row r="175" spans="1:24" s="334" customFormat="1">
      <c r="A175" s="159" t="s">
        <v>1633</v>
      </c>
      <c r="B175" s="159" t="s">
        <v>1905</v>
      </c>
      <c r="C175" s="159"/>
      <c r="D175" s="159"/>
      <c r="E175" s="159"/>
      <c r="F175" s="159"/>
      <c r="G175" s="159"/>
      <c r="H175" s="159"/>
      <c r="I175" s="159"/>
      <c r="J175" s="159"/>
      <c r="K175" s="159"/>
      <c r="L175" s="159"/>
      <c r="M175" s="159"/>
      <c r="N175" s="159"/>
      <c r="O175" s="159"/>
      <c r="P175" s="159"/>
      <c r="Q175" s="159"/>
      <c r="R175" s="160"/>
    </row>
    <row r="176" spans="1:24" s="189" customFormat="1">
      <c r="A176" s="139"/>
      <c r="B176" s="139"/>
      <c r="C176" s="139"/>
      <c r="D176" s="139"/>
      <c r="E176" s="139"/>
      <c r="F176" s="139"/>
      <c r="G176" s="139"/>
      <c r="H176" s="139"/>
      <c r="I176" s="139"/>
      <c r="J176" s="139"/>
      <c r="K176" s="139"/>
      <c r="L176" s="139"/>
      <c r="M176" s="139"/>
      <c r="N176" s="139"/>
      <c r="O176" s="139"/>
      <c r="P176" s="139"/>
      <c r="Q176" s="139"/>
      <c r="R176" s="140"/>
    </row>
    <row r="177" spans="1:18" s="332" customFormat="1">
      <c r="A177" s="154" t="s">
        <v>1515</v>
      </c>
      <c r="B177" s="154" t="s">
        <v>1913</v>
      </c>
      <c r="C177" s="154"/>
      <c r="D177" s="154"/>
      <c r="E177" s="154"/>
      <c r="F177" s="154"/>
      <c r="G177" s="154"/>
      <c r="H177" s="154"/>
      <c r="I177" s="154" t="s">
        <v>1914</v>
      </c>
      <c r="J177" s="154"/>
      <c r="K177" s="154"/>
      <c r="L177" s="154"/>
      <c r="M177" s="154"/>
      <c r="N177" s="154"/>
      <c r="O177" s="154"/>
      <c r="P177" s="154"/>
      <c r="Q177" s="154"/>
      <c r="R177" s="155"/>
    </row>
    <row r="178" spans="1:18">
      <c r="A178" s="126" t="s">
        <v>1613</v>
      </c>
      <c r="B178" s="133" t="s">
        <v>1915</v>
      </c>
      <c r="C178" s="133" t="s">
        <v>1916</v>
      </c>
      <c r="D178" s="133" t="s">
        <v>1917</v>
      </c>
      <c r="E178" s="126" t="s">
        <v>1867</v>
      </c>
      <c r="F178" s="126" t="s">
        <v>1918</v>
      </c>
      <c r="G178" s="133"/>
      <c r="H178" s="133"/>
      <c r="I178" s="133"/>
      <c r="J178" s="133"/>
      <c r="K178" s="133"/>
      <c r="L178" s="133"/>
      <c r="M178" s="133"/>
      <c r="N178" s="133"/>
      <c r="O178" s="133"/>
      <c r="P178" s="133"/>
      <c r="Q178" s="133"/>
      <c r="R178" s="134" t="s">
        <v>1523</v>
      </c>
    </row>
    <row r="179" spans="1:18">
      <c r="A179" s="126" t="s">
        <v>1703</v>
      </c>
      <c r="B179" s="133" t="s">
        <v>1919</v>
      </c>
      <c r="C179" s="133" t="s">
        <v>547</v>
      </c>
      <c r="D179" s="133" t="s">
        <v>1920</v>
      </c>
      <c r="E179" s="133" t="s">
        <v>1921</v>
      </c>
      <c r="F179" s="133" t="s">
        <v>1922</v>
      </c>
      <c r="G179" s="133"/>
      <c r="H179" s="133"/>
      <c r="I179" s="133" t="s">
        <v>1923</v>
      </c>
      <c r="J179" s="133"/>
      <c r="K179" s="133"/>
      <c r="L179" s="133"/>
      <c r="M179" s="133"/>
      <c r="N179" s="133"/>
      <c r="O179" s="133"/>
      <c r="P179" s="133"/>
      <c r="Q179" s="133"/>
      <c r="R179" s="134"/>
    </row>
    <row r="180" spans="1:18" s="334" customFormat="1">
      <c r="A180" s="159" t="s">
        <v>1515</v>
      </c>
      <c r="B180" s="159" t="s">
        <v>1924</v>
      </c>
      <c r="C180" s="159"/>
      <c r="D180" s="159"/>
      <c r="E180" s="159"/>
      <c r="F180" s="159"/>
      <c r="G180" s="159"/>
      <c r="H180" s="159"/>
      <c r="I180" s="159" t="s">
        <v>1925</v>
      </c>
      <c r="J180" s="159"/>
      <c r="K180" s="159"/>
      <c r="L180" s="159"/>
      <c r="M180" s="159"/>
      <c r="N180" s="159"/>
      <c r="O180" s="159"/>
      <c r="P180" s="159"/>
      <c r="Q180" s="159"/>
      <c r="R180" s="160"/>
    </row>
    <row r="181" spans="1:18">
      <c r="A181" s="126" t="s">
        <v>1703</v>
      </c>
      <c r="B181" s="133" t="s">
        <v>1926</v>
      </c>
      <c r="C181" s="133" t="s">
        <v>1927</v>
      </c>
      <c r="D181" s="133" t="s">
        <v>1928</v>
      </c>
      <c r="E181" s="133"/>
      <c r="F181" s="133"/>
      <c r="G181" s="133"/>
      <c r="H181" s="133"/>
      <c r="I181" s="133"/>
      <c r="J181" s="133"/>
      <c r="K181" s="133" t="s">
        <v>1528</v>
      </c>
      <c r="L181" s="133"/>
      <c r="M181" s="133"/>
      <c r="N181" s="133"/>
      <c r="O181" s="133"/>
      <c r="P181" s="133"/>
      <c r="Q181" s="133"/>
      <c r="R181" s="134" t="s">
        <v>1523</v>
      </c>
    </row>
    <row r="182" spans="1:18">
      <c r="A182" s="126" t="s">
        <v>1703</v>
      </c>
      <c r="B182" s="133" t="s">
        <v>1929</v>
      </c>
      <c r="C182" s="133" t="s">
        <v>1930</v>
      </c>
      <c r="D182" s="133" t="s">
        <v>1931</v>
      </c>
      <c r="E182" s="133" t="s">
        <v>1888</v>
      </c>
      <c r="F182" s="133" t="s">
        <v>1932</v>
      </c>
      <c r="G182" s="133"/>
      <c r="H182" s="133"/>
      <c r="I182" s="133"/>
      <c r="J182" s="133"/>
      <c r="K182" s="133" t="s">
        <v>1528</v>
      </c>
      <c r="L182" s="133"/>
      <c r="M182" s="133"/>
      <c r="N182" s="133"/>
      <c r="O182" s="133"/>
      <c r="P182" s="133"/>
      <c r="Q182" s="133"/>
      <c r="R182" s="130" t="s">
        <v>1523</v>
      </c>
    </row>
    <row r="183" spans="1:18" s="334" customFormat="1">
      <c r="A183" s="159" t="s">
        <v>1633</v>
      </c>
      <c r="B183" s="159" t="s">
        <v>1924</v>
      </c>
      <c r="C183" s="159"/>
      <c r="D183" s="159"/>
      <c r="E183" s="159"/>
      <c r="F183" s="159"/>
      <c r="G183" s="159"/>
      <c r="H183" s="159"/>
      <c r="I183" s="159"/>
      <c r="J183" s="159"/>
      <c r="K183" s="159"/>
      <c r="L183" s="159"/>
      <c r="M183" s="159"/>
      <c r="N183" s="159"/>
      <c r="O183" s="159"/>
      <c r="P183" s="159"/>
      <c r="Q183" s="159"/>
      <c r="R183" s="160"/>
    </row>
    <row r="184" spans="1:18" s="328" customFormat="1" ht="42">
      <c r="A184" s="127" t="s">
        <v>1509</v>
      </c>
      <c r="B184" s="153" t="s">
        <v>57</v>
      </c>
      <c r="C184" s="127"/>
      <c r="D184" s="127"/>
      <c r="E184" s="127"/>
      <c r="F184" s="127"/>
      <c r="G184" s="127"/>
      <c r="H184" s="127"/>
      <c r="I184" s="127"/>
      <c r="J184" s="127"/>
      <c r="K184" s="127"/>
      <c r="L184" s="156" t="s">
        <v>1933</v>
      </c>
      <c r="M184" s="156"/>
      <c r="N184" s="156"/>
      <c r="O184" s="127"/>
      <c r="P184" s="127"/>
      <c r="Q184" s="127"/>
      <c r="R184" s="128"/>
    </row>
    <row r="185" spans="1:18">
      <c r="A185" s="129" t="s">
        <v>1709</v>
      </c>
      <c r="B185" s="133" t="s">
        <v>1934</v>
      </c>
      <c r="C185" s="133" t="s">
        <v>1935</v>
      </c>
      <c r="D185" s="133" t="s">
        <v>1936</v>
      </c>
      <c r="E185" s="133"/>
      <c r="F185" s="133"/>
      <c r="G185" s="133"/>
      <c r="H185" s="133"/>
      <c r="I185" s="133"/>
      <c r="J185" s="133"/>
      <c r="K185" s="133"/>
      <c r="L185" s="133"/>
      <c r="M185" s="133"/>
      <c r="N185" s="133"/>
      <c r="O185" s="133"/>
      <c r="P185" s="133"/>
      <c r="Q185" s="133"/>
      <c r="R185" s="134" t="s">
        <v>1523</v>
      </c>
    </row>
    <row r="186" spans="1:18" s="332" customFormat="1">
      <c r="A186" s="154" t="s">
        <v>1633</v>
      </c>
      <c r="B186" s="154" t="s">
        <v>1913</v>
      </c>
      <c r="C186" s="154"/>
      <c r="D186" s="154"/>
      <c r="E186" s="154"/>
      <c r="F186" s="154"/>
      <c r="G186" s="154"/>
      <c r="H186" s="154"/>
      <c r="I186" s="154"/>
      <c r="J186" s="154"/>
      <c r="K186" s="154"/>
      <c r="L186" s="154"/>
      <c r="M186" s="154"/>
      <c r="N186" s="154"/>
      <c r="O186" s="154"/>
      <c r="P186" s="154"/>
      <c r="Q186" s="154"/>
      <c r="R186" s="155"/>
    </row>
    <row r="187" spans="1:18" s="189" customFormat="1">
      <c r="A187" s="139"/>
      <c r="B187" s="139"/>
      <c r="C187" s="139"/>
      <c r="D187" s="139"/>
      <c r="E187" s="139"/>
      <c r="F187" s="139"/>
      <c r="G187" s="139"/>
      <c r="H187" s="139"/>
      <c r="I187" s="139"/>
      <c r="J187" s="139"/>
      <c r="K187" s="139"/>
      <c r="L187" s="139"/>
      <c r="M187" s="139"/>
      <c r="N187" s="139"/>
      <c r="O187" s="139"/>
      <c r="P187" s="139"/>
      <c r="Q187" s="139"/>
      <c r="R187" s="140"/>
    </row>
    <row r="188" spans="1:18" s="332" customFormat="1">
      <c r="A188" s="154" t="s">
        <v>1515</v>
      </c>
      <c r="B188" s="154" t="s">
        <v>1937</v>
      </c>
      <c r="C188" s="154"/>
      <c r="D188" s="154"/>
      <c r="E188" s="154"/>
      <c r="F188" s="154"/>
      <c r="G188" s="154"/>
      <c r="H188" s="154"/>
      <c r="I188" s="154" t="s">
        <v>1938</v>
      </c>
      <c r="J188" s="154"/>
      <c r="K188" s="154"/>
      <c r="L188" s="154"/>
      <c r="M188" s="154"/>
      <c r="N188" s="154"/>
      <c r="O188" s="154"/>
      <c r="P188" s="154"/>
      <c r="Q188" s="154"/>
      <c r="R188" s="155"/>
    </row>
    <row r="189" spans="1:18">
      <c r="A189" s="126" t="s">
        <v>1613</v>
      </c>
      <c r="B189" s="126" t="s">
        <v>1939</v>
      </c>
      <c r="C189" s="126" t="s">
        <v>1940</v>
      </c>
      <c r="D189" s="126" t="s">
        <v>1941</v>
      </c>
      <c r="E189" s="126" t="s">
        <v>1942</v>
      </c>
      <c r="F189" s="126" t="s">
        <v>1943</v>
      </c>
      <c r="G189" s="126"/>
      <c r="H189" s="126"/>
      <c r="I189" s="126"/>
      <c r="J189" s="126"/>
      <c r="K189" s="126"/>
      <c r="L189" s="126"/>
      <c r="M189" s="126"/>
      <c r="N189" s="126"/>
      <c r="O189" s="126"/>
      <c r="P189" s="126"/>
      <c r="Q189" s="126"/>
      <c r="R189" s="152" t="s">
        <v>1523</v>
      </c>
    </row>
    <row r="190" spans="1:18">
      <c r="A190" s="126" t="s">
        <v>1703</v>
      </c>
      <c r="B190" s="126" t="s">
        <v>1944</v>
      </c>
      <c r="C190" s="126" t="s">
        <v>1945</v>
      </c>
      <c r="D190" s="126" t="s">
        <v>1946</v>
      </c>
      <c r="E190" s="126" t="s">
        <v>1947</v>
      </c>
      <c r="F190" s="126" t="s">
        <v>1948</v>
      </c>
      <c r="G190" s="126"/>
      <c r="H190" s="126"/>
      <c r="I190" s="126" t="s">
        <v>1949</v>
      </c>
      <c r="J190" s="126"/>
      <c r="K190" s="126"/>
      <c r="L190" s="126"/>
      <c r="M190" s="126"/>
      <c r="N190" s="126"/>
      <c r="O190" s="126"/>
      <c r="P190" s="126"/>
      <c r="Q190" s="126"/>
      <c r="R190" s="152" t="s">
        <v>1523</v>
      </c>
    </row>
    <row r="191" spans="1:18" s="334" customFormat="1">
      <c r="A191" s="159" t="s">
        <v>1515</v>
      </c>
      <c r="B191" s="159" t="s">
        <v>1950</v>
      </c>
      <c r="C191" s="159"/>
      <c r="D191" s="159"/>
      <c r="E191" s="159"/>
      <c r="F191" s="159"/>
      <c r="G191" s="159"/>
      <c r="H191" s="159"/>
      <c r="I191" s="159" t="s">
        <v>1951</v>
      </c>
      <c r="J191" s="159"/>
      <c r="K191" s="159"/>
      <c r="L191" s="159"/>
      <c r="M191" s="159"/>
      <c r="N191" s="159"/>
      <c r="O191" s="159"/>
      <c r="P191" s="159"/>
      <c r="Q191" s="159"/>
      <c r="R191" s="160"/>
    </row>
    <row r="192" spans="1:18">
      <c r="A192" s="126" t="s">
        <v>1703</v>
      </c>
      <c r="B192" s="126" t="s">
        <v>1952</v>
      </c>
      <c r="C192" s="126" t="s">
        <v>1953</v>
      </c>
      <c r="D192" s="126" t="s">
        <v>1954</v>
      </c>
      <c r="E192" s="126"/>
      <c r="F192" s="126"/>
      <c r="G192" s="126"/>
      <c r="H192" s="126"/>
      <c r="I192" s="126"/>
      <c r="J192" s="126"/>
      <c r="K192" s="126" t="s">
        <v>1528</v>
      </c>
      <c r="L192" s="126"/>
      <c r="M192" s="126"/>
      <c r="N192" s="126"/>
      <c r="O192" s="126"/>
      <c r="P192" s="126"/>
      <c r="Q192" s="126"/>
      <c r="R192" s="152" t="s">
        <v>1523</v>
      </c>
    </row>
    <row r="193" spans="1:24">
      <c r="A193" s="126" t="s">
        <v>1703</v>
      </c>
      <c r="B193" s="126" t="s">
        <v>1955</v>
      </c>
      <c r="C193" s="126" t="s">
        <v>1956</v>
      </c>
      <c r="D193" s="126" t="s">
        <v>1957</v>
      </c>
      <c r="E193" s="126" t="s">
        <v>1958</v>
      </c>
      <c r="F193" s="126" t="s">
        <v>1959</v>
      </c>
      <c r="G193" s="126"/>
      <c r="H193" s="126"/>
      <c r="I193" s="126"/>
      <c r="J193" s="126"/>
      <c r="K193" s="126" t="s">
        <v>1528</v>
      </c>
      <c r="L193" s="126"/>
      <c r="M193" s="126"/>
      <c r="N193" s="126"/>
      <c r="O193" s="126"/>
      <c r="P193" s="126"/>
      <c r="Q193" s="126"/>
      <c r="R193" s="152" t="s">
        <v>1523</v>
      </c>
    </row>
    <row r="194" spans="1:24" s="334" customFormat="1">
      <c r="A194" s="159" t="s">
        <v>1633</v>
      </c>
      <c r="B194" s="159" t="s">
        <v>1950</v>
      </c>
      <c r="C194" s="159"/>
      <c r="D194" s="159"/>
      <c r="E194" s="159"/>
      <c r="F194" s="159"/>
      <c r="G194" s="159"/>
      <c r="H194" s="159"/>
      <c r="I194" s="159"/>
      <c r="J194" s="159"/>
      <c r="K194" s="159"/>
      <c r="L194" s="159"/>
      <c r="M194" s="159"/>
      <c r="N194" s="159"/>
      <c r="O194" s="159"/>
      <c r="P194" s="159"/>
      <c r="Q194" s="159"/>
      <c r="R194" s="160"/>
    </row>
    <row r="195" spans="1:24" s="328" customFormat="1" ht="42">
      <c r="A195" s="127" t="s">
        <v>1509</v>
      </c>
      <c r="B195" s="153" t="s">
        <v>58</v>
      </c>
      <c r="C195" s="127"/>
      <c r="D195" s="127"/>
      <c r="E195" s="127"/>
      <c r="F195" s="127"/>
      <c r="G195" s="127"/>
      <c r="H195" s="127"/>
      <c r="I195" s="127"/>
      <c r="J195" s="127"/>
      <c r="K195" s="127"/>
      <c r="L195" s="156" t="s">
        <v>1960</v>
      </c>
      <c r="M195" s="156"/>
      <c r="N195" s="156"/>
      <c r="O195" s="156"/>
      <c r="P195" s="127"/>
      <c r="Q195" s="127"/>
      <c r="R195" s="128"/>
      <c r="T195" s="124"/>
      <c r="U195" s="124"/>
      <c r="V195" s="124"/>
      <c r="W195" s="124"/>
      <c r="X195" s="124"/>
    </row>
    <row r="196" spans="1:24">
      <c r="A196" s="129" t="s">
        <v>1709</v>
      </c>
      <c r="B196" s="126" t="s">
        <v>1961</v>
      </c>
      <c r="C196" s="126" t="s">
        <v>1962</v>
      </c>
      <c r="D196" s="126" t="s">
        <v>1963</v>
      </c>
      <c r="E196" s="126"/>
      <c r="F196" s="126"/>
      <c r="G196" s="126"/>
      <c r="H196" s="126"/>
      <c r="I196" s="126"/>
      <c r="J196" s="126"/>
      <c r="K196" s="126"/>
      <c r="L196" s="126"/>
      <c r="M196" s="126"/>
      <c r="N196" s="126"/>
      <c r="O196" s="126"/>
      <c r="P196" s="126"/>
      <c r="Q196" s="126"/>
      <c r="R196" s="152" t="s">
        <v>1523</v>
      </c>
    </row>
    <row r="197" spans="1:24" s="332" customFormat="1">
      <c r="A197" s="154" t="s">
        <v>1633</v>
      </c>
      <c r="B197" s="154" t="s">
        <v>1937</v>
      </c>
      <c r="C197" s="154"/>
      <c r="D197" s="154"/>
      <c r="E197" s="154"/>
      <c r="F197" s="154"/>
      <c r="G197" s="154"/>
      <c r="H197" s="154"/>
      <c r="I197" s="154"/>
      <c r="J197" s="154"/>
      <c r="K197" s="154"/>
      <c r="L197" s="154"/>
      <c r="M197" s="154"/>
      <c r="N197" s="154"/>
      <c r="O197" s="154"/>
      <c r="P197" s="154"/>
      <c r="Q197" s="154"/>
      <c r="R197" s="155"/>
    </row>
    <row r="198" spans="1:24">
      <c r="A198" s="129"/>
      <c r="B198" s="129"/>
      <c r="C198" s="129"/>
      <c r="D198" s="129"/>
      <c r="E198" s="129"/>
      <c r="F198" s="129"/>
      <c r="G198" s="129"/>
      <c r="H198" s="129"/>
      <c r="I198" s="129"/>
      <c r="J198" s="129"/>
      <c r="K198" s="129"/>
      <c r="L198" s="129"/>
      <c r="M198" s="129"/>
      <c r="N198" s="129"/>
      <c r="O198" s="129"/>
      <c r="P198" s="129"/>
      <c r="Q198" s="129"/>
      <c r="R198" s="130"/>
    </row>
    <row r="199" spans="1:24" s="332" customFormat="1">
      <c r="A199" s="154" t="s">
        <v>1515</v>
      </c>
      <c r="B199" s="154" t="s">
        <v>1964</v>
      </c>
      <c r="C199" s="154"/>
      <c r="D199" s="154"/>
      <c r="E199" s="154"/>
      <c r="F199" s="154"/>
      <c r="G199" s="154"/>
      <c r="H199" s="154"/>
      <c r="I199" s="154" t="s">
        <v>1965</v>
      </c>
      <c r="J199" s="154"/>
      <c r="K199" s="154"/>
      <c r="L199" s="154"/>
      <c r="M199" s="154"/>
      <c r="N199" s="154"/>
      <c r="O199" s="154"/>
      <c r="P199" s="154"/>
      <c r="Q199" s="154"/>
      <c r="R199" s="155"/>
    </row>
    <row r="200" spans="1:24">
      <c r="A200" s="126" t="s">
        <v>1613</v>
      </c>
      <c r="B200" s="126" t="s">
        <v>1966</v>
      </c>
      <c r="C200" s="126" t="s">
        <v>1967</v>
      </c>
      <c r="D200" s="126" t="s">
        <v>1968</v>
      </c>
      <c r="E200" s="126"/>
      <c r="F200" s="126"/>
      <c r="G200" s="126"/>
      <c r="H200" s="126"/>
      <c r="I200" s="126"/>
      <c r="J200" s="126"/>
      <c r="K200" s="126"/>
      <c r="L200" s="126"/>
      <c r="M200" s="126"/>
      <c r="N200" s="126"/>
      <c r="O200" s="126"/>
      <c r="P200" s="126"/>
      <c r="Q200" s="126"/>
      <c r="R200" s="152" t="s">
        <v>1523</v>
      </c>
    </row>
    <row r="201" spans="1:24">
      <c r="A201" s="126" t="s">
        <v>1703</v>
      </c>
      <c r="B201" s="126" t="s">
        <v>1969</v>
      </c>
      <c r="C201" s="126" t="s">
        <v>548</v>
      </c>
      <c r="D201" s="126" t="s">
        <v>1970</v>
      </c>
      <c r="E201" s="126" t="s">
        <v>1971</v>
      </c>
      <c r="F201" s="126" t="s">
        <v>1972</v>
      </c>
      <c r="G201" s="126"/>
      <c r="H201" s="126"/>
      <c r="I201" s="126" t="s">
        <v>1973</v>
      </c>
      <c r="J201" s="126"/>
      <c r="K201" s="126"/>
      <c r="L201" s="126"/>
      <c r="M201" s="126"/>
      <c r="N201" s="126"/>
      <c r="O201" s="126"/>
      <c r="P201" s="126"/>
      <c r="Q201" s="126"/>
      <c r="R201" s="152" t="s">
        <v>1523</v>
      </c>
    </row>
    <row r="202" spans="1:24" s="334" customFormat="1">
      <c r="A202" s="159" t="s">
        <v>1515</v>
      </c>
      <c r="B202" s="159" t="s">
        <v>1974</v>
      </c>
      <c r="C202" s="159"/>
      <c r="D202" s="159"/>
      <c r="E202" s="159"/>
      <c r="F202" s="159"/>
      <c r="G202" s="159"/>
      <c r="H202" s="159"/>
      <c r="I202" s="159" t="s">
        <v>1975</v>
      </c>
      <c r="J202" s="159"/>
      <c r="K202" s="159"/>
      <c r="L202" s="159"/>
      <c r="M202" s="159"/>
      <c r="N202" s="159"/>
      <c r="O202" s="159"/>
      <c r="P202" s="159"/>
      <c r="Q202" s="159"/>
      <c r="R202" s="160"/>
    </row>
    <row r="203" spans="1:24">
      <c r="A203" s="126" t="s">
        <v>1703</v>
      </c>
      <c r="B203" s="126" t="s">
        <v>1976</v>
      </c>
      <c r="C203" s="126" t="s">
        <v>1977</v>
      </c>
      <c r="D203" s="126" t="s">
        <v>1978</v>
      </c>
      <c r="E203" s="126" t="s">
        <v>1979</v>
      </c>
      <c r="F203" s="126" t="s">
        <v>1980</v>
      </c>
      <c r="G203" s="126"/>
      <c r="H203" s="126"/>
      <c r="I203" s="126"/>
      <c r="J203" s="126"/>
      <c r="K203" s="126" t="s">
        <v>1528</v>
      </c>
      <c r="L203" s="126"/>
      <c r="M203" s="126"/>
      <c r="N203" s="126"/>
      <c r="O203" s="126"/>
      <c r="P203" s="126"/>
      <c r="Q203" s="126"/>
      <c r="R203" s="152" t="s">
        <v>1523</v>
      </c>
    </row>
    <row r="204" spans="1:24">
      <c r="A204" s="126" t="s">
        <v>1703</v>
      </c>
      <c r="B204" s="126" t="s">
        <v>1981</v>
      </c>
      <c r="C204" s="126" t="s">
        <v>1982</v>
      </c>
      <c r="D204" s="133" t="s">
        <v>1983</v>
      </c>
      <c r="E204" s="126" t="s">
        <v>1984</v>
      </c>
      <c r="F204" s="126" t="s">
        <v>1985</v>
      </c>
      <c r="G204" s="126"/>
      <c r="H204" s="126"/>
      <c r="I204" s="126"/>
      <c r="J204" s="126"/>
      <c r="K204" s="126" t="s">
        <v>1528</v>
      </c>
      <c r="L204" s="126"/>
      <c r="M204" s="126"/>
      <c r="N204" s="126"/>
      <c r="O204" s="126"/>
      <c r="P204" s="126"/>
      <c r="Q204" s="126"/>
      <c r="R204" s="152" t="s">
        <v>1523</v>
      </c>
    </row>
    <row r="205" spans="1:24" s="328" customFormat="1" ht="28">
      <c r="A205" s="127" t="s">
        <v>1509</v>
      </c>
      <c r="B205" s="127" t="s">
        <v>1986</v>
      </c>
      <c r="C205" s="127"/>
      <c r="D205" s="127"/>
      <c r="E205" s="127"/>
      <c r="F205" s="127"/>
      <c r="G205" s="127"/>
      <c r="H205" s="127"/>
      <c r="I205" s="127"/>
      <c r="J205" s="127"/>
      <c r="K205" s="127"/>
      <c r="L205" s="156" t="s">
        <v>1987</v>
      </c>
      <c r="M205" s="156"/>
      <c r="N205" s="156"/>
      <c r="O205" s="127"/>
      <c r="P205" s="127"/>
      <c r="Q205" s="127"/>
      <c r="R205" s="128"/>
      <c r="T205" s="124"/>
      <c r="U205" s="124"/>
      <c r="V205" s="124"/>
      <c r="W205" s="124"/>
      <c r="X205" s="124"/>
    </row>
    <row r="206" spans="1:24" s="334" customFormat="1">
      <c r="A206" s="159" t="s">
        <v>1633</v>
      </c>
      <c r="B206" s="159" t="s">
        <v>1974</v>
      </c>
      <c r="C206" s="159"/>
      <c r="D206" s="159"/>
      <c r="E206" s="159"/>
      <c r="F206" s="159"/>
      <c r="G206" s="159"/>
      <c r="H206" s="159"/>
      <c r="I206" s="159"/>
      <c r="J206" s="159"/>
      <c r="K206" s="159"/>
      <c r="L206" s="159"/>
      <c r="M206" s="159"/>
      <c r="N206" s="159"/>
      <c r="O206" s="159"/>
      <c r="P206" s="159"/>
      <c r="Q206" s="159"/>
      <c r="R206" s="160"/>
    </row>
    <row r="207" spans="1:24" s="328" customFormat="1" ht="28">
      <c r="A207" s="127" t="s">
        <v>1509</v>
      </c>
      <c r="B207" s="153" t="s">
        <v>59</v>
      </c>
      <c r="C207" s="127"/>
      <c r="D207" s="127"/>
      <c r="E207" s="127"/>
      <c r="F207" s="127"/>
      <c r="G207" s="127"/>
      <c r="H207" s="127"/>
      <c r="I207" s="127"/>
      <c r="J207" s="127"/>
      <c r="K207" s="127"/>
      <c r="L207" s="156" t="s">
        <v>1988</v>
      </c>
      <c r="M207" s="156"/>
      <c r="N207" s="156"/>
      <c r="O207" s="127"/>
      <c r="P207" s="127"/>
      <c r="Q207" s="127"/>
      <c r="R207" s="128"/>
      <c r="T207" s="124"/>
      <c r="U207" s="124"/>
      <c r="V207" s="124"/>
      <c r="W207" s="124"/>
      <c r="X207" s="124"/>
    </row>
    <row r="208" spans="1:24">
      <c r="A208" s="129" t="s">
        <v>1709</v>
      </c>
      <c r="B208" s="129" t="s">
        <v>1989</v>
      </c>
      <c r="C208" s="129" t="s">
        <v>1990</v>
      </c>
      <c r="D208" s="129" t="s">
        <v>1991</v>
      </c>
      <c r="E208" s="129"/>
      <c r="F208" s="129"/>
      <c r="G208" s="129"/>
      <c r="H208" s="129"/>
      <c r="I208" s="129"/>
      <c r="J208" s="129"/>
      <c r="K208" s="129"/>
      <c r="L208" s="129"/>
      <c r="M208" s="129"/>
      <c r="N208" s="129"/>
      <c r="O208" s="129"/>
      <c r="P208" s="129"/>
      <c r="Q208" s="129"/>
      <c r="R208" s="130" t="s">
        <v>1523</v>
      </c>
    </row>
    <row r="209" spans="1:18" s="332" customFormat="1">
      <c r="A209" s="154" t="s">
        <v>1633</v>
      </c>
      <c r="B209" s="154" t="s">
        <v>1964</v>
      </c>
      <c r="C209" s="154"/>
      <c r="D209" s="154"/>
      <c r="E209" s="154"/>
      <c r="F209" s="154"/>
      <c r="G209" s="154"/>
      <c r="H209" s="154"/>
      <c r="I209" s="154"/>
      <c r="J209" s="154"/>
      <c r="K209" s="154"/>
      <c r="L209" s="154"/>
      <c r="M209" s="154"/>
      <c r="N209" s="154"/>
      <c r="O209" s="154"/>
      <c r="P209" s="154"/>
      <c r="Q209" s="154"/>
      <c r="R209" s="155"/>
    </row>
    <row r="210" spans="1:18">
      <c r="A210" s="129"/>
      <c r="B210" s="126"/>
      <c r="C210" s="126"/>
      <c r="D210" s="126"/>
      <c r="E210" s="126"/>
      <c r="F210" s="126"/>
      <c r="G210" s="126"/>
      <c r="H210" s="126"/>
      <c r="I210" s="126"/>
      <c r="J210" s="126"/>
      <c r="K210" s="126"/>
      <c r="L210" s="126"/>
      <c r="M210" s="126"/>
      <c r="N210" s="126"/>
      <c r="O210" s="126"/>
      <c r="P210" s="126"/>
      <c r="Q210" s="126"/>
      <c r="R210" s="152"/>
    </row>
    <row r="211" spans="1:18" s="332" customFormat="1">
      <c r="A211" s="154" t="s">
        <v>1515</v>
      </c>
      <c r="B211" s="154" t="s">
        <v>1992</v>
      </c>
      <c r="C211" s="154"/>
      <c r="D211" s="154"/>
      <c r="E211" s="154"/>
      <c r="F211" s="154"/>
      <c r="G211" s="154"/>
      <c r="H211" s="154"/>
      <c r="I211" s="154" t="s">
        <v>1993</v>
      </c>
      <c r="J211" s="154"/>
      <c r="K211" s="154"/>
      <c r="L211" s="154"/>
      <c r="M211" s="154"/>
      <c r="N211" s="154"/>
      <c r="O211" s="154"/>
      <c r="P211" s="154"/>
      <c r="Q211" s="154"/>
      <c r="R211" s="155"/>
    </row>
    <row r="212" spans="1:18" s="335" customFormat="1">
      <c r="A212" s="162" t="s">
        <v>1515</v>
      </c>
      <c r="B212" s="163" t="s">
        <v>1994</v>
      </c>
      <c r="C212" s="163"/>
      <c r="D212" s="163"/>
      <c r="E212" s="163"/>
      <c r="F212" s="163"/>
      <c r="G212" s="163"/>
      <c r="H212" s="163"/>
      <c r="I212" s="163"/>
      <c r="J212" s="163"/>
      <c r="K212" s="162" t="s">
        <v>1781</v>
      </c>
      <c r="L212" s="163"/>
      <c r="M212" s="163"/>
      <c r="N212" s="163"/>
      <c r="O212" s="163"/>
      <c r="P212" s="163"/>
      <c r="Q212" s="163"/>
      <c r="R212" s="164"/>
    </row>
    <row r="213" spans="1:18">
      <c r="A213" s="126" t="s">
        <v>1613</v>
      </c>
      <c r="B213" s="133" t="s">
        <v>1995</v>
      </c>
      <c r="C213" s="133" t="s">
        <v>1996</v>
      </c>
      <c r="D213" s="133" t="s">
        <v>1997</v>
      </c>
      <c r="E213" s="133"/>
      <c r="F213" s="133"/>
      <c r="G213" s="133"/>
      <c r="H213" s="133"/>
      <c r="I213" s="133"/>
      <c r="J213" s="133"/>
      <c r="K213" s="133"/>
      <c r="L213" s="133"/>
      <c r="O213" s="133"/>
      <c r="P213" s="133"/>
      <c r="Q213" s="133"/>
      <c r="R213" s="134" t="s">
        <v>1523</v>
      </c>
    </row>
    <row r="214" spans="1:18">
      <c r="A214" s="126" t="s">
        <v>1617</v>
      </c>
      <c r="B214" s="133" t="s">
        <v>1998</v>
      </c>
      <c r="C214" s="133"/>
      <c r="D214" s="133"/>
      <c r="E214" s="133"/>
      <c r="F214" s="133"/>
      <c r="G214" s="133"/>
      <c r="H214" s="133"/>
      <c r="I214" s="133"/>
      <c r="J214" s="133"/>
      <c r="K214" s="133"/>
      <c r="L214" s="133"/>
      <c r="M214" s="133" t="s">
        <v>1999</v>
      </c>
      <c r="N214" s="133" t="s">
        <v>1999</v>
      </c>
      <c r="O214" s="133"/>
      <c r="P214" s="133"/>
      <c r="Q214" s="133"/>
      <c r="R214" s="134"/>
    </row>
    <row r="215" spans="1:18" s="335" customFormat="1">
      <c r="A215" s="162" t="s">
        <v>1633</v>
      </c>
      <c r="B215" s="163" t="s">
        <v>1994</v>
      </c>
      <c r="C215" s="162"/>
      <c r="D215" s="162"/>
      <c r="E215" s="162"/>
      <c r="F215" s="162"/>
      <c r="G215" s="162"/>
      <c r="H215" s="162"/>
      <c r="I215" s="162"/>
      <c r="J215" s="162"/>
      <c r="K215" s="162"/>
      <c r="L215" s="162"/>
      <c r="M215" s="162"/>
      <c r="N215" s="162"/>
      <c r="O215" s="162"/>
      <c r="P215" s="162"/>
      <c r="Q215" s="162"/>
      <c r="R215" s="166"/>
    </row>
    <row r="216" spans="1:18">
      <c r="A216" s="126" t="s">
        <v>1703</v>
      </c>
      <c r="B216" s="133" t="s">
        <v>2000</v>
      </c>
      <c r="C216" s="133" t="s">
        <v>549</v>
      </c>
      <c r="D216" s="133" t="s">
        <v>2001</v>
      </c>
      <c r="E216" s="133" t="s">
        <v>2002</v>
      </c>
      <c r="F216" s="133" t="s">
        <v>2003</v>
      </c>
      <c r="G216" s="133"/>
      <c r="H216" s="133"/>
      <c r="I216" s="133" t="s">
        <v>2004</v>
      </c>
      <c r="J216" s="133"/>
      <c r="K216" s="133"/>
      <c r="L216" s="133"/>
      <c r="M216" s="133"/>
      <c r="N216" s="133"/>
      <c r="O216" s="133"/>
      <c r="P216" s="133"/>
      <c r="Q216" s="133"/>
      <c r="R216" s="134" t="s">
        <v>1523</v>
      </c>
    </row>
    <row r="217" spans="1:18" s="334" customFormat="1">
      <c r="A217" s="159" t="s">
        <v>1515</v>
      </c>
      <c r="B217" s="159" t="s">
        <v>2005</v>
      </c>
      <c r="C217" s="159"/>
      <c r="D217" s="159"/>
      <c r="E217" s="159"/>
      <c r="F217" s="159"/>
      <c r="G217" s="159"/>
      <c r="H217" s="159"/>
      <c r="I217" s="159" t="s">
        <v>2006</v>
      </c>
      <c r="J217" s="159"/>
      <c r="K217" s="159" t="s">
        <v>1781</v>
      </c>
      <c r="L217" s="159"/>
      <c r="M217" s="159"/>
      <c r="N217" s="159"/>
      <c r="O217" s="159"/>
      <c r="P217" s="159"/>
      <c r="Q217" s="159"/>
      <c r="R217" s="160"/>
    </row>
    <row r="218" spans="1:18">
      <c r="A218" s="126" t="s">
        <v>1617</v>
      </c>
      <c r="B218" s="126" t="s">
        <v>2007</v>
      </c>
      <c r="C218" s="126" t="s">
        <v>2008</v>
      </c>
      <c r="D218" s="126" t="s">
        <v>2009</v>
      </c>
      <c r="E218" s="126" t="s">
        <v>2010</v>
      </c>
      <c r="F218" s="126" t="s">
        <v>2011</v>
      </c>
      <c r="G218" s="126"/>
      <c r="H218" s="126"/>
      <c r="I218" s="126"/>
      <c r="J218" s="126"/>
      <c r="K218" s="126"/>
      <c r="L218" s="126"/>
      <c r="M218" s="126"/>
      <c r="N218" s="126"/>
      <c r="O218" s="126"/>
      <c r="P218" s="126"/>
      <c r="Q218" s="126"/>
      <c r="R218" s="152"/>
    </row>
    <row r="219" spans="1:18">
      <c r="A219" s="126" t="s">
        <v>2012</v>
      </c>
      <c r="B219" s="133" t="s">
        <v>2013</v>
      </c>
      <c r="C219" s="133" t="s">
        <v>1789</v>
      </c>
      <c r="D219" s="133" t="s">
        <v>1790</v>
      </c>
      <c r="E219" s="133" t="s">
        <v>2014</v>
      </c>
      <c r="F219" s="133" t="s">
        <v>2015</v>
      </c>
      <c r="G219" s="133"/>
      <c r="H219" s="133"/>
      <c r="I219" s="133"/>
      <c r="J219" s="133"/>
      <c r="K219" s="133"/>
      <c r="L219" s="133"/>
      <c r="M219" s="133"/>
      <c r="N219" s="133"/>
      <c r="O219" s="133"/>
      <c r="P219" s="133"/>
      <c r="Q219" s="133"/>
      <c r="R219" s="134" t="s">
        <v>1523</v>
      </c>
    </row>
    <row r="220" spans="1:18" s="328" customFormat="1">
      <c r="A220" s="127" t="s">
        <v>1509</v>
      </c>
      <c r="B220" s="127" t="s">
        <v>2016</v>
      </c>
      <c r="C220" s="127"/>
      <c r="D220" s="127"/>
      <c r="E220" s="127"/>
      <c r="F220" s="127"/>
      <c r="G220" s="127"/>
      <c r="H220" s="127"/>
      <c r="I220" s="127"/>
      <c r="J220" s="127"/>
      <c r="K220" s="127"/>
      <c r="L220" s="127" t="s">
        <v>2017</v>
      </c>
      <c r="M220" s="127"/>
      <c r="N220" s="127"/>
      <c r="O220" s="127"/>
      <c r="P220" s="127"/>
      <c r="Q220" s="127"/>
      <c r="R220" s="128"/>
    </row>
    <row r="221" spans="1:18" s="328" customFormat="1">
      <c r="A221" s="127" t="s">
        <v>1509</v>
      </c>
      <c r="B221" s="127" t="s">
        <v>2018</v>
      </c>
      <c r="C221" s="127"/>
      <c r="D221" s="127"/>
      <c r="E221" s="127"/>
      <c r="F221" s="127"/>
      <c r="G221" s="127"/>
      <c r="H221" s="127"/>
      <c r="I221" s="127"/>
      <c r="J221" s="127"/>
      <c r="K221" s="127"/>
      <c r="L221" s="127" t="s">
        <v>2019</v>
      </c>
      <c r="M221" s="127"/>
      <c r="N221" s="127"/>
      <c r="O221" s="127"/>
      <c r="P221" s="127"/>
      <c r="Q221" s="127"/>
      <c r="R221" s="128"/>
    </row>
    <row r="222" spans="1:18">
      <c r="A222" s="126" t="s">
        <v>1703</v>
      </c>
      <c r="B222" s="133" t="s">
        <v>2020</v>
      </c>
      <c r="C222" s="133" t="s">
        <v>2021</v>
      </c>
      <c r="D222" s="133" t="s">
        <v>2022</v>
      </c>
      <c r="E222" s="133" t="s">
        <v>2023</v>
      </c>
      <c r="F222" s="133" t="s">
        <v>2024</v>
      </c>
      <c r="G222" s="133"/>
      <c r="H222" s="133"/>
      <c r="I222" s="133"/>
      <c r="J222" s="133"/>
      <c r="K222" s="133"/>
      <c r="L222" s="133"/>
      <c r="M222" s="133"/>
      <c r="N222" s="133"/>
      <c r="O222" s="133"/>
      <c r="P222" s="133"/>
      <c r="Q222" s="133"/>
      <c r="R222" s="134" t="s">
        <v>1523</v>
      </c>
    </row>
    <row r="223" spans="1:18" s="334" customFormat="1">
      <c r="A223" s="159" t="s">
        <v>1633</v>
      </c>
      <c r="B223" s="159" t="s">
        <v>2005</v>
      </c>
      <c r="C223" s="159"/>
      <c r="D223" s="159"/>
      <c r="E223" s="159"/>
      <c r="F223" s="159"/>
      <c r="G223" s="159"/>
      <c r="H223" s="159"/>
      <c r="I223" s="159"/>
      <c r="J223" s="159"/>
      <c r="K223" s="159"/>
      <c r="L223" s="159"/>
      <c r="M223" s="159"/>
      <c r="N223" s="159"/>
      <c r="O223" s="159"/>
      <c r="P223" s="159"/>
      <c r="Q223" s="159"/>
      <c r="R223" s="160"/>
    </row>
    <row r="224" spans="1:18">
      <c r="A224" s="126" t="s">
        <v>1703</v>
      </c>
      <c r="B224" s="133" t="s">
        <v>2025</v>
      </c>
      <c r="C224" s="133" t="s">
        <v>2026</v>
      </c>
      <c r="D224" s="133" t="s">
        <v>2027</v>
      </c>
      <c r="E224" s="133" t="s">
        <v>2028</v>
      </c>
      <c r="F224" s="133" t="s">
        <v>2029</v>
      </c>
      <c r="G224" s="133"/>
      <c r="H224" s="133"/>
      <c r="I224" s="133" t="s">
        <v>2006</v>
      </c>
      <c r="J224" s="133"/>
      <c r="K224" s="133"/>
      <c r="L224" s="133"/>
      <c r="M224" s="133"/>
      <c r="N224" s="133"/>
      <c r="O224" s="133"/>
      <c r="P224" s="133"/>
      <c r="Q224" s="133"/>
      <c r="R224" s="134" t="s">
        <v>1523</v>
      </c>
    </row>
    <row r="225" spans="1:18">
      <c r="A225" s="129" t="s">
        <v>1709</v>
      </c>
      <c r="B225" s="133" t="s">
        <v>2030</v>
      </c>
      <c r="C225" s="133" t="s">
        <v>2031</v>
      </c>
      <c r="D225" s="133" t="s">
        <v>2032</v>
      </c>
      <c r="E225" s="133"/>
      <c r="F225" s="133"/>
      <c r="G225" s="133"/>
      <c r="H225" s="133"/>
      <c r="I225" s="133"/>
      <c r="J225" s="133"/>
      <c r="K225" s="133"/>
      <c r="L225" s="133"/>
      <c r="M225" s="133"/>
      <c r="N225" s="133"/>
      <c r="O225" s="133"/>
      <c r="P225" s="133"/>
      <c r="Q225" s="133"/>
      <c r="R225" s="134" t="s">
        <v>1523</v>
      </c>
    </row>
    <row r="226" spans="1:18" ht="98">
      <c r="A226" s="127" t="s">
        <v>1509</v>
      </c>
      <c r="B226" s="127" t="s">
        <v>2033</v>
      </c>
      <c r="C226" s="127"/>
      <c r="D226" s="127"/>
      <c r="E226" s="127"/>
      <c r="F226" s="127"/>
      <c r="G226" s="127"/>
      <c r="H226" s="127"/>
      <c r="I226" s="127"/>
      <c r="J226" s="127"/>
      <c r="K226" s="127"/>
      <c r="L226" s="156" t="s">
        <v>2034</v>
      </c>
      <c r="M226" s="156"/>
      <c r="N226" s="156"/>
      <c r="O226" s="127"/>
      <c r="P226" s="127"/>
      <c r="Q226" s="127"/>
      <c r="R226" s="128"/>
    </row>
    <row r="227" spans="1:18" ht="28">
      <c r="A227" s="127" t="s">
        <v>1509</v>
      </c>
      <c r="B227" s="127" t="s">
        <v>60</v>
      </c>
      <c r="C227" s="127"/>
      <c r="D227" s="127"/>
      <c r="E227" s="127"/>
      <c r="F227" s="127"/>
      <c r="G227" s="127"/>
      <c r="H227" s="127"/>
      <c r="I227" s="127"/>
      <c r="J227" s="127"/>
      <c r="K227" s="127"/>
      <c r="L227" s="156" t="s">
        <v>2035</v>
      </c>
      <c r="M227" s="156"/>
      <c r="N227" s="156"/>
      <c r="O227" s="127"/>
      <c r="P227" s="127"/>
      <c r="Q227" s="127"/>
      <c r="R227" s="128"/>
    </row>
    <row r="228" spans="1:18" s="332" customFormat="1">
      <c r="A228" s="154" t="s">
        <v>1633</v>
      </c>
      <c r="B228" s="154" t="s">
        <v>2036</v>
      </c>
      <c r="C228" s="154"/>
      <c r="D228" s="154"/>
      <c r="E228" s="154"/>
      <c r="F228" s="154"/>
      <c r="G228" s="154"/>
      <c r="H228" s="154"/>
      <c r="I228" s="154"/>
      <c r="J228" s="154"/>
      <c r="K228" s="154"/>
      <c r="L228" s="154"/>
      <c r="M228" s="154"/>
      <c r="N228" s="154"/>
      <c r="O228" s="154"/>
      <c r="P228" s="154"/>
      <c r="Q228" s="154"/>
      <c r="R228" s="155"/>
    </row>
    <row r="230" spans="1:18" s="332" customFormat="1">
      <c r="A230" s="154" t="s">
        <v>1515</v>
      </c>
      <c r="B230" s="154" t="s">
        <v>2037</v>
      </c>
      <c r="C230" s="154"/>
      <c r="D230" s="154"/>
      <c r="E230" s="154"/>
      <c r="F230" s="154"/>
      <c r="G230" s="154"/>
      <c r="H230" s="154"/>
      <c r="I230" s="169" t="s">
        <v>2038</v>
      </c>
      <c r="J230" s="154"/>
      <c r="K230" s="154"/>
      <c r="L230" s="154"/>
      <c r="M230" s="154"/>
      <c r="N230" s="154"/>
      <c r="O230" s="154"/>
      <c r="P230" s="154"/>
      <c r="Q230" s="154"/>
      <c r="R230" s="154"/>
    </row>
    <row r="231" spans="1:18">
      <c r="A231" s="126" t="s">
        <v>1703</v>
      </c>
      <c r="B231" s="126" t="s">
        <v>2039</v>
      </c>
      <c r="C231" s="126" t="s">
        <v>550</v>
      </c>
      <c r="D231" s="126" t="s">
        <v>2040</v>
      </c>
      <c r="E231" s="126" t="s">
        <v>2041</v>
      </c>
      <c r="F231" s="126" t="s">
        <v>1901</v>
      </c>
      <c r="G231" s="126"/>
      <c r="H231" s="126"/>
      <c r="I231" s="126"/>
      <c r="J231" s="126"/>
      <c r="K231" s="126"/>
      <c r="L231" s="126"/>
      <c r="M231" s="126"/>
      <c r="N231" s="126"/>
      <c r="O231" s="126"/>
      <c r="P231" s="126"/>
      <c r="Q231" s="126"/>
      <c r="R231" s="126" t="s">
        <v>1523</v>
      </c>
    </row>
    <row r="232" spans="1:18" s="332" customFormat="1">
      <c r="A232" s="154" t="s">
        <v>1633</v>
      </c>
      <c r="B232" s="154" t="s">
        <v>2037</v>
      </c>
      <c r="C232" s="154"/>
      <c r="D232" s="154"/>
      <c r="E232" s="154"/>
      <c r="F232" s="154"/>
      <c r="G232" s="154"/>
      <c r="H232" s="154"/>
      <c r="I232" s="154"/>
      <c r="J232" s="154"/>
      <c r="K232" s="154"/>
      <c r="L232" s="154"/>
      <c r="M232" s="154"/>
      <c r="N232" s="154"/>
      <c r="O232" s="154"/>
      <c r="P232" s="154"/>
    </row>
    <row r="233" spans="1:18" s="189" customFormat="1">
      <c r="A233" s="139"/>
      <c r="B233" s="139"/>
      <c r="C233" s="139"/>
      <c r="D233" s="139"/>
      <c r="E233" s="139"/>
      <c r="F233" s="139"/>
      <c r="G233" s="139"/>
      <c r="H233" s="139"/>
      <c r="I233" s="139"/>
      <c r="J233" s="139"/>
      <c r="K233" s="139"/>
      <c r="L233" s="139"/>
      <c r="M233" s="139"/>
      <c r="N233" s="139"/>
      <c r="O233" s="139"/>
      <c r="P233" s="139"/>
    </row>
    <row r="234" spans="1:18" s="332" customFormat="1">
      <c r="A234" s="154" t="s">
        <v>1515</v>
      </c>
      <c r="B234" s="154" t="s">
        <v>2042</v>
      </c>
      <c r="C234" s="154"/>
      <c r="D234" s="154"/>
      <c r="E234" s="154"/>
      <c r="F234" s="154"/>
      <c r="G234" s="154"/>
      <c r="H234" s="154"/>
      <c r="I234" s="169" t="s">
        <v>2043</v>
      </c>
      <c r="J234" s="154"/>
      <c r="K234" s="154"/>
      <c r="L234" s="154"/>
      <c r="M234" s="154"/>
      <c r="N234" s="154"/>
      <c r="O234" s="154"/>
      <c r="P234" s="154"/>
      <c r="Q234" s="154"/>
      <c r="R234" s="154"/>
    </row>
    <row r="235" spans="1:18">
      <c r="A235" s="126" t="s">
        <v>1703</v>
      </c>
      <c r="B235" s="126" t="s">
        <v>61</v>
      </c>
      <c r="C235" s="126" t="s">
        <v>551</v>
      </c>
      <c r="D235" s="126" t="s">
        <v>2044</v>
      </c>
      <c r="E235" s="126" t="s">
        <v>2041</v>
      </c>
      <c r="F235" s="126" t="s">
        <v>1901</v>
      </c>
      <c r="G235" s="126"/>
      <c r="H235" s="126"/>
      <c r="I235" s="126"/>
      <c r="J235" s="126"/>
      <c r="K235" s="126"/>
      <c r="L235" s="126"/>
      <c r="M235" s="126"/>
      <c r="N235" s="126"/>
      <c r="O235" s="126"/>
      <c r="P235" s="126"/>
      <c r="Q235" s="126"/>
      <c r="R235" s="126" t="s">
        <v>1523</v>
      </c>
    </row>
    <row r="236" spans="1:18" s="332" customFormat="1">
      <c r="A236" s="154" t="s">
        <v>1633</v>
      </c>
      <c r="B236" s="154" t="s">
        <v>2042</v>
      </c>
      <c r="C236" s="154"/>
      <c r="D236" s="154"/>
      <c r="E236" s="154"/>
      <c r="F236" s="154"/>
      <c r="G236" s="154"/>
      <c r="H236" s="154"/>
      <c r="I236" s="154"/>
      <c r="J236" s="154"/>
      <c r="K236" s="154"/>
      <c r="L236" s="154"/>
      <c r="M236" s="154"/>
      <c r="N236" s="154"/>
      <c r="O236" s="154"/>
      <c r="P236" s="154"/>
    </row>
    <row r="237" spans="1:18" s="189" customFormat="1">
      <c r="A237" s="139"/>
      <c r="B237" s="139"/>
      <c r="C237" s="139"/>
      <c r="D237" s="139"/>
      <c r="E237" s="139"/>
      <c r="F237" s="139"/>
      <c r="G237" s="139"/>
      <c r="H237" s="139"/>
      <c r="I237" s="139"/>
      <c r="J237" s="139"/>
      <c r="K237" s="139"/>
      <c r="L237" s="139"/>
      <c r="M237" s="139"/>
      <c r="N237" s="139"/>
      <c r="O237" s="139"/>
      <c r="P237" s="139"/>
    </row>
    <row r="238" spans="1:18" s="332" customFormat="1">
      <c r="A238" s="154" t="s">
        <v>1515</v>
      </c>
      <c r="B238" s="154" t="s">
        <v>2045</v>
      </c>
      <c r="C238" s="154"/>
      <c r="D238" s="154"/>
      <c r="E238" s="154"/>
      <c r="F238" s="154"/>
      <c r="G238" s="154"/>
      <c r="H238" s="154"/>
      <c r="I238" s="169" t="s">
        <v>2046</v>
      </c>
      <c r="J238" s="154"/>
      <c r="K238" s="154"/>
      <c r="L238" s="154"/>
      <c r="M238" s="154"/>
      <c r="N238" s="154"/>
      <c r="O238" s="154"/>
      <c r="P238" s="154"/>
      <c r="Q238" s="154"/>
      <c r="R238" s="154"/>
    </row>
    <row r="239" spans="1:18">
      <c r="A239" s="126" t="s">
        <v>1703</v>
      </c>
      <c r="B239" s="126" t="s">
        <v>2047</v>
      </c>
      <c r="C239" s="126" t="s">
        <v>552</v>
      </c>
      <c r="D239" s="126" t="s">
        <v>2048</v>
      </c>
      <c r="E239" s="126" t="s">
        <v>2041</v>
      </c>
      <c r="F239" s="126" t="s">
        <v>1901</v>
      </c>
      <c r="G239" s="126"/>
      <c r="H239" s="126"/>
      <c r="I239" s="126"/>
      <c r="J239" s="126"/>
      <c r="K239" s="126"/>
      <c r="L239" s="126"/>
      <c r="M239" s="126"/>
      <c r="N239" s="126"/>
      <c r="O239" s="126"/>
      <c r="P239" s="126"/>
      <c r="Q239" s="126"/>
      <c r="R239" s="126" t="s">
        <v>1523</v>
      </c>
    </row>
    <row r="240" spans="1:18" s="332" customFormat="1">
      <c r="A240" s="154" t="s">
        <v>1633</v>
      </c>
      <c r="B240" s="154" t="s">
        <v>2045</v>
      </c>
      <c r="C240" s="154"/>
      <c r="D240" s="154"/>
      <c r="E240" s="154"/>
      <c r="F240" s="154"/>
      <c r="G240" s="154"/>
      <c r="H240" s="154"/>
      <c r="I240" s="154"/>
      <c r="J240" s="154"/>
      <c r="K240" s="154"/>
      <c r="L240" s="154"/>
      <c r="M240" s="154"/>
      <c r="N240" s="154"/>
      <c r="O240" s="154"/>
      <c r="P240" s="154"/>
    </row>
    <row r="243" spans="1:18">
      <c r="A243" s="126" t="s">
        <v>1709</v>
      </c>
      <c r="B243" s="126" t="s">
        <v>2049</v>
      </c>
      <c r="C243" s="126" t="s">
        <v>2050</v>
      </c>
      <c r="D243" s="126" t="s">
        <v>2051</v>
      </c>
      <c r="E243" s="126" t="s">
        <v>2052</v>
      </c>
      <c r="F243" s="126" t="s">
        <v>2053</v>
      </c>
      <c r="G243" s="126"/>
      <c r="H243" s="126"/>
      <c r="I243" s="126"/>
      <c r="J243" s="126"/>
      <c r="K243" s="126"/>
      <c r="L243" s="126"/>
      <c r="M243" s="126"/>
      <c r="N243" s="126"/>
      <c r="O243" s="126"/>
      <c r="P243" s="126"/>
      <c r="Q243" s="126"/>
      <c r="R243" s="152" t="s">
        <v>1523</v>
      </c>
    </row>
    <row r="244" spans="1:18">
      <c r="A244" s="126" t="s">
        <v>2054</v>
      </c>
      <c r="B244" s="126" t="s">
        <v>2055</v>
      </c>
      <c r="C244" s="126" t="s">
        <v>2056</v>
      </c>
      <c r="D244" s="126" t="s">
        <v>2057</v>
      </c>
      <c r="E244" s="126" t="s">
        <v>1819</v>
      </c>
      <c r="F244" s="167" t="s">
        <v>2058</v>
      </c>
      <c r="G244" s="126"/>
      <c r="H244" s="126"/>
      <c r="I244" s="126" t="s">
        <v>2059</v>
      </c>
      <c r="J244" s="126"/>
      <c r="K244" s="126"/>
      <c r="L244" s="126"/>
      <c r="M244" s="126"/>
      <c r="N244" s="126"/>
      <c r="O244" s="126"/>
      <c r="P244" s="126"/>
      <c r="Q244" s="126"/>
      <c r="R244" s="152" t="s">
        <v>1523</v>
      </c>
    </row>
    <row r="245" spans="1:18">
      <c r="A245" s="126" t="s">
        <v>1529</v>
      </c>
      <c r="B245" s="129" t="s">
        <v>2060</v>
      </c>
      <c r="C245" s="129" t="s">
        <v>1823</v>
      </c>
      <c r="D245" s="129" t="s">
        <v>2061</v>
      </c>
      <c r="E245" s="129"/>
      <c r="F245" s="129"/>
      <c r="G245" s="129"/>
      <c r="H245" s="129"/>
      <c r="I245" s="129" t="s">
        <v>2062</v>
      </c>
      <c r="J245" s="129"/>
      <c r="K245" s="129"/>
      <c r="L245" s="129"/>
      <c r="M245" s="129"/>
      <c r="N245" s="129"/>
      <c r="O245" s="129"/>
      <c r="P245" s="129"/>
      <c r="Q245" s="129"/>
      <c r="R245" s="130" t="s">
        <v>1523</v>
      </c>
    </row>
    <row r="246" spans="1:18">
      <c r="A246" s="126" t="s">
        <v>1859</v>
      </c>
      <c r="B246" s="126" t="s">
        <v>2063</v>
      </c>
      <c r="C246" s="126" t="s">
        <v>2064</v>
      </c>
      <c r="D246" s="126" t="s">
        <v>2065</v>
      </c>
      <c r="E246" s="126"/>
      <c r="F246" s="126"/>
      <c r="G246" s="126" t="s">
        <v>1663</v>
      </c>
      <c r="H246" s="126"/>
      <c r="I246" s="126" t="s">
        <v>2059</v>
      </c>
      <c r="J246" s="126" t="s">
        <v>2066</v>
      </c>
      <c r="K246" s="126"/>
      <c r="L246" s="126"/>
      <c r="M246" s="126"/>
      <c r="N246" s="126"/>
      <c r="O246" s="126"/>
      <c r="P246" s="126"/>
      <c r="Q246" s="126"/>
      <c r="R246" s="152" t="s">
        <v>1523</v>
      </c>
    </row>
    <row r="247" spans="1:18">
      <c r="A247" s="126" t="s">
        <v>1709</v>
      </c>
      <c r="B247" s="126" t="s">
        <v>2067</v>
      </c>
      <c r="C247" s="126" t="s">
        <v>2068</v>
      </c>
      <c r="D247" s="126" t="s">
        <v>2069</v>
      </c>
      <c r="E247" s="126"/>
      <c r="F247" s="126"/>
      <c r="G247" s="126"/>
      <c r="H247" s="126"/>
      <c r="I247" s="126"/>
      <c r="J247" s="126"/>
      <c r="K247" s="126"/>
      <c r="L247" s="126"/>
      <c r="M247" s="126"/>
      <c r="N247" s="126"/>
      <c r="O247" s="126"/>
      <c r="P247" s="126"/>
      <c r="Q247" s="126"/>
      <c r="R247" s="152" t="s">
        <v>1523</v>
      </c>
    </row>
    <row r="248" spans="1:18">
      <c r="A248" s="126" t="s">
        <v>1709</v>
      </c>
      <c r="B248" s="126" t="s">
        <v>2070</v>
      </c>
      <c r="C248" s="126" t="s">
        <v>2071</v>
      </c>
      <c r="D248" s="126" t="s">
        <v>2072</v>
      </c>
      <c r="E248" s="126"/>
      <c r="F248" s="126"/>
      <c r="G248" s="126"/>
      <c r="H248" s="126"/>
      <c r="I248" s="126"/>
      <c r="J248" s="126"/>
      <c r="K248" s="126"/>
      <c r="L248" s="126"/>
      <c r="M248" s="126"/>
      <c r="N248" s="126"/>
      <c r="O248" s="126"/>
      <c r="P248" s="126"/>
      <c r="Q248" s="126"/>
      <c r="R248" s="152" t="s">
        <v>1523</v>
      </c>
    </row>
    <row r="249" spans="1:18">
      <c r="A249" s="126"/>
      <c r="B249" s="126"/>
      <c r="C249" s="126"/>
      <c r="D249" s="126"/>
      <c r="E249" s="126"/>
      <c r="F249" s="126"/>
      <c r="G249" s="126"/>
      <c r="H249" s="126"/>
      <c r="I249" s="126"/>
      <c r="J249" s="126"/>
      <c r="K249" s="126"/>
      <c r="L249" s="126"/>
      <c r="M249" s="126"/>
      <c r="N249" s="126"/>
      <c r="O249" s="126"/>
      <c r="P249" s="126"/>
      <c r="Q249" s="126"/>
      <c r="R249" s="152"/>
    </row>
    <row r="250" spans="1:18">
      <c r="A250" s="150" t="s">
        <v>1515</v>
      </c>
      <c r="B250" s="150" t="s">
        <v>2073</v>
      </c>
      <c r="C250" s="150" t="s">
        <v>2074</v>
      </c>
      <c r="D250" s="150" t="s">
        <v>2075</v>
      </c>
      <c r="E250" s="150"/>
      <c r="F250" s="150"/>
      <c r="G250" s="150"/>
      <c r="H250" s="150"/>
      <c r="I250" s="150"/>
      <c r="J250" s="150"/>
      <c r="K250" s="150"/>
      <c r="L250" s="150"/>
      <c r="M250" s="150"/>
      <c r="N250" s="150"/>
      <c r="O250" s="150"/>
      <c r="P250" s="150"/>
      <c r="Q250" s="150"/>
      <c r="R250" s="151"/>
    </row>
    <row r="251" spans="1:18">
      <c r="A251" s="126" t="s">
        <v>1613</v>
      </c>
      <c r="B251" s="126" t="s">
        <v>2076</v>
      </c>
      <c r="C251" s="126" t="s">
        <v>2077</v>
      </c>
      <c r="D251" s="133" t="s">
        <v>2078</v>
      </c>
      <c r="E251" s="126"/>
      <c r="F251" s="126" t="s">
        <v>2079</v>
      </c>
      <c r="G251" s="126"/>
      <c r="H251" s="126"/>
      <c r="I251" s="126"/>
      <c r="J251" s="126"/>
      <c r="K251" s="126"/>
      <c r="L251" s="126"/>
      <c r="M251" s="126"/>
      <c r="N251" s="126"/>
      <c r="O251" s="126"/>
      <c r="P251" s="126"/>
      <c r="Q251" s="126"/>
      <c r="R251" s="152" t="s">
        <v>1523</v>
      </c>
    </row>
    <row r="252" spans="1:18">
      <c r="A252" s="126" t="s">
        <v>1557</v>
      </c>
      <c r="B252" s="126" t="s">
        <v>2080</v>
      </c>
      <c r="C252" s="126" t="s">
        <v>2081</v>
      </c>
      <c r="D252" s="126" t="s">
        <v>2082</v>
      </c>
      <c r="E252" s="126"/>
      <c r="F252" s="126"/>
      <c r="G252" s="126"/>
      <c r="H252" s="126"/>
      <c r="I252" s="126" t="s">
        <v>2083</v>
      </c>
      <c r="J252" s="126"/>
      <c r="K252" s="126" t="s">
        <v>1528</v>
      </c>
      <c r="L252" s="126"/>
      <c r="M252" s="126"/>
      <c r="N252" s="126"/>
      <c r="O252" s="126"/>
      <c r="P252" s="126"/>
      <c r="Q252" s="126"/>
      <c r="R252" s="130" t="s">
        <v>1523</v>
      </c>
    </row>
    <row r="253" spans="1:18">
      <c r="A253" s="127" t="s">
        <v>1509</v>
      </c>
      <c r="B253" s="127" t="s">
        <v>2084</v>
      </c>
      <c r="C253" s="127"/>
      <c r="D253" s="127"/>
      <c r="E253" s="127"/>
      <c r="F253" s="127"/>
      <c r="G253" s="127"/>
      <c r="H253" s="127"/>
      <c r="I253" s="127"/>
      <c r="J253" s="127"/>
      <c r="K253" s="127"/>
      <c r="L253" s="127" t="s">
        <v>2085</v>
      </c>
      <c r="M253" s="127"/>
      <c r="N253" s="127"/>
      <c r="O253" s="127"/>
      <c r="P253" s="127"/>
      <c r="Q253" s="127"/>
      <c r="R253" s="128"/>
    </row>
    <row r="254" spans="1:18">
      <c r="A254" s="126" t="s">
        <v>1561</v>
      </c>
      <c r="B254" s="126" t="s">
        <v>2086</v>
      </c>
      <c r="C254" s="126" t="s">
        <v>2087</v>
      </c>
      <c r="D254" s="126" t="s">
        <v>2088</v>
      </c>
      <c r="E254" s="126"/>
      <c r="F254" s="126"/>
      <c r="G254" s="126"/>
      <c r="H254" s="126"/>
      <c r="I254" s="126" t="s">
        <v>2083</v>
      </c>
      <c r="J254" s="126" t="s">
        <v>2089</v>
      </c>
      <c r="K254" s="126" t="s">
        <v>1528</v>
      </c>
      <c r="L254" s="126"/>
      <c r="M254" s="126"/>
      <c r="N254" s="126"/>
      <c r="O254" s="126"/>
      <c r="P254" s="126"/>
      <c r="Q254" s="126"/>
      <c r="R254" s="152" t="s">
        <v>1523</v>
      </c>
    </row>
    <row r="255" spans="1:18">
      <c r="A255" s="127" t="s">
        <v>1509</v>
      </c>
      <c r="B255" s="127" t="s">
        <v>1853</v>
      </c>
      <c r="C255" s="127"/>
      <c r="D255" s="127"/>
      <c r="E255" s="127"/>
      <c r="F255" s="127"/>
      <c r="G255" s="127"/>
      <c r="H255" s="127"/>
      <c r="I255" s="127"/>
      <c r="J255" s="127"/>
      <c r="K255" s="127"/>
      <c r="L255" s="127" t="s">
        <v>2090</v>
      </c>
      <c r="M255" s="127"/>
      <c r="N255" s="127"/>
      <c r="O255" s="127"/>
      <c r="P255" s="127"/>
      <c r="Q255" s="127"/>
      <c r="R255" s="128"/>
    </row>
    <row r="256" spans="1:18" s="189" customFormat="1">
      <c r="A256" s="150" t="s">
        <v>1633</v>
      </c>
      <c r="B256" s="150"/>
      <c r="C256" s="150"/>
      <c r="D256" s="150"/>
      <c r="E256" s="150"/>
      <c r="F256" s="150"/>
      <c r="G256" s="150"/>
      <c r="H256" s="150"/>
      <c r="I256" s="150"/>
      <c r="J256" s="150"/>
      <c r="K256" s="150"/>
      <c r="L256" s="150"/>
      <c r="M256" s="150"/>
      <c r="N256" s="150"/>
      <c r="O256" s="150"/>
      <c r="P256" s="150"/>
      <c r="Q256" s="150"/>
      <c r="R256" s="151"/>
    </row>
    <row r="257" spans="1:18" s="189" customFormat="1">
      <c r="A257" s="133"/>
      <c r="B257" s="133"/>
      <c r="C257" s="133"/>
      <c r="D257" s="133"/>
      <c r="E257" s="133"/>
      <c r="F257" s="133"/>
      <c r="G257" s="133"/>
      <c r="H257" s="133"/>
      <c r="I257" s="133"/>
      <c r="J257" s="133"/>
      <c r="K257" s="133"/>
      <c r="L257" s="133"/>
      <c r="M257" s="133"/>
      <c r="N257" s="133"/>
      <c r="O257" s="133"/>
      <c r="P257" s="133"/>
      <c r="Q257" s="133"/>
      <c r="R257" s="134"/>
    </row>
    <row r="258" spans="1:18" s="333" customFormat="1">
      <c r="A258" s="157" t="s">
        <v>1633</v>
      </c>
      <c r="B258" s="157" t="s">
        <v>1855</v>
      </c>
      <c r="C258" s="157" t="s">
        <v>2091</v>
      </c>
      <c r="D258" s="157" t="s">
        <v>2092</v>
      </c>
      <c r="E258" s="157"/>
      <c r="F258" s="157"/>
      <c r="G258" s="157"/>
      <c r="H258" s="157"/>
      <c r="I258" s="157"/>
      <c r="J258" s="157"/>
      <c r="K258" s="157"/>
      <c r="L258" s="157"/>
      <c r="M258" s="157"/>
      <c r="N258" s="157"/>
      <c r="O258" s="157"/>
      <c r="P258" s="157"/>
      <c r="Q258" s="157"/>
      <c r="R258" s="158"/>
    </row>
    <row r="259" spans="1:18">
      <c r="A259" s="126"/>
      <c r="B259" s="126"/>
      <c r="C259" s="126"/>
      <c r="D259" s="126"/>
      <c r="E259" s="126"/>
      <c r="F259" s="126"/>
      <c r="G259" s="126"/>
      <c r="H259" s="126"/>
      <c r="I259" s="126"/>
      <c r="J259" s="126"/>
      <c r="K259" s="126"/>
      <c r="L259" s="126"/>
      <c r="M259" s="126"/>
      <c r="N259" s="126"/>
      <c r="O259" s="126"/>
      <c r="P259" s="126"/>
      <c r="Q259" s="126"/>
      <c r="R259" s="152"/>
    </row>
    <row r="260" spans="1:18" s="189" customFormat="1">
      <c r="A260" s="139"/>
      <c r="B260" s="139"/>
      <c r="C260" s="139"/>
      <c r="D260" s="139"/>
      <c r="E260" s="139"/>
      <c r="F260" s="139"/>
      <c r="G260" s="139"/>
      <c r="H260" s="139"/>
      <c r="I260" s="139"/>
      <c r="J260" s="139"/>
      <c r="K260" s="139"/>
      <c r="L260" s="139"/>
      <c r="M260" s="139"/>
      <c r="N260" s="139"/>
      <c r="O260" s="139"/>
      <c r="P260" s="139"/>
    </row>
    <row r="261" spans="1:18" s="189" customFormat="1">
      <c r="A261" s="139"/>
      <c r="B261" s="139"/>
      <c r="C261" s="139"/>
      <c r="D261" s="139"/>
      <c r="E261" s="139"/>
      <c r="F261" s="139"/>
      <c r="G261" s="139"/>
      <c r="H261" s="139"/>
      <c r="I261" s="139"/>
      <c r="J261" s="139"/>
      <c r="K261" s="139"/>
      <c r="L261" s="139"/>
      <c r="M261" s="139"/>
      <c r="N261" s="139"/>
      <c r="O261" s="139"/>
      <c r="P261" s="139"/>
    </row>
    <row r="262" spans="1:18" s="337" customFormat="1">
      <c r="A262" s="170" t="s">
        <v>1515</v>
      </c>
      <c r="B262" s="170" t="s">
        <v>2093</v>
      </c>
      <c r="C262" s="170" t="s">
        <v>2094</v>
      </c>
      <c r="D262" s="170" t="s">
        <v>2095</v>
      </c>
      <c r="E262" s="170"/>
      <c r="F262" s="170"/>
      <c r="G262" s="170"/>
      <c r="H262" s="170"/>
      <c r="I262" s="170" t="s">
        <v>2096</v>
      </c>
      <c r="J262" s="170"/>
      <c r="K262" s="170"/>
      <c r="L262" s="170"/>
      <c r="M262" s="170"/>
      <c r="N262" s="170"/>
      <c r="O262" s="170"/>
      <c r="P262" s="170"/>
    </row>
    <row r="263" spans="1:18">
      <c r="A263" s="126" t="s">
        <v>1703</v>
      </c>
      <c r="B263" s="126" t="s">
        <v>62</v>
      </c>
      <c r="C263" s="126" t="s">
        <v>553</v>
      </c>
      <c r="D263" s="126" t="s">
        <v>2097</v>
      </c>
      <c r="E263" s="126" t="s">
        <v>2098</v>
      </c>
      <c r="F263" s="126" t="s">
        <v>2099</v>
      </c>
      <c r="G263" s="126"/>
      <c r="H263" s="126"/>
      <c r="I263" s="126"/>
      <c r="J263" s="126"/>
      <c r="K263" s="126" t="s">
        <v>1528</v>
      </c>
      <c r="L263" s="126"/>
      <c r="M263" s="126"/>
      <c r="N263" s="126"/>
      <c r="O263" s="126"/>
      <c r="P263" s="126"/>
      <c r="R263" s="126" t="s">
        <v>1523</v>
      </c>
    </row>
    <row r="264" spans="1:18">
      <c r="A264" s="133" t="s">
        <v>1709</v>
      </c>
      <c r="B264" s="133" t="s">
        <v>2100</v>
      </c>
      <c r="C264" s="126" t="s">
        <v>2101</v>
      </c>
      <c r="D264" s="126" t="s">
        <v>2102</v>
      </c>
      <c r="E264" s="126"/>
      <c r="F264" s="126"/>
      <c r="G264" s="126"/>
      <c r="H264" s="126"/>
      <c r="I264" s="126"/>
      <c r="J264" s="126"/>
      <c r="K264" s="126"/>
      <c r="L264" s="126"/>
      <c r="M264" s="126"/>
      <c r="N264" s="126"/>
      <c r="O264" s="126"/>
      <c r="P264" s="126"/>
      <c r="Q264" s="126"/>
      <c r="R264" s="152" t="s">
        <v>1523</v>
      </c>
    </row>
    <row r="265" spans="1:18" s="337" customFormat="1">
      <c r="A265" s="170" t="s">
        <v>1633</v>
      </c>
      <c r="B265" s="170" t="s">
        <v>2093</v>
      </c>
      <c r="C265" s="170"/>
      <c r="D265" s="170"/>
      <c r="E265" s="170"/>
      <c r="F265" s="170"/>
      <c r="G265" s="170"/>
      <c r="H265" s="170"/>
      <c r="I265" s="170"/>
      <c r="J265" s="170"/>
      <c r="K265" s="170"/>
      <c r="L265" s="170"/>
      <c r="M265" s="170"/>
      <c r="N265" s="170"/>
      <c r="O265" s="170"/>
      <c r="P265" s="170"/>
    </row>
    <row r="266" spans="1:18">
      <c r="A266" s="126"/>
      <c r="B266" s="126"/>
      <c r="C266" s="126"/>
      <c r="D266" s="126"/>
      <c r="E266" s="126"/>
      <c r="F266" s="126"/>
      <c r="G266" s="126"/>
      <c r="H266" s="126"/>
      <c r="I266" s="126"/>
      <c r="J266" s="126"/>
      <c r="K266" s="126"/>
      <c r="L266" s="126"/>
      <c r="M266" s="126"/>
      <c r="N266" s="126"/>
      <c r="O266" s="126"/>
      <c r="P266" s="126"/>
      <c r="R266" s="126"/>
    </row>
    <row r="267" spans="1:18" s="189" customFormat="1">
      <c r="A267" s="139"/>
      <c r="B267" s="139"/>
      <c r="C267" s="139"/>
      <c r="D267" s="139"/>
      <c r="E267" s="139"/>
      <c r="F267" s="139"/>
      <c r="G267" s="139"/>
      <c r="H267" s="139"/>
      <c r="I267" s="139"/>
      <c r="J267" s="139"/>
      <c r="K267" s="139"/>
      <c r="L267" s="139"/>
      <c r="M267" s="139"/>
      <c r="N267" s="139"/>
      <c r="O267" s="139"/>
      <c r="P267" s="139"/>
    </row>
    <row r="268" spans="1:18" s="338" customFormat="1">
      <c r="A268" s="171" t="s">
        <v>1515</v>
      </c>
      <c r="B268" s="171" t="s">
        <v>2103</v>
      </c>
      <c r="C268" s="171" t="s">
        <v>2104</v>
      </c>
      <c r="D268" s="172" t="s">
        <v>2105</v>
      </c>
      <c r="E268" s="173"/>
      <c r="F268" s="173"/>
      <c r="G268" s="173"/>
      <c r="H268" s="173"/>
      <c r="I268" s="173"/>
      <c r="J268" s="173"/>
      <c r="K268" s="173"/>
      <c r="L268" s="173"/>
      <c r="M268" s="173"/>
      <c r="N268" s="173"/>
      <c r="O268" s="173"/>
      <c r="P268" s="173"/>
    </row>
    <row r="269" spans="1:18" s="189" customFormat="1">
      <c r="A269" s="174" t="s">
        <v>1709</v>
      </c>
      <c r="B269" s="174" t="s">
        <v>2106</v>
      </c>
      <c r="C269" s="174" t="s">
        <v>2107</v>
      </c>
      <c r="D269" s="168" t="s">
        <v>2108</v>
      </c>
      <c r="E269" s="139"/>
      <c r="F269" s="139"/>
      <c r="G269" s="139"/>
      <c r="H269" s="139"/>
      <c r="I269" s="139"/>
      <c r="J269" s="139"/>
      <c r="K269" s="139"/>
      <c r="L269" s="139"/>
      <c r="M269" s="139"/>
      <c r="N269" s="139"/>
      <c r="O269" s="139"/>
      <c r="P269" s="139"/>
      <c r="R269" s="152" t="s">
        <v>1523</v>
      </c>
    </row>
    <row r="270" spans="1:18" s="189" customFormat="1">
      <c r="A270" s="174" t="s">
        <v>2109</v>
      </c>
      <c r="B270" s="174" t="s">
        <v>2110</v>
      </c>
      <c r="C270" s="174" t="s">
        <v>2111</v>
      </c>
      <c r="D270" s="168" t="s">
        <v>2112</v>
      </c>
      <c r="E270" s="139"/>
      <c r="F270" s="139"/>
      <c r="G270" s="139"/>
      <c r="H270" s="139"/>
      <c r="I270" s="129" t="s">
        <v>2113</v>
      </c>
      <c r="J270" s="139"/>
      <c r="K270" s="139"/>
      <c r="L270" s="139"/>
      <c r="M270" s="139"/>
      <c r="N270" s="139"/>
      <c r="O270" s="139"/>
      <c r="P270" s="139"/>
      <c r="R270" s="152" t="s">
        <v>1523</v>
      </c>
    </row>
    <row r="271" spans="1:18" s="189" customFormat="1">
      <c r="A271" s="174" t="s">
        <v>1529</v>
      </c>
      <c r="B271" s="174" t="s">
        <v>2114</v>
      </c>
      <c r="C271" s="174" t="s">
        <v>554</v>
      </c>
      <c r="D271" s="168" t="s">
        <v>2115</v>
      </c>
      <c r="E271" s="139"/>
      <c r="F271" s="139"/>
      <c r="G271" s="139"/>
      <c r="H271" s="139"/>
      <c r="I271" s="129" t="s">
        <v>2116</v>
      </c>
      <c r="J271" s="139"/>
      <c r="K271" s="139"/>
      <c r="L271" s="139"/>
      <c r="M271" s="139"/>
      <c r="N271" s="139"/>
      <c r="O271" s="139"/>
      <c r="P271" s="139"/>
      <c r="R271" s="152" t="s">
        <v>1523</v>
      </c>
    </row>
    <row r="272" spans="1:18" s="189" customFormat="1">
      <c r="A272" s="174" t="s">
        <v>2117</v>
      </c>
      <c r="B272" s="174" t="s">
        <v>2118</v>
      </c>
      <c r="C272" s="174" t="s">
        <v>2119</v>
      </c>
      <c r="D272" s="168" t="s">
        <v>2120</v>
      </c>
      <c r="E272" s="174" t="s">
        <v>2121</v>
      </c>
      <c r="F272" s="175" t="s">
        <v>2058</v>
      </c>
      <c r="G272" s="141" t="s">
        <v>1663</v>
      </c>
      <c r="H272" s="139"/>
      <c r="I272" s="139"/>
      <c r="J272" s="139"/>
      <c r="K272" s="139"/>
      <c r="L272" s="139"/>
      <c r="M272" s="139"/>
      <c r="N272" s="139"/>
      <c r="O272" s="139"/>
      <c r="P272" s="139"/>
      <c r="R272" s="130" t="s">
        <v>1523</v>
      </c>
    </row>
    <row r="273" spans="1:19" s="189" customFormat="1">
      <c r="A273" s="174" t="s">
        <v>1529</v>
      </c>
      <c r="B273" s="174" t="s">
        <v>2122</v>
      </c>
      <c r="C273" s="174" t="s">
        <v>554</v>
      </c>
      <c r="D273" s="168" t="s">
        <v>2115</v>
      </c>
      <c r="E273" s="139"/>
      <c r="F273" s="139"/>
      <c r="G273" s="139"/>
      <c r="H273" s="139"/>
      <c r="I273" s="129" t="s">
        <v>2123</v>
      </c>
      <c r="J273" s="139"/>
      <c r="K273" s="139"/>
      <c r="L273" s="139"/>
      <c r="M273" s="139"/>
      <c r="N273" s="139"/>
      <c r="O273" s="139"/>
      <c r="P273" s="139"/>
      <c r="R273" s="152" t="s">
        <v>1523</v>
      </c>
    </row>
    <row r="274" spans="1:19" s="189" customFormat="1">
      <c r="A274" s="174" t="s">
        <v>1709</v>
      </c>
      <c r="B274" s="174" t="s">
        <v>2124</v>
      </c>
      <c r="C274" s="174" t="s">
        <v>2125</v>
      </c>
      <c r="D274" s="168" t="s">
        <v>2126</v>
      </c>
      <c r="E274" s="139"/>
      <c r="F274" s="139"/>
      <c r="G274" s="139"/>
      <c r="H274" s="139"/>
      <c r="I274" s="129"/>
      <c r="J274" s="139"/>
      <c r="K274" s="139"/>
      <c r="L274" s="139"/>
      <c r="M274" s="139"/>
      <c r="N274" s="139"/>
      <c r="O274" s="139"/>
      <c r="P274" s="139"/>
      <c r="R274" s="152" t="s">
        <v>1523</v>
      </c>
    </row>
    <row r="275" spans="1:19" s="189" customFormat="1">
      <c r="A275" s="174" t="s">
        <v>1529</v>
      </c>
      <c r="B275" s="174" t="s">
        <v>2127</v>
      </c>
      <c r="C275" s="174" t="s">
        <v>554</v>
      </c>
      <c r="D275" s="168" t="s">
        <v>2115</v>
      </c>
      <c r="E275" s="139"/>
      <c r="F275" s="139"/>
      <c r="G275" s="139"/>
      <c r="H275" s="139"/>
      <c r="I275" s="129" t="s">
        <v>2128</v>
      </c>
      <c r="J275" s="139"/>
      <c r="K275" s="139"/>
      <c r="L275" s="139"/>
      <c r="M275" s="139"/>
      <c r="N275" s="139"/>
      <c r="O275" s="139"/>
      <c r="P275" s="139"/>
      <c r="R275" s="152" t="s">
        <v>1523</v>
      </c>
    </row>
    <row r="276" spans="1:19" s="176" customFormat="1">
      <c r="A276" s="176" t="s">
        <v>2129</v>
      </c>
      <c r="B276" s="176" t="s">
        <v>2130</v>
      </c>
      <c r="C276" s="174" t="s">
        <v>2131</v>
      </c>
      <c r="D276" s="174" t="s">
        <v>2132</v>
      </c>
      <c r="E276" s="174" t="s">
        <v>2133</v>
      </c>
      <c r="F276" s="174" t="s">
        <v>2133</v>
      </c>
      <c r="G276" s="174"/>
      <c r="H276" s="174"/>
      <c r="I276" s="174" t="s">
        <v>2134</v>
      </c>
      <c r="J276" s="174" t="s">
        <v>2135</v>
      </c>
      <c r="K276" s="174"/>
      <c r="L276" s="174"/>
      <c r="M276" s="174"/>
      <c r="N276" s="174"/>
      <c r="O276" s="174"/>
      <c r="P276" s="174"/>
      <c r="Q276" s="174"/>
      <c r="R276" s="177"/>
      <c r="S276" s="174"/>
    </row>
    <row r="277" spans="1:19" s="338" customFormat="1">
      <c r="A277" s="171" t="s">
        <v>1633</v>
      </c>
      <c r="B277" s="171" t="s">
        <v>2103</v>
      </c>
      <c r="C277" s="171"/>
      <c r="D277" s="173"/>
      <c r="E277" s="173"/>
      <c r="F277" s="173"/>
      <c r="G277" s="173"/>
      <c r="H277" s="173"/>
      <c r="I277" s="173"/>
      <c r="J277" s="173"/>
      <c r="K277" s="173"/>
      <c r="L277" s="173"/>
      <c r="M277" s="173"/>
      <c r="N277" s="173"/>
      <c r="O277" s="173"/>
      <c r="P277" s="173"/>
    </row>
    <row r="278" spans="1:19" s="189" customFormat="1">
      <c r="A278" s="139"/>
      <c r="B278" s="139"/>
      <c r="C278" s="139"/>
      <c r="D278" s="139"/>
      <c r="E278" s="139"/>
      <c r="F278" s="139"/>
      <c r="G278" s="139"/>
      <c r="H278" s="139"/>
      <c r="I278" s="139"/>
      <c r="J278" s="139"/>
      <c r="K278" s="139"/>
      <c r="L278" s="139"/>
      <c r="M278" s="139"/>
      <c r="N278" s="139"/>
      <c r="O278" s="139"/>
      <c r="P278" s="139"/>
    </row>
    <row r="279" spans="1:19" s="189" customFormat="1">
      <c r="A279" s="137" t="s">
        <v>1633</v>
      </c>
      <c r="B279" s="137" t="s">
        <v>1636</v>
      </c>
      <c r="C279" s="137"/>
      <c r="D279" s="137"/>
      <c r="E279" s="137"/>
      <c r="F279" s="137"/>
      <c r="G279" s="137"/>
      <c r="H279" s="137"/>
      <c r="I279" s="137" t="s">
        <v>1637</v>
      </c>
      <c r="J279" s="137"/>
      <c r="K279" s="137"/>
      <c r="L279" s="137"/>
      <c r="M279" s="137"/>
      <c r="N279" s="137"/>
      <c r="O279" s="137"/>
      <c r="P279" s="137"/>
      <c r="Q279" s="137"/>
      <c r="R279" s="138"/>
    </row>
    <row r="280" spans="1:19" s="189" customFormat="1">
      <c r="A280" s="139"/>
      <c r="B280" s="139"/>
      <c r="C280" s="139"/>
      <c r="D280" s="139"/>
      <c r="E280" s="139"/>
      <c r="F280" s="139"/>
      <c r="G280" s="139"/>
      <c r="H280" s="139"/>
      <c r="I280" s="139"/>
      <c r="J280" s="139"/>
      <c r="K280" s="139"/>
      <c r="L280" s="139"/>
      <c r="M280" s="139"/>
      <c r="N280" s="139"/>
      <c r="O280" s="139"/>
      <c r="P280" s="139"/>
      <c r="Q280" s="139"/>
      <c r="R280" s="140"/>
    </row>
    <row r="281" spans="1:19" s="189" customFormat="1">
      <c r="A281" s="137" t="s">
        <v>1515</v>
      </c>
      <c r="B281" s="137" t="s">
        <v>2136</v>
      </c>
      <c r="C281" s="137"/>
      <c r="D281" s="137"/>
      <c r="E281" s="137"/>
      <c r="F281" s="137"/>
      <c r="G281" s="137"/>
      <c r="H281" s="137"/>
      <c r="I281" s="137" t="s">
        <v>2137</v>
      </c>
      <c r="J281" s="137"/>
      <c r="K281" s="137"/>
      <c r="L281" s="137"/>
      <c r="M281" s="137"/>
      <c r="N281" s="137"/>
      <c r="O281" s="137"/>
      <c r="P281" s="137"/>
      <c r="Q281" s="137"/>
      <c r="R281" s="137"/>
    </row>
    <row r="282" spans="1:19">
      <c r="A282" s="126" t="s">
        <v>1613</v>
      </c>
      <c r="B282" s="141" t="s">
        <v>2138</v>
      </c>
      <c r="C282" s="141" t="s">
        <v>2139</v>
      </c>
      <c r="D282" s="141" t="s">
        <v>2140</v>
      </c>
      <c r="E282" s="141"/>
      <c r="F282" s="141"/>
      <c r="G282" s="141"/>
      <c r="H282" s="141"/>
      <c r="I282" s="141"/>
      <c r="R282" s="336" t="b">
        <v>1</v>
      </c>
    </row>
    <row r="283" spans="1:19" s="139" customFormat="1">
      <c r="A283" s="141" t="s">
        <v>2141</v>
      </c>
      <c r="B283" s="141" t="s">
        <v>2142</v>
      </c>
      <c r="C283" s="141" t="s">
        <v>2143</v>
      </c>
      <c r="D283" s="141" t="s">
        <v>2144</v>
      </c>
      <c r="E283" s="141"/>
      <c r="F283" s="141"/>
      <c r="G283" s="141"/>
      <c r="H283" s="141"/>
      <c r="I283" s="141" t="s">
        <v>2145</v>
      </c>
      <c r="J283" s="141"/>
      <c r="K283" s="141"/>
      <c r="L283" s="141"/>
      <c r="M283" s="141"/>
      <c r="N283" s="141"/>
      <c r="O283" s="141"/>
      <c r="Q283" s="141"/>
      <c r="R283" s="141" t="s">
        <v>1523</v>
      </c>
    </row>
    <row r="284" spans="1:19" s="139" customFormat="1">
      <c r="A284" s="159" t="s">
        <v>1515</v>
      </c>
      <c r="B284" s="159" t="s">
        <v>2146</v>
      </c>
      <c r="C284" s="159"/>
      <c r="D284" s="159"/>
      <c r="E284" s="159"/>
      <c r="F284" s="159"/>
      <c r="G284" s="159"/>
      <c r="H284" s="159"/>
      <c r="I284" s="159" t="s">
        <v>2147</v>
      </c>
      <c r="J284" s="159"/>
      <c r="K284" s="159"/>
      <c r="L284" s="159"/>
      <c r="M284" s="159"/>
      <c r="N284" s="159"/>
      <c r="O284" s="159"/>
      <c r="P284" s="159"/>
      <c r="Q284" s="159"/>
      <c r="R284" s="159"/>
    </row>
    <row r="285" spans="1:19" s="139" customFormat="1">
      <c r="A285" s="124"/>
      <c r="B285" s="124"/>
      <c r="C285" s="124"/>
      <c r="D285" s="124"/>
      <c r="E285" s="124"/>
      <c r="F285" s="124"/>
      <c r="G285" s="124"/>
      <c r="H285" s="124"/>
      <c r="I285" s="124"/>
      <c r="J285" s="124"/>
      <c r="K285" s="124"/>
      <c r="L285" s="124"/>
      <c r="M285" s="124"/>
      <c r="N285" s="124"/>
      <c r="O285" s="124"/>
      <c r="P285" s="124"/>
    </row>
    <row r="286" spans="1:19" s="157" customFormat="1">
      <c r="A286" s="157" t="s">
        <v>1515</v>
      </c>
      <c r="B286" s="157" t="s">
        <v>2148</v>
      </c>
      <c r="C286" s="157" t="s">
        <v>24</v>
      </c>
      <c r="D286" s="157" t="s">
        <v>2149</v>
      </c>
      <c r="R286" s="158"/>
    </row>
    <row r="287" spans="1:19" s="139" customFormat="1">
      <c r="A287" s="126" t="s">
        <v>2150</v>
      </c>
      <c r="B287" s="141" t="s">
        <v>2151</v>
      </c>
      <c r="C287" s="141" t="s">
        <v>2152</v>
      </c>
      <c r="D287" s="141" t="s">
        <v>2153</v>
      </c>
      <c r="E287" s="141" t="s">
        <v>2154</v>
      </c>
      <c r="F287" s="141" t="s">
        <v>2155</v>
      </c>
      <c r="G287" s="141"/>
      <c r="H287" s="141"/>
      <c r="I287" s="141"/>
      <c r="J287" s="141"/>
      <c r="K287" s="141"/>
      <c r="L287" s="141"/>
      <c r="M287" s="141"/>
      <c r="N287" s="141"/>
      <c r="O287" s="141"/>
      <c r="P287" s="141"/>
      <c r="Q287" s="141"/>
      <c r="R287" s="130" t="s">
        <v>1523</v>
      </c>
    </row>
    <row r="288" spans="1:19" s="139" customFormat="1">
      <c r="A288" s="126" t="s">
        <v>1529</v>
      </c>
      <c r="B288" s="141" t="s">
        <v>2156</v>
      </c>
      <c r="C288" s="141" t="s">
        <v>2157</v>
      </c>
      <c r="D288" s="141" t="s">
        <v>2158</v>
      </c>
      <c r="E288" s="141"/>
      <c r="F288" s="141"/>
      <c r="G288" s="141"/>
      <c r="H288" s="141"/>
      <c r="I288" s="141" t="s">
        <v>2159</v>
      </c>
      <c r="J288" s="141"/>
      <c r="K288" s="141"/>
      <c r="L288" s="141"/>
      <c r="M288" s="141"/>
      <c r="N288" s="141"/>
      <c r="O288" s="141"/>
      <c r="P288" s="141"/>
      <c r="Q288" s="141"/>
      <c r="R288" s="130" t="s">
        <v>1523</v>
      </c>
    </row>
    <row r="289" spans="1:18" s="139" customFormat="1">
      <c r="A289" s="127" t="s">
        <v>1509</v>
      </c>
      <c r="B289" s="178" t="s">
        <v>2160</v>
      </c>
      <c r="C289" s="178"/>
      <c r="D289" s="178"/>
      <c r="E289" s="178"/>
      <c r="F289" s="178"/>
      <c r="G289" s="178"/>
      <c r="H289" s="178"/>
      <c r="I289" s="178"/>
      <c r="J289" s="178"/>
      <c r="K289" s="178"/>
      <c r="L289" s="178" t="s">
        <v>2161</v>
      </c>
      <c r="M289" s="178"/>
      <c r="N289" s="178"/>
      <c r="O289" s="178"/>
      <c r="P289" s="178"/>
      <c r="Q289" s="178"/>
      <c r="R289" s="179"/>
    </row>
    <row r="290" spans="1:18" s="139" customFormat="1">
      <c r="A290" s="127" t="s">
        <v>1509</v>
      </c>
      <c r="B290" s="178" t="s">
        <v>2162</v>
      </c>
      <c r="C290" s="178"/>
      <c r="D290" s="178"/>
      <c r="E290" s="178"/>
      <c r="F290" s="178"/>
      <c r="G290" s="178"/>
      <c r="H290" s="178"/>
      <c r="I290" s="178"/>
      <c r="J290" s="178"/>
      <c r="K290" s="178"/>
      <c r="L290" s="178" t="s">
        <v>2163</v>
      </c>
      <c r="M290" s="178"/>
      <c r="N290" s="178"/>
      <c r="O290" s="178"/>
      <c r="P290" s="178"/>
      <c r="Q290" s="178"/>
      <c r="R290" s="179"/>
    </row>
    <row r="291" spans="1:18" s="189" customFormat="1">
      <c r="A291" s="127" t="s">
        <v>1509</v>
      </c>
      <c r="B291" s="127" t="s">
        <v>2164</v>
      </c>
      <c r="C291" s="127"/>
      <c r="D291" s="127"/>
      <c r="E291" s="127"/>
      <c r="F291" s="127"/>
      <c r="G291" s="127"/>
      <c r="H291" s="127"/>
      <c r="I291" s="127"/>
      <c r="J291" s="127"/>
      <c r="K291" s="127"/>
      <c r="L291" s="127" t="s">
        <v>2165</v>
      </c>
      <c r="M291" s="127"/>
      <c r="N291" s="127"/>
      <c r="O291" s="127"/>
      <c r="P291" s="127"/>
      <c r="Q291" s="127"/>
      <c r="R291" s="128"/>
    </row>
    <row r="292" spans="1:18" s="189" customFormat="1">
      <c r="A292" s="127"/>
      <c r="B292" s="127"/>
      <c r="C292" s="127"/>
      <c r="D292" s="127"/>
      <c r="E292" s="127"/>
      <c r="F292" s="127"/>
      <c r="G292" s="127"/>
      <c r="H292" s="127"/>
      <c r="I292" s="127"/>
      <c r="J292" s="127"/>
      <c r="K292" s="127"/>
      <c r="L292" s="127"/>
      <c r="M292" s="127"/>
      <c r="N292" s="127"/>
      <c r="O292" s="127"/>
      <c r="P292" s="127"/>
      <c r="Q292" s="127"/>
      <c r="R292" s="128"/>
    </row>
    <row r="293" spans="1:18" s="139" customFormat="1">
      <c r="A293" s="133" t="s">
        <v>2166</v>
      </c>
      <c r="B293" s="133" t="s">
        <v>2167</v>
      </c>
      <c r="C293" s="133" t="s">
        <v>2168</v>
      </c>
      <c r="D293" s="143" t="s">
        <v>2169</v>
      </c>
      <c r="E293" s="133"/>
      <c r="F293" s="133"/>
      <c r="G293" s="133"/>
      <c r="H293" s="133"/>
      <c r="I293" s="143"/>
      <c r="J293" s="143"/>
      <c r="K293" s="143"/>
      <c r="L293" s="143"/>
      <c r="M293" s="143"/>
      <c r="N293" s="143"/>
      <c r="O293" s="133"/>
      <c r="P293" s="133"/>
      <c r="Q293" s="133"/>
      <c r="R293" s="134" t="b">
        <v>1</v>
      </c>
    </row>
    <row r="294" spans="1:18" s="139" customFormat="1">
      <c r="A294" s="133" t="s">
        <v>1529</v>
      </c>
      <c r="B294" s="133" t="s">
        <v>2170</v>
      </c>
      <c r="C294" s="133" t="s">
        <v>2171</v>
      </c>
      <c r="D294" s="143" t="s">
        <v>2172</v>
      </c>
      <c r="E294" s="133"/>
      <c r="F294" s="133"/>
      <c r="H294" s="133"/>
      <c r="I294" s="133" t="s">
        <v>2173</v>
      </c>
      <c r="J294" s="143"/>
      <c r="K294" s="143"/>
      <c r="L294" s="143"/>
      <c r="M294" s="143"/>
      <c r="N294" s="143"/>
      <c r="O294" s="133"/>
      <c r="P294" s="133"/>
      <c r="Q294" s="133"/>
      <c r="R294" s="134" t="b">
        <v>1</v>
      </c>
    </row>
    <row r="295" spans="1:18" s="139" customFormat="1">
      <c r="A295" s="126" t="s">
        <v>2174</v>
      </c>
      <c r="B295" s="126" t="s">
        <v>2175</v>
      </c>
      <c r="C295" s="167" t="s">
        <v>2176</v>
      </c>
      <c r="D295" s="143" t="s">
        <v>2177</v>
      </c>
      <c r="E295" s="126" t="s">
        <v>2178</v>
      </c>
      <c r="F295" s="133" t="s">
        <v>2179</v>
      </c>
      <c r="G295" s="126"/>
      <c r="H295" s="126"/>
      <c r="I295" s="126"/>
      <c r="J295" s="126"/>
      <c r="K295" s="126"/>
      <c r="L295" s="126"/>
      <c r="M295" s="126"/>
      <c r="N295" s="126"/>
      <c r="O295" s="126"/>
      <c r="P295" s="126"/>
      <c r="Q295" s="126"/>
      <c r="R295" s="130" t="b">
        <v>1</v>
      </c>
    </row>
    <row r="296" spans="1:18" s="139" customFormat="1">
      <c r="A296" s="126" t="s">
        <v>2180</v>
      </c>
      <c r="B296" s="141" t="s">
        <v>2181</v>
      </c>
      <c r="C296" s="141" t="s">
        <v>2182</v>
      </c>
      <c r="D296" s="143" t="s">
        <v>2183</v>
      </c>
      <c r="E296" s="141" t="s">
        <v>2184</v>
      </c>
      <c r="F296" s="141" t="s">
        <v>2185</v>
      </c>
      <c r="G296" s="141"/>
      <c r="H296" s="141"/>
      <c r="I296" s="141"/>
      <c r="J296" s="141"/>
      <c r="K296" s="141"/>
      <c r="L296" s="141"/>
      <c r="M296" s="141"/>
      <c r="N296" s="141"/>
      <c r="O296" s="141"/>
      <c r="P296" s="141"/>
      <c r="Q296" s="141"/>
      <c r="R296" s="130" t="s">
        <v>1523</v>
      </c>
    </row>
    <row r="297" spans="1:18" s="139" customFormat="1">
      <c r="A297" s="127" t="s">
        <v>1509</v>
      </c>
      <c r="B297" s="127" t="s">
        <v>2186</v>
      </c>
      <c r="C297" s="127"/>
      <c r="D297" s="127"/>
      <c r="E297" s="127"/>
      <c r="F297" s="127"/>
      <c r="G297" s="127"/>
      <c r="H297" s="127"/>
      <c r="I297" s="127"/>
      <c r="J297" s="127"/>
      <c r="K297" s="127"/>
      <c r="L297" s="127" t="s">
        <v>2187</v>
      </c>
      <c r="M297" s="127"/>
      <c r="N297" s="127"/>
      <c r="O297" s="127"/>
      <c r="P297" s="127"/>
      <c r="Q297" s="127"/>
      <c r="R297" s="128"/>
    </row>
    <row r="298" spans="1:18" s="139" customFormat="1">
      <c r="A298" s="127" t="s">
        <v>1509</v>
      </c>
      <c r="B298" s="127" t="s">
        <v>63</v>
      </c>
      <c r="C298" s="127"/>
      <c r="D298" s="127"/>
      <c r="E298" s="127"/>
      <c r="F298" s="127"/>
      <c r="G298" s="127"/>
      <c r="H298" s="127"/>
      <c r="I298" s="127"/>
      <c r="J298" s="127"/>
      <c r="K298" s="127"/>
      <c r="L298" s="127" t="s">
        <v>2188</v>
      </c>
      <c r="M298" s="127"/>
      <c r="N298" s="127"/>
      <c r="O298" s="127"/>
      <c r="P298" s="127"/>
      <c r="Q298" s="127"/>
      <c r="R298" s="128"/>
    </row>
    <row r="299" spans="1:18" s="139" customFormat="1">
      <c r="A299" s="127"/>
      <c r="B299" s="127"/>
      <c r="C299" s="127"/>
      <c r="D299" s="127"/>
      <c r="E299" s="127"/>
      <c r="F299" s="127"/>
      <c r="G299" s="127"/>
      <c r="H299" s="127"/>
      <c r="I299" s="127"/>
      <c r="J299" s="127"/>
      <c r="K299" s="127"/>
      <c r="L299" s="127"/>
      <c r="M299" s="127"/>
      <c r="N299" s="127"/>
      <c r="O299" s="127"/>
      <c r="P299" s="127"/>
      <c r="Q299" s="127"/>
      <c r="R299" s="128"/>
    </row>
    <row r="300" spans="1:18">
      <c r="C300" s="126"/>
    </row>
    <row r="301" spans="1:18" s="139" customFormat="1">
      <c r="A301" s="159" t="s">
        <v>1515</v>
      </c>
      <c r="B301" s="159" t="s">
        <v>2189</v>
      </c>
      <c r="C301" s="159"/>
      <c r="D301" s="159">
        <f ca="1">D301</f>
        <v>0</v>
      </c>
      <c r="E301" s="159"/>
      <c r="F301" s="159"/>
      <c r="G301" s="159"/>
      <c r="H301" s="159"/>
      <c r="I301" s="159" t="s">
        <v>2190</v>
      </c>
      <c r="J301" s="159"/>
      <c r="K301" s="159" t="s">
        <v>1781</v>
      </c>
      <c r="L301" s="159"/>
      <c r="M301" s="159"/>
      <c r="N301" s="159"/>
      <c r="O301" s="159"/>
      <c r="P301" s="159"/>
      <c r="Q301" s="159"/>
      <c r="R301" s="160"/>
    </row>
    <row r="302" spans="1:18" s="139" customFormat="1">
      <c r="A302" s="129" t="s">
        <v>1617</v>
      </c>
      <c r="B302" s="129" t="s">
        <v>2191</v>
      </c>
      <c r="C302" s="129" t="s">
        <v>2192</v>
      </c>
      <c r="D302" s="129" t="s">
        <v>2193</v>
      </c>
      <c r="E302" s="129" t="s">
        <v>2194</v>
      </c>
      <c r="F302" s="129" t="s">
        <v>2195</v>
      </c>
      <c r="G302" s="129"/>
      <c r="H302" s="129"/>
      <c r="I302" s="129"/>
      <c r="J302" s="129"/>
      <c r="K302" s="129"/>
      <c r="L302" s="129"/>
      <c r="M302" s="129"/>
      <c r="N302" s="129"/>
      <c r="O302" s="129"/>
      <c r="P302" s="129"/>
      <c r="Q302" s="129"/>
      <c r="R302" s="130"/>
    </row>
    <row r="303" spans="1:18" s="139" customFormat="1">
      <c r="A303" s="126" t="s">
        <v>2196</v>
      </c>
      <c r="B303" s="141" t="s">
        <v>2197</v>
      </c>
      <c r="C303" s="141" t="s">
        <v>2198</v>
      </c>
      <c r="D303" s="141" t="s">
        <v>2199</v>
      </c>
      <c r="E303" s="141"/>
      <c r="F303" s="141"/>
      <c r="G303" s="141"/>
      <c r="H303" s="141"/>
      <c r="I303" s="141"/>
      <c r="J303" s="141"/>
      <c r="K303" s="141"/>
      <c r="L303" s="141"/>
      <c r="M303" s="141"/>
      <c r="N303" s="141"/>
      <c r="O303" s="141"/>
      <c r="P303" s="141"/>
      <c r="Q303" s="141"/>
      <c r="R303" s="130" t="s">
        <v>1523</v>
      </c>
    </row>
    <row r="304" spans="1:18" s="139" customFormat="1">
      <c r="A304" s="127" t="s">
        <v>1509</v>
      </c>
      <c r="B304" s="127" t="s">
        <v>2200</v>
      </c>
      <c r="C304" s="127"/>
      <c r="D304" s="127"/>
      <c r="E304" s="127"/>
      <c r="F304" s="127"/>
      <c r="G304" s="127"/>
      <c r="H304" s="127"/>
      <c r="I304" s="127"/>
      <c r="J304" s="127"/>
      <c r="K304" s="127"/>
      <c r="L304" s="127" t="s">
        <v>2201</v>
      </c>
      <c r="M304" s="127"/>
      <c r="N304" s="127"/>
      <c r="O304" s="127"/>
      <c r="P304" s="127"/>
      <c r="Q304" s="127"/>
      <c r="R304" s="128"/>
    </row>
    <row r="305" spans="1:28" s="139" customFormat="1">
      <c r="A305" s="127" t="s">
        <v>1509</v>
      </c>
      <c r="B305" s="127" t="s">
        <v>64</v>
      </c>
      <c r="C305" s="127"/>
      <c r="D305" s="127"/>
      <c r="E305" s="127"/>
      <c r="F305" s="127"/>
      <c r="G305" s="127"/>
      <c r="H305" s="127"/>
      <c r="I305" s="127"/>
      <c r="J305" s="127"/>
      <c r="K305" s="127"/>
      <c r="L305" s="127" t="s">
        <v>2202</v>
      </c>
      <c r="M305" s="127"/>
      <c r="N305" s="127"/>
      <c r="O305" s="127"/>
      <c r="P305" s="127"/>
      <c r="Q305" s="127"/>
      <c r="R305" s="128"/>
    </row>
    <row r="306" spans="1:28" s="139" customFormat="1">
      <c r="A306" s="126" t="s">
        <v>1703</v>
      </c>
      <c r="B306" s="141" t="s">
        <v>2203</v>
      </c>
      <c r="C306" s="141" t="s">
        <v>2204</v>
      </c>
      <c r="D306" s="141" t="s">
        <v>2205</v>
      </c>
      <c r="E306" s="141"/>
      <c r="F306" s="141"/>
      <c r="G306" s="141"/>
      <c r="H306" s="141"/>
      <c r="I306" s="141" t="s">
        <v>2206</v>
      </c>
      <c r="J306" s="141"/>
      <c r="K306" s="141"/>
      <c r="L306" s="141"/>
      <c r="M306" s="141"/>
      <c r="N306" s="141"/>
      <c r="O306" s="141"/>
      <c r="P306" s="141"/>
      <c r="Q306" s="141"/>
      <c r="R306" s="130" t="s">
        <v>1523</v>
      </c>
    </row>
    <row r="307" spans="1:28" s="139" customFormat="1">
      <c r="A307" s="159" t="s">
        <v>1633</v>
      </c>
      <c r="B307" s="159" t="s">
        <v>2189</v>
      </c>
      <c r="C307" s="159"/>
      <c r="D307" s="159"/>
      <c r="E307" s="159"/>
      <c r="F307" s="159"/>
      <c r="G307" s="159"/>
      <c r="H307" s="159"/>
      <c r="I307" s="159"/>
      <c r="J307" s="159"/>
      <c r="K307" s="159"/>
      <c r="L307" s="159"/>
      <c r="M307" s="159"/>
      <c r="N307" s="159"/>
      <c r="O307" s="159"/>
      <c r="P307" s="159"/>
      <c r="Q307" s="159"/>
      <c r="R307" s="160"/>
    </row>
    <row r="308" spans="1:28" s="139" customFormat="1">
      <c r="A308" s="126" t="s">
        <v>1703</v>
      </c>
      <c r="B308" s="141" t="s">
        <v>2207</v>
      </c>
      <c r="C308" s="141" t="s">
        <v>2208</v>
      </c>
      <c r="D308" s="141" t="s">
        <v>2209</v>
      </c>
      <c r="E308" s="141" t="s">
        <v>2210</v>
      </c>
      <c r="F308" s="141" t="s">
        <v>2211</v>
      </c>
      <c r="G308" s="141"/>
      <c r="H308" s="141"/>
      <c r="I308" s="141" t="s">
        <v>2212</v>
      </c>
      <c r="J308" s="141"/>
      <c r="K308" s="141"/>
      <c r="L308" s="141"/>
      <c r="M308" s="141"/>
      <c r="N308" s="141"/>
      <c r="O308" s="141"/>
      <c r="P308" s="141"/>
      <c r="Q308" s="141"/>
      <c r="R308" s="130" t="s">
        <v>1523</v>
      </c>
    </row>
    <row r="309" spans="1:28" s="139" customFormat="1" ht="42">
      <c r="A309" s="127" t="s">
        <v>1509</v>
      </c>
      <c r="B309" s="127" t="s">
        <v>2213</v>
      </c>
      <c r="C309" s="127"/>
      <c r="D309" s="127"/>
      <c r="E309" s="127"/>
      <c r="F309" s="127"/>
      <c r="G309" s="127"/>
      <c r="H309" s="127"/>
      <c r="I309" s="127"/>
      <c r="J309" s="127"/>
      <c r="K309" s="127"/>
      <c r="L309" s="156" t="s">
        <v>2214</v>
      </c>
      <c r="M309" s="156"/>
      <c r="N309" s="156"/>
      <c r="O309" s="127"/>
      <c r="P309" s="127"/>
      <c r="Q309" s="127"/>
      <c r="R309" s="128"/>
    </row>
    <row r="310" spans="1:28" s="139" customFormat="1">
      <c r="A310" s="126" t="s">
        <v>1703</v>
      </c>
      <c r="B310" s="141" t="s">
        <v>2215</v>
      </c>
      <c r="C310" s="141" t="s">
        <v>2216</v>
      </c>
      <c r="D310" s="141" t="s">
        <v>2217</v>
      </c>
      <c r="E310" s="141" t="s">
        <v>2218</v>
      </c>
      <c r="F310" s="141" t="s">
        <v>2211</v>
      </c>
      <c r="G310" s="141"/>
      <c r="H310" s="141"/>
      <c r="I310" s="141" t="s">
        <v>2219</v>
      </c>
      <c r="J310" s="141"/>
      <c r="K310" s="141"/>
      <c r="L310" s="141"/>
      <c r="M310" s="141"/>
      <c r="N310" s="141"/>
      <c r="O310" s="141"/>
      <c r="P310" s="141"/>
      <c r="Q310" s="141"/>
      <c r="R310" s="142" t="s">
        <v>1523</v>
      </c>
    </row>
    <row r="311" spans="1:28" s="339" customFormat="1">
      <c r="A311" s="127" t="s">
        <v>1509</v>
      </c>
      <c r="B311" s="127" t="s">
        <v>2220</v>
      </c>
      <c r="C311" s="127"/>
      <c r="D311" s="127"/>
      <c r="E311" s="127"/>
      <c r="F311" s="127"/>
      <c r="G311" s="127"/>
      <c r="H311" s="127"/>
      <c r="I311" s="127"/>
      <c r="J311" s="127"/>
      <c r="K311" s="127"/>
      <c r="L311" s="127" t="s">
        <v>2221</v>
      </c>
      <c r="M311" s="127"/>
      <c r="N311" s="127"/>
      <c r="O311" s="127"/>
      <c r="P311" s="127"/>
      <c r="Q311" s="127"/>
      <c r="R311" s="128"/>
      <c r="S311" s="139"/>
      <c r="T311" s="139"/>
      <c r="U311" s="139"/>
      <c r="V311" s="139"/>
      <c r="W311" s="139"/>
      <c r="X311" s="139"/>
      <c r="Y311" s="139"/>
      <c r="Z311" s="139"/>
      <c r="AA311" s="139"/>
      <c r="AB311" s="139"/>
    </row>
    <row r="312" spans="1:28" s="339" customFormat="1">
      <c r="A312" s="127" t="s">
        <v>1509</v>
      </c>
      <c r="B312" s="127" t="s">
        <v>65</v>
      </c>
      <c r="C312" s="127"/>
      <c r="D312" s="127"/>
      <c r="E312" s="127"/>
      <c r="F312" s="127"/>
      <c r="G312" s="127"/>
      <c r="H312" s="127"/>
      <c r="I312" s="127"/>
      <c r="J312" s="127"/>
      <c r="K312" s="127"/>
      <c r="L312" s="127" t="s">
        <v>2222</v>
      </c>
      <c r="M312" s="127"/>
      <c r="N312" s="127"/>
      <c r="O312" s="127"/>
      <c r="P312" s="127"/>
      <c r="Q312" s="127"/>
      <c r="R312" s="128"/>
      <c r="S312" s="139"/>
      <c r="T312" s="139"/>
      <c r="U312" s="139"/>
      <c r="V312" s="139"/>
      <c r="W312" s="139"/>
      <c r="X312" s="139"/>
      <c r="Y312" s="139"/>
      <c r="Z312" s="139"/>
      <c r="AA312" s="139"/>
      <c r="AB312" s="139"/>
    </row>
    <row r="313" spans="1:28" s="157" customFormat="1">
      <c r="A313" s="157" t="s">
        <v>1633</v>
      </c>
      <c r="B313" s="157" t="s">
        <v>2148</v>
      </c>
      <c r="R313" s="158"/>
      <c r="S313" s="139"/>
      <c r="T313" s="139"/>
      <c r="U313" s="139"/>
      <c r="V313" s="139"/>
      <c r="W313" s="139"/>
      <c r="X313" s="139"/>
      <c r="Y313" s="139"/>
      <c r="Z313" s="139"/>
      <c r="AA313" s="139"/>
      <c r="AB313" s="139"/>
    </row>
    <row r="314" spans="1:28" s="139" customFormat="1">
      <c r="R314" s="140"/>
    </row>
    <row r="315" spans="1:28" s="139" customFormat="1">
      <c r="A315" s="159" t="s">
        <v>1515</v>
      </c>
      <c r="B315" s="159" t="s">
        <v>2223</v>
      </c>
      <c r="C315" s="159"/>
      <c r="D315" s="159"/>
      <c r="E315" s="159"/>
      <c r="F315" s="159"/>
      <c r="G315" s="159"/>
      <c r="H315" s="159"/>
      <c r="I315" s="159"/>
      <c r="J315" s="159"/>
      <c r="K315" s="159"/>
      <c r="L315" s="159"/>
      <c r="M315" s="159"/>
      <c r="N315" s="159"/>
      <c r="O315" s="159"/>
      <c r="P315" s="159"/>
      <c r="Q315" s="159"/>
      <c r="R315" s="160"/>
    </row>
    <row r="316" spans="1:28" s="139" customFormat="1">
      <c r="A316" s="126" t="s">
        <v>1709</v>
      </c>
      <c r="B316" s="126" t="s">
        <v>2224</v>
      </c>
      <c r="C316" s="126" t="s">
        <v>2225</v>
      </c>
      <c r="D316" s="126" t="s">
        <v>2226</v>
      </c>
      <c r="E316" s="126"/>
      <c r="F316" s="126"/>
      <c r="G316" s="126"/>
      <c r="H316" s="126"/>
      <c r="I316" s="126"/>
      <c r="J316" s="126"/>
      <c r="K316" s="126"/>
      <c r="L316" s="126"/>
      <c r="M316" s="126"/>
      <c r="N316" s="126"/>
      <c r="O316" s="126"/>
      <c r="P316" s="126"/>
      <c r="Q316" s="126"/>
      <c r="R316" s="152" t="s">
        <v>1523</v>
      </c>
    </row>
    <row r="317" spans="1:28" s="139" customFormat="1">
      <c r="A317" s="126" t="s">
        <v>2227</v>
      </c>
      <c r="B317" s="126" t="s">
        <v>2228</v>
      </c>
      <c r="C317" s="126" t="s">
        <v>2229</v>
      </c>
      <c r="D317" s="126" t="s">
        <v>2230</v>
      </c>
      <c r="E317" s="126"/>
      <c r="F317" s="126"/>
      <c r="G317" s="126"/>
      <c r="H317" s="126"/>
      <c r="I317" s="126" t="s">
        <v>2231</v>
      </c>
      <c r="J317" s="126"/>
      <c r="K317" s="126"/>
      <c r="L317" s="126"/>
      <c r="M317" s="126"/>
      <c r="N317" s="126"/>
      <c r="O317" s="126"/>
      <c r="P317" s="126"/>
      <c r="Q317" s="126"/>
      <c r="R317" s="130" t="s">
        <v>1523</v>
      </c>
    </row>
    <row r="318" spans="1:28" s="139" customFormat="1">
      <c r="A318" s="126"/>
      <c r="B318" s="126"/>
      <c r="C318" s="126"/>
      <c r="D318" s="126"/>
      <c r="E318" s="126"/>
      <c r="F318" s="126"/>
      <c r="G318" s="126"/>
      <c r="H318" s="126"/>
      <c r="I318" s="126"/>
      <c r="J318" s="126"/>
      <c r="K318" s="126"/>
      <c r="L318" s="126"/>
      <c r="M318" s="126"/>
      <c r="N318" s="126"/>
      <c r="O318" s="126"/>
      <c r="P318" s="126"/>
      <c r="Q318" s="126"/>
      <c r="R318" s="130"/>
    </row>
    <row r="319" spans="1:28" s="139" customFormat="1">
      <c r="A319" s="126"/>
      <c r="B319" s="126"/>
      <c r="C319" s="126"/>
      <c r="D319" s="126"/>
      <c r="E319" s="126"/>
      <c r="F319" s="126"/>
      <c r="G319" s="126"/>
      <c r="H319" s="126"/>
      <c r="I319" s="126"/>
      <c r="J319" s="126"/>
      <c r="K319" s="126"/>
      <c r="L319" s="126"/>
      <c r="M319" s="126"/>
      <c r="N319" s="126"/>
      <c r="O319" s="126"/>
      <c r="P319" s="126"/>
      <c r="Q319" s="126"/>
      <c r="R319" s="130"/>
    </row>
    <row r="320" spans="1:28" s="139" customFormat="1">
      <c r="A320" s="126" t="s">
        <v>1709</v>
      </c>
      <c r="B320" s="126" t="s">
        <v>2232</v>
      </c>
      <c r="C320" s="126" t="s">
        <v>2233</v>
      </c>
      <c r="D320" s="126" t="s">
        <v>2234</v>
      </c>
      <c r="E320" s="126" t="s">
        <v>2235</v>
      </c>
      <c r="F320" s="126" t="s">
        <v>2236</v>
      </c>
      <c r="G320" s="126"/>
      <c r="H320" s="126"/>
      <c r="I320" s="126"/>
      <c r="J320" s="126"/>
      <c r="K320" s="126"/>
      <c r="L320" s="126"/>
      <c r="M320" s="126"/>
      <c r="N320" s="126"/>
      <c r="O320" s="126"/>
      <c r="P320" s="126"/>
      <c r="Q320" s="126"/>
      <c r="R320" s="152" t="s">
        <v>1523</v>
      </c>
    </row>
    <row r="321" spans="1:18" s="139" customFormat="1">
      <c r="A321" s="126" t="s">
        <v>2237</v>
      </c>
      <c r="B321" s="126" t="s">
        <v>2238</v>
      </c>
      <c r="C321" s="126" t="s">
        <v>2239</v>
      </c>
      <c r="D321" s="126" t="s">
        <v>2240</v>
      </c>
      <c r="E321" s="126"/>
      <c r="F321" s="126"/>
      <c r="G321" s="126"/>
      <c r="H321" s="126"/>
      <c r="I321" s="126" t="s">
        <v>2241</v>
      </c>
      <c r="J321" s="126"/>
      <c r="K321" s="126"/>
      <c r="L321" s="126"/>
      <c r="M321" s="126"/>
      <c r="N321" s="126"/>
      <c r="O321" s="126"/>
      <c r="P321" s="126"/>
      <c r="Q321" s="126"/>
      <c r="R321" s="152" t="s">
        <v>1523</v>
      </c>
    </row>
    <row r="322" spans="1:18" s="139" customFormat="1">
      <c r="A322" s="126" t="s">
        <v>1529</v>
      </c>
      <c r="B322" s="129" t="s">
        <v>2242</v>
      </c>
      <c r="C322" s="129" t="s">
        <v>1823</v>
      </c>
      <c r="D322" s="129" t="s">
        <v>2243</v>
      </c>
      <c r="E322" s="129"/>
      <c r="F322" s="129"/>
      <c r="G322" s="129"/>
      <c r="H322" s="129"/>
      <c r="I322" s="129" t="s">
        <v>2244</v>
      </c>
      <c r="J322" s="129"/>
      <c r="K322" s="129"/>
      <c r="L322" s="129"/>
      <c r="M322" s="129"/>
      <c r="N322" s="129"/>
      <c r="O322" s="129"/>
      <c r="P322" s="129"/>
      <c r="Q322" s="129"/>
      <c r="R322" s="130" t="s">
        <v>1523</v>
      </c>
    </row>
    <row r="323" spans="1:18" s="139" customFormat="1">
      <c r="A323" s="159" t="s">
        <v>1633</v>
      </c>
      <c r="B323" s="159" t="s">
        <v>2223</v>
      </c>
      <c r="C323" s="159" t="s">
        <v>1823</v>
      </c>
      <c r="D323" s="159"/>
      <c r="E323" s="159"/>
      <c r="F323" s="159"/>
      <c r="G323" s="159"/>
      <c r="H323" s="159"/>
      <c r="I323" s="159"/>
      <c r="J323" s="159"/>
      <c r="K323" s="159"/>
      <c r="L323" s="159"/>
      <c r="M323" s="159"/>
      <c r="N323" s="159"/>
      <c r="O323" s="159"/>
      <c r="P323" s="159"/>
      <c r="Q323" s="159"/>
      <c r="R323" s="160"/>
    </row>
    <row r="325" spans="1:18" s="139" customFormat="1">
      <c r="A325" s="159" t="s">
        <v>1633</v>
      </c>
      <c r="B325" s="159" t="s">
        <v>2146</v>
      </c>
      <c r="C325" s="159"/>
      <c r="D325" s="159"/>
      <c r="E325" s="159"/>
      <c r="F325" s="159"/>
      <c r="G325" s="159"/>
      <c r="H325" s="159"/>
      <c r="I325" s="159"/>
      <c r="J325" s="159"/>
      <c r="K325" s="159"/>
      <c r="L325" s="159"/>
      <c r="M325" s="159"/>
      <c r="N325" s="159"/>
      <c r="O325" s="159"/>
      <c r="P325" s="159"/>
      <c r="Q325" s="159"/>
      <c r="R325" s="160"/>
    </row>
    <row r="326" spans="1:18" s="139" customFormat="1">
      <c r="R326" s="140"/>
    </row>
    <row r="327" spans="1:18" s="340" customFormat="1">
      <c r="A327" s="180" t="s">
        <v>1515</v>
      </c>
      <c r="B327" s="180" t="s">
        <v>2245</v>
      </c>
      <c r="C327" s="180" t="s">
        <v>2246</v>
      </c>
      <c r="D327" s="180" t="s">
        <v>2247</v>
      </c>
      <c r="E327" s="180"/>
      <c r="F327" s="180"/>
      <c r="G327" s="180"/>
      <c r="H327" s="180"/>
      <c r="I327" s="180"/>
      <c r="J327" s="180"/>
      <c r="K327" s="180"/>
      <c r="L327" s="180"/>
      <c r="M327" s="180"/>
      <c r="N327" s="180"/>
      <c r="O327" s="180"/>
      <c r="P327" s="180"/>
      <c r="Q327" s="180"/>
      <c r="R327" s="180"/>
    </row>
    <row r="328" spans="1:18">
      <c r="A328" s="127" t="s">
        <v>1613</v>
      </c>
      <c r="B328" s="127" t="s">
        <v>2248</v>
      </c>
      <c r="C328" s="127" t="s">
        <v>2249</v>
      </c>
      <c r="D328" s="133" t="s">
        <v>2250</v>
      </c>
      <c r="F328" s="341"/>
      <c r="G328" s="127"/>
      <c r="H328" s="127"/>
      <c r="I328" s="127"/>
      <c r="J328" s="127"/>
      <c r="K328" s="127"/>
      <c r="L328" s="127"/>
      <c r="M328" s="127"/>
      <c r="N328" s="127"/>
      <c r="O328" s="127"/>
      <c r="P328" s="127"/>
      <c r="Q328" s="127"/>
      <c r="R328" s="126" t="s">
        <v>1523</v>
      </c>
    </row>
    <row r="329" spans="1:18">
      <c r="A329" s="127" t="s">
        <v>2251</v>
      </c>
      <c r="B329" s="127" t="s">
        <v>2252</v>
      </c>
      <c r="C329" s="127" t="s">
        <v>2253</v>
      </c>
      <c r="D329" s="133" t="s">
        <v>2254</v>
      </c>
      <c r="E329" s="127" t="s">
        <v>2255</v>
      </c>
      <c r="F329" s="167" t="s">
        <v>2256</v>
      </c>
      <c r="G329" s="127"/>
      <c r="H329" s="127"/>
      <c r="I329" s="141" t="s">
        <v>2257</v>
      </c>
      <c r="J329" s="127"/>
      <c r="K329" s="127"/>
      <c r="L329" s="127"/>
      <c r="M329" s="127"/>
      <c r="N329" s="127"/>
      <c r="O329" s="127"/>
      <c r="P329" s="127"/>
      <c r="Q329" s="127"/>
      <c r="R329" s="152" t="s">
        <v>1523</v>
      </c>
    </row>
    <row r="330" spans="1:18">
      <c r="A330" s="127" t="s">
        <v>1529</v>
      </c>
      <c r="B330" s="127" t="s">
        <v>2258</v>
      </c>
      <c r="C330" s="127" t="s">
        <v>555</v>
      </c>
      <c r="D330" s="133" t="s">
        <v>2259</v>
      </c>
      <c r="E330" s="127"/>
      <c r="F330" s="167"/>
      <c r="H330" s="127"/>
      <c r="I330" s="141" t="s">
        <v>2260</v>
      </c>
      <c r="J330" s="127"/>
      <c r="K330" s="127"/>
      <c r="L330" s="127"/>
      <c r="M330" s="127"/>
      <c r="N330" s="127"/>
      <c r="O330" s="127"/>
      <c r="P330" s="127"/>
      <c r="Q330" s="127"/>
      <c r="R330" s="130" t="s">
        <v>1523</v>
      </c>
    </row>
    <row r="331" spans="1:18">
      <c r="A331" s="127" t="s">
        <v>2261</v>
      </c>
      <c r="B331" s="127" t="s">
        <v>2262</v>
      </c>
      <c r="C331" s="127" t="s">
        <v>2263</v>
      </c>
      <c r="D331" s="133" t="s">
        <v>2264</v>
      </c>
      <c r="E331" s="127" t="s">
        <v>2255</v>
      </c>
      <c r="F331" s="167" t="s">
        <v>2256</v>
      </c>
      <c r="G331" s="129" t="s">
        <v>1663</v>
      </c>
      <c r="H331" s="127"/>
      <c r="I331" s="141" t="s">
        <v>2257</v>
      </c>
      <c r="J331" s="127"/>
      <c r="K331" s="127"/>
      <c r="L331" s="127"/>
      <c r="M331" s="127"/>
      <c r="N331" s="127"/>
      <c r="O331" s="127"/>
      <c r="P331" s="127"/>
      <c r="Q331" s="127"/>
      <c r="R331" s="152" t="s">
        <v>1523</v>
      </c>
    </row>
    <row r="332" spans="1:18">
      <c r="A332" s="127" t="s">
        <v>1529</v>
      </c>
      <c r="B332" s="127" t="s">
        <v>2265</v>
      </c>
      <c r="C332" s="127" t="s">
        <v>2266</v>
      </c>
      <c r="D332" s="133" t="s">
        <v>2267</v>
      </c>
      <c r="E332" s="127"/>
      <c r="F332" s="167"/>
      <c r="G332" s="127"/>
      <c r="H332" s="127"/>
      <c r="I332" s="141" t="s">
        <v>2268</v>
      </c>
      <c r="J332" s="127"/>
      <c r="K332" s="127"/>
      <c r="L332" s="127"/>
      <c r="M332" s="127"/>
      <c r="N332" s="127"/>
      <c r="O332" s="127"/>
      <c r="P332" s="127"/>
      <c r="Q332" s="127"/>
      <c r="R332" s="130" t="s">
        <v>1523</v>
      </c>
    </row>
    <row r="333" spans="1:18" s="340" customFormat="1">
      <c r="A333" s="180" t="s">
        <v>1633</v>
      </c>
      <c r="B333" s="180" t="s">
        <v>2245</v>
      </c>
      <c r="C333" s="180"/>
      <c r="D333" s="180"/>
      <c r="E333" s="180"/>
      <c r="F333" s="180"/>
      <c r="G333" s="180"/>
      <c r="H333" s="180"/>
      <c r="I333" s="180"/>
      <c r="J333" s="180"/>
      <c r="K333" s="180"/>
      <c r="L333" s="180"/>
      <c r="M333" s="180"/>
      <c r="N333" s="180"/>
      <c r="O333" s="180"/>
      <c r="P333" s="180"/>
      <c r="Q333" s="180"/>
      <c r="R333" s="180"/>
    </row>
    <row r="334" spans="1:18" s="189" customFormat="1">
      <c r="A334" s="133"/>
      <c r="B334" s="133"/>
      <c r="C334" s="133"/>
      <c r="D334" s="133"/>
      <c r="E334" s="133"/>
      <c r="F334" s="133"/>
      <c r="G334" s="133"/>
      <c r="H334" s="133"/>
      <c r="I334" s="133"/>
      <c r="J334" s="133"/>
      <c r="K334" s="133"/>
      <c r="L334" s="133"/>
      <c r="M334" s="133"/>
      <c r="N334" s="133"/>
      <c r="O334" s="133"/>
      <c r="P334" s="133"/>
      <c r="Q334" s="133"/>
      <c r="R334" s="133"/>
    </row>
    <row r="335" spans="1:18" s="342" customFormat="1">
      <c r="A335" s="342" t="s">
        <v>2269</v>
      </c>
      <c r="B335" s="342" t="s">
        <v>2270</v>
      </c>
      <c r="C335" s="342" t="s">
        <v>2271</v>
      </c>
      <c r="D335" s="342" t="s">
        <v>2272</v>
      </c>
    </row>
    <row r="336" spans="1:18" s="189" customFormat="1"/>
    <row r="337" spans="1:18" s="189" customFormat="1">
      <c r="A337" s="189" t="s">
        <v>1869</v>
      </c>
      <c r="B337" s="189" t="s">
        <v>2273</v>
      </c>
      <c r="C337" s="189" t="s">
        <v>2274</v>
      </c>
      <c r="D337" s="189" t="s">
        <v>2275</v>
      </c>
      <c r="R337" s="130" t="s">
        <v>1523</v>
      </c>
    </row>
    <row r="338" spans="1:18" s="343" customFormat="1">
      <c r="A338" s="343" t="s">
        <v>2269</v>
      </c>
      <c r="B338" s="343" t="s">
        <v>2276</v>
      </c>
      <c r="C338" s="344" t="s">
        <v>2277</v>
      </c>
      <c r="D338" s="343" t="s">
        <v>2278</v>
      </c>
    </row>
    <row r="339" spans="1:18" s="189" customFormat="1">
      <c r="A339" s="189" t="s">
        <v>2279</v>
      </c>
      <c r="B339" s="189" t="s">
        <v>2280</v>
      </c>
      <c r="C339" s="189" t="s">
        <v>2281</v>
      </c>
      <c r="D339" s="189" t="s">
        <v>2282</v>
      </c>
      <c r="G339" s="189" t="s">
        <v>1663</v>
      </c>
      <c r="R339" s="130" t="s">
        <v>1523</v>
      </c>
    </row>
    <row r="340" spans="1:18" s="345" customFormat="1">
      <c r="A340" s="345" t="s">
        <v>2283</v>
      </c>
      <c r="B340" s="345" t="s">
        <v>2284</v>
      </c>
    </row>
    <row r="341" spans="1:18" s="189" customFormat="1">
      <c r="A341" s="189" t="s">
        <v>1529</v>
      </c>
      <c r="B341" s="189" t="s">
        <v>2285</v>
      </c>
      <c r="C341" s="189" t="s">
        <v>2286</v>
      </c>
      <c r="D341" s="168" t="s">
        <v>2287</v>
      </c>
      <c r="I341" s="189" t="s">
        <v>2288</v>
      </c>
      <c r="R341" s="130" t="s">
        <v>1523</v>
      </c>
    </row>
    <row r="342" spans="1:18" s="189" customFormat="1">
      <c r="A342" s="189" t="s">
        <v>2289</v>
      </c>
      <c r="B342" s="189" t="s">
        <v>2290</v>
      </c>
      <c r="C342" s="189" t="s">
        <v>2291</v>
      </c>
      <c r="D342" s="189" t="s">
        <v>2292</v>
      </c>
      <c r="E342" s="189" t="s">
        <v>2293</v>
      </c>
      <c r="F342" s="189" t="s">
        <v>2294</v>
      </c>
      <c r="I342" s="189" t="s">
        <v>2288</v>
      </c>
      <c r="J342" s="189" t="s">
        <v>1528</v>
      </c>
      <c r="R342" s="130" t="s">
        <v>1523</v>
      </c>
    </row>
    <row r="343" spans="1:18" s="189" customFormat="1">
      <c r="A343" s="189" t="s">
        <v>1703</v>
      </c>
      <c r="B343" s="189" t="s">
        <v>2295</v>
      </c>
      <c r="C343" s="189" t="s">
        <v>2296</v>
      </c>
      <c r="D343" s="189" t="s">
        <v>2297</v>
      </c>
      <c r="E343" s="189" t="s">
        <v>2293</v>
      </c>
      <c r="F343" s="189" t="s">
        <v>2294</v>
      </c>
      <c r="I343" s="189" t="s">
        <v>2288</v>
      </c>
      <c r="R343" s="130" t="s">
        <v>1523</v>
      </c>
    </row>
    <row r="344" spans="1:18" s="345" customFormat="1">
      <c r="A344" s="345" t="s">
        <v>2298</v>
      </c>
    </row>
    <row r="345" spans="1:18" s="189" customFormat="1">
      <c r="A345" s="189" t="s">
        <v>1703</v>
      </c>
      <c r="B345" s="189" t="s">
        <v>2299</v>
      </c>
      <c r="C345" s="189" t="s">
        <v>2300</v>
      </c>
      <c r="D345" s="189" t="s">
        <v>2301</v>
      </c>
      <c r="E345" s="189" t="s">
        <v>2302</v>
      </c>
      <c r="F345" s="189" t="s">
        <v>2303</v>
      </c>
      <c r="I345" s="189" t="s">
        <v>2304</v>
      </c>
      <c r="R345" s="130" t="s">
        <v>1523</v>
      </c>
    </row>
    <row r="346" spans="1:18" s="189" customFormat="1">
      <c r="A346" s="189" t="s">
        <v>1703</v>
      </c>
      <c r="B346" s="189" t="s">
        <v>2305</v>
      </c>
      <c r="C346" s="189" t="s">
        <v>2306</v>
      </c>
      <c r="D346" s="189" t="s">
        <v>2307</v>
      </c>
      <c r="E346" s="189" t="s">
        <v>2302</v>
      </c>
      <c r="F346" s="189" t="s">
        <v>2303</v>
      </c>
      <c r="I346" s="189" t="s">
        <v>2308</v>
      </c>
      <c r="R346" s="130" t="s">
        <v>1523</v>
      </c>
    </row>
    <row r="347" spans="1:18" s="189" customFormat="1">
      <c r="A347" s="189" t="s">
        <v>1703</v>
      </c>
      <c r="B347" s="189" t="s">
        <v>2309</v>
      </c>
      <c r="C347" s="189" t="s">
        <v>2310</v>
      </c>
      <c r="D347" s="189" t="s">
        <v>2311</v>
      </c>
      <c r="E347" s="189" t="s">
        <v>2302</v>
      </c>
      <c r="F347" s="189" t="s">
        <v>2303</v>
      </c>
      <c r="I347" s="189" t="s">
        <v>2312</v>
      </c>
      <c r="R347" s="130" t="s">
        <v>1523</v>
      </c>
    </row>
    <row r="348" spans="1:18" s="189" customFormat="1">
      <c r="A348" s="189" t="s">
        <v>1703</v>
      </c>
      <c r="B348" s="189" t="s">
        <v>2313</v>
      </c>
      <c r="C348" s="189" t="s">
        <v>2314</v>
      </c>
      <c r="D348" s="189" t="s">
        <v>2315</v>
      </c>
      <c r="E348" s="189" t="s">
        <v>2302</v>
      </c>
      <c r="F348" s="189" t="s">
        <v>2303</v>
      </c>
      <c r="I348" s="189" t="s">
        <v>2316</v>
      </c>
      <c r="R348" s="130" t="s">
        <v>1523</v>
      </c>
    </row>
    <row r="349" spans="1:18" s="189" customFormat="1">
      <c r="A349" s="189" t="s">
        <v>1703</v>
      </c>
      <c r="B349" s="189" t="s">
        <v>2317</v>
      </c>
      <c r="C349" s="189" t="s">
        <v>2318</v>
      </c>
      <c r="D349" s="189" t="s">
        <v>2319</v>
      </c>
      <c r="E349" s="189" t="s">
        <v>2302</v>
      </c>
      <c r="F349" s="189" t="s">
        <v>2303</v>
      </c>
      <c r="I349" s="189" t="s">
        <v>2320</v>
      </c>
      <c r="R349" s="130" t="s">
        <v>1523</v>
      </c>
    </row>
    <row r="350" spans="1:18" s="189" customFormat="1">
      <c r="A350" s="189" t="s">
        <v>1703</v>
      </c>
      <c r="B350" s="189" t="s">
        <v>2321</v>
      </c>
      <c r="C350" s="189" t="s">
        <v>2322</v>
      </c>
      <c r="D350" s="189" t="s">
        <v>2323</v>
      </c>
      <c r="E350" s="189" t="s">
        <v>2302</v>
      </c>
      <c r="F350" s="189" t="s">
        <v>2303</v>
      </c>
      <c r="I350" s="189" t="s">
        <v>2324</v>
      </c>
      <c r="R350" s="130" t="s">
        <v>1523</v>
      </c>
    </row>
    <row r="351" spans="1:18" s="189" customFormat="1">
      <c r="A351" s="189" t="s">
        <v>1703</v>
      </c>
      <c r="B351" s="189" t="s">
        <v>2325</v>
      </c>
      <c r="C351" s="189" t="s">
        <v>2326</v>
      </c>
      <c r="D351" s="189" t="s">
        <v>2327</v>
      </c>
      <c r="E351" s="189" t="s">
        <v>2302</v>
      </c>
      <c r="F351" s="189" t="s">
        <v>2303</v>
      </c>
      <c r="I351" s="189" t="s">
        <v>2328</v>
      </c>
      <c r="R351" s="130" t="s">
        <v>1523</v>
      </c>
    </row>
    <row r="352" spans="1:18" s="330" customFormat="1">
      <c r="A352" s="330" t="s">
        <v>1703</v>
      </c>
      <c r="B352" s="330" t="s">
        <v>2329</v>
      </c>
      <c r="C352" s="330" t="s">
        <v>2330</v>
      </c>
      <c r="D352" s="330" t="s">
        <v>2331</v>
      </c>
      <c r="E352" s="330" t="s">
        <v>2332</v>
      </c>
      <c r="F352" s="330" t="s">
        <v>2333</v>
      </c>
      <c r="I352" s="330" t="s">
        <v>2334</v>
      </c>
      <c r="R352" s="130" t="s">
        <v>1523</v>
      </c>
    </row>
    <row r="353" spans="1:18" s="341" customFormat="1">
      <c r="A353" s="341" t="s">
        <v>2335</v>
      </c>
      <c r="B353" s="341" t="s">
        <v>2276</v>
      </c>
    </row>
    <row r="354" spans="1:18" s="189" customFormat="1"/>
    <row r="355" spans="1:18" s="343" customFormat="1">
      <c r="A355" s="343" t="s">
        <v>2269</v>
      </c>
      <c r="B355" s="343" t="s">
        <v>2336</v>
      </c>
      <c r="C355" s="343" t="s">
        <v>2337</v>
      </c>
      <c r="D355" s="343" t="s">
        <v>2338</v>
      </c>
    </row>
    <row r="356" spans="1:18" s="189" customFormat="1">
      <c r="A356" s="189" t="s">
        <v>2339</v>
      </c>
      <c r="B356" s="189" t="s">
        <v>2340</v>
      </c>
      <c r="C356" s="189" t="s">
        <v>2341</v>
      </c>
      <c r="D356" s="189" t="s">
        <v>2342</v>
      </c>
      <c r="G356" s="189" t="s">
        <v>1663</v>
      </c>
      <c r="R356" s="130" t="s">
        <v>1523</v>
      </c>
    </row>
    <row r="357" spans="1:18" s="345" customFormat="1">
      <c r="A357" s="345" t="s">
        <v>2283</v>
      </c>
      <c r="B357" s="345" t="s">
        <v>2343</v>
      </c>
    </row>
    <row r="358" spans="1:18" s="189" customFormat="1">
      <c r="A358" s="189" t="s">
        <v>1529</v>
      </c>
      <c r="B358" s="189" t="s">
        <v>2344</v>
      </c>
      <c r="C358" s="189" t="s">
        <v>2345</v>
      </c>
      <c r="D358" s="189" t="s">
        <v>2287</v>
      </c>
      <c r="I358" s="189" t="s">
        <v>2346</v>
      </c>
      <c r="R358" s="130" t="s">
        <v>1523</v>
      </c>
    </row>
    <row r="359" spans="1:18" s="189" customFormat="1">
      <c r="A359" s="189" t="s">
        <v>2289</v>
      </c>
      <c r="B359" s="189" t="s">
        <v>2347</v>
      </c>
      <c r="C359" s="189" t="s">
        <v>2348</v>
      </c>
      <c r="D359" s="189" t="s">
        <v>2349</v>
      </c>
      <c r="I359" s="189" t="s">
        <v>2346</v>
      </c>
      <c r="J359" s="189" t="s">
        <v>1528</v>
      </c>
      <c r="R359" s="130" t="s">
        <v>1523</v>
      </c>
    </row>
    <row r="360" spans="1:18" s="189" customFormat="1">
      <c r="A360" s="189" t="s">
        <v>1703</v>
      </c>
      <c r="B360" s="189" t="s">
        <v>2350</v>
      </c>
      <c r="C360" s="189" t="s">
        <v>2351</v>
      </c>
      <c r="D360" s="189" t="s">
        <v>2352</v>
      </c>
      <c r="I360" s="189" t="s">
        <v>2346</v>
      </c>
      <c r="R360" s="130" t="s">
        <v>1523</v>
      </c>
    </row>
    <row r="361" spans="1:18" s="345" customFormat="1">
      <c r="A361" s="345" t="s">
        <v>2298</v>
      </c>
    </row>
    <row r="362" spans="1:18" s="189" customFormat="1">
      <c r="A362" s="189" t="s">
        <v>1703</v>
      </c>
      <c r="B362" s="189" t="s">
        <v>2353</v>
      </c>
      <c r="C362" s="189" t="s">
        <v>2354</v>
      </c>
      <c r="D362" s="189" t="s">
        <v>2355</v>
      </c>
      <c r="E362" s="124" t="s">
        <v>2356</v>
      </c>
      <c r="F362" s="189" t="s">
        <v>2357</v>
      </c>
      <c r="I362" s="189" t="s">
        <v>2358</v>
      </c>
      <c r="R362" s="130" t="s">
        <v>1523</v>
      </c>
    </row>
    <row r="363" spans="1:18" s="189" customFormat="1">
      <c r="A363" s="189" t="s">
        <v>1703</v>
      </c>
      <c r="B363" s="189" t="s">
        <v>2359</v>
      </c>
      <c r="C363" s="189" t="s">
        <v>2360</v>
      </c>
      <c r="D363" s="189" t="s">
        <v>2361</v>
      </c>
      <c r="E363" s="189" t="s">
        <v>2362</v>
      </c>
      <c r="F363" s="189" t="s">
        <v>2363</v>
      </c>
      <c r="I363" s="189" t="s">
        <v>2364</v>
      </c>
      <c r="R363" s="130" t="s">
        <v>1523</v>
      </c>
    </row>
    <row r="364" spans="1:18" s="189" customFormat="1">
      <c r="A364" s="189" t="s">
        <v>1703</v>
      </c>
      <c r="B364" s="189" t="s">
        <v>2365</v>
      </c>
      <c r="C364" s="189" t="s">
        <v>2366</v>
      </c>
      <c r="D364" s="189" t="s">
        <v>2367</v>
      </c>
      <c r="E364" s="189" t="s">
        <v>2362</v>
      </c>
      <c r="F364" s="189" t="s">
        <v>2363</v>
      </c>
      <c r="I364" s="189" t="s">
        <v>2368</v>
      </c>
      <c r="R364" s="130" t="s">
        <v>1523</v>
      </c>
    </row>
    <row r="365" spans="1:18" s="189" customFormat="1">
      <c r="A365" s="189" t="s">
        <v>1703</v>
      </c>
      <c r="B365" s="189" t="s">
        <v>2369</v>
      </c>
      <c r="C365" s="189" t="s">
        <v>2370</v>
      </c>
      <c r="D365" s="189" t="s">
        <v>2371</v>
      </c>
      <c r="E365" s="189" t="s">
        <v>2372</v>
      </c>
      <c r="F365" s="189" t="s">
        <v>2373</v>
      </c>
      <c r="I365" s="189" t="s">
        <v>2374</v>
      </c>
      <c r="R365" s="130" t="s">
        <v>1523</v>
      </c>
    </row>
    <row r="366" spans="1:18" s="189" customFormat="1">
      <c r="A366" s="189" t="s">
        <v>1703</v>
      </c>
      <c r="B366" s="189" t="s">
        <v>2375</v>
      </c>
      <c r="C366" s="189" t="s">
        <v>2376</v>
      </c>
      <c r="D366" s="189" t="s">
        <v>2377</v>
      </c>
      <c r="E366" s="124" t="s">
        <v>2378</v>
      </c>
      <c r="F366" s="189" t="s">
        <v>2379</v>
      </c>
      <c r="I366" s="189" t="s">
        <v>2380</v>
      </c>
      <c r="R366" s="130" t="s">
        <v>1523</v>
      </c>
    </row>
    <row r="367" spans="1:18" s="189" customFormat="1">
      <c r="A367" s="189" t="s">
        <v>1703</v>
      </c>
      <c r="B367" s="189" t="s">
        <v>2381</v>
      </c>
      <c r="C367" s="189" t="s">
        <v>2382</v>
      </c>
      <c r="D367" s="189" t="s">
        <v>2383</v>
      </c>
      <c r="E367" s="124" t="s">
        <v>2384</v>
      </c>
      <c r="F367" s="189" t="s">
        <v>2385</v>
      </c>
      <c r="I367" s="189" t="s">
        <v>2386</v>
      </c>
      <c r="R367" s="130" t="s">
        <v>1523</v>
      </c>
    </row>
    <row r="368" spans="1:18" s="189" customFormat="1">
      <c r="A368" s="189" t="s">
        <v>1703</v>
      </c>
      <c r="B368" s="189" t="s">
        <v>2387</v>
      </c>
      <c r="C368" s="189" t="s">
        <v>2388</v>
      </c>
      <c r="D368" s="189" t="s">
        <v>2389</v>
      </c>
      <c r="E368" s="124" t="s">
        <v>2390</v>
      </c>
      <c r="F368" s="189" t="s">
        <v>2391</v>
      </c>
      <c r="I368" s="189" t="s">
        <v>2392</v>
      </c>
      <c r="R368" s="130" t="s">
        <v>1523</v>
      </c>
    </row>
    <row r="369" spans="1:18" s="189" customFormat="1">
      <c r="A369" s="189" t="s">
        <v>1703</v>
      </c>
      <c r="B369" s="189" t="s">
        <v>2393</v>
      </c>
      <c r="C369" s="189" t="s">
        <v>2394</v>
      </c>
      <c r="D369" s="189" t="s">
        <v>2395</v>
      </c>
      <c r="E369" s="124" t="s">
        <v>2390</v>
      </c>
      <c r="F369" s="189" t="s">
        <v>2391</v>
      </c>
      <c r="I369" s="189" t="s">
        <v>2396</v>
      </c>
      <c r="R369" s="130" t="s">
        <v>1523</v>
      </c>
    </row>
    <row r="370" spans="1:18" s="341" customFormat="1">
      <c r="A370" s="341" t="s">
        <v>2335</v>
      </c>
      <c r="B370" s="341" t="s">
        <v>2336</v>
      </c>
    </row>
    <row r="372" spans="1:18" s="343" customFormat="1">
      <c r="A372" s="343" t="s">
        <v>2269</v>
      </c>
      <c r="B372" s="343" t="s">
        <v>2397</v>
      </c>
      <c r="C372" s="343" t="s">
        <v>2398</v>
      </c>
      <c r="D372" s="343" t="s">
        <v>2399</v>
      </c>
    </row>
    <row r="373" spans="1:18">
      <c r="A373" s="124" t="s">
        <v>2400</v>
      </c>
      <c r="B373" s="124" t="s">
        <v>2401</v>
      </c>
      <c r="C373" s="124" t="s">
        <v>2402</v>
      </c>
      <c r="D373" s="124" t="s">
        <v>2403</v>
      </c>
      <c r="G373" s="124" t="s">
        <v>1663</v>
      </c>
      <c r="R373" s="130" t="s">
        <v>1523</v>
      </c>
    </row>
    <row r="374" spans="1:18" s="345" customFormat="1">
      <c r="A374" s="345" t="s">
        <v>2283</v>
      </c>
      <c r="B374" s="345" t="s">
        <v>2404</v>
      </c>
      <c r="R374" s="346"/>
    </row>
    <row r="375" spans="1:18" s="189" customFormat="1">
      <c r="A375" s="189" t="s">
        <v>1529</v>
      </c>
      <c r="B375" s="189" t="s">
        <v>2405</v>
      </c>
      <c r="C375" s="189" t="s">
        <v>2345</v>
      </c>
      <c r="D375" s="189" t="s">
        <v>2287</v>
      </c>
      <c r="I375" s="124" t="s">
        <v>2406</v>
      </c>
      <c r="R375" s="130" t="s">
        <v>1523</v>
      </c>
    </row>
    <row r="376" spans="1:18" s="189" customFormat="1">
      <c r="A376" s="189" t="s">
        <v>2289</v>
      </c>
      <c r="B376" s="189" t="s">
        <v>2407</v>
      </c>
      <c r="C376" s="189" t="s">
        <v>2408</v>
      </c>
      <c r="D376" s="189" t="s">
        <v>2409</v>
      </c>
      <c r="I376" s="124" t="s">
        <v>2410</v>
      </c>
      <c r="J376" s="189" t="s">
        <v>1528</v>
      </c>
      <c r="R376" s="130" t="s">
        <v>1523</v>
      </c>
    </row>
    <row r="377" spans="1:18" s="189" customFormat="1">
      <c r="A377" s="189" t="s">
        <v>1703</v>
      </c>
      <c r="B377" s="189" t="s">
        <v>2411</v>
      </c>
      <c r="C377" s="189" t="s">
        <v>2412</v>
      </c>
      <c r="D377" s="189" t="s">
        <v>2413</v>
      </c>
      <c r="I377" s="124" t="s">
        <v>2414</v>
      </c>
      <c r="R377" s="130" t="s">
        <v>1523</v>
      </c>
    </row>
    <row r="378" spans="1:18" s="345" customFormat="1">
      <c r="A378" s="345" t="s">
        <v>2298</v>
      </c>
    </row>
    <row r="379" spans="1:18">
      <c r="A379" s="124" t="s">
        <v>1703</v>
      </c>
      <c r="B379" s="124" t="s">
        <v>2415</v>
      </c>
      <c r="C379" s="124" t="s">
        <v>2416</v>
      </c>
      <c r="D379" s="124" t="s">
        <v>2417</v>
      </c>
      <c r="I379" s="124" t="s">
        <v>2418</v>
      </c>
      <c r="R379" s="130" t="s">
        <v>1523</v>
      </c>
    </row>
    <row r="380" spans="1:18" s="189" customFormat="1">
      <c r="A380" s="124" t="s">
        <v>1703</v>
      </c>
      <c r="B380" s="124" t="s">
        <v>2419</v>
      </c>
      <c r="C380" s="124" t="s">
        <v>2420</v>
      </c>
      <c r="D380" s="124" t="s">
        <v>2421</v>
      </c>
      <c r="I380" s="124" t="s">
        <v>2410</v>
      </c>
      <c r="R380" s="130" t="s">
        <v>1523</v>
      </c>
    </row>
    <row r="381" spans="1:18">
      <c r="A381" s="124" t="s">
        <v>1703</v>
      </c>
      <c r="B381" s="124" t="s">
        <v>2422</v>
      </c>
      <c r="C381" s="124" t="s">
        <v>2423</v>
      </c>
      <c r="D381" s="124" t="s">
        <v>2424</v>
      </c>
      <c r="I381" s="124" t="s">
        <v>2425</v>
      </c>
      <c r="R381" s="130" t="s">
        <v>1523</v>
      </c>
    </row>
    <row r="382" spans="1:18">
      <c r="A382" s="124" t="s">
        <v>1703</v>
      </c>
      <c r="B382" s="124" t="s">
        <v>2426</v>
      </c>
      <c r="C382" s="124" t="s">
        <v>2427</v>
      </c>
      <c r="D382" s="124" t="s">
        <v>2428</v>
      </c>
      <c r="I382" s="124" t="s">
        <v>2429</v>
      </c>
      <c r="R382" s="130" t="s">
        <v>1523</v>
      </c>
    </row>
    <row r="383" spans="1:18">
      <c r="A383" s="124" t="s">
        <v>1703</v>
      </c>
      <c r="B383" s="124" t="s">
        <v>2430</v>
      </c>
      <c r="C383" s="124" t="s">
        <v>2431</v>
      </c>
      <c r="D383" s="124" t="s">
        <v>2432</v>
      </c>
      <c r="I383" s="124" t="s">
        <v>2433</v>
      </c>
      <c r="R383" s="130" t="s">
        <v>1523</v>
      </c>
    </row>
    <row r="384" spans="1:18">
      <c r="A384" s="124" t="s">
        <v>1703</v>
      </c>
      <c r="B384" s="124" t="s">
        <v>2434</v>
      </c>
      <c r="C384" s="124" t="s">
        <v>2435</v>
      </c>
      <c r="D384" s="124" t="s">
        <v>2436</v>
      </c>
      <c r="I384" s="124" t="s">
        <v>2437</v>
      </c>
      <c r="R384" s="130" t="s">
        <v>1523</v>
      </c>
    </row>
    <row r="385" spans="1:18">
      <c r="A385" s="124" t="s">
        <v>1703</v>
      </c>
      <c r="B385" s="124" t="s">
        <v>2438</v>
      </c>
      <c r="C385" s="124" t="s">
        <v>2439</v>
      </c>
      <c r="D385" s="124" t="s">
        <v>2440</v>
      </c>
      <c r="I385" s="124" t="s">
        <v>2441</v>
      </c>
      <c r="R385" s="130" t="s">
        <v>1523</v>
      </c>
    </row>
    <row r="386" spans="1:18">
      <c r="A386" s="124" t="s">
        <v>1703</v>
      </c>
      <c r="B386" s="124" t="s">
        <v>2442</v>
      </c>
      <c r="C386" s="124" t="s">
        <v>2443</v>
      </c>
      <c r="D386" s="124" t="s">
        <v>2444</v>
      </c>
      <c r="I386" s="124" t="s">
        <v>2445</v>
      </c>
      <c r="R386" s="130" t="s">
        <v>1523</v>
      </c>
    </row>
    <row r="387" spans="1:18">
      <c r="A387" s="124" t="s">
        <v>1703</v>
      </c>
      <c r="B387" s="124" t="s">
        <v>2446</v>
      </c>
      <c r="C387" s="124" t="s">
        <v>2447</v>
      </c>
      <c r="D387" s="124" t="s">
        <v>2448</v>
      </c>
      <c r="I387" s="124" t="s">
        <v>2449</v>
      </c>
      <c r="R387" s="130" t="s">
        <v>1523</v>
      </c>
    </row>
    <row r="388" spans="1:18">
      <c r="A388" s="124" t="s">
        <v>1703</v>
      </c>
      <c r="B388" s="124" t="s">
        <v>2450</v>
      </c>
      <c r="C388" s="124" t="s">
        <v>2451</v>
      </c>
      <c r="D388" s="124" t="s">
        <v>2452</v>
      </c>
      <c r="I388" s="124" t="s">
        <v>2453</v>
      </c>
      <c r="R388" s="130" t="s">
        <v>1523</v>
      </c>
    </row>
    <row r="389" spans="1:18">
      <c r="A389" s="124" t="s">
        <v>1703</v>
      </c>
      <c r="B389" s="124" t="s">
        <v>2454</v>
      </c>
      <c r="C389" s="124" t="s">
        <v>2455</v>
      </c>
      <c r="D389" s="124" t="s">
        <v>2456</v>
      </c>
      <c r="I389" s="124" t="s">
        <v>2457</v>
      </c>
      <c r="R389" s="130" t="s">
        <v>1523</v>
      </c>
    </row>
    <row r="390" spans="1:18" s="341" customFormat="1">
      <c r="A390" s="341" t="s">
        <v>2335</v>
      </c>
      <c r="B390" s="341" t="s">
        <v>2397</v>
      </c>
    </row>
    <row r="391" spans="1:18" s="189" customFormat="1"/>
    <row r="392" spans="1:18" s="343" customFormat="1">
      <c r="A392" s="343" t="s">
        <v>2269</v>
      </c>
      <c r="B392" s="343" t="s">
        <v>2458</v>
      </c>
      <c r="C392" s="343" t="s">
        <v>2459</v>
      </c>
      <c r="D392" s="343" t="s">
        <v>2460</v>
      </c>
      <c r="R392" s="347"/>
    </row>
    <row r="393" spans="1:18" s="189" customFormat="1">
      <c r="A393" s="189" t="s">
        <v>2461</v>
      </c>
      <c r="B393" s="189" t="s">
        <v>2462</v>
      </c>
      <c r="C393" s="189" t="s">
        <v>2463</v>
      </c>
      <c r="D393" s="189" t="s">
        <v>2464</v>
      </c>
      <c r="G393" s="189" t="s">
        <v>1663</v>
      </c>
      <c r="R393" s="130" t="s">
        <v>1523</v>
      </c>
    </row>
    <row r="394" spans="1:18" s="345" customFormat="1">
      <c r="A394" s="345" t="s">
        <v>2283</v>
      </c>
      <c r="B394" s="345" t="s">
        <v>2465</v>
      </c>
    </row>
    <row r="395" spans="1:18" s="189" customFormat="1">
      <c r="A395" s="189" t="s">
        <v>1529</v>
      </c>
      <c r="B395" s="189" t="s">
        <v>2466</v>
      </c>
      <c r="C395" s="189" t="s">
        <v>2286</v>
      </c>
      <c r="D395" s="189" t="s">
        <v>2467</v>
      </c>
      <c r="I395" s="124" t="s">
        <v>2468</v>
      </c>
      <c r="R395" s="130" t="s">
        <v>1523</v>
      </c>
    </row>
    <row r="396" spans="1:18" s="189" customFormat="1">
      <c r="A396" s="189" t="s">
        <v>2289</v>
      </c>
      <c r="B396" s="189" t="s">
        <v>2469</v>
      </c>
      <c r="C396" s="189" t="s">
        <v>2470</v>
      </c>
      <c r="D396" s="189" t="s">
        <v>2471</v>
      </c>
      <c r="I396" s="124" t="s">
        <v>2468</v>
      </c>
      <c r="J396" s="189" t="s">
        <v>1528</v>
      </c>
      <c r="R396" s="130" t="s">
        <v>1523</v>
      </c>
    </row>
    <row r="397" spans="1:18" s="189" customFormat="1">
      <c r="A397" s="189" t="s">
        <v>1703</v>
      </c>
      <c r="B397" s="189" t="s">
        <v>2472</v>
      </c>
      <c r="C397" s="189" t="s">
        <v>2473</v>
      </c>
      <c r="D397" s="189" t="s">
        <v>2474</v>
      </c>
      <c r="I397" s="124" t="s">
        <v>2475</v>
      </c>
      <c r="R397" s="130" t="s">
        <v>1523</v>
      </c>
    </row>
    <row r="398" spans="1:18" s="348" customFormat="1" ht="15.5">
      <c r="A398" s="345" t="s">
        <v>2298</v>
      </c>
    </row>
    <row r="399" spans="1:18" s="189" customFormat="1">
      <c r="A399" s="189" t="s">
        <v>1703</v>
      </c>
      <c r="B399" s="189" t="s">
        <v>2476</v>
      </c>
      <c r="C399" s="189" t="s">
        <v>2477</v>
      </c>
      <c r="D399" s="189" t="s">
        <v>2478</v>
      </c>
      <c r="I399" s="124" t="s">
        <v>2479</v>
      </c>
      <c r="R399" s="130" t="s">
        <v>1523</v>
      </c>
    </row>
    <row r="400" spans="1:18" s="189" customFormat="1">
      <c r="A400" s="189" t="s">
        <v>1703</v>
      </c>
      <c r="B400" s="189" t="s">
        <v>2480</v>
      </c>
      <c r="C400" s="189" t="s">
        <v>2481</v>
      </c>
      <c r="D400" s="189" t="s">
        <v>2482</v>
      </c>
      <c r="I400" s="124" t="s">
        <v>2483</v>
      </c>
      <c r="R400" s="130" t="s">
        <v>1523</v>
      </c>
    </row>
    <row r="401" spans="1:18" s="189" customFormat="1">
      <c r="A401" s="189" t="s">
        <v>1703</v>
      </c>
      <c r="B401" s="189" t="s">
        <v>2484</v>
      </c>
      <c r="C401" s="189" t="s">
        <v>2485</v>
      </c>
      <c r="D401" s="189" t="s">
        <v>2486</v>
      </c>
      <c r="I401" s="124" t="s">
        <v>2487</v>
      </c>
      <c r="R401" s="130" t="s">
        <v>1523</v>
      </c>
    </row>
    <row r="402" spans="1:18" s="189" customFormat="1">
      <c r="A402" s="189" t="s">
        <v>1703</v>
      </c>
      <c r="B402" s="189" t="s">
        <v>2488</v>
      </c>
      <c r="C402" s="189" t="s">
        <v>2489</v>
      </c>
      <c r="D402" s="189" t="s">
        <v>2490</v>
      </c>
      <c r="I402" s="124" t="s">
        <v>2491</v>
      </c>
      <c r="R402" s="130" t="s">
        <v>1523</v>
      </c>
    </row>
    <row r="403" spans="1:18" s="189" customFormat="1">
      <c r="A403" s="189" t="s">
        <v>1703</v>
      </c>
      <c r="B403" s="189" t="s">
        <v>2492</v>
      </c>
      <c r="C403" s="189" t="s">
        <v>2493</v>
      </c>
      <c r="D403" s="189" t="s">
        <v>2494</v>
      </c>
      <c r="I403" s="124" t="s">
        <v>2495</v>
      </c>
      <c r="R403" s="130" t="s">
        <v>1523</v>
      </c>
    </row>
    <row r="404" spans="1:18" s="189" customFormat="1">
      <c r="A404" s="189" t="s">
        <v>1703</v>
      </c>
      <c r="B404" s="189" t="s">
        <v>2496</v>
      </c>
      <c r="C404" s="189" t="s">
        <v>2497</v>
      </c>
      <c r="D404" s="189" t="s">
        <v>2498</v>
      </c>
      <c r="I404" s="124" t="s">
        <v>2499</v>
      </c>
      <c r="R404" s="130" t="s">
        <v>1523</v>
      </c>
    </row>
    <row r="405" spans="1:18" s="189" customFormat="1">
      <c r="A405" s="189" t="s">
        <v>1703</v>
      </c>
      <c r="B405" s="189" t="s">
        <v>2500</v>
      </c>
      <c r="C405" s="189" t="s">
        <v>2501</v>
      </c>
      <c r="D405" s="189" t="s">
        <v>2502</v>
      </c>
      <c r="I405" s="124" t="s">
        <v>2503</v>
      </c>
      <c r="R405" s="130" t="s">
        <v>1523</v>
      </c>
    </row>
    <row r="406" spans="1:18" s="189" customFormat="1">
      <c r="A406" s="189" t="s">
        <v>1703</v>
      </c>
      <c r="B406" s="189" t="s">
        <v>2504</v>
      </c>
      <c r="C406" s="189" t="s">
        <v>2505</v>
      </c>
      <c r="D406" s="189" t="s">
        <v>2506</v>
      </c>
      <c r="I406" s="124" t="s">
        <v>2507</v>
      </c>
      <c r="R406" s="130" t="s">
        <v>1523</v>
      </c>
    </row>
    <row r="407" spans="1:18" s="189" customFormat="1">
      <c r="A407" s="189" t="s">
        <v>1703</v>
      </c>
      <c r="B407" s="189" t="s">
        <v>2508</v>
      </c>
      <c r="C407" s="189" t="s">
        <v>2509</v>
      </c>
      <c r="D407" s="189" t="s">
        <v>2510</v>
      </c>
      <c r="I407" s="124" t="s">
        <v>2511</v>
      </c>
      <c r="R407" s="130" t="s">
        <v>1523</v>
      </c>
    </row>
    <row r="408" spans="1:18" s="341" customFormat="1">
      <c r="A408" s="341" t="s">
        <v>2335</v>
      </c>
      <c r="B408" s="341" t="s">
        <v>2458</v>
      </c>
    </row>
    <row r="409" spans="1:18" s="189" customFormat="1"/>
    <row r="410" spans="1:18" s="343" customFormat="1">
      <c r="A410" s="343" t="s">
        <v>2269</v>
      </c>
      <c r="B410" s="343" t="s">
        <v>2512</v>
      </c>
      <c r="C410" s="343" t="s">
        <v>2513</v>
      </c>
      <c r="D410" s="343" t="s">
        <v>2514</v>
      </c>
    </row>
    <row r="411" spans="1:18" s="189" customFormat="1">
      <c r="A411" s="189" t="s">
        <v>2515</v>
      </c>
      <c r="B411" s="189" t="s">
        <v>2516</v>
      </c>
      <c r="C411" s="189" t="s">
        <v>2517</v>
      </c>
      <c r="D411" s="189" t="s">
        <v>2518</v>
      </c>
      <c r="G411" s="189" t="s">
        <v>1663</v>
      </c>
      <c r="R411" s="130" t="s">
        <v>1523</v>
      </c>
    </row>
    <row r="412" spans="1:18" s="189" customFormat="1">
      <c r="A412" s="189" t="s">
        <v>1529</v>
      </c>
      <c r="B412" s="189" t="s">
        <v>2519</v>
      </c>
      <c r="C412" s="189" t="s">
        <v>2345</v>
      </c>
      <c r="D412" s="189" t="s">
        <v>2287</v>
      </c>
      <c r="I412" s="189" t="s">
        <v>2520</v>
      </c>
      <c r="R412" s="130" t="s">
        <v>1523</v>
      </c>
    </row>
    <row r="413" spans="1:18" s="341" customFormat="1">
      <c r="A413" s="341" t="s">
        <v>2335</v>
      </c>
      <c r="B413" s="341" t="s">
        <v>2512</v>
      </c>
    </row>
    <row r="414" spans="1:18" s="189" customFormat="1"/>
    <row r="415" spans="1:18" s="343" customFormat="1">
      <c r="A415" s="343" t="s">
        <v>2269</v>
      </c>
      <c r="B415" s="343" t="s">
        <v>2521</v>
      </c>
      <c r="C415" s="343" t="s">
        <v>2522</v>
      </c>
      <c r="D415" s="343" t="s">
        <v>2523</v>
      </c>
    </row>
    <row r="416" spans="1:18" s="189" customFormat="1">
      <c r="A416" s="189" t="s">
        <v>2524</v>
      </c>
      <c r="B416" s="189" t="s">
        <v>2525</v>
      </c>
      <c r="C416" s="189" t="s">
        <v>2526</v>
      </c>
      <c r="D416" s="189" t="s">
        <v>2527</v>
      </c>
      <c r="G416" s="189" t="s">
        <v>1663</v>
      </c>
      <c r="R416" s="130" t="s">
        <v>1523</v>
      </c>
    </row>
    <row r="417" spans="1:18" s="345" customFormat="1">
      <c r="A417" s="345" t="s">
        <v>2283</v>
      </c>
      <c r="B417" s="345" t="s">
        <v>2528</v>
      </c>
    </row>
    <row r="418" spans="1:18" s="189" customFormat="1">
      <c r="A418" s="189" t="s">
        <v>1529</v>
      </c>
      <c r="B418" s="189" t="s">
        <v>2529</v>
      </c>
      <c r="C418" s="189" t="s">
        <v>2286</v>
      </c>
      <c r="D418" s="189" t="s">
        <v>2467</v>
      </c>
      <c r="I418" s="349" t="s">
        <v>2530</v>
      </c>
      <c r="R418" s="130" t="s">
        <v>1523</v>
      </c>
    </row>
    <row r="419" spans="1:18" s="189" customFormat="1">
      <c r="A419" s="189" t="s">
        <v>2289</v>
      </c>
      <c r="B419" s="189" t="s">
        <v>2531</v>
      </c>
      <c r="C419" s="189" t="s">
        <v>2532</v>
      </c>
      <c r="D419" s="189" t="s">
        <v>2533</v>
      </c>
      <c r="I419" s="349" t="s">
        <v>2530</v>
      </c>
      <c r="J419" s="189" t="s">
        <v>1528</v>
      </c>
      <c r="R419" s="130" t="s">
        <v>1523</v>
      </c>
    </row>
    <row r="420" spans="1:18" s="189" customFormat="1">
      <c r="A420" s="189" t="s">
        <v>1703</v>
      </c>
      <c r="B420" s="189" t="s">
        <v>2534</v>
      </c>
      <c r="C420" s="189" t="s">
        <v>2535</v>
      </c>
      <c r="D420" s="189" t="s">
        <v>2536</v>
      </c>
      <c r="I420" s="349" t="s">
        <v>2537</v>
      </c>
      <c r="R420" s="130" t="s">
        <v>1523</v>
      </c>
    </row>
    <row r="421" spans="1:18" s="345" customFormat="1">
      <c r="A421" s="345" t="s">
        <v>2298</v>
      </c>
    </row>
    <row r="422" spans="1:18" s="189" customFormat="1">
      <c r="A422" s="189" t="s">
        <v>1703</v>
      </c>
      <c r="B422" s="189" t="s">
        <v>2538</v>
      </c>
      <c r="C422" s="189" t="s">
        <v>2539</v>
      </c>
      <c r="D422" s="189" t="s">
        <v>2540</v>
      </c>
      <c r="I422" s="349" t="s">
        <v>2541</v>
      </c>
      <c r="R422" s="130" t="s">
        <v>1523</v>
      </c>
    </row>
    <row r="423" spans="1:18" s="189" customFormat="1">
      <c r="A423" s="189" t="s">
        <v>1703</v>
      </c>
      <c r="B423" s="189" t="s">
        <v>2542</v>
      </c>
      <c r="C423" s="189" t="s">
        <v>2543</v>
      </c>
      <c r="D423" s="189" t="s">
        <v>2544</v>
      </c>
      <c r="I423" s="349" t="s">
        <v>2545</v>
      </c>
      <c r="R423" s="130" t="s">
        <v>1523</v>
      </c>
    </row>
    <row r="424" spans="1:18">
      <c r="A424" s="189" t="s">
        <v>1703</v>
      </c>
      <c r="B424" s="189" t="s">
        <v>2546</v>
      </c>
      <c r="C424" s="189" t="s">
        <v>2547</v>
      </c>
      <c r="D424" s="189" t="s">
        <v>2548</v>
      </c>
      <c r="I424" s="349" t="s">
        <v>2549</v>
      </c>
      <c r="R424" s="130" t="s">
        <v>1523</v>
      </c>
    </row>
    <row r="425" spans="1:18">
      <c r="A425" s="189" t="s">
        <v>1703</v>
      </c>
      <c r="B425" s="189" t="s">
        <v>2550</v>
      </c>
      <c r="C425" s="189" t="s">
        <v>2551</v>
      </c>
      <c r="D425" s="189" t="s">
        <v>2552</v>
      </c>
      <c r="I425" s="349" t="s">
        <v>2553</v>
      </c>
      <c r="R425" s="130" t="s">
        <v>1523</v>
      </c>
    </row>
    <row r="426" spans="1:18" s="341" customFormat="1">
      <c r="A426" s="341" t="s">
        <v>2335</v>
      </c>
      <c r="B426" s="341" t="s">
        <v>2521</v>
      </c>
    </row>
    <row r="428" spans="1:18" s="343" customFormat="1">
      <c r="A428" s="343" t="s">
        <v>2269</v>
      </c>
      <c r="B428" s="343" t="s">
        <v>2554</v>
      </c>
      <c r="C428" s="343" t="s">
        <v>2555</v>
      </c>
      <c r="D428" s="343" t="s">
        <v>2556</v>
      </c>
    </row>
    <row r="429" spans="1:18">
      <c r="A429" s="124" t="s">
        <v>2557</v>
      </c>
      <c r="B429" s="124" t="s">
        <v>2558</v>
      </c>
      <c r="C429" s="124" t="s">
        <v>2559</v>
      </c>
      <c r="D429" s="124" t="s">
        <v>2560</v>
      </c>
      <c r="G429" s="124" t="s">
        <v>1663</v>
      </c>
      <c r="R429" s="130" t="s">
        <v>1523</v>
      </c>
    </row>
    <row r="430" spans="1:18" s="345" customFormat="1">
      <c r="A430" s="345" t="s">
        <v>2283</v>
      </c>
      <c r="B430" s="345" t="s">
        <v>2561</v>
      </c>
      <c r="R430" s="346"/>
    </row>
    <row r="431" spans="1:18" s="189" customFormat="1">
      <c r="A431" s="189" t="s">
        <v>1529</v>
      </c>
      <c r="B431" s="189" t="s">
        <v>2562</v>
      </c>
      <c r="C431" s="189" t="s">
        <v>2345</v>
      </c>
      <c r="D431" s="189" t="s">
        <v>2467</v>
      </c>
      <c r="I431" s="349" t="s">
        <v>2563</v>
      </c>
      <c r="R431" s="130" t="s">
        <v>1523</v>
      </c>
    </row>
    <row r="432" spans="1:18" s="189" customFormat="1">
      <c r="A432" s="189" t="s">
        <v>2289</v>
      </c>
      <c r="B432" s="189" t="s">
        <v>2564</v>
      </c>
      <c r="C432" s="189" t="s">
        <v>2565</v>
      </c>
      <c r="D432" s="189" t="s">
        <v>2566</v>
      </c>
      <c r="I432" s="349" t="s">
        <v>2563</v>
      </c>
      <c r="J432" s="189" t="s">
        <v>1528</v>
      </c>
      <c r="R432" s="130" t="s">
        <v>1523</v>
      </c>
    </row>
    <row r="433" spans="1:18" s="189" customFormat="1">
      <c r="A433" s="189" t="s">
        <v>1703</v>
      </c>
      <c r="B433" s="189" t="s">
        <v>2567</v>
      </c>
      <c r="C433" s="189" t="s">
        <v>2568</v>
      </c>
      <c r="D433" s="189" t="s">
        <v>2569</v>
      </c>
      <c r="I433" s="349" t="s">
        <v>2570</v>
      </c>
      <c r="R433" s="130" t="s">
        <v>1523</v>
      </c>
    </row>
    <row r="434" spans="1:18" s="345" customFormat="1">
      <c r="A434" s="345" t="s">
        <v>2298</v>
      </c>
      <c r="R434" s="346"/>
    </row>
    <row r="435" spans="1:18" s="189" customFormat="1">
      <c r="A435" s="124" t="s">
        <v>2557</v>
      </c>
      <c r="B435" s="189" t="s">
        <v>2571</v>
      </c>
      <c r="C435" s="189" t="s">
        <v>2572</v>
      </c>
      <c r="D435" s="124" t="s">
        <v>2573</v>
      </c>
      <c r="I435" s="349" t="s">
        <v>2574</v>
      </c>
      <c r="R435" s="130" t="s">
        <v>1523</v>
      </c>
    </row>
    <row r="436" spans="1:18">
      <c r="A436" s="124" t="s">
        <v>2557</v>
      </c>
      <c r="B436" s="189" t="s">
        <v>2575</v>
      </c>
      <c r="C436" s="189" t="s">
        <v>2576</v>
      </c>
      <c r="D436" s="124" t="s">
        <v>2577</v>
      </c>
      <c r="I436" s="349" t="s">
        <v>2578</v>
      </c>
      <c r="R436" s="130" t="s">
        <v>1523</v>
      </c>
    </row>
    <row r="437" spans="1:18" s="189" customFormat="1">
      <c r="A437" s="124" t="s">
        <v>2557</v>
      </c>
      <c r="B437" s="189" t="s">
        <v>2579</v>
      </c>
      <c r="C437" s="189" t="s">
        <v>2580</v>
      </c>
      <c r="D437" s="124" t="s">
        <v>2581</v>
      </c>
      <c r="I437" s="349" t="s">
        <v>2582</v>
      </c>
      <c r="R437" s="130" t="s">
        <v>1523</v>
      </c>
    </row>
    <row r="438" spans="1:18" s="189" customFormat="1">
      <c r="A438" s="124" t="s">
        <v>2557</v>
      </c>
      <c r="B438" s="189" t="s">
        <v>2583</v>
      </c>
      <c r="C438" s="189" t="s">
        <v>2584</v>
      </c>
      <c r="D438" s="124" t="s">
        <v>2585</v>
      </c>
      <c r="I438" s="349" t="s">
        <v>2586</v>
      </c>
      <c r="R438" s="130" t="s">
        <v>1523</v>
      </c>
    </row>
    <row r="439" spans="1:18">
      <c r="A439" s="124" t="s">
        <v>2557</v>
      </c>
      <c r="B439" s="189" t="s">
        <v>2587</v>
      </c>
      <c r="C439" s="189" t="s">
        <v>2588</v>
      </c>
      <c r="D439" s="124" t="s">
        <v>2589</v>
      </c>
      <c r="I439" s="349" t="s">
        <v>2590</v>
      </c>
      <c r="R439" s="130" t="s">
        <v>1523</v>
      </c>
    </row>
    <row r="440" spans="1:18" s="189" customFormat="1">
      <c r="A440" s="124" t="s">
        <v>2557</v>
      </c>
      <c r="B440" s="189" t="s">
        <v>2591</v>
      </c>
      <c r="C440" s="189" t="s">
        <v>2592</v>
      </c>
      <c r="D440" s="124" t="s">
        <v>2593</v>
      </c>
      <c r="I440" s="349" t="s">
        <v>2594</v>
      </c>
      <c r="R440" s="130" t="s">
        <v>1523</v>
      </c>
    </row>
    <row r="441" spans="1:18">
      <c r="A441" s="124" t="s">
        <v>2557</v>
      </c>
      <c r="B441" s="189" t="s">
        <v>2595</v>
      </c>
      <c r="C441" s="189" t="s">
        <v>2596</v>
      </c>
      <c r="D441" s="124" t="s">
        <v>2597</v>
      </c>
      <c r="I441" s="349" t="s">
        <v>2598</v>
      </c>
      <c r="R441" s="130" t="s">
        <v>1523</v>
      </c>
    </row>
    <row r="442" spans="1:18" s="341" customFormat="1">
      <c r="A442" s="341" t="s">
        <v>2335</v>
      </c>
      <c r="B442" s="341" t="s">
        <v>2554</v>
      </c>
    </row>
    <row r="443" spans="1:18" s="189" customFormat="1"/>
    <row r="444" spans="1:18" s="343" customFormat="1">
      <c r="A444" s="343" t="s">
        <v>2269</v>
      </c>
      <c r="B444" s="343" t="s">
        <v>2599</v>
      </c>
      <c r="C444" s="343" t="s">
        <v>2600</v>
      </c>
      <c r="D444" s="343" t="s">
        <v>2601</v>
      </c>
    </row>
    <row r="445" spans="1:18" s="189" customFormat="1">
      <c r="A445" s="189" t="s">
        <v>2602</v>
      </c>
      <c r="B445" s="189" t="s">
        <v>2603</v>
      </c>
      <c r="C445" s="189" t="s">
        <v>2604</v>
      </c>
      <c r="D445" s="189" t="s">
        <v>2605</v>
      </c>
      <c r="G445" s="189" t="s">
        <v>1663</v>
      </c>
      <c r="R445" s="130" t="s">
        <v>1523</v>
      </c>
    </row>
    <row r="446" spans="1:18" s="345" customFormat="1">
      <c r="A446" s="345" t="s">
        <v>2283</v>
      </c>
      <c r="B446" s="345" t="s">
        <v>2606</v>
      </c>
    </row>
    <row r="447" spans="1:18" s="189" customFormat="1">
      <c r="A447" s="189" t="s">
        <v>1529</v>
      </c>
      <c r="B447" s="189" t="s">
        <v>2607</v>
      </c>
      <c r="C447" s="189" t="s">
        <v>2345</v>
      </c>
      <c r="D447" s="189" t="s">
        <v>2467</v>
      </c>
      <c r="I447" s="350" t="s">
        <v>2608</v>
      </c>
      <c r="R447" s="130" t="s">
        <v>1523</v>
      </c>
    </row>
    <row r="448" spans="1:18" s="189" customFormat="1">
      <c r="A448" s="189" t="s">
        <v>2289</v>
      </c>
      <c r="B448" s="189" t="s">
        <v>2609</v>
      </c>
      <c r="C448" s="189" t="s">
        <v>2610</v>
      </c>
      <c r="D448" s="189" t="s">
        <v>2611</v>
      </c>
      <c r="I448" s="349" t="s">
        <v>2608</v>
      </c>
      <c r="J448" s="189" t="s">
        <v>1528</v>
      </c>
      <c r="R448" s="130" t="s">
        <v>1523</v>
      </c>
    </row>
    <row r="449" spans="1:18" s="189" customFormat="1">
      <c r="A449" s="189" t="s">
        <v>1703</v>
      </c>
      <c r="B449" s="189" t="s">
        <v>2612</v>
      </c>
      <c r="C449" s="189" t="s">
        <v>2613</v>
      </c>
      <c r="D449" s="189" t="s">
        <v>2614</v>
      </c>
      <c r="I449" s="349" t="s">
        <v>2608</v>
      </c>
      <c r="R449" s="130" t="s">
        <v>1523</v>
      </c>
    </row>
    <row r="450" spans="1:18" s="345" customFormat="1">
      <c r="A450" s="345" t="s">
        <v>2298</v>
      </c>
    </row>
    <row r="451" spans="1:18" s="189" customFormat="1">
      <c r="A451" s="189" t="s">
        <v>2602</v>
      </c>
      <c r="B451" s="189" t="s">
        <v>2615</v>
      </c>
      <c r="C451" s="189" t="s">
        <v>2616</v>
      </c>
      <c r="D451" s="189" t="s">
        <v>2617</v>
      </c>
      <c r="I451" s="349" t="s">
        <v>2618</v>
      </c>
      <c r="R451" s="130" t="s">
        <v>1523</v>
      </c>
    </row>
    <row r="452" spans="1:18" s="189" customFormat="1">
      <c r="A452" s="189" t="s">
        <v>2602</v>
      </c>
      <c r="B452" s="189" t="s">
        <v>2619</v>
      </c>
      <c r="C452" s="189" t="s">
        <v>2620</v>
      </c>
      <c r="D452" s="189" t="s">
        <v>2621</v>
      </c>
      <c r="I452" s="349" t="s">
        <v>2622</v>
      </c>
      <c r="R452" s="130" t="s">
        <v>1523</v>
      </c>
    </row>
    <row r="453" spans="1:18" s="189" customFormat="1">
      <c r="A453" s="189" t="s">
        <v>2602</v>
      </c>
      <c r="B453" s="189" t="s">
        <v>2623</v>
      </c>
      <c r="C453" s="189" t="s">
        <v>2624</v>
      </c>
      <c r="D453" s="189" t="s">
        <v>2625</v>
      </c>
      <c r="I453" s="349" t="s">
        <v>2626</v>
      </c>
      <c r="R453" s="130" t="s">
        <v>1523</v>
      </c>
    </row>
    <row r="454" spans="1:18" s="341" customFormat="1">
      <c r="A454" s="341" t="s">
        <v>2335</v>
      </c>
      <c r="B454" s="341" t="s">
        <v>2599</v>
      </c>
    </row>
    <row r="455" spans="1:18" s="189" customFormat="1"/>
    <row r="456" spans="1:18" s="342" customFormat="1">
      <c r="A456" s="342" t="s">
        <v>2335</v>
      </c>
      <c r="B456" s="342" t="s">
        <v>2270</v>
      </c>
    </row>
    <row r="458" spans="1:18" s="189" customFormat="1">
      <c r="A458" s="137" t="s">
        <v>1633</v>
      </c>
      <c r="B458" s="137" t="s">
        <v>2136</v>
      </c>
      <c r="C458" s="137"/>
      <c r="D458" s="137"/>
      <c r="E458" s="137"/>
      <c r="F458" s="137"/>
      <c r="G458" s="137"/>
      <c r="H458" s="137"/>
      <c r="I458" s="137"/>
      <c r="J458" s="137"/>
      <c r="K458" s="137"/>
      <c r="L458" s="137"/>
      <c r="M458" s="137"/>
      <c r="N458" s="137"/>
      <c r="O458" s="137"/>
      <c r="P458" s="137"/>
      <c r="Q458" s="137"/>
      <c r="R458" s="138"/>
    </row>
    <row r="460" spans="1:18" ht="15" customHeight="1">
      <c r="A460" s="126" t="s">
        <v>2627</v>
      </c>
      <c r="B460" s="126" t="s">
        <v>66</v>
      </c>
      <c r="C460" s="126" t="s">
        <v>2628</v>
      </c>
      <c r="D460" s="126" t="s">
        <v>2629</v>
      </c>
      <c r="E460" s="126"/>
      <c r="F460" s="126"/>
      <c r="G460" s="126"/>
      <c r="H460" s="126"/>
      <c r="I460" s="126"/>
      <c r="J460" s="126"/>
      <c r="K460" s="126"/>
      <c r="L460" s="126"/>
      <c r="M460" s="126"/>
      <c r="N460" s="126"/>
      <c r="O460" s="126"/>
      <c r="P460" s="126"/>
      <c r="Q460" s="126"/>
      <c r="R460" s="152"/>
    </row>
    <row r="461" spans="1:18">
      <c r="A461" s="126" t="s">
        <v>1529</v>
      </c>
      <c r="B461" s="126" t="s">
        <v>2630</v>
      </c>
      <c r="C461" s="126" t="s">
        <v>556</v>
      </c>
      <c r="D461" s="126" t="s">
        <v>2631</v>
      </c>
      <c r="E461" s="126"/>
      <c r="F461" s="126"/>
      <c r="G461" s="126"/>
      <c r="H461" s="126"/>
      <c r="I461" s="126"/>
      <c r="J461" s="126"/>
      <c r="K461" s="126"/>
      <c r="L461" s="126"/>
      <c r="M461" s="126"/>
      <c r="N461" s="126"/>
      <c r="O461" s="126"/>
      <c r="P461" s="126"/>
      <c r="Q461" s="126"/>
      <c r="R461" s="152"/>
    </row>
    <row r="462" spans="1:18">
      <c r="A462" s="159" t="s">
        <v>2335</v>
      </c>
      <c r="B462" s="131" t="s">
        <v>1634</v>
      </c>
      <c r="C462" s="159"/>
      <c r="D462" s="159"/>
      <c r="E462" s="159"/>
      <c r="F462" s="159"/>
      <c r="G462" s="159"/>
      <c r="H462" s="159"/>
      <c r="I462" s="159"/>
      <c r="J462" s="159"/>
      <c r="K462" s="159"/>
      <c r="L462" s="159"/>
      <c r="M462" s="159"/>
      <c r="N462" s="159"/>
      <c r="O462" s="159"/>
      <c r="P462" s="159"/>
      <c r="Q462" s="159"/>
      <c r="R462" s="160"/>
    </row>
    <row r="463" spans="1:18">
      <c r="A463" s="126" t="s">
        <v>1617</v>
      </c>
      <c r="B463" s="126" t="s">
        <v>67</v>
      </c>
      <c r="C463" s="126" t="s">
        <v>2632</v>
      </c>
      <c r="D463" s="126" t="s">
        <v>2633</v>
      </c>
      <c r="E463" s="126"/>
      <c r="F463" s="126"/>
      <c r="G463" s="126"/>
      <c r="H463" s="126"/>
      <c r="I463" s="126"/>
      <c r="J463" s="126"/>
      <c r="K463" s="126"/>
      <c r="L463" s="126"/>
      <c r="M463" s="126"/>
      <c r="N463" s="126"/>
      <c r="O463" s="126"/>
      <c r="P463" s="126"/>
      <c r="Q463" s="126"/>
      <c r="R463" s="152"/>
    </row>
  </sheetData>
  <conditionalFormatting sqref="B45 B17:B21 B43 B12:B13">
    <cfRule type="duplicateValues" dxfId="47" priority="35"/>
  </conditionalFormatting>
  <conditionalFormatting sqref="B30">
    <cfRule type="duplicateValues" dxfId="46" priority="34"/>
  </conditionalFormatting>
  <conditionalFormatting sqref="B34 B22:B23 B26">
    <cfRule type="duplicateValues" dxfId="45" priority="36"/>
  </conditionalFormatting>
  <conditionalFormatting sqref="B1">
    <cfRule type="duplicateValues" dxfId="44" priority="37"/>
  </conditionalFormatting>
  <conditionalFormatting sqref="B11">
    <cfRule type="duplicateValues" dxfId="43" priority="38"/>
  </conditionalFormatting>
  <conditionalFormatting sqref="B39">
    <cfRule type="duplicateValues" dxfId="42" priority="33"/>
  </conditionalFormatting>
  <conditionalFormatting sqref="L45:R45 L17:R20 L43:R43 L12:R13 O21:R21">
    <cfRule type="duplicateValues" dxfId="41" priority="29"/>
  </conditionalFormatting>
  <conditionalFormatting sqref="L30:R30">
    <cfRule type="duplicateValues" dxfId="40" priority="28"/>
  </conditionalFormatting>
  <conditionalFormatting sqref="L34:R34 L22:R23 L26:R26">
    <cfRule type="duplicateValues" dxfId="39" priority="30"/>
  </conditionalFormatting>
  <conditionalFormatting sqref="L1:R1">
    <cfRule type="duplicateValues" dxfId="38" priority="31"/>
  </conditionalFormatting>
  <conditionalFormatting sqref="L11:R11">
    <cfRule type="duplicateValues" dxfId="37" priority="32"/>
  </conditionalFormatting>
  <conditionalFormatting sqref="L39:R39">
    <cfRule type="duplicateValues" dxfId="36" priority="27"/>
  </conditionalFormatting>
  <conditionalFormatting sqref="C45:D45 C17:D21 C43:D43 C12:D13">
    <cfRule type="duplicateValues" dxfId="35" priority="23"/>
  </conditionalFormatting>
  <conditionalFormatting sqref="C30:D30">
    <cfRule type="duplicateValues" dxfId="34" priority="22"/>
  </conditionalFormatting>
  <conditionalFormatting sqref="C34:D34 C22:D23 C26:D26">
    <cfRule type="duplicateValues" dxfId="33" priority="24"/>
  </conditionalFormatting>
  <conditionalFormatting sqref="C1:D1">
    <cfRule type="duplicateValues" dxfId="32" priority="25"/>
  </conditionalFormatting>
  <conditionalFormatting sqref="C11:D11">
    <cfRule type="duplicateValues" dxfId="31" priority="26"/>
  </conditionalFormatting>
  <conditionalFormatting sqref="C39:D39">
    <cfRule type="duplicateValues" dxfId="30" priority="21"/>
  </conditionalFormatting>
  <conditionalFormatting sqref="E45:F45 E17:F21 E43:F43 E12:F13">
    <cfRule type="duplicateValues" dxfId="29" priority="17"/>
  </conditionalFormatting>
  <conditionalFormatting sqref="E30:F30">
    <cfRule type="duplicateValues" dxfId="28" priority="16"/>
  </conditionalFormatting>
  <conditionalFormatting sqref="F34 E22:F23 E26:F26">
    <cfRule type="duplicateValues" dxfId="27" priority="18"/>
  </conditionalFormatting>
  <conditionalFormatting sqref="E1:F1">
    <cfRule type="duplicateValues" dxfId="26" priority="19"/>
  </conditionalFormatting>
  <conditionalFormatting sqref="E11:F11">
    <cfRule type="duplicateValues" dxfId="25" priority="20"/>
  </conditionalFormatting>
  <conditionalFormatting sqref="E39:F39">
    <cfRule type="duplicateValues" dxfId="24" priority="15"/>
  </conditionalFormatting>
  <conditionalFormatting sqref="G45:I45 G17:I20 G21:H21 L21:N21 G43:I43 G12:I13">
    <cfRule type="duplicateValues" dxfId="23" priority="11"/>
  </conditionalFormatting>
  <conditionalFormatting sqref="G30:I30">
    <cfRule type="duplicateValues" dxfId="22" priority="10"/>
  </conditionalFormatting>
  <conditionalFormatting sqref="G34:I34 G22:I23 G26:I26">
    <cfRule type="duplicateValues" dxfId="21" priority="12"/>
  </conditionalFormatting>
  <conditionalFormatting sqref="G1:I1">
    <cfRule type="duplicateValues" dxfId="20" priority="13"/>
  </conditionalFormatting>
  <conditionalFormatting sqref="G11:I11">
    <cfRule type="duplicateValues" dxfId="19" priority="14"/>
  </conditionalFormatting>
  <conditionalFormatting sqref="G39:I39">
    <cfRule type="duplicateValues" dxfId="18" priority="9"/>
  </conditionalFormatting>
  <conditionalFormatting sqref="B33">
    <cfRule type="duplicateValues" dxfId="17" priority="8"/>
  </conditionalFormatting>
  <conditionalFormatting sqref="L33:R33">
    <cfRule type="duplicateValues" dxfId="16" priority="7"/>
  </conditionalFormatting>
  <conditionalFormatting sqref="C33:D33">
    <cfRule type="duplicateValues" dxfId="15" priority="6"/>
  </conditionalFormatting>
  <conditionalFormatting sqref="E33:F33">
    <cfRule type="duplicateValues" dxfId="14" priority="5"/>
  </conditionalFormatting>
  <conditionalFormatting sqref="G33:I33">
    <cfRule type="duplicateValues" dxfId="13" priority="4"/>
  </conditionalFormatting>
  <conditionalFormatting sqref="B35">
    <cfRule type="duplicateValues" dxfId="12" priority="39"/>
  </conditionalFormatting>
  <conditionalFormatting sqref="L35:R35">
    <cfRule type="duplicateValues" dxfId="11" priority="40"/>
  </conditionalFormatting>
  <conditionalFormatting sqref="C35:D35">
    <cfRule type="duplicateValues" dxfId="10" priority="41"/>
  </conditionalFormatting>
  <conditionalFormatting sqref="E35:F35">
    <cfRule type="duplicateValues" dxfId="9" priority="42"/>
  </conditionalFormatting>
  <conditionalFormatting sqref="G35:I35">
    <cfRule type="duplicateValues" dxfId="8" priority="43"/>
  </conditionalFormatting>
  <conditionalFormatting sqref="R41">
    <cfRule type="duplicateValues" dxfId="7" priority="3"/>
  </conditionalFormatting>
  <conditionalFormatting sqref="R49">
    <cfRule type="duplicateValues" dxfId="6" priority="2"/>
  </conditionalFormatting>
  <conditionalFormatting sqref="E34">
    <cfRule type="duplicateValues" dxfId="5"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B1775"/>
  <sheetViews>
    <sheetView zoomScale="60" zoomScaleNormal="60" workbookViewId="0">
      <selection activeCell="D19" sqref="D19"/>
    </sheetView>
  </sheetViews>
  <sheetFormatPr baseColWidth="10" defaultColWidth="8.83203125" defaultRowHeight="15.5"/>
  <cols>
    <col min="1" max="1" width="28" style="10" customWidth="1"/>
    <col min="2" max="2" width="32" style="10" customWidth="1"/>
    <col min="3" max="3" width="55.9140625" style="10" customWidth="1"/>
    <col min="4" max="4" width="56.25" style="124" customWidth="1"/>
    <col min="5" max="5" width="15.4140625" style="10" customWidth="1"/>
    <col min="6" max="256" width="8.83203125" style="10"/>
    <col min="257" max="257" width="28" style="10" customWidth="1"/>
    <col min="258" max="258" width="32" style="10" customWidth="1"/>
    <col min="259" max="259" width="55.9140625" style="10" customWidth="1"/>
    <col min="260" max="260" width="56.25" style="10" customWidth="1"/>
    <col min="261" max="261" width="15.4140625" style="10" customWidth="1"/>
    <col min="262" max="512" width="8.83203125" style="10"/>
    <col min="513" max="513" width="28" style="10" customWidth="1"/>
    <col min="514" max="514" width="32" style="10" customWidth="1"/>
    <col min="515" max="515" width="55.9140625" style="10" customWidth="1"/>
    <col min="516" max="516" width="56.25" style="10" customWidth="1"/>
    <col min="517" max="517" width="15.4140625" style="10" customWidth="1"/>
    <col min="518" max="768" width="8.83203125" style="10"/>
    <col min="769" max="769" width="28" style="10" customWidth="1"/>
    <col min="770" max="770" width="32" style="10" customWidth="1"/>
    <col min="771" max="771" width="55.9140625" style="10" customWidth="1"/>
    <col min="772" max="772" width="56.25" style="10" customWidth="1"/>
    <col min="773" max="773" width="15.4140625" style="10" customWidth="1"/>
    <col min="774" max="1024" width="8.83203125" style="10"/>
    <col min="1025" max="1025" width="28" style="10" customWidth="1"/>
    <col min="1026" max="1026" width="32" style="10" customWidth="1"/>
    <col min="1027" max="1027" width="55.9140625" style="10" customWidth="1"/>
    <col min="1028" max="1028" width="56.25" style="10" customWidth="1"/>
    <col min="1029" max="1029" width="15.4140625" style="10" customWidth="1"/>
    <col min="1030" max="1280" width="8.83203125" style="10"/>
    <col min="1281" max="1281" width="28" style="10" customWidth="1"/>
    <col min="1282" max="1282" width="32" style="10" customWidth="1"/>
    <col min="1283" max="1283" width="55.9140625" style="10" customWidth="1"/>
    <col min="1284" max="1284" width="56.25" style="10" customWidth="1"/>
    <col min="1285" max="1285" width="15.4140625" style="10" customWidth="1"/>
    <col min="1286" max="1536" width="8.83203125" style="10"/>
    <col min="1537" max="1537" width="28" style="10" customWidth="1"/>
    <col min="1538" max="1538" width="32" style="10" customWidth="1"/>
    <col min="1539" max="1539" width="55.9140625" style="10" customWidth="1"/>
    <col min="1540" max="1540" width="56.25" style="10" customWidth="1"/>
    <col min="1541" max="1541" width="15.4140625" style="10" customWidth="1"/>
    <col min="1542" max="1792" width="8.83203125" style="10"/>
    <col min="1793" max="1793" width="28" style="10" customWidth="1"/>
    <col min="1794" max="1794" width="32" style="10" customWidth="1"/>
    <col min="1795" max="1795" width="55.9140625" style="10" customWidth="1"/>
    <col min="1796" max="1796" width="56.25" style="10" customWidth="1"/>
    <col min="1797" max="1797" width="15.4140625" style="10" customWidth="1"/>
    <col min="1798" max="2048" width="8.83203125" style="10"/>
    <col min="2049" max="2049" width="28" style="10" customWidth="1"/>
    <col min="2050" max="2050" width="32" style="10" customWidth="1"/>
    <col min="2051" max="2051" width="55.9140625" style="10" customWidth="1"/>
    <col min="2052" max="2052" width="56.25" style="10" customWidth="1"/>
    <col min="2053" max="2053" width="15.4140625" style="10" customWidth="1"/>
    <col min="2054" max="2304" width="8.83203125" style="10"/>
    <col min="2305" max="2305" width="28" style="10" customWidth="1"/>
    <col min="2306" max="2306" width="32" style="10" customWidth="1"/>
    <col min="2307" max="2307" width="55.9140625" style="10" customWidth="1"/>
    <col min="2308" max="2308" width="56.25" style="10" customWidth="1"/>
    <col min="2309" max="2309" width="15.4140625" style="10" customWidth="1"/>
    <col min="2310" max="2560" width="8.83203125" style="10"/>
    <col min="2561" max="2561" width="28" style="10" customWidth="1"/>
    <col min="2562" max="2562" width="32" style="10" customWidth="1"/>
    <col min="2563" max="2563" width="55.9140625" style="10" customWidth="1"/>
    <col min="2564" max="2564" width="56.25" style="10" customWidth="1"/>
    <col min="2565" max="2565" width="15.4140625" style="10" customWidth="1"/>
    <col min="2566" max="2816" width="8.83203125" style="10"/>
    <col min="2817" max="2817" width="28" style="10" customWidth="1"/>
    <col min="2818" max="2818" width="32" style="10" customWidth="1"/>
    <col min="2819" max="2819" width="55.9140625" style="10" customWidth="1"/>
    <col min="2820" max="2820" width="56.25" style="10" customWidth="1"/>
    <col min="2821" max="2821" width="15.4140625" style="10" customWidth="1"/>
    <col min="2822" max="3072" width="8.83203125" style="10"/>
    <col min="3073" max="3073" width="28" style="10" customWidth="1"/>
    <col min="3074" max="3074" width="32" style="10" customWidth="1"/>
    <col min="3075" max="3075" width="55.9140625" style="10" customWidth="1"/>
    <col min="3076" max="3076" width="56.25" style="10" customWidth="1"/>
    <col min="3077" max="3077" width="15.4140625" style="10" customWidth="1"/>
    <col min="3078" max="3328" width="8.83203125" style="10"/>
    <col min="3329" max="3329" width="28" style="10" customWidth="1"/>
    <col min="3330" max="3330" width="32" style="10" customWidth="1"/>
    <col min="3331" max="3331" width="55.9140625" style="10" customWidth="1"/>
    <col min="3332" max="3332" width="56.25" style="10" customWidth="1"/>
    <col min="3333" max="3333" width="15.4140625" style="10" customWidth="1"/>
    <col min="3334" max="3584" width="8.83203125" style="10"/>
    <col min="3585" max="3585" width="28" style="10" customWidth="1"/>
    <col min="3586" max="3586" width="32" style="10" customWidth="1"/>
    <col min="3587" max="3587" width="55.9140625" style="10" customWidth="1"/>
    <col min="3588" max="3588" width="56.25" style="10" customWidth="1"/>
    <col min="3589" max="3589" width="15.4140625" style="10" customWidth="1"/>
    <col min="3590" max="3840" width="8.83203125" style="10"/>
    <col min="3841" max="3841" width="28" style="10" customWidth="1"/>
    <col min="3842" max="3842" width="32" style="10" customWidth="1"/>
    <col min="3843" max="3843" width="55.9140625" style="10" customWidth="1"/>
    <col min="3844" max="3844" width="56.25" style="10" customWidth="1"/>
    <col min="3845" max="3845" width="15.4140625" style="10" customWidth="1"/>
    <col min="3846" max="4096" width="8.83203125" style="10"/>
    <col min="4097" max="4097" width="28" style="10" customWidth="1"/>
    <col min="4098" max="4098" width="32" style="10" customWidth="1"/>
    <col min="4099" max="4099" width="55.9140625" style="10" customWidth="1"/>
    <col min="4100" max="4100" width="56.25" style="10" customWidth="1"/>
    <col min="4101" max="4101" width="15.4140625" style="10" customWidth="1"/>
    <col min="4102" max="4352" width="8.83203125" style="10"/>
    <col min="4353" max="4353" width="28" style="10" customWidth="1"/>
    <col min="4354" max="4354" width="32" style="10" customWidth="1"/>
    <col min="4355" max="4355" width="55.9140625" style="10" customWidth="1"/>
    <col min="4356" max="4356" width="56.25" style="10" customWidth="1"/>
    <col min="4357" max="4357" width="15.4140625" style="10" customWidth="1"/>
    <col min="4358" max="4608" width="8.83203125" style="10"/>
    <col min="4609" max="4609" width="28" style="10" customWidth="1"/>
    <col min="4610" max="4610" width="32" style="10" customWidth="1"/>
    <col min="4611" max="4611" width="55.9140625" style="10" customWidth="1"/>
    <col min="4612" max="4612" width="56.25" style="10" customWidth="1"/>
    <col min="4613" max="4613" width="15.4140625" style="10" customWidth="1"/>
    <col min="4614" max="4864" width="8.83203125" style="10"/>
    <col min="4865" max="4865" width="28" style="10" customWidth="1"/>
    <col min="4866" max="4866" width="32" style="10" customWidth="1"/>
    <col min="4867" max="4867" width="55.9140625" style="10" customWidth="1"/>
    <col min="4868" max="4868" width="56.25" style="10" customWidth="1"/>
    <col min="4869" max="4869" width="15.4140625" style="10" customWidth="1"/>
    <col min="4870" max="5120" width="8.83203125" style="10"/>
    <col min="5121" max="5121" width="28" style="10" customWidth="1"/>
    <col min="5122" max="5122" width="32" style="10" customWidth="1"/>
    <col min="5123" max="5123" width="55.9140625" style="10" customWidth="1"/>
    <col min="5124" max="5124" width="56.25" style="10" customWidth="1"/>
    <col min="5125" max="5125" width="15.4140625" style="10" customWidth="1"/>
    <col min="5126" max="5376" width="8.83203125" style="10"/>
    <col min="5377" max="5377" width="28" style="10" customWidth="1"/>
    <col min="5378" max="5378" width="32" style="10" customWidth="1"/>
    <col min="5379" max="5379" width="55.9140625" style="10" customWidth="1"/>
    <col min="5380" max="5380" width="56.25" style="10" customWidth="1"/>
    <col min="5381" max="5381" width="15.4140625" style="10" customWidth="1"/>
    <col min="5382" max="5632" width="8.83203125" style="10"/>
    <col min="5633" max="5633" width="28" style="10" customWidth="1"/>
    <col min="5634" max="5634" width="32" style="10" customWidth="1"/>
    <col min="5635" max="5635" width="55.9140625" style="10" customWidth="1"/>
    <col min="5636" max="5636" width="56.25" style="10" customWidth="1"/>
    <col min="5637" max="5637" width="15.4140625" style="10" customWidth="1"/>
    <col min="5638" max="5888" width="8.83203125" style="10"/>
    <col min="5889" max="5889" width="28" style="10" customWidth="1"/>
    <col min="5890" max="5890" width="32" style="10" customWidth="1"/>
    <col min="5891" max="5891" width="55.9140625" style="10" customWidth="1"/>
    <col min="5892" max="5892" width="56.25" style="10" customWidth="1"/>
    <col min="5893" max="5893" width="15.4140625" style="10" customWidth="1"/>
    <col min="5894" max="6144" width="8.83203125" style="10"/>
    <col min="6145" max="6145" width="28" style="10" customWidth="1"/>
    <col min="6146" max="6146" width="32" style="10" customWidth="1"/>
    <col min="6147" max="6147" width="55.9140625" style="10" customWidth="1"/>
    <col min="6148" max="6148" width="56.25" style="10" customWidth="1"/>
    <col min="6149" max="6149" width="15.4140625" style="10" customWidth="1"/>
    <col min="6150" max="6400" width="8.83203125" style="10"/>
    <col min="6401" max="6401" width="28" style="10" customWidth="1"/>
    <col min="6402" max="6402" width="32" style="10" customWidth="1"/>
    <col min="6403" max="6403" width="55.9140625" style="10" customWidth="1"/>
    <col min="6404" max="6404" width="56.25" style="10" customWidth="1"/>
    <col min="6405" max="6405" width="15.4140625" style="10" customWidth="1"/>
    <col min="6406" max="6656" width="8.83203125" style="10"/>
    <col min="6657" max="6657" width="28" style="10" customWidth="1"/>
    <col min="6658" max="6658" width="32" style="10" customWidth="1"/>
    <col min="6659" max="6659" width="55.9140625" style="10" customWidth="1"/>
    <col min="6660" max="6660" width="56.25" style="10" customWidth="1"/>
    <col min="6661" max="6661" width="15.4140625" style="10" customWidth="1"/>
    <col min="6662" max="6912" width="8.83203125" style="10"/>
    <col min="6913" max="6913" width="28" style="10" customWidth="1"/>
    <col min="6914" max="6914" width="32" style="10" customWidth="1"/>
    <col min="6915" max="6915" width="55.9140625" style="10" customWidth="1"/>
    <col min="6916" max="6916" width="56.25" style="10" customWidth="1"/>
    <col min="6917" max="6917" width="15.4140625" style="10" customWidth="1"/>
    <col min="6918" max="7168" width="8.83203125" style="10"/>
    <col min="7169" max="7169" width="28" style="10" customWidth="1"/>
    <col min="7170" max="7170" width="32" style="10" customWidth="1"/>
    <col min="7171" max="7171" width="55.9140625" style="10" customWidth="1"/>
    <col min="7172" max="7172" width="56.25" style="10" customWidth="1"/>
    <col min="7173" max="7173" width="15.4140625" style="10" customWidth="1"/>
    <col min="7174" max="7424" width="8.83203125" style="10"/>
    <col min="7425" max="7425" width="28" style="10" customWidth="1"/>
    <col min="7426" max="7426" width="32" style="10" customWidth="1"/>
    <col min="7427" max="7427" width="55.9140625" style="10" customWidth="1"/>
    <col min="7428" max="7428" width="56.25" style="10" customWidth="1"/>
    <col min="7429" max="7429" width="15.4140625" style="10" customWidth="1"/>
    <col min="7430" max="7680" width="8.83203125" style="10"/>
    <col min="7681" max="7681" width="28" style="10" customWidth="1"/>
    <col min="7682" max="7682" width="32" style="10" customWidth="1"/>
    <col min="7683" max="7683" width="55.9140625" style="10" customWidth="1"/>
    <col min="7684" max="7684" width="56.25" style="10" customWidth="1"/>
    <col min="7685" max="7685" width="15.4140625" style="10" customWidth="1"/>
    <col min="7686" max="7936" width="8.83203125" style="10"/>
    <col min="7937" max="7937" width="28" style="10" customWidth="1"/>
    <col min="7938" max="7938" width="32" style="10" customWidth="1"/>
    <col min="7939" max="7939" width="55.9140625" style="10" customWidth="1"/>
    <col min="7940" max="7940" width="56.25" style="10" customWidth="1"/>
    <col min="7941" max="7941" width="15.4140625" style="10" customWidth="1"/>
    <col min="7942" max="8192" width="8.83203125" style="10"/>
    <col min="8193" max="8193" width="28" style="10" customWidth="1"/>
    <col min="8194" max="8194" width="32" style="10" customWidth="1"/>
    <col min="8195" max="8195" width="55.9140625" style="10" customWidth="1"/>
    <col min="8196" max="8196" width="56.25" style="10" customWidth="1"/>
    <col min="8197" max="8197" width="15.4140625" style="10" customWidth="1"/>
    <col min="8198" max="8448" width="8.83203125" style="10"/>
    <col min="8449" max="8449" width="28" style="10" customWidth="1"/>
    <col min="8450" max="8450" width="32" style="10" customWidth="1"/>
    <col min="8451" max="8451" width="55.9140625" style="10" customWidth="1"/>
    <col min="8452" max="8452" width="56.25" style="10" customWidth="1"/>
    <col min="8453" max="8453" width="15.4140625" style="10" customWidth="1"/>
    <col min="8454" max="8704" width="8.83203125" style="10"/>
    <col min="8705" max="8705" width="28" style="10" customWidth="1"/>
    <col min="8706" max="8706" width="32" style="10" customWidth="1"/>
    <col min="8707" max="8707" width="55.9140625" style="10" customWidth="1"/>
    <col min="8708" max="8708" width="56.25" style="10" customWidth="1"/>
    <col min="8709" max="8709" width="15.4140625" style="10" customWidth="1"/>
    <col min="8710" max="8960" width="8.83203125" style="10"/>
    <col min="8961" max="8961" width="28" style="10" customWidth="1"/>
    <col min="8962" max="8962" width="32" style="10" customWidth="1"/>
    <col min="8963" max="8963" width="55.9140625" style="10" customWidth="1"/>
    <col min="8964" max="8964" width="56.25" style="10" customWidth="1"/>
    <col min="8965" max="8965" width="15.4140625" style="10" customWidth="1"/>
    <col min="8966" max="9216" width="8.83203125" style="10"/>
    <col min="9217" max="9217" width="28" style="10" customWidth="1"/>
    <col min="9218" max="9218" width="32" style="10" customWidth="1"/>
    <col min="9219" max="9219" width="55.9140625" style="10" customWidth="1"/>
    <col min="9220" max="9220" width="56.25" style="10" customWidth="1"/>
    <col min="9221" max="9221" width="15.4140625" style="10" customWidth="1"/>
    <col min="9222" max="9472" width="8.83203125" style="10"/>
    <col min="9473" max="9473" width="28" style="10" customWidth="1"/>
    <col min="9474" max="9474" width="32" style="10" customWidth="1"/>
    <col min="9475" max="9475" width="55.9140625" style="10" customWidth="1"/>
    <col min="9476" max="9476" width="56.25" style="10" customWidth="1"/>
    <col min="9477" max="9477" width="15.4140625" style="10" customWidth="1"/>
    <col min="9478" max="9728" width="8.83203125" style="10"/>
    <col min="9729" max="9729" width="28" style="10" customWidth="1"/>
    <col min="9730" max="9730" width="32" style="10" customWidth="1"/>
    <col min="9731" max="9731" width="55.9140625" style="10" customWidth="1"/>
    <col min="9732" max="9732" width="56.25" style="10" customWidth="1"/>
    <col min="9733" max="9733" width="15.4140625" style="10" customWidth="1"/>
    <col min="9734" max="9984" width="8.83203125" style="10"/>
    <col min="9985" max="9985" width="28" style="10" customWidth="1"/>
    <col min="9986" max="9986" width="32" style="10" customWidth="1"/>
    <col min="9987" max="9987" width="55.9140625" style="10" customWidth="1"/>
    <col min="9988" max="9988" width="56.25" style="10" customWidth="1"/>
    <col min="9989" max="9989" width="15.4140625" style="10" customWidth="1"/>
    <col min="9990" max="10240" width="8.83203125" style="10"/>
    <col min="10241" max="10241" width="28" style="10" customWidth="1"/>
    <col min="10242" max="10242" width="32" style="10" customWidth="1"/>
    <col min="10243" max="10243" width="55.9140625" style="10" customWidth="1"/>
    <col min="10244" max="10244" width="56.25" style="10" customWidth="1"/>
    <col min="10245" max="10245" width="15.4140625" style="10" customWidth="1"/>
    <col min="10246" max="10496" width="8.83203125" style="10"/>
    <col min="10497" max="10497" width="28" style="10" customWidth="1"/>
    <col min="10498" max="10498" width="32" style="10" customWidth="1"/>
    <col min="10499" max="10499" width="55.9140625" style="10" customWidth="1"/>
    <col min="10500" max="10500" width="56.25" style="10" customWidth="1"/>
    <col min="10501" max="10501" width="15.4140625" style="10" customWidth="1"/>
    <col min="10502" max="10752" width="8.83203125" style="10"/>
    <col min="10753" max="10753" width="28" style="10" customWidth="1"/>
    <col min="10754" max="10754" width="32" style="10" customWidth="1"/>
    <col min="10755" max="10755" width="55.9140625" style="10" customWidth="1"/>
    <col min="10756" max="10756" width="56.25" style="10" customWidth="1"/>
    <col min="10757" max="10757" width="15.4140625" style="10" customWidth="1"/>
    <col min="10758" max="11008" width="8.83203125" style="10"/>
    <col min="11009" max="11009" width="28" style="10" customWidth="1"/>
    <col min="11010" max="11010" width="32" style="10" customWidth="1"/>
    <col min="11011" max="11011" width="55.9140625" style="10" customWidth="1"/>
    <col min="11012" max="11012" width="56.25" style="10" customWidth="1"/>
    <col min="11013" max="11013" width="15.4140625" style="10" customWidth="1"/>
    <col min="11014" max="11264" width="8.83203125" style="10"/>
    <col min="11265" max="11265" width="28" style="10" customWidth="1"/>
    <col min="11266" max="11266" width="32" style="10" customWidth="1"/>
    <col min="11267" max="11267" width="55.9140625" style="10" customWidth="1"/>
    <col min="11268" max="11268" width="56.25" style="10" customWidth="1"/>
    <col min="11269" max="11269" width="15.4140625" style="10" customWidth="1"/>
    <col min="11270" max="11520" width="8.83203125" style="10"/>
    <col min="11521" max="11521" width="28" style="10" customWidth="1"/>
    <col min="11522" max="11522" width="32" style="10" customWidth="1"/>
    <col min="11523" max="11523" width="55.9140625" style="10" customWidth="1"/>
    <col min="11524" max="11524" width="56.25" style="10" customWidth="1"/>
    <col min="11525" max="11525" width="15.4140625" style="10" customWidth="1"/>
    <col min="11526" max="11776" width="8.83203125" style="10"/>
    <col min="11777" max="11777" width="28" style="10" customWidth="1"/>
    <col min="11778" max="11778" width="32" style="10" customWidth="1"/>
    <col min="11779" max="11779" width="55.9140625" style="10" customWidth="1"/>
    <col min="11780" max="11780" width="56.25" style="10" customWidth="1"/>
    <col min="11781" max="11781" width="15.4140625" style="10" customWidth="1"/>
    <col min="11782" max="12032" width="8.83203125" style="10"/>
    <col min="12033" max="12033" width="28" style="10" customWidth="1"/>
    <col min="12034" max="12034" width="32" style="10" customWidth="1"/>
    <col min="12035" max="12035" width="55.9140625" style="10" customWidth="1"/>
    <col min="12036" max="12036" width="56.25" style="10" customWidth="1"/>
    <col min="12037" max="12037" width="15.4140625" style="10" customWidth="1"/>
    <col min="12038" max="12288" width="8.83203125" style="10"/>
    <col min="12289" max="12289" width="28" style="10" customWidth="1"/>
    <col min="12290" max="12290" width="32" style="10" customWidth="1"/>
    <col min="12291" max="12291" width="55.9140625" style="10" customWidth="1"/>
    <col min="12292" max="12292" width="56.25" style="10" customWidth="1"/>
    <col min="12293" max="12293" width="15.4140625" style="10" customWidth="1"/>
    <col min="12294" max="12544" width="8.83203125" style="10"/>
    <col min="12545" max="12545" width="28" style="10" customWidth="1"/>
    <col min="12546" max="12546" width="32" style="10" customWidth="1"/>
    <col min="12547" max="12547" width="55.9140625" style="10" customWidth="1"/>
    <col min="12548" max="12548" width="56.25" style="10" customWidth="1"/>
    <col min="12549" max="12549" width="15.4140625" style="10" customWidth="1"/>
    <col min="12550" max="12800" width="8.83203125" style="10"/>
    <col min="12801" max="12801" width="28" style="10" customWidth="1"/>
    <col min="12802" max="12802" width="32" style="10" customWidth="1"/>
    <col min="12803" max="12803" width="55.9140625" style="10" customWidth="1"/>
    <col min="12804" max="12804" width="56.25" style="10" customWidth="1"/>
    <col min="12805" max="12805" width="15.4140625" style="10" customWidth="1"/>
    <col min="12806" max="13056" width="8.83203125" style="10"/>
    <col min="13057" max="13057" width="28" style="10" customWidth="1"/>
    <col min="13058" max="13058" width="32" style="10" customWidth="1"/>
    <col min="13059" max="13059" width="55.9140625" style="10" customWidth="1"/>
    <col min="13060" max="13060" width="56.25" style="10" customWidth="1"/>
    <col min="13061" max="13061" width="15.4140625" style="10" customWidth="1"/>
    <col min="13062" max="13312" width="8.83203125" style="10"/>
    <col min="13313" max="13313" width="28" style="10" customWidth="1"/>
    <col min="13314" max="13314" width="32" style="10" customWidth="1"/>
    <col min="13315" max="13315" width="55.9140625" style="10" customWidth="1"/>
    <col min="13316" max="13316" width="56.25" style="10" customWidth="1"/>
    <col min="13317" max="13317" width="15.4140625" style="10" customWidth="1"/>
    <col min="13318" max="13568" width="8.83203125" style="10"/>
    <col min="13569" max="13569" width="28" style="10" customWidth="1"/>
    <col min="13570" max="13570" width="32" style="10" customWidth="1"/>
    <col min="13571" max="13571" width="55.9140625" style="10" customWidth="1"/>
    <col min="13572" max="13572" width="56.25" style="10" customWidth="1"/>
    <col min="13573" max="13573" width="15.4140625" style="10" customWidth="1"/>
    <col min="13574" max="13824" width="8.83203125" style="10"/>
    <col min="13825" max="13825" width="28" style="10" customWidth="1"/>
    <col min="13826" max="13826" width="32" style="10" customWidth="1"/>
    <col min="13827" max="13827" width="55.9140625" style="10" customWidth="1"/>
    <col min="13828" max="13828" width="56.25" style="10" customWidth="1"/>
    <col min="13829" max="13829" width="15.4140625" style="10" customWidth="1"/>
    <col min="13830" max="14080" width="8.83203125" style="10"/>
    <col min="14081" max="14081" width="28" style="10" customWidth="1"/>
    <col min="14082" max="14082" width="32" style="10" customWidth="1"/>
    <col min="14083" max="14083" width="55.9140625" style="10" customWidth="1"/>
    <col min="14084" max="14084" width="56.25" style="10" customWidth="1"/>
    <col min="14085" max="14085" width="15.4140625" style="10" customWidth="1"/>
    <col min="14086" max="14336" width="8.83203125" style="10"/>
    <col min="14337" max="14337" width="28" style="10" customWidth="1"/>
    <col min="14338" max="14338" width="32" style="10" customWidth="1"/>
    <col min="14339" max="14339" width="55.9140625" style="10" customWidth="1"/>
    <col min="14340" max="14340" width="56.25" style="10" customWidth="1"/>
    <col min="14341" max="14341" width="15.4140625" style="10" customWidth="1"/>
    <col min="14342" max="14592" width="8.83203125" style="10"/>
    <col min="14593" max="14593" width="28" style="10" customWidth="1"/>
    <col min="14594" max="14594" width="32" style="10" customWidth="1"/>
    <col min="14595" max="14595" width="55.9140625" style="10" customWidth="1"/>
    <col min="14596" max="14596" width="56.25" style="10" customWidth="1"/>
    <col min="14597" max="14597" width="15.4140625" style="10" customWidth="1"/>
    <col min="14598" max="14848" width="8.83203125" style="10"/>
    <col min="14849" max="14849" width="28" style="10" customWidth="1"/>
    <col min="14850" max="14850" width="32" style="10" customWidth="1"/>
    <col min="14851" max="14851" width="55.9140625" style="10" customWidth="1"/>
    <col min="14852" max="14852" width="56.25" style="10" customWidth="1"/>
    <col min="14853" max="14853" width="15.4140625" style="10" customWidth="1"/>
    <col min="14854" max="15104" width="8.83203125" style="10"/>
    <col min="15105" max="15105" width="28" style="10" customWidth="1"/>
    <col min="15106" max="15106" width="32" style="10" customWidth="1"/>
    <col min="15107" max="15107" width="55.9140625" style="10" customWidth="1"/>
    <col min="15108" max="15108" width="56.25" style="10" customWidth="1"/>
    <col min="15109" max="15109" width="15.4140625" style="10" customWidth="1"/>
    <col min="15110" max="15360" width="8.83203125" style="10"/>
    <col min="15361" max="15361" width="28" style="10" customWidth="1"/>
    <col min="15362" max="15362" width="32" style="10" customWidth="1"/>
    <col min="15363" max="15363" width="55.9140625" style="10" customWidth="1"/>
    <col min="15364" max="15364" width="56.25" style="10" customWidth="1"/>
    <col min="15365" max="15365" width="15.4140625" style="10" customWidth="1"/>
    <col min="15366" max="15616" width="8.83203125" style="10"/>
    <col min="15617" max="15617" width="28" style="10" customWidth="1"/>
    <col min="15618" max="15618" width="32" style="10" customWidth="1"/>
    <col min="15619" max="15619" width="55.9140625" style="10" customWidth="1"/>
    <col min="15620" max="15620" width="56.25" style="10" customWidth="1"/>
    <col min="15621" max="15621" width="15.4140625" style="10" customWidth="1"/>
    <col min="15622" max="15872" width="8.83203125" style="10"/>
    <col min="15873" max="15873" width="28" style="10" customWidth="1"/>
    <col min="15874" max="15874" width="32" style="10" customWidth="1"/>
    <col min="15875" max="15875" width="55.9140625" style="10" customWidth="1"/>
    <col min="15876" max="15876" width="56.25" style="10" customWidth="1"/>
    <col min="15877" max="15877" width="15.4140625" style="10" customWidth="1"/>
    <col min="15878" max="16128" width="8.83203125" style="10"/>
    <col min="16129" max="16129" width="28" style="10" customWidth="1"/>
    <col min="16130" max="16130" width="32" style="10" customWidth="1"/>
    <col min="16131" max="16131" width="55.9140625" style="10" customWidth="1"/>
    <col min="16132" max="16132" width="56.25" style="10" customWidth="1"/>
    <col min="16133" max="16133" width="15.4140625" style="10" customWidth="1"/>
    <col min="16134" max="16384" width="8.83203125" style="10"/>
  </cols>
  <sheetData>
    <row r="1" spans="1:9">
      <c r="A1" s="362" t="s">
        <v>557</v>
      </c>
      <c r="B1" s="362" t="s">
        <v>519</v>
      </c>
      <c r="C1" s="362" t="s">
        <v>520</v>
      </c>
      <c r="D1" s="362" t="s">
        <v>558</v>
      </c>
      <c r="E1" s="362" t="s">
        <v>559</v>
      </c>
      <c r="F1" s="33"/>
      <c r="G1" s="33"/>
      <c r="H1" s="33"/>
      <c r="I1" s="33"/>
    </row>
    <row r="2" spans="1:9">
      <c r="A2" s="183" t="s">
        <v>2634</v>
      </c>
      <c r="B2" s="351" t="s">
        <v>2635</v>
      </c>
      <c r="C2" s="351" t="s">
        <v>790</v>
      </c>
      <c r="D2" s="352" t="s">
        <v>790</v>
      </c>
      <c r="E2" s="352"/>
      <c r="F2" s="33"/>
      <c r="G2" s="33"/>
      <c r="H2" s="33"/>
      <c r="I2" s="33"/>
    </row>
    <row r="3" spans="1:9">
      <c r="A3" s="183" t="s">
        <v>2634</v>
      </c>
      <c r="B3" s="183" t="s">
        <v>2636</v>
      </c>
      <c r="C3" s="183" t="s">
        <v>2637</v>
      </c>
      <c r="D3" s="183" t="s">
        <v>2637</v>
      </c>
      <c r="E3" s="33"/>
      <c r="F3" s="33"/>
      <c r="G3" s="33"/>
      <c r="H3" s="33"/>
      <c r="I3" s="33"/>
    </row>
    <row r="4" spans="1:9">
      <c r="A4" s="183" t="s">
        <v>2634</v>
      </c>
      <c r="B4" s="183" t="s">
        <v>2638</v>
      </c>
      <c r="C4" s="183" t="s">
        <v>2639</v>
      </c>
      <c r="D4" s="183" t="s">
        <v>2639</v>
      </c>
      <c r="E4" s="33"/>
      <c r="F4" s="33"/>
      <c r="G4" s="33"/>
      <c r="H4" s="33"/>
      <c r="I4" s="33"/>
    </row>
    <row r="5" spans="1:9">
      <c r="A5" s="183" t="s">
        <v>2634</v>
      </c>
      <c r="B5" s="183" t="s">
        <v>2640</v>
      </c>
      <c r="C5" s="183" t="s">
        <v>78</v>
      </c>
      <c r="D5" s="183" t="s">
        <v>78</v>
      </c>
      <c r="E5" s="33"/>
      <c r="F5" s="33"/>
      <c r="G5" s="33"/>
      <c r="H5" s="33"/>
      <c r="I5" s="33"/>
    </row>
    <row r="6" spans="1:9">
      <c r="A6" s="183" t="s">
        <v>2634</v>
      </c>
      <c r="B6" s="183" t="s">
        <v>2641</v>
      </c>
      <c r="C6" s="183" t="s">
        <v>2642</v>
      </c>
      <c r="D6" s="183" t="s">
        <v>2642</v>
      </c>
      <c r="E6" s="33"/>
      <c r="F6" s="33"/>
      <c r="G6" s="33"/>
      <c r="H6" s="33"/>
      <c r="I6" s="33"/>
    </row>
    <row r="7" spans="1:9">
      <c r="A7" s="183" t="s">
        <v>2634</v>
      </c>
      <c r="B7" s="183" t="s">
        <v>2643</v>
      </c>
      <c r="C7" s="183" t="s">
        <v>2644</v>
      </c>
      <c r="D7" s="183" t="s">
        <v>2644</v>
      </c>
      <c r="E7" s="33"/>
      <c r="F7" s="33"/>
      <c r="G7" s="33"/>
      <c r="H7" s="33"/>
      <c r="I7" s="33"/>
    </row>
    <row r="8" spans="1:9">
      <c r="A8" s="183" t="s">
        <v>2634</v>
      </c>
      <c r="B8" s="183" t="s">
        <v>2645</v>
      </c>
      <c r="C8" s="183" t="s">
        <v>165</v>
      </c>
      <c r="D8" s="183" t="s">
        <v>165</v>
      </c>
      <c r="E8" s="33"/>
      <c r="F8" s="33"/>
      <c r="G8" s="33"/>
      <c r="H8" s="33"/>
      <c r="I8" s="33"/>
    </row>
    <row r="9" spans="1:9">
      <c r="A9" s="183" t="s">
        <v>2634</v>
      </c>
      <c r="B9" s="183" t="s">
        <v>2646</v>
      </c>
      <c r="C9" s="183" t="s">
        <v>2647</v>
      </c>
      <c r="D9" s="183" t="s">
        <v>2647</v>
      </c>
      <c r="E9" s="33"/>
      <c r="F9" s="33"/>
      <c r="G9" s="33"/>
      <c r="H9" s="33"/>
      <c r="I9" s="33"/>
    </row>
    <row r="10" spans="1:9">
      <c r="A10" s="183" t="s">
        <v>2634</v>
      </c>
      <c r="B10" s="183" t="s">
        <v>2648</v>
      </c>
      <c r="C10" s="183" t="s">
        <v>2649</v>
      </c>
      <c r="D10" s="183" t="s">
        <v>2649</v>
      </c>
      <c r="E10" s="33"/>
      <c r="F10" s="33"/>
      <c r="G10" s="33"/>
      <c r="H10" s="33"/>
      <c r="I10" s="33"/>
    </row>
    <row r="11" spans="1:9">
      <c r="A11" s="183" t="s">
        <v>2634</v>
      </c>
      <c r="B11" s="183" t="s">
        <v>2650</v>
      </c>
      <c r="C11" s="183" t="s">
        <v>103</v>
      </c>
      <c r="D11" s="183" t="s">
        <v>103</v>
      </c>
      <c r="E11" s="33"/>
      <c r="F11" s="33"/>
      <c r="G11" s="33"/>
      <c r="H11" s="33"/>
      <c r="I11" s="33"/>
    </row>
    <row r="12" spans="1:9">
      <c r="A12" s="183" t="s">
        <v>2634</v>
      </c>
      <c r="B12" s="183" t="s">
        <v>2651</v>
      </c>
      <c r="C12" s="183" t="s">
        <v>208</v>
      </c>
      <c r="D12" s="183" t="s">
        <v>208</v>
      </c>
      <c r="E12" s="33"/>
      <c r="F12" s="33"/>
      <c r="G12" s="33"/>
      <c r="H12" s="33"/>
      <c r="I12" s="33"/>
    </row>
    <row r="13" spans="1:9">
      <c r="A13" s="183" t="s">
        <v>2634</v>
      </c>
      <c r="B13" s="183" t="s">
        <v>2652</v>
      </c>
      <c r="C13" s="183" t="s">
        <v>219</v>
      </c>
      <c r="D13" s="183" t="s">
        <v>219</v>
      </c>
      <c r="E13" s="33"/>
      <c r="F13" s="33"/>
      <c r="G13" s="33"/>
      <c r="H13" s="33"/>
      <c r="I13" s="33"/>
    </row>
    <row r="14" spans="1:9">
      <c r="A14" s="183" t="s">
        <v>2634</v>
      </c>
      <c r="B14" s="183" t="s">
        <v>2653</v>
      </c>
      <c r="C14" s="183" t="s">
        <v>232</v>
      </c>
      <c r="D14" s="183" t="s">
        <v>232</v>
      </c>
      <c r="E14" s="33"/>
      <c r="F14" s="33"/>
      <c r="G14" s="33"/>
      <c r="H14" s="33"/>
      <c r="I14" s="33"/>
    </row>
    <row r="15" spans="1:9" s="353" customFormat="1">
      <c r="A15" s="182" t="s">
        <v>2634</v>
      </c>
      <c r="B15" s="182" t="s">
        <v>2654</v>
      </c>
      <c r="C15" s="182" t="s">
        <v>2655</v>
      </c>
      <c r="D15" s="182" t="s">
        <v>2655</v>
      </c>
      <c r="E15" s="193"/>
      <c r="F15" s="193"/>
      <c r="G15" s="193"/>
      <c r="H15" s="193"/>
      <c r="I15" s="193"/>
    </row>
    <row r="16" spans="1:9" s="353" customFormat="1">
      <c r="A16" s="182" t="s">
        <v>2634</v>
      </c>
      <c r="B16" s="182" t="s">
        <v>2656</v>
      </c>
      <c r="C16" s="182" t="s">
        <v>2657</v>
      </c>
      <c r="D16" s="182" t="s">
        <v>2657</v>
      </c>
      <c r="E16" s="193"/>
      <c r="F16" s="193"/>
      <c r="G16" s="193"/>
      <c r="H16" s="193"/>
      <c r="I16" s="193"/>
    </row>
    <row r="17" spans="1:9" s="124" customFormat="1" ht="14">
      <c r="A17" s="354" t="s">
        <v>2634</v>
      </c>
      <c r="B17" s="354" t="s">
        <v>2658</v>
      </c>
      <c r="C17" s="354" t="s">
        <v>2659</v>
      </c>
      <c r="D17" s="354" t="s">
        <v>2659</v>
      </c>
    </row>
    <row r="18" spans="1:9" s="124" customFormat="1" ht="14">
      <c r="A18" s="354" t="s">
        <v>2634</v>
      </c>
      <c r="B18" s="354" t="s">
        <v>2660</v>
      </c>
      <c r="C18" s="354" t="s">
        <v>2661</v>
      </c>
      <c r="D18" s="354" t="s">
        <v>2661</v>
      </c>
    </row>
    <row r="19" spans="1:9" s="124" customFormat="1" ht="14">
      <c r="A19" s="354" t="s">
        <v>2634</v>
      </c>
      <c r="B19" s="354" t="s">
        <v>2662</v>
      </c>
      <c r="C19" s="354" t="s">
        <v>2663</v>
      </c>
      <c r="D19" s="354" t="s">
        <v>2663</v>
      </c>
    </row>
    <row r="20" spans="1:9">
      <c r="A20" s="183" t="s">
        <v>2634</v>
      </c>
      <c r="B20" s="183" t="s">
        <v>85</v>
      </c>
      <c r="C20" s="183" t="s">
        <v>159</v>
      </c>
      <c r="D20" s="183" t="s">
        <v>2664</v>
      </c>
      <c r="E20" s="33"/>
      <c r="F20" s="33"/>
      <c r="G20" s="33"/>
      <c r="H20" s="33"/>
      <c r="I20" s="33"/>
    </row>
    <row r="21" spans="1:9">
      <c r="A21" s="33"/>
      <c r="B21" s="33"/>
      <c r="C21" s="33"/>
      <c r="D21" s="184"/>
      <c r="E21" s="33"/>
      <c r="F21" s="33"/>
      <c r="G21" s="33"/>
      <c r="H21" s="33"/>
      <c r="I21" s="33"/>
    </row>
    <row r="22" spans="1:9" s="105" customFormat="1">
      <c r="A22" s="355" t="s">
        <v>2665</v>
      </c>
      <c r="B22" s="355" t="s">
        <v>2666</v>
      </c>
      <c r="C22" s="355" t="s">
        <v>2667</v>
      </c>
      <c r="D22" s="355" t="s">
        <v>2668</v>
      </c>
      <c r="E22" s="355" t="s">
        <v>2656</v>
      </c>
      <c r="F22" s="356"/>
      <c r="G22" s="356"/>
      <c r="H22" s="356"/>
      <c r="I22" s="356"/>
    </row>
    <row r="23" spans="1:9" s="105" customFormat="1">
      <c r="A23" s="355" t="s">
        <v>2665</v>
      </c>
      <c r="B23" s="355" t="s">
        <v>2669</v>
      </c>
      <c r="C23" s="355" t="s">
        <v>2670</v>
      </c>
      <c r="D23" s="355" t="s">
        <v>2671</v>
      </c>
      <c r="E23" s="355" t="s">
        <v>2656</v>
      </c>
      <c r="F23" s="356"/>
      <c r="G23" s="356"/>
      <c r="H23" s="356"/>
      <c r="I23" s="356"/>
    </row>
    <row r="24" spans="1:9" s="105" customFormat="1">
      <c r="A24" s="355" t="s">
        <v>2665</v>
      </c>
      <c r="B24" s="355" t="s">
        <v>2672</v>
      </c>
      <c r="C24" s="355" t="s">
        <v>2673</v>
      </c>
      <c r="D24" s="355" t="s">
        <v>2674</v>
      </c>
      <c r="E24" s="355" t="s">
        <v>2656</v>
      </c>
      <c r="F24" s="356"/>
      <c r="G24" s="356"/>
      <c r="H24" s="356"/>
      <c r="I24" s="356"/>
    </row>
    <row r="25" spans="1:9">
      <c r="A25" s="183" t="s">
        <v>2665</v>
      </c>
      <c r="B25" s="183" t="s">
        <v>2675</v>
      </c>
      <c r="C25" s="183" t="s">
        <v>560</v>
      </c>
      <c r="D25" s="183" t="s">
        <v>560</v>
      </c>
      <c r="E25" s="183" t="s">
        <v>2645</v>
      </c>
      <c r="F25" s="33"/>
      <c r="G25" s="33"/>
      <c r="H25" s="33"/>
      <c r="I25" s="33"/>
    </row>
    <row r="26" spans="1:9">
      <c r="A26" s="183" t="s">
        <v>2665</v>
      </c>
      <c r="B26" s="183" t="s">
        <v>2676</v>
      </c>
      <c r="C26" s="183" t="s">
        <v>176</v>
      </c>
      <c r="D26" s="183" t="s">
        <v>176</v>
      </c>
      <c r="E26" s="183" t="s">
        <v>2645</v>
      </c>
      <c r="F26" s="33"/>
      <c r="G26" s="33"/>
      <c r="H26" s="33"/>
      <c r="I26" s="33"/>
    </row>
    <row r="27" spans="1:9">
      <c r="A27" s="183" t="s">
        <v>2665</v>
      </c>
      <c r="B27" s="183" t="s">
        <v>2677</v>
      </c>
      <c r="C27" s="183" t="s">
        <v>2678</v>
      </c>
      <c r="D27" s="183" t="s">
        <v>2678</v>
      </c>
      <c r="E27" s="183" t="s">
        <v>2645</v>
      </c>
      <c r="F27" s="33"/>
      <c r="G27" s="33"/>
      <c r="H27" s="33"/>
      <c r="I27" s="33"/>
    </row>
    <row r="28" spans="1:9">
      <c r="A28" s="183" t="s">
        <v>2665</v>
      </c>
      <c r="B28" s="183" t="s">
        <v>2679</v>
      </c>
      <c r="C28" s="183" t="s">
        <v>2680</v>
      </c>
      <c r="D28" s="183" t="s">
        <v>2680</v>
      </c>
      <c r="E28" s="183" t="s">
        <v>2645</v>
      </c>
      <c r="F28" s="33"/>
      <c r="G28" s="33"/>
      <c r="H28" s="33"/>
      <c r="I28" s="33"/>
    </row>
    <row r="29" spans="1:9">
      <c r="A29" s="183" t="s">
        <v>2665</v>
      </c>
      <c r="B29" s="183" t="s">
        <v>85</v>
      </c>
      <c r="C29" s="183" t="s">
        <v>159</v>
      </c>
      <c r="D29" s="183" t="s">
        <v>2664</v>
      </c>
      <c r="E29" s="183" t="s">
        <v>2656</v>
      </c>
      <c r="F29" s="33"/>
      <c r="G29" s="33"/>
      <c r="H29" s="33"/>
      <c r="I29" s="33"/>
    </row>
    <row r="30" spans="1:9">
      <c r="A30" s="183" t="s">
        <v>2665</v>
      </c>
      <c r="B30" s="183" t="s">
        <v>85</v>
      </c>
      <c r="C30" s="183" t="s">
        <v>159</v>
      </c>
      <c r="D30" s="184" t="s">
        <v>2664</v>
      </c>
      <c r="E30" s="183" t="s">
        <v>2638</v>
      </c>
      <c r="F30" s="33"/>
      <c r="G30" s="33"/>
      <c r="H30" s="33"/>
      <c r="I30" s="33"/>
    </row>
    <row r="31" spans="1:9">
      <c r="A31" s="183" t="s">
        <v>2665</v>
      </c>
      <c r="B31" s="183" t="s">
        <v>85</v>
      </c>
      <c r="C31" s="183" t="s">
        <v>159</v>
      </c>
      <c r="D31" s="184" t="s">
        <v>2664</v>
      </c>
      <c r="E31" s="183" t="s">
        <v>2645</v>
      </c>
      <c r="F31" s="33"/>
      <c r="G31" s="33"/>
      <c r="H31" s="33"/>
      <c r="I31" s="33"/>
    </row>
    <row r="32" spans="1:9">
      <c r="A32" s="183" t="s">
        <v>2665</v>
      </c>
      <c r="B32" s="183" t="s">
        <v>2681</v>
      </c>
      <c r="C32" s="183" t="s">
        <v>2682</v>
      </c>
      <c r="D32" s="183" t="s">
        <v>2682</v>
      </c>
      <c r="E32" s="183" t="s">
        <v>2638</v>
      </c>
      <c r="F32" s="33"/>
      <c r="G32" s="33"/>
      <c r="H32" s="33"/>
      <c r="I32" s="33"/>
    </row>
    <row r="33" spans="1:9">
      <c r="A33" s="183" t="s">
        <v>2665</v>
      </c>
      <c r="B33" s="183" t="s">
        <v>2683</v>
      </c>
      <c r="C33" s="183" t="s">
        <v>2684</v>
      </c>
      <c r="D33" s="183" t="s">
        <v>2684</v>
      </c>
      <c r="E33" s="183" t="s">
        <v>2638</v>
      </c>
      <c r="F33" s="33"/>
      <c r="G33" s="33"/>
      <c r="H33" s="33"/>
      <c r="I33" s="33"/>
    </row>
    <row r="34" spans="1:9">
      <c r="A34" s="183" t="s">
        <v>2665</v>
      </c>
      <c r="B34" s="183" t="s">
        <v>2685</v>
      </c>
      <c r="C34" s="183" t="s">
        <v>2686</v>
      </c>
      <c r="D34" s="183" t="s">
        <v>2686</v>
      </c>
      <c r="E34" s="183" t="s">
        <v>2638</v>
      </c>
      <c r="F34" s="33"/>
      <c r="G34" s="33"/>
      <c r="H34" s="33"/>
      <c r="I34" s="33"/>
    </row>
    <row r="35" spans="1:9">
      <c r="A35" s="183" t="s">
        <v>2665</v>
      </c>
      <c r="B35" s="183" t="s">
        <v>2687</v>
      </c>
      <c r="C35" s="183" t="s">
        <v>2688</v>
      </c>
      <c r="D35" s="183" t="s">
        <v>2688</v>
      </c>
      <c r="E35" s="183" t="s">
        <v>2638</v>
      </c>
      <c r="F35" s="33"/>
      <c r="G35" s="33"/>
      <c r="H35" s="33"/>
      <c r="I35" s="33"/>
    </row>
    <row r="36" spans="1:9" s="105" customFormat="1">
      <c r="A36" s="355" t="s">
        <v>2665</v>
      </c>
      <c r="B36" s="355" t="s">
        <v>2689</v>
      </c>
      <c r="C36" s="355" t="s">
        <v>2690</v>
      </c>
      <c r="D36" s="355" t="s">
        <v>2690</v>
      </c>
      <c r="E36" s="355" t="s">
        <v>2654</v>
      </c>
      <c r="F36" s="356"/>
      <c r="G36" s="356"/>
      <c r="H36" s="356"/>
      <c r="I36" s="356"/>
    </row>
    <row r="37" spans="1:9" s="105" customFormat="1">
      <c r="A37" s="355" t="s">
        <v>2665</v>
      </c>
      <c r="B37" s="355" t="s">
        <v>85</v>
      </c>
      <c r="C37" s="355" t="s">
        <v>159</v>
      </c>
      <c r="D37" s="355" t="s">
        <v>2691</v>
      </c>
      <c r="E37" s="355" t="s">
        <v>2654</v>
      </c>
      <c r="F37" s="356"/>
      <c r="G37" s="356"/>
      <c r="H37" s="356"/>
      <c r="I37" s="356"/>
    </row>
    <row r="38" spans="1:9" s="33" customFormat="1">
      <c r="A38" s="183" t="s">
        <v>2665</v>
      </c>
      <c r="B38" s="183" t="s">
        <v>2692</v>
      </c>
      <c r="C38" s="183" t="s">
        <v>2693</v>
      </c>
      <c r="D38" s="184" t="s">
        <v>561</v>
      </c>
      <c r="E38" s="183" t="s">
        <v>2635</v>
      </c>
    </row>
    <row r="39" spans="1:9" s="33" customFormat="1">
      <c r="A39" s="183" t="s">
        <v>2665</v>
      </c>
      <c r="B39" s="183" t="s">
        <v>2694</v>
      </c>
      <c r="C39" s="183" t="s">
        <v>2695</v>
      </c>
      <c r="D39" s="184" t="s">
        <v>2696</v>
      </c>
      <c r="E39" s="183" t="s">
        <v>2635</v>
      </c>
    </row>
    <row r="40" spans="1:9" s="33" customFormat="1">
      <c r="A40" s="183" t="s">
        <v>2665</v>
      </c>
      <c r="B40" s="183" t="s">
        <v>2697</v>
      </c>
      <c r="C40" s="183" t="s">
        <v>2698</v>
      </c>
      <c r="D40" s="184" t="s">
        <v>2699</v>
      </c>
      <c r="E40" s="183" t="s">
        <v>2635</v>
      </c>
    </row>
    <row r="41" spans="1:9" s="33" customFormat="1">
      <c r="A41" s="183" t="s">
        <v>2665</v>
      </c>
      <c r="B41" s="183" t="s">
        <v>2700</v>
      </c>
      <c r="C41" s="183" t="s">
        <v>2701</v>
      </c>
      <c r="D41" s="184" t="s">
        <v>2702</v>
      </c>
      <c r="E41" s="183" t="s">
        <v>2635</v>
      </c>
    </row>
    <row r="42" spans="1:9" s="33" customFormat="1">
      <c r="A42" s="183" t="s">
        <v>2665</v>
      </c>
      <c r="B42" s="183" t="s">
        <v>2703</v>
      </c>
      <c r="C42" s="183" t="s">
        <v>2704</v>
      </c>
      <c r="D42" s="184" t="s">
        <v>2705</v>
      </c>
      <c r="E42" s="183" t="s">
        <v>2635</v>
      </c>
    </row>
    <row r="43" spans="1:9" s="33" customFormat="1">
      <c r="A43" s="183" t="s">
        <v>2665</v>
      </c>
      <c r="B43" s="183" t="s">
        <v>2706</v>
      </c>
      <c r="C43" s="183" t="s">
        <v>2707</v>
      </c>
      <c r="D43" s="184" t="s">
        <v>2708</v>
      </c>
      <c r="E43" s="183" t="s">
        <v>2635</v>
      </c>
    </row>
    <row r="44" spans="1:9" s="33" customFormat="1">
      <c r="A44" s="183" t="s">
        <v>2665</v>
      </c>
      <c r="B44" s="183" t="s">
        <v>2709</v>
      </c>
      <c r="C44" s="183" t="s">
        <v>2710</v>
      </c>
      <c r="D44" s="184" t="s">
        <v>2711</v>
      </c>
      <c r="E44" s="183" t="s">
        <v>2635</v>
      </c>
    </row>
    <row r="45" spans="1:9" s="33" customFormat="1">
      <c r="A45" s="183" t="s">
        <v>2665</v>
      </c>
      <c r="B45" s="183" t="s">
        <v>2712</v>
      </c>
      <c r="C45" s="183" t="s">
        <v>2713</v>
      </c>
      <c r="D45" s="184" t="s">
        <v>2714</v>
      </c>
      <c r="E45" s="183" t="s">
        <v>2635</v>
      </c>
    </row>
    <row r="46" spans="1:9">
      <c r="A46" s="183" t="s">
        <v>2665</v>
      </c>
      <c r="B46" s="184" t="s">
        <v>85</v>
      </c>
      <c r="C46" s="184" t="s">
        <v>159</v>
      </c>
      <c r="D46" s="184" t="s">
        <v>2664</v>
      </c>
      <c r="E46" s="183" t="s">
        <v>2635</v>
      </c>
      <c r="F46" s="33"/>
      <c r="G46" s="33"/>
      <c r="H46" s="33"/>
      <c r="I46" s="33"/>
    </row>
    <row r="47" spans="1:9" s="105" customFormat="1">
      <c r="A47" s="355" t="s">
        <v>2665</v>
      </c>
      <c r="B47" s="355" t="s">
        <v>2715</v>
      </c>
      <c r="C47" s="355" t="s">
        <v>2667</v>
      </c>
      <c r="D47" s="355" t="s">
        <v>561</v>
      </c>
      <c r="E47" s="355" t="s">
        <v>2716</v>
      </c>
      <c r="F47" s="356"/>
      <c r="G47" s="356"/>
      <c r="H47" s="356"/>
      <c r="I47" s="356"/>
    </row>
    <row r="48" spans="1:9" s="105" customFormat="1">
      <c r="A48" s="355" t="s">
        <v>2665</v>
      </c>
      <c r="B48" s="355" t="s">
        <v>2717</v>
      </c>
      <c r="C48" s="355" t="s">
        <v>2670</v>
      </c>
      <c r="D48" s="355" t="s">
        <v>2696</v>
      </c>
      <c r="E48" s="355" t="s">
        <v>2716</v>
      </c>
      <c r="F48" s="356"/>
      <c r="G48" s="356"/>
      <c r="H48" s="356"/>
      <c r="I48" s="356"/>
    </row>
    <row r="49" spans="1:9" s="105" customFormat="1">
      <c r="A49" s="355" t="s">
        <v>2665</v>
      </c>
      <c r="B49" s="355" t="s">
        <v>2718</v>
      </c>
      <c r="C49" s="355" t="s">
        <v>2673</v>
      </c>
      <c r="D49" s="355" t="s">
        <v>2699</v>
      </c>
      <c r="E49" s="355" t="s">
        <v>2716</v>
      </c>
      <c r="F49" s="356"/>
      <c r="G49" s="356"/>
      <c r="H49" s="356"/>
      <c r="I49" s="356"/>
    </row>
    <row r="50" spans="1:9" s="105" customFormat="1">
      <c r="A50" s="355" t="s">
        <v>2665</v>
      </c>
      <c r="B50" s="355" t="s">
        <v>85</v>
      </c>
      <c r="C50" s="355" t="s">
        <v>159</v>
      </c>
      <c r="D50" s="355" t="s">
        <v>2664</v>
      </c>
      <c r="E50" s="355" t="s">
        <v>2716</v>
      </c>
      <c r="F50" s="356"/>
      <c r="G50" s="356"/>
      <c r="H50" s="356"/>
      <c r="I50" s="356"/>
    </row>
    <row r="51" spans="1:9">
      <c r="A51" s="183" t="s">
        <v>2665</v>
      </c>
      <c r="B51" s="184" t="s">
        <v>2719</v>
      </c>
      <c r="C51" s="184" t="s">
        <v>2720</v>
      </c>
      <c r="D51" s="184" t="s">
        <v>2720</v>
      </c>
      <c r="E51" s="183" t="s">
        <v>2650</v>
      </c>
      <c r="F51" s="33"/>
      <c r="G51" s="33"/>
      <c r="H51" s="33"/>
      <c r="I51" s="33"/>
    </row>
    <row r="52" spans="1:9">
      <c r="A52" s="183" t="s">
        <v>2665</v>
      </c>
      <c r="B52" s="184" t="s">
        <v>2721</v>
      </c>
      <c r="C52" s="184" t="s">
        <v>104</v>
      </c>
      <c r="D52" s="184" t="s">
        <v>104</v>
      </c>
      <c r="E52" s="183" t="s">
        <v>2650</v>
      </c>
      <c r="F52" s="33"/>
      <c r="G52" s="33"/>
      <c r="H52" s="33"/>
      <c r="I52" s="33"/>
    </row>
    <row r="53" spans="1:9">
      <c r="A53" s="183" t="s">
        <v>2665</v>
      </c>
      <c r="B53" s="184" t="s">
        <v>2722</v>
      </c>
      <c r="C53" s="184" t="s">
        <v>2723</v>
      </c>
      <c r="D53" s="184" t="s">
        <v>2723</v>
      </c>
      <c r="E53" s="183" t="s">
        <v>2650</v>
      </c>
      <c r="F53" s="33"/>
      <c r="G53" s="33"/>
      <c r="H53" s="33"/>
      <c r="I53" s="33"/>
    </row>
    <row r="54" spans="1:9">
      <c r="A54" s="183" t="s">
        <v>2665</v>
      </c>
      <c r="B54" s="184" t="s">
        <v>2724</v>
      </c>
      <c r="C54" s="184" t="s">
        <v>2725</v>
      </c>
      <c r="D54" s="184" t="s">
        <v>2725</v>
      </c>
      <c r="E54" s="183" t="s">
        <v>2650</v>
      </c>
      <c r="F54" s="33"/>
      <c r="G54" s="33"/>
      <c r="H54" s="33"/>
      <c r="I54" s="33"/>
    </row>
    <row r="55" spans="1:9">
      <c r="A55" s="183" t="s">
        <v>2665</v>
      </c>
      <c r="B55" s="184" t="s">
        <v>85</v>
      </c>
      <c r="C55" s="184" t="s">
        <v>159</v>
      </c>
      <c r="D55" s="184" t="s">
        <v>2664</v>
      </c>
      <c r="E55" s="183" t="s">
        <v>2650</v>
      </c>
      <c r="F55" s="33"/>
      <c r="G55" s="33"/>
      <c r="H55" s="33"/>
      <c r="I55" s="33"/>
    </row>
    <row r="56" spans="1:9">
      <c r="A56" s="183" t="s">
        <v>2665</v>
      </c>
      <c r="B56" s="184" t="s">
        <v>2726</v>
      </c>
      <c r="C56" s="183" t="s">
        <v>2667</v>
      </c>
      <c r="D56" s="184" t="s">
        <v>561</v>
      </c>
      <c r="E56" s="183" t="s">
        <v>2643</v>
      </c>
      <c r="F56" s="33"/>
      <c r="G56" s="33"/>
      <c r="H56" s="33"/>
      <c r="I56" s="33"/>
    </row>
    <row r="57" spans="1:9">
      <c r="A57" s="183" t="s">
        <v>2665</v>
      </c>
      <c r="B57" s="184" t="s">
        <v>2727</v>
      </c>
      <c r="C57" s="183" t="s">
        <v>2670</v>
      </c>
      <c r="D57" s="184" t="s">
        <v>2696</v>
      </c>
      <c r="E57" s="183" t="s">
        <v>2643</v>
      </c>
      <c r="F57" s="33"/>
      <c r="G57" s="33"/>
      <c r="H57" s="33"/>
      <c r="I57" s="33"/>
    </row>
    <row r="58" spans="1:9">
      <c r="A58" s="183" t="s">
        <v>2665</v>
      </c>
      <c r="B58" s="184" t="s">
        <v>2728</v>
      </c>
      <c r="C58" s="183" t="s">
        <v>2673</v>
      </c>
      <c r="D58" s="184" t="s">
        <v>2699</v>
      </c>
      <c r="E58" s="183" t="s">
        <v>2643</v>
      </c>
      <c r="F58" s="33"/>
      <c r="G58" s="33"/>
      <c r="H58" s="33"/>
      <c r="I58" s="33"/>
    </row>
    <row r="59" spans="1:9">
      <c r="A59" s="183" t="s">
        <v>2665</v>
      </c>
      <c r="B59" s="184" t="s">
        <v>85</v>
      </c>
      <c r="C59" s="183" t="s">
        <v>159</v>
      </c>
      <c r="D59" s="184" t="s">
        <v>2664</v>
      </c>
      <c r="E59" s="183" t="s">
        <v>2643</v>
      </c>
      <c r="F59" s="33"/>
      <c r="G59" s="33"/>
      <c r="H59" s="33"/>
      <c r="I59" s="33"/>
    </row>
    <row r="60" spans="1:9">
      <c r="A60" s="183" t="s">
        <v>2665</v>
      </c>
      <c r="B60" s="184" t="s">
        <v>2729</v>
      </c>
      <c r="C60" s="183" t="s">
        <v>2730</v>
      </c>
      <c r="D60" s="184" t="s">
        <v>2730</v>
      </c>
      <c r="E60" s="183" t="s">
        <v>2651</v>
      </c>
      <c r="F60" s="33"/>
      <c r="G60" s="33"/>
      <c r="H60" s="33"/>
      <c r="I60" s="33"/>
    </row>
    <row r="61" spans="1:9">
      <c r="A61" s="183" t="s">
        <v>2665</v>
      </c>
      <c r="B61" s="183" t="s">
        <v>2731</v>
      </c>
      <c r="C61" s="183" t="s">
        <v>2732</v>
      </c>
      <c r="D61" s="184" t="s">
        <v>2732</v>
      </c>
      <c r="E61" s="183" t="s">
        <v>2651</v>
      </c>
      <c r="F61" s="33"/>
      <c r="G61" s="33"/>
      <c r="H61" s="33"/>
      <c r="I61" s="33"/>
    </row>
    <row r="62" spans="1:9">
      <c r="A62" s="183" t="s">
        <v>2665</v>
      </c>
      <c r="B62" s="184" t="s">
        <v>2733</v>
      </c>
      <c r="C62" s="183" t="s">
        <v>2734</v>
      </c>
      <c r="D62" s="183" t="s">
        <v>2734</v>
      </c>
      <c r="E62" s="183" t="s">
        <v>2651</v>
      </c>
    </row>
    <row r="63" spans="1:9">
      <c r="A63" s="183" t="s">
        <v>2665</v>
      </c>
      <c r="B63" s="183" t="s">
        <v>2735</v>
      </c>
      <c r="C63" s="183" t="s">
        <v>562</v>
      </c>
      <c r="D63" s="183" t="s">
        <v>562</v>
      </c>
      <c r="E63" s="183" t="s">
        <v>2651</v>
      </c>
      <c r="F63" s="33"/>
      <c r="G63" s="33"/>
      <c r="H63" s="33"/>
      <c r="I63" s="33"/>
    </row>
    <row r="64" spans="1:9">
      <c r="A64" s="183" t="s">
        <v>2665</v>
      </c>
      <c r="B64" s="183" t="s">
        <v>2736</v>
      </c>
      <c r="C64" s="183" t="s">
        <v>2737</v>
      </c>
      <c r="D64" s="184" t="s">
        <v>2737</v>
      </c>
      <c r="E64" s="183" t="s">
        <v>2651</v>
      </c>
      <c r="F64" s="33"/>
      <c r="G64" s="33"/>
      <c r="H64" s="33"/>
      <c r="I64" s="33"/>
    </row>
    <row r="65" spans="1:9">
      <c r="A65" s="183" t="s">
        <v>2665</v>
      </c>
      <c r="B65" s="183" t="s">
        <v>2738</v>
      </c>
      <c r="C65" s="183" t="s">
        <v>2739</v>
      </c>
      <c r="D65" s="184" t="s">
        <v>2739</v>
      </c>
      <c r="E65" s="183" t="s">
        <v>2651</v>
      </c>
      <c r="F65" s="33"/>
      <c r="G65" s="33"/>
      <c r="H65" s="33"/>
      <c r="I65" s="33"/>
    </row>
    <row r="66" spans="1:9">
      <c r="A66" s="183" t="s">
        <v>2665</v>
      </c>
      <c r="B66" s="183" t="s">
        <v>2740</v>
      </c>
      <c r="C66" s="183" t="s">
        <v>2741</v>
      </c>
      <c r="D66" s="184" t="s">
        <v>2741</v>
      </c>
      <c r="E66" s="183" t="s">
        <v>2651</v>
      </c>
      <c r="F66" s="33"/>
      <c r="G66" s="33"/>
      <c r="H66" s="33"/>
      <c r="I66" s="33"/>
    </row>
    <row r="67" spans="1:9">
      <c r="A67" s="183" t="s">
        <v>2665</v>
      </c>
      <c r="B67" s="183" t="s">
        <v>85</v>
      </c>
      <c r="C67" s="183" t="s">
        <v>159</v>
      </c>
      <c r="D67" s="184" t="s">
        <v>2664</v>
      </c>
      <c r="E67" s="183" t="s">
        <v>2651</v>
      </c>
      <c r="F67" s="33"/>
      <c r="G67" s="33"/>
      <c r="H67" s="33"/>
      <c r="I67" s="33"/>
    </row>
    <row r="68" spans="1:9">
      <c r="A68" s="183" t="s">
        <v>2665</v>
      </c>
      <c r="B68" s="183" t="s">
        <v>2742</v>
      </c>
      <c r="C68" s="183" t="s">
        <v>79</v>
      </c>
      <c r="D68" s="184" t="s">
        <v>79</v>
      </c>
      <c r="E68" s="183" t="s">
        <v>2640</v>
      </c>
      <c r="F68" s="33"/>
      <c r="G68" s="33"/>
      <c r="H68" s="33"/>
      <c r="I68" s="33"/>
    </row>
    <row r="69" spans="1:9">
      <c r="A69" s="183" t="s">
        <v>2665</v>
      </c>
      <c r="B69" s="183" t="s">
        <v>2743</v>
      </c>
      <c r="C69" s="183" t="s">
        <v>194</v>
      </c>
      <c r="D69" s="184" t="s">
        <v>194</v>
      </c>
      <c r="E69" s="183" t="s">
        <v>2640</v>
      </c>
      <c r="F69" s="33"/>
      <c r="G69" s="33"/>
      <c r="H69" s="33"/>
      <c r="I69" s="33"/>
    </row>
    <row r="70" spans="1:9">
      <c r="A70" s="183" t="s">
        <v>2665</v>
      </c>
      <c r="B70" s="183" t="s">
        <v>2744</v>
      </c>
      <c r="C70" s="183" t="s">
        <v>563</v>
      </c>
      <c r="D70" s="184" t="s">
        <v>563</v>
      </c>
      <c r="E70" s="183" t="s">
        <v>2640</v>
      </c>
      <c r="F70" s="33"/>
      <c r="G70" s="33"/>
      <c r="H70" s="33"/>
      <c r="I70" s="33"/>
    </row>
    <row r="71" spans="1:9">
      <c r="A71" s="183" t="s">
        <v>2665</v>
      </c>
      <c r="B71" s="183" t="s">
        <v>2745</v>
      </c>
      <c r="C71" s="183" t="s">
        <v>564</v>
      </c>
      <c r="D71" s="184" t="s">
        <v>564</v>
      </c>
      <c r="E71" s="183" t="s">
        <v>2640</v>
      </c>
      <c r="F71" s="33"/>
      <c r="G71" s="33"/>
      <c r="H71" s="33"/>
      <c r="I71" s="33"/>
    </row>
    <row r="72" spans="1:9">
      <c r="A72" s="183" t="s">
        <v>2665</v>
      </c>
      <c r="B72" s="183" t="s">
        <v>2746</v>
      </c>
      <c r="C72" s="183" t="s">
        <v>2747</v>
      </c>
      <c r="D72" s="184" t="s">
        <v>2747</v>
      </c>
      <c r="E72" s="183" t="s">
        <v>2640</v>
      </c>
      <c r="F72" s="33"/>
      <c r="G72" s="33"/>
      <c r="H72" s="33"/>
      <c r="I72" s="33"/>
    </row>
    <row r="73" spans="1:9">
      <c r="A73" s="183" t="s">
        <v>2665</v>
      </c>
      <c r="B73" s="183" t="s">
        <v>2748</v>
      </c>
      <c r="C73" s="183" t="s">
        <v>2749</v>
      </c>
      <c r="D73" s="184" t="s">
        <v>2749</v>
      </c>
      <c r="E73" s="183" t="s">
        <v>2640</v>
      </c>
      <c r="F73" s="33"/>
      <c r="G73" s="33"/>
      <c r="H73" s="33"/>
      <c r="I73" s="33"/>
    </row>
    <row r="74" spans="1:9">
      <c r="A74" s="183" t="s">
        <v>2665</v>
      </c>
      <c r="B74" s="183" t="s">
        <v>85</v>
      </c>
      <c r="C74" s="183" t="s">
        <v>159</v>
      </c>
      <c r="D74" s="184" t="s">
        <v>2664</v>
      </c>
      <c r="E74" s="183" t="s">
        <v>2640</v>
      </c>
      <c r="F74" s="33"/>
      <c r="G74" s="33"/>
      <c r="H74" s="33"/>
      <c r="I74" s="33"/>
    </row>
    <row r="75" spans="1:9">
      <c r="A75" s="183" t="s">
        <v>2665</v>
      </c>
      <c r="B75" s="183" t="s">
        <v>2750</v>
      </c>
      <c r="C75" s="183" t="s">
        <v>2751</v>
      </c>
      <c r="D75" s="184" t="s">
        <v>2751</v>
      </c>
      <c r="E75" s="183" t="s">
        <v>2648</v>
      </c>
      <c r="F75" s="33"/>
      <c r="G75" s="33"/>
      <c r="H75" s="33"/>
      <c r="I75" s="33"/>
    </row>
    <row r="76" spans="1:9">
      <c r="A76" s="183" t="s">
        <v>2665</v>
      </c>
      <c r="B76" s="183" t="s">
        <v>2752</v>
      </c>
      <c r="C76" s="183" t="s">
        <v>2753</v>
      </c>
      <c r="D76" s="184" t="s">
        <v>2753</v>
      </c>
      <c r="E76" s="183" t="s">
        <v>2648</v>
      </c>
      <c r="F76" s="33"/>
      <c r="G76" s="33"/>
      <c r="H76" s="33"/>
      <c r="I76" s="33"/>
    </row>
    <row r="77" spans="1:9">
      <c r="A77" s="183" t="s">
        <v>2665</v>
      </c>
      <c r="B77" s="183" t="s">
        <v>2754</v>
      </c>
      <c r="C77" s="183" t="s">
        <v>2755</v>
      </c>
      <c r="D77" s="184" t="s">
        <v>2755</v>
      </c>
      <c r="E77" s="183" t="s">
        <v>2648</v>
      </c>
      <c r="F77" s="33"/>
      <c r="G77" s="33"/>
      <c r="H77" s="33"/>
      <c r="I77" s="33"/>
    </row>
    <row r="78" spans="1:9">
      <c r="A78" s="183" t="s">
        <v>2665</v>
      </c>
      <c r="B78" s="183" t="s">
        <v>2756</v>
      </c>
      <c r="C78" s="183" t="s">
        <v>2757</v>
      </c>
      <c r="D78" s="184" t="s">
        <v>2757</v>
      </c>
      <c r="E78" s="183" t="s">
        <v>2648</v>
      </c>
      <c r="F78" s="33"/>
      <c r="G78" s="33"/>
      <c r="H78" s="33"/>
      <c r="I78" s="33"/>
    </row>
    <row r="79" spans="1:9">
      <c r="A79" s="183" t="s">
        <v>2665</v>
      </c>
      <c r="B79" s="183" t="s">
        <v>85</v>
      </c>
      <c r="C79" s="183" t="s">
        <v>159</v>
      </c>
      <c r="D79" s="184" t="s">
        <v>2664</v>
      </c>
      <c r="E79" s="183" t="s">
        <v>2648</v>
      </c>
      <c r="F79" s="33"/>
      <c r="G79" s="33"/>
      <c r="H79" s="33"/>
      <c r="I79" s="33"/>
    </row>
    <row r="80" spans="1:9">
      <c r="A80" s="183" t="s">
        <v>2665</v>
      </c>
      <c r="B80" s="183" t="s">
        <v>2758</v>
      </c>
      <c r="C80" s="183" t="s">
        <v>2759</v>
      </c>
      <c r="D80" s="184" t="s">
        <v>2759</v>
      </c>
      <c r="E80" s="183" t="s">
        <v>2646</v>
      </c>
      <c r="F80" s="33"/>
      <c r="G80" s="33"/>
      <c r="H80" s="33"/>
      <c r="I80" s="33"/>
    </row>
    <row r="81" spans="1:9">
      <c r="A81" s="183" t="s">
        <v>2665</v>
      </c>
      <c r="B81" s="183" t="s">
        <v>2760</v>
      </c>
      <c r="C81" s="183" t="s">
        <v>2761</v>
      </c>
      <c r="D81" s="184" t="s">
        <v>2761</v>
      </c>
      <c r="E81" s="183" t="s">
        <v>2646</v>
      </c>
      <c r="F81" s="33"/>
      <c r="G81" s="33"/>
      <c r="H81" s="33"/>
      <c r="I81" s="33"/>
    </row>
    <row r="82" spans="1:9">
      <c r="A82" s="183" t="s">
        <v>2665</v>
      </c>
      <c r="B82" s="183" t="s">
        <v>2762</v>
      </c>
      <c r="C82" s="183" t="s">
        <v>2763</v>
      </c>
      <c r="D82" s="184" t="s">
        <v>2763</v>
      </c>
      <c r="E82" s="183" t="s">
        <v>2646</v>
      </c>
      <c r="F82" s="33"/>
      <c r="G82" s="33"/>
      <c r="H82" s="33"/>
      <c r="I82" s="33"/>
    </row>
    <row r="83" spans="1:9">
      <c r="A83" s="183" t="s">
        <v>2665</v>
      </c>
      <c r="B83" s="183" t="s">
        <v>85</v>
      </c>
      <c r="C83" s="183" t="s">
        <v>159</v>
      </c>
      <c r="D83" s="184" t="s">
        <v>2664</v>
      </c>
      <c r="E83" s="183" t="s">
        <v>2646</v>
      </c>
      <c r="F83" s="33"/>
      <c r="G83" s="33"/>
      <c r="H83" s="33"/>
      <c r="I83" s="33"/>
    </row>
    <row r="84" spans="1:9">
      <c r="A84" s="183" t="s">
        <v>2665</v>
      </c>
      <c r="B84" s="183" t="s">
        <v>2764</v>
      </c>
      <c r="C84" s="185" t="s">
        <v>2765</v>
      </c>
      <c r="D84" s="186" t="s">
        <v>2765</v>
      </c>
      <c r="E84" s="183" t="s">
        <v>2641</v>
      </c>
      <c r="F84" s="33"/>
      <c r="G84" s="33"/>
      <c r="H84" s="33"/>
      <c r="I84" s="33"/>
    </row>
    <row r="85" spans="1:9">
      <c r="A85" s="183" t="s">
        <v>2665</v>
      </c>
      <c r="B85" s="183" t="s">
        <v>2766</v>
      </c>
      <c r="C85" s="185">
        <v>746</v>
      </c>
      <c r="D85" s="186">
        <v>746</v>
      </c>
      <c r="E85" s="183" t="s">
        <v>2641</v>
      </c>
      <c r="F85" s="33"/>
      <c r="G85" s="33"/>
      <c r="H85" s="33"/>
      <c r="I85" s="33"/>
    </row>
    <row r="86" spans="1:9">
      <c r="A86" s="183" t="s">
        <v>2665</v>
      </c>
      <c r="B86" s="183" t="s">
        <v>2767</v>
      </c>
      <c r="C86" s="185" t="s">
        <v>2768</v>
      </c>
      <c r="D86" s="186" t="s">
        <v>2768</v>
      </c>
      <c r="E86" s="183" t="s">
        <v>2641</v>
      </c>
      <c r="F86" s="33"/>
      <c r="G86" s="33"/>
      <c r="H86" s="33"/>
      <c r="I86" s="33"/>
    </row>
    <row r="87" spans="1:9">
      <c r="A87" s="183" t="s">
        <v>2665</v>
      </c>
      <c r="B87" s="183" t="s">
        <v>2769</v>
      </c>
      <c r="C87" s="185" t="s">
        <v>2770</v>
      </c>
      <c r="D87" s="186" t="s">
        <v>2771</v>
      </c>
      <c r="E87" s="183" t="s">
        <v>2641</v>
      </c>
      <c r="F87" s="33"/>
      <c r="G87" s="33"/>
      <c r="H87" s="33"/>
      <c r="I87" s="33"/>
    </row>
    <row r="88" spans="1:9">
      <c r="A88" s="183" t="s">
        <v>2665</v>
      </c>
      <c r="B88" s="183" t="s">
        <v>85</v>
      </c>
      <c r="C88" s="185" t="s">
        <v>159</v>
      </c>
      <c r="D88" s="186" t="s">
        <v>2664</v>
      </c>
      <c r="E88" s="183" t="s">
        <v>2641</v>
      </c>
      <c r="F88" s="33"/>
      <c r="G88" s="33"/>
      <c r="H88" s="33"/>
      <c r="I88" s="33"/>
    </row>
    <row r="89" spans="1:9">
      <c r="A89" s="183" t="s">
        <v>2665</v>
      </c>
      <c r="B89" s="183" t="s">
        <v>2772</v>
      </c>
      <c r="C89" s="183" t="s">
        <v>2773</v>
      </c>
      <c r="D89" s="184" t="s">
        <v>2773</v>
      </c>
      <c r="E89" s="183" t="s">
        <v>2636</v>
      </c>
      <c r="F89" s="33"/>
      <c r="G89" s="33"/>
      <c r="H89" s="33"/>
      <c r="I89" s="33"/>
    </row>
    <row r="90" spans="1:9">
      <c r="A90" s="183" t="s">
        <v>2665</v>
      </c>
      <c r="B90" s="183" t="s">
        <v>2774</v>
      </c>
      <c r="C90" s="183" t="s">
        <v>2775</v>
      </c>
      <c r="D90" s="184" t="s">
        <v>2775</v>
      </c>
      <c r="E90" s="183" t="s">
        <v>2636</v>
      </c>
      <c r="F90" s="33"/>
      <c r="G90" s="33"/>
      <c r="H90" s="33"/>
      <c r="I90" s="33"/>
    </row>
    <row r="91" spans="1:9">
      <c r="A91" s="183" t="s">
        <v>2665</v>
      </c>
      <c r="B91" s="183" t="s">
        <v>2776</v>
      </c>
      <c r="C91" s="183" t="s">
        <v>2777</v>
      </c>
      <c r="D91" s="184" t="s">
        <v>2777</v>
      </c>
      <c r="E91" s="183" t="s">
        <v>2636</v>
      </c>
      <c r="F91" s="33"/>
      <c r="G91" s="33"/>
      <c r="H91" s="33"/>
      <c r="I91" s="33"/>
    </row>
    <row r="92" spans="1:9">
      <c r="A92" s="183" t="s">
        <v>2665</v>
      </c>
      <c r="B92" s="183" t="s">
        <v>85</v>
      </c>
      <c r="C92" s="183" t="s">
        <v>159</v>
      </c>
      <c r="D92" s="184" t="s">
        <v>2664</v>
      </c>
      <c r="E92" s="183" t="s">
        <v>2636</v>
      </c>
      <c r="F92" s="33"/>
      <c r="G92" s="33"/>
      <c r="H92" s="33"/>
      <c r="I92" s="33"/>
    </row>
    <row r="93" spans="1:9">
      <c r="A93" s="183" t="s">
        <v>2665</v>
      </c>
      <c r="B93" s="183" t="s">
        <v>2778</v>
      </c>
      <c r="C93" s="185">
        <v>2727</v>
      </c>
      <c r="D93" s="186">
        <v>2727</v>
      </c>
      <c r="E93" s="183" t="s">
        <v>2779</v>
      </c>
      <c r="F93" s="33"/>
      <c r="G93" s="33"/>
      <c r="H93" s="33"/>
      <c r="I93" s="33"/>
    </row>
    <row r="94" spans="1:9">
      <c r="A94" s="183" t="s">
        <v>2665</v>
      </c>
      <c r="B94" s="183" t="s">
        <v>85</v>
      </c>
      <c r="C94" s="183" t="s">
        <v>159</v>
      </c>
      <c r="D94" s="184" t="s">
        <v>2664</v>
      </c>
      <c r="E94" s="183" t="s">
        <v>2779</v>
      </c>
      <c r="F94" s="33"/>
      <c r="G94" s="33"/>
      <c r="H94" s="33"/>
      <c r="I94" s="33"/>
    </row>
    <row r="95" spans="1:9">
      <c r="A95" s="183" t="s">
        <v>2665</v>
      </c>
      <c r="B95" s="183" t="s">
        <v>2780</v>
      </c>
      <c r="C95" s="183" t="s">
        <v>237</v>
      </c>
      <c r="D95" s="183" t="s">
        <v>237</v>
      </c>
      <c r="E95" s="183" t="s">
        <v>2652</v>
      </c>
      <c r="F95" s="33"/>
      <c r="G95" s="33"/>
      <c r="H95" s="33"/>
      <c r="I95" s="33"/>
    </row>
    <row r="96" spans="1:9">
      <c r="A96" s="183" t="s">
        <v>2665</v>
      </c>
      <c r="B96" s="183" t="s">
        <v>2781</v>
      </c>
      <c r="C96" s="183" t="s">
        <v>245</v>
      </c>
      <c r="D96" s="183" t="s">
        <v>245</v>
      </c>
      <c r="E96" s="183" t="s">
        <v>2652</v>
      </c>
      <c r="F96" s="33"/>
      <c r="G96" s="33"/>
      <c r="H96" s="33"/>
      <c r="I96" s="33"/>
    </row>
    <row r="97" spans="1:9">
      <c r="A97" s="183" t="s">
        <v>2665</v>
      </c>
      <c r="B97" s="183" t="s">
        <v>2782</v>
      </c>
      <c r="C97" s="183" t="s">
        <v>220</v>
      </c>
      <c r="D97" s="183" t="s">
        <v>220</v>
      </c>
      <c r="E97" s="183" t="s">
        <v>2652</v>
      </c>
      <c r="F97" s="33"/>
      <c r="G97" s="33"/>
      <c r="H97" s="33"/>
      <c r="I97" s="33"/>
    </row>
    <row r="98" spans="1:9">
      <c r="A98" s="183" t="s">
        <v>2665</v>
      </c>
      <c r="B98" s="183" t="s">
        <v>2783</v>
      </c>
      <c r="C98" s="183" t="s">
        <v>2784</v>
      </c>
      <c r="D98" s="183" t="s">
        <v>2784</v>
      </c>
      <c r="E98" s="183" t="s">
        <v>2652</v>
      </c>
      <c r="F98" s="33"/>
      <c r="G98" s="33"/>
      <c r="H98" s="33"/>
      <c r="I98" s="33"/>
    </row>
    <row r="99" spans="1:9">
      <c r="A99" s="183" t="s">
        <v>2665</v>
      </c>
      <c r="B99" s="183" t="s">
        <v>85</v>
      </c>
      <c r="C99" s="183" t="s">
        <v>159</v>
      </c>
      <c r="D99" s="183" t="s">
        <v>159</v>
      </c>
      <c r="E99" s="183" t="s">
        <v>2652</v>
      </c>
      <c r="F99" s="33"/>
      <c r="G99" s="33"/>
      <c r="H99" s="33"/>
      <c r="I99" s="33"/>
    </row>
    <row r="100" spans="1:9">
      <c r="A100" s="183" t="s">
        <v>2665</v>
      </c>
      <c r="B100" s="183" t="s">
        <v>2785</v>
      </c>
      <c r="C100" s="183" t="s">
        <v>233</v>
      </c>
      <c r="D100" s="183" t="s">
        <v>233</v>
      </c>
      <c r="E100" s="183" t="s">
        <v>2653</v>
      </c>
      <c r="F100" s="33"/>
      <c r="G100" s="33"/>
      <c r="H100" s="33"/>
      <c r="I100" s="33"/>
    </row>
    <row r="101" spans="1:9">
      <c r="A101" s="183" t="s">
        <v>2665</v>
      </c>
      <c r="B101" s="183" t="s">
        <v>2786</v>
      </c>
      <c r="C101" s="183" t="s">
        <v>2787</v>
      </c>
      <c r="D101" s="183" t="s">
        <v>2787</v>
      </c>
      <c r="E101" s="183" t="s">
        <v>2653</v>
      </c>
      <c r="F101" s="33"/>
      <c r="G101" s="33"/>
      <c r="H101" s="33"/>
      <c r="I101" s="33"/>
    </row>
    <row r="102" spans="1:9">
      <c r="A102" s="183" t="s">
        <v>2665</v>
      </c>
      <c r="B102" s="183" t="s">
        <v>2788</v>
      </c>
      <c r="C102" s="183" t="s">
        <v>2789</v>
      </c>
      <c r="D102" s="183" t="s">
        <v>2789</v>
      </c>
      <c r="E102" s="183" t="s">
        <v>2653</v>
      </c>
      <c r="F102" s="33"/>
      <c r="G102" s="33"/>
      <c r="H102" s="33"/>
      <c r="I102" s="33"/>
    </row>
    <row r="103" spans="1:9">
      <c r="A103" s="183" t="s">
        <v>2665</v>
      </c>
      <c r="B103" s="182" t="s">
        <v>85</v>
      </c>
      <c r="C103" s="183" t="s">
        <v>159</v>
      </c>
      <c r="D103" s="183" t="s">
        <v>159</v>
      </c>
      <c r="E103" s="183" t="s">
        <v>2653</v>
      </c>
      <c r="F103" s="33"/>
      <c r="G103" s="33"/>
      <c r="H103" s="33"/>
      <c r="I103" s="33"/>
    </row>
    <row r="104" spans="1:9" s="124" customFormat="1" ht="14">
      <c r="A104" s="182" t="s">
        <v>2665</v>
      </c>
      <c r="B104" s="182" t="s">
        <v>2790</v>
      </c>
      <c r="C104" s="182" t="s">
        <v>2791</v>
      </c>
      <c r="D104" s="182" t="s">
        <v>2791</v>
      </c>
      <c r="E104" s="182" t="s">
        <v>2658</v>
      </c>
    </row>
    <row r="105" spans="1:9" s="124" customFormat="1">
      <c r="A105" s="182" t="s">
        <v>2665</v>
      </c>
      <c r="B105" s="182" t="s">
        <v>2792</v>
      </c>
      <c r="C105" s="182" t="s">
        <v>2793</v>
      </c>
      <c r="D105" s="182" t="s">
        <v>2793</v>
      </c>
      <c r="E105" s="182" t="s">
        <v>2658</v>
      </c>
    </row>
    <row r="106" spans="1:9" s="124" customFormat="1">
      <c r="A106" s="182" t="s">
        <v>2665</v>
      </c>
      <c r="B106" s="182" t="s">
        <v>2794</v>
      </c>
      <c r="C106" s="182" t="s">
        <v>2795</v>
      </c>
      <c r="D106" s="182" t="s">
        <v>2795</v>
      </c>
      <c r="E106" s="182" t="s">
        <v>2658</v>
      </c>
    </row>
    <row r="107" spans="1:9" s="124" customFormat="1">
      <c r="A107" s="182" t="s">
        <v>2665</v>
      </c>
      <c r="B107" s="182" t="s">
        <v>2796</v>
      </c>
      <c r="C107" s="182" t="s">
        <v>2797</v>
      </c>
      <c r="D107" s="182" t="s">
        <v>2797</v>
      </c>
      <c r="E107" s="182" t="s">
        <v>2658</v>
      </c>
    </row>
    <row r="108" spans="1:9" s="124" customFormat="1">
      <c r="A108" s="182" t="s">
        <v>2665</v>
      </c>
      <c r="B108" s="182" t="s">
        <v>2798</v>
      </c>
      <c r="C108" s="182" t="s">
        <v>2799</v>
      </c>
      <c r="D108" s="182" t="s">
        <v>2799</v>
      </c>
      <c r="E108" s="182" t="s">
        <v>2658</v>
      </c>
    </row>
    <row r="109" spans="1:9" s="124" customFormat="1">
      <c r="A109" s="182" t="s">
        <v>2665</v>
      </c>
      <c r="B109" s="182" t="s">
        <v>2800</v>
      </c>
      <c r="C109" s="182" t="s">
        <v>2801</v>
      </c>
      <c r="D109" s="182" t="s">
        <v>2801</v>
      </c>
      <c r="E109" s="182" t="s">
        <v>2658</v>
      </c>
    </row>
    <row r="110" spans="1:9" s="124" customFormat="1" ht="14">
      <c r="A110" s="182" t="s">
        <v>2665</v>
      </c>
      <c r="B110" s="182" t="s">
        <v>85</v>
      </c>
      <c r="C110" s="182" t="s">
        <v>159</v>
      </c>
      <c r="D110" s="182" t="s">
        <v>2802</v>
      </c>
      <c r="E110" s="182" t="s">
        <v>2658</v>
      </c>
    </row>
    <row r="111" spans="1:9" s="124" customFormat="1" ht="14">
      <c r="A111" s="182" t="s">
        <v>2665</v>
      </c>
      <c r="B111" s="182" t="s">
        <v>2803</v>
      </c>
      <c r="C111" s="182" t="s">
        <v>2804</v>
      </c>
      <c r="D111" s="182" t="s">
        <v>2804</v>
      </c>
      <c r="E111" s="182" t="s">
        <v>2660</v>
      </c>
    </row>
    <row r="112" spans="1:9" s="124" customFormat="1" ht="14">
      <c r="A112" s="182" t="s">
        <v>2665</v>
      </c>
      <c r="B112" s="182" t="s">
        <v>2805</v>
      </c>
      <c r="C112" s="182" t="s">
        <v>2806</v>
      </c>
      <c r="D112" s="182" t="s">
        <v>2806</v>
      </c>
      <c r="E112" s="182" t="s">
        <v>2660</v>
      </c>
    </row>
    <row r="113" spans="1:9" s="124" customFormat="1" ht="14">
      <c r="A113" s="182" t="s">
        <v>2665</v>
      </c>
      <c r="B113" s="182" t="s">
        <v>2807</v>
      </c>
      <c r="C113" s="182" t="s">
        <v>2808</v>
      </c>
      <c r="D113" s="182" t="s">
        <v>2808</v>
      </c>
      <c r="E113" s="182" t="s">
        <v>2660</v>
      </c>
    </row>
    <row r="114" spans="1:9" s="124" customFormat="1" ht="14">
      <c r="A114" s="182" t="s">
        <v>2665</v>
      </c>
      <c r="B114" s="182" t="s">
        <v>2809</v>
      </c>
      <c r="C114" s="182" t="s">
        <v>2810</v>
      </c>
      <c r="D114" s="182" t="s">
        <v>2810</v>
      </c>
      <c r="E114" s="182" t="s">
        <v>2660</v>
      </c>
    </row>
    <row r="115" spans="1:9" s="124" customFormat="1" ht="14">
      <c r="A115" s="182" t="s">
        <v>2665</v>
      </c>
      <c r="B115" s="182" t="s">
        <v>2811</v>
      </c>
      <c r="C115" s="182" t="s">
        <v>2812</v>
      </c>
      <c r="D115" s="182" t="s">
        <v>2812</v>
      </c>
      <c r="E115" s="182" t="s">
        <v>2660</v>
      </c>
    </row>
    <row r="116" spans="1:9" s="124" customFormat="1" ht="14">
      <c r="A116" s="182" t="s">
        <v>2665</v>
      </c>
      <c r="B116" s="182" t="s">
        <v>2813</v>
      </c>
      <c r="C116" s="182" t="s">
        <v>2814</v>
      </c>
      <c r="D116" s="182" t="s">
        <v>2814</v>
      </c>
      <c r="E116" s="182" t="s">
        <v>2660</v>
      </c>
    </row>
    <row r="117" spans="1:9" s="124" customFormat="1" ht="14">
      <c r="A117" s="182" t="s">
        <v>2665</v>
      </c>
      <c r="B117" s="182" t="s">
        <v>2815</v>
      </c>
      <c r="C117" s="182" t="s">
        <v>2816</v>
      </c>
      <c r="D117" s="182" t="s">
        <v>2816</v>
      </c>
      <c r="E117" s="182" t="s">
        <v>2660</v>
      </c>
    </row>
    <row r="118" spans="1:9" s="124" customFormat="1" ht="14">
      <c r="A118" s="182" t="s">
        <v>2665</v>
      </c>
      <c r="B118" s="182" t="s">
        <v>2817</v>
      </c>
      <c r="C118" s="182" t="s">
        <v>2818</v>
      </c>
      <c r="D118" s="182" t="s">
        <v>2818</v>
      </c>
      <c r="E118" s="182" t="s">
        <v>2660</v>
      </c>
    </row>
    <row r="119" spans="1:9" s="124" customFormat="1" ht="14">
      <c r="A119" s="182" t="s">
        <v>2665</v>
      </c>
      <c r="B119" s="182" t="s">
        <v>85</v>
      </c>
      <c r="C119" s="182" t="s">
        <v>159</v>
      </c>
      <c r="D119" s="182" t="s">
        <v>2802</v>
      </c>
      <c r="E119" s="182" t="s">
        <v>2660</v>
      </c>
    </row>
    <row r="120" spans="1:9" s="124" customFormat="1" ht="14">
      <c r="A120" s="182" t="s">
        <v>2665</v>
      </c>
      <c r="B120" s="182" t="s">
        <v>2819</v>
      </c>
      <c r="C120" s="182" t="s">
        <v>2820</v>
      </c>
      <c r="D120" s="182" t="s">
        <v>2820</v>
      </c>
      <c r="E120" s="182" t="s">
        <v>2662</v>
      </c>
    </row>
    <row r="121" spans="1:9" s="124" customFormat="1" ht="14">
      <c r="A121" s="182" t="s">
        <v>2665</v>
      </c>
      <c r="B121" s="182" t="s">
        <v>2821</v>
      </c>
      <c r="C121" s="182" t="s">
        <v>2822</v>
      </c>
      <c r="D121" s="182" t="s">
        <v>2822</v>
      </c>
      <c r="E121" s="182" t="s">
        <v>2662</v>
      </c>
    </row>
    <row r="122" spans="1:9" s="124" customFormat="1" ht="14">
      <c r="A122" s="182" t="s">
        <v>2665</v>
      </c>
      <c r="B122" s="182" t="s">
        <v>2823</v>
      </c>
      <c r="C122" s="182" t="s">
        <v>2824</v>
      </c>
      <c r="D122" s="182" t="s">
        <v>2824</v>
      </c>
      <c r="E122" s="182" t="s">
        <v>2662</v>
      </c>
    </row>
    <row r="123" spans="1:9" s="124" customFormat="1" ht="14">
      <c r="A123" s="182" t="s">
        <v>2665</v>
      </c>
      <c r="B123" s="182" t="s">
        <v>2825</v>
      </c>
      <c r="C123" s="182" t="s">
        <v>2826</v>
      </c>
      <c r="D123" s="182" t="s">
        <v>2826</v>
      </c>
      <c r="E123" s="182" t="s">
        <v>2662</v>
      </c>
    </row>
    <row r="124" spans="1:9" s="124" customFormat="1" ht="14">
      <c r="A124" s="182" t="s">
        <v>2665</v>
      </c>
      <c r="B124" s="182" t="s">
        <v>2827</v>
      </c>
      <c r="C124" s="182" t="s">
        <v>2828</v>
      </c>
      <c r="D124" s="182" t="s">
        <v>2828</v>
      </c>
      <c r="E124" s="182" t="s">
        <v>2662</v>
      </c>
    </row>
    <row r="125" spans="1:9" s="124" customFormat="1" ht="14">
      <c r="A125" s="182" t="s">
        <v>2665</v>
      </c>
      <c r="B125" s="182" t="s">
        <v>85</v>
      </c>
      <c r="C125" s="182" t="s">
        <v>159</v>
      </c>
      <c r="D125" s="182" t="s">
        <v>2802</v>
      </c>
      <c r="E125" s="182" t="s">
        <v>2662</v>
      </c>
    </row>
    <row r="126" spans="1:9">
      <c r="A126" s="183"/>
      <c r="B126" s="183"/>
      <c r="C126" s="183"/>
      <c r="D126" s="184"/>
      <c r="E126" s="33"/>
      <c r="F126" s="33"/>
      <c r="G126" s="33"/>
      <c r="H126" s="33"/>
      <c r="I126" s="33"/>
    </row>
    <row r="127" spans="1:9">
      <c r="A127" s="183" t="s">
        <v>2829</v>
      </c>
      <c r="B127" s="183" t="s">
        <v>2830</v>
      </c>
      <c r="C127" s="183" t="s">
        <v>89</v>
      </c>
      <c r="D127" s="184" t="s">
        <v>2831</v>
      </c>
      <c r="E127" s="33"/>
      <c r="F127" s="33"/>
      <c r="G127" s="33"/>
      <c r="H127" s="33"/>
      <c r="I127" s="33"/>
    </row>
    <row r="128" spans="1:9">
      <c r="A128" s="183" t="s">
        <v>2829</v>
      </c>
      <c r="B128" s="183" t="s">
        <v>2832</v>
      </c>
      <c r="C128" s="183" t="s">
        <v>110</v>
      </c>
      <c r="D128" s="184" t="s">
        <v>2833</v>
      </c>
      <c r="E128" s="33"/>
      <c r="F128" s="33"/>
      <c r="G128" s="33"/>
      <c r="H128" s="33"/>
      <c r="I128" s="33"/>
    </row>
    <row r="129" spans="1:9">
      <c r="A129" s="33"/>
      <c r="B129" s="33"/>
      <c r="C129" s="33"/>
      <c r="D129" s="184"/>
      <c r="E129" s="33"/>
      <c r="F129" s="33"/>
      <c r="G129" s="33"/>
      <c r="H129" s="33"/>
      <c r="I129" s="33"/>
    </row>
    <row r="130" spans="1:9">
      <c r="A130" s="183" t="s">
        <v>2834</v>
      </c>
      <c r="B130" s="183" t="s">
        <v>2835</v>
      </c>
      <c r="C130" s="183" t="s">
        <v>2836</v>
      </c>
      <c r="D130" s="184" t="s">
        <v>2837</v>
      </c>
      <c r="E130" s="33"/>
      <c r="F130" s="33"/>
      <c r="G130" s="33"/>
      <c r="H130" s="33"/>
      <c r="I130" s="33"/>
    </row>
    <row r="131" spans="1:9">
      <c r="A131" s="183" t="s">
        <v>2834</v>
      </c>
      <c r="B131" s="183" t="s">
        <v>2838</v>
      </c>
      <c r="C131" s="183" t="s">
        <v>2839</v>
      </c>
      <c r="D131" s="184" t="s">
        <v>2840</v>
      </c>
      <c r="E131" s="33"/>
      <c r="F131" s="33"/>
      <c r="G131" s="33"/>
      <c r="H131" s="33"/>
      <c r="I131" s="33"/>
    </row>
    <row r="132" spans="1:9">
      <c r="A132" s="183" t="s">
        <v>2834</v>
      </c>
      <c r="B132" s="183" t="s">
        <v>107</v>
      </c>
      <c r="C132" s="183" t="s">
        <v>99</v>
      </c>
      <c r="D132" s="184" t="s">
        <v>2841</v>
      </c>
      <c r="E132" s="33"/>
      <c r="F132" s="33"/>
      <c r="G132" s="33"/>
      <c r="H132" s="33"/>
      <c r="I132" s="33"/>
    </row>
    <row r="133" spans="1:9">
      <c r="A133" s="183"/>
      <c r="B133" s="183"/>
      <c r="C133" s="183"/>
      <c r="D133" s="184"/>
      <c r="E133" s="33"/>
      <c r="F133" s="33"/>
      <c r="G133" s="33"/>
      <c r="H133" s="33"/>
      <c r="I133" s="33"/>
    </row>
    <row r="134" spans="1:9" ht="23.5" customHeight="1">
      <c r="A134" s="183" t="s">
        <v>2842</v>
      </c>
      <c r="B134" s="187" t="s">
        <v>1636</v>
      </c>
      <c r="C134" s="187" t="s">
        <v>120</v>
      </c>
      <c r="D134" s="184" t="s">
        <v>2843</v>
      </c>
      <c r="E134" s="33"/>
      <c r="F134" s="33"/>
      <c r="G134" s="33"/>
      <c r="H134" s="33"/>
      <c r="I134" s="33"/>
    </row>
    <row r="135" spans="1:9" ht="23.5" customHeight="1">
      <c r="A135" s="183" t="s">
        <v>2842</v>
      </c>
      <c r="B135" s="187" t="s">
        <v>2844</v>
      </c>
      <c r="C135" s="187" t="s">
        <v>87</v>
      </c>
      <c r="D135" s="184" t="s">
        <v>2845</v>
      </c>
      <c r="E135" s="33"/>
      <c r="F135" s="33"/>
      <c r="G135" s="33"/>
      <c r="H135" s="33"/>
      <c r="I135" s="33"/>
    </row>
    <row r="136" spans="1:9">
      <c r="A136" s="33"/>
      <c r="B136" s="187"/>
      <c r="C136" s="187"/>
      <c r="D136" s="184"/>
      <c r="E136" s="33"/>
      <c r="F136" s="33"/>
      <c r="G136" s="33"/>
      <c r="H136" s="33"/>
      <c r="I136" s="33"/>
    </row>
    <row r="137" spans="1:9">
      <c r="A137" s="143" t="s">
        <v>2846</v>
      </c>
      <c r="B137" s="143" t="s">
        <v>2847</v>
      </c>
      <c r="C137" s="143" t="s">
        <v>2848</v>
      </c>
      <c r="D137" s="184" t="s">
        <v>514</v>
      </c>
      <c r="E137" s="33"/>
      <c r="F137" s="33"/>
      <c r="G137" s="33"/>
      <c r="H137" s="33"/>
      <c r="I137" s="33"/>
    </row>
    <row r="138" spans="1:9">
      <c r="A138" s="143" t="s">
        <v>2846</v>
      </c>
      <c r="B138" s="143" t="s">
        <v>2849</v>
      </c>
      <c r="C138" s="143" t="s">
        <v>601</v>
      </c>
      <c r="D138" s="184" t="s">
        <v>670</v>
      </c>
      <c r="E138" s="33"/>
      <c r="F138" s="33"/>
      <c r="G138" s="33"/>
      <c r="H138" s="33"/>
      <c r="I138" s="33"/>
    </row>
    <row r="139" spans="1:9">
      <c r="A139" s="143" t="s">
        <v>2846</v>
      </c>
      <c r="B139" s="143" t="s">
        <v>2850</v>
      </c>
      <c r="C139" s="143" t="s">
        <v>122</v>
      </c>
      <c r="D139" s="357" t="s">
        <v>2851</v>
      </c>
      <c r="E139" s="33"/>
      <c r="F139" s="33"/>
      <c r="G139" s="33"/>
      <c r="H139" s="33"/>
      <c r="I139" s="33"/>
    </row>
    <row r="140" spans="1:9">
      <c r="A140" s="143" t="s">
        <v>2846</v>
      </c>
      <c r="B140" s="143" t="s">
        <v>2852</v>
      </c>
      <c r="C140" s="143" t="s">
        <v>449</v>
      </c>
      <c r="D140" s="184" t="s">
        <v>2853</v>
      </c>
      <c r="E140" s="33"/>
      <c r="F140" s="33"/>
      <c r="G140" s="33"/>
      <c r="H140" s="33"/>
      <c r="I140" s="33"/>
    </row>
    <row r="141" spans="1:9">
      <c r="A141" s="33"/>
      <c r="B141" s="33"/>
      <c r="C141" s="33"/>
      <c r="D141" s="184"/>
      <c r="E141" s="33"/>
      <c r="F141" s="33"/>
      <c r="G141" s="33"/>
      <c r="H141" s="33"/>
      <c r="I141" s="33"/>
    </row>
    <row r="142" spans="1:9">
      <c r="A142" s="182" t="s">
        <v>2854</v>
      </c>
      <c r="B142" s="182" t="s">
        <v>2847</v>
      </c>
      <c r="C142" s="182" t="s">
        <v>2848</v>
      </c>
      <c r="D142" s="184" t="s">
        <v>514</v>
      </c>
      <c r="E142" s="33"/>
      <c r="F142" s="33"/>
      <c r="G142" s="33"/>
      <c r="H142" s="33"/>
      <c r="I142" s="33"/>
    </row>
    <row r="143" spans="1:9">
      <c r="A143" s="182" t="s">
        <v>2854</v>
      </c>
      <c r="B143" s="182" t="s">
        <v>2849</v>
      </c>
      <c r="C143" s="182" t="s">
        <v>129</v>
      </c>
      <c r="D143" s="184" t="s">
        <v>2855</v>
      </c>
      <c r="E143" s="33"/>
      <c r="F143" s="33"/>
      <c r="G143" s="33"/>
      <c r="H143" s="33"/>
      <c r="I143" s="33"/>
    </row>
    <row r="144" spans="1:9">
      <c r="A144" s="182" t="s">
        <v>2854</v>
      </c>
      <c r="B144" s="182" t="s">
        <v>2850</v>
      </c>
      <c r="C144" s="182" t="s">
        <v>122</v>
      </c>
      <c r="D144" s="357" t="s">
        <v>2851</v>
      </c>
      <c r="E144" s="33"/>
      <c r="F144" s="33"/>
      <c r="G144" s="33"/>
      <c r="H144" s="33"/>
      <c r="I144" s="33"/>
    </row>
    <row r="145" spans="1:9">
      <c r="A145" s="182" t="s">
        <v>2854</v>
      </c>
      <c r="B145" s="182" t="s">
        <v>2852</v>
      </c>
      <c r="C145" s="182" t="s">
        <v>449</v>
      </c>
      <c r="D145" s="184" t="s">
        <v>2853</v>
      </c>
      <c r="E145" s="33"/>
      <c r="F145" s="33"/>
      <c r="G145" s="33"/>
      <c r="H145" s="33"/>
      <c r="I145" s="33"/>
    </row>
    <row r="146" spans="1:9">
      <c r="A146" s="33"/>
      <c r="B146" s="33"/>
      <c r="C146" s="33"/>
      <c r="D146" s="184"/>
      <c r="E146" s="33"/>
      <c r="F146" s="33"/>
      <c r="G146" s="33"/>
      <c r="H146" s="33"/>
      <c r="I146" s="33"/>
    </row>
    <row r="147" spans="1:9">
      <c r="A147" s="33"/>
      <c r="B147" s="33"/>
      <c r="C147" s="33"/>
      <c r="D147" s="184"/>
      <c r="E147" s="33"/>
      <c r="F147" s="33"/>
      <c r="G147" s="33"/>
      <c r="H147" s="33"/>
      <c r="I147" s="33"/>
    </row>
    <row r="148" spans="1:9">
      <c r="A148" s="33"/>
      <c r="B148" s="33"/>
      <c r="C148" s="33"/>
      <c r="D148" s="184"/>
      <c r="E148" s="33"/>
      <c r="F148" s="33"/>
      <c r="G148" s="33"/>
      <c r="H148" s="33"/>
      <c r="I148" s="33"/>
    </row>
    <row r="149" spans="1:9">
      <c r="A149" s="143" t="s">
        <v>2856</v>
      </c>
      <c r="B149" s="143" t="s">
        <v>2857</v>
      </c>
      <c r="C149" s="143" t="s">
        <v>123</v>
      </c>
      <c r="D149" s="184" t="s">
        <v>2858</v>
      </c>
      <c r="E149" s="33"/>
      <c r="F149" s="33"/>
      <c r="G149" s="33"/>
      <c r="H149" s="33"/>
      <c r="I149" s="33"/>
    </row>
    <row r="150" spans="1:9">
      <c r="A150" s="143" t="s">
        <v>2856</v>
      </c>
      <c r="B150" s="143" t="s">
        <v>2859</v>
      </c>
      <c r="C150" s="143" t="s">
        <v>2860</v>
      </c>
      <c r="D150" s="184" t="s">
        <v>2861</v>
      </c>
      <c r="E150" s="33"/>
      <c r="F150" s="33"/>
      <c r="G150" s="33"/>
      <c r="H150" s="33"/>
      <c r="I150" s="33"/>
    </row>
    <row r="151" spans="1:9">
      <c r="A151" s="143" t="s">
        <v>2856</v>
      </c>
      <c r="B151" s="143" t="s">
        <v>2862</v>
      </c>
      <c r="C151" s="143" t="s">
        <v>2863</v>
      </c>
      <c r="D151" s="184" t="s">
        <v>2864</v>
      </c>
      <c r="E151" s="33"/>
      <c r="F151" s="33"/>
      <c r="G151" s="33"/>
      <c r="H151" s="33"/>
      <c r="I151" s="33"/>
    </row>
    <row r="152" spans="1:9">
      <c r="A152" s="143" t="s">
        <v>2856</v>
      </c>
      <c r="B152" s="143" t="s">
        <v>2865</v>
      </c>
      <c r="C152" s="143" t="s">
        <v>2866</v>
      </c>
      <c r="D152" s="184" t="s">
        <v>2867</v>
      </c>
      <c r="E152" s="33"/>
      <c r="F152" s="33"/>
      <c r="G152" s="33"/>
      <c r="H152" s="33"/>
      <c r="I152" s="33"/>
    </row>
    <row r="153" spans="1:9">
      <c r="A153" s="143" t="s">
        <v>2856</v>
      </c>
      <c r="B153" s="143" t="s">
        <v>2868</v>
      </c>
      <c r="C153" s="143" t="s">
        <v>2869</v>
      </c>
      <c r="D153" s="184" t="s">
        <v>2870</v>
      </c>
      <c r="E153" s="33"/>
      <c r="F153" s="33"/>
      <c r="G153" s="33"/>
      <c r="H153" s="33"/>
      <c r="I153" s="33"/>
    </row>
    <row r="154" spans="1:9">
      <c r="A154" s="143" t="s">
        <v>2856</v>
      </c>
      <c r="B154" s="143" t="s">
        <v>2871</v>
      </c>
      <c r="C154" s="143" t="s">
        <v>565</v>
      </c>
      <c r="D154" s="184" t="s">
        <v>2872</v>
      </c>
      <c r="E154" s="33"/>
      <c r="F154" s="33"/>
      <c r="G154" s="33"/>
      <c r="H154" s="33"/>
      <c r="I154" s="33"/>
    </row>
    <row r="155" spans="1:9">
      <c r="A155" s="143" t="s">
        <v>2856</v>
      </c>
      <c r="B155" s="143" t="s">
        <v>2873</v>
      </c>
      <c r="C155" s="143" t="s">
        <v>566</v>
      </c>
      <c r="D155" s="184" t="s">
        <v>2874</v>
      </c>
      <c r="E155" s="33"/>
      <c r="F155" s="33"/>
      <c r="G155" s="33"/>
      <c r="H155" s="33"/>
      <c r="I155" s="33"/>
    </row>
    <row r="156" spans="1:9">
      <c r="A156" s="143" t="s">
        <v>2856</v>
      </c>
      <c r="B156" s="143" t="s">
        <v>2875</v>
      </c>
      <c r="C156" s="143" t="s">
        <v>567</v>
      </c>
      <c r="D156" s="184" t="s">
        <v>567</v>
      </c>
      <c r="E156" s="33"/>
      <c r="F156" s="33"/>
      <c r="G156" s="33"/>
      <c r="H156" s="33"/>
      <c r="I156" s="33"/>
    </row>
    <row r="157" spans="1:9">
      <c r="A157" s="143" t="s">
        <v>2856</v>
      </c>
      <c r="B157" s="143" t="s">
        <v>85</v>
      </c>
      <c r="C157" s="143" t="s">
        <v>117</v>
      </c>
      <c r="D157" s="184" t="s">
        <v>2876</v>
      </c>
      <c r="E157" s="33"/>
      <c r="F157" s="33"/>
      <c r="G157" s="33"/>
      <c r="H157" s="33"/>
      <c r="I157" s="33"/>
    </row>
    <row r="158" spans="1:9">
      <c r="A158" s="143" t="s">
        <v>2856</v>
      </c>
      <c r="B158" s="143" t="s">
        <v>107</v>
      </c>
      <c r="C158" s="143" t="s">
        <v>156</v>
      </c>
      <c r="D158" s="184" t="s">
        <v>2877</v>
      </c>
      <c r="E158" s="33"/>
      <c r="F158" s="33"/>
      <c r="G158" s="33"/>
      <c r="H158" s="33"/>
      <c r="I158" s="33"/>
    </row>
    <row r="159" spans="1:9">
      <c r="A159" s="33"/>
      <c r="B159" s="33"/>
      <c r="C159" s="33"/>
      <c r="D159" s="184"/>
      <c r="E159" s="33"/>
      <c r="F159" s="33"/>
      <c r="G159" s="33"/>
      <c r="H159" s="33"/>
      <c r="I159" s="33"/>
    </row>
    <row r="160" spans="1:9">
      <c r="A160" s="143" t="s">
        <v>2878</v>
      </c>
      <c r="B160" s="143" t="s">
        <v>92</v>
      </c>
      <c r="C160" s="143" t="s">
        <v>134</v>
      </c>
      <c r="D160" s="184" t="s">
        <v>2879</v>
      </c>
      <c r="E160" s="33"/>
      <c r="F160" s="33"/>
      <c r="G160" s="33"/>
      <c r="H160" s="33"/>
      <c r="I160" s="33"/>
    </row>
    <row r="161" spans="1:9">
      <c r="A161" s="143" t="s">
        <v>2878</v>
      </c>
      <c r="B161" s="143" t="s">
        <v>2880</v>
      </c>
      <c r="C161" s="143" t="s">
        <v>121</v>
      </c>
      <c r="D161" s="184" t="s">
        <v>2881</v>
      </c>
      <c r="E161" s="33"/>
      <c r="F161" s="33"/>
      <c r="G161" s="33"/>
      <c r="H161" s="33"/>
      <c r="I161" s="33"/>
    </row>
    <row r="162" spans="1:9">
      <c r="A162" s="143" t="s">
        <v>2878</v>
      </c>
      <c r="B162" s="143" t="s">
        <v>2862</v>
      </c>
      <c r="C162" s="143" t="s">
        <v>138</v>
      </c>
      <c r="D162" s="184" t="s">
        <v>2882</v>
      </c>
      <c r="E162" s="33"/>
      <c r="F162" s="33"/>
      <c r="G162" s="33"/>
      <c r="H162" s="33"/>
      <c r="I162" s="33"/>
    </row>
    <row r="163" spans="1:9">
      <c r="A163" s="33"/>
      <c r="B163" s="33"/>
      <c r="C163" s="33"/>
      <c r="D163" s="184"/>
      <c r="E163" s="33"/>
      <c r="F163" s="33"/>
      <c r="G163" s="33"/>
      <c r="H163" s="33"/>
      <c r="I163" s="33"/>
    </row>
    <row r="164" spans="1:9">
      <c r="A164" s="143" t="s">
        <v>2883</v>
      </c>
      <c r="B164" s="143" t="s">
        <v>2884</v>
      </c>
      <c r="C164" s="143" t="s">
        <v>124</v>
      </c>
      <c r="D164" s="184" t="s">
        <v>2885</v>
      </c>
      <c r="E164" s="33"/>
      <c r="F164" s="33"/>
      <c r="G164" s="33"/>
      <c r="H164" s="33"/>
      <c r="I164" s="33"/>
    </row>
    <row r="165" spans="1:9">
      <c r="A165" s="143" t="s">
        <v>2883</v>
      </c>
      <c r="B165" s="143" t="s">
        <v>2886</v>
      </c>
      <c r="C165" s="143" t="s">
        <v>130</v>
      </c>
      <c r="D165" s="184" t="s">
        <v>2887</v>
      </c>
      <c r="E165" s="33"/>
      <c r="F165" s="33"/>
      <c r="G165" s="33"/>
      <c r="H165" s="33"/>
      <c r="I165" s="33"/>
    </row>
    <row r="166" spans="1:9">
      <c r="A166" s="143" t="s">
        <v>2883</v>
      </c>
      <c r="B166" s="143" t="s">
        <v>2888</v>
      </c>
      <c r="C166" s="143" t="s">
        <v>139</v>
      </c>
      <c r="D166" s="184" t="s">
        <v>2889</v>
      </c>
      <c r="E166" s="33"/>
      <c r="F166" s="33"/>
      <c r="G166" s="33"/>
      <c r="H166" s="33"/>
      <c r="I166" s="33"/>
    </row>
    <row r="167" spans="1:9">
      <c r="A167" s="143" t="s">
        <v>2883</v>
      </c>
      <c r="B167" s="143" t="s">
        <v>107</v>
      </c>
      <c r="C167" s="143" t="s">
        <v>156</v>
      </c>
      <c r="D167" s="184" t="s">
        <v>2877</v>
      </c>
      <c r="E167" s="33"/>
      <c r="F167" s="33"/>
      <c r="G167" s="33"/>
      <c r="H167" s="33"/>
      <c r="I167" s="33"/>
    </row>
    <row r="168" spans="1:9">
      <c r="A168" s="33"/>
      <c r="B168" s="33"/>
      <c r="C168" s="33"/>
      <c r="D168" s="184"/>
      <c r="E168" s="33"/>
      <c r="F168" s="33"/>
      <c r="G168" s="33"/>
      <c r="H168" s="33"/>
      <c r="I168" s="33"/>
    </row>
    <row r="169" spans="1:9">
      <c r="A169" s="143" t="s">
        <v>2890</v>
      </c>
      <c r="B169" s="144">
        <v>20</v>
      </c>
      <c r="C169" s="143" t="s">
        <v>125</v>
      </c>
      <c r="D169" s="184" t="s">
        <v>2891</v>
      </c>
      <c r="E169" s="33"/>
      <c r="F169" s="33"/>
      <c r="G169" s="33"/>
      <c r="H169" s="33"/>
      <c r="I169" s="33"/>
    </row>
    <row r="170" spans="1:9">
      <c r="A170" s="143" t="s">
        <v>2890</v>
      </c>
      <c r="B170" s="144" t="s">
        <v>2892</v>
      </c>
      <c r="C170" s="143" t="s">
        <v>135</v>
      </c>
      <c r="D170" s="184" t="s">
        <v>2893</v>
      </c>
      <c r="E170" s="33"/>
      <c r="F170" s="33"/>
      <c r="G170" s="33"/>
      <c r="H170" s="33"/>
      <c r="I170" s="33"/>
    </row>
    <row r="171" spans="1:9">
      <c r="A171" s="143" t="s">
        <v>2890</v>
      </c>
      <c r="B171" s="144">
        <v>61</v>
      </c>
      <c r="C171" s="143" t="s">
        <v>197</v>
      </c>
      <c r="D171" s="184" t="s">
        <v>2894</v>
      </c>
      <c r="E171" s="33"/>
      <c r="F171" s="33"/>
      <c r="G171" s="33"/>
      <c r="H171" s="33"/>
      <c r="I171" s="33"/>
    </row>
    <row r="172" spans="1:9">
      <c r="A172" s="143" t="s">
        <v>2890</v>
      </c>
      <c r="B172" s="144" t="s">
        <v>107</v>
      </c>
      <c r="C172" s="143" t="s">
        <v>156</v>
      </c>
      <c r="D172" s="184" t="s">
        <v>2877</v>
      </c>
      <c r="E172" s="33"/>
      <c r="F172" s="33"/>
      <c r="G172" s="33"/>
      <c r="H172" s="33"/>
      <c r="I172" s="33"/>
    </row>
    <row r="173" spans="1:9">
      <c r="A173" s="33"/>
      <c r="B173" s="188"/>
      <c r="C173" s="33"/>
      <c r="D173" s="184"/>
      <c r="E173" s="33"/>
      <c r="F173" s="33"/>
      <c r="G173" s="33"/>
      <c r="H173" s="33"/>
      <c r="I173" s="33"/>
    </row>
    <row r="174" spans="1:9">
      <c r="A174" s="188" t="s">
        <v>2895</v>
      </c>
      <c r="B174" s="188" t="s">
        <v>2896</v>
      </c>
      <c r="C174" s="188" t="s">
        <v>2897</v>
      </c>
      <c r="D174" s="184" t="s">
        <v>2898</v>
      </c>
      <c r="E174" s="33"/>
      <c r="F174" s="33"/>
      <c r="G174" s="33"/>
      <c r="H174" s="33"/>
      <c r="I174" s="33"/>
    </row>
    <row r="175" spans="1:9">
      <c r="A175" s="188" t="s">
        <v>2895</v>
      </c>
      <c r="B175" s="188" t="s">
        <v>2899</v>
      </c>
      <c r="C175" s="188" t="s">
        <v>2900</v>
      </c>
      <c r="D175" s="184" t="s">
        <v>2901</v>
      </c>
      <c r="E175" s="33"/>
      <c r="F175" s="33"/>
      <c r="G175" s="33"/>
      <c r="H175" s="33"/>
      <c r="I175" s="33"/>
    </row>
    <row r="176" spans="1:9">
      <c r="A176" s="188" t="s">
        <v>2895</v>
      </c>
      <c r="B176" s="188" t="s">
        <v>2902</v>
      </c>
      <c r="C176" s="188" t="s">
        <v>2903</v>
      </c>
      <c r="D176" s="184" t="s">
        <v>2904</v>
      </c>
      <c r="E176" s="33"/>
      <c r="F176" s="33"/>
      <c r="G176" s="33"/>
      <c r="H176" s="33"/>
      <c r="I176" s="33"/>
    </row>
    <row r="177" spans="1:9">
      <c r="A177" s="188" t="s">
        <v>2895</v>
      </c>
      <c r="B177" s="188" t="s">
        <v>2905</v>
      </c>
      <c r="C177" s="188" t="s">
        <v>151</v>
      </c>
      <c r="D177" s="184" t="s">
        <v>2906</v>
      </c>
      <c r="E177" s="33"/>
      <c r="F177" s="33"/>
      <c r="G177" s="33"/>
      <c r="H177" s="33"/>
      <c r="I177" s="33"/>
    </row>
    <row r="178" spans="1:9">
      <c r="A178" s="188" t="s">
        <v>2895</v>
      </c>
      <c r="B178" s="188" t="s">
        <v>2907</v>
      </c>
      <c r="C178" s="188" t="s">
        <v>185</v>
      </c>
      <c r="D178" s="184" t="s">
        <v>2908</v>
      </c>
      <c r="E178" s="33"/>
      <c r="F178" s="33"/>
      <c r="G178" s="33"/>
      <c r="H178" s="33"/>
      <c r="I178" s="33"/>
    </row>
    <row r="179" spans="1:9">
      <c r="A179" s="188" t="s">
        <v>2895</v>
      </c>
      <c r="B179" s="188" t="s">
        <v>2909</v>
      </c>
      <c r="C179" s="188" t="s">
        <v>390</v>
      </c>
      <c r="D179" s="184" t="s">
        <v>2910</v>
      </c>
      <c r="E179" s="33"/>
      <c r="F179" s="33"/>
      <c r="G179" s="33"/>
      <c r="H179" s="33"/>
      <c r="I179" s="33"/>
    </row>
    <row r="180" spans="1:9">
      <c r="A180" s="188" t="s">
        <v>2895</v>
      </c>
      <c r="B180" s="188" t="s">
        <v>2911</v>
      </c>
      <c r="C180" s="188" t="s">
        <v>192</v>
      </c>
      <c r="D180" s="184" t="s">
        <v>2912</v>
      </c>
      <c r="E180" s="33"/>
      <c r="F180" s="33"/>
      <c r="G180" s="33"/>
      <c r="H180" s="33"/>
      <c r="I180" s="33"/>
    </row>
    <row r="181" spans="1:9">
      <c r="A181" s="188" t="s">
        <v>2895</v>
      </c>
      <c r="B181" s="188" t="s">
        <v>2852</v>
      </c>
      <c r="C181" s="188" t="s">
        <v>449</v>
      </c>
      <c r="D181" s="184" t="s">
        <v>2853</v>
      </c>
      <c r="E181" s="33"/>
      <c r="F181" s="33"/>
      <c r="G181" s="33"/>
      <c r="H181" s="33"/>
      <c r="I181" s="33"/>
    </row>
    <row r="182" spans="1:9">
      <c r="A182" s="188"/>
      <c r="B182" s="188"/>
      <c r="C182" s="188"/>
      <c r="D182" s="184"/>
      <c r="E182" s="33"/>
      <c r="F182" s="33"/>
      <c r="G182" s="33"/>
      <c r="H182" s="33"/>
      <c r="I182" s="33"/>
    </row>
    <row r="183" spans="1:9">
      <c r="A183" s="188" t="s">
        <v>2913</v>
      </c>
      <c r="B183" s="188" t="s">
        <v>463</v>
      </c>
      <c r="C183" s="188" t="s">
        <v>2914</v>
      </c>
      <c r="D183" s="184" t="s">
        <v>2915</v>
      </c>
      <c r="E183" s="33"/>
      <c r="F183" s="33"/>
      <c r="G183" s="33"/>
      <c r="H183" s="33"/>
      <c r="I183" s="33"/>
    </row>
    <row r="184" spans="1:9">
      <c r="A184" s="188" t="s">
        <v>2913</v>
      </c>
      <c r="B184" s="188" t="s">
        <v>2916</v>
      </c>
      <c r="C184" s="188" t="s">
        <v>486</v>
      </c>
      <c r="D184" s="184" t="s">
        <v>2917</v>
      </c>
      <c r="E184" s="33"/>
      <c r="F184" s="33"/>
      <c r="G184" s="33"/>
      <c r="H184" s="33"/>
      <c r="I184" s="33"/>
    </row>
    <row r="185" spans="1:9">
      <c r="A185" s="188"/>
      <c r="B185" s="33"/>
      <c r="C185" s="33"/>
      <c r="D185" s="184"/>
      <c r="E185" s="33"/>
      <c r="F185" s="33"/>
      <c r="G185" s="33"/>
      <c r="H185" s="33"/>
      <c r="I185" s="33"/>
    </row>
    <row r="186" spans="1:9">
      <c r="A186" s="188" t="s">
        <v>2918</v>
      </c>
      <c r="B186" s="188" t="s">
        <v>463</v>
      </c>
      <c r="C186" s="188" t="s">
        <v>2919</v>
      </c>
      <c r="D186" s="184" t="s">
        <v>2915</v>
      </c>
      <c r="E186" s="33"/>
      <c r="F186" s="33"/>
      <c r="G186" s="33"/>
      <c r="H186" s="33"/>
      <c r="I186" s="33"/>
    </row>
    <row r="187" spans="1:9">
      <c r="A187" s="188" t="s">
        <v>2918</v>
      </c>
      <c r="B187" s="188" t="s">
        <v>2920</v>
      </c>
      <c r="C187" s="188" t="s">
        <v>2921</v>
      </c>
      <c r="D187" s="184" t="s">
        <v>2922</v>
      </c>
      <c r="E187" s="33"/>
      <c r="F187" s="33"/>
      <c r="G187" s="33"/>
      <c r="H187" s="33"/>
      <c r="I187" s="33"/>
    </row>
    <row r="188" spans="1:9">
      <c r="A188" s="188" t="s">
        <v>2918</v>
      </c>
      <c r="B188" s="188" t="s">
        <v>2923</v>
      </c>
      <c r="C188" s="188" t="s">
        <v>2924</v>
      </c>
      <c r="D188" s="184" t="s">
        <v>2925</v>
      </c>
      <c r="E188" s="33"/>
      <c r="F188" s="33"/>
      <c r="G188" s="33"/>
      <c r="H188" s="33"/>
      <c r="I188" s="33"/>
    </row>
    <row r="189" spans="1:9">
      <c r="A189" s="188" t="s">
        <v>2918</v>
      </c>
      <c r="B189" s="188" t="s">
        <v>2926</v>
      </c>
      <c r="C189" s="188" t="s">
        <v>2927</v>
      </c>
      <c r="D189" s="184" t="s">
        <v>2928</v>
      </c>
      <c r="E189" s="33"/>
      <c r="F189" s="33"/>
      <c r="G189" s="33"/>
      <c r="H189" s="33"/>
      <c r="I189" s="33"/>
    </row>
    <row r="190" spans="1:9">
      <c r="A190" s="188" t="s">
        <v>2918</v>
      </c>
      <c r="B190" s="188" t="s">
        <v>85</v>
      </c>
      <c r="C190" s="188" t="s">
        <v>159</v>
      </c>
      <c r="D190" s="184" t="s">
        <v>2664</v>
      </c>
      <c r="E190" s="33"/>
      <c r="F190" s="33"/>
      <c r="G190" s="33"/>
      <c r="H190" s="33"/>
      <c r="I190" s="33"/>
    </row>
    <row r="191" spans="1:9">
      <c r="A191" s="188"/>
      <c r="B191" s="33"/>
      <c r="C191" s="33"/>
      <c r="D191" s="184"/>
      <c r="E191" s="33"/>
      <c r="F191" s="33"/>
      <c r="G191" s="33"/>
      <c r="H191" s="33"/>
      <c r="I191" s="33"/>
    </row>
    <row r="192" spans="1:9" s="353" customFormat="1">
      <c r="A192" s="358" t="s">
        <v>2929</v>
      </c>
      <c r="B192" s="358" t="s">
        <v>2930</v>
      </c>
      <c r="C192" s="358" t="s">
        <v>2931</v>
      </c>
      <c r="D192" s="182" t="s">
        <v>2932</v>
      </c>
      <c r="E192" s="193"/>
      <c r="F192" s="193"/>
      <c r="G192" s="193"/>
      <c r="H192" s="193"/>
      <c r="I192" s="193"/>
    </row>
    <row r="193" spans="1:9" s="353" customFormat="1">
      <c r="A193" s="358" t="s">
        <v>2929</v>
      </c>
      <c r="B193" s="358" t="s">
        <v>2933</v>
      </c>
      <c r="C193" s="358" t="s">
        <v>2934</v>
      </c>
      <c r="D193" s="182" t="s">
        <v>2935</v>
      </c>
      <c r="E193" s="193"/>
      <c r="F193" s="193"/>
      <c r="G193" s="193"/>
      <c r="H193" s="193"/>
      <c r="I193" s="193"/>
    </row>
    <row r="194" spans="1:9" s="353" customFormat="1">
      <c r="A194" s="358" t="s">
        <v>2929</v>
      </c>
      <c r="B194" s="358" t="s">
        <v>203</v>
      </c>
      <c r="C194" s="358" t="s">
        <v>202</v>
      </c>
      <c r="D194" s="182" t="s">
        <v>204</v>
      </c>
      <c r="E194" s="193"/>
      <c r="F194" s="193"/>
      <c r="G194" s="193"/>
      <c r="H194" s="193"/>
      <c r="I194" s="193"/>
    </row>
    <row r="195" spans="1:9" s="353" customFormat="1">
      <c r="A195" s="358" t="s">
        <v>2929</v>
      </c>
      <c r="B195" s="358" t="s">
        <v>568</v>
      </c>
      <c r="C195" s="358" t="s">
        <v>569</v>
      </c>
      <c r="D195" s="182" t="s">
        <v>673</v>
      </c>
      <c r="E195" s="193"/>
      <c r="F195" s="193"/>
      <c r="G195" s="193"/>
      <c r="H195" s="193"/>
      <c r="I195" s="193"/>
    </row>
    <row r="196" spans="1:9">
      <c r="A196" s="188"/>
      <c r="B196" s="188"/>
      <c r="C196" s="188"/>
      <c r="D196" s="184"/>
      <c r="E196" s="33"/>
      <c r="F196" s="33"/>
      <c r="G196" s="33"/>
      <c r="H196" s="33"/>
      <c r="I196" s="33"/>
    </row>
    <row r="197" spans="1:9">
      <c r="A197" s="188" t="s">
        <v>2936</v>
      </c>
      <c r="B197" s="188" t="s">
        <v>2937</v>
      </c>
      <c r="C197" s="188" t="s">
        <v>2927</v>
      </c>
      <c r="D197" s="184" t="s">
        <v>2928</v>
      </c>
      <c r="E197" s="33"/>
      <c r="F197" s="33"/>
      <c r="G197" s="33"/>
      <c r="H197" s="33"/>
      <c r="I197" s="33"/>
    </row>
    <row r="198" spans="1:9">
      <c r="A198" s="188" t="s">
        <v>2936</v>
      </c>
      <c r="B198" s="188" t="s">
        <v>2938</v>
      </c>
      <c r="C198" s="188" t="s">
        <v>2939</v>
      </c>
      <c r="D198" s="188" t="s">
        <v>2940</v>
      </c>
      <c r="E198" s="33"/>
      <c r="F198" s="33"/>
      <c r="G198" s="33"/>
      <c r="H198" s="33"/>
      <c r="I198" s="33"/>
    </row>
    <row r="199" spans="1:9">
      <c r="A199" s="188" t="s">
        <v>2936</v>
      </c>
      <c r="B199" s="188" t="s">
        <v>2941</v>
      </c>
      <c r="C199" s="188" t="s">
        <v>2921</v>
      </c>
      <c r="D199" s="184" t="s">
        <v>2922</v>
      </c>
      <c r="E199" s="33"/>
      <c r="F199" s="33"/>
      <c r="G199" s="33"/>
      <c r="H199" s="33"/>
      <c r="I199" s="33"/>
    </row>
    <row r="200" spans="1:9">
      <c r="A200" s="188" t="s">
        <v>2936</v>
      </c>
      <c r="B200" s="144" t="s">
        <v>107</v>
      </c>
      <c r="C200" s="143" t="s">
        <v>156</v>
      </c>
      <c r="D200" s="184" t="s">
        <v>2877</v>
      </c>
      <c r="E200" s="33"/>
      <c r="F200" s="33"/>
      <c r="G200" s="33"/>
      <c r="H200" s="33"/>
      <c r="I200" s="33"/>
    </row>
    <row r="201" spans="1:9">
      <c r="A201" s="188"/>
      <c r="B201" s="33"/>
      <c r="C201" s="33"/>
      <c r="D201" s="184"/>
      <c r="E201" s="33"/>
      <c r="F201" s="33"/>
      <c r="G201" s="33"/>
      <c r="H201" s="33"/>
      <c r="I201" s="33"/>
    </row>
    <row r="202" spans="1:9">
      <c r="A202" s="188" t="s">
        <v>2942</v>
      </c>
      <c r="B202" s="188" t="s">
        <v>2943</v>
      </c>
      <c r="C202" s="188" t="s">
        <v>2944</v>
      </c>
      <c r="D202" s="188" t="s">
        <v>2945</v>
      </c>
      <c r="E202" s="33"/>
      <c r="F202" s="33"/>
      <c r="G202" s="33"/>
      <c r="H202" s="33"/>
      <c r="I202" s="33"/>
    </row>
    <row r="203" spans="1:9">
      <c r="A203" s="188" t="s">
        <v>2942</v>
      </c>
      <c r="B203" s="188" t="s">
        <v>2946</v>
      </c>
      <c r="C203" s="188" t="s">
        <v>100</v>
      </c>
      <c r="D203" s="188" t="s">
        <v>2884</v>
      </c>
      <c r="E203" s="33"/>
      <c r="F203" s="33"/>
      <c r="G203" s="33"/>
      <c r="H203" s="33"/>
      <c r="I203" s="33"/>
    </row>
    <row r="204" spans="1:9">
      <c r="A204" s="188"/>
      <c r="B204" s="188"/>
      <c r="C204" s="188"/>
      <c r="D204" s="188"/>
      <c r="E204" s="33"/>
      <c r="F204" s="33"/>
      <c r="G204" s="33"/>
      <c r="H204" s="33"/>
      <c r="I204" s="33"/>
    </row>
    <row r="205" spans="1:9">
      <c r="A205" s="188" t="s">
        <v>2947</v>
      </c>
      <c r="B205" s="188" t="s">
        <v>2948</v>
      </c>
      <c r="C205" s="188" t="s">
        <v>2949</v>
      </c>
      <c r="D205" s="188" t="s">
        <v>2950</v>
      </c>
      <c r="E205" s="33"/>
      <c r="F205" s="33"/>
      <c r="G205" s="33"/>
      <c r="H205" s="33"/>
      <c r="I205" s="33"/>
    </row>
    <row r="206" spans="1:9">
      <c r="A206" s="188" t="s">
        <v>2947</v>
      </c>
      <c r="B206" s="188" t="s">
        <v>2951</v>
      </c>
      <c r="C206" s="188" t="s">
        <v>2952</v>
      </c>
      <c r="D206" s="188" t="s">
        <v>2953</v>
      </c>
      <c r="E206" s="33"/>
      <c r="F206" s="33"/>
      <c r="G206" s="33"/>
      <c r="H206" s="33"/>
      <c r="I206" s="33"/>
    </row>
    <row r="207" spans="1:9">
      <c r="A207" s="188"/>
      <c r="B207" s="188"/>
      <c r="C207" s="188"/>
      <c r="D207" s="188"/>
      <c r="E207" s="33"/>
      <c r="F207" s="33"/>
      <c r="G207" s="33"/>
      <c r="H207" s="33"/>
      <c r="I207" s="33"/>
    </row>
    <row r="208" spans="1:9">
      <c r="A208" s="188" t="s">
        <v>2954</v>
      </c>
      <c r="B208" s="188" t="s">
        <v>1862</v>
      </c>
      <c r="C208" s="188" t="s">
        <v>302</v>
      </c>
      <c r="D208" s="184" t="s">
        <v>2955</v>
      </c>
      <c r="E208" s="33"/>
      <c r="F208" s="33"/>
      <c r="G208" s="33"/>
      <c r="H208" s="33"/>
      <c r="I208" s="33"/>
    </row>
    <row r="209" spans="1:9">
      <c r="A209" s="188" t="s">
        <v>2954</v>
      </c>
      <c r="B209" s="188" t="s">
        <v>1896</v>
      </c>
      <c r="C209" s="188" t="s">
        <v>392</v>
      </c>
      <c r="D209" s="184" t="s">
        <v>2956</v>
      </c>
      <c r="E209" s="33"/>
      <c r="F209" s="33"/>
      <c r="G209" s="33"/>
      <c r="H209" s="33"/>
      <c r="I209" s="33"/>
    </row>
    <row r="210" spans="1:9">
      <c r="A210" s="188" t="s">
        <v>2954</v>
      </c>
      <c r="B210" s="188" t="s">
        <v>1937</v>
      </c>
      <c r="C210" s="188" t="s">
        <v>306</v>
      </c>
      <c r="D210" s="184" t="s">
        <v>2957</v>
      </c>
      <c r="E210" s="33"/>
      <c r="F210" s="33"/>
      <c r="G210" s="33"/>
      <c r="H210" s="33"/>
      <c r="I210" s="33"/>
    </row>
    <row r="211" spans="1:9">
      <c r="A211" s="188" t="s">
        <v>2954</v>
      </c>
      <c r="B211" s="188" t="s">
        <v>1905</v>
      </c>
      <c r="C211" s="188" t="s">
        <v>304</v>
      </c>
      <c r="D211" s="184" t="s">
        <v>2958</v>
      </c>
      <c r="E211" s="33"/>
      <c r="F211" s="33"/>
      <c r="G211" s="33"/>
      <c r="H211" s="33"/>
      <c r="I211" s="33"/>
    </row>
    <row r="212" spans="1:9">
      <c r="A212" s="188" t="s">
        <v>2954</v>
      </c>
      <c r="B212" s="188" t="s">
        <v>1964</v>
      </c>
      <c r="C212" s="188" t="s">
        <v>186</v>
      </c>
      <c r="D212" s="184" t="s">
        <v>2959</v>
      </c>
      <c r="E212" s="33"/>
      <c r="F212" s="33"/>
      <c r="G212" s="33"/>
      <c r="H212" s="33"/>
      <c r="I212" s="33"/>
    </row>
    <row r="213" spans="1:9">
      <c r="A213" s="188" t="s">
        <v>2954</v>
      </c>
      <c r="B213" s="188" t="s">
        <v>2036</v>
      </c>
      <c r="C213" s="188" t="s">
        <v>570</v>
      </c>
      <c r="D213" s="184" t="s">
        <v>2960</v>
      </c>
      <c r="E213" s="33"/>
      <c r="F213" s="33"/>
      <c r="G213" s="33"/>
      <c r="H213" s="33"/>
      <c r="I213" s="33"/>
    </row>
    <row r="214" spans="1:9">
      <c r="A214" s="188" t="s">
        <v>2954</v>
      </c>
      <c r="B214" s="188" t="s">
        <v>1913</v>
      </c>
      <c r="C214" s="188" t="s">
        <v>2961</v>
      </c>
      <c r="D214" s="184" t="s">
        <v>2962</v>
      </c>
      <c r="E214" s="33"/>
      <c r="F214" s="33"/>
      <c r="G214" s="33"/>
      <c r="H214" s="33"/>
      <c r="I214" s="33"/>
    </row>
    <row r="215" spans="1:9">
      <c r="A215" s="188" t="s">
        <v>2954</v>
      </c>
      <c r="B215" s="188" t="s">
        <v>2037</v>
      </c>
      <c r="C215" s="188" t="s">
        <v>2963</v>
      </c>
      <c r="D215" s="188" t="s">
        <v>2964</v>
      </c>
      <c r="E215" s="33"/>
      <c r="F215" s="33"/>
      <c r="G215" s="33"/>
      <c r="H215" s="33"/>
      <c r="I215" s="33"/>
    </row>
    <row r="216" spans="1:9">
      <c r="A216" s="188" t="s">
        <v>2954</v>
      </c>
      <c r="B216" s="188" t="s">
        <v>2042</v>
      </c>
      <c r="C216" s="188" t="s">
        <v>163</v>
      </c>
      <c r="D216" s="188" t="s">
        <v>2965</v>
      </c>
      <c r="E216" s="33"/>
      <c r="F216" s="33"/>
      <c r="G216" s="33"/>
      <c r="H216" s="33"/>
      <c r="I216" s="33"/>
    </row>
    <row r="217" spans="1:9">
      <c r="A217" s="188" t="s">
        <v>2954</v>
      </c>
      <c r="B217" s="188" t="s">
        <v>2045</v>
      </c>
      <c r="C217" s="188" t="s">
        <v>2966</v>
      </c>
      <c r="D217" s="188" t="s">
        <v>2967</v>
      </c>
      <c r="E217" s="33"/>
      <c r="F217" s="33"/>
      <c r="G217" s="33"/>
      <c r="H217" s="33"/>
      <c r="I217" s="33"/>
    </row>
    <row r="218" spans="1:9">
      <c r="A218" s="188" t="s">
        <v>2954</v>
      </c>
      <c r="B218" s="188" t="s">
        <v>2852</v>
      </c>
      <c r="C218" s="188" t="s">
        <v>449</v>
      </c>
      <c r="D218" s="184" t="s">
        <v>2853</v>
      </c>
      <c r="E218" s="33"/>
      <c r="F218" s="33"/>
      <c r="G218" s="33"/>
      <c r="H218" s="33"/>
      <c r="I218" s="33"/>
    </row>
    <row r="219" spans="1:9">
      <c r="A219" s="188"/>
      <c r="B219" s="188"/>
      <c r="C219" s="188"/>
      <c r="D219" s="184"/>
      <c r="E219" s="33"/>
      <c r="F219" s="33"/>
      <c r="G219" s="33"/>
      <c r="H219" s="33"/>
      <c r="I219" s="33"/>
    </row>
    <row r="220" spans="1:9">
      <c r="A220" s="188" t="s">
        <v>2968</v>
      </c>
      <c r="B220" s="188" t="s">
        <v>2969</v>
      </c>
      <c r="C220" s="188" t="s">
        <v>2970</v>
      </c>
      <c r="D220" s="188" t="s">
        <v>2971</v>
      </c>
      <c r="E220" s="33"/>
      <c r="F220" s="33"/>
      <c r="G220" s="33"/>
      <c r="H220" s="33"/>
      <c r="I220" s="33"/>
    </row>
    <row r="221" spans="1:9">
      <c r="A221" s="188" t="s">
        <v>2968</v>
      </c>
      <c r="B221" s="188" t="s">
        <v>2972</v>
      </c>
      <c r="C221" s="188" t="s">
        <v>2973</v>
      </c>
      <c r="D221" s="188" t="s">
        <v>2974</v>
      </c>
      <c r="E221" s="33"/>
      <c r="F221" s="33"/>
      <c r="G221" s="33"/>
      <c r="H221" s="33"/>
      <c r="I221" s="33"/>
    </row>
    <row r="222" spans="1:9">
      <c r="A222" s="188" t="s">
        <v>2968</v>
      </c>
      <c r="B222" s="188" t="s">
        <v>2975</v>
      </c>
      <c r="C222" s="188" t="s">
        <v>2976</v>
      </c>
      <c r="D222" s="188" t="s">
        <v>2977</v>
      </c>
      <c r="E222" s="33"/>
      <c r="F222" s="33"/>
      <c r="G222" s="33"/>
      <c r="H222" s="33"/>
      <c r="I222" s="33"/>
    </row>
    <row r="223" spans="1:9">
      <c r="A223" s="188"/>
      <c r="B223" s="188"/>
      <c r="C223" s="188"/>
      <c r="D223" s="184"/>
      <c r="E223" s="33"/>
      <c r="F223" s="33"/>
      <c r="G223" s="33"/>
      <c r="H223" s="33"/>
      <c r="I223" s="33"/>
    </row>
    <row r="224" spans="1:9">
      <c r="A224" s="188" t="s">
        <v>2978</v>
      </c>
      <c r="B224" s="188" t="s">
        <v>2979</v>
      </c>
      <c r="C224" s="188" t="s">
        <v>136</v>
      </c>
      <c r="D224" s="184" t="s">
        <v>2980</v>
      </c>
      <c r="E224" s="33"/>
      <c r="F224" s="33"/>
      <c r="G224" s="33"/>
      <c r="H224" s="33"/>
      <c r="I224" s="33"/>
    </row>
    <row r="225" spans="1:9">
      <c r="A225" s="188" t="s">
        <v>2978</v>
      </c>
      <c r="B225" s="188" t="s">
        <v>2981</v>
      </c>
      <c r="C225" s="188" t="s">
        <v>2982</v>
      </c>
      <c r="D225" s="184" t="s">
        <v>2983</v>
      </c>
      <c r="E225" s="33"/>
      <c r="F225" s="33"/>
      <c r="G225" s="33"/>
      <c r="H225" s="33"/>
      <c r="I225" s="33"/>
    </row>
    <row r="226" spans="1:9">
      <c r="A226" s="188" t="s">
        <v>2978</v>
      </c>
      <c r="B226" s="188" t="s">
        <v>2984</v>
      </c>
      <c r="C226" s="188" t="s">
        <v>2985</v>
      </c>
      <c r="D226" s="184" t="s">
        <v>2986</v>
      </c>
      <c r="E226" s="33"/>
      <c r="F226" s="33"/>
      <c r="G226" s="33"/>
      <c r="H226" s="33"/>
      <c r="I226" s="33"/>
    </row>
    <row r="227" spans="1:9">
      <c r="A227" s="188" t="s">
        <v>2978</v>
      </c>
      <c r="B227" s="188" t="s">
        <v>2987</v>
      </c>
      <c r="C227" s="188" t="s">
        <v>2988</v>
      </c>
      <c r="D227" s="184" t="s">
        <v>2989</v>
      </c>
      <c r="E227" s="33"/>
      <c r="F227" s="33"/>
      <c r="G227" s="33"/>
      <c r="H227" s="33"/>
      <c r="I227" s="33"/>
    </row>
    <row r="228" spans="1:9">
      <c r="A228" s="188" t="s">
        <v>2978</v>
      </c>
      <c r="B228" s="188" t="s">
        <v>2990</v>
      </c>
      <c r="C228" s="188" t="s">
        <v>2991</v>
      </c>
      <c r="D228" s="184" t="s">
        <v>2992</v>
      </c>
      <c r="E228" s="33"/>
      <c r="F228" s="33"/>
      <c r="G228" s="33"/>
      <c r="H228" s="33"/>
      <c r="I228" s="33"/>
    </row>
    <row r="229" spans="1:9">
      <c r="A229" s="188" t="s">
        <v>2978</v>
      </c>
      <c r="B229" s="188" t="s">
        <v>2993</v>
      </c>
      <c r="C229" s="188" t="s">
        <v>184</v>
      </c>
      <c r="D229" s="184" t="s">
        <v>2994</v>
      </c>
      <c r="E229" s="33"/>
      <c r="F229" s="33"/>
      <c r="G229" s="33"/>
      <c r="H229" s="33"/>
      <c r="I229" s="33"/>
    </row>
    <row r="230" spans="1:9">
      <c r="A230" s="188" t="s">
        <v>2978</v>
      </c>
      <c r="B230" s="188" t="s">
        <v>2995</v>
      </c>
      <c r="C230" s="188" t="s">
        <v>572</v>
      </c>
      <c r="D230" s="184" t="s">
        <v>2996</v>
      </c>
      <c r="E230" s="33"/>
      <c r="F230" s="33"/>
      <c r="G230" s="33"/>
      <c r="H230" s="33"/>
      <c r="I230" s="33"/>
    </row>
    <row r="231" spans="1:9">
      <c r="A231" s="188" t="s">
        <v>2978</v>
      </c>
      <c r="B231" s="188" t="s">
        <v>2997</v>
      </c>
      <c r="C231" s="188" t="s">
        <v>573</v>
      </c>
      <c r="D231" s="184" t="s">
        <v>2998</v>
      </c>
      <c r="E231" s="33"/>
      <c r="F231" s="33"/>
      <c r="G231" s="33"/>
      <c r="H231" s="33"/>
      <c r="I231" s="33"/>
    </row>
    <row r="232" spans="1:9">
      <c r="A232" s="188" t="s">
        <v>2978</v>
      </c>
      <c r="B232" s="188" t="s">
        <v>2999</v>
      </c>
      <c r="C232" s="188" t="s">
        <v>3000</v>
      </c>
      <c r="D232" s="184" t="s">
        <v>3001</v>
      </c>
      <c r="E232" s="33"/>
      <c r="F232" s="33"/>
      <c r="G232" s="33"/>
      <c r="H232" s="33"/>
      <c r="I232" s="33"/>
    </row>
    <row r="233" spans="1:9">
      <c r="A233" s="188" t="s">
        <v>2978</v>
      </c>
      <c r="B233" s="188" t="s">
        <v>3002</v>
      </c>
      <c r="C233" s="188" t="s">
        <v>3003</v>
      </c>
      <c r="D233" s="184" t="s">
        <v>3004</v>
      </c>
      <c r="E233" s="33"/>
      <c r="F233" s="33"/>
      <c r="G233" s="33"/>
      <c r="H233" s="33"/>
      <c r="I233" s="33"/>
    </row>
    <row r="234" spans="1:9">
      <c r="A234" s="188" t="s">
        <v>2978</v>
      </c>
      <c r="B234" s="188" t="s">
        <v>3005</v>
      </c>
      <c r="C234" s="188" t="s">
        <v>206</v>
      </c>
      <c r="D234" s="184" t="s">
        <v>3006</v>
      </c>
      <c r="E234" s="33"/>
      <c r="F234" s="33"/>
      <c r="G234" s="33"/>
      <c r="H234" s="33"/>
      <c r="I234" s="33"/>
    </row>
    <row r="235" spans="1:9">
      <c r="A235" s="188" t="s">
        <v>2978</v>
      </c>
      <c r="B235" s="188" t="s">
        <v>3007</v>
      </c>
      <c r="C235" s="188" t="s">
        <v>3008</v>
      </c>
      <c r="D235" s="184" t="s">
        <v>3009</v>
      </c>
      <c r="E235" s="33"/>
      <c r="F235" s="33"/>
      <c r="G235" s="33"/>
      <c r="H235" s="33"/>
      <c r="I235" s="33"/>
    </row>
    <row r="236" spans="1:9">
      <c r="A236" s="188" t="s">
        <v>2978</v>
      </c>
      <c r="B236" s="188" t="s">
        <v>85</v>
      </c>
      <c r="C236" s="188" t="s">
        <v>117</v>
      </c>
      <c r="D236" s="184" t="s">
        <v>3010</v>
      </c>
      <c r="E236" s="33"/>
      <c r="F236" s="33"/>
      <c r="G236" s="33"/>
      <c r="H236" s="33"/>
      <c r="I236" s="33"/>
    </row>
    <row r="237" spans="1:9">
      <c r="A237" s="188" t="s">
        <v>2978</v>
      </c>
      <c r="B237" s="188" t="s">
        <v>107</v>
      </c>
      <c r="C237" s="188" t="s">
        <v>99</v>
      </c>
      <c r="D237" s="184" t="s">
        <v>2841</v>
      </c>
      <c r="E237" s="33"/>
      <c r="F237" s="33"/>
      <c r="G237" s="33"/>
      <c r="H237" s="33"/>
      <c r="I237" s="33"/>
    </row>
    <row r="238" spans="1:9">
      <c r="A238" s="188"/>
      <c r="B238" s="188"/>
      <c r="C238" s="188"/>
      <c r="D238" s="184"/>
      <c r="E238" s="33"/>
      <c r="F238" s="33"/>
      <c r="G238" s="33"/>
      <c r="H238" s="33"/>
      <c r="I238" s="33"/>
    </row>
    <row r="239" spans="1:9">
      <c r="A239" s="188" t="s">
        <v>3011</v>
      </c>
      <c r="B239" s="188" t="s">
        <v>2979</v>
      </c>
      <c r="C239" s="188" t="s">
        <v>136</v>
      </c>
      <c r="D239" s="184" t="s">
        <v>2980</v>
      </c>
      <c r="E239" s="33"/>
      <c r="F239" s="33"/>
      <c r="G239" s="33"/>
      <c r="H239" s="33"/>
      <c r="I239" s="33"/>
    </row>
    <row r="240" spans="1:9">
      <c r="A240" s="188" t="s">
        <v>3011</v>
      </c>
      <c r="B240" s="188" t="s">
        <v>2981</v>
      </c>
      <c r="C240" s="188" t="s">
        <v>2982</v>
      </c>
      <c r="D240" s="184" t="s">
        <v>2983</v>
      </c>
      <c r="E240" s="33"/>
      <c r="F240" s="33"/>
      <c r="G240" s="33"/>
      <c r="H240" s="33"/>
      <c r="I240" s="33"/>
    </row>
    <row r="241" spans="1:9">
      <c r="A241" s="188" t="s">
        <v>3011</v>
      </c>
      <c r="B241" s="188" t="s">
        <v>2984</v>
      </c>
      <c r="C241" s="188" t="s">
        <v>2985</v>
      </c>
      <c r="D241" s="184" t="s">
        <v>3012</v>
      </c>
      <c r="E241" s="33"/>
      <c r="F241" s="33"/>
      <c r="G241" s="33"/>
      <c r="H241" s="33"/>
      <c r="I241" s="33"/>
    </row>
    <row r="242" spans="1:9">
      <c r="A242" s="188" t="s">
        <v>3011</v>
      </c>
      <c r="B242" s="188" t="s">
        <v>2990</v>
      </c>
      <c r="C242" s="188" t="s">
        <v>188</v>
      </c>
      <c r="D242" s="184" t="s">
        <v>2992</v>
      </c>
      <c r="E242" s="33"/>
      <c r="F242" s="33"/>
      <c r="G242" s="33"/>
      <c r="H242" s="33"/>
      <c r="I242" s="33"/>
    </row>
    <row r="243" spans="1:9">
      <c r="A243" s="188" t="s">
        <v>3011</v>
      </c>
      <c r="B243" s="188" t="s">
        <v>2993</v>
      </c>
      <c r="C243" s="188" t="s">
        <v>184</v>
      </c>
      <c r="D243" s="184" t="s">
        <v>2994</v>
      </c>
      <c r="E243" s="184"/>
      <c r="F243" s="33"/>
      <c r="G243" s="33"/>
      <c r="H243" s="33"/>
      <c r="I243" s="33"/>
    </row>
    <row r="244" spans="1:9">
      <c r="A244" s="188" t="s">
        <v>3011</v>
      </c>
      <c r="B244" s="188" t="s">
        <v>3013</v>
      </c>
      <c r="C244" s="188" t="s">
        <v>3014</v>
      </c>
      <c r="D244" s="184" t="s">
        <v>3015</v>
      </c>
      <c r="E244" s="33"/>
      <c r="F244" s="33"/>
      <c r="G244" s="33"/>
      <c r="H244" s="33"/>
      <c r="I244" s="33"/>
    </row>
    <row r="245" spans="1:9">
      <c r="A245" s="188" t="s">
        <v>3011</v>
      </c>
      <c r="B245" s="188" t="s">
        <v>2997</v>
      </c>
      <c r="C245" s="188" t="s">
        <v>573</v>
      </c>
      <c r="D245" s="184" t="s">
        <v>2998</v>
      </c>
      <c r="E245" s="33"/>
      <c r="F245" s="33"/>
      <c r="G245" s="33"/>
      <c r="H245" s="33"/>
      <c r="I245" s="33"/>
    </row>
    <row r="246" spans="1:9">
      <c r="A246" s="188" t="s">
        <v>3011</v>
      </c>
      <c r="B246" s="188" t="s">
        <v>2999</v>
      </c>
      <c r="C246" s="188" t="s">
        <v>3000</v>
      </c>
      <c r="D246" s="184" t="s">
        <v>3001</v>
      </c>
      <c r="E246" s="33"/>
      <c r="F246" s="33"/>
      <c r="G246" s="33"/>
      <c r="H246" s="33"/>
      <c r="I246" s="33"/>
    </row>
    <row r="247" spans="1:9">
      <c r="A247" s="188" t="s">
        <v>3011</v>
      </c>
      <c r="B247" s="188" t="s">
        <v>3002</v>
      </c>
      <c r="C247" s="188" t="s">
        <v>3003</v>
      </c>
      <c r="D247" s="184" t="s">
        <v>3004</v>
      </c>
      <c r="E247" s="33"/>
      <c r="F247" s="33"/>
      <c r="G247" s="33"/>
      <c r="H247" s="33"/>
      <c r="I247" s="33"/>
    </row>
    <row r="248" spans="1:9">
      <c r="A248" s="188" t="s">
        <v>3011</v>
      </c>
      <c r="B248" s="188" t="s">
        <v>3016</v>
      </c>
      <c r="C248" s="188" t="s">
        <v>206</v>
      </c>
      <c r="D248" s="184" t="s">
        <v>3006</v>
      </c>
      <c r="E248" s="33"/>
      <c r="F248" s="33"/>
      <c r="G248" s="33"/>
      <c r="H248" s="33"/>
      <c r="I248" s="33"/>
    </row>
    <row r="249" spans="1:9">
      <c r="A249" s="188" t="s">
        <v>3011</v>
      </c>
      <c r="B249" s="188" t="s">
        <v>3007</v>
      </c>
      <c r="C249" s="188" t="s">
        <v>3008</v>
      </c>
      <c r="D249" s="184" t="s">
        <v>3009</v>
      </c>
      <c r="E249" s="33"/>
      <c r="F249" s="33"/>
      <c r="G249" s="33"/>
      <c r="H249" s="33"/>
      <c r="I249" s="33"/>
    </row>
    <row r="250" spans="1:9">
      <c r="A250" s="188" t="s">
        <v>3011</v>
      </c>
      <c r="B250" s="188" t="s">
        <v>85</v>
      </c>
      <c r="C250" s="188" t="s">
        <v>117</v>
      </c>
      <c r="D250" s="184" t="s">
        <v>3010</v>
      </c>
      <c r="E250" s="33"/>
      <c r="F250" s="33"/>
      <c r="G250" s="33"/>
      <c r="H250" s="33"/>
      <c r="I250" s="33"/>
    </row>
    <row r="251" spans="1:9">
      <c r="A251" s="188" t="s">
        <v>3011</v>
      </c>
      <c r="B251" s="188" t="s">
        <v>107</v>
      </c>
      <c r="C251" s="188" t="s">
        <v>99</v>
      </c>
      <c r="D251" s="184" t="s">
        <v>2841</v>
      </c>
      <c r="E251" s="33"/>
      <c r="F251" s="33"/>
      <c r="G251" s="33"/>
      <c r="H251" s="33"/>
      <c r="I251" s="33"/>
    </row>
    <row r="252" spans="1:9">
      <c r="A252" s="188"/>
      <c r="B252" s="188"/>
      <c r="C252" s="188"/>
      <c r="D252" s="184"/>
      <c r="E252" s="33"/>
      <c r="F252" s="33"/>
      <c r="G252" s="33"/>
      <c r="H252" s="33"/>
      <c r="I252" s="33"/>
    </row>
    <row r="253" spans="1:9">
      <c r="A253" s="189" t="s">
        <v>3017</v>
      </c>
      <c r="B253" s="188" t="s">
        <v>3018</v>
      </c>
      <c r="C253" s="188" t="s">
        <v>195</v>
      </c>
      <c r="D253" s="188" t="s">
        <v>195</v>
      </c>
      <c r="E253" s="33"/>
      <c r="F253" s="33"/>
      <c r="G253" s="33"/>
      <c r="H253" s="33"/>
      <c r="I253" s="33"/>
    </row>
    <row r="254" spans="1:9">
      <c r="A254" s="189" t="s">
        <v>3017</v>
      </c>
      <c r="B254" s="188" t="s">
        <v>3019</v>
      </c>
      <c r="C254" s="188" t="s">
        <v>118</v>
      </c>
      <c r="D254" s="188" t="s">
        <v>118</v>
      </c>
      <c r="E254" s="33"/>
      <c r="F254" s="33"/>
      <c r="G254" s="33"/>
      <c r="H254" s="33"/>
      <c r="I254" s="33"/>
    </row>
    <row r="255" spans="1:9">
      <c r="A255" s="189" t="s">
        <v>3017</v>
      </c>
      <c r="B255" s="188" t="s">
        <v>85</v>
      </c>
      <c r="C255" s="188" t="s">
        <v>159</v>
      </c>
      <c r="D255" s="188" t="s">
        <v>3020</v>
      </c>
      <c r="E255" s="33"/>
      <c r="F255" s="33"/>
      <c r="G255" s="33"/>
      <c r="H255" s="33"/>
      <c r="I255" s="33"/>
    </row>
    <row r="256" spans="1:9">
      <c r="A256" s="189"/>
      <c r="B256" s="33"/>
      <c r="C256" s="188"/>
      <c r="D256" s="183"/>
      <c r="E256" s="33"/>
      <c r="F256" s="33"/>
      <c r="G256" s="33"/>
      <c r="H256" s="33"/>
      <c r="I256" s="33"/>
    </row>
    <row r="257" spans="1:9">
      <c r="A257" s="188" t="s">
        <v>3021</v>
      </c>
      <c r="B257" s="188" t="s">
        <v>3022</v>
      </c>
      <c r="C257" s="188" t="s">
        <v>133</v>
      </c>
      <c r="D257" s="357" t="s">
        <v>3023</v>
      </c>
      <c r="E257" s="33"/>
      <c r="F257" s="33"/>
      <c r="G257" s="33"/>
      <c r="H257" s="33"/>
      <c r="I257" s="33"/>
    </row>
    <row r="258" spans="1:9">
      <c r="A258" s="188" t="s">
        <v>3021</v>
      </c>
      <c r="B258" s="188" t="s">
        <v>3024</v>
      </c>
      <c r="C258" s="188" t="s">
        <v>148</v>
      </c>
      <c r="D258" s="357" t="s">
        <v>3025</v>
      </c>
      <c r="E258" s="33"/>
      <c r="F258" s="33"/>
      <c r="G258" s="33"/>
      <c r="H258" s="33"/>
      <c r="I258" s="33"/>
    </row>
    <row r="259" spans="1:9">
      <c r="A259" s="188" t="s">
        <v>3021</v>
      </c>
      <c r="B259" s="188" t="s">
        <v>3026</v>
      </c>
      <c r="C259" s="188" t="s">
        <v>119</v>
      </c>
      <c r="D259" s="357" t="s">
        <v>3027</v>
      </c>
      <c r="E259" s="33"/>
      <c r="F259" s="33"/>
      <c r="G259" s="33"/>
      <c r="H259" s="33"/>
      <c r="I259" s="33"/>
    </row>
    <row r="260" spans="1:9">
      <c r="A260" s="188" t="s">
        <v>3021</v>
      </c>
      <c r="B260" s="188" t="s">
        <v>2852</v>
      </c>
      <c r="C260" s="188" t="s">
        <v>196</v>
      </c>
      <c r="D260" s="357" t="s">
        <v>3028</v>
      </c>
      <c r="E260" s="33"/>
      <c r="F260" s="33"/>
      <c r="G260" s="33"/>
      <c r="H260" s="33"/>
      <c r="I260" s="33"/>
    </row>
    <row r="261" spans="1:9">
      <c r="A261" s="188" t="s">
        <v>3021</v>
      </c>
      <c r="B261" s="188" t="s">
        <v>85</v>
      </c>
      <c r="C261" s="188" t="s">
        <v>159</v>
      </c>
      <c r="D261" s="357" t="s">
        <v>3010</v>
      </c>
      <c r="E261" s="33"/>
      <c r="F261" s="33"/>
      <c r="G261" s="33"/>
      <c r="H261" s="33"/>
      <c r="I261" s="33"/>
    </row>
    <row r="262" spans="1:9">
      <c r="A262" s="188" t="s">
        <v>3021</v>
      </c>
      <c r="B262" s="188" t="s">
        <v>107</v>
      </c>
      <c r="C262" s="188" t="s">
        <v>99</v>
      </c>
      <c r="D262" s="357" t="s">
        <v>2841</v>
      </c>
      <c r="E262" s="33"/>
      <c r="F262" s="33"/>
      <c r="G262" s="33"/>
      <c r="H262" s="33"/>
      <c r="I262" s="33"/>
    </row>
    <row r="263" spans="1:9">
      <c r="A263" s="188"/>
      <c r="B263" s="188"/>
      <c r="C263" s="188"/>
      <c r="D263" s="183"/>
      <c r="E263" s="33"/>
      <c r="F263" s="33"/>
      <c r="G263" s="33"/>
      <c r="H263" s="33"/>
      <c r="I263" s="33"/>
    </row>
    <row r="264" spans="1:9">
      <c r="A264" s="188"/>
      <c r="B264" s="188"/>
      <c r="C264" s="188"/>
      <c r="D264" s="183"/>
      <c r="E264" s="33"/>
      <c r="F264" s="33"/>
      <c r="G264" s="33"/>
      <c r="H264" s="33"/>
      <c r="I264" s="33"/>
    </row>
    <row r="265" spans="1:9">
      <c r="A265" s="188" t="s">
        <v>3029</v>
      </c>
      <c r="B265" s="188" t="s">
        <v>3030</v>
      </c>
      <c r="C265" s="188" t="s">
        <v>132</v>
      </c>
      <c r="D265" s="359" t="s">
        <v>132</v>
      </c>
      <c r="E265" s="33"/>
      <c r="F265" s="33"/>
      <c r="G265" s="33"/>
      <c r="H265" s="33"/>
      <c r="I265" s="33"/>
    </row>
    <row r="266" spans="1:9">
      <c r="A266" s="188" t="s">
        <v>3029</v>
      </c>
      <c r="B266" s="188" t="s">
        <v>3031</v>
      </c>
      <c r="C266" s="188" t="s">
        <v>193</v>
      </c>
      <c r="D266" s="359" t="s">
        <v>193</v>
      </c>
      <c r="E266" s="33"/>
      <c r="F266" s="33"/>
      <c r="G266" s="33"/>
      <c r="H266" s="33"/>
      <c r="I266" s="33"/>
    </row>
    <row r="267" spans="1:9">
      <c r="A267" s="188" t="s">
        <v>3029</v>
      </c>
      <c r="B267" s="188" t="s">
        <v>3032</v>
      </c>
      <c r="C267" s="188" t="s">
        <v>243</v>
      </c>
      <c r="D267" s="359" t="s">
        <v>243</v>
      </c>
      <c r="E267" s="33"/>
      <c r="F267" s="33"/>
      <c r="G267" s="33"/>
      <c r="H267" s="33"/>
      <c r="I267" s="33"/>
    </row>
    <row r="268" spans="1:9">
      <c r="A268" s="188" t="s">
        <v>3029</v>
      </c>
      <c r="B268" s="188" t="s">
        <v>3033</v>
      </c>
      <c r="C268" s="188" t="s">
        <v>3034</v>
      </c>
      <c r="D268" s="359" t="s">
        <v>3034</v>
      </c>
      <c r="E268" s="33"/>
      <c r="F268" s="33"/>
      <c r="G268" s="33"/>
      <c r="H268" s="33"/>
      <c r="I268" s="33"/>
    </row>
    <row r="269" spans="1:9">
      <c r="A269" s="188" t="s">
        <v>3029</v>
      </c>
      <c r="B269" s="188" t="s">
        <v>3035</v>
      </c>
      <c r="C269" s="188" t="s">
        <v>3036</v>
      </c>
      <c r="D269" s="359" t="s">
        <v>3036</v>
      </c>
      <c r="E269" s="33"/>
      <c r="F269" s="33"/>
      <c r="G269" s="33"/>
      <c r="H269" s="33"/>
      <c r="I269" s="33"/>
    </row>
    <row r="270" spans="1:9">
      <c r="A270" s="188" t="s">
        <v>3029</v>
      </c>
      <c r="B270" s="188" t="s">
        <v>85</v>
      </c>
      <c r="C270" s="188" t="s">
        <v>159</v>
      </c>
      <c r="D270" s="359" t="s">
        <v>159</v>
      </c>
      <c r="E270" s="33"/>
      <c r="F270" s="33"/>
      <c r="G270" s="33"/>
      <c r="H270" s="33"/>
      <c r="I270" s="33"/>
    </row>
    <row r="271" spans="1:9">
      <c r="A271" s="188"/>
      <c r="B271" s="188"/>
      <c r="C271" s="188"/>
      <c r="D271" s="183"/>
      <c r="E271" s="33"/>
      <c r="F271" s="33"/>
      <c r="G271" s="33"/>
      <c r="H271" s="33"/>
      <c r="I271" s="33"/>
    </row>
    <row r="272" spans="1:9">
      <c r="A272" s="188"/>
      <c r="B272" s="188"/>
      <c r="C272" s="188"/>
      <c r="D272" s="183"/>
      <c r="E272" s="33"/>
      <c r="F272" s="33"/>
      <c r="G272" s="33"/>
      <c r="H272" s="33"/>
      <c r="I272" s="33"/>
    </row>
    <row r="273" spans="1:9">
      <c r="A273" s="188" t="s">
        <v>3037</v>
      </c>
      <c r="B273" s="188" t="s">
        <v>3038</v>
      </c>
      <c r="C273" s="188" t="s">
        <v>177</v>
      </c>
      <c r="D273" s="359" t="s">
        <v>177</v>
      </c>
      <c r="E273" s="33"/>
      <c r="F273" s="33"/>
      <c r="G273" s="33"/>
      <c r="H273" s="33"/>
      <c r="I273" s="33"/>
    </row>
    <row r="274" spans="1:9">
      <c r="A274" s="188" t="s">
        <v>3037</v>
      </c>
      <c r="B274" s="188" t="s">
        <v>2890</v>
      </c>
      <c r="C274" s="188" t="s">
        <v>191</v>
      </c>
      <c r="D274" s="359" t="s">
        <v>191</v>
      </c>
      <c r="E274" s="33"/>
      <c r="F274" s="33"/>
      <c r="G274" s="33"/>
      <c r="H274" s="33"/>
      <c r="I274" s="33"/>
    </row>
    <row r="275" spans="1:9">
      <c r="A275" s="188" t="s">
        <v>3037</v>
      </c>
      <c r="B275" s="188" t="s">
        <v>3039</v>
      </c>
      <c r="C275" s="188" t="s">
        <v>187</v>
      </c>
      <c r="D275" s="359" t="s">
        <v>187</v>
      </c>
      <c r="E275" s="33"/>
      <c r="F275" s="33"/>
      <c r="G275" s="33"/>
      <c r="H275" s="33"/>
      <c r="I275" s="33"/>
    </row>
    <row r="276" spans="1:9">
      <c r="A276" s="188" t="s">
        <v>3037</v>
      </c>
      <c r="B276" s="188" t="s">
        <v>3040</v>
      </c>
      <c r="C276" s="188" t="s">
        <v>190</v>
      </c>
      <c r="D276" s="359" t="s">
        <v>190</v>
      </c>
      <c r="E276" s="33"/>
      <c r="F276" s="33"/>
      <c r="G276" s="33"/>
      <c r="H276" s="33"/>
      <c r="I276" s="33"/>
    </row>
    <row r="277" spans="1:9">
      <c r="A277" s="188" t="s">
        <v>3037</v>
      </c>
      <c r="B277" s="188" t="s">
        <v>3024</v>
      </c>
      <c r="C277" s="188" t="s">
        <v>207</v>
      </c>
      <c r="D277" s="359" t="s">
        <v>207</v>
      </c>
      <c r="E277" s="33"/>
      <c r="F277" s="33"/>
      <c r="G277" s="33"/>
      <c r="H277" s="33"/>
      <c r="I277" s="33"/>
    </row>
    <row r="278" spans="1:9">
      <c r="A278" s="188" t="s">
        <v>3037</v>
      </c>
      <c r="B278" s="188" t="s">
        <v>3041</v>
      </c>
      <c r="C278" s="188" t="s">
        <v>172</v>
      </c>
      <c r="D278" s="359" t="s">
        <v>172</v>
      </c>
      <c r="E278" s="33"/>
      <c r="F278" s="33"/>
      <c r="G278" s="33"/>
      <c r="H278" s="33"/>
      <c r="I278" s="33"/>
    </row>
    <row r="279" spans="1:9">
      <c r="A279" s="188" t="s">
        <v>3037</v>
      </c>
      <c r="B279" s="188" t="s">
        <v>85</v>
      </c>
      <c r="C279" s="188" t="s">
        <v>159</v>
      </c>
      <c r="D279" s="359" t="s">
        <v>159</v>
      </c>
      <c r="E279" s="33"/>
      <c r="F279" s="33"/>
      <c r="G279" s="33"/>
      <c r="H279" s="33"/>
      <c r="I279" s="33"/>
    </row>
    <row r="280" spans="1:9">
      <c r="A280" s="188" t="s">
        <v>3037</v>
      </c>
      <c r="B280" s="188" t="s">
        <v>107</v>
      </c>
      <c r="C280" s="188" t="s">
        <v>99</v>
      </c>
      <c r="D280" s="359" t="s">
        <v>99</v>
      </c>
      <c r="E280" s="33"/>
      <c r="F280" s="33"/>
      <c r="G280" s="33"/>
      <c r="H280" s="33"/>
      <c r="I280" s="33"/>
    </row>
    <row r="281" spans="1:9">
      <c r="A281" s="189"/>
      <c r="B281" s="33"/>
      <c r="C281" s="33"/>
      <c r="D281" s="183"/>
      <c r="E281" s="33"/>
      <c r="F281" s="33"/>
      <c r="G281" s="33"/>
      <c r="H281" s="33"/>
      <c r="I281" s="33"/>
    </row>
    <row r="282" spans="1:9">
      <c r="A282" s="188" t="s">
        <v>3042</v>
      </c>
      <c r="B282" s="188" t="s">
        <v>3043</v>
      </c>
      <c r="C282" s="188" t="s">
        <v>3044</v>
      </c>
      <c r="D282" s="190" t="s">
        <v>3045</v>
      </c>
      <c r="E282" s="33"/>
      <c r="F282" s="33"/>
      <c r="G282" s="33"/>
      <c r="H282" s="33"/>
      <c r="I282" s="33"/>
    </row>
    <row r="283" spans="1:9">
      <c r="A283" s="188" t="s">
        <v>3042</v>
      </c>
      <c r="B283" s="188" t="s">
        <v>3046</v>
      </c>
      <c r="C283" s="188" t="s">
        <v>3047</v>
      </c>
      <c r="D283" s="188" t="s">
        <v>3048</v>
      </c>
      <c r="E283" s="33"/>
      <c r="F283" s="33"/>
      <c r="G283" s="33"/>
      <c r="H283" s="33"/>
      <c r="I283" s="33"/>
    </row>
    <row r="284" spans="1:9">
      <c r="A284" s="188" t="s">
        <v>3042</v>
      </c>
      <c r="B284" s="188" t="s">
        <v>3049</v>
      </c>
      <c r="C284" s="188" t="s">
        <v>3050</v>
      </c>
      <c r="D284" s="188" t="s">
        <v>3051</v>
      </c>
      <c r="E284" s="33"/>
      <c r="F284" s="33"/>
      <c r="G284" s="33"/>
      <c r="H284" s="33"/>
      <c r="I284" s="33"/>
    </row>
    <row r="285" spans="1:9">
      <c r="A285" s="188" t="s">
        <v>3042</v>
      </c>
      <c r="B285" s="188" t="s">
        <v>3052</v>
      </c>
      <c r="C285" s="188" t="s">
        <v>3053</v>
      </c>
      <c r="D285" s="188" t="s">
        <v>3054</v>
      </c>
      <c r="E285" s="33"/>
      <c r="F285" s="33"/>
      <c r="G285" s="33"/>
      <c r="H285" s="33"/>
      <c r="I285" s="33"/>
    </row>
    <row r="286" spans="1:9">
      <c r="A286" s="188"/>
      <c r="B286" s="188"/>
      <c r="C286" s="188"/>
      <c r="D286" s="184"/>
      <c r="E286" s="33"/>
      <c r="F286" s="33"/>
      <c r="G286" s="33"/>
      <c r="H286" s="33"/>
      <c r="I286" s="33"/>
    </row>
    <row r="287" spans="1:9">
      <c r="A287" s="188" t="s">
        <v>3055</v>
      </c>
      <c r="B287" s="188" t="s">
        <v>3056</v>
      </c>
      <c r="C287" s="190" t="s">
        <v>3057</v>
      </c>
      <c r="D287" s="190" t="s">
        <v>3058</v>
      </c>
      <c r="E287" s="33"/>
      <c r="F287" s="33"/>
      <c r="G287" s="33"/>
      <c r="H287" s="33"/>
      <c r="I287" s="33"/>
    </row>
    <row r="288" spans="1:9">
      <c r="A288" s="188" t="s">
        <v>3055</v>
      </c>
      <c r="B288" s="188" t="s">
        <v>3059</v>
      </c>
      <c r="C288" s="190" t="s">
        <v>3060</v>
      </c>
      <c r="D288" s="190" t="s">
        <v>3061</v>
      </c>
      <c r="E288" s="33"/>
      <c r="F288" s="33"/>
      <c r="G288" s="33"/>
      <c r="H288" s="33"/>
      <c r="I288" s="33"/>
    </row>
    <row r="289" spans="1:9">
      <c r="A289" s="188" t="s">
        <v>3055</v>
      </c>
      <c r="B289" s="188" t="s">
        <v>3062</v>
      </c>
      <c r="C289" s="190" t="s">
        <v>3063</v>
      </c>
      <c r="D289" s="190" t="s">
        <v>3064</v>
      </c>
      <c r="E289" s="33"/>
      <c r="F289" s="33"/>
      <c r="G289" s="33"/>
      <c r="H289" s="33"/>
      <c r="I289" s="33"/>
    </row>
    <row r="290" spans="1:9">
      <c r="A290" s="188" t="s">
        <v>3055</v>
      </c>
      <c r="B290" s="188" t="s">
        <v>3065</v>
      </c>
      <c r="C290" s="190" t="s">
        <v>3066</v>
      </c>
      <c r="D290" s="190" t="s">
        <v>3067</v>
      </c>
      <c r="E290" s="33"/>
      <c r="F290" s="33"/>
      <c r="G290" s="33"/>
      <c r="H290" s="33"/>
      <c r="I290" s="33"/>
    </row>
    <row r="291" spans="1:9">
      <c r="A291" s="188" t="s">
        <v>3055</v>
      </c>
      <c r="B291" s="188" t="s">
        <v>107</v>
      </c>
      <c r="C291" s="190" t="s">
        <v>156</v>
      </c>
      <c r="D291" s="190" t="s">
        <v>2841</v>
      </c>
      <c r="E291" s="33"/>
      <c r="F291" s="33"/>
      <c r="G291" s="33"/>
      <c r="H291" s="33"/>
      <c r="I291" s="33"/>
    </row>
    <row r="292" spans="1:9">
      <c r="A292" s="188" t="s">
        <v>3055</v>
      </c>
      <c r="B292" s="188" t="s">
        <v>85</v>
      </c>
      <c r="C292" s="190" t="s">
        <v>117</v>
      </c>
      <c r="D292" s="190" t="s">
        <v>3010</v>
      </c>
      <c r="E292" s="33"/>
      <c r="F292" s="33"/>
      <c r="G292" s="33"/>
      <c r="H292" s="33"/>
      <c r="I292" s="33"/>
    </row>
    <row r="293" spans="1:9">
      <c r="A293" s="188"/>
      <c r="B293" s="188"/>
      <c r="C293" s="190"/>
      <c r="D293" s="190"/>
      <c r="E293" s="33"/>
      <c r="F293" s="33"/>
      <c r="G293" s="33"/>
      <c r="H293" s="33"/>
      <c r="I293" s="33"/>
    </row>
    <row r="294" spans="1:9">
      <c r="A294" s="188" t="s">
        <v>3068</v>
      </c>
      <c r="B294" s="188" t="s">
        <v>3056</v>
      </c>
      <c r="C294" s="190" t="s">
        <v>3069</v>
      </c>
      <c r="D294" s="190" t="s">
        <v>3070</v>
      </c>
      <c r="E294" s="33"/>
      <c r="F294" s="33"/>
      <c r="G294" s="33"/>
      <c r="H294" s="33"/>
      <c r="I294" s="33"/>
    </row>
    <row r="295" spans="1:9">
      <c r="A295" s="188" t="s">
        <v>3068</v>
      </c>
      <c r="B295" s="188" t="s">
        <v>3071</v>
      </c>
      <c r="C295" s="190" t="s">
        <v>3072</v>
      </c>
      <c r="D295" s="190" t="s">
        <v>3073</v>
      </c>
      <c r="E295" s="33"/>
      <c r="F295" s="33"/>
      <c r="G295" s="33"/>
      <c r="H295" s="33"/>
      <c r="I295" s="33"/>
    </row>
    <row r="296" spans="1:9">
      <c r="A296" s="188" t="s">
        <v>3068</v>
      </c>
      <c r="B296" s="188" t="s">
        <v>3074</v>
      </c>
      <c r="C296" s="190" t="s">
        <v>3075</v>
      </c>
      <c r="D296" s="190" t="s">
        <v>3076</v>
      </c>
      <c r="E296" s="33"/>
      <c r="F296" s="33"/>
      <c r="G296" s="33"/>
      <c r="H296" s="33"/>
      <c r="I296" s="33"/>
    </row>
    <row r="297" spans="1:9">
      <c r="A297" s="188" t="s">
        <v>3068</v>
      </c>
      <c r="B297" s="188" t="s">
        <v>107</v>
      </c>
      <c r="C297" s="190" t="s">
        <v>156</v>
      </c>
      <c r="D297" s="190" t="s">
        <v>3077</v>
      </c>
      <c r="E297" s="33"/>
      <c r="F297" s="33"/>
      <c r="G297" s="33"/>
      <c r="H297" s="33"/>
      <c r="I297" s="33"/>
    </row>
    <row r="298" spans="1:9">
      <c r="A298" s="188"/>
      <c r="B298" s="188"/>
      <c r="C298" s="190"/>
      <c r="D298" s="190"/>
      <c r="E298" s="33"/>
      <c r="F298" s="33"/>
      <c r="G298" s="33"/>
      <c r="H298" s="33"/>
      <c r="I298" s="33"/>
    </row>
    <row r="299" spans="1:9">
      <c r="A299" s="188" t="s">
        <v>3078</v>
      </c>
      <c r="B299" s="188" t="s">
        <v>3062</v>
      </c>
      <c r="C299" s="190" t="s">
        <v>3079</v>
      </c>
      <c r="D299" s="190" t="s">
        <v>3080</v>
      </c>
      <c r="E299" s="33"/>
      <c r="F299" s="33"/>
      <c r="G299" s="33"/>
      <c r="H299" s="33"/>
      <c r="I299" s="33"/>
    </row>
    <row r="300" spans="1:9">
      <c r="A300" s="188" t="s">
        <v>3078</v>
      </c>
      <c r="B300" s="188" t="s">
        <v>3081</v>
      </c>
      <c r="C300" s="190" t="s">
        <v>3082</v>
      </c>
      <c r="D300" s="190" t="s">
        <v>3083</v>
      </c>
      <c r="E300" s="33"/>
      <c r="F300" s="33"/>
      <c r="G300" s="33"/>
      <c r="H300" s="33"/>
      <c r="I300" s="33"/>
    </row>
    <row r="301" spans="1:9">
      <c r="A301" s="188" t="s">
        <v>3078</v>
      </c>
      <c r="B301" s="188" t="s">
        <v>3074</v>
      </c>
      <c r="C301" s="190" t="s">
        <v>3075</v>
      </c>
      <c r="D301" s="190" t="s">
        <v>3076</v>
      </c>
      <c r="E301" s="33"/>
      <c r="F301" s="33"/>
      <c r="G301" s="33"/>
      <c r="H301" s="33"/>
      <c r="I301" s="33"/>
    </row>
    <row r="302" spans="1:9">
      <c r="A302" s="188" t="s">
        <v>3078</v>
      </c>
      <c r="B302" s="188" t="s">
        <v>107</v>
      </c>
      <c r="C302" s="190" t="s">
        <v>156</v>
      </c>
      <c r="D302" s="190" t="s">
        <v>3077</v>
      </c>
      <c r="E302" s="33"/>
      <c r="F302" s="33"/>
      <c r="G302" s="33"/>
      <c r="H302" s="33"/>
      <c r="I302" s="33"/>
    </row>
    <row r="303" spans="1:9">
      <c r="A303" s="188"/>
      <c r="B303" s="188"/>
      <c r="C303" s="190"/>
      <c r="D303" s="190"/>
      <c r="E303" s="33"/>
      <c r="F303" s="33"/>
      <c r="G303" s="33"/>
      <c r="H303" s="33"/>
      <c r="I303" s="33"/>
    </row>
    <row r="304" spans="1:9">
      <c r="A304" s="188" t="s">
        <v>3084</v>
      </c>
      <c r="B304" s="188" t="s">
        <v>3085</v>
      </c>
      <c r="C304" s="190" t="s">
        <v>3086</v>
      </c>
      <c r="D304" s="190" t="s">
        <v>3087</v>
      </c>
      <c r="E304" s="33"/>
      <c r="F304" s="33"/>
      <c r="G304" s="33"/>
      <c r="H304" s="33"/>
      <c r="I304" s="33"/>
    </row>
    <row r="305" spans="1:10">
      <c r="A305" s="188" t="s">
        <v>3084</v>
      </c>
      <c r="B305" s="188" t="s">
        <v>3088</v>
      </c>
      <c r="C305" s="190" t="s">
        <v>3089</v>
      </c>
      <c r="D305" s="190" t="s">
        <v>3090</v>
      </c>
      <c r="E305" s="33"/>
      <c r="F305" s="33"/>
      <c r="G305" s="33"/>
      <c r="H305" s="33"/>
      <c r="I305" s="33"/>
    </row>
    <row r="306" spans="1:10">
      <c r="A306" s="188" t="s">
        <v>3084</v>
      </c>
      <c r="B306" s="188" t="s">
        <v>3091</v>
      </c>
      <c r="C306" s="190" t="s">
        <v>3092</v>
      </c>
      <c r="D306" s="190" t="s">
        <v>3093</v>
      </c>
      <c r="E306" s="33"/>
      <c r="F306" s="33"/>
      <c r="G306" s="33"/>
      <c r="H306" s="33"/>
      <c r="I306" s="33"/>
    </row>
    <row r="307" spans="1:10">
      <c r="A307" s="188" t="s">
        <v>3084</v>
      </c>
      <c r="B307" s="188" t="s">
        <v>3094</v>
      </c>
      <c r="C307" s="190" t="s">
        <v>3095</v>
      </c>
      <c r="D307" s="190" t="s">
        <v>3096</v>
      </c>
      <c r="E307" s="33"/>
      <c r="F307" s="33"/>
      <c r="G307" s="33"/>
      <c r="H307" s="33"/>
      <c r="I307" s="33"/>
    </row>
    <row r="308" spans="1:10">
      <c r="A308" s="188" t="s">
        <v>3084</v>
      </c>
      <c r="B308" s="188" t="s">
        <v>3097</v>
      </c>
      <c r="C308" s="190" t="s">
        <v>3098</v>
      </c>
      <c r="D308" s="190" t="s">
        <v>3099</v>
      </c>
      <c r="E308" s="33"/>
      <c r="G308" s="33"/>
      <c r="H308" s="33"/>
      <c r="I308" s="33"/>
    </row>
    <row r="309" spans="1:10">
      <c r="A309" s="188" t="s">
        <v>3084</v>
      </c>
      <c r="B309" s="188" t="s">
        <v>3100</v>
      </c>
      <c r="C309" s="190" t="s">
        <v>3101</v>
      </c>
      <c r="D309" s="190" t="s">
        <v>3102</v>
      </c>
      <c r="E309" s="33"/>
      <c r="F309" s="33"/>
      <c r="G309" s="33"/>
      <c r="H309" s="33"/>
      <c r="I309" s="33"/>
    </row>
    <row r="310" spans="1:10">
      <c r="A310" s="188" t="s">
        <v>3084</v>
      </c>
      <c r="B310" s="188" t="s">
        <v>3103</v>
      </c>
      <c r="C310" s="190" t="s">
        <v>3104</v>
      </c>
      <c r="D310" s="190" t="s">
        <v>3105</v>
      </c>
      <c r="E310" s="33"/>
      <c r="F310" s="33"/>
      <c r="G310" s="33"/>
      <c r="H310" s="33"/>
      <c r="I310" s="33"/>
    </row>
    <row r="311" spans="1:10">
      <c r="A311" s="188" t="s">
        <v>3084</v>
      </c>
      <c r="B311" s="188" t="s">
        <v>85</v>
      </c>
      <c r="C311" s="190" t="s">
        <v>117</v>
      </c>
      <c r="D311" s="190" t="s">
        <v>3010</v>
      </c>
      <c r="E311" s="33"/>
      <c r="F311" s="33"/>
      <c r="G311" s="33"/>
      <c r="H311" s="33"/>
      <c r="I311" s="33"/>
    </row>
    <row r="312" spans="1:10">
      <c r="A312" s="188" t="s">
        <v>3084</v>
      </c>
      <c r="B312" s="188" t="s">
        <v>107</v>
      </c>
      <c r="C312" s="190" t="s">
        <v>156</v>
      </c>
      <c r="D312" s="190" t="s">
        <v>3077</v>
      </c>
      <c r="E312" s="33"/>
      <c r="F312" s="33"/>
      <c r="G312" s="33"/>
      <c r="H312" s="33"/>
      <c r="I312" s="33"/>
    </row>
    <row r="313" spans="1:10">
      <c r="A313" s="33"/>
      <c r="B313" s="33"/>
      <c r="C313" s="33"/>
      <c r="D313" s="184"/>
      <c r="E313" s="33"/>
      <c r="F313" s="33"/>
      <c r="G313" s="33"/>
      <c r="H313" s="33"/>
      <c r="I313" s="360"/>
      <c r="J313" s="191"/>
    </row>
    <row r="314" spans="1:10">
      <c r="A314" s="188" t="s">
        <v>3106</v>
      </c>
      <c r="B314" s="188" t="s">
        <v>3107</v>
      </c>
      <c r="C314" s="188" t="s">
        <v>88</v>
      </c>
      <c r="D314" s="184" t="s">
        <v>3108</v>
      </c>
      <c r="E314" s="33"/>
      <c r="F314" s="360"/>
      <c r="G314" s="361"/>
      <c r="H314" s="33"/>
      <c r="I314" s="361"/>
      <c r="J314" s="191"/>
    </row>
    <row r="315" spans="1:10">
      <c r="A315" s="188" t="s">
        <v>3106</v>
      </c>
      <c r="B315" s="188" t="s">
        <v>2884</v>
      </c>
      <c r="C315" s="188" t="s">
        <v>100</v>
      </c>
      <c r="D315" s="184" t="s">
        <v>2884</v>
      </c>
      <c r="E315" s="33"/>
      <c r="F315" s="360"/>
      <c r="G315" s="361"/>
      <c r="H315" s="33"/>
      <c r="I315" s="33"/>
    </row>
    <row r="316" spans="1:10">
      <c r="A316" s="188" t="s">
        <v>3106</v>
      </c>
      <c r="B316" s="188" t="s">
        <v>107</v>
      </c>
      <c r="C316" s="188" t="s">
        <v>99</v>
      </c>
      <c r="D316" s="184" t="s">
        <v>2841</v>
      </c>
      <c r="E316" s="33"/>
      <c r="F316" s="360"/>
      <c r="G316" s="361"/>
      <c r="H316" s="33"/>
      <c r="I316" s="33"/>
    </row>
    <row r="317" spans="1:10">
      <c r="A317" s="188"/>
      <c r="B317" s="188"/>
      <c r="C317" s="188"/>
      <c r="D317" s="184"/>
      <c r="E317" s="33"/>
      <c r="F317" s="360"/>
      <c r="G317" s="361"/>
      <c r="H317" s="33"/>
      <c r="I317" s="33"/>
    </row>
    <row r="318" spans="1:10">
      <c r="A318" s="188" t="s">
        <v>3109</v>
      </c>
      <c r="B318" s="188" t="s">
        <v>3110</v>
      </c>
      <c r="C318" s="188" t="s">
        <v>180</v>
      </c>
      <c r="D318" s="184" t="s">
        <v>3111</v>
      </c>
      <c r="E318" s="33"/>
      <c r="F318" s="360"/>
      <c r="G318" s="361"/>
      <c r="H318" s="33"/>
      <c r="I318" s="361"/>
      <c r="J318" s="191"/>
    </row>
    <row r="319" spans="1:10">
      <c r="A319" s="188" t="s">
        <v>3109</v>
      </c>
      <c r="B319" s="188" t="s">
        <v>3112</v>
      </c>
      <c r="C319" s="188" t="s">
        <v>116</v>
      </c>
      <c r="D319" s="188" t="s">
        <v>3113</v>
      </c>
      <c r="E319" s="33"/>
      <c r="F319" s="360"/>
      <c r="G319" s="361"/>
      <c r="H319" s="33"/>
      <c r="I319" s="361"/>
      <c r="J319" s="191"/>
    </row>
    <row r="320" spans="1:10">
      <c r="A320" s="188" t="s">
        <v>3109</v>
      </c>
      <c r="B320" s="188" t="s">
        <v>3114</v>
      </c>
      <c r="C320" s="188" t="s">
        <v>3115</v>
      </c>
      <c r="D320" s="188" t="s">
        <v>3116</v>
      </c>
      <c r="E320" s="33"/>
      <c r="F320" s="360"/>
      <c r="G320" s="361"/>
      <c r="H320" s="33"/>
      <c r="I320" s="33"/>
    </row>
    <row r="321" spans="1:9">
      <c r="A321" s="33"/>
      <c r="B321" s="33"/>
      <c r="C321" s="188"/>
      <c r="D321" s="188"/>
      <c r="E321" s="33"/>
      <c r="F321" s="360"/>
      <c r="G321" s="361"/>
      <c r="H321" s="33"/>
      <c r="I321" s="33"/>
    </row>
    <row r="322" spans="1:9">
      <c r="A322" s="188" t="s">
        <v>3117</v>
      </c>
      <c r="B322" s="188" t="s">
        <v>463</v>
      </c>
      <c r="C322" s="188" t="s">
        <v>3118</v>
      </c>
      <c r="D322" s="184" t="s">
        <v>2915</v>
      </c>
      <c r="E322" s="33"/>
      <c r="F322" s="33"/>
      <c r="G322" s="33"/>
      <c r="H322" s="33"/>
      <c r="I322" s="33"/>
    </row>
    <row r="323" spans="1:9">
      <c r="A323" s="188" t="s">
        <v>3117</v>
      </c>
      <c r="B323" s="188" t="s">
        <v>3119</v>
      </c>
      <c r="C323" s="188" t="s">
        <v>3120</v>
      </c>
      <c r="D323" s="184" t="s">
        <v>2932</v>
      </c>
      <c r="E323" s="33"/>
      <c r="F323" s="33"/>
      <c r="G323" s="33"/>
      <c r="H323" s="33"/>
      <c r="I323" s="33"/>
    </row>
    <row r="324" spans="1:9">
      <c r="A324" s="188" t="s">
        <v>3117</v>
      </c>
      <c r="B324" s="188" t="s">
        <v>203</v>
      </c>
      <c r="C324" s="188" t="s">
        <v>3121</v>
      </c>
      <c r="D324" s="184" t="s">
        <v>204</v>
      </c>
      <c r="E324" s="33"/>
      <c r="F324" s="33"/>
      <c r="G324" s="33"/>
      <c r="H324" s="33"/>
      <c r="I324" s="33"/>
    </row>
    <row r="325" spans="1:9">
      <c r="A325" s="188" t="s">
        <v>3117</v>
      </c>
      <c r="B325" s="188" t="s">
        <v>3122</v>
      </c>
      <c r="C325" s="188" t="s">
        <v>3123</v>
      </c>
      <c r="D325" s="184" t="s">
        <v>3124</v>
      </c>
      <c r="E325" s="33"/>
      <c r="F325" s="360"/>
      <c r="G325" s="361"/>
      <c r="H325" s="33"/>
      <c r="I325" s="33"/>
    </row>
    <row r="326" spans="1:9">
      <c r="A326" s="188" t="s">
        <v>3117</v>
      </c>
      <c r="B326" s="188" t="s">
        <v>85</v>
      </c>
      <c r="C326" s="188" t="s">
        <v>159</v>
      </c>
      <c r="D326" s="184" t="s">
        <v>2664</v>
      </c>
      <c r="E326" s="33"/>
      <c r="F326" s="360"/>
      <c r="G326" s="361"/>
      <c r="H326" s="33"/>
      <c r="I326" s="33"/>
    </row>
    <row r="327" spans="1:9">
      <c r="A327" s="33"/>
      <c r="B327" s="33"/>
      <c r="C327" s="33"/>
      <c r="D327" s="184"/>
      <c r="E327" s="33"/>
      <c r="F327" s="33"/>
      <c r="G327" s="33"/>
      <c r="H327" s="33"/>
      <c r="I327" s="33"/>
    </row>
    <row r="328" spans="1:9">
      <c r="A328" s="188" t="s">
        <v>3125</v>
      </c>
      <c r="B328" s="188" t="s">
        <v>3107</v>
      </c>
      <c r="C328" s="188" t="s">
        <v>88</v>
      </c>
      <c r="D328" s="184" t="s">
        <v>3108</v>
      </c>
      <c r="E328" s="33"/>
      <c r="F328" s="33"/>
      <c r="G328" s="33"/>
      <c r="H328" s="33"/>
      <c r="I328" s="33"/>
    </row>
    <row r="329" spans="1:9">
      <c r="A329" s="188" t="s">
        <v>3125</v>
      </c>
      <c r="B329" s="188" t="s">
        <v>2884</v>
      </c>
      <c r="C329" s="188" t="s">
        <v>100</v>
      </c>
      <c r="D329" s="184" t="s">
        <v>2884</v>
      </c>
      <c r="E329" s="33"/>
      <c r="F329" s="360"/>
      <c r="G329" s="361"/>
      <c r="H329" s="33"/>
      <c r="I329" s="33"/>
    </row>
    <row r="330" spans="1:9">
      <c r="A330" s="188"/>
      <c r="B330" s="188"/>
      <c r="C330" s="188"/>
      <c r="D330" s="184"/>
      <c r="E330" s="33"/>
      <c r="F330" s="360"/>
      <c r="G330" s="361"/>
      <c r="H330" s="33"/>
      <c r="I330" s="33"/>
    </row>
    <row r="331" spans="1:9">
      <c r="A331" s="183" t="s">
        <v>3126</v>
      </c>
      <c r="B331" s="187" t="s">
        <v>1862</v>
      </c>
      <c r="C331" s="187" t="s">
        <v>3127</v>
      </c>
      <c r="D331" s="184" t="s">
        <v>3128</v>
      </c>
      <c r="E331" s="33"/>
      <c r="F331" s="360"/>
      <c r="G331" s="361"/>
      <c r="H331" s="33"/>
      <c r="I331" s="33"/>
    </row>
    <row r="332" spans="1:9">
      <c r="A332" s="183" t="s">
        <v>3126</v>
      </c>
      <c r="B332" s="187" t="s">
        <v>1896</v>
      </c>
      <c r="C332" s="187" t="s">
        <v>3129</v>
      </c>
      <c r="D332" s="184" t="s">
        <v>3130</v>
      </c>
      <c r="E332" s="33"/>
      <c r="F332" s="360"/>
      <c r="G332" s="361"/>
      <c r="H332" s="33"/>
      <c r="I332" s="33"/>
    </row>
    <row r="333" spans="1:9">
      <c r="A333" s="183" t="s">
        <v>3126</v>
      </c>
      <c r="B333" s="187" t="s">
        <v>3131</v>
      </c>
      <c r="C333" s="187" t="s">
        <v>3132</v>
      </c>
      <c r="D333" s="184" t="s">
        <v>3133</v>
      </c>
      <c r="E333" s="33"/>
      <c r="F333" s="360"/>
      <c r="G333" s="361"/>
      <c r="H333" s="33"/>
      <c r="I333" s="33"/>
    </row>
    <row r="334" spans="1:9">
      <c r="A334" s="183" t="s">
        <v>3126</v>
      </c>
      <c r="B334" s="187" t="s">
        <v>2852</v>
      </c>
      <c r="C334" s="187" t="s">
        <v>449</v>
      </c>
      <c r="D334" s="184" t="s">
        <v>2853</v>
      </c>
      <c r="E334" s="33"/>
      <c r="F334" s="360"/>
      <c r="G334" s="361"/>
      <c r="H334" s="33"/>
      <c r="I334" s="33"/>
    </row>
    <row r="335" spans="1:9">
      <c r="A335" s="33"/>
      <c r="B335" s="33"/>
      <c r="C335" s="143"/>
      <c r="D335" s="184"/>
      <c r="E335" s="33"/>
      <c r="F335" s="361"/>
      <c r="G335" s="361"/>
      <c r="H335" s="33"/>
      <c r="I335" s="33"/>
    </row>
    <row r="336" spans="1:9">
      <c r="A336" s="183" t="s">
        <v>3134</v>
      </c>
      <c r="B336" s="187" t="s">
        <v>3135</v>
      </c>
      <c r="C336" s="187" t="s">
        <v>3136</v>
      </c>
      <c r="D336" s="187" t="s">
        <v>3137</v>
      </c>
      <c r="E336" s="33"/>
      <c r="F336" s="33"/>
      <c r="G336" s="33"/>
      <c r="H336" s="33"/>
      <c r="I336" s="33"/>
    </row>
    <row r="337" spans="1:80" ht="28" customHeight="1">
      <c r="A337" s="183" t="s">
        <v>3134</v>
      </c>
      <c r="B337" s="187" t="s">
        <v>142</v>
      </c>
      <c r="C337" s="187" t="s">
        <v>141</v>
      </c>
      <c r="D337" s="187" t="s">
        <v>143</v>
      </c>
      <c r="E337" s="33"/>
      <c r="F337" s="33"/>
      <c r="G337" s="33"/>
      <c r="H337" s="33"/>
      <c r="I337" s="33"/>
    </row>
    <row r="338" spans="1:80">
      <c r="A338" s="183" t="s">
        <v>3134</v>
      </c>
      <c r="B338" s="187" t="s">
        <v>153</v>
      </c>
      <c r="C338" s="187" t="s">
        <v>152</v>
      </c>
      <c r="D338" s="187" t="s">
        <v>3138</v>
      </c>
      <c r="E338" s="33"/>
      <c r="F338" s="33"/>
      <c r="G338" s="33"/>
      <c r="H338" s="33"/>
      <c r="I338" s="33"/>
    </row>
    <row r="339" spans="1:80">
      <c r="A339" s="183" t="s">
        <v>3134</v>
      </c>
      <c r="B339" s="187" t="s">
        <v>92</v>
      </c>
      <c r="C339" s="187" t="s">
        <v>91</v>
      </c>
      <c r="D339" s="187" t="s">
        <v>93</v>
      </c>
      <c r="E339" s="33"/>
      <c r="F339" s="33"/>
      <c r="G339" s="33"/>
      <c r="H339" s="33"/>
      <c r="I339" s="33"/>
    </row>
    <row r="340" spans="1:80">
      <c r="A340" s="183" t="s">
        <v>3134</v>
      </c>
      <c r="B340" s="187" t="s">
        <v>3139</v>
      </c>
      <c r="C340" s="187" t="s">
        <v>3140</v>
      </c>
      <c r="D340" s="187" t="s">
        <v>3141</v>
      </c>
      <c r="E340" s="33"/>
      <c r="F340" s="33"/>
      <c r="G340" s="33"/>
      <c r="H340" s="33"/>
      <c r="I340" s="33"/>
    </row>
    <row r="341" spans="1:80">
      <c r="A341" s="183" t="s">
        <v>3134</v>
      </c>
      <c r="B341" s="187" t="s">
        <v>113</v>
      </c>
      <c r="C341" s="187" t="s">
        <v>112</v>
      </c>
      <c r="D341" s="187" t="s">
        <v>114</v>
      </c>
      <c r="E341" s="33"/>
      <c r="F341" s="33"/>
      <c r="G341" s="33"/>
      <c r="H341" s="33"/>
      <c r="I341" s="33"/>
    </row>
    <row r="342" spans="1:80">
      <c r="A342" s="183" t="s">
        <v>3134</v>
      </c>
      <c r="B342" s="187" t="s">
        <v>85</v>
      </c>
      <c r="C342" s="187" t="s">
        <v>85</v>
      </c>
      <c r="D342" s="187" t="s">
        <v>3142</v>
      </c>
      <c r="E342" s="33"/>
      <c r="F342" s="33"/>
      <c r="G342" s="33"/>
      <c r="H342" s="33"/>
      <c r="I342" s="33"/>
    </row>
    <row r="343" spans="1:80">
      <c r="A343" s="183"/>
      <c r="B343" s="187"/>
      <c r="C343" s="187"/>
      <c r="D343" s="187"/>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c r="BY343" s="33"/>
      <c r="BZ343" s="33"/>
      <c r="CA343" s="33"/>
      <c r="CB343" s="33"/>
    </row>
    <row r="344" spans="1:80" s="181" customFormat="1">
      <c r="A344" s="183" t="s">
        <v>3143</v>
      </c>
      <c r="B344" s="187" t="s">
        <v>3144</v>
      </c>
      <c r="C344" s="187" t="s">
        <v>3145</v>
      </c>
      <c r="D344" s="187" t="s">
        <v>3146</v>
      </c>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c r="BY344" s="33"/>
      <c r="BZ344" s="33"/>
      <c r="CA344" s="33"/>
      <c r="CB344" s="33"/>
    </row>
    <row r="345" spans="1:80" s="181" customFormat="1">
      <c r="A345" s="183" t="s">
        <v>3143</v>
      </c>
      <c r="B345" s="187" t="s">
        <v>85</v>
      </c>
      <c r="C345" s="187" t="s">
        <v>159</v>
      </c>
      <c r="D345" s="187" t="s">
        <v>3142</v>
      </c>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c r="BY345" s="33"/>
      <c r="BZ345" s="33"/>
      <c r="CA345" s="33"/>
      <c r="CB345" s="33"/>
    </row>
    <row r="346" spans="1:80" s="181" customFormat="1">
      <c r="A346" s="183"/>
      <c r="B346" s="187"/>
      <c r="C346" s="187"/>
      <c r="D346" s="187"/>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row>
    <row r="347" spans="1:80" s="181" customFormat="1">
      <c r="A347" s="183" t="s">
        <v>3147</v>
      </c>
      <c r="B347" s="183" t="s">
        <v>3148</v>
      </c>
      <c r="C347" s="187" t="s">
        <v>115</v>
      </c>
      <c r="D347" s="187" t="s">
        <v>3149</v>
      </c>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row>
    <row r="348" spans="1:80" s="181" customFormat="1">
      <c r="A348" s="183" t="s">
        <v>3147</v>
      </c>
      <c r="B348" s="183" t="s">
        <v>3150</v>
      </c>
      <c r="C348" s="187" t="s">
        <v>111</v>
      </c>
      <c r="D348" s="187" t="s">
        <v>3151</v>
      </c>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row>
    <row r="349" spans="1:80" s="181" customFormat="1">
      <c r="A349" s="183" t="s">
        <v>3147</v>
      </c>
      <c r="B349" s="183" t="s">
        <v>3152</v>
      </c>
      <c r="C349" s="187" t="s">
        <v>94</v>
      </c>
      <c r="D349" s="187" t="s">
        <v>3153</v>
      </c>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c r="BY349" s="33"/>
      <c r="BZ349" s="33"/>
      <c r="CA349" s="33"/>
      <c r="CB349" s="33"/>
    </row>
    <row r="350" spans="1:80" s="181" customFormat="1">
      <c r="A350" s="183" t="s">
        <v>3147</v>
      </c>
      <c r="B350" s="183" t="s">
        <v>3154</v>
      </c>
      <c r="C350" s="187" t="s">
        <v>3155</v>
      </c>
      <c r="D350" s="187" t="s">
        <v>3156</v>
      </c>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c r="BY350" s="33"/>
      <c r="BZ350" s="33"/>
      <c r="CA350" s="33"/>
      <c r="CB350" s="33"/>
    </row>
    <row r="351" spans="1:80" s="181" customFormat="1">
      <c r="A351" s="183" t="s">
        <v>3147</v>
      </c>
      <c r="B351" s="183" t="s">
        <v>3157</v>
      </c>
      <c r="C351" s="187" t="s">
        <v>574</v>
      </c>
      <c r="D351" s="183" t="s">
        <v>3158</v>
      </c>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c r="BY351" s="33"/>
      <c r="BZ351" s="33"/>
      <c r="CA351" s="33"/>
      <c r="CB351" s="33"/>
    </row>
    <row r="352" spans="1:80" s="181" customFormat="1">
      <c r="A352" s="183" t="s">
        <v>3147</v>
      </c>
      <c r="B352" s="183" t="s">
        <v>3159</v>
      </c>
      <c r="C352" s="187" t="s">
        <v>159</v>
      </c>
      <c r="D352" s="183" t="s">
        <v>3142</v>
      </c>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c r="BY352" s="33"/>
      <c r="BZ352" s="33"/>
      <c r="CA352" s="33"/>
      <c r="CB352" s="33"/>
    </row>
    <row r="353" spans="1:80" s="181" customFormat="1">
      <c r="A353" s="183"/>
      <c r="B353" s="183"/>
      <c r="C353" s="187"/>
      <c r="D353" s="18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c r="BY353" s="33"/>
      <c r="BZ353" s="33"/>
      <c r="CA353" s="33"/>
      <c r="CB353" s="33"/>
    </row>
    <row r="354" spans="1:80" s="181" customFormat="1">
      <c r="A354" s="183" t="s">
        <v>3160</v>
      </c>
      <c r="B354" s="183" t="s">
        <v>3161</v>
      </c>
      <c r="C354" s="143" t="s">
        <v>95</v>
      </c>
      <c r="D354" s="183" t="s">
        <v>3162</v>
      </c>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c r="BY354" s="33"/>
      <c r="BZ354" s="33"/>
      <c r="CA354" s="33"/>
      <c r="CB354" s="33"/>
    </row>
    <row r="355" spans="1:80" s="181" customFormat="1">
      <c r="A355" s="183" t="s">
        <v>3160</v>
      </c>
      <c r="B355" s="183" t="s">
        <v>3163</v>
      </c>
      <c r="C355" s="143" t="s">
        <v>147</v>
      </c>
      <c r="D355" s="183" t="s">
        <v>3164</v>
      </c>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row>
    <row r="356" spans="1:80" s="181" customFormat="1">
      <c r="A356" s="183" t="s">
        <v>3160</v>
      </c>
      <c r="B356" s="183" t="s">
        <v>3165</v>
      </c>
      <c r="C356" s="143" t="s">
        <v>161</v>
      </c>
      <c r="D356" s="183" t="s">
        <v>3166</v>
      </c>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row>
    <row r="357" spans="1:80" s="181" customFormat="1">
      <c r="A357" s="183" t="s">
        <v>3160</v>
      </c>
      <c r="B357" s="183" t="s">
        <v>3167</v>
      </c>
      <c r="C357" s="143" t="s">
        <v>155</v>
      </c>
      <c r="D357" s="183" t="s">
        <v>3168</v>
      </c>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row>
    <row r="358" spans="1:80" s="181" customFormat="1">
      <c r="A358" s="183" t="s">
        <v>3160</v>
      </c>
      <c r="B358" s="183" t="s">
        <v>107</v>
      </c>
      <c r="C358" s="143" t="s">
        <v>99</v>
      </c>
      <c r="D358" s="183" t="s">
        <v>2841</v>
      </c>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row>
    <row r="359" spans="1:80">
      <c r="A359" s="33"/>
      <c r="B359" s="33"/>
      <c r="C359" s="143"/>
      <c r="D359" s="18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c r="BY359" s="33"/>
      <c r="BZ359" s="33"/>
      <c r="CA359" s="33"/>
      <c r="CB359" s="33"/>
    </row>
    <row r="360" spans="1:80">
      <c r="A360" s="188" t="s">
        <v>3169</v>
      </c>
      <c r="B360" s="188" t="s">
        <v>145</v>
      </c>
      <c r="C360" s="143" t="s">
        <v>144</v>
      </c>
      <c r="D360" s="183" t="s">
        <v>3170</v>
      </c>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c r="BY360" s="33"/>
      <c r="BZ360" s="33"/>
      <c r="CA360" s="33"/>
      <c r="CB360" s="33"/>
    </row>
    <row r="361" spans="1:80">
      <c r="A361" s="188" t="s">
        <v>3169</v>
      </c>
      <c r="B361" s="188" t="s">
        <v>97</v>
      </c>
      <c r="C361" s="143" t="s">
        <v>96</v>
      </c>
      <c r="D361" s="183" t="s">
        <v>3171</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c r="BY361" s="33"/>
      <c r="BZ361" s="33"/>
      <c r="CA361" s="33"/>
      <c r="CB361" s="33"/>
    </row>
    <row r="362" spans="1:80">
      <c r="A362" s="188" t="s">
        <v>3169</v>
      </c>
      <c r="B362" s="188" t="s">
        <v>85</v>
      </c>
      <c r="C362" s="143" t="s">
        <v>201</v>
      </c>
      <c r="D362" s="183" t="s">
        <v>3172</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c r="BY362" s="33"/>
      <c r="BZ362" s="33"/>
      <c r="CA362" s="33"/>
      <c r="CB362" s="33"/>
    </row>
    <row r="363" spans="1:80">
      <c r="A363" s="188" t="s">
        <v>3169</v>
      </c>
      <c r="B363" s="188" t="s">
        <v>3173</v>
      </c>
      <c r="C363" s="143" t="s">
        <v>228</v>
      </c>
      <c r="D363" s="183" t="s">
        <v>229</v>
      </c>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c r="BY363" s="33"/>
      <c r="BZ363" s="33"/>
      <c r="CA363" s="33"/>
      <c r="CB363" s="33"/>
    </row>
    <row r="364" spans="1:80">
      <c r="A364" s="188"/>
      <c r="B364" s="188"/>
      <c r="C364" s="143"/>
      <c r="D364" s="18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c r="BY364" s="33"/>
      <c r="BZ364" s="33"/>
      <c r="CA364" s="33"/>
      <c r="CB364" s="33"/>
    </row>
    <row r="365" spans="1:80">
      <c r="A365" s="188" t="s">
        <v>3174</v>
      </c>
      <c r="B365" s="188" t="s">
        <v>2930</v>
      </c>
      <c r="C365" s="143" t="s">
        <v>2931</v>
      </c>
      <c r="D365" s="183" t="s">
        <v>2932</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c r="BY365" s="33"/>
      <c r="BZ365" s="33"/>
      <c r="CA365" s="33"/>
      <c r="CB365" s="33"/>
    </row>
    <row r="366" spans="1:80">
      <c r="A366" s="188" t="s">
        <v>3174</v>
      </c>
      <c r="B366" s="188" t="s">
        <v>203</v>
      </c>
      <c r="C366" s="143" t="s">
        <v>202</v>
      </c>
      <c r="D366" s="183" t="s">
        <v>204</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c r="BY366" s="33"/>
      <c r="BZ366" s="33"/>
      <c r="CA366" s="33"/>
      <c r="CB366" s="33"/>
    </row>
    <row r="367" spans="1:80">
      <c r="A367" s="188" t="s">
        <v>3174</v>
      </c>
      <c r="B367" s="188" t="s">
        <v>2933</v>
      </c>
      <c r="C367" s="143" t="s">
        <v>2934</v>
      </c>
      <c r="D367" s="183" t="s">
        <v>3175</v>
      </c>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c r="BY367" s="33"/>
      <c r="BZ367" s="33"/>
      <c r="CA367" s="33"/>
      <c r="CB367" s="33"/>
    </row>
    <row r="368" spans="1:80">
      <c r="A368" s="188" t="s">
        <v>3174</v>
      </c>
      <c r="B368" s="188" t="s">
        <v>107</v>
      </c>
      <c r="C368" s="143" t="s">
        <v>575</v>
      </c>
      <c r="D368" s="183" t="s">
        <v>576</v>
      </c>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c r="BY368" s="33"/>
      <c r="BZ368" s="33"/>
      <c r="CA368" s="33"/>
      <c r="CB368" s="33"/>
    </row>
    <row r="369" spans="1:80">
      <c r="A369" s="188"/>
      <c r="B369" s="188"/>
      <c r="C369" s="143"/>
      <c r="D369" s="188"/>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c r="BY369" s="33"/>
      <c r="BZ369" s="33"/>
      <c r="CA369" s="33"/>
      <c r="CB369" s="33"/>
    </row>
    <row r="370" spans="1:80">
      <c r="A370" s="188" t="s">
        <v>3176</v>
      </c>
      <c r="B370" s="188" t="s">
        <v>3177</v>
      </c>
      <c r="C370" s="188" t="s">
        <v>90</v>
      </c>
      <c r="D370" s="188" t="s">
        <v>3178</v>
      </c>
      <c r="E370" s="33"/>
      <c r="F370" s="33"/>
      <c r="G370" s="33"/>
      <c r="H370" s="33"/>
      <c r="I370" s="33"/>
    </row>
    <row r="371" spans="1:80">
      <c r="A371" s="188" t="s">
        <v>3176</v>
      </c>
      <c r="B371" s="188" t="s">
        <v>3179</v>
      </c>
      <c r="C371" s="188" t="s">
        <v>158</v>
      </c>
      <c r="D371" s="188" t="s">
        <v>3180</v>
      </c>
      <c r="E371" s="33"/>
      <c r="F371" s="33"/>
      <c r="G371" s="33"/>
      <c r="H371" s="33"/>
      <c r="I371" s="33"/>
    </row>
    <row r="372" spans="1:80">
      <c r="A372" s="188"/>
      <c r="B372" s="188"/>
      <c r="C372" s="188"/>
      <c r="D372" s="188"/>
      <c r="E372" s="33"/>
      <c r="F372" s="33"/>
      <c r="G372" s="33"/>
      <c r="H372" s="33"/>
      <c r="I372" s="33"/>
    </row>
    <row r="373" spans="1:80">
      <c r="A373" s="188" t="s">
        <v>3181</v>
      </c>
      <c r="B373" s="188" t="s">
        <v>3182</v>
      </c>
      <c r="C373" s="188" t="s">
        <v>3183</v>
      </c>
      <c r="D373" s="188" t="s">
        <v>3184</v>
      </c>
      <c r="E373" s="33"/>
      <c r="F373" s="33"/>
      <c r="G373" s="33"/>
      <c r="H373" s="33"/>
      <c r="I373" s="33"/>
    </row>
    <row r="374" spans="1:80">
      <c r="A374" s="188" t="s">
        <v>3181</v>
      </c>
      <c r="B374" s="188" t="s">
        <v>3185</v>
      </c>
      <c r="C374" s="188" t="s">
        <v>3186</v>
      </c>
      <c r="D374" s="188" t="s">
        <v>3187</v>
      </c>
      <c r="E374" s="33"/>
      <c r="F374" s="33"/>
      <c r="G374" s="33"/>
      <c r="H374" s="33"/>
      <c r="I374" s="33"/>
    </row>
    <row r="375" spans="1:80">
      <c r="A375" s="188" t="s">
        <v>3181</v>
      </c>
      <c r="B375" s="188" t="s">
        <v>2984</v>
      </c>
      <c r="C375" s="188" t="s">
        <v>2985</v>
      </c>
      <c r="D375" s="188" t="s">
        <v>3188</v>
      </c>
      <c r="E375" s="33"/>
      <c r="F375" s="33"/>
      <c r="G375" s="33"/>
      <c r="H375" s="33"/>
      <c r="I375" s="33"/>
    </row>
    <row r="376" spans="1:80">
      <c r="A376" s="188" t="s">
        <v>3181</v>
      </c>
      <c r="B376" s="188" t="s">
        <v>3189</v>
      </c>
      <c r="C376" s="188" t="s">
        <v>183</v>
      </c>
      <c r="D376" s="188" t="s">
        <v>3190</v>
      </c>
      <c r="E376" s="33"/>
      <c r="F376" s="33"/>
      <c r="G376" s="33"/>
      <c r="H376" s="33"/>
      <c r="I376" s="33"/>
    </row>
    <row r="377" spans="1:80">
      <c r="A377" s="188" t="s">
        <v>3181</v>
      </c>
      <c r="B377" s="188" t="s">
        <v>3191</v>
      </c>
      <c r="C377" s="188" t="s">
        <v>3192</v>
      </c>
      <c r="D377" s="188" t="s">
        <v>3193</v>
      </c>
      <c r="E377" s="33"/>
      <c r="F377" s="33"/>
      <c r="G377" s="33"/>
      <c r="H377" s="33"/>
      <c r="I377" s="33"/>
    </row>
    <row r="378" spans="1:80">
      <c r="A378" s="188" t="s">
        <v>3181</v>
      </c>
      <c r="B378" s="188" t="s">
        <v>3194</v>
      </c>
      <c r="C378" s="188" t="s">
        <v>217</v>
      </c>
      <c r="D378" s="188" t="s">
        <v>3195</v>
      </c>
      <c r="E378" s="33"/>
      <c r="F378" s="33"/>
      <c r="G378" s="33"/>
      <c r="H378" s="33"/>
      <c r="I378" s="33"/>
    </row>
    <row r="379" spans="1:80">
      <c r="A379" s="188" t="s">
        <v>3181</v>
      </c>
      <c r="B379" s="188" t="s">
        <v>3196</v>
      </c>
      <c r="C379" s="188" t="s">
        <v>3197</v>
      </c>
      <c r="D379" s="188" t="s">
        <v>3198</v>
      </c>
      <c r="E379" s="33"/>
      <c r="F379" s="33"/>
      <c r="G379" s="33"/>
      <c r="H379" s="33"/>
      <c r="I379" s="33"/>
    </row>
    <row r="380" spans="1:80">
      <c r="A380" s="188" t="s">
        <v>3181</v>
      </c>
      <c r="B380" s="188" t="s">
        <v>3199</v>
      </c>
      <c r="C380" s="188" t="s">
        <v>3200</v>
      </c>
      <c r="D380" s="188" t="s">
        <v>3201</v>
      </c>
      <c r="E380" s="33"/>
      <c r="F380" s="33"/>
      <c r="G380" s="33"/>
      <c r="H380" s="33"/>
      <c r="I380" s="33"/>
    </row>
    <row r="381" spans="1:80">
      <c r="A381" s="188" t="s">
        <v>3181</v>
      </c>
      <c r="B381" s="188" t="s">
        <v>3202</v>
      </c>
      <c r="C381" s="188" t="s">
        <v>248</v>
      </c>
      <c r="D381" s="188" t="s">
        <v>3203</v>
      </c>
      <c r="E381" s="33"/>
      <c r="F381" s="33"/>
      <c r="G381" s="33"/>
      <c r="H381" s="33"/>
      <c r="I381" s="33"/>
    </row>
    <row r="382" spans="1:80">
      <c r="A382" s="188" t="s">
        <v>3181</v>
      </c>
      <c r="B382" s="188" t="s">
        <v>85</v>
      </c>
      <c r="C382" s="188" t="s">
        <v>117</v>
      </c>
      <c r="D382" s="183" t="s">
        <v>3172</v>
      </c>
      <c r="E382" s="33"/>
      <c r="F382" s="33"/>
      <c r="G382" s="33"/>
      <c r="H382" s="33"/>
      <c r="I382" s="33"/>
    </row>
    <row r="383" spans="1:80">
      <c r="A383" s="188" t="s">
        <v>3181</v>
      </c>
      <c r="B383" s="188" t="s">
        <v>107</v>
      </c>
      <c r="C383" s="188" t="s">
        <v>99</v>
      </c>
      <c r="D383" s="183" t="s">
        <v>2841</v>
      </c>
      <c r="E383" s="33"/>
      <c r="F383" s="33"/>
      <c r="G383" s="33"/>
      <c r="H383" s="33"/>
      <c r="I383" s="33"/>
    </row>
    <row r="384" spans="1:80">
      <c r="A384" s="189"/>
      <c r="B384" s="33"/>
      <c r="C384" s="33"/>
      <c r="D384" s="183"/>
      <c r="E384" s="33"/>
      <c r="F384" s="33"/>
      <c r="G384" s="33"/>
      <c r="H384" s="33"/>
      <c r="I384" s="33"/>
    </row>
    <row r="385" spans="1:9">
      <c r="A385" s="188" t="s">
        <v>3204</v>
      </c>
      <c r="B385" s="188" t="s">
        <v>2884</v>
      </c>
      <c r="C385" s="188" t="s">
        <v>3205</v>
      </c>
      <c r="D385" s="183" t="s">
        <v>3206</v>
      </c>
      <c r="E385" s="33"/>
      <c r="F385" s="33"/>
      <c r="G385" s="33"/>
      <c r="H385" s="33"/>
      <c r="I385" s="33"/>
    </row>
    <row r="386" spans="1:9">
      <c r="A386" s="188" t="s">
        <v>3204</v>
      </c>
      <c r="B386" s="188" t="s">
        <v>3207</v>
      </c>
      <c r="C386" s="188" t="s">
        <v>3208</v>
      </c>
      <c r="D386" s="183" t="s">
        <v>3209</v>
      </c>
      <c r="E386" s="33"/>
      <c r="F386" s="33"/>
      <c r="G386" s="33"/>
      <c r="H386" s="33"/>
      <c r="I386" s="33"/>
    </row>
    <row r="387" spans="1:9">
      <c r="A387" s="188" t="s">
        <v>3204</v>
      </c>
      <c r="B387" s="188" t="s">
        <v>3210</v>
      </c>
      <c r="C387" s="188" t="s">
        <v>3211</v>
      </c>
      <c r="D387" s="183" t="s">
        <v>3212</v>
      </c>
      <c r="E387" s="33"/>
      <c r="F387" s="33"/>
      <c r="G387" s="33"/>
      <c r="H387" s="33"/>
      <c r="I387" s="33"/>
    </row>
    <row r="388" spans="1:9">
      <c r="A388" s="188" t="s">
        <v>3204</v>
      </c>
      <c r="B388" s="188" t="s">
        <v>107</v>
      </c>
      <c r="C388" s="188" t="s">
        <v>99</v>
      </c>
      <c r="D388" s="183" t="s">
        <v>2841</v>
      </c>
      <c r="E388" s="33"/>
      <c r="F388" s="33"/>
      <c r="G388" s="33"/>
      <c r="H388" s="33"/>
      <c r="I388" s="33"/>
    </row>
    <row r="389" spans="1:9">
      <c r="A389" s="188"/>
      <c r="B389" s="188"/>
      <c r="C389" s="188"/>
      <c r="D389" s="183"/>
      <c r="E389" s="33"/>
      <c r="F389" s="33"/>
      <c r="G389" s="33"/>
      <c r="H389" s="33"/>
      <c r="I389" s="33"/>
    </row>
    <row r="390" spans="1:9">
      <c r="A390" s="188" t="s">
        <v>3207</v>
      </c>
      <c r="B390" s="188" t="s">
        <v>3213</v>
      </c>
      <c r="C390" s="188" t="s">
        <v>3214</v>
      </c>
      <c r="D390" s="188" t="s">
        <v>3215</v>
      </c>
      <c r="E390" s="33"/>
      <c r="F390" s="33"/>
      <c r="G390" s="33"/>
      <c r="H390" s="33"/>
      <c r="I390" s="33"/>
    </row>
    <row r="391" spans="1:9">
      <c r="A391" s="188" t="s">
        <v>3207</v>
      </c>
      <c r="B391" s="188" t="s">
        <v>3216</v>
      </c>
      <c r="C391" s="188" t="s">
        <v>3217</v>
      </c>
      <c r="D391" s="188" t="s">
        <v>3218</v>
      </c>
      <c r="E391" s="33"/>
      <c r="F391" s="33"/>
      <c r="G391" s="33"/>
      <c r="H391" s="33"/>
      <c r="I391" s="33"/>
    </row>
    <row r="392" spans="1:9">
      <c r="A392" s="188" t="s">
        <v>3207</v>
      </c>
      <c r="B392" s="188" t="s">
        <v>3219</v>
      </c>
      <c r="C392" s="188" t="s">
        <v>3220</v>
      </c>
      <c r="D392" s="188" t="s">
        <v>3221</v>
      </c>
      <c r="E392" s="33"/>
      <c r="F392" s="33"/>
      <c r="G392" s="33"/>
      <c r="H392" s="33"/>
      <c r="I392" s="33"/>
    </row>
    <row r="393" spans="1:9">
      <c r="A393" s="188" t="s">
        <v>3207</v>
      </c>
      <c r="B393" s="188" t="s">
        <v>3222</v>
      </c>
      <c r="C393" s="188" t="s">
        <v>3223</v>
      </c>
      <c r="D393" s="188" t="s">
        <v>3224</v>
      </c>
      <c r="E393" s="33"/>
      <c r="F393" s="33"/>
      <c r="G393" s="33"/>
      <c r="H393" s="33"/>
      <c r="I393" s="33"/>
    </row>
    <row r="394" spans="1:9">
      <c r="A394" s="188" t="s">
        <v>3207</v>
      </c>
      <c r="B394" s="188" t="s">
        <v>3225</v>
      </c>
      <c r="C394" s="188" t="s">
        <v>3226</v>
      </c>
      <c r="D394" s="188" t="s">
        <v>3227</v>
      </c>
      <c r="E394" s="33"/>
      <c r="F394" s="33"/>
      <c r="G394" s="33"/>
      <c r="H394" s="33"/>
      <c r="I394" s="33"/>
    </row>
    <row r="395" spans="1:9">
      <c r="A395" s="188" t="s">
        <v>3207</v>
      </c>
      <c r="B395" s="188" t="s">
        <v>3228</v>
      </c>
      <c r="C395" s="188" t="s">
        <v>3229</v>
      </c>
      <c r="D395" s="188" t="s">
        <v>3230</v>
      </c>
      <c r="E395" s="33"/>
      <c r="F395" s="33"/>
      <c r="G395" s="33"/>
      <c r="H395" s="33"/>
      <c r="I395" s="33"/>
    </row>
    <row r="396" spans="1:9">
      <c r="A396" s="188" t="s">
        <v>3207</v>
      </c>
      <c r="B396" s="188" t="s">
        <v>2984</v>
      </c>
      <c r="C396" s="188" t="s">
        <v>2985</v>
      </c>
      <c r="D396" s="188" t="s">
        <v>3231</v>
      </c>
      <c r="E396" s="33"/>
      <c r="F396" s="33"/>
      <c r="G396" s="33"/>
      <c r="H396" s="33"/>
      <c r="I396" s="33"/>
    </row>
    <row r="397" spans="1:9">
      <c r="A397" s="188" t="s">
        <v>3207</v>
      </c>
      <c r="B397" s="188" t="s">
        <v>2987</v>
      </c>
      <c r="C397" s="188" t="s">
        <v>2988</v>
      </c>
      <c r="D397" s="188" t="s">
        <v>2989</v>
      </c>
      <c r="E397" s="33"/>
      <c r="F397" s="33"/>
      <c r="G397" s="33"/>
      <c r="H397" s="33"/>
      <c r="I397" s="33"/>
    </row>
    <row r="398" spans="1:9">
      <c r="A398" s="188" t="s">
        <v>3207</v>
      </c>
      <c r="B398" s="188" t="s">
        <v>2990</v>
      </c>
      <c r="C398" s="188" t="s">
        <v>188</v>
      </c>
      <c r="D398" s="188" t="s">
        <v>3232</v>
      </c>
      <c r="E398" s="33"/>
      <c r="F398" s="33"/>
      <c r="G398" s="33"/>
      <c r="H398" s="33"/>
      <c r="I398" s="33"/>
    </row>
    <row r="399" spans="1:9">
      <c r="A399" s="188" t="s">
        <v>3207</v>
      </c>
      <c r="B399" s="188" t="s">
        <v>3002</v>
      </c>
      <c r="C399" s="188" t="s">
        <v>3003</v>
      </c>
      <c r="D399" s="188" t="s">
        <v>3233</v>
      </c>
      <c r="E399" s="33"/>
      <c r="F399" s="33"/>
      <c r="G399" s="33"/>
      <c r="H399" s="33"/>
      <c r="I399" s="33"/>
    </row>
    <row r="400" spans="1:9">
      <c r="A400" s="188" t="s">
        <v>3207</v>
      </c>
      <c r="B400" s="188" t="s">
        <v>3013</v>
      </c>
      <c r="C400" s="188" t="s">
        <v>3014</v>
      </c>
      <c r="D400" s="188" t="s">
        <v>3234</v>
      </c>
      <c r="E400" s="33"/>
      <c r="F400" s="33"/>
      <c r="G400" s="33"/>
      <c r="H400" s="33"/>
      <c r="I400" s="33"/>
    </row>
    <row r="401" spans="1:9">
      <c r="A401" s="188" t="s">
        <v>3207</v>
      </c>
      <c r="B401" s="188" t="s">
        <v>2997</v>
      </c>
      <c r="C401" s="188" t="s">
        <v>573</v>
      </c>
      <c r="D401" s="188" t="s">
        <v>2998</v>
      </c>
      <c r="E401" s="33"/>
      <c r="F401" s="33"/>
      <c r="G401" s="33"/>
      <c r="H401" s="33"/>
      <c r="I401" s="33"/>
    </row>
    <row r="402" spans="1:9">
      <c r="A402" s="188" t="s">
        <v>3207</v>
      </c>
      <c r="B402" s="188" t="s">
        <v>2999</v>
      </c>
      <c r="C402" s="188" t="s">
        <v>3000</v>
      </c>
      <c r="D402" s="188" t="s">
        <v>3235</v>
      </c>
      <c r="E402" s="33"/>
      <c r="F402" s="33"/>
      <c r="G402" s="33"/>
      <c r="H402" s="33"/>
      <c r="I402" s="33"/>
    </row>
    <row r="403" spans="1:9">
      <c r="A403" s="188" t="s">
        <v>3207</v>
      </c>
      <c r="B403" s="188" t="s">
        <v>85</v>
      </c>
      <c r="C403" s="188" t="s">
        <v>117</v>
      </c>
      <c r="D403" s="188" t="s">
        <v>3236</v>
      </c>
      <c r="E403" s="33"/>
      <c r="F403" s="33"/>
      <c r="G403" s="33"/>
      <c r="H403" s="33"/>
      <c r="I403" s="33"/>
    </row>
    <row r="404" spans="1:9">
      <c r="A404" s="188" t="s">
        <v>3207</v>
      </c>
      <c r="B404" s="188" t="s">
        <v>107</v>
      </c>
      <c r="C404" s="188" t="s">
        <v>99</v>
      </c>
      <c r="D404" s="183" t="s">
        <v>2841</v>
      </c>
      <c r="E404" s="33"/>
      <c r="F404" s="33"/>
      <c r="G404" s="33"/>
      <c r="H404" s="33"/>
      <c r="I404" s="33"/>
    </row>
    <row r="405" spans="1:9">
      <c r="A405" s="188"/>
      <c r="B405" s="188"/>
      <c r="C405" s="188"/>
      <c r="D405" s="183"/>
      <c r="E405" s="33"/>
      <c r="F405" s="33"/>
      <c r="G405" s="33"/>
      <c r="H405" s="33"/>
      <c r="I405" s="33"/>
    </row>
    <row r="406" spans="1:9" s="33" customFormat="1">
      <c r="A406" s="188" t="s">
        <v>3210</v>
      </c>
      <c r="B406" s="188" t="s">
        <v>3237</v>
      </c>
      <c r="C406" s="188" t="s">
        <v>3238</v>
      </c>
      <c r="D406" s="183" t="s">
        <v>3239</v>
      </c>
    </row>
    <row r="407" spans="1:9">
      <c r="A407" s="188" t="s">
        <v>3210</v>
      </c>
      <c r="B407" s="188" t="s">
        <v>3240</v>
      </c>
      <c r="C407" s="188" t="s">
        <v>3241</v>
      </c>
      <c r="D407" s="183" t="s">
        <v>3242</v>
      </c>
      <c r="E407" s="33"/>
      <c r="F407" s="33"/>
      <c r="G407" s="33"/>
      <c r="H407" s="33"/>
      <c r="I407" s="33"/>
    </row>
    <row r="408" spans="1:9">
      <c r="A408" s="188" t="s">
        <v>3210</v>
      </c>
      <c r="B408" s="188" t="s">
        <v>3243</v>
      </c>
      <c r="C408" s="188" t="s">
        <v>3244</v>
      </c>
      <c r="D408" s="183" t="s">
        <v>3245</v>
      </c>
      <c r="E408" s="33"/>
      <c r="F408" s="33"/>
      <c r="G408" s="33"/>
      <c r="H408" s="33"/>
      <c r="I408" s="33"/>
    </row>
    <row r="409" spans="1:9">
      <c r="A409" s="188" t="s">
        <v>3210</v>
      </c>
      <c r="B409" s="188" t="s">
        <v>3094</v>
      </c>
      <c r="C409" s="188" t="s">
        <v>3246</v>
      </c>
      <c r="D409" s="183" t="s">
        <v>3247</v>
      </c>
      <c r="E409" s="33"/>
      <c r="F409" s="33"/>
      <c r="G409" s="33"/>
      <c r="H409" s="33"/>
      <c r="I409" s="33"/>
    </row>
    <row r="410" spans="1:9">
      <c r="A410" s="188" t="s">
        <v>3210</v>
      </c>
      <c r="B410" s="188" t="s">
        <v>3013</v>
      </c>
      <c r="C410" s="188" t="s">
        <v>3248</v>
      </c>
      <c r="D410" s="183" t="s">
        <v>3249</v>
      </c>
      <c r="E410" s="33"/>
      <c r="F410" s="33"/>
      <c r="G410" s="33"/>
      <c r="H410" s="33"/>
      <c r="I410" s="33"/>
    </row>
    <row r="411" spans="1:9">
      <c r="A411" s="188" t="s">
        <v>3210</v>
      </c>
      <c r="B411" s="188" t="s">
        <v>3250</v>
      </c>
      <c r="C411" s="188" t="s">
        <v>3251</v>
      </c>
      <c r="D411" s="183" t="s">
        <v>3252</v>
      </c>
      <c r="E411" s="33"/>
      <c r="F411" s="33"/>
      <c r="G411" s="33"/>
      <c r="H411" s="33"/>
      <c r="I411" s="33"/>
    </row>
    <row r="412" spans="1:9">
      <c r="A412" s="188" t="s">
        <v>3210</v>
      </c>
      <c r="B412" s="188" t="s">
        <v>85</v>
      </c>
      <c r="C412" s="188" t="s">
        <v>117</v>
      </c>
      <c r="D412" s="183" t="s">
        <v>3236</v>
      </c>
      <c r="E412" s="33"/>
      <c r="F412" s="33"/>
      <c r="G412" s="33"/>
      <c r="H412" s="33"/>
      <c r="I412" s="33"/>
    </row>
    <row r="413" spans="1:9">
      <c r="A413" s="188" t="s">
        <v>3210</v>
      </c>
      <c r="B413" s="188" t="s">
        <v>107</v>
      </c>
      <c r="C413" s="188" t="s">
        <v>99</v>
      </c>
      <c r="D413" s="183" t="s">
        <v>2841</v>
      </c>
      <c r="E413" s="33"/>
      <c r="F413" s="33"/>
      <c r="G413" s="33"/>
      <c r="H413" s="33"/>
      <c r="I413" s="33"/>
    </row>
    <row r="414" spans="1:9">
      <c r="A414" s="33"/>
      <c r="B414" s="33"/>
      <c r="C414" s="33"/>
      <c r="D414" s="183"/>
      <c r="E414" s="33"/>
      <c r="F414" s="33"/>
      <c r="G414" s="33"/>
      <c r="H414" s="33"/>
      <c r="I414" s="33"/>
    </row>
    <row r="415" spans="1:9">
      <c r="D415" s="125"/>
    </row>
    <row r="416" spans="1:9" ht="12" customHeight="1">
      <c r="D416" s="125"/>
    </row>
    <row r="417" spans="1:5" s="161" customFormat="1">
      <c r="D417" s="334"/>
    </row>
    <row r="418" spans="1:5">
      <c r="D418" s="125"/>
    </row>
    <row r="419" spans="1:5">
      <c r="A419" s="125" t="s">
        <v>3253</v>
      </c>
      <c r="B419" s="125" t="s">
        <v>3254</v>
      </c>
      <c r="C419" s="125" t="s">
        <v>80</v>
      </c>
      <c r="D419" s="125" t="s">
        <v>80</v>
      </c>
    </row>
    <row r="420" spans="1:5">
      <c r="A420" s="125" t="s">
        <v>3253</v>
      </c>
      <c r="B420" s="125" t="s">
        <v>3255</v>
      </c>
      <c r="C420" s="125" t="s">
        <v>216</v>
      </c>
      <c r="D420" s="125" t="s">
        <v>216</v>
      </c>
    </row>
    <row r="421" spans="1:5">
      <c r="A421" s="125" t="s">
        <v>3253</v>
      </c>
      <c r="B421" s="125" t="s">
        <v>3256</v>
      </c>
      <c r="C421" s="125" t="s">
        <v>221</v>
      </c>
      <c r="D421" s="125" t="s">
        <v>221</v>
      </c>
    </row>
    <row r="422" spans="1:5">
      <c r="A422" s="125" t="s">
        <v>3253</v>
      </c>
      <c r="B422" s="125" t="s">
        <v>3257</v>
      </c>
      <c r="C422" s="125" t="s">
        <v>149</v>
      </c>
      <c r="D422" s="125" t="s">
        <v>149</v>
      </c>
    </row>
    <row r="423" spans="1:5">
      <c r="A423" s="125" t="s">
        <v>3253</v>
      </c>
      <c r="B423" s="125" t="s">
        <v>3258</v>
      </c>
      <c r="C423" s="125" t="s">
        <v>321</v>
      </c>
      <c r="D423" s="125" t="s">
        <v>321</v>
      </c>
    </row>
    <row r="424" spans="1:5">
      <c r="A424" s="125" t="s">
        <v>3253</v>
      </c>
      <c r="B424" s="125" t="s">
        <v>3259</v>
      </c>
      <c r="C424" s="125" t="s">
        <v>247</v>
      </c>
      <c r="D424" s="125" t="s">
        <v>247</v>
      </c>
    </row>
    <row r="425" spans="1:5">
      <c r="A425" s="125" t="s">
        <v>3253</v>
      </c>
      <c r="B425" s="125" t="s">
        <v>3260</v>
      </c>
      <c r="C425" s="125" t="s">
        <v>209</v>
      </c>
      <c r="D425" s="125" t="s">
        <v>209</v>
      </c>
    </row>
    <row r="426" spans="1:5">
      <c r="A426" s="125" t="s">
        <v>3253</v>
      </c>
      <c r="B426" s="125" t="s">
        <v>3261</v>
      </c>
      <c r="C426" s="125" t="s">
        <v>105</v>
      </c>
      <c r="D426" s="125" t="s">
        <v>105</v>
      </c>
    </row>
    <row r="427" spans="1:5">
      <c r="A427" s="125" t="s">
        <v>3253</v>
      </c>
      <c r="B427" s="125" t="s">
        <v>3262</v>
      </c>
      <c r="C427" s="125" t="s">
        <v>319</v>
      </c>
      <c r="D427" s="125" t="s">
        <v>319</v>
      </c>
    </row>
    <row r="428" spans="1:5">
      <c r="A428" s="125" t="s">
        <v>3253</v>
      </c>
      <c r="B428" s="125" t="s">
        <v>3263</v>
      </c>
      <c r="C428" s="125" t="s">
        <v>577</v>
      </c>
      <c r="D428" s="125" t="s">
        <v>577</v>
      </c>
    </row>
    <row r="430" spans="1:5">
      <c r="A430" s="125" t="s">
        <v>1568</v>
      </c>
      <c r="B430" s="125" t="s">
        <v>3264</v>
      </c>
      <c r="C430" s="125" t="s">
        <v>127</v>
      </c>
      <c r="D430" s="125" t="s">
        <v>127</v>
      </c>
      <c r="E430" s="125" t="s">
        <v>3254</v>
      </c>
    </row>
    <row r="431" spans="1:5">
      <c r="A431" s="125" t="s">
        <v>1568</v>
      </c>
      <c r="B431" s="125" t="s">
        <v>3265</v>
      </c>
      <c r="C431" s="125" t="s">
        <v>3266</v>
      </c>
      <c r="D431" s="125" t="s">
        <v>3266</v>
      </c>
      <c r="E431" s="125" t="s">
        <v>3254</v>
      </c>
    </row>
    <row r="432" spans="1:5">
      <c r="A432" s="125" t="s">
        <v>1568</v>
      </c>
      <c r="B432" s="125" t="s">
        <v>3267</v>
      </c>
      <c r="C432" s="125" t="s">
        <v>3268</v>
      </c>
      <c r="D432" s="125" t="s">
        <v>3268</v>
      </c>
      <c r="E432" s="125" t="s">
        <v>3254</v>
      </c>
    </row>
    <row r="433" spans="1:5">
      <c r="A433" s="125" t="s">
        <v>1568</v>
      </c>
      <c r="B433" s="125" t="s">
        <v>3269</v>
      </c>
      <c r="C433" s="125" t="s">
        <v>3270</v>
      </c>
      <c r="D433" s="125" t="s">
        <v>3270</v>
      </c>
      <c r="E433" s="125" t="s">
        <v>3255</v>
      </c>
    </row>
    <row r="434" spans="1:5">
      <c r="A434" s="125" t="s">
        <v>1568</v>
      </c>
      <c r="B434" s="125" t="s">
        <v>3271</v>
      </c>
      <c r="C434" s="125" t="s">
        <v>238</v>
      </c>
      <c r="D434" s="125" t="s">
        <v>238</v>
      </c>
      <c r="E434" s="125" t="s">
        <v>3256</v>
      </c>
    </row>
    <row r="435" spans="1:5">
      <c r="A435" s="125" t="s">
        <v>1568</v>
      </c>
      <c r="B435" s="125" t="s">
        <v>3272</v>
      </c>
      <c r="C435" s="125" t="s">
        <v>3273</v>
      </c>
      <c r="D435" s="125" t="s">
        <v>3273</v>
      </c>
      <c r="E435" s="125" t="s">
        <v>3254</v>
      </c>
    </row>
    <row r="436" spans="1:5">
      <c r="A436" s="125" t="s">
        <v>1568</v>
      </c>
      <c r="B436" s="125" t="s">
        <v>3274</v>
      </c>
      <c r="C436" s="125" t="s">
        <v>3275</v>
      </c>
      <c r="D436" s="125" t="s">
        <v>3275</v>
      </c>
      <c r="E436" s="125" t="s">
        <v>3257</v>
      </c>
    </row>
    <row r="437" spans="1:5">
      <c r="A437" s="125" t="s">
        <v>1568</v>
      </c>
      <c r="B437" s="125" t="s">
        <v>3276</v>
      </c>
      <c r="C437" s="125" t="s">
        <v>3277</v>
      </c>
      <c r="D437" s="125" t="s">
        <v>3277</v>
      </c>
      <c r="E437" s="125" t="s">
        <v>3258</v>
      </c>
    </row>
    <row r="438" spans="1:5">
      <c r="A438" s="125" t="s">
        <v>1568</v>
      </c>
      <c r="B438" s="125" t="s">
        <v>3278</v>
      </c>
      <c r="C438" s="125" t="s">
        <v>3279</v>
      </c>
      <c r="D438" s="125" t="s">
        <v>3279</v>
      </c>
      <c r="E438" s="125" t="s">
        <v>3259</v>
      </c>
    </row>
    <row r="439" spans="1:5">
      <c r="A439" s="125" t="s">
        <v>1568</v>
      </c>
      <c r="B439" s="125" t="s">
        <v>3280</v>
      </c>
      <c r="C439" s="125" t="s">
        <v>3281</v>
      </c>
      <c r="D439" s="125" t="s">
        <v>3281</v>
      </c>
      <c r="E439" s="125" t="s">
        <v>3259</v>
      </c>
    </row>
    <row r="440" spans="1:5">
      <c r="A440" s="125" t="s">
        <v>1568</v>
      </c>
      <c r="B440" s="125" t="s">
        <v>3282</v>
      </c>
      <c r="C440" s="125" t="s">
        <v>3283</v>
      </c>
      <c r="D440" s="125" t="s">
        <v>3283</v>
      </c>
      <c r="E440" s="125" t="s">
        <v>3260</v>
      </c>
    </row>
    <row r="441" spans="1:5">
      <c r="A441" s="125" t="s">
        <v>1568</v>
      </c>
      <c r="B441" s="125" t="s">
        <v>3284</v>
      </c>
      <c r="C441" s="125" t="s">
        <v>3285</v>
      </c>
      <c r="D441" s="125" t="s">
        <v>3285</v>
      </c>
      <c r="E441" s="125" t="s">
        <v>3257</v>
      </c>
    </row>
    <row r="442" spans="1:5">
      <c r="A442" s="125" t="s">
        <v>1568</v>
      </c>
      <c r="B442" s="125" t="s">
        <v>3286</v>
      </c>
      <c r="C442" s="125" t="s">
        <v>3287</v>
      </c>
      <c r="D442" s="125" t="s">
        <v>3287</v>
      </c>
      <c r="E442" s="125" t="s">
        <v>3257</v>
      </c>
    </row>
    <row r="443" spans="1:5">
      <c r="A443" s="125" t="s">
        <v>1568</v>
      </c>
      <c r="B443" s="125" t="s">
        <v>3288</v>
      </c>
      <c r="C443" s="125" t="s">
        <v>3289</v>
      </c>
      <c r="D443" s="125" t="s">
        <v>3289</v>
      </c>
      <c r="E443" s="125" t="s">
        <v>3256</v>
      </c>
    </row>
    <row r="444" spans="1:5">
      <c r="A444" s="125" t="s">
        <v>1568</v>
      </c>
      <c r="B444" s="125" t="s">
        <v>3290</v>
      </c>
      <c r="C444" s="125" t="s">
        <v>3291</v>
      </c>
      <c r="D444" s="125" t="s">
        <v>3291</v>
      </c>
      <c r="E444" s="125" t="s">
        <v>3260</v>
      </c>
    </row>
    <row r="445" spans="1:5">
      <c r="A445" s="125" t="s">
        <v>1568</v>
      </c>
      <c r="B445" s="125" t="s">
        <v>3292</v>
      </c>
      <c r="C445" s="125" t="s">
        <v>213</v>
      </c>
      <c r="D445" s="125" t="s">
        <v>213</v>
      </c>
      <c r="E445" s="125" t="s">
        <v>3260</v>
      </c>
    </row>
    <row r="446" spans="1:5">
      <c r="A446" s="125" t="s">
        <v>1568</v>
      </c>
      <c r="B446" s="125" t="s">
        <v>3293</v>
      </c>
      <c r="C446" s="125" t="s">
        <v>3294</v>
      </c>
      <c r="D446" s="125" t="s">
        <v>3294</v>
      </c>
      <c r="E446" s="125" t="s">
        <v>3255</v>
      </c>
    </row>
    <row r="447" spans="1:5">
      <c r="A447" s="125" t="s">
        <v>1568</v>
      </c>
      <c r="B447" s="125" t="s">
        <v>3295</v>
      </c>
      <c r="C447" s="125" t="s">
        <v>3296</v>
      </c>
      <c r="D447" s="125" t="s">
        <v>3296</v>
      </c>
      <c r="E447" s="125" t="s">
        <v>3259</v>
      </c>
    </row>
    <row r="448" spans="1:5">
      <c r="A448" s="125" t="s">
        <v>1568</v>
      </c>
      <c r="B448" s="125" t="s">
        <v>3297</v>
      </c>
      <c r="C448" s="125" t="s">
        <v>3298</v>
      </c>
      <c r="D448" s="125" t="s">
        <v>3298</v>
      </c>
      <c r="E448" s="125" t="s">
        <v>3261</v>
      </c>
    </row>
    <row r="449" spans="1:5">
      <c r="A449" s="125" t="s">
        <v>1568</v>
      </c>
      <c r="B449" s="125" t="s">
        <v>3299</v>
      </c>
      <c r="C449" s="125" t="s">
        <v>3300</v>
      </c>
      <c r="D449" s="125" t="s">
        <v>3300</v>
      </c>
      <c r="E449" s="125" t="s">
        <v>3262</v>
      </c>
    </row>
    <row r="450" spans="1:5">
      <c r="A450" s="125" t="s">
        <v>1568</v>
      </c>
      <c r="B450" s="125" t="s">
        <v>3301</v>
      </c>
      <c r="C450" s="125" t="s">
        <v>3302</v>
      </c>
      <c r="D450" s="125" t="s">
        <v>3302</v>
      </c>
      <c r="E450" s="125" t="s">
        <v>3263</v>
      </c>
    </row>
    <row r="451" spans="1:5">
      <c r="A451" s="125" t="s">
        <v>1568</v>
      </c>
      <c r="B451" s="125" t="s">
        <v>3303</v>
      </c>
      <c r="C451" s="125" t="s">
        <v>3304</v>
      </c>
      <c r="D451" s="125" t="s">
        <v>3304</v>
      </c>
      <c r="E451" s="125" t="s">
        <v>3260</v>
      </c>
    </row>
    <row r="452" spans="1:5">
      <c r="A452" s="125" t="s">
        <v>1568</v>
      </c>
      <c r="B452" s="125" t="s">
        <v>3305</v>
      </c>
      <c r="C452" s="125" t="s">
        <v>210</v>
      </c>
      <c r="D452" s="125" t="s">
        <v>210</v>
      </c>
      <c r="E452" s="125" t="s">
        <v>3260</v>
      </c>
    </row>
    <row r="453" spans="1:5">
      <c r="A453" s="125" t="s">
        <v>1568</v>
      </c>
      <c r="B453" s="125" t="s">
        <v>3306</v>
      </c>
      <c r="C453" s="125" t="s">
        <v>3307</v>
      </c>
      <c r="D453" s="125" t="s">
        <v>3307</v>
      </c>
      <c r="E453" s="125" t="s">
        <v>3259</v>
      </c>
    </row>
    <row r="454" spans="1:5">
      <c r="A454" s="125" t="s">
        <v>1568</v>
      </c>
      <c r="B454" s="125" t="s">
        <v>3308</v>
      </c>
      <c r="C454" s="125" t="s">
        <v>578</v>
      </c>
      <c r="D454" s="125" t="s">
        <v>578</v>
      </c>
      <c r="E454" s="125" t="s">
        <v>3262</v>
      </c>
    </row>
    <row r="455" spans="1:5">
      <c r="A455" s="125" t="s">
        <v>1568</v>
      </c>
      <c r="B455" s="125" t="s">
        <v>3309</v>
      </c>
      <c r="C455" s="125" t="s">
        <v>3310</v>
      </c>
      <c r="D455" s="125" t="s">
        <v>3310</v>
      </c>
      <c r="E455" s="125" t="s">
        <v>3255</v>
      </c>
    </row>
    <row r="456" spans="1:5">
      <c r="A456" s="125" t="s">
        <v>1568</v>
      </c>
      <c r="B456" s="125" t="s">
        <v>3311</v>
      </c>
      <c r="C456" s="125" t="s">
        <v>3312</v>
      </c>
      <c r="D456" s="125" t="s">
        <v>3312</v>
      </c>
      <c r="E456" s="125" t="s">
        <v>3259</v>
      </c>
    </row>
    <row r="457" spans="1:5">
      <c r="A457" s="125" t="s">
        <v>1568</v>
      </c>
      <c r="B457" s="125" t="s">
        <v>3313</v>
      </c>
      <c r="C457" s="125" t="s">
        <v>3314</v>
      </c>
      <c r="D457" s="125" t="s">
        <v>3314</v>
      </c>
      <c r="E457" s="125" t="s">
        <v>3259</v>
      </c>
    </row>
    <row r="458" spans="1:5">
      <c r="A458" s="125" t="s">
        <v>1568</v>
      </c>
      <c r="B458" s="125" t="s">
        <v>3315</v>
      </c>
      <c r="C458" s="125" t="s">
        <v>3316</v>
      </c>
      <c r="D458" s="125" t="s">
        <v>3316</v>
      </c>
      <c r="E458" s="125" t="s">
        <v>3255</v>
      </c>
    </row>
    <row r="459" spans="1:5">
      <c r="A459" s="125" t="s">
        <v>1568</v>
      </c>
      <c r="B459" s="125" t="s">
        <v>3317</v>
      </c>
      <c r="C459" s="125" t="s">
        <v>579</v>
      </c>
      <c r="D459" s="125" t="s">
        <v>579</v>
      </c>
      <c r="E459" s="125" t="s">
        <v>3255</v>
      </c>
    </row>
    <row r="460" spans="1:5">
      <c r="A460" s="125" t="s">
        <v>1568</v>
      </c>
      <c r="B460" s="125" t="s">
        <v>3318</v>
      </c>
      <c r="C460" s="125" t="s">
        <v>3319</v>
      </c>
      <c r="D460" s="125" t="s">
        <v>3319</v>
      </c>
      <c r="E460" s="125" t="s">
        <v>3263</v>
      </c>
    </row>
    <row r="461" spans="1:5">
      <c r="A461" s="125" t="s">
        <v>1568</v>
      </c>
      <c r="B461" s="125" t="s">
        <v>3320</v>
      </c>
      <c r="C461" s="125" t="s">
        <v>3321</v>
      </c>
      <c r="D461" s="125" t="s">
        <v>3321</v>
      </c>
      <c r="E461" s="125" t="s">
        <v>3260</v>
      </c>
    </row>
    <row r="462" spans="1:5">
      <c r="A462" s="125" t="s">
        <v>1568</v>
      </c>
      <c r="B462" s="125" t="s">
        <v>3322</v>
      </c>
      <c r="C462" s="125" t="s">
        <v>3323</v>
      </c>
      <c r="D462" s="125" t="s">
        <v>3323</v>
      </c>
      <c r="E462" s="125" t="s">
        <v>3260</v>
      </c>
    </row>
    <row r="463" spans="1:5" s="33" customFormat="1">
      <c r="A463" s="183" t="s">
        <v>1568</v>
      </c>
      <c r="B463" s="183" t="s">
        <v>3324</v>
      </c>
      <c r="C463" s="183" t="s">
        <v>3325</v>
      </c>
      <c r="D463" s="183" t="s">
        <v>3325</v>
      </c>
      <c r="E463" s="183" t="s">
        <v>3256</v>
      </c>
    </row>
    <row r="464" spans="1:5">
      <c r="A464" s="125" t="s">
        <v>1568</v>
      </c>
      <c r="B464" s="125" t="s">
        <v>3326</v>
      </c>
      <c r="C464" s="125" t="s">
        <v>3327</v>
      </c>
      <c r="D464" s="125" t="s">
        <v>3327</v>
      </c>
      <c r="E464" s="125" t="s">
        <v>3261</v>
      </c>
    </row>
    <row r="465" spans="1:5">
      <c r="A465" s="125" t="s">
        <v>1568</v>
      </c>
      <c r="B465" s="125" t="s">
        <v>3328</v>
      </c>
      <c r="C465" s="125" t="s">
        <v>3329</v>
      </c>
      <c r="D465" s="125" t="s">
        <v>3329</v>
      </c>
      <c r="E465" s="125" t="s">
        <v>3254</v>
      </c>
    </row>
    <row r="466" spans="1:5">
      <c r="A466" s="125" t="s">
        <v>1568</v>
      </c>
      <c r="B466" s="125" t="s">
        <v>3330</v>
      </c>
      <c r="C466" s="125" t="s">
        <v>3331</v>
      </c>
      <c r="D466" s="125" t="s">
        <v>3331</v>
      </c>
      <c r="E466" s="125" t="s">
        <v>3254</v>
      </c>
    </row>
    <row r="467" spans="1:5">
      <c r="A467" s="125" t="s">
        <v>1568</v>
      </c>
      <c r="B467" s="125" t="s">
        <v>3332</v>
      </c>
      <c r="C467" s="125" t="s">
        <v>3333</v>
      </c>
      <c r="D467" s="125" t="s">
        <v>3333</v>
      </c>
      <c r="E467" s="125" t="s">
        <v>3255</v>
      </c>
    </row>
    <row r="468" spans="1:5">
      <c r="A468" s="125" t="s">
        <v>1568</v>
      </c>
      <c r="B468" s="125" t="s">
        <v>3334</v>
      </c>
      <c r="C468" s="125" t="s">
        <v>580</v>
      </c>
      <c r="D468" s="125" t="s">
        <v>580</v>
      </c>
      <c r="E468" s="125" t="s">
        <v>3255</v>
      </c>
    </row>
    <row r="469" spans="1:5">
      <c r="A469" s="125" t="s">
        <v>1568</v>
      </c>
      <c r="B469" s="125" t="s">
        <v>3335</v>
      </c>
      <c r="C469" s="125" t="s">
        <v>3336</v>
      </c>
      <c r="D469" s="125" t="s">
        <v>3336</v>
      </c>
      <c r="E469" s="125" t="s">
        <v>3256</v>
      </c>
    </row>
    <row r="470" spans="1:5">
      <c r="A470" s="125" t="s">
        <v>1568</v>
      </c>
      <c r="B470" s="125" t="s">
        <v>3337</v>
      </c>
      <c r="C470" s="125" t="s">
        <v>3338</v>
      </c>
      <c r="D470" s="125" t="s">
        <v>3338</v>
      </c>
      <c r="E470" s="125" t="s">
        <v>3260</v>
      </c>
    </row>
    <row r="471" spans="1:5">
      <c r="A471" s="125" t="s">
        <v>1568</v>
      </c>
      <c r="B471" s="125" t="s">
        <v>3339</v>
      </c>
      <c r="C471" s="125" t="s">
        <v>3340</v>
      </c>
      <c r="D471" s="125" t="s">
        <v>3340</v>
      </c>
      <c r="E471" s="125" t="s">
        <v>3258</v>
      </c>
    </row>
    <row r="472" spans="1:5">
      <c r="A472" s="125" t="s">
        <v>1568</v>
      </c>
      <c r="B472" s="125" t="s">
        <v>3341</v>
      </c>
      <c r="C472" s="125" t="s">
        <v>3342</v>
      </c>
      <c r="D472" s="125" t="s">
        <v>3342</v>
      </c>
      <c r="E472" s="125" t="s">
        <v>3260</v>
      </c>
    </row>
    <row r="473" spans="1:5">
      <c r="A473" s="125" t="s">
        <v>1568</v>
      </c>
      <c r="B473" s="125" t="s">
        <v>3343</v>
      </c>
      <c r="C473" s="125" t="s">
        <v>3344</v>
      </c>
      <c r="D473" s="125" t="s">
        <v>3344</v>
      </c>
      <c r="E473" s="125" t="s">
        <v>3258</v>
      </c>
    </row>
    <row r="474" spans="1:5">
      <c r="A474" s="125" t="s">
        <v>1568</v>
      </c>
      <c r="B474" s="125" t="s">
        <v>3345</v>
      </c>
      <c r="C474" s="125" t="s">
        <v>3346</v>
      </c>
      <c r="D474" s="125" t="s">
        <v>3346</v>
      </c>
      <c r="E474" s="125" t="s">
        <v>3263</v>
      </c>
    </row>
    <row r="475" spans="1:5">
      <c r="A475" s="125" t="s">
        <v>1568</v>
      </c>
      <c r="B475" s="125" t="s">
        <v>3347</v>
      </c>
      <c r="C475" s="125" t="s">
        <v>3348</v>
      </c>
      <c r="D475" s="125" t="s">
        <v>3348</v>
      </c>
      <c r="E475" s="125" t="s">
        <v>3259</v>
      </c>
    </row>
    <row r="476" spans="1:5">
      <c r="A476" s="125" t="s">
        <v>1568</v>
      </c>
      <c r="B476" s="125" t="s">
        <v>3349</v>
      </c>
      <c r="C476" s="125" t="s">
        <v>3350</v>
      </c>
      <c r="D476" s="125" t="s">
        <v>3350</v>
      </c>
      <c r="E476" s="125" t="s">
        <v>3257</v>
      </c>
    </row>
    <row r="477" spans="1:5">
      <c r="A477" s="125" t="s">
        <v>1568</v>
      </c>
      <c r="B477" s="125" t="s">
        <v>3351</v>
      </c>
      <c r="C477" s="125" t="s">
        <v>3352</v>
      </c>
      <c r="D477" s="125" t="s">
        <v>3352</v>
      </c>
      <c r="E477" s="125" t="s">
        <v>3263</v>
      </c>
    </row>
    <row r="478" spans="1:5">
      <c r="A478" s="125" t="s">
        <v>1568</v>
      </c>
      <c r="B478" s="125" t="s">
        <v>3353</v>
      </c>
      <c r="C478" s="125" t="s">
        <v>3354</v>
      </c>
      <c r="D478" s="125" t="s">
        <v>3354</v>
      </c>
      <c r="E478" s="125" t="s">
        <v>3262</v>
      </c>
    </row>
    <row r="479" spans="1:5">
      <c r="A479" s="125" t="s">
        <v>1568</v>
      </c>
      <c r="B479" s="125" t="s">
        <v>3355</v>
      </c>
      <c r="C479" s="125" t="s">
        <v>3356</v>
      </c>
      <c r="D479" s="125" t="s">
        <v>3356</v>
      </c>
      <c r="E479" s="125" t="s">
        <v>3262</v>
      </c>
    </row>
    <row r="480" spans="1:5">
      <c r="A480" s="125" t="s">
        <v>1568</v>
      </c>
      <c r="B480" s="125" t="s">
        <v>3357</v>
      </c>
      <c r="C480" s="125" t="s">
        <v>3358</v>
      </c>
      <c r="D480" s="125" t="s">
        <v>3358</v>
      </c>
      <c r="E480" s="125" t="s">
        <v>3256</v>
      </c>
    </row>
    <row r="481" spans="1:5">
      <c r="A481" s="125" t="s">
        <v>1568</v>
      </c>
      <c r="B481" s="125" t="s">
        <v>3359</v>
      </c>
      <c r="C481" s="125" t="s">
        <v>3360</v>
      </c>
      <c r="D481" s="125" t="s">
        <v>3360</v>
      </c>
      <c r="E481" s="125" t="s">
        <v>3255</v>
      </c>
    </row>
    <row r="482" spans="1:5">
      <c r="A482" s="125" t="s">
        <v>1568</v>
      </c>
      <c r="B482" s="125" t="s">
        <v>3361</v>
      </c>
      <c r="C482" s="125" t="s">
        <v>3362</v>
      </c>
      <c r="D482" s="125" t="s">
        <v>3362</v>
      </c>
      <c r="E482" s="125" t="s">
        <v>3256</v>
      </c>
    </row>
    <row r="483" spans="1:5">
      <c r="A483" s="125" t="s">
        <v>1568</v>
      </c>
      <c r="B483" s="125" t="s">
        <v>3363</v>
      </c>
      <c r="C483" s="125" t="s">
        <v>3364</v>
      </c>
      <c r="D483" s="125" t="s">
        <v>3364</v>
      </c>
      <c r="E483" s="125" t="s">
        <v>3261</v>
      </c>
    </row>
    <row r="484" spans="1:5">
      <c r="A484" s="125" t="s">
        <v>1568</v>
      </c>
      <c r="B484" s="125" t="s">
        <v>3365</v>
      </c>
      <c r="C484" s="125" t="s">
        <v>3366</v>
      </c>
      <c r="D484" s="125" t="s">
        <v>3366</v>
      </c>
      <c r="E484" s="125" t="s">
        <v>3262</v>
      </c>
    </row>
    <row r="485" spans="1:5">
      <c r="A485" s="125" t="s">
        <v>1568</v>
      </c>
      <c r="B485" s="125" t="s">
        <v>3367</v>
      </c>
      <c r="C485" s="125" t="s">
        <v>3368</v>
      </c>
      <c r="D485" s="125" t="s">
        <v>3368</v>
      </c>
      <c r="E485" s="125" t="s">
        <v>3261</v>
      </c>
    </row>
    <row r="486" spans="1:5">
      <c r="A486" s="125" t="s">
        <v>1568</v>
      </c>
      <c r="B486" s="125" t="s">
        <v>3369</v>
      </c>
      <c r="C486" s="125" t="s">
        <v>3370</v>
      </c>
      <c r="D486" s="125" t="s">
        <v>3370</v>
      </c>
      <c r="E486" s="125" t="s">
        <v>3260</v>
      </c>
    </row>
    <row r="487" spans="1:5">
      <c r="A487" s="125" t="s">
        <v>1568</v>
      </c>
      <c r="B487" s="125" t="s">
        <v>3371</v>
      </c>
      <c r="C487" s="125" t="s">
        <v>3372</v>
      </c>
      <c r="D487" s="125" t="s">
        <v>3372</v>
      </c>
      <c r="E487" s="125" t="s">
        <v>3260</v>
      </c>
    </row>
    <row r="488" spans="1:5">
      <c r="A488" s="125" t="s">
        <v>1568</v>
      </c>
      <c r="B488" s="125" t="s">
        <v>3373</v>
      </c>
      <c r="C488" s="125" t="s">
        <v>3374</v>
      </c>
      <c r="D488" s="125" t="s">
        <v>3374</v>
      </c>
      <c r="E488" s="125" t="s">
        <v>3258</v>
      </c>
    </row>
    <row r="489" spans="1:5">
      <c r="A489" s="125" t="s">
        <v>1568</v>
      </c>
      <c r="B489" s="125" t="s">
        <v>3375</v>
      </c>
      <c r="C489" s="125" t="s">
        <v>3376</v>
      </c>
      <c r="D489" s="125" t="s">
        <v>3376</v>
      </c>
      <c r="E489" s="125" t="s">
        <v>3259</v>
      </c>
    </row>
    <row r="490" spans="1:5">
      <c r="A490" s="125" t="s">
        <v>1568</v>
      </c>
      <c r="B490" s="125" t="s">
        <v>3377</v>
      </c>
      <c r="C490" s="125" t="s">
        <v>3378</v>
      </c>
      <c r="D490" s="125" t="s">
        <v>3378</v>
      </c>
      <c r="E490" s="125" t="s">
        <v>3261</v>
      </c>
    </row>
    <row r="491" spans="1:5">
      <c r="A491" s="125" t="s">
        <v>1568</v>
      </c>
      <c r="B491" s="125" t="s">
        <v>3379</v>
      </c>
      <c r="C491" s="125" t="s">
        <v>81</v>
      </c>
      <c r="D491" s="125" t="s">
        <v>81</v>
      </c>
      <c r="E491" s="125" t="s">
        <v>3254</v>
      </c>
    </row>
    <row r="492" spans="1:5">
      <c r="A492" s="125" t="s">
        <v>1568</v>
      </c>
      <c r="B492" s="125" t="s">
        <v>3380</v>
      </c>
      <c r="C492" s="125" t="s">
        <v>3381</v>
      </c>
      <c r="D492" s="125" t="s">
        <v>3381</v>
      </c>
      <c r="E492" s="125" t="s">
        <v>3259</v>
      </c>
    </row>
    <row r="493" spans="1:5">
      <c r="A493" s="125" t="s">
        <v>1568</v>
      </c>
      <c r="B493" s="125" t="s">
        <v>3382</v>
      </c>
      <c r="C493" s="125" t="s">
        <v>3383</v>
      </c>
      <c r="D493" s="125" t="s">
        <v>3383</v>
      </c>
      <c r="E493" s="125" t="s">
        <v>3261</v>
      </c>
    </row>
    <row r="494" spans="1:5">
      <c r="A494" s="125" t="s">
        <v>1568</v>
      </c>
      <c r="B494" s="125" t="s">
        <v>3384</v>
      </c>
      <c r="C494" s="125" t="s">
        <v>3385</v>
      </c>
      <c r="D494" s="125" t="s">
        <v>3385</v>
      </c>
      <c r="E494" s="125" t="s">
        <v>3263</v>
      </c>
    </row>
    <row r="495" spans="1:5">
      <c r="A495" s="125" t="s">
        <v>1568</v>
      </c>
      <c r="B495" s="125" t="s">
        <v>3386</v>
      </c>
      <c r="C495" s="125" t="s">
        <v>3387</v>
      </c>
      <c r="D495" s="125" t="s">
        <v>3387</v>
      </c>
      <c r="E495" s="125" t="s">
        <v>3259</v>
      </c>
    </row>
    <row r="496" spans="1:5">
      <c r="A496" s="125" t="s">
        <v>1568</v>
      </c>
      <c r="B496" s="125" t="s">
        <v>3388</v>
      </c>
      <c r="C496" s="125" t="s">
        <v>3389</v>
      </c>
      <c r="D496" s="125" t="s">
        <v>3389</v>
      </c>
      <c r="E496" s="125" t="s">
        <v>3263</v>
      </c>
    </row>
    <row r="497" spans="1:5">
      <c r="A497" s="125" t="s">
        <v>1568</v>
      </c>
      <c r="B497" s="125" t="s">
        <v>3390</v>
      </c>
      <c r="C497" s="125" t="s">
        <v>3391</v>
      </c>
      <c r="D497" s="125" t="s">
        <v>3391</v>
      </c>
      <c r="E497" s="125" t="s">
        <v>3257</v>
      </c>
    </row>
    <row r="498" spans="1:5">
      <c r="A498" s="125" t="s">
        <v>1568</v>
      </c>
      <c r="B498" s="125" t="s">
        <v>3392</v>
      </c>
      <c r="C498" s="125" t="s">
        <v>3393</v>
      </c>
      <c r="D498" s="125" t="s">
        <v>3393</v>
      </c>
      <c r="E498" s="125" t="s">
        <v>3254</v>
      </c>
    </row>
    <row r="499" spans="1:5">
      <c r="A499" s="125" t="s">
        <v>1568</v>
      </c>
      <c r="B499" s="125" t="s">
        <v>3394</v>
      </c>
      <c r="C499" s="125" t="s">
        <v>3395</v>
      </c>
      <c r="D499" s="125" t="s">
        <v>3395</v>
      </c>
      <c r="E499" s="125" t="s">
        <v>3255</v>
      </c>
    </row>
    <row r="500" spans="1:5">
      <c r="A500" s="125" t="s">
        <v>1568</v>
      </c>
      <c r="B500" s="125" t="s">
        <v>3396</v>
      </c>
      <c r="C500" s="125" t="s">
        <v>3397</v>
      </c>
      <c r="D500" s="125" t="s">
        <v>3397</v>
      </c>
      <c r="E500" s="125" t="s">
        <v>3263</v>
      </c>
    </row>
    <row r="501" spans="1:5">
      <c r="A501" s="125" t="s">
        <v>1568</v>
      </c>
      <c r="B501" s="125" t="s">
        <v>3398</v>
      </c>
      <c r="C501" s="125" t="s">
        <v>3399</v>
      </c>
      <c r="D501" s="125" t="s">
        <v>3399</v>
      </c>
      <c r="E501" s="125" t="s">
        <v>3254</v>
      </c>
    </row>
    <row r="502" spans="1:5">
      <c r="A502" s="125" t="s">
        <v>1568</v>
      </c>
      <c r="B502" s="125" t="s">
        <v>3400</v>
      </c>
      <c r="C502" s="125" t="s">
        <v>3401</v>
      </c>
      <c r="D502" s="125" t="s">
        <v>3401</v>
      </c>
      <c r="E502" s="125" t="s">
        <v>3263</v>
      </c>
    </row>
    <row r="503" spans="1:5">
      <c r="A503" s="125" t="s">
        <v>1568</v>
      </c>
      <c r="B503" s="125" t="s">
        <v>3402</v>
      </c>
      <c r="C503" s="125" t="s">
        <v>3403</v>
      </c>
      <c r="D503" s="125" t="s">
        <v>3403</v>
      </c>
      <c r="E503" s="125" t="s">
        <v>3260</v>
      </c>
    </row>
    <row r="504" spans="1:5">
      <c r="A504" s="125" t="s">
        <v>1568</v>
      </c>
      <c r="B504" s="125" t="s">
        <v>3404</v>
      </c>
      <c r="C504" s="125" t="s">
        <v>3405</v>
      </c>
      <c r="D504" s="125" t="s">
        <v>3405</v>
      </c>
      <c r="E504" s="125" t="s">
        <v>3258</v>
      </c>
    </row>
    <row r="505" spans="1:5">
      <c r="A505" s="125" t="s">
        <v>1568</v>
      </c>
      <c r="B505" s="125" t="s">
        <v>3406</v>
      </c>
      <c r="C505" s="125" t="s">
        <v>3407</v>
      </c>
      <c r="D505" s="125" t="s">
        <v>3407</v>
      </c>
      <c r="E505" s="125" t="s">
        <v>3257</v>
      </c>
    </row>
    <row r="506" spans="1:5">
      <c r="A506" s="125" t="s">
        <v>1568</v>
      </c>
      <c r="B506" s="125" t="s">
        <v>3408</v>
      </c>
      <c r="C506" s="125" t="s">
        <v>3409</v>
      </c>
      <c r="D506" s="125" t="s">
        <v>3409</v>
      </c>
      <c r="E506" s="125" t="s">
        <v>3260</v>
      </c>
    </row>
    <row r="507" spans="1:5">
      <c r="A507" s="125" t="s">
        <v>1568</v>
      </c>
      <c r="B507" s="125" t="s">
        <v>3410</v>
      </c>
      <c r="C507" s="125" t="s">
        <v>3411</v>
      </c>
      <c r="D507" s="125" t="s">
        <v>3411</v>
      </c>
      <c r="E507" s="125" t="s">
        <v>3257</v>
      </c>
    </row>
    <row r="508" spans="1:5">
      <c r="A508" s="125" t="s">
        <v>1568</v>
      </c>
      <c r="B508" s="125" t="s">
        <v>3412</v>
      </c>
      <c r="C508" s="125" t="s">
        <v>3413</v>
      </c>
      <c r="D508" s="125" t="s">
        <v>3413</v>
      </c>
      <c r="E508" s="125" t="s">
        <v>3255</v>
      </c>
    </row>
    <row r="509" spans="1:5">
      <c r="A509" s="125" t="s">
        <v>1568</v>
      </c>
      <c r="B509" s="125" t="s">
        <v>3414</v>
      </c>
      <c r="C509" s="125" t="s">
        <v>3415</v>
      </c>
      <c r="D509" s="125" t="s">
        <v>3415</v>
      </c>
      <c r="E509" s="125" t="s">
        <v>3260</v>
      </c>
    </row>
    <row r="510" spans="1:5">
      <c r="A510" s="125" t="s">
        <v>1568</v>
      </c>
      <c r="B510" s="125" t="s">
        <v>3416</v>
      </c>
      <c r="C510" s="125" t="s">
        <v>3417</v>
      </c>
      <c r="D510" s="125" t="s">
        <v>3417</v>
      </c>
      <c r="E510" s="125" t="s">
        <v>3254</v>
      </c>
    </row>
    <row r="511" spans="1:5">
      <c r="A511" s="125" t="s">
        <v>1568</v>
      </c>
      <c r="B511" s="125" t="s">
        <v>3418</v>
      </c>
      <c r="C511" s="125" t="s">
        <v>3419</v>
      </c>
      <c r="D511" s="125" t="s">
        <v>3419</v>
      </c>
      <c r="E511" s="125" t="s">
        <v>3259</v>
      </c>
    </row>
    <row r="512" spans="1:5">
      <c r="A512" s="125" t="s">
        <v>1568</v>
      </c>
      <c r="B512" s="125" t="s">
        <v>3420</v>
      </c>
      <c r="C512" s="125" t="s">
        <v>3421</v>
      </c>
      <c r="D512" s="125" t="s">
        <v>3421</v>
      </c>
      <c r="E512" s="125" t="s">
        <v>3256</v>
      </c>
    </row>
    <row r="513" spans="1:5">
      <c r="A513" s="125" t="s">
        <v>1568</v>
      </c>
      <c r="B513" s="125" t="s">
        <v>3422</v>
      </c>
      <c r="C513" s="125" t="s">
        <v>3423</v>
      </c>
      <c r="D513" s="125" t="s">
        <v>3423</v>
      </c>
      <c r="E513" s="125" t="s">
        <v>3263</v>
      </c>
    </row>
    <row r="514" spans="1:5">
      <c r="A514" s="125" t="s">
        <v>1568</v>
      </c>
      <c r="B514" s="125" t="s">
        <v>3424</v>
      </c>
      <c r="C514" s="125" t="s">
        <v>3425</v>
      </c>
      <c r="D514" s="125" t="s">
        <v>3425</v>
      </c>
      <c r="E514" s="125" t="s">
        <v>3260</v>
      </c>
    </row>
    <row r="515" spans="1:5">
      <c r="A515" s="125" t="s">
        <v>1568</v>
      </c>
      <c r="B515" s="125" t="s">
        <v>3426</v>
      </c>
      <c r="C515" s="125" t="s">
        <v>3427</v>
      </c>
      <c r="D515" s="125" t="s">
        <v>3427</v>
      </c>
      <c r="E515" s="125" t="s">
        <v>3263</v>
      </c>
    </row>
    <row r="516" spans="1:5">
      <c r="A516" s="125" t="s">
        <v>1568</v>
      </c>
      <c r="B516" s="125" t="s">
        <v>3428</v>
      </c>
      <c r="C516" s="125" t="s">
        <v>3429</v>
      </c>
      <c r="D516" s="125" t="s">
        <v>3429</v>
      </c>
      <c r="E516" s="125" t="s">
        <v>3255</v>
      </c>
    </row>
    <row r="517" spans="1:5">
      <c r="A517" s="125" t="s">
        <v>1568</v>
      </c>
      <c r="B517" s="125" t="s">
        <v>3430</v>
      </c>
      <c r="C517" s="125" t="s">
        <v>3431</v>
      </c>
      <c r="D517" s="125" t="s">
        <v>3431</v>
      </c>
      <c r="E517" s="125" t="s">
        <v>3258</v>
      </c>
    </row>
    <row r="518" spans="1:5">
      <c r="A518" s="125" t="s">
        <v>1568</v>
      </c>
      <c r="B518" s="125" t="s">
        <v>3432</v>
      </c>
      <c r="C518" s="125" t="s">
        <v>3433</v>
      </c>
      <c r="D518" s="125" t="s">
        <v>3433</v>
      </c>
      <c r="E518" s="125" t="s">
        <v>3261</v>
      </c>
    </row>
    <row r="519" spans="1:5">
      <c r="A519" s="125" t="s">
        <v>1568</v>
      </c>
      <c r="B519" s="125" t="s">
        <v>3434</v>
      </c>
      <c r="C519" s="125" t="s">
        <v>3435</v>
      </c>
      <c r="D519" s="125" t="s">
        <v>3435</v>
      </c>
      <c r="E519" s="125" t="s">
        <v>3257</v>
      </c>
    </row>
    <row r="520" spans="1:5">
      <c r="A520" s="125" t="s">
        <v>1568</v>
      </c>
      <c r="B520" s="125" t="s">
        <v>3436</v>
      </c>
      <c r="C520" s="125" t="s">
        <v>106</v>
      </c>
      <c r="D520" s="125" t="s">
        <v>106</v>
      </c>
      <c r="E520" s="125" t="s">
        <v>3261</v>
      </c>
    </row>
    <row r="521" spans="1:5">
      <c r="A521" s="125" t="s">
        <v>1568</v>
      </c>
      <c r="B521" s="125" t="s">
        <v>3437</v>
      </c>
      <c r="C521" s="125" t="s">
        <v>3438</v>
      </c>
      <c r="D521" s="125" t="s">
        <v>3438</v>
      </c>
      <c r="E521" s="125" t="s">
        <v>3262</v>
      </c>
    </row>
    <row r="522" spans="1:5">
      <c r="A522" s="125" t="s">
        <v>1568</v>
      </c>
      <c r="B522" s="125" t="s">
        <v>3439</v>
      </c>
      <c r="C522" s="125" t="s">
        <v>3440</v>
      </c>
      <c r="D522" s="125" t="s">
        <v>3440</v>
      </c>
      <c r="E522" s="125" t="s">
        <v>3254</v>
      </c>
    </row>
    <row r="523" spans="1:5">
      <c r="A523" s="125" t="s">
        <v>1568</v>
      </c>
      <c r="B523" s="125" t="s">
        <v>3441</v>
      </c>
      <c r="C523" s="125" t="s">
        <v>3442</v>
      </c>
      <c r="D523" s="125" t="s">
        <v>3442</v>
      </c>
      <c r="E523" s="125" t="s">
        <v>3256</v>
      </c>
    </row>
    <row r="524" spans="1:5">
      <c r="A524" s="125" t="s">
        <v>1568</v>
      </c>
      <c r="B524" s="125" t="s">
        <v>3443</v>
      </c>
      <c r="C524" s="125" t="s">
        <v>581</v>
      </c>
      <c r="D524" s="125" t="s">
        <v>581</v>
      </c>
      <c r="E524" s="125" t="s">
        <v>3262</v>
      </c>
    </row>
    <row r="525" spans="1:5">
      <c r="A525" s="125" t="s">
        <v>1568</v>
      </c>
      <c r="B525" s="125" t="s">
        <v>3444</v>
      </c>
      <c r="C525" s="125" t="s">
        <v>3445</v>
      </c>
      <c r="D525" s="125" t="s">
        <v>3445</v>
      </c>
      <c r="E525" s="125" t="s">
        <v>3255</v>
      </c>
    </row>
    <row r="526" spans="1:5">
      <c r="A526" s="125" t="s">
        <v>1568</v>
      </c>
      <c r="B526" s="125" t="s">
        <v>3446</v>
      </c>
      <c r="C526" s="125" t="s">
        <v>582</v>
      </c>
      <c r="D526" s="125" t="s">
        <v>582</v>
      </c>
      <c r="E526" s="125" t="s">
        <v>3255</v>
      </c>
    </row>
    <row r="527" spans="1:5">
      <c r="A527" s="125" t="s">
        <v>1568</v>
      </c>
      <c r="B527" s="125" t="s">
        <v>3447</v>
      </c>
      <c r="C527" s="125" t="s">
        <v>3448</v>
      </c>
      <c r="D527" s="125" t="s">
        <v>3448</v>
      </c>
      <c r="E527" s="125" t="s">
        <v>3261</v>
      </c>
    </row>
    <row r="528" spans="1:5">
      <c r="A528" s="125" t="s">
        <v>1568</v>
      </c>
      <c r="B528" s="125" t="s">
        <v>3449</v>
      </c>
      <c r="C528" s="125" t="s">
        <v>3450</v>
      </c>
      <c r="D528" s="125" t="s">
        <v>3450</v>
      </c>
      <c r="E528" s="125" t="s">
        <v>3255</v>
      </c>
    </row>
    <row r="529" spans="1:5">
      <c r="A529" s="125" t="s">
        <v>1568</v>
      </c>
      <c r="B529" s="125" t="s">
        <v>3451</v>
      </c>
      <c r="C529" s="125" t="s">
        <v>3452</v>
      </c>
      <c r="D529" s="125" t="s">
        <v>3452</v>
      </c>
      <c r="E529" s="125" t="s">
        <v>3260</v>
      </c>
    </row>
    <row r="530" spans="1:5">
      <c r="A530" s="125" t="s">
        <v>1568</v>
      </c>
      <c r="B530" s="125" t="s">
        <v>3453</v>
      </c>
      <c r="C530" s="125" t="s">
        <v>3454</v>
      </c>
      <c r="D530" s="125" t="s">
        <v>3454</v>
      </c>
      <c r="E530" s="125" t="s">
        <v>3261</v>
      </c>
    </row>
    <row r="531" spans="1:5">
      <c r="A531" s="125" t="s">
        <v>1568</v>
      </c>
      <c r="B531" s="125" t="s">
        <v>3455</v>
      </c>
      <c r="C531" s="125" t="s">
        <v>3456</v>
      </c>
      <c r="D531" s="125" t="s">
        <v>3456</v>
      </c>
      <c r="E531" s="125" t="s">
        <v>3259</v>
      </c>
    </row>
    <row r="532" spans="1:5">
      <c r="A532" s="125" t="s">
        <v>1568</v>
      </c>
      <c r="B532" s="125" t="s">
        <v>3457</v>
      </c>
      <c r="C532" s="125" t="s">
        <v>3458</v>
      </c>
      <c r="D532" s="125" t="s">
        <v>3458</v>
      </c>
      <c r="E532" s="125" t="s">
        <v>3258</v>
      </c>
    </row>
    <row r="533" spans="1:5">
      <c r="A533" s="125" t="s">
        <v>1568</v>
      </c>
      <c r="B533" s="125" t="s">
        <v>3459</v>
      </c>
      <c r="C533" s="125" t="s">
        <v>3460</v>
      </c>
      <c r="D533" s="125" t="s">
        <v>3460</v>
      </c>
      <c r="E533" s="125" t="s">
        <v>3254</v>
      </c>
    </row>
    <row r="534" spans="1:5">
      <c r="A534" s="125" t="s">
        <v>1568</v>
      </c>
      <c r="B534" s="125" t="s">
        <v>3461</v>
      </c>
      <c r="C534" s="125" t="s">
        <v>3462</v>
      </c>
      <c r="D534" s="125" t="s">
        <v>3462</v>
      </c>
      <c r="E534" s="125" t="s">
        <v>3254</v>
      </c>
    </row>
    <row r="535" spans="1:5">
      <c r="A535" s="125" t="s">
        <v>1568</v>
      </c>
      <c r="B535" s="125" t="s">
        <v>3463</v>
      </c>
      <c r="C535" s="125" t="s">
        <v>3464</v>
      </c>
      <c r="D535" s="125" t="s">
        <v>3464</v>
      </c>
      <c r="E535" s="125" t="s">
        <v>3260</v>
      </c>
    </row>
    <row r="536" spans="1:5">
      <c r="A536" s="125" t="s">
        <v>1568</v>
      </c>
      <c r="B536" s="125" t="s">
        <v>3465</v>
      </c>
      <c r="C536" s="125" t="s">
        <v>3466</v>
      </c>
      <c r="D536" s="125" t="s">
        <v>3466</v>
      </c>
      <c r="E536" s="125" t="s">
        <v>3254</v>
      </c>
    </row>
    <row r="537" spans="1:5">
      <c r="A537" s="125" t="s">
        <v>1568</v>
      </c>
      <c r="B537" s="125" t="s">
        <v>3467</v>
      </c>
      <c r="C537" s="125" t="s">
        <v>3468</v>
      </c>
      <c r="D537" s="125" t="s">
        <v>3468</v>
      </c>
      <c r="E537" s="125" t="s">
        <v>3254</v>
      </c>
    </row>
    <row r="538" spans="1:5">
      <c r="A538" s="125" t="s">
        <v>1568</v>
      </c>
      <c r="B538" s="125" t="s">
        <v>3469</v>
      </c>
      <c r="C538" s="125" t="s">
        <v>3470</v>
      </c>
      <c r="D538" s="125" t="s">
        <v>3470</v>
      </c>
      <c r="E538" s="125" t="s">
        <v>3255</v>
      </c>
    </row>
    <row r="539" spans="1:5">
      <c r="A539" s="125" t="s">
        <v>1568</v>
      </c>
      <c r="B539" s="125" t="s">
        <v>3471</v>
      </c>
      <c r="C539" s="125" t="s">
        <v>3472</v>
      </c>
      <c r="D539" s="125" t="s">
        <v>3472</v>
      </c>
      <c r="E539" s="125" t="s">
        <v>3260</v>
      </c>
    </row>
    <row r="540" spans="1:5" s="125" customFormat="1" ht="14">
      <c r="A540" s="125" t="s">
        <v>1568</v>
      </c>
      <c r="B540" s="125" t="s">
        <v>3473</v>
      </c>
      <c r="C540" s="125" t="s">
        <v>3474</v>
      </c>
      <c r="D540" s="125" t="s">
        <v>3474</v>
      </c>
      <c r="E540" s="125" t="s">
        <v>3258</v>
      </c>
    </row>
    <row r="541" spans="1:5" s="125" customFormat="1" ht="14">
      <c r="A541" s="125" t="s">
        <v>1568</v>
      </c>
      <c r="B541" s="125" t="s">
        <v>3475</v>
      </c>
      <c r="C541" s="125" t="s">
        <v>3476</v>
      </c>
      <c r="D541" s="125" t="s">
        <v>3476</v>
      </c>
      <c r="E541" s="125" t="s">
        <v>3258</v>
      </c>
    </row>
    <row r="542" spans="1:5" s="125" customFormat="1" ht="14">
      <c r="A542" s="125" t="s">
        <v>1568</v>
      </c>
      <c r="B542" s="125" t="s">
        <v>3477</v>
      </c>
      <c r="C542" s="125" t="s">
        <v>3478</v>
      </c>
      <c r="D542" s="125" t="s">
        <v>3478</v>
      </c>
      <c r="E542" s="125" t="s">
        <v>3254</v>
      </c>
    </row>
    <row r="543" spans="1:5" s="125" customFormat="1" ht="14">
      <c r="A543" s="125" t="s">
        <v>1568</v>
      </c>
      <c r="B543" s="125" t="s">
        <v>3479</v>
      </c>
      <c r="C543" s="125" t="s">
        <v>3480</v>
      </c>
      <c r="D543" s="125" t="s">
        <v>3480</v>
      </c>
      <c r="E543" s="125" t="s">
        <v>3257</v>
      </c>
    </row>
    <row r="544" spans="1:5" s="125" customFormat="1" ht="14">
      <c r="A544" s="125" t="s">
        <v>1568</v>
      </c>
      <c r="B544" s="125" t="s">
        <v>3481</v>
      </c>
      <c r="C544" s="125" t="s">
        <v>3482</v>
      </c>
      <c r="D544" s="125" t="s">
        <v>3482</v>
      </c>
      <c r="E544" s="125" t="s">
        <v>3261</v>
      </c>
    </row>
    <row r="545" spans="1:5" s="125" customFormat="1" ht="14">
      <c r="A545" s="125" t="s">
        <v>1568</v>
      </c>
      <c r="B545" s="125" t="s">
        <v>3483</v>
      </c>
      <c r="C545" s="125" t="s">
        <v>3484</v>
      </c>
      <c r="D545" s="125" t="s">
        <v>3484</v>
      </c>
      <c r="E545" s="125" t="s">
        <v>3262</v>
      </c>
    </row>
    <row r="546" spans="1:5" s="125" customFormat="1" ht="14">
      <c r="A546" s="125" t="s">
        <v>1568</v>
      </c>
      <c r="B546" s="125" t="s">
        <v>3485</v>
      </c>
      <c r="C546" s="125" t="s">
        <v>3486</v>
      </c>
      <c r="D546" s="125" t="s">
        <v>3486</v>
      </c>
      <c r="E546" s="125" t="s">
        <v>3262</v>
      </c>
    </row>
    <row r="547" spans="1:5" s="125" customFormat="1" ht="14">
      <c r="A547" s="125" t="s">
        <v>1568</v>
      </c>
      <c r="B547" s="125" t="s">
        <v>3487</v>
      </c>
      <c r="C547" s="125" t="s">
        <v>171</v>
      </c>
      <c r="D547" s="125" t="s">
        <v>171</v>
      </c>
      <c r="E547" s="125" t="s">
        <v>3261</v>
      </c>
    </row>
    <row r="548" spans="1:5" s="125" customFormat="1" ht="14">
      <c r="A548" s="125" t="s">
        <v>1568</v>
      </c>
      <c r="B548" s="125" t="s">
        <v>3488</v>
      </c>
      <c r="C548" s="125" t="s">
        <v>3489</v>
      </c>
      <c r="D548" s="125" t="s">
        <v>3489</v>
      </c>
      <c r="E548" s="125" t="s">
        <v>3261</v>
      </c>
    </row>
    <row r="549" spans="1:5" s="125" customFormat="1" ht="14">
      <c r="A549" s="125" t="s">
        <v>1568</v>
      </c>
      <c r="B549" s="125" t="s">
        <v>3490</v>
      </c>
      <c r="C549" s="125" t="s">
        <v>3491</v>
      </c>
      <c r="D549" s="125" t="s">
        <v>3491</v>
      </c>
      <c r="E549" s="125" t="s">
        <v>3255</v>
      </c>
    </row>
    <row r="550" spans="1:5">
      <c r="A550" s="125" t="s">
        <v>1568</v>
      </c>
      <c r="B550" s="125" t="s">
        <v>3492</v>
      </c>
      <c r="C550" s="125" t="s">
        <v>3493</v>
      </c>
      <c r="D550" s="125" t="s">
        <v>3493</v>
      </c>
      <c r="E550" s="125" t="s">
        <v>3258</v>
      </c>
    </row>
    <row r="551" spans="1:5">
      <c r="A551" s="125" t="s">
        <v>1568</v>
      </c>
      <c r="B551" s="125" t="s">
        <v>3494</v>
      </c>
      <c r="C551" s="125" t="s">
        <v>222</v>
      </c>
      <c r="D551" s="125" t="s">
        <v>222</v>
      </c>
      <c r="E551" s="125" t="s">
        <v>3256</v>
      </c>
    </row>
    <row r="552" spans="1:5">
      <c r="A552" s="125" t="s">
        <v>1568</v>
      </c>
      <c r="B552" s="125" t="s">
        <v>3495</v>
      </c>
      <c r="C552" s="125" t="s">
        <v>3496</v>
      </c>
      <c r="D552" s="125" t="s">
        <v>3496</v>
      </c>
      <c r="E552" s="125" t="s">
        <v>3257</v>
      </c>
    </row>
    <row r="553" spans="1:5">
      <c r="A553" s="125" t="s">
        <v>1568</v>
      </c>
      <c r="B553" s="125" t="s">
        <v>3497</v>
      </c>
      <c r="C553" s="125" t="s">
        <v>3498</v>
      </c>
      <c r="D553" s="125" t="s">
        <v>3498</v>
      </c>
      <c r="E553" s="125" t="s">
        <v>3258</v>
      </c>
    </row>
    <row r="554" spans="1:5">
      <c r="A554" s="125" t="s">
        <v>1568</v>
      </c>
      <c r="B554" s="125" t="s">
        <v>3499</v>
      </c>
      <c r="C554" s="125" t="s">
        <v>3500</v>
      </c>
      <c r="D554" s="125" t="s">
        <v>3500</v>
      </c>
      <c r="E554" s="125" t="s">
        <v>3262</v>
      </c>
    </row>
    <row r="555" spans="1:5">
      <c r="A555" s="125" t="s">
        <v>1568</v>
      </c>
      <c r="B555" s="125" t="s">
        <v>3501</v>
      </c>
      <c r="C555" s="125" t="s">
        <v>3502</v>
      </c>
      <c r="D555" s="125" t="s">
        <v>3502</v>
      </c>
      <c r="E555" s="125" t="s">
        <v>3257</v>
      </c>
    </row>
    <row r="556" spans="1:5">
      <c r="A556" s="125" t="s">
        <v>1568</v>
      </c>
      <c r="B556" s="125" t="s">
        <v>3503</v>
      </c>
      <c r="C556" s="125" t="s">
        <v>3504</v>
      </c>
      <c r="D556" s="125" t="s">
        <v>3504</v>
      </c>
      <c r="E556" s="125" t="s">
        <v>3263</v>
      </c>
    </row>
    <row r="557" spans="1:5">
      <c r="A557" s="125" t="s">
        <v>1568</v>
      </c>
      <c r="B557" s="125" t="s">
        <v>3505</v>
      </c>
      <c r="C557" s="125" t="s">
        <v>166</v>
      </c>
      <c r="D557" s="125" t="s">
        <v>166</v>
      </c>
      <c r="E557" s="125" t="s">
        <v>3261</v>
      </c>
    </row>
    <row r="558" spans="1:5">
      <c r="A558" s="125" t="s">
        <v>1568</v>
      </c>
      <c r="B558" s="125" t="s">
        <v>3506</v>
      </c>
      <c r="C558" s="125" t="s">
        <v>3507</v>
      </c>
      <c r="D558" s="125" t="s">
        <v>3507</v>
      </c>
      <c r="E558" s="125" t="s">
        <v>3258</v>
      </c>
    </row>
    <row r="559" spans="1:5">
      <c r="A559" s="125" t="s">
        <v>1568</v>
      </c>
      <c r="B559" s="125" t="s">
        <v>3508</v>
      </c>
      <c r="C559" s="125" t="s">
        <v>3509</v>
      </c>
      <c r="D559" s="125" t="s">
        <v>3509</v>
      </c>
      <c r="E559" s="125" t="s">
        <v>3263</v>
      </c>
    </row>
    <row r="560" spans="1:5">
      <c r="A560" s="125" t="s">
        <v>1568</v>
      </c>
      <c r="B560" s="125" t="s">
        <v>3510</v>
      </c>
      <c r="C560" s="125" t="s">
        <v>3511</v>
      </c>
      <c r="D560" s="125" t="s">
        <v>3511</v>
      </c>
      <c r="E560" s="125" t="s">
        <v>3260</v>
      </c>
    </row>
    <row r="561" spans="1:5">
      <c r="A561" s="125" t="s">
        <v>1568</v>
      </c>
      <c r="B561" s="125" t="s">
        <v>3512</v>
      </c>
      <c r="C561" s="125" t="s">
        <v>3513</v>
      </c>
      <c r="D561" s="125" t="s">
        <v>3513</v>
      </c>
      <c r="E561" s="125" t="s">
        <v>3254</v>
      </c>
    </row>
    <row r="562" spans="1:5">
      <c r="A562" s="125" t="s">
        <v>1568</v>
      </c>
      <c r="B562" s="125" t="s">
        <v>3514</v>
      </c>
      <c r="C562" s="125" t="s">
        <v>583</v>
      </c>
      <c r="D562" s="125" t="s">
        <v>583</v>
      </c>
      <c r="E562" s="125" t="s">
        <v>3255</v>
      </c>
    </row>
    <row r="563" spans="1:5">
      <c r="A563" s="125" t="s">
        <v>1568</v>
      </c>
      <c r="B563" s="125" t="s">
        <v>3515</v>
      </c>
      <c r="C563" s="125" t="s">
        <v>3516</v>
      </c>
      <c r="D563" s="125" t="s">
        <v>3516</v>
      </c>
      <c r="E563" s="125" t="s">
        <v>3254</v>
      </c>
    </row>
    <row r="564" spans="1:5">
      <c r="A564" s="125" t="s">
        <v>1568</v>
      </c>
      <c r="B564" s="125" t="s">
        <v>3517</v>
      </c>
      <c r="C564" s="125" t="s">
        <v>3518</v>
      </c>
      <c r="D564" s="125" t="s">
        <v>3518</v>
      </c>
      <c r="E564" s="125" t="s">
        <v>3256</v>
      </c>
    </row>
    <row r="565" spans="1:5">
      <c r="A565" s="125" t="s">
        <v>1568</v>
      </c>
      <c r="B565" s="125" t="s">
        <v>3519</v>
      </c>
      <c r="C565" s="125" t="s">
        <v>3520</v>
      </c>
      <c r="D565" s="125" t="s">
        <v>3520</v>
      </c>
      <c r="E565" s="125" t="s">
        <v>3263</v>
      </c>
    </row>
    <row r="566" spans="1:5">
      <c r="A566" s="125" t="s">
        <v>1568</v>
      </c>
      <c r="B566" s="125" t="s">
        <v>3521</v>
      </c>
      <c r="C566" s="125" t="s">
        <v>175</v>
      </c>
      <c r="D566" s="125" t="s">
        <v>175</v>
      </c>
      <c r="E566" s="125" t="s">
        <v>3254</v>
      </c>
    </row>
    <row r="567" spans="1:5">
      <c r="A567" s="125" t="s">
        <v>1568</v>
      </c>
      <c r="B567" s="125" t="s">
        <v>3522</v>
      </c>
      <c r="C567" s="125" t="s">
        <v>3523</v>
      </c>
      <c r="D567" s="125" t="s">
        <v>3523</v>
      </c>
      <c r="E567" s="125" t="s">
        <v>3255</v>
      </c>
    </row>
    <row r="568" spans="1:5">
      <c r="A568" s="125" t="s">
        <v>1568</v>
      </c>
      <c r="B568" s="125" t="s">
        <v>3524</v>
      </c>
      <c r="C568" s="125" t="s">
        <v>3525</v>
      </c>
      <c r="D568" s="125" t="s">
        <v>3525</v>
      </c>
      <c r="E568" s="125" t="s">
        <v>3261</v>
      </c>
    </row>
    <row r="569" spans="1:5">
      <c r="A569" s="125" t="s">
        <v>1568</v>
      </c>
      <c r="B569" s="125" t="s">
        <v>3526</v>
      </c>
      <c r="C569" s="125" t="s">
        <v>199</v>
      </c>
      <c r="D569" s="125" t="s">
        <v>199</v>
      </c>
      <c r="E569" s="125" t="s">
        <v>3254</v>
      </c>
    </row>
    <row r="570" spans="1:5">
      <c r="A570" s="125" t="s">
        <v>1568</v>
      </c>
      <c r="B570" s="125" t="s">
        <v>107</v>
      </c>
      <c r="C570" s="125" t="s">
        <v>99</v>
      </c>
      <c r="D570" s="125" t="s">
        <v>99</v>
      </c>
      <c r="E570" s="125" t="s">
        <v>3254</v>
      </c>
    </row>
    <row r="571" spans="1:5">
      <c r="A571" s="125" t="s">
        <v>1568</v>
      </c>
      <c r="B571" s="125" t="s">
        <v>107</v>
      </c>
      <c r="C571" s="125" t="s">
        <v>99</v>
      </c>
      <c r="D571" s="125" t="s">
        <v>99</v>
      </c>
      <c r="E571" s="125" t="s">
        <v>3255</v>
      </c>
    </row>
    <row r="572" spans="1:5">
      <c r="A572" s="125" t="s">
        <v>1568</v>
      </c>
      <c r="B572" s="125" t="s">
        <v>107</v>
      </c>
      <c r="C572" s="125" t="s">
        <v>99</v>
      </c>
      <c r="D572" s="125" t="s">
        <v>99</v>
      </c>
      <c r="E572" s="125" t="s">
        <v>3256</v>
      </c>
    </row>
    <row r="573" spans="1:5">
      <c r="A573" s="125" t="s">
        <v>1568</v>
      </c>
      <c r="B573" s="125" t="s">
        <v>107</v>
      </c>
      <c r="C573" s="125" t="s">
        <v>99</v>
      </c>
      <c r="D573" s="125" t="s">
        <v>99</v>
      </c>
      <c r="E573" s="125" t="s">
        <v>3257</v>
      </c>
    </row>
    <row r="574" spans="1:5">
      <c r="A574" s="125" t="s">
        <v>1568</v>
      </c>
      <c r="B574" s="125" t="s">
        <v>107</v>
      </c>
      <c r="C574" s="125" t="s">
        <v>99</v>
      </c>
      <c r="D574" s="125" t="s">
        <v>99</v>
      </c>
      <c r="E574" s="125" t="s">
        <v>3258</v>
      </c>
    </row>
    <row r="575" spans="1:5">
      <c r="A575" s="125" t="s">
        <v>1568</v>
      </c>
      <c r="B575" s="125" t="s">
        <v>107</v>
      </c>
      <c r="C575" s="125" t="s">
        <v>99</v>
      </c>
      <c r="D575" s="125" t="s">
        <v>99</v>
      </c>
      <c r="E575" s="125" t="s">
        <v>3259</v>
      </c>
    </row>
    <row r="576" spans="1:5">
      <c r="A576" s="125" t="s">
        <v>1568</v>
      </c>
      <c r="B576" s="125" t="s">
        <v>107</v>
      </c>
      <c r="C576" s="125" t="s">
        <v>99</v>
      </c>
      <c r="D576" s="125" t="s">
        <v>99</v>
      </c>
      <c r="E576" s="125" t="s">
        <v>3260</v>
      </c>
    </row>
    <row r="577" spans="1:5">
      <c r="A577" s="125" t="s">
        <v>1568</v>
      </c>
      <c r="B577" s="125" t="s">
        <v>107</v>
      </c>
      <c r="C577" s="125" t="s">
        <v>99</v>
      </c>
      <c r="D577" s="125" t="s">
        <v>99</v>
      </c>
      <c r="E577" s="125" t="s">
        <v>3261</v>
      </c>
    </row>
    <row r="578" spans="1:5">
      <c r="A578" s="125" t="s">
        <v>1568</v>
      </c>
      <c r="B578" s="125" t="s">
        <v>107</v>
      </c>
      <c r="C578" s="125" t="s">
        <v>99</v>
      </c>
      <c r="D578" s="125" t="s">
        <v>99</v>
      </c>
      <c r="E578" s="125" t="s">
        <v>3262</v>
      </c>
    </row>
    <row r="579" spans="1:5">
      <c r="A579" s="125" t="s">
        <v>1568</v>
      </c>
      <c r="B579" s="125" t="s">
        <v>107</v>
      </c>
      <c r="C579" s="125" t="s">
        <v>99</v>
      </c>
      <c r="D579" s="125" t="s">
        <v>99</v>
      </c>
      <c r="E579" s="125" t="s">
        <v>3263</v>
      </c>
    </row>
    <row r="581" spans="1:5">
      <c r="A581" s="125" t="s">
        <v>3527</v>
      </c>
      <c r="B581" s="125" t="s">
        <v>3528</v>
      </c>
      <c r="C581" s="125" t="s">
        <v>3529</v>
      </c>
      <c r="D581" s="125" t="s">
        <v>3529</v>
      </c>
      <c r="E581" s="125" t="s">
        <v>3264</v>
      </c>
    </row>
    <row r="582" spans="1:5">
      <c r="A582" s="125" t="s">
        <v>3527</v>
      </c>
      <c r="B582" s="125" t="s">
        <v>3530</v>
      </c>
      <c r="C582" s="125" t="s">
        <v>3531</v>
      </c>
      <c r="D582" s="125" t="s">
        <v>3531</v>
      </c>
      <c r="E582" s="125" t="s">
        <v>3265</v>
      </c>
    </row>
    <row r="583" spans="1:5">
      <c r="A583" s="125" t="s">
        <v>3527</v>
      </c>
      <c r="B583" s="125" t="s">
        <v>3532</v>
      </c>
      <c r="C583" s="125" t="s">
        <v>3533</v>
      </c>
      <c r="D583" s="125" t="s">
        <v>3533</v>
      </c>
      <c r="E583" s="125" t="s">
        <v>3267</v>
      </c>
    </row>
    <row r="584" spans="1:5">
      <c r="A584" s="125" t="s">
        <v>3527</v>
      </c>
      <c r="B584" s="125" t="s">
        <v>3534</v>
      </c>
      <c r="C584" s="125" t="s">
        <v>3535</v>
      </c>
      <c r="D584" s="125" t="s">
        <v>3535</v>
      </c>
      <c r="E584" s="125" t="s">
        <v>3269</v>
      </c>
    </row>
    <row r="585" spans="1:5">
      <c r="A585" s="125" t="s">
        <v>3527</v>
      </c>
      <c r="B585" s="125" t="s">
        <v>3536</v>
      </c>
      <c r="C585" s="125" t="s">
        <v>3537</v>
      </c>
      <c r="D585" s="125" t="s">
        <v>3537</v>
      </c>
      <c r="E585" s="125" t="s">
        <v>3271</v>
      </c>
    </row>
    <row r="586" spans="1:5">
      <c r="A586" s="125" t="s">
        <v>3527</v>
      </c>
      <c r="B586" s="125" t="s">
        <v>3538</v>
      </c>
      <c r="C586" s="125" t="s">
        <v>3539</v>
      </c>
      <c r="D586" s="125" t="s">
        <v>3539</v>
      </c>
      <c r="E586" s="125" t="s">
        <v>3272</v>
      </c>
    </row>
    <row r="587" spans="1:5">
      <c r="A587" s="125" t="s">
        <v>3527</v>
      </c>
      <c r="B587" s="125" t="s">
        <v>3540</v>
      </c>
      <c r="C587" s="125" t="s">
        <v>3541</v>
      </c>
      <c r="D587" s="125" t="s">
        <v>3541</v>
      </c>
      <c r="E587" s="125" t="s">
        <v>3267</v>
      </c>
    </row>
    <row r="588" spans="1:5">
      <c r="A588" s="125" t="s">
        <v>3527</v>
      </c>
      <c r="B588" s="125" t="s">
        <v>3542</v>
      </c>
      <c r="C588" s="125" t="s">
        <v>3543</v>
      </c>
      <c r="D588" s="125" t="s">
        <v>3543</v>
      </c>
      <c r="E588" s="125" t="s">
        <v>3271</v>
      </c>
    </row>
    <row r="589" spans="1:5">
      <c r="A589" s="125" t="s">
        <v>3527</v>
      </c>
      <c r="B589" s="125" t="s">
        <v>3544</v>
      </c>
      <c r="C589" s="125" t="s">
        <v>3545</v>
      </c>
      <c r="D589" s="125" t="s">
        <v>3545</v>
      </c>
      <c r="E589" s="125" t="s">
        <v>3265</v>
      </c>
    </row>
    <row r="590" spans="1:5">
      <c r="A590" s="125" t="s">
        <v>3527</v>
      </c>
      <c r="B590" s="125" t="s">
        <v>3546</v>
      </c>
      <c r="C590" s="125" t="s">
        <v>3547</v>
      </c>
      <c r="D590" s="125" t="s">
        <v>3547</v>
      </c>
      <c r="E590" s="125" t="s">
        <v>3272</v>
      </c>
    </row>
    <row r="591" spans="1:5">
      <c r="A591" s="125" t="s">
        <v>3527</v>
      </c>
      <c r="B591" s="125" t="s">
        <v>3548</v>
      </c>
      <c r="C591" s="125" t="s">
        <v>3549</v>
      </c>
      <c r="D591" s="125" t="s">
        <v>3549</v>
      </c>
      <c r="E591" s="125" t="s">
        <v>3267</v>
      </c>
    </row>
    <row r="592" spans="1:5">
      <c r="A592" s="125" t="s">
        <v>3527</v>
      </c>
      <c r="B592" s="125" t="s">
        <v>3550</v>
      </c>
      <c r="C592" s="125" t="s">
        <v>3551</v>
      </c>
      <c r="D592" s="125" t="s">
        <v>3551</v>
      </c>
      <c r="E592" s="125" t="s">
        <v>3265</v>
      </c>
    </row>
    <row r="593" spans="1:5">
      <c r="A593" s="125" t="s">
        <v>3527</v>
      </c>
      <c r="B593" s="125" t="s">
        <v>3552</v>
      </c>
      <c r="C593" s="125" t="s">
        <v>3553</v>
      </c>
      <c r="D593" s="125" t="s">
        <v>3553</v>
      </c>
      <c r="E593" s="125" t="s">
        <v>3272</v>
      </c>
    </row>
    <row r="594" spans="1:5">
      <c r="A594" s="125" t="s">
        <v>3527</v>
      </c>
      <c r="B594" s="125" t="s">
        <v>3554</v>
      </c>
      <c r="C594" s="125" t="s">
        <v>3555</v>
      </c>
      <c r="D594" s="125" t="s">
        <v>3555</v>
      </c>
      <c r="E594" s="125" t="s">
        <v>3272</v>
      </c>
    </row>
    <row r="595" spans="1:5">
      <c r="A595" s="125" t="s">
        <v>3527</v>
      </c>
      <c r="B595" s="125" t="s">
        <v>3556</v>
      </c>
      <c r="C595" s="125" t="s">
        <v>3557</v>
      </c>
      <c r="D595" s="125" t="s">
        <v>3557</v>
      </c>
      <c r="E595" s="125" t="s">
        <v>3267</v>
      </c>
    </row>
    <row r="596" spans="1:5">
      <c r="A596" s="125" t="s">
        <v>3527</v>
      </c>
      <c r="B596" s="125" t="s">
        <v>3558</v>
      </c>
      <c r="C596" s="125" t="s">
        <v>3559</v>
      </c>
      <c r="D596" s="125" t="s">
        <v>3559</v>
      </c>
      <c r="E596" s="125" t="s">
        <v>3274</v>
      </c>
    </row>
    <row r="597" spans="1:5">
      <c r="A597" s="125" t="s">
        <v>3527</v>
      </c>
      <c r="B597" s="125" t="s">
        <v>3560</v>
      </c>
      <c r="C597" s="125" t="s">
        <v>3561</v>
      </c>
      <c r="D597" s="125" t="s">
        <v>3561</v>
      </c>
      <c r="E597" s="125" t="s">
        <v>3276</v>
      </c>
    </row>
    <row r="598" spans="1:5">
      <c r="A598" s="125" t="s">
        <v>3527</v>
      </c>
      <c r="B598" s="125" t="s">
        <v>3562</v>
      </c>
      <c r="C598" s="125" t="s">
        <v>3563</v>
      </c>
      <c r="D598" s="125" t="s">
        <v>3563</v>
      </c>
      <c r="E598" s="125" t="s">
        <v>3278</v>
      </c>
    </row>
    <row r="599" spans="1:5">
      <c r="A599" s="125" t="s">
        <v>3527</v>
      </c>
      <c r="B599" s="125" t="s">
        <v>3564</v>
      </c>
      <c r="C599" s="125" t="s">
        <v>3565</v>
      </c>
      <c r="D599" s="125" t="s">
        <v>3565</v>
      </c>
      <c r="E599" s="125" t="s">
        <v>3280</v>
      </c>
    </row>
    <row r="600" spans="1:5">
      <c r="A600" s="125" t="s">
        <v>3527</v>
      </c>
      <c r="B600" s="125" t="s">
        <v>3566</v>
      </c>
      <c r="C600" s="125" t="s">
        <v>3567</v>
      </c>
      <c r="D600" s="125" t="s">
        <v>3567</v>
      </c>
      <c r="E600" s="125" t="s">
        <v>3282</v>
      </c>
    </row>
    <row r="601" spans="1:5">
      <c r="A601" s="125" t="s">
        <v>3527</v>
      </c>
      <c r="B601" s="125" t="s">
        <v>3568</v>
      </c>
      <c r="C601" s="125" t="s">
        <v>3569</v>
      </c>
      <c r="D601" s="125" t="s">
        <v>3569</v>
      </c>
      <c r="E601" s="125" t="s">
        <v>3284</v>
      </c>
    </row>
    <row r="602" spans="1:5">
      <c r="A602" s="125" t="s">
        <v>3527</v>
      </c>
      <c r="B602" s="125" t="s">
        <v>3570</v>
      </c>
      <c r="C602" s="125" t="s">
        <v>3571</v>
      </c>
      <c r="D602" s="125" t="s">
        <v>3571</v>
      </c>
      <c r="E602" s="125" t="s">
        <v>3286</v>
      </c>
    </row>
    <row r="603" spans="1:5">
      <c r="A603" s="125" t="s">
        <v>3527</v>
      </c>
      <c r="B603" s="125" t="s">
        <v>3572</v>
      </c>
      <c r="C603" s="125" t="s">
        <v>3573</v>
      </c>
      <c r="D603" s="125" t="s">
        <v>3573</v>
      </c>
      <c r="E603" s="125" t="s">
        <v>3288</v>
      </c>
    </row>
    <row r="604" spans="1:5">
      <c r="A604" s="125" t="s">
        <v>3527</v>
      </c>
      <c r="B604" s="125" t="s">
        <v>3574</v>
      </c>
      <c r="C604" s="125" t="s">
        <v>3575</v>
      </c>
      <c r="D604" s="125" t="s">
        <v>3575</v>
      </c>
      <c r="E604" s="125" t="s">
        <v>3290</v>
      </c>
    </row>
    <row r="605" spans="1:5">
      <c r="A605" s="125" t="s">
        <v>3527</v>
      </c>
      <c r="B605" s="125" t="s">
        <v>3576</v>
      </c>
      <c r="C605" s="125" t="s">
        <v>584</v>
      </c>
      <c r="D605" s="125" t="s">
        <v>584</v>
      </c>
      <c r="E605" s="125" t="s">
        <v>3292</v>
      </c>
    </row>
    <row r="606" spans="1:5">
      <c r="A606" s="125" t="s">
        <v>3527</v>
      </c>
      <c r="B606" s="125" t="s">
        <v>3577</v>
      </c>
      <c r="C606" s="125" t="s">
        <v>3578</v>
      </c>
      <c r="D606" s="125" t="s">
        <v>3578</v>
      </c>
      <c r="E606" s="125" t="s">
        <v>3293</v>
      </c>
    </row>
    <row r="607" spans="1:5">
      <c r="A607" s="125" t="s">
        <v>3527</v>
      </c>
      <c r="B607" s="125" t="s">
        <v>3579</v>
      </c>
      <c r="C607" s="125" t="s">
        <v>3580</v>
      </c>
      <c r="D607" s="125" t="s">
        <v>3580</v>
      </c>
      <c r="E607" s="125" t="s">
        <v>3295</v>
      </c>
    </row>
    <row r="608" spans="1:5">
      <c r="A608" s="125" t="s">
        <v>3527</v>
      </c>
      <c r="B608" s="125" t="s">
        <v>3581</v>
      </c>
      <c r="C608" s="125" t="s">
        <v>239</v>
      </c>
      <c r="D608" s="125" t="s">
        <v>239</v>
      </c>
      <c r="E608" s="125" t="s">
        <v>3271</v>
      </c>
    </row>
    <row r="609" spans="1:5">
      <c r="A609" s="125" t="s">
        <v>3527</v>
      </c>
      <c r="B609" s="125" t="s">
        <v>3582</v>
      </c>
      <c r="C609" s="125" t="s">
        <v>3583</v>
      </c>
      <c r="D609" s="125" t="s">
        <v>3583</v>
      </c>
      <c r="E609" s="125" t="s">
        <v>3297</v>
      </c>
    </row>
    <row r="610" spans="1:5">
      <c r="A610" s="125" t="s">
        <v>3527</v>
      </c>
      <c r="B610" s="125" t="s">
        <v>3584</v>
      </c>
      <c r="C610" s="125" t="s">
        <v>3585</v>
      </c>
      <c r="D610" s="125" t="s">
        <v>3585</v>
      </c>
      <c r="E610" s="125" t="s">
        <v>3299</v>
      </c>
    </row>
    <row r="611" spans="1:5">
      <c r="A611" s="125" t="s">
        <v>3527</v>
      </c>
      <c r="B611" s="125" t="s">
        <v>3586</v>
      </c>
      <c r="C611" s="125" t="s">
        <v>3587</v>
      </c>
      <c r="D611" s="125" t="s">
        <v>3587</v>
      </c>
      <c r="E611" s="125" t="s">
        <v>3301</v>
      </c>
    </row>
    <row r="612" spans="1:5">
      <c r="A612" s="125" t="s">
        <v>3527</v>
      </c>
      <c r="B612" s="125" t="s">
        <v>3588</v>
      </c>
      <c r="C612" s="125" t="s">
        <v>211</v>
      </c>
      <c r="D612" s="125" t="s">
        <v>211</v>
      </c>
      <c r="E612" s="125" t="s">
        <v>3303</v>
      </c>
    </row>
    <row r="613" spans="1:5">
      <c r="A613" s="125" t="s">
        <v>3527</v>
      </c>
      <c r="B613" s="125" t="s">
        <v>3589</v>
      </c>
      <c r="C613" s="125" t="s">
        <v>211</v>
      </c>
      <c r="D613" s="125" t="s">
        <v>211</v>
      </c>
      <c r="E613" s="125" t="s">
        <v>3305</v>
      </c>
    </row>
    <row r="614" spans="1:5">
      <c r="A614" s="125" t="s">
        <v>3527</v>
      </c>
      <c r="B614" s="125" t="s">
        <v>3590</v>
      </c>
      <c r="C614" s="125" t="s">
        <v>3591</v>
      </c>
      <c r="D614" s="125" t="s">
        <v>3591</v>
      </c>
      <c r="E614" s="125" t="s">
        <v>3306</v>
      </c>
    </row>
    <row r="615" spans="1:5">
      <c r="A615" s="125" t="s">
        <v>3527</v>
      </c>
      <c r="B615" s="125" t="s">
        <v>3592</v>
      </c>
      <c r="C615" s="125" t="s">
        <v>3593</v>
      </c>
      <c r="D615" s="125" t="s">
        <v>3593</v>
      </c>
      <c r="E615" s="125" t="s">
        <v>3308</v>
      </c>
    </row>
    <row r="616" spans="1:5">
      <c r="A616" s="125" t="s">
        <v>3527</v>
      </c>
      <c r="B616" s="125" t="s">
        <v>3594</v>
      </c>
      <c r="C616" s="125" t="s">
        <v>3595</v>
      </c>
      <c r="D616" s="125" t="s">
        <v>3595</v>
      </c>
      <c r="E616" s="125" t="s">
        <v>3309</v>
      </c>
    </row>
    <row r="617" spans="1:5">
      <c r="A617" s="125" t="s">
        <v>3527</v>
      </c>
      <c r="B617" s="125" t="s">
        <v>3596</v>
      </c>
      <c r="C617" s="125" t="s">
        <v>3597</v>
      </c>
      <c r="D617" s="125" t="s">
        <v>3597</v>
      </c>
      <c r="E617" s="125" t="s">
        <v>3311</v>
      </c>
    </row>
    <row r="618" spans="1:5">
      <c r="A618" s="125" t="s">
        <v>3527</v>
      </c>
      <c r="B618" s="125" t="s">
        <v>3598</v>
      </c>
      <c r="C618" s="125" t="s">
        <v>3599</v>
      </c>
      <c r="D618" s="125" t="s">
        <v>3599</v>
      </c>
      <c r="E618" s="125" t="s">
        <v>3313</v>
      </c>
    </row>
    <row r="619" spans="1:5">
      <c r="A619" s="125" t="s">
        <v>3527</v>
      </c>
      <c r="B619" s="125" t="s">
        <v>3600</v>
      </c>
      <c r="C619" s="125" t="s">
        <v>3601</v>
      </c>
      <c r="D619" s="125" t="s">
        <v>3601</v>
      </c>
      <c r="E619" s="125" t="s">
        <v>3265</v>
      </c>
    </row>
    <row r="620" spans="1:5">
      <c r="A620" s="125" t="s">
        <v>3527</v>
      </c>
      <c r="B620" s="125" t="s">
        <v>3602</v>
      </c>
      <c r="C620" s="125" t="s">
        <v>3603</v>
      </c>
      <c r="D620" s="125" t="s">
        <v>3603</v>
      </c>
      <c r="E620" s="125" t="s">
        <v>3315</v>
      </c>
    </row>
    <row r="621" spans="1:5">
      <c r="A621" s="125" t="s">
        <v>3527</v>
      </c>
      <c r="B621" s="125" t="s">
        <v>3604</v>
      </c>
      <c r="C621" s="125" t="s">
        <v>3605</v>
      </c>
      <c r="D621" s="125" t="s">
        <v>3605</v>
      </c>
      <c r="E621" s="125" t="s">
        <v>3317</v>
      </c>
    </row>
    <row r="622" spans="1:5">
      <c r="A622" s="125" t="s">
        <v>3527</v>
      </c>
      <c r="B622" s="125" t="s">
        <v>3606</v>
      </c>
      <c r="C622" s="125" t="s">
        <v>3607</v>
      </c>
      <c r="D622" s="125" t="s">
        <v>3607</v>
      </c>
      <c r="E622" s="125" t="s">
        <v>3318</v>
      </c>
    </row>
    <row r="623" spans="1:5">
      <c r="A623" s="125" t="s">
        <v>3527</v>
      </c>
      <c r="B623" s="125" t="s">
        <v>3608</v>
      </c>
      <c r="C623" s="125" t="s">
        <v>3609</v>
      </c>
      <c r="D623" s="125" t="s">
        <v>3609</v>
      </c>
      <c r="E623" s="125" t="s">
        <v>3320</v>
      </c>
    </row>
    <row r="624" spans="1:5">
      <c r="A624" s="125" t="s">
        <v>3527</v>
      </c>
      <c r="B624" s="125" t="s">
        <v>3610</v>
      </c>
      <c r="C624" s="125" t="s">
        <v>3611</v>
      </c>
      <c r="D624" s="125" t="s">
        <v>3611</v>
      </c>
      <c r="E624" s="125" t="s">
        <v>3322</v>
      </c>
    </row>
    <row r="625" spans="1:5">
      <c r="A625" s="125" t="s">
        <v>3527</v>
      </c>
      <c r="B625" s="125" t="s">
        <v>3612</v>
      </c>
      <c r="C625" s="125" t="s">
        <v>3613</v>
      </c>
      <c r="D625" s="125" t="s">
        <v>3613</v>
      </c>
      <c r="E625" s="125" t="s">
        <v>3324</v>
      </c>
    </row>
    <row r="626" spans="1:5">
      <c r="A626" s="125" t="s">
        <v>3527</v>
      </c>
      <c r="B626" s="125" t="s">
        <v>3614</v>
      </c>
      <c r="C626" s="125" t="s">
        <v>3615</v>
      </c>
      <c r="D626" s="125" t="s">
        <v>3615</v>
      </c>
      <c r="E626" s="125" t="s">
        <v>3326</v>
      </c>
    </row>
    <row r="627" spans="1:5">
      <c r="A627" s="125" t="s">
        <v>3527</v>
      </c>
      <c r="B627" s="125" t="s">
        <v>3616</v>
      </c>
      <c r="C627" s="125" t="s">
        <v>3617</v>
      </c>
      <c r="D627" s="125" t="s">
        <v>3617</v>
      </c>
      <c r="E627" s="125" t="s">
        <v>3328</v>
      </c>
    </row>
    <row r="628" spans="1:5">
      <c r="A628" s="125" t="s">
        <v>3527</v>
      </c>
      <c r="B628" s="125" t="s">
        <v>3618</v>
      </c>
      <c r="C628" s="125" t="s">
        <v>3617</v>
      </c>
      <c r="D628" s="125" t="s">
        <v>3617</v>
      </c>
      <c r="E628" s="125" t="s">
        <v>3330</v>
      </c>
    </row>
    <row r="629" spans="1:5">
      <c r="A629" s="125" t="s">
        <v>3527</v>
      </c>
      <c r="B629" s="125" t="s">
        <v>3619</v>
      </c>
      <c r="C629" s="125" t="s">
        <v>3620</v>
      </c>
      <c r="D629" s="125" t="s">
        <v>3620</v>
      </c>
      <c r="E629" s="125" t="s">
        <v>3332</v>
      </c>
    </row>
    <row r="630" spans="1:5">
      <c r="A630" s="125" t="s">
        <v>3527</v>
      </c>
      <c r="B630" s="125" t="s">
        <v>3621</v>
      </c>
      <c r="C630" s="125" t="s">
        <v>3622</v>
      </c>
      <c r="D630" s="125" t="s">
        <v>3622</v>
      </c>
      <c r="E630" s="125" t="s">
        <v>3334</v>
      </c>
    </row>
    <row r="631" spans="1:5">
      <c r="A631" s="125" t="s">
        <v>3527</v>
      </c>
      <c r="B631" s="125" t="s">
        <v>3623</v>
      </c>
      <c r="C631" s="125" t="s">
        <v>3624</v>
      </c>
      <c r="D631" s="125" t="s">
        <v>3624</v>
      </c>
      <c r="E631" s="125" t="s">
        <v>3335</v>
      </c>
    </row>
    <row r="632" spans="1:5">
      <c r="A632" s="125" t="s">
        <v>3527</v>
      </c>
      <c r="B632" s="125" t="s">
        <v>3625</v>
      </c>
      <c r="C632" s="125" t="s">
        <v>3626</v>
      </c>
      <c r="D632" s="125" t="s">
        <v>3626</v>
      </c>
      <c r="E632" s="125" t="s">
        <v>3337</v>
      </c>
    </row>
    <row r="633" spans="1:5">
      <c r="A633" s="125" t="s">
        <v>3527</v>
      </c>
      <c r="B633" s="125" t="s">
        <v>3627</v>
      </c>
      <c r="C633" s="125" t="s">
        <v>3628</v>
      </c>
      <c r="D633" s="125" t="s">
        <v>3628</v>
      </c>
      <c r="E633" s="125" t="s">
        <v>3339</v>
      </c>
    </row>
    <row r="634" spans="1:5">
      <c r="A634" s="125" t="s">
        <v>3527</v>
      </c>
      <c r="B634" s="125" t="s">
        <v>3629</v>
      </c>
      <c r="C634" s="125" t="s">
        <v>3630</v>
      </c>
      <c r="D634" s="125" t="s">
        <v>3630</v>
      </c>
      <c r="E634" s="125" t="s">
        <v>3341</v>
      </c>
    </row>
    <row r="635" spans="1:5">
      <c r="A635" s="125" t="s">
        <v>3527</v>
      </c>
      <c r="B635" s="125" t="s">
        <v>3631</v>
      </c>
      <c r="C635" s="125" t="s">
        <v>3632</v>
      </c>
      <c r="D635" s="125" t="s">
        <v>3632</v>
      </c>
      <c r="E635" s="125" t="s">
        <v>3343</v>
      </c>
    </row>
    <row r="636" spans="1:5">
      <c r="A636" s="125" t="s">
        <v>3527</v>
      </c>
      <c r="B636" s="125" t="s">
        <v>3633</v>
      </c>
      <c r="C636" s="125" t="s">
        <v>3634</v>
      </c>
      <c r="D636" s="125" t="s">
        <v>3634</v>
      </c>
      <c r="E636" s="125" t="s">
        <v>3345</v>
      </c>
    </row>
    <row r="637" spans="1:5">
      <c r="A637" s="125" t="s">
        <v>3527</v>
      </c>
      <c r="B637" s="125" t="s">
        <v>3635</v>
      </c>
      <c r="C637" s="125" t="s">
        <v>3636</v>
      </c>
      <c r="D637" s="125" t="s">
        <v>3636</v>
      </c>
      <c r="E637" s="125" t="s">
        <v>3347</v>
      </c>
    </row>
    <row r="638" spans="1:5">
      <c r="A638" s="125" t="s">
        <v>3527</v>
      </c>
      <c r="B638" s="125" t="s">
        <v>3637</v>
      </c>
      <c r="C638" s="125" t="s">
        <v>3638</v>
      </c>
      <c r="D638" s="125" t="s">
        <v>3638</v>
      </c>
      <c r="E638" s="125" t="s">
        <v>3349</v>
      </c>
    </row>
    <row r="639" spans="1:5">
      <c r="A639" s="125" t="s">
        <v>3527</v>
      </c>
      <c r="B639" s="125" t="s">
        <v>3639</v>
      </c>
      <c r="C639" s="125" t="s">
        <v>3640</v>
      </c>
      <c r="D639" s="125" t="s">
        <v>3640</v>
      </c>
      <c r="E639" s="125" t="s">
        <v>3351</v>
      </c>
    </row>
    <row r="640" spans="1:5">
      <c r="A640" s="125" t="s">
        <v>3527</v>
      </c>
      <c r="B640" s="125" t="s">
        <v>3641</v>
      </c>
      <c r="C640" s="125" t="s">
        <v>3642</v>
      </c>
      <c r="D640" s="125" t="s">
        <v>3642</v>
      </c>
      <c r="E640" s="125" t="s">
        <v>3353</v>
      </c>
    </row>
    <row r="641" spans="1:5">
      <c r="A641" s="125" t="s">
        <v>3527</v>
      </c>
      <c r="B641" s="125" t="s">
        <v>3643</v>
      </c>
      <c r="C641" s="125" t="s">
        <v>3644</v>
      </c>
      <c r="D641" s="125" t="s">
        <v>3644</v>
      </c>
      <c r="E641" s="125" t="s">
        <v>3355</v>
      </c>
    </row>
    <row r="642" spans="1:5">
      <c r="A642" s="125" t="s">
        <v>3527</v>
      </c>
      <c r="B642" s="125" t="s">
        <v>3645</v>
      </c>
      <c r="C642" s="125" t="s">
        <v>3646</v>
      </c>
      <c r="D642" s="125" t="s">
        <v>3646</v>
      </c>
      <c r="E642" s="125" t="s">
        <v>3357</v>
      </c>
    </row>
    <row r="643" spans="1:5">
      <c r="A643" s="125" t="s">
        <v>3527</v>
      </c>
      <c r="B643" s="125" t="s">
        <v>3647</v>
      </c>
      <c r="C643" s="125" t="s">
        <v>3648</v>
      </c>
      <c r="D643" s="125" t="s">
        <v>3648</v>
      </c>
      <c r="E643" s="125" t="s">
        <v>3359</v>
      </c>
    </row>
    <row r="644" spans="1:5">
      <c r="A644" s="125" t="s">
        <v>3527</v>
      </c>
      <c r="B644" s="125" t="s">
        <v>3649</v>
      </c>
      <c r="C644" s="125" t="s">
        <v>3650</v>
      </c>
      <c r="D644" s="125" t="s">
        <v>3650</v>
      </c>
      <c r="E644" s="125" t="s">
        <v>3361</v>
      </c>
    </row>
    <row r="645" spans="1:5">
      <c r="A645" s="125" t="s">
        <v>3527</v>
      </c>
      <c r="B645" s="125" t="s">
        <v>3651</v>
      </c>
      <c r="C645" s="125" t="s">
        <v>3652</v>
      </c>
      <c r="D645" s="125" t="s">
        <v>3652</v>
      </c>
      <c r="E645" s="125" t="s">
        <v>3363</v>
      </c>
    </row>
    <row r="646" spans="1:5">
      <c r="A646" s="125" t="s">
        <v>3527</v>
      </c>
      <c r="B646" s="125" t="s">
        <v>3653</v>
      </c>
      <c r="C646" s="125" t="s">
        <v>3654</v>
      </c>
      <c r="D646" s="125" t="s">
        <v>3654</v>
      </c>
      <c r="E646" s="125" t="s">
        <v>3365</v>
      </c>
    </row>
    <row r="647" spans="1:5">
      <c r="A647" s="125" t="s">
        <v>3527</v>
      </c>
      <c r="B647" s="125" t="s">
        <v>3655</v>
      </c>
      <c r="C647" s="125" t="s">
        <v>3656</v>
      </c>
      <c r="D647" s="125" t="s">
        <v>3656</v>
      </c>
      <c r="E647" s="125" t="s">
        <v>3367</v>
      </c>
    </row>
    <row r="648" spans="1:5">
      <c r="A648" s="125" t="s">
        <v>3527</v>
      </c>
      <c r="B648" s="125" t="s">
        <v>3657</v>
      </c>
      <c r="C648" s="125" t="s">
        <v>3658</v>
      </c>
      <c r="D648" s="125" t="s">
        <v>3658</v>
      </c>
      <c r="E648" s="125" t="s">
        <v>3369</v>
      </c>
    </row>
    <row r="649" spans="1:5">
      <c r="A649" s="125" t="s">
        <v>3527</v>
      </c>
      <c r="B649" s="125" t="s">
        <v>3659</v>
      </c>
      <c r="C649" s="125" t="s">
        <v>3660</v>
      </c>
      <c r="D649" s="125" t="s">
        <v>3660</v>
      </c>
      <c r="E649" s="125" t="s">
        <v>3371</v>
      </c>
    </row>
    <row r="650" spans="1:5">
      <c r="A650" s="125" t="s">
        <v>3527</v>
      </c>
      <c r="B650" s="125" t="s">
        <v>3661</v>
      </c>
      <c r="C650" s="125" t="s">
        <v>3662</v>
      </c>
      <c r="D650" s="125" t="s">
        <v>3662</v>
      </c>
      <c r="E650" s="125" t="s">
        <v>3373</v>
      </c>
    </row>
    <row r="651" spans="1:5">
      <c r="A651" s="125" t="s">
        <v>3527</v>
      </c>
      <c r="B651" s="125" t="s">
        <v>3663</v>
      </c>
      <c r="C651" s="125" t="s">
        <v>3664</v>
      </c>
      <c r="D651" s="125" t="s">
        <v>3664</v>
      </c>
      <c r="E651" s="125" t="s">
        <v>3375</v>
      </c>
    </row>
    <row r="652" spans="1:5">
      <c r="A652" s="125" t="s">
        <v>3527</v>
      </c>
      <c r="B652" s="125" t="s">
        <v>3665</v>
      </c>
      <c r="C652" s="125" t="s">
        <v>3666</v>
      </c>
      <c r="D652" s="125" t="s">
        <v>3666</v>
      </c>
      <c r="E652" s="125" t="s">
        <v>3377</v>
      </c>
    </row>
    <row r="653" spans="1:5">
      <c r="A653" s="125" t="s">
        <v>3527</v>
      </c>
      <c r="B653" s="125" t="s">
        <v>3667</v>
      </c>
      <c r="C653" s="125" t="s">
        <v>128</v>
      </c>
      <c r="D653" s="125" t="s">
        <v>128</v>
      </c>
      <c r="E653" s="125" t="s">
        <v>3379</v>
      </c>
    </row>
    <row r="654" spans="1:5">
      <c r="A654" s="125" t="s">
        <v>3527</v>
      </c>
      <c r="B654" s="125" t="s">
        <v>3668</v>
      </c>
      <c r="C654" s="125" t="s">
        <v>128</v>
      </c>
      <c r="D654" s="125" t="s">
        <v>128</v>
      </c>
      <c r="E654" s="125" t="s">
        <v>3264</v>
      </c>
    </row>
    <row r="655" spans="1:5">
      <c r="A655" s="125" t="s">
        <v>3527</v>
      </c>
      <c r="B655" s="125" t="s">
        <v>3669</v>
      </c>
      <c r="C655" s="125" t="s">
        <v>3670</v>
      </c>
      <c r="D655" s="125" t="s">
        <v>3670</v>
      </c>
      <c r="E655" s="125" t="s">
        <v>3380</v>
      </c>
    </row>
    <row r="656" spans="1:5">
      <c r="A656" s="125" t="s">
        <v>3527</v>
      </c>
      <c r="B656" s="125" t="s">
        <v>3671</v>
      </c>
      <c r="C656" s="125" t="s">
        <v>3672</v>
      </c>
      <c r="D656" s="125" t="s">
        <v>3672</v>
      </c>
      <c r="E656" s="125" t="s">
        <v>3267</v>
      </c>
    </row>
    <row r="657" spans="1:5">
      <c r="A657" s="125" t="s">
        <v>3527</v>
      </c>
      <c r="B657" s="125" t="s">
        <v>3673</v>
      </c>
      <c r="C657" s="125" t="s">
        <v>3674</v>
      </c>
      <c r="D657" s="125" t="s">
        <v>3674</v>
      </c>
      <c r="E657" s="125" t="s">
        <v>3382</v>
      </c>
    </row>
    <row r="658" spans="1:5">
      <c r="A658" s="125" t="s">
        <v>3527</v>
      </c>
      <c r="B658" s="125" t="s">
        <v>3675</v>
      </c>
      <c r="C658" s="125" t="s">
        <v>3676</v>
      </c>
      <c r="D658" s="125" t="s">
        <v>3676</v>
      </c>
      <c r="E658" s="125" t="s">
        <v>3384</v>
      </c>
    </row>
    <row r="659" spans="1:5">
      <c r="A659" s="125" t="s">
        <v>3527</v>
      </c>
      <c r="B659" s="125" t="s">
        <v>3677</v>
      </c>
      <c r="C659" s="125" t="s">
        <v>3678</v>
      </c>
      <c r="D659" s="125" t="s">
        <v>3678</v>
      </c>
      <c r="E659" s="125" t="s">
        <v>3386</v>
      </c>
    </row>
    <row r="660" spans="1:5">
      <c r="A660" s="125" t="s">
        <v>3527</v>
      </c>
      <c r="B660" s="125" t="s">
        <v>3679</v>
      </c>
      <c r="C660" s="125" t="s">
        <v>3680</v>
      </c>
      <c r="D660" s="125" t="s">
        <v>3680</v>
      </c>
      <c r="E660" s="125" t="s">
        <v>3388</v>
      </c>
    </row>
    <row r="661" spans="1:5">
      <c r="A661" s="125" t="s">
        <v>3527</v>
      </c>
      <c r="B661" s="125" t="s">
        <v>3681</v>
      </c>
      <c r="C661" s="125" t="s">
        <v>3682</v>
      </c>
      <c r="D661" s="125" t="s">
        <v>3682</v>
      </c>
      <c r="E661" s="125" t="s">
        <v>3390</v>
      </c>
    </row>
    <row r="662" spans="1:5">
      <c r="A662" s="125" t="s">
        <v>3527</v>
      </c>
      <c r="B662" s="125" t="s">
        <v>3683</v>
      </c>
      <c r="C662" s="125" t="s">
        <v>3684</v>
      </c>
      <c r="D662" s="125" t="s">
        <v>3684</v>
      </c>
      <c r="E662" s="125" t="s">
        <v>3392</v>
      </c>
    </row>
    <row r="663" spans="1:5">
      <c r="A663" s="125" t="s">
        <v>3527</v>
      </c>
      <c r="B663" s="125" t="s">
        <v>3685</v>
      </c>
      <c r="C663" s="125" t="s">
        <v>3686</v>
      </c>
      <c r="D663" s="125" t="s">
        <v>3686</v>
      </c>
      <c r="E663" s="125" t="s">
        <v>3394</v>
      </c>
    </row>
    <row r="664" spans="1:5">
      <c r="A664" s="125" t="s">
        <v>3527</v>
      </c>
      <c r="B664" s="125" t="s">
        <v>3687</v>
      </c>
      <c r="C664" s="125" t="s">
        <v>3688</v>
      </c>
      <c r="D664" s="125" t="s">
        <v>3688</v>
      </c>
      <c r="E664" s="125" t="s">
        <v>3396</v>
      </c>
    </row>
    <row r="665" spans="1:5">
      <c r="A665" s="125" t="s">
        <v>3527</v>
      </c>
      <c r="B665" s="125" t="s">
        <v>3689</v>
      </c>
      <c r="C665" s="125" t="s">
        <v>3690</v>
      </c>
      <c r="D665" s="125" t="s">
        <v>3690</v>
      </c>
      <c r="E665" s="125" t="s">
        <v>3398</v>
      </c>
    </row>
    <row r="666" spans="1:5">
      <c r="A666" s="125" t="s">
        <v>3527</v>
      </c>
      <c r="B666" s="125" t="s">
        <v>3691</v>
      </c>
      <c r="C666" s="125" t="s">
        <v>3692</v>
      </c>
      <c r="D666" s="125" t="s">
        <v>3692</v>
      </c>
      <c r="E666" s="125" t="s">
        <v>3400</v>
      </c>
    </row>
    <row r="667" spans="1:5">
      <c r="A667" s="125" t="s">
        <v>3527</v>
      </c>
      <c r="B667" s="125" t="s">
        <v>3693</v>
      </c>
      <c r="C667" s="125" t="s">
        <v>3694</v>
      </c>
      <c r="D667" s="125" t="s">
        <v>3694</v>
      </c>
      <c r="E667" s="125" t="s">
        <v>3402</v>
      </c>
    </row>
    <row r="668" spans="1:5">
      <c r="A668" s="125" t="s">
        <v>3527</v>
      </c>
      <c r="B668" s="125" t="s">
        <v>3695</v>
      </c>
      <c r="C668" s="125" t="s">
        <v>3696</v>
      </c>
      <c r="D668" s="125" t="s">
        <v>3696</v>
      </c>
      <c r="E668" s="125" t="s">
        <v>3404</v>
      </c>
    </row>
    <row r="669" spans="1:5">
      <c r="A669" s="125" t="s">
        <v>3527</v>
      </c>
      <c r="B669" s="125" t="s">
        <v>3697</v>
      </c>
      <c r="C669" s="125" t="s">
        <v>3698</v>
      </c>
      <c r="D669" s="125" t="s">
        <v>3698</v>
      </c>
      <c r="E669" s="125" t="s">
        <v>3406</v>
      </c>
    </row>
    <row r="670" spans="1:5">
      <c r="A670" s="125" t="s">
        <v>3527</v>
      </c>
      <c r="B670" s="125" t="s">
        <v>3699</v>
      </c>
      <c r="C670" s="125" t="s">
        <v>3700</v>
      </c>
      <c r="D670" s="125" t="s">
        <v>3700</v>
      </c>
      <c r="E670" s="125" t="s">
        <v>3408</v>
      </c>
    </row>
    <row r="671" spans="1:5">
      <c r="A671" s="125" t="s">
        <v>3527</v>
      </c>
      <c r="B671" s="125" t="s">
        <v>3701</v>
      </c>
      <c r="C671" s="125" t="s">
        <v>3702</v>
      </c>
      <c r="D671" s="125" t="s">
        <v>3702</v>
      </c>
      <c r="E671" s="125" t="s">
        <v>3410</v>
      </c>
    </row>
    <row r="672" spans="1:5">
      <c r="A672" s="125" t="s">
        <v>3527</v>
      </c>
      <c r="B672" s="125" t="s">
        <v>3703</v>
      </c>
      <c r="C672" s="125" t="s">
        <v>3704</v>
      </c>
      <c r="D672" s="125" t="s">
        <v>3704</v>
      </c>
      <c r="E672" s="125" t="s">
        <v>3412</v>
      </c>
    </row>
    <row r="673" spans="1:5">
      <c r="A673" s="125" t="s">
        <v>3527</v>
      </c>
      <c r="B673" s="125" t="s">
        <v>3705</v>
      </c>
      <c r="C673" s="125" t="s">
        <v>3706</v>
      </c>
      <c r="D673" s="125" t="s">
        <v>3706</v>
      </c>
      <c r="E673" s="125" t="s">
        <v>3414</v>
      </c>
    </row>
    <row r="674" spans="1:5">
      <c r="A674" s="125" t="s">
        <v>3527</v>
      </c>
      <c r="B674" s="125" t="s">
        <v>3707</v>
      </c>
      <c r="C674" s="125" t="s">
        <v>3708</v>
      </c>
      <c r="D674" s="125" t="s">
        <v>3708</v>
      </c>
      <c r="E674" s="125" t="s">
        <v>3416</v>
      </c>
    </row>
    <row r="675" spans="1:5">
      <c r="A675" s="125" t="s">
        <v>3527</v>
      </c>
      <c r="B675" s="125" t="s">
        <v>3709</v>
      </c>
      <c r="C675" s="125" t="s">
        <v>3710</v>
      </c>
      <c r="D675" s="125" t="s">
        <v>3710</v>
      </c>
      <c r="E675" s="125" t="s">
        <v>3418</v>
      </c>
    </row>
    <row r="676" spans="1:5">
      <c r="A676" s="125" t="s">
        <v>3527</v>
      </c>
      <c r="B676" s="125" t="s">
        <v>3711</v>
      </c>
      <c r="C676" s="125" t="s">
        <v>3712</v>
      </c>
      <c r="D676" s="125" t="s">
        <v>3712</v>
      </c>
      <c r="E676" s="125" t="s">
        <v>3420</v>
      </c>
    </row>
    <row r="677" spans="1:5">
      <c r="A677" s="125" t="s">
        <v>3527</v>
      </c>
      <c r="B677" s="125" t="s">
        <v>3713</v>
      </c>
      <c r="C677" s="125" t="s">
        <v>3714</v>
      </c>
      <c r="D677" s="125" t="s">
        <v>3714</v>
      </c>
      <c r="E677" s="125" t="s">
        <v>3422</v>
      </c>
    </row>
    <row r="678" spans="1:5">
      <c r="A678" s="125" t="s">
        <v>3527</v>
      </c>
      <c r="B678" s="125" t="s">
        <v>3715</v>
      </c>
      <c r="C678" s="125" t="s">
        <v>3716</v>
      </c>
      <c r="D678" s="125" t="s">
        <v>3716</v>
      </c>
      <c r="E678" s="125" t="s">
        <v>3424</v>
      </c>
    </row>
    <row r="679" spans="1:5">
      <c r="A679" s="125" t="s">
        <v>3527</v>
      </c>
      <c r="B679" s="125" t="s">
        <v>3717</v>
      </c>
      <c r="C679" s="125" t="s">
        <v>3718</v>
      </c>
      <c r="D679" s="125" t="s">
        <v>3718</v>
      </c>
      <c r="E679" s="125" t="s">
        <v>3426</v>
      </c>
    </row>
    <row r="680" spans="1:5">
      <c r="A680" s="125" t="s">
        <v>3527</v>
      </c>
      <c r="B680" s="125" t="s">
        <v>3719</v>
      </c>
      <c r="C680" s="125" t="s">
        <v>3720</v>
      </c>
      <c r="D680" s="125" t="s">
        <v>3720</v>
      </c>
      <c r="E680" s="125" t="s">
        <v>3428</v>
      </c>
    </row>
    <row r="681" spans="1:5">
      <c r="A681" s="125" t="s">
        <v>3527</v>
      </c>
      <c r="B681" s="125" t="s">
        <v>3721</v>
      </c>
      <c r="C681" s="125" t="s">
        <v>3722</v>
      </c>
      <c r="D681" s="125" t="s">
        <v>3722</v>
      </c>
      <c r="E681" s="125" t="s">
        <v>3430</v>
      </c>
    </row>
    <row r="682" spans="1:5">
      <c r="A682" s="125" t="s">
        <v>3527</v>
      </c>
      <c r="B682" s="125" t="s">
        <v>3723</v>
      </c>
      <c r="C682" s="125" t="s">
        <v>3724</v>
      </c>
      <c r="D682" s="125" t="s">
        <v>3724</v>
      </c>
      <c r="E682" s="125" t="s">
        <v>3432</v>
      </c>
    </row>
    <row r="683" spans="1:5">
      <c r="A683" s="125" t="s">
        <v>3527</v>
      </c>
      <c r="B683" s="125" t="s">
        <v>3725</v>
      </c>
      <c r="C683" s="125" t="s">
        <v>3726</v>
      </c>
      <c r="D683" s="125" t="s">
        <v>3726</v>
      </c>
      <c r="E683" s="125" t="s">
        <v>3434</v>
      </c>
    </row>
    <row r="684" spans="1:5">
      <c r="A684" s="125" t="s">
        <v>3527</v>
      </c>
      <c r="B684" s="125" t="s">
        <v>3727</v>
      </c>
      <c r="C684" s="125" t="s">
        <v>3728</v>
      </c>
      <c r="D684" s="125" t="s">
        <v>3728</v>
      </c>
      <c r="E684" s="125" t="s">
        <v>3436</v>
      </c>
    </row>
    <row r="685" spans="1:5">
      <c r="A685" s="125" t="s">
        <v>3527</v>
      </c>
      <c r="B685" s="125" t="s">
        <v>3729</v>
      </c>
      <c r="C685" s="125" t="s">
        <v>3730</v>
      </c>
      <c r="D685" s="125" t="s">
        <v>3730</v>
      </c>
      <c r="E685" s="125" t="s">
        <v>3437</v>
      </c>
    </row>
    <row r="686" spans="1:5">
      <c r="A686" s="125" t="s">
        <v>3527</v>
      </c>
      <c r="B686" s="125" t="s">
        <v>3731</v>
      </c>
      <c r="C686" s="125" t="s">
        <v>3732</v>
      </c>
      <c r="D686" s="125" t="s">
        <v>3732</v>
      </c>
      <c r="E686" s="125" t="s">
        <v>3439</v>
      </c>
    </row>
    <row r="687" spans="1:5">
      <c r="A687" s="125" t="s">
        <v>3527</v>
      </c>
      <c r="B687" s="125" t="s">
        <v>3733</v>
      </c>
      <c r="C687" s="125" t="s">
        <v>3734</v>
      </c>
      <c r="D687" s="125" t="s">
        <v>3734</v>
      </c>
      <c r="E687" s="125" t="s">
        <v>3441</v>
      </c>
    </row>
    <row r="688" spans="1:5">
      <c r="A688" s="125" t="s">
        <v>3527</v>
      </c>
      <c r="B688" s="125" t="s">
        <v>3735</v>
      </c>
      <c r="C688" s="125" t="s">
        <v>585</v>
      </c>
      <c r="D688" s="125" t="s">
        <v>585</v>
      </c>
      <c r="E688" s="125" t="s">
        <v>3443</v>
      </c>
    </row>
    <row r="689" spans="1:5">
      <c r="A689" s="125" t="s">
        <v>3527</v>
      </c>
      <c r="B689" s="125" t="s">
        <v>3736</v>
      </c>
      <c r="C689" s="125" t="s">
        <v>3737</v>
      </c>
      <c r="D689" s="125" t="s">
        <v>3737</v>
      </c>
      <c r="E689" s="125" t="s">
        <v>3444</v>
      </c>
    </row>
    <row r="690" spans="1:5">
      <c r="A690" s="125" t="s">
        <v>3527</v>
      </c>
      <c r="B690" s="125" t="s">
        <v>3738</v>
      </c>
      <c r="C690" s="125" t="s">
        <v>3739</v>
      </c>
      <c r="D690" s="125" t="s">
        <v>3739</v>
      </c>
      <c r="E690" s="125" t="s">
        <v>3446</v>
      </c>
    </row>
    <row r="691" spans="1:5">
      <c r="A691" s="125" t="s">
        <v>3527</v>
      </c>
      <c r="B691" s="125" t="s">
        <v>3740</v>
      </c>
      <c r="C691" s="125" t="s">
        <v>3741</v>
      </c>
      <c r="D691" s="125" t="s">
        <v>3741</v>
      </c>
      <c r="E691" s="125" t="s">
        <v>3447</v>
      </c>
    </row>
    <row r="692" spans="1:5">
      <c r="A692" s="125" t="s">
        <v>3527</v>
      </c>
      <c r="B692" s="125" t="s">
        <v>3742</v>
      </c>
      <c r="C692" s="125" t="s">
        <v>3743</v>
      </c>
      <c r="D692" s="125" t="s">
        <v>3743</v>
      </c>
      <c r="E692" s="125" t="s">
        <v>3269</v>
      </c>
    </row>
    <row r="693" spans="1:5">
      <c r="A693" s="125" t="s">
        <v>3527</v>
      </c>
      <c r="B693" s="125" t="s">
        <v>3744</v>
      </c>
      <c r="C693" s="125" t="s">
        <v>3745</v>
      </c>
      <c r="D693" s="125" t="s">
        <v>3745</v>
      </c>
      <c r="E693" s="125" t="s">
        <v>3449</v>
      </c>
    </row>
    <row r="694" spans="1:5">
      <c r="A694" s="125" t="s">
        <v>3527</v>
      </c>
      <c r="B694" s="125" t="s">
        <v>3746</v>
      </c>
      <c r="C694" s="125" t="s">
        <v>3747</v>
      </c>
      <c r="D694" s="125" t="s">
        <v>3747</v>
      </c>
      <c r="E694" s="125" t="s">
        <v>3451</v>
      </c>
    </row>
    <row r="695" spans="1:5">
      <c r="A695" s="125" t="s">
        <v>3527</v>
      </c>
      <c r="B695" s="125" t="s">
        <v>3748</v>
      </c>
      <c r="C695" s="125" t="s">
        <v>3749</v>
      </c>
      <c r="D695" s="125" t="s">
        <v>3749</v>
      </c>
      <c r="E695" s="125" t="s">
        <v>3453</v>
      </c>
    </row>
    <row r="696" spans="1:5">
      <c r="A696" s="125" t="s">
        <v>3527</v>
      </c>
      <c r="B696" s="125" t="s">
        <v>3750</v>
      </c>
      <c r="C696" s="125" t="s">
        <v>3751</v>
      </c>
      <c r="D696" s="125" t="s">
        <v>3751</v>
      </c>
      <c r="E696" s="125" t="s">
        <v>3455</v>
      </c>
    </row>
    <row r="697" spans="1:5">
      <c r="A697" s="125" t="s">
        <v>3527</v>
      </c>
      <c r="B697" s="125" t="s">
        <v>3752</v>
      </c>
      <c r="C697" s="125" t="s">
        <v>3753</v>
      </c>
      <c r="D697" s="125" t="s">
        <v>3753</v>
      </c>
      <c r="E697" s="125" t="s">
        <v>3457</v>
      </c>
    </row>
    <row r="698" spans="1:5">
      <c r="A698" s="125" t="s">
        <v>3527</v>
      </c>
      <c r="B698" s="125" t="s">
        <v>3754</v>
      </c>
      <c r="C698" s="125" t="s">
        <v>3755</v>
      </c>
      <c r="D698" s="125" t="s">
        <v>3755</v>
      </c>
      <c r="E698" s="125" t="s">
        <v>3459</v>
      </c>
    </row>
    <row r="699" spans="1:5">
      <c r="A699" s="125" t="s">
        <v>3527</v>
      </c>
      <c r="B699" s="125" t="s">
        <v>3756</v>
      </c>
      <c r="C699" s="125" t="s">
        <v>3757</v>
      </c>
      <c r="D699" s="125" t="s">
        <v>3757</v>
      </c>
      <c r="E699" s="125" t="s">
        <v>3461</v>
      </c>
    </row>
    <row r="700" spans="1:5">
      <c r="A700" s="125" t="s">
        <v>3527</v>
      </c>
      <c r="B700" s="125" t="s">
        <v>3758</v>
      </c>
      <c r="C700" s="125" t="s">
        <v>3759</v>
      </c>
      <c r="D700" s="125" t="s">
        <v>3759</v>
      </c>
      <c r="E700" s="125" t="s">
        <v>3272</v>
      </c>
    </row>
    <row r="701" spans="1:5">
      <c r="A701" s="125" t="s">
        <v>3527</v>
      </c>
      <c r="B701" s="125" t="s">
        <v>3760</v>
      </c>
      <c r="C701" s="125" t="s">
        <v>3761</v>
      </c>
      <c r="D701" s="125" t="s">
        <v>3761</v>
      </c>
      <c r="E701" s="125" t="s">
        <v>3463</v>
      </c>
    </row>
    <row r="702" spans="1:5">
      <c r="A702" s="125" t="s">
        <v>3527</v>
      </c>
      <c r="B702" s="125" t="s">
        <v>3762</v>
      </c>
      <c r="C702" s="125" t="s">
        <v>3763</v>
      </c>
      <c r="D702" s="125" t="s">
        <v>3763</v>
      </c>
      <c r="E702" s="125" t="s">
        <v>3465</v>
      </c>
    </row>
    <row r="703" spans="1:5">
      <c r="A703" s="125" t="s">
        <v>3527</v>
      </c>
      <c r="B703" s="125" t="s">
        <v>3764</v>
      </c>
      <c r="C703" s="125" t="s">
        <v>3765</v>
      </c>
      <c r="D703" s="125" t="s">
        <v>3765</v>
      </c>
      <c r="E703" s="125" t="s">
        <v>3467</v>
      </c>
    </row>
    <row r="704" spans="1:5">
      <c r="A704" s="125" t="s">
        <v>3527</v>
      </c>
      <c r="B704" s="125" t="s">
        <v>3766</v>
      </c>
      <c r="C704" s="125" t="s">
        <v>3767</v>
      </c>
      <c r="D704" s="125" t="s">
        <v>3767</v>
      </c>
      <c r="E704" s="125" t="s">
        <v>3469</v>
      </c>
    </row>
    <row r="705" spans="1:5">
      <c r="A705" s="125" t="s">
        <v>3527</v>
      </c>
      <c r="B705" s="125" t="s">
        <v>3768</v>
      </c>
      <c r="C705" s="125" t="s">
        <v>3769</v>
      </c>
      <c r="D705" s="125" t="s">
        <v>3769</v>
      </c>
      <c r="E705" s="125" t="s">
        <v>3471</v>
      </c>
    </row>
    <row r="706" spans="1:5">
      <c r="A706" s="125" t="s">
        <v>3527</v>
      </c>
      <c r="B706" s="125" t="s">
        <v>3770</v>
      </c>
      <c r="C706" s="125" t="s">
        <v>3771</v>
      </c>
      <c r="D706" s="125" t="s">
        <v>3771</v>
      </c>
      <c r="E706" s="125" t="s">
        <v>3473</v>
      </c>
    </row>
    <row r="707" spans="1:5">
      <c r="A707" s="125" t="s">
        <v>3527</v>
      </c>
      <c r="B707" s="125" t="s">
        <v>3772</v>
      </c>
      <c r="C707" s="125" t="s">
        <v>3773</v>
      </c>
      <c r="D707" s="125" t="s">
        <v>3773</v>
      </c>
      <c r="E707" s="125" t="s">
        <v>3475</v>
      </c>
    </row>
    <row r="708" spans="1:5">
      <c r="A708" s="125" t="s">
        <v>3527</v>
      </c>
      <c r="B708" s="125" t="s">
        <v>3774</v>
      </c>
      <c r="C708" s="125" t="s">
        <v>3775</v>
      </c>
      <c r="D708" s="125" t="s">
        <v>3775</v>
      </c>
      <c r="E708" s="125" t="s">
        <v>3477</v>
      </c>
    </row>
    <row r="709" spans="1:5">
      <c r="A709" s="125" t="s">
        <v>3527</v>
      </c>
      <c r="B709" s="125" t="s">
        <v>3776</v>
      </c>
      <c r="C709" s="125" t="s">
        <v>3777</v>
      </c>
      <c r="D709" s="125" t="s">
        <v>3777</v>
      </c>
      <c r="E709" s="125" t="s">
        <v>3479</v>
      </c>
    </row>
    <row r="710" spans="1:5">
      <c r="A710" s="125" t="s">
        <v>3527</v>
      </c>
      <c r="B710" s="125" t="s">
        <v>3778</v>
      </c>
      <c r="C710" s="125" t="s">
        <v>3779</v>
      </c>
      <c r="D710" s="125" t="s">
        <v>3779</v>
      </c>
      <c r="E710" s="125" t="s">
        <v>3481</v>
      </c>
    </row>
    <row r="711" spans="1:5">
      <c r="A711" s="125" t="s">
        <v>3527</v>
      </c>
      <c r="B711" s="125" t="s">
        <v>3780</v>
      </c>
      <c r="C711" s="125" t="s">
        <v>3781</v>
      </c>
      <c r="D711" s="125" t="s">
        <v>3781</v>
      </c>
      <c r="E711" s="125" t="s">
        <v>3483</v>
      </c>
    </row>
    <row r="712" spans="1:5">
      <c r="A712" s="125" t="s">
        <v>3527</v>
      </c>
      <c r="B712" s="125" t="s">
        <v>3782</v>
      </c>
      <c r="C712" s="125" t="s">
        <v>3783</v>
      </c>
      <c r="D712" s="125" t="s">
        <v>3783</v>
      </c>
      <c r="E712" s="125" t="s">
        <v>3485</v>
      </c>
    </row>
    <row r="713" spans="1:5">
      <c r="A713" s="125" t="s">
        <v>3527</v>
      </c>
      <c r="B713" s="125" t="s">
        <v>3784</v>
      </c>
      <c r="C713" s="125" t="s">
        <v>3785</v>
      </c>
      <c r="D713" s="125" t="s">
        <v>3785</v>
      </c>
      <c r="E713" s="125" t="s">
        <v>3487</v>
      </c>
    </row>
    <row r="714" spans="1:5">
      <c r="A714" s="125" t="s">
        <v>3527</v>
      </c>
      <c r="B714" s="125" t="s">
        <v>3786</v>
      </c>
      <c r="C714" s="125" t="s">
        <v>3787</v>
      </c>
      <c r="D714" s="125" t="s">
        <v>3787</v>
      </c>
      <c r="E714" s="125" t="s">
        <v>3488</v>
      </c>
    </row>
    <row r="715" spans="1:5">
      <c r="A715" s="125" t="s">
        <v>3527</v>
      </c>
      <c r="B715" s="125" t="s">
        <v>3788</v>
      </c>
      <c r="C715" s="125" t="s">
        <v>3789</v>
      </c>
      <c r="D715" s="125" t="s">
        <v>3789</v>
      </c>
      <c r="E715" s="125" t="s">
        <v>3490</v>
      </c>
    </row>
    <row r="716" spans="1:5">
      <c r="A716" s="125" t="s">
        <v>3527</v>
      </c>
      <c r="B716" s="125" t="s">
        <v>3790</v>
      </c>
      <c r="C716" s="125" t="s">
        <v>3791</v>
      </c>
      <c r="D716" s="125" t="s">
        <v>3791</v>
      </c>
      <c r="E716" s="125" t="s">
        <v>3492</v>
      </c>
    </row>
    <row r="717" spans="1:5">
      <c r="A717" s="125" t="s">
        <v>3527</v>
      </c>
      <c r="B717" s="125" t="s">
        <v>3792</v>
      </c>
      <c r="C717" s="125" t="s">
        <v>3793</v>
      </c>
      <c r="D717" s="125" t="s">
        <v>3793</v>
      </c>
      <c r="E717" s="125" t="s">
        <v>3494</v>
      </c>
    </row>
    <row r="718" spans="1:5">
      <c r="A718" s="125" t="s">
        <v>3527</v>
      </c>
      <c r="B718" s="125" t="s">
        <v>3794</v>
      </c>
      <c r="C718" s="125" t="s">
        <v>3795</v>
      </c>
      <c r="D718" s="125" t="s">
        <v>3795</v>
      </c>
      <c r="E718" s="125" t="s">
        <v>3495</v>
      </c>
    </row>
    <row r="719" spans="1:5">
      <c r="A719" s="125" t="s">
        <v>3527</v>
      </c>
      <c r="B719" s="125" t="s">
        <v>3796</v>
      </c>
      <c r="C719" s="125" t="s">
        <v>3797</v>
      </c>
      <c r="D719" s="125" t="s">
        <v>3797</v>
      </c>
      <c r="E719" s="125" t="s">
        <v>3497</v>
      </c>
    </row>
    <row r="720" spans="1:5">
      <c r="A720" s="125" t="s">
        <v>3527</v>
      </c>
      <c r="B720" s="125" t="s">
        <v>3798</v>
      </c>
      <c r="C720" s="125" t="s">
        <v>3799</v>
      </c>
      <c r="D720" s="125" t="s">
        <v>3799</v>
      </c>
      <c r="E720" s="125" t="s">
        <v>3499</v>
      </c>
    </row>
    <row r="721" spans="1:5">
      <c r="A721" s="125" t="s">
        <v>3527</v>
      </c>
      <c r="B721" s="125" t="s">
        <v>3800</v>
      </c>
      <c r="C721" s="125" t="s">
        <v>3801</v>
      </c>
      <c r="D721" s="125" t="s">
        <v>3801</v>
      </c>
      <c r="E721" s="125" t="s">
        <v>3501</v>
      </c>
    </row>
    <row r="722" spans="1:5">
      <c r="A722" s="125" t="s">
        <v>3527</v>
      </c>
      <c r="B722" s="125" t="s">
        <v>3802</v>
      </c>
      <c r="C722" s="125" t="s">
        <v>3803</v>
      </c>
      <c r="D722" s="125" t="s">
        <v>3803</v>
      </c>
      <c r="E722" s="125" t="s">
        <v>3503</v>
      </c>
    </row>
    <row r="723" spans="1:5">
      <c r="A723" s="125" t="s">
        <v>3527</v>
      </c>
      <c r="B723" s="125" t="s">
        <v>3804</v>
      </c>
      <c r="C723" s="125" t="s">
        <v>3805</v>
      </c>
      <c r="D723" s="125" t="s">
        <v>3805</v>
      </c>
      <c r="E723" s="125" t="s">
        <v>3505</v>
      </c>
    </row>
    <row r="724" spans="1:5">
      <c r="A724" s="125" t="s">
        <v>3527</v>
      </c>
      <c r="B724" s="125" t="s">
        <v>3806</v>
      </c>
      <c r="C724" s="125" t="s">
        <v>3807</v>
      </c>
      <c r="D724" s="125" t="s">
        <v>3807</v>
      </c>
      <c r="E724" s="125" t="s">
        <v>3506</v>
      </c>
    </row>
    <row r="725" spans="1:5">
      <c r="A725" s="125" t="s">
        <v>3527</v>
      </c>
      <c r="B725" s="125" t="s">
        <v>3808</v>
      </c>
      <c r="C725" s="125" t="s">
        <v>3809</v>
      </c>
      <c r="D725" s="125" t="s">
        <v>3809</v>
      </c>
      <c r="E725" s="125" t="s">
        <v>3508</v>
      </c>
    </row>
    <row r="726" spans="1:5">
      <c r="A726" s="125" t="s">
        <v>3527</v>
      </c>
      <c r="B726" s="125" t="s">
        <v>3810</v>
      </c>
      <c r="C726" s="125" t="s">
        <v>3811</v>
      </c>
      <c r="D726" s="125" t="s">
        <v>3811</v>
      </c>
      <c r="E726" s="125" t="s">
        <v>3510</v>
      </c>
    </row>
    <row r="727" spans="1:5">
      <c r="A727" s="125" t="s">
        <v>3527</v>
      </c>
      <c r="B727" s="125" t="s">
        <v>3812</v>
      </c>
      <c r="C727" s="125" t="s">
        <v>3813</v>
      </c>
      <c r="D727" s="125" t="s">
        <v>3813</v>
      </c>
      <c r="E727" s="125" t="s">
        <v>3512</v>
      </c>
    </row>
    <row r="728" spans="1:5">
      <c r="A728" s="125" t="s">
        <v>3527</v>
      </c>
      <c r="B728" s="125" t="s">
        <v>586</v>
      </c>
      <c r="C728" s="125" t="s">
        <v>587</v>
      </c>
      <c r="D728" s="125" t="s">
        <v>587</v>
      </c>
      <c r="E728" s="125" t="s">
        <v>3514</v>
      </c>
    </row>
    <row r="729" spans="1:5">
      <c r="A729" s="125" t="s">
        <v>3527</v>
      </c>
      <c r="B729" s="125" t="s">
        <v>3814</v>
      </c>
      <c r="C729" s="125" t="s">
        <v>3815</v>
      </c>
      <c r="D729" s="125" t="s">
        <v>3815</v>
      </c>
      <c r="E729" s="125" t="s">
        <v>3515</v>
      </c>
    </row>
    <row r="730" spans="1:5">
      <c r="A730" s="125" t="s">
        <v>3527</v>
      </c>
      <c r="B730" s="125" t="s">
        <v>3816</v>
      </c>
      <c r="C730" s="125" t="s">
        <v>3817</v>
      </c>
      <c r="D730" s="125" t="s">
        <v>3817</v>
      </c>
      <c r="E730" s="125" t="s">
        <v>3517</v>
      </c>
    </row>
    <row r="731" spans="1:5">
      <c r="A731" s="125" t="s">
        <v>3527</v>
      </c>
      <c r="B731" s="125" t="s">
        <v>3818</v>
      </c>
      <c r="C731" s="125" t="s">
        <v>3819</v>
      </c>
      <c r="D731" s="125" t="s">
        <v>3819</v>
      </c>
      <c r="E731" s="125" t="s">
        <v>3519</v>
      </c>
    </row>
    <row r="732" spans="1:5">
      <c r="A732" s="125" t="s">
        <v>3527</v>
      </c>
      <c r="B732" s="125" t="s">
        <v>3820</v>
      </c>
      <c r="C732" s="125" t="s">
        <v>3821</v>
      </c>
      <c r="D732" s="125" t="s">
        <v>3821</v>
      </c>
      <c r="E732" s="125" t="s">
        <v>3521</v>
      </c>
    </row>
    <row r="733" spans="1:5">
      <c r="A733" s="125" t="s">
        <v>3527</v>
      </c>
      <c r="B733" s="125" t="s">
        <v>3822</v>
      </c>
      <c r="C733" s="125" t="s">
        <v>3823</v>
      </c>
      <c r="D733" s="125" t="s">
        <v>3823</v>
      </c>
      <c r="E733" s="125" t="s">
        <v>3522</v>
      </c>
    </row>
    <row r="734" spans="1:5">
      <c r="A734" s="125" t="s">
        <v>3527</v>
      </c>
      <c r="B734" s="125" t="s">
        <v>3824</v>
      </c>
      <c r="C734" s="125" t="s">
        <v>3825</v>
      </c>
      <c r="D734" s="125" t="s">
        <v>3825</v>
      </c>
      <c r="E734" s="125" t="s">
        <v>3524</v>
      </c>
    </row>
    <row r="735" spans="1:5">
      <c r="A735" s="125" t="s">
        <v>3527</v>
      </c>
      <c r="B735" s="125" t="s">
        <v>3826</v>
      </c>
      <c r="C735" s="125" t="s">
        <v>3827</v>
      </c>
      <c r="D735" s="125" t="s">
        <v>3827</v>
      </c>
      <c r="E735" s="125" t="s">
        <v>3276</v>
      </c>
    </row>
    <row r="736" spans="1:5">
      <c r="A736" s="125" t="s">
        <v>3527</v>
      </c>
      <c r="B736" s="125" t="s">
        <v>3828</v>
      </c>
      <c r="C736" s="125" t="s">
        <v>3829</v>
      </c>
      <c r="D736" s="125" t="s">
        <v>3829</v>
      </c>
      <c r="E736" s="125" t="s">
        <v>3426</v>
      </c>
    </row>
    <row r="737" spans="1:5">
      <c r="A737" s="125" t="s">
        <v>3527</v>
      </c>
      <c r="B737" s="125" t="s">
        <v>3830</v>
      </c>
      <c r="C737" s="125" t="s">
        <v>3831</v>
      </c>
      <c r="D737" s="125" t="s">
        <v>3831</v>
      </c>
      <c r="E737" s="125" t="s">
        <v>3444</v>
      </c>
    </row>
    <row r="738" spans="1:5">
      <c r="A738" s="125" t="s">
        <v>3527</v>
      </c>
      <c r="B738" s="125" t="s">
        <v>3832</v>
      </c>
      <c r="C738" s="125" t="s">
        <v>3833</v>
      </c>
      <c r="D738" s="125" t="s">
        <v>3833</v>
      </c>
      <c r="E738" s="125" t="s">
        <v>3479</v>
      </c>
    </row>
    <row r="739" spans="1:5">
      <c r="A739" s="125" t="s">
        <v>3527</v>
      </c>
      <c r="B739" s="125" t="s">
        <v>3834</v>
      </c>
      <c r="C739" s="125" t="s">
        <v>3835</v>
      </c>
      <c r="D739" s="125" t="s">
        <v>3835</v>
      </c>
      <c r="E739" s="125" t="s">
        <v>3459</v>
      </c>
    </row>
    <row r="740" spans="1:5">
      <c r="A740" s="125" t="s">
        <v>3527</v>
      </c>
      <c r="B740" s="125" t="s">
        <v>3836</v>
      </c>
      <c r="C740" s="125" t="s">
        <v>3837</v>
      </c>
      <c r="D740" s="125" t="s">
        <v>3837</v>
      </c>
      <c r="E740" s="125" t="s">
        <v>3412</v>
      </c>
    </row>
    <row r="741" spans="1:5">
      <c r="A741" s="125" t="s">
        <v>3527</v>
      </c>
      <c r="B741" s="125" t="s">
        <v>3838</v>
      </c>
      <c r="C741" s="125" t="s">
        <v>3839</v>
      </c>
      <c r="D741" s="125" t="s">
        <v>3839</v>
      </c>
      <c r="E741" s="125" t="s">
        <v>3322</v>
      </c>
    </row>
    <row r="742" spans="1:5">
      <c r="A742" s="125" t="s">
        <v>3527</v>
      </c>
      <c r="B742" s="125" t="s">
        <v>3840</v>
      </c>
      <c r="C742" s="125" t="s">
        <v>3841</v>
      </c>
      <c r="D742" s="125" t="s">
        <v>3841</v>
      </c>
      <c r="E742" s="125" t="s">
        <v>3469</v>
      </c>
    </row>
    <row r="743" spans="1:5">
      <c r="A743" s="125" t="s">
        <v>3527</v>
      </c>
      <c r="B743" s="125" t="s">
        <v>3842</v>
      </c>
      <c r="C743" s="125" t="s">
        <v>3843</v>
      </c>
      <c r="D743" s="125" t="s">
        <v>3843</v>
      </c>
      <c r="E743" s="125" t="s">
        <v>3398</v>
      </c>
    </row>
    <row r="744" spans="1:5">
      <c r="A744" s="125" t="s">
        <v>3527</v>
      </c>
      <c r="B744" s="125" t="s">
        <v>3844</v>
      </c>
      <c r="C744" s="125" t="s">
        <v>3845</v>
      </c>
      <c r="D744" s="125" t="s">
        <v>3845</v>
      </c>
      <c r="E744" s="125" t="s">
        <v>3280</v>
      </c>
    </row>
    <row r="745" spans="1:5">
      <c r="A745" s="125" t="s">
        <v>3527</v>
      </c>
      <c r="B745" s="125" t="s">
        <v>3846</v>
      </c>
      <c r="C745" s="125" t="s">
        <v>3847</v>
      </c>
      <c r="D745" s="125" t="s">
        <v>3847</v>
      </c>
      <c r="E745" s="125" t="s">
        <v>3284</v>
      </c>
    </row>
    <row r="746" spans="1:5">
      <c r="A746" s="125" t="s">
        <v>3527</v>
      </c>
      <c r="B746" s="125" t="s">
        <v>3848</v>
      </c>
      <c r="C746" s="125" t="s">
        <v>3849</v>
      </c>
      <c r="D746" s="125" t="s">
        <v>3849</v>
      </c>
      <c r="E746" s="125" t="s">
        <v>3297</v>
      </c>
    </row>
    <row r="747" spans="1:5">
      <c r="A747" s="125" t="s">
        <v>3527</v>
      </c>
      <c r="B747" s="125" t="s">
        <v>3850</v>
      </c>
      <c r="C747" s="125" t="s">
        <v>3851</v>
      </c>
      <c r="D747" s="125" t="s">
        <v>3851</v>
      </c>
      <c r="E747" s="125" t="s">
        <v>3341</v>
      </c>
    </row>
    <row r="748" spans="1:5">
      <c r="A748" s="125" t="s">
        <v>3527</v>
      </c>
      <c r="B748" s="125" t="s">
        <v>3852</v>
      </c>
      <c r="C748" s="125" t="s">
        <v>3853</v>
      </c>
      <c r="D748" s="125" t="s">
        <v>3853</v>
      </c>
      <c r="E748" s="125" t="s">
        <v>3422</v>
      </c>
    </row>
    <row r="749" spans="1:5">
      <c r="A749" s="125" t="s">
        <v>3527</v>
      </c>
      <c r="B749" s="125" t="s">
        <v>3854</v>
      </c>
      <c r="C749" s="125" t="s">
        <v>3855</v>
      </c>
      <c r="D749" s="125" t="s">
        <v>3855</v>
      </c>
      <c r="E749" s="125" t="s">
        <v>3369</v>
      </c>
    </row>
    <row r="750" spans="1:5">
      <c r="A750" s="125" t="s">
        <v>3527</v>
      </c>
      <c r="B750" s="125" t="s">
        <v>3856</v>
      </c>
      <c r="C750" s="125" t="s">
        <v>3857</v>
      </c>
      <c r="D750" s="125" t="s">
        <v>3857</v>
      </c>
      <c r="E750" s="125" t="s">
        <v>3463</v>
      </c>
    </row>
    <row r="751" spans="1:5">
      <c r="A751" s="125" t="s">
        <v>3527</v>
      </c>
      <c r="B751" s="125" t="s">
        <v>3858</v>
      </c>
      <c r="C751" s="125" t="s">
        <v>3859</v>
      </c>
      <c r="D751" s="125" t="s">
        <v>3859</v>
      </c>
      <c r="E751" s="125" t="s">
        <v>3487</v>
      </c>
    </row>
    <row r="752" spans="1:5">
      <c r="A752" s="125" t="s">
        <v>3527</v>
      </c>
      <c r="B752" s="125" t="s">
        <v>3860</v>
      </c>
      <c r="C752" s="125" t="s">
        <v>3861</v>
      </c>
      <c r="D752" s="125" t="s">
        <v>3861</v>
      </c>
      <c r="E752" s="125" t="s">
        <v>3337</v>
      </c>
    </row>
    <row r="753" spans="1:5">
      <c r="A753" s="125" t="s">
        <v>3527</v>
      </c>
      <c r="B753" s="125" t="s">
        <v>3862</v>
      </c>
      <c r="C753" s="125" t="s">
        <v>3863</v>
      </c>
      <c r="D753" s="125" t="s">
        <v>3863</v>
      </c>
      <c r="E753" s="125" t="s">
        <v>3363</v>
      </c>
    </row>
    <row r="754" spans="1:5">
      <c r="A754" s="125" t="s">
        <v>3527</v>
      </c>
      <c r="B754" s="125" t="s">
        <v>3864</v>
      </c>
      <c r="C754" s="125" t="s">
        <v>3865</v>
      </c>
      <c r="D754" s="125" t="s">
        <v>3865</v>
      </c>
      <c r="E754" s="125" t="s">
        <v>3290</v>
      </c>
    </row>
    <row r="755" spans="1:5">
      <c r="A755" s="125" t="s">
        <v>3527</v>
      </c>
      <c r="B755" s="125" t="s">
        <v>3866</v>
      </c>
      <c r="C755" s="125" t="s">
        <v>3867</v>
      </c>
      <c r="D755" s="125" t="s">
        <v>3867</v>
      </c>
      <c r="E755" s="125" t="s">
        <v>3384</v>
      </c>
    </row>
    <row r="756" spans="1:5">
      <c r="A756" s="125" t="s">
        <v>3527</v>
      </c>
      <c r="B756" s="125" t="s">
        <v>3868</v>
      </c>
      <c r="C756" s="125" t="s">
        <v>3869</v>
      </c>
      <c r="D756" s="125" t="s">
        <v>3869</v>
      </c>
      <c r="E756" s="125" t="s">
        <v>3455</v>
      </c>
    </row>
    <row r="757" spans="1:5">
      <c r="A757" s="125" t="s">
        <v>3527</v>
      </c>
      <c r="B757" s="125" t="s">
        <v>3870</v>
      </c>
      <c r="C757" s="125" t="s">
        <v>3871</v>
      </c>
      <c r="D757" s="125" t="s">
        <v>3871</v>
      </c>
      <c r="E757" s="125" t="s">
        <v>3447</v>
      </c>
    </row>
    <row r="758" spans="1:5">
      <c r="A758" s="125" t="s">
        <v>3527</v>
      </c>
      <c r="B758" s="125" t="s">
        <v>3872</v>
      </c>
      <c r="C758" s="125" t="s">
        <v>3873</v>
      </c>
      <c r="D758" s="125" t="s">
        <v>3873</v>
      </c>
      <c r="E758" s="125" t="s">
        <v>3349</v>
      </c>
    </row>
    <row r="759" spans="1:5">
      <c r="A759" s="125" t="s">
        <v>3527</v>
      </c>
      <c r="B759" s="125" t="s">
        <v>3874</v>
      </c>
      <c r="C759" s="125" t="s">
        <v>3875</v>
      </c>
      <c r="D759" s="125" t="s">
        <v>3875</v>
      </c>
      <c r="E759" s="125" t="s">
        <v>3269</v>
      </c>
    </row>
    <row r="760" spans="1:5">
      <c r="A760" s="125" t="s">
        <v>3527</v>
      </c>
      <c r="B760" s="125" t="s">
        <v>3876</v>
      </c>
      <c r="C760" s="125" t="s">
        <v>3877</v>
      </c>
      <c r="D760" s="125" t="s">
        <v>3877</v>
      </c>
      <c r="E760" s="125" t="s">
        <v>3334</v>
      </c>
    </row>
    <row r="761" spans="1:5">
      <c r="A761" s="125" t="s">
        <v>3527</v>
      </c>
      <c r="B761" s="125" t="s">
        <v>3878</v>
      </c>
      <c r="C761" s="125" t="s">
        <v>3879</v>
      </c>
      <c r="D761" s="125" t="s">
        <v>3879</v>
      </c>
      <c r="E761" s="125" t="s">
        <v>3501</v>
      </c>
    </row>
    <row r="762" spans="1:5">
      <c r="A762" s="125" t="s">
        <v>3527</v>
      </c>
      <c r="B762" s="125" t="s">
        <v>3880</v>
      </c>
      <c r="C762" s="125" t="s">
        <v>3881</v>
      </c>
      <c r="D762" s="125" t="s">
        <v>3881</v>
      </c>
      <c r="E762" s="125" t="s">
        <v>3396</v>
      </c>
    </row>
    <row r="763" spans="1:5">
      <c r="A763" s="125" t="s">
        <v>3527</v>
      </c>
      <c r="B763" s="125" t="s">
        <v>3882</v>
      </c>
      <c r="C763" s="125" t="s">
        <v>3883</v>
      </c>
      <c r="D763" s="125" t="s">
        <v>3883</v>
      </c>
      <c r="E763" s="125" t="s">
        <v>3324</v>
      </c>
    </row>
    <row r="764" spans="1:5">
      <c r="A764" s="125" t="s">
        <v>3527</v>
      </c>
      <c r="B764" s="125" t="s">
        <v>3884</v>
      </c>
      <c r="C764" s="125" t="s">
        <v>3885</v>
      </c>
      <c r="D764" s="125" t="s">
        <v>3885</v>
      </c>
      <c r="E764" s="125" t="s">
        <v>3305</v>
      </c>
    </row>
    <row r="765" spans="1:5">
      <c r="A765" s="125" t="s">
        <v>3527</v>
      </c>
      <c r="B765" s="125" t="s">
        <v>3886</v>
      </c>
      <c r="C765" s="125" t="s">
        <v>3885</v>
      </c>
      <c r="D765" s="125" t="s">
        <v>3885</v>
      </c>
      <c r="E765" s="125" t="s">
        <v>3282</v>
      </c>
    </row>
    <row r="766" spans="1:5">
      <c r="A766" s="125" t="s">
        <v>3527</v>
      </c>
      <c r="B766" s="125" t="s">
        <v>3887</v>
      </c>
      <c r="C766" s="125" t="s">
        <v>3888</v>
      </c>
      <c r="D766" s="125" t="s">
        <v>3888</v>
      </c>
      <c r="E766" s="125" t="s">
        <v>3503</v>
      </c>
    </row>
    <row r="767" spans="1:5">
      <c r="A767" s="125" t="s">
        <v>3527</v>
      </c>
      <c r="B767" s="125" t="s">
        <v>3889</v>
      </c>
      <c r="C767" s="125" t="s">
        <v>3890</v>
      </c>
      <c r="D767" s="125" t="s">
        <v>3890</v>
      </c>
      <c r="E767" s="125" t="s">
        <v>3382</v>
      </c>
    </row>
    <row r="768" spans="1:5">
      <c r="A768" s="125" t="s">
        <v>3527</v>
      </c>
      <c r="B768" s="125" t="s">
        <v>3891</v>
      </c>
      <c r="C768" s="125" t="s">
        <v>3890</v>
      </c>
      <c r="D768" s="125" t="s">
        <v>3890</v>
      </c>
      <c r="E768" s="125" t="s">
        <v>3377</v>
      </c>
    </row>
    <row r="769" spans="1:5">
      <c r="A769" s="125" t="s">
        <v>3527</v>
      </c>
      <c r="B769" s="125" t="s">
        <v>3892</v>
      </c>
      <c r="C769" s="125" t="s">
        <v>3893</v>
      </c>
      <c r="D769" s="125" t="s">
        <v>3893</v>
      </c>
      <c r="E769" s="125" t="s">
        <v>3508</v>
      </c>
    </row>
    <row r="770" spans="1:5">
      <c r="A770" s="125" t="s">
        <v>3527</v>
      </c>
      <c r="B770" s="125" t="s">
        <v>3894</v>
      </c>
      <c r="C770" s="125" t="s">
        <v>3895</v>
      </c>
      <c r="D770" s="125" t="s">
        <v>3895</v>
      </c>
      <c r="E770" s="125" t="s">
        <v>3465</v>
      </c>
    </row>
    <row r="771" spans="1:5">
      <c r="A771" s="125" t="s">
        <v>3527</v>
      </c>
      <c r="B771" s="125" t="s">
        <v>3896</v>
      </c>
      <c r="C771" s="125" t="s">
        <v>3897</v>
      </c>
      <c r="D771" s="125" t="s">
        <v>3897</v>
      </c>
      <c r="E771" s="125" t="s">
        <v>3471</v>
      </c>
    </row>
    <row r="772" spans="1:5">
      <c r="A772" s="125" t="s">
        <v>3527</v>
      </c>
      <c r="B772" s="125" t="s">
        <v>3898</v>
      </c>
      <c r="C772" s="125" t="s">
        <v>3899</v>
      </c>
      <c r="D772" s="125" t="s">
        <v>3899</v>
      </c>
      <c r="E772" s="125" t="s">
        <v>3453</v>
      </c>
    </row>
    <row r="773" spans="1:5">
      <c r="A773" s="125" t="s">
        <v>3527</v>
      </c>
      <c r="B773" s="125" t="s">
        <v>3900</v>
      </c>
      <c r="C773" s="125" t="s">
        <v>3901</v>
      </c>
      <c r="D773" s="125" t="s">
        <v>3901</v>
      </c>
      <c r="E773" s="125" t="s">
        <v>3375</v>
      </c>
    </row>
    <row r="774" spans="1:5">
      <c r="A774" s="125" t="s">
        <v>3527</v>
      </c>
      <c r="B774" s="125" t="s">
        <v>3902</v>
      </c>
      <c r="C774" s="125" t="s">
        <v>3903</v>
      </c>
      <c r="D774" s="125" t="s">
        <v>3903</v>
      </c>
      <c r="E774" s="125" t="s">
        <v>3475</v>
      </c>
    </row>
    <row r="775" spans="1:5">
      <c r="A775" s="125" t="s">
        <v>3527</v>
      </c>
      <c r="B775" s="125" t="s">
        <v>3904</v>
      </c>
      <c r="C775" s="125" t="s">
        <v>3905</v>
      </c>
      <c r="D775" s="125" t="s">
        <v>3905</v>
      </c>
      <c r="E775" s="125" t="s">
        <v>3451</v>
      </c>
    </row>
    <row r="776" spans="1:5">
      <c r="A776" s="125" t="s">
        <v>3527</v>
      </c>
      <c r="B776" s="125" t="s">
        <v>3906</v>
      </c>
      <c r="C776" s="125" t="s">
        <v>3907</v>
      </c>
      <c r="D776" s="125" t="s">
        <v>3907</v>
      </c>
      <c r="E776" s="125" t="s">
        <v>3330</v>
      </c>
    </row>
    <row r="777" spans="1:5">
      <c r="A777" s="125" t="s">
        <v>3527</v>
      </c>
      <c r="B777" s="125" t="s">
        <v>3908</v>
      </c>
      <c r="C777" s="125" t="s">
        <v>3909</v>
      </c>
      <c r="D777" s="125" t="s">
        <v>3909</v>
      </c>
      <c r="E777" s="125" t="s">
        <v>3418</v>
      </c>
    </row>
    <row r="778" spans="1:5">
      <c r="A778" s="125" t="s">
        <v>3527</v>
      </c>
      <c r="B778" s="125" t="s">
        <v>3910</v>
      </c>
      <c r="C778" s="125" t="s">
        <v>3911</v>
      </c>
      <c r="D778" s="125" t="s">
        <v>3911</v>
      </c>
      <c r="E778" s="125" t="s">
        <v>3481</v>
      </c>
    </row>
    <row r="779" spans="1:5">
      <c r="A779" s="125" t="s">
        <v>3527</v>
      </c>
      <c r="B779" s="125" t="s">
        <v>3912</v>
      </c>
      <c r="C779" s="125" t="s">
        <v>3913</v>
      </c>
      <c r="D779" s="125" t="s">
        <v>3913</v>
      </c>
      <c r="E779" s="125" t="s">
        <v>3437</v>
      </c>
    </row>
    <row r="780" spans="1:5">
      <c r="A780" s="125" t="s">
        <v>3527</v>
      </c>
      <c r="B780" s="125" t="s">
        <v>3914</v>
      </c>
      <c r="C780" s="125" t="s">
        <v>3915</v>
      </c>
      <c r="D780" s="125" t="s">
        <v>3915</v>
      </c>
      <c r="E780" s="125" t="s">
        <v>3424</v>
      </c>
    </row>
    <row r="781" spans="1:5">
      <c r="A781" s="125" t="s">
        <v>3527</v>
      </c>
      <c r="B781" s="125" t="s">
        <v>3916</v>
      </c>
      <c r="C781" s="125" t="s">
        <v>3917</v>
      </c>
      <c r="D781" s="125" t="s">
        <v>3917</v>
      </c>
      <c r="E781" s="125" t="s">
        <v>3408</v>
      </c>
    </row>
    <row r="782" spans="1:5">
      <c r="A782" s="125" t="s">
        <v>3527</v>
      </c>
      <c r="B782" s="125" t="s">
        <v>3918</v>
      </c>
      <c r="C782" s="125" t="s">
        <v>3919</v>
      </c>
      <c r="D782" s="125" t="s">
        <v>3919</v>
      </c>
      <c r="E782" s="125" t="s">
        <v>3446</v>
      </c>
    </row>
    <row r="783" spans="1:5">
      <c r="A783" s="125" t="s">
        <v>3527</v>
      </c>
      <c r="B783" s="125" t="s">
        <v>3920</v>
      </c>
      <c r="C783" s="125" t="s">
        <v>3921</v>
      </c>
      <c r="D783" s="125" t="s">
        <v>3921</v>
      </c>
      <c r="E783" s="125" t="s">
        <v>3434</v>
      </c>
    </row>
    <row r="784" spans="1:5">
      <c r="A784" s="125" t="s">
        <v>3527</v>
      </c>
      <c r="B784" s="125" t="s">
        <v>3922</v>
      </c>
      <c r="C784" s="125" t="s">
        <v>3923</v>
      </c>
      <c r="D784" s="125" t="s">
        <v>3923</v>
      </c>
      <c r="E784" s="125" t="s">
        <v>3311</v>
      </c>
    </row>
    <row r="785" spans="1:5">
      <c r="A785" s="125" t="s">
        <v>3527</v>
      </c>
      <c r="B785" s="125" t="s">
        <v>3924</v>
      </c>
      <c r="C785" s="125" t="s">
        <v>3925</v>
      </c>
      <c r="D785" s="125" t="s">
        <v>3925</v>
      </c>
      <c r="E785" s="125" t="s">
        <v>3390</v>
      </c>
    </row>
    <row r="786" spans="1:5">
      <c r="A786" s="125" t="s">
        <v>3527</v>
      </c>
      <c r="B786" s="125" t="s">
        <v>3926</v>
      </c>
      <c r="C786" s="125" t="s">
        <v>3927</v>
      </c>
      <c r="D786" s="125" t="s">
        <v>3927</v>
      </c>
      <c r="E786" s="125" t="s">
        <v>3295</v>
      </c>
    </row>
    <row r="787" spans="1:5">
      <c r="A787" s="125" t="s">
        <v>3527</v>
      </c>
      <c r="B787" s="125" t="s">
        <v>3928</v>
      </c>
      <c r="C787" s="125" t="s">
        <v>3929</v>
      </c>
      <c r="D787" s="125" t="s">
        <v>3929</v>
      </c>
      <c r="E787" s="125" t="s">
        <v>3514</v>
      </c>
    </row>
    <row r="788" spans="1:5">
      <c r="A788" s="125" t="s">
        <v>3527</v>
      </c>
      <c r="B788" s="125" t="s">
        <v>3930</v>
      </c>
      <c r="C788" s="125" t="s">
        <v>3931</v>
      </c>
      <c r="D788" s="125" t="s">
        <v>3931</v>
      </c>
      <c r="E788" s="125" t="s">
        <v>3490</v>
      </c>
    </row>
    <row r="789" spans="1:5">
      <c r="A789" s="125" t="s">
        <v>3527</v>
      </c>
      <c r="B789" s="125" t="s">
        <v>3932</v>
      </c>
      <c r="C789" s="125" t="s">
        <v>3933</v>
      </c>
      <c r="D789" s="125" t="s">
        <v>3933</v>
      </c>
      <c r="E789" s="125" t="s">
        <v>3265</v>
      </c>
    </row>
    <row r="790" spans="1:5">
      <c r="A790" s="125" t="s">
        <v>3527</v>
      </c>
      <c r="B790" s="125" t="s">
        <v>3934</v>
      </c>
      <c r="C790" s="125" t="s">
        <v>3935</v>
      </c>
      <c r="D790" s="125" t="s">
        <v>3935</v>
      </c>
      <c r="E790" s="125" t="s">
        <v>3499</v>
      </c>
    </row>
    <row r="791" spans="1:5">
      <c r="A791" s="125" t="s">
        <v>3527</v>
      </c>
      <c r="B791" s="125" t="s">
        <v>3936</v>
      </c>
      <c r="C791" s="125" t="s">
        <v>3937</v>
      </c>
      <c r="D791" s="125" t="s">
        <v>3937</v>
      </c>
      <c r="E791" s="125" t="s">
        <v>3483</v>
      </c>
    </row>
    <row r="792" spans="1:5">
      <c r="A792" s="125" t="s">
        <v>3527</v>
      </c>
      <c r="B792" s="125" t="s">
        <v>3938</v>
      </c>
      <c r="C792" s="125" t="s">
        <v>82</v>
      </c>
      <c r="D792" s="125" t="s">
        <v>82</v>
      </c>
      <c r="E792" s="125" t="s">
        <v>3379</v>
      </c>
    </row>
    <row r="793" spans="1:5">
      <c r="A793" s="125" t="s">
        <v>3527</v>
      </c>
      <c r="B793" s="125" t="s">
        <v>3939</v>
      </c>
      <c r="C793" s="125" t="s">
        <v>82</v>
      </c>
      <c r="D793" s="125" t="s">
        <v>82</v>
      </c>
      <c r="E793" s="125" t="s">
        <v>3264</v>
      </c>
    </row>
    <row r="794" spans="1:5">
      <c r="A794" s="125" t="s">
        <v>3527</v>
      </c>
      <c r="B794" s="125" t="s">
        <v>3940</v>
      </c>
      <c r="C794" s="125" t="s">
        <v>3941</v>
      </c>
      <c r="D794" s="125" t="s">
        <v>3941</v>
      </c>
      <c r="E794" s="125" t="s">
        <v>3359</v>
      </c>
    </row>
    <row r="795" spans="1:5">
      <c r="A795" s="125" t="s">
        <v>3527</v>
      </c>
      <c r="B795" s="125" t="s">
        <v>3942</v>
      </c>
      <c r="C795" s="125" t="s">
        <v>3943</v>
      </c>
      <c r="D795" s="125" t="s">
        <v>3943</v>
      </c>
      <c r="E795" s="125" t="s">
        <v>3449</v>
      </c>
    </row>
    <row r="796" spans="1:5">
      <c r="A796" s="125" t="s">
        <v>3527</v>
      </c>
      <c r="B796" s="125" t="s">
        <v>3944</v>
      </c>
      <c r="C796" s="125" t="s">
        <v>3945</v>
      </c>
      <c r="D796" s="125" t="s">
        <v>3945</v>
      </c>
      <c r="E796" s="125" t="s">
        <v>3355</v>
      </c>
    </row>
    <row r="797" spans="1:5">
      <c r="A797" s="125" t="s">
        <v>3527</v>
      </c>
      <c r="B797" s="125" t="s">
        <v>3946</v>
      </c>
      <c r="C797" s="125" t="s">
        <v>3947</v>
      </c>
      <c r="D797" s="125" t="s">
        <v>3947</v>
      </c>
      <c r="E797" s="125" t="s">
        <v>3293</v>
      </c>
    </row>
    <row r="798" spans="1:5">
      <c r="A798" s="125" t="s">
        <v>3527</v>
      </c>
      <c r="B798" s="125" t="s">
        <v>3948</v>
      </c>
      <c r="C798" s="125" t="s">
        <v>3949</v>
      </c>
      <c r="D798" s="125" t="s">
        <v>3949</v>
      </c>
      <c r="E798" s="125" t="s">
        <v>3410</v>
      </c>
    </row>
    <row r="799" spans="1:5">
      <c r="A799" s="125" t="s">
        <v>3527</v>
      </c>
      <c r="B799" s="125" t="s">
        <v>3950</v>
      </c>
      <c r="C799" s="125" t="s">
        <v>3951</v>
      </c>
      <c r="D799" s="125" t="s">
        <v>3951</v>
      </c>
      <c r="E799" s="125" t="s">
        <v>3519</v>
      </c>
    </row>
    <row r="800" spans="1:5">
      <c r="A800" s="125" t="s">
        <v>3527</v>
      </c>
      <c r="B800" s="125" t="s">
        <v>3952</v>
      </c>
      <c r="C800" s="125" t="s">
        <v>3953</v>
      </c>
      <c r="D800" s="125" t="s">
        <v>3953</v>
      </c>
      <c r="E800" s="125" t="s">
        <v>3522</v>
      </c>
    </row>
    <row r="801" spans="1:5">
      <c r="A801" s="125" t="s">
        <v>3527</v>
      </c>
      <c r="B801" s="125" t="s">
        <v>3954</v>
      </c>
      <c r="C801" s="125" t="s">
        <v>3955</v>
      </c>
      <c r="D801" s="125" t="s">
        <v>3955</v>
      </c>
      <c r="E801" s="125" t="s">
        <v>3313</v>
      </c>
    </row>
    <row r="802" spans="1:5">
      <c r="A802" s="125" t="s">
        <v>3527</v>
      </c>
      <c r="B802" s="125" t="s">
        <v>3956</v>
      </c>
      <c r="C802" s="125" t="s">
        <v>3957</v>
      </c>
      <c r="D802" s="125" t="s">
        <v>3957</v>
      </c>
      <c r="E802" s="125" t="s">
        <v>3274</v>
      </c>
    </row>
    <row r="803" spans="1:5">
      <c r="A803" s="125" t="s">
        <v>3527</v>
      </c>
      <c r="B803" s="125" t="s">
        <v>3958</v>
      </c>
      <c r="C803" s="125" t="s">
        <v>3959</v>
      </c>
      <c r="D803" s="125" t="s">
        <v>3959</v>
      </c>
      <c r="E803" s="125" t="s">
        <v>3347</v>
      </c>
    </row>
    <row r="804" spans="1:5">
      <c r="A804" s="125" t="s">
        <v>3527</v>
      </c>
      <c r="B804" s="125" t="s">
        <v>3960</v>
      </c>
      <c r="C804" s="125" t="s">
        <v>3961</v>
      </c>
      <c r="D804" s="125" t="s">
        <v>3961</v>
      </c>
      <c r="E804" s="125" t="s">
        <v>3386</v>
      </c>
    </row>
    <row r="805" spans="1:5">
      <c r="A805" s="125" t="s">
        <v>3527</v>
      </c>
      <c r="B805" s="125" t="s">
        <v>3962</v>
      </c>
      <c r="C805" s="125" t="s">
        <v>3963</v>
      </c>
      <c r="D805" s="125" t="s">
        <v>3963</v>
      </c>
      <c r="E805" s="125" t="s">
        <v>3271</v>
      </c>
    </row>
    <row r="806" spans="1:5">
      <c r="A806" s="125" t="s">
        <v>3527</v>
      </c>
      <c r="B806" s="125" t="s">
        <v>3964</v>
      </c>
      <c r="C806" s="125" t="s">
        <v>3965</v>
      </c>
      <c r="D806" s="125" t="s">
        <v>3965</v>
      </c>
      <c r="E806" s="125" t="s">
        <v>3494</v>
      </c>
    </row>
    <row r="807" spans="1:5">
      <c r="A807" s="125" t="s">
        <v>3527</v>
      </c>
      <c r="B807" s="125" t="s">
        <v>3966</v>
      </c>
      <c r="C807" s="125" t="s">
        <v>3967</v>
      </c>
      <c r="D807" s="125" t="s">
        <v>3967</v>
      </c>
      <c r="E807" s="125" t="s">
        <v>3328</v>
      </c>
    </row>
    <row r="808" spans="1:5">
      <c r="A808" s="125" t="s">
        <v>3527</v>
      </c>
      <c r="B808" s="125" t="s">
        <v>3968</v>
      </c>
      <c r="C808" s="125" t="s">
        <v>3969</v>
      </c>
      <c r="D808" s="125" t="s">
        <v>3969</v>
      </c>
      <c r="E808" s="125" t="s">
        <v>3332</v>
      </c>
    </row>
    <row r="809" spans="1:5">
      <c r="A809" s="125" t="s">
        <v>3527</v>
      </c>
      <c r="B809" s="125" t="s">
        <v>3970</v>
      </c>
      <c r="C809" s="125" t="s">
        <v>3971</v>
      </c>
      <c r="D809" s="125" t="s">
        <v>3971</v>
      </c>
      <c r="E809" s="125" t="s">
        <v>3524</v>
      </c>
    </row>
    <row r="810" spans="1:5">
      <c r="A810" s="125" t="s">
        <v>3527</v>
      </c>
      <c r="B810" s="125" t="s">
        <v>3972</v>
      </c>
      <c r="C810" s="125" t="s">
        <v>3973</v>
      </c>
      <c r="D810" s="125" t="s">
        <v>3973</v>
      </c>
      <c r="E810" s="125" t="s">
        <v>3494</v>
      </c>
    </row>
    <row r="811" spans="1:5">
      <c r="A811" s="125" t="s">
        <v>3527</v>
      </c>
      <c r="B811" s="125" t="s">
        <v>3974</v>
      </c>
      <c r="C811" s="125" t="s">
        <v>3975</v>
      </c>
      <c r="D811" s="125" t="s">
        <v>3975</v>
      </c>
      <c r="E811" s="125" t="s">
        <v>3351</v>
      </c>
    </row>
    <row r="812" spans="1:5">
      <c r="A812" s="125" t="s">
        <v>3527</v>
      </c>
      <c r="B812" s="125" t="s">
        <v>3976</v>
      </c>
      <c r="C812" s="125" t="s">
        <v>3977</v>
      </c>
      <c r="D812" s="125" t="s">
        <v>3977</v>
      </c>
      <c r="E812" s="125" t="s">
        <v>3388</v>
      </c>
    </row>
    <row r="813" spans="1:5">
      <c r="A813" s="125" t="s">
        <v>3527</v>
      </c>
      <c r="B813" s="125" t="s">
        <v>3978</v>
      </c>
      <c r="C813" s="125" t="s">
        <v>3979</v>
      </c>
      <c r="D813" s="125" t="s">
        <v>3979</v>
      </c>
      <c r="E813" s="125" t="s">
        <v>3439</v>
      </c>
    </row>
    <row r="814" spans="1:5">
      <c r="A814" s="125" t="s">
        <v>3527</v>
      </c>
      <c r="B814" s="125" t="s">
        <v>3980</v>
      </c>
      <c r="C814" s="125" t="s">
        <v>3981</v>
      </c>
      <c r="D814" s="125" t="s">
        <v>3981</v>
      </c>
      <c r="E814" s="125" t="s">
        <v>3286</v>
      </c>
    </row>
    <row r="815" spans="1:5">
      <c r="A815" s="125" t="s">
        <v>3527</v>
      </c>
      <c r="B815" s="125" t="s">
        <v>3982</v>
      </c>
      <c r="C815" s="125" t="s">
        <v>3983</v>
      </c>
      <c r="D815" s="125" t="s">
        <v>3983</v>
      </c>
      <c r="E815" s="125" t="s">
        <v>3416</v>
      </c>
    </row>
    <row r="816" spans="1:5">
      <c r="A816" s="125" t="s">
        <v>3527</v>
      </c>
      <c r="B816" s="125" t="s">
        <v>3984</v>
      </c>
      <c r="C816" s="125" t="s">
        <v>3985</v>
      </c>
      <c r="D816" s="125" t="s">
        <v>3985</v>
      </c>
      <c r="E816" s="125" t="s">
        <v>3361</v>
      </c>
    </row>
    <row r="817" spans="1:5">
      <c r="A817" s="125" t="s">
        <v>3527</v>
      </c>
      <c r="B817" s="125" t="s">
        <v>3986</v>
      </c>
      <c r="C817" s="125" t="s">
        <v>3987</v>
      </c>
      <c r="D817" s="125" t="s">
        <v>3987</v>
      </c>
      <c r="E817" s="125" t="s">
        <v>3443</v>
      </c>
    </row>
    <row r="818" spans="1:5">
      <c r="A818" s="125" t="s">
        <v>3527</v>
      </c>
      <c r="B818" s="125" t="s">
        <v>3988</v>
      </c>
      <c r="C818" s="125" t="s">
        <v>588</v>
      </c>
      <c r="D818" s="125" t="s">
        <v>588</v>
      </c>
      <c r="E818" s="125" t="s">
        <v>3292</v>
      </c>
    </row>
    <row r="819" spans="1:5">
      <c r="A819" s="125" t="s">
        <v>3527</v>
      </c>
      <c r="B819" s="125" t="s">
        <v>3989</v>
      </c>
      <c r="C819" s="125" t="s">
        <v>3990</v>
      </c>
      <c r="D819" s="125" t="s">
        <v>3990</v>
      </c>
      <c r="E819" s="125" t="s">
        <v>3306</v>
      </c>
    </row>
    <row r="820" spans="1:5">
      <c r="A820" s="125" t="s">
        <v>3527</v>
      </c>
      <c r="B820" s="125" t="s">
        <v>3991</v>
      </c>
      <c r="C820" s="125" t="s">
        <v>3992</v>
      </c>
      <c r="D820" s="125" t="s">
        <v>3992</v>
      </c>
      <c r="E820" s="125" t="s">
        <v>3473</v>
      </c>
    </row>
    <row r="821" spans="1:5">
      <c r="A821" s="125" t="s">
        <v>3527</v>
      </c>
      <c r="B821" s="125" t="s">
        <v>3993</v>
      </c>
      <c r="C821" s="125" t="s">
        <v>3994</v>
      </c>
      <c r="D821" s="125" t="s">
        <v>3994</v>
      </c>
      <c r="E821" s="125" t="s">
        <v>3510</v>
      </c>
    </row>
    <row r="822" spans="1:5">
      <c r="A822" s="125" t="s">
        <v>3527</v>
      </c>
      <c r="B822" s="125" t="s">
        <v>3995</v>
      </c>
      <c r="C822" s="125" t="s">
        <v>3996</v>
      </c>
      <c r="D822" s="125" t="s">
        <v>3996</v>
      </c>
      <c r="E822" s="125" t="s">
        <v>3373</v>
      </c>
    </row>
    <row r="823" spans="1:5">
      <c r="A823" s="125" t="s">
        <v>3527</v>
      </c>
      <c r="B823" s="125" t="s">
        <v>3997</v>
      </c>
      <c r="C823" s="125" t="s">
        <v>3998</v>
      </c>
      <c r="D823" s="125" t="s">
        <v>3998</v>
      </c>
      <c r="E823" s="125" t="s">
        <v>3308</v>
      </c>
    </row>
    <row r="824" spans="1:5">
      <c r="A824" s="125" t="s">
        <v>3527</v>
      </c>
      <c r="B824" s="125" t="s">
        <v>3999</v>
      </c>
      <c r="C824" s="125" t="s">
        <v>4000</v>
      </c>
      <c r="D824" s="125" t="s">
        <v>4000</v>
      </c>
      <c r="E824" s="125" t="s">
        <v>3343</v>
      </c>
    </row>
    <row r="825" spans="1:5">
      <c r="A825" s="125" t="s">
        <v>3527</v>
      </c>
      <c r="B825" s="125" t="s">
        <v>4001</v>
      </c>
      <c r="C825" s="125" t="s">
        <v>4002</v>
      </c>
      <c r="D825" s="125" t="s">
        <v>4002</v>
      </c>
      <c r="E825" s="125" t="s">
        <v>3441</v>
      </c>
    </row>
    <row r="826" spans="1:5">
      <c r="A826" s="125" t="s">
        <v>3527</v>
      </c>
      <c r="B826" s="125" t="s">
        <v>4003</v>
      </c>
      <c r="C826" s="125" t="s">
        <v>4004</v>
      </c>
      <c r="D826" s="125" t="s">
        <v>4004</v>
      </c>
      <c r="E826" s="125" t="s">
        <v>3420</v>
      </c>
    </row>
    <row r="827" spans="1:5">
      <c r="A827" s="125" t="s">
        <v>3527</v>
      </c>
      <c r="B827" s="125" t="s">
        <v>4005</v>
      </c>
      <c r="C827" s="125" t="s">
        <v>4006</v>
      </c>
      <c r="D827" s="125" t="s">
        <v>4006</v>
      </c>
      <c r="E827" s="125" t="s">
        <v>3345</v>
      </c>
    </row>
    <row r="828" spans="1:5">
      <c r="A828" s="125" t="s">
        <v>3527</v>
      </c>
      <c r="B828" s="125" t="s">
        <v>4007</v>
      </c>
      <c r="C828" s="125" t="s">
        <v>4008</v>
      </c>
      <c r="D828" s="125" t="s">
        <v>4008</v>
      </c>
      <c r="E828" s="125" t="s">
        <v>3457</v>
      </c>
    </row>
    <row r="829" spans="1:5">
      <c r="A829" s="125" t="s">
        <v>3527</v>
      </c>
      <c r="B829" s="125" t="s">
        <v>4009</v>
      </c>
      <c r="C829" s="125" t="s">
        <v>4010</v>
      </c>
      <c r="D829" s="125" t="s">
        <v>4010</v>
      </c>
      <c r="E829" s="125" t="s">
        <v>3288</v>
      </c>
    </row>
    <row r="830" spans="1:5">
      <c r="A830" s="125" t="s">
        <v>3527</v>
      </c>
      <c r="B830" s="125" t="s">
        <v>4011</v>
      </c>
      <c r="C830" s="125" t="s">
        <v>4012</v>
      </c>
      <c r="D830" s="125" t="s">
        <v>4012</v>
      </c>
      <c r="E830" s="125" t="s">
        <v>3365</v>
      </c>
    </row>
    <row r="831" spans="1:5">
      <c r="A831" s="125" t="s">
        <v>3527</v>
      </c>
      <c r="B831" s="125" t="s">
        <v>4013</v>
      </c>
      <c r="C831" s="125" t="s">
        <v>4014</v>
      </c>
      <c r="D831" s="125" t="s">
        <v>4014</v>
      </c>
      <c r="E831" s="125" t="s">
        <v>3485</v>
      </c>
    </row>
    <row r="832" spans="1:5">
      <c r="A832" s="125" t="s">
        <v>3527</v>
      </c>
      <c r="B832" s="125" t="s">
        <v>4015</v>
      </c>
      <c r="C832" s="125" t="s">
        <v>4016</v>
      </c>
      <c r="D832" s="125" t="s">
        <v>4016</v>
      </c>
      <c r="E832" s="125" t="s">
        <v>3430</v>
      </c>
    </row>
    <row r="833" spans="1:5">
      <c r="A833" s="125" t="s">
        <v>3527</v>
      </c>
      <c r="B833" s="125" t="s">
        <v>4017</v>
      </c>
      <c r="C833" s="125" t="s">
        <v>4018</v>
      </c>
      <c r="D833" s="125" t="s">
        <v>4018</v>
      </c>
      <c r="E833" s="125" t="s">
        <v>3317</v>
      </c>
    </row>
    <row r="834" spans="1:5">
      <c r="A834" s="125" t="s">
        <v>3527</v>
      </c>
      <c r="B834" s="125" t="s">
        <v>4019</v>
      </c>
      <c r="C834" s="125" t="s">
        <v>4020</v>
      </c>
      <c r="D834" s="125" t="s">
        <v>4020</v>
      </c>
      <c r="E834" s="125" t="s">
        <v>3320</v>
      </c>
    </row>
    <row r="835" spans="1:5">
      <c r="A835" s="125" t="s">
        <v>3527</v>
      </c>
      <c r="B835" s="125" t="s">
        <v>4021</v>
      </c>
      <c r="C835" s="125" t="s">
        <v>4022</v>
      </c>
      <c r="D835" s="125" t="s">
        <v>4022</v>
      </c>
      <c r="E835" s="125" t="s">
        <v>3299</v>
      </c>
    </row>
    <row r="836" spans="1:5">
      <c r="A836" s="125" t="s">
        <v>3527</v>
      </c>
      <c r="B836" s="125" t="s">
        <v>4023</v>
      </c>
      <c r="C836" s="125" t="s">
        <v>4024</v>
      </c>
      <c r="D836" s="125" t="s">
        <v>4024</v>
      </c>
      <c r="E836" s="125" t="s">
        <v>3394</v>
      </c>
    </row>
    <row r="837" spans="1:5">
      <c r="A837" s="125" t="s">
        <v>3527</v>
      </c>
      <c r="B837" s="125" t="s">
        <v>4025</v>
      </c>
      <c r="C837" s="125" t="s">
        <v>4026</v>
      </c>
      <c r="D837" s="125" t="s">
        <v>4026</v>
      </c>
      <c r="E837" s="125" t="s">
        <v>3461</v>
      </c>
    </row>
    <row r="838" spans="1:5">
      <c r="A838" s="125" t="s">
        <v>3527</v>
      </c>
      <c r="B838" s="125" t="s">
        <v>4027</v>
      </c>
      <c r="C838" s="125" t="s">
        <v>4028</v>
      </c>
      <c r="D838" s="125" t="s">
        <v>4028</v>
      </c>
      <c r="E838" s="125" t="s">
        <v>3521</v>
      </c>
    </row>
    <row r="839" spans="1:5">
      <c r="A839" s="125" t="s">
        <v>3527</v>
      </c>
      <c r="B839" s="125" t="s">
        <v>4029</v>
      </c>
      <c r="C839" s="125" t="s">
        <v>4030</v>
      </c>
      <c r="D839" s="125" t="s">
        <v>4030</v>
      </c>
      <c r="E839" s="125" t="s">
        <v>3303</v>
      </c>
    </row>
    <row r="840" spans="1:5">
      <c r="A840" s="125" t="s">
        <v>3527</v>
      </c>
      <c r="B840" s="125" t="s">
        <v>4031</v>
      </c>
      <c r="C840" s="125" t="s">
        <v>4032</v>
      </c>
      <c r="D840" s="125" t="s">
        <v>4032</v>
      </c>
      <c r="E840" s="125" t="s">
        <v>3315</v>
      </c>
    </row>
    <row r="841" spans="1:5">
      <c r="A841" s="125" t="s">
        <v>3527</v>
      </c>
      <c r="B841" s="125" t="s">
        <v>4033</v>
      </c>
      <c r="C841" s="125" t="s">
        <v>4034</v>
      </c>
      <c r="D841" s="125" t="s">
        <v>4034</v>
      </c>
      <c r="E841" s="125" t="s">
        <v>3506</v>
      </c>
    </row>
    <row r="842" spans="1:5">
      <c r="A842" s="125" t="s">
        <v>3527</v>
      </c>
      <c r="B842" s="125" t="s">
        <v>4035</v>
      </c>
      <c r="C842" s="125" t="s">
        <v>4036</v>
      </c>
      <c r="D842" s="125" t="s">
        <v>4036</v>
      </c>
      <c r="E842" s="125" t="s">
        <v>3505</v>
      </c>
    </row>
    <row r="843" spans="1:5">
      <c r="A843" s="125" t="s">
        <v>3527</v>
      </c>
      <c r="B843" s="125" t="s">
        <v>4037</v>
      </c>
      <c r="C843" s="125" t="s">
        <v>4038</v>
      </c>
      <c r="D843" s="125" t="s">
        <v>4038</v>
      </c>
      <c r="E843" s="125" t="s">
        <v>3402</v>
      </c>
    </row>
    <row r="844" spans="1:5">
      <c r="A844" s="125" t="s">
        <v>3527</v>
      </c>
      <c r="B844" s="125" t="s">
        <v>4039</v>
      </c>
      <c r="C844" s="125" t="s">
        <v>4040</v>
      </c>
      <c r="D844" s="125" t="s">
        <v>4040</v>
      </c>
      <c r="E844" s="125" t="s">
        <v>3436</v>
      </c>
    </row>
    <row r="845" spans="1:5">
      <c r="A845" s="125" t="s">
        <v>3527</v>
      </c>
      <c r="B845" s="125" t="s">
        <v>4041</v>
      </c>
      <c r="C845" s="125" t="s">
        <v>4042</v>
      </c>
      <c r="D845" s="125" t="s">
        <v>4042</v>
      </c>
      <c r="E845" s="125" t="s">
        <v>3267</v>
      </c>
    </row>
    <row r="846" spans="1:5">
      <c r="A846" s="125" t="s">
        <v>3527</v>
      </c>
      <c r="B846" s="125" t="s">
        <v>4043</v>
      </c>
      <c r="C846" s="125" t="s">
        <v>4044</v>
      </c>
      <c r="D846" s="125" t="s">
        <v>4044</v>
      </c>
      <c r="E846" s="125" t="s">
        <v>3467</v>
      </c>
    </row>
    <row r="847" spans="1:5">
      <c r="A847" s="125" t="s">
        <v>3527</v>
      </c>
      <c r="B847" s="125" t="s">
        <v>4045</v>
      </c>
      <c r="C847" s="125" t="s">
        <v>4046</v>
      </c>
      <c r="D847" s="125" t="s">
        <v>4046</v>
      </c>
      <c r="E847" s="125" t="s">
        <v>3477</v>
      </c>
    </row>
    <row r="848" spans="1:5">
      <c r="A848" s="125" t="s">
        <v>3527</v>
      </c>
      <c r="B848" s="125" t="s">
        <v>4047</v>
      </c>
      <c r="C848" s="125" t="s">
        <v>4048</v>
      </c>
      <c r="D848" s="125" t="s">
        <v>4048</v>
      </c>
      <c r="E848" s="125" t="s">
        <v>3272</v>
      </c>
    </row>
    <row r="849" spans="1:5">
      <c r="A849" s="125" t="s">
        <v>3527</v>
      </c>
      <c r="B849" s="125" t="s">
        <v>4049</v>
      </c>
      <c r="C849" s="125" t="s">
        <v>4050</v>
      </c>
      <c r="D849" s="125" t="s">
        <v>4050</v>
      </c>
      <c r="E849" s="125" t="s">
        <v>3517</v>
      </c>
    </row>
    <row r="850" spans="1:5">
      <c r="A850" s="125" t="s">
        <v>3527</v>
      </c>
      <c r="B850" s="125" t="s">
        <v>4051</v>
      </c>
      <c r="C850" s="125" t="s">
        <v>4052</v>
      </c>
      <c r="D850" s="125" t="s">
        <v>4052</v>
      </c>
      <c r="E850" s="125" t="s">
        <v>3309</v>
      </c>
    </row>
    <row r="851" spans="1:5">
      <c r="A851" s="125" t="s">
        <v>3527</v>
      </c>
      <c r="B851" s="125" t="s">
        <v>4053</v>
      </c>
      <c r="C851" s="125" t="s">
        <v>4054</v>
      </c>
      <c r="D851" s="125" t="s">
        <v>4054</v>
      </c>
      <c r="E851" s="125" t="s">
        <v>3326</v>
      </c>
    </row>
    <row r="852" spans="1:5">
      <c r="A852" s="125" t="s">
        <v>3527</v>
      </c>
      <c r="B852" s="125" t="s">
        <v>4055</v>
      </c>
      <c r="C852" s="125" t="s">
        <v>4056</v>
      </c>
      <c r="D852" s="125" t="s">
        <v>4056</v>
      </c>
      <c r="E852" s="125" t="s">
        <v>3318</v>
      </c>
    </row>
    <row r="853" spans="1:5">
      <c r="A853" s="125" t="s">
        <v>3527</v>
      </c>
      <c r="B853" s="125" t="s">
        <v>4057</v>
      </c>
      <c r="C853" s="125" t="s">
        <v>4058</v>
      </c>
      <c r="D853" s="125" t="s">
        <v>4058</v>
      </c>
      <c r="E853" s="125" t="s">
        <v>3400</v>
      </c>
    </row>
    <row r="854" spans="1:5">
      <c r="A854" s="125" t="s">
        <v>3527</v>
      </c>
      <c r="B854" s="125" t="s">
        <v>4059</v>
      </c>
      <c r="C854" s="125" t="s">
        <v>4060</v>
      </c>
      <c r="D854" s="125" t="s">
        <v>4060</v>
      </c>
      <c r="E854" s="125" t="s">
        <v>3497</v>
      </c>
    </row>
    <row r="855" spans="1:5">
      <c r="A855" s="125" t="s">
        <v>3527</v>
      </c>
      <c r="B855" s="125" t="s">
        <v>4061</v>
      </c>
      <c r="C855" s="125" t="s">
        <v>4062</v>
      </c>
      <c r="D855" s="125" t="s">
        <v>4062</v>
      </c>
      <c r="E855" s="125" t="s">
        <v>3404</v>
      </c>
    </row>
    <row r="856" spans="1:5">
      <c r="A856" s="125" t="s">
        <v>3527</v>
      </c>
      <c r="B856" s="125" t="s">
        <v>4063</v>
      </c>
      <c r="C856" s="125" t="s">
        <v>4064</v>
      </c>
      <c r="D856" s="125" t="s">
        <v>4064</v>
      </c>
      <c r="E856" s="125" t="s">
        <v>3414</v>
      </c>
    </row>
    <row r="857" spans="1:5">
      <c r="A857" s="125" t="s">
        <v>3527</v>
      </c>
      <c r="B857" s="125" t="s">
        <v>4065</v>
      </c>
      <c r="C857" s="125" t="s">
        <v>4066</v>
      </c>
      <c r="D857" s="125" t="s">
        <v>4066</v>
      </c>
      <c r="E857" s="125" t="s">
        <v>3432</v>
      </c>
    </row>
    <row r="858" spans="1:5">
      <c r="A858" s="125" t="s">
        <v>3527</v>
      </c>
      <c r="B858" s="125" t="s">
        <v>4067</v>
      </c>
      <c r="C858" s="125" t="s">
        <v>4066</v>
      </c>
      <c r="D858" s="125" t="s">
        <v>4066</v>
      </c>
      <c r="E858" s="125" t="s">
        <v>3278</v>
      </c>
    </row>
    <row r="859" spans="1:5">
      <c r="A859" s="125" t="s">
        <v>3527</v>
      </c>
      <c r="B859" s="125" t="s">
        <v>4068</v>
      </c>
      <c r="C859" s="125" t="s">
        <v>4069</v>
      </c>
      <c r="D859" s="125" t="s">
        <v>4069</v>
      </c>
      <c r="E859" s="125" t="s">
        <v>3515</v>
      </c>
    </row>
    <row r="860" spans="1:5">
      <c r="A860" s="125" t="s">
        <v>3527</v>
      </c>
      <c r="B860" s="125" t="s">
        <v>4070</v>
      </c>
      <c r="C860" s="125" t="s">
        <v>4071</v>
      </c>
      <c r="D860" s="125" t="s">
        <v>4071</v>
      </c>
      <c r="E860" s="125" t="s">
        <v>3406</v>
      </c>
    </row>
    <row r="861" spans="1:5">
      <c r="A861" s="125" t="s">
        <v>3527</v>
      </c>
      <c r="B861" s="125" t="s">
        <v>4072</v>
      </c>
      <c r="C861" s="125" t="s">
        <v>4073</v>
      </c>
      <c r="D861" s="125" t="s">
        <v>4073</v>
      </c>
      <c r="E861" s="125" t="s">
        <v>3495</v>
      </c>
    </row>
    <row r="862" spans="1:5">
      <c r="A862" s="125" t="s">
        <v>3527</v>
      </c>
      <c r="B862" s="125" t="s">
        <v>4074</v>
      </c>
      <c r="C862" s="125" t="s">
        <v>4075</v>
      </c>
      <c r="D862" s="125" t="s">
        <v>4075</v>
      </c>
      <c r="E862" s="125" t="s">
        <v>3339</v>
      </c>
    </row>
    <row r="863" spans="1:5">
      <c r="A863" s="125" t="s">
        <v>3527</v>
      </c>
      <c r="B863" s="125" t="s">
        <v>4076</v>
      </c>
      <c r="C863" s="125" t="s">
        <v>4077</v>
      </c>
      <c r="D863" s="125" t="s">
        <v>4077</v>
      </c>
      <c r="E863" s="125" t="s">
        <v>3335</v>
      </c>
    </row>
    <row r="864" spans="1:5">
      <c r="A864" s="125" t="s">
        <v>3527</v>
      </c>
      <c r="B864" s="125" t="s">
        <v>4078</v>
      </c>
      <c r="C864" s="125" t="s">
        <v>4079</v>
      </c>
      <c r="D864" s="125" t="s">
        <v>4079</v>
      </c>
      <c r="E864" s="125" t="s">
        <v>3353</v>
      </c>
    </row>
    <row r="865" spans="1:5">
      <c r="A865" s="125" t="s">
        <v>3527</v>
      </c>
      <c r="B865" s="125" t="s">
        <v>4080</v>
      </c>
      <c r="C865" s="125" t="s">
        <v>4081</v>
      </c>
      <c r="D865" s="125" t="s">
        <v>4081</v>
      </c>
      <c r="E865" s="125" t="s">
        <v>3430</v>
      </c>
    </row>
    <row r="866" spans="1:5">
      <c r="A866" s="125" t="s">
        <v>3527</v>
      </c>
      <c r="B866" s="125" t="s">
        <v>4082</v>
      </c>
      <c r="C866" s="125" t="s">
        <v>4083</v>
      </c>
      <c r="D866" s="125" t="s">
        <v>4083</v>
      </c>
      <c r="E866" s="125" t="s">
        <v>3284</v>
      </c>
    </row>
    <row r="867" spans="1:5">
      <c r="A867" s="125" t="s">
        <v>3527</v>
      </c>
      <c r="B867" s="125" t="s">
        <v>4084</v>
      </c>
      <c r="C867" s="125" t="s">
        <v>4085</v>
      </c>
      <c r="D867" s="125" t="s">
        <v>4085</v>
      </c>
      <c r="E867" s="125" t="s">
        <v>3308</v>
      </c>
    </row>
    <row r="868" spans="1:5">
      <c r="A868" s="125" t="s">
        <v>3527</v>
      </c>
      <c r="B868" s="125" t="s">
        <v>4086</v>
      </c>
      <c r="C868" s="125" t="s">
        <v>4087</v>
      </c>
      <c r="D868" s="125" t="s">
        <v>4087</v>
      </c>
      <c r="E868" s="125" t="s">
        <v>3339</v>
      </c>
    </row>
    <row r="869" spans="1:5">
      <c r="A869" s="125" t="s">
        <v>3527</v>
      </c>
      <c r="B869" s="125" t="s">
        <v>4088</v>
      </c>
      <c r="C869" s="125" t="s">
        <v>4089</v>
      </c>
      <c r="D869" s="125" t="s">
        <v>4089</v>
      </c>
      <c r="E869" s="125" t="s">
        <v>3481</v>
      </c>
    </row>
    <row r="870" spans="1:5">
      <c r="A870" s="125" t="s">
        <v>3527</v>
      </c>
      <c r="B870" s="125" t="s">
        <v>4090</v>
      </c>
      <c r="C870" s="125" t="s">
        <v>4091</v>
      </c>
      <c r="D870" s="125" t="s">
        <v>4091</v>
      </c>
      <c r="E870" s="125" t="s">
        <v>3309</v>
      </c>
    </row>
    <row r="871" spans="1:5">
      <c r="A871" s="125" t="s">
        <v>3527</v>
      </c>
      <c r="B871" s="125" t="s">
        <v>4092</v>
      </c>
      <c r="C871" s="125" t="s">
        <v>4093</v>
      </c>
      <c r="D871" s="125" t="s">
        <v>4093</v>
      </c>
      <c r="E871" s="125" t="s">
        <v>3526</v>
      </c>
    </row>
    <row r="872" spans="1:5">
      <c r="A872" s="125" t="s">
        <v>3527</v>
      </c>
      <c r="B872" s="125" t="s">
        <v>4094</v>
      </c>
      <c r="C872" s="125" t="s">
        <v>4095</v>
      </c>
      <c r="D872" s="125" t="s">
        <v>4095</v>
      </c>
      <c r="E872" s="125" t="s">
        <v>3490</v>
      </c>
    </row>
    <row r="873" spans="1:5">
      <c r="A873" s="125" t="s">
        <v>3527</v>
      </c>
      <c r="B873" s="125" t="s">
        <v>4096</v>
      </c>
      <c r="C873" s="125" t="s">
        <v>4097</v>
      </c>
      <c r="D873" s="125" t="s">
        <v>4097</v>
      </c>
      <c r="E873" s="125" t="s">
        <v>3477</v>
      </c>
    </row>
    <row r="874" spans="1:5">
      <c r="A874" s="125" t="s">
        <v>3527</v>
      </c>
      <c r="B874" s="125" t="s">
        <v>4098</v>
      </c>
      <c r="C874" s="125" t="s">
        <v>4099</v>
      </c>
      <c r="D874" s="125" t="s">
        <v>4099</v>
      </c>
      <c r="E874" s="125" t="s">
        <v>3320</v>
      </c>
    </row>
    <row r="875" spans="1:5">
      <c r="A875" s="125" t="s">
        <v>3527</v>
      </c>
      <c r="B875" s="125" t="s">
        <v>4100</v>
      </c>
      <c r="C875" s="125" t="s">
        <v>4101</v>
      </c>
      <c r="D875" s="125" t="s">
        <v>4101</v>
      </c>
      <c r="E875" s="125" t="s">
        <v>3420</v>
      </c>
    </row>
    <row r="876" spans="1:5">
      <c r="A876" s="125" t="s">
        <v>3527</v>
      </c>
      <c r="B876" s="125" t="s">
        <v>4102</v>
      </c>
      <c r="C876" s="125" t="s">
        <v>4103</v>
      </c>
      <c r="D876" s="125" t="s">
        <v>4103</v>
      </c>
      <c r="E876" s="125" t="s">
        <v>3269</v>
      </c>
    </row>
    <row r="877" spans="1:5">
      <c r="A877" s="125" t="s">
        <v>3527</v>
      </c>
      <c r="B877" s="125" t="s">
        <v>4104</v>
      </c>
      <c r="C877" s="125" t="s">
        <v>4105</v>
      </c>
      <c r="D877" s="125" t="s">
        <v>4105</v>
      </c>
      <c r="E877" s="125" t="s">
        <v>3288</v>
      </c>
    </row>
    <row r="878" spans="1:5">
      <c r="A878" s="125" t="s">
        <v>3527</v>
      </c>
      <c r="B878" s="125" t="s">
        <v>4106</v>
      </c>
      <c r="C878" s="125" t="s">
        <v>4107</v>
      </c>
      <c r="D878" s="125" t="s">
        <v>4107</v>
      </c>
      <c r="E878" s="125" t="s">
        <v>3424</v>
      </c>
    </row>
    <row r="879" spans="1:5">
      <c r="A879" s="125" t="s">
        <v>3527</v>
      </c>
      <c r="B879" s="125" t="s">
        <v>4108</v>
      </c>
      <c r="C879" s="125" t="s">
        <v>4109</v>
      </c>
      <c r="D879" s="125" t="s">
        <v>4109</v>
      </c>
      <c r="E879" s="125" t="s">
        <v>3414</v>
      </c>
    </row>
    <row r="880" spans="1:5">
      <c r="A880" s="125" t="s">
        <v>3527</v>
      </c>
      <c r="B880" s="125" t="s">
        <v>4110</v>
      </c>
      <c r="C880" s="125" t="s">
        <v>4111</v>
      </c>
      <c r="D880" s="125" t="s">
        <v>4111</v>
      </c>
      <c r="E880" s="125" t="s">
        <v>3394</v>
      </c>
    </row>
    <row r="881" spans="1:5">
      <c r="A881" s="125" t="s">
        <v>3527</v>
      </c>
      <c r="B881" s="125" t="s">
        <v>4112</v>
      </c>
      <c r="C881" s="125" t="s">
        <v>4113</v>
      </c>
      <c r="D881" s="125" t="s">
        <v>4113</v>
      </c>
      <c r="E881" s="125" t="s">
        <v>3386</v>
      </c>
    </row>
    <row r="882" spans="1:5">
      <c r="A882" s="125" t="s">
        <v>3527</v>
      </c>
      <c r="B882" s="125" t="s">
        <v>4114</v>
      </c>
      <c r="C882" s="125" t="s">
        <v>4115</v>
      </c>
      <c r="D882" s="125" t="s">
        <v>4115</v>
      </c>
      <c r="E882" s="125" t="s">
        <v>3505</v>
      </c>
    </row>
    <row r="883" spans="1:5">
      <c r="A883" s="125" t="s">
        <v>3527</v>
      </c>
      <c r="B883" s="125" t="s">
        <v>4116</v>
      </c>
      <c r="C883" s="125" t="s">
        <v>4117</v>
      </c>
      <c r="D883" s="125" t="s">
        <v>4117</v>
      </c>
      <c r="E883" s="125" t="s">
        <v>3271</v>
      </c>
    </row>
    <row r="884" spans="1:5">
      <c r="A884" s="125" t="s">
        <v>3527</v>
      </c>
      <c r="B884" s="125" t="s">
        <v>4118</v>
      </c>
      <c r="C884" s="125" t="s">
        <v>4119</v>
      </c>
      <c r="D884" s="125" t="s">
        <v>4119</v>
      </c>
      <c r="E884" s="125" t="s">
        <v>3519</v>
      </c>
    </row>
    <row r="885" spans="1:5">
      <c r="A885" s="125" t="s">
        <v>3527</v>
      </c>
      <c r="B885" s="125" t="s">
        <v>4120</v>
      </c>
      <c r="C885" s="125" t="s">
        <v>4121</v>
      </c>
      <c r="D885" s="125" t="s">
        <v>4121</v>
      </c>
      <c r="E885" s="125" t="s">
        <v>3522</v>
      </c>
    </row>
    <row r="886" spans="1:5">
      <c r="A886" s="125" t="s">
        <v>3527</v>
      </c>
      <c r="B886" s="125" t="s">
        <v>4122</v>
      </c>
      <c r="C886" s="125" t="s">
        <v>4123</v>
      </c>
      <c r="D886" s="125" t="s">
        <v>4123</v>
      </c>
      <c r="E886" s="125" t="s">
        <v>3396</v>
      </c>
    </row>
    <row r="887" spans="1:5">
      <c r="A887" s="125" t="s">
        <v>3527</v>
      </c>
      <c r="B887" s="125" t="s">
        <v>4124</v>
      </c>
      <c r="C887" s="125" t="s">
        <v>4125</v>
      </c>
      <c r="D887" s="125" t="s">
        <v>4125</v>
      </c>
      <c r="E887" s="125" t="s">
        <v>3299</v>
      </c>
    </row>
    <row r="888" spans="1:5">
      <c r="A888" s="125" t="s">
        <v>3527</v>
      </c>
      <c r="B888" s="125" t="s">
        <v>4126</v>
      </c>
      <c r="C888" s="125" t="s">
        <v>4127</v>
      </c>
      <c r="D888" s="125" t="s">
        <v>4127</v>
      </c>
      <c r="E888" s="125" t="s">
        <v>3343</v>
      </c>
    </row>
    <row r="889" spans="1:5">
      <c r="A889" s="125" t="s">
        <v>3527</v>
      </c>
      <c r="B889" s="125" t="s">
        <v>4128</v>
      </c>
      <c r="C889" s="125" t="s">
        <v>4129</v>
      </c>
      <c r="D889" s="125" t="s">
        <v>4129</v>
      </c>
      <c r="E889" s="125" t="s">
        <v>3282</v>
      </c>
    </row>
    <row r="890" spans="1:5">
      <c r="A890" s="125" t="s">
        <v>3527</v>
      </c>
      <c r="B890" s="125" t="s">
        <v>4130</v>
      </c>
      <c r="C890" s="125" t="s">
        <v>4131</v>
      </c>
      <c r="D890" s="125" t="s">
        <v>4131</v>
      </c>
      <c r="E890" s="125" t="s">
        <v>3444</v>
      </c>
    </row>
    <row r="891" spans="1:5">
      <c r="A891" s="125" t="s">
        <v>3527</v>
      </c>
      <c r="B891" s="125" t="s">
        <v>4132</v>
      </c>
      <c r="C891" s="125" t="s">
        <v>4133</v>
      </c>
      <c r="D891" s="125" t="s">
        <v>4133</v>
      </c>
      <c r="E891" s="125" t="s">
        <v>3365</v>
      </c>
    </row>
    <row r="892" spans="1:5">
      <c r="A892" s="125" t="s">
        <v>3527</v>
      </c>
      <c r="B892" s="125" t="s">
        <v>4134</v>
      </c>
      <c r="C892" s="125" t="s">
        <v>4135</v>
      </c>
      <c r="D892" s="125" t="s">
        <v>4135</v>
      </c>
      <c r="E892" s="125" t="s">
        <v>3280</v>
      </c>
    </row>
    <row r="893" spans="1:5">
      <c r="A893" s="125" t="s">
        <v>3527</v>
      </c>
      <c r="B893" s="125" t="s">
        <v>4136</v>
      </c>
      <c r="C893" s="125" t="s">
        <v>4137</v>
      </c>
      <c r="D893" s="125" t="s">
        <v>4137</v>
      </c>
      <c r="E893" s="125" t="s">
        <v>3369</v>
      </c>
    </row>
    <row r="894" spans="1:5">
      <c r="A894" s="125" t="s">
        <v>3527</v>
      </c>
      <c r="B894" s="125" t="s">
        <v>4138</v>
      </c>
      <c r="C894" s="125" t="s">
        <v>4139</v>
      </c>
      <c r="D894" s="125" t="s">
        <v>4139</v>
      </c>
      <c r="E894" s="125" t="s">
        <v>3475</v>
      </c>
    </row>
    <row r="895" spans="1:5">
      <c r="A895" s="125" t="s">
        <v>3527</v>
      </c>
      <c r="B895" s="125" t="s">
        <v>4140</v>
      </c>
      <c r="C895" s="125" t="s">
        <v>4141</v>
      </c>
      <c r="D895" s="125" t="s">
        <v>4141</v>
      </c>
      <c r="E895" s="125" t="s">
        <v>3499</v>
      </c>
    </row>
    <row r="896" spans="1:5">
      <c r="A896" s="125" t="s">
        <v>3527</v>
      </c>
      <c r="B896" s="125" t="s">
        <v>4142</v>
      </c>
      <c r="C896" s="125" t="s">
        <v>4143</v>
      </c>
      <c r="D896" s="125" t="s">
        <v>4143</v>
      </c>
      <c r="E896" s="125" t="s">
        <v>3328</v>
      </c>
    </row>
    <row r="897" spans="1:5">
      <c r="A897" s="125" t="s">
        <v>3527</v>
      </c>
      <c r="B897" s="125" t="s">
        <v>4144</v>
      </c>
      <c r="C897" s="125" t="s">
        <v>4145</v>
      </c>
      <c r="D897" s="125" t="s">
        <v>4145</v>
      </c>
      <c r="E897" s="125" t="s">
        <v>3295</v>
      </c>
    </row>
    <row r="898" spans="1:5">
      <c r="A898" s="125" t="s">
        <v>3527</v>
      </c>
      <c r="B898" s="125" t="s">
        <v>4146</v>
      </c>
      <c r="C898" s="125" t="s">
        <v>4147</v>
      </c>
      <c r="D898" s="125" t="s">
        <v>4147</v>
      </c>
      <c r="E898" s="125" t="s">
        <v>3349</v>
      </c>
    </row>
    <row r="899" spans="1:5">
      <c r="A899" s="125" t="s">
        <v>3527</v>
      </c>
      <c r="B899" s="125" t="s">
        <v>4148</v>
      </c>
      <c r="C899" s="125" t="s">
        <v>4149</v>
      </c>
      <c r="D899" s="125" t="s">
        <v>4149</v>
      </c>
      <c r="E899" s="125" t="s">
        <v>3459</v>
      </c>
    </row>
    <row r="900" spans="1:5">
      <c r="A900" s="125" t="s">
        <v>3527</v>
      </c>
      <c r="B900" s="125" t="s">
        <v>4150</v>
      </c>
      <c r="C900" s="125" t="s">
        <v>4151</v>
      </c>
      <c r="D900" s="125" t="s">
        <v>4151</v>
      </c>
      <c r="E900" s="125" t="s">
        <v>3398</v>
      </c>
    </row>
    <row r="901" spans="1:5">
      <c r="A901" s="125" t="s">
        <v>3527</v>
      </c>
      <c r="B901" s="125" t="s">
        <v>4152</v>
      </c>
      <c r="C901" s="125" t="s">
        <v>4153</v>
      </c>
      <c r="D901" s="125" t="s">
        <v>4153</v>
      </c>
      <c r="E901" s="125" t="s">
        <v>3406</v>
      </c>
    </row>
    <row r="902" spans="1:5">
      <c r="A902" s="125" t="s">
        <v>3527</v>
      </c>
      <c r="B902" s="125" t="s">
        <v>4154</v>
      </c>
      <c r="C902" s="125" t="s">
        <v>4155</v>
      </c>
      <c r="D902" s="125" t="s">
        <v>4155</v>
      </c>
      <c r="E902" s="125" t="s">
        <v>3455</v>
      </c>
    </row>
    <row r="903" spans="1:5">
      <c r="A903" s="125" t="s">
        <v>3527</v>
      </c>
      <c r="B903" s="125" t="s">
        <v>4156</v>
      </c>
      <c r="C903" s="125" t="s">
        <v>4157</v>
      </c>
      <c r="D903" s="125" t="s">
        <v>4157</v>
      </c>
      <c r="E903" s="125" t="s">
        <v>3471</v>
      </c>
    </row>
    <row r="904" spans="1:5">
      <c r="A904" s="125" t="s">
        <v>3527</v>
      </c>
      <c r="B904" s="125" t="s">
        <v>4158</v>
      </c>
      <c r="C904" s="125" t="s">
        <v>4159</v>
      </c>
      <c r="D904" s="125" t="s">
        <v>4159</v>
      </c>
      <c r="E904" s="125" t="s">
        <v>3377</v>
      </c>
    </row>
    <row r="905" spans="1:5">
      <c r="A905" s="125" t="s">
        <v>3527</v>
      </c>
      <c r="B905" s="125" t="s">
        <v>4160</v>
      </c>
      <c r="C905" s="125" t="s">
        <v>4161</v>
      </c>
      <c r="D905" s="125" t="s">
        <v>4161</v>
      </c>
      <c r="E905" s="125" t="s">
        <v>3463</v>
      </c>
    </row>
    <row r="906" spans="1:5">
      <c r="A906" s="125" t="s">
        <v>3527</v>
      </c>
      <c r="B906" s="125" t="s">
        <v>4162</v>
      </c>
      <c r="C906" s="125" t="s">
        <v>4161</v>
      </c>
      <c r="D906" s="125" t="s">
        <v>4161</v>
      </c>
      <c r="E906" s="125" t="s">
        <v>3404</v>
      </c>
    </row>
    <row r="907" spans="1:5">
      <c r="A907" s="125" t="s">
        <v>3527</v>
      </c>
      <c r="B907" s="125" t="s">
        <v>4163</v>
      </c>
      <c r="C907" s="125" t="s">
        <v>4164</v>
      </c>
      <c r="D907" s="125" t="s">
        <v>4164</v>
      </c>
      <c r="E907" s="125" t="s">
        <v>3347</v>
      </c>
    </row>
    <row r="908" spans="1:5">
      <c r="A908" s="125" t="s">
        <v>3527</v>
      </c>
      <c r="B908" s="125" t="s">
        <v>4165</v>
      </c>
      <c r="C908" s="125" t="s">
        <v>4166</v>
      </c>
      <c r="D908" s="125" t="s">
        <v>4166</v>
      </c>
      <c r="E908" s="125" t="s">
        <v>3267</v>
      </c>
    </row>
    <row r="909" spans="1:5">
      <c r="A909" s="125" t="s">
        <v>3527</v>
      </c>
      <c r="B909" s="125" t="s">
        <v>4167</v>
      </c>
      <c r="C909" s="125" t="s">
        <v>4168</v>
      </c>
      <c r="D909" s="125" t="s">
        <v>4168</v>
      </c>
      <c r="E909" s="125" t="s">
        <v>3467</v>
      </c>
    </row>
    <row r="910" spans="1:5">
      <c r="A910" s="125" t="s">
        <v>3527</v>
      </c>
      <c r="B910" s="125" t="s">
        <v>4169</v>
      </c>
      <c r="C910" s="125" t="s">
        <v>4170</v>
      </c>
      <c r="D910" s="125" t="s">
        <v>4170</v>
      </c>
      <c r="E910" s="125" t="s">
        <v>3412</v>
      </c>
    </row>
    <row r="911" spans="1:5">
      <c r="A911" s="125" t="s">
        <v>3527</v>
      </c>
      <c r="B911" s="125" t="s">
        <v>4171</v>
      </c>
      <c r="C911" s="125" t="s">
        <v>4172</v>
      </c>
      <c r="D911" s="125" t="s">
        <v>4172</v>
      </c>
      <c r="E911" s="125" t="s">
        <v>3317</v>
      </c>
    </row>
    <row r="912" spans="1:5">
      <c r="A912" s="125" t="s">
        <v>3527</v>
      </c>
      <c r="B912" s="125" t="s">
        <v>4173</v>
      </c>
      <c r="C912" s="125" t="s">
        <v>4174</v>
      </c>
      <c r="D912" s="125" t="s">
        <v>4174</v>
      </c>
      <c r="E912" s="125" t="s">
        <v>3447</v>
      </c>
    </row>
    <row r="913" spans="1:5">
      <c r="A913" s="125" t="s">
        <v>3527</v>
      </c>
      <c r="B913" s="125" t="s">
        <v>4175</v>
      </c>
      <c r="C913" s="125" t="s">
        <v>4176</v>
      </c>
      <c r="D913" s="125" t="s">
        <v>4176</v>
      </c>
      <c r="E913" s="125" t="s">
        <v>3506</v>
      </c>
    </row>
    <row r="914" spans="1:5">
      <c r="A914" s="125" t="s">
        <v>3527</v>
      </c>
      <c r="B914" s="125" t="s">
        <v>4177</v>
      </c>
      <c r="C914" s="125" t="s">
        <v>223</v>
      </c>
      <c r="D914" s="125" t="s">
        <v>223</v>
      </c>
      <c r="E914" s="125" t="s">
        <v>3494</v>
      </c>
    </row>
    <row r="915" spans="1:5">
      <c r="A915" s="125" t="s">
        <v>3527</v>
      </c>
      <c r="B915" s="125" t="s">
        <v>4178</v>
      </c>
      <c r="C915" s="125" t="s">
        <v>4179</v>
      </c>
      <c r="D915" s="125" t="s">
        <v>4179</v>
      </c>
      <c r="E915" s="125" t="s">
        <v>3437</v>
      </c>
    </row>
    <row r="916" spans="1:5">
      <c r="A916" s="125" t="s">
        <v>3527</v>
      </c>
      <c r="B916" s="125" t="s">
        <v>4180</v>
      </c>
      <c r="C916" s="125" t="s">
        <v>4181</v>
      </c>
      <c r="D916" s="125" t="s">
        <v>4181</v>
      </c>
      <c r="E916" s="125" t="s">
        <v>3408</v>
      </c>
    </row>
    <row r="917" spans="1:5">
      <c r="A917" s="125" t="s">
        <v>3527</v>
      </c>
      <c r="B917" s="125" t="s">
        <v>4182</v>
      </c>
      <c r="C917" s="125" t="s">
        <v>4183</v>
      </c>
      <c r="D917" s="125" t="s">
        <v>4183</v>
      </c>
      <c r="E917" s="125" t="s">
        <v>3306</v>
      </c>
    </row>
    <row r="918" spans="1:5">
      <c r="A918" s="125" t="s">
        <v>3527</v>
      </c>
      <c r="B918" s="125" t="s">
        <v>4184</v>
      </c>
      <c r="C918" s="125" t="s">
        <v>4185</v>
      </c>
      <c r="D918" s="125" t="s">
        <v>4185</v>
      </c>
      <c r="E918" s="125" t="s">
        <v>3418</v>
      </c>
    </row>
    <row r="919" spans="1:5">
      <c r="A919" s="125" t="s">
        <v>3527</v>
      </c>
      <c r="B919" s="125" t="s">
        <v>4186</v>
      </c>
      <c r="C919" s="125" t="s">
        <v>4187</v>
      </c>
      <c r="D919" s="125" t="s">
        <v>4187</v>
      </c>
      <c r="E919" s="125" t="s">
        <v>3313</v>
      </c>
    </row>
    <row r="920" spans="1:5">
      <c r="A920" s="125" t="s">
        <v>3527</v>
      </c>
      <c r="B920" s="125" t="s">
        <v>4188</v>
      </c>
      <c r="C920" s="125" t="s">
        <v>4189</v>
      </c>
      <c r="D920" s="125" t="s">
        <v>4189</v>
      </c>
      <c r="E920" s="125" t="s">
        <v>3278</v>
      </c>
    </row>
    <row r="921" spans="1:5">
      <c r="A921" s="125" t="s">
        <v>3527</v>
      </c>
      <c r="B921" s="125" t="s">
        <v>4190</v>
      </c>
      <c r="C921" s="125" t="s">
        <v>4191</v>
      </c>
      <c r="D921" s="125" t="s">
        <v>4191</v>
      </c>
      <c r="E921" s="125" t="s">
        <v>3335</v>
      </c>
    </row>
    <row r="922" spans="1:5">
      <c r="A922" s="125" t="s">
        <v>3527</v>
      </c>
      <c r="B922" s="125" t="s">
        <v>4192</v>
      </c>
      <c r="C922" s="125" t="s">
        <v>4193</v>
      </c>
      <c r="D922" s="125" t="s">
        <v>4193</v>
      </c>
      <c r="E922" s="125" t="s">
        <v>3297</v>
      </c>
    </row>
    <row r="923" spans="1:5">
      <c r="A923" s="125" t="s">
        <v>3527</v>
      </c>
      <c r="B923" s="125" t="s">
        <v>4194</v>
      </c>
      <c r="C923" s="125" t="s">
        <v>4195</v>
      </c>
      <c r="D923" s="125" t="s">
        <v>4195</v>
      </c>
      <c r="E923" s="125" t="s">
        <v>3332</v>
      </c>
    </row>
    <row r="924" spans="1:5">
      <c r="A924" s="125" t="s">
        <v>3527</v>
      </c>
      <c r="B924" s="125" t="s">
        <v>4196</v>
      </c>
      <c r="C924" s="125" t="s">
        <v>4197</v>
      </c>
      <c r="D924" s="125" t="s">
        <v>4197</v>
      </c>
      <c r="E924" s="125" t="s">
        <v>3382</v>
      </c>
    </row>
    <row r="925" spans="1:5">
      <c r="A925" s="125" t="s">
        <v>3527</v>
      </c>
      <c r="B925" s="125" t="s">
        <v>4198</v>
      </c>
      <c r="C925" s="125" t="s">
        <v>4199</v>
      </c>
      <c r="D925" s="125" t="s">
        <v>4199</v>
      </c>
      <c r="E925" s="125" t="s">
        <v>3276</v>
      </c>
    </row>
    <row r="926" spans="1:5">
      <c r="A926" s="125" t="s">
        <v>3527</v>
      </c>
      <c r="B926" s="125" t="s">
        <v>4200</v>
      </c>
      <c r="C926" s="125" t="s">
        <v>4201</v>
      </c>
      <c r="D926" s="125" t="s">
        <v>4201</v>
      </c>
      <c r="E926" s="125" t="s">
        <v>3495</v>
      </c>
    </row>
    <row r="927" spans="1:5">
      <c r="A927" s="125" t="s">
        <v>3527</v>
      </c>
      <c r="B927" s="125" t="s">
        <v>4202</v>
      </c>
      <c r="C927" s="125" t="s">
        <v>4203</v>
      </c>
      <c r="D927" s="125" t="s">
        <v>4203</v>
      </c>
      <c r="E927" s="125" t="s">
        <v>3315</v>
      </c>
    </row>
    <row r="928" spans="1:5">
      <c r="A928" s="125" t="s">
        <v>3527</v>
      </c>
      <c r="B928" s="125" t="s">
        <v>4204</v>
      </c>
      <c r="C928" s="125" t="s">
        <v>4205</v>
      </c>
      <c r="D928" s="125" t="s">
        <v>4205</v>
      </c>
      <c r="E928" s="125" t="s">
        <v>3384</v>
      </c>
    </row>
    <row r="929" spans="1:5">
      <c r="A929" s="125" t="s">
        <v>3527</v>
      </c>
      <c r="B929" s="125" t="s">
        <v>4206</v>
      </c>
      <c r="C929" s="125" t="s">
        <v>4207</v>
      </c>
      <c r="D929" s="125" t="s">
        <v>4207</v>
      </c>
      <c r="E929" s="125" t="s">
        <v>3361</v>
      </c>
    </row>
    <row r="930" spans="1:5">
      <c r="A930" s="125" t="s">
        <v>3527</v>
      </c>
      <c r="B930" s="125" t="s">
        <v>4208</v>
      </c>
      <c r="C930" s="125" t="s">
        <v>589</v>
      </c>
      <c r="D930" s="125" t="s">
        <v>589</v>
      </c>
      <c r="E930" s="125" t="s">
        <v>3521</v>
      </c>
    </row>
    <row r="931" spans="1:5">
      <c r="A931" s="125" t="s">
        <v>3527</v>
      </c>
      <c r="B931" s="125" t="s">
        <v>4209</v>
      </c>
      <c r="C931" s="125" t="s">
        <v>4210</v>
      </c>
      <c r="D931" s="125" t="s">
        <v>4210</v>
      </c>
      <c r="E931" s="125" t="s">
        <v>3337</v>
      </c>
    </row>
    <row r="932" spans="1:5">
      <c r="A932" s="125" t="s">
        <v>3527</v>
      </c>
      <c r="B932" s="125" t="s">
        <v>4211</v>
      </c>
      <c r="C932" s="125" t="s">
        <v>4212</v>
      </c>
      <c r="D932" s="125" t="s">
        <v>4212</v>
      </c>
      <c r="E932" s="125" t="s">
        <v>3449</v>
      </c>
    </row>
    <row r="933" spans="1:5">
      <c r="A933" s="125" t="s">
        <v>3527</v>
      </c>
      <c r="B933" s="125" t="s">
        <v>4213</v>
      </c>
      <c r="C933" s="125" t="s">
        <v>4214</v>
      </c>
      <c r="D933" s="125" t="s">
        <v>4214</v>
      </c>
      <c r="E933" s="125" t="s">
        <v>3322</v>
      </c>
    </row>
    <row r="934" spans="1:5">
      <c r="A934" s="125" t="s">
        <v>3527</v>
      </c>
      <c r="B934" s="125" t="s">
        <v>4215</v>
      </c>
      <c r="C934" s="125" t="s">
        <v>4216</v>
      </c>
      <c r="D934" s="125" t="s">
        <v>4216</v>
      </c>
      <c r="E934" s="125" t="s">
        <v>3441</v>
      </c>
    </row>
    <row r="935" spans="1:5">
      <c r="A935" s="125" t="s">
        <v>3527</v>
      </c>
      <c r="B935" s="125" t="s">
        <v>4217</v>
      </c>
      <c r="C935" s="125" t="s">
        <v>4218</v>
      </c>
      <c r="D935" s="125" t="s">
        <v>4218</v>
      </c>
      <c r="E935" s="125" t="s">
        <v>3341</v>
      </c>
    </row>
    <row r="936" spans="1:5">
      <c r="A936" s="125" t="s">
        <v>3527</v>
      </c>
      <c r="B936" s="125" t="s">
        <v>4219</v>
      </c>
      <c r="C936" s="125" t="s">
        <v>4220</v>
      </c>
      <c r="D936" s="125" t="s">
        <v>4220</v>
      </c>
      <c r="E936" s="125" t="s">
        <v>3311</v>
      </c>
    </row>
    <row r="937" spans="1:5">
      <c r="A937" s="125" t="s">
        <v>3527</v>
      </c>
      <c r="B937" s="125" t="s">
        <v>4221</v>
      </c>
      <c r="C937" s="125" t="s">
        <v>4222</v>
      </c>
      <c r="D937" s="125" t="s">
        <v>4222</v>
      </c>
      <c r="E937" s="125" t="s">
        <v>3515</v>
      </c>
    </row>
    <row r="938" spans="1:5">
      <c r="A938" s="125" t="s">
        <v>3527</v>
      </c>
      <c r="B938" s="125" t="s">
        <v>4223</v>
      </c>
      <c r="C938" s="125" t="s">
        <v>4224</v>
      </c>
      <c r="D938" s="125" t="s">
        <v>4224</v>
      </c>
      <c r="E938" s="125" t="s">
        <v>3524</v>
      </c>
    </row>
    <row r="939" spans="1:5">
      <c r="A939" s="125" t="s">
        <v>3527</v>
      </c>
      <c r="B939" s="125" t="s">
        <v>4225</v>
      </c>
      <c r="C939" s="125" t="s">
        <v>4226</v>
      </c>
      <c r="D939" s="125" t="s">
        <v>4226</v>
      </c>
      <c r="E939" s="125" t="s">
        <v>3274</v>
      </c>
    </row>
    <row r="940" spans="1:5">
      <c r="A940" s="125" t="s">
        <v>3527</v>
      </c>
      <c r="B940" s="125" t="s">
        <v>4227</v>
      </c>
      <c r="C940" s="125" t="s">
        <v>590</v>
      </c>
      <c r="D940" s="125" t="s">
        <v>590</v>
      </c>
      <c r="E940" s="125" t="s">
        <v>3292</v>
      </c>
    </row>
    <row r="941" spans="1:5">
      <c r="A941" s="125" t="s">
        <v>3527</v>
      </c>
      <c r="B941" s="125" t="s">
        <v>4228</v>
      </c>
      <c r="C941" s="125" t="s">
        <v>4229</v>
      </c>
      <c r="D941" s="125" t="s">
        <v>4229</v>
      </c>
      <c r="E941" s="125" t="s">
        <v>3264</v>
      </c>
    </row>
    <row r="942" spans="1:5">
      <c r="A942" s="125" t="s">
        <v>3527</v>
      </c>
      <c r="B942" s="125" t="s">
        <v>4230</v>
      </c>
      <c r="C942" s="125" t="s">
        <v>4231</v>
      </c>
      <c r="D942" s="125" t="s">
        <v>4231</v>
      </c>
      <c r="E942" s="125" t="s">
        <v>3461</v>
      </c>
    </row>
    <row r="943" spans="1:5">
      <c r="A943" s="125" t="s">
        <v>3527</v>
      </c>
      <c r="B943" s="125" t="s">
        <v>4232</v>
      </c>
      <c r="C943" s="125" t="s">
        <v>4233</v>
      </c>
      <c r="D943" s="125" t="s">
        <v>4233</v>
      </c>
      <c r="E943" s="125" t="s">
        <v>3451</v>
      </c>
    </row>
    <row r="944" spans="1:5">
      <c r="A944" s="125" t="s">
        <v>3527</v>
      </c>
      <c r="B944" s="125" t="s">
        <v>4234</v>
      </c>
      <c r="C944" s="125" t="s">
        <v>4235</v>
      </c>
      <c r="D944" s="125" t="s">
        <v>4235</v>
      </c>
      <c r="E944" s="125" t="s">
        <v>3483</v>
      </c>
    </row>
    <row r="945" spans="1:5">
      <c r="A945" s="125" t="s">
        <v>3527</v>
      </c>
      <c r="B945" s="125" t="s">
        <v>4236</v>
      </c>
      <c r="C945" s="125" t="s">
        <v>4237</v>
      </c>
      <c r="D945" s="125" t="s">
        <v>4237</v>
      </c>
      <c r="E945" s="125" t="s">
        <v>3363</v>
      </c>
    </row>
    <row r="946" spans="1:5">
      <c r="A946" s="125" t="s">
        <v>3527</v>
      </c>
      <c r="B946" s="125" t="s">
        <v>4238</v>
      </c>
      <c r="C946" s="125" t="s">
        <v>4239</v>
      </c>
      <c r="D946" s="125" t="s">
        <v>4239</v>
      </c>
      <c r="E946" s="125" t="s">
        <v>3487</v>
      </c>
    </row>
    <row r="947" spans="1:5">
      <c r="A947" s="125" t="s">
        <v>3527</v>
      </c>
      <c r="B947" s="125" t="s">
        <v>4240</v>
      </c>
      <c r="C947" s="125" t="s">
        <v>4241</v>
      </c>
      <c r="D947" s="125" t="s">
        <v>4241</v>
      </c>
      <c r="E947" s="125" t="s">
        <v>3359</v>
      </c>
    </row>
    <row r="948" spans="1:5">
      <c r="A948" s="125" t="s">
        <v>3527</v>
      </c>
      <c r="B948" s="125" t="s">
        <v>4242</v>
      </c>
      <c r="C948" s="125" t="s">
        <v>4243</v>
      </c>
      <c r="D948" s="125" t="s">
        <v>4243</v>
      </c>
      <c r="E948" s="125" t="s">
        <v>3290</v>
      </c>
    </row>
    <row r="949" spans="1:5">
      <c r="A949" s="125" t="s">
        <v>3527</v>
      </c>
      <c r="B949" s="125" t="s">
        <v>4244</v>
      </c>
      <c r="C949" s="125" t="s">
        <v>4245</v>
      </c>
      <c r="D949" s="125" t="s">
        <v>4245</v>
      </c>
      <c r="E949" s="125" t="s">
        <v>3355</v>
      </c>
    </row>
    <row r="950" spans="1:5">
      <c r="A950" s="125" t="s">
        <v>3527</v>
      </c>
      <c r="B950" s="125" t="s">
        <v>4246</v>
      </c>
      <c r="C950" s="125" t="s">
        <v>4247</v>
      </c>
      <c r="D950" s="125" t="s">
        <v>4247</v>
      </c>
      <c r="E950" s="125" t="s">
        <v>3497</v>
      </c>
    </row>
    <row r="951" spans="1:5">
      <c r="A951" s="125" t="s">
        <v>3527</v>
      </c>
      <c r="B951" s="125" t="s">
        <v>4248</v>
      </c>
      <c r="C951" s="125" t="s">
        <v>4249</v>
      </c>
      <c r="D951" s="125" t="s">
        <v>4249</v>
      </c>
      <c r="E951" s="125" t="s">
        <v>3326</v>
      </c>
    </row>
    <row r="952" spans="1:5">
      <c r="A952" s="125" t="s">
        <v>3527</v>
      </c>
      <c r="B952" s="125" t="s">
        <v>4250</v>
      </c>
      <c r="C952" s="125" t="s">
        <v>4251</v>
      </c>
      <c r="D952" s="125" t="s">
        <v>4251</v>
      </c>
      <c r="E952" s="125" t="s">
        <v>3400</v>
      </c>
    </row>
    <row r="953" spans="1:5">
      <c r="A953" s="125" t="s">
        <v>3527</v>
      </c>
      <c r="B953" s="125" t="s">
        <v>4252</v>
      </c>
      <c r="C953" s="125" t="s">
        <v>4253</v>
      </c>
      <c r="D953" s="125" t="s">
        <v>4253</v>
      </c>
      <c r="E953" s="125" t="s">
        <v>3305</v>
      </c>
    </row>
    <row r="954" spans="1:5">
      <c r="A954" s="125" t="s">
        <v>3527</v>
      </c>
      <c r="B954" s="125" t="s">
        <v>4254</v>
      </c>
      <c r="C954" s="125" t="s">
        <v>4255</v>
      </c>
      <c r="D954" s="125" t="s">
        <v>4255</v>
      </c>
      <c r="E954" s="125" t="s">
        <v>3286</v>
      </c>
    </row>
    <row r="955" spans="1:5">
      <c r="A955" s="125" t="s">
        <v>3527</v>
      </c>
      <c r="B955" s="125" t="s">
        <v>4256</v>
      </c>
      <c r="C955" s="125" t="s">
        <v>4257</v>
      </c>
      <c r="D955" s="125" t="s">
        <v>4257</v>
      </c>
      <c r="E955" s="125" t="s">
        <v>3426</v>
      </c>
    </row>
    <row r="956" spans="1:5">
      <c r="A956" s="125" t="s">
        <v>3527</v>
      </c>
      <c r="B956" s="125" t="s">
        <v>4258</v>
      </c>
      <c r="C956" s="125" t="s">
        <v>4259</v>
      </c>
      <c r="D956" s="125" t="s">
        <v>4259</v>
      </c>
      <c r="E956" s="125" t="s">
        <v>3390</v>
      </c>
    </row>
    <row r="957" spans="1:5">
      <c r="A957" s="125" t="s">
        <v>3527</v>
      </c>
      <c r="B957" s="125" t="s">
        <v>4260</v>
      </c>
      <c r="C957" s="125" t="s">
        <v>4261</v>
      </c>
      <c r="D957" s="125" t="s">
        <v>4261</v>
      </c>
      <c r="E957" s="125" t="s">
        <v>3334</v>
      </c>
    </row>
    <row r="958" spans="1:5">
      <c r="A958" s="125" t="s">
        <v>3527</v>
      </c>
      <c r="B958" s="125" t="s">
        <v>4262</v>
      </c>
      <c r="C958" s="125" t="s">
        <v>4263</v>
      </c>
      <c r="D958" s="125" t="s">
        <v>4263</v>
      </c>
      <c r="E958" s="125" t="s">
        <v>3465</v>
      </c>
    </row>
    <row r="959" spans="1:5">
      <c r="A959" s="125" t="s">
        <v>3527</v>
      </c>
      <c r="B959" s="125" t="s">
        <v>4264</v>
      </c>
      <c r="C959" s="125" t="s">
        <v>4265</v>
      </c>
      <c r="D959" s="125" t="s">
        <v>4265</v>
      </c>
      <c r="E959" s="125" t="s">
        <v>3330</v>
      </c>
    </row>
    <row r="960" spans="1:5">
      <c r="A960" s="125" t="s">
        <v>3527</v>
      </c>
      <c r="B960" s="125" t="s">
        <v>4266</v>
      </c>
      <c r="C960" s="125" t="s">
        <v>4267</v>
      </c>
      <c r="D960" s="125" t="s">
        <v>4267</v>
      </c>
      <c r="E960" s="125" t="s">
        <v>3272</v>
      </c>
    </row>
    <row r="961" spans="1:5">
      <c r="A961" s="125" t="s">
        <v>3527</v>
      </c>
      <c r="B961" s="125" t="s">
        <v>4268</v>
      </c>
      <c r="C961" s="125" t="s">
        <v>4269</v>
      </c>
      <c r="D961" s="125" t="s">
        <v>4269</v>
      </c>
      <c r="E961" s="125" t="s">
        <v>3446</v>
      </c>
    </row>
    <row r="962" spans="1:5">
      <c r="A962" s="125" t="s">
        <v>3527</v>
      </c>
      <c r="B962" s="125" t="s">
        <v>4270</v>
      </c>
      <c r="C962" s="125" t="s">
        <v>4271</v>
      </c>
      <c r="D962" s="125" t="s">
        <v>4271</v>
      </c>
      <c r="E962" s="125" t="s">
        <v>3434</v>
      </c>
    </row>
    <row r="963" spans="1:5">
      <c r="A963" s="125" t="s">
        <v>3527</v>
      </c>
      <c r="B963" s="125" t="s">
        <v>4272</v>
      </c>
      <c r="C963" s="125" t="s">
        <v>4273</v>
      </c>
      <c r="D963" s="125" t="s">
        <v>4273</v>
      </c>
      <c r="E963" s="125" t="s">
        <v>3514</v>
      </c>
    </row>
    <row r="964" spans="1:5">
      <c r="A964" s="125" t="s">
        <v>3527</v>
      </c>
      <c r="B964" s="125" t="s">
        <v>4274</v>
      </c>
      <c r="C964" s="125" t="s">
        <v>4275</v>
      </c>
      <c r="D964" s="125" t="s">
        <v>4275</v>
      </c>
      <c r="E964" s="125" t="s">
        <v>3265</v>
      </c>
    </row>
    <row r="965" spans="1:5">
      <c r="A965" s="125" t="s">
        <v>3527</v>
      </c>
      <c r="B965" s="125" t="s">
        <v>4276</v>
      </c>
      <c r="C965" s="125" t="s">
        <v>4277</v>
      </c>
      <c r="D965" s="125" t="s">
        <v>4277</v>
      </c>
      <c r="E965" s="125" t="s">
        <v>3416</v>
      </c>
    </row>
    <row r="966" spans="1:5">
      <c r="A966" s="125" t="s">
        <v>3527</v>
      </c>
      <c r="B966" s="125" t="s">
        <v>4278</v>
      </c>
      <c r="C966" s="125" t="s">
        <v>4279</v>
      </c>
      <c r="D966" s="125" t="s">
        <v>4279</v>
      </c>
      <c r="E966" s="125" t="s">
        <v>3439</v>
      </c>
    </row>
    <row r="967" spans="1:5">
      <c r="A967" s="125" t="s">
        <v>3527</v>
      </c>
      <c r="B967" s="125" t="s">
        <v>4280</v>
      </c>
      <c r="C967" s="125" t="s">
        <v>4281</v>
      </c>
      <c r="D967" s="125" t="s">
        <v>4281</v>
      </c>
      <c r="E967" s="125" t="s">
        <v>3479</v>
      </c>
    </row>
    <row r="968" spans="1:5">
      <c r="A968" s="125" t="s">
        <v>3527</v>
      </c>
      <c r="B968" s="125" t="s">
        <v>4282</v>
      </c>
      <c r="C968" s="125" t="s">
        <v>4283</v>
      </c>
      <c r="D968" s="125" t="s">
        <v>4283</v>
      </c>
      <c r="E968" s="125" t="s">
        <v>3443</v>
      </c>
    </row>
    <row r="969" spans="1:5">
      <c r="A969" s="125" t="s">
        <v>3527</v>
      </c>
      <c r="B969" s="125" t="s">
        <v>4284</v>
      </c>
      <c r="C969" s="125" t="s">
        <v>4285</v>
      </c>
      <c r="D969" s="125" t="s">
        <v>4285</v>
      </c>
      <c r="E969" s="125" t="s">
        <v>3430</v>
      </c>
    </row>
    <row r="970" spans="1:5">
      <c r="A970" s="125" t="s">
        <v>3527</v>
      </c>
      <c r="B970" s="125" t="s">
        <v>4286</v>
      </c>
      <c r="C970" s="125" t="s">
        <v>4287</v>
      </c>
      <c r="D970" s="125" t="s">
        <v>4287</v>
      </c>
      <c r="E970" s="125" t="s">
        <v>3420</v>
      </c>
    </row>
    <row r="971" spans="1:5">
      <c r="A971" s="125" t="s">
        <v>3527</v>
      </c>
      <c r="B971" s="125" t="s">
        <v>4288</v>
      </c>
      <c r="C971" s="125" t="s">
        <v>4289</v>
      </c>
      <c r="D971" s="125" t="s">
        <v>4289</v>
      </c>
      <c r="E971" s="125" t="s">
        <v>3306</v>
      </c>
    </row>
    <row r="972" spans="1:5">
      <c r="A972" s="125" t="s">
        <v>3527</v>
      </c>
      <c r="B972" s="125" t="s">
        <v>4290</v>
      </c>
      <c r="C972" s="125" t="s">
        <v>4291</v>
      </c>
      <c r="D972" s="125" t="s">
        <v>4291</v>
      </c>
      <c r="E972" s="125" t="s">
        <v>3463</v>
      </c>
    </row>
    <row r="973" spans="1:5">
      <c r="A973" s="125" t="s">
        <v>3527</v>
      </c>
      <c r="B973" s="125" t="s">
        <v>4292</v>
      </c>
      <c r="C973" s="125" t="s">
        <v>4293</v>
      </c>
      <c r="D973" s="125" t="s">
        <v>4293</v>
      </c>
      <c r="E973" s="125" t="s">
        <v>3465</v>
      </c>
    </row>
    <row r="974" spans="1:5">
      <c r="A974" s="125" t="s">
        <v>3527</v>
      </c>
      <c r="B974" s="125" t="s">
        <v>4294</v>
      </c>
      <c r="C974" s="125" t="s">
        <v>4295</v>
      </c>
      <c r="D974" s="125" t="s">
        <v>4295</v>
      </c>
      <c r="E974" s="125" t="s">
        <v>3526</v>
      </c>
    </row>
    <row r="975" spans="1:5">
      <c r="A975" s="125" t="s">
        <v>3527</v>
      </c>
      <c r="B975" s="125" t="s">
        <v>4296</v>
      </c>
      <c r="C975" s="125" t="s">
        <v>4297</v>
      </c>
      <c r="D975" s="125" t="s">
        <v>4297</v>
      </c>
      <c r="E975" s="125" t="s">
        <v>3459</v>
      </c>
    </row>
    <row r="976" spans="1:5">
      <c r="A976" s="125" t="s">
        <v>3527</v>
      </c>
      <c r="B976" s="125" t="s">
        <v>4298</v>
      </c>
      <c r="C976" s="125" t="s">
        <v>4299</v>
      </c>
      <c r="D976" s="125" t="s">
        <v>4299</v>
      </c>
      <c r="E976" s="125" t="s">
        <v>3390</v>
      </c>
    </row>
    <row r="977" spans="1:5">
      <c r="A977" s="125" t="s">
        <v>3527</v>
      </c>
      <c r="B977" s="125" t="s">
        <v>4300</v>
      </c>
      <c r="C977" s="125" t="s">
        <v>4301</v>
      </c>
      <c r="D977" s="125" t="s">
        <v>4301</v>
      </c>
      <c r="E977" s="125" t="s">
        <v>3477</v>
      </c>
    </row>
    <row r="978" spans="1:5">
      <c r="A978" s="125" t="s">
        <v>3527</v>
      </c>
      <c r="B978" s="125" t="s">
        <v>4302</v>
      </c>
      <c r="C978" s="125" t="s">
        <v>4303</v>
      </c>
      <c r="D978" s="125" t="s">
        <v>4303</v>
      </c>
      <c r="E978" s="125" t="s">
        <v>3274</v>
      </c>
    </row>
    <row r="979" spans="1:5">
      <c r="A979" s="125" t="s">
        <v>3527</v>
      </c>
      <c r="B979" s="125" t="s">
        <v>4304</v>
      </c>
      <c r="C979" s="125" t="s">
        <v>4305</v>
      </c>
      <c r="D979" s="125" t="s">
        <v>4305</v>
      </c>
      <c r="E979" s="125" t="s">
        <v>3288</v>
      </c>
    </row>
    <row r="980" spans="1:5">
      <c r="A980" s="125" t="s">
        <v>3527</v>
      </c>
      <c r="B980" s="125" t="s">
        <v>4306</v>
      </c>
      <c r="C980" s="125" t="s">
        <v>4307</v>
      </c>
      <c r="D980" s="125" t="s">
        <v>4307</v>
      </c>
      <c r="E980" s="125" t="s">
        <v>3404</v>
      </c>
    </row>
    <row r="981" spans="1:5">
      <c r="A981" s="125" t="s">
        <v>3527</v>
      </c>
      <c r="B981" s="125" t="s">
        <v>4308</v>
      </c>
      <c r="C981" s="125" t="s">
        <v>4309</v>
      </c>
      <c r="D981" s="125" t="s">
        <v>4309</v>
      </c>
      <c r="E981" s="125" t="s">
        <v>3315</v>
      </c>
    </row>
    <row r="982" spans="1:5">
      <c r="A982" s="125" t="s">
        <v>3527</v>
      </c>
      <c r="B982" s="125" t="s">
        <v>4310</v>
      </c>
      <c r="C982" s="125" t="s">
        <v>4311</v>
      </c>
      <c r="D982" s="125" t="s">
        <v>4311</v>
      </c>
      <c r="E982" s="125" t="s">
        <v>3416</v>
      </c>
    </row>
    <row r="983" spans="1:5">
      <c r="A983" s="125" t="s">
        <v>3527</v>
      </c>
      <c r="B983" s="125" t="s">
        <v>4312</v>
      </c>
      <c r="C983" s="125" t="s">
        <v>4313</v>
      </c>
      <c r="D983" s="125" t="s">
        <v>4313</v>
      </c>
      <c r="E983" s="125" t="s">
        <v>3447</v>
      </c>
    </row>
    <row r="984" spans="1:5">
      <c r="A984" s="125" t="s">
        <v>3527</v>
      </c>
      <c r="B984" s="125" t="s">
        <v>4314</v>
      </c>
      <c r="C984" s="125" t="s">
        <v>4315</v>
      </c>
      <c r="D984" s="125" t="s">
        <v>4315</v>
      </c>
      <c r="E984" s="125" t="s">
        <v>3269</v>
      </c>
    </row>
    <row r="985" spans="1:5">
      <c r="A985" s="125" t="s">
        <v>3527</v>
      </c>
      <c r="B985" s="125" t="s">
        <v>4316</v>
      </c>
      <c r="C985" s="125" t="s">
        <v>4317</v>
      </c>
      <c r="D985" s="125" t="s">
        <v>4317</v>
      </c>
      <c r="E985" s="125" t="s">
        <v>3265</v>
      </c>
    </row>
    <row r="986" spans="1:5">
      <c r="A986" s="125" t="s">
        <v>3527</v>
      </c>
      <c r="B986" s="125" t="s">
        <v>4318</v>
      </c>
      <c r="C986" s="125" t="s">
        <v>4319</v>
      </c>
      <c r="D986" s="125" t="s">
        <v>4319</v>
      </c>
      <c r="E986" s="125" t="s">
        <v>3267</v>
      </c>
    </row>
    <row r="987" spans="1:5">
      <c r="A987" s="125" t="s">
        <v>3527</v>
      </c>
      <c r="B987" s="125" t="s">
        <v>4320</v>
      </c>
      <c r="C987" s="125" t="s">
        <v>4321</v>
      </c>
      <c r="D987" s="125" t="s">
        <v>4321</v>
      </c>
      <c r="E987" s="125" t="s">
        <v>3361</v>
      </c>
    </row>
    <row r="988" spans="1:5">
      <c r="A988" s="125" t="s">
        <v>3527</v>
      </c>
      <c r="B988" s="125" t="s">
        <v>4322</v>
      </c>
      <c r="C988" s="125" t="s">
        <v>4323</v>
      </c>
      <c r="D988" s="125" t="s">
        <v>4323</v>
      </c>
      <c r="E988" s="125" t="s">
        <v>3330</v>
      </c>
    </row>
    <row r="989" spans="1:5">
      <c r="A989" s="125" t="s">
        <v>3527</v>
      </c>
      <c r="B989" s="125" t="s">
        <v>4324</v>
      </c>
      <c r="C989" s="125" t="s">
        <v>4325</v>
      </c>
      <c r="D989" s="125" t="s">
        <v>4325</v>
      </c>
      <c r="E989" s="125" t="s">
        <v>3414</v>
      </c>
    </row>
    <row r="990" spans="1:5">
      <c r="A990" s="125" t="s">
        <v>3527</v>
      </c>
      <c r="B990" s="125" t="s">
        <v>4326</v>
      </c>
      <c r="C990" s="125" t="s">
        <v>4327</v>
      </c>
      <c r="D990" s="125" t="s">
        <v>4327</v>
      </c>
      <c r="E990" s="125" t="s">
        <v>3467</v>
      </c>
    </row>
    <row r="991" spans="1:5">
      <c r="A991" s="125" t="s">
        <v>3527</v>
      </c>
      <c r="B991" s="125" t="s">
        <v>4328</v>
      </c>
      <c r="C991" s="125" t="s">
        <v>4329</v>
      </c>
      <c r="D991" s="125" t="s">
        <v>4329</v>
      </c>
      <c r="E991" s="125" t="s">
        <v>3341</v>
      </c>
    </row>
    <row r="992" spans="1:5">
      <c r="A992" s="125" t="s">
        <v>3527</v>
      </c>
      <c r="B992" s="125" t="s">
        <v>4330</v>
      </c>
      <c r="C992" s="125" t="s">
        <v>4331</v>
      </c>
      <c r="D992" s="125" t="s">
        <v>4331</v>
      </c>
      <c r="E992" s="125" t="s">
        <v>3335</v>
      </c>
    </row>
    <row r="993" spans="1:5">
      <c r="A993" s="125" t="s">
        <v>3527</v>
      </c>
      <c r="B993" s="125" t="s">
        <v>4332</v>
      </c>
      <c r="C993" s="125" t="s">
        <v>4333</v>
      </c>
      <c r="D993" s="125" t="s">
        <v>4333</v>
      </c>
      <c r="E993" s="125" t="s">
        <v>3384</v>
      </c>
    </row>
    <row r="994" spans="1:5">
      <c r="A994" s="125" t="s">
        <v>3527</v>
      </c>
      <c r="B994" s="125" t="s">
        <v>4334</v>
      </c>
      <c r="C994" s="125" t="s">
        <v>4335</v>
      </c>
      <c r="D994" s="125" t="s">
        <v>4335</v>
      </c>
      <c r="E994" s="125" t="s">
        <v>3369</v>
      </c>
    </row>
    <row r="995" spans="1:5">
      <c r="A995" s="125" t="s">
        <v>3527</v>
      </c>
      <c r="B995" s="125" t="s">
        <v>4336</v>
      </c>
      <c r="C995" s="125" t="s">
        <v>4337</v>
      </c>
      <c r="D995" s="125" t="s">
        <v>4337</v>
      </c>
      <c r="E995" s="125" t="s">
        <v>3290</v>
      </c>
    </row>
    <row r="996" spans="1:5">
      <c r="A996" s="125" t="s">
        <v>3527</v>
      </c>
      <c r="B996" s="125" t="s">
        <v>4338</v>
      </c>
      <c r="C996" s="125" t="s">
        <v>4339</v>
      </c>
      <c r="D996" s="125" t="s">
        <v>4339</v>
      </c>
      <c r="E996" s="125" t="s">
        <v>3326</v>
      </c>
    </row>
    <row r="997" spans="1:5">
      <c r="A997" s="125" t="s">
        <v>3527</v>
      </c>
      <c r="B997" s="125" t="s">
        <v>4340</v>
      </c>
      <c r="C997" s="125" t="s">
        <v>4341</v>
      </c>
      <c r="D997" s="125" t="s">
        <v>4341</v>
      </c>
      <c r="E997" s="125" t="s">
        <v>3355</v>
      </c>
    </row>
    <row r="998" spans="1:5">
      <c r="A998" s="125" t="s">
        <v>3527</v>
      </c>
      <c r="B998" s="125" t="s">
        <v>4342</v>
      </c>
      <c r="C998" s="125" t="s">
        <v>4343</v>
      </c>
      <c r="D998" s="125" t="s">
        <v>4343</v>
      </c>
      <c r="E998" s="125" t="s">
        <v>3271</v>
      </c>
    </row>
    <row r="999" spans="1:5">
      <c r="A999" s="125" t="s">
        <v>3527</v>
      </c>
      <c r="B999" s="125" t="s">
        <v>4344</v>
      </c>
      <c r="C999" s="125" t="s">
        <v>4345</v>
      </c>
      <c r="D999" s="125" t="s">
        <v>4345</v>
      </c>
      <c r="E999" s="125" t="s">
        <v>3443</v>
      </c>
    </row>
    <row r="1000" spans="1:5">
      <c r="A1000" s="125" t="s">
        <v>3527</v>
      </c>
      <c r="B1000" s="125" t="s">
        <v>4346</v>
      </c>
      <c r="C1000" s="125" t="s">
        <v>4347</v>
      </c>
      <c r="D1000" s="125" t="s">
        <v>4347</v>
      </c>
      <c r="E1000" s="125" t="s">
        <v>3406</v>
      </c>
    </row>
    <row r="1001" spans="1:5">
      <c r="A1001" s="125" t="s">
        <v>3527</v>
      </c>
      <c r="B1001" s="125" t="s">
        <v>4348</v>
      </c>
      <c r="C1001" s="125" t="s">
        <v>4349</v>
      </c>
      <c r="D1001" s="125" t="s">
        <v>4349</v>
      </c>
      <c r="E1001" s="125" t="s">
        <v>3280</v>
      </c>
    </row>
    <row r="1002" spans="1:5">
      <c r="A1002" s="125" t="s">
        <v>3527</v>
      </c>
      <c r="B1002" s="125" t="s">
        <v>4350</v>
      </c>
      <c r="C1002" s="125" t="s">
        <v>4351</v>
      </c>
      <c r="D1002" s="125" t="s">
        <v>4351</v>
      </c>
      <c r="E1002" s="125" t="s">
        <v>3337</v>
      </c>
    </row>
    <row r="1003" spans="1:5">
      <c r="A1003" s="125" t="s">
        <v>3527</v>
      </c>
      <c r="B1003" s="125" t="s">
        <v>4352</v>
      </c>
      <c r="C1003" s="125" t="s">
        <v>4353</v>
      </c>
      <c r="D1003" s="125" t="s">
        <v>4353</v>
      </c>
      <c r="E1003" s="125" t="s">
        <v>3481</v>
      </c>
    </row>
    <row r="1004" spans="1:5">
      <c r="A1004" s="125" t="s">
        <v>3527</v>
      </c>
      <c r="B1004" s="125" t="s">
        <v>4354</v>
      </c>
      <c r="C1004" s="125" t="s">
        <v>4355</v>
      </c>
      <c r="D1004" s="125" t="s">
        <v>4355</v>
      </c>
      <c r="E1004" s="125" t="s">
        <v>3377</v>
      </c>
    </row>
    <row r="1005" spans="1:5">
      <c r="A1005" s="125" t="s">
        <v>3527</v>
      </c>
      <c r="B1005" s="125" t="s">
        <v>4356</v>
      </c>
      <c r="C1005" s="125" t="s">
        <v>4357</v>
      </c>
      <c r="D1005" s="125" t="s">
        <v>4357</v>
      </c>
      <c r="E1005" s="125" t="s">
        <v>3332</v>
      </c>
    </row>
    <row r="1006" spans="1:5">
      <c r="A1006" s="125" t="s">
        <v>3527</v>
      </c>
      <c r="B1006" s="125" t="s">
        <v>4358</v>
      </c>
      <c r="C1006" s="125" t="s">
        <v>4359</v>
      </c>
      <c r="D1006" s="125" t="s">
        <v>4359</v>
      </c>
      <c r="E1006" s="125" t="s">
        <v>3347</v>
      </c>
    </row>
    <row r="1007" spans="1:5">
      <c r="A1007" s="125" t="s">
        <v>3527</v>
      </c>
      <c r="B1007" s="125" t="s">
        <v>4360</v>
      </c>
      <c r="C1007" s="125" t="s">
        <v>4361</v>
      </c>
      <c r="D1007" s="125" t="s">
        <v>4361</v>
      </c>
      <c r="E1007" s="125" t="s">
        <v>3308</v>
      </c>
    </row>
    <row r="1008" spans="1:5">
      <c r="A1008" s="125" t="s">
        <v>3527</v>
      </c>
      <c r="B1008" s="125" t="s">
        <v>4362</v>
      </c>
      <c r="C1008" s="125" t="s">
        <v>4363</v>
      </c>
      <c r="D1008" s="125" t="s">
        <v>4363</v>
      </c>
      <c r="E1008" s="125" t="s">
        <v>3418</v>
      </c>
    </row>
    <row r="1009" spans="1:5">
      <c r="A1009" s="125" t="s">
        <v>3527</v>
      </c>
      <c r="B1009" s="125" t="s">
        <v>4364</v>
      </c>
      <c r="C1009" s="125" t="s">
        <v>4365</v>
      </c>
      <c r="D1009" s="125" t="s">
        <v>4365</v>
      </c>
      <c r="E1009" s="125" t="s">
        <v>3408</v>
      </c>
    </row>
    <row r="1010" spans="1:5">
      <c r="A1010" s="125" t="s">
        <v>3527</v>
      </c>
      <c r="B1010" s="125" t="s">
        <v>4366</v>
      </c>
      <c r="C1010" s="125" t="s">
        <v>4367</v>
      </c>
      <c r="D1010" s="125" t="s">
        <v>4367</v>
      </c>
      <c r="E1010" s="125" t="s">
        <v>3317</v>
      </c>
    </row>
    <row r="1011" spans="1:5">
      <c r="A1011" s="125" t="s">
        <v>3527</v>
      </c>
      <c r="B1011" s="125" t="s">
        <v>4368</v>
      </c>
      <c r="C1011" s="125" t="s">
        <v>4369</v>
      </c>
      <c r="D1011" s="125" t="s">
        <v>4369</v>
      </c>
      <c r="E1011" s="125" t="s">
        <v>3398</v>
      </c>
    </row>
    <row r="1012" spans="1:5">
      <c r="A1012" s="125" t="s">
        <v>3527</v>
      </c>
      <c r="B1012" s="125" t="s">
        <v>4370</v>
      </c>
      <c r="C1012" s="125" t="s">
        <v>4371</v>
      </c>
      <c r="D1012" s="125" t="s">
        <v>4371</v>
      </c>
      <c r="E1012" s="125" t="s">
        <v>3343</v>
      </c>
    </row>
    <row r="1013" spans="1:5">
      <c r="A1013" s="125" t="s">
        <v>3527</v>
      </c>
      <c r="B1013" s="125" t="s">
        <v>4372</v>
      </c>
      <c r="C1013" s="125" t="s">
        <v>4373</v>
      </c>
      <c r="D1013" s="125" t="s">
        <v>4373</v>
      </c>
      <c r="E1013" s="125" t="s">
        <v>3328</v>
      </c>
    </row>
    <row r="1014" spans="1:5">
      <c r="A1014" s="125" t="s">
        <v>3527</v>
      </c>
      <c r="B1014" s="125" t="s">
        <v>4374</v>
      </c>
      <c r="C1014" s="125" t="s">
        <v>4375</v>
      </c>
      <c r="D1014" s="125" t="s">
        <v>4375</v>
      </c>
      <c r="E1014" s="125" t="s">
        <v>3334</v>
      </c>
    </row>
    <row r="1015" spans="1:5">
      <c r="A1015" s="125" t="s">
        <v>3527</v>
      </c>
      <c r="B1015" s="125" t="s">
        <v>4376</v>
      </c>
      <c r="C1015" s="125" t="s">
        <v>4377</v>
      </c>
      <c r="D1015" s="125" t="s">
        <v>4377</v>
      </c>
      <c r="E1015" s="125" t="s">
        <v>3434</v>
      </c>
    </row>
    <row r="1016" spans="1:5">
      <c r="A1016" s="125" t="s">
        <v>3527</v>
      </c>
      <c r="B1016" s="125" t="s">
        <v>4378</v>
      </c>
      <c r="C1016" s="125" t="s">
        <v>4379</v>
      </c>
      <c r="D1016" s="125" t="s">
        <v>4379</v>
      </c>
      <c r="E1016" s="125" t="s">
        <v>3515</v>
      </c>
    </row>
    <row r="1017" spans="1:5">
      <c r="A1017" s="125" t="s">
        <v>3527</v>
      </c>
      <c r="B1017" s="125" t="s">
        <v>4380</v>
      </c>
      <c r="C1017" s="125" t="s">
        <v>4381</v>
      </c>
      <c r="D1017" s="125" t="s">
        <v>4381</v>
      </c>
      <c r="E1017" s="125" t="s">
        <v>3264</v>
      </c>
    </row>
    <row r="1018" spans="1:5">
      <c r="A1018" s="125" t="s">
        <v>3527</v>
      </c>
      <c r="B1018" s="125" t="s">
        <v>4382</v>
      </c>
      <c r="C1018" s="125" t="s">
        <v>4383</v>
      </c>
      <c r="D1018" s="125" t="s">
        <v>4383</v>
      </c>
      <c r="E1018" s="125" t="s">
        <v>3295</v>
      </c>
    </row>
    <row r="1019" spans="1:5">
      <c r="A1019" s="125" t="s">
        <v>3527</v>
      </c>
      <c r="B1019" s="125" t="s">
        <v>4384</v>
      </c>
      <c r="C1019" s="125" t="s">
        <v>4385</v>
      </c>
      <c r="D1019" s="125" t="s">
        <v>4385</v>
      </c>
      <c r="E1019" s="125" t="s">
        <v>3439</v>
      </c>
    </row>
    <row r="1020" spans="1:5">
      <c r="A1020" s="125" t="s">
        <v>3527</v>
      </c>
      <c r="B1020" s="125" t="s">
        <v>4386</v>
      </c>
      <c r="C1020" s="125" t="s">
        <v>4387</v>
      </c>
      <c r="D1020" s="125" t="s">
        <v>4387</v>
      </c>
      <c r="E1020" s="125" t="s">
        <v>3524</v>
      </c>
    </row>
    <row r="1021" spans="1:5">
      <c r="A1021" s="125" t="s">
        <v>3527</v>
      </c>
      <c r="B1021" s="125" t="s">
        <v>4388</v>
      </c>
      <c r="C1021" s="125" t="s">
        <v>4389</v>
      </c>
      <c r="D1021" s="125" t="s">
        <v>4389</v>
      </c>
      <c r="E1021" s="125" t="s">
        <v>3487</v>
      </c>
    </row>
    <row r="1022" spans="1:5">
      <c r="A1022" s="125" t="s">
        <v>3527</v>
      </c>
      <c r="B1022" s="125" t="s">
        <v>4390</v>
      </c>
      <c r="C1022" s="125" t="s">
        <v>4391</v>
      </c>
      <c r="D1022" s="125" t="s">
        <v>4391</v>
      </c>
      <c r="E1022" s="125" t="s">
        <v>3272</v>
      </c>
    </row>
    <row r="1023" spans="1:5">
      <c r="A1023" s="125" t="s">
        <v>3527</v>
      </c>
      <c r="B1023" s="125" t="s">
        <v>4392</v>
      </c>
      <c r="C1023" s="125" t="s">
        <v>167</v>
      </c>
      <c r="D1023" s="125" t="s">
        <v>167</v>
      </c>
      <c r="E1023" s="125" t="s">
        <v>3505</v>
      </c>
    </row>
    <row r="1024" spans="1:5">
      <c r="A1024" s="125" t="s">
        <v>3527</v>
      </c>
      <c r="B1024" s="125" t="s">
        <v>4393</v>
      </c>
      <c r="C1024" s="125" t="s">
        <v>4394</v>
      </c>
      <c r="D1024" s="125" t="s">
        <v>4394</v>
      </c>
      <c r="E1024" s="125" t="s">
        <v>3499</v>
      </c>
    </row>
    <row r="1025" spans="1:5">
      <c r="A1025" s="125" t="s">
        <v>3527</v>
      </c>
      <c r="B1025" s="125" t="s">
        <v>4395</v>
      </c>
      <c r="C1025" s="125" t="s">
        <v>4396</v>
      </c>
      <c r="D1025" s="125" t="s">
        <v>4396</v>
      </c>
      <c r="E1025" s="125" t="s">
        <v>3320</v>
      </c>
    </row>
    <row r="1026" spans="1:5">
      <c r="A1026" s="125" t="s">
        <v>3527</v>
      </c>
      <c r="B1026" s="125" t="s">
        <v>4397</v>
      </c>
      <c r="C1026" s="125" t="s">
        <v>4398</v>
      </c>
      <c r="D1026" s="125" t="s">
        <v>4398</v>
      </c>
      <c r="E1026" s="125" t="s">
        <v>3396</v>
      </c>
    </row>
    <row r="1027" spans="1:5">
      <c r="A1027" s="125" t="s">
        <v>3527</v>
      </c>
      <c r="B1027" s="125" t="s">
        <v>4399</v>
      </c>
      <c r="C1027" s="125" t="s">
        <v>4400</v>
      </c>
      <c r="D1027" s="125" t="s">
        <v>4400</v>
      </c>
      <c r="E1027" s="125" t="s">
        <v>3297</v>
      </c>
    </row>
    <row r="1028" spans="1:5">
      <c r="A1028" s="125" t="s">
        <v>3527</v>
      </c>
      <c r="B1028" s="125" t="s">
        <v>4401</v>
      </c>
      <c r="C1028" s="125" t="s">
        <v>4402</v>
      </c>
      <c r="D1028" s="125" t="s">
        <v>4402</v>
      </c>
      <c r="E1028" s="125" t="s">
        <v>3426</v>
      </c>
    </row>
    <row r="1029" spans="1:5">
      <c r="A1029" s="125" t="s">
        <v>3527</v>
      </c>
      <c r="B1029" s="125" t="s">
        <v>4403</v>
      </c>
      <c r="C1029" s="125" t="s">
        <v>4404</v>
      </c>
      <c r="D1029" s="125" t="s">
        <v>4404</v>
      </c>
      <c r="E1029" s="125" t="s">
        <v>3424</v>
      </c>
    </row>
    <row r="1030" spans="1:5">
      <c r="A1030" s="125" t="s">
        <v>3527</v>
      </c>
      <c r="B1030" s="125" t="s">
        <v>4405</v>
      </c>
      <c r="C1030" s="125" t="s">
        <v>4406</v>
      </c>
      <c r="D1030" s="125" t="s">
        <v>4406</v>
      </c>
      <c r="E1030" s="125" t="s">
        <v>3349</v>
      </c>
    </row>
    <row r="1031" spans="1:5">
      <c r="A1031" s="125" t="s">
        <v>3527</v>
      </c>
      <c r="B1031" s="125" t="s">
        <v>4407</v>
      </c>
      <c r="C1031" s="125" t="s">
        <v>4408</v>
      </c>
      <c r="D1031" s="125" t="s">
        <v>4408</v>
      </c>
      <c r="E1031" s="125" t="s">
        <v>3313</v>
      </c>
    </row>
    <row r="1032" spans="1:5">
      <c r="A1032" s="125" t="s">
        <v>3527</v>
      </c>
      <c r="B1032" s="125" t="s">
        <v>4409</v>
      </c>
      <c r="C1032" s="125" t="s">
        <v>4410</v>
      </c>
      <c r="D1032" s="125" t="s">
        <v>4410</v>
      </c>
      <c r="E1032" s="125" t="s">
        <v>3451</v>
      </c>
    </row>
    <row r="1033" spans="1:5">
      <c r="A1033" s="125" t="s">
        <v>3527</v>
      </c>
      <c r="B1033" s="125" t="s">
        <v>4411</v>
      </c>
      <c r="C1033" s="125" t="s">
        <v>4412</v>
      </c>
      <c r="D1033" s="125" t="s">
        <v>4412</v>
      </c>
      <c r="E1033" s="125" t="s">
        <v>3412</v>
      </c>
    </row>
    <row r="1034" spans="1:5">
      <c r="A1034" s="125" t="s">
        <v>3527</v>
      </c>
      <c r="B1034" s="125" t="s">
        <v>4413</v>
      </c>
      <c r="C1034" s="125" t="s">
        <v>4414</v>
      </c>
      <c r="D1034" s="125" t="s">
        <v>4414</v>
      </c>
      <c r="E1034" s="125" t="s">
        <v>3295</v>
      </c>
    </row>
    <row r="1035" spans="1:5">
      <c r="A1035" s="125" t="s">
        <v>3527</v>
      </c>
      <c r="B1035" s="125" t="s">
        <v>4415</v>
      </c>
      <c r="C1035" s="125" t="s">
        <v>4416</v>
      </c>
      <c r="D1035" s="125" t="s">
        <v>4416</v>
      </c>
      <c r="E1035" s="125" t="s">
        <v>3335</v>
      </c>
    </row>
    <row r="1036" spans="1:5">
      <c r="A1036" s="125" t="s">
        <v>3527</v>
      </c>
      <c r="B1036" s="125" t="s">
        <v>4417</v>
      </c>
      <c r="C1036" s="125" t="s">
        <v>4418</v>
      </c>
      <c r="D1036" s="125" t="s">
        <v>4418</v>
      </c>
      <c r="E1036" s="125" t="s">
        <v>3308</v>
      </c>
    </row>
    <row r="1037" spans="1:5">
      <c r="A1037" s="125" t="s">
        <v>3527</v>
      </c>
      <c r="B1037" s="125" t="s">
        <v>4419</v>
      </c>
      <c r="C1037" s="125" t="s">
        <v>4420</v>
      </c>
      <c r="D1037" s="125" t="s">
        <v>4420</v>
      </c>
      <c r="E1037" s="125" t="s">
        <v>3369</v>
      </c>
    </row>
    <row r="1038" spans="1:5">
      <c r="A1038" s="125" t="s">
        <v>3527</v>
      </c>
      <c r="B1038" s="125" t="s">
        <v>4421</v>
      </c>
      <c r="C1038" s="125" t="s">
        <v>4422</v>
      </c>
      <c r="D1038" s="125" t="s">
        <v>4422</v>
      </c>
      <c r="E1038" s="125" t="s">
        <v>3447</v>
      </c>
    </row>
    <row r="1039" spans="1:5">
      <c r="A1039" s="125" t="s">
        <v>3527</v>
      </c>
      <c r="B1039" s="125" t="s">
        <v>4423</v>
      </c>
      <c r="C1039" s="125" t="s">
        <v>4424</v>
      </c>
      <c r="D1039" s="125" t="s">
        <v>4424</v>
      </c>
      <c r="E1039" s="125" t="s">
        <v>3288</v>
      </c>
    </row>
    <row r="1040" spans="1:5">
      <c r="A1040" s="125" t="s">
        <v>3527</v>
      </c>
      <c r="B1040" s="125" t="s">
        <v>4425</v>
      </c>
      <c r="C1040" s="125" t="s">
        <v>4426</v>
      </c>
      <c r="D1040" s="125" t="s">
        <v>4426</v>
      </c>
      <c r="E1040" s="125" t="s">
        <v>3459</v>
      </c>
    </row>
    <row r="1041" spans="1:5">
      <c r="A1041" s="125" t="s">
        <v>3527</v>
      </c>
      <c r="B1041" s="125" t="s">
        <v>4427</v>
      </c>
      <c r="C1041" s="125" t="s">
        <v>4428</v>
      </c>
      <c r="D1041" s="125" t="s">
        <v>4428</v>
      </c>
      <c r="E1041" s="125" t="s">
        <v>3377</v>
      </c>
    </row>
    <row r="1042" spans="1:5">
      <c r="A1042" s="125" t="s">
        <v>3527</v>
      </c>
      <c r="B1042" s="125" t="s">
        <v>4429</v>
      </c>
      <c r="C1042" s="125" t="s">
        <v>4430</v>
      </c>
      <c r="D1042" s="125" t="s">
        <v>4430</v>
      </c>
      <c r="E1042" s="125" t="s">
        <v>3499</v>
      </c>
    </row>
    <row r="1043" spans="1:5">
      <c r="A1043" s="125" t="s">
        <v>3527</v>
      </c>
      <c r="B1043" s="125" t="s">
        <v>4431</v>
      </c>
      <c r="C1043" s="125" t="s">
        <v>4432</v>
      </c>
      <c r="D1043" s="125" t="s">
        <v>4432</v>
      </c>
      <c r="E1043" s="125" t="s">
        <v>3420</v>
      </c>
    </row>
    <row r="1044" spans="1:5">
      <c r="A1044" s="125" t="s">
        <v>3527</v>
      </c>
      <c r="B1044" s="125" t="s">
        <v>4433</v>
      </c>
      <c r="C1044" s="125" t="s">
        <v>4434</v>
      </c>
      <c r="D1044" s="125" t="s">
        <v>4434</v>
      </c>
      <c r="E1044" s="125" t="s">
        <v>3451</v>
      </c>
    </row>
    <row r="1045" spans="1:5">
      <c r="A1045" s="125" t="s">
        <v>3527</v>
      </c>
      <c r="B1045" s="125" t="s">
        <v>4435</v>
      </c>
      <c r="C1045" s="125" t="s">
        <v>4436</v>
      </c>
      <c r="D1045" s="125" t="s">
        <v>4436</v>
      </c>
      <c r="E1045" s="125" t="s">
        <v>3341</v>
      </c>
    </row>
    <row r="1046" spans="1:5">
      <c r="A1046" s="125" t="s">
        <v>3527</v>
      </c>
      <c r="B1046" s="125" t="s">
        <v>4437</v>
      </c>
      <c r="C1046" s="125" t="s">
        <v>4438</v>
      </c>
      <c r="D1046" s="125" t="s">
        <v>4438</v>
      </c>
      <c r="E1046" s="125" t="s">
        <v>3272</v>
      </c>
    </row>
    <row r="1047" spans="1:5">
      <c r="A1047" s="125" t="s">
        <v>3527</v>
      </c>
      <c r="B1047" s="125" t="s">
        <v>4439</v>
      </c>
      <c r="C1047" s="125" t="s">
        <v>4440</v>
      </c>
      <c r="D1047" s="125" t="s">
        <v>4440</v>
      </c>
      <c r="E1047" s="125" t="s">
        <v>3328</v>
      </c>
    </row>
    <row r="1048" spans="1:5">
      <c r="A1048" s="125" t="s">
        <v>3527</v>
      </c>
      <c r="B1048" s="125" t="s">
        <v>4441</v>
      </c>
      <c r="C1048" s="125" t="s">
        <v>4442</v>
      </c>
      <c r="D1048" s="125" t="s">
        <v>4442</v>
      </c>
      <c r="E1048" s="125" t="s">
        <v>3443</v>
      </c>
    </row>
    <row r="1049" spans="1:5">
      <c r="A1049" s="125" t="s">
        <v>3527</v>
      </c>
      <c r="B1049" s="125" t="s">
        <v>4443</v>
      </c>
      <c r="C1049" s="125" t="s">
        <v>4444</v>
      </c>
      <c r="D1049" s="125" t="s">
        <v>4444</v>
      </c>
      <c r="E1049" s="125" t="s">
        <v>3290</v>
      </c>
    </row>
    <row r="1050" spans="1:5">
      <c r="A1050" s="125" t="s">
        <v>3527</v>
      </c>
      <c r="B1050" s="125" t="s">
        <v>4445</v>
      </c>
      <c r="C1050" s="125" t="s">
        <v>4446</v>
      </c>
      <c r="D1050" s="125" t="s">
        <v>4446</v>
      </c>
      <c r="E1050" s="125" t="s">
        <v>3313</v>
      </c>
    </row>
    <row r="1051" spans="1:5">
      <c r="A1051" s="125" t="s">
        <v>3527</v>
      </c>
      <c r="B1051" s="125" t="s">
        <v>4447</v>
      </c>
      <c r="C1051" s="125" t="s">
        <v>4448</v>
      </c>
      <c r="D1051" s="125" t="s">
        <v>4448</v>
      </c>
      <c r="E1051" s="125" t="s">
        <v>3524</v>
      </c>
    </row>
    <row r="1052" spans="1:5">
      <c r="A1052" s="125" t="s">
        <v>3527</v>
      </c>
      <c r="B1052" s="125" t="s">
        <v>4449</v>
      </c>
      <c r="C1052" s="125" t="s">
        <v>4450</v>
      </c>
      <c r="D1052" s="125" t="s">
        <v>4450</v>
      </c>
      <c r="E1052" s="125" t="s">
        <v>3477</v>
      </c>
    </row>
    <row r="1053" spans="1:5">
      <c r="A1053" s="125" t="s">
        <v>3527</v>
      </c>
      <c r="B1053" s="125" t="s">
        <v>4451</v>
      </c>
      <c r="C1053" s="125" t="s">
        <v>4452</v>
      </c>
      <c r="D1053" s="125" t="s">
        <v>4452</v>
      </c>
      <c r="E1053" s="125" t="s">
        <v>3426</v>
      </c>
    </row>
    <row r="1054" spans="1:5">
      <c r="A1054" s="125" t="s">
        <v>3527</v>
      </c>
      <c r="B1054" s="125" t="s">
        <v>4453</v>
      </c>
      <c r="C1054" s="125" t="s">
        <v>4454</v>
      </c>
      <c r="D1054" s="125" t="s">
        <v>4454</v>
      </c>
      <c r="E1054" s="125" t="s">
        <v>3465</v>
      </c>
    </row>
    <row r="1055" spans="1:5">
      <c r="A1055" s="125" t="s">
        <v>3527</v>
      </c>
      <c r="B1055" s="125" t="s">
        <v>4455</v>
      </c>
      <c r="C1055" s="125" t="s">
        <v>4456</v>
      </c>
      <c r="D1055" s="125" t="s">
        <v>4456</v>
      </c>
      <c r="E1055" s="125" t="s">
        <v>3515</v>
      </c>
    </row>
    <row r="1056" spans="1:5">
      <c r="A1056" s="125" t="s">
        <v>3527</v>
      </c>
      <c r="B1056" s="125" t="s">
        <v>4457</v>
      </c>
      <c r="C1056" s="125" t="s">
        <v>4458</v>
      </c>
      <c r="D1056" s="125" t="s">
        <v>4458</v>
      </c>
      <c r="E1056" s="125" t="s">
        <v>3439</v>
      </c>
    </row>
    <row r="1057" spans="1:5">
      <c r="A1057" s="125" t="s">
        <v>3527</v>
      </c>
      <c r="B1057" s="125" t="s">
        <v>4459</v>
      </c>
      <c r="C1057" s="125" t="s">
        <v>4460</v>
      </c>
      <c r="D1057" s="125" t="s">
        <v>4460</v>
      </c>
      <c r="E1057" s="125" t="s">
        <v>3337</v>
      </c>
    </row>
    <row r="1058" spans="1:5">
      <c r="A1058" s="125" t="s">
        <v>3527</v>
      </c>
      <c r="B1058" s="125" t="s">
        <v>4461</v>
      </c>
      <c r="C1058" s="125" t="s">
        <v>4462</v>
      </c>
      <c r="D1058" s="125" t="s">
        <v>4462</v>
      </c>
      <c r="E1058" s="125" t="s">
        <v>3414</v>
      </c>
    </row>
    <row r="1059" spans="1:5">
      <c r="A1059" s="125" t="s">
        <v>3527</v>
      </c>
      <c r="B1059" s="125" t="s">
        <v>4463</v>
      </c>
      <c r="C1059" s="125" t="s">
        <v>4464</v>
      </c>
      <c r="D1059" s="125" t="s">
        <v>4464</v>
      </c>
      <c r="E1059" s="125" t="s">
        <v>3481</v>
      </c>
    </row>
    <row r="1060" spans="1:5">
      <c r="A1060" s="125" t="s">
        <v>3527</v>
      </c>
      <c r="B1060" s="125" t="s">
        <v>4465</v>
      </c>
      <c r="C1060" s="125" t="s">
        <v>4466</v>
      </c>
      <c r="D1060" s="125" t="s">
        <v>4466</v>
      </c>
      <c r="E1060" s="125" t="s">
        <v>3408</v>
      </c>
    </row>
    <row r="1061" spans="1:5">
      <c r="A1061" s="125" t="s">
        <v>3527</v>
      </c>
      <c r="B1061" s="125" t="s">
        <v>4467</v>
      </c>
      <c r="C1061" s="125" t="s">
        <v>4468</v>
      </c>
      <c r="D1061" s="125" t="s">
        <v>4468</v>
      </c>
      <c r="E1061" s="125" t="s">
        <v>3487</v>
      </c>
    </row>
    <row r="1062" spans="1:5">
      <c r="A1062" s="125" t="s">
        <v>3527</v>
      </c>
      <c r="B1062" s="125" t="s">
        <v>4469</v>
      </c>
      <c r="C1062" s="125" t="s">
        <v>4470</v>
      </c>
      <c r="D1062" s="125" t="s">
        <v>4470</v>
      </c>
      <c r="E1062" s="125" t="s">
        <v>3317</v>
      </c>
    </row>
    <row r="1063" spans="1:5">
      <c r="A1063" s="125" t="s">
        <v>3527</v>
      </c>
      <c r="B1063" s="125" t="s">
        <v>4471</v>
      </c>
      <c r="C1063" s="125" t="s">
        <v>4472</v>
      </c>
      <c r="D1063" s="125" t="s">
        <v>4472</v>
      </c>
      <c r="E1063" s="125" t="s">
        <v>3271</v>
      </c>
    </row>
    <row r="1064" spans="1:5">
      <c r="A1064" s="125" t="s">
        <v>3527</v>
      </c>
      <c r="B1064" s="125" t="s">
        <v>4473</v>
      </c>
      <c r="C1064" s="125" t="s">
        <v>4474</v>
      </c>
      <c r="D1064" s="125" t="s">
        <v>4474</v>
      </c>
      <c r="E1064" s="125" t="s">
        <v>3269</v>
      </c>
    </row>
    <row r="1065" spans="1:5">
      <c r="A1065" s="125" t="s">
        <v>3527</v>
      </c>
      <c r="B1065" s="125" t="s">
        <v>4475</v>
      </c>
      <c r="C1065" s="125" t="s">
        <v>4476</v>
      </c>
      <c r="D1065" s="125" t="s">
        <v>4476</v>
      </c>
      <c r="E1065" s="125" t="s">
        <v>3332</v>
      </c>
    </row>
    <row r="1066" spans="1:5">
      <c r="A1066" s="125" t="s">
        <v>3527</v>
      </c>
      <c r="B1066" s="125" t="s">
        <v>4477</v>
      </c>
      <c r="C1066" s="125" t="s">
        <v>4478</v>
      </c>
      <c r="D1066" s="125" t="s">
        <v>4478</v>
      </c>
      <c r="E1066" s="125" t="s">
        <v>3396</v>
      </c>
    </row>
    <row r="1067" spans="1:5">
      <c r="A1067" s="125" t="s">
        <v>3527</v>
      </c>
      <c r="B1067" s="125" t="s">
        <v>4479</v>
      </c>
      <c r="C1067" s="125" t="s">
        <v>4480</v>
      </c>
      <c r="D1067" s="125" t="s">
        <v>4480</v>
      </c>
      <c r="E1067" s="125" t="s">
        <v>3267</v>
      </c>
    </row>
    <row r="1068" spans="1:5">
      <c r="A1068" s="125" t="s">
        <v>3527</v>
      </c>
      <c r="B1068" s="125" t="s">
        <v>4481</v>
      </c>
      <c r="C1068" s="125" t="s">
        <v>4482</v>
      </c>
      <c r="D1068" s="125" t="s">
        <v>4482</v>
      </c>
      <c r="E1068" s="125" t="s">
        <v>3398</v>
      </c>
    </row>
    <row r="1069" spans="1:5">
      <c r="A1069" s="125" t="s">
        <v>3527</v>
      </c>
      <c r="B1069" s="125" t="s">
        <v>4483</v>
      </c>
      <c r="C1069" s="125" t="s">
        <v>4484</v>
      </c>
      <c r="D1069" s="125" t="s">
        <v>4484</v>
      </c>
      <c r="E1069" s="125" t="s">
        <v>3326</v>
      </c>
    </row>
    <row r="1070" spans="1:5">
      <c r="A1070" s="125" t="s">
        <v>3527</v>
      </c>
      <c r="B1070" s="125" t="s">
        <v>4485</v>
      </c>
      <c r="C1070" s="125" t="s">
        <v>4486</v>
      </c>
      <c r="D1070" s="125" t="s">
        <v>4486</v>
      </c>
      <c r="E1070" s="125" t="s">
        <v>3297</v>
      </c>
    </row>
    <row r="1071" spans="1:5">
      <c r="A1071" s="125" t="s">
        <v>3527</v>
      </c>
      <c r="B1071" s="125" t="s">
        <v>4487</v>
      </c>
      <c r="C1071" s="125" t="s">
        <v>4488</v>
      </c>
      <c r="D1071" s="125" t="s">
        <v>4488</v>
      </c>
      <c r="E1071" s="125" t="s">
        <v>3264</v>
      </c>
    </row>
    <row r="1072" spans="1:5">
      <c r="A1072" s="125" t="s">
        <v>3527</v>
      </c>
      <c r="B1072" s="125" t="s">
        <v>4489</v>
      </c>
      <c r="C1072" s="125" t="s">
        <v>4490</v>
      </c>
      <c r="D1072" s="125" t="s">
        <v>4490</v>
      </c>
      <c r="E1072" s="125" t="s">
        <v>3467</v>
      </c>
    </row>
    <row r="1073" spans="1:5">
      <c r="A1073" s="125" t="s">
        <v>3527</v>
      </c>
      <c r="B1073" s="125" t="s">
        <v>4491</v>
      </c>
      <c r="C1073" s="125" t="s">
        <v>4492</v>
      </c>
      <c r="D1073" s="125" t="s">
        <v>4492</v>
      </c>
      <c r="E1073" s="125" t="s">
        <v>3306</v>
      </c>
    </row>
    <row r="1074" spans="1:5">
      <c r="A1074" s="125" t="s">
        <v>3527</v>
      </c>
      <c r="B1074" s="125" t="s">
        <v>4493</v>
      </c>
      <c r="C1074" s="125" t="s">
        <v>4494</v>
      </c>
      <c r="D1074" s="125" t="s">
        <v>4494</v>
      </c>
      <c r="E1074" s="125" t="s">
        <v>3424</v>
      </c>
    </row>
    <row r="1075" spans="1:5">
      <c r="A1075" s="125" t="s">
        <v>3527</v>
      </c>
      <c r="B1075" s="125" t="s">
        <v>4495</v>
      </c>
      <c r="C1075" s="125" t="s">
        <v>4496</v>
      </c>
      <c r="D1075" s="125" t="s">
        <v>4496</v>
      </c>
      <c r="E1075" s="125" t="s">
        <v>3406</v>
      </c>
    </row>
    <row r="1076" spans="1:5">
      <c r="A1076" s="125" t="s">
        <v>3527</v>
      </c>
      <c r="B1076" s="125" t="s">
        <v>4497</v>
      </c>
      <c r="C1076" s="125" t="s">
        <v>4498</v>
      </c>
      <c r="D1076" s="125" t="s">
        <v>4498</v>
      </c>
      <c r="E1076" s="125" t="s">
        <v>3361</v>
      </c>
    </row>
    <row r="1077" spans="1:5">
      <c r="A1077" s="125" t="s">
        <v>3527</v>
      </c>
      <c r="B1077" s="125" t="s">
        <v>4499</v>
      </c>
      <c r="C1077" s="125" t="s">
        <v>4500</v>
      </c>
      <c r="D1077" s="125" t="s">
        <v>4500</v>
      </c>
      <c r="E1077" s="125" t="s">
        <v>3412</v>
      </c>
    </row>
    <row r="1078" spans="1:5">
      <c r="A1078" s="125" t="s">
        <v>3527</v>
      </c>
      <c r="B1078" s="125" t="s">
        <v>4501</v>
      </c>
      <c r="C1078" s="125" t="s">
        <v>4502</v>
      </c>
      <c r="D1078" s="125" t="s">
        <v>4502</v>
      </c>
      <c r="E1078" s="125" t="s">
        <v>3265</v>
      </c>
    </row>
    <row r="1079" spans="1:5">
      <c r="A1079" s="125" t="s">
        <v>3527</v>
      </c>
      <c r="B1079" s="125" t="s">
        <v>4503</v>
      </c>
      <c r="C1079" s="125" t="s">
        <v>4504</v>
      </c>
      <c r="D1079" s="125" t="s">
        <v>4504</v>
      </c>
      <c r="E1079" s="125" t="s">
        <v>3335</v>
      </c>
    </row>
    <row r="1080" spans="1:5">
      <c r="A1080" s="125" t="s">
        <v>3527</v>
      </c>
      <c r="B1080" s="125" t="s">
        <v>4505</v>
      </c>
      <c r="C1080" s="125" t="s">
        <v>4506</v>
      </c>
      <c r="D1080" s="125" t="s">
        <v>4506</v>
      </c>
      <c r="E1080" s="125" t="s">
        <v>3264</v>
      </c>
    </row>
    <row r="1081" spans="1:5">
      <c r="A1081" s="125" t="s">
        <v>3527</v>
      </c>
      <c r="B1081" s="125" t="s">
        <v>4507</v>
      </c>
      <c r="C1081" s="125" t="s">
        <v>4508</v>
      </c>
      <c r="D1081" s="125" t="s">
        <v>4508</v>
      </c>
      <c r="E1081" s="125" t="s">
        <v>3332</v>
      </c>
    </row>
    <row r="1082" spans="1:5">
      <c r="A1082" s="125" t="s">
        <v>3527</v>
      </c>
      <c r="B1082" s="125" t="s">
        <v>4509</v>
      </c>
      <c r="C1082" s="125" t="s">
        <v>4510</v>
      </c>
      <c r="D1082" s="125" t="s">
        <v>4510</v>
      </c>
      <c r="E1082" s="125" t="s">
        <v>3272</v>
      </c>
    </row>
    <row r="1083" spans="1:5">
      <c r="A1083" s="125" t="s">
        <v>3527</v>
      </c>
      <c r="B1083" s="125" t="s">
        <v>4511</v>
      </c>
      <c r="C1083" s="125" t="s">
        <v>4512</v>
      </c>
      <c r="D1083" s="125" t="s">
        <v>4512</v>
      </c>
      <c r="E1083" s="125" t="s">
        <v>3369</v>
      </c>
    </row>
    <row r="1084" spans="1:5">
      <c r="A1084" s="125" t="s">
        <v>3527</v>
      </c>
      <c r="B1084" s="125" t="s">
        <v>4513</v>
      </c>
      <c r="C1084" s="125" t="s">
        <v>4514</v>
      </c>
      <c r="D1084" s="125" t="s">
        <v>4514</v>
      </c>
      <c r="E1084" s="125" t="s">
        <v>3377</v>
      </c>
    </row>
    <row r="1085" spans="1:5">
      <c r="A1085" s="125" t="s">
        <v>3527</v>
      </c>
      <c r="B1085" s="125" t="s">
        <v>4515</v>
      </c>
      <c r="C1085" s="125" t="s">
        <v>4516</v>
      </c>
      <c r="D1085" s="125" t="s">
        <v>4516</v>
      </c>
      <c r="E1085" s="125" t="s">
        <v>3414</v>
      </c>
    </row>
    <row r="1086" spans="1:5">
      <c r="A1086" s="125" t="s">
        <v>3527</v>
      </c>
      <c r="B1086" s="125" t="s">
        <v>4517</v>
      </c>
      <c r="C1086" s="125" t="s">
        <v>4518</v>
      </c>
      <c r="D1086" s="125" t="s">
        <v>4518</v>
      </c>
      <c r="E1086" s="125" t="s">
        <v>3396</v>
      </c>
    </row>
    <row r="1087" spans="1:5">
      <c r="A1087" s="125" t="s">
        <v>3527</v>
      </c>
      <c r="B1087" s="125" t="s">
        <v>4519</v>
      </c>
      <c r="C1087" s="125" t="s">
        <v>4520</v>
      </c>
      <c r="D1087" s="125" t="s">
        <v>4520</v>
      </c>
      <c r="E1087" s="125" t="s">
        <v>3515</v>
      </c>
    </row>
    <row r="1088" spans="1:5">
      <c r="A1088" s="125" t="s">
        <v>3527</v>
      </c>
      <c r="B1088" s="125" t="s">
        <v>4521</v>
      </c>
      <c r="C1088" s="125" t="s">
        <v>4522</v>
      </c>
      <c r="D1088" s="125" t="s">
        <v>4522</v>
      </c>
      <c r="E1088" s="125" t="s">
        <v>3443</v>
      </c>
    </row>
    <row r="1089" spans="1:5">
      <c r="A1089" s="125" t="s">
        <v>3527</v>
      </c>
      <c r="B1089" s="125" t="s">
        <v>4523</v>
      </c>
      <c r="C1089" s="125" t="s">
        <v>4524</v>
      </c>
      <c r="D1089" s="125" t="s">
        <v>4524</v>
      </c>
      <c r="E1089" s="125" t="s">
        <v>3306</v>
      </c>
    </row>
    <row r="1090" spans="1:5">
      <c r="A1090" s="125" t="s">
        <v>3527</v>
      </c>
      <c r="B1090" s="125" t="s">
        <v>4525</v>
      </c>
      <c r="C1090" s="125" t="s">
        <v>4526</v>
      </c>
      <c r="D1090" s="125" t="s">
        <v>4526</v>
      </c>
      <c r="E1090" s="125" t="s">
        <v>3424</v>
      </c>
    </row>
    <row r="1091" spans="1:5">
      <c r="A1091" s="125" t="s">
        <v>3527</v>
      </c>
      <c r="B1091" s="125" t="s">
        <v>4527</v>
      </c>
      <c r="C1091" s="125" t="s">
        <v>4528</v>
      </c>
      <c r="D1091" s="125" t="s">
        <v>4528</v>
      </c>
      <c r="E1091" s="125" t="s">
        <v>3420</v>
      </c>
    </row>
    <row r="1092" spans="1:5">
      <c r="A1092" s="125" t="s">
        <v>3527</v>
      </c>
      <c r="B1092" s="125" t="s">
        <v>4529</v>
      </c>
      <c r="C1092" s="125" t="s">
        <v>4530</v>
      </c>
      <c r="D1092" s="125" t="s">
        <v>4530</v>
      </c>
      <c r="E1092" s="125" t="s">
        <v>3269</v>
      </c>
    </row>
    <row r="1093" spans="1:5">
      <c r="A1093" s="125" t="s">
        <v>3527</v>
      </c>
      <c r="B1093" s="125" t="s">
        <v>4531</v>
      </c>
      <c r="C1093" s="125" t="s">
        <v>4532</v>
      </c>
      <c r="D1093" s="125" t="s">
        <v>4532</v>
      </c>
      <c r="E1093" s="125" t="s">
        <v>3308</v>
      </c>
    </row>
    <row r="1094" spans="1:5">
      <c r="A1094" s="125" t="s">
        <v>3527</v>
      </c>
      <c r="B1094" s="125" t="s">
        <v>4533</v>
      </c>
      <c r="C1094" s="125" t="s">
        <v>4534</v>
      </c>
      <c r="D1094" s="125" t="s">
        <v>4534</v>
      </c>
      <c r="E1094" s="125" t="s">
        <v>3524</v>
      </c>
    </row>
    <row r="1095" spans="1:5">
      <c r="A1095" s="125" t="s">
        <v>3527</v>
      </c>
      <c r="B1095" s="125" t="s">
        <v>4535</v>
      </c>
      <c r="C1095" s="125" t="s">
        <v>4536</v>
      </c>
      <c r="D1095" s="125" t="s">
        <v>4536</v>
      </c>
      <c r="E1095" s="125" t="s">
        <v>3408</v>
      </c>
    </row>
    <row r="1096" spans="1:5">
      <c r="A1096" s="125" t="s">
        <v>3527</v>
      </c>
      <c r="B1096" s="125" t="s">
        <v>4537</v>
      </c>
      <c r="C1096" s="125" t="s">
        <v>4538</v>
      </c>
      <c r="D1096" s="125" t="s">
        <v>4538</v>
      </c>
      <c r="E1096" s="125" t="s">
        <v>3481</v>
      </c>
    </row>
    <row r="1097" spans="1:5">
      <c r="A1097" s="125" t="s">
        <v>3527</v>
      </c>
      <c r="B1097" s="125" t="s">
        <v>4539</v>
      </c>
      <c r="C1097" s="125" t="s">
        <v>4540</v>
      </c>
      <c r="D1097" s="125" t="s">
        <v>4540</v>
      </c>
      <c r="E1097" s="125" t="s">
        <v>3499</v>
      </c>
    </row>
    <row r="1098" spans="1:5">
      <c r="A1098" s="125" t="s">
        <v>3527</v>
      </c>
      <c r="B1098" s="125" t="s">
        <v>4541</v>
      </c>
      <c r="C1098" s="125" t="s">
        <v>4542</v>
      </c>
      <c r="D1098" s="125" t="s">
        <v>4542</v>
      </c>
      <c r="E1098" s="125" t="s">
        <v>3313</v>
      </c>
    </row>
    <row r="1099" spans="1:5">
      <c r="A1099" s="125" t="s">
        <v>3527</v>
      </c>
      <c r="B1099" s="125" t="s">
        <v>4543</v>
      </c>
      <c r="C1099" s="125" t="s">
        <v>4544</v>
      </c>
      <c r="D1099" s="125" t="s">
        <v>4544</v>
      </c>
      <c r="E1099" s="125" t="s">
        <v>3328</v>
      </c>
    </row>
    <row r="1100" spans="1:5">
      <c r="A1100" s="125" t="s">
        <v>3527</v>
      </c>
      <c r="B1100" s="125" t="s">
        <v>4545</v>
      </c>
      <c r="C1100" s="125" t="s">
        <v>4546</v>
      </c>
      <c r="D1100" s="125" t="s">
        <v>4546</v>
      </c>
      <c r="E1100" s="125" t="s">
        <v>3297</v>
      </c>
    </row>
    <row r="1101" spans="1:5">
      <c r="A1101" s="125" t="s">
        <v>3527</v>
      </c>
      <c r="B1101" s="125" t="s">
        <v>4547</v>
      </c>
      <c r="C1101" s="125" t="s">
        <v>4548</v>
      </c>
      <c r="D1101" s="125" t="s">
        <v>4548</v>
      </c>
      <c r="E1101" s="125" t="s">
        <v>3451</v>
      </c>
    </row>
    <row r="1102" spans="1:5">
      <c r="A1102" s="125" t="s">
        <v>3527</v>
      </c>
      <c r="B1102" s="125" t="s">
        <v>4549</v>
      </c>
      <c r="C1102" s="125" t="s">
        <v>4550</v>
      </c>
      <c r="D1102" s="125" t="s">
        <v>4550</v>
      </c>
      <c r="E1102" s="125" t="s">
        <v>3271</v>
      </c>
    </row>
    <row r="1103" spans="1:5">
      <c r="A1103" s="125" t="s">
        <v>3527</v>
      </c>
      <c r="B1103" s="125" t="s">
        <v>4551</v>
      </c>
      <c r="C1103" s="125" t="s">
        <v>4552</v>
      </c>
      <c r="D1103" s="125" t="s">
        <v>4552</v>
      </c>
      <c r="E1103" s="125" t="s">
        <v>3267</v>
      </c>
    </row>
    <row r="1104" spans="1:5">
      <c r="A1104" s="125" t="s">
        <v>3527</v>
      </c>
      <c r="B1104" s="125" t="s">
        <v>4553</v>
      </c>
      <c r="C1104" s="125" t="s">
        <v>4554</v>
      </c>
      <c r="D1104" s="125" t="s">
        <v>4554</v>
      </c>
      <c r="E1104" s="125" t="s">
        <v>3467</v>
      </c>
    </row>
    <row r="1105" spans="1:5">
      <c r="A1105" s="125" t="s">
        <v>3527</v>
      </c>
      <c r="B1105" s="125" t="s">
        <v>4555</v>
      </c>
      <c r="C1105" s="125" t="s">
        <v>4556</v>
      </c>
      <c r="D1105" s="125" t="s">
        <v>4556</v>
      </c>
      <c r="E1105" s="125" t="s">
        <v>3288</v>
      </c>
    </row>
    <row r="1106" spans="1:5">
      <c r="A1106" s="125" t="s">
        <v>3527</v>
      </c>
      <c r="B1106" s="125" t="s">
        <v>4557</v>
      </c>
      <c r="C1106" s="125" t="s">
        <v>4558</v>
      </c>
      <c r="D1106" s="125" t="s">
        <v>4558</v>
      </c>
      <c r="E1106" s="125" t="s">
        <v>3290</v>
      </c>
    </row>
    <row r="1107" spans="1:5">
      <c r="A1107" s="125" t="s">
        <v>3527</v>
      </c>
      <c r="B1107" s="125" t="s">
        <v>4559</v>
      </c>
      <c r="C1107" s="125" t="s">
        <v>4560</v>
      </c>
      <c r="D1107" s="125" t="s">
        <v>4560</v>
      </c>
      <c r="E1107" s="125" t="s">
        <v>3326</v>
      </c>
    </row>
    <row r="1108" spans="1:5">
      <c r="A1108" s="125" t="s">
        <v>3527</v>
      </c>
      <c r="B1108" s="125" t="s">
        <v>4561</v>
      </c>
      <c r="C1108" s="125" t="s">
        <v>4562</v>
      </c>
      <c r="D1108" s="125" t="s">
        <v>4562</v>
      </c>
      <c r="E1108" s="125" t="s">
        <v>3412</v>
      </c>
    </row>
    <row r="1109" spans="1:5">
      <c r="A1109" s="125" t="s">
        <v>3527</v>
      </c>
      <c r="B1109" s="125" t="s">
        <v>4563</v>
      </c>
      <c r="C1109" s="125" t="s">
        <v>4564</v>
      </c>
      <c r="D1109" s="125" t="s">
        <v>4564</v>
      </c>
      <c r="E1109" s="125" t="s">
        <v>3341</v>
      </c>
    </row>
    <row r="1110" spans="1:5">
      <c r="A1110" s="125" t="s">
        <v>3527</v>
      </c>
      <c r="B1110" s="125" t="s">
        <v>4565</v>
      </c>
      <c r="C1110" s="125" t="s">
        <v>4566</v>
      </c>
      <c r="D1110" s="125" t="s">
        <v>4566</v>
      </c>
      <c r="E1110" s="125" t="s">
        <v>3447</v>
      </c>
    </row>
    <row r="1111" spans="1:5">
      <c r="A1111" s="125" t="s">
        <v>3527</v>
      </c>
      <c r="B1111" s="125" t="s">
        <v>4567</v>
      </c>
      <c r="C1111" s="125" t="s">
        <v>4568</v>
      </c>
      <c r="D1111" s="125" t="s">
        <v>4568</v>
      </c>
      <c r="E1111" s="125" t="s">
        <v>3265</v>
      </c>
    </row>
    <row r="1112" spans="1:5">
      <c r="A1112" s="125" t="s">
        <v>3527</v>
      </c>
      <c r="B1112" s="125" t="s">
        <v>4569</v>
      </c>
      <c r="C1112" s="125" t="s">
        <v>4570</v>
      </c>
      <c r="D1112" s="125" t="s">
        <v>4570</v>
      </c>
      <c r="E1112" s="125" t="s">
        <v>3408</v>
      </c>
    </row>
    <row r="1113" spans="1:5">
      <c r="A1113" s="125" t="s">
        <v>3527</v>
      </c>
      <c r="B1113" s="125" t="s">
        <v>4571</v>
      </c>
      <c r="C1113" s="125" t="s">
        <v>4572</v>
      </c>
      <c r="D1113" s="125" t="s">
        <v>4572</v>
      </c>
      <c r="E1113" s="125" t="s">
        <v>3264</v>
      </c>
    </row>
    <row r="1114" spans="1:5">
      <c r="A1114" s="125" t="s">
        <v>3527</v>
      </c>
      <c r="B1114" s="125" t="s">
        <v>4573</v>
      </c>
      <c r="C1114" s="125" t="s">
        <v>4574</v>
      </c>
      <c r="D1114" s="125" t="s">
        <v>4574</v>
      </c>
      <c r="E1114" s="125" t="s">
        <v>3335</v>
      </c>
    </row>
    <row r="1115" spans="1:5">
      <c r="A1115" s="125" t="s">
        <v>3527</v>
      </c>
      <c r="B1115" s="125" t="s">
        <v>4575</v>
      </c>
      <c r="C1115" s="125" t="s">
        <v>4576</v>
      </c>
      <c r="D1115" s="125" t="s">
        <v>4576</v>
      </c>
      <c r="E1115" s="125" t="s">
        <v>3412</v>
      </c>
    </row>
    <row r="1116" spans="1:5">
      <c r="A1116" s="125" t="s">
        <v>3527</v>
      </c>
      <c r="B1116" s="125" t="s">
        <v>4577</v>
      </c>
      <c r="C1116" s="125" t="s">
        <v>4578</v>
      </c>
      <c r="D1116" s="125" t="s">
        <v>4578</v>
      </c>
      <c r="E1116" s="125" t="s">
        <v>3451</v>
      </c>
    </row>
    <row r="1117" spans="1:5">
      <c r="A1117" s="125" t="s">
        <v>3527</v>
      </c>
      <c r="B1117" s="125" t="s">
        <v>4579</v>
      </c>
      <c r="C1117" s="125" t="s">
        <v>4580</v>
      </c>
      <c r="D1117" s="125" t="s">
        <v>4580</v>
      </c>
      <c r="E1117" s="125" t="s">
        <v>3265</v>
      </c>
    </row>
    <row r="1118" spans="1:5">
      <c r="A1118" s="125" t="s">
        <v>3527</v>
      </c>
      <c r="B1118" s="125" t="s">
        <v>4581</v>
      </c>
      <c r="C1118" s="125" t="s">
        <v>4582</v>
      </c>
      <c r="D1118" s="125" t="s">
        <v>4582</v>
      </c>
      <c r="E1118" s="125" t="s">
        <v>3443</v>
      </c>
    </row>
    <row r="1119" spans="1:5">
      <c r="A1119" s="125" t="s">
        <v>3527</v>
      </c>
      <c r="B1119" s="125" t="s">
        <v>4583</v>
      </c>
      <c r="C1119" s="125" t="s">
        <v>4584</v>
      </c>
      <c r="D1119" s="125" t="s">
        <v>4584</v>
      </c>
      <c r="E1119" s="125" t="s">
        <v>3269</v>
      </c>
    </row>
    <row r="1120" spans="1:5">
      <c r="A1120" s="125" t="s">
        <v>3527</v>
      </c>
      <c r="B1120" s="125" t="s">
        <v>4585</v>
      </c>
      <c r="C1120" s="125" t="s">
        <v>4586</v>
      </c>
      <c r="D1120" s="125" t="s">
        <v>4586</v>
      </c>
      <c r="E1120" s="125" t="s">
        <v>3515</v>
      </c>
    </row>
    <row r="1121" spans="1:5">
      <c r="A1121" s="125" t="s">
        <v>3527</v>
      </c>
      <c r="B1121" s="125" t="s">
        <v>4587</v>
      </c>
      <c r="C1121" s="125" t="s">
        <v>4588</v>
      </c>
      <c r="D1121" s="125" t="s">
        <v>4588</v>
      </c>
      <c r="E1121" s="125" t="s">
        <v>3271</v>
      </c>
    </row>
    <row r="1122" spans="1:5">
      <c r="A1122" s="125" t="s">
        <v>3527</v>
      </c>
      <c r="B1122" s="125" t="s">
        <v>4589</v>
      </c>
      <c r="C1122" s="125" t="s">
        <v>4590</v>
      </c>
      <c r="D1122" s="125" t="s">
        <v>4590</v>
      </c>
      <c r="E1122" s="125" t="s">
        <v>3272</v>
      </c>
    </row>
    <row r="1123" spans="1:5">
      <c r="A1123" s="125" t="s">
        <v>3527</v>
      </c>
      <c r="B1123" s="125" t="s">
        <v>4591</v>
      </c>
      <c r="C1123" s="125" t="s">
        <v>4592</v>
      </c>
      <c r="D1123" s="125" t="s">
        <v>4592</v>
      </c>
      <c r="E1123" s="125" t="s">
        <v>3288</v>
      </c>
    </row>
    <row r="1124" spans="1:5">
      <c r="A1124" s="125" t="s">
        <v>3527</v>
      </c>
      <c r="B1124" s="125" t="s">
        <v>4593</v>
      </c>
      <c r="C1124" s="125" t="s">
        <v>4594</v>
      </c>
      <c r="D1124" s="125" t="s">
        <v>4594</v>
      </c>
      <c r="E1124" s="125" t="s">
        <v>3306</v>
      </c>
    </row>
    <row r="1125" spans="1:5">
      <c r="A1125" s="125" t="s">
        <v>3527</v>
      </c>
      <c r="B1125" s="125" t="s">
        <v>4595</v>
      </c>
      <c r="C1125" s="125" t="s">
        <v>4596</v>
      </c>
      <c r="D1125" s="125" t="s">
        <v>4596</v>
      </c>
      <c r="E1125" s="125" t="s">
        <v>3481</v>
      </c>
    </row>
    <row r="1126" spans="1:5">
      <c r="A1126" s="125" t="s">
        <v>3527</v>
      </c>
      <c r="B1126" s="125" t="s">
        <v>4597</v>
      </c>
      <c r="C1126" s="125" t="s">
        <v>4598</v>
      </c>
      <c r="D1126" s="125" t="s">
        <v>4598</v>
      </c>
      <c r="E1126" s="125" t="s">
        <v>3326</v>
      </c>
    </row>
    <row r="1127" spans="1:5">
      <c r="A1127" s="125" t="s">
        <v>3527</v>
      </c>
      <c r="B1127" s="125" t="s">
        <v>4599</v>
      </c>
      <c r="C1127" s="125" t="s">
        <v>4600</v>
      </c>
      <c r="D1127" s="125" t="s">
        <v>4600</v>
      </c>
      <c r="E1127" s="125" t="s">
        <v>3267</v>
      </c>
    </row>
    <row r="1128" spans="1:5">
      <c r="A1128" s="125" t="s">
        <v>3527</v>
      </c>
      <c r="B1128" s="125" t="s">
        <v>4601</v>
      </c>
      <c r="C1128" s="125" t="s">
        <v>4602</v>
      </c>
      <c r="D1128" s="125" t="s">
        <v>4602</v>
      </c>
      <c r="E1128" s="125" t="s">
        <v>3290</v>
      </c>
    </row>
    <row r="1129" spans="1:5">
      <c r="A1129" s="125" t="s">
        <v>3527</v>
      </c>
      <c r="B1129" s="125" t="s">
        <v>4603</v>
      </c>
      <c r="C1129" s="125" t="s">
        <v>4604</v>
      </c>
      <c r="D1129" s="125" t="s">
        <v>4604</v>
      </c>
      <c r="E1129" s="125" t="s">
        <v>3271</v>
      </c>
    </row>
    <row r="1130" spans="1:5">
      <c r="A1130" s="125" t="s">
        <v>3527</v>
      </c>
      <c r="B1130" s="125" t="s">
        <v>4605</v>
      </c>
      <c r="C1130" s="125" t="s">
        <v>4606</v>
      </c>
      <c r="D1130" s="125" t="s">
        <v>4606</v>
      </c>
      <c r="E1130" s="125" t="s">
        <v>3267</v>
      </c>
    </row>
    <row r="1131" spans="1:5">
      <c r="A1131" s="125" t="s">
        <v>3527</v>
      </c>
      <c r="B1131" s="125" t="s">
        <v>4607</v>
      </c>
      <c r="C1131" s="125" t="s">
        <v>4608</v>
      </c>
      <c r="D1131" s="125" t="s">
        <v>4608</v>
      </c>
      <c r="E1131" s="125" t="s">
        <v>3264</v>
      </c>
    </row>
    <row r="1132" spans="1:5">
      <c r="A1132" s="125" t="s">
        <v>3527</v>
      </c>
      <c r="B1132" s="125" t="s">
        <v>4609</v>
      </c>
      <c r="C1132" s="125" t="s">
        <v>4610</v>
      </c>
      <c r="D1132" s="125" t="s">
        <v>4610</v>
      </c>
      <c r="E1132" s="125" t="s">
        <v>3272</v>
      </c>
    </row>
    <row r="1133" spans="1:5">
      <c r="A1133" s="125" t="s">
        <v>3527</v>
      </c>
      <c r="B1133" s="125" t="s">
        <v>4611</v>
      </c>
      <c r="C1133" s="125" t="s">
        <v>4612</v>
      </c>
      <c r="D1133" s="125" t="s">
        <v>4612</v>
      </c>
      <c r="E1133" s="125" t="s">
        <v>3269</v>
      </c>
    </row>
    <row r="1134" spans="1:5">
      <c r="A1134" s="125" t="s">
        <v>3527</v>
      </c>
      <c r="B1134" s="125" t="s">
        <v>4613</v>
      </c>
      <c r="C1134" s="125" t="s">
        <v>4614</v>
      </c>
      <c r="D1134" s="125" t="s">
        <v>4614</v>
      </c>
      <c r="E1134" s="125" t="s">
        <v>3412</v>
      </c>
    </row>
    <row r="1135" spans="1:5">
      <c r="A1135" s="125" t="s">
        <v>3527</v>
      </c>
      <c r="B1135" s="125" t="s">
        <v>4615</v>
      </c>
      <c r="C1135" s="125" t="s">
        <v>4616</v>
      </c>
      <c r="D1135" s="125" t="s">
        <v>4616</v>
      </c>
      <c r="E1135" s="125" t="s">
        <v>3265</v>
      </c>
    </row>
    <row r="1136" spans="1:5">
      <c r="A1136" s="125" t="s">
        <v>3527</v>
      </c>
      <c r="B1136" s="125" t="s">
        <v>4617</v>
      </c>
      <c r="C1136" s="125" t="s">
        <v>4618</v>
      </c>
      <c r="D1136" s="125" t="s">
        <v>4618</v>
      </c>
      <c r="E1136" s="125" t="s">
        <v>3306</v>
      </c>
    </row>
    <row r="1137" spans="1:5">
      <c r="A1137" s="125" t="s">
        <v>3527</v>
      </c>
      <c r="B1137" s="125" t="s">
        <v>4619</v>
      </c>
      <c r="C1137" s="125" t="s">
        <v>4620</v>
      </c>
      <c r="D1137" s="125" t="s">
        <v>4620</v>
      </c>
      <c r="E1137" s="125" t="s">
        <v>3408</v>
      </c>
    </row>
    <row r="1138" spans="1:5">
      <c r="A1138" s="125" t="s">
        <v>3527</v>
      </c>
      <c r="B1138" s="125" t="s">
        <v>4621</v>
      </c>
      <c r="C1138" s="125" t="s">
        <v>4622</v>
      </c>
      <c r="D1138" s="125" t="s">
        <v>4622</v>
      </c>
      <c r="E1138" s="125" t="s">
        <v>3481</v>
      </c>
    </row>
    <row r="1139" spans="1:5">
      <c r="A1139" s="125" t="s">
        <v>3527</v>
      </c>
      <c r="B1139" s="125" t="s">
        <v>4623</v>
      </c>
      <c r="C1139" s="125" t="s">
        <v>4624</v>
      </c>
      <c r="D1139" s="125" t="s">
        <v>4624</v>
      </c>
      <c r="E1139" s="125" t="s">
        <v>3290</v>
      </c>
    </row>
    <row r="1140" spans="1:5">
      <c r="A1140" s="125" t="s">
        <v>3527</v>
      </c>
      <c r="B1140" s="125" t="s">
        <v>4625</v>
      </c>
      <c r="C1140" s="125" t="s">
        <v>4626</v>
      </c>
      <c r="D1140" s="125" t="s">
        <v>4626</v>
      </c>
      <c r="E1140" s="125" t="s">
        <v>3335</v>
      </c>
    </row>
    <row r="1141" spans="1:5">
      <c r="A1141" s="125" t="s">
        <v>3527</v>
      </c>
      <c r="B1141" s="125" t="s">
        <v>4627</v>
      </c>
      <c r="C1141" s="125" t="s">
        <v>4628</v>
      </c>
      <c r="D1141" s="125" t="s">
        <v>4628</v>
      </c>
      <c r="E1141" s="125" t="s">
        <v>3326</v>
      </c>
    </row>
    <row r="1142" spans="1:5">
      <c r="A1142" s="125" t="s">
        <v>3527</v>
      </c>
      <c r="B1142" s="125" t="s">
        <v>4629</v>
      </c>
      <c r="C1142" s="125" t="s">
        <v>4630</v>
      </c>
      <c r="D1142" s="125" t="s">
        <v>4630</v>
      </c>
      <c r="E1142" s="125" t="s">
        <v>3335</v>
      </c>
    </row>
    <row r="1143" spans="1:5">
      <c r="A1143" s="125" t="s">
        <v>3527</v>
      </c>
      <c r="B1143" s="125" t="s">
        <v>4631</v>
      </c>
      <c r="C1143" s="125" t="s">
        <v>4632</v>
      </c>
      <c r="D1143" s="125" t="s">
        <v>4632</v>
      </c>
      <c r="E1143" s="125" t="s">
        <v>3272</v>
      </c>
    </row>
    <row r="1144" spans="1:5">
      <c r="A1144" s="125" t="s">
        <v>3527</v>
      </c>
      <c r="B1144" s="125" t="s">
        <v>4633</v>
      </c>
      <c r="C1144" s="125" t="s">
        <v>4634</v>
      </c>
      <c r="D1144" s="125" t="s">
        <v>4634</v>
      </c>
      <c r="E1144" s="125" t="s">
        <v>3267</v>
      </c>
    </row>
    <row r="1145" spans="1:5">
      <c r="A1145" s="125" t="s">
        <v>3527</v>
      </c>
      <c r="B1145" s="125" t="s">
        <v>4635</v>
      </c>
      <c r="C1145" s="125" t="s">
        <v>4636</v>
      </c>
      <c r="D1145" s="125" t="s">
        <v>4636</v>
      </c>
      <c r="E1145" s="125" t="s">
        <v>3264</v>
      </c>
    </row>
    <row r="1146" spans="1:5">
      <c r="A1146" s="125" t="s">
        <v>3527</v>
      </c>
      <c r="B1146" s="125" t="s">
        <v>4637</v>
      </c>
      <c r="C1146" s="125" t="s">
        <v>4638</v>
      </c>
      <c r="D1146" s="125" t="s">
        <v>4638</v>
      </c>
      <c r="E1146" s="125" t="s">
        <v>3265</v>
      </c>
    </row>
    <row r="1147" spans="1:5">
      <c r="A1147" s="125" t="s">
        <v>3527</v>
      </c>
      <c r="B1147" s="125" t="s">
        <v>4639</v>
      </c>
      <c r="C1147" s="125" t="s">
        <v>4640</v>
      </c>
      <c r="D1147" s="125" t="s">
        <v>4640</v>
      </c>
      <c r="E1147" s="125" t="s">
        <v>3269</v>
      </c>
    </row>
    <row r="1148" spans="1:5">
      <c r="A1148" s="125" t="s">
        <v>3527</v>
      </c>
      <c r="B1148" s="125" t="s">
        <v>4641</v>
      </c>
      <c r="C1148" s="125" t="s">
        <v>4642</v>
      </c>
      <c r="D1148" s="125" t="s">
        <v>4642</v>
      </c>
      <c r="E1148" s="125" t="s">
        <v>3306</v>
      </c>
    </row>
    <row r="1149" spans="1:5">
      <c r="A1149" s="125" t="s">
        <v>3527</v>
      </c>
      <c r="B1149" s="125" t="s">
        <v>4643</v>
      </c>
      <c r="C1149" s="125" t="s">
        <v>4644</v>
      </c>
      <c r="D1149" s="125" t="s">
        <v>4644</v>
      </c>
      <c r="E1149" s="125" t="s">
        <v>3271</v>
      </c>
    </row>
    <row r="1150" spans="1:5">
      <c r="A1150" s="125" t="s">
        <v>3527</v>
      </c>
      <c r="B1150" s="125" t="s">
        <v>4645</v>
      </c>
      <c r="C1150" s="125" t="s">
        <v>4646</v>
      </c>
      <c r="D1150" s="125" t="s">
        <v>4646</v>
      </c>
      <c r="E1150" s="125" t="s">
        <v>3339</v>
      </c>
    </row>
    <row r="1151" spans="1:5">
      <c r="A1151" s="125" t="s">
        <v>3527</v>
      </c>
      <c r="B1151" s="125" t="s">
        <v>107</v>
      </c>
      <c r="C1151" s="125" t="s">
        <v>99</v>
      </c>
      <c r="D1151" s="125" t="s">
        <v>99</v>
      </c>
      <c r="E1151" s="125" t="s">
        <v>3264</v>
      </c>
    </row>
    <row r="1152" spans="1:5">
      <c r="A1152" s="125" t="s">
        <v>3527</v>
      </c>
      <c r="B1152" s="125" t="s">
        <v>107</v>
      </c>
      <c r="C1152" s="125" t="s">
        <v>99</v>
      </c>
      <c r="D1152" s="125" t="s">
        <v>99</v>
      </c>
      <c r="E1152" s="125" t="s">
        <v>3265</v>
      </c>
    </row>
    <row r="1153" spans="1:5">
      <c r="A1153" s="125" t="s">
        <v>3527</v>
      </c>
      <c r="B1153" s="125" t="s">
        <v>107</v>
      </c>
      <c r="C1153" s="125" t="s">
        <v>99</v>
      </c>
      <c r="D1153" s="125" t="s">
        <v>99</v>
      </c>
      <c r="E1153" s="125" t="s">
        <v>3267</v>
      </c>
    </row>
    <row r="1154" spans="1:5">
      <c r="A1154" s="125" t="s">
        <v>3527</v>
      </c>
      <c r="B1154" s="125" t="s">
        <v>107</v>
      </c>
      <c r="C1154" s="125" t="s">
        <v>99</v>
      </c>
      <c r="D1154" s="125" t="s">
        <v>99</v>
      </c>
      <c r="E1154" s="125" t="s">
        <v>3269</v>
      </c>
    </row>
    <row r="1155" spans="1:5">
      <c r="A1155" s="125" t="s">
        <v>3527</v>
      </c>
      <c r="B1155" s="125" t="s">
        <v>107</v>
      </c>
      <c r="C1155" s="125" t="s">
        <v>99</v>
      </c>
      <c r="D1155" s="125" t="s">
        <v>99</v>
      </c>
      <c r="E1155" s="125" t="s">
        <v>3271</v>
      </c>
    </row>
    <row r="1156" spans="1:5">
      <c r="A1156" s="125" t="s">
        <v>3527</v>
      </c>
      <c r="B1156" s="125" t="s">
        <v>107</v>
      </c>
      <c r="C1156" s="125" t="s">
        <v>99</v>
      </c>
      <c r="D1156" s="125" t="s">
        <v>99</v>
      </c>
      <c r="E1156" s="125" t="s">
        <v>3272</v>
      </c>
    </row>
    <row r="1157" spans="1:5">
      <c r="A1157" s="125" t="s">
        <v>3527</v>
      </c>
      <c r="B1157" s="125" t="s">
        <v>107</v>
      </c>
      <c r="C1157" s="125" t="s">
        <v>99</v>
      </c>
      <c r="D1157" s="125" t="s">
        <v>99</v>
      </c>
      <c r="E1157" s="125" t="s">
        <v>3274</v>
      </c>
    </row>
    <row r="1158" spans="1:5">
      <c r="A1158" s="125" t="s">
        <v>3527</v>
      </c>
      <c r="B1158" s="125" t="s">
        <v>107</v>
      </c>
      <c r="C1158" s="125" t="s">
        <v>99</v>
      </c>
      <c r="D1158" s="125" t="s">
        <v>99</v>
      </c>
      <c r="E1158" s="125" t="s">
        <v>3276</v>
      </c>
    </row>
    <row r="1159" spans="1:5">
      <c r="A1159" s="125" t="s">
        <v>3527</v>
      </c>
      <c r="B1159" s="125" t="s">
        <v>107</v>
      </c>
      <c r="C1159" s="125" t="s">
        <v>99</v>
      </c>
      <c r="D1159" s="125" t="s">
        <v>99</v>
      </c>
      <c r="E1159" s="125" t="s">
        <v>3278</v>
      </c>
    </row>
    <row r="1160" spans="1:5">
      <c r="A1160" s="125" t="s">
        <v>3527</v>
      </c>
      <c r="B1160" s="125" t="s">
        <v>107</v>
      </c>
      <c r="C1160" s="125" t="s">
        <v>99</v>
      </c>
      <c r="D1160" s="125" t="s">
        <v>99</v>
      </c>
      <c r="E1160" s="125" t="s">
        <v>3280</v>
      </c>
    </row>
    <row r="1161" spans="1:5">
      <c r="A1161" s="125" t="s">
        <v>3527</v>
      </c>
      <c r="B1161" s="125" t="s">
        <v>107</v>
      </c>
      <c r="C1161" s="125" t="s">
        <v>99</v>
      </c>
      <c r="D1161" s="125" t="s">
        <v>99</v>
      </c>
      <c r="E1161" s="125" t="s">
        <v>3282</v>
      </c>
    </row>
    <row r="1162" spans="1:5">
      <c r="A1162" s="125" t="s">
        <v>3527</v>
      </c>
      <c r="B1162" s="125" t="s">
        <v>107</v>
      </c>
      <c r="C1162" s="125" t="s">
        <v>99</v>
      </c>
      <c r="D1162" s="125" t="s">
        <v>99</v>
      </c>
      <c r="E1162" s="125" t="s">
        <v>3284</v>
      </c>
    </row>
    <row r="1163" spans="1:5">
      <c r="A1163" s="125" t="s">
        <v>3527</v>
      </c>
      <c r="B1163" s="125" t="s">
        <v>107</v>
      </c>
      <c r="C1163" s="125" t="s">
        <v>99</v>
      </c>
      <c r="D1163" s="125" t="s">
        <v>99</v>
      </c>
      <c r="E1163" s="125" t="s">
        <v>3286</v>
      </c>
    </row>
    <row r="1164" spans="1:5">
      <c r="A1164" s="125" t="s">
        <v>3527</v>
      </c>
      <c r="B1164" s="125" t="s">
        <v>107</v>
      </c>
      <c r="C1164" s="125" t="s">
        <v>99</v>
      </c>
      <c r="D1164" s="125" t="s">
        <v>99</v>
      </c>
      <c r="E1164" s="125" t="s">
        <v>3288</v>
      </c>
    </row>
    <row r="1165" spans="1:5">
      <c r="A1165" s="125" t="s">
        <v>3527</v>
      </c>
      <c r="B1165" s="125" t="s">
        <v>107</v>
      </c>
      <c r="C1165" s="125" t="s">
        <v>99</v>
      </c>
      <c r="D1165" s="125" t="s">
        <v>99</v>
      </c>
      <c r="E1165" s="125" t="s">
        <v>3290</v>
      </c>
    </row>
    <row r="1166" spans="1:5">
      <c r="A1166" s="125" t="s">
        <v>3527</v>
      </c>
      <c r="B1166" s="125" t="s">
        <v>107</v>
      </c>
      <c r="C1166" s="125" t="s">
        <v>99</v>
      </c>
      <c r="D1166" s="125" t="s">
        <v>99</v>
      </c>
      <c r="E1166" s="125" t="s">
        <v>3292</v>
      </c>
    </row>
    <row r="1167" spans="1:5">
      <c r="A1167" s="125" t="s">
        <v>3527</v>
      </c>
      <c r="B1167" s="125" t="s">
        <v>107</v>
      </c>
      <c r="C1167" s="125" t="s">
        <v>99</v>
      </c>
      <c r="D1167" s="125" t="s">
        <v>99</v>
      </c>
      <c r="E1167" s="125" t="s">
        <v>3293</v>
      </c>
    </row>
    <row r="1168" spans="1:5">
      <c r="A1168" s="125" t="s">
        <v>3527</v>
      </c>
      <c r="B1168" s="125" t="s">
        <v>107</v>
      </c>
      <c r="C1168" s="125" t="s">
        <v>99</v>
      </c>
      <c r="D1168" s="125" t="s">
        <v>99</v>
      </c>
      <c r="E1168" s="125" t="s">
        <v>3295</v>
      </c>
    </row>
    <row r="1169" spans="1:5">
      <c r="A1169" s="125" t="s">
        <v>3527</v>
      </c>
      <c r="B1169" s="125" t="s">
        <v>107</v>
      </c>
      <c r="C1169" s="125" t="s">
        <v>99</v>
      </c>
      <c r="D1169" s="125" t="s">
        <v>99</v>
      </c>
      <c r="E1169" s="125" t="s">
        <v>3297</v>
      </c>
    </row>
    <row r="1170" spans="1:5">
      <c r="A1170" s="125" t="s">
        <v>3527</v>
      </c>
      <c r="B1170" s="125" t="s">
        <v>107</v>
      </c>
      <c r="C1170" s="125" t="s">
        <v>99</v>
      </c>
      <c r="D1170" s="125" t="s">
        <v>99</v>
      </c>
      <c r="E1170" s="125" t="s">
        <v>3299</v>
      </c>
    </row>
    <row r="1171" spans="1:5">
      <c r="A1171" s="125" t="s">
        <v>3527</v>
      </c>
      <c r="B1171" s="125" t="s">
        <v>107</v>
      </c>
      <c r="C1171" s="125" t="s">
        <v>99</v>
      </c>
      <c r="D1171" s="125" t="s">
        <v>99</v>
      </c>
      <c r="E1171" s="125" t="s">
        <v>3301</v>
      </c>
    </row>
    <row r="1172" spans="1:5">
      <c r="A1172" s="125" t="s">
        <v>3527</v>
      </c>
      <c r="B1172" s="125" t="s">
        <v>107</v>
      </c>
      <c r="C1172" s="125" t="s">
        <v>99</v>
      </c>
      <c r="D1172" s="125" t="s">
        <v>99</v>
      </c>
      <c r="E1172" s="125" t="s">
        <v>3303</v>
      </c>
    </row>
    <row r="1173" spans="1:5">
      <c r="A1173" s="125" t="s">
        <v>3527</v>
      </c>
      <c r="B1173" s="125" t="s">
        <v>107</v>
      </c>
      <c r="C1173" s="125" t="s">
        <v>99</v>
      </c>
      <c r="D1173" s="125" t="s">
        <v>99</v>
      </c>
      <c r="E1173" s="125" t="s">
        <v>3305</v>
      </c>
    </row>
    <row r="1174" spans="1:5">
      <c r="A1174" s="125" t="s">
        <v>3527</v>
      </c>
      <c r="B1174" s="125" t="s">
        <v>107</v>
      </c>
      <c r="C1174" s="125" t="s">
        <v>99</v>
      </c>
      <c r="D1174" s="125" t="s">
        <v>99</v>
      </c>
      <c r="E1174" s="125" t="s">
        <v>3306</v>
      </c>
    </row>
    <row r="1175" spans="1:5">
      <c r="A1175" s="125" t="s">
        <v>3527</v>
      </c>
      <c r="B1175" s="125" t="s">
        <v>107</v>
      </c>
      <c r="C1175" s="125" t="s">
        <v>99</v>
      </c>
      <c r="D1175" s="125" t="s">
        <v>99</v>
      </c>
      <c r="E1175" s="125" t="s">
        <v>3308</v>
      </c>
    </row>
    <row r="1176" spans="1:5">
      <c r="A1176" s="125" t="s">
        <v>3527</v>
      </c>
      <c r="B1176" s="125" t="s">
        <v>107</v>
      </c>
      <c r="C1176" s="125" t="s">
        <v>99</v>
      </c>
      <c r="D1176" s="125" t="s">
        <v>99</v>
      </c>
      <c r="E1176" s="125" t="s">
        <v>3309</v>
      </c>
    </row>
    <row r="1177" spans="1:5">
      <c r="A1177" s="125" t="s">
        <v>3527</v>
      </c>
      <c r="B1177" s="125" t="s">
        <v>107</v>
      </c>
      <c r="C1177" s="125" t="s">
        <v>99</v>
      </c>
      <c r="D1177" s="125" t="s">
        <v>99</v>
      </c>
      <c r="E1177" s="125" t="s">
        <v>3311</v>
      </c>
    </row>
    <row r="1178" spans="1:5">
      <c r="A1178" s="125" t="s">
        <v>3527</v>
      </c>
      <c r="B1178" s="125" t="s">
        <v>107</v>
      </c>
      <c r="C1178" s="125" t="s">
        <v>99</v>
      </c>
      <c r="D1178" s="125" t="s">
        <v>99</v>
      </c>
      <c r="E1178" s="125" t="s">
        <v>3313</v>
      </c>
    </row>
    <row r="1179" spans="1:5">
      <c r="A1179" s="125" t="s">
        <v>3527</v>
      </c>
      <c r="B1179" s="125" t="s">
        <v>107</v>
      </c>
      <c r="C1179" s="125" t="s">
        <v>99</v>
      </c>
      <c r="D1179" s="125" t="s">
        <v>99</v>
      </c>
      <c r="E1179" s="125" t="s">
        <v>3315</v>
      </c>
    </row>
    <row r="1180" spans="1:5">
      <c r="A1180" s="125" t="s">
        <v>3527</v>
      </c>
      <c r="B1180" s="125" t="s">
        <v>107</v>
      </c>
      <c r="C1180" s="125" t="s">
        <v>99</v>
      </c>
      <c r="D1180" s="125" t="s">
        <v>99</v>
      </c>
      <c r="E1180" s="125" t="s">
        <v>3317</v>
      </c>
    </row>
    <row r="1181" spans="1:5">
      <c r="A1181" s="125" t="s">
        <v>3527</v>
      </c>
      <c r="B1181" s="125" t="s">
        <v>107</v>
      </c>
      <c r="C1181" s="125" t="s">
        <v>99</v>
      </c>
      <c r="D1181" s="125" t="s">
        <v>99</v>
      </c>
      <c r="E1181" s="125" t="s">
        <v>3318</v>
      </c>
    </row>
    <row r="1182" spans="1:5">
      <c r="A1182" s="125" t="s">
        <v>3527</v>
      </c>
      <c r="B1182" s="125" t="s">
        <v>107</v>
      </c>
      <c r="C1182" s="125" t="s">
        <v>99</v>
      </c>
      <c r="D1182" s="125" t="s">
        <v>99</v>
      </c>
      <c r="E1182" s="125" t="s">
        <v>3320</v>
      </c>
    </row>
    <row r="1183" spans="1:5">
      <c r="A1183" s="125" t="s">
        <v>3527</v>
      </c>
      <c r="B1183" s="125" t="s">
        <v>107</v>
      </c>
      <c r="C1183" s="125" t="s">
        <v>99</v>
      </c>
      <c r="D1183" s="125" t="s">
        <v>99</v>
      </c>
      <c r="E1183" s="125" t="s">
        <v>3322</v>
      </c>
    </row>
    <row r="1184" spans="1:5">
      <c r="A1184" s="125" t="s">
        <v>3527</v>
      </c>
      <c r="B1184" s="125" t="s">
        <v>107</v>
      </c>
      <c r="C1184" s="125" t="s">
        <v>99</v>
      </c>
      <c r="D1184" s="125" t="s">
        <v>99</v>
      </c>
      <c r="E1184" s="125" t="s">
        <v>3324</v>
      </c>
    </row>
    <row r="1185" spans="1:5">
      <c r="A1185" s="125" t="s">
        <v>3527</v>
      </c>
      <c r="B1185" s="125" t="s">
        <v>107</v>
      </c>
      <c r="C1185" s="125" t="s">
        <v>99</v>
      </c>
      <c r="D1185" s="125" t="s">
        <v>99</v>
      </c>
      <c r="E1185" s="125" t="s">
        <v>3326</v>
      </c>
    </row>
    <row r="1186" spans="1:5">
      <c r="A1186" s="125" t="s">
        <v>3527</v>
      </c>
      <c r="B1186" s="125" t="s">
        <v>107</v>
      </c>
      <c r="C1186" s="125" t="s">
        <v>99</v>
      </c>
      <c r="D1186" s="125" t="s">
        <v>99</v>
      </c>
      <c r="E1186" s="125" t="s">
        <v>3328</v>
      </c>
    </row>
    <row r="1187" spans="1:5">
      <c r="A1187" s="125" t="s">
        <v>3527</v>
      </c>
      <c r="B1187" s="125" t="s">
        <v>107</v>
      </c>
      <c r="C1187" s="125" t="s">
        <v>99</v>
      </c>
      <c r="D1187" s="125" t="s">
        <v>99</v>
      </c>
      <c r="E1187" s="125" t="s">
        <v>3330</v>
      </c>
    </row>
    <row r="1188" spans="1:5">
      <c r="A1188" s="125" t="s">
        <v>3527</v>
      </c>
      <c r="B1188" s="125" t="s">
        <v>107</v>
      </c>
      <c r="C1188" s="125" t="s">
        <v>99</v>
      </c>
      <c r="D1188" s="125" t="s">
        <v>99</v>
      </c>
      <c r="E1188" s="125" t="s">
        <v>3332</v>
      </c>
    </row>
    <row r="1189" spans="1:5">
      <c r="A1189" s="125" t="s">
        <v>3527</v>
      </c>
      <c r="B1189" s="125" t="s">
        <v>107</v>
      </c>
      <c r="C1189" s="125" t="s">
        <v>99</v>
      </c>
      <c r="D1189" s="125" t="s">
        <v>99</v>
      </c>
      <c r="E1189" s="125" t="s">
        <v>3334</v>
      </c>
    </row>
    <row r="1190" spans="1:5">
      <c r="A1190" s="125" t="s">
        <v>3527</v>
      </c>
      <c r="B1190" s="125" t="s">
        <v>107</v>
      </c>
      <c r="C1190" s="125" t="s">
        <v>99</v>
      </c>
      <c r="D1190" s="125" t="s">
        <v>99</v>
      </c>
      <c r="E1190" s="125" t="s">
        <v>3335</v>
      </c>
    </row>
    <row r="1191" spans="1:5">
      <c r="A1191" s="125" t="s">
        <v>3527</v>
      </c>
      <c r="B1191" s="125" t="s">
        <v>107</v>
      </c>
      <c r="C1191" s="125" t="s">
        <v>99</v>
      </c>
      <c r="D1191" s="125" t="s">
        <v>99</v>
      </c>
      <c r="E1191" s="125" t="s">
        <v>3337</v>
      </c>
    </row>
    <row r="1192" spans="1:5">
      <c r="A1192" s="125" t="s">
        <v>3527</v>
      </c>
      <c r="B1192" s="125" t="s">
        <v>107</v>
      </c>
      <c r="C1192" s="125" t="s">
        <v>99</v>
      </c>
      <c r="D1192" s="125" t="s">
        <v>99</v>
      </c>
      <c r="E1192" s="125" t="s">
        <v>3339</v>
      </c>
    </row>
    <row r="1193" spans="1:5">
      <c r="A1193" s="125" t="s">
        <v>3527</v>
      </c>
      <c r="B1193" s="125" t="s">
        <v>107</v>
      </c>
      <c r="C1193" s="125" t="s">
        <v>99</v>
      </c>
      <c r="D1193" s="125" t="s">
        <v>99</v>
      </c>
      <c r="E1193" s="125" t="s">
        <v>3341</v>
      </c>
    </row>
    <row r="1194" spans="1:5">
      <c r="A1194" s="125" t="s">
        <v>3527</v>
      </c>
      <c r="B1194" s="125" t="s">
        <v>107</v>
      </c>
      <c r="C1194" s="125" t="s">
        <v>99</v>
      </c>
      <c r="D1194" s="125" t="s">
        <v>99</v>
      </c>
      <c r="E1194" s="125" t="s">
        <v>3343</v>
      </c>
    </row>
    <row r="1195" spans="1:5">
      <c r="A1195" s="125" t="s">
        <v>3527</v>
      </c>
      <c r="B1195" s="125" t="s">
        <v>107</v>
      </c>
      <c r="C1195" s="125" t="s">
        <v>99</v>
      </c>
      <c r="D1195" s="125" t="s">
        <v>99</v>
      </c>
      <c r="E1195" s="125" t="s">
        <v>3345</v>
      </c>
    </row>
    <row r="1196" spans="1:5">
      <c r="A1196" s="125" t="s">
        <v>3527</v>
      </c>
      <c r="B1196" s="125" t="s">
        <v>107</v>
      </c>
      <c r="C1196" s="125" t="s">
        <v>99</v>
      </c>
      <c r="D1196" s="125" t="s">
        <v>99</v>
      </c>
      <c r="E1196" s="125" t="s">
        <v>3347</v>
      </c>
    </row>
    <row r="1197" spans="1:5">
      <c r="A1197" s="125" t="s">
        <v>3527</v>
      </c>
      <c r="B1197" s="125" t="s">
        <v>107</v>
      </c>
      <c r="C1197" s="125" t="s">
        <v>99</v>
      </c>
      <c r="D1197" s="125" t="s">
        <v>99</v>
      </c>
      <c r="E1197" s="125" t="s">
        <v>3349</v>
      </c>
    </row>
    <row r="1198" spans="1:5">
      <c r="A1198" s="125" t="s">
        <v>3527</v>
      </c>
      <c r="B1198" s="125" t="s">
        <v>107</v>
      </c>
      <c r="C1198" s="125" t="s">
        <v>99</v>
      </c>
      <c r="D1198" s="125" t="s">
        <v>99</v>
      </c>
      <c r="E1198" s="125" t="s">
        <v>3351</v>
      </c>
    </row>
    <row r="1199" spans="1:5">
      <c r="A1199" s="125" t="s">
        <v>3527</v>
      </c>
      <c r="B1199" s="125" t="s">
        <v>107</v>
      </c>
      <c r="C1199" s="125" t="s">
        <v>99</v>
      </c>
      <c r="D1199" s="125" t="s">
        <v>99</v>
      </c>
      <c r="E1199" s="125" t="s">
        <v>3353</v>
      </c>
    </row>
    <row r="1200" spans="1:5">
      <c r="A1200" s="125" t="s">
        <v>3527</v>
      </c>
      <c r="B1200" s="125" t="s">
        <v>107</v>
      </c>
      <c r="C1200" s="125" t="s">
        <v>99</v>
      </c>
      <c r="D1200" s="125" t="s">
        <v>99</v>
      </c>
      <c r="E1200" s="125" t="s">
        <v>3355</v>
      </c>
    </row>
    <row r="1201" spans="1:5">
      <c r="A1201" s="125" t="s">
        <v>3527</v>
      </c>
      <c r="B1201" s="125" t="s">
        <v>107</v>
      </c>
      <c r="C1201" s="125" t="s">
        <v>99</v>
      </c>
      <c r="D1201" s="125" t="s">
        <v>99</v>
      </c>
      <c r="E1201" s="125" t="s">
        <v>3357</v>
      </c>
    </row>
    <row r="1202" spans="1:5">
      <c r="A1202" s="125" t="s">
        <v>3527</v>
      </c>
      <c r="B1202" s="125" t="s">
        <v>107</v>
      </c>
      <c r="C1202" s="125" t="s">
        <v>99</v>
      </c>
      <c r="D1202" s="125" t="s">
        <v>99</v>
      </c>
      <c r="E1202" s="125" t="s">
        <v>3359</v>
      </c>
    </row>
    <row r="1203" spans="1:5">
      <c r="A1203" s="125" t="s">
        <v>3527</v>
      </c>
      <c r="B1203" s="125" t="s">
        <v>107</v>
      </c>
      <c r="C1203" s="125" t="s">
        <v>99</v>
      </c>
      <c r="D1203" s="125" t="s">
        <v>99</v>
      </c>
      <c r="E1203" s="125" t="s">
        <v>3361</v>
      </c>
    </row>
    <row r="1204" spans="1:5">
      <c r="A1204" s="125" t="s">
        <v>3527</v>
      </c>
      <c r="B1204" s="125" t="s">
        <v>107</v>
      </c>
      <c r="C1204" s="125" t="s">
        <v>99</v>
      </c>
      <c r="D1204" s="125" t="s">
        <v>99</v>
      </c>
      <c r="E1204" s="125" t="s">
        <v>3363</v>
      </c>
    </row>
    <row r="1205" spans="1:5">
      <c r="A1205" s="125" t="s">
        <v>3527</v>
      </c>
      <c r="B1205" s="125" t="s">
        <v>107</v>
      </c>
      <c r="C1205" s="125" t="s">
        <v>99</v>
      </c>
      <c r="D1205" s="125" t="s">
        <v>99</v>
      </c>
      <c r="E1205" s="125" t="s">
        <v>3365</v>
      </c>
    </row>
    <row r="1206" spans="1:5">
      <c r="A1206" s="125" t="s">
        <v>3527</v>
      </c>
      <c r="B1206" s="125" t="s">
        <v>107</v>
      </c>
      <c r="C1206" s="125" t="s">
        <v>99</v>
      </c>
      <c r="D1206" s="125" t="s">
        <v>99</v>
      </c>
      <c r="E1206" s="125" t="s">
        <v>3367</v>
      </c>
    </row>
    <row r="1207" spans="1:5">
      <c r="A1207" s="125" t="s">
        <v>3527</v>
      </c>
      <c r="B1207" s="125" t="s">
        <v>107</v>
      </c>
      <c r="C1207" s="125" t="s">
        <v>99</v>
      </c>
      <c r="D1207" s="125" t="s">
        <v>99</v>
      </c>
      <c r="E1207" s="125" t="s">
        <v>3369</v>
      </c>
    </row>
    <row r="1208" spans="1:5">
      <c r="A1208" s="125" t="s">
        <v>3527</v>
      </c>
      <c r="B1208" s="125" t="s">
        <v>107</v>
      </c>
      <c r="C1208" s="125" t="s">
        <v>99</v>
      </c>
      <c r="D1208" s="125" t="s">
        <v>99</v>
      </c>
      <c r="E1208" s="125" t="s">
        <v>3371</v>
      </c>
    </row>
    <row r="1209" spans="1:5">
      <c r="A1209" s="125" t="s">
        <v>3527</v>
      </c>
      <c r="B1209" s="125" t="s">
        <v>107</v>
      </c>
      <c r="C1209" s="125" t="s">
        <v>99</v>
      </c>
      <c r="D1209" s="125" t="s">
        <v>99</v>
      </c>
      <c r="E1209" s="125" t="s">
        <v>3373</v>
      </c>
    </row>
    <row r="1210" spans="1:5">
      <c r="A1210" s="125" t="s">
        <v>3527</v>
      </c>
      <c r="B1210" s="125" t="s">
        <v>107</v>
      </c>
      <c r="C1210" s="125" t="s">
        <v>99</v>
      </c>
      <c r="D1210" s="125" t="s">
        <v>99</v>
      </c>
      <c r="E1210" s="125" t="s">
        <v>3375</v>
      </c>
    </row>
    <row r="1211" spans="1:5">
      <c r="A1211" s="125" t="s">
        <v>3527</v>
      </c>
      <c r="B1211" s="125" t="s">
        <v>107</v>
      </c>
      <c r="C1211" s="125" t="s">
        <v>99</v>
      </c>
      <c r="D1211" s="125" t="s">
        <v>99</v>
      </c>
      <c r="E1211" s="125" t="s">
        <v>3377</v>
      </c>
    </row>
    <row r="1212" spans="1:5">
      <c r="A1212" s="125" t="s">
        <v>3527</v>
      </c>
      <c r="B1212" s="125" t="s">
        <v>107</v>
      </c>
      <c r="C1212" s="125" t="s">
        <v>99</v>
      </c>
      <c r="D1212" s="125" t="s">
        <v>99</v>
      </c>
      <c r="E1212" s="125" t="s">
        <v>3379</v>
      </c>
    </row>
    <row r="1213" spans="1:5">
      <c r="A1213" s="125" t="s">
        <v>3527</v>
      </c>
      <c r="B1213" s="125" t="s">
        <v>107</v>
      </c>
      <c r="C1213" s="125" t="s">
        <v>99</v>
      </c>
      <c r="D1213" s="125" t="s">
        <v>99</v>
      </c>
      <c r="E1213" s="125" t="s">
        <v>3380</v>
      </c>
    </row>
    <row r="1214" spans="1:5">
      <c r="A1214" s="125" t="s">
        <v>3527</v>
      </c>
      <c r="B1214" s="125" t="s">
        <v>107</v>
      </c>
      <c r="C1214" s="125" t="s">
        <v>99</v>
      </c>
      <c r="D1214" s="125" t="s">
        <v>99</v>
      </c>
      <c r="E1214" s="125" t="s">
        <v>3382</v>
      </c>
    </row>
    <row r="1215" spans="1:5">
      <c r="A1215" s="125" t="s">
        <v>3527</v>
      </c>
      <c r="B1215" s="125" t="s">
        <v>107</v>
      </c>
      <c r="C1215" s="125" t="s">
        <v>99</v>
      </c>
      <c r="D1215" s="125" t="s">
        <v>99</v>
      </c>
      <c r="E1215" s="125" t="s">
        <v>3384</v>
      </c>
    </row>
    <row r="1216" spans="1:5">
      <c r="A1216" s="125" t="s">
        <v>3527</v>
      </c>
      <c r="B1216" s="125" t="s">
        <v>107</v>
      </c>
      <c r="C1216" s="125" t="s">
        <v>99</v>
      </c>
      <c r="D1216" s="125" t="s">
        <v>99</v>
      </c>
      <c r="E1216" s="125" t="s">
        <v>3386</v>
      </c>
    </row>
    <row r="1217" spans="1:5">
      <c r="A1217" s="125" t="s">
        <v>3527</v>
      </c>
      <c r="B1217" s="125" t="s">
        <v>107</v>
      </c>
      <c r="C1217" s="125" t="s">
        <v>99</v>
      </c>
      <c r="D1217" s="125" t="s">
        <v>99</v>
      </c>
      <c r="E1217" s="125" t="s">
        <v>3388</v>
      </c>
    </row>
    <row r="1218" spans="1:5">
      <c r="A1218" s="125" t="s">
        <v>3527</v>
      </c>
      <c r="B1218" s="125" t="s">
        <v>107</v>
      </c>
      <c r="C1218" s="125" t="s">
        <v>99</v>
      </c>
      <c r="D1218" s="125" t="s">
        <v>99</v>
      </c>
      <c r="E1218" s="125" t="s">
        <v>3390</v>
      </c>
    </row>
    <row r="1219" spans="1:5">
      <c r="A1219" s="125" t="s">
        <v>3527</v>
      </c>
      <c r="B1219" s="125" t="s">
        <v>107</v>
      </c>
      <c r="C1219" s="125" t="s">
        <v>99</v>
      </c>
      <c r="D1219" s="125" t="s">
        <v>99</v>
      </c>
      <c r="E1219" s="125" t="s">
        <v>3392</v>
      </c>
    </row>
    <row r="1220" spans="1:5">
      <c r="A1220" s="125" t="s">
        <v>3527</v>
      </c>
      <c r="B1220" s="125" t="s">
        <v>107</v>
      </c>
      <c r="C1220" s="125" t="s">
        <v>99</v>
      </c>
      <c r="D1220" s="125" t="s">
        <v>99</v>
      </c>
      <c r="E1220" s="125" t="s">
        <v>3394</v>
      </c>
    </row>
    <row r="1221" spans="1:5">
      <c r="A1221" s="125" t="s">
        <v>3527</v>
      </c>
      <c r="B1221" s="125" t="s">
        <v>107</v>
      </c>
      <c r="C1221" s="125" t="s">
        <v>99</v>
      </c>
      <c r="D1221" s="125" t="s">
        <v>99</v>
      </c>
      <c r="E1221" s="125" t="s">
        <v>3396</v>
      </c>
    </row>
    <row r="1222" spans="1:5">
      <c r="A1222" s="125" t="s">
        <v>3527</v>
      </c>
      <c r="B1222" s="125" t="s">
        <v>107</v>
      </c>
      <c r="C1222" s="125" t="s">
        <v>99</v>
      </c>
      <c r="D1222" s="125" t="s">
        <v>99</v>
      </c>
      <c r="E1222" s="125" t="s">
        <v>3398</v>
      </c>
    </row>
    <row r="1223" spans="1:5">
      <c r="A1223" s="125" t="s">
        <v>3527</v>
      </c>
      <c r="B1223" s="125" t="s">
        <v>107</v>
      </c>
      <c r="C1223" s="125" t="s">
        <v>99</v>
      </c>
      <c r="D1223" s="125" t="s">
        <v>99</v>
      </c>
      <c r="E1223" s="125" t="s">
        <v>3400</v>
      </c>
    </row>
    <row r="1224" spans="1:5">
      <c r="A1224" s="125" t="s">
        <v>3527</v>
      </c>
      <c r="B1224" s="125" t="s">
        <v>107</v>
      </c>
      <c r="C1224" s="125" t="s">
        <v>99</v>
      </c>
      <c r="D1224" s="125" t="s">
        <v>99</v>
      </c>
      <c r="E1224" s="125" t="s">
        <v>3402</v>
      </c>
    </row>
    <row r="1225" spans="1:5">
      <c r="A1225" s="125" t="s">
        <v>3527</v>
      </c>
      <c r="B1225" s="125" t="s">
        <v>107</v>
      </c>
      <c r="C1225" s="125" t="s">
        <v>99</v>
      </c>
      <c r="D1225" s="125" t="s">
        <v>99</v>
      </c>
      <c r="E1225" s="125" t="s">
        <v>3404</v>
      </c>
    </row>
    <row r="1226" spans="1:5">
      <c r="A1226" s="125" t="s">
        <v>3527</v>
      </c>
      <c r="B1226" s="125" t="s">
        <v>107</v>
      </c>
      <c r="C1226" s="125" t="s">
        <v>99</v>
      </c>
      <c r="D1226" s="125" t="s">
        <v>99</v>
      </c>
      <c r="E1226" s="125" t="s">
        <v>3406</v>
      </c>
    </row>
    <row r="1227" spans="1:5">
      <c r="A1227" s="125" t="s">
        <v>3527</v>
      </c>
      <c r="B1227" s="125" t="s">
        <v>107</v>
      </c>
      <c r="C1227" s="125" t="s">
        <v>99</v>
      </c>
      <c r="D1227" s="125" t="s">
        <v>99</v>
      </c>
      <c r="E1227" s="125" t="s">
        <v>3408</v>
      </c>
    </row>
    <row r="1228" spans="1:5">
      <c r="A1228" s="125" t="s">
        <v>3527</v>
      </c>
      <c r="B1228" s="125" t="s">
        <v>107</v>
      </c>
      <c r="C1228" s="125" t="s">
        <v>99</v>
      </c>
      <c r="D1228" s="125" t="s">
        <v>99</v>
      </c>
      <c r="E1228" s="125" t="s">
        <v>3410</v>
      </c>
    </row>
    <row r="1229" spans="1:5">
      <c r="A1229" s="125" t="s">
        <v>3527</v>
      </c>
      <c r="B1229" s="125" t="s">
        <v>107</v>
      </c>
      <c r="C1229" s="125" t="s">
        <v>99</v>
      </c>
      <c r="D1229" s="125" t="s">
        <v>99</v>
      </c>
      <c r="E1229" s="125" t="s">
        <v>3412</v>
      </c>
    </row>
    <row r="1230" spans="1:5">
      <c r="A1230" s="125" t="s">
        <v>3527</v>
      </c>
      <c r="B1230" s="125" t="s">
        <v>107</v>
      </c>
      <c r="C1230" s="125" t="s">
        <v>99</v>
      </c>
      <c r="D1230" s="125" t="s">
        <v>99</v>
      </c>
      <c r="E1230" s="125" t="s">
        <v>3414</v>
      </c>
    </row>
    <row r="1231" spans="1:5">
      <c r="A1231" s="125" t="s">
        <v>3527</v>
      </c>
      <c r="B1231" s="125" t="s">
        <v>107</v>
      </c>
      <c r="C1231" s="125" t="s">
        <v>99</v>
      </c>
      <c r="D1231" s="125" t="s">
        <v>99</v>
      </c>
      <c r="E1231" s="125" t="s">
        <v>3416</v>
      </c>
    </row>
    <row r="1232" spans="1:5">
      <c r="A1232" s="125" t="s">
        <v>3527</v>
      </c>
      <c r="B1232" s="125" t="s">
        <v>107</v>
      </c>
      <c r="C1232" s="125" t="s">
        <v>99</v>
      </c>
      <c r="D1232" s="125" t="s">
        <v>99</v>
      </c>
      <c r="E1232" s="125" t="s">
        <v>3418</v>
      </c>
    </row>
    <row r="1233" spans="1:5">
      <c r="A1233" s="125" t="s">
        <v>3527</v>
      </c>
      <c r="B1233" s="125" t="s">
        <v>107</v>
      </c>
      <c r="C1233" s="125" t="s">
        <v>99</v>
      </c>
      <c r="D1233" s="125" t="s">
        <v>99</v>
      </c>
      <c r="E1233" s="125" t="s">
        <v>3420</v>
      </c>
    </row>
    <row r="1234" spans="1:5">
      <c r="A1234" s="125" t="s">
        <v>3527</v>
      </c>
      <c r="B1234" s="125" t="s">
        <v>107</v>
      </c>
      <c r="C1234" s="125" t="s">
        <v>99</v>
      </c>
      <c r="D1234" s="125" t="s">
        <v>99</v>
      </c>
      <c r="E1234" s="125" t="s">
        <v>3422</v>
      </c>
    </row>
    <row r="1235" spans="1:5">
      <c r="A1235" s="125" t="s">
        <v>3527</v>
      </c>
      <c r="B1235" s="125" t="s">
        <v>107</v>
      </c>
      <c r="C1235" s="125" t="s">
        <v>99</v>
      </c>
      <c r="D1235" s="125" t="s">
        <v>99</v>
      </c>
      <c r="E1235" s="125" t="s">
        <v>3424</v>
      </c>
    </row>
    <row r="1236" spans="1:5">
      <c r="A1236" s="125" t="s">
        <v>3527</v>
      </c>
      <c r="B1236" s="125" t="s">
        <v>107</v>
      </c>
      <c r="C1236" s="125" t="s">
        <v>99</v>
      </c>
      <c r="D1236" s="125" t="s">
        <v>99</v>
      </c>
      <c r="E1236" s="125" t="s">
        <v>3426</v>
      </c>
    </row>
    <row r="1237" spans="1:5">
      <c r="A1237" s="125" t="s">
        <v>3527</v>
      </c>
      <c r="B1237" s="125" t="s">
        <v>107</v>
      </c>
      <c r="C1237" s="125" t="s">
        <v>99</v>
      </c>
      <c r="D1237" s="125" t="s">
        <v>99</v>
      </c>
      <c r="E1237" s="125" t="s">
        <v>3428</v>
      </c>
    </row>
    <row r="1238" spans="1:5">
      <c r="A1238" s="125" t="s">
        <v>3527</v>
      </c>
      <c r="B1238" s="125" t="s">
        <v>107</v>
      </c>
      <c r="C1238" s="125" t="s">
        <v>99</v>
      </c>
      <c r="D1238" s="125" t="s">
        <v>99</v>
      </c>
      <c r="E1238" s="125" t="s">
        <v>3430</v>
      </c>
    </row>
    <row r="1239" spans="1:5">
      <c r="A1239" s="125" t="s">
        <v>3527</v>
      </c>
      <c r="B1239" s="125" t="s">
        <v>107</v>
      </c>
      <c r="C1239" s="125" t="s">
        <v>99</v>
      </c>
      <c r="D1239" s="125" t="s">
        <v>99</v>
      </c>
      <c r="E1239" s="125" t="s">
        <v>3432</v>
      </c>
    </row>
    <row r="1240" spans="1:5">
      <c r="A1240" s="125" t="s">
        <v>3527</v>
      </c>
      <c r="B1240" s="125" t="s">
        <v>107</v>
      </c>
      <c r="C1240" s="125" t="s">
        <v>99</v>
      </c>
      <c r="D1240" s="125" t="s">
        <v>99</v>
      </c>
      <c r="E1240" s="125" t="s">
        <v>3434</v>
      </c>
    </row>
    <row r="1241" spans="1:5">
      <c r="A1241" s="125" t="s">
        <v>3527</v>
      </c>
      <c r="B1241" s="125" t="s">
        <v>107</v>
      </c>
      <c r="C1241" s="125" t="s">
        <v>99</v>
      </c>
      <c r="D1241" s="125" t="s">
        <v>99</v>
      </c>
      <c r="E1241" s="125" t="s">
        <v>3436</v>
      </c>
    </row>
    <row r="1242" spans="1:5">
      <c r="A1242" s="125" t="s">
        <v>3527</v>
      </c>
      <c r="B1242" s="125" t="s">
        <v>107</v>
      </c>
      <c r="C1242" s="125" t="s">
        <v>99</v>
      </c>
      <c r="D1242" s="125" t="s">
        <v>99</v>
      </c>
      <c r="E1242" s="125" t="s">
        <v>3437</v>
      </c>
    </row>
    <row r="1243" spans="1:5">
      <c r="A1243" s="125" t="s">
        <v>3527</v>
      </c>
      <c r="B1243" s="125" t="s">
        <v>107</v>
      </c>
      <c r="C1243" s="125" t="s">
        <v>99</v>
      </c>
      <c r="D1243" s="125" t="s">
        <v>99</v>
      </c>
      <c r="E1243" s="125" t="s">
        <v>3439</v>
      </c>
    </row>
    <row r="1244" spans="1:5">
      <c r="A1244" s="125" t="s">
        <v>3527</v>
      </c>
      <c r="B1244" s="125" t="s">
        <v>107</v>
      </c>
      <c r="C1244" s="125" t="s">
        <v>99</v>
      </c>
      <c r="D1244" s="125" t="s">
        <v>99</v>
      </c>
      <c r="E1244" s="125" t="s">
        <v>3441</v>
      </c>
    </row>
    <row r="1245" spans="1:5">
      <c r="A1245" s="125" t="s">
        <v>3527</v>
      </c>
      <c r="B1245" s="125" t="s">
        <v>107</v>
      </c>
      <c r="C1245" s="125" t="s">
        <v>99</v>
      </c>
      <c r="D1245" s="125" t="s">
        <v>99</v>
      </c>
      <c r="E1245" s="125" t="s">
        <v>3443</v>
      </c>
    </row>
    <row r="1246" spans="1:5">
      <c r="A1246" s="125" t="s">
        <v>3527</v>
      </c>
      <c r="B1246" s="125" t="s">
        <v>107</v>
      </c>
      <c r="C1246" s="125" t="s">
        <v>99</v>
      </c>
      <c r="D1246" s="125" t="s">
        <v>99</v>
      </c>
      <c r="E1246" s="125" t="s">
        <v>3444</v>
      </c>
    </row>
    <row r="1247" spans="1:5">
      <c r="A1247" s="125" t="s">
        <v>3527</v>
      </c>
      <c r="B1247" s="125" t="s">
        <v>107</v>
      </c>
      <c r="C1247" s="125" t="s">
        <v>99</v>
      </c>
      <c r="D1247" s="125" t="s">
        <v>99</v>
      </c>
      <c r="E1247" s="125" t="s">
        <v>3446</v>
      </c>
    </row>
    <row r="1248" spans="1:5">
      <c r="A1248" s="125" t="s">
        <v>3527</v>
      </c>
      <c r="B1248" s="125" t="s">
        <v>107</v>
      </c>
      <c r="C1248" s="125" t="s">
        <v>99</v>
      </c>
      <c r="D1248" s="125" t="s">
        <v>99</v>
      </c>
      <c r="E1248" s="125" t="s">
        <v>3447</v>
      </c>
    </row>
    <row r="1249" spans="1:5">
      <c r="A1249" s="125" t="s">
        <v>3527</v>
      </c>
      <c r="B1249" s="125" t="s">
        <v>107</v>
      </c>
      <c r="C1249" s="125" t="s">
        <v>99</v>
      </c>
      <c r="D1249" s="125" t="s">
        <v>99</v>
      </c>
      <c r="E1249" s="125" t="s">
        <v>3449</v>
      </c>
    </row>
    <row r="1250" spans="1:5">
      <c r="A1250" s="125" t="s">
        <v>3527</v>
      </c>
      <c r="B1250" s="125" t="s">
        <v>107</v>
      </c>
      <c r="C1250" s="125" t="s">
        <v>99</v>
      </c>
      <c r="D1250" s="125" t="s">
        <v>99</v>
      </c>
      <c r="E1250" s="125" t="s">
        <v>3451</v>
      </c>
    </row>
    <row r="1251" spans="1:5">
      <c r="A1251" s="125" t="s">
        <v>3527</v>
      </c>
      <c r="B1251" s="125" t="s">
        <v>107</v>
      </c>
      <c r="C1251" s="125" t="s">
        <v>99</v>
      </c>
      <c r="D1251" s="125" t="s">
        <v>99</v>
      </c>
      <c r="E1251" s="125" t="s">
        <v>3453</v>
      </c>
    </row>
    <row r="1252" spans="1:5">
      <c r="A1252" s="125" t="s">
        <v>3527</v>
      </c>
      <c r="B1252" s="125" t="s">
        <v>107</v>
      </c>
      <c r="C1252" s="125" t="s">
        <v>99</v>
      </c>
      <c r="D1252" s="125" t="s">
        <v>99</v>
      </c>
      <c r="E1252" s="125" t="s">
        <v>3455</v>
      </c>
    </row>
    <row r="1253" spans="1:5">
      <c r="A1253" s="125" t="s">
        <v>3527</v>
      </c>
      <c r="B1253" s="125" t="s">
        <v>107</v>
      </c>
      <c r="C1253" s="125" t="s">
        <v>99</v>
      </c>
      <c r="D1253" s="125" t="s">
        <v>99</v>
      </c>
      <c r="E1253" s="125" t="s">
        <v>3457</v>
      </c>
    </row>
    <row r="1254" spans="1:5">
      <c r="A1254" s="125" t="s">
        <v>3527</v>
      </c>
      <c r="B1254" s="125" t="s">
        <v>107</v>
      </c>
      <c r="C1254" s="125" t="s">
        <v>99</v>
      </c>
      <c r="D1254" s="125" t="s">
        <v>99</v>
      </c>
      <c r="E1254" s="125" t="s">
        <v>3459</v>
      </c>
    </row>
    <row r="1255" spans="1:5">
      <c r="A1255" s="125" t="s">
        <v>3527</v>
      </c>
      <c r="B1255" s="125" t="s">
        <v>107</v>
      </c>
      <c r="C1255" s="125" t="s">
        <v>99</v>
      </c>
      <c r="D1255" s="125" t="s">
        <v>99</v>
      </c>
      <c r="E1255" s="125" t="s">
        <v>3461</v>
      </c>
    </row>
    <row r="1256" spans="1:5">
      <c r="A1256" s="125" t="s">
        <v>3527</v>
      </c>
      <c r="B1256" s="125" t="s">
        <v>107</v>
      </c>
      <c r="C1256" s="125" t="s">
        <v>99</v>
      </c>
      <c r="D1256" s="125" t="s">
        <v>99</v>
      </c>
      <c r="E1256" s="125" t="s">
        <v>3463</v>
      </c>
    </row>
    <row r="1257" spans="1:5">
      <c r="A1257" s="125" t="s">
        <v>3527</v>
      </c>
      <c r="B1257" s="125" t="s">
        <v>107</v>
      </c>
      <c r="C1257" s="125" t="s">
        <v>99</v>
      </c>
      <c r="D1257" s="125" t="s">
        <v>99</v>
      </c>
      <c r="E1257" s="125" t="s">
        <v>3465</v>
      </c>
    </row>
    <row r="1258" spans="1:5">
      <c r="A1258" s="125" t="s">
        <v>3527</v>
      </c>
      <c r="B1258" s="125" t="s">
        <v>107</v>
      </c>
      <c r="C1258" s="125" t="s">
        <v>99</v>
      </c>
      <c r="D1258" s="125" t="s">
        <v>99</v>
      </c>
      <c r="E1258" s="125" t="s">
        <v>3467</v>
      </c>
    </row>
    <row r="1259" spans="1:5">
      <c r="A1259" s="125" t="s">
        <v>3527</v>
      </c>
      <c r="B1259" s="125" t="s">
        <v>107</v>
      </c>
      <c r="C1259" s="125" t="s">
        <v>99</v>
      </c>
      <c r="D1259" s="125" t="s">
        <v>99</v>
      </c>
      <c r="E1259" s="125" t="s">
        <v>3469</v>
      </c>
    </row>
    <row r="1260" spans="1:5">
      <c r="A1260" s="125" t="s">
        <v>3527</v>
      </c>
      <c r="B1260" s="125" t="s">
        <v>107</v>
      </c>
      <c r="C1260" s="125" t="s">
        <v>99</v>
      </c>
      <c r="D1260" s="125" t="s">
        <v>99</v>
      </c>
      <c r="E1260" s="125" t="s">
        <v>3471</v>
      </c>
    </row>
    <row r="1261" spans="1:5">
      <c r="A1261" s="125" t="s">
        <v>3527</v>
      </c>
      <c r="B1261" s="125" t="s">
        <v>107</v>
      </c>
      <c r="C1261" s="125" t="s">
        <v>99</v>
      </c>
      <c r="D1261" s="125" t="s">
        <v>99</v>
      </c>
      <c r="E1261" s="125" t="s">
        <v>3473</v>
      </c>
    </row>
    <row r="1262" spans="1:5">
      <c r="A1262" s="125" t="s">
        <v>3527</v>
      </c>
      <c r="B1262" s="125" t="s">
        <v>107</v>
      </c>
      <c r="C1262" s="125" t="s">
        <v>99</v>
      </c>
      <c r="D1262" s="125" t="s">
        <v>99</v>
      </c>
      <c r="E1262" s="125" t="s">
        <v>3475</v>
      </c>
    </row>
    <row r="1263" spans="1:5">
      <c r="A1263" s="125" t="s">
        <v>3527</v>
      </c>
      <c r="B1263" s="125" t="s">
        <v>107</v>
      </c>
      <c r="C1263" s="125" t="s">
        <v>99</v>
      </c>
      <c r="D1263" s="125" t="s">
        <v>99</v>
      </c>
      <c r="E1263" s="125" t="s">
        <v>3477</v>
      </c>
    </row>
    <row r="1264" spans="1:5">
      <c r="A1264" s="125" t="s">
        <v>3527</v>
      </c>
      <c r="B1264" s="125" t="s">
        <v>107</v>
      </c>
      <c r="C1264" s="125" t="s">
        <v>99</v>
      </c>
      <c r="D1264" s="125" t="s">
        <v>99</v>
      </c>
      <c r="E1264" s="125" t="s">
        <v>3479</v>
      </c>
    </row>
    <row r="1265" spans="1:5">
      <c r="A1265" s="125" t="s">
        <v>3527</v>
      </c>
      <c r="B1265" s="125" t="s">
        <v>107</v>
      </c>
      <c r="C1265" s="125" t="s">
        <v>99</v>
      </c>
      <c r="D1265" s="125" t="s">
        <v>99</v>
      </c>
      <c r="E1265" s="125" t="s">
        <v>3481</v>
      </c>
    </row>
    <row r="1266" spans="1:5">
      <c r="A1266" s="125" t="s">
        <v>3527</v>
      </c>
      <c r="B1266" s="125" t="s">
        <v>107</v>
      </c>
      <c r="C1266" s="125" t="s">
        <v>99</v>
      </c>
      <c r="D1266" s="125" t="s">
        <v>99</v>
      </c>
      <c r="E1266" s="125" t="s">
        <v>3483</v>
      </c>
    </row>
    <row r="1267" spans="1:5">
      <c r="A1267" s="125" t="s">
        <v>3527</v>
      </c>
      <c r="B1267" s="125" t="s">
        <v>107</v>
      </c>
      <c r="C1267" s="125" t="s">
        <v>99</v>
      </c>
      <c r="D1267" s="125" t="s">
        <v>99</v>
      </c>
      <c r="E1267" s="125" t="s">
        <v>3485</v>
      </c>
    </row>
    <row r="1268" spans="1:5">
      <c r="A1268" s="125" t="s">
        <v>3527</v>
      </c>
      <c r="B1268" s="125" t="s">
        <v>107</v>
      </c>
      <c r="C1268" s="125" t="s">
        <v>99</v>
      </c>
      <c r="D1268" s="125" t="s">
        <v>99</v>
      </c>
      <c r="E1268" s="125" t="s">
        <v>3487</v>
      </c>
    </row>
    <row r="1269" spans="1:5">
      <c r="A1269" s="125" t="s">
        <v>3527</v>
      </c>
      <c r="B1269" s="125" t="s">
        <v>107</v>
      </c>
      <c r="C1269" s="125" t="s">
        <v>99</v>
      </c>
      <c r="D1269" s="125" t="s">
        <v>99</v>
      </c>
      <c r="E1269" s="125" t="s">
        <v>3488</v>
      </c>
    </row>
    <row r="1270" spans="1:5">
      <c r="A1270" s="125" t="s">
        <v>3527</v>
      </c>
      <c r="B1270" s="125" t="s">
        <v>107</v>
      </c>
      <c r="C1270" s="125" t="s">
        <v>99</v>
      </c>
      <c r="D1270" s="125" t="s">
        <v>99</v>
      </c>
      <c r="E1270" s="125" t="s">
        <v>3490</v>
      </c>
    </row>
    <row r="1271" spans="1:5">
      <c r="A1271" s="125" t="s">
        <v>3527</v>
      </c>
      <c r="B1271" s="125" t="s">
        <v>107</v>
      </c>
      <c r="C1271" s="125" t="s">
        <v>99</v>
      </c>
      <c r="D1271" s="125" t="s">
        <v>99</v>
      </c>
      <c r="E1271" s="125" t="s">
        <v>3492</v>
      </c>
    </row>
    <row r="1272" spans="1:5">
      <c r="A1272" s="125" t="s">
        <v>3527</v>
      </c>
      <c r="B1272" s="125" t="s">
        <v>107</v>
      </c>
      <c r="C1272" s="125" t="s">
        <v>99</v>
      </c>
      <c r="D1272" s="125" t="s">
        <v>99</v>
      </c>
      <c r="E1272" s="125" t="s">
        <v>3494</v>
      </c>
    </row>
    <row r="1273" spans="1:5">
      <c r="A1273" s="125" t="s">
        <v>3527</v>
      </c>
      <c r="B1273" s="125" t="s">
        <v>107</v>
      </c>
      <c r="C1273" s="125" t="s">
        <v>99</v>
      </c>
      <c r="D1273" s="125" t="s">
        <v>99</v>
      </c>
      <c r="E1273" s="125" t="s">
        <v>3495</v>
      </c>
    </row>
    <row r="1274" spans="1:5">
      <c r="A1274" s="125" t="s">
        <v>3527</v>
      </c>
      <c r="B1274" s="125" t="s">
        <v>107</v>
      </c>
      <c r="C1274" s="125" t="s">
        <v>99</v>
      </c>
      <c r="D1274" s="125" t="s">
        <v>99</v>
      </c>
      <c r="E1274" s="125" t="s">
        <v>3497</v>
      </c>
    </row>
    <row r="1275" spans="1:5">
      <c r="A1275" s="125" t="s">
        <v>3527</v>
      </c>
      <c r="B1275" s="125" t="s">
        <v>107</v>
      </c>
      <c r="C1275" s="125" t="s">
        <v>99</v>
      </c>
      <c r="D1275" s="125" t="s">
        <v>99</v>
      </c>
      <c r="E1275" s="125" t="s">
        <v>3499</v>
      </c>
    </row>
    <row r="1276" spans="1:5">
      <c r="A1276" s="125" t="s">
        <v>3527</v>
      </c>
      <c r="B1276" s="125" t="s">
        <v>107</v>
      </c>
      <c r="C1276" s="125" t="s">
        <v>99</v>
      </c>
      <c r="D1276" s="125" t="s">
        <v>99</v>
      </c>
      <c r="E1276" s="125" t="s">
        <v>3501</v>
      </c>
    </row>
    <row r="1277" spans="1:5">
      <c r="A1277" s="125" t="s">
        <v>3527</v>
      </c>
      <c r="B1277" s="125" t="s">
        <v>107</v>
      </c>
      <c r="C1277" s="125" t="s">
        <v>99</v>
      </c>
      <c r="D1277" s="125" t="s">
        <v>99</v>
      </c>
      <c r="E1277" s="125" t="s">
        <v>3503</v>
      </c>
    </row>
    <row r="1278" spans="1:5">
      <c r="A1278" s="125" t="s">
        <v>3527</v>
      </c>
      <c r="B1278" s="125" t="s">
        <v>107</v>
      </c>
      <c r="C1278" s="125" t="s">
        <v>99</v>
      </c>
      <c r="D1278" s="125" t="s">
        <v>99</v>
      </c>
      <c r="E1278" s="125" t="s">
        <v>3505</v>
      </c>
    </row>
    <row r="1279" spans="1:5">
      <c r="A1279" s="125" t="s">
        <v>3527</v>
      </c>
      <c r="B1279" s="125" t="s">
        <v>107</v>
      </c>
      <c r="C1279" s="125" t="s">
        <v>99</v>
      </c>
      <c r="D1279" s="125" t="s">
        <v>99</v>
      </c>
      <c r="E1279" s="125" t="s">
        <v>3506</v>
      </c>
    </row>
    <row r="1280" spans="1:5">
      <c r="A1280" s="125" t="s">
        <v>3527</v>
      </c>
      <c r="B1280" s="125" t="s">
        <v>107</v>
      </c>
      <c r="C1280" s="125" t="s">
        <v>99</v>
      </c>
      <c r="D1280" s="125" t="s">
        <v>99</v>
      </c>
      <c r="E1280" s="125" t="s">
        <v>3508</v>
      </c>
    </row>
    <row r="1281" spans="1:8">
      <c r="A1281" s="125" t="s">
        <v>3527</v>
      </c>
      <c r="B1281" s="125" t="s">
        <v>107</v>
      </c>
      <c r="C1281" s="125" t="s">
        <v>99</v>
      </c>
      <c r="D1281" s="125" t="s">
        <v>99</v>
      </c>
      <c r="E1281" s="125" t="s">
        <v>3510</v>
      </c>
    </row>
    <row r="1282" spans="1:8">
      <c r="A1282" s="125" t="s">
        <v>3527</v>
      </c>
      <c r="B1282" s="125" t="s">
        <v>107</v>
      </c>
      <c r="C1282" s="125" t="s">
        <v>99</v>
      </c>
      <c r="D1282" s="125" t="s">
        <v>99</v>
      </c>
      <c r="E1282" s="125" t="s">
        <v>3512</v>
      </c>
    </row>
    <row r="1283" spans="1:8">
      <c r="A1283" s="125" t="s">
        <v>3527</v>
      </c>
      <c r="B1283" s="125" t="s">
        <v>107</v>
      </c>
      <c r="C1283" s="125" t="s">
        <v>99</v>
      </c>
      <c r="D1283" s="125" t="s">
        <v>99</v>
      </c>
      <c r="E1283" s="125" t="s">
        <v>3514</v>
      </c>
    </row>
    <row r="1284" spans="1:8">
      <c r="A1284" s="125" t="s">
        <v>3527</v>
      </c>
      <c r="B1284" s="125" t="s">
        <v>107</v>
      </c>
      <c r="C1284" s="125" t="s">
        <v>99</v>
      </c>
      <c r="D1284" s="125" t="s">
        <v>99</v>
      </c>
      <c r="E1284" s="125" t="s">
        <v>3515</v>
      </c>
    </row>
    <row r="1285" spans="1:8">
      <c r="A1285" s="125" t="s">
        <v>3527</v>
      </c>
      <c r="B1285" s="125" t="s">
        <v>107</v>
      </c>
      <c r="C1285" s="125" t="s">
        <v>99</v>
      </c>
      <c r="D1285" s="125" t="s">
        <v>99</v>
      </c>
      <c r="E1285" s="125" t="s">
        <v>3517</v>
      </c>
    </row>
    <row r="1286" spans="1:8">
      <c r="A1286" s="125" t="s">
        <v>3527</v>
      </c>
      <c r="B1286" s="125" t="s">
        <v>107</v>
      </c>
      <c r="C1286" s="125" t="s">
        <v>99</v>
      </c>
      <c r="D1286" s="125" t="s">
        <v>99</v>
      </c>
      <c r="E1286" s="125" t="s">
        <v>3519</v>
      </c>
    </row>
    <row r="1287" spans="1:8">
      <c r="A1287" s="125" t="s">
        <v>3527</v>
      </c>
      <c r="B1287" s="125" t="s">
        <v>107</v>
      </c>
      <c r="C1287" s="125" t="s">
        <v>99</v>
      </c>
      <c r="D1287" s="125" t="s">
        <v>99</v>
      </c>
      <c r="E1287" s="125" t="s">
        <v>3521</v>
      </c>
    </row>
    <row r="1288" spans="1:8">
      <c r="A1288" s="125" t="s">
        <v>3527</v>
      </c>
      <c r="B1288" s="125" t="s">
        <v>107</v>
      </c>
      <c r="C1288" s="125" t="s">
        <v>99</v>
      </c>
      <c r="D1288" s="125" t="s">
        <v>99</v>
      </c>
      <c r="E1288" s="125" t="s">
        <v>3522</v>
      </c>
    </row>
    <row r="1289" spans="1:8">
      <c r="A1289" s="125" t="s">
        <v>3527</v>
      </c>
      <c r="B1289" s="125" t="s">
        <v>107</v>
      </c>
      <c r="C1289" s="125" t="s">
        <v>99</v>
      </c>
      <c r="D1289" s="125" t="s">
        <v>99</v>
      </c>
      <c r="E1289" s="125" t="s">
        <v>3524</v>
      </c>
    </row>
    <row r="1290" spans="1:8">
      <c r="A1290" s="125" t="s">
        <v>3527</v>
      </c>
      <c r="B1290" s="125" t="s">
        <v>107</v>
      </c>
      <c r="C1290" s="125" t="s">
        <v>99</v>
      </c>
      <c r="D1290" s="125" t="s">
        <v>99</v>
      </c>
      <c r="E1290" s="125" t="s">
        <v>3526</v>
      </c>
    </row>
    <row r="1292" spans="1:8">
      <c r="A1292" s="125" t="s">
        <v>4647</v>
      </c>
      <c r="B1292" s="187" t="s">
        <v>4648</v>
      </c>
      <c r="C1292" s="187" t="s">
        <v>170</v>
      </c>
      <c r="D1292" s="187" t="s">
        <v>170</v>
      </c>
    </row>
    <row r="1293" spans="1:8">
      <c r="A1293" s="125" t="s">
        <v>4647</v>
      </c>
      <c r="B1293" s="187" t="s">
        <v>4649</v>
      </c>
      <c r="C1293" s="187" t="s">
        <v>86</v>
      </c>
      <c r="D1293" s="187" t="s">
        <v>86</v>
      </c>
      <c r="H1293" s="125"/>
    </row>
    <row r="1294" spans="1:8">
      <c r="A1294" s="125"/>
      <c r="B1294" s="187"/>
      <c r="C1294" s="187"/>
      <c r="D1294" s="187"/>
      <c r="H1294" s="125"/>
    </row>
    <row r="1295" spans="1:8">
      <c r="A1295" s="125" t="s">
        <v>44</v>
      </c>
      <c r="B1295" s="187" t="s">
        <v>4650</v>
      </c>
      <c r="C1295" s="187" t="s">
        <v>168</v>
      </c>
      <c r="D1295" s="187" t="s">
        <v>168</v>
      </c>
      <c r="E1295" s="125" t="s">
        <v>3505</v>
      </c>
      <c r="H1295" s="125"/>
    </row>
    <row r="1296" spans="1:8">
      <c r="A1296" s="125" t="s">
        <v>44</v>
      </c>
      <c r="B1296" s="187" t="s">
        <v>4651</v>
      </c>
      <c r="C1296" s="187" t="s">
        <v>234</v>
      </c>
      <c r="D1296" s="187" t="s">
        <v>234</v>
      </c>
      <c r="E1296" s="125" t="s">
        <v>3521</v>
      </c>
      <c r="H1296" s="125"/>
    </row>
    <row r="1297" spans="1:5" s="33" customFormat="1">
      <c r="A1297" s="183" t="s">
        <v>44</v>
      </c>
      <c r="B1297" s="187" t="s">
        <v>4652</v>
      </c>
      <c r="C1297" s="187" t="s">
        <v>224</v>
      </c>
      <c r="D1297" s="187" t="s">
        <v>224</v>
      </c>
      <c r="E1297" s="125" t="s">
        <v>3494</v>
      </c>
    </row>
    <row r="1298" spans="1:5" s="33" customFormat="1">
      <c r="A1298" s="183" t="s">
        <v>44</v>
      </c>
      <c r="B1298" s="187" t="s">
        <v>4653</v>
      </c>
      <c r="C1298" s="187" t="s">
        <v>4654</v>
      </c>
      <c r="D1298" s="187" t="s">
        <v>4654</v>
      </c>
      <c r="E1298" s="183" t="s">
        <v>3495</v>
      </c>
    </row>
    <row r="1299" spans="1:5">
      <c r="A1299" s="125" t="s">
        <v>44</v>
      </c>
      <c r="B1299" s="187" t="s">
        <v>4655</v>
      </c>
      <c r="C1299" s="187" t="s">
        <v>4656</v>
      </c>
      <c r="D1299" s="187" t="s">
        <v>4656</v>
      </c>
      <c r="E1299" s="125" t="s">
        <v>3495</v>
      </c>
    </row>
    <row r="1300" spans="1:5">
      <c r="A1300" s="125" t="s">
        <v>44</v>
      </c>
      <c r="B1300" s="187" t="s">
        <v>4657</v>
      </c>
      <c r="C1300" s="187" t="s">
        <v>4658</v>
      </c>
      <c r="D1300" s="187" t="s">
        <v>4658</v>
      </c>
      <c r="E1300" s="125" t="s">
        <v>3311</v>
      </c>
    </row>
    <row r="1301" spans="1:5">
      <c r="A1301" s="125" t="s">
        <v>44</v>
      </c>
      <c r="B1301" s="187" t="s">
        <v>4659</v>
      </c>
      <c r="C1301" s="187" t="s">
        <v>4660</v>
      </c>
      <c r="D1301" s="187" t="s">
        <v>4660</v>
      </c>
      <c r="E1301" s="125" t="s">
        <v>3375</v>
      </c>
    </row>
    <row r="1302" spans="1:5">
      <c r="A1302" s="125" t="s">
        <v>44</v>
      </c>
      <c r="B1302" s="125" t="s">
        <v>4661</v>
      </c>
      <c r="C1302" s="187" t="s">
        <v>4662</v>
      </c>
      <c r="D1302" s="187" t="s">
        <v>4662</v>
      </c>
      <c r="E1302" s="125" t="s">
        <v>3418</v>
      </c>
    </row>
    <row r="1303" spans="1:5">
      <c r="A1303" s="125" t="s">
        <v>44</v>
      </c>
      <c r="B1303" s="125" t="s">
        <v>4663</v>
      </c>
      <c r="C1303" s="187" t="s">
        <v>4664</v>
      </c>
      <c r="D1303" s="187" t="s">
        <v>4664</v>
      </c>
      <c r="E1303" s="125" t="s">
        <v>3455</v>
      </c>
    </row>
    <row r="1304" spans="1:5">
      <c r="A1304" s="125" t="s">
        <v>44</v>
      </c>
      <c r="B1304" s="125" t="s">
        <v>4665</v>
      </c>
      <c r="C1304" s="187" t="s">
        <v>4666</v>
      </c>
      <c r="D1304" s="187" t="s">
        <v>4666</v>
      </c>
      <c r="E1304" s="125" t="s">
        <v>3332</v>
      </c>
    </row>
    <row r="1305" spans="1:5">
      <c r="A1305" s="125" t="s">
        <v>44</v>
      </c>
      <c r="B1305" s="125" t="s">
        <v>4667</v>
      </c>
      <c r="C1305" s="187" t="s">
        <v>4668</v>
      </c>
      <c r="D1305" s="187" t="s">
        <v>4668</v>
      </c>
      <c r="E1305" s="125" t="s">
        <v>3418</v>
      </c>
    </row>
    <row r="1306" spans="1:5">
      <c r="A1306" s="125" t="s">
        <v>44</v>
      </c>
      <c r="B1306" s="125" t="s">
        <v>4669</v>
      </c>
      <c r="C1306" s="187" t="s">
        <v>4670</v>
      </c>
      <c r="D1306" s="187" t="s">
        <v>4670</v>
      </c>
      <c r="E1306" s="125" t="s">
        <v>3497</v>
      </c>
    </row>
    <row r="1307" spans="1:5">
      <c r="A1307" s="125" t="s">
        <v>44</v>
      </c>
      <c r="B1307" s="125" t="s">
        <v>4671</v>
      </c>
      <c r="C1307" s="187" t="s">
        <v>4672</v>
      </c>
      <c r="D1307" s="187" t="s">
        <v>4672</v>
      </c>
      <c r="E1307" s="125" t="s">
        <v>3487</v>
      </c>
    </row>
    <row r="1308" spans="1:5">
      <c r="A1308" s="125" t="s">
        <v>44</v>
      </c>
      <c r="B1308" s="125" t="s">
        <v>4673</v>
      </c>
      <c r="C1308" s="187" t="s">
        <v>4674</v>
      </c>
      <c r="D1308" s="187" t="s">
        <v>4674</v>
      </c>
      <c r="E1308" s="125" t="s">
        <v>3487</v>
      </c>
    </row>
    <row r="1309" spans="1:5">
      <c r="A1309" s="125" t="s">
        <v>44</v>
      </c>
      <c r="B1309" s="125" t="s">
        <v>4675</v>
      </c>
      <c r="C1309" s="187" t="s">
        <v>4676</v>
      </c>
      <c r="D1309" s="187" t="s">
        <v>4676</v>
      </c>
      <c r="E1309" s="125" t="s">
        <v>3487</v>
      </c>
    </row>
    <row r="1310" spans="1:5">
      <c r="A1310" s="125" t="s">
        <v>44</v>
      </c>
      <c r="B1310" s="125" t="s">
        <v>4677</v>
      </c>
      <c r="C1310" s="187" t="s">
        <v>4678</v>
      </c>
      <c r="D1310" s="187" t="s">
        <v>4678</v>
      </c>
      <c r="E1310" s="125" t="s">
        <v>3430</v>
      </c>
    </row>
    <row r="1311" spans="1:5">
      <c r="A1311" s="125" t="s">
        <v>44</v>
      </c>
      <c r="B1311" s="125" t="s">
        <v>4679</v>
      </c>
      <c r="C1311" s="187" t="s">
        <v>4680</v>
      </c>
      <c r="D1311" s="187" t="s">
        <v>4680</v>
      </c>
      <c r="E1311" s="125" t="s">
        <v>3430</v>
      </c>
    </row>
    <row r="1312" spans="1:5">
      <c r="A1312" s="125" t="s">
        <v>44</v>
      </c>
      <c r="B1312" s="125" t="s">
        <v>4681</v>
      </c>
      <c r="C1312" s="187" t="s">
        <v>240</v>
      </c>
      <c r="D1312" s="187" t="s">
        <v>240</v>
      </c>
      <c r="E1312" s="125" t="s">
        <v>3271</v>
      </c>
    </row>
    <row r="1313" spans="1:5">
      <c r="A1313" s="125" t="s">
        <v>44</v>
      </c>
      <c r="B1313" s="125" t="s">
        <v>4682</v>
      </c>
      <c r="C1313" s="187" t="s">
        <v>591</v>
      </c>
      <c r="D1313" s="187" t="s">
        <v>591</v>
      </c>
      <c r="E1313" s="125" t="s">
        <v>3271</v>
      </c>
    </row>
    <row r="1314" spans="1:5">
      <c r="A1314" s="125" t="s">
        <v>44</v>
      </c>
      <c r="B1314" s="125" t="s">
        <v>4683</v>
      </c>
      <c r="C1314" s="187" t="s">
        <v>4684</v>
      </c>
      <c r="D1314" s="187" t="s">
        <v>4684</v>
      </c>
      <c r="E1314" s="125" t="s">
        <v>3361</v>
      </c>
    </row>
    <row r="1315" spans="1:5">
      <c r="A1315" s="125" t="s">
        <v>44</v>
      </c>
      <c r="B1315" s="125" t="s">
        <v>4685</v>
      </c>
      <c r="C1315" s="187" t="s">
        <v>4686</v>
      </c>
      <c r="D1315" s="187" t="s">
        <v>4686</v>
      </c>
      <c r="E1315" s="125" t="s">
        <v>3315</v>
      </c>
    </row>
    <row r="1316" spans="1:5">
      <c r="A1316" s="125" t="s">
        <v>44</v>
      </c>
      <c r="B1316" s="125" t="s">
        <v>4687</v>
      </c>
      <c r="C1316" s="187" t="s">
        <v>4688</v>
      </c>
      <c r="D1316" s="187" t="s">
        <v>4688</v>
      </c>
      <c r="E1316" s="125" t="s">
        <v>3306</v>
      </c>
    </row>
    <row r="1317" spans="1:5">
      <c r="A1317" s="125" t="s">
        <v>44</v>
      </c>
      <c r="B1317" s="125" t="s">
        <v>4689</v>
      </c>
      <c r="C1317" s="187" t="s">
        <v>4690</v>
      </c>
      <c r="D1317" s="187" t="s">
        <v>4690</v>
      </c>
      <c r="E1317" s="125" t="s">
        <v>3404</v>
      </c>
    </row>
    <row r="1318" spans="1:5">
      <c r="A1318" s="125" t="s">
        <v>44</v>
      </c>
      <c r="B1318" s="125" t="s">
        <v>4691</v>
      </c>
      <c r="C1318" s="187" t="s">
        <v>4692</v>
      </c>
      <c r="D1318" s="187" t="s">
        <v>4692</v>
      </c>
      <c r="E1318" s="125" t="s">
        <v>3404</v>
      </c>
    </row>
    <row r="1319" spans="1:5">
      <c r="A1319" s="125" t="s">
        <v>44</v>
      </c>
      <c r="B1319" s="125" t="s">
        <v>4693</v>
      </c>
      <c r="C1319" s="187" t="s">
        <v>4694</v>
      </c>
      <c r="D1319" s="187" t="s">
        <v>4694</v>
      </c>
      <c r="E1319" s="125" t="s">
        <v>3404</v>
      </c>
    </row>
    <row r="1320" spans="1:5">
      <c r="A1320" s="125" t="s">
        <v>44</v>
      </c>
      <c r="B1320" s="125" t="s">
        <v>4695</v>
      </c>
      <c r="C1320" s="187" t="s">
        <v>4696</v>
      </c>
      <c r="D1320" s="187" t="s">
        <v>4696</v>
      </c>
      <c r="E1320" s="125" t="s">
        <v>3365</v>
      </c>
    </row>
    <row r="1321" spans="1:5">
      <c r="A1321" s="125" t="s">
        <v>44</v>
      </c>
      <c r="B1321" s="125" t="s">
        <v>4697</v>
      </c>
      <c r="C1321" s="187" t="s">
        <v>4698</v>
      </c>
      <c r="D1321" s="187" t="s">
        <v>4698</v>
      </c>
      <c r="E1321" s="125" t="s">
        <v>3365</v>
      </c>
    </row>
    <row r="1322" spans="1:5">
      <c r="A1322" s="125" t="s">
        <v>44</v>
      </c>
      <c r="B1322" s="125" t="s">
        <v>4699</v>
      </c>
      <c r="C1322" s="187" t="s">
        <v>4700</v>
      </c>
      <c r="D1322" s="187" t="s">
        <v>4700</v>
      </c>
      <c r="E1322" s="125" t="s">
        <v>3365</v>
      </c>
    </row>
    <row r="1323" spans="1:5">
      <c r="A1323" s="125" t="s">
        <v>44</v>
      </c>
      <c r="B1323" s="125" t="s">
        <v>4701</v>
      </c>
      <c r="C1323" s="187" t="s">
        <v>4702</v>
      </c>
      <c r="D1323" s="187" t="s">
        <v>4702</v>
      </c>
      <c r="E1323" s="125" t="s">
        <v>3347</v>
      </c>
    </row>
    <row r="1324" spans="1:5">
      <c r="A1324" s="125" t="s">
        <v>44</v>
      </c>
      <c r="B1324" s="125" t="s">
        <v>4703</v>
      </c>
      <c r="C1324" s="187" t="s">
        <v>4704</v>
      </c>
      <c r="D1324" s="187" t="s">
        <v>4704</v>
      </c>
      <c r="E1324" s="125" t="s">
        <v>3347</v>
      </c>
    </row>
    <row r="1325" spans="1:5">
      <c r="A1325" s="125" t="s">
        <v>44</v>
      </c>
      <c r="B1325" s="125" t="s">
        <v>4705</v>
      </c>
      <c r="C1325" s="187" t="s">
        <v>4706</v>
      </c>
      <c r="D1325" s="187" t="s">
        <v>4706</v>
      </c>
      <c r="E1325" s="125" t="s">
        <v>3499</v>
      </c>
    </row>
    <row r="1326" spans="1:5">
      <c r="A1326" s="125" t="s">
        <v>44</v>
      </c>
      <c r="B1326" s="125" t="s">
        <v>4707</v>
      </c>
      <c r="C1326" s="187" t="s">
        <v>4708</v>
      </c>
      <c r="D1326" s="187" t="s">
        <v>4708</v>
      </c>
      <c r="E1326" s="125" t="s">
        <v>3499</v>
      </c>
    </row>
    <row r="1327" spans="1:5">
      <c r="A1327" s="125" t="s">
        <v>44</v>
      </c>
      <c r="B1327" s="125" t="s">
        <v>4709</v>
      </c>
      <c r="C1327" s="187" t="s">
        <v>4710</v>
      </c>
      <c r="D1327" s="187" t="s">
        <v>4710</v>
      </c>
      <c r="E1327" s="125" t="s">
        <v>3499</v>
      </c>
    </row>
    <row r="1328" spans="1:5">
      <c r="A1328" s="125" t="s">
        <v>44</v>
      </c>
      <c r="B1328" s="125" t="s">
        <v>4711</v>
      </c>
      <c r="C1328" s="187" t="s">
        <v>4712</v>
      </c>
      <c r="D1328" s="187" t="s">
        <v>4712</v>
      </c>
      <c r="E1328" s="125" t="s">
        <v>3499</v>
      </c>
    </row>
    <row r="1329" spans="1:5">
      <c r="A1329" s="125" t="s">
        <v>44</v>
      </c>
      <c r="B1329" s="125" t="s">
        <v>4713</v>
      </c>
      <c r="C1329" s="187" t="s">
        <v>4714</v>
      </c>
      <c r="D1329" s="187" t="s">
        <v>4714</v>
      </c>
      <c r="E1329" s="125" t="s">
        <v>3499</v>
      </c>
    </row>
    <row r="1330" spans="1:5">
      <c r="A1330" s="125" t="s">
        <v>44</v>
      </c>
      <c r="B1330" s="125" t="s">
        <v>4715</v>
      </c>
      <c r="C1330" s="187" t="s">
        <v>4716</v>
      </c>
      <c r="D1330" s="187" t="s">
        <v>4716</v>
      </c>
      <c r="E1330" s="125" t="s">
        <v>3499</v>
      </c>
    </row>
    <row r="1331" spans="1:5">
      <c r="A1331" s="125" t="s">
        <v>44</v>
      </c>
      <c r="B1331" s="125" t="s">
        <v>4717</v>
      </c>
      <c r="C1331" s="187" t="s">
        <v>4718</v>
      </c>
      <c r="D1331" s="187" t="s">
        <v>4718</v>
      </c>
      <c r="E1331" s="125" t="s">
        <v>3382</v>
      </c>
    </row>
    <row r="1332" spans="1:5">
      <c r="A1332" s="125" t="s">
        <v>44</v>
      </c>
      <c r="B1332" s="125" t="s">
        <v>4719</v>
      </c>
      <c r="C1332" s="187" t="s">
        <v>4720</v>
      </c>
      <c r="D1332" s="187" t="s">
        <v>4720</v>
      </c>
      <c r="E1332" s="125" t="s">
        <v>3382</v>
      </c>
    </row>
    <row r="1333" spans="1:5">
      <c r="A1333" s="125" t="s">
        <v>44</v>
      </c>
      <c r="B1333" s="125" t="s">
        <v>4721</v>
      </c>
      <c r="C1333" s="187" t="s">
        <v>4722</v>
      </c>
      <c r="D1333" s="187" t="s">
        <v>4722</v>
      </c>
      <c r="E1333" s="125" t="s">
        <v>3382</v>
      </c>
    </row>
    <row r="1334" spans="1:5">
      <c r="A1334" s="125" t="s">
        <v>44</v>
      </c>
      <c r="B1334" s="125" t="s">
        <v>4723</v>
      </c>
      <c r="C1334" s="187" t="s">
        <v>3354</v>
      </c>
      <c r="D1334" s="187" t="s">
        <v>3354</v>
      </c>
      <c r="E1334" s="125" t="s">
        <v>3353</v>
      </c>
    </row>
    <row r="1335" spans="1:5">
      <c r="A1335" s="125" t="s">
        <v>44</v>
      </c>
      <c r="B1335" s="125" t="s">
        <v>4724</v>
      </c>
      <c r="C1335" s="187" t="s">
        <v>578</v>
      </c>
      <c r="D1335" s="187" t="s">
        <v>578</v>
      </c>
      <c r="E1335" s="125" t="s">
        <v>3308</v>
      </c>
    </row>
    <row r="1336" spans="1:5">
      <c r="A1336" s="125" t="s">
        <v>44</v>
      </c>
      <c r="B1336" s="125" t="s">
        <v>4725</v>
      </c>
      <c r="C1336" s="187" t="s">
        <v>4726</v>
      </c>
      <c r="D1336" s="187" t="s">
        <v>4726</v>
      </c>
      <c r="E1336" s="125" t="s">
        <v>3404</v>
      </c>
    </row>
    <row r="1337" spans="1:5">
      <c r="A1337" s="125" t="s">
        <v>44</v>
      </c>
      <c r="B1337" s="125" t="s">
        <v>4727</v>
      </c>
      <c r="C1337" s="187" t="s">
        <v>4728</v>
      </c>
      <c r="D1337" s="187" t="s">
        <v>4728</v>
      </c>
      <c r="E1337" s="125" t="s">
        <v>3335</v>
      </c>
    </row>
    <row r="1338" spans="1:5">
      <c r="A1338" s="125" t="s">
        <v>44</v>
      </c>
      <c r="B1338" s="125" t="s">
        <v>4729</v>
      </c>
      <c r="C1338" s="187" t="s">
        <v>4730</v>
      </c>
      <c r="D1338" s="187" t="s">
        <v>4730</v>
      </c>
      <c r="E1338" s="125" t="s">
        <v>3335</v>
      </c>
    </row>
    <row r="1339" spans="1:5">
      <c r="A1339" s="125" t="s">
        <v>44</v>
      </c>
      <c r="B1339" s="125" t="s">
        <v>4731</v>
      </c>
      <c r="C1339" s="187" t="s">
        <v>4732</v>
      </c>
      <c r="D1339" s="187" t="s">
        <v>4732</v>
      </c>
      <c r="E1339" s="125" t="s">
        <v>3335</v>
      </c>
    </row>
    <row r="1340" spans="1:5">
      <c r="A1340" s="125" t="s">
        <v>44</v>
      </c>
      <c r="B1340" s="125" t="s">
        <v>4733</v>
      </c>
      <c r="C1340" s="187" t="s">
        <v>83</v>
      </c>
      <c r="D1340" s="187" t="s">
        <v>83</v>
      </c>
      <c r="E1340" s="125" t="s">
        <v>3379</v>
      </c>
    </row>
    <row r="1341" spans="1:5">
      <c r="A1341" s="125" t="s">
        <v>44</v>
      </c>
      <c r="B1341" s="125" t="s">
        <v>4734</v>
      </c>
      <c r="C1341" s="187" t="s">
        <v>4735</v>
      </c>
      <c r="D1341" s="187" t="s">
        <v>4735</v>
      </c>
      <c r="E1341" s="125" t="s">
        <v>3390</v>
      </c>
    </row>
    <row r="1342" spans="1:5">
      <c r="A1342" s="125" t="s">
        <v>44</v>
      </c>
      <c r="B1342" s="125" t="s">
        <v>4736</v>
      </c>
      <c r="C1342" s="187" t="s">
        <v>4737</v>
      </c>
      <c r="D1342" s="187" t="s">
        <v>4737</v>
      </c>
      <c r="E1342" s="125" t="s">
        <v>3390</v>
      </c>
    </row>
    <row r="1343" spans="1:5">
      <c r="A1343" s="125" t="s">
        <v>44</v>
      </c>
      <c r="B1343" s="125" t="s">
        <v>4738</v>
      </c>
      <c r="C1343" s="187" t="s">
        <v>4739</v>
      </c>
      <c r="D1343" s="187" t="s">
        <v>4739</v>
      </c>
      <c r="E1343" s="125" t="s">
        <v>3406</v>
      </c>
    </row>
    <row r="1344" spans="1:5">
      <c r="A1344" s="125" t="s">
        <v>44</v>
      </c>
      <c r="B1344" s="125" t="s">
        <v>4740</v>
      </c>
      <c r="C1344" s="187" t="s">
        <v>4741</v>
      </c>
      <c r="D1344" s="187" t="s">
        <v>4741</v>
      </c>
      <c r="E1344" s="125" t="s">
        <v>3349</v>
      </c>
    </row>
    <row r="1345" spans="1:8">
      <c r="A1345" s="125" t="s">
        <v>44</v>
      </c>
      <c r="B1345" s="125" t="s">
        <v>4742</v>
      </c>
      <c r="C1345" s="187" t="s">
        <v>4743</v>
      </c>
      <c r="D1345" s="187" t="s">
        <v>4744</v>
      </c>
      <c r="E1345" s="125" t="s">
        <v>3349</v>
      </c>
    </row>
    <row r="1346" spans="1:8">
      <c r="A1346" s="125" t="s">
        <v>44</v>
      </c>
      <c r="B1346" s="125" t="s">
        <v>4745</v>
      </c>
      <c r="C1346" s="187" t="s">
        <v>4746</v>
      </c>
      <c r="D1346" s="187" t="s">
        <v>4746</v>
      </c>
      <c r="E1346" s="125" t="s">
        <v>3264</v>
      </c>
    </row>
    <row r="1347" spans="1:8">
      <c r="A1347" s="125" t="s">
        <v>44</v>
      </c>
      <c r="B1347" s="125" t="s">
        <v>4747</v>
      </c>
      <c r="C1347" s="187" t="s">
        <v>4748</v>
      </c>
      <c r="D1347" s="187" t="s">
        <v>4748</v>
      </c>
      <c r="E1347" s="125" t="s">
        <v>3264</v>
      </c>
    </row>
    <row r="1348" spans="1:8">
      <c r="A1348" s="125" t="s">
        <v>44</v>
      </c>
      <c r="B1348" s="125" t="s">
        <v>4749</v>
      </c>
      <c r="C1348" s="187" t="s">
        <v>4750</v>
      </c>
      <c r="D1348" s="187" t="s">
        <v>4750</v>
      </c>
      <c r="E1348" s="125" t="s">
        <v>3469</v>
      </c>
    </row>
    <row r="1349" spans="1:8">
      <c r="A1349" s="125" t="s">
        <v>44</v>
      </c>
      <c r="B1349" s="125" t="s">
        <v>4751</v>
      </c>
      <c r="C1349" s="187" t="s">
        <v>108</v>
      </c>
      <c r="D1349" s="187" t="s">
        <v>108</v>
      </c>
      <c r="E1349" s="125" t="s">
        <v>3436</v>
      </c>
      <c r="H1349" s="125"/>
    </row>
    <row r="1350" spans="1:8">
      <c r="A1350" s="125" t="s">
        <v>44</v>
      </c>
      <c r="B1350" s="125" t="s">
        <v>4752</v>
      </c>
      <c r="C1350" s="187" t="s">
        <v>4753</v>
      </c>
      <c r="D1350" s="187" t="s">
        <v>4753</v>
      </c>
      <c r="E1350" s="125" t="s">
        <v>3267</v>
      </c>
    </row>
    <row r="1351" spans="1:8">
      <c r="A1351" s="125" t="s">
        <v>44</v>
      </c>
      <c r="B1351" s="125" t="s">
        <v>4754</v>
      </c>
      <c r="C1351" s="187" t="s">
        <v>210</v>
      </c>
      <c r="D1351" s="187" t="s">
        <v>210</v>
      </c>
      <c r="E1351" s="125" t="s">
        <v>3305</v>
      </c>
    </row>
    <row r="1352" spans="1:8">
      <c r="A1352" s="125" t="s">
        <v>44</v>
      </c>
      <c r="B1352" s="125" t="s">
        <v>4755</v>
      </c>
      <c r="C1352" s="187" t="s">
        <v>4756</v>
      </c>
      <c r="D1352" s="187" t="s">
        <v>4756</v>
      </c>
      <c r="E1352" s="125" t="s">
        <v>3332</v>
      </c>
    </row>
    <row r="1353" spans="1:8">
      <c r="A1353" s="125" t="s">
        <v>44</v>
      </c>
      <c r="B1353" s="125" t="s">
        <v>4757</v>
      </c>
      <c r="C1353" s="187" t="s">
        <v>4758</v>
      </c>
      <c r="D1353" s="187" t="s">
        <v>4758</v>
      </c>
      <c r="E1353" s="125" t="s">
        <v>3308</v>
      </c>
    </row>
    <row r="1354" spans="1:8">
      <c r="A1354" s="125" t="s">
        <v>44</v>
      </c>
      <c r="B1354" s="125" t="s">
        <v>4759</v>
      </c>
      <c r="C1354" s="187" t="s">
        <v>592</v>
      </c>
      <c r="D1354" s="187" t="s">
        <v>592</v>
      </c>
      <c r="E1354" s="125" t="s">
        <v>3443</v>
      </c>
    </row>
    <row r="1355" spans="1:8">
      <c r="A1355" s="125" t="s">
        <v>44</v>
      </c>
      <c r="B1355" s="125" t="s">
        <v>4760</v>
      </c>
      <c r="C1355" s="187" t="s">
        <v>4761</v>
      </c>
      <c r="D1355" s="187" t="s">
        <v>4761</v>
      </c>
      <c r="E1355" s="125" t="s">
        <v>3432</v>
      </c>
    </row>
    <row r="1356" spans="1:8">
      <c r="A1356" s="125" t="s">
        <v>44</v>
      </c>
      <c r="B1356" s="125" t="s">
        <v>4762</v>
      </c>
      <c r="C1356" s="187" t="s">
        <v>4763</v>
      </c>
      <c r="D1356" s="187" t="s">
        <v>4763</v>
      </c>
      <c r="E1356" s="125" t="s">
        <v>3382</v>
      </c>
    </row>
    <row r="1357" spans="1:8">
      <c r="A1357" s="125" t="s">
        <v>44</v>
      </c>
      <c r="B1357" s="125" t="s">
        <v>4764</v>
      </c>
      <c r="C1357" s="187" t="s">
        <v>4765</v>
      </c>
      <c r="D1357" s="187" t="s">
        <v>4766</v>
      </c>
      <c r="E1357" s="125" t="s">
        <v>3382</v>
      </c>
    </row>
    <row r="1358" spans="1:8">
      <c r="A1358" s="125" t="s">
        <v>44</v>
      </c>
      <c r="B1358" s="125" t="s">
        <v>85</v>
      </c>
      <c r="C1358" s="187" t="s">
        <v>159</v>
      </c>
      <c r="D1358" s="187" t="s">
        <v>159</v>
      </c>
      <c r="E1358" s="125" t="s">
        <v>3264</v>
      </c>
    </row>
    <row r="1359" spans="1:8">
      <c r="A1359" s="125" t="s">
        <v>44</v>
      </c>
      <c r="B1359" s="125" t="s">
        <v>85</v>
      </c>
      <c r="C1359" s="187" t="s">
        <v>159</v>
      </c>
      <c r="D1359" s="187" t="s">
        <v>159</v>
      </c>
      <c r="E1359" s="125" t="s">
        <v>3265</v>
      </c>
    </row>
    <row r="1360" spans="1:8">
      <c r="A1360" s="125" t="s">
        <v>44</v>
      </c>
      <c r="B1360" s="125" t="s">
        <v>85</v>
      </c>
      <c r="C1360" s="187" t="s">
        <v>159</v>
      </c>
      <c r="D1360" s="187" t="s">
        <v>159</v>
      </c>
      <c r="E1360" s="125" t="s">
        <v>3267</v>
      </c>
    </row>
    <row r="1361" spans="1:5">
      <c r="A1361" s="125" t="s">
        <v>44</v>
      </c>
      <c r="B1361" s="125" t="s">
        <v>85</v>
      </c>
      <c r="C1361" s="187" t="s">
        <v>159</v>
      </c>
      <c r="D1361" s="187" t="s">
        <v>159</v>
      </c>
      <c r="E1361" s="125" t="s">
        <v>3269</v>
      </c>
    </row>
    <row r="1362" spans="1:5">
      <c r="A1362" s="125" t="s">
        <v>44</v>
      </c>
      <c r="B1362" s="125" t="s">
        <v>85</v>
      </c>
      <c r="C1362" s="187" t="s">
        <v>159</v>
      </c>
      <c r="D1362" s="187" t="s">
        <v>159</v>
      </c>
      <c r="E1362" s="125" t="s">
        <v>3271</v>
      </c>
    </row>
    <row r="1363" spans="1:5">
      <c r="A1363" s="125" t="s">
        <v>44</v>
      </c>
      <c r="B1363" s="125" t="s">
        <v>85</v>
      </c>
      <c r="C1363" s="187" t="s">
        <v>159</v>
      </c>
      <c r="D1363" s="187" t="s">
        <v>159</v>
      </c>
      <c r="E1363" s="125" t="s">
        <v>3272</v>
      </c>
    </row>
    <row r="1364" spans="1:5">
      <c r="A1364" s="125" t="s">
        <v>44</v>
      </c>
      <c r="B1364" s="125" t="s">
        <v>85</v>
      </c>
      <c r="C1364" s="187" t="s">
        <v>159</v>
      </c>
      <c r="D1364" s="187" t="s">
        <v>159</v>
      </c>
      <c r="E1364" s="125" t="s">
        <v>3274</v>
      </c>
    </row>
    <row r="1365" spans="1:5">
      <c r="A1365" s="125" t="s">
        <v>44</v>
      </c>
      <c r="B1365" s="125" t="s">
        <v>85</v>
      </c>
      <c r="C1365" s="187" t="s">
        <v>159</v>
      </c>
      <c r="D1365" s="187" t="s">
        <v>159</v>
      </c>
      <c r="E1365" s="125" t="s">
        <v>3276</v>
      </c>
    </row>
    <row r="1366" spans="1:5">
      <c r="A1366" s="125" t="s">
        <v>44</v>
      </c>
      <c r="B1366" s="125" t="s">
        <v>85</v>
      </c>
      <c r="C1366" s="187" t="s">
        <v>159</v>
      </c>
      <c r="D1366" s="187" t="s">
        <v>159</v>
      </c>
      <c r="E1366" s="125" t="s">
        <v>3278</v>
      </c>
    </row>
    <row r="1367" spans="1:5">
      <c r="A1367" s="125" t="s">
        <v>44</v>
      </c>
      <c r="B1367" s="125" t="s">
        <v>85</v>
      </c>
      <c r="C1367" s="187" t="s">
        <v>159</v>
      </c>
      <c r="D1367" s="187" t="s">
        <v>159</v>
      </c>
      <c r="E1367" s="125" t="s">
        <v>3280</v>
      </c>
    </row>
    <row r="1368" spans="1:5">
      <c r="A1368" s="125" t="s">
        <v>44</v>
      </c>
      <c r="B1368" s="125" t="s">
        <v>85</v>
      </c>
      <c r="C1368" s="187" t="s">
        <v>159</v>
      </c>
      <c r="D1368" s="187" t="s">
        <v>159</v>
      </c>
      <c r="E1368" s="125" t="s">
        <v>3282</v>
      </c>
    </row>
    <row r="1369" spans="1:5">
      <c r="A1369" s="125" t="s">
        <v>44</v>
      </c>
      <c r="B1369" s="125" t="s">
        <v>85</v>
      </c>
      <c r="C1369" s="187" t="s">
        <v>159</v>
      </c>
      <c r="D1369" s="187" t="s">
        <v>159</v>
      </c>
      <c r="E1369" s="125" t="s">
        <v>3284</v>
      </c>
    </row>
    <row r="1370" spans="1:5">
      <c r="A1370" s="125" t="s">
        <v>44</v>
      </c>
      <c r="B1370" s="125" t="s">
        <v>85</v>
      </c>
      <c r="C1370" s="187" t="s">
        <v>159</v>
      </c>
      <c r="D1370" s="187" t="s">
        <v>159</v>
      </c>
      <c r="E1370" s="125" t="s">
        <v>3286</v>
      </c>
    </row>
    <row r="1371" spans="1:5">
      <c r="A1371" s="125" t="s">
        <v>44</v>
      </c>
      <c r="B1371" s="125" t="s">
        <v>85</v>
      </c>
      <c r="C1371" s="187" t="s">
        <v>159</v>
      </c>
      <c r="D1371" s="187" t="s">
        <v>159</v>
      </c>
      <c r="E1371" s="125" t="s">
        <v>3288</v>
      </c>
    </row>
    <row r="1372" spans="1:5">
      <c r="A1372" s="125" t="s">
        <v>44</v>
      </c>
      <c r="B1372" s="125" t="s">
        <v>85</v>
      </c>
      <c r="C1372" s="187" t="s">
        <v>159</v>
      </c>
      <c r="D1372" s="187" t="s">
        <v>159</v>
      </c>
      <c r="E1372" s="125" t="s">
        <v>3290</v>
      </c>
    </row>
    <row r="1373" spans="1:5">
      <c r="A1373" s="125" t="s">
        <v>44</v>
      </c>
      <c r="B1373" s="125" t="s">
        <v>4767</v>
      </c>
      <c r="C1373" s="187" t="s">
        <v>593</v>
      </c>
      <c r="D1373" s="187" t="s">
        <v>593</v>
      </c>
      <c r="E1373" s="125" t="s">
        <v>3292</v>
      </c>
    </row>
    <row r="1374" spans="1:5">
      <c r="A1374" s="125" t="s">
        <v>44</v>
      </c>
      <c r="B1374" s="125" t="s">
        <v>4768</v>
      </c>
      <c r="C1374" s="187" t="s">
        <v>4769</v>
      </c>
      <c r="D1374" s="187" t="s">
        <v>4769</v>
      </c>
      <c r="E1374" s="125" t="s">
        <v>3292</v>
      </c>
    </row>
    <row r="1375" spans="1:5">
      <c r="A1375" s="125" t="s">
        <v>44</v>
      </c>
      <c r="B1375" s="125" t="s">
        <v>85</v>
      </c>
      <c r="C1375" s="187" t="s">
        <v>159</v>
      </c>
      <c r="D1375" s="187" t="s">
        <v>159</v>
      </c>
      <c r="E1375" s="125" t="s">
        <v>3292</v>
      </c>
    </row>
    <row r="1376" spans="1:5">
      <c r="A1376" s="125" t="s">
        <v>44</v>
      </c>
      <c r="B1376" s="125" t="s">
        <v>85</v>
      </c>
      <c r="C1376" s="187" t="s">
        <v>159</v>
      </c>
      <c r="D1376" s="187" t="s">
        <v>159</v>
      </c>
      <c r="E1376" s="125" t="s">
        <v>3293</v>
      </c>
    </row>
    <row r="1377" spans="1:5">
      <c r="A1377" s="125" t="s">
        <v>44</v>
      </c>
      <c r="B1377" s="125" t="s">
        <v>85</v>
      </c>
      <c r="C1377" s="187" t="s">
        <v>159</v>
      </c>
      <c r="D1377" s="187" t="s">
        <v>159</v>
      </c>
      <c r="E1377" s="125" t="s">
        <v>3295</v>
      </c>
    </row>
    <row r="1378" spans="1:5">
      <c r="A1378" s="125" t="s">
        <v>44</v>
      </c>
      <c r="B1378" s="125" t="s">
        <v>85</v>
      </c>
      <c r="C1378" s="187" t="s">
        <v>159</v>
      </c>
      <c r="D1378" s="187" t="s">
        <v>159</v>
      </c>
      <c r="E1378" s="125" t="s">
        <v>3297</v>
      </c>
    </row>
    <row r="1379" spans="1:5">
      <c r="A1379" s="125" t="s">
        <v>44</v>
      </c>
      <c r="B1379" s="125" t="s">
        <v>85</v>
      </c>
      <c r="C1379" s="187" t="s">
        <v>159</v>
      </c>
      <c r="D1379" s="187" t="s">
        <v>159</v>
      </c>
      <c r="E1379" s="125" t="s">
        <v>3299</v>
      </c>
    </row>
    <row r="1380" spans="1:5">
      <c r="A1380" s="125" t="s">
        <v>44</v>
      </c>
      <c r="B1380" s="125" t="s">
        <v>85</v>
      </c>
      <c r="C1380" s="187" t="s">
        <v>159</v>
      </c>
      <c r="D1380" s="187" t="s">
        <v>159</v>
      </c>
      <c r="E1380" s="125" t="s">
        <v>3301</v>
      </c>
    </row>
    <row r="1381" spans="1:5">
      <c r="A1381" s="125" t="s">
        <v>44</v>
      </c>
      <c r="B1381" s="125" t="s">
        <v>85</v>
      </c>
      <c r="C1381" s="187" t="s">
        <v>159</v>
      </c>
      <c r="D1381" s="187" t="s">
        <v>159</v>
      </c>
      <c r="E1381" s="125" t="s">
        <v>3303</v>
      </c>
    </row>
    <row r="1382" spans="1:5">
      <c r="A1382" s="125" t="s">
        <v>44</v>
      </c>
      <c r="B1382" s="125" t="s">
        <v>85</v>
      </c>
      <c r="C1382" s="187" t="s">
        <v>159</v>
      </c>
      <c r="D1382" s="187" t="s">
        <v>159</v>
      </c>
      <c r="E1382" s="125" t="s">
        <v>3305</v>
      </c>
    </row>
    <row r="1383" spans="1:5">
      <c r="A1383" s="125" t="s">
        <v>44</v>
      </c>
      <c r="B1383" s="125" t="s">
        <v>85</v>
      </c>
      <c r="C1383" s="187" t="s">
        <v>159</v>
      </c>
      <c r="D1383" s="187" t="s">
        <v>159</v>
      </c>
      <c r="E1383" s="125" t="s">
        <v>3306</v>
      </c>
    </row>
    <row r="1384" spans="1:5">
      <c r="A1384" s="125" t="s">
        <v>44</v>
      </c>
      <c r="B1384" s="125" t="s">
        <v>85</v>
      </c>
      <c r="C1384" s="187" t="s">
        <v>159</v>
      </c>
      <c r="D1384" s="187" t="s">
        <v>159</v>
      </c>
      <c r="E1384" s="125" t="s">
        <v>3308</v>
      </c>
    </row>
    <row r="1385" spans="1:5">
      <c r="A1385" s="125" t="s">
        <v>44</v>
      </c>
      <c r="B1385" s="125" t="s">
        <v>85</v>
      </c>
      <c r="C1385" s="187" t="s">
        <v>159</v>
      </c>
      <c r="D1385" s="187" t="s">
        <v>159</v>
      </c>
      <c r="E1385" s="125" t="s">
        <v>3309</v>
      </c>
    </row>
    <row r="1386" spans="1:5">
      <c r="A1386" s="125" t="s">
        <v>44</v>
      </c>
      <c r="B1386" s="125" t="s">
        <v>4770</v>
      </c>
      <c r="C1386" s="187" t="s">
        <v>4771</v>
      </c>
      <c r="D1386" s="187" t="s">
        <v>4771</v>
      </c>
      <c r="E1386" s="125" t="s">
        <v>3311</v>
      </c>
    </row>
    <row r="1387" spans="1:5">
      <c r="A1387" s="125" t="s">
        <v>44</v>
      </c>
      <c r="B1387" s="125" t="s">
        <v>85</v>
      </c>
      <c r="C1387" s="187" t="s">
        <v>159</v>
      </c>
      <c r="D1387" s="187" t="s">
        <v>159</v>
      </c>
      <c r="E1387" s="125" t="s">
        <v>3311</v>
      </c>
    </row>
    <row r="1388" spans="1:5">
      <c r="A1388" s="125" t="s">
        <v>44</v>
      </c>
      <c r="B1388" s="125" t="s">
        <v>85</v>
      </c>
      <c r="C1388" s="187" t="s">
        <v>159</v>
      </c>
      <c r="D1388" s="187" t="s">
        <v>159</v>
      </c>
      <c r="E1388" s="125" t="s">
        <v>3313</v>
      </c>
    </row>
    <row r="1389" spans="1:5">
      <c r="A1389" s="125" t="s">
        <v>44</v>
      </c>
      <c r="B1389" s="125" t="s">
        <v>85</v>
      </c>
      <c r="C1389" s="187" t="s">
        <v>159</v>
      </c>
      <c r="D1389" s="187" t="s">
        <v>159</v>
      </c>
      <c r="E1389" s="125" t="s">
        <v>3315</v>
      </c>
    </row>
    <row r="1390" spans="1:5">
      <c r="A1390" s="125" t="s">
        <v>44</v>
      </c>
      <c r="B1390" s="125" t="s">
        <v>85</v>
      </c>
      <c r="C1390" s="187" t="s">
        <v>159</v>
      </c>
      <c r="D1390" s="187" t="s">
        <v>159</v>
      </c>
      <c r="E1390" s="125" t="s">
        <v>3317</v>
      </c>
    </row>
    <row r="1391" spans="1:5">
      <c r="A1391" s="125" t="s">
        <v>44</v>
      </c>
      <c r="B1391" s="125" t="s">
        <v>85</v>
      </c>
      <c r="C1391" s="187" t="s">
        <v>159</v>
      </c>
      <c r="D1391" s="187" t="s">
        <v>159</v>
      </c>
      <c r="E1391" s="125" t="s">
        <v>3318</v>
      </c>
    </row>
    <row r="1392" spans="1:5">
      <c r="A1392" s="125" t="s">
        <v>44</v>
      </c>
      <c r="B1392" s="125" t="s">
        <v>85</v>
      </c>
      <c r="C1392" s="187" t="s">
        <v>159</v>
      </c>
      <c r="D1392" s="187" t="s">
        <v>159</v>
      </c>
      <c r="E1392" s="125" t="s">
        <v>3320</v>
      </c>
    </row>
    <row r="1393" spans="1:5">
      <c r="A1393" s="125" t="s">
        <v>44</v>
      </c>
      <c r="B1393" s="125" t="s">
        <v>85</v>
      </c>
      <c r="C1393" s="187" t="s">
        <v>45</v>
      </c>
      <c r="D1393" s="187" t="s">
        <v>159</v>
      </c>
      <c r="E1393" s="125" t="s">
        <v>3322</v>
      </c>
    </row>
    <row r="1394" spans="1:5">
      <c r="A1394" s="125" t="s">
        <v>44</v>
      </c>
      <c r="B1394" s="125" t="s">
        <v>85</v>
      </c>
      <c r="C1394" s="187" t="s">
        <v>159</v>
      </c>
      <c r="D1394" s="187" t="s">
        <v>159</v>
      </c>
      <c r="E1394" s="125" t="s">
        <v>3324</v>
      </c>
    </row>
    <row r="1395" spans="1:5">
      <c r="A1395" s="125" t="s">
        <v>44</v>
      </c>
      <c r="B1395" s="125" t="s">
        <v>85</v>
      </c>
      <c r="C1395" s="187" t="s">
        <v>159</v>
      </c>
      <c r="D1395" s="187" t="s">
        <v>159</v>
      </c>
      <c r="E1395" s="125" t="s">
        <v>3326</v>
      </c>
    </row>
    <row r="1396" spans="1:5">
      <c r="A1396" s="125" t="s">
        <v>44</v>
      </c>
      <c r="B1396" s="125" t="s">
        <v>85</v>
      </c>
      <c r="C1396" s="187" t="s">
        <v>159</v>
      </c>
      <c r="D1396" s="187" t="s">
        <v>159</v>
      </c>
      <c r="E1396" s="125" t="s">
        <v>3328</v>
      </c>
    </row>
    <row r="1397" spans="1:5">
      <c r="A1397" s="125" t="s">
        <v>44</v>
      </c>
      <c r="B1397" s="125" t="s">
        <v>85</v>
      </c>
      <c r="C1397" s="187" t="s">
        <v>159</v>
      </c>
      <c r="D1397" s="187" t="s">
        <v>159</v>
      </c>
      <c r="E1397" s="125" t="s">
        <v>3330</v>
      </c>
    </row>
    <row r="1398" spans="1:5">
      <c r="A1398" s="125" t="s">
        <v>44</v>
      </c>
      <c r="B1398" s="125" t="s">
        <v>85</v>
      </c>
      <c r="C1398" s="187" t="s">
        <v>159</v>
      </c>
      <c r="D1398" s="187" t="s">
        <v>159</v>
      </c>
      <c r="E1398" s="125" t="s">
        <v>3332</v>
      </c>
    </row>
    <row r="1399" spans="1:5">
      <c r="A1399" s="125" t="s">
        <v>44</v>
      </c>
      <c r="B1399" s="125" t="s">
        <v>85</v>
      </c>
      <c r="C1399" s="187" t="s">
        <v>159</v>
      </c>
      <c r="D1399" s="187" t="s">
        <v>159</v>
      </c>
      <c r="E1399" s="125" t="s">
        <v>3334</v>
      </c>
    </row>
    <row r="1400" spans="1:5">
      <c r="A1400" s="125" t="s">
        <v>44</v>
      </c>
      <c r="B1400" s="125" t="s">
        <v>85</v>
      </c>
      <c r="C1400" s="187" t="s">
        <v>159</v>
      </c>
      <c r="D1400" s="187" t="s">
        <v>159</v>
      </c>
      <c r="E1400" s="125" t="s">
        <v>3335</v>
      </c>
    </row>
    <row r="1401" spans="1:5">
      <c r="A1401" s="125" t="s">
        <v>44</v>
      </c>
      <c r="B1401" s="125" t="s">
        <v>85</v>
      </c>
      <c r="C1401" s="187" t="s">
        <v>159</v>
      </c>
      <c r="D1401" s="187" t="s">
        <v>159</v>
      </c>
      <c r="E1401" s="125" t="s">
        <v>3337</v>
      </c>
    </row>
    <row r="1402" spans="1:5">
      <c r="A1402" s="125" t="s">
        <v>44</v>
      </c>
      <c r="B1402" s="125" t="s">
        <v>85</v>
      </c>
      <c r="C1402" s="187" t="s">
        <v>159</v>
      </c>
      <c r="D1402" s="187" t="s">
        <v>159</v>
      </c>
      <c r="E1402" s="125" t="s">
        <v>3339</v>
      </c>
    </row>
    <row r="1403" spans="1:5">
      <c r="A1403" s="125" t="s">
        <v>44</v>
      </c>
      <c r="B1403" s="125" t="s">
        <v>85</v>
      </c>
      <c r="C1403" s="187" t="s">
        <v>159</v>
      </c>
      <c r="D1403" s="187" t="s">
        <v>159</v>
      </c>
      <c r="E1403" s="125" t="s">
        <v>3341</v>
      </c>
    </row>
    <row r="1404" spans="1:5">
      <c r="A1404" s="125" t="s">
        <v>44</v>
      </c>
      <c r="B1404" s="125" t="s">
        <v>85</v>
      </c>
      <c r="C1404" s="187" t="s">
        <v>159</v>
      </c>
      <c r="D1404" s="187" t="s">
        <v>159</v>
      </c>
      <c r="E1404" s="125" t="s">
        <v>3343</v>
      </c>
    </row>
    <row r="1405" spans="1:5">
      <c r="A1405" s="125" t="s">
        <v>44</v>
      </c>
      <c r="B1405" s="125" t="s">
        <v>85</v>
      </c>
      <c r="C1405" s="187" t="s">
        <v>159</v>
      </c>
      <c r="D1405" s="187" t="s">
        <v>159</v>
      </c>
      <c r="E1405" s="125" t="s">
        <v>3345</v>
      </c>
    </row>
    <row r="1406" spans="1:5">
      <c r="A1406" s="125" t="s">
        <v>44</v>
      </c>
      <c r="B1406" s="125" t="s">
        <v>85</v>
      </c>
      <c r="C1406" s="187" t="s">
        <v>159</v>
      </c>
      <c r="D1406" s="187" t="s">
        <v>159</v>
      </c>
      <c r="E1406" s="125" t="s">
        <v>3347</v>
      </c>
    </row>
    <row r="1407" spans="1:5">
      <c r="A1407" s="125" t="s">
        <v>44</v>
      </c>
      <c r="B1407" s="125" t="s">
        <v>4772</v>
      </c>
      <c r="C1407" s="187" t="s">
        <v>4773</v>
      </c>
      <c r="D1407" s="187" t="s">
        <v>4773</v>
      </c>
      <c r="E1407" s="125" t="s">
        <v>3349</v>
      </c>
    </row>
    <row r="1408" spans="1:5">
      <c r="A1408" s="125" t="s">
        <v>44</v>
      </c>
      <c r="B1408" s="125" t="s">
        <v>85</v>
      </c>
      <c r="C1408" s="187" t="s">
        <v>159</v>
      </c>
      <c r="D1408" s="187" t="s">
        <v>159</v>
      </c>
      <c r="E1408" s="125" t="s">
        <v>3349</v>
      </c>
    </row>
    <row r="1409" spans="1:5">
      <c r="A1409" s="125" t="s">
        <v>44</v>
      </c>
      <c r="B1409" s="125" t="s">
        <v>85</v>
      </c>
      <c r="C1409" s="187" t="s">
        <v>159</v>
      </c>
      <c r="D1409" s="187" t="s">
        <v>159</v>
      </c>
      <c r="E1409" s="125" t="s">
        <v>3351</v>
      </c>
    </row>
    <row r="1410" spans="1:5">
      <c r="A1410" s="125" t="s">
        <v>44</v>
      </c>
      <c r="B1410" s="125" t="s">
        <v>85</v>
      </c>
      <c r="C1410" s="187" t="s">
        <v>159</v>
      </c>
      <c r="D1410" s="187" t="s">
        <v>159</v>
      </c>
      <c r="E1410" s="125" t="s">
        <v>3353</v>
      </c>
    </row>
    <row r="1411" spans="1:5">
      <c r="A1411" s="125" t="s">
        <v>44</v>
      </c>
      <c r="B1411" s="125" t="s">
        <v>85</v>
      </c>
      <c r="C1411" s="187" t="s">
        <v>159</v>
      </c>
      <c r="D1411" s="187" t="s">
        <v>159</v>
      </c>
      <c r="E1411" s="125" t="s">
        <v>3355</v>
      </c>
    </row>
    <row r="1412" spans="1:5">
      <c r="A1412" s="125" t="s">
        <v>44</v>
      </c>
      <c r="B1412" s="125" t="s">
        <v>85</v>
      </c>
      <c r="C1412" s="187" t="s">
        <v>159</v>
      </c>
      <c r="D1412" s="187" t="s">
        <v>159</v>
      </c>
      <c r="E1412" s="125" t="s">
        <v>3357</v>
      </c>
    </row>
    <row r="1413" spans="1:5">
      <c r="A1413" s="125" t="s">
        <v>44</v>
      </c>
      <c r="B1413" s="125" t="s">
        <v>85</v>
      </c>
      <c r="C1413" s="187" t="s">
        <v>159</v>
      </c>
      <c r="D1413" s="187" t="s">
        <v>159</v>
      </c>
      <c r="E1413" s="125" t="s">
        <v>3359</v>
      </c>
    </row>
    <row r="1414" spans="1:5">
      <c r="A1414" s="125" t="s">
        <v>44</v>
      </c>
      <c r="B1414" s="125" t="s">
        <v>85</v>
      </c>
      <c r="C1414" s="187" t="s">
        <v>159</v>
      </c>
      <c r="D1414" s="187" t="s">
        <v>159</v>
      </c>
      <c r="E1414" s="125" t="s">
        <v>3361</v>
      </c>
    </row>
    <row r="1415" spans="1:5">
      <c r="A1415" s="125" t="s">
        <v>44</v>
      </c>
      <c r="B1415" s="125" t="s">
        <v>85</v>
      </c>
      <c r="C1415" s="187" t="s">
        <v>159</v>
      </c>
      <c r="D1415" s="187" t="s">
        <v>159</v>
      </c>
      <c r="E1415" s="125" t="s">
        <v>3363</v>
      </c>
    </row>
    <row r="1416" spans="1:5">
      <c r="A1416" s="125" t="s">
        <v>44</v>
      </c>
      <c r="B1416" s="125" t="s">
        <v>85</v>
      </c>
      <c r="C1416" s="187" t="s">
        <v>159</v>
      </c>
      <c r="D1416" s="187" t="s">
        <v>159</v>
      </c>
      <c r="E1416" s="125" t="s">
        <v>3365</v>
      </c>
    </row>
    <row r="1417" spans="1:5">
      <c r="A1417" s="125" t="s">
        <v>44</v>
      </c>
      <c r="B1417" s="125" t="s">
        <v>85</v>
      </c>
      <c r="C1417" s="187" t="s">
        <v>159</v>
      </c>
      <c r="D1417" s="187" t="s">
        <v>159</v>
      </c>
      <c r="E1417" s="125" t="s">
        <v>3367</v>
      </c>
    </row>
    <row r="1418" spans="1:5">
      <c r="A1418" s="125" t="s">
        <v>44</v>
      </c>
      <c r="B1418" s="125" t="s">
        <v>85</v>
      </c>
      <c r="C1418" s="187" t="s">
        <v>159</v>
      </c>
      <c r="D1418" s="125" t="s">
        <v>159</v>
      </c>
      <c r="E1418" s="125" t="s">
        <v>3369</v>
      </c>
    </row>
    <row r="1419" spans="1:5">
      <c r="A1419" s="125" t="s">
        <v>44</v>
      </c>
      <c r="B1419" s="125" t="s">
        <v>85</v>
      </c>
      <c r="C1419" s="187" t="s">
        <v>159</v>
      </c>
      <c r="D1419" s="125" t="s">
        <v>159</v>
      </c>
      <c r="E1419" s="125" t="s">
        <v>3371</v>
      </c>
    </row>
    <row r="1420" spans="1:5">
      <c r="A1420" s="125" t="s">
        <v>44</v>
      </c>
      <c r="B1420" s="125" t="s">
        <v>85</v>
      </c>
      <c r="C1420" s="187" t="s">
        <v>159</v>
      </c>
      <c r="D1420" s="125" t="s">
        <v>159</v>
      </c>
      <c r="E1420" s="125" t="s">
        <v>3373</v>
      </c>
    </row>
    <row r="1421" spans="1:5">
      <c r="A1421" s="125" t="s">
        <v>44</v>
      </c>
      <c r="B1421" s="125" t="s">
        <v>85</v>
      </c>
      <c r="C1421" s="187" t="s">
        <v>159</v>
      </c>
      <c r="D1421" s="125" t="s">
        <v>159</v>
      </c>
      <c r="E1421" s="125" t="s">
        <v>3375</v>
      </c>
    </row>
    <row r="1422" spans="1:5">
      <c r="A1422" s="125" t="s">
        <v>44</v>
      </c>
      <c r="B1422" s="125" t="s">
        <v>85</v>
      </c>
      <c r="C1422" s="187" t="s">
        <v>159</v>
      </c>
      <c r="D1422" s="125" t="s">
        <v>159</v>
      </c>
      <c r="E1422" s="125" t="s">
        <v>3377</v>
      </c>
    </row>
    <row r="1423" spans="1:5">
      <c r="A1423" s="125" t="s">
        <v>44</v>
      </c>
      <c r="B1423" s="125" t="s">
        <v>85</v>
      </c>
      <c r="C1423" s="187" t="s">
        <v>159</v>
      </c>
      <c r="D1423" s="125" t="s">
        <v>159</v>
      </c>
      <c r="E1423" s="125" t="s">
        <v>3379</v>
      </c>
    </row>
    <row r="1424" spans="1:5">
      <c r="A1424" s="125" t="s">
        <v>44</v>
      </c>
      <c r="B1424" s="125" t="s">
        <v>85</v>
      </c>
      <c r="C1424" s="187" t="s">
        <v>159</v>
      </c>
      <c r="D1424" s="125" t="s">
        <v>159</v>
      </c>
      <c r="E1424" s="125" t="s">
        <v>3380</v>
      </c>
    </row>
    <row r="1425" spans="1:5">
      <c r="A1425" s="125" t="s">
        <v>44</v>
      </c>
      <c r="B1425" s="125" t="s">
        <v>85</v>
      </c>
      <c r="C1425" s="187" t="s">
        <v>159</v>
      </c>
      <c r="D1425" s="125" t="s">
        <v>159</v>
      </c>
      <c r="E1425" s="125" t="s">
        <v>3382</v>
      </c>
    </row>
    <row r="1426" spans="1:5">
      <c r="A1426" s="125" t="s">
        <v>44</v>
      </c>
      <c r="B1426" s="125" t="s">
        <v>85</v>
      </c>
      <c r="C1426" s="187" t="s">
        <v>159</v>
      </c>
      <c r="D1426" s="125" t="s">
        <v>159</v>
      </c>
      <c r="E1426" s="125" t="s">
        <v>3384</v>
      </c>
    </row>
    <row r="1427" spans="1:5">
      <c r="A1427" s="125" t="s">
        <v>44</v>
      </c>
      <c r="B1427" s="125" t="s">
        <v>85</v>
      </c>
      <c r="C1427" s="187" t="s">
        <v>159</v>
      </c>
      <c r="D1427" s="125" t="s">
        <v>159</v>
      </c>
      <c r="E1427" s="125" t="s">
        <v>3386</v>
      </c>
    </row>
    <row r="1428" spans="1:5">
      <c r="A1428" s="125" t="s">
        <v>44</v>
      </c>
      <c r="B1428" s="125" t="s">
        <v>85</v>
      </c>
      <c r="C1428" s="187" t="s">
        <v>159</v>
      </c>
      <c r="D1428" s="125" t="s">
        <v>159</v>
      </c>
      <c r="E1428" s="125" t="s">
        <v>3388</v>
      </c>
    </row>
    <row r="1429" spans="1:5">
      <c r="A1429" s="125" t="s">
        <v>44</v>
      </c>
      <c r="B1429" s="125" t="s">
        <v>85</v>
      </c>
      <c r="C1429" s="187" t="s">
        <v>159</v>
      </c>
      <c r="D1429" s="125" t="s">
        <v>159</v>
      </c>
      <c r="E1429" s="125" t="s">
        <v>3390</v>
      </c>
    </row>
    <row r="1430" spans="1:5">
      <c r="A1430" s="125" t="s">
        <v>44</v>
      </c>
      <c r="B1430" s="125" t="s">
        <v>85</v>
      </c>
      <c r="C1430" s="187" t="s">
        <v>159</v>
      </c>
      <c r="D1430" s="125" t="s">
        <v>159</v>
      </c>
      <c r="E1430" s="125" t="s">
        <v>3392</v>
      </c>
    </row>
    <row r="1431" spans="1:5">
      <c r="A1431" s="125" t="s">
        <v>44</v>
      </c>
      <c r="B1431" s="125" t="s">
        <v>85</v>
      </c>
      <c r="C1431" s="187" t="s">
        <v>159</v>
      </c>
      <c r="D1431" s="125" t="s">
        <v>159</v>
      </c>
      <c r="E1431" s="125" t="s">
        <v>3394</v>
      </c>
    </row>
    <row r="1432" spans="1:5">
      <c r="A1432" s="125" t="s">
        <v>44</v>
      </c>
      <c r="B1432" s="125" t="s">
        <v>85</v>
      </c>
      <c r="C1432" s="187" t="s">
        <v>159</v>
      </c>
      <c r="D1432" s="125" t="s">
        <v>159</v>
      </c>
      <c r="E1432" s="125" t="s">
        <v>3396</v>
      </c>
    </row>
    <row r="1433" spans="1:5">
      <c r="A1433" s="125" t="s">
        <v>44</v>
      </c>
      <c r="B1433" s="125" t="s">
        <v>85</v>
      </c>
      <c r="C1433" s="187" t="s">
        <v>159</v>
      </c>
      <c r="D1433" s="125" t="s">
        <v>159</v>
      </c>
      <c r="E1433" s="125" t="s">
        <v>3398</v>
      </c>
    </row>
    <row r="1434" spans="1:5">
      <c r="A1434" s="125" t="s">
        <v>44</v>
      </c>
      <c r="B1434" s="125" t="s">
        <v>85</v>
      </c>
      <c r="C1434" s="187" t="s">
        <v>159</v>
      </c>
      <c r="D1434" s="125" t="s">
        <v>159</v>
      </c>
      <c r="E1434" s="125" t="s">
        <v>3400</v>
      </c>
    </row>
    <row r="1435" spans="1:5">
      <c r="A1435" s="125" t="s">
        <v>44</v>
      </c>
      <c r="B1435" s="125" t="s">
        <v>85</v>
      </c>
      <c r="C1435" s="187" t="s">
        <v>159</v>
      </c>
      <c r="D1435" s="125" t="s">
        <v>159</v>
      </c>
      <c r="E1435" s="125" t="s">
        <v>3402</v>
      </c>
    </row>
    <row r="1436" spans="1:5">
      <c r="A1436" s="125" t="s">
        <v>44</v>
      </c>
      <c r="B1436" s="125" t="s">
        <v>85</v>
      </c>
      <c r="C1436" s="187" t="s">
        <v>159</v>
      </c>
      <c r="D1436" s="125" t="s">
        <v>159</v>
      </c>
      <c r="E1436" s="125" t="s">
        <v>3404</v>
      </c>
    </row>
    <row r="1437" spans="1:5">
      <c r="A1437" s="125" t="s">
        <v>44</v>
      </c>
      <c r="B1437" s="125" t="s">
        <v>85</v>
      </c>
      <c r="C1437" s="187" t="s">
        <v>159</v>
      </c>
      <c r="D1437" s="125" t="s">
        <v>159</v>
      </c>
      <c r="E1437" s="125" t="s">
        <v>3406</v>
      </c>
    </row>
    <row r="1438" spans="1:5">
      <c r="A1438" s="125" t="s">
        <v>44</v>
      </c>
      <c r="B1438" s="125" t="s">
        <v>85</v>
      </c>
      <c r="C1438" s="187" t="s">
        <v>159</v>
      </c>
      <c r="D1438" s="125" t="s">
        <v>159</v>
      </c>
      <c r="E1438" s="125" t="s">
        <v>3408</v>
      </c>
    </row>
    <row r="1439" spans="1:5">
      <c r="A1439" s="125" t="s">
        <v>44</v>
      </c>
      <c r="B1439" s="125" t="s">
        <v>85</v>
      </c>
      <c r="C1439" s="187" t="s">
        <v>159</v>
      </c>
      <c r="D1439" s="125" t="s">
        <v>159</v>
      </c>
      <c r="E1439" s="125" t="s">
        <v>3410</v>
      </c>
    </row>
    <row r="1440" spans="1:5">
      <c r="A1440" s="125" t="s">
        <v>44</v>
      </c>
      <c r="B1440" s="125" t="s">
        <v>85</v>
      </c>
      <c r="C1440" s="187" t="s">
        <v>159</v>
      </c>
      <c r="D1440" s="125" t="s">
        <v>159</v>
      </c>
      <c r="E1440" s="125" t="s">
        <v>3412</v>
      </c>
    </row>
    <row r="1441" spans="1:5">
      <c r="A1441" s="125" t="s">
        <v>44</v>
      </c>
      <c r="B1441" s="125" t="s">
        <v>85</v>
      </c>
      <c r="C1441" s="187" t="s">
        <v>159</v>
      </c>
      <c r="D1441" s="125" t="s">
        <v>159</v>
      </c>
      <c r="E1441" s="125" t="s">
        <v>3414</v>
      </c>
    </row>
    <row r="1442" spans="1:5">
      <c r="A1442" s="125" t="s">
        <v>44</v>
      </c>
      <c r="B1442" s="125" t="s">
        <v>85</v>
      </c>
      <c r="C1442" s="187" t="s">
        <v>159</v>
      </c>
      <c r="D1442" s="125" t="s">
        <v>159</v>
      </c>
      <c r="E1442" s="125" t="s">
        <v>3416</v>
      </c>
    </row>
    <row r="1443" spans="1:5">
      <c r="A1443" s="125" t="s">
        <v>44</v>
      </c>
      <c r="B1443" s="125" t="s">
        <v>85</v>
      </c>
      <c r="C1443" s="187" t="s">
        <v>159</v>
      </c>
      <c r="D1443" s="125" t="s">
        <v>159</v>
      </c>
      <c r="E1443" s="125" t="s">
        <v>3418</v>
      </c>
    </row>
    <row r="1444" spans="1:5">
      <c r="A1444" s="125" t="s">
        <v>44</v>
      </c>
      <c r="B1444" s="125" t="s">
        <v>85</v>
      </c>
      <c r="C1444" s="187" t="s">
        <v>159</v>
      </c>
      <c r="D1444" s="125" t="s">
        <v>159</v>
      </c>
      <c r="E1444" s="125" t="s">
        <v>3420</v>
      </c>
    </row>
    <row r="1445" spans="1:5">
      <c r="A1445" s="125" t="s">
        <v>44</v>
      </c>
      <c r="B1445" s="125" t="s">
        <v>85</v>
      </c>
      <c r="C1445" s="187" t="s">
        <v>159</v>
      </c>
      <c r="D1445" s="125" t="s">
        <v>159</v>
      </c>
      <c r="E1445" s="125" t="s">
        <v>3422</v>
      </c>
    </row>
    <row r="1446" spans="1:5">
      <c r="A1446" s="125" t="s">
        <v>44</v>
      </c>
      <c r="B1446" s="125" t="s">
        <v>85</v>
      </c>
      <c r="C1446" s="187" t="s">
        <v>159</v>
      </c>
      <c r="D1446" s="125" t="s">
        <v>159</v>
      </c>
      <c r="E1446" s="125" t="s">
        <v>3424</v>
      </c>
    </row>
    <row r="1447" spans="1:5">
      <c r="A1447" s="125" t="s">
        <v>44</v>
      </c>
      <c r="B1447" s="125" t="s">
        <v>85</v>
      </c>
      <c r="C1447" s="187" t="s">
        <v>159</v>
      </c>
      <c r="D1447" s="125" t="s">
        <v>159</v>
      </c>
      <c r="E1447" s="125" t="s">
        <v>3426</v>
      </c>
    </row>
    <row r="1448" spans="1:5">
      <c r="A1448" s="125" t="s">
        <v>44</v>
      </c>
      <c r="B1448" s="125" t="s">
        <v>85</v>
      </c>
      <c r="C1448" s="187" t="s">
        <v>159</v>
      </c>
      <c r="D1448" s="125" t="s">
        <v>159</v>
      </c>
      <c r="E1448" s="125" t="s">
        <v>3428</v>
      </c>
    </row>
    <row r="1449" spans="1:5">
      <c r="A1449" s="125" t="s">
        <v>44</v>
      </c>
      <c r="B1449" s="125" t="s">
        <v>85</v>
      </c>
      <c r="C1449" s="187" t="s">
        <v>159</v>
      </c>
      <c r="D1449" s="125" t="s">
        <v>159</v>
      </c>
      <c r="E1449" s="125" t="s">
        <v>3430</v>
      </c>
    </row>
    <row r="1450" spans="1:5">
      <c r="A1450" s="125" t="s">
        <v>44</v>
      </c>
      <c r="B1450" s="125" t="s">
        <v>85</v>
      </c>
      <c r="C1450" s="187" t="s">
        <v>159</v>
      </c>
      <c r="D1450" s="125" t="s">
        <v>159</v>
      </c>
      <c r="E1450" s="125" t="s">
        <v>3432</v>
      </c>
    </row>
    <row r="1451" spans="1:5">
      <c r="A1451" s="125" t="s">
        <v>44</v>
      </c>
      <c r="B1451" s="125" t="s">
        <v>85</v>
      </c>
      <c r="C1451" s="187" t="s">
        <v>159</v>
      </c>
      <c r="D1451" s="125" t="s">
        <v>159</v>
      </c>
      <c r="E1451" s="125" t="s">
        <v>3434</v>
      </c>
    </row>
    <row r="1452" spans="1:5">
      <c r="A1452" s="125" t="s">
        <v>44</v>
      </c>
      <c r="B1452" s="125" t="s">
        <v>85</v>
      </c>
      <c r="C1452" s="187" t="s">
        <v>159</v>
      </c>
      <c r="D1452" s="125" t="s">
        <v>159</v>
      </c>
      <c r="E1452" s="125" t="s">
        <v>3436</v>
      </c>
    </row>
    <row r="1453" spans="1:5">
      <c r="A1453" s="125" t="s">
        <v>44</v>
      </c>
      <c r="B1453" s="125" t="s">
        <v>85</v>
      </c>
      <c r="C1453" s="187" t="s">
        <v>159</v>
      </c>
      <c r="D1453" s="125" t="s">
        <v>159</v>
      </c>
      <c r="E1453" s="125" t="s">
        <v>3437</v>
      </c>
    </row>
    <row r="1454" spans="1:5">
      <c r="A1454" s="125" t="s">
        <v>44</v>
      </c>
      <c r="B1454" s="125" t="s">
        <v>85</v>
      </c>
      <c r="C1454" s="187" t="s">
        <v>159</v>
      </c>
      <c r="D1454" s="125" t="s">
        <v>159</v>
      </c>
      <c r="E1454" s="125" t="s">
        <v>3439</v>
      </c>
    </row>
    <row r="1455" spans="1:5">
      <c r="A1455" s="125" t="s">
        <v>44</v>
      </c>
      <c r="B1455" s="125" t="s">
        <v>85</v>
      </c>
      <c r="C1455" s="187" t="s">
        <v>159</v>
      </c>
      <c r="D1455" s="125" t="s">
        <v>159</v>
      </c>
      <c r="E1455" s="125" t="s">
        <v>3441</v>
      </c>
    </row>
    <row r="1456" spans="1:5">
      <c r="A1456" s="125" t="s">
        <v>44</v>
      </c>
      <c r="B1456" s="125" t="s">
        <v>85</v>
      </c>
      <c r="C1456" s="187" t="s">
        <v>159</v>
      </c>
      <c r="D1456" s="125" t="s">
        <v>159</v>
      </c>
      <c r="E1456" s="125" t="s">
        <v>3443</v>
      </c>
    </row>
    <row r="1457" spans="1:5">
      <c r="A1457" s="125" t="s">
        <v>44</v>
      </c>
      <c r="B1457" s="125" t="s">
        <v>85</v>
      </c>
      <c r="C1457" s="187" t="s">
        <v>159</v>
      </c>
      <c r="D1457" s="125" t="s">
        <v>159</v>
      </c>
      <c r="E1457" s="125" t="s">
        <v>3444</v>
      </c>
    </row>
    <row r="1458" spans="1:5">
      <c r="A1458" s="125" t="s">
        <v>44</v>
      </c>
      <c r="B1458" s="125" t="s">
        <v>85</v>
      </c>
      <c r="C1458" s="187" t="s">
        <v>159</v>
      </c>
      <c r="D1458" s="125" t="s">
        <v>159</v>
      </c>
      <c r="E1458" s="125" t="s">
        <v>3446</v>
      </c>
    </row>
    <row r="1459" spans="1:5">
      <c r="A1459" s="125" t="s">
        <v>44</v>
      </c>
      <c r="B1459" s="125" t="s">
        <v>85</v>
      </c>
      <c r="C1459" s="187" t="s">
        <v>159</v>
      </c>
      <c r="D1459" s="125" t="s">
        <v>159</v>
      </c>
      <c r="E1459" s="125" t="s">
        <v>3447</v>
      </c>
    </row>
    <row r="1460" spans="1:5">
      <c r="A1460" s="125" t="s">
        <v>44</v>
      </c>
      <c r="B1460" s="125" t="s">
        <v>85</v>
      </c>
      <c r="C1460" s="187" t="s">
        <v>159</v>
      </c>
      <c r="D1460" s="125" t="s">
        <v>159</v>
      </c>
      <c r="E1460" s="125" t="s">
        <v>3449</v>
      </c>
    </row>
    <row r="1461" spans="1:5">
      <c r="A1461" s="125" t="s">
        <v>44</v>
      </c>
      <c r="B1461" s="125" t="s">
        <v>85</v>
      </c>
      <c r="C1461" s="187" t="s">
        <v>159</v>
      </c>
      <c r="D1461" s="125" t="s">
        <v>159</v>
      </c>
      <c r="E1461" s="125" t="s">
        <v>3451</v>
      </c>
    </row>
    <row r="1462" spans="1:5">
      <c r="A1462" s="125" t="s">
        <v>44</v>
      </c>
      <c r="B1462" s="125" t="s">
        <v>85</v>
      </c>
      <c r="C1462" s="187" t="s">
        <v>159</v>
      </c>
      <c r="D1462" s="125" t="s">
        <v>159</v>
      </c>
      <c r="E1462" s="125" t="s">
        <v>3453</v>
      </c>
    </row>
    <row r="1463" spans="1:5">
      <c r="A1463" s="125" t="s">
        <v>44</v>
      </c>
      <c r="B1463" s="125" t="s">
        <v>85</v>
      </c>
      <c r="C1463" s="187" t="s">
        <v>159</v>
      </c>
      <c r="D1463" s="125" t="s">
        <v>159</v>
      </c>
      <c r="E1463" s="125" t="s">
        <v>3455</v>
      </c>
    </row>
    <row r="1464" spans="1:5">
      <c r="A1464" s="125" t="s">
        <v>44</v>
      </c>
      <c r="B1464" s="125" t="s">
        <v>85</v>
      </c>
      <c r="C1464" s="187" t="s">
        <v>159</v>
      </c>
      <c r="D1464" s="125" t="s">
        <v>159</v>
      </c>
      <c r="E1464" s="125" t="s">
        <v>3457</v>
      </c>
    </row>
    <row r="1465" spans="1:5">
      <c r="A1465" s="125" t="s">
        <v>44</v>
      </c>
      <c r="B1465" s="125" t="s">
        <v>85</v>
      </c>
      <c r="C1465" s="187" t="s">
        <v>159</v>
      </c>
      <c r="D1465" s="125" t="s">
        <v>159</v>
      </c>
      <c r="E1465" s="125" t="s">
        <v>3459</v>
      </c>
    </row>
    <row r="1466" spans="1:5">
      <c r="A1466" s="125" t="s">
        <v>44</v>
      </c>
      <c r="B1466" s="125" t="s">
        <v>85</v>
      </c>
      <c r="C1466" s="187" t="s">
        <v>159</v>
      </c>
      <c r="D1466" s="125" t="s">
        <v>159</v>
      </c>
      <c r="E1466" s="125" t="s">
        <v>3461</v>
      </c>
    </row>
    <row r="1467" spans="1:5">
      <c r="A1467" s="125" t="s">
        <v>44</v>
      </c>
      <c r="B1467" s="125" t="s">
        <v>85</v>
      </c>
      <c r="C1467" s="187" t="s">
        <v>159</v>
      </c>
      <c r="D1467" s="125" t="s">
        <v>159</v>
      </c>
      <c r="E1467" s="125" t="s">
        <v>3463</v>
      </c>
    </row>
    <row r="1468" spans="1:5">
      <c r="A1468" s="125" t="s">
        <v>44</v>
      </c>
      <c r="B1468" s="125" t="s">
        <v>85</v>
      </c>
      <c r="C1468" s="187" t="s">
        <v>159</v>
      </c>
      <c r="D1468" s="125" t="s">
        <v>159</v>
      </c>
      <c r="E1468" s="125" t="s">
        <v>3465</v>
      </c>
    </row>
    <row r="1469" spans="1:5">
      <c r="A1469" s="125" t="s">
        <v>44</v>
      </c>
      <c r="B1469" s="125" t="s">
        <v>85</v>
      </c>
      <c r="C1469" s="187" t="s">
        <v>159</v>
      </c>
      <c r="D1469" s="125" t="s">
        <v>159</v>
      </c>
      <c r="E1469" s="125" t="s">
        <v>3467</v>
      </c>
    </row>
    <row r="1470" spans="1:5">
      <c r="A1470" s="125" t="s">
        <v>44</v>
      </c>
      <c r="B1470" s="125" t="s">
        <v>85</v>
      </c>
      <c r="C1470" s="187" t="s">
        <v>159</v>
      </c>
      <c r="D1470" s="125" t="s">
        <v>159</v>
      </c>
      <c r="E1470" s="125" t="s">
        <v>3469</v>
      </c>
    </row>
    <row r="1471" spans="1:5">
      <c r="A1471" s="125" t="s">
        <v>44</v>
      </c>
      <c r="B1471" s="125" t="s">
        <v>85</v>
      </c>
      <c r="C1471" s="187" t="s">
        <v>159</v>
      </c>
      <c r="D1471" s="125" t="s">
        <v>159</v>
      </c>
      <c r="E1471" s="125" t="s">
        <v>3471</v>
      </c>
    </row>
    <row r="1472" spans="1:5">
      <c r="A1472" s="125" t="s">
        <v>44</v>
      </c>
      <c r="B1472" s="125" t="s">
        <v>85</v>
      </c>
      <c r="C1472" s="187" t="s">
        <v>159</v>
      </c>
      <c r="D1472" s="125" t="s">
        <v>159</v>
      </c>
      <c r="E1472" s="125" t="s">
        <v>3473</v>
      </c>
    </row>
    <row r="1473" spans="1:5">
      <c r="A1473" s="125" t="s">
        <v>44</v>
      </c>
      <c r="B1473" s="125" t="s">
        <v>85</v>
      </c>
      <c r="C1473" s="187" t="s">
        <v>159</v>
      </c>
      <c r="D1473" s="125" t="s">
        <v>159</v>
      </c>
      <c r="E1473" s="125" t="s">
        <v>3475</v>
      </c>
    </row>
    <row r="1474" spans="1:5">
      <c r="A1474" s="125" t="s">
        <v>44</v>
      </c>
      <c r="B1474" s="125" t="s">
        <v>85</v>
      </c>
      <c r="C1474" s="187" t="s">
        <v>159</v>
      </c>
      <c r="D1474" s="125" t="s">
        <v>159</v>
      </c>
      <c r="E1474" s="125" t="s">
        <v>3477</v>
      </c>
    </row>
    <row r="1475" spans="1:5">
      <c r="A1475" s="125" t="s">
        <v>44</v>
      </c>
      <c r="B1475" s="125" t="s">
        <v>85</v>
      </c>
      <c r="C1475" s="187" t="s">
        <v>159</v>
      </c>
      <c r="D1475" s="125" t="s">
        <v>159</v>
      </c>
      <c r="E1475" s="125" t="s">
        <v>3479</v>
      </c>
    </row>
    <row r="1476" spans="1:5">
      <c r="A1476" s="125" t="s">
        <v>44</v>
      </c>
      <c r="B1476" s="125" t="s">
        <v>85</v>
      </c>
      <c r="C1476" s="187" t="s">
        <v>159</v>
      </c>
      <c r="D1476" s="125" t="s">
        <v>159</v>
      </c>
      <c r="E1476" s="125" t="s">
        <v>3481</v>
      </c>
    </row>
    <row r="1477" spans="1:5">
      <c r="A1477" s="125" t="s">
        <v>44</v>
      </c>
      <c r="B1477" s="125" t="s">
        <v>85</v>
      </c>
      <c r="C1477" s="187" t="s">
        <v>159</v>
      </c>
      <c r="D1477" s="125" t="s">
        <v>159</v>
      </c>
      <c r="E1477" s="125" t="s">
        <v>3483</v>
      </c>
    </row>
    <row r="1478" spans="1:5">
      <c r="A1478" s="125" t="s">
        <v>44</v>
      </c>
      <c r="B1478" s="125" t="s">
        <v>85</v>
      </c>
      <c r="C1478" s="187" t="s">
        <v>159</v>
      </c>
      <c r="D1478" s="125" t="s">
        <v>159</v>
      </c>
      <c r="E1478" s="125" t="s">
        <v>3485</v>
      </c>
    </row>
    <row r="1479" spans="1:5">
      <c r="A1479" s="125" t="s">
        <v>44</v>
      </c>
      <c r="B1479" s="125" t="s">
        <v>85</v>
      </c>
      <c r="C1479" s="187" t="s">
        <v>159</v>
      </c>
      <c r="D1479" s="125" t="s">
        <v>159</v>
      </c>
      <c r="E1479" s="125" t="s">
        <v>3487</v>
      </c>
    </row>
    <row r="1480" spans="1:5">
      <c r="A1480" s="125" t="s">
        <v>44</v>
      </c>
      <c r="B1480" s="125" t="s">
        <v>85</v>
      </c>
      <c r="C1480" s="187" t="s">
        <v>159</v>
      </c>
      <c r="D1480" s="125" t="s">
        <v>159</v>
      </c>
      <c r="E1480" s="125" t="s">
        <v>3488</v>
      </c>
    </row>
    <row r="1481" spans="1:5">
      <c r="A1481" s="125" t="s">
        <v>44</v>
      </c>
      <c r="B1481" s="125" t="s">
        <v>85</v>
      </c>
      <c r="C1481" s="187" t="s">
        <v>159</v>
      </c>
      <c r="D1481" s="125" t="s">
        <v>159</v>
      </c>
      <c r="E1481" s="125" t="s">
        <v>3490</v>
      </c>
    </row>
    <row r="1482" spans="1:5">
      <c r="A1482" s="125" t="s">
        <v>44</v>
      </c>
      <c r="B1482" s="125" t="s">
        <v>85</v>
      </c>
      <c r="C1482" s="187" t="s">
        <v>159</v>
      </c>
      <c r="D1482" s="125" t="s">
        <v>159</v>
      </c>
      <c r="E1482" s="125" t="s">
        <v>3492</v>
      </c>
    </row>
    <row r="1483" spans="1:5">
      <c r="A1483" s="125" t="s">
        <v>44</v>
      </c>
      <c r="B1483" s="125" t="s">
        <v>85</v>
      </c>
      <c r="C1483" s="187" t="s">
        <v>159</v>
      </c>
      <c r="D1483" s="125" t="s">
        <v>159</v>
      </c>
      <c r="E1483" s="125" t="s">
        <v>3494</v>
      </c>
    </row>
    <row r="1484" spans="1:5">
      <c r="A1484" s="125" t="s">
        <v>44</v>
      </c>
      <c r="B1484" s="125" t="s">
        <v>85</v>
      </c>
      <c r="C1484" s="187" t="s">
        <v>159</v>
      </c>
      <c r="D1484" s="125" t="s">
        <v>159</v>
      </c>
      <c r="E1484" s="125" t="s">
        <v>3495</v>
      </c>
    </row>
    <row r="1485" spans="1:5">
      <c r="A1485" s="125" t="s">
        <v>44</v>
      </c>
      <c r="B1485" s="125" t="s">
        <v>85</v>
      </c>
      <c r="C1485" s="187" t="s">
        <v>159</v>
      </c>
      <c r="D1485" s="125" t="s">
        <v>159</v>
      </c>
      <c r="E1485" s="125" t="s">
        <v>3497</v>
      </c>
    </row>
    <row r="1486" spans="1:5">
      <c r="A1486" s="125" t="s">
        <v>44</v>
      </c>
      <c r="B1486" s="125" t="s">
        <v>85</v>
      </c>
      <c r="C1486" s="187" t="s">
        <v>159</v>
      </c>
      <c r="D1486" s="125" t="s">
        <v>159</v>
      </c>
      <c r="E1486" s="125" t="s">
        <v>3499</v>
      </c>
    </row>
    <row r="1487" spans="1:5">
      <c r="A1487" s="125" t="s">
        <v>44</v>
      </c>
      <c r="B1487" s="125" t="s">
        <v>85</v>
      </c>
      <c r="C1487" s="187" t="s">
        <v>159</v>
      </c>
      <c r="D1487" s="125" t="s">
        <v>159</v>
      </c>
      <c r="E1487" s="125" t="s">
        <v>3501</v>
      </c>
    </row>
    <row r="1488" spans="1:5">
      <c r="A1488" s="125" t="s">
        <v>44</v>
      </c>
      <c r="B1488" s="125" t="s">
        <v>85</v>
      </c>
      <c r="C1488" s="187" t="s">
        <v>159</v>
      </c>
      <c r="D1488" s="125" t="s">
        <v>159</v>
      </c>
      <c r="E1488" s="125" t="s">
        <v>3503</v>
      </c>
    </row>
    <row r="1489" spans="1:5">
      <c r="A1489" s="125" t="s">
        <v>44</v>
      </c>
      <c r="B1489" s="125" t="s">
        <v>85</v>
      </c>
      <c r="C1489" s="187" t="s">
        <v>159</v>
      </c>
      <c r="D1489" s="125" t="s">
        <v>159</v>
      </c>
      <c r="E1489" s="125" t="s">
        <v>3505</v>
      </c>
    </row>
    <row r="1490" spans="1:5">
      <c r="A1490" s="125" t="s">
        <v>44</v>
      </c>
      <c r="B1490" s="125" t="s">
        <v>85</v>
      </c>
      <c r="C1490" s="187" t="s">
        <v>159</v>
      </c>
      <c r="D1490" s="125" t="s">
        <v>159</v>
      </c>
      <c r="E1490" s="125" t="s">
        <v>3506</v>
      </c>
    </row>
    <row r="1491" spans="1:5">
      <c r="A1491" s="125" t="s">
        <v>44</v>
      </c>
      <c r="B1491" s="125" t="s">
        <v>85</v>
      </c>
      <c r="C1491" s="187" t="s">
        <v>159</v>
      </c>
      <c r="D1491" s="125" t="s">
        <v>159</v>
      </c>
      <c r="E1491" s="125" t="s">
        <v>3508</v>
      </c>
    </row>
    <row r="1492" spans="1:5">
      <c r="A1492" s="125" t="s">
        <v>44</v>
      </c>
      <c r="B1492" s="125" t="s">
        <v>85</v>
      </c>
      <c r="C1492" s="187" t="s">
        <v>159</v>
      </c>
      <c r="D1492" s="125" t="s">
        <v>159</v>
      </c>
      <c r="E1492" s="125" t="s">
        <v>3510</v>
      </c>
    </row>
    <row r="1493" spans="1:5">
      <c r="A1493" s="125" t="s">
        <v>44</v>
      </c>
      <c r="B1493" s="125" t="s">
        <v>85</v>
      </c>
      <c r="C1493" s="187" t="s">
        <v>159</v>
      </c>
      <c r="D1493" s="125" t="s">
        <v>159</v>
      </c>
      <c r="E1493" s="125" t="s">
        <v>3512</v>
      </c>
    </row>
    <row r="1494" spans="1:5">
      <c r="A1494" s="125" t="s">
        <v>44</v>
      </c>
      <c r="B1494" s="125" t="s">
        <v>85</v>
      </c>
      <c r="C1494" s="187" t="s">
        <v>159</v>
      </c>
      <c r="D1494" s="125" t="s">
        <v>159</v>
      </c>
      <c r="E1494" s="125" t="s">
        <v>3514</v>
      </c>
    </row>
    <row r="1495" spans="1:5">
      <c r="A1495" s="125" t="s">
        <v>44</v>
      </c>
      <c r="B1495" s="125" t="s">
        <v>85</v>
      </c>
      <c r="C1495" s="187" t="s">
        <v>159</v>
      </c>
      <c r="D1495" s="125" t="s">
        <v>159</v>
      </c>
      <c r="E1495" s="125" t="s">
        <v>3515</v>
      </c>
    </row>
    <row r="1496" spans="1:5">
      <c r="A1496" s="125" t="s">
        <v>44</v>
      </c>
      <c r="B1496" s="125" t="s">
        <v>85</v>
      </c>
      <c r="C1496" s="187" t="s">
        <v>159</v>
      </c>
      <c r="D1496" s="125" t="s">
        <v>159</v>
      </c>
      <c r="E1496" s="125" t="s">
        <v>3517</v>
      </c>
    </row>
    <row r="1497" spans="1:5">
      <c r="A1497" s="125" t="s">
        <v>44</v>
      </c>
      <c r="B1497" s="125" t="s">
        <v>85</v>
      </c>
      <c r="C1497" s="187" t="s">
        <v>159</v>
      </c>
      <c r="D1497" s="125" t="s">
        <v>159</v>
      </c>
      <c r="E1497" s="125" t="s">
        <v>3519</v>
      </c>
    </row>
    <row r="1498" spans="1:5">
      <c r="A1498" s="125" t="s">
        <v>44</v>
      </c>
      <c r="B1498" s="125" t="s">
        <v>85</v>
      </c>
      <c r="C1498" s="187" t="s">
        <v>159</v>
      </c>
      <c r="D1498" s="125" t="s">
        <v>159</v>
      </c>
      <c r="E1498" s="125" t="s">
        <v>3521</v>
      </c>
    </row>
    <row r="1499" spans="1:5">
      <c r="A1499" s="125" t="s">
        <v>44</v>
      </c>
      <c r="B1499" s="125" t="s">
        <v>85</v>
      </c>
      <c r="C1499" s="187" t="s">
        <v>159</v>
      </c>
      <c r="D1499" s="125" t="s">
        <v>159</v>
      </c>
      <c r="E1499" s="125" t="s">
        <v>3522</v>
      </c>
    </row>
    <row r="1500" spans="1:5">
      <c r="A1500" s="125" t="s">
        <v>44</v>
      </c>
      <c r="B1500" s="125" t="s">
        <v>85</v>
      </c>
      <c r="C1500" s="187" t="s">
        <v>159</v>
      </c>
      <c r="D1500" s="125" t="s">
        <v>159</v>
      </c>
      <c r="E1500" s="125" t="s">
        <v>3524</v>
      </c>
    </row>
    <row r="1501" spans="1:5">
      <c r="A1501" s="125" t="s">
        <v>44</v>
      </c>
      <c r="B1501" s="125" t="s">
        <v>85</v>
      </c>
      <c r="C1501" s="187" t="s">
        <v>159</v>
      </c>
      <c r="D1501" s="125" t="s">
        <v>159</v>
      </c>
      <c r="E1501" s="125" t="s">
        <v>3526</v>
      </c>
    </row>
    <row r="1502" spans="1:5">
      <c r="A1502" s="125"/>
      <c r="B1502" s="125"/>
      <c r="C1502" s="125"/>
      <c r="D1502" s="125"/>
      <c r="E1502" s="125"/>
    </row>
    <row r="1503" spans="1:5">
      <c r="A1503" s="125" t="s">
        <v>45</v>
      </c>
      <c r="B1503" s="125" t="s">
        <v>166</v>
      </c>
      <c r="C1503" s="125" t="s">
        <v>169</v>
      </c>
      <c r="D1503" s="125" t="s">
        <v>169</v>
      </c>
      <c r="E1503" s="125" t="s">
        <v>3505</v>
      </c>
    </row>
    <row r="1504" spans="1:5">
      <c r="A1504" s="125" t="s">
        <v>45</v>
      </c>
      <c r="B1504" s="125" t="s">
        <v>4774</v>
      </c>
      <c r="C1504" s="125" t="s">
        <v>235</v>
      </c>
      <c r="D1504" s="125" t="s">
        <v>235</v>
      </c>
      <c r="E1504" s="125" t="s">
        <v>3521</v>
      </c>
    </row>
    <row r="1505" spans="1:5">
      <c r="A1505" s="125" t="s">
        <v>45</v>
      </c>
      <c r="B1505" s="125" t="s">
        <v>4775</v>
      </c>
      <c r="C1505" s="125" t="s">
        <v>4776</v>
      </c>
      <c r="D1505" s="125" t="s">
        <v>4776</v>
      </c>
      <c r="E1505" s="125" t="s">
        <v>3264</v>
      </c>
    </row>
    <row r="1506" spans="1:5">
      <c r="A1506" s="125" t="s">
        <v>45</v>
      </c>
      <c r="B1506" s="125" t="s">
        <v>4777</v>
      </c>
      <c r="C1506" s="125" t="s">
        <v>225</v>
      </c>
      <c r="D1506" s="125" t="s">
        <v>225</v>
      </c>
      <c r="E1506" s="125" t="s">
        <v>3494</v>
      </c>
    </row>
    <row r="1507" spans="1:5">
      <c r="A1507" s="125" t="s">
        <v>45</v>
      </c>
      <c r="B1507" s="125" t="s">
        <v>4681</v>
      </c>
      <c r="C1507" s="125" t="s">
        <v>241</v>
      </c>
      <c r="D1507" s="125" t="s">
        <v>241</v>
      </c>
      <c r="E1507" s="125" t="s">
        <v>3271</v>
      </c>
    </row>
    <row r="1508" spans="1:5">
      <c r="A1508" s="125" t="s">
        <v>45</v>
      </c>
      <c r="B1508" s="125" t="s">
        <v>4778</v>
      </c>
      <c r="C1508" s="125" t="s">
        <v>109</v>
      </c>
      <c r="D1508" s="125" t="s">
        <v>109</v>
      </c>
      <c r="E1508" s="125" t="s">
        <v>3436</v>
      </c>
    </row>
    <row r="1509" spans="1:5">
      <c r="A1509" s="125" t="s">
        <v>45</v>
      </c>
      <c r="B1509" s="125" t="s">
        <v>4689</v>
      </c>
      <c r="C1509" s="125" t="s">
        <v>4779</v>
      </c>
      <c r="D1509" s="125" t="s">
        <v>4779</v>
      </c>
      <c r="E1509" s="125" t="s">
        <v>3349</v>
      </c>
    </row>
    <row r="1510" spans="1:5">
      <c r="A1510" s="125" t="s">
        <v>45</v>
      </c>
      <c r="B1510" s="125" t="s">
        <v>4653</v>
      </c>
      <c r="C1510" s="125" t="s">
        <v>4780</v>
      </c>
      <c r="D1510" s="125" t="s">
        <v>4780</v>
      </c>
      <c r="E1510" s="125" t="s">
        <v>3495</v>
      </c>
    </row>
    <row r="1511" spans="1:5">
      <c r="A1511" s="125" t="s">
        <v>45</v>
      </c>
      <c r="B1511" s="125" t="s">
        <v>4781</v>
      </c>
      <c r="C1511" s="125" t="s">
        <v>4782</v>
      </c>
      <c r="D1511" s="125" t="s">
        <v>4783</v>
      </c>
      <c r="E1511" s="125" t="s">
        <v>3455</v>
      </c>
    </row>
    <row r="1512" spans="1:5">
      <c r="A1512" s="125" t="s">
        <v>45</v>
      </c>
      <c r="B1512" s="125" t="s">
        <v>4784</v>
      </c>
      <c r="C1512" s="125" t="s">
        <v>4785</v>
      </c>
      <c r="D1512" s="125" t="s">
        <v>4785</v>
      </c>
      <c r="E1512" s="125" t="s">
        <v>3418</v>
      </c>
    </row>
    <row r="1513" spans="1:5">
      <c r="A1513" s="125" t="s">
        <v>45</v>
      </c>
      <c r="B1513" s="125" t="s">
        <v>4786</v>
      </c>
      <c r="C1513" s="125" t="s">
        <v>4787</v>
      </c>
      <c r="D1513" s="125" t="s">
        <v>4788</v>
      </c>
      <c r="E1513" s="125" t="s">
        <v>3390</v>
      </c>
    </row>
    <row r="1514" spans="1:5">
      <c r="A1514" s="125" t="s">
        <v>45</v>
      </c>
      <c r="B1514" s="125" t="s">
        <v>4789</v>
      </c>
      <c r="C1514" s="125" t="s">
        <v>4790</v>
      </c>
      <c r="D1514" s="125" t="s">
        <v>4790</v>
      </c>
      <c r="E1514" s="125" t="s">
        <v>3390</v>
      </c>
    </row>
    <row r="1515" spans="1:5">
      <c r="A1515" s="125" t="s">
        <v>45</v>
      </c>
      <c r="B1515" s="125" t="s">
        <v>4791</v>
      </c>
      <c r="C1515" s="125" t="s">
        <v>4792</v>
      </c>
      <c r="D1515" s="125" t="s">
        <v>4792</v>
      </c>
      <c r="E1515" s="125" t="s">
        <v>3487</v>
      </c>
    </row>
    <row r="1516" spans="1:5">
      <c r="A1516" s="125" t="s">
        <v>45</v>
      </c>
      <c r="B1516" s="125" t="s">
        <v>4793</v>
      </c>
      <c r="C1516" s="125" t="s">
        <v>4794</v>
      </c>
      <c r="D1516" s="125" t="s">
        <v>4794</v>
      </c>
      <c r="E1516" s="125" t="s">
        <v>3524</v>
      </c>
    </row>
    <row r="1517" spans="1:5">
      <c r="A1517" s="125" t="s">
        <v>45</v>
      </c>
      <c r="B1517" s="125" t="s">
        <v>4795</v>
      </c>
      <c r="C1517" s="191" t="s">
        <v>4796</v>
      </c>
      <c r="D1517" s="191" t="s">
        <v>4796</v>
      </c>
      <c r="E1517" s="125" t="s">
        <v>3404</v>
      </c>
    </row>
    <row r="1518" spans="1:5">
      <c r="A1518" s="125" t="s">
        <v>45</v>
      </c>
      <c r="B1518" s="125" t="s">
        <v>4797</v>
      </c>
      <c r="C1518" s="125" t="s">
        <v>4798</v>
      </c>
      <c r="D1518" s="125" t="s">
        <v>4798</v>
      </c>
      <c r="E1518" s="125" t="s">
        <v>3473</v>
      </c>
    </row>
    <row r="1519" spans="1:5">
      <c r="A1519" s="125" t="s">
        <v>45</v>
      </c>
      <c r="B1519" s="125" t="s">
        <v>4799</v>
      </c>
      <c r="C1519" s="125" t="s">
        <v>4800</v>
      </c>
      <c r="D1519" s="125" t="s">
        <v>4800</v>
      </c>
      <c r="E1519" s="125" t="s">
        <v>3306</v>
      </c>
    </row>
    <row r="1520" spans="1:5">
      <c r="A1520" s="125" t="s">
        <v>45</v>
      </c>
      <c r="B1520" s="125" t="s">
        <v>4801</v>
      </c>
      <c r="C1520" s="125" t="s">
        <v>4802</v>
      </c>
      <c r="D1520" s="125" t="s">
        <v>4802</v>
      </c>
      <c r="E1520" s="125" t="s">
        <v>3406</v>
      </c>
    </row>
    <row r="1521" spans="1:5">
      <c r="A1521" s="125" t="s">
        <v>45</v>
      </c>
      <c r="B1521" s="125" t="s">
        <v>4803</v>
      </c>
      <c r="C1521" s="125" t="s">
        <v>4804</v>
      </c>
      <c r="D1521" s="125" t="s">
        <v>4804</v>
      </c>
      <c r="E1521" s="125" t="s">
        <v>3406</v>
      </c>
    </row>
    <row r="1522" spans="1:5">
      <c r="A1522" s="125" t="s">
        <v>45</v>
      </c>
      <c r="B1522" s="125" t="s">
        <v>4805</v>
      </c>
      <c r="C1522" s="125" t="s">
        <v>4806</v>
      </c>
      <c r="D1522" s="125" t="s">
        <v>4806</v>
      </c>
      <c r="E1522" s="125" t="s">
        <v>3406</v>
      </c>
    </row>
    <row r="1523" spans="1:5">
      <c r="A1523" s="125" t="s">
        <v>45</v>
      </c>
      <c r="B1523" s="125" t="s">
        <v>4807</v>
      </c>
      <c r="C1523" s="125" t="s">
        <v>4808</v>
      </c>
      <c r="D1523" s="125" t="s">
        <v>4808</v>
      </c>
      <c r="E1523" s="125" t="s">
        <v>3406</v>
      </c>
    </row>
    <row r="1524" spans="1:5">
      <c r="A1524" s="125" t="s">
        <v>45</v>
      </c>
      <c r="B1524" s="125" t="s">
        <v>4809</v>
      </c>
      <c r="C1524" s="125" t="s">
        <v>4810</v>
      </c>
      <c r="D1524" s="125" t="s">
        <v>4810</v>
      </c>
      <c r="E1524" s="125" t="s">
        <v>3406</v>
      </c>
    </row>
    <row r="1525" spans="1:5">
      <c r="A1525" s="125" t="s">
        <v>45</v>
      </c>
      <c r="B1525" s="125" t="s">
        <v>4811</v>
      </c>
      <c r="C1525" s="125" t="s">
        <v>594</v>
      </c>
      <c r="D1525" s="125" t="s">
        <v>594</v>
      </c>
      <c r="E1525" s="125" t="s">
        <v>3292</v>
      </c>
    </row>
    <row r="1526" spans="1:5">
      <c r="A1526" s="125" t="s">
        <v>45</v>
      </c>
      <c r="B1526" s="125" t="s">
        <v>210</v>
      </c>
      <c r="C1526" s="125" t="s">
        <v>212</v>
      </c>
      <c r="D1526" s="125" t="s">
        <v>212</v>
      </c>
      <c r="E1526" s="125" t="s">
        <v>3305</v>
      </c>
    </row>
    <row r="1527" spans="1:5">
      <c r="A1527" s="125" t="s">
        <v>45</v>
      </c>
      <c r="B1527" s="125" t="s">
        <v>4812</v>
      </c>
      <c r="C1527" s="125" t="s">
        <v>4813</v>
      </c>
      <c r="D1527" s="125" t="s">
        <v>4813</v>
      </c>
      <c r="E1527" s="125" t="s">
        <v>3353</v>
      </c>
    </row>
    <row r="1528" spans="1:5">
      <c r="A1528" s="125" t="s">
        <v>45</v>
      </c>
      <c r="B1528" s="125" t="s">
        <v>4814</v>
      </c>
      <c r="C1528" s="125" t="s">
        <v>4815</v>
      </c>
      <c r="D1528" s="125" t="s">
        <v>4815</v>
      </c>
      <c r="E1528" s="125" t="s">
        <v>3379</v>
      </c>
    </row>
    <row r="1529" spans="1:5">
      <c r="A1529" s="125" t="s">
        <v>45</v>
      </c>
      <c r="B1529" s="125" t="s">
        <v>4816</v>
      </c>
      <c r="C1529" s="125" t="s">
        <v>4817</v>
      </c>
      <c r="D1529" s="125" t="s">
        <v>4817</v>
      </c>
      <c r="E1529" s="125" t="s">
        <v>3264</v>
      </c>
    </row>
    <row r="1530" spans="1:5">
      <c r="A1530" s="125" t="s">
        <v>45</v>
      </c>
      <c r="B1530" s="125" t="s">
        <v>4818</v>
      </c>
      <c r="C1530" s="125" t="s">
        <v>4819</v>
      </c>
      <c r="D1530" s="125" t="s">
        <v>4819</v>
      </c>
      <c r="E1530" s="125" t="s">
        <v>3332</v>
      </c>
    </row>
    <row r="1531" spans="1:5">
      <c r="A1531" s="125" t="s">
        <v>45</v>
      </c>
      <c r="B1531" s="125" t="s">
        <v>4820</v>
      </c>
      <c r="C1531" s="125" t="s">
        <v>4821</v>
      </c>
      <c r="D1531" s="125" t="s">
        <v>4821</v>
      </c>
      <c r="E1531" s="125" t="s">
        <v>3469</v>
      </c>
    </row>
    <row r="1532" spans="1:5">
      <c r="A1532" s="125" t="s">
        <v>45</v>
      </c>
      <c r="B1532" s="125" t="s">
        <v>4822</v>
      </c>
      <c r="C1532" s="125" t="s">
        <v>4823</v>
      </c>
      <c r="D1532" s="125" t="s">
        <v>4823</v>
      </c>
      <c r="E1532" s="125" t="s">
        <v>3361</v>
      </c>
    </row>
    <row r="1533" spans="1:5">
      <c r="A1533" s="125" t="s">
        <v>45</v>
      </c>
      <c r="B1533" s="125" t="s">
        <v>4824</v>
      </c>
      <c r="C1533" s="125" t="s">
        <v>4825</v>
      </c>
      <c r="D1533" s="125" t="s">
        <v>4826</v>
      </c>
      <c r="E1533" s="125" t="s">
        <v>3335</v>
      </c>
    </row>
    <row r="1534" spans="1:5">
      <c r="A1534" s="125" t="s">
        <v>45</v>
      </c>
      <c r="B1534" s="125" t="s">
        <v>4827</v>
      </c>
      <c r="C1534" s="125" t="s">
        <v>4828</v>
      </c>
      <c r="D1534" s="125" t="s">
        <v>4828</v>
      </c>
      <c r="E1534" s="125" t="s">
        <v>3335</v>
      </c>
    </row>
    <row r="1535" spans="1:5">
      <c r="A1535" s="125" t="s">
        <v>45</v>
      </c>
      <c r="B1535" s="125" t="s">
        <v>4829</v>
      </c>
      <c r="C1535" s="125" t="s">
        <v>4830</v>
      </c>
      <c r="D1535" s="125" t="s">
        <v>4830</v>
      </c>
      <c r="E1535" s="125" t="s">
        <v>3267</v>
      </c>
    </row>
    <row r="1536" spans="1:5">
      <c r="A1536" s="125" t="s">
        <v>45</v>
      </c>
      <c r="B1536" s="125" t="s">
        <v>4831</v>
      </c>
      <c r="C1536" s="125" t="s">
        <v>4832</v>
      </c>
      <c r="D1536" s="125" t="s">
        <v>4832</v>
      </c>
      <c r="E1536" s="125" t="s">
        <v>3349</v>
      </c>
    </row>
    <row r="1537" spans="1:7">
      <c r="A1537" s="125" t="s">
        <v>45</v>
      </c>
      <c r="B1537" s="125" t="s">
        <v>4757</v>
      </c>
      <c r="C1537" s="125" t="s">
        <v>4833</v>
      </c>
      <c r="D1537" s="125" t="s">
        <v>4833</v>
      </c>
      <c r="E1537" s="125" t="s">
        <v>3308</v>
      </c>
    </row>
    <row r="1538" spans="1:7">
      <c r="A1538" s="125" t="s">
        <v>45</v>
      </c>
      <c r="B1538" s="125" t="s">
        <v>4759</v>
      </c>
      <c r="C1538" s="125" t="s">
        <v>595</v>
      </c>
      <c r="D1538" s="125" t="s">
        <v>595</v>
      </c>
      <c r="E1538" s="125" t="s">
        <v>3443</v>
      </c>
    </row>
    <row r="1539" spans="1:7">
      <c r="A1539" s="125" t="s">
        <v>45</v>
      </c>
      <c r="B1539" s="125" t="s">
        <v>4834</v>
      </c>
      <c r="C1539" s="125" t="s">
        <v>4835</v>
      </c>
      <c r="D1539" s="125" t="s">
        <v>4835</v>
      </c>
      <c r="E1539" s="125" t="s">
        <v>3432</v>
      </c>
    </row>
    <row r="1540" spans="1:7">
      <c r="A1540" s="125" t="s">
        <v>45</v>
      </c>
      <c r="B1540" s="125" t="s">
        <v>4659</v>
      </c>
      <c r="C1540" s="125" t="s">
        <v>4836</v>
      </c>
      <c r="D1540" s="125" t="s">
        <v>4836</v>
      </c>
      <c r="E1540" s="125" t="s">
        <v>3375</v>
      </c>
    </row>
    <row r="1541" spans="1:7">
      <c r="A1541" s="125" t="s">
        <v>45</v>
      </c>
      <c r="B1541" s="125" t="s">
        <v>4837</v>
      </c>
      <c r="C1541" s="125" t="s">
        <v>4838</v>
      </c>
      <c r="D1541" s="125" t="s">
        <v>4838</v>
      </c>
      <c r="E1541" s="125" t="s">
        <v>3311</v>
      </c>
    </row>
    <row r="1542" spans="1:7">
      <c r="A1542" s="125" t="s">
        <v>45</v>
      </c>
      <c r="B1542" s="125" t="s">
        <v>4762</v>
      </c>
      <c r="C1542" s="125" t="s">
        <v>4839</v>
      </c>
      <c r="D1542" s="125" t="s">
        <v>4839</v>
      </c>
      <c r="E1542" s="125" t="s">
        <v>3382</v>
      </c>
    </row>
    <row r="1543" spans="1:7">
      <c r="A1543" s="125" t="s">
        <v>45</v>
      </c>
      <c r="B1543" s="125" t="s">
        <v>85</v>
      </c>
      <c r="C1543" s="125" t="s">
        <v>159</v>
      </c>
      <c r="D1543" s="125" t="s">
        <v>159</v>
      </c>
      <c r="E1543" s="125" t="s">
        <v>3264</v>
      </c>
    </row>
    <row r="1544" spans="1:7">
      <c r="A1544" s="125" t="s">
        <v>45</v>
      </c>
      <c r="B1544" s="125" t="s">
        <v>85</v>
      </c>
      <c r="C1544" s="125" t="s">
        <v>159</v>
      </c>
      <c r="D1544" s="125" t="s">
        <v>159</v>
      </c>
      <c r="E1544" s="125" t="s">
        <v>3265</v>
      </c>
    </row>
    <row r="1545" spans="1:7">
      <c r="A1545" s="125" t="s">
        <v>45</v>
      </c>
      <c r="B1545" s="125" t="s">
        <v>85</v>
      </c>
      <c r="C1545" s="125" t="s">
        <v>159</v>
      </c>
      <c r="D1545" s="125" t="s">
        <v>159</v>
      </c>
      <c r="E1545" s="125" t="s">
        <v>3267</v>
      </c>
    </row>
    <row r="1546" spans="1:7">
      <c r="A1546" s="125" t="s">
        <v>45</v>
      </c>
      <c r="B1546" s="125" t="s">
        <v>85</v>
      </c>
      <c r="C1546" s="125" t="s">
        <v>159</v>
      </c>
      <c r="D1546" s="125" t="s">
        <v>159</v>
      </c>
      <c r="E1546" s="125" t="s">
        <v>3269</v>
      </c>
      <c r="G1546" s="125"/>
    </row>
    <row r="1547" spans="1:7">
      <c r="A1547" s="125" t="s">
        <v>45</v>
      </c>
      <c r="B1547" s="125" t="s">
        <v>85</v>
      </c>
      <c r="C1547" s="125" t="s">
        <v>159</v>
      </c>
      <c r="D1547" s="125" t="s">
        <v>159</v>
      </c>
      <c r="E1547" s="125" t="s">
        <v>3271</v>
      </c>
    </row>
    <row r="1548" spans="1:7">
      <c r="A1548" s="125" t="s">
        <v>45</v>
      </c>
      <c r="B1548" s="125" t="s">
        <v>85</v>
      </c>
      <c r="C1548" s="125" t="s">
        <v>159</v>
      </c>
      <c r="D1548" s="125" t="s">
        <v>159</v>
      </c>
      <c r="E1548" s="125" t="s">
        <v>3272</v>
      </c>
    </row>
    <row r="1549" spans="1:7">
      <c r="A1549" s="125" t="s">
        <v>45</v>
      </c>
      <c r="B1549" s="125" t="s">
        <v>85</v>
      </c>
      <c r="C1549" s="125" t="s">
        <v>159</v>
      </c>
      <c r="D1549" s="125" t="s">
        <v>159</v>
      </c>
      <c r="E1549" s="125" t="s">
        <v>3274</v>
      </c>
    </row>
    <row r="1550" spans="1:7">
      <c r="A1550" s="125" t="s">
        <v>45</v>
      </c>
      <c r="B1550" s="125" t="s">
        <v>85</v>
      </c>
      <c r="C1550" s="125" t="s">
        <v>159</v>
      </c>
      <c r="D1550" s="125" t="s">
        <v>159</v>
      </c>
      <c r="E1550" s="125" t="s">
        <v>3276</v>
      </c>
    </row>
    <row r="1551" spans="1:7">
      <c r="A1551" s="125" t="s">
        <v>45</v>
      </c>
      <c r="B1551" s="125" t="s">
        <v>85</v>
      </c>
      <c r="C1551" s="125" t="s">
        <v>159</v>
      </c>
      <c r="D1551" s="125" t="s">
        <v>159</v>
      </c>
      <c r="E1551" s="125" t="s">
        <v>3278</v>
      </c>
    </row>
    <row r="1552" spans="1:7">
      <c r="A1552" s="125" t="s">
        <v>45</v>
      </c>
      <c r="B1552" s="125" t="s">
        <v>85</v>
      </c>
      <c r="C1552" s="125" t="s">
        <v>159</v>
      </c>
      <c r="D1552" s="125" t="s">
        <v>159</v>
      </c>
      <c r="E1552" s="125" t="s">
        <v>3280</v>
      </c>
    </row>
    <row r="1553" spans="1:5">
      <c r="A1553" s="125" t="s">
        <v>45</v>
      </c>
      <c r="B1553" s="125" t="s">
        <v>85</v>
      </c>
      <c r="C1553" s="125" t="s">
        <v>159</v>
      </c>
      <c r="D1553" s="125" t="s">
        <v>159</v>
      </c>
      <c r="E1553" s="125" t="s">
        <v>3282</v>
      </c>
    </row>
    <row r="1554" spans="1:5">
      <c r="A1554" s="125" t="s">
        <v>45</v>
      </c>
      <c r="B1554" s="125" t="s">
        <v>85</v>
      </c>
      <c r="C1554" s="125" t="s">
        <v>159</v>
      </c>
      <c r="D1554" s="125" t="s">
        <v>159</v>
      </c>
      <c r="E1554" s="125" t="s">
        <v>3284</v>
      </c>
    </row>
    <row r="1555" spans="1:5">
      <c r="A1555" s="125" t="s">
        <v>45</v>
      </c>
      <c r="B1555" s="125" t="s">
        <v>85</v>
      </c>
      <c r="C1555" s="125" t="s">
        <v>159</v>
      </c>
      <c r="D1555" s="125" t="s">
        <v>159</v>
      </c>
      <c r="E1555" s="125" t="s">
        <v>3286</v>
      </c>
    </row>
    <row r="1556" spans="1:5">
      <c r="A1556" s="125" t="s">
        <v>45</v>
      </c>
      <c r="B1556" s="125" t="s">
        <v>85</v>
      </c>
      <c r="C1556" s="125" t="s">
        <v>159</v>
      </c>
      <c r="D1556" s="125" t="s">
        <v>159</v>
      </c>
      <c r="E1556" s="125" t="s">
        <v>3288</v>
      </c>
    </row>
    <row r="1557" spans="1:5">
      <c r="A1557" s="125" t="s">
        <v>45</v>
      </c>
      <c r="B1557" s="125" t="s">
        <v>85</v>
      </c>
      <c r="C1557" s="125" t="s">
        <v>159</v>
      </c>
      <c r="D1557" s="125" t="s">
        <v>159</v>
      </c>
      <c r="E1557" s="125" t="s">
        <v>3290</v>
      </c>
    </row>
    <row r="1558" spans="1:5">
      <c r="A1558" s="125" t="s">
        <v>45</v>
      </c>
      <c r="B1558" s="125" t="s">
        <v>85</v>
      </c>
      <c r="C1558" s="125" t="s">
        <v>159</v>
      </c>
      <c r="D1558" s="125" t="s">
        <v>159</v>
      </c>
      <c r="E1558" s="125" t="s">
        <v>3292</v>
      </c>
    </row>
    <row r="1559" spans="1:5">
      <c r="A1559" s="125" t="s">
        <v>45</v>
      </c>
      <c r="B1559" s="125" t="s">
        <v>85</v>
      </c>
      <c r="C1559" s="125" t="s">
        <v>159</v>
      </c>
      <c r="D1559" s="125" t="s">
        <v>159</v>
      </c>
      <c r="E1559" s="125" t="s">
        <v>3293</v>
      </c>
    </row>
    <row r="1560" spans="1:5">
      <c r="A1560" s="125" t="s">
        <v>45</v>
      </c>
      <c r="B1560" s="125" t="s">
        <v>85</v>
      </c>
      <c r="C1560" s="125" t="s">
        <v>159</v>
      </c>
      <c r="D1560" s="125" t="s">
        <v>159</v>
      </c>
      <c r="E1560" s="125" t="s">
        <v>3295</v>
      </c>
    </row>
    <row r="1561" spans="1:5">
      <c r="A1561" s="125" t="s">
        <v>45</v>
      </c>
      <c r="B1561" s="125" t="s">
        <v>85</v>
      </c>
      <c r="C1561" s="125" t="s">
        <v>159</v>
      </c>
      <c r="D1561" s="125" t="s">
        <v>159</v>
      </c>
      <c r="E1561" s="125" t="s">
        <v>3297</v>
      </c>
    </row>
    <row r="1562" spans="1:5">
      <c r="A1562" s="125" t="s">
        <v>45</v>
      </c>
      <c r="B1562" s="125" t="s">
        <v>85</v>
      </c>
      <c r="C1562" s="125" t="s">
        <v>159</v>
      </c>
      <c r="D1562" s="125" t="s">
        <v>159</v>
      </c>
      <c r="E1562" s="125" t="s">
        <v>3299</v>
      </c>
    </row>
    <row r="1563" spans="1:5">
      <c r="A1563" s="125" t="s">
        <v>45</v>
      </c>
      <c r="B1563" s="125" t="s">
        <v>85</v>
      </c>
      <c r="C1563" s="125" t="s">
        <v>159</v>
      </c>
      <c r="D1563" s="125" t="s">
        <v>159</v>
      </c>
      <c r="E1563" s="125" t="s">
        <v>3301</v>
      </c>
    </row>
    <row r="1564" spans="1:5">
      <c r="A1564" s="125" t="s">
        <v>45</v>
      </c>
      <c r="B1564" s="125" t="s">
        <v>85</v>
      </c>
      <c r="C1564" s="125" t="s">
        <v>159</v>
      </c>
      <c r="D1564" s="125" t="s">
        <v>159</v>
      </c>
      <c r="E1564" s="125" t="s">
        <v>3303</v>
      </c>
    </row>
    <row r="1565" spans="1:5">
      <c r="A1565" s="125" t="s">
        <v>45</v>
      </c>
      <c r="B1565" s="125" t="s">
        <v>85</v>
      </c>
      <c r="C1565" s="125" t="s">
        <v>159</v>
      </c>
      <c r="D1565" s="125" t="s">
        <v>159</v>
      </c>
      <c r="E1565" s="125" t="s">
        <v>3305</v>
      </c>
    </row>
    <row r="1566" spans="1:5">
      <c r="A1566" s="125" t="s">
        <v>45</v>
      </c>
      <c r="B1566" s="125" t="s">
        <v>85</v>
      </c>
      <c r="C1566" s="125" t="s">
        <v>159</v>
      </c>
      <c r="D1566" s="125" t="s">
        <v>159</v>
      </c>
      <c r="E1566" s="125" t="s">
        <v>3306</v>
      </c>
    </row>
    <row r="1567" spans="1:5">
      <c r="A1567" s="125" t="s">
        <v>45</v>
      </c>
      <c r="B1567" s="125" t="s">
        <v>85</v>
      </c>
      <c r="C1567" s="125" t="s">
        <v>159</v>
      </c>
      <c r="D1567" s="125" t="s">
        <v>159</v>
      </c>
      <c r="E1567" s="125" t="s">
        <v>3308</v>
      </c>
    </row>
    <row r="1568" spans="1:5">
      <c r="A1568" s="125" t="s">
        <v>45</v>
      </c>
      <c r="B1568" s="125" t="s">
        <v>85</v>
      </c>
      <c r="C1568" s="125" t="s">
        <v>159</v>
      </c>
      <c r="D1568" s="125" t="s">
        <v>159</v>
      </c>
      <c r="E1568" s="125" t="s">
        <v>3309</v>
      </c>
    </row>
    <row r="1569" spans="1:5">
      <c r="A1569" s="125" t="s">
        <v>45</v>
      </c>
      <c r="B1569" s="125" t="s">
        <v>85</v>
      </c>
      <c r="C1569" s="125" t="s">
        <v>159</v>
      </c>
      <c r="D1569" s="125" t="s">
        <v>159</v>
      </c>
      <c r="E1569" s="125" t="s">
        <v>3311</v>
      </c>
    </row>
    <row r="1570" spans="1:5">
      <c r="A1570" s="125" t="s">
        <v>45</v>
      </c>
      <c r="B1570" s="125" t="s">
        <v>85</v>
      </c>
      <c r="C1570" s="125" t="s">
        <v>159</v>
      </c>
      <c r="D1570" s="125" t="s">
        <v>159</v>
      </c>
      <c r="E1570" s="125" t="s">
        <v>3313</v>
      </c>
    </row>
    <row r="1571" spans="1:5">
      <c r="A1571" s="125" t="s">
        <v>45</v>
      </c>
      <c r="B1571" s="125" t="s">
        <v>85</v>
      </c>
      <c r="C1571" s="125" t="s">
        <v>159</v>
      </c>
      <c r="D1571" s="125" t="s">
        <v>159</v>
      </c>
      <c r="E1571" s="125" t="s">
        <v>3315</v>
      </c>
    </row>
    <row r="1572" spans="1:5">
      <c r="A1572" s="125" t="s">
        <v>45</v>
      </c>
      <c r="B1572" s="125" t="s">
        <v>85</v>
      </c>
      <c r="C1572" s="125" t="s">
        <v>159</v>
      </c>
      <c r="D1572" s="125" t="s">
        <v>159</v>
      </c>
      <c r="E1572" s="125" t="s">
        <v>3317</v>
      </c>
    </row>
    <row r="1573" spans="1:5">
      <c r="A1573" s="125" t="s">
        <v>45</v>
      </c>
      <c r="B1573" s="125" t="s">
        <v>85</v>
      </c>
      <c r="C1573" s="125" t="s">
        <v>159</v>
      </c>
      <c r="D1573" s="125" t="s">
        <v>159</v>
      </c>
      <c r="E1573" s="125" t="s">
        <v>3318</v>
      </c>
    </row>
    <row r="1574" spans="1:5">
      <c r="A1574" s="125" t="s">
        <v>45</v>
      </c>
      <c r="B1574" s="125" t="s">
        <v>85</v>
      </c>
      <c r="C1574" s="125" t="s">
        <v>159</v>
      </c>
      <c r="D1574" s="125" t="s">
        <v>159</v>
      </c>
      <c r="E1574" s="125" t="s">
        <v>3320</v>
      </c>
    </row>
    <row r="1575" spans="1:5">
      <c r="A1575" s="125" t="s">
        <v>45</v>
      </c>
      <c r="B1575" s="125" t="s">
        <v>85</v>
      </c>
      <c r="C1575" s="125" t="s">
        <v>159</v>
      </c>
      <c r="D1575" s="125" t="s">
        <v>159</v>
      </c>
      <c r="E1575" s="125" t="s">
        <v>3322</v>
      </c>
    </row>
    <row r="1576" spans="1:5">
      <c r="A1576" s="125" t="s">
        <v>45</v>
      </c>
      <c r="B1576" s="125" t="s">
        <v>85</v>
      </c>
      <c r="C1576" s="125" t="s">
        <v>159</v>
      </c>
      <c r="D1576" s="125" t="s">
        <v>159</v>
      </c>
      <c r="E1576" s="125" t="s">
        <v>3324</v>
      </c>
    </row>
    <row r="1577" spans="1:5">
      <c r="A1577" s="125" t="s">
        <v>45</v>
      </c>
      <c r="B1577" s="125" t="s">
        <v>85</v>
      </c>
      <c r="C1577" s="125" t="s">
        <v>159</v>
      </c>
      <c r="D1577" s="125" t="s">
        <v>159</v>
      </c>
      <c r="E1577" s="125" t="s">
        <v>3326</v>
      </c>
    </row>
    <row r="1578" spans="1:5">
      <c r="A1578" s="125" t="s">
        <v>45</v>
      </c>
      <c r="B1578" s="125" t="s">
        <v>85</v>
      </c>
      <c r="C1578" s="125" t="s">
        <v>159</v>
      </c>
      <c r="D1578" s="125" t="s">
        <v>159</v>
      </c>
      <c r="E1578" s="125" t="s">
        <v>3328</v>
      </c>
    </row>
    <row r="1579" spans="1:5">
      <c r="A1579" s="125" t="s">
        <v>45</v>
      </c>
      <c r="B1579" s="125" t="s">
        <v>85</v>
      </c>
      <c r="C1579" s="125" t="s">
        <v>159</v>
      </c>
      <c r="D1579" s="125" t="s">
        <v>159</v>
      </c>
      <c r="E1579" s="125" t="s">
        <v>3330</v>
      </c>
    </row>
    <row r="1580" spans="1:5">
      <c r="A1580" s="125" t="s">
        <v>45</v>
      </c>
      <c r="B1580" s="125" t="s">
        <v>85</v>
      </c>
      <c r="C1580" s="125" t="s">
        <v>159</v>
      </c>
      <c r="D1580" s="125" t="s">
        <v>159</v>
      </c>
      <c r="E1580" s="125" t="s">
        <v>3332</v>
      </c>
    </row>
    <row r="1581" spans="1:5">
      <c r="A1581" s="125" t="s">
        <v>45</v>
      </c>
      <c r="B1581" s="125" t="s">
        <v>85</v>
      </c>
      <c r="C1581" s="125" t="s">
        <v>159</v>
      </c>
      <c r="D1581" s="125" t="s">
        <v>159</v>
      </c>
      <c r="E1581" s="125" t="s">
        <v>3334</v>
      </c>
    </row>
    <row r="1582" spans="1:5">
      <c r="A1582" s="125" t="s">
        <v>45</v>
      </c>
      <c r="B1582" s="125" t="s">
        <v>85</v>
      </c>
      <c r="C1582" s="125" t="s">
        <v>159</v>
      </c>
      <c r="D1582" s="125" t="s">
        <v>159</v>
      </c>
      <c r="E1582" s="125" t="s">
        <v>3335</v>
      </c>
    </row>
    <row r="1583" spans="1:5">
      <c r="A1583" s="125" t="s">
        <v>45</v>
      </c>
      <c r="B1583" s="125" t="s">
        <v>85</v>
      </c>
      <c r="C1583" s="125" t="s">
        <v>159</v>
      </c>
      <c r="D1583" s="125" t="s">
        <v>159</v>
      </c>
      <c r="E1583" s="125" t="s">
        <v>3337</v>
      </c>
    </row>
    <row r="1584" spans="1:5">
      <c r="A1584" s="125" t="s">
        <v>45</v>
      </c>
      <c r="B1584" s="125" t="s">
        <v>85</v>
      </c>
      <c r="C1584" s="125" t="s">
        <v>159</v>
      </c>
      <c r="D1584" s="125" t="s">
        <v>159</v>
      </c>
      <c r="E1584" s="125" t="s">
        <v>3339</v>
      </c>
    </row>
    <row r="1585" spans="1:5">
      <c r="A1585" s="125" t="s">
        <v>45</v>
      </c>
      <c r="B1585" s="125" t="s">
        <v>85</v>
      </c>
      <c r="C1585" s="125" t="s">
        <v>159</v>
      </c>
      <c r="D1585" s="125" t="s">
        <v>159</v>
      </c>
      <c r="E1585" s="125" t="s">
        <v>3341</v>
      </c>
    </row>
    <row r="1586" spans="1:5">
      <c r="A1586" s="125" t="s">
        <v>45</v>
      </c>
      <c r="B1586" s="125" t="s">
        <v>85</v>
      </c>
      <c r="C1586" s="125" t="s">
        <v>159</v>
      </c>
      <c r="D1586" s="125" t="s">
        <v>159</v>
      </c>
      <c r="E1586" s="125" t="s">
        <v>3343</v>
      </c>
    </row>
    <row r="1587" spans="1:5">
      <c r="A1587" s="125" t="s">
        <v>45</v>
      </c>
      <c r="B1587" s="125" t="s">
        <v>85</v>
      </c>
      <c r="C1587" s="125" t="s">
        <v>159</v>
      </c>
      <c r="D1587" s="125" t="s">
        <v>159</v>
      </c>
      <c r="E1587" s="125" t="s">
        <v>3345</v>
      </c>
    </row>
    <row r="1588" spans="1:5">
      <c r="A1588" s="125" t="s">
        <v>45</v>
      </c>
      <c r="B1588" s="125" t="s">
        <v>85</v>
      </c>
      <c r="C1588" s="125" t="s">
        <v>159</v>
      </c>
      <c r="D1588" s="125" t="s">
        <v>159</v>
      </c>
      <c r="E1588" s="125" t="s">
        <v>3347</v>
      </c>
    </row>
    <row r="1589" spans="1:5">
      <c r="A1589" s="125" t="s">
        <v>45</v>
      </c>
      <c r="B1589" s="125" t="s">
        <v>85</v>
      </c>
      <c r="C1589" s="125" t="s">
        <v>159</v>
      </c>
      <c r="D1589" s="125" t="s">
        <v>159</v>
      </c>
      <c r="E1589" s="125" t="s">
        <v>3349</v>
      </c>
    </row>
    <row r="1590" spans="1:5">
      <c r="A1590" s="125" t="s">
        <v>45</v>
      </c>
      <c r="B1590" s="125" t="s">
        <v>85</v>
      </c>
      <c r="C1590" s="125" t="s">
        <v>159</v>
      </c>
      <c r="D1590" s="125" t="s">
        <v>159</v>
      </c>
      <c r="E1590" s="125" t="s">
        <v>3351</v>
      </c>
    </row>
    <row r="1591" spans="1:5">
      <c r="A1591" s="125" t="s">
        <v>45</v>
      </c>
      <c r="B1591" s="125" t="s">
        <v>85</v>
      </c>
      <c r="C1591" s="125" t="s">
        <v>159</v>
      </c>
      <c r="D1591" s="125" t="s">
        <v>159</v>
      </c>
      <c r="E1591" s="125" t="s">
        <v>3353</v>
      </c>
    </row>
    <row r="1592" spans="1:5">
      <c r="A1592" s="125" t="s">
        <v>45</v>
      </c>
      <c r="B1592" s="125" t="s">
        <v>85</v>
      </c>
      <c r="C1592" s="125" t="s">
        <v>159</v>
      </c>
      <c r="D1592" s="125" t="s">
        <v>159</v>
      </c>
      <c r="E1592" s="125" t="s">
        <v>3355</v>
      </c>
    </row>
    <row r="1593" spans="1:5">
      <c r="A1593" s="125" t="s">
        <v>45</v>
      </c>
      <c r="B1593" s="125" t="s">
        <v>85</v>
      </c>
      <c r="C1593" s="125" t="s">
        <v>159</v>
      </c>
      <c r="D1593" s="125" t="s">
        <v>159</v>
      </c>
      <c r="E1593" s="125" t="s">
        <v>3357</v>
      </c>
    </row>
    <row r="1594" spans="1:5">
      <c r="A1594" s="125" t="s">
        <v>45</v>
      </c>
      <c r="B1594" s="125" t="s">
        <v>85</v>
      </c>
      <c r="C1594" s="125" t="s">
        <v>159</v>
      </c>
      <c r="D1594" s="125" t="s">
        <v>159</v>
      </c>
      <c r="E1594" s="125" t="s">
        <v>3359</v>
      </c>
    </row>
    <row r="1595" spans="1:5">
      <c r="A1595" s="125" t="s">
        <v>45</v>
      </c>
      <c r="B1595" s="125" t="s">
        <v>85</v>
      </c>
      <c r="C1595" s="125" t="s">
        <v>159</v>
      </c>
      <c r="D1595" s="125" t="s">
        <v>159</v>
      </c>
      <c r="E1595" s="125" t="s">
        <v>3361</v>
      </c>
    </row>
    <row r="1596" spans="1:5">
      <c r="A1596" s="125" t="s">
        <v>45</v>
      </c>
      <c r="B1596" s="125" t="s">
        <v>85</v>
      </c>
      <c r="C1596" s="125" t="s">
        <v>159</v>
      </c>
      <c r="D1596" s="125" t="s">
        <v>159</v>
      </c>
      <c r="E1596" s="125" t="s">
        <v>3363</v>
      </c>
    </row>
    <row r="1597" spans="1:5">
      <c r="A1597" s="125" t="s">
        <v>45</v>
      </c>
      <c r="B1597" s="125" t="s">
        <v>85</v>
      </c>
      <c r="C1597" s="125" t="s">
        <v>159</v>
      </c>
      <c r="D1597" s="125" t="s">
        <v>159</v>
      </c>
      <c r="E1597" s="125" t="s">
        <v>3365</v>
      </c>
    </row>
    <row r="1598" spans="1:5">
      <c r="A1598" s="125" t="s">
        <v>45</v>
      </c>
      <c r="B1598" s="125" t="s">
        <v>85</v>
      </c>
      <c r="C1598" s="125" t="s">
        <v>159</v>
      </c>
      <c r="D1598" s="125" t="s">
        <v>159</v>
      </c>
      <c r="E1598" s="125" t="s">
        <v>3367</v>
      </c>
    </row>
    <row r="1599" spans="1:5">
      <c r="A1599" s="125" t="s">
        <v>45</v>
      </c>
      <c r="B1599" s="125" t="s">
        <v>85</v>
      </c>
      <c r="C1599" s="125" t="s">
        <v>159</v>
      </c>
      <c r="D1599" s="125" t="s">
        <v>159</v>
      </c>
      <c r="E1599" s="125" t="s">
        <v>3369</v>
      </c>
    </row>
    <row r="1600" spans="1:5">
      <c r="A1600" s="125" t="s">
        <v>45</v>
      </c>
      <c r="B1600" s="125" t="s">
        <v>85</v>
      </c>
      <c r="C1600" s="125" t="s">
        <v>159</v>
      </c>
      <c r="D1600" s="125" t="s">
        <v>159</v>
      </c>
      <c r="E1600" s="125" t="s">
        <v>3371</v>
      </c>
    </row>
    <row r="1601" spans="1:5">
      <c r="A1601" s="125" t="s">
        <v>45</v>
      </c>
      <c r="B1601" s="125" t="s">
        <v>85</v>
      </c>
      <c r="C1601" s="125" t="s">
        <v>159</v>
      </c>
      <c r="D1601" s="125" t="s">
        <v>159</v>
      </c>
      <c r="E1601" s="125" t="s">
        <v>3373</v>
      </c>
    </row>
    <row r="1602" spans="1:5">
      <c r="A1602" s="125" t="s">
        <v>45</v>
      </c>
      <c r="B1602" s="125" t="s">
        <v>85</v>
      </c>
      <c r="C1602" s="125" t="s">
        <v>159</v>
      </c>
      <c r="D1602" s="125" t="s">
        <v>159</v>
      </c>
      <c r="E1602" s="125" t="s">
        <v>3375</v>
      </c>
    </row>
    <row r="1603" spans="1:5">
      <c r="A1603" s="125" t="s">
        <v>45</v>
      </c>
      <c r="B1603" s="125" t="s">
        <v>85</v>
      </c>
      <c r="C1603" s="125" t="s">
        <v>159</v>
      </c>
      <c r="D1603" s="125" t="s">
        <v>159</v>
      </c>
      <c r="E1603" s="125" t="s">
        <v>3377</v>
      </c>
    </row>
    <row r="1604" spans="1:5">
      <c r="A1604" s="125" t="s">
        <v>45</v>
      </c>
      <c r="B1604" s="125" t="s">
        <v>85</v>
      </c>
      <c r="C1604" s="125" t="s">
        <v>159</v>
      </c>
      <c r="D1604" s="125" t="s">
        <v>159</v>
      </c>
      <c r="E1604" s="125" t="s">
        <v>3379</v>
      </c>
    </row>
    <row r="1605" spans="1:5">
      <c r="A1605" s="125" t="s">
        <v>45</v>
      </c>
      <c r="B1605" s="125" t="s">
        <v>85</v>
      </c>
      <c r="C1605" s="125" t="s">
        <v>159</v>
      </c>
      <c r="D1605" s="125" t="s">
        <v>159</v>
      </c>
      <c r="E1605" s="125" t="s">
        <v>3380</v>
      </c>
    </row>
    <row r="1606" spans="1:5">
      <c r="A1606" s="125" t="s">
        <v>45</v>
      </c>
      <c r="B1606" s="125" t="s">
        <v>85</v>
      </c>
      <c r="C1606" s="125" t="s">
        <v>159</v>
      </c>
      <c r="D1606" s="125" t="s">
        <v>159</v>
      </c>
      <c r="E1606" s="125" t="s">
        <v>3382</v>
      </c>
    </row>
    <row r="1607" spans="1:5">
      <c r="A1607" s="125" t="s">
        <v>45</v>
      </c>
      <c r="B1607" s="125" t="s">
        <v>85</v>
      </c>
      <c r="C1607" s="125" t="s">
        <v>159</v>
      </c>
      <c r="D1607" s="125" t="s">
        <v>159</v>
      </c>
      <c r="E1607" s="125" t="s">
        <v>3384</v>
      </c>
    </row>
    <row r="1608" spans="1:5">
      <c r="A1608" s="125" t="s">
        <v>45</v>
      </c>
      <c r="B1608" s="125" t="s">
        <v>85</v>
      </c>
      <c r="C1608" s="125" t="s">
        <v>159</v>
      </c>
      <c r="D1608" s="125" t="s">
        <v>159</v>
      </c>
      <c r="E1608" s="125" t="s">
        <v>3386</v>
      </c>
    </row>
    <row r="1609" spans="1:5">
      <c r="A1609" s="125" t="s">
        <v>45</v>
      </c>
      <c r="B1609" s="125" t="s">
        <v>85</v>
      </c>
      <c r="C1609" s="125" t="s">
        <v>159</v>
      </c>
      <c r="D1609" s="125" t="s">
        <v>159</v>
      </c>
      <c r="E1609" s="125" t="s">
        <v>3388</v>
      </c>
    </row>
    <row r="1610" spans="1:5">
      <c r="A1610" s="125" t="s">
        <v>45</v>
      </c>
      <c r="B1610" s="125" t="s">
        <v>85</v>
      </c>
      <c r="C1610" s="125" t="s">
        <v>159</v>
      </c>
      <c r="D1610" s="125" t="s">
        <v>159</v>
      </c>
      <c r="E1610" s="125" t="s">
        <v>3390</v>
      </c>
    </row>
    <row r="1611" spans="1:5">
      <c r="A1611" s="125" t="s">
        <v>45</v>
      </c>
      <c r="B1611" s="125" t="s">
        <v>85</v>
      </c>
      <c r="C1611" s="125" t="s">
        <v>159</v>
      </c>
      <c r="D1611" s="125" t="s">
        <v>159</v>
      </c>
      <c r="E1611" s="125" t="s">
        <v>3392</v>
      </c>
    </row>
    <row r="1612" spans="1:5">
      <c r="A1612" s="125" t="s">
        <v>45</v>
      </c>
      <c r="B1612" s="125" t="s">
        <v>85</v>
      </c>
      <c r="C1612" s="125" t="s">
        <v>159</v>
      </c>
      <c r="D1612" s="125" t="s">
        <v>159</v>
      </c>
      <c r="E1612" s="125" t="s">
        <v>3394</v>
      </c>
    </row>
    <row r="1613" spans="1:5">
      <c r="A1613" s="125" t="s">
        <v>45</v>
      </c>
      <c r="B1613" s="125" t="s">
        <v>85</v>
      </c>
      <c r="C1613" s="125" t="s">
        <v>159</v>
      </c>
      <c r="D1613" s="125" t="s">
        <v>159</v>
      </c>
      <c r="E1613" s="125" t="s">
        <v>3396</v>
      </c>
    </row>
    <row r="1614" spans="1:5">
      <c r="A1614" s="125" t="s">
        <v>45</v>
      </c>
      <c r="B1614" s="125" t="s">
        <v>85</v>
      </c>
      <c r="C1614" s="125" t="s">
        <v>159</v>
      </c>
      <c r="D1614" s="125" t="s">
        <v>159</v>
      </c>
      <c r="E1614" s="125" t="s">
        <v>3398</v>
      </c>
    </row>
    <row r="1615" spans="1:5">
      <c r="A1615" s="125" t="s">
        <v>45</v>
      </c>
      <c r="B1615" s="125" t="s">
        <v>85</v>
      </c>
      <c r="C1615" s="125" t="s">
        <v>159</v>
      </c>
      <c r="D1615" s="125" t="s">
        <v>159</v>
      </c>
      <c r="E1615" s="125" t="s">
        <v>3400</v>
      </c>
    </row>
    <row r="1616" spans="1:5">
      <c r="A1616" s="125" t="s">
        <v>45</v>
      </c>
      <c r="B1616" s="125" t="s">
        <v>85</v>
      </c>
      <c r="C1616" s="125" t="s">
        <v>159</v>
      </c>
      <c r="D1616" s="125" t="s">
        <v>159</v>
      </c>
      <c r="E1616" s="125" t="s">
        <v>3402</v>
      </c>
    </row>
    <row r="1617" spans="1:5">
      <c r="A1617" s="125" t="s">
        <v>45</v>
      </c>
      <c r="B1617" s="125" t="s">
        <v>85</v>
      </c>
      <c r="C1617" s="125" t="s">
        <v>159</v>
      </c>
      <c r="D1617" s="125" t="s">
        <v>159</v>
      </c>
      <c r="E1617" s="125" t="s">
        <v>3404</v>
      </c>
    </row>
    <row r="1618" spans="1:5">
      <c r="A1618" s="125" t="s">
        <v>45</v>
      </c>
      <c r="B1618" s="125" t="s">
        <v>85</v>
      </c>
      <c r="C1618" s="125" t="s">
        <v>159</v>
      </c>
      <c r="D1618" s="125" t="s">
        <v>159</v>
      </c>
      <c r="E1618" s="125" t="s">
        <v>3406</v>
      </c>
    </row>
    <row r="1619" spans="1:5">
      <c r="A1619" s="125" t="s">
        <v>45</v>
      </c>
      <c r="B1619" s="125" t="s">
        <v>85</v>
      </c>
      <c r="C1619" s="125" t="s">
        <v>159</v>
      </c>
      <c r="D1619" s="125" t="s">
        <v>159</v>
      </c>
      <c r="E1619" s="125" t="s">
        <v>3408</v>
      </c>
    </row>
    <row r="1620" spans="1:5">
      <c r="A1620" s="125" t="s">
        <v>45</v>
      </c>
      <c r="B1620" s="125" t="s">
        <v>85</v>
      </c>
      <c r="C1620" s="125" t="s">
        <v>159</v>
      </c>
      <c r="D1620" s="125" t="s">
        <v>159</v>
      </c>
      <c r="E1620" s="125" t="s">
        <v>3410</v>
      </c>
    </row>
    <row r="1621" spans="1:5">
      <c r="A1621" s="125" t="s">
        <v>45</v>
      </c>
      <c r="B1621" s="125" t="s">
        <v>85</v>
      </c>
      <c r="C1621" s="125" t="s">
        <v>159</v>
      </c>
      <c r="D1621" s="125" t="s">
        <v>159</v>
      </c>
      <c r="E1621" s="125" t="s">
        <v>3412</v>
      </c>
    </row>
    <row r="1622" spans="1:5">
      <c r="A1622" s="125" t="s">
        <v>45</v>
      </c>
      <c r="B1622" s="125" t="s">
        <v>85</v>
      </c>
      <c r="C1622" s="125" t="s">
        <v>159</v>
      </c>
      <c r="D1622" s="125" t="s">
        <v>159</v>
      </c>
      <c r="E1622" s="125" t="s">
        <v>3414</v>
      </c>
    </row>
    <row r="1623" spans="1:5">
      <c r="A1623" s="125" t="s">
        <v>45</v>
      </c>
      <c r="B1623" s="125" t="s">
        <v>85</v>
      </c>
      <c r="C1623" s="125" t="s">
        <v>159</v>
      </c>
      <c r="D1623" s="125" t="s">
        <v>159</v>
      </c>
      <c r="E1623" s="125" t="s">
        <v>3416</v>
      </c>
    </row>
    <row r="1624" spans="1:5">
      <c r="A1624" s="125" t="s">
        <v>45</v>
      </c>
      <c r="B1624" s="125" t="s">
        <v>85</v>
      </c>
      <c r="C1624" s="125" t="s">
        <v>159</v>
      </c>
      <c r="D1624" s="125" t="s">
        <v>159</v>
      </c>
      <c r="E1624" s="125" t="s">
        <v>3418</v>
      </c>
    </row>
    <row r="1625" spans="1:5">
      <c r="A1625" s="125" t="s">
        <v>45</v>
      </c>
      <c r="B1625" s="125" t="s">
        <v>85</v>
      </c>
      <c r="C1625" s="125" t="s">
        <v>159</v>
      </c>
      <c r="D1625" s="125" t="s">
        <v>159</v>
      </c>
      <c r="E1625" s="125" t="s">
        <v>3420</v>
      </c>
    </row>
    <row r="1626" spans="1:5">
      <c r="A1626" s="125" t="s">
        <v>45</v>
      </c>
      <c r="B1626" s="125" t="s">
        <v>85</v>
      </c>
      <c r="C1626" s="125" t="s">
        <v>159</v>
      </c>
      <c r="D1626" s="125" t="s">
        <v>159</v>
      </c>
      <c r="E1626" s="125" t="s">
        <v>3422</v>
      </c>
    </row>
    <row r="1627" spans="1:5">
      <c r="A1627" s="125" t="s">
        <v>45</v>
      </c>
      <c r="B1627" s="125" t="s">
        <v>85</v>
      </c>
      <c r="C1627" s="125" t="s">
        <v>159</v>
      </c>
      <c r="D1627" s="125" t="s">
        <v>159</v>
      </c>
      <c r="E1627" s="125" t="s">
        <v>3424</v>
      </c>
    </row>
    <row r="1628" spans="1:5">
      <c r="A1628" s="125" t="s">
        <v>45</v>
      </c>
      <c r="B1628" s="125" t="s">
        <v>85</v>
      </c>
      <c r="C1628" s="125" t="s">
        <v>159</v>
      </c>
      <c r="D1628" s="125" t="s">
        <v>159</v>
      </c>
      <c r="E1628" s="125" t="s">
        <v>3426</v>
      </c>
    </row>
    <row r="1629" spans="1:5">
      <c r="A1629" s="125" t="s">
        <v>45</v>
      </c>
      <c r="B1629" s="125" t="s">
        <v>85</v>
      </c>
      <c r="C1629" s="125" t="s">
        <v>159</v>
      </c>
      <c r="D1629" s="125" t="s">
        <v>159</v>
      </c>
      <c r="E1629" s="125" t="s">
        <v>3428</v>
      </c>
    </row>
    <row r="1630" spans="1:5">
      <c r="A1630" s="125" t="s">
        <v>45</v>
      </c>
      <c r="B1630" s="125" t="s">
        <v>85</v>
      </c>
      <c r="C1630" s="125" t="s">
        <v>159</v>
      </c>
      <c r="D1630" s="125" t="s">
        <v>159</v>
      </c>
      <c r="E1630" s="125" t="s">
        <v>3430</v>
      </c>
    </row>
    <row r="1631" spans="1:5">
      <c r="A1631" s="125" t="s">
        <v>45</v>
      </c>
      <c r="B1631" s="125" t="s">
        <v>85</v>
      </c>
      <c r="C1631" s="125" t="s">
        <v>159</v>
      </c>
      <c r="D1631" s="125" t="s">
        <v>159</v>
      </c>
      <c r="E1631" s="125" t="s">
        <v>3432</v>
      </c>
    </row>
    <row r="1632" spans="1:5">
      <c r="A1632" s="125" t="s">
        <v>45</v>
      </c>
      <c r="B1632" s="125" t="s">
        <v>85</v>
      </c>
      <c r="C1632" s="125" t="s">
        <v>159</v>
      </c>
      <c r="D1632" s="125" t="s">
        <v>159</v>
      </c>
      <c r="E1632" s="125" t="s">
        <v>3434</v>
      </c>
    </row>
    <row r="1633" spans="1:5">
      <c r="A1633" s="125" t="s">
        <v>45</v>
      </c>
      <c r="B1633" s="125" t="s">
        <v>85</v>
      </c>
      <c r="C1633" s="125" t="s">
        <v>159</v>
      </c>
      <c r="D1633" s="125" t="s">
        <v>159</v>
      </c>
      <c r="E1633" s="125" t="s">
        <v>3436</v>
      </c>
    </row>
    <row r="1634" spans="1:5">
      <c r="A1634" s="125" t="s">
        <v>45</v>
      </c>
      <c r="B1634" s="125" t="s">
        <v>85</v>
      </c>
      <c r="C1634" s="125" t="s">
        <v>159</v>
      </c>
      <c r="D1634" s="125" t="s">
        <v>159</v>
      </c>
      <c r="E1634" s="125" t="s">
        <v>3437</v>
      </c>
    </row>
    <row r="1635" spans="1:5">
      <c r="A1635" s="125" t="s">
        <v>45</v>
      </c>
      <c r="B1635" s="125" t="s">
        <v>85</v>
      </c>
      <c r="C1635" s="125" t="s">
        <v>159</v>
      </c>
      <c r="D1635" s="125" t="s">
        <v>159</v>
      </c>
      <c r="E1635" s="125" t="s">
        <v>3439</v>
      </c>
    </row>
    <row r="1636" spans="1:5">
      <c r="A1636" s="125" t="s">
        <v>45</v>
      </c>
      <c r="B1636" s="125" t="s">
        <v>85</v>
      </c>
      <c r="C1636" s="125" t="s">
        <v>159</v>
      </c>
      <c r="D1636" s="125" t="s">
        <v>159</v>
      </c>
      <c r="E1636" s="125" t="s">
        <v>3441</v>
      </c>
    </row>
    <row r="1637" spans="1:5">
      <c r="A1637" s="125" t="s">
        <v>45</v>
      </c>
      <c r="B1637" s="125" t="s">
        <v>85</v>
      </c>
      <c r="C1637" s="125" t="s">
        <v>159</v>
      </c>
      <c r="D1637" s="125" t="s">
        <v>159</v>
      </c>
      <c r="E1637" s="125" t="s">
        <v>3443</v>
      </c>
    </row>
    <row r="1638" spans="1:5">
      <c r="A1638" s="125" t="s">
        <v>45</v>
      </c>
      <c r="B1638" s="125" t="s">
        <v>85</v>
      </c>
      <c r="C1638" s="125" t="s">
        <v>159</v>
      </c>
      <c r="D1638" s="125" t="s">
        <v>159</v>
      </c>
      <c r="E1638" s="125" t="s">
        <v>3444</v>
      </c>
    </row>
    <row r="1639" spans="1:5">
      <c r="A1639" s="125" t="s">
        <v>45</v>
      </c>
      <c r="B1639" s="125" t="s">
        <v>85</v>
      </c>
      <c r="C1639" s="125" t="s">
        <v>159</v>
      </c>
      <c r="D1639" s="125" t="s">
        <v>159</v>
      </c>
      <c r="E1639" s="125" t="s">
        <v>3446</v>
      </c>
    </row>
    <row r="1640" spans="1:5">
      <c r="A1640" s="125" t="s">
        <v>45</v>
      </c>
      <c r="B1640" s="125" t="s">
        <v>85</v>
      </c>
      <c r="C1640" s="125" t="s">
        <v>159</v>
      </c>
      <c r="D1640" s="125" t="s">
        <v>159</v>
      </c>
      <c r="E1640" s="125" t="s">
        <v>3447</v>
      </c>
    </row>
    <row r="1641" spans="1:5">
      <c r="A1641" s="125" t="s">
        <v>45</v>
      </c>
      <c r="B1641" s="125" t="s">
        <v>85</v>
      </c>
      <c r="C1641" s="125" t="s">
        <v>159</v>
      </c>
      <c r="D1641" s="125" t="s">
        <v>159</v>
      </c>
      <c r="E1641" s="125" t="s">
        <v>3449</v>
      </c>
    </row>
    <row r="1642" spans="1:5">
      <c r="A1642" s="125" t="s">
        <v>45</v>
      </c>
      <c r="B1642" s="125" t="s">
        <v>85</v>
      </c>
      <c r="C1642" s="125" t="s">
        <v>159</v>
      </c>
      <c r="D1642" s="125" t="s">
        <v>159</v>
      </c>
      <c r="E1642" s="125" t="s">
        <v>3451</v>
      </c>
    </row>
    <row r="1643" spans="1:5">
      <c r="A1643" s="125" t="s">
        <v>45</v>
      </c>
      <c r="B1643" s="125" t="s">
        <v>85</v>
      </c>
      <c r="C1643" s="125" t="s">
        <v>159</v>
      </c>
      <c r="D1643" s="125" t="s">
        <v>159</v>
      </c>
      <c r="E1643" s="125" t="s">
        <v>3453</v>
      </c>
    </row>
    <row r="1644" spans="1:5">
      <c r="A1644" s="125" t="s">
        <v>45</v>
      </c>
      <c r="B1644" s="125" t="s">
        <v>85</v>
      </c>
      <c r="C1644" s="125" t="s">
        <v>159</v>
      </c>
      <c r="D1644" s="125" t="s">
        <v>159</v>
      </c>
      <c r="E1644" s="125" t="s">
        <v>3455</v>
      </c>
    </row>
    <row r="1645" spans="1:5">
      <c r="A1645" s="125" t="s">
        <v>45</v>
      </c>
      <c r="B1645" s="125" t="s">
        <v>85</v>
      </c>
      <c r="C1645" s="125" t="s">
        <v>159</v>
      </c>
      <c r="D1645" s="125" t="s">
        <v>159</v>
      </c>
      <c r="E1645" s="125" t="s">
        <v>3457</v>
      </c>
    </row>
    <row r="1646" spans="1:5">
      <c r="A1646" s="125" t="s">
        <v>45</v>
      </c>
      <c r="B1646" s="125" t="s">
        <v>85</v>
      </c>
      <c r="C1646" s="125" t="s">
        <v>159</v>
      </c>
      <c r="D1646" s="125" t="s">
        <v>159</v>
      </c>
      <c r="E1646" s="125" t="s">
        <v>3459</v>
      </c>
    </row>
    <row r="1647" spans="1:5">
      <c r="A1647" s="125" t="s">
        <v>45</v>
      </c>
      <c r="B1647" s="125" t="s">
        <v>85</v>
      </c>
      <c r="C1647" s="125" t="s">
        <v>159</v>
      </c>
      <c r="D1647" s="125" t="s">
        <v>159</v>
      </c>
      <c r="E1647" s="125" t="s">
        <v>3461</v>
      </c>
    </row>
    <row r="1648" spans="1:5">
      <c r="A1648" s="125" t="s">
        <v>45</v>
      </c>
      <c r="B1648" s="125" t="s">
        <v>85</v>
      </c>
      <c r="C1648" s="125" t="s">
        <v>159</v>
      </c>
      <c r="D1648" s="125" t="s">
        <v>159</v>
      </c>
      <c r="E1648" s="125" t="s">
        <v>3463</v>
      </c>
    </row>
    <row r="1649" spans="1:5">
      <c r="A1649" s="125" t="s">
        <v>45</v>
      </c>
      <c r="B1649" s="125" t="s">
        <v>85</v>
      </c>
      <c r="C1649" s="125" t="s">
        <v>159</v>
      </c>
      <c r="D1649" s="125" t="s">
        <v>159</v>
      </c>
      <c r="E1649" s="125" t="s">
        <v>3465</v>
      </c>
    </row>
    <row r="1650" spans="1:5">
      <c r="A1650" s="125" t="s">
        <v>45</v>
      </c>
      <c r="B1650" s="125" t="s">
        <v>85</v>
      </c>
      <c r="C1650" s="125" t="s">
        <v>159</v>
      </c>
      <c r="D1650" s="125" t="s">
        <v>159</v>
      </c>
      <c r="E1650" s="125" t="s">
        <v>3467</v>
      </c>
    </row>
    <row r="1651" spans="1:5">
      <c r="A1651" s="125" t="s">
        <v>45</v>
      </c>
      <c r="B1651" s="125" t="s">
        <v>85</v>
      </c>
      <c r="C1651" s="125" t="s">
        <v>159</v>
      </c>
      <c r="D1651" s="125" t="s">
        <v>159</v>
      </c>
      <c r="E1651" s="125" t="s">
        <v>3469</v>
      </c>
    </row>
    <row r="1652" spans="1:5">
      <c r="A1652" s="125" t="s">
        <v>45</v>
      </c>
      <c r="B1652" s="125" t="s">
        <v>85</v>
      </c>
      <c r="C1652" s="125" t="s">
        <v>159</v>
      </c>
      <c r="D1652" s="125" t="s">
        <v>159</v>
      </c>
      <c r="E1652" s="125" t="s">
        <v>3471</v>
      </c>
    </row>
    <row r="1653" spans="1:5">
      <c r="A1653" s="125" t="s">
        <v>45</v>
      </c>
      <c r="B1653" s="125" t="s">
        <v>85</v>
      </c>
      <c r="C1653" s="125" t="s">
        <v>159</v>
      </c>
      <c r="D1653" s="125" t="s">
        <v>159</v>
      </c>
      <c r="E1653" s="125" t="s">
        <v>3473</v>
      </c>
    </row>
    <row r="1654" spans="1:5">
      <c r="A1654" s="125" t="s">
        <v>45</v>
      </c>
      <c r="B1654" s="125" t="s">
        <v>85</v>
      </c>
      <c r="C1654" s="125" t="s">
        <v>159</v>
      </c>
      <c r="D1654" s="125" t="s">
        <v>159</v>
      </c>
      <c r="E1654" s="125" t="s">
        <v>3475</v>
      </c>
    </row>
    <row r="1655" spans="1:5">
      <c r="A1655" s="125" t="s">
        <v>45</v>
      </c>
      <c r="B1655" s="125" t="s">
        <v>85</v>
      </c>
      <c r="C1655" s="125" t="s">
        <v>159</v>
      </c>
      <c r="D1655" s="125" t="s">
        <v>159</v>
      </c>
      <c r="E1655" s="125" t="s">
        <v>3477</v>
      </c>
    </row>
    <row r="1656" spans="1:5">
      <c r="A1656" s="125" t="s">
        <v>45</v>
      </c>
      <c r="B1656" s="125" t="s">
        <v>85</v>
      </c>
      <c r="C1656" s="125" t="s">
        <v>159</v>
      </c>
      <c r="D1656" s="125" t="s">
        <v>159</v>
      </c>
      <c r="E1656" s="125" t="s">
        <v>3479</v>
      </c>
    </row>
    <row r="1657" spans="1:5">
      <c r="A1657" s="125" t="s">
        <v>45</v>
      </c>
      <c r="B1657" s="125" t="s">
        <v>85</v>
      </c>
      <c r="C1657" s="125" t="s">
        <v>159</v>
      </c>
      <c r="D1657" s="125" t="s">
        <v>159</v>
      </c>
      <c r="E1657" s="125" t="s">
        <v>3481</v>
      </c>
    </row>
    <row r="1658" spans="1:5">
      <c r="A1658" s="125" t="s">
        <v>45</v>
      </c>
      <c r="B1658" s="125" t="s">
        <v>85</v>
      </c>
      <c r="C1658" s="125" t="s">
        <v>159</v>
      </c>
      <c r="D1658" s="125" t="s">
        <v>159</v>
      </c>
      <c r="E1658" s="125" t="s">
        <v>3483</v>
      </c>
    </row>
    <row r="1659" spans="1:5">
      <c r="A1659" s="125" t="s">
        <v>45</v>
      </c>
      <c r="B1659" s="125" t="s">
        <v>85</v>
      </c>
      <c r="C1659" s="125" t="s">
        <v>159</v>
      </c>
      <c r="D1659" s="125" t="s">
        <v>159</v>
      </c>
      <c r="E1659" s="125" t="s">
        <v>3485</v>
      </c>
    </row>
    <row r="1660" spans="1:5">
      <c r="A1660" s="125" t="s">
        <v>45</v>
      </c>
      <c r="B1660" s="125" t="s">
        <v>85</v>
      </c>
      <c r="C1660" s="125" t="s">
        <v>159</v>
      </c>
      <c r="D1660" s="125" t="s">
        <v>159</v>
      </c>
      <c r="E1660" s="125" t="s">
        <v>3487</v>
      </c>
    </row>
    <row r="1661" spans="1:5">
      <c r="A1661" s="125" t="s">
        <v>45</v>
      </c>
      <c r="B1661" s="125" t="s">
        <v>85</v>
      </c>
      <c r="C1661" s="125" t="s">
        <v>159</v>
      </c>
      <c r="D1661" s="125" t="s">
        <v>159</v>
      </c>
      <c r="E1661" s="125" t="s">
        <v>3488</v>
      </c>
    </row>
    <row r="1662" spans="1:5">
      <c r="A1662" s="125" t="s">
        <v>45</v>
      </c>
      <c r="B1662" s="125" t="s">
        <v>85</v>
      </c>
      <c r="C1662" s="125" t="s">
        <v>159</v>
      </c>
      <c r="D1662" s="125" t="s">
        <v>159</v>
      </c>
      <c r="E1662" s="125" t="s">
        <v>3490</v>
      </c>
    </row>
    <row r="1663" spans="1:5">
      <c r="A1663" s="125" t="s">
        <v>45</v>
      </c>
      <c r="B1663" s="125" t="s">
        <v>85</v>
      </c>
      <c r="C1663" s="125" t="s">
        <v>159</v>
      </c>
      <c r="D1663" s="125" t="s">
        <v>159</v>
      </c>
      <c r="E1663" s="125" t="s">
        <v>3492</v>
      </c>
    </row>
    <row r="1664" spans="1:5">
      <c r="A1664" s="125" t="s">
        <v>45</v>
      </c>
      <c r="B1664" s="125" t="s">
        <v>85</v>
      </c>
      <c r="C1664" s="125" t="s">
        <v>159</v>
      </c>
      <c r="D1664" s="125" t="s">
        <v>159</v>
      </c>
      <c r="E1664" s="125" t="s">
        <v>3494</v>
      </c>
    </row>
    <row r="1665" spans="1:5">
      <c r="A1665" s="125" t="s">
        <v>45</v>
      </c>
      <c r="B1665" s="125" t="s">
        <v>85</v>
      </c>
      <c r="C1665" s="125" t="s">
        <v>159</v>
      </c>
      <c r="D1665" s="125" t="s">
        <v>159</v>
      </c>
      <c r="E1665" s="125" t="s">
        <v>3495</v>
      </c>
    </row>
    <row r="1666" spans="1:5">
      <c r="A1666" s="125" t="s">
        <v>45</v>
      </c>
      <c r="B1666" s="125" t="s">
        <v>85</v>
      </c>
      <c r="C1666" s="125" t="s">
        <v>159</v>
      </c>
      <c r="D1666" s="125" t="s">
        <v>159</v>
      </c>
      <c r="E1666" s="125" t="s">
        <v>3497</v>
      </c>
    </row>
    <row r="1667" spans="1:5">
      <c r="A1667" s="125" t="s">
        <v>45</v>
      </c>
      <c r="B1667" s="125" t="s">
        <v>85</v>
      </c>
      <c r="C1667" s="125" t="s">
        <v>159</v>
      </c>
      <c r="D1667" s="125" t="s">
        <v>159</v>
      </c>
      <c r="E1667" s="125" t="s">
        <v>3499</v>
      </c>
    </row>
    <row r="1668" spans="1:5">
      <c r="A1668" s="125" t="s">
        <v>45</v>
      </c>
      <c r="B1668" s="125" t="s">
        <v>85</v>
      </c>
      <c r="C1668" s="125" t="s">
        <v>159</v>
      </c>
      <c r="D1668" s="125" t="s">
        <v>159</v>
      </c>
      <c r="E1668" s="125" t="s">
        <v>3501</v>
      </c>
    </row>
    <row r="1669" spans="1:5">
      <c r="A1669" s="125" t="s">
        <v>45</v>
      </c>
      <c r="B1669" s="125" t="s">
        <v>85</v>
      </c>
      <c r="C1669" s="125" t="s">
        <v>159</v>
      </c>
      <c r="D1669" s="125" t="s">
        <v>159</v>
      </c>
      <c r="E1669" s="125" t="s">
        <v>3503</v>
      </c>
    </row>
    <row r="1670" spans="1:5">
      <c r="A1670" s="125" t="s">
        <v>45</v>
      </c>
      <c r="B1670" s="125" t="s">
        <v>85</v>
      </c>
      <c r="C1670" s="125" t="s">
        <v>159</v>
      </c>
      <c r="D1670" s="125" t="s">
        <v>159</v>
      </c>
      <c r="E1670" s="125" t="s">
        <v>3505</v>
      </c>
    </row>
    <row r="1671" spans="1:5">
      <c r="A1671" s="125" t="s">
        <v>45</v>
      </c>
      <c r="B1671" s="125" t="s">
        <v>85</v>
      </c>
      <c r="C1671" s="125" t="s">
        <v>159</v>
      </c>
      <c r="D1671" s="125" t="s">
        <v>159</v>
      </c>
      <c r="E1671" s="125" t="s">
        <v>3506</v>
      </c>
    </row>
    <row r="1672" spans="1:5">
      <c r="A1672" s="125" t="s">
        <v>45</v>
      </c>
      <c r="B1672" s="125" t="s">
        <v>85</v>
      </c>
      <c r="C1672" s="125" t="s">
        <v>159</v>
      </c>
      <c r="D1672" s="125" t="s">
        <v>159</v>
      </c>
      <c r="E1672" s="125" t="s">
        <v>3508</v>
      </c>
    </row>
    <row r="1673" spans="1:5">
      <c r="A1673" s="125" t="s">
        <v>45</v>
      </c>
      <c r="B1673" s="125" t="s">
        <v>85</v>
      </c>
      <c r="C1673" s="125" t="s">
        <v>159</v>
      </c>
      <c r="D1673" s="125" t="s">
        <v>159</v>
      </c>
      <c r="E1673" s="125" t="s">
        <v>3510</v>
      </c>
    </row>
    <row r="1674" spans="1:5">
      <c r="A1674" s="125" t="s">
        <v>45</v>
      </c>
      <c r="B1674" s="125" t="s">
        <v>85</v>
      </c>
      <c r="C1674" s="125" t="s">
        <v>159</v>
      </c>
      <c r="D1674" s="125" t="s">
        <v>159</v>
      </c>
      <c r="E1674" s="125" t="s">
        <v>3512</v>
      </c>
    </row>
    <row r="1675" spans="1:5">
      <c r="A1675" s="125" t="s">
        <v>45</v>
      </c>
      <c r="B1675" s="125" t="s">
        <v>85</v>
      </c>
      <c r="C1675" s="125" t="s">
        <v>159</v>
      </c>
      <c r="D1675" s="125" t="s">
        <v>159</v>
      </c>
      <c r="E1675" s="125" t="s">
        <v>3514</v>
      </c>
    </row>
    <row r="1676" spans="1:5">
      <c r="A1676" s="125" t="s">
        <v>45</v>
      </c>
      <c r="B1676" s="125" t="s">
        <v>85</v>
      </c>
      <c r="C1676" s="125" t="s">
        <v>159</v>
      </c>
      <c r="D1676" s="125" t="s">
        <v>159</v>
      </c>
      <c r="E1676" s="125" t="s">
        <v>3515</v>
      </c>
    </row>
    <row r="1677" spans="1:5">
      <c r="A1677" s="125" t="s">
        <v>45</v>
      </c>
      <c r="B1677" s="125" t="s">
        <v>85</v>
      </c>
      <c r="C1677" s="125" t="s">
        <v>159</v>
      </c>
      <c r="D1677" s="125" t="s">
        <v>159</v>
      </c>
      <c r="E1677" s="125" t="s">
        <v>3517</v>
      </c>
    </row>
    <row r="1678" spans="1:5">
      <c r="A1678" s="125" t="s">
        <v>45</v>
      </c>
      <c r="B1678" s="125" t="s">
        <v>85</v>
      </c>
      <c r="C1678" s="125" t="s">
        <v>159</v>
      </c>
      <c r="D1678" s="125" t="s">
        <v>159</v>
      </c>
      <c r="E1678" s="125" t="s">
        <v>3519</v>
      </c>
    </row>
    <row r="1679" spans="1:5">
      <c r="A1679" s="125" t="s">
        <v>45</v>
      </c>
      <c r="B1679" s="125" t="s">
        <v>85</v>
      </c>
      <c r="C1679" s="125" t="s">
        <v>159</v>
      </c>
      <c r="D1679" s="125" t="s">
        <v>159</v>
      </c>
      <c r="E1679" s="125" t="s">
        <v>3521</v>
      </c>
    </row>
    <row r="1680" spans="1:5">
      <c r="A1680" s="125" t="s">
        <v>45</v>
      </c>
      <c r="B1680" s="125" t="s">
        <v>85</v>
      </c>
      <c r="C1680" s="125" t="s">
        <v>159</v>
      </c>
      <c r="D1680" s="125" t="s">
        <v>159</v>
      </c>
      <c r="E1680" s="125" t="s">
        <v>3522</v>
      </c>
    </row>
    <row r="1681" spans="1:5">
      <c r="A1681" s="125" t="s">
        <v>45</v>
      </c>
      <c r="B1681" s="125" t="s">
        <v>85</v>
      </c>
      <c r="C1681" s="125" t="s">
        <v>159</v>
      </c>
      <c r="D1681" s="125" t="s">
        <v>159</v>
      </c>
      <c r="E1681" s="125" t="s">
        <v>3524</v>
      </c>
    </row>
    <row r="1682" spans="1:5">
      <c r="A1682" s="125" t="s">
        <v>45</v>
      </c>
      <c r="B1682" s="125" t="s">
        <v>85</v>
      </c>
      <c r="C1682" s="125" t="s">
        <v>159</v>
      </c>
      <c r="D1682" s="125" t="s">
        <v>159</v>
      </c>
      <c r="E1682" s="125" t="s">
        <v>3526</v>
      </c>
    </row>
    <row r="1683" spans="1:5" s="124" customFormat="1" ht="14"/>
    <row r="1684" spans="1:5" s="124" customFormat="1" ht="14">
      <c r="A1684" s="124" t="s">
        <v>4840</v>
      </c>
      <c r="B1684" s="124" t="s">
        <v>4841</v>
      </c>
      <c r="C1684" s="124" t="s">
        <v>387</v>
      </c>
      <c r="D1684" s="124" t="s">
        <v>387</v>
      </c>
    </row>
    <row r="1685" spans="1:5" s="124" customFormat="1" ht="14">
      <c r="A1685" s="124" t="s">
        <v>4840</v>
      </c>
      <c r="B1685" s="124" t="s">
        <v>4842</v>
      </c>
      <c r="C1685" s="124" t="s">
        <v>242</v>
      </c>
      <c r="D1685" s="124" t="s">
        <v>242</v>
      </c>
    </row>
    <row r="1686" spans="1:5" s="124" customFormat="1" ht="14">
      <c r="A1686" s="124" t="s">
        <v>4840</v>
      </c>
      <c r="B1686" s="124" t="s">
        <v>4843</v>
      </c>
      <c r="C1686" s="124" t="s">
        <v>613</v>
      </c>
      <c r="D1686" s="124" t="s">
        <v>613</v>
      </c>
    </row>
    <row r="1687" spans="1:5" s="124" customFormat="1" ht="14">
      <c r="A1687" s="124" t="s">
        <v>4840</v>
      </c>
      <c r="B1687" s="124" t="s">
        <v>4844</v>
      </c>
      <c r="C1687" s="124" t="s">
        <v>674</v>
      </c>
      <c r="D1687" s="124" t="s">
        <v>674</v>
      </c>
    </row>
    <row r="1688" spans="1:5" s="124" customFormat="1" ht="14">
      <c r="A1688" s="124" t="s">
        <v>4840</v>
      </c>
      <c r="B1688" s="124" t="s">
        <v>4845</v>
      </c>
      <c r="C1688" s="124" t="s">
        <v>151</v>
      </c>
      <c r="D1688" s="124" t="s">
        <v>151</v>
      </c>
    </row>
    <row r="1689" spans="1:5" s="124" customFormat="1" ht="14">
      <c r="A1689" s="124" t="s">
        <v>4840</v>
      </c>
      <c r="B1689" s="124" t="s">
        <v>4846</v>
      </c>
      <c r="C1689" s="124" t="s">
        <v>185</v>
      </c>
      <c r="D1689" s="124" t="s">
        <v>185</v>
      </c>
    </row>
    <row r="1690" spans="1:5" s="124" customFormat="1" ht="14">
      <c r="A1690" s="124" t="s">
        <v>4840</v>
      </c>
      <c r="B1690" s="124" t="s">
        <v>4847</v>
      </c>
      <c r="C1690" s="124" t="s">
        <v>390</v>
      </c>
      <c r="D1690" s="124" t="s">
        <v>390</v>
      </c>
    </row>
    <row r="1691" spans="1:5" s="124" customFormat="1" ht="14">
      <c r="A1691" s="124" t="s">
        <v>4840</v>
      </c>
      <c r="B1691" s="124" t="s">
        <v>4848</v>
      </c>
      <c r="C1691" s="124" t="s">
        <v>301</v>
      </c>
      <c r="D1691" s="124" t="s">
        <v>301</v>
      </c>
    </row>
    <row r="1692" spans="1:5" s="124" customFormat="1" ht="14">
      <c r="A1692" s="124" t="s">
        <v>4840</v>
      </c>
      <c r="B1692" s="124" t="s">
        <v>4849</v>
      </c>
      <c r="C1692" s="124" t="s">
        <v>201</v>
      </c>
      <c r="D1692" s="124" t="s">
        <v>201</v>
      </c>
    </row>
    <row r="1693" spans="1:5" s="124" customFormat="1" ht="14">
      <c r="A1693" s="124" t="s">
        <v>4840</v>
      </c>
      <c r="B1693" s="124" t="s">
        <v>2852</v>
      </c>
      <c r="C1693" s="124" t="s">
        <v>449</v>
      </c>
      <c r="D1693" s="124" t="s">
        <v>449</v>
      </c>
    </row>
    <row r="1694" spans="1:5" s="124" customFormat="1" ht="14"/>
    <row r="1695" spans="1:5" s="124" customFormat="1" ht="14">
      <c r="A1695" s="124" t="s">
        <v>4850</v>
      </c>
      <c r="B1695" s="124" t="s">
        <v>4851</v>
      </c>
      <c r="C1695" s="124" t="s">
        <v>622</v>
      </c>
      <c r="D1695" s="124" t="s">
        <v>622</v>
      </c>
    </row>
    <row r="1696" spans="1:5" s="124" customFormat="1" ht="14">
      <c r="A1696" s="124" t="s">
        <v>4850</v>
      </c>
      <c r="B1696" s="124" t="s">
        <v>4852</v>
      </c>
      <c r="C1696" s="124" t="s">
        <v>302</v>
      </c>
      <c r="D1696" s="124" t="s">
        <v>302</v>
      </c>
    </row>
    <row r="1697" spans="1:4" s="124" customFormat="1" ht="14">
      <c r="A1697" s="124" t="s">
        <v>4850</v>
      </c>
      <c r="B1697" s="124" t="s">
        <v>4853</v>
      </c>
      <c r="C1697" s="124" t="s">
        <v>422</v>
      </c>
      <c r="D1697" s="124" t="s">
        <v>422</v>
      </c>
    </row>
    <row r="1698" spans="1:4" s="124" customFormat="1" ht="14">
      <c r="A1698" s="124" t="s">
        <v>4850</v>
      </c>
      <c r="B1698" s="124" t="s">
        <v>4854</v>
      </c>
      <c r="C1698" s="124" t="s">
        <v>393</v>
      </c>
      <c r="D1698" s="124" t="s">
        <v>393</v>
      </c>
    </row>
    <row r="1699" spans="1:4" s="124" customFormat="1" ht="14">
      <c r="A1699" s="124" t="s">
        <v>4850</v>
      </c>
      <c r="B1699" s="124" t="s">
        <v>4855</v>
      </c>
      <c r="C1699" s="124" t="s">
        <v>306</v>
      </c>
      <c r="D1699" s="124" t="s">
        <v>306</v>
      </c>
    </row>
    <row r="1700" spans="1:4" s="124" customFormat="1" ht="14">
      <c r="A1700" s="124" t="s">
        <v>4850</v>
      </c>
      <c r="B1700" s="124" t="s">
        <v>4856</v>
      </c>
      <c r="C1700" s="124" t="s">
        <v>304</v>
      </c>
      <c r="D1700" s="124" t="s">
        <v>304</v>
      </c>
    </row>
    <row r="1701" spans="1:4" s="124" customFormat="1" ht="14">
      <c r="A1701" s="124" t="s">
        <v>4850</v>
      </c>
      <c r="B1701" s="124" t="s">
        <v>4857</v>
      </c>
      <c r="C1701" s="124" t="s">
        <v>1447</v>
      </c>
      <c r="D1701" s="124" t="s">
        <v>1447</v>
      </c>
    </row>
    <row r="1702" spans="1:4" s="124" customFormat="1" ht="14">
      <c r="A1702" s="124" t="s">
        <v>4850</v>
      </c>
      <c r="B1702" s="124" t="s">
        <v>4858</v>
      </c>
      <c r="C1702" s="354" t="s">
        <v>290</v>
      </c>
      <c r="D1702" s="354" t="s">
        <v>290</v>
      </c>
    </row>
    <row r="1703" spans="1:4" s="58" customFormat="1" ht="14">
      <c r="A1703" s="58" t="s">
        <v>4850</v>
      </c>
      <c r="B1703" s="124" t="s">
        <v>4859</v>
      </c>
      <c r="C1703" s="58" t="s">
        <v>201</v>
      </c>
      <c r="D1703" s="58" t="s">
        <v>201</v>
      </c>
    </row>
    <row r="1704" spans="1:4" s="124" customFormat="1" ht="14">
      <c r="A1704" s="58" t="s">
        <v>4850</v>
      </c>
      <c r="B1704" s="124" t="s">
        <v>2852</v>
      </c>
      <c r="C1704" s="124" t="s">
        <v>449</v>
      </c>
      <c r="D1704" s="124" t="s">
        <v>449</v>
      </c>
    </row>
    <row r="1705" spans="1:4" s="124" customFormat="1" ht="14"/>
    <row r="1706" spans="1:4" s="124" customFormat="1" ht="14">
      <c r="A1706" s="124" t="s">
        <v>4860</v>
      </c>
      <c r="B1706" s="124" t="s">
        <v>4861</v>
      </c>
      <c r="C1706" s="349" t="s">
        <v>606</v>
      </c>
      <c r="D1706" s="349" t="s">
        <v>606</v>
      </c>
    </row>
    <row r="1707" spans="1:4" s="124" customFormat="1" ht="14">
      <c r="A1707" s="124" t="s">
        <v>4860</v>
      </c>
      <c r="B1707" s="124" t="s">
        <v>4862</v>
      </c>
      <c r="C1707" s="349" t="s">
        <v>1451</v>
      </c>
      <c r="D1707" s="349" t="s">
        <v>1451</v>
      </c>
    </row>
    <row r="1708" spans="1:4" s="124" customFormat="1" ht="14">
      <c r="A1708" s="124" t="s">
        <v>4860</v>
      </c>
      <c r="B1708" s="124" t="s">
        <v>4863</v>
      </c>
      <c r="C1708" s="349" t="s">
        <v>1452</v>
      </c>
      <c r="D1708" s="349" t="s">
        <v>1452</v>
      </c>
    </row>
    <row r="1709" spans="1:4" s="124" customFormat="1" ht="14">
      <c r="A1709" s="124" t="s">
        <v>4860</v>
      </c>
      <c r="B1709" s="124" t="s">
        <v>4864</v>
      </c>
      <c r="C1709" s="349" t="s">
        <v>1453</v>
      </c>
      <c r="D1709" s="349" t="s">
        <v>4865</v>
      </c>
    </row>
    <row r="1710" spans="1:4" s="124" customFormat="1" ht="14">
      <c r="A1710" s="124" t="s">
        <v>4860</v>
      </c>
      <c r="B1710" s="124" t="s">
        <v>4866</v>
      </c>
      <c r="C1710" s="349" t="s">
        <v>1454</v>
      </c>
      <c r="D1710" s="349" t="s">
        <v>1454</v>
      </c>
    </row>
    <row r="1711" spans="1:4" s="124" customFormat="1" ht="14">
      <c r="A1711" s="124" t="s">
        <v>4860</v>
      </c>
      <c r="B1711" s="124" t="s">
        <v>4867</v>
      </c>
      <c r="C1711" s="349" t="s">
        <v>675</v>
      </c>
      <c r="D1711" s="349" t="s">
        <v>675</v>
      </c>
    </row>
    <row r="1712" spans="1:4" s="124" customFormat="1" ht="14">
      <c r="A1712" s="124" t="s">
        <v>4860</v>
      </c>
      <c r="B1712" s="124" t="s">
        <v>4868</v>
      </c>
      <c r="C1712" s="349" t="s">
        <v>599</v>
      </c>
      <c r="D1712" s="349" t="s">
        <v>599</v>
      </c>
    </row>
    <row r="1713" spans="1:4" s="124" customFormat="1" ht="14">
      <c r="A1713" s="124" t="s">
        <v>4860</v>
      </c>
      <c r="B1713" s="124" t="s">
        <v>4869</v>
      </c>
      <c r="C1713" s="349" t="s">
        <v>4870</v>
      </c>
      <c r="D1713" s="349" t="s">
        <v>4870</v>
      </c>
    </row>
    <row r="1714" spans="1:4" s="124" customFormat="1" ht="14">
      <c r="A1714" s="124" t="s">
        <v>4860</v>
      </c>
      <c r="B1714" s="124" t="s">
        <v>4871</v>
      </c>
      <c r="C1714" s="349" t="s">
        <v>1456</v>
      </c>
      <c r="D1714" s="349" t="s">
        <v>1456</v>
      </c>
    </row>
    <row r="1715" spans="1:4" s="124" customFormat="1" ht="14">
      <c r="A1715" s="124" t="s">
        <v>4860</v>
      </c>
      <c r="B1715" s="124" t="s">
        <v>4872</v>
      </c>
      <c r="C1715" s="349" t="s">
        <v>1457</v>
      </c>
      <c r="D1715" s="349" t="s">
        <v>1457</v>
      </c>
    </row>
    <row r="1716" spans="1:4" s="124" customFormat="1" ht="14">
      <c r="A1716" s="124" t="s">
        <v>4860</v>
      </c>
      <c r="B1716" s="124" t="s">
        <v>4873</v>
      </c>
      <c r="C1716" s="349" t="s">
        <v>1458</v>
      </c>
      <c r="D1716" s="349" t="s">
        <v>1458</v>
      </c>
    </row>
    <row r="1717" spans="1:4" s="124" customFormat="1" ht="14">
      <c r="A1717" s="124" t="s">
        <v>4860</v>
      </c>
      <c r="B1717" s="124" t="s">
        <v>4874</v>
      </c>
      <c r="C1717" s="349" t="s">
        <v>201</v>
      </c>
      <c r="D1717" s="349" t="s">
        <v>201</v>
      </c>
    </row>
    <row r="1718" spans="1:4" s="124" customFormat="1" ht="14">
      <c r="A1718" s="124" t="s">
        <v>4860</v>
      </c>
      <c r="B1718" s="124" t="s">
        <v>2852</v>
      </c>
      <c r="C1718" s="124" t="s">
        <v>449</v>
      </c>
      <c r="D1718" s="124" t="s">
        <v>449</v>
      </c>
    </row>
    <row r="1719" spans="1:4" s="124" customFormat="1" ht="14"/>
    <row r="1720" spans="1:4" s="124" customFormat="1" ht="14">
      <c r="A1720" s="124" t="s">
        <v>4875</v>
      </c>
      <c r="B1720" s="124" t="s">
        <v>4876</v>
      </c>
      <c r="C1720" s="124" t="s">
        <v>182</v>
      </c>
      <c r="D1720" s="124" t="s">
        <v>182</v>
      </c>
    </row>
    <row r="1721" spans="1:4" s="124" customFormat="1" ht="14">
      <c r="A1721" s="124" t="s">
        <v>4875</v>
      </c>
      <c r="B1721" s="124" t="s">
        <v>4877</v>
      </c>
      <c r="C1721" s="124" t="s">
        <v>676</v>
      </c>
      <c r="D1721" s="124" t="s">
        <v>676</v>
      </c>
    </row>
    <row r="1722" spans="1:4" s="124" customFormat="1" ht="14">
      <c r="A1722" s="124" t="s">
        <v>4875</v>
      </c>
      <c r="B1722" s="124" t="s">
        <v>4878</v>
      </c>
      <c r="C1722" s="124" t="s">
        <v>1462</v>
      </c>
      <c r="D1722" s="124" t="s">
        <v>1462</v>
      </c>
    </row>
    <row r="1723" spans="1:4" s="124" customFormat="1" ht="14">
      <c r="A1723" s="124" t="s">
        <v>4875</v>
      </c>
      <c r="B1723" s="124" t="s">
        <v>4879</v>
      </c>
      <c r="C1723" s="124" t="s">
        <v>1463</v>
      </c>
      <c r="D1723" s="124" t="s">
        <v>1463</v>
      </c>
    </row>
    <row r="1724" spans="1:4" s="124" customFormat="1" ht="14">
      <c r="A1724" s="124" t="s">
        <v>4875</v>
      </c>
      <c r="B1724" s="124" t="s">
        <v>4880</v>
      </c>
      <c r="C1724" s="354" t="s">
        <v>571</v>
      </c>
      <c r="D1724" s="354" t="s">
        <v>571</v>
      </c>
    </row>
    <row r="1725" spans="1:4" s="124" customFormat="1" ht="14">
      <c r="A1725" s="124" t="s">
        <v>4875</v>
      </c>
      <c r="B1725" s="124" t="s">
        <v>4881</v>
      </c>
      <c r="C1725" s="354" t="s">
        <v>1464</v>
      </c>
      <c r="D1725" s="354" t="s">
        <v>1464</v>
      </c>
    </row>
    <row r="1726" spans="1:4" s="124" customFormat="1" ht="14">
      <c r="A1726" s="124" t="s">
        <v>4875</v>
      </c>
      <c r="B1726" s="124" t="s">
        <v>4882</v>
      </c>
      <c r="C1726" s="354" t="s">
        <v>1465</v>
      </c>
      <c r="D1726" s="354" t="s">
        <v>1465</v>
      </c>
    </row>
    <row r="1727" spans="1:4" s="124" customFormat="1" ht="14">
      <c r="A1727" s="124" t="s">
        <v>4875</v>
      </c>
      <c r="B1727" s="124" t="s">
        <v>4883</v>
      </c>
      <c r="C1727" s="354" t="s">
        <v>677</v>
      </c>
      <c r="D1727" s="354" t="s">
        <v>677</v>
      </c>
    </row>
    <row r="1728" spans="1:4" s="124" customFormat="1" ht="14">
      <c r="A1728" s="124" t="s">
        <v>4875</v>
      </c>
      <c r="B1728" s="124" t="s">
        <v>4884</v>
      </c>
      <c r="C1728" s="354" t="s">
        <v>1466</v>
      </c>
      <c r="D1728" s="354" t="s">
        <v>1466</v>
      </c>
    </row>
    <row r="1729" spans="1:4" s="124" customFormat="1" ht="14">
      <c r="A1729" s="124" t="s">
        <v>4875</v>
      </c>
      <c r="B1729" s="124" t="s">
        <v>4885</v>
      </c>
      <c r="C1729" s="124" t="s">
        <v>201</v>
      </c>
      <c r="D1729" s="124" t="s">
        <v>201</v>
      </c>
    </row>
    <row r="1730" spans="1:4" s="124" customFormat="1" ht="14">
      <c r="A1730" s="124" t="s">
        <v>4875</v>
      </c>
      <c r="B1730" s="124" t="s">
        <v>2852</v>
      </c>
      <c r="C1730" s="124" t="s">
        <v>449</v>
      </c>
      <c r="D1730" s="124" t="s">
        <v>449</v>
      </c>
    </row>
    <row r="1731" spans="1:4" s="124" customFormat="1" ht="14"/>
    <row r="1732" spans="1:4" s="124" customFormat="1" ht="14">
      <c r="A1732" s="124" t="s">
        <v>4886</v>
      </c>
      <c r="B1732" s="124" t="s">
        <v>4887</v>
      </c>
      <c r="C1732" s="349" t="s">
        <v>597</v>
      </c>
      <c r="D1732" s="349" t="s">
        <v>597</v>
      </c>
    </row>
    <row r="1733" spans="1:4" s="124" customFormat="1" ht="14">
      <c r="A1733" s="124" t="s">
        <v>4886</v>
      </c>
      <c r="B1733" s="124" t="s">
        <v>4888</v>
      </c>
      <c r="C1733" s="349" t="s">
        <v>802</v>
      </c>
      <c r="D1733" s="349" t="s">
        <v>802</v>
      </c>
    </row>
    <row r="1734" spans="1:4" s="124" customFormat="1" ht="14">
      <c r="A1734" s="124" t="s">
        <v>4886</v>
      </c>
      <c r="B1734" s="124" t="s">
        <v>4889</v>
      </c>
      <c r="C1734" s="349" t="s">
        <v>1474</v>
      </c>
      <c r="D1734" s="349" t="s">
        <v>1474</v>
      </c>
    </row>
    <row r="1735" spans="1:4" s="124" customFormat="1" ht="14">
      <c r="A1735" s="124" t="s">
        <v>4886</v>
      </c>
      <c r="B1735" s="124" t="s">
        <v>4890</v>
      </c>
      <c r="C1735" s="349" t="s">
        <v>678</v>
      </c>
      <c r="D1735" s="349" t="s">
        <v>678</v>
      </c>
    </row>
    <row r="1736" spans="1:4" s="124" customFormat="1" ht="14">
      <c r="A1736" s="124" t="s">
        <v>4886</v>
      </c>
      <c r="B1736" s="124" t="s">
        <v>4891</v>
      </c>
      <c r="C1736" s="349" t="s">
        <v>879</v>
      </c>
      <c r="D1736" s="349" t="s">
        <v>879</v>
      </c>
    </row>
    <row r="1737" spans="1:4" s="124" customFormat="1" ht="14">
      <c r="A1737" s="124" t="s">
        <v>4886</v>
      </c>
      <c r="B1737" s="124" t="s">
        <v>4892</v>
      </c>
      <c r="C1737" s="349" t="s">
        <v>926</v>
      </c>
      <c r="D1737" s="349" t="s">
        <v>926</v>
      </c>
    </row>
    <row r="1738" spans="1:4" s="124" customFormat="1" ht="14">
      <c r="A1738" s="124" t="s">
        <v>4886</v>
      </c>
      <c r="B1738" s="124" t="s">
        <v>4893</v>
      </c>
      <c r="C1738" s="349" t="s">
        <v>819</v>
      </c>
      <c r="D1738" s="349" t="s">
        <v>819</v>
      </c>
    </row>
    <row r="1739" spans="1:4" s="124" customFormat="1" ht="14">
      <c r="A1739" s="124" t="s">
        <v>4886</v>
      </c>
      <c r="B1739" s="124" t="s">
        <v>4894</v>
      </c>
      <c r="C1739" s="349" t="s">
        <v>201</v>
      </c>
      <c r="D1739" s="349" t="s">
        <v>201</v>
      </c>
    </row>
    <row r="1740" spans="1:4" s="124" customFormat="1" ht="14">
      <c r="A1740" s="124" t="s">
        <v>4886</v>
      </c>
      <c r="B1740" s="124" t="s">
        <v>2852</v>
      </c>
      <c r="C1740" s="124" t="s">
        <v>449</v>
      </c>
      <c r="D1740" s="124" t="s">
        <v>449</v>
      </c>
    </row>
    <row r="1741" spans="1:4" s="124" customFormat="1" ht="14">
      <c r="C1741" s="349"/>
      <c r="D1741" s="349"/>
    </row>
    <row r="1742" spans="1:4" s="124" customFormat="1" ht="14">
      <c r="A1742" s="124" t="s">
        <v>4895</v>
      </c>
      <c r="B1742" s="124" t="s">
        <v>4896</v>
      </c>
      <c r="C1742" s="349" t="s">
        <v>612</v>
      </c>
      <c r="D1742" s="349" t="s">
        <v>612</v>
      </c>
    </row>
    <row r="1743" spans="1:4" s="124" customFormat="1" ht="14">
      <c r="A1743" s="124" t="s">
        <v>4895</v>
      </c>
      <c r="B1743" s="124" t="s">
        <v>4897</v>
      </c>
      <c r="C1743" s="349" t="s">
        <v>1478</v>
      </c>
      <c r="D1743" s="349" t="s">
        <v>1478</v>
      </c>
    </row>
    <row r="1744" spans="1:4" s="124" customFormat="1" ht="14">
      <c r="A1744" s="124" t="s">
        <v>4895</v>
      </c>
      <c r="B1744" s="124" t="s">
        <v>4898</v>
      </c>
      <c r="C1744" s="349" t="s">
        <v>679</v>
      </c>
      <c r="D1744" s="349" t="s">
        <v>679</v>
      </c>
    </row>
    <row r="1745" spans="1:4" s="124" customFormat="1" ht="14">
      <c r="A1745" s="124" t="s">
        <v>4895</v>
      </c>
      <c r="B1745" s="124" t="s">
        <v>4899</v>
      </c>
      <c r="C1745" s="349" t="s">
        <v>607</v>
      </c>
      <c r="D1745" s="349" t="s">
        <v>607</v>
      </c>
    </row>
    <row r="1746" spans="1:4" s="124" customFormat="1" ht="14">
      <c r="A1746" s="124" t="s">
        <v>4895</v>
      </c>
      <c r="B1746" s="124" t="s">
        <v>4900</v>
      </c>
      <c r="C1746" s="349" t="s">
        <v>201</v>
      </c>
      <c r="D1746" s="349" t="s">
        <v>201</v>
      </c>
    </row>
    <row r="1747" spans="1:4" s="124" customFormat="1" ht="14">
      <c r="A1747" s="124" t="s">
        <v>4895</v>
      </c>
      <c r="B1747" s="124" t="s">
        <v>2852</v>
      </c>
      <c r="C1747" s="124" t="s">
        <v>449</v>
      </c>
      <c r="D1747" s="124" t="s">
        <v>449</v>
      </c>
    </row>
    <row r="1748" spans="1:4" s="124" customFormat="1" ht="14">
      <c r="C1748" s="349"/>
      <c r="D1748" s="349"/>
    </row>
    <row r="1749" spans="1:4" s="124" customFormat="1" ht="14">
      <c r="A1749" s="124" t="s">
        <v>4901</v>
      </c>
      <c r="B1749" s="124" t="s">
        <v>4902</v>
      </c>
      <c r="C1749" s="349" t="s">
        <v>680</v>
      </c>
      <c r="D1749" s="349" t="s">
        <v>680</v>
      </c>
    </row>
    <row r="1750" spans="1:4" s="124" customFormat="1" ht="14">
      <c r="A1750" s="124" t="s">
        <v>4901</v>
      </c>
      <c r="B1750" s="124" t="s">
        <v>4903</v>
      </c>
      <c r="C1750" s="349" t="s">
        <v>681</v>
      </c>
      <c r="D1750" s="349" t="s">
        <v>681</v>
      </c>
    </row>
    <row r="1751" spans="1:4" s="124" customFormat="1" ht="14">
      <c r="A1751" s="124" t="s">
        <v>4901</v>
      </c>
      <c r="B1751" s="124" t="s">
        <v>4904</v>
      </c>
      <c r="C1751" s="349" t="s">
        <v>620</v>
      </c>
      <c r="D1751" s="349" t="s">
        <v>620</v>
      </c>
    </row>
    <row r="1752" spans="1:4" s="124" customFormat="1" ht="14">
      <c r="A1752" s="124" t="s">
        <v>4901</v>
      </c>
      <c r="B1752" s="124" t="s">
        <v>4905</v>
      </c>
      <c r="C1752" s="349" t="s">
        <v>682</v>
      </c>
      <c r="D1752" s="349" t="s">
        <v>682</v>
      </c>
    </row>
    <row r="1753" spans="1:4" s="124" customFormat="1" ht="14">
      <c r="A1753" s="124" t="s">
        <v>4901</v>
      </c>
      <c r="B1753" s="124" t="s">
        <v>4906</v>
      </c>
      <c r="C1753" s="349" t="s">
        <v>683</v>
      </c>
      <c r="D1753" s="349" t="s">
        <v>683</v>
      </c>
    </row>
    <row r="1754" spans="1:4" s="124" customFormat="1" ht="14">
      <c r="A1754" s="124" t="s">
        <v>4901</v>
      </c>
      <c r="B1754" s="124" t="s">
        <v>4907</v>
      </c>
      <c r="C1754" s="349" t="s">
        <v>684</v>
      </c>
      <c r="D1754" s="349" t="s">
        <v>684</v>
      </c>
    </row>
    <row r="1755" spans="1:4" s="124" customFormat="1" ht="14">
      <c r="A1755" s="124" t="s">
        <v>4901</v>
      </c>
      <c r="B1755" s="124" t="s">
        <v>4908</v>
      </c>
      <c r="C1755" s="349" t="s">
        <v>685</v>
      </c>
      <c r="D1755" s="349" t="s">
        <v>685</v>
      </c>
    </row>
    <row r="1756" spans="1:4" s="124" customFormat="1" ht="14">
      <c r="A1756" s="124" t="s">
        <v>4901</v>
      </c>
      <c r="B1756" s="124" t="s">
        <v>4909</v>
      </c>
      <c r="C1756" s="349" t="s">
        <v>201</v>
      </c>
      <c r="D1756" s="349" t="s">
        <v>201</v>
      </c>
    </row>
    <row r="1757" spans="1:4" s="124" customFormat="1" ht="14">
      <c r="A1757" s="124" t="s">
        <v>4901</v>
      </c>
      <c r="B1757" s="124" t="s">
        <v>2852</v>
      </c>
      <c r="C1757" s="124" t="s">
        <v>449</v>
      </c>
      <c r="D1757" s="124" t="s">
        <v>449</v>
      </c>
    </row>
    <row r="1758" spans="1:4" s="124" customFormat="1" ht="14">
      <c r="C1758" s="349"/>
      <c r="D1758" s="349"/>
    </row>
    <row r="1759" spans="1:4" s="124" customFormat="1" ht="14">
      <c r="A1759" s="124" t="s">
        <v>4910</v>
      </c>
      <c r="B1759" s="124" t="s">
        <v>4911</v>
      </c>
      <c r="C1759" s="349" t="s">
        <v>686</v>
      </c>
      <c r="D1759" s="349" t="s">
        <v>686</v>
      </c>
    </row>
    <row r="1760" spans="1:4" s="124" customFormat="1" ht="14">
      <c r="A1760" s="124" t="s">
        <v>4910</v>
      </c>
      <c r="B1760" s="124" t="s">
        <v>4912</v>
      </c>
      <c r="C1760" s="349" t="s">
        <v>804</v>
      </c>
      <c r="D1760" s="349" t="s">
        <v>4913</v>
      </c>
    </row>
    <row r="1761" spans="1:4" s="124" customFormat="1" ht="14">
      <c r="A1761" s="124" t="s">
        <v>4910</v>
      </c>
      <c r="B1761" s="124" t="s">
        <v>4914</v>
      </c>
      <c r="C1761" s="349" t="s">
        <v>873</v>
      </c>
      <c r="D1761" s="349" t="s">
        <v>4915</v>
      </c>
    </row>
    <row r="1762" spans="1:4" s="124" customFormat="1" ht="14">
      <c r="A1762" s="124" t="s">
        <v>4910</v>
      </c>
      <c r="B1762" s="124" t="s">
        <v>4916</v>
      </c>
      <c r="C1762" s="349" t="s">
        <v>687</v>
      </c>
      <c r="D1762" s="349" t="s">
        <v>687</v>
      </c>
    </row>
    <row r="1763" spans="1:4" s="124" customFormat="1" ht="14">
      <c r="A1763" s="124" t="s">
        <v>4910</v>
      </c>
      <c r="B1763" s="124" t="s">
        <v>4917</v>
      </c>
      <c r="C1763" s="349" t="s">
        <v>201</v>
      </c>
      <c r="D1763" s="349" t="s">
        <v>201</v>
      </c>
    </row>
    <row r="1764" spans="1:4" s="124" customFormat="1" ht="14">
      <c r="A1764" s="124" t="s">
        <v>4910</v>
      </c>
      <c r="B1764" s="124" t="s">
        <v>2852</v>
      </c>
      <c r="C1764" s="124" t="s">
        <v>449</v>
      </c>
      <c r="D1764" s="124" t="s">
        <v>449</v>
      </c>
    </row>
    <row r="1765" spans="1:4" s="124" customFormat="1" ht="14"/>
    <row r="1766" spans="1:4" s="124" customFormat="1" ht="14">
      <c r="A1766" s="124" t="s">
        <v>4918</v>
      </c>
      <c r="B1766" s="124" t="s">
        <v>2916</v>
      </c>
      <c r="C1766" s="349" t="s">
        <v>486</v>
      </c>
      <c r="D1766" s="349" t="s">
        <v>486</v>
      </c>
    </row>
    <row r="1767" spans="1:4" s="124" customFormat="1" ht="14">
      <c r="A1767" s="124" t="s">
        <v>4918</v>
      </c>
      <c r="B1767" s="124" t="s">
        <v>2941</v>
      </c>
      <c r="C1767" s="349" t="s">
        <v>4919</v>
      </c>
      <c r="D1767" s="349" t="s">
        <v>4919</v>
      </c>
    </row>
    <row r="1768" spans="1:4" s="124" customFormat="1" ht="14">
      <c r="A1768" s="124" t="s">
        <v>4918</v>
      </c>
      <c r="B1768" s="124" t="s">
        <v>4920</v>
      </c>
      <c r="C1768" s="349" t="s">
        <v>2356</v>
      </c>
      <c r="D1768" s="349" t="s">
        <v>2356</v>
      </c>
    </row>
    <row r="1769" spans="1:4" s="124" customFormat="1" ht="14">
      <c r="A1769" s="124" t="s">
        <v>4918</v>
      </c>
      <c r="B1769" s="124" t="s">
        <v>2691</v>
      </c>
      <c r="C1769" s="349" t="s">
        <v>4921</v>
      </c>
      <c r="D1769" s="349" t="s">
        <v>4921</v>
      </c>
    </row>
    <row r="1770" spans="1:4" s="124" customFormat="1" ht="14">
      <c r="A1770" s="124" t="s">
        <v>4918</v>
      </c>
      <c r="B1770" s="124" t="s">
        <v>203</v>
      </c>
      <c r="C1770" s="349" t="s">
        <v>202</v>
      </c>
      <c r="D1770" s="349" t="s">
        <v>202</v>
      </c>
    </row>
    <row r="1771" spans="1:4" s="124" customFormat="1" ht="14">
      <c r="A1771" s="124" t="s">
        <v>4918</v>
      </c>
      <c r="B1771" s="124" t="s">
        <v>2930</v>
      </c>
      <c r="C1771" s="349" t="s">
        <v>4922</v>
      </c>
      <c r="D1771" s="349" t="s">
        <v>4922</v>
      </c>
    </row>
    <row r="1772" spans="1:4" s="124" customFormat="1" ht="14">
      <c r="A1772" s="124" t="s">
        <v>4918</v>
      </c>
      <c r="B1772" s="124" t="s">
        <v>4923</v>
      </c>
      <c r="C1772" s="349" t="s">
        <v>4924</v>
      </c>
      <c r="D1772" s="349" t="s">
        <v>4924</v>
      </c>
    </row>
    <row r="1773" spans="1:4" s="124" customFormat="1" ht="14">
      <c r="A1773" s="124" t="s">
        <v>4918</v>
      </c>
      <c r="B1773" s="124" t="s">
        <v>4925</v>
      </c>
      <c r="C1773" s="349" t="s">
        <v>471</v>
      </c>
      <c r="D1773" s="349" t="s">
        <v>471</v>
      </c>
    </row>
    <row r="1774" spans="1:4" s="124" customFormat="1" ht="14">
      <c r="A1774" s="124" t="s">
        <v>4918</v>
      </c>
      <c r="B1774" s="124" t="s">
        <v>4926</v>
      </c>
      <c r="C1774" s="349" t="s">
        <v>4927</v>
      </c>
      <c r="D1774" s="349" t="s">
        <v>4927</v>
      </c>
    </row>
    <row r="1775" spans="1:4">
      <c r="D1775" s="10"/>
    </row>
  </sheetData>
  <conditionalFormatting sqref="B1673:B65532">
    <cfRule type="duplicateValues" dxfId="4" priority="1" stopIfTrue="1"/>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233"/>
  <sheetViews>
    <sheetView zoomScale="55" zoomScaleNormal="55" workbookViewId="0">
      <selection activeCell="D12" sqref="D12"/>
    </sheetView>
  </sheetViews>
  <sheetFormatPr baseColWidth="10" defaultColWidth="8.4140625" defaultRowHeight="15.5"/>
  <cols>
    <col min="1" max="1" width="6" style="123" customWidth="1"/>
    <col min="2" max="2" width="26.1640625" style="123" customWidth="1"/>
    <col min="3" max="3" width="71.25" style="123" customWidth="1"/>
    <col min="4" max="4" width="30.75" style="123" customWidth="1"/>
    <col min="5" max="5" width="33.4140625" style="123" customWidth="1"/>
    <col min="6" max="6" width="24" style="123" customWidth="1"/>
    <col min="7" max="7" width="49.6640625" style="123" customWidth="1"/>
    <col min="8" max="8" width="26.4140625" style="123" customWidth="1"/>
    <col min="9" max="9" width="24.75" style="123" customWidth="1"/>
    <col min="10" max="10" width="58.25" style="123" customWidth="1"/>
    <col min="11" max="11" width="15.08203125" style="123" customWidth="1"/>
    <col min="12" max="16384" width="8.4140625" style="123"/>
  </cols>
  <sheetData>
    <row r="1" spans="1:11" ht="16" thickBot="1">
      <c r="A1" s="227"/>
      <c r="B1" s="392" t="s">
        <v>495</v>
      </c>
      <c r="C1" s="393"/>
      <c r="D1" s="394"/>
      <c r="E1" s="394"/>
      <c r="F1" s="394"/>
      <c r="G1" s="228"/>
      <c r="H1" s="395" t="s">
        <v>496</v>
      </c>
      <c r="I1" s="395"/>
      <c r="J1" s="396"/>
      <c r="K1" s="321" t="s">
        <v>497</v>
      </c>
    </row>
    <row r="2" spans="1:11">
      <c r="A2" s="229" t="s">
        <v>498</v>
      </c>
      <c r="B2" s="229" t="s">
        <v>495</v>
      </c>
      <c r="C2" s="229" t="s">
        <v>499</v>
      </c>
      <c r="D2" s="230" t="s">
        <v>500</v>
      </c>
      <c r="E2" s="231" t="s">
        <v>501</v>
      </c>
      <c r="F2" s="232" t="s">
        <v>502</v>
      </c>
      <c r="G2" s="233" t="s">
        <v>503</v>
      </c>
      <c r="H2" s="230" t="s">
        <v>504</v>
      </c>
      <c r="I2" s="231" t="s">
        <v>505</v>
      </c>
      <c r="J2" s="234" t="s">
        <v>506</v>
      </c>
      <c r="K2" s="235" t="s">
        <v>507</v>
      </c>
    </row>
    <row r="3" spans="1:11">
      <c r="A3" s="123">
        <v>1</v>
      </c>
      <c r="B3" s="123" t="s">
        <v>509</v>
      </c>
      <c r="C3" s="123" t="s">
        <v>511</v>
      </c>
      <c r="D3" s="123" t="s">
        <v>4928</v>
      </c>
      <c r="E3" s="123" t="s">
        <v>805</v>
      </c>
      <c r="F3" s="123" t="s">
        <v>4929</v>
      </c>
      <c r="H3" s="363">
        <v>5.2730208335560746E-3</v>
      </c>
      <c r="J3" s="123" t="s">
        <v>4930</v>
      </c>
    </row>
    <row r="4" spans="1:11">
      <c r="A4" s="123">
        <v>2</v>
      </c>
      <c r="B4" s="123" t="s">
        <v>509</v>
      </c>
      <c r="C4" s="123" t="s">
        <v>511</v>
      </c>
      <c r="D4" s="123" t="s">
        <v>4928</v>
      </c>
      <c r="E4" s="123" t="s">
        <v>800</v>
      </c>
      <c r="F4" s="123" t="s">
        <v>4929</v>
      </c>
      <c r="H4" s="363">
        <v>5.2632870429079048E-3</v>
      </c>
      <c r="J4" s="123" t="s">
        <v>4930</v>
      </c>
    </row>
    <row r="5" spans="1:11">
      <c r="A5" s="123">
        <v>3</v>
      </c>
      <c r="B5" s="123" t="s">
        <v>509</v>
      </c>
      <c r="C5" s="123" t="s">
        <v>511</v>
      </c>
      <c r="D5" s="123" t="s">
        <v>4931</v>
      </c>
      <c r="E5" s="123" t="s">
        <v>839</v>
      </c>
      <c r="F5" s="123" t="s">
        <v>4932</v>
      </c>
      <c r="H5" s="363">
        <v>3.2633449154673144E-3</v>
      </c>
      <c r="J5" s="123" t="s">
        <v>4930</v>
      </c>
    </row>
    <row r="6" spans="1:11">
      <c r="A6" s="123">
        <v>4</v>
      </c>
      <c r="B6" s="123" t="s">
        <v>509</v>
      </c>
      <c r="C6" s="123" t="s">
        <v>511</v>
      </c>
      <c r="D6" s="123" t="s">
        <v>4931</v>
      </c>
      <c r="E6" s="123" t="s">
        <v>823</v>
      </c>
      <c r="F6" s="123" t="s">
        <v>4932</v>
      </c>
      <c r="H6" s="363">
        <v>6.8653587950393558E-3</v>
      </c>
      <c r="J6" s="123" t="s">
        <v>4930</v>
      </c>
    </row>
    <row r="7" spans="1:11">
      <c r="A7" s="123">
        <v>5</v>
      </c>
      <c r="B7" s="123" t="s">
        <v>509</v>
      </c>
      <c r="C7" s="123" t="s">
        <v>511</v>
      </c>
      <c r="D7" s="123" t="s">
        <v>4933</v>
      </c>
      <c r="E7" s="123" t="s">
        <v>851</v>
      </c>
      <c r="F7" s="123" t="s">
        <v>4934</v>
      </c>
      <c r="H7" s="363">
        <v>6.0760185224353336E-3</v>
      </c>
      <c r="J7" s="123" t="s">
        <v>4935</v>
      </c>
    </row>
    <row r="8" spans="1:11">
      <c r="A8" s="123">
        <v>6</v>
      </c>
      <c r="B8" s="123" t="s">
        <v>509</v>
      </c>
      <c r="C8" s="123" t="s">
        <v>511</v>
      </c>
      <c r="D8" s="123" t="s">
        <v>4933</v>
      </c>
      <c r="E8" s="123" t="s">
        <v>852</v>
      </c>
      <c r="F8" s="123" t="s">
        <v>4934</v>
      </c>
      <c r="H8" s="363">
        <v>4.1649652848718688E-3</v>
      </c>
      <c r="J8" s="123" t="s">
        <v>4935</v>
      </c>
    </row>
    <row r="9" spans="1:11">
      <c r="A9" s="123">
        <v>7</v>
      </c>
      <c r="B9" s="123" t="s">
        <v>509</v>
      </c>
      <c r="C9" s="123" t="s">
        <v>511</v>
      </c>
      <c r="D9" s="123" t="s">
        <v>4933</v>
      </c>
      <c r="E9" s="123" t="s">
        <v>855</v>
      </c>
      <c r="F9" s="123" t="s">
        <v>4934</v>
      </c>
      <c r="H9" s="363">
        <v>3.8058101854403503E-3</v>
      </c>
      <c r="J9" s="123" t="s">
        <v>4935</v>
      </c>
    </row>
    <row r="10" spans="1:11">
      <c r="A10" s="123">
        <v>8</v>
      </c>
      <c r="B10" s="123" t="s">
        <v>509</v>
      </c>
      <c r="C10" s="123" t="s">
        <v>511</v>
      </c>
      <c r="D10" s="123" t="s">
        <v>4933</v>
      </c>
      <c r="E10" s="123" t="s">
        <v>856</v>
      </c>
      <c r="F10" s="123" t="s">
        <v>4934</v>
      </c>
      <c r="H10" s="363">
        <v>2.3891319360700436E-3</v>
      </c>
      <c r="J10" s="123" t="s">
        <v>4935</v>
      </c>
    </row>
    <row r="11" spans="1:11">
      <c r="A11" s="123">
        <v>9</v>
      </c>
      <c r="B11" s="123" t="s">
        <v>509</v>
      </c>
      <c r="C11" s="123" t="s">
        <v>511</v>
      </c>
      <c r="D11" s="123" t="s">
        <v>4933</v>
      </c>
      <c r="E11" s="123" t="s">
        <v>857</v>
      </c>
      <c r="F11" s="123" t="s">
        <v>4934</v>
      </c>
      <c r="H11" s="363">
        <v>4.4324421251076274E-3</v>
      </c>
      <c r="J11" s="123" t="s">
        <v>4935</v>
      </c>
    </row>
    <row r="12" spans="1:11">
      <c r="A12" s="123">
        <v>10</v>
      </c>
      <c r="B12" s="123" t="s">
        <v>509</v>
      </c>
      <c r="C12" s="123" t="s">
        <v>511</v>
      </c>
      <c r="D12" s="123" t="s">
        <v>4933</v>
      </c>
      <c r="E12" s="123" t="s">
        <v>858</v>
      </c>
      <c r="F12" s="123" t="s">
        <v>4934</v>
      </c>
      <c r="H12" s="363">
        <v>2.5399884252692573E-3</v>
      </c>
      <c r="J12" s="123" t="s">
        <v>4935</v>
      </c>
    </row>
    <row r="13" spans="1:11">
      <c r="A13" s="123">
        <v>11</v>
      </c>
      <c r="B13" s="123" t="s">
        <v>509</v>
      </c>
      <c r="C13" s="123" t="s">
        <v>511</v>
      </c>
      <c r="D13" s="123" t="s">
        <v>4933</v>
      </c>
      <c r="E13" s="123" t="s">
        <v>859</v>
      </c>
      <c r="F13" s="123" t="s">
        <v>4934</v>
      </c>
      <c r="H13" s="363">
        <v>3.3134606492239982E-3</v>
      </c>
      <c r="J13" s="123" t="s">
        <v>4935</v>
      </c>
    </row>
    <row r="14" spans="1:11">
      <c r="A14" s="123">
        <v>12</v>
      </c>
      <c r="B14" s="123" t="s">
        <v>509</v>
      </c>
      <c r="C14" s="123" t="s">
        <v>511</v>
      </c>
      <c r="D14" s="123" t="s">
        <v>4933</v>
      </c>
      <c r="E14" s="123" t="s">
        <v>861</v>
      </c>
      <c r="F14" s="123" t="s">
        <v>4934</v>
      </c>
      <c r="H14" s="363">
        <v>3.0222453715396114E-3</v>
      </c>
      <c r="J14" s="123" t="s">
        <v>4935</v>
      </c>
    </row>
    <row r="15" spans="1:11">
      <c r="A15" s="123">
        <v>13</v>
      </c>
      <c r="B15" s="123" t="s">
        <v>509</v>
      </c>
      <c r="C15" s="123" t="s">
        <v>511</v>
      </c>
      <c r="D15" s="123" t="s">
        <v>4933</v>
      </c>
      <c r="E15" s="123" t="s">
        <v>863</v>
      </c>
      <c r="F15" s="123" t="s">
        <v>4934</v>
      </c>
      <c r="H15" s="363">
        <v>3.4009490700555034E-3</v>
      </c>
      <c r="J15" s="123" t="s">
        <v>4935</v>
      </c>
    </row>
    <row r="16" spans="1:11">
      <c r="A16" s="123">
        <v>14</v>
      </c>
      <c r="B16" s="123" t="s">
        <v>509</v>
      </c>
      <c r="C16" s="123" t="s">
        <v>511</v>
      </c>
      <c r="D16" s="123" t="s">
        <v>4933</v>
      </c>
      <c r="E16" s="123" t="s">
        <v>867</v>
      </c>
      <c r="F16" s="123" t="s">
        <v>4934</v>
      </c>
      <c r="H16" s="363">
        <v>6.0747916577383876E-3</v>
      </c>
      <c r="J16" s="123" t="s">
        <v>4935</v>
      </c>
    </row>
    <row r="17" spans="1:10">
      <c r="A17" s="123">
        <v>15</v>
      </c>
      <c r="B17" s="123" t="s">
        <v>509</v>
      </c>
      <c r="C17" s="123" t="s">
        <v>511</v>
      </c>
      <c r="D17" s="123" t="s">
        <v>4933</v>
      </c>
      <c r="E17" s="123" t="s">
        <v>875</v>
      </c>
      <c r="F17" s="123" t="s">
        <v>4934</v>
      </c>
      <c r="H17" s="363">
        <v>2.6065972197102383E-3</v>
      </c>
      <c r="J17" s="123" t="s">
        <v>4935</v>
      </c>
    </row>
    <row r="18" spans="1:10">
      <c r="A18" s="123">
        <v>16</v>
      </c>
      <c r="B18" s="123" t="s">
        <v>509</v>
      </c>
      <c r="C18" s="123" t="s">
        <v>511</v>
      </c>
      <c r="D18" s="123" t="s">
        <v>4933</v>
      </c>
      <c r="E18" s="123" t="s">
        <v>880</v>
      </c>
      <c r="F18" s="123" t="s">
        <v>4934</v>
      </c>
      <c r="H18" s="363">
        <v>3.2525810092920437E-3</v>
      </c>
      <c r="J18" s="123" t="s">
        <v>4935</v>
      </c>
    </row>
    <row r="19" spans="1:10">
      <c r="A19" s="123">
        <v>17</v>
      </c>
      <c r="B19" s="123" t="s">
        <v>509</v>
      </c>
      <c r="C19" s="123" t="s">
        <v>511</v>
      </c>
      <c r="D19" s="123" t="s">
        <v>4936</v>
      </c>
      <c r="E19" s="123" t="s">
        <v>4937</v>
      </c>
      <c r="F19" s="123" t="s">
        <v>4934</v>
      </c>
      <c r="H19" s="363">
        <v>1.7263657427974977E-3</v>
      </c>
      <c r="J19" s="123" t="s">
        <v>4935</v>
      </c>
    </row>
    <row r="20" spans="1:10">
      <c r="A20" s="123">
        <v>18</v>
      </c>
      <c r="B20" s="123" t="s">
        <v>509</v>
      </c>
      <c r="C20" s="123" t="s">
        <v>511</v>
      </c>
      <c r="D20" s="123" t="s">
        <v>4936</v>
      </c>
      <c r="E20" s="123" t="s">
        <v>4938</v>
      </c>
      <c r="F20" s="123" t="s">
        <v>4934</v>
      </c>
      <c r="H20" s="363">
        <v>4.987708329281304E-3</v>
      </c>
      <c r="J20" s="123" t="s">
        <v>4935</v>
      </c>
    </row>
    <row r="21" spans="1:10">
      <c r="A21" s="123">
        <v>19</v>
      </c>
      <c r="B21" s="123" t="s">
        <v>509</v>
      </c>
      <c r="C21" s="123" t="s">
        <v>511</v>
      </c>
      <c r="D21" s="123" t="s">
        <v>4939</v>
      </c>
      <c r="E21" s="123" t="s">
        <v>931</v>
      </c>
      <c r="F21" s="123" t="s">
        <v>4934</v>
      </c>
      <c r="H21" s="363">
        <v>5.1779282366624102E-3</v>
      </c>
      <c r="J21" s="123" t="s">
        <v>4935</v>
      </c>
    </row>
    <row r="22" spans="1:10">
      <c r="A22" s="123">
        <v>20</v>
      </c>
      <c r="B22" s="123" t="s">
        <v>509</v>
      </c>
      <c r="C22" s="123" t="s">
        <v>511</v>
      </c>
      <c r="D22" s="123" t="s">
        <v>4939</v>
      </c>
      <c r="E22" s="123" t="s">
        <v>915</v>
      </c>
      <c r="F22" s="123" t="s">
        <v>4934</v>
      </c>
      <c r="H22" s="363">
        <v>5.1013657430303283E-3</v>
      </c>
      <c r="J22" s="123" t="s">
        <v>4935</v>
      </c>
    </row>
    <row r="23" spans="1:10">
      <c r="A23" s="123">
        <v>21</v>
      </c>
      <c r="B23" s="123" t="s">
        <v>509</v>
      </c>
      <c r="C23" s="123" t="s">
        <v>511</v>
      </c>
      <c r="D23" s="123" t="s">
        <v>4939</v>
      </c>
      <c r="E23" s="123" t="s">
        <v>935</v>
      </c>
      <c r="F23" s="123" t="s">
        <v>4940</v>
      </c>
      <c r="H23" s="363">
        <v>5.6469675837433897E-3</v>
      </c>
      <c r="J23" s="123" t="s">
        <v>4935</v>
      </c>
    </row>
    <row r="24" spans="1:10">
      <c r="A24" s="123">
        <v>22</v>
      </c>
      <c r="B24" s="123" t="s">
        <v>509</v>
      </c>
      <c r="C24" s="123" t="s">
        <v>511</v>
      </c>
      <c r="D24" s="123" t="s">
        <v>4939</v>
      </c>
      <c r="E24" s="123" t="s">
        <v>942</v>
      </c>
      <c r="F24" s="123" t="s">
        <v>4940</v>
      </c>
      <c r="H24" s="363">
        <v>4.5534027740359306E-3</v>
      </c>
      <c r="J24" s="123" t="s">
        <v>4935</v>
      </c>
    </row>
    <row r="25" spans="1:10">
      <c r="A25" s="123">
        <v>23</v>
      </c>
      <c r="B25" s="123" t="s">
        <v>509</v>
      </c>
      <c r="C25" s="123" t="s">
        <v>511</v>
      </c>
      <c r="D25" s="123" t="s">
        <v>4941</v>
      </c>
      <c r="E25" s="123" t="s">
        <v>975</v>
      </c>
      <c r="F25" s="123" t="s">
        <v>4942</v>
      </c>
      <c r="H25" s="363">
        <v>4.1385300937690772E-3</v>
      </c>
      <c r="J25" s="123" t="s">
        <v>4943</v>
      </c>
    </row>
    <row r="26" spans="1:10">
      <c r="A26" s="123">
        <v>24</v>
      </c>
      <c r="B26" s="123" t="s">
        <v>509</v>
      </c>
      <c r="C26" s="123" t="s">
        <v>511</v>
      </c>
      <c r="D26" s="123" t="s">
        <v>4941</v>
      </c>
      <c r="E26" s="123" t="s">
        <v>978</v>
      </c>
      <c r="F26" s="123" t="s">
        <v>4942</v>
      </c>
      <c r="H26" s="363">
        <v>4.6948379604145885E-3</v>
      </c>
      <c r="J26" s="123" t="s">
        <v>4943</v>
      </c>
    </row>
    <row r="27" spans="1:10">
      <c r="A27" s="123">
        <v>25</v>
      </c>
      <c r="B27" s="123" t="s">
        <v>509</v>
      </c>
      <c r="C27" s="123" t="s">
        <v>511</v>
      </c>
      <c r="D27" s="123" t="s">
        <v>4941</v>
      </c>
      <c r="E27" s="123" t="s">
        <v>980</v>
      </c>
      <c r="F27" s="123" t="s">
        <v>4942</v>
      </c>
      <c r="H27" s="363">
        <v>3.1545717502012849E-3</v>
      </c>
      <c r="J27" s="123" t="s">
        <v>4943</v>
      </c>
    </row>
    <row r="28" spans="1:10">
      <c r="A28" s="123">
        <v>26</v>
      </c>
      <c r="B28" s="123" t="s">
        <v>509</v>
      </c>
      <c r="C28" s="123" t="s">
        <v>511</v>
      </c>
      <c r="D28" s="123" t="s">
        <v>4941</v>
      </c>
      <c r="E28" s="123" t="s">
        <v>982</v>
      </c>
      <c r="F28" s="123" t="s">
        <v>4942</v>
      </c>
      <c r="H28" s="363">
        <v>2.917326390161179E-3</v>
      </c>
      <c r="J28" s="123" t="s">
        <v>4943</v>
      </c>
    </row>
    <row r="29" spans="1:10">
      <c r="A29" s="123">
        <v>27</v>
      </c>
      <c r="B29" s="123" t="s">
        <v>509</v>
      </c>
      <c r="C29" s="123" t="s">
        <v>511</v>
      </c>
      <c r="D29" s="123" t="s">
        <v>4941</v>
      </c>
      <c r="E29" s="123" t="s">
        <v>983</v>
      </c>
      <c r="F29" s="123" t="s">
        <v>4942</v>
      </c>
      <c r="H29" s="363">
        <v>6.2845601787557825E-3</v>
      </c>
      <c r="J29" s="123" t="s">
        <v>4943</v>
      </c>
    </row>
    <row r="30" spans="1:10">
      <c r="A30" s="123">
        <v>28</v>
      </c>
      <c r="B30" s="123" t="s">
        <v>509</v>
      </c>
      <c r="C30" s="123" t="s">
        <v>511</v>
      </c>
      <c r="D30" s="123" t="s">
        <v>4944</v>
      </c>
      <c r="E30" s="123" t="s">
        <v>988</v>
      </c>
      <c r="F30" s="123" t="s">
        <v>4942</v>
      </c>
      <c r="H30" s="363">
        <v>5.7395023250137456E-3</v>
      </c>
      <c r="J30" s="123" t="s">
        <v>4943</v>
      </c>
    </row>
    <row r="31" spans="1:10">
      <c r="A31" s="123">
        <v>29</v>
      </c>
      <c r="B31" s="123" t="s">
        <v>509</v>
      </c>
      <c r="C31" s="123" t="s">
        <v>511</v>
      </c>
      <c r="D31" s="123" t="s">
        <v>4944</v>
      </c>
      <c r="E31" s="123" t="s">
        <v>989</v>
      </c>
      <c r="F31" s="123" t="s">
        <v>4942</v>
      </c>
      <c r="H31" s="363">
        <v>6.0929745304747485E-3</v>
      </c>
      <c r="J31" s="123" t="s">
        <v>4943</v>
      </c>
    </row>
    <row r="32" spans="1:10">
      <c r="A32" s="123">
        <v>30</v>
      </c>
      <c r="B32" s="123" t="s">
        <v>509</v>
      </c>
      <c r="C32" s="123" t="s">
        <v>511</v>
      </c>
      <c r="D32" s="123" t="s">
        <v>4944</v>
      </c>
      <c r="E32" s="123" t="s">
        <v>990</v>
      </c>
      <c r="F32" s="123" t="s">
        <v>4942</v>
      </c>
      <c r="H32" s="363">
        <v>5.3324768523452803E-3</v>
      </c>
      <c r="J32" s="123" t="s">
        <v>4943</v>
      </c>
    </row>
    <row r="33" spans="1:10">
      <c r="A33" s="123">
        <v>31</v>
      </c>
      <c r="B33" s="123" t="s">
        <v>509</v>
      </c>
      <c r="C33" s="123" t="s">
        <v>511</v>
      </c>
      <c r="D33" s="123" t="s">
        <v>4945</v>
      </c>
      <c r="E33" s="123" t="s">
        <v>1028</v>
      </c>
      <c r="F33" s="123" t="s">
        <v>4946</v>
      </c>
      <c r="H33" s="363">
        <v>3.9290972272283398E-3</v>
      </c>
      <c r="J33" s="123" t="s">
        <v>4943</v>
      </c>
    </row>
    <row r="34" spans="1:10">
      <c r="A34" s="123">
        <v>32</v>
      </c>
      <c r="B34" s="123" t="s">
        <v>509</v>
      </c>
      <c r="C34" s="123" t="s">
        <v>511</v>
      </c>
      <c r="D34" s="123" t="s">
        <v>4947</v>
      </c>
      <c r="E34" s="123" t="s">
        <v>1032</v>
      </c>
      <c r="F34" s="123" t="s">
        <v>4948</v>
      </c>
      <c r="H34" s="363">
        <v>3.5714814803213812E-3</v>
      </c>
      <c r="J34" s="123" t="s">
        <v>4949</v>
      </c>
    </row>
    <row r="35" spans="1:10">
      <c r="A35" s="123">
        <v>33</v>
      </c>
      <c r="B35" s="123" t="s">
        <v>509</v>
      </c>
      <c r="C35" s="123" t="s">
        <v>511</v>
      </c>
      <c r="D35" s="123" t="s">
        <v>4947</v>
      </c>
      <c r="E35" s="123" t="s">
        <v>1034</v>
      </c>
      <c r="F35" s="123" t="s">
        <v>4948</v>
      </c>
      <c r="H35" s="363">
        <v>1.6818981530377641E-3</v>
      </c>
      <c r="J35" s="123" t="s">
        <v>4949</v>
      </c>
    </row>
    <row r="36" spans="1:10">
      <c r="A36" s="123">
        <v>34</v>
      </c>
      <c r="B36" s="123" t="s">
        <v>509</v>
      </c>
      <c r="C36" s="123" t="s">
        <v>511</v>
      </c>
      <c r="D36" s="123" t="s">
        <v>4947</v>
      </c>
      <c r="E36" s="123" t="s">
        <v>1036</v>
      </c>
      <c r="F36" s="123" t="s">
        <v>4948</v>
      </c>
      <c r="H36" s="363">
        <v>4.5468634270946495E-3</v>
      </c>
      <c r="J36" s="123" t="s">
        <v>4949</v>
      </c>
    </row>
    <row r="37" spans="1:10">
      <c r="A37" s="123">
        <v>35</v>
      </c>
      <c r="B37" s="123" t="s">
        <v>509</v>
      </c>
      <c r="C37" s="123" t="s">
        <v>511</v>
      </c>
      <c r="D37" s="123" t="s">
        <v>4947</v>
      </c>
      <c r="E37" s="123" t="s">
        <v>1037</v>
      </c>
      <c r="F37" s="123" t="s">
        <v>4948</v>
      </c>
      <c r="H37" s="363">
        <v>4.3025694467360154E-3</v>
      </c>
      <c r="J37" s="123" t="s">
        <v>4949</v>
      </c>
    </row>
    <row r="38" spans="1:10">
      <c r="A38" s="123">
        <v>36</v>
      </c>
      <c r="B38" s="123" t="s">
        <v>509</v>
      </c>
      <c r="C38" s="123" t="s">
        <v>511</v>
      </c>
      <c r="D38" s="123" t="s">
        <v>4947</v>
      </c>
      <c r="E38" s="123" t="s">
        <v>1039</v>
      </c>
      <c r="F38" s="123" t="s">
        <v>4948</v>
      </c>
      <c r="H38" s="363">
        <v>3.5305439814692363E-3</v>
      </c>
      <c r="J38" s="123" t="s">
        <v>4949</v>
      </c>
    </row>
    <row r="39" spans="1:10">
      <c r="A39" s="123">
        <v>37</v>
      </c>
      <c r="B39" s="123" t="s">
        <v>509</v>
      </c>
      <c r="C39" s="123" t="s">
        <v>511</v>
      </c>
      <c r="D39" s="123" t="s">
        <v>4947</v>
      </c>
      <c r="E39" s="123" t="s">
        <v>1040</v>
      </c>
      <c r="F39" s="123" t="s">
        <v>4948</v>
      </c>
      <c r="H39" s="363">
        <v>2.4965624979813583E-3</v>
      </c>
      <c r="J39" s="123" t="s">
        <v>4949</v>
      </c>
    </row>
    <row r="40" spans="1:10">
      <c r="A40" s="123">
        <v>38</v>
      </c>
      <c r="B40" s="123" t="s">
        <v>509</v>
      </c>
      <c r="C40" s="123" t="s">
        <v>511</v>
      </c>
      <c r="D40" s="123" t="s">
        <v>4947</v>
      </c>
      <c r="E40" s="123" t="s">
        <v>1041</v>
      </c>
      <c r="F40" s="123" t="s">
        <v>4948</v>
      </c>
      <c r="H40" s="363">
        <v>6.6072453701053746E-3</v>
      </c>
      <c r="J40" s="123" t="s">
        <v>4949</v>
      </c>
    </row>
    <row r="41" spans="1:10">
      <c r="A41" s="123">
        <v>39</v>
      </c>
      <c r="B41" s="123" t="s">
        <v>509</v>
      </c>
      <c r="C41" s="123" t="s">
        <v>511</v>
      </c>
      <c r="D41" s="123" t="s">
        <v>4947</v>
      </c>
      <c r="E41" s="123" t="s">
        <v>1051</v>
      </c>
      <c r="F41" s="123" t="s">
        <v>4948</v>
      </c>
      <c r="H41" s="363">
        <v>6.8087963009020314E-3</v>
      </c>
      <c r="J41" s="123" t="s">
        <v>4949</v>
      </c>
    </row>
    <row r="42" spans="1:10">
      <c r="A42" s="123">
        <v>40</v>
      </c>
      <c r="B42" s="123" t="s">
        <v>509</v>
      </c>
      <c r="C42" s="123" t="s">
        <v>511</v>
      </c>
      <c r="D42" s="123" t="s">
        <v>4947</v>
      </c>
      <c r="E42" s="123" t="s">
        <v>1055</v>
      </c>
      <c r="F42" s="123" t="s">
        <v>4948</v>
      </c>
      <c r="H42" s="363">
        <v>1.4321411945275031E-3</v>
      </c>
      <c r="J42" s="123" t="s">
        <v>4949</v>
      </c>
    </row>
    <row r="43" spans="1:10">
      <c r="A43" s="123">
        <v>41</v>
      </c>
      <c r="B43" s="123" t="s">
        <v>509</v>
      </c>
      <c r="C43" s="123" t="s">
        <v>511</v>
      </c>
      <c r="D43" s="123" t="s">
        <v>4945</v>
      </c>
      <c r="E43" s="123" t="s">
        <v>1059</v>
      </c>
      <c r="F43" s="123" t="s">
        <v>4946</v>
      </c>
      <c r="H43" s="363">
        <v>4.7635763839934953E-3</v>
      </c>
      <c r="J43" s="123" t="s">
        <v>4930</v>
      </c>
    </row>
    <row r="44" spans="1:10">
      <c r="A44" s="123">
        <v>42</v>
      </c>
      <c r="B44" s="123" t="s">
        <v>509</v>
      </c>
      <c r="C44" s="123" t="s">
        <v>511</v>
      </c>
      <c r="D44" s="123" t="s">
        <v>4945</v>
      </c>
      <c r="E44" s="123" t="s">
        <v>1070</v>
      </c>
      <c r="F44" s="123" t="s">
        <v>4946</v>
      </c>
      <c r="H44" s="363">
        <v>4.1145601862808689E-3</v>
      </c>
      <c r="J44" s="123" t="s">
        <v>4930</v>
      </c>
    </row>
    <row r="45" spans="1:10">
      <c r="A45" s="123">
        <v>43</v>
      </c>
      <c r="B45" s="123" t="s">
        <v>509</v>
      </c>
      <c r="C45" s="123" t="s">
        <v>4950</v>
      </c>
      <c r="D45" s="123" t="s">
        <v>4945</v>
      </c>
      <c r="E45" s="123" t="s">
        <v>1067</v>
      </c>
      <c r="F45" s="123" t="s">
        <v>4946</v>
      </c>
      <c r="H45" s="363">
        <v>8.8299247690883931E-2</v>
      </c>
      <c r="J45" s="123" t="s">
        <v>4930</v>
      </c>
    </row>
    <row r="46" spans="1:10">
      <c r="A46" s="123">
        <v>44</v>
      </c>
      <c r="B46" s="123" t="s">
        <v>509</v>
      </c>
      <c r="C46" s="123" t="s">
        <v>4950</v>
      </c>
      <c r="D46" s="123" t="s">
        <v>4945</v>
      </c>
      <c r="E46" s="123" t="s">
        <v>1056</v>
      </c>
      <c r="F46" s="123" t="s">
        <v>4946</v>
      </c>
      <c r="H46" s="363">
        <v>0.94986537037038943</v>
      </c>
      <c r="J46" s="123" t="s">
        <v>4930</v>
      </c>
    </row>
    <row r="47" spans="1:10">
      <c r="A47" s="123">
        <v>45</v>
      </c>
      <c r="B47" s="123" t="s">
        <v>509</v>
      </c>
      <c r="C47" s="123" t="s">
        <v>4950</v>
      </c>
      <c r="D47" s="123" t="s">
        <v>4947</v>
      </c>
      <c r="E47" s="123" t="s">
        <v>1033</v>
      </c>
      <c r="F47" s="123" t="s">
        <v>4948</v>
      </c>
      <c r="H47" s="363">
        <v>6.9428958326170687E-2</v>
      </c>
      <c r="J47" s="123" t="s">
        <v>4949</v>
      </c>
    </row>
    <row r="48" spans="1:10">
      <c r="A48" s="123">
        <v>46</v>
      </c>
      <c r="B48" s="123" t="s">
        <v>509</v>
      </c>
      <c r="C48" s="123" t="s">
        <v>4950</v>
      </c>
      <c r="D48" s="123" t="s">
        <v>4947</v>
      </c>
      <c r="E48" s="123" t="s">
        <v>1029</v>
      </c>
      <c r="F48" s="123" t="s">
        <v>4948</v>
      </c>
      <c r="H48" s="363">
        <v>0.1263221180633991</v>
      </c>
      <c r="J48" s="123" t="s">
        <v>4949</v>
      </c>
    </row>
    <row r="49" spans="1:10">
      <c r="A49" s="123">
        <v>47</v>
      </c>
      <c r="B49" s="123" t="s">
        <v>509</v>
      </c>
      <c r="C49" s="123" t="s">
        <v>4950</v>
      </c>
      <c r="D49" s="123" t="s">
        <v>4945</v>
      </c>
      <c r="E49" s="123" t="s">
        <v>1027</v>
      </c>
      <c r="F49" s="123" t="s">
        <v>4946</v>
      </c>
      <c r="H49" s="363">
        <v>7.48109606502112E-2</v>
      </c>
      <c r="J49" s="123" t="s">
        <v>4930</v>
      </c>
    </row>
    <row r="50" spans="1:10">
      <c r="A50" s="123">
        <v>48</v>
      </c>
      <c r="B50" s="123" t="s">
        <v>509</v>
      </c>
      <c r="C50" s="123" t="s">
        <v>4950</v>
      </c>
      <c r="D50" s="123" t="s">
        <v>4945</v>
      </c>
      <c r="E50" s="123" t="s">
        <v>1026</v>
      </c>
      <c r="F50" s="123" t="s">
        <v>4946</v>
      </c>
      <c r="H50" s="363">
        <v>5.7758113420277368E-2</v>
      </c>
      <c r="J50" s="123" t="s">
        <v>4930</v>
      </c>
    </row>
    <row r="51" spans="1:10">
      <c r="A51" s="123">
        <v>49</v>
      </c>
      <c r="B51" s="123" t="s">
        <v>509</v>
      </c>
      <c r="C51" s="123" t="s">
        <v>4950</v>
      </c>
      <c r="D51" s="123" t="s">
        <v>4945</v>
      </c>
      <c r="E51" s="123" t="s">
        <v>1025</v>
      </c>
      <c r="F51" s="123" t="s">
        <v>4946</v>
      </c>
      <c r="H51" s="363">
        <v>0.131724270824634</v>
      </c>
      <c r="J51" s="123" t="s">
        <v>4930</v>
      </c>
    </row>
    <row r="52" spans="1:10">
      <c r="A52" s="123">
        <v>50</v>
      </c>
      <c r="B52" s="123" t="s">
        <v>509</v>
      </c>
      <c r="C52" s="123" t="s">
        <v>4950</v>
      </c>
      <c r="D52" s="123" t="s">
        <v>4951</v>
      </c>
      <c r="E52" s="123" t="s">
        <v>1009</v>
      </c>
      <c r="F52" s="123" t="s">
        <v>4952</v>
      </c>
      <c r="H52" s="363">
        <v>0.64865210647985805</v>
      </c>
      <c r="J52" s="123" t="s">
        <v>4930</v>
      </c>
    </row>
    <row r="53" spans="1:10">
      <c r="A53" s="123">
        <v>51</v>
      </c>
      <c r="B53" s="123" t="s">
        <v>509</v>
      </c>
      <c r="C53" s="123" t="s">
        <v>4950</v>
      </c>
      <c r="D53" s="123" t="s">
        <v>4951</v>
      </c>
      <c r="E53" s="123" t="s">
        <v>1003</v>
      </c>
      <c r="F53" s="123" t="s">
        <v>4952</v>
      </c>
      <c r="H53" s="363">
        <v>0.7686953009251738</v>
      </c>
      <c r="J53" s="123" t="s">
        <v>4930</v>
      </c>
    </row>
    <row r="54" spans="1:10">
      <c r="A54" s="123">
        <v>52</v>
      </c>
      <c r="B54" s="123" t="s">
        <v>509</v>
      </c>
      <c r="C54" s="123" t="s">
        <v>4950</v>
      </c>
      <c r="D54" s="123" t="s">
        <v>4951</v>
      </c>
      <c r="E54" s="123" t="s">
        <v>1000</v>
      </c>
      <c r="F54" s="123" t="s">
        <v>4952</v>
      </c>
      <c r="H54" s="363">
        <v>0.8179119097039802</v>
      </c>
      <c r="J54" s="123" t="s">
        <v>4930</v>
      </c>
    </row>
    <row r="55" spans="1:10">
      <c r="A55" s="123">
        <v>53</v>
      </c>
      <c r="B55" s="123" t="s">
        <v>509</v>
      </c>
      <c r="C55" s="123" t="s">
        <v>4950</v>
      </c>
      <c r="D55" s="123" t="s">
        <v>4951</v>
      </c>
      <c r="E55" s="123" t="s">
        <v>994</v>
      </c>
      <c r="F55" s="123" t="s">
        <v>4952</v>
      </c>
      <c r="H55" s="363">
        <v>1.6118585763906594</v>
      </c>
      <c r="J55" s="123" t="s">
        <v>4930</v>
      </c>
    </row>
    <row r="56" spans="1:10">
      <c r="A56" s="123">
        <v>54</v>
      </c>
      <c r="B56" s="123" t="s">
        <v>509</v>
      </c>
      <c r="C56" s="123" t="s">
        <v>4950</v>
      </c>
      <c r="D56" s="123" t="s">
        <v>4951</v>
      </c>
      <c r="E56" s="123" t="s">
        <v>992</v>
      </c>
      <c r="F56" s="123" t="s">
        <v>4952</v>
      </c>
      <c r="H56" s="363">
        <v>1.7937433796323603</v>
      </c>
      <c r="J56" s="123" t="s">
        <v>4930</v>
      </c>
    </row>
    <row r="57" spans="1:10">
      <c r="A57" s="123">
        <v>55</v>
      </c>
      <c r="B57" s="123" t="s">
        <v>509</v>
      </c>
      <c r="C57" s="123" t="s">
        <v>4950</v>
      </c>
      <c r="D57" s="123" t="s">
        <v>4939</v>
      </c>
      <c r="E57" s="123" t="s">
        <v>892</v>
      </c>
      <c r="F57" s="123" t="s">
        <v>4934</v>
      </c>
      <c r="H57" s="363">
        <v>0.8539716319355648</v>
      </c>
      <c r="J57" s="123" t="s">
        <v>4930</v>
      </c>
    </row>
    <row r="58" spans="1:10" s="364" customFormat="1">
      <c r="A58" s="364">
        <v>56</v>
      </c>
      <c r="B58" s="364" t="s">
        <v>509</v>
      </c>
      <c r="C58" s="364" t="s">
        <v>4950</v>
      </c>
      <c r="D58" s="364" t="s">
        <v>4953</v>
      </c>
      <c r="E58" s="364" t="s">
        <v>789</v>
      </c>
      <c r="F58" s="364" t="s">
        <v>4954</v>
      </c>
      <c r="H58" s="365">
        <v>0.10045922453718958</v>
      </c>
      <c r="J58" s="364" t="s">
        <v>4955</v>
      </c>
    </row>
    <row r="59" spans="1:10" s="364" customFormat="1">
      <c r="A59" s="364">
        <v>122</v>
      </c>
      <c r="B59" s="364" t="s">
        <v>1108</v>
      </c>
      <c r="C59" s="364" t="s">
        <v>4956</v>
      </c>
      <c r="D59" s="364" t="s">
        <v>4947</v>
      </c>
      <c r="E59" s="364" t="s">
        <v>1032</v>
      </c>
      <c r="F59" s="364" t="s">
        <v>4948</v>
      </c>
      <c r="H59" s="364">
        <v>650</v>
      </c>
      <c r="J59" s="364" t="s">
        <v>4957</v>
      </c>
    </row>
    <row r="60" spans="1:10">
      <c r="A60" s="123">
        <v>123</v>
      </c>
      <c r="B60" s="123" t="s">
        <v>1108</v>
      </c>
      <c r="C60" s="123" t="s">
        <v>4956</v>
      </c>
      <c r="D60" s="123" t="s">
        <v>4947</v>
      </c>
      <c r="E60" s="123" t="s">
        <v>1033</v>
      </c>
      <c r="F60" s="123" t="s">
        <v>4948</v>
      </c>
      <c r="H60" s="123">
        <v>999</v>
      </c>
    </row>
    <row r="61" spans="1:10">
      <c r="A61" s="123">
        <v>124</v>
      </c>
      <c r="B61" s="123" t="s">
        <v>1110</v>
      </c>
      <c r="C61" s="123" t="s">
        <v>668</v>
      </c>
      <c r="D61" s="123" t="s">
        <v>4947</v>
      </c>
      <c r="E61" s="123" t="s">
        <v>1032</v>
      </c>
      <c r="F61" s="123" t="s">
        <v>4948</v>
      </c>
      <c r="H61" s="123">
        <v>999</v>
      </c>
    </row>
    <row r="62" spans="1:10">
      <c r="A62" s="123">
        <v>125</v>
      </c>
      <c r="B62" s="123" t="s">
        <v>1110</v>
      </c>
      <c r="C62" s="123" t="s">
        <v>668</v>
      </c>
      <c r="D62" s="123" t="s">
        <v>4947</v>
      </c>
      <c r="E62" s="123" t="s">
        <v>1029</v>
      </c>
      <c r="F62" s="123" t="s">
        <v>4948</v>
      </c>
      <c r="H62" s="123">
        <v>400</v>
      </c>
      <c r="J62" s="123" t="s">
        <v>666</v>
      </c>
    </row>
    <row r="63" spans="1:10">
      <c r="A63" s="123">
        <v>126</v>
      </c>
      <c r="B63" s="123" t="s">
        <v>1110</v>
      </c>
      <c r="C63" s="123" t="s">
        <v>668</v>
      </c>
      <c r="D63" s="123" t="s">
        <v>4939</v>
      </c>
      <c r="E63" s="123" t="s">
        <v>896</v>
      </c>
      <c r="F63" s="123" t="s">
        <v>4934</v>
      </c>
      <c r="H63" s="123">
        <v>400</v>
      </c>
      <c r="J63" s="123" t="s">
        <v>4958</v>
      </c>
    </row>
    <row r="64" spans="1:10">
      <c r="A64" s="123">
        <v>127</v>
      </c>
      <c r="B64" s="123" t="s">
        <v>1112</v>
      </c>
      <c r="C64" s="123" t="s">
        <v>4959</v>
      </c>
      <c r="D64" s="123" t="s">
        <v>4939</v>
      </c>
      <c r="E64" s="123" t="s">
        <v>937</v>
      </c>
      <c r="F64" s="123" t="s">
        <v>4940</v>
      </c>
      <c r="H64" s="123">
        <v>120</v>
      </c>
    </row>
    <row r="65" spans="1:11">
      <c r="A65" s="123">
        <v>128</v>
      </c>
      <c r="B65" s="123" t="s">
        <v>1112</v>
      </c>
      <c r="C65" s="123" t="s">
        <v>4959</v>
      </c>
      <c r="D65" s="123" t="s">
        <v>4947</v>
      </c>
      <c r="E65" s="123" t="s">
        <v>1033</v>
      </c>
      <c r="F65" s="123" t="s">
        <v>4948</v>
      </c>
      <c r="H65" s="123">
        <v>999</v>
      </c>
    </row>
    <row r="66" spans="1:11">
      <c r="A66" s="123">
        <v>129</v>
      </c>
      <c r="B66" s="123" t="s">
        <v>53</v>
      </c>
      <c r="C66" s="123" t="s">
        <v>4960</v>
      </c>
      <c r="D66" s="123" t="s">
        <v>4951</v>
      </c>
      <c r="E66" s="123" t="s">
        <v>992</v>
      </c>
      <c r="F66" s="123" t="s">
        <v>4952</v>
      </c>
      <c r="H66" s="123">
        <v>6.056</v>
      </c>
    </row>
    <row r="67" spans="1:11">
      <c r="A67" s="123">
        <v>130</v>
      </c>
      <c r="B67" s="123" t="s">
        <v>53</v>
      </c>
      <c r="C67" s="123" t="s">
        <v>4960</v>
      </c>
      <c r="D67" s="123" t="s">
        <v>4936</v>
      </c>
      <c r="E67" s="123" t="s">
        <v>888</v>
      </c>
      <c r="F67" s="123" t="s">
        <v>4934</v>
      </c>
      <c r="H67" s="123">
        <v>16.805399999999999</v>
      </c>
    </row>
    <row r="68" spans="1:11">
      <c r="A68" s="123">
        <v>131</v>
      </c>
      <c r="B68" s="123" t="s">
        <v>53</v>
      </c>
      <c r="C68" s="123" t="s">
        <v>4960</v>
      </c>
      <c r="D68" s="123" t="s">
        <v>4936</v>
      </c>
      <c r="E68" s="123" t="s">
        <v>885</v>
      </c>
      <c r="F68" s="123" t="s">
        <v>4934</v>
      </c>
      <c r="H68" s="123">
        <v>1500</v>
      </c>
    </row>
    <row r="69" spans="1:11">
      <c r="A69" s="123">
        <v>132</v>
      </c>
      <c r="B69" s="123" t="s">
        <v>53</v>
      </c>
      <c r="C69" s="123" t="s">
        <v>4960</v>
      </c>
      <c r="D69" s="123" t="s">
        <v>4953</v>
      </c>
      <c r="E69" s="123" t="s">
        <v>793</v>
      </c>
      <c r="F69" s="123" t="s">
        <v>4954</v>
      </c>
      <c r="H69" s="123">
        <v>1.1366366366366301</v>
      </c>
    </row>
    <row r="70" spans="1:11">
      <c r="A70" s="123">
        <v>133</v>
      </c>
      <c r="B70" s="123" t="s">
        <v>55</v>
      </c>
      <c r="C70" s="123" t="s">
        <v>4961</v>
      </c>
      <c r="D70" s="123" t="s">
        <v>4947</v>
      </c>
      <c r="E70" s="123" t="s">
        <v>1036</v>
      </c>
      <c r="F70" s="123" t="s">
        <v>4948</v>
      </c>
      <c r="H70" s="123">
        <v>999</v>
      </c>
    </row>
    <row r="71" spans="1:11">
      <c r="A71" s="123">
        <v>134</v>
      </c>
      <c r="B71" s="123" t="s">
        <v>56</v>
      </c>
      <c r="C71" s="123" t="s">
        <v>4962</v>
      </c>
      <c r="D71" s="123" t="s">
        <v>4933</v>
      </c>
      <c r="E71" s="123" t="s">
        <v>851</v>
      </c>
      <c r="F71" s="123" t="s">
        <v>4934</v>
      </c>
      <c r="H71" s="123">
        <v>75</v>
      </c>
    </row>
    <row r="72" spans="1:11">
      <c r="A72" s="123">
        <v>135</v>
      </c>
      <c r="B72" s="123" t="s">
        <v>57</v>
      </c>
      <c r="C72" s="123" t="s">
        <v>4963</v>
      </c>
      <c r="D72" s="123" t="s">
        <v>4951</v>
      </c>
      <c r="E72" s="123" t="s">
        <v>992</v>
      </c>
      <c r="F72" s="123" t="s">
        <v>4952</v>
      </c>
      <c r="H72" s="123">
        <v>75</v>
      </c>
      <c r="J72" s="123" t="s">
        <v>666</v>
      </c>
    </row>
    <row r="73" spans="1:11">
      <c r="A73" s="123">
        <v>136</v>
      </c>
      <c r="B73" s="123" t="s">
        <v>58</v>
      </c>
      <c r="C73" s="123" t="s">
        <v>669</v>
      </c>
      <c r="D73" s="123" t="s">
        <v>4964</v>
      </c>
      <c r="E73" s="123" t="s">
        <v>945</v>
      </c>
      <c r="F73" s="123" t="s">
        <v>4942</v>
      </c>
      <c r="H73" s="123">
        <v>400</v>
      </c>
      <c r="J73" s="123" t="s">
        <v>667</v>
      </c>
    </row>
    <row r="74" spans="1:11">
      <c r="A74" s="123">
        <v>137</v>
      </c>
      <c r="B74" s="123" t="s">
        <v>59</v>
      </c>
      <c r="C74" s="123" t="s">
        <v>4965</v>
      </c>
      <c r="D74" s="123" t="s">
        <v>4964</v>
      </c>
      <c r="E74" s="123" t="s">
        <v>945</v>
      </c>
      <c r="F74" s="123" t="s">
        <v>4942</v>
      </c>
      <c r="H74" s="123">
        <v>390</v>
      </c>
    </row>
    <row r="75" spans="1:11">
      <c r="A75" s="123">
        <v>138</v>
      </c>
      <c r="B75" s="123" t="s">
        <v>60</v>
      </c>
      <c r="C75" s="123" t="s">
        <v>4966</v>
      </c>
      <c r="D75" s="123" t="s">
        <v>4928</v>
      </c>
      <c r="E75" s="123" t="s">
        <v>795</v>
      </c>
      <c r="F75" s="123" t="s">
        <v>4929</v>
      </c>
      <c r="H75" s="123">
        <v>25</v>
      </c>
      <c r="J75" s="123" t="s">
        <v>4967</v>
      </c>
    </row>
    <row r="76" spans="1:11">
      <c r="A76" s="123">
        <v>139</v>
      </c>
      <c r="B76" s="123" t="s">
        <v>60</v>
      </c>
      <c r="C76" s="123" t="s">
        <v>4966</v>
      </c>
      <c r="D76" s="123" t="s">
        <v>4968</v>
      </c>
      <c r="E76" s="123" t="s">
        <v>809</v>
      </c>
      <c r="F76" s="123" t="s">
        <v>4929</v>
      </c>
      <c r="H76" s="123">
        <v>25</v>
      </c>
    </row>
    <row r="77" spans="1:11">
      <c r="A77" s="123">
        <v>140</v>
      </c>
      <c r="B77" s="123" t="s">
        <v>60</v>
      </c>
      <c r="C77" s="123" t="s">
        <v>4966</v>
      </c>
      <c r="D77" s="123" t="s">
        <v>4933</v>
      </c>
      <c r="E77" s="123" t="s">
        <v>852</v>
      </c>
      <c r="F77" s="123" t="s">
        <v>4934</v>
      </c>
      <c r="H77" s="123">
        <v>50</v>
      </c>
    </row>
    <row r="78" spans="1:11" s="364" customFormat="1">
      <c r="A78" s="364">
        <v>141</v>
      </c>
      <c r="B78" s="364" t="s">
        <v>60</v>
      </c>
      <c r="C78" s="364" t="s">
        <v>4966</v>
      </c>
      <c r="D78" s="364" t="s">
        <v>4945</v>
      </c>
      <c r="E78" s="364" t="s">
        <v>1027</v>
      </c>
      <c r="F78" s="364" t="s">
        <v>4946</v>
      </c>
      <c r="H78" s="364">
        <v>25</v>
      </c>
      <c r="I78" s="123"/>
      <c r="J78" s="123" t="s">
        <v>4969</v>
      </c>
    </row>
    <row r="79" spans="1:11">
      <c r="A79" s="123">
        <v>142</v>
      </c>
      <c r="B79" s="123" t="s">
        <v>1082</v>
      </c>
      <c r="D79" s="123" t="s">
        <v>4936</v>
      </c>
      <c r="E79" s="123" t="s">
        <v>4938</v>
      </c>
      <c r="F79" s="123" t="s">
        <v>4934</v>
      </c>
      <c r="H79" s="123" t="s">
        <v>3963</v>
      </c>
      <c r="I79" s="123" t="s">
        <v>239</v>
      </c>
      <c r="J79" s="123" t="s">
        <v>516</v>
      </c>
      <c r="K79" s="123" t="s">
        <v>508</v>
      </c>
    </row>
    <row r="80" spans="1:11">
      <c r="A80" s="123">
        <v>143</v>
      </c>
      <c r="B80" s="123" t="s">
        <v>1082</v>
      </c>
      <c r="D80" s="123" t="s">
        <v>4964</v>
      </c>
      <c r="E80" s="123" t="s">
        <v>943</v>
      </c>
      <c r="F80" s="123" t="s">
        <v>4942</v>
      </c>
      <c r="H80" s="123" t="s">
        <v>128</v>
      </c>
      <c r="I80" s="123" t="s">
        <v>82</v>
      </c>
      <c r="J80" s="123" t="s">
        <v>516</v>
      </c>
      <c r="K80" s="123" t="s">
        <v>508</v>
      </c>
    </row>
    <row r="81" spans="1:11">
      <c r="A81" s="123">
        <v>144</v>
      </c>
      <c r="B81" s="123" t="s">
        <v>1082</v>
      </c>
      <c r="D81" s="123" t="s">
        <v>4964</v>
      </c>
      <c r="E81" s="123" t="s">
        <v>945</v>
      </c>
      <c r="F81" s="123" t="s">
        <v>4942</v>
      </c>
      <c r="H81" s="123" t="s">
        <v>128</v>
      </c>
      <c r="I81" s="123" t="s">
        <v>82</v>
      </c>
      <c r="J81" s="123" t="s">
        <v>516</v>
      </c>
      <c r="K81" s="123" t="s">
        <v>508</v>
      </c>
    </row>
    <row r="82" spans="1:11">
      <c r="A82" s="123">
        <v>145</v>
      </c>
      <c r="B82" s="123" t="s">
        <v>1082</v>
      </c>
      <c r="D82" s="123" t="s">
        <v>4970</v>
      </c>
      <c r="E82" s="123" t="s">
        <v>947</v>
      </c>
      <c r="F82" s="123" t="s">
        <v>4942</v>
      </c>
      <c r="H82" s="123" t="s">
        <v>128</v>
      </c>
      <c r="I82" s="123" t="s">
        <v>82</v>
      </c>
      <c r="J82" s="123" t="s">
        <v>516</v>
      </c>
      <c r="K82" s="123" t="s">
        <v>508</v>
      </c>
    </row>
    <row r="83" spans="1:11">
      <c r="A83" s="123">
        <v>146</v>
      </c>
      <c r="B83" s="123" t="s">
        <v>1082</v>
      </c>
      <c r="D83" s="123" t="s">
        <v>4970</v>
      </c>
      <c r="E83" s="123" t="s">
        <v>949</v>
      </c>
      <c r="F83" s="123" t="s">
        <v>4942</v>
      </c>
      <c r="H83" s="123" t="s">
        <v>128</v>
      </c>
      <c r="I83" s="123" t="s">
        <v>82</v>
      </c>
      <c r="J83" s="123" t="s">
        <v>516</v>
      </c>
      <c r="K83" s="123" t="s">
        <v>508</v>
      </c>
    </row>
    <row r="84" spans="1:11">
      <c r="A84" s="123">
        <v>147</v>
      </c>
      <c r="B84" s="123" t="s">
        <v>1082</v>
      </c>
      <c r="D84" s="123" t="s">
        <v>4951</v>
      </c>
      <c r="E84" s="123" t="s">
        <v>992</v>
      </c>
      <c r="F84" s="123" t="s">
        <v>4952</v>
      </c>
      <c r="H84" s="123" t="s">
        <v>588</v>
      </c>
      <c r="I84" s="123" t="s">
        <v>584</v>
      </c>
      <c r="J84" s="123" t="s">
        <v>516</v>
      </c>
      <c r="K84" s="123" t="s">
        <v>508</v>
      </c>
    </row>
    <row r="85" spans="1:11">
      <c r="A85" s="123">
        <v>148</v>
      </c>
      <c r="B85" s="123" t="s">
        <v>1082</v>
      </c>
      <c r="D85" s="123" t="s">
        <v>4951</v>
      </c>
      <c r="E85" s="123" t="s">
        <v>994</v>
      </c>
      <c r="F85" s="123" t="s">
        <v>4952</v>
      </c>
      <c r="H85" s="123" t="s">
        <v>588</v>
      </c>
      <c r="I85" s="123" t="s">
        <v>584</v>
      </c>
      <c r="J85" s="123" t="s">
        <v>516</v>
      </c>
      <c r="K85" s="123" t="s">
        <v>508</v>
      </c>
    </row>
    <row r="86" spans="1:11">
      <c r="A86" s="123">
        <v>149</v>
      </c>
      <c r="B86" s="123" t="s">
        <v>1082</v>
      </c>
      <c r="D86" s="123" t="s">
        <v>4951</v>
      </c>
      <c r="E86" s="123" t="s">
        <v>1009</v>
      </c>
      <c r="F86" s="123" t="s">
        <v>4952</v>
      </c>
      <c r="H86" s="123" t="s">
        <v>590</v>
      </c>
      <c r="I86" s="123" t="s">
        <v>584</v>
      </c>
      <c r="J86" s="123" t="s">
        <v>516</v>
      </c>
      <c r="K86" s="123" t="s">
        <v>508</v>
      </c>
    </row>
    <row r="87" spans="1:11">
      <c r="A87" s="123">
        <v>150</v>
      </c>
      <c r="B87" s="123" t="s">
        <v>1082</v>
      </c>
      <c r="D87" s="123" t="s">
        <v>4947</v>
      </c>
      <c r="E87" s="123" t="s">
        <v>1029</v>
      </c>
      <c r="F87" s="123" t="s">
        <v>4948</v>
      </c>
      <c r="H87" s="123" t="s">
        <v>589</v>
      </c>
      <c r="I87" s="123" t="s">
        <v>1292</v>
      </c>
      <c r="J87" s="123" t="s">
        <v>516</v>
      </c>
      <c r="K87" s="123" t="s">
        <v>508</v>
      </c>
    </row>
    <row r="88" spans="1:11">
      <c r="A88" s="123">
        <v>151</v>
      </c>
      <c r="B88" s="123" t="s">
        <v>1082</v>
      </c>
      <c r="D88" s="123" t="s">
        <v>4947</v>
      </c>
      <c r="E88" s="123" t="s">
        <v>1031</v>
      </c>
      <c r="F88" s="123" t="s">
        <v>4948</v>
      </c>
      <c r="H88" s="123" t="s">
        <v>589</v>
      </c>
      <c r="I88" s="123" t="s">
        <v>1292</v>
      </c>
      <c r="J88" s="123" t="s">
        <v>516</v>
      </c>
      <c r="K88" s="123" t="s">
        <v>508</v>
      </c>
    </row>
    <row r="89" spans="1:11">
      <c r="A89" s="123">
        <v>152</v>
      </c>
      <c r="B89" s="123" t="s">
        <v>1082</v>
      </c>
      <c r="D89" s="123" t="s">
        <v>4947</v>
      </c>
      <c r="E89" s="123" t="s">
        <v>1032</v>
      </c>
      <c r="F89" s="123" t="s">
        <v>4948</v>
      </c>
      <c r="H89" s="123" t="s">
        <v>589</v>
      </c>
      <c r="I89" s="123" t="s">
        <v>1292</v>
      </c>
      <c r="J89" s="123" t="s">
        <v>516</v>
      </c>
      <c r="K89" s="123" t="s">
        <v>508</v>
      </c>
    </row>
    <row r="90" spans="1:11">
      <c r="A90" s="123">
        <v>153</v>
      </c>
      <c r="B90" s="123" t="s">
        <v>1082</v>
      </c>
      <c r="D90" s="123" t="s">
        <v>4947</v>
      </c>
      <c r="E90" s="123" t="s">
        <v>1033</v>
      </c>
      <c r="F90" s="123" t="s">
        <v>4948</v>
      </c>
      <c r="H90" s="123" t="s">
        <v>589</v>
      </c>
      <c r="I90" s="123" t="s">
        <v>1292</v>
      </c>
      <c r="J90" s="123" t="s">
        <v>516</v>
      </c>
      <c r="K90" s="123" t="s">
        <v>508</v>
      </c>
    </row>
    <row r="91" spans="1:11">
      <c r="A91" s="123">
        <v>154</v>
      </c>
      <c r="B91" s="123" t="s">
        <v>1082</v>
      </c>
      <c r="D91" s="123" t="s">
        <v>4947</v>
      </c>
      <c r="E91" s="123" t="s">
        <v>1034</v>
      </c>
      <c r="F91" s="123" t="s">
        <v>4948</v>
      </c>
      <c r="H91" s="123" t="s">
        <v>589</v>
      </c>
      <c r="I91" s="123" t="s">
        <v>1292</v>
      </c>
      <c r="J91" s="123" t="s">
        <v>516</v>
      </c>
      <c r="K91" s="123" t="s">
        <v>508</v>
      </c>
    </row>
    <row r="92" spans="1:11">
      <c r="A92" s="123">
        <v>155</v>
      </c>
      <c r="B92" s="123" t="s">
        <v>1082</v>
      </c>
      <c r="D92" s="123" t="s">
        <v>4947</v>
      </c>
      <c r="E92" s="123" t="s">
        <v>1035</v>
      </c>
      <c r="F92" s="123" t="s">
        <v>4948</v>
      </c>
      <c r="H92" s="123" t="s">
        <v>589</v>
      </c>
      <c r="I92" s="123" t="s">
        <v>1292</v>
      </c>
      <c r="J92" s="123" t="s">
        <v>516</v>
      </c>
      <c r="K92" s="123" t="s">
        <v>508</v>
      </c>
    </row>
    <row r="93" spans="1:11">
      <c r="A93" s="123">
        <v>156</v>
      </c>
      <c r="B93" s="123" t="s">
        <v>1082</v>
      </c>
      <c r="D93" s="123" t="s">
        <v>4947</v>
      </c>
      <c r="E93" s="123" t="s">
        <v>1036</v>
      </c>
      <c r="F93" s="123" t="s">
        <v>4948</v>
      </c>
      <c r="H93" s="123" t="s">
        <v>589</v>
      </c>
      <c r="I93" s="123" t="s">
        <v>1292</v>
      </c>
      <c r="J93" s="123" t="s">
        <v>516</v>
      </c>
      <c r="K93" s="123" t="s">
        <v>508</v>
      </c>
    </row>
    <row r="94" spans="1:11">
      <c r="A94" s="123">
        <v>157</v>
      </c>
      <c r="B94" s="123" t="s">
        <v>1082</v>
      </c>
      <c r="D94" s="123" t="s">
        <v>4947</v>
      </c>
      <c r="E94" s="123" t="s">
        <v>1037</v>
      </c>
      <c r="F94" s="123" t="s">
        <v>4948</v>
      </c>
      <c r="H94" s="123" t="s">
        <v>589</v>
      </c>
      <c r="I94" s="123" t="s">
        <v>1292</v>
      </c>
      <c r="J94" s="123" t="s">
        <v>516</v>
      </c>
      <c r="K94" s="123" t="s">
        <v>508</v>
      </c>
    </row>
    <row r="95" spans="1:11">
      <c r="A95" s="123">
        <v>158</v>
      </c>
      <c r="B95" s="123" t="s">
        <v>1082</v>
      </c>
      <c r="D95" s="123" t="s">
        <v>4947</v>
      </c>
      <c r="E95" s="123" t="s">
        <v>1039</v>
      </c>
      <c r="F95" s="123" t="s">
        <v>4948</v>
      </c>
      <c r="H95" s="123" t="s">
        <v>589</v>
      </c>
      <c r="I95" s="123" t="s">
        <v>1292</v>
      </c>
      <c r="J95" s="123" t="s">
        <v>516</v>
      </c>
      <c r="K95" s="123" t="s">
        <v>508</v>
      </c>
    </row>
    <row r="96" spans="1:11">
      <c r="A96" s="123">
        <v>159</v>
      </c>
      <c r="B96" s="123" t="s">
        <v>1082</v>
      </c>
      <c r="D96" s="123" t="s">
        <v>4947</v>
      </c>
      <c r="E96" s="123" t="s">
        <v>1040</v>
      </c>
      <c r="F96" s="123" t="s">
        <v>4948</v>
      </c>
      <c r="H96" s="123" t="s">
        <v>589</v>
      </c>
      <c r="I96" s="123" t="s">
        <v>1292</v>
      </c>
      <c r="J96" s="123" t="s">
        <v>516</v>
      </c>
      <c r="K96" s="123" t="s">
        <v>508</v>
      </c>
    </row>
    <row r="97" spans="1:11">
      <c r="A97" s="123">
        <v>160</v>
      </c>
      <c r="B97" s="123" t="s">
        <v>1082</v>
      </c>
      <c r="D97" s="123" t="s">
        <v>4947</v>
      </c>
      <c r="E97" s="123" t="s">
        <v>1041</v>
      </c>
      <c r="F97" s="123" t="s">
        <v>4948</v>
      </c>
      <c r="H97" s="123" t="s">
        <v>589</v>
      </c>
      <c r="I97" s="123" t="s">
        <v>1292</v>
      </c>
      <c r="J97" s="123" t="s">
        <v>516</v>
      </c>
      <c r="K97" s="123" t="s">
        <v>508</v>
      </c>
    </row>
    <row r="98" spans="1:11">
      <c r="A98" s="123">
        <v>161</v>
      </c>
      <c r="B98" s="123" t="s">
        <v>1082</v>
      </c>
      <c r="D98" s="123" t="s">
        <v>4947</v>
      </c>
      <c r="E98" s="123" t="s">
        <v>1042</v>
      </c>
      <c r="F98" s="123" t="s">
        <v>4948</v>
      </c>
      <c r="H98" s="123" t="s">
        <v>589</v>
      </c>
      <c r="I98" s="123" t="s">
        <v>1292</v>
      </c>
      <c r="J98" s="123" t="s">
        <v>516</v>
      </c>
      <c r="K98" s="123" t="s">
        <v>508</v>
      </c>
    </row>
    <row r="99" spans="1:11">
      <c r="A99" s="123">
        <v>162</v>
      </c>
      <c r="B99" s="123" t="s">
        <v>1082</v>
      </c>
      <c r="D99" s="123" t="s">
        <v>4947</v>
      </c>
      <c r="E99" s="123" t="s">
        <v>1049</v>
      </c>
      <c r="F99" s="123" t="s">
        <v>4948</v>
      </c>
      <c r="H99" s="123" t="s">
        <v>589</v>
      </c>
      <c r="I99" s="123" t="s">
        <v>1292</v>
      </c>
      <c r="J99" s="123" t="s">
        <v>516</v>
      </c>
      <c r="K99" s="123" t="s">
        <v>508</v>
      </c>
    </row>
    <row r="100" spans="1:11">
      <c r="A100" s="123">
        <v>163</v>
      </c>
      <c r="B100" s="123" t="s">
        <v>1082</v>
      </c>
      <c r="D100" s="123" t="s">
        <v>4947</v>
      </c>
      <c r="E100" s="123" t="s">
        <v>1051</v>
      </c>
      <c r="F100" s="123" t="s">
        <v>4948</v>
      </c>
      <c r="H100" s="123" t="s">
        <v>589</v>
      </c>
      <c r="I100" s="123" t="s">
        <v>1292</v>
      </c>
      <c r="J100" s="123" t="s">
        <v>516</v>
      </c>
      <c r="K100" s="123" t="s">
        <v>508</v>
      </c>
    </row>
    <row r="101" spans="1:11">
      <c r="A101" s="123">
        <v>164</v>
      </c>
      <c r="B101" s="123" t="s">
        <v>1082</v>
      </c>
      <c r="D101" s="123" t="s">
        <v>4947</v>
      </c>
      <c r="E101" s="123" t="s">
        <v>1054</v>
      </c>
      <c r="F101" s="123" t="s">
        <v>4948</v>
      </c>
      <c r="H101" s="123" t="s">
        <v>589</v>
      </c>
      <c r="I101" s="123" t="s">
        <v>1292</v>
      </c>
      <c r="J101" s="123" t="s">
        <v>516</v>
      </c>
      <c r="K101" s="123" t="s">
        <v>508</v>
      </c>
    </row>
    <row r="102" spans="1:11">
      <c r="A102" s="123">
        <v>165</v>
      </c>
      <c r="B102" s="123" t="s">
        <v>1082</v>
      </c>
      <c r="D102" s="123" t="s">
        <v>4947</v>
      </c>
      <c r="E102" s="123" t="s">
        <v>1055</v>
      </c>
      <c r="F102" s="123" t="s">
        <v>4948</v>
      </c>
      <c r="H102" s="123" t="s">
        <v>589</v>
      </c>
      <c r="I102" s="123" t="s">
        <v>1292</v>
      </c>
      <c r="J102" s="123" t="s">
        <v>516</v>
      </c>
      <c r="K102" s="123" t="s">
        <v>508</v>
      </c>
    </row>
    <row r="103" spans="1:11">
      <c r="A103" s="123">
        <v>166</v>
      </c>
      <c r="B103" s="123" t="s">
        <v>1089</v>
      </c>
      <c r="D103" s="123" t="s">
        <v>4936</v>
      </c>
      <c r="E103" s="123" t="s">
        <v>885</v>
      </c>
      <c r="F103" s="123" t="s">
        <v>4934</v>
      </c>
      <c r="H103" s="123" t="s">
        <v>170</v>
      </c>
      <c r="I103" s="123" t="s">
        <v>86</v>
      </c>
      <c r="J103" s="123" t="s">
        <v>516</v>
      </c>
      <c r="K103" s="123" t="s">
        <v>508</v>
      </c>
    </row>
    <row r="104" spans="1:11">
      <c r="A104" s="123">
        <v>167</v>
      </c>
      <c r="B104" s="123" t="s">
        <v>1089</v>
      </c>
      <c r="D104" s="123" t="s">
        <v>4936</v>
      </c>
      <c r="E104" s="123" t="s">
        <v>4971</v>
      </c>
      <c r="F104" s="123" t="s">
        <v>4934</v>
      </c>
      <c r="H104" s="123" t="s">
        <v>170</v>
      </c>
      <c r="I104" s="123" t="s">
        <v>86</v>
      </c>
      <c r="J104" s="123" t="s">
        <v>516</v>
      </c>
      <c r="K104" s="123" t="s">
        <v>508</v>
      </c>
    </row>
    <row r="105" spans="1:11">
      <c r="A105" s="123">
        <v>168</v>
      </c>
      <c r="B105" s="123" t="s">
        <v>4972</v>
      </c>
      <c r="D105" s="123" t="s">
        <v>4953</v>
      </c>
      <c r="E105" s="123" t="s">
        <v>789</v>
      </c>
      <c r="F105" s="123" t="s">
        <v>4954</v>
      </c>
      <c r="H105" s="123" t="s">
        <v>514</v>
      </c>
      <c r="I105" s="123" t="s">
        <v>140</v>
      </c>
      <c r="J105" s="123" t="s">
        <v>515</v>
      </c>
      <c r="K105" s="123" t="s">
        <v>508</v>
      </c>
    </row>
    <row r="106" spans="1:11">
      <c r="A106" s="123">
        <v>169</v>
      </c>
      <c r="B106" s="123" t="s">
        <v>4972</v>
      </c>
      <c r="D106" s="123" t="s">
        <v>4953</v>
      </c>
      <c r="E106" s="123" t="s">
        <v>793</v>
      </c>
      <c r="F106" s="123" t="s">
        <v>4954</v>
      </c>
      <c r="H106" s="123" t="s">
        <v>514</v>
      </c>
      <c r="I106" s="123" t="s">
        <v>140</v>
      </c>
      <c r="J106" s="123" t="s">
        <v>515</v>
      </c>
      <c r="K106" s="123" t="s">
        <v>508</v>
      </c>
    </row>
    <row r="107" spans="1:11">
      <c r="A107" s="123">
        <v>170</v>
      </c>
      <c r="B107" s="123" t="s">
        <v>4972</v>
      </c>
      <c r="D107" s="123" t="s">
        <v>4928</v>
      </c>
      <c r="E107" s="123" t="s">
        <v>795</v>
      </c>
      <c r="F107" s="123" t="s">
        <v>4929</v>
      </c>
      <c r="H107" s="123" t="s">
        <v>514</v>
      </c>
      <c r="I107" s="123" t="s">
        <v>140</v>
      </c>
      <c r="J107" s="123" t="s">
        <v>515</v>
      </c>
      <c r="K107" s="123" t="s">
        <v>508</v>
      </c>
    </row>
    <row r="108" spans="1:11">
      <c r="A108" s="123">
        <v>171</v>
      </c>
      <c r="B108" s="123" t="s">
        <v>4972</v>
      </c>
      <c r="D108" s="123" t="s">
        <v>4928</v>
      </c>
      <c r="E108" s="123" t="s">
        <v>796</v>
      </c>
      <c r="F108" s="123" t="s">
        <v>4929</v>
      </c>
      <c r="H108" s="123" t="s">
        <v>514</v>
      </c>
      <c r="I108" s="123" t="s">
        <v>140</v>
      </c>
      <c r="J108" s="123" t="s">
        <v>515</v>
      </c>
      <c r="K108" s="123" t="s">
        <v>508</v>
      </c>
    </row>
    <row r="109" spans="1:11">
      <c r="A109" s="123">
        <v>172</v>
      </c>
      <c r="B109" s="123" t="s">
        <v>4972</v>
      </c>
      <c r="D109" s="123" t="s">
        <v>4968</v>
      </c>
      <c r="E109" s="123" t="s">
        <v>808</v>
      </c>
      <c r="F109" s="123" t="s">
        <v>4929</v>
      </c>
      <c r="H109" s="123" t="s">
        <v>514</v>
      </c>
      <c r="I109" s="123" t="s">
        <v>140</v>
      </c>
      <c r="J109" s="123" t="s">
        <v>515</v>
      </c>
      <c r="K109" s="123" t="s">
        <v>508</v>
      </c>
    </row>
    <row r="110" spans="1:11">
      <c r="A110" s="123">
        <v>173</v>
      </c>
      <c r="B110" s="123" t="s">
        <v>4972</v>
      </c>
      <c r="D110" s="123" t="s">
        <v>4968</v>
      </c>
      <c r="E110" s="123" t="s">
        <v>809</v>
      </c>
      <c r="F110" s="123" t="s">
        <v>4929</v>
      </c>
      <c r="H110" s="123" t="s">
        <v>514</v>
      </c>
      <c r="I110" s="123" t="s">
        <v>140</v>
      </c>
      <c r="J110" s="123" t="s">
        <v>515</v>
      </c>
      <c r="K110" s="123" t="s">
        <v>508</v>
      </c>
    </row>
    <row r="111" spans="1:11">
      <c r="A111" s="123">
        <v>174</v>
      </c>
      <c r="B111" s="123" t="s">
        <v>4972</v>
      </c>
      <c r="D111" s="123" t="s">
        <v>4931</v>
      </c>
      <c r="E111" s="123" t="s">
        <v>844</v>
      </c>
      <c r="F111" s="123" t="s">
        <v>4932</v>
      </c>
      <c r="H111" s="123" t="s">
        <v>514</v>
      </c>
      <c r="I111" s="123" t="s">
        <v>140</v>
      </c>
      <c r="J111" s="123" t="s">
        <v>515</v>
      </c>
      <c r="K111" s="123" t="s">
        <v>508</v>
      </c>
    </row>
    <row r="112" spans="1:11">
      <c r="A112" s="123">
        <v>175</v>
      </c>
      <c r="B112" s="123" t="s">
        <v>4972</v>
      </c>
      <c r="D112" s="123" t="s">
        <v>4931</v>
      </c>
      <c r="E112" s="123" t="s">
        <v>845</v>
      </c>
      <c r="F112" s="123" t="s">
        <v>4932</v>
      </c>
      <c r="H112" s="123" t="s">
        <v>514</v>
      </c>
      <c r="I112" s="123" t="s">
        <v>140</v>
      </c>
      <c r="J112" s="123" t="s">
        <v>515</v>
      </c>
      <c r="K112" s="123" t="s">
        <v>508</v>
      </c>
    </row>
    <row r="113" spans="1:11">
      <c r="A113" s="123">
        <v>176</v>
      </c>
      <c r="B113" s="123" t="s">
        <v>4972</v>
      </c>
      <c r="D113" s="123" t="s">
        <v>4931</v>
      </c>
      <c r="E113" s="123" t="s">
        <v>847</v>
      </c>
      <c r="F113" s="123" t="s">
        <v>4932</v>
      </c>
      <c r="H113" s="123" t="s">
        <v>514</v>
      </c>
      <c r="I113" s="123" t="s">
        <v>140</v>
      </c>
      <c r="J113" s="123" t="s">
        <v>515</v>
      </c>
      <c r="K113" s="123" t="s">
        <v>508</v>
      </c>
    </row>
    <row r="114" spans="1:11">
      <c r="A114" s="123">
        <v>177</v>
      </c>
      <c r="B114" s="123" t="s">
        <v>4972</v>
      </c>
      <c r="D114" s="123" t="s">
        <v>4931</v>
      </c>
      <c r="E114" s="123" t="s">
        <v>848</v>
      </c>
      <c r="F114" s="123" t="s">
        <v>4932</v>
      </c>
      <c r="H114" s="123" t="s">
        <v>514</v>
      </c>
      <c r="I114" s="123" t="s">
        <v>140</v>
      </c>
      <c r="J114" s="123" t="s">
        <v>515</v>
      </c>
      <c r="K114" s="123" t="s">
        <v>508</v>
      </c>
    </row>
    <row r="115" spans="1:11">
      <c r="A115" s="123">
        <v>178</v>
      </c>
      <c r="B115" s="123" t="s">
        <v>4972</v>
      </c>
      <c r="D115" s="123" t="s">
        <v>4933</v>
      </c>
      <c r="E115" s="123" t="s">
        <v>859</v>
      </c>
      <c r="F115" s="123" t="s">
        <v>4934</v>
      </c>
      <c r="H115" s="123" t="s">
        <v>514</v>
      </c>
      <c r="I115" s="123" t="s">
        <v>140</v>
      </c>
      <c r="J115" s="123" t="s">
        <v>515</v>
      </c>
      <c r="K115" s="123" t="s">
        <v>508</v>
      </c>
    </row>
    <row r="116" spans="1:11">
      <c r="A116" s="123">
        <v>179</v>
      </c>
      <c r="B116" s="123" t="s">
        <v>4972</v>
      </c>
      <c r="D116" s="123" t="s">
        <v>4933</v>
      </c>
      <c r="E116" s="123" t="s">
        <v>861</v>
      </c>
      <c r="F116" s="123" t="s">
        <v>4934</v>
      </c>
      <c r="H116" s="123" t="s">
        <v>514</v>
      </c>
      <c r="I116" s="123" t="s">
        <v>140</v>
      </c>
      <c r="J116" s="123" t="s">
        <v>515</v>
      </c>
      <c r="K116" s="123" t="s">
        <v>508</v>
      </c>
    </row>
    <row r="117" spans="1:11">
      <c r="A117" s="123">
        <v>180</v>
      </c>
      <c r="B117" s="123" t="s">
        <v>4972</v>
      </c>
      <c r="D117" s="123" t="s">
        <v>4933</v>
      </c>
      <c r="E117" s="123" t="s">
        <v>863</v>
      </c>
      <c r="F117" s="123" t="s">
        <v>4934</v>
      </c>
      <c r="H117" s="123" t="s">
        <v>514</v>
      </c>
      <c r="I117" s="123" t="s">
        <v>140</v>
      </c>
      <c r="J117" s="123" t="s">
        <v>515</v>
      </c>
      <c r="K117" s="123" t="s">
        <v>508</v>
      </c>
    </row>
    <row r="118" spans="1:11">
      <c r="A118" s="123">
        <v>181</v>
      </c>
      <c r="B118" s="123" t="s">
        <v>4972</v>
      </c>
      <c r="D118" s="123" t="s">
        <v>4936</v>
      </c>
      <c r="E118" s="123" t="s">
        <v>885</v>
      </c>
      <c r="F118" s="123" t="s">
        <v>4934</v>
      </c>
      <c r="H118" s="123" t="s">
        <v>514</v>
      </c>
      <c r="I118" s="123" t="s">
        <v>140</v>
      </c>
      <c r="J118" s="123" t="s">
        <v>515</v>
      </c>
      <c r="K118" s="123" t="s">
        <v>508</v>
      </c>
    </row>
    <row r="119" spans="1:11">
      <c r="A119" s="123">
        <v>182</v>
      </c>
      <c r="B119" s="123" t="s">
        <v>4972</v>
      </c>
      <c r="D119" s="123" t="s">
        <v>4936</v>
      </c>
      <c r="E119" s="123" t="s">
        <v>888</v>
      </c>
      <c r="F119" s="123" t="s">
        <v>4934</v>
      </c>
      <c r="H119" s="123" t="s">
        <v>514</v>
      </c>
      <c r="I119" s="123" t="s">
        <v>140</v>
      </c>
      <c r="J119" s="123" t="s">
        <v>515</v>
      </c>
      <c r="K119" s="123" t="s">
        <v>508</v>
      </c>
    </row>
    <row r="120" spans="1:11">
      <c r="A120" s="123">
        <v>183</v>
      </c>
      <c r="B120" s="123" t="s">
        <v>4972</v>
      </c>
      <c r="D120" s="123" t="s">
        <v>4939</v>
      </c>
      <c r="E120" s="123" t="s">
        <v>892</v>
      </c>
      <c r="F120" s="123" t="s">
        <v>4934</v>
      </c>
      <c r="H120" s="123" t="s">
        <v>514</v>
      </c>
      <c r="I120" s="123" t="s">
        <v>140</v>
      </c>
      <c r="J120" s="123" t="s">
        <v>515</v>
      </c>
      <c r="K120" s="123" t="s">
        <v>508</v>
      </c>
    </row>
    <row r="121" spans="1:11">
      <c r="A121" s="123">
        <v>184</v>
      </c>
      <c r="B121" s="123" t="s">
        <v>4972</v>
      </c>
      <c r="D121" s="123" t="s">
        <v>4939</v>
      </c>
      <c r="E121" s="123" t="s">
        <v>894</v>
      </c>
      <c r="F121" s="123" t="s">
        <v>4934</v>
      </c>
      <c r="H121" s="123" t="s">
        <v>514</v>
      </c>
      <c r="I121" s="123" t="s">
        <v>140</v>
      </c>
      <c r="J121" s="123" t="s">
        <v>515</v>
      </c>
      <c r="K121" s="123" t="s">
        <v>508</v>
      </c>
    </row>
    <row r="122" spans="1:11">
      <c r="A122" s="123">
        <v>185</v>
      </c>
      <c r="B122" s="123" t="s">
        <v>4972</v>
      </c>
      <c r="D122" s="123" t="s">
        <v>4939</v>
      </c>
      <c r="E122" s="123" t="s">
        <v>896</v>
      </c>
      <c r="F122" s="123" t="s">
        <v>4934</v>
      </c>
      <c r="H122" s="123" t="s">
        <v>514</v>
      </c>
      <c r="I122" s="123" t="s">
        <v>140</v>
      </c>
      <c r="J122" s="123" t="s">
        <v>515</v>
      </c>
      <c r="K122" s="123" t="s">
        <v>508</v>
      </c>
    </row>
    <row r="123" spans="1:11">
      <c r="A123" s="123">
        <v>186</v>
      </c>
      <c r="B123" s="123" t="s">
        <v>4972</v>
      </c>
      <c r="D123" s="123" t="s">
        <v>4939</v>
      </c>
      <c r="E123" s="123" t="s">
        <v>919</v>
      </c>
      <c r="F123" s="123" t="s">
        <v>4934</v>
      </c>
      <c r="H123" s="123" t="s">
        <v>514</v>
      </c>
      <c r="I123" s="123" t="s">
        <v>140</v>
      </c>
      <c r="J123" s="123" t="s">
        <v>515</v>
      </c>
      <c r="K123" s="123" t="s">
        <v>508</v>
      </c>
    </row>
    <row r="124" spans="1:11">
      <c r="A124" s="123">
        <v>187</v>
      </c>
      <c r="B124" s="123" t="s">
        <v>4972</v>
      </c>
      <c r="D124" s="123" t="s">
        <v>4939</v>
      </c>
      <c r="E124" s="123" t="s">
        <v>937</v>
      </c>
      <c r="F124" s="123" t="s">
        <v>4940</v>
      </c>
      <c r="H124" s="123" t="s">
        <v>514</v>
      </c>
      <c r="I124" s="123" t="s">
        <v>140</v>
      </c>
      <c r="J124" s="123" t="s">
        <v>515</v>
      </c>
      <c r="K124" s="123" t="s">
        <v>508</v>
      </c>
    </row>
    <row r="125" spans="1:11">
      <c r="A125" s="123">
        <v>188</v>
      </c>
      <c r="B125" s="123" t="s">
        <v>4972</v>
      </c>
      <c r="D125" s="123" t="s">
        <v>4944</v>
      </c>
      <c r="E125" s="123" t="s">
        <v>987</v>
      </c>
      <c r="F125" s="123" t="s">
        <v>4942</v>
      </c>
      <c r="H125" s="123" t="s">
        <v>514</v>
      </c>
      <c r="I125" s="123" t="s">
        <v>140</v>
      </c>
      <c r="J125" s="123" t="s">
        <v>515</v>
      </c>
      <c r="K125" s="123" t="s">
        <v>508</v>
      </c>
    </row>
    <row r="126" spans="1:11">
      <c r="A126" s="123">
        <v>189</v>
      </c>
      <c r="B126" s="123" t="s">
        <v>4972</v>
      </c>
      <c r="D126" s="123" t="s">
        <v>4944</v>
      </c>
      <c r="E126" s="123" t="s">
        <v>988</v>
      </c>
      <c r="F126" s="123" t="s">
        <v>4942</v>
      </c>
      <c r="H126" s="123" t="s">
        <v>514</v>
      </c>
      <c r="I126" s="123" t="s">
        <v>140</v>
      </c>
      <c r="J126" s="123" t="s">
        <v>515</v>
      </c>
      <c r="K126" s="123" t="s">
        <v>508</v>
      </c>
    </row>
    <row r="127" spans="1:11">
      <c r="A127" s="123">
        <v>190</v>
      </c>
      <c r="B127" s="123" t="s">
        <v>4972</v>
      </c>
      <c r="D127" s="123" t="s">
        <v>4944</v>
      </c>
      <c r="E127" s="123" t="s">
        <v>989</v>
      </c>
      <c r="F127" s="123" t="s">
        <v>4942</v>
      </c>
      <c r="H127" s="123" t="s">
        <v>514</v>
      </c>
      <c r="I127" s="123" t="s">
        <v>140</v>
      </c>
      <c r="J127" s="123" t="s">
        <v>515</v>
      </c>
      <c r="K127" s="123" t="s">
        <v>508</v>
      </c>
    </row>
    <row r="128" spans="1:11">
      <c r="A128" s="123">
        <v>191</v>
      </c>
      <c r="B128" s="123" t="s">
        <v>4972</v>
      </c>
      <c r="D128" s="123" t="s">
        <v>4944</v>
      </c>
      <c r="E128" s="123" t="s">
        <v>990</v>
      </c>
      <c r="F128" s="123" t="s">
        <v>4942</v>
      </c>
      <c r="H128" s="123" t="s">
        <v>514</v>
      </c>
      <c r="I128" s="123" t="s">
        <v>140</v>
      </c>
      <c r="J128" s="123" t="s">
        <v>515</v>
      </c>
      <c r="K128" s="123" t="s">
        <v>508</v>
      </c>
    </row>
    <row r="129" spans="1:11">
      <c r="A129" s="123">
        <v>192</v>
      </c>
      <c r="B129" s="123" t="s">
        <v>4972</v>
      </c>
      <c r="D129" s="123" t="s">
        <v>4945</v>
      </c>
      <c r="E129" s="123" t="s">
        <v>1020</v>
      </c>
      <c r="F129" s="123" t="s">
        <v>4946</v>
      </c>
      <c r="H129" s="123" t="s">
        <v>514</v>
      </c>
      <c r="I129" s="123" t="s">
        <v>140</v>
      </c>
      <c r="J129" s="123" t="s">
        <v>515</v>
      </c>
      <c r="K129" s="123" t="s">
        <v>508</v>
      </c>
    </row>
    <row r="130" spans="1:11">
      <c r="A130" s="123">
        <v>193</v>
      </c>
      <c r="B130" s="123" t="s">
        <v>4972</v>
      </c>
      <c r="D130" s="123" t="s">
        <v>4945</v>
      </c>
      <c r="E130" s="123" t="s">
        <v>1022</v>
      </c>
      <c r="F130" s="123" t="s">
        <v>4946</v>
      </c>
      <c r="H130" s="123" t="s">
        <v>514</v>
      </c>
      <c r="I130" s="123" t="s">
        <v>140</v>
      </c>
      <c r="J130" s="123" t="s">
        <v>515</v>
      </c>
      <c r="K130" s="123" t="s">
        <v>508</v>
      </c>
    </row>
    <row r="131" spans="1:11">
      <c r="A131" s="123">
        <v>194</v>
      </c>
      <c r="B131" s="123" t="s">
        <v>4972</v>
      </c>
      <c r="D131" s="123" t="s">
        <v>4945</v>
      </c>
      <c r="E131" s="123" t="s">
        <v>1023</v>
      </c>
      <c r="F131" s="123" t="s">
        <v>4946</v>
      </c>
      <c r="H131" s="123" t="s">
        <v>514</v>
      </c>
      <c r="I131" s="123" t="s">
        <v>140</v>
      </c>
      <c r="J131" s="123" t="s">
        <v>515</v>
      </c>
      <c r="K131" s="123" t="s">
        <v>508</v>
      </c>
    </row>
    <row r="132" spans="1:11">
      <c r="A132" s="123">
        <v>195</v>
      </c>
      <c r="B132" s="123" t="s">
        <v>4972</v>
      </c>
      <c r="D132" s="123" t="s">
        <v>4945</v>
      </c>
      <c r="E132" s="123" t="s">
        <v>1024</v>
      </c>
      <c r="F132" s="123" t="s">
        <v>4946</v>
      </c>
      <c r="H132" s="123" t="s">
        <v>514</v>
      </c>
      <c r="I132" s="123" t="s">
        <v>140</v>
      </c>
      <c r="J132" s="123" t="s">
        <v>515</v>
      </c>
      <c r="K132" s="123" t="s">
        <v>508</v>
      </c>
    </row>
    <row r="133" spans="1:11">
      <c r="A133" s="123">
        <v>196</v>
      </c>
      <c r="B133" s="123" t="s">
        <v>4972</v>
      </c>
      <c r="D133" s="123" t="s">
        <v>4947</v>
      </c>
      <c r="E133" s="123" t="s">
        <v>1029</v>
      </c>
      <c r="F133" s="123" t="s">
        <v>4948</v>
      </c>
      <c r="H133" s="123" t="s">
        <v>514</v>
      </c>
      <c r="I133" s="123" t="s">
        <v>140</v>
      </c>
      <c r="J133" s="123" t="s">
        <v>515</v>
      </c>
      <c r="K133" s="123" t="s">
        <v>508</v>
      </c>
    </row>
    <row r="134" spans="1:11">
      <c r="A134" s="123">
        <v>197</v>
      </c>
      <c r="B134" s="123" t="s">
        <v>4972</v>
      </c>
      <c r="D134" s="123" t="s">
        <v>4947</v>
      </c>
      <c r="E134" s="123" t="s">
        <v>1031</v>
      </c>
      <c r="F134" s="123" t="s">
        <v>4948</v>
      </c>
      <c r="H134" s="123" t="s">
        <v>514</v>
      </c>
      <c r="I134" s="123" t="s">
        <v>140</v>
      </c>
      <c r="J134" s="123" t="s">
        <v>515</v>
      </c>
      <c r="K134" s="123" t="s">
        <v>508</v>
      </c>
    </row>
    <row r="135" spans="1:11">
      <c r="A135" s="123">
        <v>198</v>
      </c>
      <c r="B135" s="123" t="s">
        <v>4972</v>
      </c>
      <c r="D135" s="123" t="s">
        <v>4947</v>
      </c>
      <c r="E135" s="123" t="s">
        <v>1032</v>
      </c>
      <c r="F135" s="123" t="s">
        <v>4948</v>
      </c>
      <c r="H135" s="123" t="s">
        <v>514</v>
      </c>
      <c r="I135" s="123" t="s">
        <v>140</v>
      </c>
      <c r="J135" s="123" t="s">
        <v>515</v>
      </c>
      <c r="K135" s="123" t="s">
        <v>508</v>
      </c>
    </row>
    <row r="136" spans="1:11">
      <c r="A136" s="123">
        <v>199</v>
      </c>
      <c r="B136" s="123" t="s">
        <v>4972</v>
      </c>
      <c r="D136" s="123" t="s">
        <v>4947</v>
      </c>
      <c r="E136" s="123" t="s">
        <v>1033</v>
      </c>
      <c r="F136" s="123" t="s">
        <v>4948</v>
      </c>
      <c r="H136" s="123" t="s">
        <v>514</v>
      </c>
      <c r="I136" s="123" t="s">
        <v>140</v>
      </c>
      <c r="J136" s="123" t="s">
        <v>515</v>
      </c>
      <c r="K136" s="123" t="s">
        <v>508</v>
      </c>
    </row>
    <row r="137" spans="1:11">
      <c r="A137" s="123">
        <v>200</v>
      </c>
      <c r="B137" s="123" t="s">
        <v>4972</v>
      </c>
      <c r="D137" s="123" t="s">
        <v>4947</v>
      </c>
      <c r="E137" s="123" t="s">
        <v>1035</v>
      </c>
      <c r="F137" s="123" t="s">
        <v>4948</v>
      </c>
      <c r="H137" s="123" t="s">
        <v>514</v>
      </c>
      <c r="I137" s="123" t="s">
        <v>140</v>
      </c>
      <c r="J137" s="123" t="s">
        <v>515</v>
      </c>
      <c r="K137" s="123" t="s">
        <v>508</v>
      </c>
    </row>
    <row r="138" spans="1:11">
      <c r="A138" s="123">
        <v>201</v>
      </c>
      <c r="B138" s="123" t="s">
        <v>4972</v>
      </c>
      <c r="D138" s="123" t="s">
        <v>4931</v>
      </c>
      <c r="E138" s="123" t="s">
        <v>849</v>
      </c>
      <c r="F138" s="123" t="s">
        <v>4932</v>
      </c>
      <c r="H138" s="123" t="s">
        <v>670</v>
      </c>
      <c r="I138" s="123" t="s">
        <v>601</v>
      </c>
      <c r="J138" s="123" t="s">
        <v>515</v>
      </c>
      <c r="K138" s="123" t="s">
        <v>508</v>
      </c>
    </row>
    <row r="139" spans="1:11">
      <c r="A139" s="123">
        <v>202</v>
      </c>
      <c r="B139" s="123" t="s">
        <v>4972</v>
      </c>
      <c r="D139" s="123" t="s">
        <v>4931</v>
      </c>
      <c r="E139" s="123" t="s">
        <v>850</v>
      </c>
      <c r="F139" s="123" t="s">
        <v>4932</v>
      </c>
      <c r="H139" s="123" t="s">
        <v>670</v>
      </c>
      <c r="I139" s="123" t="s">
        <v>601</v>
      </c>
      <c r="J139" s="123" t="s">
        <v>515</v>
      </c>
      <c r="K139" s="123" t="s">
        <v>508</v>
      </c>
    </row>
    <row r="140" spans="1:11">
      <c r="A140" s="123">
        <v>203</v>
      </c>
      <c r="B140" s="123" t="s">
        <v>4972</v>
      </c>
      <c r="D140" s="123" t="s">
        <v>4933</v>
      </c>
      <c r="E140" s="123" t="s">
        <v>851</v>
      </c>
      <c r="F140" s="123" t="s">
        <v>4934</v>
      </c>
      <c r="H140" s="123" t="s">
        <v>670</v>
      </c>
      <c r="I140" s="123" t="s">
        <v>601</v>
      </c>
      <c r="J140" s="123" t="s">
        <v>515</v>
      </c>
      <c r="K140" s="123" t="s">
        <v>508</v>
      </c>
    </row>
    <row r="141" spans="1:11">
      <c r="A141" s="123">
        <v>204</v>
      </c>
      <c r="B141" s="123" t="s">
        <v>4972</v>
      </c>
      <c r="D141" s="123" t="s">
        <v>4933</v>
      </c>
      <c r="E141" s="123" t="s">
        <v>852</v>
      </c>
      <c r="F141" s="123" t="s">
        <v>4934</v>
      </c>
      <c r="H141" s="123" t="s">
        <v>670</v>
      </c>
      <c r="I141" s="123" t="s">
        <v>601</v>
      </c>
      <c r="J141" s="123" t="s">
        <v>515</v>
      </c>
      <c r="K141" s="123" t="s">
        <v>508</v>
      </c>
    </row>
    <row r="142" spans="1:11">
      <c r="A142" s="123">
        <v>205</v>
      </c>
      <c r="B142" s="123" t="s">
        <v>4972</v>
      </c>
      <c r="D142" s="123" t="s">
        <v>4933</v>
      </c>
      <c r="E142" s="123" t="s">
        <v>855</v>
      </c>
      <c r="F142" s="123" t="s">
        <v>4934</v>
      </c>
      <c r="H142" s="123" t="s">
        <v>670</v>
      </c>
      <c r="I142" s="123" t="s">
        <v>601</v>
      </c>
      <c r="J142" s="123" t="s">
        <v>515</v>
      </c>
      <c r="K142" s="123" t="s">
        <v>508</v>
      </c>
    </row>
    <row r="143" spans="1:11">
      <c r="A143" s="123">
        <v>206</v>
      </c>
      <c r="B143" s="123" t="s">
        <v>4972</v>
      </c>
      <c r="D143" s="123" t="s">
        <v>4933</v>
      </c>
      <c r="E143" s="123" t="s">
        <v>865</v>
      </c>
      <c r="F143" s="123" t="s">
        <v>4934</v>
      </c>
      <c r="H143" s="123" t="s">
        <v>670</v>
      </c>
      <c r="I143" s="123" t="s">
        <v>601</v>
      </c>
      <c r="J143" s="123" t="s">
        <v>515</v>
      </c>
      <c r="K143" s="123" t="s">
        <v>508</v>
      </c>
    </row>
    <row r="144" spans="1:11">
      <c r="A144" s="123">
        <v>207</v>
      </c>
      <c r="B144" s="123" t="s">
        <v>4972</v>
      </c>
      <c r="D144" s="123" t="s">
        <v>4939</v>
      </c>
      <c r="E144" s="123" t="s">
        <v>899</v>
      </c>
      <c r="F144" s="123" t="s">
        <v>4934</v>
      </c>
      <c r="H144" s="123" t="s">
        <v>670</v>
      </c>
      <c r="I144" s="123" t="s">
        <v>601</v>
      </c>
      <c r="J144" s="123" t="s">
        <v>515</v>
      </c>
      <c r="K144" s="123" t="s">
        <v>508</v>
      </c>
    </row>
    <row r="145" spans="1:11">
      <c r="A145" s="123">
        <v>208</v>
      </c>
      <c r="B145" s="123" t="s">
        <v>4972</v>
      </c>
      <c r="D145" s="123" t="s">
        <v>4939</v>
      </c>
      <c r="E145" s="123" t="s">
        <v>921</v>
      </c>
      <c r="F145" s="123" t="s">
        <v>4934</v>
      </c>
      <c r="H145" s="123" t="s">
        <v>670</v>
      </c>
      <c r="I145" s="123" t="s">
        <v>601</v>
      </c>
      <c r="J145" s="123" t="s">
        <v>515</v>
      </c>
      <c r="K145" s="123" t="s">
        <v>508</v>
      </c>
    </row>
    <row r="146" spans="1:11">
      <c r="A146" s="123">
        <v>209</v>
      </c>
      <c r="B146" s="123" t="s">
        <v>4972</v>
      </c>
      <c r="D146" s="123" t="s">
        <v>4939</v>
      </c>
      <c r="E146" s="123" t="s">
        <v>933</v>
      </c>
      <c r="F146" s="123" t="s">
        <v>4934</v>
      </c>
      <c r="H146" s="123" t="s">
        <v>670</v>
      </c>
      <c r="I146" s="123" t="s">
        <v>601</v>
      </c>
      <c r="J146" s="123" t="s">
        <v>515</v>
      </c>
      <c r="K146" s="123" t="s">
        <v>508</v>
      </c>
    </row>
    <row r="147" spans="1:11">
      <c r="A147" s="123">
        <v>210</v>
      </c>
      <c r="B147" s="123" t="s">
        <v>4972</v>
      </c>
      <c r="D147" s="123" t="s">
        <v>4964</v>
      </c>
      <c r="E147" s="123" t="s">
        <v>943</v>
      </c>
      <c r="F147" s="123" t="s">
        <v>4942</v>
      </c>
      <c r="H147" s="123" t="s">
        <v>670</v>
      </c>
      <c r="I147" s="123" t="s">
        <v>601</v>
      </c>
      <c r="J147" s="123" t="s">
        <v>515</v>
      </c>
      <c r="K147" s="123" t="s">
        <v>508</v>
      </c>
    </row>
    <row r="148" spans="1:11">
      <c r="A148" s="123">
        <v>211</v>
      </c>
      <c r="B148" s="123" t="s">
        <v>4972</v>
      </c>
      <c r="D148" s="123" t="s">
        <v>4964</v>
      </c>
      <c r="E148" s="123" t="s">
        <v>945</v>
      </c>
      <c r="F148" s="123" t="s">
        <v>4942</v>
      </c>
      <c r="H148" s="123" t="s">
        <v>670</v>
      </c>
      <c r="I148" s="123" t="s">
        <v>601</v>
      </c>
      <c r="J148" s="123" t="s">
        <v>515</v>
      </c>
      <c r="K148" s="123" t="s">
        <v>508</v>
      </c>
    </row>
    <row r="149" spans="1:11">
      <c r="A149" s="123">
        <v>212</v>
      </c>
      <c r="B149" s="123" t="s">
        <v>4972</v>
      </c>
      <c r="D149" s="123" t="s">
        <v>4970</v>
      </c>
      <c r="E149" s="123" t="s">
        <v>947</v>
      </c>
      <c r="F149" s="123" t="s">
        <v>4942</v>
      </c>
      <c r="H149" s="123" t="s">
        <v>670</v>
      </c>
      <c r="I149" s="123" t="s">
        <v>601</v>
      </c>
      <c r="J149" s="123" t="s">
        <v>515</v>
      </c>
      <c r="K149" s="123" t="s">
        <v>508</v>
      </c>
    </row>
    <row r="150" spans="1:11">
      <c r="A150" s="123">
        <v>213</v>
      </c>
      <c r="B150" s="123" t="s">
        <v>4972</v>
      </c>
      <c r="D150" s="123" t="s">
        <v>4970</v>
      </c>
      <c r="E150" s="123" t="s">
        <v>949</v>
      </c>
      <c r="F150" s="123" t="s">
        <v>4942</v>
      </c>
      <c r="H150" s="123" t="s">
        <v>670</v>
      </c>
      <c r="I150" s="123" t="s">
        <v>601</v>
      </c>
      <c r="J150" s="123" t="s">
        <v>515</v>
      </c>
      <c r="K150" s="123" t="s">
        <v>508</v>
      </c>
    </row>
    <row r="151" spans="1:11">
      <c r="A151" s="123">
        <v>214</v>
      </c>
      <c r="B151" s="123" t="s">
        <v>4972</v>
      </c>
      <c r="D151" s="123" t="s">
        <v>4951</v>
      </c>
      <c r="E151" s="123" t="s">
        <v>992</v>
      </c>
      <c r="F151" s="123" t="s">
        <v>4952</v>
      </c>
      <c r="H151" s="123" t="s">
        <v>601</v>
      </c>
      <c r="I151" s="123" t="s">
        <v>601</v>
      </c>
      <c r="J151" s="123" t="s">
        <v>515</v>
      </c>
      <c r="K151" s="123" t="s">
        <v>508</v>
      </c>
    </row>
    <row r="152" spans="1:11">
      <c r="A152" s="123">
        <v>215</v>
      </c>
      <c r="B152" s="123" t="s">
        <v>4972</v>
      </c>
      <c r="D152" s="123" t="s">
        <v>4945</v>
      </c>
      <c r="E152" s="123" t="s">
        <v>1025</v>
      </c>
      <c r="F152" s="123" t="s">
        <v>4946</v>
      </c>
      <c r="H152" s="123" t="s">
        <v>670</v>
      </c>
      <c r="I152" s="123" t="s">
        <v>601</v>
      </c>
      <c r="J152" s="123" t="s">
        <v>515</v>
      </c>
      <c r="K152" s="123" t="s">
        <v>508</v>
      </c>
    </row>
    <row r="153" spans="1:11">
      <c r="A153" s="123">
        <v>216</v>
      </c>
      <c r="B153" s="123" t="s">
        <v>4972</v>
      </c>
      <c r="D153" s="123" t="s">
        <v>4945</v>
      </c>
      <c r="E153" s="123" t="s">
        <v>1026</v>
      </c>
      <c r="F153" s="123" t="s">
        <v>4946</v>
      </c>
      <c r="H153" s="123" t="s">
        <v>670</v>
      </c>
      <c r="I153" s="123" t="s">
        <v>601</v>
      </c>
      <c r="J153" s="123" t="s">
        <v>515</v>
      </c>
      <c r="K153" s="123" t="s">
        <v>508</v>
      </c>
    </row>
    <row r="154" spans="1:11">
      <c r="A154" s="123">
        <v>217</v>
      </c>
      <c r="B154" s="123" t="s">
        <v>4972</v>
      </c>
      <c r="D154" s="123" t="s">
        <v>4945</v>
      </c>
      <c r="E154" s="123" t="s">
        <v>1027</v>
      </c>
      <c r="F154" s="123" t="s">
        <v>4946</v>
      </c>
      <c r="H154" s="123" t="s">
        <v>670</v>
      </c>
      <c r="I154" s="123" t="s">
        <v>601</v>
      </c>
      <c r="J154" s="123" t="s">
        <v>515</v>
      </c>
      <c r="K154" s="123" t="s">
        <v>508</v>
      </c>
    </row>
    <row r="155" spans="1:11">
      <c r="A155" s="123">
        <v>218</v>
      </c>
      <c r="B155" s="123" t="s">
        <v>4972</v>
      </c>
      <c r="D155" s="123" t="s">
        <v>4945</v>
      </c>
      <c r="E155" s="123" t="s">
        <v>1028</v>
      </c>
      <c r="F155" s="123" t="s">
        <v>4946</v>
      </c>
      <c r="H155" s="123" t="s">
        <v>670</v>
      </c>
      <c r="I155" s="123" t="s">
        <v>601</v>
      </c>
      <c r="J155" s="123" t="s">
        <v>515</v>
      </c>
      <c r="K155" s="123" t="s">
        <v>508</v>
      </c>
    </row>
    <row r="156" spans="1:11">
      <c r="A156" s="123">
        <v>219</v>
      </c>
      <c r="B156" s="123" t="s">
        <v>4972</v>
      </c>
      <c r="D156" s="123" t="s">
        <v>4947</v>
      </c>
      <c r="E156" s="123" t="s">
        <v>1036</v>
      </c>
      <c r="F156" s="123" t="s">
        <v>4948</v>
      </c>
      <c r="H156" s="123" t="s">
        <v>670</v>
      </c>
      <c r="I156" s="123" t="s">
        <v>601</v>
      </c>
      <c r="J156" s="123" t="s">
        <v>515</v>
      </c>
      <c r="K156" s="123" t="s">
        <v>508</v>
      </c>
    </row>
    <row r="157" spans="1:11">
      <c r="A157" s="123">
        <v>220</v>
      </c>
      <c r="B157" s="123" t="s">
        <v>4972</v>
      </c>
      <c r="D157" s="123" t="s">
        <v>4947</v>
      </c>
      <c r="E157" s="123" t="s">
        <v>1037</v>
      </c>
      <c r="F157" s="123" t="s">
        <v>4948</v>
      </c>
      <c r="H157" s="123" t="s">
        <v>670</v>
      </c>
      <c r="I157" s="123" t="s">
        <v>601</v>
      </c>
      <c r="J157" s="123" t="s">
        <v>515</v>
      </c>
      <c r="K157" s="123" t="s">
        <v>508</v>
      </c>
    </row>
    <row r="158" spans="1:11">
      <c r="A158" s="123">
        <v>221</v>
      </c>
      <c r="B158" s="123" t="s">
        <v>4972</v>
      </c>
      <c r="D158" s="123" t="s">
        <v>4947</v>
      </c>
      <c r="E158" s="123" t="s">
        <v>1039</v>
      </c>
      <c r="F158" s="123" t="s">
        <v>4948</v>
      </c>
      <c r="H158" s="123" t="s">
        <v>670</v>
      </c>
      <c r="I158" s="123" t="s">
        <v>601</v>
      </c>
      <c r="J158" s="123" t="s">
        <v>515</v>
      </c>
      <c r="K158" s="123" t="s">
        <v>508</v>
      </c>
    </row>
    <row r="159" spans="1:11">
      <c r="A159" s="123">
        <v>222</v>
      </c>
      <c r="B159" s="123" t="s">
        <v>4972</v>
      </c>
      <c r="D159" s="123" t="s">
        <v>4947</v>
      </c>
      <c r="E159" s="123" t="s">
        <v>1041</v>
      </c>
      <c r="F159" s="123" t="s">
        <v>4948</v>
      </c>
      <c r="H159" s="123" t="s">
        <v>670</v>
      </c>
      <c r="I159" s="123" t="s">
        <v>601</v>
      </c>
      <c r="J159" s="123" t="s">
        <v>515</v>
      </c>
      <c r="K159" s="123" t="s">
        <v>508</v>
      </c>
    </row>
    <row r="160" spans="1:11">
      <c r="A160" s="123">
        <v>223</v>
      </c>
      <c r="B160" s="123" t="s">
        <v>4972</v>
      </c>
      <c r="D160" s="123" t="s">
        <v>4947</v>
      </c>
      <c r="E160" s="123" t="s">
        <v>1055</v>
      </c>
      <c r="F160" s="123" t="s">
        <v>4948</v>
      </c>
      <c r="H160" s="123" t="s">
        <v>670</v>
      </c>
      <c r="I160" s="123" t="s">
        <v>601</v>
      </c>
      <c r="J160" s="123" t="s">
        <v>515</v>
      </c>
      <c r="K160" s="123" t="s">
        <v>508</v>
      </c>
    </row>
    <row r="161" spans="1:11">
      <c r="A161" s="123">
        <v>224</v>
      </c>
      <c r="B161" s="123" t="s">
        <v>4972</v>
      </c>
      <c r="D161" s="123" t="s">
        <v>4931</v>
      </c>
      <c r="E161" s="123" t="s">
        <v>846</v>
      </c>
      <c r="F161" s="123" t="s">
        <v>4932</v>
      </c>
      <c r="H161" s="123" t="s">
        <v>670</v>
      </c>
      <c r="I161" s="123" t="s">
        <v>601</v>
      </c>
      <c r="J161" s="123" t="s">
        <v>515</v>
      </c>
      <c r="K161" s="123" t="s">
        <v>508</v>
      </c>
    </row>
    <row r="162" spans="1:11">
      <c r="A162" s="123">
        <v>225</v>
      </c>
      <c r="B162" s="123" t="s">
        <v>4972</v>
      </c>
      <c r="D162" s="123" t="s">
        <v>4933</v>
      </c>
      <c r="E162" s="123" t="s">
        <v>856</v>
      </c>
      <c r="F162" s="123" t="s">
        <v>4934</v>
      </c>
      <c r="H162" s="123" t="s">
        <v>2851</v>
      </c>
      <c r="I162" s="123" t="s">
        <v>122</v>
      </c>
      <c r="J162" s="123" t="s">
        <v>515</v>
      </c>
      <c r="K162" s="123" t="s">
        <v>508</v>
      </c>
    </row>
    <row r="163" spans="1:11">
      <c r="A163" s="123">
        <v>226</v>
      </c>
      <c r="B163" s="123" t="s">
        <v>4972</v>
      </c>
      <c r="D163" s="123" t="s">
        <v>4933</v>
      </c>
      <c r="E163" s="123" t="s">
        <v>857</v>
      </c>
      <c r="F163" s="123" t="s">
        <v>4934</v>
      </c>
      <c r="H163" s="123" t="s">
        <v>2851</v>
      </c>
      <c r="I163" s="123" t="s">
        <v>122</v>
      </c>
      <c r="J163" s="123" t="s">
        <v>515</v>
      </c>
      <c r="K163" s="123" t="s">
        <v>508</v>
      </c>
    </row>
    <row r="164" spans="1:11">
      <c r="A164" s="123">
        <v>227</v>
      </c>
      <c r="B164" s="123" t="s">
        <v>4972</v>
      </c>
      <c r="D164" s="123" t="s">
        <v>4933</v>
      </c>
      <c r="E164" s="123" t="s">
        <v>858</v>
      </c>
      <c r="F164" s="123" t="s">
        <v>4934</v>
      </c>
      <c r="H164" s="123" t="s">
        <v>2851</v>
      </c>
      <c r="I164" s="123" t="s">
        <v>122</v>
      </c>
      <c r="J164" s="123" t="s">
        <v>515</v>
      </c>
      <c r="K164" s="123" t="s">
        <v>508</v>
      </c>
    </row>
    <row r="165" spans="1:11">
      <c r="A165" s="123">
        <v>228</v>
      </c>
      <c r="B165" s="123" t="s">
        <v>4972</v>
      </c>
      <c r="D165" s="123" t="s">
        <v>4939</v>
      </c>
      <c r="E165" s="123" t="s">
        <v>915</v>
      </c>
      <c r="F165" s="123" t="s">
        <v>4934</v>
      </c>
      <c r="H165" s="123" t="s">
        <v>2851</v>
      </c>
      <c r="I165" s="123" t="s">
        <v>122</v>
      </c>
      <c r="J165" s="123" t="s">
        <v>515</v>
      </c>
      <c r="K165" s="123" t="s">
        <v>508</v>
      </c>
    </row>
    <row r="166" spans="1:11">
      <c r="A166" s="123">
        <v>229</v>
      </c>
      <c r="B166" s="123" t="s">
        <v>4972</v>
      </c>
      <c r="D166" s="123" t="s">
        <v>4939</v>
      </c>
      <c r="E166" s="123" t="s">
        <v>917</v>
      </c>
      <c r="F166" s="123" t="s">
        <v>4934</v>
      </c>
      <c r="H166" s="123" t="s">
        <v>2851</v>
      </c>
      <c r="I166" s="123" t="s">
        <v>122</v>
      </c>
      <c r="J166" s="123" t="s">
        <v>515</v>
      </c>
      <c r="K166" s="123" t="s">
        <v>508</v>
      </c>
    </row>
    <row r="167" spans="1:11">
      <c r="A167" s="123">
        <v>230</v>
      </c>
      <c r="B167" s="123" t="s">
        <v>4972</v>
      </c>
      <c r="D167" s="123" t="s">
        <v>4939</v>
      </c>
      <c r="E167" s="123" t="s">
        <v>931</v>
      </c>
      <c r="F167" s="123" t="s">
        <v>4934</v>
      </c>
      <c r="H167" s="123" t="s">
        <v>2851</v>
      </c>
      <c r="I167" s="123" t="s">
        <v>122</v>
      </c>
      <c r="J167" s="123" t="s">
        <v>515</v>
      </c>
      <c r="K167" s="123" t="s">
        <v>508</v>
      </c>
    </row>
    <row r="168" spans="1:11">
      <c r="A168" s="123">
        <v>231</v>
      </c>
      <c r="B168" s="123" t="s">
        <v>4972</v>
      </c>
      <c r="D168" s="123" t="s">
        <v>4939</v>
      </c>
      <c r="E168" s="123" t="s">
        <v>935</v>
      </c>
      <c r="F168" s="123" t="s">
        <v>4940</v>
      </c>
      <c r="H168" s="123" t="s">
        <v>2851</v>
      </c>
      <c r="I168" s="123" t="s">
        <v>122</v>
      </c>
      <c r="J168" s="123" t="s">
        <v>515</v>
      </c>
      <c r="K168" s="123" t="s">
        <v>508</v>
      </c>
    </row>
    <row r="169" spans="1:11">
      <c r="A169" s="123">
        <v>232</v>
      </c>
      <c r="B169" s="123" t="s">
        <v>4972</v>
      </c>
      <c r="D169" s="123" t="s">
        <v>4939</v>
      </c>
      <c r="E169" s="123" t="s">
        <v>942</v>
      </c>
      <c r="F169" s="123" t="s">
        <v>4940</v>
      </c>
      <c r="H169" s="123" t="s">
        <v>2851</v>
      </c>
      <c r="I169" s="123" t="s">
        <v>122</v>
      </c>
      <c r="J169" s="123" t="s">
        <v>515</v>
      </c>
      <c r="K169" s="123" t="s">
        <v>508</v>
      </c>
    </row>
    <row r="170" spans="1:11">
      <c r="A170" s="123">
        <v>233</v>
      </c>
      <c r="B170" s="123" t="s">
        <v>4972</v>
      </c>
      <c r="D170" s="123" t="s">
        <v>4941</v>
      </c>
      <c r="E170" s="123" t="s">
        <v>975</v>
      </c>
      <c r="F170" s="123" t="s">
        <v>4942</v>
      </c>
      <c r="H170" s="123" t="s">
        <v>2851</v>
      </c>
      <c r="I170" s="123" t="s">
        <v>122</v>
      </c>
      <c r="J170" s="123" t="s">
        <v>515</v>
      </c>
      <c r="K170" s="123" t="s">
        <v>508</v>
      </c>
    </row>
    <row r="171" spans="1:11">
      <c r="A171" s="123">
        <v>234</v>
      </c>
      <c r="B171" s="123" t="s">
        <v>4972</v>
      </c>
      <c r="D171" s="123" t="s">
        <v>4941</v>
      </c>
      <c r="E171" s="123" t="s">
        <v>978</v>
      </c>
      <c r="F171" s="123" t="s">
        <v>4942</v>
      </c>
      <c r="H171" s="123" t="s">
        <v>2851</v>
      </c>
      <c r="I171" s="123" t="s">
        <v>122</v>
      </c>
      <c r="J171" s="123" t="s">
        <v>515</v>
      </c>
      <c r="K171" s="123" t="s">
        <v>508</v>
      </c>
    </row>
    <row r="172" spans="1:11">
      <c r="A172" s="123">
        <v>235</v>
      </c>
      <c r="B172" s="123" t="s">
        <v>4972</v>
      </c>
      <c r="D172" s="123" t="s">
        <v>4941</v>
      </c>
      <c r="E172" s="123" t="s">
        <v>980</v>
      </c>
      <c r="F172" s="123" t="s">
        <v>4942</v>
      </c>
      <c r="H172" s="123" t="s">
        <v>2851</v>
      </c>
      <c r="I172" s="123" t="s">
        <v>122</v>
      </c>
      <c r="J172" s="123" t="s">
        <v>515</v>
      </c>
      <c r="K172" s="123" t="s">
        <v>508</v>
      </c>
    </row>
    <row r="173" spans="1:11">
      <c r="A173" s="123">
        <v>236</v>
      </c>
      <c r="B173" s="123" t="s">
        <v>4972</v>
      </c>
      <c r="D173" s="123" t="s">
        <v>4941</v>
      </c>
      <c r="E173" s="123" t="s">
        <v>982</v>
      </c>
      <c r="F173" s="123" t="s">
        <v>4942</v>
      </c>
      <c r="H173" s="123" t="s">
        <v>2851</v>
      </c>
      <c r="I173" s="123" t="s">
        <v>122</v>
      </c>
      <c r="J173" s="123" t="s">
        <v>515</v>
      </c>
      <c r="K173" s="123" t="s">
        <v>508</v>
      </c>
    </row>
    <row r="174" spans="1:11">
      <c r="A174" s="123">
        <v>237</v>
      </c>
      <c r="B174" s="123" t="s">
        <v>4972</v>
      </c>
      <c r="D174" s="123" t="s">
        <v>4947</v>
      </c>
      <c r="E174" s="123" t="s">
        <v>1034</v>
      </c>
      <c r="F174" s="123" t="s">
        <v>4948</v>
      </c>
      <c r="H174" s="123" t="s">
        <v>2851</v>
      </c>
      <c r="I174" s="123" t="s">
        <v>122</v>
      </c>
      <c r="J174" s="123" t="s">
        <v>515</v>
      </c>
      <c r="K174" s="123" t="s">
        <v>508</v>
      </c>
    </row>
    <row r="175" spans="1:11">
      <c r="A175" s="123">
        <v>238</v>
      </c>
      <c r="B175" s="123" t="s">
        <v>4972</v>
      </c>
      <c r="D175" s="123" t="s">
        <v>4947</v>
      </c>
      <c r="E175" s="123" t="s">
        <v>1040</v>
      </c>
      <c r="F175" s="123" t="s">
        <v>4948</v>
      </c>
      <c r="H175" s="123" t="s">
        <v>2851</v>
      </c>
      <c r="I175" s="123" t="s">
        <v>122</v>
      </c>
      <c r="J175" s="123" t="s">
        <v>515</v>
      </c>
      <c r="K175" s="123" t="s">
        <v>508</v>
      </c>
    </row>
    <row r="176" spans="1:11">
      <c r="A176" s="123">
        <v>239</v>
      </c>
      <c r="B176" s="123" t="s">
        <v>1265</v>
      </c>
      <c r="D176" s="123" t="s">
        <v>4931</v>
      </c>
      <c r="E176" s="123" t="s">
        <v>816</v>
      </c>
      <c r="F176" s="123" t="s">
        <v>4932</v>
      </c>
      <c r="H176" s="123" t="s">
        <v>4973</v>
      </c>
      <c r="I176" s="123" t="s">
        <v>817</v>
      </c>
      <c r="J176" s="123" t="s">
        <v>510</v>
      </c>
      <c r="K176" s="123" t="s">
        <v>508</v>
      </c>
    </row>
    <row r="177" spans="1:11">
      <c r="A177" s="123">
        <v>240</v>
      </c>
      <c r="B177" s="123" t="s">
        <v>1265</v>
      </c>
      <c r="D177" s="123" t="s">
        <v>4931</v>
      </c>
      <c r="E177" s="123" t="s">
        <v>828</v>
      </c>
      <c r="F177" s="123" t="s">
        <v>4932</v>
      </c>
      <c r="H177" s="123" t="s">
        <v>4974</v>
      </c>
      <c r="I177" s="123" t="s">
        <v>829</v>
      </c>
      <c r="J177" s="123" t="s">
        <v>510</v>
      </c>
      <c r="K177" s="123" t="s">
        <v>508</v>
      </c>
    </row>
    <row r="178" spans="1:11">
      <c r="A178" s="123">
        <v>241</v>
      </c>
      <c r="B178" s="123" t="s">
        <v>1265</v>
      </c>
      <c r="D178" s="123" t="s">
        <v>4931</v>
      </c>
      <c r="E178" s="123" t="s">
        <v>834</v>
      </c>
      <c r="F178" s="123" t="s">
        <v>4932</v>
      </c>
      <c r="H178" s="123" t="s">
        <v>4975</v>
      </c>
      <c r="I178" s="123" t="s">
        <v>835</v>
      </c>
      <c r="J178" s="123" t="s">
        <v>510</v>
      </c>
      <c r="K178" s="123" t="s">
        <v>508</v>
      </c>
    </row>
    <row r="179" spans="1:11" s="364" customFormat="1">
      <c r="A179" s="364">
        <v>242</v>
      </c>
      <c r="B179" s="364" t="s">
        <v>4976</v>
      </c>
      <c r="C179" s="364" t="s">
        <v>4977</v>
      </c>
      <c r="D179" s="364" t="s">
        <v>4947</v>
      </c>
      <c r="E179" s="364" t="s">
        <v>1054</v>
      </c>
      <c r="F179" s="364" t="s">
        <v>4948</v>
      </c>
      <c r="H179" s="364">
        <v>999</v>
      </c>
    </row>
    <row r="180" spans="1:11">
      <c r="A180" s="123">
        <v>243</v>
      </c>
      <c r="B180" s="123" t="s">
        <v>4978</v>
      </c>
      <c r="C180" s="123" t="s">
        <v>4979</v>
      </c>
      <c r="D180" s="123" t="s">
        <v>4947</v>
      </c>
      <c r="E180" s="123" t="s">
        <v>1054</v>
      </c>
      <c r="F180" s="123" t="s">
        <v>4948</v>
      </c>
      <c r="H180" s="123">
        <v>999</v>
      </c>
    </row>
    <row r="181" spans="1:11">
      <c r="A181" s="123">
        <v>244</v>
      </c>
      <c r="B181" s="123" t="s">
        <v>4980</v>
      </c>
      <c r="C181" s="123" t="s">
        <v>4981</v>
      </c>
      <c r="D181" s="123" t="s">
        <v>4947</v>
      </c>
      <c r="E181" s="123" t="s">
        <v>1054</v>
      </c>
      <c r="F181" s="123" t="s">
        <v>4948</v>
      </c>
      <c r="H181" s="123">
        <v>999</v>
      </c>
    </row>
    <row r="182" spans="1:11">
      <c r="A182" s="123">
        <v>245</v>
      </c>
      <c r="B182" s="123" t="s">
        <v>4982</v>
      </c>
      <c r="C182" s="123" t="s">
        <v>4983</v>
      </c>
      <c r="D182" s="123" t="s">
        <v>4947</v>
      </c>
      <c r="E182" s="123" t="s">
        <v>1042</v>
      </c>
      <c r="F182" s="123" t="s">
        <v>4948</v>
      </c>
      <c r="H182" s="123">
        <v>999</v>
      </c>
    </row>
    <row r="183" spans="1:11">
      <c r="A183" s="123">
        <v>246</v>
      </c>
      <c r="B183" s="123" t="s">
        <v>4984</v>
      </c>
      <c r="C183" s="123" t="s">
        <v>4983</v>
      </c>
      <c r="D183" s="123" t="s">
        <v>4947</v>
      </c>
      <c r="E183" s="123" t="s">
        <v>1051</v>
      </c>
      <c r="F183" s="123" t="s">
        <v>4948</v>
      </c>
      <c r="H183" s="123">
        <v>999</v>
      </c>
    </row>
    <row r="184" spans="1:11">
      <c r="A184" s="123">
        <v>247</v>
      </c>
      <c r="B184" s="123" t="s">
        <v>4985</v>
      </c>
      <c r="C184" s="123" t="s">
        <v>4983</v>
      </c>
      <c r="D184" s="123" t="s">
        <v>4947</v>
      </c>
      <c r="E184" s="123" t="s">
        <v>1051</v>
      </c>
      <c r="F184" s="123" t="s">
        <v>4948</v>
      </c>
      <c r="H184" s="123">
        <v>999</v>
      </c>
    </row>
    <row r="185" spans="1:11">
      <c r="A185" s="123">
        <v>248</v>
      </c>
      <c r="B185" s="123" t="s">
        <v>4986</v>
      </c>
      <c r="C185" s="123" t="s">
        <v>4983</v>
      </c>
      <c r="D185" s="123" t="s">
        <v>4947</v>
      </c>
      <c r="E185" s="123" t="s">
        <v>1051</v>
      </c>
      <c r="F185" s="123" t="s">
        <v>4948</v>
      </c>
      <c r="H185" s="123">
        <v>999</v>
      </c>
    </row>
    <row r="186" spans="1:11">
      <c r="A186" s="123">
        <v>249</v>
      </c>
      <c r="B186" s="123" t="s">
        <v>4987</v>
      </c>
      <c r="C186" s="123" t="s">
        <v>4983</v>
      </c>
      <c r="D186" s="123" t="s">
        <v>4947</v>
      </c>
      <c r="E186" s="123" t="s">
        <v>1051</v>
      </c>
      <c r="F186" s="123" t="s">
        <v>4948</v>
      </c>
      <c r="H186" s="123">
        <v>999</v>
      </c>
    </row>
    <row r="187" spans="1:11">
      <c r="A187" s="123">
        <v>250</v>
      </c>
      <c r="B187" s="123" t="s">
        <v>788</v>
      </c>
      <c r="D187" s="123" t="s">
        <v>4953</v>
      </c>
      <c r="E187" s="123" t="s">
        <v>789</v>
      </c>
      <c r="F187" s="123" t="s">
        <v>4954</v>
      </c>
      <c r="H187" s="123" t="s">
        <v>4988</v>
      </c>
      <c r="I187" s="123" t="s">
        <v>792</v>
      </c>
      <c r="J187" s="123" t="s">
        <v>510</v>
      </c>
      <c r="K187" s="123" t="s">
        <v>508</v>
      </c>
    </row>
    <row r="188" spans="1:11">
      <c r="A188" s="123">
        <v>251</v>
      </c>
      <c r="B188" s="123" t="s">
        <v>788</v>
      </c>
      <c r="D188" s="123" t="s">
        <v>4953</v>
      </c>
      <c r="E188" s="123" t="s">
        <v>793</v>
      </c>
      <c r="F188" s="123" t="s">
        <v>4954</v>
      </c>
      <c r="H188" s="123" t="s">
        <v>4989</v>
      </c>
      <c r="I188" s="123" t="s">
        <v>794</v>
      </c>
      <c r="J188" s="123" t="s">
        <v>510</v>
      </c>
      <c r="K188" s="123" t="s">
        <v>508</v>
      </c>
    </row>
    <row r="189" spans="1:11">
      <c r="A189" s="123">
        <v>252</v>
      </c>
      <c r="B189" s="123" t="s">
        <v>788</v>
      </c>
      <c r="D189" s="123" t="s">
        <v>4931</v>
      </c>
      <c r="E189" s="123" t="s">
        <v>816</v>
      </c>
      <c r="F189" s="123" t="s">
        <v>4932</v>
      </c>
      <c r="H189" s="123" t="s">
        <v>4990</v>
      </c>
      <c r="I189" s="123" t="s">
        <v>822</v>
      </c>
      <c r="J189" s="123" t="s">
        <v>510</v>
      </c>
      <c r="K189" s="123" t="s">
        <v>508</v>
      </c>
    </row>
    <row r="190" spans="1:11">
      <c r="A190" s="123">
        <v>253</v>
      </c>
      <c r="B190" s="123" t="s">
        <v>788</v>
      </c>
      <c r="D190" s="123" t="s">
        <v>4931</v>
      </c>
      <c r="E190" s="123" t="s">
        <v>839</v>
      </c>
      <c r="F190" s="123" t="s">
        <v>4932</v>
      </c>
      <c r="H190" s="123" t="s">
        <v>4991</v>
      </c>
      <c r="I190" s="123" t="s">
        <v>843</v>
      </c>
      <c r="J190" s="123" t="s">
        <v>510</v>
      </c>
      <c r="K190" s="123" t="s">
        <v>508</v>
      </c>
    </row>
    <row r="191" spans="1:11">
      <c r="A191" s="123">
        <v>254</v>
      </c>
      <c r="B191" s="123" t="s">
        <v>788</v>
      </c>
      <c r="D191" s="123" t="s">
        <v>4933</v>
      </c>
      <c r="E191" s="123" t="s">
        <v>852</v>
      </c>
      <c r="F191" s="123" t="s">
        <v>4934</v>
      </c>
      <c r="H191" s="123" t="s">
        <v>4992</v>
      </c>
      <c r="I191" s="123" t="s">
        <v>854</v>
      </c>
      <c r="J191" s="123" t="s">
        <v>510</v>
      </c>
      <c r="K191" s="123" t="s">
        <v>508</v>
      </c>
    </row>
    <row r="192" spans="1:11">
      <c r="A192" s="123">
        <v>255</v>
      </c>
      <c r="B192" s="123" t="s">
        <v>788</v>
      </c>
      <c r="D192" s="123" t="s">
        <v>4936</v>
      </c>
      <c r="E192" s="123" t="s">
        <v>885</v>
      </c>
      <c r="F192" s="123" t="s">
        <v>4934</v>
      </c>
      <c r="H192" s="123" t="s">
        <v>4993</v>
      </c>
      <c r="I192" s="123" t="s">
        <v>887</v>
      </c>
      <c r="J192" s="123" t="s">
        <v>510</v>
      </c>
      <c r="K192" s="123" t="s">
        <v>508</v>
      </c>
    </row>
    <row r="193" spans="1:11">
      <c r="A193" s="123">
        <v>256</v>
      </c>
      <c r="B193" s="123" t="s">
        <v>788</v>
      </c>
      <c r="D193" s="123" t="s">
        <v>4936</v>
      </c>
      <c r="E193" s="123" t="s">
        <v>888</v>
      </c>
      <c r="F193" s="123" t="s">
        <v>4934</v>
      </c>
      <c r="H193" s="123" t="s">
        <v>4994</v>
      </c>
      <c r="I193" s="123" t="s">
        <v>891</v>
      </c>
      <c r="J193" s="123" t="s">
        <v>510</v>
      </c>
      <c r="K193" s="123" t="s">
        <v>508</v>
      </c>
    </row>
    <row r="194" spans="1:11">
      <c r="A194" s="123">
        <v>257</v>
      </c>
      <c r="B194" s="123" t="s">
        <v>788</v>
      </c>
      <c r="D194" s="123" t="s">
        <v>4939</v>
      </c>
      <c r="E194" s="123" t="s">
        <v>892</v>
      </c>
      <c r="F194" s="123" t="s">
        <v>4934</v>
      </c>
      <c r="H194" s="123" t="s">
        <v>4995</v>
      </c>
      <c r="I194" s="123" t="s">
        <v>893</v>
      </c>
      <c r="J194" s="123" t="s">
        <v>510</v>
      </c>
      <c r="K194" s="123" t="s">
        <v>508</v>
      </c>
    </row>
    <row r="195" spans="1:11">
      <c r="A195" s="123">
        <v>258</v>
      </c>
      <c r="B195" s="123" t="s">
        <v>788</v>
      </c>
      <c r="D195" s="123" t="s">
        <v>4939</v>
      </c>
      <c r="E195" s="123" t="s">
        <v>894</v>
      </c>
      <c r="F195" s="123" t="s">
        <v>4934</v>
      </c>
      <c r="H195" s="123" t="s">
        <v>4996</v>
      </c>
      <c r="I195" s="123" t="s">
        <v>895</v>
      </c>
      <c r="J195" s="123" t="s">
        <v>510</v>
      </c>
      <c r="K195" s="123" t="s">
        <v>508</v>
      </c>
    </row>
    <row r="196" spans="1:11">
      <c r="A196" s="123">
        <v>259</v>
      </c>
      <c r="B196" s="123" t="s">
        <v>788</v>
      </c>
      <c r="D196" s="123" t="s">
        <v>4939</v>
      </c>
      <c r="E196" s="123" t="s">
        <v>896</v>
      </c>
      <c r="F196" s="123" t="s">
        <v>4934</v>
      </c>
      <c r="H196" s="123" t="s">
        <v>4997</v>
      </c>
      <c r="I196" s="123" t="s">
        <v>898</v>
      </c>
      <c r="J196" s="123" t="s">
        <v>510</v>
      </c>
      <c r="K196" s="123" t="s">
        <v>508</v>
      </c>
    </row>
    <row r="197" spans="1:11">
      <c r="A197" s="123">
        <v>260</v>
      </c>
      <c r="B197" s="123" t="s">
        <v>788</v>
      </c>
      <c r="D197" s="123" t="s">
        <v>4939</v>
      </c>
      <c r="E197" s="123" t="s">
        <v>899</v>
      </c>
      <c r="F197" s="123" t="s">
        <v>4934</v>
      </c>
      <c r="H197" s="123" t="s">
        <v>4998</v>
      </c>
      <c r="I197" s="123" t="s">
        <v>901</v>
      </c>
      <c r="J197" s="123" t="s">
        <v>510</v>
      </c>
      <c r="K197" s="123" t="s">
        <v>508</v>
      </c>
    </row>
    <row r="198" spans="1:11">
      <c r="A198" s="123">
        <v>261</v>
      </c>
      <c r="B198" s="123" t="s">
        <v>788</v>
      </c>
      <c r="D198" s="123" t="s">
        <v>4939</v>
      </c>
      <c r="E198" s="123" t="s">
        <v>902</v>
      </c>
      <c r="F198" s="123" t="s">
        <v>4934</v>
      </c>
      <c r="H198" s="123" t="s">
        <v>4999</v>
      </c>
      <c r="I198" s="123" t="s">
        <v>906</v>
      </c>
      <c r="J198" s="123" t="s">
        <v>510</v>
      </c>
      <c r="K198" s="123" t="s">
        <v>508</v>
      </c>
    </row>
    <row r="199" spans="1:11">
      <c r="A199" s="123">
        <v>262</v>
      </c>
      <c r="B199" s="123" t="s">
        <v>788</v>
      </c>
      <c r="D199" s="123" t="s">
        <v>4939</v>
      </c>
      <c r="E199" s="123" t="s">
        <v>907</v>
      </c>
      <c r="F199" s="123" t="s">
        <v>4934</v>
      </c>
      <c r="H199" s="123" t="s">
        <v>5000</v>
      </c>
      <c r="I199" s="123" t="s">
        <v>914</v>
      </c>
      <c r="J199" s="123" t="s">
        <v>510</v>
      </c>
      <c r="K199" s="123" t="s">
        <v>508</v>
      </c>
    </row>
    <row r="200" spans="1:11">
      <c r="A200" s="123">
        <v>263</v>
      </c>
      <c r="B200" s="123" t="s">
        <v>788</v>
      </c>
      <c r="D200" s="123" t="s">
        <v>4939</v>
      </c>
      <c r="E200" s="123" t="s">
        <v>915</v>
      </c>
      <c r="F200" s="123" t="s">
        <v>4934</v>
      </c>
      <c r="H200" s="123" t="s">
        <v>5001</v>
      </c>
      <c r="I200" s="123" t="s">
        <v>916</v>
      </c>
      <c r="J200" s="123" t="s">
        <v>510</v>
      </c>
      <c r="K200" s="123" t="s">
        <v>508</v>
      </c>
    </row>
    <row r="201" spans="1:11">
      <c r="A201" s="123">
        <v>264</v>
      </c>
      <c r="B201" s="123" t="s">
        <v>788</v>
      </c>
      <c r="D201" s="123" t="s">
        <v>4939</v>
      </c>
      <c r="E201" s="123" t="s">
        <v>917</v>
      </c>
      <c r="F201" s="123" t="s">
        <v>4934</v>
      </c>
      <c r="H201" s="123" t="s">
        <v>5002</v>
      </c>
      <c r="I201" s="123" t="s">
        <v>918</v>
      </c>
      <c r="J201" s="123" t="s">
        <v>510</v>
      </c>
      <c r="K201" s="123" t="s">
        <v>508</v>
      </c>
    </row>
    <row r="202" spans="1:11">
      <c r="A202" s="123">
        <v>265</v>
      </c>
      <c r="B202" s="123" t="s">
        <v>788</v>
      </c>
      <c r="D202" s="123" t="s">
        <v>4939</v>
      </c>
      <c r="E202" s="123" t="s">
        <v>919</v>
      </c>
      <c r="F202" s="123" t="s">
        <v>4934</v>
      </c>
      <c r="H202" s="123" t="s">
        <v>5003</v>
      </c>
      <c r="I202" s="123" t="s">
        <v>920</v>
      </c>
      <c r="J202" s="123" t="s">
        <v>510</v>
      </c>
      <c r="K202" s="123" t="s">
        <v>508</v>
      </c>
    </row>
    <row r="203" spans="1:11">
      <c r="A203" s="123">
        <v>266</v>
      </c>
      <c r="B203" s="123" t="s">
        <v>788</v>
      </c>
      <c r="D203" s="123" t="s">
        <v>4939</v>
      </c>
      <c r="E203" s="123" t="s">
        <v>921</v>
      </c>
      <c r="F203" s="123" t="s">
        <v>4934</v>
      </c>
      <c r="H203" s="123" t="s">
        <v>5004</v>
      </c>
      <c r="I203" s="123" t="s">
        <v>923</v>
      </c>
      <c r="J203" s="123" t="s">
        <v>510</v>
      </c>
      <c r="K203" s="123" t="s">
        <v>508</v>
      </c>
    </row>
    <row r="204" spans="1:11">
      <c r="A204" s="123">
        <v>267</v>
      </c>
      <c r="B204" s="123" t="s">
        <v>788</v>
      </c>
      <c r="D204" s="123" t="s">
        <v>4939</v>
      </c>
      <c r="E204" s="123" t="s">
        <v>924</v>
      </c>
      <c r="F204" s="123" t="s">
        <v>4934</v>
      </c>
      <c r="H204" s="123" t="s">
        <v>5005</v>
      </c>
      <c r="I204" s="123" t="s">
        <v>928</v>
      </c>
      <c r="J204" s="123" t="s">
        <v>510</v>
      </c>
      <c r="K204" s="123" t="s">
        <v>508</v>
      </c>
    </row>
    <row r="205" spans="1:11">
      <c r="A205" s="123">
        <v>268</v>
      </c>
      <c r="B205" s="123" t="s">
        <v>788</v>
      </c>
      <c r="D205" s="123" t="s">
        <v>4939</v>
      </c>
      <c r="E205" s="123" t="s">
        <v>931</v>
      </c>
      <c r="F205" s="123" t="s">
        <v>4934</v>
      </c>
      <c r="H205" s="123" t="s">
        <v>5006</v>
      </c>
      <c r="I205" s="123" t="s">
        <v>932</v>
      </c>
      <c r="J205" s="123" t="s">
        <v>510</v>
      </c>
      <c r="K205" s="123" t="s">
        <v>508</v>
      </c>
    </row>
    <row r="206" spans="1:11">
      <c r="A206" s="123">
        <v>269</v>
      </c>
      <c r="B206" s="123" t="s">
        <v>788</v>
      </c>
      <c r="D206" s="123" t="s">
        <v>4939</v>
      </c>
      <c r="E206" s="123" t="s">
        <v>933</v>
      </c>
      <c r="F206" s="123" t="s">
        <v>4934</v>
      </c>
      <c r="H206" s="123" t="s">
        <v>5007</v>
      </c>
      <c r="I206" s="123" t="s">
        <v>934</v>
      </c>
      <c r="J206" s="123" t="s">
        <v>510</v>
      </c>
      <c r="K206" s="123" t="s">
        <v>508</v>
      </c>
    </row>
    <row r="207" spans="1:11">
      <c r="A207" s="123">
        <v>270</v>
      </c>
      <c r="B207" s="123" t="s">
        <v>788</v>
      </c>
      <c r="D207" s="123" t="s">
        <v>4939</v>
      </c>
      <c r="E207" s="123" t="s">
        <v>935</v>
      </c>
      <c r="F207" s="123" t="s">
        <v>4940</v>
      </c>
      <c r="H207" s="123" t="s">
        <v>5008</v>
      </c>
      <c r="I207" s="123" t="s">
        <v>936</v>
      </c>
      <c r="J207" s="123" t="s">
        <v>510</v>
      </c>
      <c r="K207" s="123" t="s">
        <v>508</v>
      </c>
    </row>
    <row r="208" spans="1:11">
      <c r="A208" s="123">
        <v>271</v>
      </c>
      <c r="B208" s="123" t="s">
        <v>788</v>
      </c>
      <c r="D208" s="123" t="s">
        <v>4939</v>
      </c>
      <c r="E208" s="123" t="s">
        <v>937</v>
      </c>
      <c r="F208" s="123" t="s">
        <v>4940</v>
      </c>
      <c r="H208" s="123" t="s">
        <v>5009</v>
      </c>
      <c r="I208" s="123" t="s">
        <v>939</v>
      </c>
      <c r="J208" s="123" t="s">
        <v>510</v>
      </c>
      <c r="K208" s="123" t="s">
        <v>508</v>
      </c>
    </row>
    <row r="209" spans="1:11">
      <c r="A209" s="123">
        <v>272</v>
      </c>
      <c r="B209" s="123" t="s">
        <v>788</v>
      </c>
      <c r="D209" s="123" t="s">
        <v>4939</v>
      </c>
      <c r="E209" s="123" t="s">
        <v>940</v>
      </c>
      <c r="F209" s="123" t="s">
        <v>4940</v>
      </c>
      <c r="H209" s="123" t="s">
        <v>5010</v>
      </c>
      <c r="I209" s="123" t="s">
        <v>941</v>
      </c>
      <c r="J209" s="123" t="s">
        <v>510</v>
      </c>
      <c r="K209" s="123" t="s">
        <v>508</v>
      </c>
    </row>
    <row r="210" spans="1:11">
      <c r="A210" s="123">
        <v>273</v>
      </c>
      <c r="B210" s="123" t="s">
        <v>788</v>
      </c>
      <c r="D210" s="123" t="s">
        <v>4939</v>
      </c>
      <c r="E210" s="123" t="s">
        <v>942</v>
      </c>
      <c r="F210" s="123" t="s">
        <v>4940</v>
      </c>
      <c r="H210" s="123" t="s">
        <v>5011</v>
      </c>
      <c r="I210" s="123" t="s">
        <v>941</v>
      </c>
      <c r="J210" s="123" t="s">
        <v>510</v>
      </c>
      <c r="K210" s="123" t="s">
        <v>508</v>
      </c>
    </row>
    <row r="211" spans="1:11">
      <c r="A211" s="123">
        <v>274</v>
      </c>
      <c r="B211" s="123" t="s">
        <v>56</v>
      </c>
      <c r="D211" s="123" t="s">
        <v>4933</v>
      </c>
      <c r="E211" s="123" t="s">
        <v>851</v>
      </c>
      <c r="F211" s="123" t="s">
        <v>4934</v>
      </c>
      <c r="H211" s="123">
        <v>75</v>
      </c>
      <c r="I211" s="123">
        <v>25</v>
      </c>
      <c r="J211" s="123" t="s">
        <v>5012</v>
      </c>
      <c r="K211" s="123" t="s">
        <v>508</v>
      </c>
    </row>
    <row r="212" spans="1:11" ht="46.5">
      <c r="A212" s="123">
        <v>276</v>
      </c>
      <c r="B212" s="123" t="s">
        <v>788</v>
      </c>
      <c r="D212" s="123" t="s">
        <v>4964</v>
      </c>
      <c r="E212" s="123" t="s">
        <v>945</v>
      </c>
      <c r="F212" s="123" t="s">
        <v>4942</v>
      </c>
      <c r="H212" s="366" t="s">
        <v>5013</v>
      </c>
      <c r="I212" s="123" t="s">
        <v>946</v>
      </c>
      <c r="J212" s="123" t="s">
        <v>510</v>
      </c>
      <c r="K212" s="123" t="s">
        <v>508</v>
      </c>
    </row>
    <row r="213" spans="1:11">
      <c r="A213" s="123">
        <v>277</v>
      </c>
      <c r="B213" s="123" t="s">
        <v>788</v>
      </c>
      <c r="D213" s="123" t="s">
        <v>4970</v>
      </c>
      <c r="E213" s="123" t="s">
        <v>947</v>
      </c>
      <c r="F213" s="123" t="s">
        <v>4942</v>
      </c>
      <c r="H213" s="123" t="s">
        <v>5014</v>
      </c>
      <c r="I213" s="123" t="s">
        <v>948</v>
      </c>
      <c r="J213" s="123" t="s">
        <v>510</v>
      </c>
      <c r="K213" s="123" t="s">
        <v>508</v>
      </c>
    </row>
    <row r="214" spans="1:11">
      <c r="A214" s="123">
        <v>278</v>
      </c>
      <c r="B214" s="123" t="s">
        <v>788</v>
      </c>
      <c r="D214" s="123" t="s">
        <v>4970</v>
      </c>
      <c r="E214" s="123" t="s">
        <v>949</v>
      </c>
      <c r="F214" s="123" t="s">
        <v>4942</v>
      </c>
      <c r="H214" s="123" t="s">
        <v>5015</v>
      </c>
      <c r="I214" s="123" t="s">
        <v>950</v>
      </c>
      <c r="J214" s="123" t="s">
        <v>510</v>
      </c>
      <c r="K214" s="123" t="s">
        <v>508</v>
      </c>
    </row>
    <row r="215" spans="1:11">
      <c r="A215" s="123">
        <v>279</v>
      </c>
      <c r="B215" s="123" t="s">
        <v>788</v>
      </c>
      <c r="D215" s="123" t="s">
        <v>4941</v>
      </c>
      <c r="E215" s="123" t="s">
        <v>951</v>
      </c>
      <c r="F215" s="123" t="s">
        <v>4942</v>
      </c>
      <c r="H215" s="123" t="s">
        <v>5016</v>
      </c>
      <c r="I215" s="123" t="s">
        <v>600</v>
      </c>
      <c r="J215" s="123" t="s">
        <v>510</v>
      </c>
      <c r="K215" s="123" t="s">
        <v>508</v>
      </c>
    </row>
    <row r="216" spans="1:11">
      <c r="A216" s="123">
        <v>280</v>
      </c>
      <c r="B216" s="123" t="s">
        <v>788</v>
      </c>
      <c r="D216" s="123" t="s">
        <v>4941</v>
      </c>
      <c r="E216" s="123" t="s">
        <v>959</v>
      </c>
      <c r="F216" s="123" t="s">
        <v>4942</v>
      </c>
      <c r="H216" s="123" t="s">
        <v>5017</v>
      </c>
      <c r="I216" s="123" t="s">
        <v>967</v>
      </c>
      <c r="J216" s="123" t="s">
        <v>510</v>
      </c>
      <c r="K216" s="123" t="s">
        <v>508</v>
      </c>
    </row>
    <row r="217" spans="1:11">
      <c r="A217" s="123">
        <v>281</v>
      </c>
      <c r="B217" s="123" t="s">
        <v>788</v>
      </c>
      <c r="D217" s="123" t="s">
        <v>4941</v>
      </c>
      <c r="E217" s="123" t="s">
        <v>968</v>
      </c>
      <c r="F217" s="123" t="s">
        <v>4942</v>
      </c>
      <c r="H217" s="123" t="s">
        <v>5018</v>
      </c>
      <c r="I217" s="123" t="s">
        <v>974</v>
      </c>
      <c r="J217" s="123" t="s">
        <v>510</v>
      </c>
      <c r="K217" s="123" t="s">
        <v>508</v>
      </c>
    </row>
    <row r="218" spans="1:11">
      <c r="A218" s="123">
        <v>282</v>
      </c>
      <c r="B218" s="123" t="s">
        <v>788</v>
      </c>
      <c r="D218" s="123" t="s">
        <v>4941</v>
      </c>
      <c r="E218" s="123" t="s">
        <v>975</v>
      </c>
      <c r="F218" s="123" t="s">
        <v>4942</v>
      </c>
      <c r="H218" s="123" t="s">
        <v>5019</v>
      </c>
      <c r="I218" s="123" t="s">
        <v>977</v>
      </c>
      <c r="J218" s="123" t="s">
        <v>510</v>
      </c>
      <c r="K218" s="123" t="s">
        <v>508</v>
      </c>
    </row>
    <row r="219" spans="1:11">
      <c r="A219" s="123">
        <v>283</v>
      </c>
      <c r="B219" s="123" t="s">
        <v>788</v>
      </c>
      <c r="D219" s="123" t="s">
        <v>4941</v>
      </c>
      <c r="E219" s="123" t="s">
        <v>978</v>
      </c>
      <c r="F219" s="123" t="s">
        <v>4942</v>
      </c>
      <c r="H219" s="123" t="s">
        <v>5020</v>
      </c>
      <c r="I219" s="123" t="s">
        <v>979</v>
      </c>
      <c r="J219" s="123" t="s">
        <v>510</v>
      </c>
      <c r="K219" s="123" t="s">
        <v>508</v>
      </c>
    </row>
    <row r="220" spans="1:11">
      <c r="A220" s="123">
        <v>284</v>
      </c>
      <c r="B220" s="123" t="s">
        <v>788</v>
      </c>
      <c r="D220" s="123" t="s">
        <v>4941</v>
      </c>
      <c r="E220" s="123" t="s">
        <v>980</v>
      </c>
      <c r="F220" s="123" t="s">
        <v>4942</v>
      </c>
      <c r="H220" s="123" t="s">
        <v>5021</v>
      </c>
      <c r="I220" s="123" t="s">
        <v>981</v>
      </c>
      <c r="J220" s="123" t="s">
        <v>510</v>
      </c>
      <c r="K220" s="123" t="s">
        <v>508</v>
      </c>
    </row>
    <row r="221" spans="1:11">
      <c r="A221" s="123">
        <v>285</v>
      </c>
      <c r="B221" s="123" t="s">
        <v>4980</v>
      </c>
      <c r="D221" s="123" t="s">
        <v>4947</v>
      </c>
      <c r="E221" s="123" t="s">
        <v>1054</v>
      </c>
      <c r="F221" s="123" t="s">
        <v>4948</v>
      </c>
      <c r="H221" s="123" t="s">
        <v>5022</v>
      </c>
      <c r="J221" s="123" t="s">
        <v>5023</v>
      </c>
      <c r="K221" s="123" t="s">
        <v>508</v>
      </c>
    </row>
    <row r="222" spans="1:11">
      <c r="A222" s="123">
        <v>286</v>
      </c>
      <c r="B222" s="123" t="s">
        <v>788</v>
      </c>
      <c r="D222" s="123" t="s">
        <v>4947</v>
      </c>
      <c r="E222" s="123" t="s">
        <v>1037</v>
      </c>
      <c r="F222" s="123" t="s">
        <v>4948</v>
      </c>
      <c r="H222" s="123" t="s">
        <v>5024</v>
      </c>
      <c r="I222" s="123" t="s">
        <v>1038</v>
      </c>
      <c r="J222" s="123" t="s">
        <v>510</v>
      </c>
      <c r="K222" s="123" t="s">
        <v>508</v>
      </c>
    </row>
    <row r="223" spans="1:11">
      <c r="A223" s="123">
        <v>287</v>
      </c>
      <c r="B223" s="123" t="s">
        <v>788</v>
      </c>
      <c r="D223" s="123" t="s">
        <v>4947</v>
      </c>
      <c r="E223" s="123" t="s">
        <v>1042</v>
      </c>
      <c r="F223" s="123" t="s">
        <v>4948</v>
      </c>
      <c r="H223" s="123" t="s">
        <v>5025</v>
      </c>
      <c r="I223" s="123" t="s">
        <v>1048</v>
      </c>
      <c r="J223" s="123" t="s">
        <v>510</v>
      </c>
      <c r="K223" s="123" t="s">
        <v>508</v>
      </c>
    </row>
    <row r="224" spans="1:11">
      <c r="A224" s="123">
        <v>288</v>
      </c>
      <c r="B224" s="123" t="s">
        <v>1108</v>
      </c>
      <c r="D224" s="123" t="s">
        <v>4947</v>
      </c>
      <c r="E224" s="123" t="s">
        <v>1033</v>
      </c>
      <c r="F224" s="123" t="s">
        <v>4948</v>
      </c>
      <c r="H224" s="123">
        <v>0</v>
      </c>
      <c r="J224" s="123" t="s">
        <v>5026</v>
      </c>
      <c r="K224" s="123" t="s">
        <v>508</v>
      </c>
    </row>
    <row r="225" spans="1:11">
      <c r="A225" s="123">
        <v>289</v>
      </c>
      <c r="B225" s="123" t="s">
        <v>1110</v>
      </c>
      <c r="D225" s="123" t="s">
        <v>4947</v>
      </c>
      <c r="E225" s="123" t="s">
        <v>1032</v>
      </c>
      <c r="F225" s="123" t="s">
        <v>4948</v>
      </c>
      <c r="H225" s="123">
        <v>999</v>
      </c>
      <c r="J225" s="123" t="s">
        <v>5027</v>
      </c>
      <c r="K225" s="123" t="s">
        <v>508</v>
      </c>
    </row>
    <row r="226" spans="1:11">
      <c r="A226" s="123">
        <v>290</v>
      </c>
      <c r="B226" s="123" t="s">
        <v>1112</v>
      </c>
      <c r="D226" s="123" t="s">
        <v>4947</v>
      </c>
      <c r="E226" s="123" t="s">
        <v>1033</v>
      </c>
      <c r="F226" s="123" t="s">
        <v>4948</v>
      </c>
      <c r="H226" s="123">
        <v>999</v>
      </c>
      <c r="J226" s="123" t="s">
        <v>5027</v>
      </c>
      <c r="K226" s="123" t="s">
        <v>508</v>
      </c>
    </row>
    <row r="227" spans="1:11">
      <c r="A227" s="123">
        <v>291</v>
      </c>
      <c r="B227" s="123" t="s">
        <v>4987</v>
      </c>
      <c r="D227" s="123" t="s">
        <v>4947</v>
      </c>
      <c r="E227" s="123" t="s">
        <v>1051</v>
      </c>
      <c r="F227" s="123" t="s">
        <v>4948</v>
      </c>
      <c r="H227" s="123">
        <v>999</v>
      </c>
      <c r="J227" s="123" t="s">
        <v>5028</v>
      </c>
      <c r="K227" s="123" t="s">
        <v>508</v>
      </c>
    </row>
    <row r="228" spans="1:11">
      <c r="A228" s="123">
        <v>292</v>
      </c>
      <c r="B228" s="123" t="s">
        <v>5029</v>
      </c>
      <c r="D228" s="123" t="s">
        <v>4947</v>
      </c>
      <c r="E228" s="123" t="s">
        <v>1036</v>
      </c>
      <c r="F228" s="123" t="s">
        <v>4948</v>
      </c>
      <c r="H228" s="123" t="s">
        <v>77</v>
      </c>
    </row>
    <row r="229" spans="1:11">
      <c r="A229" s="123">
        <v>293</v>
      </c>
      <c r="B229" s="123" t="s">
        <v>512</v>
      </c>
      <c r="D229" s="123" t="s">
        <v>4936</v>
      </c>
      <c r="E229" s="123" t="s">
        <v>4938</v>
      </c>
      <c r="F229" s="123" t="s">
        <v>4934</v>
      </c>
      <c r="I229" s="123" t="s">
        <v>513</v>
      </c>
      <c r="J229" s="123" t="s">
        <v>5030</v>
      </c>
      <c r="K229" s="123" t="s">
        <v>508</v>
      </c>
    </row>
    <row r="230" spans="1:11">
      <c r="A230" s="123">
        <v>294</v>
      </c>
      <c r="B230" s="123" t="s">
        <v>512</v>
      </c>
      <c r="D230" s="123" t="s">
        <v>4936</v>
      </c>
      <c r="E230" s="123" t="s">
        <v>4971</v>
      </c>
      <c r="F230" s="123" t="s">
        <v>4934</v>
      </c>
      <c r="I230" s="123" t="s">
        <v>513</v>
      </c>
      <c r="J230" s="123" t="s">
        <v>5031</v>
      </c>
      <c r="K230" s="123" t="s">
        <v>508</v>
      </c>
    </row>
    <row r="231" spans="1:11">
      <c r="A231" s="123">
        <v>295</v>
      </c>
      <c r="B231" s="123" t="s">
        <v>512</v>
      </c>
      <c r="D231" s="123" t="s">
        <v>4936</v>
      </c>
      <c r="E231" s="123" t="s">
        <v>4937</v>
      </c>
      <c r="F231" s="123" t="s">
        <v>4934</v>
      </c>
      <c r="I231" s="123" t="s">
        <v>513</v>
      </c>
      <c r="J231" s="123" t="s">
        <v>5031</v>
      </c>
      <c r="K231" s="123" t="s">
        <v>508</v>
      </c>
    </row>
    <row r="232" spans="1:11">
      <c r="A232" s="123">
        <v>296</v>
      </c>
      <c r="B232" s="123" t="s">
        <v>1124</v>
      </c>
      <c r="D232" s="123" t="s">
        <v>4953</v>
      </c>
      <c r="E232" s="123" t="s">
        <v>793</v>
      </c>
      <c r="F232" s="123" t="s">
        <v>4954</v>
      </c>
      <c r="H232" s="123">
        <v>999</v>
      </c>
      <c r="J232" s="123" t="s">
        <v>5023</v>
      </c>
      <c r="K232" s="123" t="s">
        <v>508</v>
      </c>
    </row>
    <row r="233" spans="1:11">
      <c r="A233" s="123">
        <v>297</v>
      </c>
      <c r="B233" s="123" t="s">
        <v>1125</v>
      </c>
      <c r="D233" s="123" t="s">
        <v>4936</v>
      </c>
      <c r="E233" s="123" t="s">
        <v>888</v>
      </c>
      <c r="F233" s="123" t="s">
        <v>4934</v>
      </c>
      <c r="H233" s="123">
        <v>999</v>
      </c>
      <c r="J233" s="123" t="s">
        <v>5023</v>
      </c>
      <c r="K233" s="123" t="s">
        <v>508</v>
      </c>
    </row>
  </sheetData>
  <sheetProtection formatCells="0" formatColumns="0" formatRows="0" insertRows="0" insertHyperlinks="0" deleteColumns="0" deleteRows="0" sort="0" autoFilter="0" pivotTables="0"/>
  <mergeCells count="3">
    <mergeCell ref="B1:C1"/>
    <mergeCell ref="D1:F1"/>
    <mergeCell ref="H1:J1"/>
  </mergeCells>
  <conditionalFormatting sqref="D854">
    <cfRule type="expression" dxfId="3" priority="4">
      <formula>_xludf.ISBLANK(D854)</formula>
    </cfRule>
  </conditionalFormatting>
  <conditionalFormatting sqref="D855">
    <cfRule type="expression" dxfId="2" priority="3">
      <formula>_xludf.ISBLANK(D855)</formula>
    </cfRule>
  </conditionalFormatting>
  <conditionalFormatting sqref="D853">
    <cfRule type="expression" dxfId="1" priority="2">
      <formula>_xludf.ISBLANK(D853)</formula>
    </cfRule>
  </conditionalFormatting>
  <conditionalFormatting sqref="D852">
    <cfRule type="expression" dxfId="0" priority="1">
      <formula>_xludf.ISBLANK(D852)</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C107"/>
  <sheetViews>
    <sheetView topLeftCell="A42" zoomScale="70" zoomScaleNormal="70" workbookViewId="0">
      <selection activeCell="J65" sqref="J65"/>
    </sheetView>
  </sheetViews>
  <sheetFormatPr baseColWidth="10" defaultColWidth="8.08203125" defaultRowHeight="15.5"/>
  <cols>
    <col min="42" max="42" width="19.08203125" customWidth="1"/>
    <col min="155" max="155" width="7.6640625" customWidth="1"/>
  </cols>
  <sheetData>
    <row r="1" spans="1:549">
      <c r="A1" t="str">
        <f>IF('[1]Data Checking'!D1="","",'[1]Data Checking'!D1)</f>
        <v>start</v>
      </c>
      <c r="B1" t="str">
        <f>IF('[1]Data Checking'!E1="","",'[1]Data Checking'!E1)</f>
        <v>end</v>
      </c>
      <c r="C1" t="str">
        <f>IF('[1]Data Checking'!F1="","",'[1]Data Checking'!F1)</f>
        <v>today</v>
      </c>
      <c r="D1" t="str">
        <f>IF('[1]Data Checking'!H1="","",'[1]Data Checking'!H1)</f>
        <v>audit</v>
      </c>
      <c r="E1" t="str">
        <f>IF('[1]Data Checking'!I1="","",'[1]Data Checking'!I1)</f>
        <v>username</v>
      </c>
      <c r="F1" t="str">
        <f>IF('[1]Data Checking'!J1="","",'[1]Data Checking'!J1)</f>
        <v>subscriberid</v>
      </c>
      <c r="G1" t="str">
        <f>IF('[1]Data Checking'!K1="","",'[1]Data Checking'!K1)</f>
        <v>survey_time</v>
      </c>
      <c r="H1" t="str">
        <f>IF('[1]Data Checking'!L1="","",'[1]Data Checking'!L1)</f>
        <v>a_intro/q01_date</v>
      </c>
      <c r="I1" t="str">
        <f>IF('[1]Data Checking'!M1="","",'[1]Data Checking'!M1)</f>
        <v>a_intro/q02_organisation</v>
      </c>
      <c r="J1" t="str">
        <f>IF('[1]Data Checking'!N1="","",'[1]Data Checking'!N1)</f>
        <v>a_intro/q02_1_organisation_autre</v>
      </c>
      <c r="K1" t="str">
        <f>IF('[1]Data Checking'!O1="","",'[1]Data Checking'!O1)</f>
        <v>a_intro/nom_ong</v>
      </c>
      <c r="L1" t="str">
        <f>IF('[1]Data Checking'!P1="","",'[1]Data Checking'!P1)</f>
        <v>a_intro/organisation_connue</v>
      </c>
      <c r="M1" t="str">
        <f>IF('[1]Data Checking'!Q1="","",'[1]Data Checking'!Q1)</f>
        <v>a_intro/organisation</v>
      </c>
      <c r="N1" t="str">
        <f>IF('[1]Data Checking'!R1="","",'[1]Data Checking'!R1)</f>
        <v>a_intro/q03_enqueteur</v>
      </c>
      <c r="O1" t="str">
        <f>IF('[1]Data Checking'!S1="","",'[1]Data Checking'!S1)</f>
        <v>a_intro/q03_enqueteur_autre</v>
      </c>
      <c r="P1" t="str">
        <f>IF('[1]Data Checking'!T1="","",'[1]Data Checking'!T1)</f>
        <v>a_intro/nom_enqueteur</v>
      </c>
      <c r="Q1" t="str">
        <f>IF('[1]Data Checking'!U1="","",'[1]Data Checking'!U1)</f>
        <v>a_intro/enqueteur_connu</v>
      </c>
      <c r="R1" t="str">
        <f>IF('[1]Data Checking'!V1="","",'[1]Data Checking'!V1)</f>
        <v>a_intro/enqueteur</v>
      </c>
      <c r="S1" t="str">
        <f>IF('[1]Data Checking'!W1="","",'[1]Data Checking'!W1)</f>
        <v>a_intro/q04_departement</v>
      </c>
      <c r="T1" t="str">
        <f>IF('[1]Data Checking'!X1="","",'[1]Data Checking'!X1)</f>
        <v>a_intro/q05_commune</v>
      </c>
      <c r="U1" t="str">
        <f>IF('[1]Data Checking'!Y1="","",'[1]Data Checking'!Y1)</f>
        <v>a_intro/nom_commune</v>
      </c>
      <c r="V1" t="str">
        <f>IF('[1]Data Checking'!Z1="","",'[1]Data Checking'!Z1)</f>
        <v>a_intro/commune</v>
      </c>
      <c r="W1" t="str">
        <f>IF('[1]Data Checking'!AA1="","",'[1]Data Checking'!AA1)</f>
        <v>a_intro/sq06_section_communale</v>
      </c>
      <c r="X1" t="str">
        <f>IF('[1]Data Checking'!AB1="","",'[1]Data Checking'!AB1)</f>
        <v>a_intro/nom_section_commune</v>
      </c>
      <c r="Y1" t="str">
        <f>IF('[1]Data Checking'!AC1="","",'[1]Data Checking'!AC1)</f>
        <v>a_intro/section_commune</v>
      </c>
      <c r="Z1" t="str">
        <f>IF('[1]Data Checking'!AD1="","",'[1]Data Checking'!AD1)</f>
        <v>a_intro/q06_localite</v>
      </c>
      <c r="AA1" t="str">
        <f>IF('[1]Data Checking'!AE1="","",'[1]Data Checking'!AE1)</f>
        <v>a_intro/q06_localite_autre</v>
      </c>
      <c r="AB1" t="str">
        <f>IF('[1]Data Checking'!AF1="","",'[1]Data Checking'!AF1)</f>
        <v>a_intro/nom_localite</v>
      </c>
      <c r="AC1" t="str">
        <f>IF('[1]Data Checking'!AG1="","",'[1]Data Checking'!AG1)</f>
        <v>a_intro/localite_connu</v>
      </c>
      <c r="AD1" t="str">
        <f>IF('[1]Data Checking'!AH1="","",'[1]Data Checking'!AH1)</f>
        <v>a_intro/localite</v>
      </c>
      <c r="AE1" t="str">
        <f>IF('[1]Data Checking'!AI1="","",'[1]Data Checking'!AI1)</f>
        <v>a_intro/q07_marche</v>
      </c>
      <c r="AF1" t="str">
        <f>IF('[1]Data Checking'!AJ1="","",'[1]Data Checking'!AJ1)</f>
        <v>a_intro/q07_1_marche_autre</v>
      </c>
      <c r="AG1" t="str">
        <f>IF('[1]Data Checking'!AK1="","",'[1]Data Checking'!AK1)</f>
        <v>a_intro/nom_marche</v>
      </c>
      <c r="AH1" t="str">
        <f>IF('[1]Data Checking'!AL1="","",'[1]Data Checking'!AL1)</f>
        <v>a_intro/marche_conu</v>
      </c>
      <c r="AI1" t="str">
        <f>IF('[1]Data Checking'!AM1="","",'[1]Data Checking'!AM1)</f>
        <v>a_intro/marche</v>
      </c>
      <c r="AJ1" t="str">
        <f>IF('[1]Data Checking'!AN1="","",'[1]Data Checking'!AN1)</f>
        <v>a_intro/q07_2_marche_zone</v>
      </c>
      <c r="AK1" t="str">
        <f>IF('[1]Data Checking'!AO1="","",'[1]Data Checking'!AO1)</f>
        <v>a_intro/q00_type_enquete</v>
      </c>
      <c r="AL1" t="str">
        <f>IF('[1]Data Checking'!AP1="","",'[1]Data Checking'!AP1)</f>
        <v>a_intro/q08_intro</v>
      </c>
      <c r="AM1" t="str">
        <f>IF('[1]Data Checking'!AQ1="","",'[1]Data Checking'!AQ1)</f>
        <v>a_intro/q08_1_intro_non</v>
      </c>
      <c r="AN1" t="str">
        <f>IF('[1]Data Checking'!AR1="","",'[1]Data Checking'!AR1)</f>
        <v>a_intro/q09_agelegal</v>
      </c>
      <c r="AO1" t="str">
        <f>IF('[1]Data Checking'!AS1="","",'[1]Data Checking'!AS1)</f>
        <v>a_intro/q09_1_agelegal_non</v>
      </c>
      <c r="AP1" t="str">
        <f>IF('[1]Data Checking'!AT1="","",'[1]Data Checking'!AT1)</f>
        <v>a_intro/q010_sexe</v>
      </c>
      <c r="AQ1" t="str">
        <f>IF('[1]Data Checking'!AU1="","",'[1]Data Checking'!AU1)</f>
        <v>applicable/marchand/b_magasin/q1_1_magasin</v>
      </c>
      <c r="AR1" t="str">
        <f>IF('[1]Data Checking'!AV1="","",'[1]Data Checking'!AV1)</f>
        <v>applicable/marchand/b_magasin/q1_2_telephone</v>
      </c>
      <c r="AS1" t="str">
        <f>IF('[1]Data Checking'!AW1="","",'[1]Data Checking'!AW1)</f>
        <v>applicable/marchand/b_magasin/q1_1_magain_type</v>
      </c>
      <c r="AT1" t="str">
        <f>IF('[1]Data Checking'!AX1="","",'[1]Data Checking'!AX1)</f>
        <v>applicable/marchand/b_magasin/q1_1_magain_type_Grossiste</v>
      </c>
      <c r="AU1" t="str">
        <f>IF('[1]Data Checking'!AY1="","",'[1]Data Checking'!AY1)</f>
        <v>applicable/marchand/b_magasin/q1_3_type_produits</v>
      </c>
      <c r="AV1" t="str">
        <f>IF('[1]Data Checking'!AZ1="","",'[1]Data Checking'!AZ1)</f>
        <v>applicable/marchand/b_magasin/q1_3_type_produits/nourriture</v>
      </c>
      <c r="AW1" t="str">
        <f>IF('[1]Data Checking'!BA1="","",'[1]Data Checking'!BA1)</f>
        <v>applicable/marchand/b_magasin/q1_3_type_produits/wash</v>
      </c>
      <c r="AX1" t="str">
        <f>IF('[1]Data Checking'!BB1="","",'[1]Data Checking'!BB1)</f>
        <v>applicable/marchand/b_magasin/q1_3_type_produits/charbon</v>
      </c>
      <c r="AY1" t="str">
        <f>IF('[1]Data Checking'!BC1="","",'[1]Data Checking'!BC1)</f>
        <v>applicable/marchand/b_magasin/q1_3_type_produits/aucun</v>
      </c>
      <c r="AZ1" t="str">
        <f>IF('[1]Data Checking'!BD1="","",'[1]Data Checking'!BD1)</f>
        <v>applicable/marchand/b_magasin/nom_type_produits</v>
      </c>
      <c r="BA1" t="str">
        <f>IF('[1]Data Checking'!BE1="","",'[1]Data Checking'!BE1)</f>
        <v>applicable/marchand/b_magasin/type_produit</v>
      </c>
      <c r="BB1" t="str">
        <f>IF('[1]Data Checking'!BF1="","",'[1]Data Checking'!BF1)</f>
        <v>applicable/marchand/b_magasin/q1_4_type_payment</v>
      </c>
      <c r="BC1" t="str">
        <f>IF('[1]Data Checking'!BG1="","",'[1]Data Checking'!BG1)</f>
        <v>applicable/marchand/b_magasin/q1_4_type_payment/gourde</v>
      </c>
      <c r="BD1" t="str">
        <f>IF('[1]Data Checking'!BH1="","",'[1]Data Checking'!BH1)</f>
        <v>applicable/marchand/b_magasin/q1_4_type_payment/dollar</v>
      </c>
      <c r="BE1" t="str">
        <f>IF('[1]Data Checking'!BI1="","",'[1]Data Checking'!BI1)</f>
        <v>applicable/marchand/b_magasin/q1_4_type_payment/mobile</v>
      </c>
      <c r="BF1" t="str">
        <f>IF('[1]Data Checking'!BJ1="","",'[1]Data Checking'!BJ1)</f>
        <v>applicable/marchand/b_magasin/q1_4_type_payment/credite_tot</v>
      </c>
      <c r="BG1" t="str">
        <f>IF('[1]Data Checking'!BK1="","",'[1]Data Checking'!BK1)</f>
        <v>applicable/marchand/b_magasin/q1_4_type_payment/credite_part</v>
      </c>
      <c r="BH1" t="str">
        <f>IF('[1]Data Checking'!BL1="","",'[1]Data Checking'!BL1)</f>
        <v>applicable/marchand/b_magasin/q1_4_type_payment/trock</v>
      </c>
      <c r="BI1" t="str">
        <f>IF('[1]Data Checking'!BM1="","",'[1]Data Checking'!BM1)</f>
        <v>applicable/marchand/b_magasin/q1_4_type_payment/coupon</v>
      </c>
      <c r="BJ1" t="str">
        <f>IF('[1]Data Checking'!BN1="","",'[1]Data Checking'!BN1)</f>
        <v>applicable/marchand/b_magasin/q1_4_type_payment/check</v>
      </c>
      <c r="BK1" t="str">
        <f>IF('[1]Data Checking'!BO1="","",'[1]Data Checking'!BO1)</f>
        <v>applicable/marchand/b_magasin/q1_4_type_payment/autre</v>
      </c>
      <c r="BL1" t="str">
        <f>IF('[1]Data Checking'!BP1="","",'[1]Data Checking'!BP1)</f>
        <v>applicable/marchand/b_magasin/q1_4_type_payment/nsnr</v>
      </c>
      <c r="BM1" t="str">
        <f>IF('[1]Data Checking'!BQ1="","",'[1]Data Checking'!BQ1)</f>
        <v>applicable/marchand/b_magasin/q1_4_1_autre_type_payment</v>
      </c>
      <c r="BN1" t="str">
        <f>IF('[1]Data Checking'!BR1="","",'[1]Data Checking'!BR1)</f>
        <v>applicable/marchand/b_magasin/q1_5_changement_commercants</v>
      </c>
      <c r="BO1" t="str">
        <f>IF('[1]Data Checking'!BS1="","",'[1]Data Checking'!BS1)</f>
        <v>applicable/marchand/b_magasin/q1_6_clients</v>
      </c>
      <c r="BP1" t="str">
        <f>IF('[1]Data Checking'!BT1="","",'[1]Data Checking'!BT1)</f>
        <v>applicable/marchand/c_produits_food/q2_1_articles_disponibles</v>
      </c>
      <c r="BQ1" t="str">
        <f>IF('[1]Data Checking'!BU1="","",'[1]Data Checking'!BU1)</f>
        <v>applicable/marchand/c_produits_food/q2_1_articles_disponibles/farine_ble</v>
      </c>
      <c r="BR1" t="str">
        <f>IF('[1]Data Checking'!BV1="","",'[1]Data Checking'!BV1)</f>
        <v>applicable/marchand/c_produits_food/q2_1_articles_disponibles/riz</v>
      </c>
      <c r="BS1" t="str">
        <f>IF('[1]Data Checking'!BW1="","",'[1]Data Checking'!BW1)</f>
        <v>applicable/marchand/c_produits_food/q2_1_articles_disponibles/mais</v>
      </c>
      <c r="BT1" t="str">
        <f>IF('[1]Data Checking'!BX1="","",'[1]Data Checking'!BX1)</f>
        <v>applicable/marchand/c_produits_food/q2_1_articles_disponibles/sucre</v>
      </c>
      <c r="BU1" t="str">
        <f>IF('[1]Data Checking'!BY1="","",'[1]Data Checking'!BY1)</f>
        <v>applicable/marchand/c_produits_food/q2_1_articles_disponibles/haricot_noir</v>
      </c>
      <c r="BV1" t="str">
        <f>IF('[1]Data Checking'!BZ1="","",'[1]Data Checking'!BZ1)</f>
        <v>applicable/marchand/c_produits_food/q2_1_articles_disponibles/haricot_rouge</v>
      </c>
      <c r="BW1" t="str">
        <f>IF('[1]Data Checking'!CA1="","",'[1]Data Checking'!CA1)</f>
        <v>applicable/marchand/c_produits_food/q2_1_articles_disponibles/huile</v>
      </c>
      <c r="BX1" t="str">
        <f>IF('[1]Data Checking'!CB1="","",'[1]Data Checking'!CB1)</f>
        <v>applicable/marchand/c_produits_food/q2_1_articles_disponibles/aucun</v>
      </c>
      <c r="BY1" t="str">
        <f>IF('[1]Data Checking'!CC1="","",'[1]Data Checking'!CC1)</f>
        <v>applicable/marchand/c_produits_food/food_solide/q2_2_utilisation_marmite</v>
      </c>
      <c r="BZ1" t="str">
        <f>IF('[1]Data Checking'!CD1="","",'[1]Data Checking'!CD1)</f>
        <v>applicable/marchand/c_produits_food/food_solide/food_solide_marmite/nourriture_farine_ble/q3_2_prix_bas_kg_farine_ble</v>
      </c>
      <c r="CA1" t="str">
        <f>IF('[1]Data Checking'!CE1="","",'[1]Data Checking'!CE1)</f>
        <v>farine_prix</v>
      </c>
      <c r="CB1" t="str">
        <f>IF('[1]Data Checking'!CF1="","",'[1]Data Checking'!CF1)</f>
        <v>applicable/marchand/c_produits_food/food_solide/food_solide_marmite/nourriture_farine_ble/q3_3_importe_farine_ble</v>
      </c>
      <c r="CC1" t="str">
        <f>IF('[1]Data Checking'!CG1="","",'[1]Data Checking'!CG1)</f>
        <v>applicable/marchand/c_produits_food/food_solide/food_solide_marmite/nourriture_riz/q3_2_prix_bas_marmite_riz</v>
      </c>
      <c r="CD1" t="str">
        <f>IF('[1]Data Checking'!CH1="","",'[1]Data Checking'!CH1)</f>
        <v>riz_prix</v>
      </c>
      <c r="CE1" t="str">
        <f>IF('[1]Data Checking'!CI1="","",'[1]Data Checking'!CI1)</f>
        <v>applicable/marchand/c_produits_food/food_solide/food_solide_marmite/nourriture_riz/q3_3_importe_riz</v>
      </c>
      <c r="CF1" t="str">
        <f>IF('[1]Data Checking'!CJ1="","",'[1]Data Checking'!CJ1)</f>
        <v>applicable/marchand/c_produits_food/food_solide/food_solide_marmite/nourriture_mais/q3_2_prix_bas_autre_mais_mais</v>
      </c>
      <c r="CG1" t="str">
        <f>IF('[1]Data Checking'!CK1="","",'[1]Data Checking'!CK1)</f>
        <v>mais_prix</v>
      </c>
      <c r="CH1" t="str">
        <f>IF('[1]Data Checking'!CL1="","",'[1]Data Checking'!CL1)</f>
        <v>applicable/marchand/c_produits_food/food_solide/food_solide_marmite/nourriture_mais/q3_3_importe_mais</v>
      </c>
      <c r="CI1" t="str">
        <f>IF('[1]Data Checking'!CM1="","",'[1]Data Checking'!CM1)</f>
        <v>applicable/marchand/c_produits_food/food_solide/food_solide_marmite/nourriture_sucre/q3_2_prix_bas_autre_sucre_sucre</v>
      </c>
      <c r="CJ1" t="str">
        <f>IF('[1]Data Checking'!CN1="","",'[1]Data Checking'!CN1)</f>
        <v>sucre_prix</v>
      </c>
      <c r="CK1" t="str">
        <f>IF('[1]Data Checking'!CO1="","",'[1]Data Checking'!CO1)</f>
        <v>applicable/marchand/c_produits_food/food_solide/food_solide_marmite/nourriture_sucre/q3_3_importe_sucre</v>
      </c>
      <c r="CL1" t="str">
        <f>IF('[1]Data Checking'!CP1="","",'[1]Data Checking'!CP1)</f>
        <v>applicable/marchand/c_produits_food/food_solide/food_solide_marmite/nourriture_haricot_noir/q3_2_prix_bas_autre_haricot_noir</v>
      </c>
      <c r="CM1" t="str">
        <f>IF('[1]Data Checking'!CQ1="","",'[1]Data Checking'!CQ1)</f>
        <v>haricot_noir_prix</v>
      </c>
      <c r="CN1" t="str">
        <f>IF('[1]Data Checking'!CR1="","",'[1]Data Checking'!CR1)</f>
        <v>applicable/marchand/c_produits_food/food_solide/food_solide_marmite/nourriture_haricot_noir/q3_3_importe_haricot_noir</v>
      </c>
      <c r="CO1" t="str">
        <f>IF('[1]Data Checking'!CS1="","",'[1]Data Checking'!CS1)</f>
        <v>applicable/marchand/c_produits_food/food_solide/food_solide_marmite/nourriture_haricot_rouge/q3_2_prix_bas_kg_haricot_rouge</v>
      </c>
      <c r="CP1" t="str">
        <f>IF('[1]Data Checking'!CT1="","",'[1]Data Checking'!CT1)</f>
        <v>haricot_rouge_prix</v>
      </c>
      <c r="CQ1" t="str">
        <f>IF('[1]Data Checking'!CU1="","",'[1]Data Checking'!CU1)</f>
        <v>applicable/marchand/c_produits_food/food_solide/food_solide_marmite/nourriture_haricot_rouge/q3_3_importe_haricot_rouge</v>
      </c>
      <c r="CR1" t="str">
        <f>IF('[1]Data Checking'!CV1="","",'[1]Data Checking'!CV1)</f>
        <v>applicable/marchand/c_produits_food/nourriture_huile/q3_1_remplissage_huille</v>
      </c>
      <c r="CS1" t="str">
        <f>IF('[1]Data Checking'!CW1="","",'[1]Data Checking'!CW1)</f>
        <v>applicable/marchand/c_produits_food/nourriture_huile/q3_1_unite_huile</v>
      </c>
      <c r="CT1" t="str">
        <f>IF('[1]Data Checking'!CX1="","",'[1]Data Checking'!CX1)</f>
        <v>applicable/marchand/c_produits_food/nourriture_huile/q3_2_prix_bas_gal_huile</v>
      </c>
      <c r="CU1" t="str">
        <f>IF('[1]Data Checking'!CY1="","",'[1]Data Checking'!CY1)</f>
        <v>applicable/marchand/c_produits_food/nourriture_huile/nourriture_huile_autreunite/note_huile_autreunite</v>
      </c>
      <c r="CV1" t="str">
        <f>IF('[1]Data Checking'!CZ1="","",'[1]Data Checking'!CZ1)</f>
        <v>applicable/marchand/c_produits_food/nourriture_huile/nourriture_huile_autreunite/q3_1_2_unites_autre_huile</v>
      </c>
      <c r="CW1" t="str">
        <f>IF('[1]Data Checking'!DA1="","",'[1]Data Checking'!DA1)</f>
        <v>applicable/marchand/c_produits_food/nourriture_huile/nourriture_huile_autreunite/nom_unite_autre_huile</v>
      </c>
      <c r="CX1" t="str">
        <f>IF('[1]Data Checking'!DB1="","",'[1]Data Checking'!DB1)</f>
        <v>applicable/marchand/c_produits_food/nourriture_huile/nourriture_huile_autreunite/unite_autre_huile_connue</v>
      </c>
      <c r="CY1" t="str">
        <f>IF('[1]Data Checking'!DC1="","",'[1]Data Checking'!DC1)</f>
        <v>applicable/marchand/c_produits_food/nourriture_huile/nourriture_huile_autreunite/q3_1_3_poids_unite_autre_huile</v>
      </c>
      <c r="CZ1" t="str">
        <f>IF('[1]Data Checking'!DD1="","",'[1]Data Checking'!DD1)</f>
        <v>applicable/marchand/c_produits_food/nourriture_huile/q3_2_prix_bas_autre_huile_huile</v>
      </c>
      <c r="DA1" t="str">
        <f>IF('[1]Data Checking'!DE1="","",'[1]Data Checking'!DE1)</f>
        <v>applicable/marchand/c_produits_food/nourriture_huile/huile_prix_unite_converti_gallon</v>
      </c>
      <c r="DB1" t="str">
        <f>IF('[1]Data Checking'!DF1="","",'[1]Data Checking'!DF1)</f>
        <v>huile_prix</v>
      </c>
      <c r="DC1" t="str">
        <f>IF('[1]Data Checking'!DG1="","",'[1]Data Checking'!DG1)</f>
        <v>applicable/marchand/c_produits_food/nourriture_huile/q3_3_importe_huile</v>
      </c>
      <c r="DD1" t="str">
        <f>IF('[1]Data Checking'!DH1="","",'[1]Data Checking'!DH1)</f>
        <v>applicable/marchand/c_produits_food/q4_1_ruptures_nourriture</v>
      </c>
      <c r="DE1" t="str">
        <f>IF('[1]Data Checking'!DI1="","",'[1]Data Checking'!DI1)</f>
        <v>applicable/marchand/c_produits_food/q4_2_raison_rupture_nourriture</v>
      </c>
      <c r="DF1" t="str">
        <f>IF('[1]Data Checking'!DJ1="","",'[1]Data Checking'!DJ1)</f>
        <v>applicable/marchand/c_produits_food/q4_2_raison_rupture_nourriture/taux_echange</v>
      </c>
      <c r="DG1" t="str">
        <f>IF('[1]Data Checking'!DK1="","",'[1]Data Checking'!DK1)</f>
        <v>applicable/marchand/c_produits_food/q4_2_raison_rupture_nourriture/probleme_transport</v>
      </c>
      <c r="DH1" t="str">
        <f>IF('[1]Data Checking'!DL1="","",'[1]Data Checking'!DL1)</f>
        <v>applicable/marchand/c_produits_food/q4_2_raison_rupture_nourriture/catastrophe</v>
      </c>
      <c r="DI1" t="str">
        <f>IF('[1]Data Checking'!DM1="","",'[1]Data Checking'!DM1)</f>
        <v>applicable/marchand/c_produits_food/q4_2_raison_rupture_nourriture/pas_saison</v>
      </c>
      <c r="DJ1" t="str">
        <f>IF('[1]Data Checking'!DN1="","",'[1]Data Checking'!DN1)</f>
        <v>applicable/marchand/c_produits_food/q4_2_raison_rupture_nourriture/trop_cher</v>
      </c>
      <c r="DK1" t="str">
        <f>IF('[1]Data Checking'!DO1="","",'[1]Data Checking'!DO1)</f>
        <v>applicable/marchand/c_produits_food/q4_2_raison_rupture_nourriture/pas_assez_argent</v>
      </c>
      <c r="DL1" t="str">
        <f>IF('[1]Data Checking'!DP1="","",'[1]Data Checking'!DP1)</f>
        <v>applicable/marchand/c_produits_food/q4_2_raison_rupture_nourriture/temps</v>
      </c>
      <c r="DM1" t="str">
        <f>IF('[1]Data Checking'!DQ1="","",'[1]Data Checking'!DQ1)</f>
        <v>applicable/marchand/c_produits_food/q4_2_raison_rupture_nourriture/indisponible_f</v>
      </c>
      <c r="DN1" t="str">
        <f>IF('[1]Data Checking'!DR1="","",'[1]Data Checking'!DR1)</f>
        <v>applicable/marchand/c_produits_food/q4_2_raison_rupture_nourriture/relation_f</v>
      </c>
      <c r="DO1" t="str">
        <f>IF('[1]Data Checking'!DS1="","",'[1]Data Checking'!DS1)</f>
        <v>applicable/marchand/c_produits_food/q4_2_raison_rupture_nourriture/pas_voulu</v>
      </c>
      <c r="DP1" t="str">
        <f>IF('[1]Data Checking'!DT1="","",'[1]Data Checking'!DT1)</f>
        <v>applicable/marchand/c_produits_food/q4_2_raison_rupture_nourriture/epuise_demande</v>
      </c>
      <c r="DQ1" t="str">
        <f>IF('[1]Data Checking'!DU1="","",'[1]Data Checking'!DU1)</f>
        <v>applicable/marchand/c_produits_food/q4_2_raison_rupture_nourriture/epuise_appro</v>
      </c>
      <c r="DR1" t="str">
        <f>IF('[1]Data Checking'!DV1="","",'[1]Data Checking'!DV1)</f>
        <v>applicable/marchand/c_produits_food/q4_2_raison_rupture_nourriture/autre</v>
      </c>
      <c r="DS1" t="str">
        <f>IF('[1]Data Checking'!DW1="","",'[1]Data Checking'!DW1)</f>
        <v>applicable/marchand/c_produits_food/q4_2_raison_rupture_nourriture/nsnr</v>
      </c>
      <c r="DT1" t="str">
        <f>IF('[1]Data Checking'!DX1="","",'[1]Data Checking'!DX1)</f>
        <v>applicable/marchand/c_produits_food/q4_2_1_autre_rupture_nourriture</v>
      </c>
      <c r="DU1" t="str">
        <f>IF('[1]Data Checking'!DY1="","",'[1]Data Checking'!DY1)</f>
        <v>applicable/marchand/c_produits_food/q4_3_produits_rupture_nourriture</v>
      </c>
      <c r="DV1" t="str">
        <f>IF('[1]Data Checking'!DZ1="","",'[1]Data Checking'!DZ1)</f>
        <v>applicable/marchand/c_produits_food/q4_3_produits_rupture_nourriture/farine_ble</v>
      </c>
      <c r="DW1" t="str">
        <f>IF('[1]Data Checking'!EA1="","",'[1]Data Checking'!EA1)</f>
        <v>applicable/marchand/c_produits_food/q4_3_produits_rupture_nourriture/riz</v>
      </c>
      <c r="DX1" t="str">
        <f>IF('[1]Data Checking'!EB1="","",'[1]Data Checking'!EB1)</f>
        <v>applicable/marchand/c_produits_food/q4_3_produits_rupture_nourriture/mais</v>
      </c>
      <c r="DY1" t="str">
        <f>IF('[1]Data Checking'!EC1="","",'[1]Data Checking'!EC1)</f>
        <v>applicable/marchand/c_produits_food/q4_3_produits_rupture_nourriture/sucre</v>
      </c>
      <c r="DZ1" t="str">
        <f>IF('[1]Data Checking'!ED1="","",'[1]Data Checking'!ED1)</f>
        <v>applicable/marchand/c_produits_food/q4_3_produits_rupture_nourriture/haricot_noir</v>
      </c>
      <c r="EA1" t="str">
        <f>IF('[1]Data Checking'!EE1="","",'[1]Data Checking'!EE1)</f>
        <v>applicable/marchand/c_produits_food/q4_3_produits_rupture_nourriture/haricot_rouge</v>
      </c>
      <c r="EB1" t="str">
        <f>IF('[1]Data Checking'!EF1="","",'[1]Data Checking'!EF1)</f>
        <v>applicable/marchand/c_produits_food/q4_3_produits_rupture_nourriture/huile</v>
      </c>
      <c r="EC1" t="str">
        <f>IF('[1]Data Checking'!EG1="","",'[1]Data Checking'!EG1)</f>
        <v>applicable/marchand/c_produits_food/q4_3_produits_rupture_nourriture/aucun</v>
      </c>
      <c r="ED1" t="str">
        <f>IF('[1]Data Checking'!EH1="","",'[1]Data Checking'!EH1)</f>
        <v>applicable/marchand/c_produits_food/q4_4_credit_fournisseur_nourriture</v>
      </c>
      <c r="EE1" t="str">
        <f>IF('[1]Data Checking'!EI1="","",'[1]Data Checking'!EI1)</f>
        <v>applicable/marchand/c_produits_food/q4_4_capacite_stock_nourriture</v>
      </c>
      <c r="EF1" t="str">
        <f>IF('[1]Data Checking'!EJ1="","",'[1]Data Checking'!EJ1)</f>
        <v>applicable/marchand/c_produits_food/nourriture_fournisseur/q4_4_origin_fourniseur_nourriture</v>
      </c>
      <c r="EG1" t="str">
        <f>IF('[1]Data Checking'!EK1="","",'[1]Data Checking'!EK1)</f>
        <v>applicable/marchand/c_produits_food/nourriture_fournisseur/q4_5_1_departement_fourniseur_nourriture</v>
      </c>
      <c r="EH1" t="str">
        <f>IF('[1]Data Checking'!EL1="","",'[1]Data Checking'!EL1)</f>
        <v>applicable/marchand/c_produits_food/nourriture_fournisseur/meme_dep_food</v>
      </c>
      <c r="EI1" t="str">
        <f>IF('[1]Data Checking'!EM1="","",'[1]Data Checking'!EM1)</f>
        <v>applicable/marchand/c_produits_food/nourriture_fournisseur/q4_5_2_commune_fourniseur_nourriture</v>
      </c>
      <c r="EJ1" t="str">
        <f>IF('[1]Data Checking'!EN1="","",'[1]Data Checking'!EN1)</f>
        <v>applicable/marchand/c_produits_food/nourriture_fournisseur/meme_com_food</v>
      </c>
      <c r="EK1" t="str">
        <f>IF('[1]Data Checking'!EO1="","",'[1]Data Checking'!EO1)</f>
        <v>applicable/marchand/d_produits_eha/q2_1_articles_disponibles_eha</v>
      </c>
      <c r="EL1" t="str">
        <f>IF('[1]Data Checking'!EP1="","",'[1]Data Checking'!EP1)</f>
        <v>applicable/marchand/d_produits_eha/q2_1_articles_disponibles_eha/savon_lessive</v>
      </c>
      <c r="EM1" t="str">
        <f>IF('[1]Data Checking'!EQ1="","",'[1]Data Checking'!EQ1)</f>
        <v>applicable/marchand/d_produits_eha/q2_1_articles_disponibles_eha/brosse_dent</v>
      </c>
      <c r="EN1" t="str">
        <f>IF('[1]Data Checking'!ER1="","",'[1]Data Checking'!ER1)</f>
        <v>applicable/marchand/d_produits_eha/q2_1_articles_disponibles_eha/dentrifrice</v>
      </c>
      <c r="EO1" t="str">
        <f>IF('[1]Data Checking'!ES1="","",'[1]Data Checking'!ES1)</f>
        <v>applicable/marchand/d_produits_eha/q2_1_articles_disponibles_eha/papier_toilette</v>
      </c>
      <c r="EP1" t="str">
        <f>IF('[1]Data Checking'!ET1="","",'[1]Data Checking'!ET1)</f>
        <v>applicable/marchand/d_produits_eha/q2_1_articles_disponibles_eha/serviettes_hygieniques</v>
      </c>
      <c r="EQ1" t="str">
        <f>IF('[1]Data Checking'!EU1="","",'[1]Data Checking'!EU1)</f>
        <v>applicable/marchand/d_produits_eha/q2_1_articles_disponibles_eha/chlore_grain</v>
      </c>
      <c r="ER1" t="str">
        <f>IF('[1]Data Checking'!EV1="","",'[1]Data Checking'!EV1)</f>
        <v>applicable/marchand/d_produits_eha/q2_1_articles_disponibles_eha/savon_mains</v>
      </c>
      <c r="ES1" t="str">
        <f>IF('[1]Data Checking'!EW1="","",'[1]Data Checking'!EW1)</f>
        <v>applicable/marchand/d_produits_eha/q2_1_articles_disponibles_eha/bokit</v>
      </c>
      <c r="ET1" t="str">
        <f>IF('[1]Data Checking'!EX1="","",'[1]Data Checking'!EX1)</f>
        <v>applicable/marchand/d_produits_eha/q2_1_articles_disponibles_eha/bassine</v>
      </c>
      <c r="EU1" t="str">
        <f>IF('[1]Data Checking'!EY1="","",'[1]Data Checking'!EY1)</f>
        <v>applicable/marchand/d_produits_eha/q2_1_articles_disponibles_eha/eponge</v>
      </c>
      <c r="EV1" t="str">
        <f>IF('[1]Data Checking'!EZ1="","",'[1]Data Checking'!EZ1)</f>
        <v>applicable/marchand/d_produits_eha/q2_1_articles_disponibles_eha/aucun</v>
      </c>
      <c r="EW1" t="str">
        <f>IF('[1]Data Checking'!FA1="","",'[1]Data Checking'!FA1)</f>
        <v>applicable/marchand/d_produits_eha/savon_lessive/q3_1_unite_savon_lessive</v>
      </c>
      <c r="EX1" t="str">
        <f>IF('[1]Data Checking'!FB1="","",'[1]Data Checking'!FB1)</f>
        <v>applicable/marchand/d_produits_eha/savon_lessive/q3_2_prix_75g_savon_lessive</v>
      </c>
      <c r="EY1" t="str">
        <f>IF('[1]Data Checking'!FC1="","",'[1]Data Checking'!FC1)</f>
        <v>applicable/marchand/d_produits_eha/savon_lessive/call_savon_lessive_75g_prix</v>
      </c>
      <c r="EZ1" t="str">
        <f>IF('[1]Data Checking'!FD1="","",'[1]Data Checking'!FD1)</f>
        <v>applicable/marchand/d_produits_eha/savon_lessive/savon_autre_unite/q3_1_2_unites_autre_savon_lessive</v>
      </c>
      <c r="FA1" t="str">
        <f>IF('[1]Data Checking'!FE1="","",'[1]Data Checking'!FE1)</f>
        <v>applicable/marchand/d_produits_eha/savon_lessive/savon_autre_unite/q3_2_prix_bas_autre_savon_lessive</v>
      </c>
      <c r="FB1" t="str">
        <f>IF('[1]Data Checking'!FF1="","",'[1]Data Checking'!FF1)</f>
        <v>applicable/marchand/d_produits_eha/savon_lessive/savon_autre_unite/savon_prix_standard</v>
      </c>
      <c r="FC1" t="str">
        <f>IF('[1]Data Checking'!FG1="","",'[1]Data Checking'!FG1)</f>
        <v>savon_lessive_prix</v>
      </c>
      <c r="FD1" t="str">
        <f>IF('[1]Data Checking'!FH1="","",'[1]Data Checking'!FH1)</f>
        <v>applicable/marchand/d_produits_eha/savon_lessive/q3_3_importe_savon_lessive</v>
      </c>
      <c r="FE1" t="str">
        <f>IF('[1]Data Checking'!FI1="","",'[1]Data Checking'!FI1)</f>
        <v>brosse_dent_prix</v>
      </c>
      <c r="FF1" t="str">
        <f>IF('[1]Data Checking'!FJ1="","",'[1]Data Checking'!FJ1)</f>
        <v>applicable/marchand/d_produits_eha/brosse_dent/q3_3_importe_brosse_dent</v>
      </c>
      <c r="FG1" t="str">
        <f>IF('[1]Data Checking'!FK1="","",'[1]Data Checking'!FK1)</f>
        <v>papier_toilette_prix</v>
      </c>
      <c r="FH1" t="str">
        <f>IF('[1]Data Checking'!FL1="","",'[1]Data Checking'!FL1)</f>
        <v>applicable/marchand/d_produits_eha/papier_toilette/q3_3_importe_papier_toilette</v>
      </c>
      <c r="FI1" t="str">
        <f>IF('[1]Data Checking'!FM1="","",'[1]Data Checking'!FM1)</f>
        <v>applicable/marchand/d_produits_eha/savon_mains/q3_1_unite_savon_mains</v>
      </c>
      <c r="FJ1" t="str">
        <f>IF('[1]Data Checking'!FN1="","",'[1]Data Checking'!FN1)</f>
        <v>applicable/marchand/d_produits_eha/savon_mains/q3_2_prix_75g_savon_mains</v>
      </c>
      <c r="FK1" t="str">
        <f>IF('[1]Data Checking'!FO1="","",'[1]Data Checking'!FO1)</f>
        <v>applicable/marchand/d_produits_eha/savon_mains/savons_mains_autre_unite/q3_1_2_unites_autre_savon_toilette</v>
      </c>
      <c r="FL1" t="str">
        <f>IF('[1]Data Checking'!FP1="","",'[1]Data Checking'!FP1)</f>
        <v>applicable/marchand/d_produits_eha/savon_mains/savons_mains_autre_unite/q3_2_prix_bas_autre_savon_toilette</v>
      </c>
      <c r="FM1" t="str">
        <f>IF('[1]Data Checking'!FQ1="","",'[1]Data Checking'!FQ1)</f>
        <v>savon_mains_prix</v>
      </c>
      <c r="FN1" t="str">
        <f>IF('[1]Data Checking'!FR1="","",'[1]Data Checking'!FR1)</f>
        <v>applicable/marchand/d_produits_eha/savon_mains/q3_3_importe_savon_mains</v>
      </c>
      <c r="FO1" t="str">
        <f>IF('[1]Data Checking'!FS1="","",'[1]Data Checking'!FS1)</f>
        <v>applicable/marchand/d_produits_eha/dentrifrice/q3_1_unite_dentifrice</v>
      </c>
      <c r="FP1" t="str">
        <f>IF('[1]Data Checking'!FT1="","",'[1]Data Checking'!FT1)</f>
        <v>applicable/marchand/d_produits_eha/dentrifrice/q3_2_prix_85g_dentifrice</v>
      </c>
      <c r="FQ1" t="str">
        <f>IF('[1]Data Checking'!FU1="","",'[1]Data Checking'!FU1)</f>
        <v>applicable/marchand/d_produits_eha/dentrifrice/dentifrice_autre_unite/q3_1_2_unites_autre_dentifrice</v>
      </c>
      <c r="FR1" t="str">
        <f>IF('[1]Data Checking'!FV1="","",'[1]Data Checking'!FV1)</f>
        <v>applicable/marchand/d_produits_eha/dentrifrice/dentifrice_autre_unite/q3_2_prix_bas_autre_dentifrice_dentrifrice</v>
      </c>
      <c r="FS1" t="str">
        <f>IF('[1]Data Checking'!FW1="","",'[1]Data Checking'!FW1)</f>
        <v>dentifrice_prix</v>
      </c>
      <c r="FT1" t="str">
        <f>IF('[1]Data Checking'!FX1="","",'[1]Data Checking'!FX1)</f>
        <v>applicable/marchand/d_produits_eha/dentrifrice/q3_3_importe_dentrifrice</v>
      </c>
      <c r="FU1" t="str">
        <f>IF('[1]Data Checking'!FY1="","",'[1]Data Checking'!FY1)</f>
        <v>applicable/marchand/d_produits_eha/serviettes_hygieniques/q3_1_unite_serviettes_hygieniques</v>
      </c>
      <c r="FV1" t="str">
        <f>IF('[1]Data Checking'!FZ1="","",'[1]Data Checking'!FZ1)</f>
        <v>applicable/marchand/d_produits_eha/serviettes_hygieniques/q3_2_prix_p8_serviettes_hygieniques</v>
      </c>
      <c r="FW1" t="str">
        <f>IF('[1]Data Checking'!GA1="","",'[1]Data Checking'!GA1)</f>
        <v>applicable/marchand/d_produits_eha/serviettes_hygieniques/serviettes_autre_unite/q3_1_2_unites_autre_serviettes_hygieniques</v>
      </c>
      <c r="FX1" t="str">
        <f>IF('[1]Data Checking'!GB1="","",'[1]Data Checking'!GB1)</f>
        <v>applicable/marchand/d_produits_eha/serviettes_hygieniques/serviettes_autre_unite/q3_2_prix_bas_autre_serviettes_hygieniques_serviettes_hygieniques</v>
      </c>
      <c r="FY1" t="str">
        <f>IF('[1]Data Checking'!GC1="","",'[1]Data Checking'!GC1)</f>
        <v>applicable/marchand/d_produits_eha/serviettes_hygieniques/serviettes_autre_unite/serv_hygieniques_prix_unite_standard</v>
      </c>
      <c r="FZ1" t="str">
        <f>IF('[1]Data Checking'!GD1="","",'[1]Data Checking'!GD1)</f>
        <v>serv_hygieniques_prix</v>
      </c>
      <c r="GA1" t="str">
        <f>IF('[1]Data Checking'!GE1="","",'[1]Data Checking'!GE1)</f>
        <v>applicable/marchand/d_produits_eha/serviettes_hygieniques/q3_3_importe_serviettes_hygieniques</v>
      </c>
      <c r="GB1" t="str">
        <f>IF('[1]Data Checking'!GF1="","",'[1]Data Checking'!GF1)</f>
        <v>applicable/marchand/d_produits_eha/chlore_en_grain/chlore_grain_image/q3_1_unite_chlore_grain</v>
      </c>
      <c r="GC1" t="str">
        <f>IF('[1]Data Checking'!GG1="","",'[1]Data Checking'!GG1)</f>
        <v>applicable/marchand/d_produits_eha/chlore_en_grain/chlore_grain_image/image_chlore</v>
      </c>
      <c r="GD1" t="str">
        <f>IF('[1]Data Checking'!GH1="","",'[1]Data Checking'!GH1)</f>
        <v>applicable/marchand/d_produits_eha/chlore_en_grain/q3_2_prix_bas_lt_chlore_grain</v>
      </c>
      <c r="GE1" t="str">
        <f>IF('[1]Data Checking'!GI1="","",'[1]Data Checking'!GI1)</f>
        <v>applicable/marchand/d_produits_eha/chlore_en_grain/wash_chlore_autreunite_grain/note_chlore_autreunite_grain</v>
      </c>
      <c r="GF1" t="str">
        <f>IF('[1]Data Checking'!GJ1="","",'[1]Data Checking'!GJ1)</f>
        <v>applicable/marchand/d_produits_eha/chlore_en_grain/wash_chlore_autreunite_grain/q3_1_2_unites_autre_chlore_grain</v>
      </c>
      <c r="GG1" t="str">
        <f>IF('[1]Data Checking'!GK1="","",'[1]Data Checking'!GK1)</f>
        <v>applicable/marchand/d_produits_eha/chlore_en_grain/wash_chlore_autreunite_grain/nom_unite_autre_chlore_grain</v>
      </c>
      <c r="GH1" t="str">
        <f>IF('[1]Data Checking'!GL1="","",'[1]Data Checking'!GL1)</f>
        <v>applicable/marchand/d_produits_eha/chlore_en_grain/wash_chlore_autreunite_grain/unite_autre_chlore_grain_connue</v>
      </c>
      <c r="GI1" t="str">
        <f>IF('[1]Data Checking'!GM1="","",'[1]Data Checking'!GM1)</f>
        <v>applicable/marchand/d_produits_eha/chlore_en_grain/wash_chlore_autreunite_grain/q3_1_3_poids_unite_autre_chlore_grain</v>
      </c>
      <c r="GJ1" t="str">
        <f>IF('[1]Data Checking'!GN1="","",'[1]Data Checking'!GN1)</f>
        <v>applicable/marchand/d_produits_eha/chlore_en_grain/q3_2_prix_bas_autre_chlore_grain</v>
      </c>
      <c r="GK1" t="str">
        <f>IF('[1]Data Checking'!GO1="","",'[1]Data Checking'!GO1)</f>
        <v>applicable/marchand/d_produits_eha/chlore_en_grain/q3_3_importe_chlore_grain</v>
      </c>
      <c r="GL1" t="str">
        <f>IF('[1]Data Checking'!GP1="","",'[1]Data Checking'!GP1)</f>
        <v>applicable/marchand/d_produits_eha/chlore_en_grain/chlore_grain_conversion</v>
      </c>
      <c r="GM1" t="str">
        <f>IF('[1]Data Checking'!GQ1="","",'[1]Data Checking'!GQ1)</f>
        <v>chlore_grain_prix</v>
      </c>
      <c r="GN1" t="str">
        <f>IF('[1]Data Checking'!GR1="","",'[1]Data Checking'!GR1)</f>
        <v>applicable/marchand/d_produits_eha/bokit/q7_2_prix_bokit</v>
      </c>
      <c r="GO1" t="str">
        <f>IF('[1]Data Checking'!GS1="","",'[1]Data Checking'!GS1)</f>
        <v>q7_2_prix_bassine</v>
      </c>
      <c r="GP1" t="str">
        <f>IF('[1]Data Checking'!GT1="","",'[1]Data Checking'!GT1)</f>
        <v>applicable/marchand/d_produits_eha/eponge/q7_2_prix_eponge</v>
      </c>
      <c r="GQ1" t="str">
        <f>IF('[1]Data Checking'!GU1="","",'[1]Data Checking'!GU1)</f>
        <v>applicable/marchand/d_produits_eha/q4_1_ruptures_eha</v>
      </c>
      <c r="GR1" t="str">
        <f>IF('[1]Data Checking'!GV1="","",'[1]Data Checking'!GV1)</f>
        <v>applicable/marchand/d_produits_eha/q4_2_raison_rupture_eha</v>
      </c>
      <c r="GS1" t="str">
        <f>IF('[1]Data Checking'!GW1="","",'[1]Data Checking'!GW1)</f>
        <v>applicable/marchand/d_produits_eha/q4_2_raison_rupture_eha/taux_echange</v>
      </c>
      <c r="GT1" t="str">
        <f>IF('[1]Data Checking'!GX1="","",'[1]Data Checking'!GX1)</f>
        <v>applicable/marchand/d_produits_eha/q4_2_raison_rupture_eha/probleme_transport</v>
      </c>
      <c r="GU1" t="str">
        <f>IF('[1]Data Checking'!GY1="","",'[1]Data Checking'!GY1)</f>
        <v>applicable/marchand/d_produits_eha/q4_2_raison_rupture_eha/catastrophe</v>
      </c>
      <c r="GV1" t="str">
        <f>IF('[1]Data Checking'!GZ1="","",'[1]Data Checking'!GZ1)</f>
        <v>applicable/marchand/d_produits_eha/q4_2_raison_rupture_eha/trop_cher</v>
      </c>
      <c r="GW1" t="str">
        <f>IF('[1]Data Checking'!HA1="","",'[1]Data Checking'!HA1)</f>
        <v>applicable/marchand/d_produits_eha/q4_2_raison_rupture_eha/pas_assez_argent</v>
      </c>
      <c r="GX1" t="str">
        <f>IF('[1]Data Checking'!HB1="","",'[1]Data Checking'!HB1)</f>
        <v>applicable/marchand/d_produits_eha/q4_2_raison_rupture_eha/stockage</v>
      </c>
      <c r="GY1" t="str">
        <f>IF('[1]Data Checking'!HC1="","",'[1]Data Checking'!HC1)</f>
        <v>applicable/marchand/d_produits_eha/q4_2_raison_rupture_eha/indisponible_f</v>
      </c>
      <c r="GZ1" t="str">
        <f>IF('[1]Data Checking'!HD1="","",'[1]Data Checking'!HD1)</f>
        <v>applicable/marchand/d_produits_eha/q4_2_raison_rupture_eha/relation_f</v>
      </c>
      <c r="HA1" t="str">
        <f>IF('[1]Data Checking'!HE1="","",'[1]Data Checking'!HE1)</f>
        <v>applicable/marchand/d_produits_eha/q4_2_raison_rupture_eha/pas_voulu</v>
      </c>
      <c r="HB1" t="str">
        <f>IF('[1]Data Checking'!HF1="","",'[1]Data Checking'!HF1)</f>
        <v>applicable/marchand/d_produits_eha/q4_2_raison_rupture_eha/epuise</v>
      </c>
      <c r="HC1" t="str">
        <f>IF('[1]Data Checking'!HG1="","",'[1]Data Checking'!HG1)</f>
        <v>applicable/marchand/d_produits_eha/q4_2_raison_rupture_eha/epuise_appro</v>
      </c>
      <c r="HD1" t="str">
        <f>IF('[1]Data Checking'!HH1="","",'[1]Data Checking'!HH1)</f>
        <v>applicable/marchand/d_produits_eha/q4_2_raison_rupture_eha/autre</v>
      </c>
      <c r="HE1" t="str">
        <f>IF('[1]Data Checking'!HI1="","",'[1]Data Checking'!HI1)</f>
        <v>applicable/marchand/d_produits_eha/q4_2_raison_rupture_eha/nsnr</v>
      </c>
      <c r="HF1" t="str">
        <f>IF('[1]Data Checking'!HJ1="","",'[1]Data Checking'!HJ1)</f>
        <v>applicable/marchand/d_produits_eha/q4_2_1_autre_rupture_eha</v>
      </c>
      <c r="HG1" t="str">
        <f>IF('[1]Data Checking'!HK1="","",'[1]Data Checking'!HK1)</f>
        <v>applicable/marchand/d_produits_eha/q4_3_produits_rupture_eha</v>
      </c>
      <c r="HH1" t="str">
        <f>IF('[1]Data Checking'!HL1="","",'[1]Data Checking'!HL1)</f>
        <v>applicable/marchand/d_produits_eha/q4_3_produits_rupture_eha/savon_lessive</v>
      </c>
      <c r="HI1" t="str">
        <f>IF('[1]Data Checking'!HM1="","",'[1]Data Checking'!HM1)</f>
        <v>applicable/marchand/d_produits_eha/q4_3_produits_rupture_eha/brosse_dent</v>
      </c>
      <c r="HJ1" t="str">
        <f>IF('[1]Data Checking'!HN1="","",'[1]Data Checking'!HN1)</f>
        <v>applicable/marchand/d_produits_eha/q4_3_produits_rupture_eha/dentrifrice</v>
      </c>
      <c r="HK1" t="str">
        <f>IF('[1]Data Checking'!HO1="","",'[1]Data Checking'!HO1)</f>
        <v>applicable/marchand/d_produits_eha/q4_3_produits_rupture_eha/papier_toilette</v>
      </c>
      <c r="HL1" t="str">
        <f>IF('[1]Data Checking'!HP1="","",'[1]Data Checking'!HP1)</f>
        <v>applicable/marchand/d_produits_eha/q4_3_produits_rupture_eha/serviettes_hygieniques</v>
      </c>
      <c r="HM1" t="str">
        <f>IF('[1]Data Checking'!HQ1="","",'[1]Data Checking'!HQ1)</f>
        <v>applicable/marchand/d_produits_eha/q4_3_produits_rupture_eha/chlore_grain</v>
      </c>
      <c r="HN1" t="str">
        <f>IF('[1]Data Checking'!HR1="","",'[1]Data Checking'!HR1)</f>
        <v>applicable/marchand/d_produits_eha/q4_3_produits_rupture_eha/savon_mains</v>
      </c>
      <c r="HO1" t="str">
        <f>IF('[1]Data Checking'!HS1="","",'[1]Data Checking'!HS1)</f>
        <v>applicable/marchand/d_produits_eha/q4_3_produits_rupture_eha/bokit</v>
      </c>
      <c r="HP1" t="str">
        <f>IF('[1]Data Checking'!HT1="","",'[1]Data Checking'!HT1)</f>
        <v>applicable/marchand/d_produits_eha/q4_3_produits_rupture_eha/bassine</v>
      </c>
      <c r="HQ1" t="str">
        <f>IF('[1]Data Checking'!HU1="","",'[1]Data Checking'!HU1)</f>
        <v>applicable/marchand/d_produits_eha/q4_3_produits_rupture_eha/eponge</v>
      </c>
      <c r="HR1" t="str">
        <f>IF('[1]Data Checking'!HV1="","",'[1]Data Checking'!HV1)</f>
        <v>applicable/marchand/d_produits_eha/q4_3_produits_rupture_eha/aucun</v>
      </c>
      <c r="HS1" t="str">
        <f>IF('[1]Data Checking'!HW1="","",'[1]Data Checking'!HW1)</f>
        <v>applicable/marchand/d_produits_eha/q4_4_credit_fournisseur_eha</v>
      </c>
      <c r="HT1" t="str">
        <f>IF('[1]Data Checking'!HX1="","",'[1]Data Checking'!HX1)</f>
        <v>applicable/marchand/d_produits_eha/q4_4_capacite_stock_eha</v>
      </c>
      <c r="HU1" t="str">
        <f>IF('[1]Data Checking'!HY1="","",'[1]Data Checking'!HY1)</f>
        <v>applicable/marchand/d_produits_eha/eha_fournisseur/q4_4_origin_fourniseur_eha</v>
      </c>
      <c r="HV1" t="str">
        <f>IF('[1]Data Checking'!HZ1="","",'[1]Data Checking'!HZ1)</f>
        <v>applicable/marchand/d_produits_eha/eha_fournisseur/q4_5_1_departement_fourniseur_eha</v>
      </c>
      <c r="HW1" t="str">
        <f>IF('[1]Data Checking'!IA1="","",'[1]Data Checking'!IA1)</f>
        <v>applicable/marchand/d_produits_eha/eha_fournisseur/meme_dep_eha</v>
      </c>
      <c r="HX1" t="str">
        <f>IF('[1]Data Checking'!IB1="","",'[1]Data Checking'!IB1)</f>
        <v>applicable/marchand/d_produits_eha/eha_fournisseur/q4_5_2_commune_fourniseur_eha</v>
      </c>
      <c r="HY1" t="str">
        <f>IF('[1]Data Checking'!IC1="","",'[1]Data Checking'!IC1)</f>
        <v>applicable/marchand/d_produits_eha/eha_fournisseur/meme_com_food_001</v>
      </c>
      <c r="HZ1" t="str">
        <f>IF('[1]Data Checking'!ID1="","",'[1]Data Checking'!ID1)</f>
        <v>q7_1_prix_charbon</v>
      </c>
      <c r="IA1" t="str">
        <f>IF('[1]Data Checking'!IE1="","",'[1]Data Checking'!IE1)</f>
        <v>applicable/marchand/g_produits_charbon/q4_1_ruptures_charbon</v>
      </c>
      <c r="IB1" t="str">
        <f>IF('[1]Data Checking'!IF1="","",'[1]Data Checking'!IF1)</f>
        <v>applicable/marchand/contexte/q9_incidents</v>
      </c>
      <c r="IC1" t="str">
        <f>IF('[1]Data Checking'!IG1="","",'[1]Data Checking'!IG1)</f>
        <v>applicable/marchand/contexte/q9_incidents_details</v>
      </c>
      <c r="ID1" t="str">
        <f>IF('[1]Data Checking'!IH1="","",'[1]Data Checking'!IH1)</f>
        <v>applicable/marchand/contexte/q9_incidents_details/vol</v>
      </c>
      <c r="IE1" t="str">
        <f>IF('[1]Data Checking'!II1="","",'[1]Data Checking'!II1)</f>
        <v>applicable/marchand/contexte/q9_incidents_details/affrontement</v>
      </c>
      <c r="IF1" t="str">
        <f>IF('[1]Data Checking'!IJ1="","",'[1]Data Checking'!IJ1)</f>
        <v>applicable/marchand/contexte/q9_incidents_details/manifestations</v>
      </c>
      <c r="IG1" t="str">
        <f>IF('[1]Data Checking'!IK1="","",'[1]Data Checking'!IK1)</f>
        <v>applicable/marchand/contexte/q9_incidents_details/hibernation</v>
      </c>
      <c r="IH1" t="str">
        <f>IF('[1]Data Checking'!IL1="","",'[1]Data Checking'!IL1)</f>
        <v>applicable/marchand/contexte/q9_incidents_details/violence_genre</v>
      </c>
      <c r="II1" t="str">
        <f>IF('[1]Data Checking'!IM1="","",'[1]Data Checking'!IM1)</f>
        <v>applicable/marchand/contexte/q9_incidents_details/autre</v>
      </c>
      <c r="IJ1" t="str">
        <f>IF('[1]Data Checking'!IN1="","",'[1]Data Checking'!IN1)</f>
        <v>applicable/marchand/contexte/q9_incidents_autre</v>
      </c>
      <c r="IK1" t="str">
        <f>IF('[1]Data Checking'!IO1="","",'[1]Data Checking'!IO1)</f>
        <v>applicable/marchand/contexte/q9_preocupations</v>
      </c>
      <c r="IL1" t="str">
        <f>IF('[1]Data Checking'!IP1="","",'[1]Data Checking'!IP1)</f>
        <v>applicable/marchand/contexte/q9_preocupations/vols</v>
      </c>
      <c r="IM1" t="str">
        <f>IF('[1]Data Checking'!IQ1="","",'[1]Data Checking'!IQ1)</f>
        <v>applicable/marchand/contexte/q9_preocupations/clients</v>
      </c>
      <c r="IN1" t="str">
        <f>IF('[1]Data Checking'!IR1="","",'[1]Data Checking'!IR1)</f>
        <v>applicable/marchand/contexte/q9_preocupations/prix</v>
      </c>
      <c r="IO1" t="str">
        <f>IF('[1]Data Checking'!IS1="","",'[1]Data Checking'!IS1)</f>
        <v>applicable/marchand/contexte/q9_preocupations/reappro</v>
      </c>
      <c r="IP1" t="str">
        <f>IF('[1]Data Checking'!IT1="","",'[1]Data Checking'!IT1)</f>
        <v>applicable/marchand/contexte/q9_preocupations/violence</v>
      </c>
      <c r="IQ1" t="str">
        <f>IF('[1]Data Checking'!IU1="","",'[1]Data Checking'!IU1)</f>
        <v>applicable/marchand/contexte/q9_preocupations/aucune</v>
      </c>
      <c r="IR1" t="str">
        <f>IF('[1]Data Checking'!IV1="","",'[1]Data Checking'!IV1)</f>
        <v>applicable/marchand/contexte/q9_preocupations/autre</v>
      </c>
      <c r="IS1" t="str">
        <f>IF('[1]Data Checking'!IW1="","",'[1]Data Checking'!IW1)</f>
        <v>applicable/marchand/contexte/q9_preocupations/nsnr</v>
      </c>
      <c r="IT1" t="str">
        <f>IF('[1]Data Checking'!IX1="","",'[1]Data Checking'!IX1)</f>
        <v>applicable/marchand/contexte/q9_preocupations_details</v>
      </c>
      <c r="IU1" t="str">
        <f>IF('[1]Data Checking'!IY1="","",'[1]Data Checking'!IY1)</f>
        <v>applicable/marchand/contexte/q9_reappro</v>
      </c>
      <c r="IV1" t="str">
        <f>IF('[1]Data Checking'!IZ1="","",'[1]Data Checking'!IZ1)</f>
        <v>applicable/marchand/contexte/q9_reappro_autre</v>
      </c>
      <c r="IW1" t="str">
        <f>IF('[1]Data Checking'!JA1="","",'[1]Data Checking'!JA1)</f>
        <v>applicable/marchand/contexte/q9_reappro_details</v>
      </c>
      <c r="IX1" t="str">
        <f>IF('[1]Data Checking'!JB1="","",'[1]Data Checking'!JB1)</f>
        <v>applicable/marchand/contexte/q9_reappro_details/nourriture</v>
      </c>
      <c r="IY1" t="str">
        <f>IF('[1]Data Checking'!JC1="","",'[1]Data Checking'!JC1)</f>
        <v>applicable/marchand/contexte/q9_reappro_details/wash</v>
      </c>
      <c r="IZ1" t="str">
        <f>IF('[1]Data Checking'!JD1="","",'[1]Data Checking'!JD1)</f>
        <v>applicable/marchand/contexte/q9_reappro_details/charbon</v>
      </c>
      <c r="JA1" t="str">
        <f>IF('[1]Data Checking'!JE1="","",'[1]Data Checking'!JE1)</f>
        <v>applicable/marchand/contexte/q9_reappro_details/aucun</v>
      </c>
      <c r="JB1" t="str">
        <f>IF('[1]Data Checking'!JF1="","",'[1]Data Checking'!JF1)</f>
        <v>applicable/habitant/q05_commune_test</v>
      </c>
      <c r="JC1" t="str">
        <f>IF('[1]Data Checking'!JG1="","",'[1]Data Checking'!JG1)</f>
        <v>applicable/habitant/q1_2_client_marche</v>
      </c>
      <c r="JD1" t="str">
        <f>IF('[1]Data Checking'!JH1="","",'[1]Data Checking'!JH1)</f>
        <v>applicable/habitant/applicable_2/c_eau/q2_1_type_source</v>
      </c>
      <c r="JE1" t="str">
        <f>IF('[1]Data Checking'!JI1="","",'[1]Data Checking'!JI1)</f>
        <v>applicable/habitant/applicable_2/c_eau/q2_1_type_source_autre</v>
      </c>
      <c r="JF1" t="str">
        <f>IF('[1]Data Checking'!JJ1="","",'[1]Data Checking'!JJ1)</f>
        <v>applicable/habitant/applicable_2/c_eau/source_eau</v>
      </c>
      <c r="JG1" t="str">
        <f>IF('[1]Data Checking'!JK1="","",'[1]Data Checking'!JK1)</f>
        <v>applicable/habitant/applicable_2/c_eau/nom_source_eau</v>
      </c>
      <c r="JH1" t="str">
        <f>IF('[1]Data Checking'!JL1="","",'[1]Data Checking'!JL1)</f>
        <v>applicable/habitant/applicable_2/c_eau/source_eau_all</v>
      </c>
      <c r="JI1" t="str">
        <f>IF('[1]Data Checking'!JM1="","",'[1]Data Checking'!JM1)</f>
        <v>applicable/habitant/applicable_2/c_eau/q2_1_type_source_derniere_fois_autre_raison</v>
      </c>
      <c r="JJ1" t="str">
        <f>IF('[1]Data Checking'!JN1="","",'[1]Data Checking'!JN1)</f>
        <v>applicable/habitant/applicable_2/c_eau/q2_1_type_source_derniere_fois_autre_raison_autre</v>
      </c>
      <c r="JK1" t="str">
        <f>IF('[1]Data Checking'!JO1="","",'[1]Data Checking'!JO1)</f>
        <v>applicable/habitant/applicable_2/c_eau/q3_1_distance_eau</v>
      </c>
      <c r="JL1" t="str">
        <f>IF('[1]Data Checking'!JP1="","",'[1]Data Checking'!JP1)</f>
        <v>applicable/habitant/applicable_2/c_eau/q2_3_eau_quantite_1gal</v>
      </c>
      <c r="JM1" t="str">
        <f>IF('[1]Data Checking'!JQ1="","",'[1]Data Checking'!JQ1)</f>
        <v>applicable/habitant/applicable_2/c_eau/nom_unite_autre_eau_1</v>
      </c>
      <c r="JN1" t="str">
        <f>IF('[1]Data Checking'!JR1="","",'[1]Data Checking'!JR1)</f>
        <v>applicable/habitant/applicable_2/c_eau/unite_autre_eau_connue</v>
      </c>
      <c r="JO1" t="str">
        <f>IF('[1]Data Checking'!JS1="","",'[1]Data Checking'!JS1)</f>
        <v>applicable/habitant/applicable_2/c_eau/q_eau_autre/note_autre_unite</v>
      </c>
      <c r="JP1" t="str">
        <f>IF('[1]Data Checking'!JT1="","",'[1]Data Checking'!JT1)</f>
        <v>applicable/habitant/applicable_2/c_eau/q_eau_autre/q2_3_eau_autre_unite</v>
      </c>
      <c r="JQ1" t="str">
        <f>IF('[1]Data Checking'!JU1="","",'[1]Data Checking'!JU1)</f>
        <v>applicable/habitant/applicable_2/c_eau/q_eau_autre/nom_unite_autre_eau_2</v>
      </c>
      <c r="JR1" t="str">
        <f>IF('[1]Data Checking'!JV1="","",'[1]Data Checking'!JV1)</f>
        <v>applicable/habitant/applicable_2/c_eau/q_eau_autre/unite_autre_eau_autre</v>
      </c>
      <c r="JS1" t="str">
        <f>IF('[1]Data Checking'!JW1="","",'[1]Data Checking'!JW1)</f>
        <v>applicable/habitant/applicable_2/c_eau/q_eau_autre/q2_3_eau_autre_unite_quantite</v>
      </c>
      <c r="JT1" t="str">
        <f>IF('[1]Data Checking'!JX1="","",'[1]Data Checking'!JX1)</f>
        <v>applicable/habitant/applicable_2/c_eau/q2_4_prix_eau_connue</v>
      </c>
      <c r="JU1" t="str">
        <f>IF('[1]Data Checking'!JY1="","",'[1]Data Checking'!JY1)</f>
        <v>applicable/habitant/applicable_2/c_eau/eau_prix_connu</v>
      </c>
      <c r="JV1" t="str">
        <f>IF('[1]Data Checking'!JZ1="","",'[1]Data Checking'!JZ1)</f>
        <v>applicable/habitant/applicable_2/c_eau/q2_4_prix_eau_autre</v>
      </c>
      <c r="JW1" t="str">
        <f>IF('[1]Data Checking'!KA1="","",'[1]Data Checking'!KA1)</f>
        <v>applicable/habitant/applicable_2/c_eau/eau_prix_unite_converti_1gal</v>
      </c>
      <c r="JX1" t="str">
        <f>IF('[1]Data Checking'!KB1="","",'[1]Data Checking'!KB1)</f>
        <v>eau_prix</v>
      </c>
      <c r="JY1" t="str">
        <f>IF('[1]Data Checking'!KC1="","",'[1]Data Checking'!KC1)</f>
        <v>applicable/habitant/applicable_2/d_disponibilite/q3_1_traitement_eau</v>
      </c>
      <c r="JZ1" t="str">
        <f>IF('[1]Data Checking'!KD1="","",'[1]Data Checking'!KD1)</f>
        <v>applicable/habitant/applicable_2/d_disponibilite/q3_1_traitement_eau_non</v>
      </c>
      <c r="KA1" t="str">
        <f>IF('[1]Data Checking'!KE1="","",'[1]Data Checking'!KE1)</f>
        <v>applicable/habitant/applicable_2/d_disponibilite/q3_1_ruptures_eau</v>
      </c>
      <c r="KB1" t="str">
        <f>IF('[1]Data Checking'!KF1="","",'[1]Data Checking'!KF1)</f>
        <v>applicable/habitant/applicable_2/d_disponibilite/q3_3_raisons_ruptures_eau</v>
      </c>
      <c r="KC1" t="str">
        <f>IF('[1]Data Checking'!KG1="","",'[1]Data Checking'!KG1)</f>
        <v>applicable/habitant/applicable_2/d_disponibilite/q3_3_raisons_ruptures_eau/insecu</v>
      </c>
      <c r="KD1" t="str">
        <f>IF('[1]Data Checking'!KH1="","",'[1]Data Checking'!KH1)</f>
        <v>applicable/habitant/applicable_2/d_disponibilite/q3_3_raisons_ruptures_eau/pb_transport</v>
      </c>
      <c r="KE1" t="str">
        <f>IF('[1]Data Checking'!KI1="","",'[1]Data Checking'!KI1)</f>
        <v>applicable/habitant/applicable_2/d_disponibilite/q3_3_raisons_ruptures_eau/catastrophe</v>
      </c>
      <c r="KF1" t="str">
        <f>IF('[1]Data Checking'!KJ1="","",'[1]Data Checking'!KJ1)</f>
        <v>applicable/habitant/applicable_2/d_disponibilite/q3_3_raisons_ruptures_eau/secheresse</v>
      </c>
      <c r="KG1" t="str">
        <f>IF('[1]Data Checking'!KK1="","",'[1]Data Checking'!KK1)</f>
        <v>applicable/habitant/applicable_2/d_disponibilite/q3_3_raisons_ruptures_eau/infrastructures</v>
      </c>
      <c r="KH1" t="str">
        <f>IF('[1]Data Checking'!KL1="","",'[1]Data Checking'!KL1)</f>
        <v>applicable/habitant/applicable_2/d_disponibilite/q3_3_raisons_ruptures_eau/technique</v>
      </c>
      <c r="KI1" t="str">
        <f>IF('[1]Data Checking'!KM1="","",'[1]Data Checking'!KM1)</f>
        <v>applicable/habitant/applicable_2/d_disponibilite/q3_3_raisons_ruptures_eau/politique</v>
      </c>
      <c r="KJ1" t="str">
        <f>IF('[1]Data Checking'!KN1="","",'[1]Data Checking'!KN1)</f>
        <v>applicable/habitant/applicable_2/d_disponibilite/q3_3_raisons_ruptures_eau/contamination</v>
      </c>
      <c r="KK1" t="str">
        <f>IF('[1]Data Checking'!KO1="","",'[1]Data Checking'!KO1)</f>
        <v>applicable/habitant/applicable_2/d_disponibilite/q3_3_raisons_ruptures_eau/camion</v>
      </c>
      <c r="KL1" t="str">
        <f>IF('[1]Data Checking'!KP1="","",'[1]Data Checking'!KP1)</f>
        <v>applicable/habitant/applicable_2/d_disponibilite/q3_3_raisons_ruptures_eau/autre</v>
      </c>
      <c r="KM1" t="str">
        <f>IF('[1]Data Checking'!KQ1="","",'[1]Data Checking'!KQ1)</f>
        <v>applicable/habitant/applicable_2/d_disponibilite/q3_3_raisons_ruptures_eau/nsnr</v>
      </c>
      <c r="KN1" t="str">
        <f>IF('[1]Data Checking'!KR1="","",'[1]Data Checking'!KR1)</f>
        <v>applicable/habitant/applicable_2/d_disponibilite/q3_3_1_autre_rupture_nourriture</v>
      </c>
      <c r="KO1" t="str">
        <f>IF('[1]Data Checking'!KS1="","",'[1]Data Checking'!KS1)</f>
        <v>applicable/habitant/acces/q8_acces</v>
      </c>
      <c r="KP1" t="str">
        <f>IF('[1]Data Checking'!KT1="","",'[1]Data Checking'!KT1)</f>
        <v>applicable/habitant/acces/q8_acces_details</v>
      </c>
      <c r="KQ1" t="str">
        <f>IF('[1]Data Checking'!KU1="","",'[1]Data Checking'!KU1)</f>
        <v>applicable/habitant/acces/q8_acces_details/affrontements_pap</v>
      </c>
      <c r="KR1" t="str">
        <f>IF('[1]Data Checking'!KV1="","",'[1]Data Checking'!KV1)</f>
        <v>applicable/habitant/acces/q8_acces_details/mort_president</v>
      </c>
      <c r="KS1" t="str">
        <f>IF('[1]Data Checking'!KW1="","",'[1]Data Checking'!KW1)</f>
        <v>applicable/habitant/acces/q8_acces_details/autre</v>
      </c>
      <c r="KT1" t="str">
        <f>IF('[1]Data Checking'!KX1="","",'[1]Data Checking'!KX1)</f>
        <v>applicable/habitant/acces/q8_acces_details_autre</v>
      </c>
      <c r="KU1" t="str">
        <f>IF('[1]Data Checking'!KY1="","",'[1]Data Checking'!KY1)</f>
        <v>applicable/habitant/acces/q8_acces_impact</v>
      </c>
      <c r="KV1" t="str">
        <f>IF('[1]Data Checking'!KZ1="","",'[1]Data Checking'!KZ1)</f>
        <v>applicable/habitant/acces/q8_acces_impact/route</v>
      </c>
      <c r="KW1" t="str">
        <f>IF('[1]Data Checking'!LA1="","",'[1]Data Checking'!LA1)</f>
        <v>applicable/habitant/acces/q8_acces_impact/violence</v>
      </c>
      <c r="KX1" t="str">
        <f>IF('[1]Data Checking'!LB1="","",'[1]Data Checking'!LB1)</f>
        <v>applicable/habitant/acces/q8_acces_impact/transport</v>
      </c>
      <c r="KY1" t="str">
        <f>IF('[1]Data Checking'!LC1="","",'[1]Data Checking'!LC1)</f>
        <v>applicable/habitant/acces/q8_acces_impact/aucun</v>
      </c>
      <c r="KZ1" t="str">
        <f>IF('[1]Data Checking'!LD1="","",'[1]Data Checking'!LD1)</f>
        <v>applicable/habitant/acces/q8_acces_impact/autre</v>
      </c>
      <c r="LA1" t="str">
        <f>IF('[1]Data Checking'!LE1="","",'[1]Data Checking'!LE1)</f>
        <v>applicable/habitant/acces/q8_acces_impact/nsnr</v>
      </c>
      <c r="LB1" t="str">
        <f>IF('[1]Data Checking'!LF1="","",'[1]Data Checking'!LF1)</f>
        <v>applicable/habitant/acces/q8_acces_impact_autre</v>
      </c>
      <c r="LC1" t="str">
        <f>IF('[1]Data Checking'!LG1="","",'[1]Data Checking'!LG1)</f>
        <v>applicable/habitant/besoins/men_taille</v>
      </c>
      <c r="LD1" t="str">
        <f>IF('[1]Data Checking'!LH1="","",'[1]Data Checking'!LH1)</f>
        <v>applicable/habitant/besoins/besoins_secteur_prioritaires_aliment/besoins_alimentaires_prioritaires</v>
      </c>
      <c r="LE1" t="str">
        <f>IF('[1]Data Checking'!LI1="","",'[1]Data Checking'!LI1)</f>
        <v>applicable/habitant/besoins/besoins_secteur_prioritaires_aliment/besoins_alimentaires_prioritaires/besoins_secteur_prioritaires_aliment_1</v>
      </c>
      <c r="LF1" t="str">
        <f>IF('[1]Data Checking'!LJ1="","",'[1]Data Checking'!LJ1)</f>
        <v>applicable/habitant/besoins/besoins_secteur_prioritaires_aliment/besoins_alimentaires_prioritaires/besoins_secteur_prioritaires_aliment_2</v>
      </c>
      <c r="LG1" t="str">
        <f>IF('[1]Data Checking'!LK1="","",'[1]Data Checking'!LK1)</f>
        <v>applicable/habitant/besoins/besoins_secteur_prioritaires_aliment/besoins_alimentaires_prioritaires/besoins_secteur_prioritaires_aliment_3</v>
      </c>
      <c r="LH1" t="str">
        <f>IF('[1]Data Checking'!LL1="","",'[1]Data Checking'!LL1)</f>
        <v>applicable/habitant/besoins/besoins_secteur_prioritaires_aliment/besoins_alimentaires_prioritaires/besoins_secteur_prioritaires_aliment_4</v>
      </c>
      <c r="LI1" t="str">
        <f>IF('[1]Data Checking'!LM1="","",'[1]Data Checking'!LM1)</f>
        <v>applicable/habitant/besoins/besoins_secteur_prioritaires_aliment/besoins_alimentaires_prioritaires/besoins_secteur_prioritaires_aliment_5</v>
      </c>
      <c r="LJ1" t="str">
        <f>IF('[1]Data Checking'!LN1="","",'[1]Data Checking'!LN1)</f>
        <v>applicable/habitant/besoins/besoins_secteur_prioritaires_aliment/besoins_alimentaires_prioritaires/besoins_secteur_prioritaires_aliment_6</v>
      </c>
      <c r="LK1" t="str">
        <f>IF('[1]Data Checking'!LO1="","",'[1]Data Checking'!LO1)</f>
        <v>applicable/habitant/besoins/besoins_secteur_prioritaires_aliment/besoins_alimentaires_prioritaires/besoins_secteur_prioritaires_aliment_7</v>
      </c>
      <c r="LL1" t="str">
        <f>IF('[1]Data Checking'!LP1="","",'[1]Data Checking'!LP1)</f>
        <v>applicable/habitant/besoins/besoins_secteur_prioritaires_aliment/besoins_alimentaires_prioritaires/besoins_secteur_prioritaires_aliment_8</v>
      </c>
      <c r="LM1" t="str">
        <f>IF('[1]Data Checking'!LQ1="","",'[1]Data Checking'!LQ1)</f>
        <v>applicable/habitant/besoins/besoins_secteur_prioritaires_aliment/besoins_alimentaires_prioritaires/besoins_secteur_prioritaires_aliment_9</v>
      </c>
      <c r="LN1" t="str">
        <f>IF('[1]Data Checking'!LR1="","",'[1]Data Checking'!LR1)</f>
        <v>applicable/habitant/besoins/besoins_secteur_prioritaires_aliment/besoins_alimentaires_prioritaires/aucun</v>
      </c>
      <c r="LO1" t="str">
        <f>IF('[1]Data Checking'!LS1="","",'[1]Data Checking'!LS1)</f>
        <v>applicable/habitant/besoins/besoins_secteur_prioritaires_aliment/quantite_aliment_1</v>
      </c>
      <c r="LP1" t="str">
        <f>IF('[1]Data Checking'!LT1="","",'[1]Data Checking'!LT1)</f>
        <v>applicable/habitant/besoins/besoins_secteur_prioritaires_aliment/quantite_aliment_2</v>
      </c>
      <c r="LQ1" t="str">
        <f>IF('[1]Data Checking'!LU1="","",'[1]Data Checking'!LU1)</f>
        <v>applicable/habitant/besoins/besoins_secteur_prioritaires_aliment/quantite_aliment_3</v>
      </c>
      <c r="LR1" t="str">
        <f>IF('[1]Data Checking'!LV1="","",'[1]Data Checking'!LV1)</f>
        <v>applicable/habitant/besoins/besoins_secteur_prioritaires_aliment/quantite_aliment_4</v>
      </c>
      <c r="LS1" t="str">
        <f>IF('[1]Data Checking'!LW1="","",'[1]Data Checking'!LW1)</f>
        <v>applicable/habitant/besoins/besoins_secteur_prioritaires_aliment/quantite_aliment_5</v>
      </c>
      <c r="LT1" t="str">
        <f>IF('[1]Data Checking'!LX1="","",'[1]Data Checking'!LX1)</f>
        <v>applicable/habitant/besoins/besoins_secteur_prioritaires_aliment/quantite_aliment_6</v>
      </c>
      <c r="LU1" t="str">
        <f>IF('[1]Data Checking'!LY1="","",'[1]Data Checking'!LY1)</f>
        <v>applicable/habitant/besoins/besoins_secteur_prioritaires_aliment/quantite_aliment_7</v>
      </c>
      <c r="LV1" t="str">
        <f>IF('[1]Data Checking'!LZ1="","",'[1]Data Checking'!LZ1)</f>
        <v>applicable/habitant/besoins/besoins_secteur_prioritaires_aliment/quantite_aliment_8</v>
      </c>
      <c r="LW1" t="str">
        <f>IF('[1]Data Checking'!MA1="","",'[1]Data Checking'!MA1)</f>
        <v>applicable/habitant/besoins/besoins_secteur_prioritaires_eha/besoins_prioritaires_eha</v>
      </c>
      <c r="LX1" t="str">
        <f>IF('[1]Data Checking'!MB1="","",'[1]Data Checking'!MB1)</f>
        <v>applicable/habitant/besoins/besoins_secteur_prioritaires_eha/besoins_prioritaires_eha/besoins_secteur_prioritaires_eha_1</v>
      </c>
      <c r="LY1" t="str">
        <f>IF('[1]Data Checking'!MC1="","",'[1]Data Checking'!MC1)</f>
        <v>applicable/habitant/besoins/besoins_secteur_prioritaires_eha/besoins_prioritaires_eha/besoins_secteur_prioritaires_eha_2</v>
      </c>
      <c r="LZ1" t="str">
        <f>IF('[1]Data Checking'!MD1="","",'[1]Data Checking'!MD1)</f>
        <v>applicable/habitant/besoins/besoins_secteur_prioritaires_eha/besoins_prioritaires_eha/besoins_secteur_prioritaires_eha_3</v>
      </c>
      <c r="MA1" t="str">
        <f>IF('[1]Data Checking'!ME1="","",'[1]Data Checking'!ME1)</f>
        <v>applicable/habitant/besoins/besoins_secteur_prioritaires_eha/besoins_prioritaires_eha/besoins_secteur_prioritaires_eha_4</v>
      </c>
      <c r="MB1" t="str">
        <f>IF('[1]Data Checking'!MF1="","",'[1]Data Checking'!MF1)</f>
        <v>applicable/habitant/besoins/besoins_secteur_prioritaires_eha/besoins_prioritaires_eha/besoins_secteur_prioritaires_eha_5</v>
      </c>
      <c r="MC1" t="str">
        <f>IF('[1]Data Checking'!MG1="","",'[1]Data Checking'!MG1)</f>
        <v>applicable/habitant/besoins/besoins_secteur_prioritaires_eha/besoins_prioritaires_eha/besoins_secteur_prioritaires_eha_6</v>
      </c>
      <c r="MD1" t="str">
        <f>IF('[1]Data Checking'!MH1="","",'[1]Data Checking'!MH1)</f>
        <v>applicable/habitant/besoins/besoins_secteur_prioritaires_eha/besoins_prioritaires_eha/besoins_secteur_prioritaires_eha_7</v>
      </c>
      <c r="ME1" t="str">
        <f>IF('[1]Data Checking'!MI1="","",'[1]Data Checking'!MI1)</f>
        <v>applicable/habitant/besoins/besoins_secteur_prioritaires_eha/besoins_prioritaires_eha/besoins_secteur_prioritaires_eha_8</v>
      </c>
      <c r="MF1" t="str">
        <f>IF('[1]Data Checking'!MJ1="","",'[1]Data Checking'!MJ1)</f>
        <v>applicable/habitant/besoins/besoins_secteur_prioritaires_eha/besoins_prioritaires_eha/besoins_secteur_prioritaires_eha_9</v>
      </c>
      <c r="MG1" t="str">
        <f>IF('[1]Data Checking'!MK1="","",'[1]Data Checking'!MK1)</f>
        <v>applicable/habitant/besoins/besoins_secteur_prioritaires_eha/besoins_prioritaires_eha/aucun</v>
      </c>
      <c r="MH1" t="str">
        <f>IF('[1]Data Checking'!ML1="","",'[1]Data Checking'!ML1)</f>
        <v>applicable/habitant/besoins/besoins_secteur_prioritaires_eha/quantite_eha_1</v>
      </c>
      <c r="MI1" t="str">
        <f>IF('[1]Data Checking'!MM1="","",'[1]Data Checking'!MM1)</f>
        <v>applicable/habitant/besoins/besoins_secteur_prioritaires_eha/quantite_eha_2</v>
      </c>
      <c r="MJ1" t="str">
        <f>IF('[1]Data Checking'!MN1="","",'[1]Data Checking'!MN1)</f>
        <v>applicable/habitant/besoins/besoins_secteur_prioritaires_eha/quantite_eha_3</v>
      </c>
      <c r="MK1" t="str">
        <f>IF('[1]Data Checking'!MO1="","",'[1]Data Checking'!MO1)</f>
        <v>applicable/habitant/besoins/besoins_secteur_prioritaires_eha/quantite_eha_4</v>
      </c>
      <c r="ML1" t="str">
        <f>IF('[1]Data Checking'!MP1="","",'[1]Data Checking'!MP1)</f>
        <v>applicable/habitant/besoins/besoins_secteur_prioritaires_eha/quantite_eha_5</v>
      </c>
      <c r="MM1" t="str">
        <f>IF('[1]Data Checking'!MQ1="","",'[1]Data Checking'!MQ1)</f>
        <v>applicable/habitant/besoins/besoins_secteur_prioritaires_eha/quantite_eha_6</v>
      </c>
      <c r="MN1" t="str">
        <f>IF('[1]Data Checking'!MR1="","",'[1]Data Checking'!MR1)</f>
        <v>applicable/habitant/besoins/besoins_secteur_prioritaires_eha/quantite_eha_7</v>
      </c>
      <c r="MO1" t="str">
        <f>IF('[1]Data Checking'!MS1="","",'[1]Data Checking'!MS1)</f>
        <v>applicable/habitant/besoins/besoins_secteur_prioritaires_eha/quantite_eha_8</v>
      </c>
      <c r="MP1" t="str">
        <f>IF('[1]Data Checking'!MT1="","",'[1]Data Checking'!MT1)</f>
        <v>applicable/habitant/besoins/besoins_secteur_prioritaires_Abris/besoins_prioritaires_abris</v>
      </c>
      <c r="MQ1" t="str">
        <f>IF('[1]Data Checking'!MU1="","",'[1]Data Checking'!MU1)</f>
        <v>applicable/habitant/besoins/besoins_secteur_prioritaires_Abris/besoins_prioritaires_abris/besoins_secteur_prioritaires_abris_1</v>
      </c>
      <c r="MR1" t="str">
        <f>IF('[1]Data Checking'!MV1="","",'[1]Data Checking'!MV1)</f>
        <v>applicable/habitant/besoins/besoins_secteur_prioritaires_Abris/besoins_prioritaires_abris/besoins_secteur_prioritaires_abris_2</v>
      </c>
      <c r="MS1" t="str">
        <f>IF('[1]Data Checking'!MW1="","",'[1]Data Checking'!MW1)</f>
        <v>applicable/habitant/besoins/besoins_secteur_prioritaires_Abris/besoins_prioritaires_abris/besoins_secteur_prioritaires_abris_3</v>
      </c>
      <c r="MT1" t="str">
        <f>IF('[1]Data Checking'!MX1="","",'[1]Data Checking'!MX1)</f>
        <v>applicable/habitant/besoins/besoins_secteur_prioritaires_Abris/besoins_prioritaires_abris/besoins_secteur_prioritaires_abris_4</v>
      </c>
      <c r="MU1" t="str">
        <f>IF('[1]Data Checking'!MY1="","",'[1]Data Checking'!MY1)</f>
        <v>applicable/habitant/besoins/besoins_secteur_prioritaires_Abris/besoins_prioritaires_abris/besoins_secteur_prioritaires_abris_5</v>
      </c>
      <c r="MV1" t="str">
        <f>IF('[1]Data Checking'!MZ1="","",'[1]Data Checking'!MZ1)</f>
        <v>applicable/habitant/besoins/besoins_secteur_prioritaires_Abris/besoins_prioritaires_abris/besoins_secteur_prioritaires_abris_6</v>
      </c>
      <c r="MW1" t="str">
        <f>IF('[1]Data Checking'!NA1="","",'[1]Data Checking'!NA1)</f>
        <v>applicable/habitant/besoins/besoins_secteur_prioritaires_Abris/besoins_prioritaires_abris/besoins_secteur_prioritaires_abris_7</v>
      </c>
      <c r="MX1" t="str">
        <f>IF('[1]Data Checking'!NB1="","",'[1]Data Checking'!NB1)</f>
        <v>applicable/habitant/besoins/besoins_secteur_prioritaires_Abris/besoins_prioritaires_abris/besoins_secteur_prioritaires_abris_8</v>
      </c>
      <c r="MY1" t="str">
        <f>IF('[1]Data Checking'!NC1="","",'[1]Data Checking'!NC1)</f>
        <v>applicable/habitant/besoins/besoins_secteur_prioritaires_Abris/besoins_prioritaires_abris/besoins_secteur_prioritaires_abris_9</v>
      </c>
      <c r="MZ1" t="str">
        <f>IF('[1]Data Checking'!ND1="","",'[1]Data Checking'!ND1)</f>
        <v>applicable/habitant/besoins/besoins_secteur_prioritaires_Abris/besoins_prioritaires_abris/besoins_secteur_prioritaires_abris_10</v>
      </c>
      <c r="NA1" t="str">
        <f>IF('[1]Data Checking'!NE1="","",'[1]Data Checking'!NE1)</f>
        <v>applicable/habitant/besoins/besoins_secteur_prioritaires_Abris/besoins_prioritaires_abris/besoins_secteur_prioritaires_abris_11</v>
      </c>
      <c r="NB1" t="str">
        <f>IF('[1]Data Checking'!NF1="","",'[1]Data Checking'!NF1)</f>
        <v>applicable/habitant/besoins/besoins_secteur_prioritaires_Abris/besoins_prioritaires_abris/besoins_secteur_prioritaires_abris_12</v>
      </c>
      <c r="NC1" t="str">
        <f>IF('[1]Data Checking'!NG1="","",'[1]Data Checking'!NG1)</f>
        <v>applicable/habitant/besoins/besoins_secteur_prioritaires_Abris/besoins_prioritaires_abris/aucun</v>
      </c>
      <c r="ND1" t="str">
        <f>IF('[1]Data Checking'!NH1="","",'[1]Data Checking'!NH1)</f>
        <v>applicable/habitant/besoins/besoins_secteur_prioritaires_Abris/quantite_abri_1</v>
      </c>
      <c r="NE1" t="str">
        <f>IF('[1]Data Checking'!NI1="","",'[1]Data Checking'!NI1)</f>
        <v>applicable/habitant/besoins/besoins_secteur_prioritaires_Abris/quantite_abri_2</v>
      </c>
      <c r="NF1" t="str">
        <f>IF('[1]Data Checking'!NJ1="","",'[1]Data Checking'!NJ1)</f>
        <v>applicable/habitant/besoins/besoins_secteur_prioritaires_Abris/quantite_abri_3</v>
      </c>
      <c r="NG1" t="str">
        <f>IF('[1]Data Checking'!NK1="","",'[1]Data Checking'!NK1)</f>
        <v>applicable/habitant/besoins/besoins_secteur_prioritaires_Abris/quantite_abri_4</v>
      </c>
      <c r="NH1" t="str">
        <f>IF('[1]Data Checking'!NL1="","",'[1]Data Checking'!NL1)</f>
        <v>applicable/habitant/besoins/besoins_secteur_prioritaires_Abris/quantite_abri_5</v>
      </c>
      <c r="NI1" t="str">
        <f>IF('[1]Data Checking'!NM1="","",'[1]Data Checking'!NM1)</f>
        <v>applicable/habitant/besoins/besoins_secteur_prioritaires_Abris/quantite_abri_6</v>
      </c>
      <c r="NJ1" t="str">
        <f>IF('[1]Data Checking'!NN1="","",'[1]Data Checking'!NN1)</f>
        <v>applicable/habitant/besoins/besoins_secteur_prioritaires_Abris/quantite_abri_7</v>
      </c>
      <c r="NK1" t="str">
        <f>IF('[1]Data Checking'!NO1="","",'[1]Data Checking'!NO1)</f>
        <v>applicable/habitant/besoins/besoins_secteur_prioritaires_Abris/quantite_abri_8</v>
      </c>
      <c r="NL1" t="str">
        <f>IF('[1]Data Checking'!NP1="","",'[1]Data Checking'!NP1)</f>
        <v>applicable/habitant/besoins/besoins_secteur_prioritaires_Abris/quantite_abri_9</v>
      </c>
      <c r="NM1" t="str">
        <f>IF('[1]Data Checking'!NQ1="","",'[1]Data Checking'!NQ1)</f>
        <v>applicable/habitant/besoins/besoins_secteur_prioritaires_Abris/quantite_abri_10</v>
      </c>
      <c r="NN1" t="str">
        <f>IF('[1]Data Checking'!NR1="","",'[1]Data Checking'!NR1)</f>
        <v>applicable/habitant/besoins/besoins_secteur_prioritaires_Abris/quantite_abri_11</v>
      </c>
      <c r="NO1" t="str">
        <f>IF('[1]Data Checking'!NS1="","",'[1]Data Checking'!NS1)</f>
        <v>applicable/habitant/besoins/besoins_secteur_prioritaires_non_aliment/besoins_prioritaires_non_ali</v>
      </c>
      <c r="NP1" t="str">
        <f>IF('[1]Data Checking'!NT1="","",'[1]Data Checking'!NT1)</f>
        <v>applicable/habitant/besoins/besoins_secteur_prioritaires_non_aliment/besoins_prioritaires_non_ali/besoins_secteur_prioritaires__Non_ali_1</v>
      </c>
      <c r="NQ1" t="str">
        <f>IF('[1]Data Checking'!NU1="","",'[1]Data Checking'!NU1)</f>
        <v>applicable/habitant/besoins/besoins_secteur_prioritaires_non_aliment/besoins_prioritaires_non_ali/besoins_secteur_prioritaires__Non_ali_2</v>
      </c>
      <c r="NR1" t="str">
        <f>IF('[1]Data Checking'!NV1="","",'[1]Data Checking'!NV1)</f>
        <v>applicable/habitant/besoins/besoins_secteur_prioritaires_non_aliment/besoins_prioritaires_non_ali/besoins_secteur_prioritaires__Non_ali_3</v>
      </c>
      <c r="NS1" t="str">
        <f>IF('[1]Data Checking'!NW1="","",'[1]Data Checking'!NW1)</f>
        <v>applicable/habitant/besoins/besoins_secteur_prioritaires_non_aliment/besoins_prioritaires_non_ali/besoins_secteur_prioritaires__Non_ali_4</v>
      </c>
      <c r="NT1" t="str">
        <f>IF('[1]Data Checking'!NX1="","",'[1]Data Checking'!NX1)</f>
        <v>applicable/habitant/besoins/besoins_secteur_prioritaires_non_aliment/besoins_prioritaires_non_ali/besoins_secteur_prioritaires__Non_ali_5</v>
      </c>
      <c r="NU1" t="str">
        <f>IF('[1]Data Checking'!NY1="","",'[1]Data Checking'!NY1)</f>
        <v>applicable/habitant/besoins/besoins_secteur_prioritaires_non_aliment/besoins_prioritaires_non_ali/besoins_secteur_prioritaires__Non_ali_6</v>
      </c>
      <c r="NV1" t="str">
        <f>IF('[1]Data Checking'!NZ1="","",'[1]Data Checking'!NZ1)</f>
        <v>applicable/habitant/besoins/besoins_secteur_prioritaires_non_aliment/besoins_prioritaires_non_ali/besoins_secteur_prioritaires__Non_ali_7</v>
      </c>
      <c r="NW1" t="str">
        <f>IF('[1]Data Checking'!OA1="","",'[1]Data Checking'!OA1)</f>
        <v>applicable/habitant/besoins/besoins_secteur_prioritaires_non_aliment/besoins_prioritaires_non_ali/besoins_secteur_prioritaires__Non_ali_8</v>
      </c>
      <c r="NX1" t="str">
        <f>IF('[1]Data Checking'!OB1="","",'[1]Data Checking'!OB1)</f>
        <v>applicable/habitant/besoins/besoins_secteur_prioritaires_non_aliment/besoins_prioritaires_non_ali/besoins_secteur_prioritaires__Non_ali_9</v>
      </c>
      <c r="NY1" t="str">
        <f>IF('[1]Data Checking'!OC1="","",'[1]Data Checking'!OC1)</f>
        <v>applicable/habitant/besoins/besoins_secteur_prioritaires_non_aliment/besoins_prioritaires_non_ali/besoins_secteur_prioritaires__Non_ali_10</v>
      </c>
      <c r="NZ1" t="str">
        <f>IF('[1]Data Checking'!OD1="","",'[1]Data Checking'!OD1)</f>
        <v>applicable/habitant/besoins/besoins_secteur_prioritaires_non_aliment/besoins_prioritaires_non_ali/aucun</v>
      </c>
      <c r="OA1" t="str">
        <f>IF('[1]Data Checking'!OE1="","",'[1]Data Checking'!OE1)</f>
        <v>applicable/habitant/besoins/besoins_secteur_prioritaires_non_aliment/quantite_non_aliment_1</v>
      </c>
      <c r="OB1" t="str">
        <f>IF('[1]Data Checking'!OF1="","",'[1]Data Checking'!OF1)</f>
        <v>applicable/habitant/besoins/besoins_secteur_prioritaires_non_aliment/quantite_non_aliment_2</v>
      </c>
      <c r="OC1" t="str">
        <f>IF('[1]Data Checking'!OG1="","",'[1]Data Checking'!OG1)</f>
        <v>applicable/habitant/besoins/besoins_secteur_prioritaires_non_aliment/quantite_non_aliment_3</v>
      </c>
      <c r="OD1" t="str">
        <f>IF('[1]Data Checking'!OH1="","",'[1]Data Checking'!OH1)</f>
        <v>applicable/habitant/besoins/besoins_secteur_prioritaires_non_aliment/quantite_non_aliment_4</v>
      </c>
      <c r="OE1" t="str">
        <f>IF('[1]Data Checking'!OI1="","",'[1]Data Checking'!OI1)</f>
        <v>applicable/habitant/besoins/besoins_secteur_prioritaires_non_aliment/quantite_non_aliment_5</v>
      </c>
      <c r="OF1" t="str">
        <f>IF('[1]Data Checking'!OJ1="","",'[1]Data Checking'!OJ1)</f>
        <v>applicable/habitant/besoins/besoins_secteur_prioritaires_non_aliment/quantite_non_aliment_6</v>
      </c>
      <c r="OG1" t="str">
        <f>IF('[1]Data Checking'!OK1="","",'[1]Data Checking'!OK1)</f>
        <v>applicable/habitant/besoins/besoins_secteur_prioritaires_non_aliment/quantite_non_aliment_7</v>
      </c>
      <c r="OH1" t="str">
        <f>IF('[1]Data Checking'!OL1="","",'[1]Data Checking'!OL1)</f>
        <v>applicable/habitant/besoins/besoins_secteur_prioritaires_non_aliment/quantite_non_aliment_8</v>
      </c>
      <c r="OI1" t="str">
        <f>IF('[1]Data Checking'!OM1="","",'[1]Data Checking'!OM1)</f>
        <v>applicable/habitant/besoins/besoins_secteur_prioritaires_non_aliment/quantite_non_aliment_9</v>
      </c>
      <c r="OJ1" t="str">
        <f>IF('[1]Data Checking'!ON1="","",'[1]Data Checking'!ON1)</f>
        <v>applicable/habitant/besoins/besoins_secteur_prioritaires_med/besoins_prioritaires_med</v>
      </c>
      <c r="OK1" t="str">
        <f>IF('[1]Data Checking'!OO1="","",'[1]Data Checking'!OO1)</f>
        <v>applicable/habitant/besoins/besoins_secteur_prioritaires_med/besoins_prioritaires_med/besoins_secteur_prioritaires_med_1</v>
      </c>
      <c r="OL1" t="str">
        <f>IF('[1]Data Checking'!OP1="","",'[1]Data Checking'!OP1)</f>
        <v>applicable/habitant/besoins/besoins_secteur_prioritaires_med/besoins_prioritaires_med/besoins_secteur_prioritaires_med_2</v>
      </c>
      <c r="OM1" t="str">
        <f>IF('[1]Data Checking'!OQ1="","",'[1]Data Checking'!OQ1)</f>
        <v>applicable/habitant/besoins/besoins_secteur_prioritaires_med/besoins_prioritaires_med/besoins_secteur_prioritaires_med_3</v>
      </c>
      <c r="ON1" t="str">
        <f>IF('[1]Data Checking'!OR1="","",'[1]Data Checking'!OR1)</f>
        <v>applicable/habitant/besoins/besoins_secteur_prioritaires_med/besoins_prioritaires_med/besoins_secteur_prioritaires_med_4</v>
      </c>
      <c r="OO1" t="str">
        <f>IF('[1]Data Checking'!OS1="","",'[1]Data Checking'!OS1)</f>
        <v>applicable/habitant/besoins/besoins_secteur_prioritaires_med/besoins_prioritaires_med/besoins_secteur_prioritaires_med_5</v>
      </c>
      <c r="OP1" t="str">
        <f>IF('[1]Data Checking'!OT1="","",'[1]Data Checking'!OT1)</f>
        <v>applicable/habitant/besoins/besoins_secteur_prioritaires_med/besoins_prioritaires_med/besoins_secteur_prioritaires_med_6</v>
      </c>
      <c r="OQ1" t="str">
        <f>IF('[1]Data Checking'!OU1="","",'[1]Data Checking'!OU1)</f>
        <v>applicable/habitant/besoins/besoins_secteur_prioritaires_med/besoins_prioritaires_med/besoins_secteur_prioritaires_med_7</v>
      </c>
      <c r="OR1" t="str">
        <f>IF('[1]Data Checking'!OV1="","",'[1]Data Checking'!OV1)</f>
        <v>applicable/habitant/besoins/besoins_secteur_prioritaires_med/besoins_prioritaires_med/besoins_secteur_prioritaires_med_8</v>
      </c>
      <c r="OS1" t="str">
        <f>IF('[1]Data Checking'!OW1="","",'[1]Data Checking'!OW1)</f>
        <v>applicable/habitant/besoins/besoins_secteur_prioritaires_med/besoins_prioritaires_med/aucun</v>
      </c>
      <c r="OT1" t="str">
        <f>IF('[1]Data Checking'!OX1="","",'[1]Data Checking'!OX1)</f>
        <v>applicable/habitant/besoins/besoins_secteur_prioritaires_med/besoins_med_autre</v>
      </c>
      <c r="OU1" t="str">
        <f>IF('[1]Data Checking'!OY1="","",'[1]Data Checking'!OY1)</f>
        <v>applicable/habitant/besoins/besoins_secteur_prioritaires_protec/besoins_prioritaires_protec</v>
      </c>
      <c r="OV1" t="str">
        <f>IF('[1]Data Checking'!OZ1="","",'[1]Data Checking'!OZ1)</f>
        <v>applicable/habitant/besoins/besoins_secteur_prioritaires_protec/besoins_prioritaires_protec/besoins_secteur_prioritaires_protec_1</v>
      </c>
      <c r="OW1" t="str">
        <f>IF('[1]Data Checking'!PA1="","",'[1]Data Checking'!PA1)</f>
        <v>applicable/habitant/besoins/besoins_secteur_prioritaires_protec/besoins_prioritaires_protec/besoins_secteur_prioritaires_protec_2</v>
      </c>
      <c r="OX1" t="str">
        <f>IF('[1]Data Checking'!PB1="","",'[1]Data Checking'!PB1)</f>
        <v>applicable/habitant/besoins/besoins_secteur_prioritaires_protec/besoins_prioritaires_protec/besoins_secteur_prioritaires_protec_3</v>
      </c>
      <c r="OY1" t="str">
        <f>IF('[1]Data Checking'!PC1="","",'[1]Data Checking'!PC1)</f>
        <v>applicable/habitant/besoins/besoins_secteur_prioritaires_protec/besoins_prioritaires_protec/besoins_secteur_prioritaires_protec_4</v>
      </c>
      <c r="OZ1" t="str">
        <f>IF('[1]Data Checking'!PD1="","",'[1]Data Checking'!PD1)</f>
        <v>applicable/habitant/besoins/besoins_secteur_prioritaires_protec/besoins_prioritaires_protec/besoins_secteur_prioritaires_protec_5</v>
      </c>
      <c r="PA1" t="str">
        <f>IF('[1]Data Checking'!PE1="","",'[1]Data Checking'!PE1)</f>
        <v>applicable/habitant/besoins/besoins_secteur_prioritaires_protec/besoins_prioritaires_protec/aucun</v>
      </c>
      <c r="PB1" t="str">
        <f>IF('[1]Data Checking'!PF1="","",'[1]Data Checking'!PF1)</f>
        <v>applicable/habitant/besoins/besoins_secteur_prioritaires_protec/quantite_protection1</v>
      </c>
      <c r="PC1" t="str">
        <f>IF('[1]Data Checking'!PG1="","",'[1]Data Checking'!PG1)</f>
        <v>applicable/habitant/besoins/besoins_secteur_prioritaires_protec/quantite_protection2</v>
      </c>
      <c r="PD1" t="str">
        <f>IF('[1]Data Checking'!PH1="","",'[1]Data Checking'!PH1)</f>
        <v>applicable/habitant/besoins/besoins_secteur_prioritaires_protec/quantite_protection3</v>
      </c>
      <c r="PE1" t="str">
        <f>IF('[1]Data Checking'!PI1="","",'[1]Data Checking'!PI1)</f>
        <v>applicable/habitant/besoins/besoins_secteur_prioritaires_protec/quantite_protection4</v>
      </c>
      <c r="PF1" t="str">
        <f>IF('[1]Data Checking'!PJ1="","",'[1]Data Checking'!PJ1)</f>
        <v>applicable/habitant/besoins/besoins_secteur_prioritaires_intrant/besoins_prioritaires_intr</v>
      </c>
      <c r="PG1" t="str">
        <f>IF('[1]Data Checking'!PK1="","",'[1]Data Checking'!PK1)</f>
        <v>applicable/habitant/besoins/besoins_secteur_prioritaires_intrant/besoins_prioritaires_intr/besoins_secteur_prioritaires_intr_1</v>
      </c>
      <c r="PH1" t="str">
        <f>IF('[1]Data Checking'!PL1="","",'[1]Data Checking'!PL1)</f>
        <v>applicable/habitant/besoins/besoins_secteur_prioritaires_intrant/besoins_prioritaires_intr/besoins_secteur_prioritaires_intr_2</v>
      </c>
      <c r="PI1" t="str">
        <f>IF('[1]Data Checking'!PM1="","",'[1]Data Checking'!PM1)</f>
        <v>applicable/habitant/besoins/besoins_secteur_prioritaires_intrant/besoins_prioritaires_intr/besoins_secteur_prioritaires_intr_3</v>
      </c>
      <c r="PJ1" t="str">
        <f>IF('[1]Data Checking'!PN1="","",'[1]Data Checking'!PN1)</f>
        <v>applicable/habitant/besoins/besoins_secteur_prioritaires_intrant/besoins_prioritaires_intr/besoins_secteur_prioritaires_intr_4</v>
      </c>
      <c r="PK1" t="str">
        <f>IF('[1]Data Checking'!PO1="","",'[1]Data Checking'!PO1)</f>
        <v>applicable/habitant/besoins/besoins_secteur_prioritaires_intrant/besoins_prioritaires_intr/besoins_secteur_prioritaires_intr_5</v>
      </c>
      <c r="PL1" t="str">
        <f>IF('[1]Data Checking'!PP1="","",'[1]Data Checking'!PP1)</f>
        <v>applicable/habitant/besoins/besoins_secteur_prioritaires_intrant/besoins_prioritaires_intr/besoins_secteur_prioritaires_intr_6</v>
      </c>
      <c r="PM1" t="str">
        <f>IF('[1]Data Checking'!PQ1="","",'[1]Data Checking'!PQ1)</f>
        <v>applicable/habitant/besoins/besoins_secteur_prioritaires_intrant/besoins_prioritaires_intr/besoins_secteur_prioritaires_intr_7</v>
      </c>
      <c r="PN1" t="str">
        <f>IF('[1]Data Checking'!PR1="","",'[1]Data Checking'!PR1)</f>
        <v>applicable/habitant/besoins/besoins_secteur_prioritaires_intrant/besoins_prioritaires_intr/besoins_secteur_prioritaires_intr_8</v>
      </c>
      <c r="PO1" t="str">
        <f>IF('[1]Data Checking'!PS1="","",'[1]Data Checking'!PS1)</f>
        <v>applicable/habitant/besoins/besoins_secteur_prioritaires_intrant/besoins_prioritaires_intr/aucun</v>
      </c>
      <c r="PP1" t="str">
        <f>IF('[1]Data Checking'!PT1="","",'[1]Data Checking'!PT1)</f>
        <v>applicable/habitant/besoins/besoins_secteur_prioritaires_intrant/quantite_agricol_1</v>
      </c>
      <c r="PQ1" t="str">
        <f>IF('[1]Data Checking'!PU1="","",'[1]Data Checking'!PU1)</f>
        <v>applicable/habitant/besoins/besoins_secteur_prioritaires_intrant/quantite_agricol_1/besoins_secteur_prioritaires_intr_1</v>
      </c>
      <c r="PR1" t="str">
        <f>IF('[1]Data Checking'!PV1="","",'[1]Data Checking'!PV1)</f>
        <v>applicable/habitant/besoins/besoins_secteur_prioritaires_intrant/quantite_agricol_1/besoins_secteur_prioritaires_intr_2</v>
      </c>
      <c r="PS1" t="str">
        <f>IF('[1]Data Checking'!PW1="","",'[1]Data Checking'!PW1)</f>
        <v>applicable/habitant/besoins/besoins_secteur_prioritaires_intrant/quantite_agricol_1/besoins_secteur_prioritaires_intr_3</v>
      </c>
      <c r="PT1" t="str">
        <f>IF('[1]Data Checking'!PX1="","",'[1]Data Checking'!PX1)</f>
        <v>applicable/habitant/besoins/besoins_secteur_prioritaires_intrant/quantite_agricol_1/besoins_secteur_prioritaires_intr_4</v>
      </c>
      <c r="PU1" t="str">
        <f>IF('[1]Data Checking'!PY1="","",'[1]Data Checking'!PY1)</f>
        <v>applicable/habitant/besoins/besoins_secteur_prioritaires_intrant/quantite_agricol_1/besoins_secteur_prioritaires_intr_5</v>
      </c>
      <c r="PV1" t="str">
        <f>IF('[1]Data Checking'!PZ1="","",'[1]Data Checking'!PZ1)</f>
        <v>applicable/habitant/besoins/besoins_secteur_prioritaires_intrant/quantite_agricol_1/besoins_secteur_prioritaires_intr_6</v>
      </c>
      <c r="PW1" t="str">
        <f>IF('[1]Data Checking'!QA1="","",'[1]Data Checking'!QA1)</f>
        <v>applicable/habitant/besoins/besoins_secteur_prioritaires_intrant/quantite_agricol_1/besoins_secteur_prioritaires_intr_7</v>
      </c>
      <c r="PX1" t="str">
        <f>IF('[1]Data Checking'!QB1="","",'[1]Data Checking'!QB1)</f>
        <v>applicable/habitant/besoins/besoins_secteur_prioritaires_intrant/quantite_agricol_1/besoins_secteur_prioritaires_intr_8</v>
      </c>
      <c r="PY1" t="str">
        <f>IF('[1]Data Checking'!QC1="","",'[1]Data Checking'!QC1)</f>
        <v>applicable/habitant/besoins/besoins_secteur_prioritaires_intrant/quantite_agricol_1/aucun</v>
      </c>
      <c r="PZ1" t="str">
        <f>IF('[1]Data Checking'!QD1="","",'[1]Data Checking'!QD1)</f>
        <v>applicable/habitant/besoins/besoins_secteur_prioritaires_intrant/quantite_agricol_2</v>
      </c>
      <c r="QA1" t="str">
        <f>IF('[1]Data Checking'!QE1="","",'[1]Data Checking'!QE1)</f>
        <v>applicable/habitant/besoins/besoins_secteur_prioritaires_intrant/quantite_agricol_2/besoins_secteur_prioritaires_intr_1</v>
      </c>
      <c r="QB1" t="str">
        <f>IF('[1]Data Checking'!QF1="","",'[1]Data Checking'!QF1)</f>
        <v>applicable/habitant/besoins/besoins_secteur_prioritaires_intrant/quantite_agricol_2/besoins_secteur_prioritaires_intr_2</v>
      </c>
      <c r="QC1" t="str">
        <f>IF('[1]Data Checking'!QG1="","",'[1]Data Checking'!QG1)</f>
        <v>applicable/habitant/besoins/besoins_secteur_prioritaires_intrant/quantite_agricol_2/besoins_secteur_prioritaires_intr_3</v>
      </c>
      <c r="QD1" t="str">
        <f>IF('[1]Data Checking'!QH1="","",'[1]Data Checking'!QH1)</f>
        <v>applicable/habitant/besoins/besoins_secteur_prioritaires_intrant/quantite_agricol_2/besoins_secteur_prioritaires_intr_4</v>
      </c>
      <c r="QE1" t="str">
        <f>IF('[1]Data Checking'!QI1="","",'[1]Data Checking'!QI1)</f>
        <v>applicable/habitant/besoins/besoins_secteur_prioritaires_intrant/quantite_agricol_2/besoins_secteur_prioritaires_intr_5</v>
      </c>
      <c r="QF1" t="str">
        <f>IF('[1]Data Checking'!QJ1="","",'[1]Data Checking'!QJ1)</f>
        <v>applicable/habitant/besoins/besoins_secteur_prioritaires_intrant/quantite_agricol_2/besoins_secteur_prioritaires_intr_6</v>
      </c>
      <c r="QG1" t="str">
        <f>IF('[1]Data Checking'!QK1="","",'[1]Data Checking'!QK1)</f>
        <v>applicable/habitant/besoins/besoins_secteur_prioritaires_intrant/quantite_agricol_2/besoins_secteur_prioritaires_intr_7</v>
      </c>
      <c r="QH1" t="str">
        <f>IF('[1]Data Checking'!QL1="","",'[1]Data Checking'!QL1)</f>
        <v>applicable/habitant/besoins/besoins_secteur_prioritaires_intrant/quantite_agricol_2/besoins_secteur_prioritaires_intr_8</v>
      </c>
      <c r="QI1" t="str">
        <f>IF('[1]Data Checking'!QM1="","",'[1]Data Checking'!QM1)</f>
        <v>applicable/habitant/besoins/besoins_secteur_prioritaires_intrant/quantite_agricol_2/aucun</v>
      </c>
      <c r="QJ1" t="str">
        <f>IF('[1]Data Checking'!QN1="","",'[1]Data Checking'!QN1)</f>
        <v>applicable/habitant/besoins/besoins_secteur_prioritaires_intrant/quantite_agricol_3</v>
      </c>
      <c r="QK1" t="str">
        <f>IF('[1]Data Checking'!QO1="","",'[1]Data Checking'!QO1)</f>
        <v>applicable/habitant/besoins/besoins_secteur_prioritaires_intrant/quantite_agricol_3/besoins_secteur_prioritaires_intr_1</v>
      </c>
      <c r="QL1" t="str">
        <f>IF('[1]Data Checking'!QP1="","",'[1]Data Checking'!QP1)</f>
        <v>applicable/habitant/besoins/besoins_secteur_prioritaires_intrant/quantite_agricol_3/besoins_secteur_prioritaires_intr_2</v>
      </c>
      <c r="QM1" t="str">
        <f>IF('[1]Data Checking'!QQ1="","",'[1]Data Checking'!QQ1)</f>
        <v>applicable/habitant/besoins/besoins_secteur_prioritaires_intrant/quantite_agricol_3/besoins_secteur_prioritaires_intr_3</v>
      </c>
      <c r="QN1" t="str">
        <f>IF('[1]Data Checking'!QR1="","",'[1]Data Checking'!QR1)</f>
        <v>applicable/habitant/besoins/besoins_secteur_prioritaires_intrant/quantite_agricol_3/besoins_secteur_prioritaires_intr_4</v>
      </c>
      <c r="QO1" t="str">
        <f>IF('[1]Data Checking'!QS1="","",'[1]Data Checking'!QS1)</f>
        <v>applicable/habitant/besoins/besoins_secteur_prioritaires_intrant/quantite_agricol_3/besoins_secteur_prioritaires_intr_5</v>
      </c>
      <c r="QP1" t="str">
        <f>IF('[1]Data Checking'!QT1="","",'[1]Data Checking'!QT1)</f>
        <v>applicable/habitant/besoins/besoins_secteur_prioritaires_intrant/quantite_agricol_3/besoins_secteur_prioritaires_intr_6</v>
      </c>
      <c r="QQ1" t="str">
        <f>IF('[1]Data Checking'!QU1="","",'[1]Data Checking'!QU1)</f>
        <v>applicable/habitant/besoins/besoins_secteur_prioritaires_intrant/quantite_agricol_3/besoins_secteur_prioritaires_intr_7</v>
      </c>
      <c r="QR1" t="str">
        <f>IF('[1]Data Checking'!QV1="","",'[1]Data Checking'!QV1)</f>
        <v>applicable/habitant/besoins/besoins_secteur_prioritaires_intrant/quantite_agricol_3/besoins_secteur_prioritaires_intr_8</v>
      </c>
      <c r="QS1" t="str">
        <f>IF('[1]Data Checking'!QW1="","",'[1]Data Checking'!QW1)</f>
        <v>applicable/habitant/besoins/besoins_secteur_prioritaires_intrant/quantite_agricol_3/aucun</v>
      </c>
      <c r="QT1" t="str">
        <f>IF('[1]Data Checking'!QX1="","",'[1]Data Checking'!QX1)</f>
        <v>applicable/habitant/besoins/besoins_secteur_prioritaires_intrant/quantite_agricol_4</v>
      </c>
      <c r="QU1" t="str">
        <f>IF('[1]Data Checking'!QY1="","",'[1]Data Checking'!QY1)</f>
        <v>applicable/habitant/besoins/besoins_secteur_prioritaires_intrant/quantite_agricol_4/besoins_secteur_prioritaires_intr_1</v>
      </c>
      <c r="QV1" t="str">
        <f>IF('[1]Data Checking'!QZ1="","",'[1]Data Checking'!QZ1)</f>
        <v>applicable/habitant/besoins/besoins_secteur_prioritaires_intrant/quantite_agricol_4/besoins_secteur_prioritaires_intr_2</v>
      </c>
      <c r="QW1" t="str">
        <f>IF('[1]Data Checking'!RA1="","",'[1]Data Checking'!RA1)</f>
        <v>applicable/habitant/besoins/besoins_secteur_prioritaires_intrant/quantite_agricol_4/besoins_secteur_prioritaires_intr_3</v>
      </c>
      <c r="QX1" t="str">
        <f>IF('[1]Data Checking'!RB1="","",'[1]Data Checking'!RB1)</f>
        <v>applicable/habitant/besoins/besoins_secteur_prioritaires_intrant/quantite_agricol_4/besoins_secteur_prioritaires_intr_4</v>
      </c>
      <c r="QY1" t="str">
        <f>IF('[1]Data Checking'!RC1="","",'[1]Data Checking'!RC1)</f>
        <v>applicable/habitant/besoins/besoins_secteur_prioritaires_intrant/quantite_agricol_4/besoins_secteur_prioritaires_intr_5</v>
      </c>
      <c r="QZ1" t="str">
        <f>IF('[1]Data Checking'!RD1="","",'[1]Data Checking'!RD1)</f>
        <v>applicable/habitant/besoins/besoins_secteur_prioritaires_intrant/quantite_agricol_4/besoins_secteur_prioritaires_intr_6</v>
      </c>
      <c r="RA1" t="str">
        <f>IF('[1]Data Checking'!RE1="","",'[1]Data Checking'!RE1)</f>
        <v>applicable/habitant/besoins/besoins_secteur_prioritaires_intrant/quantite_agricol_4/besoins_secteur_prioritaires_intr_7</v>
      </c>
      <c r="RB1" t="str">
        <f>IF('[1]Data Checking'!RF1="","",'[1]Data Checking'!RF1)</f>
        <v>applicable/habitant/besoins/besoins_secteur_prioritaires_intrant/quantite_agricol_4/besoins_secteur_prioritaires_intr_8</v>
      </c>
      <c r="RC1" t="str">
        <f>IF('[1]Data Checking'!RG1="","",'[1]Data Checking'!RG1)</f>
        <v>applicable/habitant/besoins/besoins_secteur_prioritaires_intrant/quantite_agricol_4/aucun</v>
      </c>
      <c r="RD1" t="str">
        <f>IF('[1]Data Checking'!RH1="","",'[1]Data Checking'!RH1)</f>
        <v>applicable/habitant/besoins/besoins_secteur_prioritaires_intrant/quantite_agricol_5</v>
      </c>
      <c r="RE1" t="str">
        <f>IF('[1]Data Checking'!RI1="","",'[1]Data Checking'!RI1)</f>
        <v>applicable/habitant/besoins/besoins_secteur_prioritaires_intrant/quantite_agricol_5/besoins_secteur_prioritaires_intr_1</v>
      </c>
      <c r="RF1" t="str">
        <f>IF('[1]Data Checking'!RJ1="","",'[1]Data Checking'!RJ1)</f>
        <v>applicable/habitant/besoins/besoins_secteur_prioritaires_intrant/quantite_agricol_5/besoins_secteur_prioritaires_intr_2</v>
      </c>
      <c r="RG1" t="str">
        <f>IF('[1]Data Checking'!RK1="","",'[1]Data Checking'!RK1)</f>
        <v>applicable/habitant/besoins/besoins_secteur_prioritaires_intrant/quantite_agricol_5/besoins_secteur_prioritaires_intr_3</v>
      </c>
      <c r="RH1" t="str">
        <f>IF('[1]Data Checking'!RL1="","",'[1]Data Checking'!RL1)</f>
        <v>applicable/habitant/besoins/besoins_secteur_prioritaires_intrant/quantite_agricol_5/besoins_secteur_prioritaires_intr_4</v>
      </c>
      <c r="RI1" t="str">
        <f>IF('[1]Data Checking'!RM1="","",'[1]Data Checking'!RM1)</f>
        <v>applicable/habitant/besoins/besoins_secteur_prioritaires_intrant/quantite_agricol_5/besoins_secteur_prioritaires_intr_5</v>
      </c>
      <c r="RJ1" t="str">
        <f>IF('[1]Data Checking'!RN1="","",'[1]Data Checking'!RN1)</f>
        <v>applicable/habitant/besoins/besoins_secteur_prioritaires_intrant/quantite_agricol_5/besoins_secteur_prioritaires_intr_6</v>
      </c>
      <c r="RK1" t="str">
        <f>IF('[1]Data Checking'!RO1="","",'[1]Data Checking'!RO1)</f>
        <v>applicable/habitant/besoins/besoins_secteur_prioritaires_intrant/quantite_agricol_5/besoins_secteur_prioritaires_intr_7</v>
      </c>
      <c r="RL1" t="str">
        <f>IF('[1]Data Checking'!RP1="","",'[1]Data Checking'!RP1)</f>
        <v>applicable/habitant/besoins/besoins_secteur_prioritaires_intrant/quantite_agricol_5/besoins_secteur_prioritaires_intr_8</v>
      </c>
      <c r="RM1" t="str">
        <f>IF('[1]Data Checking'!RQ1="","",'[1]Data Checking'!RQ1)</f>
        <v>applicable/habitant/besoins/besoins_secteur_prioritaires_intrant/quantite_agricol_5/aucun</v>
      </c>
      <c r="RN1" t="str">
        <f>IF('[1]Data Checking'!RR1="","",'[1]Data Checking'!RR1)</f>
        <v>applicable/habitant/besoins/besoins_secteur_prioritaires_intrant/quantite_agricol_6</v>
      </c>
      <c r="RO1" t="str">
        <f>IF('[1]Data Checking'!RS1="","",'[1]Data Checking'!RS1)</f>
        <v>applicable/habitant/besoins/besoins_secteur_prioritaires_intrant/quantite_agricol_6/besoins_secteur_prioritaires_intr_1</v>
      </c>
      <c r="RP1" t="str">
        <f>IF('[1]Data Checking'!RT1="","",'[1]Data Checking'!RT1)</f>
        <v>applicable/habitant/besoins/besoins_secteur_prioritaires_intrant/quantite_agricol_6/besoins_secteur_prioritaires_intr_2</v>
      </c>
      <c r="RQ1" t="str">
        <f>IF('[1]Data Checking'!RU1="","",'[1]Data Checking'!RU1)</f>
        <v>applicable/habitant/besoins/besoins_secteur_prioritaires_intrant/quantite_agricol_6/besoins_secteur_prioritaires_intr_3</v>
      </c>
      <c r="RR1" t="str">
        <f>IF('[1]Data Checking'!RV1="","",'[1]Data Checking'!RV1)</f>
        <v>applicable/habitant/besoins/besoins_secteur_prioritaires_intrant/quantite_agricol_6/besoins_secteur_prioritaires_intr_4</v>
      </c>
      <c r="RS1" t="str">
        <f>IF('[1]Data Checking'!RW1="","",'[1]Data Checking'!RW1)</f>
        <v>applicable/habitant/besoins/besoins_secteur_prioritaires_intrant/quantite_agricol_6/besoins_secteur_prioritaires_intr_5</v>
      </c>
      <c r="RT1" t="str">
        <f>IF('[1]Data Checking'!RX1="","",'[1]Data Checking'!RX1)</f>
        <v>applicable/habitant/besoins/besoins_secteur_prioritaires_intrant/quantite_agricol_6/besoins_secteur_prioritaires_intr_6</v>
      </c>
      <c r="RU1" t="str">
        <f>IF('[1]Data Checking'!RY1="","",'[1]Data Checking'!RY1)</f>
        <v>applicable/habitant/besoins/besoins_secteur_prioritaires_intrant/quantite_agricol_6/besoins_secteur_prioritaires_intr_7</v>
      </c>
      <c r="RV1" t="str">
        <f>IF('[1]Data Checking'!RZ1="","",'[1]Data Checking'!RZ1)</f>
        <v>applicable/habitant/besoins/besoins_secteur_prioritaires_intrant/quantite_agricol_6/besoins_secteur_prioritaires_intr_8</v>
      </c>
      <c r="RW1" t="str">
        <f>IF('[1]Data Checking'!SA1="","",'[1]Data Checking'!SA1)</f>
        <v>applicable/habitant/besoins/besoins_secteur_prioritaires_intrant/quantite_agricol_6/aucun</v>
      </c>
      <c r="RX1" t="str">
        <f>IF('[1]Data Checking'!SB1="","",'[1]Data Checking'!SB1)</f>
        <v>applicable/habitant/besoins/besoins_secteur_prioritaires_intrant/quantite_agricol_7</v>
      </c>
      <c r="RY1" t="str">
        <f>IF('[1]Data Checking'!SC1="","",'[1]Data Checking'!SC1)</f>
        <v>applicable/habitant/besoins/besoins_secteur_prioritaires_intrant/quantite_agricol_7/besoins_secteur_prioritaires_intr_1</v>
      </c>
      <c r="RZ1" t="str">
        <f>IF('[1]Data Checking'!SD1="","",'[1]Data Checking'!SD1)</f>
        <v>applicable/habitant/besoins/besoins_secteur_prioritaires_intrant/quantite_agricol_7/besoins_secteur_prioritaires_intr_2</v>
      </c>
      <c r="SA1" t="str">
        <f>IF('[1]Data Checking'!SE1="","",'[1]Data Checking'!SE1)</f>
        <v>applicable/habitant/besoins/besoins_secteur_prioritaires_intrant/quantite_agricol_7/besoins_secteur_prioritaires_intr_3</v>
      </c>
      <c r="SB1" t="str">
        <f>IF('[1]Data Checking'!SF1="","",'[1]Data Checking'!SF1)</f>
        <v>applicable/habitant/besoins/besoins_secteur_prioritaires_intrant/quantite_agricol_7/besoins_secteur_prioritaires_intr_4</v>
      </c>
      <c r="SC1" t="str">
        <f>IF('[1]Data Checking'!SG1="","",'[1]Data Checking'!SG1)</f>
        <v>applicable/habitant/besoins/besoins_secteur_prioritaires_intrant/quantite_agricol_7/besoins_secteur_prioritaires_intr_5</v>
      </c>
      <c r="SD1" t="str">
        <f>IF('[1]Data Checking'!SH1="","",'[1]Data Checking'!SH1)</f>
        <v>applicable/habitant/besoins/besoins_secteur_prioritaires_intrant/quantite_agricol_7/besoins_secteur_prioritaires_intr_6</v>
      </c>
      <c r="SE1" t="str">
        <f>IF('[1]Data Checking'!SI1="","",'[1]Data Checking'!SI1)</f>
        <v>applicable/habitant/besoins/besoins_secteur_prioritaires_intrant/quantite_agricol_7/besoins_secteur_prioritaires_intr_7</v>
      </c>
      <c r="SF1" t="str">
        <f>IF('[1]Data Checking'!SJ1="","",'[1]Data Checking'!SJ1)</f>
        <v>applicable/habitant/besoins/besoins_secteur_prioritaires_intrant/quantite_agricol_7/besoins_secteur_prioritaires_intr_8</v>
      </c>
      <c r="SG1" t="str">
        <f>IF('[1]Data Checking'!SK1="","",'[1]Data Checking'!SK1)</f>
        <v>applicable/habitant/besoins/besoins_secteur_prioritaires_intrant/quantite_agricol_7/aucun</v>
      </c>
      <c r="SH1" t="str">
        <f>IF('[1]Data Checking'!SL1="","",'[1]Data Checking'!SL1)</f>
        <v>applicable/habitant/besoins/besoins_secteur_prioritaires_education/besoins_prioritaires_edu</v>
      </c>
      <c r="SI1" t="str">
        <f>IF('[1]Data Checking'!SM1="","",'[1]Data Checking'!SM1)</f>
        <v>applicable/habitant/besoins/besoins_secteur_prioritaires_education/besoins_prioritaires_edu/besoins_secteur_prioritaires_edu_1</v>
      </c>
      <c r="SJ1" t="str">
        <f>IF('[1]Data Checking'!SN1="","",'[1]Data Checking'!SN1)</f>
        <v>applicable/habitant/besoins/besoins_secteur_prioritaires_education/besoins_prioritaires_edu/besoins_secteur_prioritaires_edu_2</v>
      </c>
      <c r="SK1" t="str">
        <f>IF('[1]Data Checking'!SO1="","",'[1]Data Checking'!SO1)</f>
        <v>applicable/habitant/besoins/besoins_secteur_prioritaires_education/besoins_prioritaires_edu/besoins_secteur_prioritaires_edu_3</v>
      </c>
      <c r="SL1" t="str">
        <f>IF('[1]Data Checking'!SP1="","",'[1]Data Checking'!SP1)</f>
        <v>applicable/habitant/besoins/besoins_secteur_prioritaires_education/besoins_prioritaires_edu/besoins_secteur_prioritaires_edu_4</v>
      </c>
      <c r="SM1" t="str">
        <f>IF('[1]Data Checking'!SQ1="","",'[1]Data Checking'!SQ1)</f>
        <v>applicable/habitant/besoins/besoins_secteur_prioritaires_education/besoins_prioritaires_edu/besoins_secteur_prioritaires_edu_5</v>
      </c>
      <c r="SN1" t="str">
        <f>IF('[1]Data Checking'!SR1="","",'[1]Data Checking'!SR1)</f>
        <v>applicable/habitant/besoins/besoins_secteur_prioritaires_education/besoins_prioritaires_edu/aucun</v>
      </c>
      <c r="SO1" t="str">
        <f>IF('[1]Data Checking'!SS1="","",'[1]Data Checking'!SS1)</f>
        <v>applicable/habitant/besoins/besoins_secteur_prioritaires_education/quantite_edu_1</v>
      </c>
      <c r="SP1" t="str">
        <f>IF('[1]Data Checking'!ST1="","",'[1]Data Checking'!ST1)</f>
        <v>applicable/habitant/besoins/besoins_secteur_prioritaires_education/quantite_edu_1/besoins_secteur_prioritaires_edu_1</v>
      </c>
      <c r="SQ1" t="str">
        <f>IF('[1]Data Checking'!SU1="","",'[1]Data Checking'!SU1)</f>
        <v>applicable/habitant/besoins/besoins_secteur_prioritaires_education/quantite_edu_1/besoins_secteur_prioritaires_edu_2</v>
      </c>
      <c r="SR1" t="str">
        <f>IF('[1]Data Checking'!SV1="","",'[1]Data Checking'!SV1)</f>
        <v>applicable/habitant/besoins/besoins_secteur_prioritaires_education/quantite_edu_1/besoins_secteur_prioritaires_edu_3</v>
      </c>
      <c r="SS1" t="str">
        <f>IF('[1]Data Checking'!SW1="","",'[1]Data Checking'!SW1)</f>
        <v>applicable/habitant/besoins/besoins_secteur_prioritaires_education/quantite_edu_1/besoins_secteur_prioritaires_edu_4</v>
      </c>
      <c r="ST1" t="str">
        <f>IF('[1]Data Checking'!SX1="","",'[1]Data Checking'!SX1)</f>
        <v>applicable/habitant/besoins/besoins_secteur_prioritaires_education/quantite_edu_1/besoins_secteur_prioritaires_edu_5</v>
      </c>
      <c r="SU1" t="str">
        <f>IF('[1]Data Checking'!SY1="","",'[1]Data Checking'!SY1)</f>
        <v>applicable/habitant/besoins/besoins_secteur_prioritaires_education/quantite_edu_1/aucun</v>
      </c>
      <c r="SV1" t="str">
        <f>IF('[1]Data Checking'!SZ1="","",'[1]Data Checking'!SZ1)</f>
        <v>applicable/habitant/besoins/besoins_secteur_prioritaires_education/quantite_edu_2</v>
      </c>
      <c r="SW1" t="str">
        <f>IF('[1]Data Checking'!TA1="","",'[1]Data Checking'!TA1)</f>
        <v>applicable/habitant/besoins/besoins_secteur_prioritaires_education/quantite_edu_2/besoins_secteur_prioritaires_edu_1</v>
      </c>
      <c r="SX1" t="str">
        <f>IF('[1]Data Checking'!TB1="","",'[1]Data Checking'!TB1)</f>
        <v>applicable/habitant/besoins/besoins_secteur_prioritaires_education/quantite_edu_2/besoins_secteur_prioritaires_edu_2</v>
      </c>
      <c r="SY1" t="str">
        <f>IF('[1]Data Checking'!TC1="","",'[1]Data Checking'!TC1)</f>
        <v>applicable/habitant/besoins/besoins_secteur_prioritaires_education/quantite_edu_2/besoins_secteur_prioritaires_edu_3</v>
      </c>
      <c r="SZ1" t="str">
        <f>IF('[1]Data Checking'!TD1="","",'[1]Data Checking'!TD1)</f>
        <v>applicable/habitant/besoins/besoins_secteur_prioritaires_education/quantite_edu_2/besoins_secteur_prioritaires_edu_4</v>
      </c>
      <c r="TA1" t="str">
        <f>IF('[1]Data Checking'!TE1="","",'[1]Data Checking'!TE1)</f>
        <v>applicable/habitant/besoins/besoins_secteur_prioritaires_education/quantite_edu_2/besoins_secteur_prioritaires_edu_5</v>
      </c>
      <c r="TB1" t="str">
        <f>IF('[1]Data Checking'!TF1="","",'[1]Data Checking'!TF1)</f>
        <v>applicable/habitant/besoins/besoins_secteur_prioritaires_education/quantite_edu_2/aucun</v>
      </c>
      <c r="TC1" t="str">
        <f>IF('[1]Data Checking'!TG1="","",'[1]Data Checking'!TG1)</f>
        <v>applicable/habitant/besoins/besoins_secteur_prioritaires_education/quantite_edu_3</v>
      </c>
      <c r="TD1" t="str">
        <f>IF('[1]Data Checking'!TH1="","",'[1]Data Checking'!TH1)</f>
        <v>applicable/habitant/besoins/besoins_secteur_prioritaires_education/quantite_edu_3/besoins_secteur_prioritaires_edu_1</v>
      </c>
      <c r="TE1" t="str">
        <f>IF('[1]Data Checking'!TI1="","",'[1]Data Checking'!TI1)</f>
        <v>applicable/habitant/besoins/besoins_secteur_prioritaires_education/quantite_edu_3/besoins_secteur_prioritaires_edu_2</v>
      </c>
      <c r="TF1" t="str">
        <f>IF('[1]Data Checking'!TJ1="","",'[1]Data Checking'!TJ1)</f>
        <v>applicable/habitant/besoins/besoins_secteur_prioritaires_education/quantite_edu_3/besoins_secteur_prioritaires_edu_3</v>
      </c>
      <c r="TG1" t="str">
        <f>IF('[1]Data Checking'!TK1="","",'[1]Data Checking'!TK1)</f>
        <v>applicable/habitant/besoins/besoins_secteur_prioritaires_education/quantite_edu_3/besoins_secteur_prioritaires_edu_4</v>
      </c>
      <c r="TH1" t="str">
        <f>IF('[1]Data Checking'!TL1="","",'[1]Data Checking'!TL1)</f>
        <v>applicable/habitant/besoins/besoins_secteur_prioritaires_education/quantite_edu_3/besoins_secteur_prioritaires_edu_5</v>
      </c>
      <c r="TI1" t="str">
        <f>IF('[1]Data Checking'!TM1="","",'[1]Data Checking'!TM1)</f>
        <v>applicable/habitant/besoins/besoins_secteur_prioritaires_education/quantite_edu_3/aucun</v>
      </c>
      <c r="TJ1" t="str">
        <f>IF('[1]Data Checking'!TN1="","",'[1]Data Checking'!TN1)</f>
        <v>q0_gps</v>
      </c>
      <c r="TK1" t="str">
        <f>IF('[1]Data Checking'!TO1="","",'[1]Data Checking'!TO1)</f>
        <v>applicable/_q0_gps_latitude</v>
      </c>
      <c r="TL1" t="str">
        <f>IF('[1]Data Checking'!TP1="","",'[1]Data Checking'!TP1)</f>
        <v>applicable/_q0_gps_longitude</v>
      </c>
      <c r="TM1" t="str">
        <f>IF('[1]Data Checking'!TQ1="","",'[1]Data Checking'!TQ1)</f>
        <v>applicable/_q0_gps_altitude</v>
      </c>
      <c r="TN1" t="str">
        <f>IF('[1]Data Checking'!TR1="","",'[1]Data Checking'!TR1)</f>
        <v>applicable/_q0_gps_precision</v>
      </c>
      <c r="TO1" t="str">
        <f>IF('[1]Data Checking'!TS1="","",'[1]Data Checking'!TS1)</f>
        <v>applicable/commentaires</v>
      </c>
      <c r="TP1" t="str">
        <f>IF('[1]Data Checking'!TT1="","",'[1]Data Checking'!TT1)</f>
        <v>merci</v>
      </c>
      <c r="TQ1" t="str">
        <f>IF('[1]Data Checking'!TU1="","",'[1]Data Checking'!TU1)</f>
        <v>_id</v>
      </c>
      <c r="TR1" t="str">
        <f>IF('[1]Data Checking'!TV1="","",'[1]Data Checking'!TV1)</f>
        <v>_uuid</v>
      </c>
      <c r="TS1" t="str">
        <f>IF('[1]Data Checking'!TW1="","",'[1]Data Checking'!TW1)</f>
        <v>_submission_time</v>
      </c>
      <c r="TT1" t="str">
        <f>IF('[1]Data Checking'!TX1="","",'[1]Data Checking'!TX1)</f>
        <v>_validation_status</v>
      </c>
      <c r="TU1" t="str">
        <f>IF('[1]Data Checking'!TY1="","",'[1]Data Checking'!TY1)</f>
        <v>_notes</v>
      </c>
      <c r="TV1" t="str">
        <f>IF('[1]Data Checking'!TZ1="","",'[1]Data Checking'!TZ1)</f>
        <v>_status</v>
      </c>
      <c r="TW1" t="str">
        <f>IF('[1]Data Checking'!UA1="","",'[1]Data Checking'!UA1)</f>
        <v>_submitted_by</v>
      </c>
      <c r="TX1" t="str">
        <f>IF('[1]Data Checking'!UB1="","",'[1]Data Checking'!UB1)</f>
        <v>_tags</v>
      </c>
      <c r="TY1" t="str">
        <f>IF('[1]Data Checking'!UC1="","",'[1]Data Checking'!UC1)</f>
        <v>_index</v>
      </c>
      <c r="TZ1" t="str">
        <f>IF('[1]Data Checking'!UD1="","",'[1]Data Checking'!UD1)</f>
        <v/>
      </c>
    </row>
    <row r="2" spans="1:549">
      <c r="A2">
        <f>IF('[1]Data Checking'!D2="","",'[1]Data Checking'!D2)</f>
        <v>44524.533562893521</v>
      </c>
      <c r="B2">
        <f>IF('[1]Data Checking'!E2="","",'[1]Data Checking'!E2)</f>
        <v>44524.634022118058</v>
      </c>
      <c r="C2">
        <f>IF('[1]Data Checking'!F2="","",'[1]Data Checking'!F2)</f>
        <v>44524</v>
      </c>
      <c r="D2" t="str">
        <f>IF('[1]Data Checking'!H2="","",'[1]Data Checking'!H2)</f>
        <v>audit.csv</v>
      </c>
      <c r="E2" t="str">
        <f>IF('[1]Data Checking'!I2="","",'[1]Data Checking'!I2)</f>
        <v>icsm_haiti</v>
      </c>
      <c r="F2" t="str">
        <f>IF('[1]Data Checking'!J2="","",'[1]Data Checking'!J2)</f>
        <v/>
      </c>
      <c r="G2" t="str">
        <f>IF('[1]Data Checking'!K2="","",'[1]Data Checking'!K2)</f>
        <v/>
      </c>
      <c r="H2">
        <f>IF('[1]Data Checking'!L2="","",'[1]Data Checking'!L2)</f>
        <v>44524</v>
      </c>
      <c r="I2" t="str">
        <f>IF('[1]Data Checking'!M2="","",'[1]Data Checking'!M2)</f>
        <v>ACF</v>
      </c>
      <c r="J2" t="str">
        <f>IF('[1]Data Checking'!N2="","",'[1]Data Checking'!N2)</f>
        <v/>
      </c>
      <c r="K2" t="str">
        <f>IF('[1]Data Checking'!O2="","",'[1]Data Checking'!O2)</f>
        <v>acf</v>
      </c>
      <c r="L2" t="str">
        <f>IF('[1]Data Checking'!P2="","",'[1]Data Checking'!P2)</f>
        <v>ACF</v>
      </c>
      <c r="M2" t="str">
        <f>IF('[1]Data Checking'!Q2="","",'[1]Data Checking'!Q2)</f>
        <v>ACF</v>
      </c>
      <c r="N2" t="str">
        <f>IF('[1]Data Checking'!R2="","",'[1]Data Checking'!R2)</f>
        <v>Code enquêteur 1</v>
      </c>
      <c r="O2" t="str">
        <f>IF('[1]Data Checking'!S2="","",'[1]Data Checking'!S2)</f>
        <v/>
      </c>
      <c r="P2" t="str">
        <f>IF('[1]Data Checking'!T2="","",'[1]Data Checking'!T2)</f>
        <v>acf_e1</v>
      </c>
      <c r="Q2" t="str">
        <f>IF('[1]Data Checking'!U2="","",'[1]Data Checking'!U2)</f>
        <v>anketè 1</v>
      </c>
      <c r="R2" t="str">
        <f>IF('[1]Data Checking'!V2="","",'[1]Data Checking'!V2)</f>
        <v>anketè 1</v>
      </c>
      <c r="S2" t="str">
        <f>IF('[1]Data Checking'!W2="","",'[1]Data Checking'!W2)</f>
        <v>Nord-Ouest</v>
      </c>
      <c r="T2" t="str">
        <f>IF('[1]Data Checking'!X2="","",'[1]Data Checking'!X2)</f>
        <v>Jean Rabel</v>
      </c>
      <c r="U2" t="str">
        <f>IF('[1]Data Checking'!Y2="","",'[1]Data Checking'!Y2)</f>
        <v>HT0934</v>
      </c>
      <c r="V2" t="str">
        <f>IF('[1]Data Checking'!Z2="","",'[1]Data Checking'!Z2)</f>
        <v>Jean Rabel</v>
      </c>
      <c r="W2" t="str">
        <f>IF('[1]Data Checking'!AA2="","",'[1]Data Checking'!AA2)</f>
        <v>1re Section Lacoma</v>
      </c>
      <c r="X2" t="str">
        <f>IF('[1]Data Checking'!AB2="","",'[1]Data Checking'!AB2)</f>
        <v>HT0934-01</v>
      </c>
      <c r="Y2" t="str">
        <f>IF('[1]Data Checking'!AC2="","",'[1]Data Checking'!AC2)</f>
        <v>1re Section Lacoma</v>
      </c>
      <c r="Z2" t="str">
        <f>IF('[1]Data Checking'!AD2="","",'[1]Data Checking'!AD2)</f>
        <v>Centre-ville de Jean Rabel</v>
      </c>
      <c r="AA2" t="str">
        <f>IF('[1]Data Checking'!AE2="","",'[1]Data Checking'!AE2)</f>
        <v/>
      </c>
      <c r="AB2" t="str">
        <f>IF('[1]Data Checking'!AF2="","",'[1]Data Checking'!AF2)</f>
        <v>jean_rabel</v>
      </c>
      <c r="AC2" t="str">
        <f>IF('[1]Data Checking'!AG2="","",'[1]Data Checking'!AG2)</f>
        <v>Centre-ville de Jean Rabel</v>
      </c>
      <c r="AD2" t="str">
        <f>IF('[1]Data Checking'!AH2="","",'[1]Data Checking'!AH2)</f>
        <v>Centre-ville de Jean Rabel</v>
      </c>
      <c r="AE2" t="str">
        <f>IF('[1]Data Checking'!AI2="","",'[1]Data Checking'!AI2)</f>
        <v>Marché de Jean Rabel</v>
      </c>
      <c r="AF2" t="str">
        <f>IF('[1]Data Checking'!AJ2="","",'[1]Data Checking'!AJ2)</f>
        <v/>
      </c>
      <c r="AG2" t="str">
        <f>IF('[1]Data Checking'!AK2="","",'[1]Data Checking'!AK2)</f>
        <v>jean_rabel</v>
      </c>
      <c r="AH2" t="str">
        <f>IF('[1]Data Checking'!AL2="","",'[1]Data Checking'!AL2)</f>
        <v>Marché de Jean Rabel</v>
      </c>
      <c r="AI2" t="str">
        <f>IF('[1]Data Checking'!AM2="","",'[1]Data Checking'!AM2)</f>
        <v>Marché de Jean Rabel</v>
      </c>
      <c r="AJ2" t="str">
        <f>IF('[1]Data Checking'!AN2="","",'[1]Data Checking'!AN2)</f>
        <v>Milieu rural</v>
      </c>
      <c r="AK2" t="str">
        <f>IF('[1]Data Checking'!AO2="","",'[1]Data Checking'!AO2)</f>
        <v>Enquête auprès d'un marchand</v>
      </c>
      <c r="AL2" t="str">
        <f>IF('[1]Data Checking'!AP2="","",'[1]Data Checking'!AP2)</f>
        <v>Oui</v>
      </c>
      <c r="AM2" t="str">
        <f>IF('[1]Data Checking'!AQ2="","",'[1]Data Checking'!AQ2)</f>
        <v/>
      </c>
      <c r="AN2" t="str">
        <f>IF('[1]Data Checking'!AR2="","",'[1]Data Checking'!AR2)</f>
        <v>Oui</v>
      </c>
      <c r="AO2" t="str">
        <f>IF('[1]Data Checking'!AS2="","",'[1]Data Checking'!AS2)</f>
        <v/>
      </c>
      <c r="AP2" t="str">
        <f>IF('[1]Data Checking'!AT2="","",'[1]Data Checking'!AT2)</f>
        <v>Femme</v>
      </c>
      <c r="AQ2">
        <f>IF('[1]Data Checking'!AU2="","",'[1]Data Checking'!AU2)</f>
        <v>44524</v>
      </c>
      <c r="AR2">
        <f>IF('[1]Data Checking'!AV2="","",'[1]Data Checking'!AV2)</f>
        <v>44524</v>
      </c>
      <c r="AS2" t="str">
        <f>IF('[1]Data Checking'!AW2="","",'[1]Data Checking'!AW2)</f>
        <v>Détaillant sur une table</v>
      </c>
      <c r="AT2" t="str">
        <f>IF('[1]Data Checking'!AX2="","",'[1]Data Checking'!AX2)</f>
        <v/>
      </c>
      <c r="AU2" t="str">
        <f>IF('[1]Data Checking'!AY2="","",'[1]Data Checking'!AY2)</f>
        <v>Nourriture</v>
      </c>
      <c r="AV2">
        <f>IF('[1]Data Checking'!AZ2="","",'[1]Data Checking'!AZ2)</f>
        <v>1</v>
      </c>
      <c r="AW2">
        <f>IF('[1]Data Checking'!BA2="","",'[1]Data Checking'!BA2)</f>
        <v>0</v>
      </c>
      <c r="AX2">
        <f>IF('[1]Data Checking'!BB2="","",'[1]Data Checking'!BB2)</f>
        <v>0</v>
      </c>
      <c r="AY2">
        <f>IF('[1]Data Checking'!BC2="","",'[1]Data Checking'!BC2)</f>
        <v>0</v>
      </c>
      <c r="AZ2" t="str">
        <f>IF('[1]Data Checking'!BD2="","",'[1]Data Checking'!BD2)</f>
        <v>nourriture</v>
      </c>
      <c r="BA2" t="str">
        <f>IF('[1]Data Checking'!BE2="","",'[1]Data Checking'!BE2)</f>
        <v>Nourriture</v>
      </c>
      <c r="BB2" t="str">
        <f>IF('[1]Data Checking'!BF2="","",'[1]Data Checking'!BF2)</f>
        <v>En espèces (Gourde) A crédit partiel</v>
      </c>
      <c r="BC2">
        <f>IF('[1]Data Checking'!BG2="","",'[1]Data Checking'!BG2)</f>
        <v>1</v>
      </c>
      <c r="BD2">
        <f>IF('[1]Data Checking'!BH2="","",'[1]Data Checking'!BH2)</f>
        <v>0</v>
      </c>
      <c r="BE2">
        <f>IF('[1]Data Checking'!BI2="","",'[1]Data Checking'!BI2)</f>
        <v>0</v>
      </c>
      <c r="BF2">
        <f>IF('[1]Data Checking'!BJ2="","",'[1]Data Checking'!BJ2)</f>
        <v>0</v>
      </c>
      <c r="BG2">
        <f>IF('[1]Data Checking'!BK2="","",'[1]Data Checking'!BK2)</f>
        <v>1</v>
      </c>
      <c r="BH2">
        <f>IF('[1]Data Checking'!BL2="","",'[1]Data Checking'!BL2)</f>
        <v>0</v>
      </c>
      <c r="BI2">
        <f>IF('[1]Data Checking'!BM2="","",'[1]Data Checking'!BM2)</f>
        <v>0</v>
      </c>
      <c r="BJ2">
        <f>IF('[1]Data Checking'!BN2="","",'[1]Data Checking'!BN2)</f>
        <v>0</v>
      </c>
      <c r="BK2">
        <f>IF('[1]Data Checking'!BO2="","",'[1]Data Checking'!BO2)</f>
        <v>0</v>
      </c>
      <c r="BL2">
        <f>IF('[1]Data Checking'!BP2="","",'[1]Data Checking'!BP2)</f>
        <v>0</v>
      </c>
      <c r="BM2" t="str">
        <f>IF('[1]Data Checking'!BQ2="","",'[1]Data Checking'!BQ2)</f>
        <v/>
      </c>
      <c r="BN2" t="str">
        <f>IF('[1]Data Checking'!BR2="","",'[1]Data Checking'!BR2)</f>
        <v>Oui, il y a moins de commerçants par rapport au mois passé</v>
      </c>
      <c r="BO2" t="str">
        <f>IF('[1]Data Checking'!BS2="","",'[1]Data Checking'!BS2)</f>
        <v>Je ne sais pas / Je ne souhaite pas répondre</v>
      </c>
      <c r="BP2" t="str">
        <f>IF('[1]Data Checking'!BT2="","",'[1]Data Checking'!BT2)</f>
        <v>Farine de blé blanche Riz Maïs (moulu) Sucre Haricot noir Huile végétale</v>
      </c>
      <c r="BQ2">
        <f>IF('[1]Data Checking'!BU2="","",'[1]Data Checking'!BU2)</f>
        <v>1</v>
      </c>
      <c r="BR2">
        <f>IF('[1]Data Checking'!BV2="","",'[1]Data Checking'!BV2)</f>
        <v>1</v>
      </c>
      <c r="BS2">
        <f>IF('[1]Data Checking'!BW2="","",'[1]Data Checking'!BW2)</f>
        <v>1</v>
      </c>
      <c r="BT2">
        <f>IF('[1]Data Checking'!BX2="","",'[1]Data Checking'!BX2)</f>
        <v>1</v>
      </c>
      <c r="BU2">
        <f>IF('[1]Data Checking'!BY2="","",'[1]Data Checking'!BY2)</f>
        <v>1</v>
      </c>
      <c r="BV2">
        <f>IF('[1]Data Checking'!BZ2="","",'[1]Data Checking'!BZ2)</f>
        <v>0</v>
      </c>
      <c r="BW2">
        <f>IF('[1]Data Checking'!CA2="","",'[1]Data Checking'!CA2)</f>
        <v>1</v>
      </c>
      <c r="BX2">
        <f>IF('[1]Data Checking'!CB2="","",'[1]Data Checking'!CB2)</f>
        <v>0</v>
      </c>
      <c r="BY2" t="str">
        <f>IF('[1]Data Checking'!CC2="","",'[1]Data Checking'!CC2)</f>
        <v>Oui je connais le prix de mes produits en grosse marmite</v>
      </c>
      <c r="BZ2">
        <f>IF('[1]Data Checking'!CD2="","",'[1]Data Checking'!CD2)</f>
        <v>350</v>
      </c>
      <c r="CA2">
        <f>IF('[1]Data Checking'!CE2="","",'[1]Data Checking'!CE2)</f>
        <v>175</v>
      </c>
      <c r="CB2" t="str">
        <f>IF('[1]Data Checking'!CF2="","",'[1]Data Checking'!CF2)</f>
        <v>Non</v>
      </c>
      <c r="CC2">
        <f>IF('[1]Data Checking'!CG2="","",'[1]Data Checking'!CG2)</f>
        <v>350</v>
      </c>
      <c r="CD2">
        <f>IF('[1]Data Checking'!CH2="","",'[1]Data Checking'!CH2)</f>
        <v>134.61538461538399</v>
      </c>
      <c r="CE2" t="str">
        <f>IF('[1]Data Checking'!CI2="","",'[1]Data Checking'!CI2)</f>
        <v>Oui</v>
      </c>
      <c r="CF2">
        <f>IF('[1]Data Checking'!CJ2="","",'[1]Data Checking'!CJ2)</f>
        <v>225</v>
      </c>
      <c r="CG2">
        <f>IF('[1]Data Checking'!CK2="","",'[1]Data Checking'!CK2)</f>
        <v>97.826086956521706</v>
      </c>
      <c r="CH2" t="str">
        <f>IF('[1]Data Checking'!CL2="","",'[1]Data Checking'!CL2)</f>
        <v>Oui</v>
      </c>
      <c r="CI2">
        <f>IF('[1]Data Checking'!CM2="","",'[1]Data Checking'!CM2)</f>
        <v>350</v>
      </c>
      <c r="CJ2">
        <f>IF('[1]Data Checking'!CN2="","",'[1]Data Checking'!CN2)</f>
        <v>120.689655172413</v>
      </c>
      <c r="CK2" t="str">
        <f>IF('[1]Data Checking'!CO2="","",'[1]Data Checking'!CO2)</f>
        <v>Oui</v>
      </c>
      <c r="CL2">
        <f>IF('[1]Data Checking'!CP2="","",'[1]Data Checking'!CP2)</f>
        <v>700</v>
      </c>
      <c r="CM2">
        <f>IF('[1]Data Checking'!CQ2="","",'[1]Data Checking'!CQ2)</f>
        <v>291.666666666666</v>
      </c>
      <c r="CN2" t="str">
        <f>IF('[1]Data Checking'!CR2="","",'[1]Data Checking'!CR2)</f>
        <v>Oui</v>
      </c>
      <c r="CO2" t="str">
        <f>IF('[1]Data Checking'!CS2="","",'[1]Data Checking'!CS2)</f>
        <v/>
      </c>
      <c r="CP2" t="str">
        <f>IF('[1]Data Checking'!CT2="","",'[1]Data Checking'!CT2)</f>
        <v/>
      </c>
      <c r="CQ2" t="str">
        <f>IF('[1]Data Checking'!CU2="","",'[1]Data Checking'!CU2)</f>
        <v/>
      </c>
      <c r="CR2" t="str">
        <f>IF('[1]Data Checking'!CV2="","",'[1]Data Checking'!CV2)</f>
        <v>Remplissage à partir de drum</v>
      </c>
      <c r="CS2" t="str">
        <f>IF('[1]Data Checking'!CW2="","",'[1]Data Checking'!CW2)</f>
        <v>Oui</v>
      </c>
      <c r="CT2">
        <f>IF('[1]Data Checking'!CX2="","",'[1]Data Checking'!CX2)</f>
        <v>1100</v>
      </c>
      <c r="CU2" t="str">
        <f>IF('[1]Data Checking'!CY2="","",'[1]Data Checking'!CY2)</f>
        <v/>
      </c>
      <c r="CV2" t="str">
        <f>IF('[1]Data Checking'!CZ2="","",'[1]Data Checking'!CZ2)</f>
        <v/>
      </c>
      <c r="CW2" t="str">
        <f>IF('[1]Data Checking'!DA2="","",'[1]Data Checking'!DA2)</f>
        <v/>
      </c>
      <c r="CX2" t="str">
        <f>IF('[1]Data Checking'!DB2="","",'[1]Data Checking'!DB2)</f>
        <v/>
      </c>
      <c r="CY2" t="str">
        <f>IF('[1]Data Checking'!DC2="","",'[1]Data Checking'!DC2)</f>
        <v/>
      </c>
      <c r="CZ2" t="str">
        <f>IF('[1]Data Checking'!DD2="","",'[1]Data Checking'!DD2)</f>
        <v/>
      </c>
      <c r="DA2" t="str">
        <f>IF('[1]Data Checking'!DE2="","",'[1]Data Checking'!DE2)</f>
        <v>NA</v>
      </c>
      <c r="DB2">
        <f>IF('[1]Data Checking'!DF2="","",'[1]Data Checking'!DF2)</f>
        <v>1100</v>
      </c>
      <c r="DC2" t="str">
        <f>IF('[1]Data Checking'!DG2="","",'[1]Data Checking'!DG2)</f>
        <v>Oui</v>
      </c>
      <c r="DD2" t="str">
        <f>IF('[1]Data Checking'!DH2="","",'[1]Data Checking'!DH2)</f>
        <v>Oui</v>
      </c>
      <c r="DE2" t="str">
        <f>IF('[1]Data Checking'!DI2="","",'[1]Data Checking'!DI2)</f>
        <v>Pas encore eu le temps de réapprovisinner Article trop cher Produit épuisé car beaucoup de personnes ont acheté</v>
      </c>
      <c r="DF2">
        <f>IF('[1]Data Checking'!DJ2="","",'[1]Data Checking'!DJ2)</f>
        <v>0</v>
      </c>
      <c r="DG2">
        <f>IF('[1]Data Checking'!DK2="","",'[1]Data Checking'!DK2)</f>
        <v>0</v>
      </c>
      <c r="DH2">
        <f>IF('[1]Data Checking'!DL2="","",'[1]Data Checking'!DL2)</f>
        <v>0</v>
      </c>
      <c r="DI2">
        <f>IF('[1]Data Checking'!DM2="","",'[1]Data Checking'!DM2)</f>
        <v>0</v>
      </c>
      <c r="DJ2">
        <f>IF('[1]Data Checking'!DN2="","",'[1]Data Checking'!DN2)</f>
        <v>1</v>
      </c>
      <c r="DK2">
        <f>IF('[1]Data Checking'!DO2="","",'[1]Data Checking'!DO2)</f>
        <v>0</v>
      </c>
      <c r="DL2">
        <f>IF('[1]Data Checking'!DP2="","",'[1]Data Checking'!DP2)</f>
        <v>1</v>
      </c>
      <c r="DM2">
        <f>IF('[1]Data Checking'!DQ2="","",'[1]Data Checking'!DQ2)</f>
        <v>0</v>
      </c>
      <c r="DN2">
        <f>IF('[1]Data Checking'!DR2="","",'[1]Data Checking'!DR2)</f>
        <v>0</v>
      </c>
      <c r="DO2">
        <f>IF('[1]Data Checking'!DS2="","",'[1]Data Checking'!DS2)</f>
        <v>0</v>
      </c>
      <c r="DP2">
        <f>IF('[1]Data Checking'!DT2="","",'[1]Data Checking'!DT2)</f>
        <v>1</v>
      </c>
      <c r="DQ2">
        <f>IF('[1]Data Checking'!DU2="","",'[1]Data Checking'!DU2)</f>
        <v>0</v>
      </c>
      <c r="DR2">
        <f>IF('[1]Data Checking'!DV2="","",'[1]Data Checking'!DV2)</f>
        <v>0</v>
      </c>
      <c r="DS2">
        <f>IF('[1]Data Checking'!DW2="","",'[1]Data Checking'!DW2)</f>
        <v>0</v>
      </c>
      <c r="DT2" t="str">
        <f>IF('[1]Data Checking'!DX2="","",'[1]Data Checking'!DX2)</f>
        <v/>
      </c>
      <c r="DU2" t="str">
        <f>IF('[1]Data Checking'!DY2="","",'[1]Data Checking'!DY2)</f>
        <v>Riz Farine de blé blanche Sucre Huile végétale</v>
      </c>
      <c r="DV2">
        <f>IF('[1]Data Checking'!DZ2="","",'[1]Data Checking'!DZ2)</f>
        <v>1</v>
      </c>
      <c r="DW2">
        <f>IF('[1]Data Checking'!EA2="","",'[1]Data Checking'!EA2)</f>
        <v>1</v>
      </c>
      <c r="DX2">
        <f>IF('[1]Data Checking'!EB2="","",'[1]Data Checking'!EB2)</f>
        <v>0</v>
      </c>
      <c r="DY2">
        <f>IF('[1]Data Checking'!EC2="","",'[1]Data Checking'!EC2)</f>
        <v>1</v>
      </c>
      <c r="DZ2">
        <f>IF('[1]Data Checking'!ED2="","",'[1]Data Checking'!ED2)</f>
        <v>0</v>
      </c>
      <c r="EA2">
        <f>IF('[1]Data Checking'!EE2="","",'[1]Data Checking'!EE2)</f>
        <v>0</v>
      </c>
      <c r="EB2">
        <f>IF('[1]Data Checking'!EF2="","",'[1]Data Checking'!EF2)</f>
        <v>1</v>
      </c>
      <c r="EC2">
        <f>IF('[1]Data Checking'!EG2="","",'[1]Data Checking'!EG2)</f>
        <v>0</v>
      </c>
      <c r="ED2" t="str">
        <f>IF('[1]Data Checking'!EH2="","",'[1]Data Checking'!EH2)</f>
        <v>Oui</v>
      </c>
      <c r="EE2" t="str">
        <f>IF('[1]Data Checking'!EI2="","",'[1]Data Checking'!EI2)</f>
        <v>Oui</v>
      </c>
      <c r="EF2" t="str">
        <f>IF('[1]Data Checking'!EJ2="","",'[1]Data Checking'!EJ2)</f>
        <v>Oui</v>
      </c>
      <c r="EG2" t="str">
        <f>IF('[1]Data Checking'!EK2="","",'[1]Data Checking'!EK2)</f>
        <v>Nord-Ouest</v>
      </c>
      <c r="EH2" t="str">
        <f>IF('[1]Data Checking'!EL2="","",'[1]Data Checking'!EL2)</f>
        <v>Meme</v>
      </c>
      <c r="EI2" t="str">
        <f>IF('[1]Data Checking'!EM2="","",'[1]Data Checking'!EM2)</f>
        <v>Port-de-Paix</v>
      </c>
      <c r="EJ2" t="str">
        <f>IF('[1]Data Checking'!EN2="","",'[1]Data Checking'!EN2)</f>
        <v>Différent</v>
      </c>
      <c r="EK2" t="str">
        <f>IF('[1]Data Checking'!EO2="","",'[1]Data Checking'!EO2)</f>
        <v/>
      </c>
      <c r="EL2" t="str">
        <f>IF('[1]Data Checking'!EP2="","",'[1]Data Checking'!EP2)</f>
        <v/>
      </c>
      <c r="EM2" t="str">
        <f>IF('[1]Data Checking'!EQ2="","",'[1]Data Checking'!EQ2)</f>
        <v/>
      </c>
      <c r="EN2" t="str">
        <f>IF('[1]Data Checking'!ER2="","",'[1]Data Checking'!ER2)</f>
        <v/>
      </c>
      <c r="EO2" t="str">
        <f>IF('[1]Data Checking'!ES2="","",'[1]Data Checking'!ES2)</f>
        <v/>
      </c>
      <c r="EP2" t="str">
        <f>IF('[1]Data Checking'!ET2="","",'[1]Data Checking'!ET2)</f>
        <v/>
      </c>
      <c r="EQ2" t="str">
        <f>IF('[1]Data Checking'!EU2="","",'[1]Data Checking'!EU2)</f>
        <v/>
      </c>
      <c r="ER2" t="str">
        <f>IF('[1]Data Checking'!EV2="","",'[1]Data Checking'!EV2)</f>
        <v/>
      </c>
      <c r="ES2" t="str">
        <f>IF('[1]Data Checking'!EW2="","",'[1]Data Checking'!EW2)</f>
        <v/>
      </c>
      <c r="ET2" t="str">
        <f>IF('[1]Data Checking'!EX2="","",'[1]Data Checking'!EX2)</f>
        <v/>
      </c>
      <c r="EU2" t="str">
        <f>IF('[1]Data Checking'!EY2="","",'[1]Data Checking'!EY2)</f>
        <v/>
      </c>
      <c r="EV2" t="str">
        <f>IF('[1]Data Checking'!EZ2="","",'[1]Data Checking'!EZ2)</f>
        <v/>
      </c>
      <c r="EW2" t="str">
        <f>IF('[1]Data Checking'!FA2="","",'[1]Data Checking'!FA2)</f>
        <v/>
      </c>
      <c r="EX2" t="str">
        <f>IF('[1]Data Checking'!FB2="","",'[1]Data Checking'!FB2)</f>
        <v/>
      </c>
      <c r="EY2" t="str">
        <f>IF('[1]Data Checking'!FC2="","",'[1]Data Checking'!FC2)</f>
        <v/>
      </c>
      <c r="EZ2" t="str">
        <f>IF('[1]Data Checking'!FD2="","",'[1]Data Checking'!FD2)</f>
        <v/>
      </c>
      <c r="FA2" t="str">
        <f>IF('[1]Data Checking'!FE2="","",'[1]Data Checking'!FE2)</f>
        <v/>
      </c>
      <c r="FB2" t="str">
        <f>IF('[1]Data Checking'!FF2="","",'[1]Data Checking'!FF2)</f>
        <v/>
      </c>
      <c r="FC2" t="str">
        <f>IF('[1]Data Checking'!FG2="","",'[1]Data Checking'!FG2)</f>
        <v/>
      </c>
      <c r="FD2" t="str">
        <f>IF('[1]Data Checking'!FH2="","",'[1]Data Checking'!FH2)</f>
        <v/>
      </c>
      <c r="FE2" t="str">
        <f>IF('[1]Data Checking'!FI2="","",'[1]Data Checking'!FI2)</f>
        <v/>
      </c>
      <c r="FF2" t="str">
        <f>IF('[1]Data Checking'!FJ2="","",'[1]Data Checking'!FJ2)</f>
        <v/>
      </c>
      <c r="FG2" t="str">
        <f>IF('[1]Data Checking'!FK2="","",'[1]Data Checking'!FK2)</f>
        <v/>
      </c>
      <c r="FH2" t="str">
        <f>IF('[1]Data Checking'!FL2="","",'[1]Data Checking'!FL2)</f>
        <v/>
      </c>
      <c r="FI2" t="str">
        <f>IF('[1]Data Checking'!FM2="","",'[1]Data Checking'!FM2)</f>
        <v/>
      </c>
      <c r="FJ2" t="str">
        <f>IF('[1]Data Checking'!FN2="","",'[1]Data Checking'!FN2)</f>
        <v/>
      </c>
      <c r="FK2" t="str">
        <f>IF('[1]Data Checking'!FO2="","",'[1]Data Checking'!FO2)</f>
        <v/>
      </c>
      <c r="FL2" t="str">
        <f>IF('[1]Data Checking'!FP2="","",'[1]Data Checking'!FP2)</f>
        <v/>
      </c>
      <c r="FM2" t="str">
        <f>IF('[1]Data Checking'!FQ2="","",'[1]Data Checking'!FQ2)</f>
        <v/>
      </c>
      <c r="FN2" t="str">
        <f>IF('[1]Data Checking'!FR2="","",'[1]Data Checking'!FR2)</f>
        <v/>
      </c>
      <c r="FO2" t="str">
        <f>IF('[1]Data Checking'!FS2="","",'[1]Data Checking'!FS2)</f>
        <v/>
      </c>
      <c r="FP2" t="str">
        <f>IF('[1]Data Checking'!FT2="","",'[1]Data Checking'!FT2)</f>
        <v/>
      </c>
      <c r="FQ2" t="str">
        <f>IF('[1]Data Checking'!FU2="","",'[1]Data Checking'!FU2)</f>
        <v/>
      </c>
      <c r="FR2" t="str">
        <f>IF('[1]Data Checking'!FV2="","",'[1]Data Checking'!FV2)</f>
        <v/>
      </c>
      <c r="FS2" t="str">
        <f>IF('[1]Data Checking'!FW2="","",'[1]Data Checking'!FW2)</f>
        <v/>
      </c>
      <c r="FT2" t="str">
        <f>IF('[1]Data Checking'!FX2="","",'[1]Data Checking'!FX2)</f>
        <v/>
      </c>
      <c r="FU2" t="str">
        <f>IF('[1]Data Checking'!FY2="","",'[1]Data Checking'!FY2)</f>
        <v/>
      </c>
      <c r="FV2" t="str">
        <f>IF('[1]Data Checking'!FZ2="","",'[1]Data Checking'!FZ2)</f>
        <v/>
      </c>
      <c r="FW2" t="str">
        <f>IF('[1]Data Checking'!GA2="","",'[1]Data Checking'!GA2)</f>
        <v/>
      </c>
      <c r="FX2" t="str">
        <f>IF('[1]Data Checking'!GB2="","",'[1]Data Checking'!GB2)</f>
        <v/>
      </c>
      <c r="FY2" t="str">
        <f>IF('[1]Data Checking'!GC2="","",'[1]Data Checking'!GC2)</f>
        <v/>
      </c>
      <c r="FZ2" t="str">
        <f>IF('[1]Data Checking'!GD2="","",'[1]Data Checking'!GD2)</f>
        <v/>
      </c>
      <c r="GA2" t="str">
        <f>IF('[1]Data Checking'!GE2="","",'[1]Data Checking'!GE2)</f>
        <v/>
      </c>
      <c r="GB2" t="str">
        <f>IF('[1]Data Checking'!GF2="","",'[1]Data Checking'!GF2)</f>
        <v/>
      </c>
      <c r="GC2" t="str">
        <f>IF('[1]Data Checking'!GG2="","",'[1]Data Checking'!GG2)</f>
        <v/>
      </c>
      <c r="GD2" t="str">
        <f>IF('[1]Data Checking'!GH2="","",'[1]Data Checking'!GH2)</f>
        <v/>
      </c>
      <c r="GE2" t="str">
        <f>IF('[1]Data Checking'!GI2="","",'[1]Data Checking'!GI2)</f>
        <v/>
      </c>
      <c r="GF2" t="str">
        <f>IF('[1]Data Checking'!GJ2="","",'[1]Data Checking'!GJ2)</f>
        <v/>
      </c>
      <c r="GG2" t="str">
        <f>IF('[1]Data Checking'!GK2="","",'[1]Data Checking'!GK2)</f>
        <v/>
      </c>
      <c r="GH2" t="str">
        <f>IF('[1]Data Checking'!GL2="","",'[1]Data Checking'!GL2)</f>
        <v/>
      </c>
      <c r="GI2" t="str">
        <f>IF('[1]Data Checking'!GM2="","",'[1]Data Checking'!GM2)</f>
        <v/>
      </c>
      <c r="GJ2" t="str">
        <f>IF('[1]Data Checking'!GN2="","",'[1]Data Checking'!GN2)</f>
        <v/>
      </c>
      <c r="GK2" t="str">
        <f>IF('[1]Data Checking'!GO2="","",'[1]Data Checking'!GO2)</f>
        <v/>
      </c>
      <c r="GL2" t="str">
        <f>IF('[1]Data Checking'!GP2="","",'[1]Data Checking'!GP2)</f>
        <v/>
      </c>
      <c r="GM2" t="str">
        <f>IF('[1]Data Checking'!GQ2="","",'[1]Data Checking'!GQ2)</f>
        <v/>
      </c>
      <c r="GN2" t="str">
        <f>IF('[1]Data Checking'!GR2="","",'[1]Data Checking'!GR2)</f>
        <v/>
      </c>
      <c r="GO2" t="str">
        <f>IF('[1]Data Checking'!GS2="","",'[1]Data Checking'!GS2)</f>
        <v/>
      </c>
      <c r="GP2" t="str">
        <f>IF('[1]Data Checking'!GT2="","",'[1]Data Checking'!GT2)</f>
        <v/>
      </c>
      <c r="GQ2" t="str">
        <f>IF('[1]Data Checking'!GU2="","",'[1]Data Checking'!GU2)</f>
        <v/>
      </c>
      <c r="GR2" t="str">
        <f>IF('[1]Data Checking'!GV2="","",'[1]Data Checking'!GV2)</f>
        <v/>
      </c>
      <c r="GS2" t="str">
        <f>IF('[1]Data Checking'!GW2="","",'[1]Data Checking'!GW2)</f>
        <v/>
      </c>
      <c r="GT2" t="str">
        <f>IF('[1]Data Checking'!GX2="","",'[1]Data Checking'!GX2)</f>
        <v/>
      </c>
      <c r="GU2" t="str">
        <f>IF('[1]Data Checking'!GY2="","",'[1]Data Checking'!GY2)</f>
        <v/>
      </c>
      <c r="GV2" t="str">
        <f>IF('[1]Data Checking'!GZ2="","",'[1]Data Checking'!GZ2)</f>
        <v/>
      </c>
      <c r="GW2" t="str">
        <f>IF('[1]Data Checking'!HA2="","",'[1]Data Checking'!HA2)</f>
        <v/>
      </c>
      <c r="GX2" t="str">
        <f>IF('[1]Data Checking'!HB2="","",'[1]Data Checking'!HB2)</f>
        <v/>
      </c>
      <c r="GY2" t="str">
        <f>IF('[1]Data Checking'!HC2="","",'[1]Data Checking'!HC2)</f>
        <v/>
      </c>
      <c r="GZ2" t="str">
        <f>IF('[1]Data Checking'!HD2="","",'[1]Data Checking'!HD2)</f>
        <v/>
      </c>
      <c r="HA2" t="str">
        <f>IF('[1]Data Checking'!HE2="","",'[1]Data Checking'!HE2)</f>
        <v/>
      </c>
      <c r="HB2" t="str">
        <f>IF('[1]Data Checking'!HF2="","",'[1]Data Checking'!HF2)</f>
        <v/>
      </c>
      <c r="HC2" t="str">
        <f>IF('[1]Data Checking'!HG2="","",'[1]Data Checking'!HG2)</f>
        <v/>
      </c>
      <c r="HD2" t="str">
        <f>IF('[1]Data Checking'!HH2="","",'[1]Data Checking'!HH2)</f>
        <v/>
      </c>
      <c r="HE2" t="str">
        <f>IF('[1]Data Checking'!HI2="","",'[1]Data Checking'!HI2)</f>
        <v/>
      </c>
      <c r="HF2" t="str">
        <f>IF('[1]Data Checking'!HJ2="","",'[1]Data Checking'!HJ2)</f>
        <v/>
      </c>
      <c r="HG2" t="str">
        <f>IF('[1]Data Checking'!HK2="","",'[1]Data Checking'!HK2)</f>
        <v/>
      </c>
      <c r="HH2" t="str">
        <f>IF('[1]Data Checking'!HL2="","",'[1]Data Checking'!HL2)</f>
        <v/>
      </c>
      <c r="HI2" t="str">
        <f>IF('[1]Data Checking'!HM2="","",'[1]Data Checking'!HM2)</f>
        <v/>
      </c>
      <c r="HJ2" t="str">
        <f>IF('[1]Data Checking'!HN2="","",'[1]Data Checking'!HN2)</f>
        <v/>
      </c>
      <c r="HK2" t="str">
        <f>IF('[1]Data Checking'!HO2="","",'[1]Data Checking'!HO2)</f>
        <v/>
      </c>
      <c r="HL2" t="str">
        <f>IF('[1]Data Checking'!HP2="","",'[1]Data Checking'!HP2)</f>
        <v/>
      </c>
      <c r="HM2" t="str">
        <f>IF('[1]Data Checking'!HQ2="","",'[1]Data Checking'!HQ2)</f>
        <v/>
      </c>
      <c r="HN2" t="str">
        <f>IF('[1]Data Checking'!HR2="","",'[1]Data Checking'!HR2)</f>
        <v/>
      </c>
      <c r="HO2" t="str">
        <f>IF('[1]Data Checking'!HS2="","",'[1]Data Checking'!HS2)</f>
        <v/>
      </c>
      <c r="HP2" t="str">
        <f>IF('[1]Data Checking'!HT2="","",'[1]Data Checking'!HT2)</f>
        <v/>
      </c>
      <c r="HQ2" t="str">
        <f>IF('[1]Data Checking'!HU2="","",'[1]Data Checking'!HU2)</f>
        <v/>
      </c>
      <c r="HR2" t="str">
        <f>IF('[1]Data Checking'!HV2="","",'[1]Data Checking'!HV2)</f>
        <v/>
      </c>
      <c r="HS2" t="str">
        <f>IF('[1]Data Checking'!HW2="","",'[1]Data Checking'!HW2)</f>
        <v/>
      </c>
      <c r="HT2" t="str">
        <f>IF('[1]Data Checking'!HX2="","",'[1]Data Checking'!HX2)</f>
        <v/>
      </c>
      <c r="HU2" t="str">
        <f>IF('[1]Data Checking'!HY2="","",'[1]Data Checking'!HY2)</f>
        <v/>
      </c>
      <c r="HV2" t="str">
        <f>IF('[1]Data Checking'!HZ2="","",'[1]Data Checking'!HZ2)</f>
        <v/>
      </c>
      <c r="HW2" t="str">
        <f>IF('[1]Data Checking'!IA2="","",'[1]Data Checking'!IA2)</f>
        <v/>
      </c>
      <c r="HX2" t="str">
        <f>IF('[1]Data Checking'!IB2="","",'[1]Data Checking'!IB2)</f>
        <v/>
      </c>
      <c r="HY2" t="str">
        <f>IF('[1]Data Checking'!IC2="","",'[1]Data Checking'!IC2)</f>
        <v/>
      </c>
      <c r="HZ2" t="str">
        <f>IF('[1]Data Checking'!ID2="","",'[1]Data Checking'!ID2)</f>
        <v/>
      </c>
      <c r="IA2" t="str">
        <f>IF('[1]Data Checking'!IE2="","",'[1]Data Checking'!IE2)</f>
        <v/>
      </c>
      <c r="IB2" t="str">
        <f>IF('[1]Data Checking'!IF2="","",'[1]Data Checking'!IF2)</f>
        <v>Non</v>
      </c>
      <c r="IC2" t="str">
        <f>IF('[1]Data Checking'!IG2="","",'[1]Data Checking'!IG2)</f>
        <v/>
      </c>
      <c r="ID2" t="str">
        <f>IF('[1]Data Checking'!IH2="","",'[1]Data Checking'!IH2)</f>
        <v/>
      </c>
      <c r="IE2" t="str">
        <f>IF('[1]Data Checking'!II2="","",'[1]Data Checking'!II2)</f>
        <v/>
      </c>
      <c r="IF2" t="str">
        <f>IF('[1]Data Checking'!IJ2="","",'[1]Data Checking'!IJ2)</f>
        <v/>
      </c>
      <c r="IG2" t="str">
        <f>IF('[1]Data Checking'!IK2="","",'[1]Data Checking'!IK2)</f>
        <v/>
      </c>
      <c r="IH2" t="str">
        <f>IF('[1]Data Checking'!IL2="","",'[1]Data Checking'!IL2)</f>
        <v/>
      </c>
      <c r="II2" t="str">
        <f>IF('[1]Data Checking'!IM2="","",'[1]Data Checking'!IM2)</f>
        <v/>
      </c>
      <c r="IJ2" t="str">
        <f>IF('[1]Data Checking'!IN2="","",'[1]Data Checking'!IN2)</f>
        <v/>
      </c>
      <c r="IK2" t="str">
        <f>IF('[1]Data Checking'!IO2="","",'[1]Data Checking'!IO2)</f>
        <v>Augmentation des prix</v>
      </c>
      <c r="IL2">
        <f>IF('[1]Data Checking'!IP2="","",'[1]Data Checking'!IP2)</f>
        <v>0</v>
      </c>
      <c r="IM2">
        <f>IF('[1]Data Checking'!IQ2="","",'[1]Data Checking'!IQ2)</f>
        <v>0</v>
      </c>
      <c r="IN2">
        <f>IF('[1]Data Checking'!IR2="","",'[1]Data Checking'!IR2)</f>
        <v>1</v>
      </c>
      <c r="IO2">
        <f>IF('[1]Data Checking'!IS2="","",'[1]Data Checking'!IS2)</f>
        <v>0</v>
      </c>
      <c r="IP2">
        <f>IF('[1]Data Checking'!IT2="","",'[1]Data Checking'!IT2)</f>
        <v>0</v>
      </c>
      <c r="IQ2">
        <f>IF('[1]Data Checking'!IU2="","",'[1]Data Checking'!IU2)</f>
        <v>0</v>
      </c>
      <c r="IR2">
        <f>IF('[1]Data Checking'!IV2="","",'[1]Data Checking'!IV2)</f>
        <v>0</v>
      </c>
      <c r="IS2">
        <f>IF('[1]Data Checking'!IW2="","",'[1]Data Checking'!IW2)</f>
        <v>0</v>
      </c>
      <c r="IT2" t="str">
        <f>IF('[1]Data Checking'!IX2="","",'[1]Data Checking'!IX2)</f>
        <v/>
      </c>
      <c r="IU2" t="str">
        <f>IF('[1]Data Checking'!IY2="","",'[1]Data Checking'!IY2)</f>
        <v>Oui</v>
      </c>
      <c r="IV2" t="str">
        <f>IF('[1]Data Checking'!IZ2="","",'[1]Data Checking'!IZ2)</f>
        <v/>
      </c>
      <c r="IW2" t="str">
        <f>IF('[1]Data Checking'!JA2="","",'[1]Data Checking'!JA2)</f>
        <v/>
      </c>
      <c r="IX2" t="str">
        <f>IF('[1]Data Checking'!JB2="","",'[1]Data Checking'!JB2)</f>
        <v/>
      </c>
      <c r="IY2" t="str">
        <f>IF('[1]Data Checking'!JC2="","",'[1]Data Checking'!JC2)</f>
        <v/>
      </c>
      <c r="IZ2" t="str">
        <f>IF('[1]Data Checking'!JD2="","",'[1]Data Checking'!JD2)</f>
        <v/>
      </c>
      <c r="JA2" t="str">
        <f>IF('[1]Data Checking'!JE2="","",'[1]Data Checking'!JE2)</f>
        <v/>
      </c>
      <c r="JB2" t="str">
        <f>IF('[1]Data Checking'!JF2="","",'[1]Data Checking'!JF2)</f>
        <v/>
      </c>
      <c r="JC2" t="str">
        <f>IF('[1]Data Checking'!JG2="","",'[1]Data Checking'!JG2)</f>
        <v/>
      </c>
      <c r="JD2" t="str">
        <f>IF('[1]Data Checking'!JH2="","",'[1]Data Checking'!JH2)</f>
        <v/>
      </c>
      <c r="JE2" t="str">
        <f>IF('[1]Data Checking'!JI2="","",'[1]Data Checking'!JI2)</f>
        <v/>
      </c>
      <c r="JF2" t="str">
        <f>IF('[1]Data Checking'!JJ2="","",'[1]Data Checking'!JJ2)</f>
        <v/>
      </c>
      <c r="JG2" t="str">
        <f>IF('[1]Data Checking'!JK2="","",'[1]Data Checking'!JK2)</f>
        <v/>
      </c>
      <c r="JH2" t="str">
        <f>IF('[1]Data Checking'!JL2="","",'[1]Data Checking'!JL2)</f>
        <v/>
      </c>
      <c r="JI2" t="str">
        <f>IF('[1]Data Checking'!JM2="","",'[1]Data Checking'!JM2)</f>
        <v/>
      </c>
      <c r="JJ2" t="str">
        <f>IF('[1]Data Checking'!JN2="","",'[1]Data Checking'!JN2)</f>
        <v/>
      </c>
      <c r="JK2" t="str">
        <f>IF('[1]Data Checking'!JO2="","",'[1]Data Checking'!JO2)</f>
        <v/>
      </c>
      <c r="JL2" t="str">
        <f>IF('[1]Data Checking'!JP2="","",'[1]Data Checking'!JP2)</f>
        <v/>
      </c>
      <c r="JM2" t="str">
        <f>IF('[1]Data Checking'!JQ2="","",'[1]Data Checking'!JQ2)</f>
        <v/>
      </c>
      <c r="JN2" t="str">
        <f>IF('[1]Data Checking'!JR2="","",'[1]Data Checking'!JR2)</f>
        <v/>
      </c>
      <c r="JO2" t="str">
        <f>IF('[1]Data Checking'!JS2="","",'[1]Data Checking'!JS2)</f>
        <v/>
      </c>
      <c r="JP2" t="str">
        <f>IF('[1]Data Checking'!JT2="","",'[1]Data Checking'!JT2)</f>
        <v/>
      </c>
      <c r="JQ2" t="str">
        <f>IF('[1]Data Checking'!JU2="","",'[1]Data Checking'!JU2)</f>
        <v/>
      </c>
      <c r="JR2" t="str">
        <f>IF('[1]Data Checking'!JV2="","",'[1]Data Checking'!JV2)</f>
        <v/>
      </c>
      <c r="JS2" t="str">
        <f>IF('[1]Data Checking'!JW2="","",'[1]Data Checking'!JW2)</f>
        <v/>
      </c>
      <c r="JT2" t="str">
        <f>IF('[1]Data Checking'!JX2="","",'[1]Data Checking'!JX2)</f>
        <v/>
      </c>
      <c r="JU2" t="str">
        <f>IF('[1]Data Checking'!JY2="","",'[1]Data Checking'!JY2)</f>
        <v/>
      </c>
      <c r="JV2" t="str">
        <f>IF('[1]Data Checking'!JZ2="","",'[1]Data Checking'!JZ2)</f>
        <v/>
      </c>
      <c r="JW2" t="str">
        <f>IF('[1]Data Checking'!KA2="","",'[1]Data Checking'!KA2)</f>
        <v/>
      </c>
      <c r="JX2" t="str">
        <f>IF('[1]Data Checking'!KB2="","",'[1]Data Checking'!KB2)</f>
        <v/>
      </c>
      <c r="JY2" t="str">
        <f>IF('[1]Data Checking'!KC2="","",'[1]Data Checking'!KC2)</f>
        <v/>
      </c>
      <c r="JZ2" t="str">
        <f>IF('[1]Data Checking'!KD2="","",'[1]Data Checking'!KD2)</f>
        <v/>
      </c>
      <c r="KA2" t="str">
        <f>IF('[1]Data Checking'!KE2="","",'[1]Data Checking'!KE2)</f>
        <v/>
      </c>
      <c r="KB2" t="str">
        <f>IF('[1]Data Checking'!KF2="","",'[1]Data Checking'!KF2)</f>
        <v/>
      </c>
      <c r="KC2" t="str">
        <f>IF('[1]Data Checking'!KG2="","",'[1]Data Checking'!KG2)</f>
        <v/>
      </c>
      <c r="KD2" t="str">
        <f>IF('[1]Data Checking'!KH2="","",'[1]Data Checking'!KH2)</f>
        <v/>
      </c>
      <c r="KE2" t="str">
        <f>IF('[1]Data Checking'!KI2="","",'[1]Data Checking'!KI2)</f>
        <v/>
      </c>
      <c r="KF2" t="str">
        <f>IF('[1]Data Checking'!KJ2="","",'[1]Data Checking'!KJ2)</f>
        <v/>
      </c>
      <c r="KG2" t="str">
        <f>IF('[1]Data Checking'!KK2="","",'[1]Data Checking'!KK2)</f>
        <v/>
      </c>
      <c r="KH2" t="str">
        <f>IF('[1]Data Checking'!KL2="","",'[1]Data Checking'!KL2)</f>
        <v/>
      </c>
      <c r="KI2" t="str">
        <f>IF('[1]Data Checking'!KM2="","",'[1]Data Checking'!KM2)</f>
        <v/>
      </c>
      <c r="KJ2" t="str">
        <f>IF('[1]Data Checking'!KN2="","",'[1]Data Checking'!KN2)</f>
        <v/>
      </c>
      <c r="KK2" t="str">
        <f>IF('[1]Data Checking'!KO2="","",'[1]Data Checking'!KO2)</f>
        <v/>
      </c>
      <c r="KL2" t="str">
        <f>IF('[1]Data Checking'!KP2="","",'[1]Data Checking'!KP2)</f>
        <v/>
      </c>
      <c r="KM2" t="str">
        <f>IF('[1]Data Checking'!KQ2="","",'[1]Data Checking'!KQ2)</f>
        <v/>
      </c>
      <c r="KN2" t="str">
        <f>IF('[1]Data Checking'!KR2="","",'[1]Data Checking'!KR2)</f>
        <v/>
      </c>
      <c r="KO2" t="str">
        <f>IF('[1]Data Checking'!KS2="","",'[1]Data Checking'!KS2)</f>
        <v/>
      </c>
      <c r="KP2" t="str">
        <f>IF('[1]Data Checking'!KT2="","",'[1]Data Checking'!KT2)</f>
        <v/>
      </c>
      <c r="KQ2" t="str">
        <f>IF('[1]Data Checking'!KU2="","",'[1]Data Checking'!KU2)</f>
        <v/>
      </c>
      <c r="KR2" t="str">
        <f>IF('[1]Data Checking'!KV2="","",'[1]Data Checking'!KV2)</f>
        <v/>
      </c>
      <c r="KS2" t="str">
        <f>IF('[1]Data Checking'!KW2="","",'[1]Data Checking'!KW2)</f>
        <v/>
      </c>
      <c r="KT2" t="str">
        <f>IF('[1]Data Checking'!KX2="","",'[1]Data Checking'!KX2)</f>
        <v/>
      </c>
      <c r="KU2" t="str">
        <f>IF('[1]Data Checking'!KY2="","",'[1]Data Checking'!KY2)</f>
        <v/>
      </c>
      <c r="KV2" t="str">
        <f>IF('[1]Data Checking'!KZ2="","",'[1]Data Checking'!KZ2)</f>
        <v/>
      </c>
      <c r="KW2" t="str">
        <f>IF('[1]Data Checking'!LA2="","",'[1]Data Checking'!LA2)</f>
        <v/>
      </c>
      <c r="KX2" t="str">
        <f>IF('[1]Data Checking'!LB2="","",'[1]Data Checking'!LB2)</f>
        <v/>
      </c>
      <c r="KY2" t="str">
        <f>IF('[1]Data Checking'!LC2="","",'[1]Data Checking'!LC2)</f>
        <v/>
      </c>
      <c r="KZ2" t="str">
        <f>IF('[1]Data Checking'!LD2="","",'[1]Data Checking'!LD2)</f>
        <v/>
      </c>
      <c r="LA2" t="str">
        <f>IF('[1]Data Checking'!LE2="","",'[1]Data Checking'!LE2)</f>
        <v/>
      </c>
      <c r="LB2" t="str">
        <f>IF('[1]Data Checking'!LF2="","",'[1]Data Checking'!LF2)</f>
        <v/>
      </c>
      <c r="LC2" t="str">
        <f>IF('[1]Data Checking'!LG2="","",'[1]Data Checking'!LG2)</f>
        <v/>
      </c>
      <c r="LD2" t="str">
        <f>IF('[1]Data Checking'!LH2="","",'[1]Data Checking'!LH2)</f>
        <v/>
      </c>
      <c r="LE2" t="str">
        <f>IF('[1]Data Checking'!LI2="","",'[1]Data Checking'!LI2)</f>
        <v/>
      </c>
      <c r="LF2" t="str">
        <f>IF('[1]Data Checking'!LJ2="","",'[1]Data Checking'!LJ2)</f>
        <v/>
      </c>
      <c r="LG2" t="str">
        <f>IF('[1]Data Checking'!LK2="","",'[1]Data Checking'!LK2)</f>
        <v/>
      </c>
      <c r="LH2" t="str">
        <f>IF('[1]Data Checking'!LL2="","",'[1]Data Checking'!LL2)</f>
        <v/>
      </c>
      <c r="LI2" t="str">
        <f>IF('[1]Data Checking'!LM2="","",'[1]Data Checking'!LM2)</f>
        <v/>
      </c>
      <c r="LJ2" t="str">
        <f>IF('[1]Data Checking'!LN2="","",'[1]Data Checking'!LN2)</f>
        <v/>
      </c>
      <c r="LK2" t="str">
        <f>IF('[1]Data Checking'!LO2="","",'[1]Data Checking'!LO2)</f>
        <v/>
      </c>
      <c r="LL2" t="str">
        <f>IF('[1]Data Checking'!LP2="","",'[1]Data Checking'!LP2)</f>
        <v/>
      </c>
      <c r="LM2" t="str">
        <f>IF('[1]Data Checking'!LQ2="","",'[1]Data Checking'!LQ2)</f>
        <v/>
      </c>
      <c r="LN2" t="str">
        <f>IF('[1]Data Checking'!LR2="","",'[1]Data Checking'!LR2)</f>
        <v/>
      </c>
      <c r="LO2" t="str">
        <f>IF('[1]Data Checking'!LS2="","",'[1]Data Checking'!LS2)</f>
        <v/>
      </c>
      <c r="LP2" t="str">
        <f>IF('[1]Data Checking'!LT2="","",'[1]Data Checking'!LT2)</f>
        <v/>
      </c>
      <c r="LQ2" t="str">
        <f>IF('[1]Data Checking'!LU2="","",'[1]Data Checking'!LU2)</f>
        <v/>
      </c>
      <c r="LR2" t="str">
        <f>IF('[1]Data Checking'!LV2="","",'[1]Data Checking'!LV2)</f>
        <v/>
      </c>
      <c r="LS2" t="str">
        <f>IF('[1]Data Checking'!LW2="","",'[1]Data Checking'!LW2)</f>
        <v/>
      </c>
      <c r="LT2" t="str">
        <f>IF('[1]Data Checking'!LX2="","",'[1]Data Checking'!LX2)</f>
        <v/>
      </c>
      <c r="LU2" t="str">
        <f>IF('[1]Data Checking'!LY2="","",'[1]Data Checking'!LY2)</f>
        <v/>
      </c>
      <c r="LV2" t="str">
        <f>IF('[1]Data Checking'!LZ2="","",'[1]Data Checking'!LZ2)</f>
        <v/>
      </c>
      <c r="LW2" t="str">
        <f>IF('[1]Data Checking'!MA2="","",'[1]Data Checking'!MA2)</f>
        <v/>
      </c>
      <c r="LX2" t="str">
        <f>IF('[1]Data Checking'!MB2="","",'[1]Data Checking'!MB2)</f>
        <v/>
      </c>
      <c r="LY2" t="str">
        <f>IF('[1]Data Checking'!MC2="","",'[1]Data Checking'!MC2)</f>
        <v/>
      </c>
      <c r="LZ2" t="str">
        <f>IF('[1]Data Checking'!MD2="","",'[1]Data Checking'!MD2)</f>
        <v/>
      </c>
      <c r="MA2" t="str">
        <f>IF('[1]Data Checking'!ME2="","",'[1]Data Checking'!ME2)</f>
        <v/>
      </c>
      <c r="MB2" t="str">
        <f>IF('[1]Data Checking'!MF2="","",'[1]Data Checking'!MF2)</f>
        <v/>
      </c>
      <c r="MC2" t="str">
        <f>IF('[1]Data Checking'!MG2="","",'[1]Data Checking'!MG2)</f>
        <v/>
      </c>
      <c r="MD2" t="str">
        <f>IF('[1]Data Checking'!MH2="","",'[1]Data Checking'!MH2)</f>
        <v/>
      </c>
      <c r="ME2" t="str">
        <f>IF('[1]Data Checking'!MI2="","",'[1]Data Checking'!MI2)</f>
        <v/>
      </c>
      <c r="MF2" t="str">
        <f>IF('[1]Data Checking'!MJ2="","",'[1]Data Checking'!MJ2)</f>
        <v/>
      </c>
      <c r="MG2" t="str">
        <f>IF('[1]Data Checking'!MK2="","",'[1]Data Checking'!MK2)</f>
        <v/>
      </c>
      <c r="MH2" t="str">
        <f>IF('[1]Data Checking'!ML2="","",'[1]Data Checking'!ML2)</f>
        <v/>
      </c>
      <c r="MI2" t="str">
        <f>IF('[1]Data Checking'!MM2="","",'[1]Data Checking'!MM2)</f>
        <v/>
      </c>
      <c r="MJ2" t="str">
        <f>IF('[1]Data Checking'!MN2="","",'[1]Data Checking'!MN2)</f>
        <v/>
      </c>
      <c r="MK2" t="str">
        <f>IF('[1]Data Checking'!MO2="","",'[1]Data Checking'!MO2)</f>
        <v/>
      </c>
      <c r="ML2" t="str">
        <f>IF('[1]Data Checking'!MP2="","",'[1]Data Checking'!MP2)</f>
        <v/>
      </c>
      <c r="MM2" t="str">
        <f>IF('[1]Data Checking'!MQ2="","",'[1]Data Checking'!MQ2)</f>
        <v/>
      </c>
      <c r="MN2" t="str">
        <f>IF('[1]Data Checking'!MR2="","",'[1]Data Checking'!MR2)</f>
        <v/>
      </c>
      <c r="MO2" t="str">
        <f>IF('[1]Data Checking'!MS2="","",'[1]Data Checking'!MS2)</f>
        <v/>
      </c>
      <c r="MP2" t="str">
        <f>IF('[1]Data Checking'!MT2="","",'[1]Data Checking'!MT2)</f>
        <v/>
      </c>
      <c r="MQ2" t="str">
        <f>IF('[1]Data Checking'!MU2="","",'[1]Data Checking'!MU2)</f>
        <v/>
      </c>
      <c r="MR2" t="str">
        <f>IF('[1]Data Checking'!MV2="","",'[1]Data Checking'!MV2)</f>
        <v/>
      </c>
      <c r="MS2" t="str">
        <f>IF('[1]Data Checking'!MW2="","",'[1]Data Checking'!MW2)</f>
        <v/>
      </c>
      <c r="MT2" t="str">
        <f>IF('[1]Data Checking'!MX2="","",'[1]Data Checking'!MX2)</f>
        <v/>
      </c>
      <c r="MU2" t="str">
        <f>IF('[1]Data Checking'!MY2="","",'[1]Data Checking'!MY2)</f>
        <v/>
      </c>
      <c r="MV2" t="str">
        <f>IF('[1]Data Checking'!MZ2="","",'[1]Data Checking'!MZ2)</f>
        <v/>
      </c>
      <c r="MW2" t="str">
        <f>IF('[1]Data Checking'!NA2="","",'[1]Data Checking'!NA2)</f>
        <v/>
      </c>
      <c r="MX2" t="str">
        <f>IF('[1]Data Checking'!NB2="","",'[1]Data Checking'!NB2)</f>
        <v/>
      </c>
      <c r="MY2" t="str">
        <f>IF('[1]Data Checking'!NC2="","",'[1]Data Checking'!NC2)</f>
        <v/>
      </c>
      <c r="MZ2" t="str">
        <f>IF('[1]Data Checking'!ND2="","",'[1]Data Checking'!ND2)</f>
        <v/>
      </c>
      <c r="NA2" t="str">
        <f>IF('[1]Data Checking'!NE2="","",'[1]Data Checking'!NE2)</f>
        <v/>
      </c>
      <c r="NB2" t="str">
        <f>IF('[1]Data Checking'!NF2="","",'[1]Data Checking'!NF2)</f>
        <v/>
      </c>
      <c r="NC2" t="str">
        <f>IF('[1]Data Checking'!NG2="","",'[1]Data Checking'!NG2)</f>
        <v/>
      </c>
      <c r="ND2" t="str">
        <f>IF('[1]Data Checking'!NH2="","",'[1]Data Checking'!NH2)</f>
        <v/>
      </c>
      <c r="NE2" t="str">
        <f>IF('[1]Data Checking'!NI2="","",'[1]Data Checking'!NI2)</f>
        <v/>
      </c>
      <c r="NF2" t="str">
        <f>IF('[1]Data Checking'!NJ2="","",'[1]Data Checking'!NJ2)</f>
        <v/>
      </c>
      <c r="NG2" t="str">
        <f>IF('[1]Data Checking'!NK2="","",'[1]Data Checking'!NK2)</f>
        <v/>
      </c>
      <c r="NH2" t="str">
        <f>IF('[1]Data Checking'!NL2="","",'[1]Data Checking'!NL2)</f>
        <v/>
      </c>
      <c r="NI2" t="str">
        <f>IF('[1]Data Checking'!NM2="","",'[1]Data Checking'!NM2)</f>
        <v/>
      </c>
      <c r="NJ2" t="str">
        <f>IF('[1]Data Checking'!NN2="","",'[1]Data Checking'!NN2)</f>
        <v/>
      </c>
      <c r="NK2" t="str">
        <f>IF('[1]Data Checking'!NO2="","",'[1]Data Checking'!NO2)</f>
        <v/>
      </c>
      <c r="NL2" t="str">
        <f>IF('[1]Data Checking'!NP2="","",'[1]Data Checking'!NP2)</f>
        <v/>
      </c>
      <c r="NM2" t="str">
        <f>IF('[1]Data Checking'!NQ2="","",'[1]Data Checking'!NQ2)</f>
        <v/>
      </c>
      <c r="NN2" t="str">
        <f>IF('[1]Data Checking'!NR2="","",'[1]Data Checking'!NR2)</f>
        <v/>
      </c>
      <c r="NO2" t="str">
        <f>IF('[1]Data Checking'!NS2="","",'[1]Data Checking'!NS2)</f>
        <v/>
      </c>
      <c r="NP2" t="str">
        <f>IF('[1]Data Checking'!NT2="","",'[1]Data Checking'!NT2)</f>
        <v/>
      </c>
      <c r="NQ2" t="str">
        <f>IF('[1]Data Checking'!NU2="","",'[1]Data Checking'!NU2)</f>
        <v/>
      </c>
      <c r="NR2" t="str">
        <f>IF('[1]Data Checking'!NV2="","",'[1]Data Checking'!NV2)</f>
        <v/>
      </c>
      <c r="NS2" t="str">
        <f>IF('[1]Data Checking'!NW2="","",'[1]Data Checking'!NW2)</f>
        <v/>
      </c>
      <c r="NT2" t="str">
        <f>IF('[1]Data Checking'!NX2="","",'[1]Data Checking'!NX2)</f>
        <v/>
      </c>
      <c r="NU2" t="str">
        <f>IF('[1]Data Checking'!NY2="","",'[1]Data Checking'!NY2)</f>
        <v/>
      </c>
      <c r="NV2" t="str">
        <f>IF('[1]Data Checking'!NZ2="","",'[1]Data Checking'!NZ2)</f>
        <v/>
      </c>
      <c r="NW2" t="str">
        <f>IF('[1]Data Checking'!OA2="","",'[1]Data Checking'!OA2)</f>
        <v/>
      </c>
      <c r="NX2" t="str">
        <f>IF('[1]Data Checking'!OB2="","",'[1]Data Checking'!OB2)</f>
        <v/>
      </c>
      <c r="NY2" t="str">
        <f>IF('[1]Data Checking'!OC2="","",'[1]Data Checking'!OC2)</f>
        <v/>
      </c>
      <c r="NZ2" t="str">
        <f>IF('[1]Data Checking'!OD2="","",'[1]Data Checking'!OD2)</f>
        <v/>
      </c>
      <c r="OA2" t="str">
        <f>IF('[1]Data Checking'!OE2="","",'[1]Data Checking'!OE2)</f>
        <v/>
      </c>
      <c r="OB2" t="str">
        <f>IF('[1]Data Checking'!OF2="","",'[1]Data Checking'!OF2)</f>
        <v/>
      </c>
      <c r="OC2" t="str">
        <f>IF('[1]Data Checking'!OG2="","",'[1]Data Checking'!OG2)</f>
        <v/>
      </c>
      <c r="OD2" t="str">
        <f>IF('[1]Data Checking'!OH2="","",'[1]Data Checking'!OH2)</f>
        <v/>
      </c>
      <c r="OE2" t="str">
        <f>IF('[1]Data Checking'!OI2="","",'[1]Data Checking'!OI2)</f>
        <v/>
      </c>
      <c r="OF2" t="str">
        <f>IF('[1]Data Checking'!OJ2="","",'[1]Data Checking'!OJ2)</f>
        <v/>
      </c>
      <c r="OG2" t="str">
        <f>IF('[1]Data Checking'!OK2="","",'[1]Data Checking'!OK2)</f>
        <v/>
      </c>
      <c r="OH2" t="str">
        <f>IF('[1]Data Checking'!OL2="","",'[1]Data Checking'!OL2)</f>
        <v/>
      </c>
      <c r="OI2" t="str">
        <f>IF('[1]Data Checking'!OM2="","",'[1]Data Checking'!OM2)</f>
        <v/>
      </c>
      <c r="OJ2" t="str">
        <f>IF('[1]Data Checking'!ON2="","",'[1]Data Checking'!ON2)</f>
        <v/>
      </c>
      <c r="OK2" t="str">
        <f>IF('[1]Data Checking'!OO2="","",'[1]Data Checking'!OO2)</f>
        <v/>
      </c>
      <c r="OL2" t="str">
        <f>IF('[1]Data Checking'!OP2="","",'[1]Data Checking'!OP2)</f>
        <v/>
      </c>
      <c r="OM2" t="str">
        <f>IF('[1]Data Checking'!OQ2="","",'[1]Data Checking'!OQ2)</f>
        <v/>
      </c>
      <c r="ON2" t="str">
        <f>IF('[1]Data Checking'!OR2="","",'[1]Data Checking'!OR2)</f>
        <v/>
      </c>
      <c r="OO2" t="str">
        <f>IF('[1]Data Checking'!OS2="","",'[1]Data Checking'!OS2)</f>
        <v/>
      </c>
      <c r="OP2" t="str">
        <f>IF('[1]Data Checking'!OT2="","",'[1]Data Checking'!OT2)</f>
        <v/>
      </c>
      <c r="OQ2" t="str">
        <f>IF('[1]Data Checking'!OU2="","",'[1]Data Checking'!OU2)</f>
        <v/>
      </c>
      <c r="OR2" t="str">
        <f>IF('[1]Data Checking'!OV2="","",'[1]Data Checking'!OV2)</f>
        <v/>
      </c>
      <c r="OS2" t="str">
        <f>IF('[1]Data Checking'!OW2="","",'[1]Data Checking'!OW2)</f>
        <v/>
      </c>
      <c r="OT2" t="str">
        <f>IF('[1]Data Checking'!OX2="","",'[1]Data Checking'!OX2)</f>
        <v/>
      </c>
      <c r="OU2" t="str">
        <f>IF('[1]Data Checking'!OY2="","",'[1]Data Checking'!OY2)</f>
        <v/>
      </c>
      <c r="OV2" t="str">
        <f>IF('[1]Data Checking'!OZ2="","",'[1]Data Checking'!OZ2)</f>
        <v/>
      </c>
      <c r="OW2" t="str">
        <f>IF('[1]Data Checking'!PA2="","",'[1]Data Checking'!PA2)</f>
        <v/>
      </c>
      <c r="OX2" t="str">
        <f>IF('[1]Data Checking'!PB2="","",'[1]Data Checking'!PB2)</f>
        <v/>
      </c>
      <c r="OY2" t="str">
        <f>IF('[1]Data Checking'!PC2="","",'[1]Data Checking'!PC2)</f>
        <v/>
      </c>
      <c r="OZ2" t="str">
        <f>IF('[1]Data Checking'!PD2="","",'[1]Data Checking'!PD2)</f>
        <v/>
      </c>
      <c r="PA2" t="str">
        <f>IF('[1]Data Checking'!PE2="","",'[1]Data Checking'!PE2)</f>
        <v/>
      </c>
      <c r="PB2" t="str">
        <f>IF('[1]Data Checking'!PF2="","",'[1]Data Checking'!PF2)</f>
        <v/>
      </c>
      <c r="PC2" t="str">
        <f>IF('[1]Data Checking'!PG2="","",'[1]Data Checking'!PG2)</f>
        <v/>
      </c>
      <c r="PD2" t="str">
        <f>IF('[1]Data Checking'!PH2="","",'[1]Data Checking'!PH2)</f>
        <v/>
      </c>
      <c r="PE2" t="str">
        <f>IF('[1]Data Checking'!PI2="","",'[1]Data Checking'!PI2)</f>
        <v/>
      </c>
      <c r="PF2" t="str">
        <f>IF('[1]Data Checking'!PJ2="","",'[1]Data Checking'!PJ2)</f>
        <v/>
      </c>
      <c r="PG2" t="str">
        <f>IF('[1]Data Checking'!PK2="","",'[1]Data Checking'!PK2)</f>
        <v/>
      </c>
      <c r="PH2" t="str">
        <f>IF('[1]Data Checking'!PL2="","",'[1]Data Checking'!PL2)</f>
        <v/>
      </c>
      <c r="PI2" t="str">
        <f>IF('[1]Data Checking'!PM2="","",'[1]Data Checking'!PM2)</f>
        <v/>
      </c>
      <c r="PJ2" t="str">
        <f>IF('[1]Data Checking'!PN2="","",'[1]Data Checking'!PN2)</f>
        <v/>
      </c>
      <c r="PK2" t="str">
        <f>IF('[1]Data Checking'!PO2="","",'[1]Data Checking'!PO2)</f>
        <v/>
      </c>
      <c r="PL2" t="str">
        <f>IF('[1]Data Checking'!PP2="","",'[1]Data Checking'!PP2)</f>
        <v/>
      </c>
      <c r="PM2" t="str">
        <f>IF('[1]Data Checking'!PQ2="","",'[1]Data Checking'!PQ2)</f>
        <v/>
      </c>
      <c r="PN2" t="str">
        <f>IF('[1]Data Checking'!PR2="","",'[1]Data Checking'!PR2)</f>
        <v/>
      </c>
      <c r="PO2" t="str">
        <f>IF('[1]Data Checking'!PS2="","",'[1]Data Checking'!PS2)</f>
        <v/>
      </c>
      <c r="PP2" t="str">
        <f>IF('[1]Data Checking'!PT2="","",'[1]Data Checking'!PT2)</f>
        <v/>
      </c>
      <c r="PQ2" t="str">
        <f>IF('[1]Data Checking'!PU2="","",'[1]Data Checking'!PU2)</f>
        <v/>
      </c>
      <c r="PR2" t="str">
        <f>IF('[1]Data Checking'!PV2="","",'[1]Data Checking'!PV2)</f>
        <v/>
      </c>
      <c r="PS2" t="str">
        <f>IF('[1]Data Checking'!PW2="","",'[1]Data Checking'!PW2)</f>
        <v/>
      </c>
      <c r="PT2" t="str">
        <f>IF('[1]Data Checking'!PX2="","",'[1]Data Checking'!PX2)</f>
        <v/>
      </c>
      <c r="PU2" t="str">
        <f>IF('[1]Data Checking'!PY2="","",'[1]Data Checking'!PY2)</f>
        <v/>
      </c>
      <c r="PV2" t="str">
        <f>IF('[1]Data Checking'!PZ2="","",'[1]Data Checking'!PZ2)</f>
        <v/>
      </c>
      <c r="PW2" t="str">
        <f>IF('[1]Data Checking'!QA2="","",'[1]Data Checking'!QA2)</f>
        <v/>
      </c>
      <c r="PX2" t="str">
        <f>IF('[1]Data Checking'!QB2="","",'[1]Data Checking'!QB2)</f>
        <v/>
      </c>
      <c r="PY2" t="str">
        <f>IF('[1]Data Checking'!QC2="","",'[1]Data Checking'!QC2)</f>
        <v/>
      </c>
      <c r="PZ2" t="str">
        <f>IF('[1]Data Checking'!QD2="","",'[1]Data Checking'!QD2)</f>
        <v/>
      </c>
      <c r="QA2" t="str">
        <f>IF('[1]Data Checking'!QE2="","",'[1]Data Checking'!QE2)</f>
        <v/>
      </c>
      <c r="QB2" t="str">
        <f>IF('[1]Data Checking'!QF2="","",'[1]Data Checking'!QF2)</f>
        <v/>
      </c>
      <c r="QC2" t="str">
        <f>IF('[1]Data Checking'!QG2="","",'[1]Data Checking'!QG2)</f>
        <v/>
      </c>
      <c r="QD2" t="str">
        <f>IF('[1]Data Checking'!QH2="","",'[1]Data Checking'!QH2)</f>
        <v/>
      </c>
      <c r="QE2" t="str">
        <f>IF('[1]Data Checking'!QI2="","",'[1]Data Checking'!QI2)</f>
        <v/>
      </c>
      <c r="QF2" t="str">
        <f>IF('[1]Data Checking'!QJ2="","",'[1]Data Checking'!QJ2)</f>
        <v/>
      </c>
      <c r="QG2" t="str">
        <f>IF('[1]Data Checking'!QK2="","",'[1]Data Checking'!QK2)</f>
        <v/>
      </c>
      <c r="QH2" t="str">
        <f>IF('[1]Data Checking'!QL2="","",'[1]Data Checking'!QL2)</f>
        <v/>
      </c>
      <c r="QI2" t="str">
        <f>IF('[1]Data Checking'!QM2="","",'[1]Data Checking'!QM2)</f>
        <v/>
      </c>
      <c r="QJ2" t="str">
        <f>IF('[1]Data Checking'!QN2="","",'[1]Data Checking'!QN2)</f>
        <v/>
      </c>
      <c r="QK2" t="str">
        <f>IF('[1]Data Checking'!QO2="","",'[1]Data Checking'!QO2)</f>
        <v/>
      </c>
      <c r="QL2" t="str">
        <f>IF('[1]Data Checking'!QP2="","",'[1]Data Checking'!QP2)</f>
        <v/>
      </c>
      <c r="QM2" t="str">
        <f>IF('[1]Data Checking'!QQ2="","",'[1]Data Checking'!QQ2)</f>
        <v/>
      </c>
      <c r="QN2" t="str">
        <f>IF('[1]Data Checking'!QR2="","",'[1]Data Checking'!QR2)</f>
        <v/>
      </c>
      <c r="QO2" t="str">
        <f>IF('[1]Data Checking'!QS2="","",'[1]Data Checking'!QS2)</f>
        <v/>
      </c>
      <c r="QP2" t="str">
        <f>IF('[1]Data Checking'!QT2="","",'[1]Data Checking'!QT2)</f>
        <v/>
      </c>
      <c r="QQ2" t="str">
        <f>IF('[1]Data Checking'!QU2="","",'[1]Data Checking'!QU2)</f>
        <v/>
      </c>
      <c r="QR2" t="str">
        <f>IF('[1]Data Checking'!QV2="","",'[1]Data Checking'!QV2)</f>
        <v/>
      </c>
      <c r="QS2" t="str">
        <f>IF('[1]Data Checking'!QW2="","",'[1]Data Checking'!QW2)</f>
        <v/>
      </c>
      <c r="QT2" t="str">
        <f>IF('[1]Data Checking'!QX2="","",'[1]Data Checking'!QX2)</f>
        <v/>
      </c>
      <c r="QU2" t="str">
        <f>IF('[1]Data Checking'!QY2="","",'[1]Data Checking'!QY2)</f>
        <v/>
      </c>
      <c r="QV2" t="str">
        <f>IF('[1]Data Checking'!QZ2="","",'[1]Data Checking'!QZ2)</f>
        <v/>
      </c>
      <c r="QW2" t="str">
        <f>IF('[1]Data Checking'!RA2="","",'[1]Data Checking'!RA2)</f>
        <v/>
      </c>
      <c r="QX2" t="str">
        <f>IF('[1]Data Checking'!RB2="","",'[1]Data Checking'!RB2)</f>
        <v/>
      </c>
      <c r="QY2" t="str">
        <f>IF('[1]Data Checking'!RC2="","",'[1]Data Checking'!RC2)</f>
        <v/>
      </c>
      <c r="QZ2" t="str">
        <f>IF('[1]Data Checking'!RD2="","",'[1]Data Checking'!RD2)</f>
        <v/>
      </c>
      <c r="RA2" t="str">
        <f>IF('[1]Data Checking'!RE2="","",'[1]Data Checking'!RE2)</f>
        <v/>
      </c>
      <c r="RB2" t="str">
        <f>IF('[1]Data Checking'!RF2="","",'[1]Data Checking'!RF2)</f>
        <v/>
      </c>
      <c r="RC2" t="str">
        <f>IF('[1]Data Checking'!RG2="","",'[1]Data Checking'!RG2)</f>
        <v/>
      </c>
      <c r="RD2" t="str">
        <f>IF('[1]Data Checking'!RH2="","",'[1]Data Checking'!RH2)</f>
        <v/>
      </c>
      <c r="RE2" t="str">
        <f>IF('[1]Data Checking'!RI2="","",'[1]Data Checking'!RI2)</f>
        <v/>
      </c>
      <c r="RF2" t="str">
        <f>IF('[1]Data Checking'!RJ2="","",'[1]Data Checking'!RJ2)</f>
        <v/>
      </c>
      <c r="RG2" t="str">
        <f>IF('[1]Data Checking'!RK2="","",'[1]Data Checking'!RK2)</f>
        <v/>
      </c>
      <c r="RH2" t="str">
        <f>IF('[1]Data Checking'!RL2="","",'[1]Data Checking'!RL2)</f>
        <v/>
      </c>
      <c r="RI2" t="str">
        <f>IF('[1]Data Checking'!RM2="","",'[1]Data Checking'!RM2)</f>
        <v/>
      </c>
      <c r="RJ2" t="str">
        <f>IF('[1]Data Checking'!RN2="","",'[1]Data Checking'!RN2)</f>
        <v/>
      </c>
      <c r="RK2" t="str">
        <f>IF('[1]Data Checking'!RO2="","",'[1]Data Checking'!RO2)</f>
        <v/>
      </c>
      <c r="RL2" t="str">
        <f>IF('[1]Data Checking'!RP2="","",'[1]Data Checking'!RP2)</f>
        <v/>
      </c>
      <c r="RM2" t="str">
        <f>IF('[1]Data Checking'!RQ2="","",'[1]Data Checking'!RQ2)</f>
        <v/>
      </c>
      <c r="RN2" t="str">
        <f>IF('[1]Data Checking'!RR2="","",'[1]Data Checking'!RR2)</f>
        <v/>
      </c>
      <c r="RO2" t="str">
        <f>IF('[1]Data Checking'!RS2="","",'[1]Data Checking'!RS2)</f>
        <v/>
      </c>
      <c r="RP2" t="str">
        <f>IF('[1]Data Checking'!RT2="","",'[1]Data Checking'!RT2)</f>
        <v/>
      </c>
      <c r="RQ2" t="str">
        <f>IF('[1]Data Checking'!RU2="","",'[1]Data Checking'!RU2)</f>
        <v/>
      </c>
      <c r="RR2" t="str">
        <f>IF('[1]Data Checking'!RV2="","",'[1]Data Checking'!RV2)</f>
        <v/>
      </c>
      <c r="RS2" t="str">
        <f>IF('[1]Data Checking'!RW2="","",'[1]Data Checking'!RW2)</f>
        <v/>
      </c>
      <c r="RT2" t="str">
        <f>IF('[1]Data Checking'!RX2="","",'[1]Data Checking'!RX2)</f>
        <v/>
      </c>
      <c r="RU2" t="str">
        <f>IF('[1]Data Checking'!RY2="","",'[1]Data Checking'!RY2)</f>
        <v/>
      </c>
      <c r="RV2" t="str">
        <f>IF('[1]Data Checking'!RZ2="","",'[1]Data Checking'!RZ2)</f>
        <v/>
      </c>
      <c r="RW2" t="str">
        <f>IF('[1]Data Checking'!SA2="","",'[1]Data Checking'!SA2)</f>
        <v/>
      </c>
      <c r="RX2" t="str">
        <f>IF('[1]Data Checking'!SB2="","",'[1]Data Checking'!SB2)</f>
        <v/>
      </c>
      <c r="RY2" t="str">
        <f>IF('[1]Data Checking'!SC2="","",'[1]Data Checking'!SC2)</f>
        <v/>
      </c>
      <c r="RZ2" t="str">
        <f>IF('[1]Data Checking'!SD2="","",'[1]Data Checking'!SD2)</f>
        <v/>
      </c>
      <c r="SA2" t="str">
        <f>IF('[1]Data Checking'!SE2="","",'[1]Data Checking'!SE2)</f>
        <v/>
      </c>
      <c r="SB2" t="str">
        <f>IF('[1]Data Checking'!SF2="","",'[1]Data Checking'!SF2)</f>
        <v/>
      </c>
      <c r="SC2" t="str">
        <f>IF('[1]Data Checking'!SG2="","",'[1]Data Checking'!SG2)</f>
        <v/>
      </c>
      <c r="SD2" t="str">
        <f>IF('[1]Data Checking'!SH2="","",'[1]Data Checking'!SH2)</f>
        <v/>
      </c>
      <c r="SE2" t="str">
        <f>IF('[1]Data Checking'!SI2="","",'[1]Data Checking'!SI2)</f>
        <v/>
      </c>
      <c r="SF2" t="str">
        <f>IF('[1]Data Checking'!SJ2="","",'[1]Data Checking'!SJ2)</f>
        <v/>
      </c>
      <c r="SG2" t="str">
        <f>IF('[1]Data Checking'!SK2="","",'[1]Data Checking'!SK2)</f>
        <v/>
      </c>
      <c r="SH2" t="str">
        <f>IF('[1]Data Checking'!SL2="","",'[1]Data Checking'!SL2)</f>
        <v/>
      </c>
      <c r="SI2" t="str">
        <f>IF('[1]Data Checking'!SM2="","",'[1]Data Checking'!SM2)</f>
        <v/>
      </c>
      <c r="SJ2" t="str">
        <f>IF('[1]Data Checking'!SN2="","",'[1]Data Checking'!SN2)</f>
        <v/>
      </c>
      <c r="SK2" t="str">
        <f>IF('[1]Data Checking'!SO2="","",'[1]Data Checking'!SO2)</f>
        <v/>
      </c>
      <c r="SL2" t="str">
        <f>IF('[1]Data Checking'!SP2="","",'[1]Data Checking'!SP2)</f>
        <v/>
      </c>
      <c r="SM2" t="str">
        <f>IF('[1]Data Checking'!SQ2="","",'[1]Data Checking'!SQ2)</f>
        <v/>
      </c>
      <c r="SN2" t="str">
        <f>IF('[1]Data Checking'!SR2="","",'[1]Data Checking'!SR2)</f>
        <v/>
      </c>
      <c r="SO2" t="str">
        <f>IF('[1]Data Checking'!SS2="","",'[1]Data Checking'!SS2)</f>
        <v/>
      </c>
      <c r="SP2" t="str">
        <f>IF('[1]Data Checking'!ST2="","",'[1]Data Checking'!ST2)</f>
        <v/>
      </c>
      <c r="SQ2" t="str">
        <f>IF('[1]Data Checking'!SU2="","",'[1]Data Checking'!SU2)</f>
        <v/>
      </c>
      <c r="SR2" t="str">
        <f>IF('[1]Data Checking'!SV2="","",'[1]Data Checking'!SV2)</f>
        <v/>
      </c>
      <c r="SS2" t="str">
        <f>IF('[1]Data Checking'!SW2="","",'[1]Data Checking'!SW2)</f>
        <v/>
      </c>
      <c r="ST2" t="str">
        <f>IF('[1]Data Checking'!SX2="","",'[1]Data Checking'!SX2)</f>
        <v/>
      </c>
      <c r="SU2" t="str">
        <f>IF('[1]Data Checking'!SY2="","",'[1]Data Checking'!SY2)</f>
        <v/>
      </c>
      <c r="SV2" t="str">
        <f>IF('[1]Data Checking'!SZ2="","",'[1]Data Checking'!SZ2)</f>
        <v/>
      </c>
      <c r="SW2" t="str">
        <f>IF('[1]Data Checking'!TA2="","",'[1]Data Checking'!TA2)</f>
        <v/>
      </c>
      <c r="SX2" t="str">
        <f>IF('[1]Data Checking'!TB2="","",'[1]Data Checking'!TB2)</f>
        <v/>
      </c>
      <c r="SY2" t="str">
        <f>IF('[1]Data Checking'!TC2="","",'[1]Data Checking'!TC2)</f>
        <v/>
      </c>
      <c r="SZ2" t="str">
        <f>IF('[1]Data Checking'!TD2="","",'[1]Data Checking'!TD2)</f>
        <v/>
      </c>
      <c r="TA2" t="str">
        <f>IF('[1]Data Checking'!TE2="","",'[1]Data Checking'!TE2)</f>
        <v/>
      </c>
      <c r="TB2" t="str">
        <f>IF('[1]Data Checking'!TF2="","",'[1]Data Checking'!TF2)</f>
        <v/>
      </c>
      <c r="TC2" t="str">
        <f>IF('[1]Data Checking'!TG2="","",'[1]Data Checking'!TG2)</f>
        <v/>
      </c>
      <c r="TD2" t="str">
        <f>IF('[1]Data Checking'!TH2="","",'[1]Data Checking'!TH2)</f>
        <v/>
      </c>
      <c r="TE2" t="str">
        <f>IF('[1]Data Checking'!TI2="","",'[1]Data Checking'!TI2)</f>
        <v/>
      </c>
      <c r="TF2" t="str">
        <f>IF('[1]Data Checking'!TJ2="","",'[1]Data Checking'!TJ2)</f>
        <v/>
      </c>
      <c r="TG2" t="str">
        <f>IF('[1]Data Checking'!TK2="","",'[1]Data Checking'!TK2)</f>
        <v/>
      </c>
      <c r="TH2" t="str">
        <f>IF('[1]Data Checking'!TL2="","",'[1]Data Checking'!TL2)</f>
        <v/>
      </c>
      <c r="TI2" t="str">
        <f>IF('[1]Data Checking'!TM2="","",'[1]Data Checking'!TM2)</f>
        <v/>
      </c>
      <c r="TJ2">
        <f>IF('[1]Data Checking'!TN2="","",'[1]Data Checking'!TN2)</f>
        <v>0</v>
      </c>
      <c r="TK2">
        <f>IF('[1]Data Checking'!TO2="","",'[1]Data Checking'!TO2)</f>
        <v>0</v>
      </c>
      <c r="TL2">
        <f>IF('[1]Data Checking'!TP2="","",'[1]Data Checking'!TP2)</f>
        <v>0</v>
      </c>
      <c r="TM2">
        <f>IF('[1]Data Checking'!TQ2="","",'[1]Data Checking'!TQ2)</f>
        <v>0</v>
      </c>
      <c r="TN2">
        <f>IF('[1]Data Checking'!TR2="","",'[1]Data Checking'!TR2)</f>
        <v>0</v>
      </c>
      <c r="TO2" t="str">
        <f>IF('[1]Data Checking'!TS2="","",'[1]Data Checking'!TS2)</f>
        <v>Puisque nos clients n'ont pas toujours de l'argent, nous avons des difficultes pour renouveler nos stock</v>
      </c>
      <c r="TP2" t="str">
        <f>IF('[1]Data Checking'!TT2="","",'[1]Data Checking'!TT2)</f>
        <v/>
      </c>
      <c r="TQ2">
        <f>IF('[1]Data Checking'!TU2="","",'[1]Data Checking'!TU2)</f>
        <v>235527886</v>
      </c>
      <c r="TR2" t="str">
        <f>IF('[1]Data Checking'!TV2="","",'[1]Data Checking'!TV2)</f>
        <v>2da5e54a-a4f0-40a2-a0cd-53ffa4d25337</v>
      </c>
      <c r="TS2">
        <f>IF('[1]Data Checking'!TW2="","",'[1]Data Checking'!TW2)</f>
        <v>44524.875856481478</v>
      </c>
      <c r="TT2" t="str">
        <f>IF('[1]Data Checking'!TX2="","",'[1]Data Checking'!TX2)</f>
        <v/>
      </c>
      <c r="TU2" t="str">
        <f>IF('[1]Data Checking'!TY2="","",'[1]Data Checking'!TY2)</f>
        <v/>
      </c>
      <c r="TV2" t="str">
        <f>IF('[1]Data Checking'!TZ2="","",'[1]Data Checking'!TZ2)</f>
        <v>submitted_via_web</v>
      </c>
      <c r="TW2" t="str">
        <f>IF('[1]Data Checking'!UA2="","",'[1]Data Checking'!UA2)</f>
        <v>icsm_haiti</v>
      </c>
      <c r="TX2" t="str">
        <f>IF('[1]Data Checking'!UB2="","",'[1]Data Checking'!UB2)</f>
        <v/>
      </c>
      <c r="TY2">
        <f>IF('[1]Data Checking'!UC2="","",'[1]Data Checking'!UC2)</f>
        <v>1</v>
      </c>
      <c r="TZ2" t="str">
        <f>IF('[1]Data Checking'!UD2="","",'[1]Data Checking'!UD2)</f>
        <v/>
      </c>
      <c r="UA2" t="e">
        <f>IF('[1]Data Checking'!UL2="","",'[1]Data Checking'!UL2)</f>
        <v>#REF!</v>
      </c>
      <c r="UB2" t="e">
        <f>IF('[1]Data Checking'!UM2="","",'[1]Data Checking'!UM2)</f>
        <v>#REF!</v>
      </c>
      <c r="UC2" t="e">
        <f>IF('[1]Data Checking'!UN2="","",'[1]Data Checking'!UN2)</f>
        <v>#REF!</v>
      </c>
    </row>
    <row r="3" spans="1:549">
      <c r="A3">
        <f>IF('[1]Data Checking'!D3="","",'[1]Data Checking'!D3)</f>
        <v>44524.634673368048</v>
      </c>
      <c r="B3">
        <f>IF('[1]Data Checking'!E3="","",'[1]Data Checking'!E3)</f>
        <v>44524.645119131943</v>
      </c>
      <c r="C3">
        <f>IF('[1]Data Checking'!F3="","",'[1]Data Checking'!F3)</f>
        <v>44524</v>
      </c>
      <c r="D3" t="str">
        <f>IF('[1]Data Checking'!H3="","",'[1]Data Checking'!H3)</f>
        <v>audit.csv</v>
      </c>
      <c r="E3" t="str">
        <f>IF('[1]Data Checking'!I3="","",'[1]Data Checking'!I3)</f>
        <v>icsm_haiti</v>
      </c>
      <c r="F3" t="str">
        <f>IF('[1]Data Checking'!J3="","",'[1]Data Checking'!J3)</f>
        <v/>
      </c>
      <c r="G3" t="str">
        <f>IF('[1]Data Checking'!K3="","",'[1]Data Checking'!K3)</f>
        <v/>
      </c>
      <c r="H3">
        <f>IF('[1]Data Checking'!L3="","",'[1]Data Checking'!L3)</f>
        <v>44524</v>
      </c>
      <c r="I3" t="str">
        <f>IF('[1]Data Checking'!M3="","",'[1]Data Checking'!M3)</f>
        <v>ACF</v>
      </c>
      <c r="J3" t="str">
        <f>IF('[1]Data Checking'!N3="","",'[1]Data Checking'!N3)</f>
        <v/>
      </c>
      <c r="K3" t="str">
        <f>IF('[1]Data Checking'!O3="","",'[1]Data Checking'!O3)</f>
        <v>acf</v>
      </c>
      <c r="L3" t="str">
        <f>IF('[1]Data Checking'!P3="","",'[1]Data Checking'!P3)</f>
        <v>ACF</v>
      </c>
      <c r="M3" t="str">
        <f>IF('[1]Data Checking'!Q3="","",'[1]Data Checking'!Q3)</f>
        <v>ACF</v>
      </c>
      <c r="N3" t="str">
        <f>IF('[1]Data Checking'!R3="","",'[1]Data Checking'!R3)</f>
        <v>Code enquêteur 1</v>
      </c>
      <c r="O3" t="str">
        <f>IF('[1]Data Checking'!S3="","",'[1]Data Checking'!S3)</f>
        <v/>
      </c>
      <c r="P3" t="str">
        <f>IF('[1]Data Checking'!T3="","",'[1]Data Checking'!T3)</f>
        <v>acf_e1</v>
      </c>
      <c r="Q3" t="str">
        <f>IF('[1]Data Checking'!U3="","",'[1]Data Checking'!U3)</f>
        <v>anketè 1</v>
      </c>
      <c r="R3" t="str">
        <f>IF('[1]Data Checking'!V3="","",'[1]Data Checking'!V3)</f>
        <v>anketè 1</v>
      </c>
      <c r="S3" t="str">
        <f>IF('[1]Data Checking'!W3="","",'[1]Data Checking'!W3)</f>
        <v>Nord-Ouest</v>
      </c>
      <c r="T3" t="str">
        <f>IF('[1]Data Checking'!X3="","",'[1]Data Checking'!X3)</f>
        <v>Jean Rabel</v>
      </c>
      <c r="U3" t="str">
        <f>IF('[1]Data Checking'!Y3="","",'[1]Data Checking'!Y3)</f>
        <v>HT0934</v>
      </c>
      <c r="V3" t="str">
        <f>IF('[1]Data Checking'!Z3="","",'[1]Data Checking'!Z3)</f>
        <v>Jean Rabel</v>
      </c>
      <c r="W3" t="str">
        <f>IF('[1]Data Checking'!AA3="","",'[1]Data Checking'!AA3)</f>
        <v>1re Section Lacoma</v>
      </c>
      <c r="X3" t="str">
        <f>IF('[1]Data Checking'!AB3="","",'[1]Data Checking'!AB3)</f>
        <v>HT0934-01</v>
      </c>
      <c r="Y3" t="str">
        <f>IF('[1]Data Checking'!AC3="","",'[1]Data Checking'!AC3)</f>
        <v>1re Section Lacoma</v>
      </c>
      <c r="Z3" t="str">
        <f>IF('[1]Data Checking'!AD3="","",'[1]Data Checking'!AD3)</f>
        <v>Centre-ville de Jean Rabel</v>
      </c>
      <c r="AA3" t="str">
        <f>IF('[1]Data Checking'!AE3="","",'[1]Data Checking'!AE3)</f>
        <v/>
      </c>
      <c r="AB3" t="str">
        <f>IF('[1]Data Checking'!AF3="","",'[1]Data Checking'!AF3)</f>
        <v>jean_rabel</v>
      </c>
      <c r="AC3" t="str">
        <f>IF('[1]Data Checking'!AG3="","",'[1]Data Checking'!AG3)</f>
        <v>Centre-ville de Jean Rabel</v>
      </c>
      <c r="AD3" t="str">
        <f>IF('[1]Data Checking'!AH3="","",'[1]Data Checking'!AH3)</f>
        <v>Centre-ville de Jean Rabel</v>
      </c>
      <c r="AE3" t="str">
        <f>IF('[1]Data Checking'!AI3="","",'[1]Data Checking'!AI3)</f>
        <v>Marché de Jean Rabel</v>
      </c>
      <c r="AF3" t="str">
        <f>IF('[1]Data Checking'!AJ3="","",'[1]Data Checking'!AJ3)</f>
        <v/>
      </c>
      <c r="AG3" t="str">
        <f>IF('[1]Data Checking'!AK3="","",'[1]Data Checking'!AK3)</f>
        <v>jean_rabel</v>
      </c>
      <c r="AH3" t="str">
        <f>IF('[1]Data Checking'!AL3="","",'[1]Data Checking'!AL3)</f>
        <v>Marché de Jean Rabel</v>
      </c>
      <c r="AI3" t="str">
        <f>IF('[1]Data Checking'!AM3="","",'[1]Data Checking'!AM3)</f>
        <v>Marché de Jean Rabel</v>
      </c>
      <c r="AJ3" t="str">
        <f>IF('[1]Data Checking'!AN3="","",'[1]Data Checking'!AN3)</f>
        <v>Milieu rural</v>
      </c>
      <c r="AK3" t="str">
        <f>IF('[1]Data Checking'!AO3="","",'[1]Data Checking'!AO3)</f>
        <v>Enquête auprès d'un marchand</v>
      </c>
      <c r="AL3" t="str">
        <f>IF('[1]Data Checking'!AP3="","",'[1]Data Checking'!AP3)</f>
        <v>Oui</v>
      </c>
      <c r="AM3" t="str">
        <f>IF('[1]Data Checking'!AQ3="","",'[1]Data Checking'!AQ3)</f>
        <v/>
      </c>
      <c r="AN3" t="str">
        <f>IF('[1]Data Checking'!AR3="","",'[1]Data Checking'!AR3)</f>
        <v>Oui</v>
      </c>
      <c r="AO3" t="str">
        <f>IF('[1]Data Checking'!AS3="","",'[1]Data Checking'!AS3)</f>
        <v/>
      </c>
      <c r="AP3" t="str">
        <f>IF('[1]Data Checking'!AT3="","",'[1]Data Checking'!AT3)</f>
        <v>Femme</v>
      </c>
      <c r="AQ3">
        <f>IF('[1]Data Checking'!AU3="","",'[1]Data Checking'!AU3)</f>
        <v>44524</v>
      </c>
      <c r="AR3">
        <f>IF('[1]Data Checking'!AV3="","",'[1]Data Checking'!AV3)</f>
        <v>44524</v>
      </c>
      <c r="AS3" t="str">
        <f>IF('[1]Data Checking'!AW3="","",'[1]Data Checking'!AW3)</f>
        <v>Détaillant sur une table</v>
      </c>
      <c r="AT3" t="str">
        <f>IF('[1]Data Checking'!AX3="","",'[1]Data Checking'!AX3)</f>
        <v/>
      </c>
      <c r="AU3" t="str">
        <f>IF('[1]Data Checking'!AY3="","",'[1]Data Checking'!AY3)</f>
        <v>Nourriture Charbon de bois</v>
      </c>
      <c r="AV3">
        <f>IF('[1]Data Checking'!AZ3="","",'[1]Data Checking'!AZ3)</f>
        <v>1</v>
      </c>
      <c r="AW3">
        <f>IF('[1]Data Checking'!BA3="","",'[1]Data Checking'!BA3)</f>
        <v>0</v>
      </c>
      <c r="AX3">
        <f>IF('[1]Data Checking'!BB3="","",'[1]Data Checking'!BB3)</f>
        <v>1</v>
      </c>
      <c r="AY3">
        <f>IF('[1]Data Checking'!BC3="","",'[1]Data Checking'!BC3)</f>
        <v>0</v>
      </c>
      <c r="AZ3" t="str">
        <f>IF('[1]Data Checking'!BD3="","",'[1]Data Checking'!BD3)</f>
        <v>nourriture</v>
      </c>
      <c r="BA3" t="str">
        <f>IF('[1]Data Checking'!BE3="","",'[1]Data Checking'!BE3)</f>
        <v>Nourriture</v>
      </c>
      <c r="BB3" t="str">
        <f>IF('[1]Data Checking'!BF3="","",'[1]Data Checking'!BF3)</f>
        <v>En espèces (Gourde) A crédit partiel</v>
      </c>
      <c r="BC3">
        <f>IF('[1]Data Checking'!BG3="","",'[1]Data Checking'!BG3)</f>
        <v>1</v>
      </c>
      <c r="BD3">
        <f>IF('[1]Data Checking'!BH3="","",'[1]Data Checking'!BH3)</f>
        <v>0</v>
      </c>
      <c r="BE3">
        <f>IF('[1]Data Checking'!BI3="","",'[1]Data Checking'!BI3)</f>
        <v>0</v>
      </c>
      <c r="BF3">
        <f>IF('[1]Data Checking'!BJ3="","",'[1]Data Checking'!BJ3)</f>
        <v>0</v>
      </c>
      <c r="BG3">
        <f>IF('[1]Data Checking'!BK3="","",'[1]Data Checking'!BK3)</f>
        <v>1</v>
      </c>
      <c r="BH3">
        <f>IF('[1]Data Checking'!BL3="","",'[1]Data Checking'!BL3)</f>
        <v>0</v>
      </c>
      <c r="BI3">
        <f>IF('[1]Data Checking'!BM3="","",'[1]Data Checking'!BM3)</f>
        <v>0</v>
      </c>
      <c r="BJ3">
        <f>IF('[1]Data Checking'!BN3="","",'[1]Data Checking'!BN3)</f>
        <v>0</v>
      </c>
      <c r="BK3">
        <f>IF('[1]Data Checking'!BO3="","",'[1]Data Checking'!BO3)</f>
        <v>0</v>
      </c>
      <c r="BL3">
        <f>IF('[1]Data Checking'!BP3="","",'[1]Data Checking'!BP3)</f>
        <v>0</v>
      </c>
      <c r="BM3" t="str">
        <f>IF('[1]Data Checking'!BQ3="","",'[1]Data Checking'!BQ3)</f>
        <v/>
      </c>
      <c r="BN3" t="str">
        <f>IF('[1]Data Checking'!BR3="","",'[1]Data Checking'!BR3)</f>
        <v>Je ne sais pas / Je ne souhaite pas répondre</v>
      </c>
      <c r="BO3" t="str">
        <f>IF('[1]Data Checking'!BS3="","",'[1]Data Checking'!BS3)</f>
        <v>Entre 21 et 60</v>
      </c>
      <c r="BP3" t="str">
        <f>IF('[1]Data Checking'!BT3="","",'[1]Data Checking'!BT3)</f>
        <v>Farine de blé blanche Riz Maïs (moulu) Sucre Haricot noir Huile végétale</v>
      </c>
      <c r="BQ3">
        <f>IF('[1]Data Checking'!BU3="","",'[1]Data Checking'!BU3)</f>
        <v>1</v>
      </c>
      <c r="BR3">
        <f>IF('[1]Data Checking'!BV3="","",'[1]Data Checking'!BV3)</f>
        <v>1</v>
      </c>
      <c r="BS3">
        <f>IF('[1]Data Checking'!BW3="","",'[1]Data Checking'!BW3)</f>
        <v>1</v>
      </c>
      <c r="BT3">
        <f>IF('[1]Data Checking'!BX3="","",'[1]Data Checking'!BX3)</f>
        <v>1</v>
      </c>
      <c r="BU3">
        <f>IF('[1]Data Checking'!BY3="","",'[1]Data Checking'!BY3)</f>
        <v>1</v>
      </c>
      <c r="BV3">
        <f>IF('[1]Data Checking'!BZ3="","",'[1]Data Checking'!BZ3)</f>
        <v>0</v>
      </c>
      <c r="BW3">
        <f>IF('[1]Data Checking'!CA3="","",'[1]Data Checking'!CA3)</f>
        <v>1</v>
      </c>
      <c r="BX3">
        <f>IF('[1]Data Checking'!CB3="","",'[1]Data Checking'!CB3)</f>
        <v>0</v>
      </c>
      <c r="BY3" t="str">
        <f>IF('[1]Data Checking'!CC3="","",'[1]Data Checking'!CC3)</f>
        <v>Oui je connais le prix de mes produits en grosse marmite</v>
      </c>
      <c r="BZ3">
        <f>IF('[1]Data Checking'!CD3="","",'[1]Data Checking'!CD3)</f>
        <v>225</v>
      </c>
      <c r="CA3">
        <f>IF('[1]Data Checking'!CE3="","",'[1]Data Checking'!CE3)</f>
        <v>112.5</v>
      </c>
      <c r="CB3" t="str">
        <f>IF('[1]Data Checking'!CF3="","",'[1]Data Checking'!CF3)</f>
        <v>Non</v>
      </c>
      <c r="CC3">
        <f>IF('[1]Data Checking'!CG3="","",'[1]Data Checking'!CG3)</f>
        <v>350</v>
      </c>
      <c r="CD3">
        <f>IF('[1]Data Checking'!CH3="","",'[1]Data Checking'!CH3)</f>
        <v>134.61538461538399</v>
      </c>
      <c r="CE3" t="str">
        <f>IF('[1]Data Checking'!CI3="","",'[1]Data Checking'!CI3)</f>
        <v>Oui</v>
      </c>
      <c r="CF3">
        <f>IF('[1]Data Checking'!CJ3="","",'[1]Data Checking'!CJ3)</f>
        <v>225</v>
      </c>
      <c r="CG3">
        <f>IF('[1]Data Checking'!CK3="","",'[1]Data Checking'!CK3)</f>
        <v>97.826086956521706</v>
      </c>
      <c r="CH3" t="str">
        <f>IF('[1]Data Checking'!CL3="","",'[1]Data Checking'!CL3)</f>
        <v>Oui</v>
      </c>
      <c r="CI3">
        <f>IF('[1]Data Checking'!CM3="","",'[1]Data Checking'!CM3)</f>
        <v>350</v>
      </c>
      <c r="CJ3">
        <f>IF('[1]Data Checking'!CN3="","",'[1]Data Checking'!CN3)</f>
        <v>120.689655172413</v>
      </c>
      <c r="CK3" t="str">
        <f>IF('[1]Data Checking'!CO3="","",'[1]Data Checking'!CO3)</f>
        <v>Oui</v>
      </c>
      <c r="CL3">
        <f>IF('[1]Data Checking'!CP3="","",'[1]Data Checking'!CP3)</f>
        <v>700</v>
      </c>
      <c r="CM3">
        <f>IF('[1]Data Checking'!CQ3="","",'[1]Data Checking'!CQ3)</f>
        <v>291.666666666666</v>
      </c>
      <c r="CN3" t="str">
        <f>IF('[1]Data Checking'!CR3="","",'[1]Data Checking'!CR3)</f>
        <v>Oui</v>
      </c>
      <c r="CO3" t="str">
        <f>IF('[1]Data Checking'!CS3="","",'[1]Data Checking'!CS3)</f>
        <v/>
      </c>
      <c r="CP3" t="str">
        <f>IF('[1]Data Checking'!CT3="","",'[1]Data Checking'!CT3)</f>
        <v/>
      </c>
      <c r="CQ3" t="str">
        <f>IF('[1]Data Checking'!CU3="","",'[1]Data Checking'!CU3)</f>
        <v/>
      </c>
      <c r="CR3" t="str">
        <f>IF('[1]Data Checking'!CV3="","",'[1]Data Checking'!CV3)</f>
        <v>Remplissage à partir de drum</v>
      </c>
      <c r="CS3" t="str">
        <f>IF('[1]Data Checking'!CW3="","",'[1]Data Checking'!CW3)</f>
        <v>Non</v>
      </c>
      <c r="CT3" t="str">
        <f>IF('[1]Data Checking'!CX3="","",'[1]Data Checking'!CX3)</f>
        <v/>
      </c>
      <c r="CU3" t="str">
        <f>IF('[1]Data Checking'!CY3="","",'[1]Data Checking'!CY3)</f>
        <v/>
      </c>
      <c r="CV3" t="str">
        <f>IF('[1]Data Checking'!CZ3="","",'[1]Data Checking'!CZ3)</f>
        <v>Bouteille type Barbancourt (750 ml)</v>
      </c>
      <c r="CW3" t="str">
        <f>IF('[1]Data Checking'!DA3="","",'[1]Data Checking'!DA3)</f>
        <v>bouteille_barbancourt</v>
      </c>
      <c r="CX3" t="str">
        <f>IF('[1]Data Checking'!DB3="","",'[1]Data Checking'!DB3)</f>
        <v>gro boutèy Banbankou (750 mL)</v>
      </c>
      <c r="CY3">
        <f>IF('[1]Data Checking'!DC3="","",'[1]Data Checking'!DC3)</f>
        <v>291.66650390625</v>
      </c>
      <c r="CZ3">
        <f>IF('[1]Data Checking'!DD3="","",'[1]Data Checking'!DD3)</f>
        <v>225</v>
      </c>
      <c r="DA3">
        <f>IF('[1]Data Checking'!DE3="","",'[1]Data Checking'!DE3)</f>
        <v>1.1366366366366301</v>
      </c>
      <c r="DB3">
        <f>IF('[1]Data Checking'!DF3="","",'[1]Data Checking'!DF3)</f>
        <v>1050</v>
      </c>
      <c r="DC3" t="str">
        <f>IF('[1]Data Checking'!DG3="","",'[1]Data Checking'!DG3)</f>
        <v>Oui</v>
      </c>
      <c r="DD3" t="str">
        <f>IF('[1]Data Checking'!DH3="","",'[1]Data Checking'!DH3)</f>
        <v>Oui</v>
      </c>
      <c r="DE3" t="str">
        <f>IF('[1]Data Checking'!DI3="","",'[1]Data Checking'!DI3)</f>
        <v>Problèmes liés au transport ou au carburant Article trop cher</v>
      </c>
      <c r="DF3">
        <f>IF('[1]Data Checking'!DJ3="","",'[1]Data Checking'!DJ3)</f>
        <v>0</v>
      </c>
      <c r="DG3">
        <f>IF('[1]Data Checking'!DK3="","",'[1]Data Checking'!DK3)</f>
        <v>1</v>
      </c>
      <c r="DH3">
        <f>IF('[1]Data Checking'!DL3="","",'[1]Data Checking'!DL3)</f>
        <v>0</v>
      </c>
      <c r="DI3">
        <f>IF('[1]Data Checking'!DM3="","",'[1]Data Checking'!DM3)</f>
        <v>0</v>
      </c>
      <c r="DJ3">
        <f>IF('[1]Data Checking'!DN3="","",'[1]Data Checking'!DN3)</f>
        <v>1</v>
      </c>
      <c r="DK3">
        <f>IF('[1]Data Checking'!DO3="","",'[1]Data Checking'!DO3)</f>
        <v>0</v>
      </c>
      <c r="DL3">
        <f>IF('[1]Data Checking'!DP3="","",'[1]Data Checking'!DP3)</f>
        <v>0</v>
      </c>
      <c r="DM3">
        <f>IF('[1]Data Checking'!DQ3="","",'[1]Data Checking'!DQ3)</f>
        <v>0</v>
      </c>
      <c r="DN3">
        <f>IF('[1]Data Checking'!DR3="","",'[1]Data Checking'!DR3)</f>
        <v>0</v>
      </c>
      <c r="DO3">
        <f>IF('[1]Data Checking'!DS3="","",'[1]Data Checking'!DS3)</f>
        <v>0</v>
      </c>
      <c r="DP3">
        <f>IF('[1]Data Checking'!DT3="","",'[1]Data Checking'!DT3)</f>
        <v>0</v>
      </c>
      <c r="DQ3">
        <f>IF('[1]Data Checking'!DU3="","",'[1]Data Checking'!DU3)</f>
        <v>0</v>
      </c>
      <c r="DR3">
        <f>IF('[1]Data Checking'!DV3="","",'[1]Data Checking'!DV3)</f>
        <v>0</v>
      </c>
      <c r="DS3">
        <f>IF('[1]Data Checking'!DW3="","",'[1]Data Checking'!DW3)</f>
        <v>0</v>
      </c>
      <c r="DT3" t="str">
        <f>IF('[1]Data Checking'!DX3="","",'[1]Data Checking'!DX3)</f>
        <v/>
      </c>
      <c r="DU3" t="str">
        <f>IF('[1]Data Checking'!DY3="","",'[1]Data Checking'!DY3)</f>
        <v>Farine de blé blanche Riz Huile végétale Sucre</v>
      </c>
      <c r="DV3">
        <f>IF('[1]Data Checking'!DZ3="","",'[1]Data Checking'!DZ3)</f>
        <v>1</v>
      </c>
      <c r="DW3">
        <f>IF('[1]Data Checking'!EA3="","",'[1]Data Checking'!EA3)</f>
        <v>1</v>
      </c>
      <c r="DX3">
        <f>IF('[1]Data Checking'!EB3="","",'[1]Data Checking'!EB3)</f>
        <v>0</v>
      </c>
      <c r="DY3">
        <f>IF('[1]Data Checking'!EC3="","",'[1]Data Checking'!EC3)</f>
        <v>1</v>
      </c>
      <c r="DZ3">
        <f>IF('[1]Data Checking'!ED3="","",'[1]Data Checking'!ED3)</f>
        <v>0</v>
      </c>
      <c r="EA3">
        <f>IF('[1]Data Checking'!EE3="","",'[1]Data Checking'!EE3)</f>
        <v>0</v>
      </c>
      <c r="EB3">
        <f>IF('[1]Data Checking'!EF3="","",'[1]Data Checking'!EF3)</f>
        <v>1</v>
      </c>
      <c r="EC3">
        <f>IF('[1]Data Checking'!EG3="","",'[1]Data Checking'!EG3)</f>
        <v>0</v>
      </c>
      <c r="ED3" t="str">
        <f>IF('[1]Data Checking'!EH3="","",'[1]Data Checking'!EH3)</f>
        <v>Oui</v>
      </c>
      <c r="EE3" t="str">
        <f>IF('[1]Data Checking'!EI3="","",'[1]Data Checking'!EI3)</f>
        <v>Non</v>
      </c>
      <c r="EF3" t="str">
        <f>IF('[1]Data Checking'!EJ3="","",'[1]Data Checking'!EJ3)</f>
        <v>Oui</v>
      </c>
      <c r="EG3" t="str">
        <f>IF('[1]Data Checking'!EK3="","",'[1]Data Checking'!EK3)</f>
        <v>Nord-Ouest</v>
      </c>
      <c r="EH3" t="str">
        <f>IF('[1]Data Checking'!EL3="","",'[1]Data Checking'!EL3)</f>
        <v>Meme</v>
      </c>
      <c r="EI3" t="str">
        <f>IF('[1]Data Checking'!EM3="","",'[1]Data Checking'!EM3)</f>
        <v>Port-de-Paix</v>
      </c>
      <c r="EJ3" t="str">
        <f>IF('[1]Data Checking'!EN3="","",'[1]Data Checking'!EN3)</f>
        <v>Différent</v>
      </c>
      <c r="EK3" t="str">
        <f>IF('[1]Data Checking'!EO3="","",'[1]Data Checking'!EO3)</f>
        <v/>
      </c>
      <c r="EL3" t="str">
        <f>IF('[1]Data Checking'!EP3="","",'[1]Data Checking'!EP3)</f>
        <v/>
      </c>
      <c r="EM3" t="str">
        <f>IF('[1]Data Checking'!EQ3="","",'[1]Data Checking'!EQ3)</f>
        <v/>
      </c>
      <c r="EN3" t="str">
        <f>IF('[1]Data Checking'!ER3="","",'[1]Data Checking'!ER3)</f>
        <v/>
      </c>
      <c r="EO3" t="str">
        <f>IF('[1]Data Checking'!ES3="","",'[1]Data Checking'!ES3)</f>
        <v/>
      </c>
      <c r="EP3" t="str">
        <f>IF('[1]Data Checking'!ET3="","",'[1]Data Checking'!ET3)</f>
        <v/>
      </c>
      <c r="EQ3" t="str">
        <f>IF('[1]Data Checking'!EU3="","",'[1]Data Checking'!EU3)</f>
        <v/>
      </c>
      <c r="ER3" t="str">
        <f>IF('[1]Data Checking'!EV3="","",'[1]Data Checking'!EV3)</f>
        <v/>
      </c>
      <c r="ES3" t="str">
        <f>IF('[1]Data Checking'!EW3="","",'[1]Data Checking'!EW3)</f>
        <v/>
      </c>
      <c r="ET3" t="str">
        <f>IF('[1]Data Checking'!EX3="","",'[1]Data Checking'!EX3)</f>
        <v/>
      </c>
      <c r="EU3" t="str">
        <f>IF('[1]Data Checking'!EY3="","",'[1]Data Checking'!EY3)</f>
        <v/>
      </c>
      <c r="EV3" t="str">
        <f>IF('[1]Data Checking'!EZ3="","",'[1]Data Checking'!EZ3)</f>
        <v/>
      </c>
      <c r="EW3" t="str">
        <f>IF('[1]Data Checking'!FA3="","",'[1]Data Checking'!FA3)</f>
        <v/>
      </c>
      <c r="EX3" t="str">
        <f>IF('[1]Data Checking'!FB3="","",'[1]Data Checking'!FB3)</f>
        <v/>
      </c>
      <c r="EY3" t="str">
        <f>IF('[1]Data Checking'!FC3="","",'[1]Data Checking'!FC3)</f>
        <v/>
      </c>
      <c r="EZ3" t="str">
        <f>IF('[1]Data Checking'!FD3="","",'[1]Data Checking'!FD3)</f>
        <v/>
      </c>
      <c r="FA3" t="str">
        <f>IF('[1]Data Checking'!FE3="","",'[1]Data Checking'!FE3)</f>
        <v/>
      </c>
      <c r="FB3" t="str">
        <f>IF('[1]Data Checking'!FF3="","",'[1]Data Checking'!FF3)</f>
        <v/>
      </c>
      <c r="FC3" t="str">
        <f>IF('[1]Data Checking'!FG3="","",'[1]Data Checking'!FG3)</f>
        <v/>
      </c>
      <c r="FD3" t="str">
        <f>IF('[1]Data Checking'!FH3="","",'[1]Data Checking'!FH3)</f>
        <v/>
      </c>
      <c r="FE3" t="str">
        <f>IF('[1]Data Checking'!FI3="","",'[1]Data Checking'!FI3)</f>
        <v/>
      </c>
      <c r="FF3" t="str">
        <f>IF('[1]Data Checking'!FJ3="","",'[1]Data Checking'!FJ3)</f>
        <v/>
      </c>
      <c r="FG3" t="str">
        <f>IF('[1]Data Checking'!FK3="","",'[1]Data Checking'!FK3)</f>
        <v/>
      </c>
      <c r="FH3" t="str">
        <f>IF('[1]Data Checking'!FL3="","",'[1]Data Checking'!FL3)</f>
        <v/>
      </c>
      <c r="FI3" t="str">
        <f>IF('[1]Data Checking'!FM3="","",'[1]Data Checking'!FM3)</f>
        <v/>
      </c>
      <c r="FJ3" t="str">
        <f>IF('[1]Data Checking'!FN3="","",'[1]Data Checking'!FN3)</f>
        <v/>
      </c>
      <c r="FK3" t="str">
        <f>IF('[1]Data Checking'!FO3="","",'[1]Data Checking'!FO3)</f>
        <v/>
      </c>
      <c r="FL3" t="str">
        <f>IF('[1]Data Checking'!FP3="","",'[1]Data Checking'!FP3)</f>
        <v/>
      </c>
      <c r="FM3" t="str">
        <f>IF('[1]Data Checking'!FQ3="","",'[1]Data Checking'!FQ3)</f>
        <v/>
      </c>
      <c r="FN3" t="str">
        <f>IF('[1]Data Checking'!FR3="","",'[1]Data Checking'!FR3)</f>
        <v/>
      </c>
      <c r="FO3" t="str">
        <f>IF('[1]Data Checking'!FS3="","",'[1]Data Checking'!FS3)</f>
        <v/>
      </c>
      <c r="FP3" t="str">
        <f>IF('[1]Data Checking'!FT3="","",'[1]Data Checking'!FT3)</f>
        <v/>
      </c>
      <c r="FQ3" t="str">
        <f>IF('[1]Data Checking'!FU3="","",'[1]Data Checking'!FU3)</f>
        <v/>
      </c>
      <c r="FR3" t="str">
        <f>IF('[1]Data Checking'!FV3="","",'[1]Data Checking'!FV3)</f>
        <v/>
      </c>
      <c r="FS3" t="str">
        <f>IF('[1]Data Checking'!FW3="","",'[1]Data Checking'!FW3)</f>
        <v/>
      </c>
      <c r="FT3" t="str">
        <f>IF('[1]Data Checking'!FX3="","",'[1]Data Checking'!FX3)</f>
        <v/>
      </c>
      <c r="FU3" t="str">
        <f>IF('[1]Data Checking'!FY3="","",'[1]Data Checking'!FY3)</f>
        <v/>
      </c>
      <c r="FV3" t="str">
        <f>IF('[1]Data Checking'!FZ3="","",'[1]Data Checking'!FZ3)</f>
        <v/>
      </c>
      <c r="FW3" t="str">
        <f>IF('[1]Data Checking'!GA3="","",'[1]Data Checking'!GA3)</f>
        <v/>
      </c>
      <c r="FX3" t="str">
        <f>IF('[1]Data Checking'!GB3="","",'[1]Data Checking'!GB3)</f>
        <v/>
      </c>
      <c r="FY3" t="str">
        <f>IF('[1]Data Checking'!GC3="","",'[1]Data Checking'!GC3)</f>
        <v/>
      </c>
      <c r="FZ3" t="str">
        <f>IF('[1]Data Checking'!GD3="","",'[1]Data Checking'!GD3)</f>
        <v/>
      </c>
      <c r="GA3" t="str">
        <f>IF('[1]Data Checking'!GE3="","",'[1]Data Checking'!GE3)</f>
        <v/>
      </c>
      <c r="GB3" t="str">
        <f>IF('[1]Data Checking'!GF3="","",'[1]Data Checking'!GF3)</f>
        <v/>
      </c>
      <c r="GC3" t="str">
        <f>IF('[1]Data Checking'!GG3="","",'[1]Data Checking'!GG3)</f>
        <v/>
      </c>
      <c r="GD3" t="str">
        <f>IF('[1]Data Checking'!GH3="","",'[1]Data Checking'!GH3)</f>
        <v/>
      </c>
      <c r="GE3" t="str">
        <f>IF('[1]Data Checking'!GI3="","",'[1]Data Checking'!GI3)</f>
        <v/>
      </c>
      <c r="GF3" t="str">
        <f>IF('[1]Data Checking'!GJ3="","",'[1]Data Checking'!GJ3)</f>
        <v/>
      </c>
      <c r="GG3" t="str">
        <f>IF('[1]Data Checking'!GK3="","",'[1]Data Checking'!GK3)</f>
        <v/>
      </c>
      <c r="GH3" t="str">
        <f>IF('[1]Data Checking'!GL3="","",'[1]Data Checking'!GL3)</f>
        <v/>
      </c>
      <c r="GI3" t="str">
        <f>IF('[1]Data Checking'!GM3="","",'[1]Data Checking'!GM3)</f>
        <v/>
      </c>
      <c r="GJ3" t="str">
        <f>IF('[1]Data Checking'!GN3="","",'[1]Data Checking'!GN3)</f>
        <v/>
      </c>
      <c r="GK3" t="str">
        <f>IF('[1]Data Checking'!GO3="","",'[1]Data Checking'!GO3)</f>
        <v/>
      </c>
      <c r="GL3" t="str">
        <f>IF('[1]Data Checking'!GP3="","",'[1]Data Checking'!GP3)</f>
        <v/>
      </c>
      <c r="GM3" t="str">
        <f>IF('[1]Data Checking'!GQ3="","",'[1]Data Checking'!GQ3)</f>
        <v/>
      </c>
      <c r="GN3" t="str">
        <f>IF('[1]Data Checking'!GR3="","",'[1]Data Checking'!GR3)</f>
        <v/>
      </c>
      <c r="GO3" t="str">
        <f>IF('[1]Data Checking'!GS3="","",'[1]Data Checking'!GS3)</f>
        <v/>
      </c>
      <c r="GP3" t="str">
        <f>IF('[1]Data Checking'!GT3="","",'[1]Data Checking'!GT3)</f>
        <v/>
      </c>
      <c r="GQ3" t="str">
        <f>IF('[1]Data Checking'!GU3="","",'[1]Data Checking'!GU3)</f>
        <v/>
      </c>
      <c r="GR3" t="str">
        <f>IF('[1]Data Checking'!GV3="","",'[1]Data Checking'!GV3)</f>
        <v/>
      </c>
      <c r="GS3" t="str">
        <f>IF('[1]Data Checking'!GW3="","",'[1]Data Checking'!GW3)</f>
        <v/>
      </c>
      <c r="GT3" t="str">
        <f>IF('[1]Data Checking'!GX3="","",'[1]Data Checking'!GX3)</f>
        <v/>
      </c>
      <c r="GU3" t="str">
        <f>IF('[1]Data Checking'!GY3="","",'[1]Data Checking'!GY3)</f>
        <v/>
      </c>
      <c r="GV3" t="str">
        <f>IF('[1]Data Checking'!GZ3="","",'[1]Data Checking'!GZ3)</f>
        <v/>
      </c>
      <c r="GW3" t="str">
        <f>IF('[1]Data Checking'!HA3="","",'[1]Data Checking'!HA3)</f>
        <v/>
      </c>
      <c r="GX3" t="str">
        <f>IF('[1]Data Checking'!HB3="","",'[1]Data Checking'!HB3)</f>
        <v/>
      </c>
      <c r="GY3" t="str">
        <f>IF('[1]Data Checking'!HC3="","",'[1]Data Checking'!HC3)</f>
        <v/>
      </c>
      <c r="GZ3" t="str">
        <f>IF('[1]Data Checking'!HD3="","",'[1]Data Checking'!HD3)</f>
        <v/>
      </c>
      <c r="HA3" t="str">
        <f>IF('[1]Data Checking'!HE3="","",'[1]Data Checking'!HE3)</f>
        <v/>
      </c>
      <c r="HB3" t="str">
        <f>IF('[1]Data Checking'!HF3="","",'[1]Data Checking'!HF3)</f>
        <v/>
      </c>
      <c r="HC3" t="str">
        <f>IF('[1]Data Checking'!HG3="","",'[1]Data Checking'!HG3)</f>
        <v/>
      </c>
      <c r="HD3" t="str">
        <f>IF('[1]Data Checking'!HH3="","",'[1]Data Checking'!HH3)</f>
        <v/>
      </c>
      <c r="HE3" t="str">
        <f>IF('[1]Data Checking'!HI3="","",'[1]Data Checking'!HI3)</f>
        <v/>
      </c>
      <c r="HF3" t="str">
        <f>IF('[1]Data Checking'!HJ3="","",'[1]Data Checking'!HJ3)</f>
        <v/>
      </c>
      <c r="HG3" t="str">
        <f>IF('[1]Data Checking'!HK3="","",'[1]Data Checking'!HK3)</f>
        <v/>
      </c>
      <c r="HH3" t="str">
        <f>IF('[1]Data Checking'!HL3="","",'[1]Data Checking'!HL3)</f>
        <v/>
      </c>
      <c r="HI3" t="str">
        <f>IF('[1]Data Checking'!HM3="","",'[1]Data Checking'!HM3)</f>
        <v/>
      </c>
      <c r="HJ3" t="str">
        <f>IF('[1]Data Checking'!HN3="","",'[1]Data Checking'!HN3)</f>
        <v/>
      </c>
      <c r="HK3" t="str">
        <f>IF('[1]Data Checking'!HO3="","",'[1]Data Checking'!HO3)</f>
        <v/>
      </c>
      <c r="HL3" t="str">
        <f>IF('[1]Data Checking'!HP3="","",'[1]Data Checking'!HP3)</f>
        <v/>
      </c>
      <c r="HM3" t="str">
        <f>IF('[1]Data Checking'!HQ3="","",'[1]Data Checking'!HQ3)</f>
        <v/>
      </c>
      <c r="HN3" t="str">
        <f>IF('[1]Data Checking'!HR3="","",'[1]Data Checking'!HR3)</f>
        <v/>
      </c>
      <c r="HO3" t="str">
        <f>IF('[1]Data Checking'!HS3="","",'[1]Data Checking'!HS3)</f>
        <v/>
      </c>
      <c r="HP3" t="str">
        <f>IF('[1]Data Checking'!HT3="","",'[1]Data Checking'!HT3)</f>
        <v/>
      </c>
      <c r="HQ3" t="str">
        <f>IF('[1]Data Checking'!HU3="","",'[1]Data Checking'!HU3)</f>
        <v/>
      </c>
      <c r="HR3" t="str">
        <f>IF('[1]Data Checking'!HV3="","",'[1]Data Checking'!HV3)</f>
        <v/>
      </c>
      <c r="HS3" t="str">
        <f>IF('[1]Data Checking'!HW3="","",'[1]Data Checking'!HW3)</f>
        <v/>
      </c>
      <c r="HT3" t="str">
        <f>IF('[1]Data Checking'!HX3="","",'[1]Data Checking'!HX3)</f>
        <v/>
      </c>
      <c r="HU3" t="str">
        <f>IF('[1]Data Checking'!HY3="","",'[1]Data Checking'!HY3)</f>
        <v/>
      </c>
      <c r="HV3" t="str">
        <f>IF('[1]Data Checking'!HZ3="","",'[1]Data Checking'!HZ3)</f>
        <v/>
      </c>
      <c r="HW3" t="str">
        <f>IF('[1]Data Checking'!IA3="","",'[1]Data Checking'!IA3)</f>
        <v/>
      </c>
      <c r="HX3" t="str">
        <f>IF('[1]Data Checking'!IB3="","",'[1]Data Checking'!IB3)</f>
        <v/>
      </c>
      <c r="HY3" t="str">
        <f>IF('[1]Data Checking'!IC3="","",'[1]Data Checking'!IC3)</f>
        <v/>
      </c>
      <c r="HZ3">
        <f>IF('[1]Data Checking'!ID3="","",'[1]Data Checking'!ID3)</f>
        <v>50</v>
      </c>
      <c r="IA3" t="str">
        <f>IF('[1]Data Checking'!IE3="","",'[1]Data Checking'!IE3)</f>
        <v>Oui</v>
      </c>
      <c r="IB3" t="str">
        <f>IF('[1]Data Checking'!IF3="","",'[1]Data Checking'!IF3)</f>
        <v>Non</v>
      </c>
      <c r="IC3" t="str">
        <f>IF('[1]Data Checking'!IG3="","",'[1]Data Checking'!IG3)</f>
        <v/>
      </c>
      <c r="ID3" t="str">
        <f>IF('[1]Data Checking'!IH3="","",'[1]Data Checking'!IH3)</f>
        <v/>
      </c>
      <c r="IE3" t="str">
        <f>IF('[1]Data Checking'!II3="","",'[1]Data Checking'!II3)</f>
        <v/>
      </c>
      <c r="IF3" t="str">
        <f>IF('[1]Data Checking'!IJ3="","",'[1]Data Checking'!IJ3)</f>
        <v/>
      </c>
      <c r="IG3" t="str">
        <f>IF('[1]Data Checking'!IK3="","",'[1]Data Checking'!IK3)</f>
        <v/>
      </c>
      <c r="IH3" t="str">
        <f>IF('[1]Data Checking'!IL3="","",'[1]Data Checking'!IL3)</f>
        <v/>
      </c>
      <c r="II3" t="str">
        <f>IF('[1]Data Checking'!IM3="","",'[1]Data Checking'!IM3)</f>
        <v/>
      </c>
      <c r="IJ3" t="str">
        <f>IF('[1]Data Checking'!IN3="","",'[1]Data Checking'!IN3)</f>
        <v/>
      </c>
      <c r="IK3" t="str">
        <f>IF('[1]Data Checking'!IO3="","",'[1]Data Checking'!IO3)</f>
        <v>Augmentation des prix Diminution du nombre de clients</v>
      </c>
      <c r="IL3">
        <f>IF('[1]Data Checking'!IP3="","",'[1]Data Checking'!IP3)</f>
        <v>0</v>
      </c>
      <c r="IM3">
        <f>IF('[1]Data Checking'!IQ3="","",'[1]Data Checking'!IQ3)</f>
        <v>1</v>
      </c>
      <c r="IN3">
        <f>IF('[1]Data Checking'!IR3="","",'[1]Data Checking'!IR3)</f>
        <v>1</v>
      </c>
      <c r="IO3">
        <f>IF('[1]Data Checking'!IS3="","",'[1]Data Checking'!IS3)</f>
        <v>0</v>
      </c>
      <c r="IP3">
        <f>IF('[1]Data Checking'!IT3="","",'[1]Data Checking'!IT3)</f>
        <v>0</v>
      </c>
      <c r="IQ3">
        <f>IF('[1]Data Checking'!IU3="","",'[1]Data Checking'!IU3)</f>
        <v>0</v>
      </c>
      <c r="IR3">
        <f>IF('[1]Data Checking'!IV3="","",'[1]Data Checking'!IV3)</f>
        <v>0</v>
      </c>
      <c r="IS3">
        <f>IF('[1]Data Checking'!IW3="","",'[1]Data Checking'!IW3)</f>
        <v>0</v>
      </c>
      <c r="IT3" t="str">
        <f>IF('[1]Data Checking'!IX3="","",'[1]Data Checking'!IX3)</f>
        <v/>
      </c>
      <c r="IU3" t="str">
        <f>IF('[1]Data Checking'!IY3="","",'[1]Data Checking'!IY3)</f>
        <v>Oui</v>
      </c>
      <c r="IV3" t="str">
        <f>IF('[1]Data Checking'!IZ3="","",'[1]Data Checking'!IZ3)</f>
        <v/>
      </c>
      <c r="IW3" t="str">
        <f>IF('[1]Data Checking'!JA3="","",'[1]Data Checking'!JA3)</f>
        <v>Nourriture Charbon de bois</v>
      </c>
      <c r="IX3">
        <f>IF('[1]Data Checking'!JB3="","",'[1]Data Checking'!JB3)</f>
        <v>1</v>
      </c>
      <c r="IY3">
        <f>IF('[1]Data Checking'!JC3="","",'[1]Data Checking'!JC3)</f>
        <v>0</v>
      </c>
      <c r="IZ3">
        <f>IF('[1]Data Checking'!JD3="","",'[1]Data Checking'!JD3)</f>
        <v>1</v>
      </c>
      <c r="JA3">
        <f>IF('[1]Data Checking'!JE3="","",'[1]Data Checking'!JE3)</f>
        <v>0</v>
      </c>
      <c r="JB3" t="str">
        <f>IF('[1]Data Checking'!JF3="","",'[1]Data Checking'!JF3)</f>
        <v/>
      </c>
      <c r="JC3" t="str">
        <f>IF('[1]Data Checking'!JG3="","",'[1]Data Checking'!JG3)</f>
        <v/>
      </c>
      <c r="JD3" t="str">
        <f>IF('[1]Data Checking'!JH3="","",'[1]Data Checking'!JH3)</f>
        <v/>
      </c>
      <c r="JE3" t="str">
        <f>IF('[1]Data Checking'!JI3="","",'[1]Data Checking'!JI3)</f>
        <v/>
      </c>
      <c r="JF3" t="str">
        <f>IF('[1]Data Checking'!JJ3="","",'[1]Data Checking'!JJ3)</f>
        <v/>
      </c>
      <c r="JG3" t="str">
        <f>IF('[1]Data Checking'!JK3="","",'[1]Data Checking'!JK3)</f>
        <v/>
      </c>
      <c r="JH3" t="str">
        <f>IF('[1]Data Checking'!JL3="","",'[1]Data Checking'!JL3)</f>
        <v/>
      </c>
      <c r="JI3" t="str">
        <f>IF('[1]Data Checking'!JM3="","",'[1]Data Checking'!JM3)</f>
        <v/>
      </c>
      <c r="JJ3" t="str">
        <f>IF('[1]Data Checking'!JN3="","",'[1]Data Checking'!JN3)</f>
        <v/>
      </c>
      <c r="JK3" t="str">
        <f>IF('[1]Data Checking'!JO3="","",'[1]Data Checking'!JO3)</f>
        <v/>
      </c>
      <c r="JL3" t="str">
        <f>IF('[1]Data Checking'!JP3="","",'[1]Data Checking'!JP3)</f>
        <v/>
      </c>
      <c r="JM3" t="str">
        <f>IF('[1]Data Checking'!JQ3="","",'[1]Data Checking'!JQ3)</f>
        <v/>
      </c>
      <c r="JN3" t="str">
        <f>IF('[1]Data Checking'!JR3="","",'[1]Data Checking'!JR3)</f>
        <v/>
      </c>
      <c r="JO3" t="str">
        <f>IF('[1]Data Checking'!JS3="","",'[1]Data Checking'!JS3)</f>
        <v/>
      </c>
      <c r="JP3" t="str">
        <f>IF('[1]Data Checking'!JT3="","",'[1]Data Checking'!JT3)</f>
        <v/>
      </c>
      <c r="JQ3" t="str">
        <f>IF('[1]Data Checking'!JU3="","",'[1]Data Checking'!JU3)</f>
        <v/>
      </c>
      <c r="JR3" t="str">
        <f>IF('[1]Data Checking'!JV3="","",'[1]Data Checking'!JV3)</f>
        <v/>
      </c>
      <c r="JS3" t="str">
        <f>IF('[1]Data Checking'!JW3="","",'[1]Data Checking'!JW3)</f>
        <v/>
      </c>
      <c r="JT3" t="str">
        <f>IF('[1]Data Checking'!JX3="","",'[1]Data Checking'!JX3)</f>
        <v/>
      </c>
      <c r="JU3" t="str">
        <f>IF('[1]Data Checking'!JY3="","",'[1]Data Checking'!JY3)</f>
        <v/>
      </c>
      <c r="JV3" t="str">
        <f>IF('[1]Data Checking'!JZ3="","",'[1]Data Checking'!JZ3)</f>
        <v/>
      </c>
      <c r="JW3" t="str">
        <f>IF('[1]Data Checking'!KA3="","",'[1]Data Checking'!KA3)</f>
        <v/>
      </c>
      <c r="JX3" t="str">
        <f>IF('[1]Data Checking'!KB3="","",'[1]Data Checking'!KB3)</f>
        <v/>
      </c>
      <c r="JY3" t="str">
        <f>IF('[1]Data Checking'!KC3="","",'[1]Data Checking'!KC3)</f>
        <v/>
      </c>
      <c r="JZ3" t="str">
        <f>IF('[1]Data Checking'!KD3="","",'[1]Data Checking'!KD3)</f>
        <v/>
      </c>
      <c r="KA3" t="str">
        <f>IF('[1]Data Checking'!KE3="","",'[1]Data Checking'!KE3)</f>
        <v/>
      </c>
      <c r="KB3" t="str">
        <f>IF('[1]Data Checking'!KF3="","",'[1]Data Checking'!KF3)</f>
        <v/>
      </c>
      <c r="KC3" t="str">
        <f>IF('[1]Data Checking'!KG3="","",'[1]Data Checking'!KG3)</f>
        <v/>
      </c>
      <c r="KD3" t="str">
        <f>IF('[1]Data Checking'!KH3="","",'[1]Data Checking'!KH3)</f>
        <v/>
      </c>
      <c r="KE3" t="str">
        <f>IF('[1]Data Checking'!KI3="","",'[1]Data Checking'!KI3)</f>
        <v/>
      </c>
      <c r="KF3" t="str">
        <f>IF('[1]Data Checking'!KJ3="","",'[1]Data Checking'!KJ3)</f>
        <v/>
      </c>
      <c r="KG3" t="str">
        <f>IF('[1]Data Checking'!KK3="","",'[1]Data Checking'!KK3)</f>
        <v/>
      </c>
      <c r="KH3" t="str">
        <f>IF('[1]Data Checking'!KL3="","",'[1]Data Checking'!KL3)</f>
        <v/>
      </c>
      <c r="KI3" t="str">
        <f>IF('[1]Data Checking'!KM3="","",'[1]Data Checking'!KM3)</f>
        <v/>
      </c>
      <c r="KJ3" t="str">
        <f>IF('[1]Data Checking'!KN3="","",'[1]Data Checking'!KN3)</f>
        <v/>
      </c>
      <c r="KK3" t="str">
        <f>IF('[1]Data Checking'!KO3="","",'[1]Data Checking'!KO3)</f>
        <v/>
      </c>
      <c r="KL3" t="str">
        <f>IF('[1]Data Checking'!KP3="","",'[1]Data Checking'!KP3)</f>
        <v/>
      </c>
      <c r="KM3" t="str">
        <f>IF('[1]Data Checking'!KQ3="","",'[1]Data Checking'!KQ3)</f>
        <v/>
      </c>
      <c r="KN3" t="str">
        <f>IF('[1]Data Checking'!KR3="","",'[1]Data Checking'!KR3)</f>
        <v/>
      </c>
      <c r="KO3" t="str">
        <f>IF('[1]Data Checking'!KS3="","",'[1]Data Checking'!KS3)</f>
        <v/>
      </c>
      <c r="KP3" t="str">
        <f>IF('[1]Data Checking'!KT3="","",'[1]Data Checking'!KT3)</f>
        <v/>
      </c>
      <c r="KQ3" t="str">
        <f>IF('[1]Data Checking'!KU3="","",'[1]Data Checking'!KU3)</f>
        <v/>
      </c>
      <c r="KR3" t="str">
        <f>IF('[1]Data Checking'!KV3="","",'[1]Data Checking'!KV3)</f>
        <v/>
      </c>
      <c r="KS3" t="str">
        <f>IF('[1]Data Checking'!KW3="","",'[1]Data Checking'!KW3)</f>
        <v/>
      </c>
      <c r="KT3" t="str">
        <f>IF('[1]Data Checking'!KX3="","",'[1]Data Checking'!KX3)</f>
        <v/>
      </c>
      <c r="KU3" t="str">
        <f>IF('[1]Data Checking'!KY3="","",'[1]Data Checking'!KY3)</f>
        <v/>
      </c>
      <c r="KV3" t="str">
        <f>IF('[1]Data Checking'!KZ3="","",'[1]Data Checking'!KZ3)</f>
        <v/>
      </c>
      <c r="KW3" t="str">
        <f>IF('[1]Data Checking'!LA3="","",'[1]Data Checking'!LA3)</f>
        <v/>
      </c>
      <c r="KX3" t="str">
        <f>IF('[1]Data Checking'!LB3="","",'[1]Data Checking'!LB3)</f>
        <v/>
      </c>
      <c r="KY3" t="str">
        <f>IF('[1]Data Checking'!LC3="","",'[1]Data Checking'!LC3)</f>
        <v/>
      </c>
      <c r="KZ3" t="str">
        <f>IF('[1]Data Checking'!LD3="","",'[1]Data Checking'!LD3)</f>
        <v/>
      </c>
      <c r="LA3" t="str">
        <f>IF('[1]Data Checking'!LE3="","",'[1]Data Checking'!LE3)</f>
        <v/>
      </c>
      <c r="LB3" t="str">
        <f>IF('[1]Data Checking'!LF3="","",'[1]Data Checking'!LF3)</f>
        <v/>
      </c>
      <c r="LC3" t="str">
        <f>IF('[1]Data Checking'!LG3="","",'[1]Data Checking'!LG3)</f>
        <v/>
      </c>
      <c r="LD3" t="str">
        <f>IF('[1]Data Checking'!LH3="","",'[1]Data Checking'!LH3)</f>
        <v/>
      </c>
      <c r="LE3" t="str">
        <f>IF('[1]Data Checking'!LI3="","",'[1]Data Checking'!LI3)</f>
        <v/>
      </c>
      <c r="LF3" t="str">
        <f>IF('[1]Data Checking'!LJ3="","",'[1]Data Checking'!LJ3)</f>
        <v/>
      </c>
      <c r="LG3" t="str">
        <f>IF('[1]Data Checking'!LK3="","",'[1]Data Checking'!LK3)</f>
        <v/>
      </c>
      <c r="LH3" t="str">
        <f>IF('[1]Data Checking'!LL3="","",'[1]Data Checking'!LL3)</f>
        <v/>
      </c>
      <c r="LI3" t="str">
        <f>IF('[1]Data Checking'!LM3="","",'[1]Data Checking'!LM3)</f>
        <v/>
      </c>
      <c r="LJ3" t="str">
        <f>IF('[1]Data Checking'!LN3="","",'[1]Data Checking'!LN3)</f>
        <v/>
      </c>
      <c r="LK3" t="str">
        <f>IF('[1]Data Checking'!LO3="","",'[1]Data Checking'!LO3)</f>
        <v/>
      </c>
      <c r="LL3" t="str">
        <f>IF('[1]Data Checking'!LP3="","",'[1]Data Checking'!LP3)</f>
        <v/>
      </c>
      <c r="LM3" t="str">
        <f>IF('[1]Data Checking'!LQ3="","",'[1]Data Checking'!LQ3)</f>
        <v/>
      </c>
      <c r="LN3" t="str">
        <f>IF('[1]Data Checking'!LR3="","",'[1]Data Checking'!LR3)</f>
        <v/>
      </c>
      <c r="LO3" t="str">
        <f>IF('[1]Data Checking'!LS3="","",'[1]Data Checking'!LS3)</f>
        <v/>
      </c>
      <c r="LP3" t="str">
        <f>IF('[1]Data Checking'!LT3="","",'[1]Data Checking'!LT3)</f>
        <v/>
      </c>
      <c r="LQ3" t="str">
        <f>IF('[1]Data Checking'!LU3="","",'[1]Data Checking'!LU3)</f>
        <v/>
      </c>
      <c r="LR3" t="str">
        <f>IF('[1]Data Checking'!LV3="","",'[1]Data Checking'!LV3)</f>
        <v/>
      </c>
      <c r="LS3" t="str">
        <f>IF('[1]Data Checking'!LW3="","",'[1]Data Checking'!LW3)</f>
        <v/>
      </c>
      <c r="LT3" t="str">
        <f>IF('[1]Data Checking'!LX3="","",'[1]Data Checking'!LX3)</f>
        <v/>
      </c>
      <c r="LU3" t="str">
        <f>IF('[1]Data Checking'!LY3="","",'[1]Data Checking'!LY3)</f>
        <v/>
      </c>
      <c r="LV3" t="str">
        <f>IF('[1]Data Checking'!LZ3="","",'[1]Data Checking'!LZ3)</f>
        <v/>
      </c>
      <c r="LW3" t="str">
        <f>IF('[1]Data Checking'!MA3="","",'[1]Data Checking'!MA3)</f>
        <v/>
      </c>
      <c r="LX3" t="str">
        <f>IF('[1]Data Checking'!MB3="","",'[1]Data Checking'!MB3)</f>
        <v/>
      </c>
      <c r="LY3" t="str">
        <f>IF('[1]Data Checking'!MC3="","",'[1]Data Checking'!MC3)</f>
        <v/>
      </c>
      <c r="LZ3" t="str">
        <f>IF('[1]Data Checking'!MD3="","",'[1]Data Checking'!MD3)</f>
        <v/>
      </c>
      <c r="MA3" t="str">
        <f>IF('[1]Data Checking'!ME3="","",'[1]Data Checking'!ME3)</f>
        <v/>
      </c>
      <c r="MB3" t="str">
        <f>IF('[1]Data Checking'!MF3="","",'[1]Data Checking'!MF3)</f>
        <v/>
      </c>
      <c r="MC3" t="str">
        <f>IF('[1]Data Checking'!MG3="","",'[1]Data Checking'!MG3)</f>
        <v/>
      </c>
      <c r="MD3" t="str">
        <f>IF('[1]Data Checking'!MH3="","",'[1]Data Checking'!MH3)</f>
        <v/>
      </c>
      <c r="ME3" t="str">
        <f>IF('[1]Data Checking'!MI3="","",'[1]Data Checking'!MI3)</f>
        <v/>
      </c>
      <c r="MF3" t="str">
        <f>IF('[1]Data Checking'!MJ3="","",'[1]Data Checking'!MJ3)</f>
        <v/>
      </c>
      <c r="MG3" t="str">
        <f>IF('[1]Data Checking'!MK3="","",'[1]Data Checking'!MK3)</f>
        <v/>
      </c>
      <c r="MH3" t="str">
        <f>IF('[1]Data Checking'!ML3="","",'[1]Data Checking'!ML3)</f>
        <v/>
      </c>
      <c r="MI3" t="str">
        <f>IF('[1]Data Checking'!MM3="","",'[1]Data Checking'!MM3)</f>
        <v/>
      </c>
      <c r="MJ3" t="str">
        <f>IF('[1]Data Checking'!MN3="","",'[1]Data Checking'!MN3)</f>
        <v/>
      </c>
      <c r="MK3" t="str">
        <f>IF('[1]Data Checking'!MO3="","",'[1]Data Checking'!MO3)</f>
        <v/>
      </c>
      <c r="ML3" t="str">
        <f>IF('[1]Data Checking'!MP3="","",'[1]Data Checking'!MP3)</f>
        <v/>
      </c>
      <c r="MM3" t="str">
        <f>IF('[1]Data Checking'!MQ3="","",'[1]Data Checking'!MQ3)</f>
        <v/>
      </c>
      <c r="MN3" t="str">
        <f>IF('[1]Data Checking'!MR3="","",'[1]Data Checking'!MR3)</f>
        <v/>
      </c>
      <c r="MO3" t="str">
        <f>IF('[1]Data Checking'!MS3="","",'[1]Data Checking'!MS3)</f>
        <v/>
      </c>
      <c r="MP3" t="str">
        <f>IF('[1]Data Checking'!MT3="","",'[1]Data Checking'!MT3)</f>
        <v/>
      </c>
      <c r="MQ3" t="str">
        <f>IF('[1]Data Checking'!MU3="","",'[1]Data Checking'!MU3)</f>
        <v/>
      </c>
      <c r="MR3" t="str">
        <f>IF('[1]Data Checking'!MV3="","",'[1]Data Checking'!MV3)</f>
        <v/>
      </c>
      <c r="MS3" t="str">
        <f>IF('[1]Data Checking'!MW3="","",'[1]Data Checking'!MW3)</f>
        <v/>
      </c>
      <c r="MT3" t="str">
        <f>IF('[1]Data Checking'!MX3="","",'[1]Data Checking'!MX3)</f>
        <v/>
      </c>
      <c r="MU3" t="str">
        <f>IF('[1]Data Checking'!MY3="","",'[1]Data Checking'!MY3)</f>
        <v/>
      </c>
      <c r="MV3" t="str">
        <f>IF('[1]Data Checking'!MZ3="","",'[1]Data Checking'!MZ3)</f>
        <v/>
      </c>
      <c r="MW3" t="str">
        <f>IF('[1]Data Checking'!NA3="","",'[1]Data Checking'!NA3)</f>
        <v/>
      </c>
      <c r="MX3" t="str">
        <f>IF('[1]Data Checking'!NB3="","",'[1]Data Checking'!NB3)</f>
        <v/>
      </c>
      <c r="MY3" t="str">
        <f>IF('[1]Data Checking'!NC3="","",'[1]Data Checking'!NC3)</f>
        <v/>
      </c>
      <c r="MZ3" t="str">
        <f>IF('[1]Data Checking'!ND3="","",'[1]Data Checking'!ND3)</f>
        <v/>
      </c>
      <c r="NA3" t="str">
        <f>IF('[1]Data Checking'!NE3="","",'[1]Data Checking'!NE3)</f>
        <v/>
      </c>
      <c r="NB3" t="str">
        <f>IF('[1]Data Checking'!NF3="","",'[1]Data Checking'!NF3)</f>
        <v/>
      </c>
      <c r="NC3" t="str">
        <f>IF('[1]Data Checking'!NG3="","",'[1]Data Checking'!NG3)</f>
        <v/>
      </c>
      <c r="ND3" t="str">
        <f>IF('[1]Data Checking'!NH3="","",'[1]Data Checking'!NH3)</f>
        <v/>
      </c>
      <c r="NE3" t="str">
        <f>IF('[1]Data Checking'!NI3="","",'[1]Data Checking'!NI3)</f>
        <v/>
      </c>
      <c r="NF3" t="str">
        <f>IF('[1]Data Checking'!NJ3="","",'[1]Data Checking'!NJ3)</f>
        <v/>
      </c>
      <c r="NG3" t="str">
        <f>IF('[1]Data Checking'!NK3="","",'[1]Data Checking'!NK3)</f>
        <v/>
      </c>
      <c r="NH3" t="str">
        <f>IF('[1]Data Checking'!NL3="","",'[1]Data Checking'!NL3)</f>
        <v/>
      </c>
      <c r="NI3" t="str">
        <f>IF('[1]Data Checking'!NM3="","",'[1]Data Checking'!NM3)</f>
        <v/>
      </c>
      <c r="NJ3" t="str">
        <f>IF('[1]Data Checking'!NN3="","",'[1]Data Checking'!NN3)</f>
        <v/>
      </c>
      <c r="NK3" t="str">
        <f>IF('[1]Data Checking'!NO3="","",'[1]Data Checking'!NO3)</f>
        <v/>
      </c>
      <c r="NL3" t="str">
        <f>IF('[1]Data Checking'!NP3="","",'[1]Data Checking'!NP3)</f>
        <v/>
      </c>
      <c r="NM3" t="str">
        <f>IF('[1]Data Checking'!NQ3="","",'[1]Data Checking'!NQ3)</f>
        <v/>
      </c>
      <c r="NN3" t="str">
        <f>IF('[1]Data Checking'!NR3="","",'[1]Data Checking'!NR3)</f>
        <v/>
      </c>
      <c r="NO3" t="str">
        <f>IF('[1]Data Checking'!NS3="","",'[1]Data Checking'!NS3)</f>
        <v/>
      </c>
      <c r="NP3" t="str">
        <f>IF('[1]Data Checking'!NT3="","",'[1]Data Checking'!NT3)</f>
        <v/>
      </c>
      <c r="NQ3" t="str">
        <f>IF('[1]Data Checking'!NU3="","",'[1]Data Checking'!NU3)</f>
        <v/>
      </c>
      <c r="NR3" t="str">
        <f>IF('[1]Data Checking'!NV3="","",'[1]Data Checking'!NV3)</f>
        <v/>
      </c>
      <c r="NS3" t="str">
        <f>IF('[1]Data Checking'!NW3="","",'[1]Data Checking'!NW3)</f>
        <v/>
      </c>
      <c r="NT3" t="str">
        <f>IF('[1]Data Checking'!NX3="","",'[1]Data Checking'!NX3)</f>
        <v/>
      </c>
      <c r="NU3" t="str">
        <f>IF('[1]Data Checking'!NY3="","",'[1]Data Checking'!NY3)</f>
        <v/>
      </c>
      <c r="NV3" t="str">
        <f>IF('[1]Data Checking'!NZ3="","",'[1]Data Checking'!NZ3)</f>
        <v/>
      </c>
      <c r="NW3" t="str">
        <f>IF('[1]Data Checking'!OA3="","",'[1]Data Checking'!OA3)</f>
        <v/>
      </c>
      <c r="NX3" t="str">
        <f>IF('[1]Data Checking'!OB3="","",'[1]Data Checking'!OB3)</f>
        <v/>
      </c>
      <c r="NY3" t="str">
        <f>IF('[1]Data Checking'!OC3="","",'[1]Data Checking'!OC3)</f>
        <v/>
      </c>
      <c r="NZ3" t="str">
        <f>IF('[1]Data Checking'!OD3="","",'[1]Data Checking'!OD3)</f>
        <v/>
      </c>
      <c r="OA3" t="str">
        <f>IF('[1]Data Checking'!OE3="","",'[1]Data Checking'!OE3)</f>
        <v/>
      </c>
      <c r="OB3" t="str">
        <f>IF('[1]Data Checking'!OF3="","",'[1]Data Checking'!OF3)</f>
        <v/>
      </c>
      <c r="OC3" t="str">
        <f>IF('[1]Data Checking'!OG3="","",'[1]Data Checking'!OG3)</f>
        <v/>
      </c>
      <c r="OD3" t="str">
        <f>IF('[1]Data Checking'!OH3="","",'[1]Data Checking'!OH3)</f>
        <v/>
      </c>
      <c r="OE3" t="str">
        <f>IF('[1]Data Checking'!OI3="","",'[1]Data Checking'!OI3)</f>
        <v/>
      </c>
      <c r="OF3" t="str">
        <f>IF('[1]Data Checking'!OJ3="","",'[1]Data Checking'!OJ3)</f>
        <v/>
      </c>
      <c r="OG3" t="str">
        <f>IF('[1]Data Checking'!OK3="","",'[1]Data Checking'!OK3)</f>
        <v/>
      </c>
      <c r="OH3" t="str">
        <f>IF('[1]Data Checking'!OL3="","",'[1]Data Checking'!OL3)</f>
        <v/>
      </c>
      <c r="OI3" t="str">
        <f>IF('[1]Data Checking'!OM3="","",'[1]Data Checking'!OM3)</f>
        <v/>
      </c>
      <c r="OJ3" t="str">
        <f>IF('[1]Data Checking'!ON3="","",'[1]Data Checking'!ON3)</f>
        <v/>
      </c>
      <c r="OK3" t="str">
        <f>IF('[1]Data Checking'!OO3="","",'[1]Data Checking'!OO3)</f>
        <v/>
      </c>
      <c r="OL3" t="str">
        <f>IF('[1]Data Checking'!OP3="","",'[1]Data Checking'!OP3)</f>
        <v/>
      </c>
      <c r="OM3" t="str">
        <f>IF('[1]Data Checking'!OQ3="","",'[1]Data Checking'!OQ3)</f>
        <v/>
      </c>
      <c r="ON3" t="str">
        <f>IF('[1]Data Checking'!OR3="","",'[1]Data Checking'!OR3)</f>
        <v/>
      </c>
      <c r="OO3" t="str">
        <f>IF('[1]Data Checking'!OS3="","",'[1]Data Checking'!OS3)</f>
        <v/>
      </c>
      <c r="OP3" t="str">
        <f>IF('[1]Data Checking'!OT3="","",'[1]Data Checking'!OT3)</f>
        <v/>
      </c>
      <c r="OQ3" t="str">
        <f>IF('[1]Data Checking'!OU3="","",'[1]Data Checking'!OU3)</f>
        <v/>
      </c>
      <c r="OR3" t="str">
        <f>IF('[1]Data Checking'!OV3="","",'[1]Data Checking'!OV3)</f>
        <v/>
      </c>
      <c r="OS3" t="str">
        <f>IF('[1]Data Checking'!OW3="","",'[1]Data Checking'!OW3)</f>
        <v/>
      </c>
      <c r="OT3" t="str">
        <f>IF('[1]Data Checking'!OX3="","",'[1]Data Checking'!OX3)</f>
        <v/>
      </c>
      <c r="OU3" t="str">
        <f>IF('[1]Data Checking'!OY3="","",'[1]Data Checking'!OY3)</f>
        <v/>
      </c>
      <c r="OV3" t="str">
        <f>IF('[1]Data Checking'!OZ3="","",'[1]Data Checking'!OZ3)</f>
        <v/>
      </c>
      <c r="OW3" t="str">
        <f>IF('[1]Data Checking'!PA3="","",'[1]Data Checking'!PA3)</f>
        <v/>
      </c>
      <c r="OX3" t="str">
        <f>IF('[1]Data Checking'!PB3="","",'[1]Data Checking'!PB3)</f>
        <v/>
      </c>
      <c r="OY3" t="str">
        <f>IF('[1]Data Checking'!PC3="","",'[1]Data Checking'!PC3)</f>
        <v/>
      </c>
      <c r="OZ3" t="str">
        <f>IF('[1]Data Checking'!PD3="","",'[1]Data Checking'!PD3)</f>
        <v/>
      </c>
      <c r="PA3" t="str">
        <f>IF('[1]Data Checking'!PE3="","",'[1]Data Checking'!PE3)</f>
        <v/>
      </c>
      <c r="PB3" t="str">
        <f>IF('[1]Data Checking'!PF3="","",'[1]Data Checking'!PF3)</f>
        <v/>
      </c>
      <c r="PC3" t="str">
        <f>IF('[1]Data Checking'!PG3="","",'[1]Data Checking'!PG3)</f>
        <v/>
      </c>
      <c r="PD3" t="str">
        <f>IF('[1]Data Checking'!PH3="","",'[1]Data Checking'!PH3)</f>
        <v/>
      </c>
      <c r="PE3" t="str">
        <f>IF('[1]Data Checking'!PI3="","",'[1]Data Checking'!PI3)</f>
        <v/>
      </c>
      <c r="PF3" t="str">
        <f>IF('[1]Data Checking'!PJ3="","",'[1]Data Checking'!PJ3)</f>
        <v/>
      </c>
      <c r="PG3" t="str">
        <f>IF('[1]Data Checking'!PK3="","",'[1]Data Checking'!PK3)</f>
        <v/>
      </c>
      <c r="PH3" t="str">
        <f>IF('[1]Data Checking'!PL3="","",'[1]Data Checking'!PL3)</f>
        <v/>
      </c>
      <c r="PI3" t="str">
        <f>IF('[1]Data Checking'!PM3="","",'[1]Data Checking'!PM3)</f>
        <v/>
      </c>
      <c r="PJ3" t="str">
        <f>IF('[1]Data Checking'!PN3="","",'[1]Data Checking'!PN3)</f>
        <v/>
      </c>
      <c r="PK3" t="str">
        <f>IF('[1]Data Checking'!PO3="","",'[1]Data Checking'!PO3)</f>
        <v/>
      </c>
      <c r="PL3" t="str">
        <f>IF('[1]Data Checking'!PP3="","",'[1]Data Checking'!PP3)</f>
        <v/>
      </c>
      <c r="PM3" t="str">
        <f>IF('[1]Data Checking'!PQ3="","",'[1]Data Checking'!PQ3)</f>
        <v/>
      </c>
      <c r="PN3" t="str">
        <f>IF('[1]Data Checking'!PR3="","",'[1]Data Checking'!PR3)</f>
        <v/>
      </c>
      <c r="PO3" t="str">
        <f>IF('[1]Data Checking'!PS3="","",'[1]Data Checking'!PS3)</f>
        <v/>
      </c>
      <c r="PP3" t="str">
        <f>IF('[1]Data Checking'!PT3="","",'[1]Data Checking'!PT3)</f>
        <v/>
      </c>
      <c r="PQ3" t="str">
        <f>IF('[1]Data Checking'!PU3="","",'[1]Data Checking'!PU3)</f>
        <v/>
      </c>
      <c r="PR3" t="str">
        <f>IF('[1]Data Checking'!PV3="","",'[1]Data Checking'!PV3)</f>
        <v/>
      </c>
      <c r="PS3" t="str">
        <f>IF('[1]Data Checking'!PW3="","",'[1]Data Checking'!PW3)</f>
        <v/>
      </c>
      <c r="PT3" t="str">
        <f>IF('[1]Data Checking'!PX3="","",'[1]Data Checking'!PX3)</f>
        <v/>
      </c>
      <c r="PU3" t="str">
        <f>IF('[1]Data Checking'!PY3="","",'[1]Data Checking'!PY3)</f>
        <v/>
      </c>
      <c r="PV3" t="str">
        <f>IF('[1]Data Checking'!PZ3="","",'[1]Data Checking'!PZ3)</f>
        <v/>
      </c>
      <c r="PW3" t="str">
        <f>IF('[1]Data Checking'!QA3="","",'[1]Data Checking'!QA3)</f>
        <v/>
      </c>
      <c r="PX3" t="str">
        <f>IF('[1]Data Checking'!QB3="","",'[1]Data Checking'!QB3)</f>
        <v/>
      </c>
      <c r="PY3" t="str">
        <f>IF('[1]Data Checking'!QC3="","",'[1]Data Checking'!QC3)</f>
        <v/>
      </c>
      <c r="PZ3" t="str">
        <f>IF('[1]Data Checking'!QD3="","",'[1]Data Checking'!QD3)</f>
        <v/>
      </c>
      <c r="QA3" t="str">
        <f>IF('[1]Data Checking'!QE3="","",'[1]Data Checking'!QE3)</f>
        <v/>
      </c>
      <c r="QB3" t="str">
        <f>IF('[1]Data Checking'!QF3="","",'[1]Data Checking'!QF3)</f>
        <v/>
      </c>
      <c r="QC3" t="str">
        <f>IF('[1]Data Checking'!QG3="","",'[1]Data Checking'!QG3)</f>
        <v/>
      </c>
      <c r="QD3" t="str">
        <f>IF('[1]Data Checking'!QH3="","",'[1]Data Checking'!QH3)</f>
        <v/>
      </c>
      <c r="QE3" t="str">
        <f>IF('[1]Data Checking'!QI3="","",'[1]Data Checking'!QI3)</f>
        <v/>
      </c>
      <c r="QF3" t="str">
        <f>IF('[1]Data Checking'!QJ3="","",'[1]Data Checking'!QJ3)</f>
        <v/>
      </c>
      <c r="QG3" t="str">
        <f>IF('[1]Data Checking'!QK3="","",'[1]Data Checking'!QK3)</f>
        <v/>
      </c>
      <c r="QH3" t="str">
        <f>IF('[1]Data Checking'!QL3="","",'[1]Data Checking'!QL3)</f>
        <v/>
      </c>
      <c r="QI3" t="str">
        <f>IF('[1]Data Checking'!QM3="","",'[1]Data Checking'!QM3)</f>
        <v/>
      </c>
      <c r="QJ3" t="str">
        <f>IF('[1]Data Checking'!QN3="","",'[1]Data Checking'!QN3)</f>
        <v/>
      </c>
      <c r="QK3" t="str">
        <f>IF('[1]Data Checking'!QO3="","",'[1]Data Checking'!QO3)</f>
        <v/>
      </c>
      <c r="QL3" t="str">
        <f>IF('[1]Data Checking'!QP3="","",'[1]Data Checking'!QP3)</f>
        <v/>
      </c>
      <c r="QM3" t="str">
        <f>IF('[1]Data Checking'!QQ3="","",'[1]Data Checking'!QQ3)</f>
        <v/>
      </c>
      <c r="QN3" t="str">
        <f>IF('[1]Data Checking'!QR3="","",'[1]Data Checking'!QR3)</f>
        <v/>
      </c>
      <c r="QO3" t="str">
        <f>IF('[1]Data Checking'!QS3="","",'[1]Data Checking'!QS3)</f>
        <v/>
      </c>
      <c r="QP3" t="str">
        <f>IF('[1]Data Checking'!QT3="","",'[1]Data Checking'!QT3)</f>
        <v/>
      </c>
      <c r="QQ3" t="str">
        <f>IF('[1]Data Checking'!QU3="","",'[1]Data Checking'!QU3)</f>
        <v/>
      </c>
      <c r="QR3" t="str">
        <f>IF('[1]Data Checking'!QV3="","",'[1]Data Checking'!QV3)</f>
        <v/>
      </c>
      <c r="QS3" t="str">
        <f>IF('[1]Data Checking'!QW3="","",'[1]Data Checking'!QW3)</f>
        <v/>
      </c>
      <c r="QT3" t="str">
        <f>IF('[1]Data Checking'!QX3="","",'[1]Data Checking'!QX3)</f>
        <v/>
      </c>
      <c r="QU3" t="str">
        <f>IF('[1]Data Checking'!QY3="","",'[1]Data Checking'!QY3)</f>
        <v/>
      </c>
      <c r="QV3" t="str">
        <f>IF('[1]Data Checking'!QZ3="","",'[1]Data Checking'!QZ3)</f>
        <v/>
      </c>
      <c r="QW3" t="str">
        <f>IF('[1]Data Checking'!RA3="","",'[1]Data Checking'!RA3)</f>
        <v/>
      </c>
      <c r="QX3" t="str">
        <f>IF('[1]Data Checking'!RB3="","",'[1]Data Checking'!RB3)</f>
        <v/>
      </c>
      <c r="QY3" t="str">
        <f>IF('[1]Data Checking'!RC3="","",'[1]Data Checking'!RC3)</f>
        <v/>
      </c>
      <c r="QZ3" t="str">
        <f>IF('[1]Data Checking'!RD3="","",'[1]Data Checking'!RD3)</f>
        <v/>
      </c>
      <c r="RA3" t="str">
        <f>IF('[1]Data Checking'!RE3="","",'[1]Data Checking'!RE3)</f>
        <v/>
      </c>
      <c r="RB3" t="str">
        <f>IF('[1]Data Checking'!RF3="","",'[1]Data Checking'!RF3)</f>
        <v/>
      </c>
      <c r="RC3" t="str">
        <f>IF('[1]Data Checking'!RG3="","",'[1]Data Checking'!RG3)</f>
        <v/>
      </c>
      <c r="RD3" t="str">
        <f>IF('[1]Data Checking'!RH3="","",'[1]Data Checking'!RH3)</f>
        <v/>
      </c>
      <c r="RE3" t="str">
        <f>IF('[1]Data Checking'!RI3="","",'[1]Data Checking'!RI3)</f>
        <v/>
      </c>
      <c r="RF3" t="str">
        <f>IF('[1]Data Checking'!RJ3="","",'[1]Data Checking'!RJ3)</f>
        <v/>
      </c>
      <c r="RG3" t="str">
        <f>IF('[1]Data Checking'!RK3="","",'[1]Data Checking'!RK3)</f>
        <v/>
      </c>
      <c r="RH3" t="str">
        <f>IF('[1]Data Checking'!RL3="","",'[1]Data Checking'!RL3)</f>
        <v/>
      </c>
      <c r="RI3" t="str">
        <f>IF('[1]Data Checking'!RM3="","",'[1]Data Checking'!RM3)</f>
        <v/>
      </c>
      <c r="RJ3" t="str">
        <f>IF('[1]Data Checking'!RN3="","",'[1]Data Checking'!RN3)</f>
        <v/>
      </c>
      <c r="RK3" t="str">
        <f>IF('[1]Data Checking'!RO3="","",'[1]Data Checking'!RO3)</f>
        <v/>
      </c>
      <c r="RL3" t="str">
        <f>IF('[1]Data Checking'!RP3="","",'[1]Data Checking'!RP3)</f>
        <v/>
      </c>
      <c r="RM3" t="str">
        <f>IF('[1]Data Checking'!RQ3="","",'[1]Data Checking'!RQ3)</f>
        <v/>
      </c>
      <c r="RN3" t="str">
        <f>IF('[1]Data Checking'!RR3="","",'[1]Data Checking'!RR3)</f>
        <v/>
      </c>
      <c r="RO3" t="str">
        <f>IF('[1]Data Checking'!RS3="","",'[1]Data Checking'!RS3)</f>
        <v/>
      </c>
      <c r="RP3" t="str">
        <f>IF('[1]Data Checking'!RT3="","",'[1]Data Checking'!RT3)</f>
        <v/>
      </c>
      <c r="RQ3" t="str">
        <f>IF('[1]Data Checking'!RU3="","",'[1]Data Checking'!RU3)</f>
        <v/>
      </c>
      <c r="RR3" t="str">
        <f>IF('[1]Data Checking'!RV3="","",'[1]Data Checking'!RV3)</f>
        <v/>
      </c>
      <c r="RS3" t="str">
        <f>IF('[1]Data Checking'!RW3="","",'[1]Data Checking'!RW3)</f>
        <v/>
      </c>
      <c r="RT3" t="str">
        <f>IF('[1]Data Checking'!RX3="","",'[1]Data Checking'!RX3)</f>
        <v/>
      </c>
      <c r="RU3" t="str">
        <f>IF('[1]Data Checking'!RY3="","",'[1]Data Checking'!RY3)</f>
        <v/>
      </c>
      <c r="RV3" t="str">
        <f>IF('[1]Data Checking'!RZ3="","",'[1]Data Checking'!RZ3)</f>
        <v/>
      </c>
      <c r="RW3" t="str">
        <f>IF('[1]Data Checking'!SA3="","",'[1]Data Checking'!SA3)</f>
        <v/>
      </c>
      <c r="RX3" t="str">
        <f>IF('[1]Data Checking'!SB3="","",'[1]Data Checking'!SB3)</f>
        <v/>
      </c>
      <c r="RY3" t="str">
        <f>IF('[1]Data Checking'!SC3="","",'[1]Data Checking'!SC3)</f>
        <v/>
      </c>
      <c r="RZ3" t="str">
        <f>IF('[1]Data Checking'!SD3="","",'[1]Data Checking'!SD3)</f>
        <v/>
      </c>
      <c r="SA3" t="str">
        <f>IF('[1]Data Checking'!SE3="","",'[1]Data Checking'!SE3)</f>
        <v/>
      </c>
      <c r="SB3" t="str">
        <f>IF('[1]Data Checking'!SF3="","",'[1]Data Checking'!SF3)</f>
        <v/>
      </c>
      <c r="SC3" t="str">
        <f>IF('[1]Data Checking'!SG3="","",'[1]Data Checking'!SG3)</f>
        <v/>
      </c>
      <c r="SD3" t="str">
        <f>IF('[1]Data Checking'!SH3="","",'[1]Data Checking'!SH3)</f>
        <v/>
      </c>
      <c r="SE3" t="str">
        <f>IF('[1]Data Checking'!SI3="","",'[1]Data Checking'!SI3)</f>
        <v/>
      </c>
      <c r="SF3" t="str">
        <f>IF('[1]Data Checking'!SJ3="","",'[1]Data Checking'!SJ3)</f>
        <v/>
      </c>
      <c r="SG3" t="str">
        <f>IF('[1]Data Checking'!SK3="","",'[1]Data Checking'!SK3)</f>
        <v/>
      </c>
      <c r="SH3" t="str">
        <f>IF('[1]Data Checking'!SL3="","",'[1]Data Checking'!SL3)</f>
        <v/>
      </c>
      <c r="SI3" t="str">
        <f>IF('[1]Data Checking'!SM3="","",'[1]Data Checking'!SM3)</f>
        <v/>
      </c>
      <c r="SJ3" t="str">
        <f>IF('[1]Data Checking'!SN3="","",'[1]Data Checking'!SN3)</f>
        <v/>
      </c>
      <c r="SK3" t="str">
        <f>IF('[1]Data Checking'!SO3="","",'[1]Data Checking'!SO3)</f>
        <v/>
      </c>
      <c r="SL3" t="str">
        <f>IF('[1]Data Checking'!SP3="","",'[1]Data Checking'!SP3)</f>
        <v/>
      </c>
      <c r="SM3" t="str">
        <f>IF('[1]Data Checking'!SQ3="","",'[1]Data Checking'!SQ3)</f>
        <v/>
      </c>
      <c r="SN3" t="str">
        <f>IF('[1]Data Checking'!SR3="","",'[1]Data Checking'!SR3)</f>
        <v/>
      </c>
      <c r="SO3" t="str">
        <f>IF('[1]Data Checking'!SS3="","",'[1]Data Checking'!SS3)</f>
        <v/>
      </c>
      <c r="SP3" t="str">
        <f>IF('[1]Data Checking'!ST3="","",'[1]Data Checking'!ST3)</f>
        <v/>
      </c>
      <c r="SQ3" t="str">
        <f>IF('[1]Data Checking'!SU3="","",'[1]Data Checking'!SU3)</f>
        <v/>
      </c>
      <c r="SR3" t="str">
        <f>IF('[1]Data Checking'!SV3="","",'[1]Data Checking'!SV3)</f>
        <v/>
      </c>
      <c r="SS3" t="str">
        <f>IF('[1]Data Checking'!SW3="","",'[1]Data Checking'!SW3)</f>
        <v/>
      </c>
      <c r="ST3" t="str">
        <f>IF('[1]Data Checking'!SX3="","",'[1]Data Checking'!SX3)</f>
        <v/>
      </c>
      <c r="SU3" t="str">
        <f>IF('[1]Data Checking'!SY3="","",'[1]Data Checking'!SY3)</f>
        <v/>
      </c>
      <c r="SV3" t="str">
        <f>IF('[1]Data Checking'!SZ3="","",'[1]Data Checking'!SZ3)</f>
        <v/>
      </c>
      <c r="SW3" t="str">
        <f>IF('[1]Data Checking'!TA3="","",'[1]Data Checking'!TA3)</f>
        <v/>
      </c>
      <c r="SX3" t="str">
        <f>IF('[1]Data Checking'!TB3="","",'[1]Data Checking'!TB3)</f>
        <v/>
      </c>
      <c r="SY3" t="str">
        <f>IF('[1]Data Checking'!TC3="","",'[1]Data Checking'!TC3)</f>
        <v/>
      </c>
      <c r="SZ3" t="str">
        <f>IF('[1]Data Checking'!TD3="","",'[1]Data Checking'!TD3)</f>
        <v/>
      </c>
      <c r="TA3" t="str">
        <f>IF('[1]Data Checking'!TE3="","",'[1]Data Checking'!TE3)</f>
        <v/>
      </c>
      <c r="TB3" t="str">
        <f>IF('[1]Data Checking'!TF3="","",'[1]Data Checking'!TF3)</f>
        <v/>
      </c>
      <c r="TC3" t="str">
        <f>IF('[1]Data Checking'!TG3="","",'[1]Data Checking'!TG3)</f>
        <v/>
      </c>
      <c r="TD3" t="str">
        <f>IF('[1]Data Checking'!TH3="","",'[1]Data Checking'!TH3)</f>
        <v/>
      </c>
      <c r="TE3" t="str">
        <f>IF('[1]Data Checking'!TI3="","",'[1]Data Checking'!TI3)</f>
        <v/>
      </c>
      <c r="TF3" t="str">
        <f>IF('[1]Data Checking'!TJ3="","",'[1]Data Checking'!TJ3)</f>
        <v/>
      </c>
      <c r="TG3" t="str">
        <f>IF('[1]Data Checking'!TK3="","",'[1]Data Checking'!TK3)</f>
        <v/>
      </c>
      <c r="TH3" t="str">
        <f>IF('[1]Data Checking'!TL3="","",'[1]Data Checking'!TL3)</f>
        <v/>
      </c>
      <c r="TI3" t="str">
        <f>IF('[1]Data Checking'!TM3="","",'[1]Data Checking'!TM3)</f>
        <v/>
      </c>
      <c r="TJ3">
        <f>IF('[1]Data Checking'!TN3="","",'[1]Data Checking'!TN3)</f>
        <v>0</v>
      </c>
      <c r="TK3">
        <f>IF('[1]Data Checking'!TO3="","",'[1]Data Checking'!TO3)</f>
        <v>0</v>
      </c>
      <c r="TL3">
        <f>IF('[1]Data Checking'!TP3="","",'[1]Data Checking'!TP3)</f>
        <v>0</v>
      </c>
      <c r="TM3">
        <f>IF('[1]Data Checking'!TQ3="","",'[1]Data Checking'!TQ3)</f>
        <v>0</v>
      </c>
      <c r="TN3">
        <f>IF('[1]Data Checking'!TR3="","",'[1]Data Checking'!TR3)</f>
        <v>0</v>
      </c>
      <c r="TO3" t="str">
        <f>IF('[1]Data Checking'!TS3="","",'[1]Data Checking'!TS3)</f>
        <v>La situation devient difficile pour nous, nous vendons moins parce que nos clients n'ont presque pas de moyen economique. Nous vendons plus a credit</v>
      </c>
      <c r="TP3" t="str">
        <f>IF('[1]Data Checking'!TT3="","",'[1]Data Checking'!TT3)</f>
        <v/>
      </c>
      <c r="TQ3">
        <f>IF('[1]Data Checking'!TU3="","",'[1]Data Checking'!TU3)</f>
        <v>235527893</v>
      </c>
      <c r="TR3" t="str">
        <f>IF('[1]Data Checking'!TV3="","",'[1]Data Checking'!TV3)</f>
        <v>41a17b7b-2f73-4c20-9345-327c0be94790</v>
      </c>
      <c r="TS3">
        <f>IF('[1]Data Checking'!TW3="","",'[1]Data Checking'!TW3)</f>
        <v>44524.875879629632</v>
      </c>
      <c r="TT3" t="str">
        <f>IF('[1]Data Checking'!TX3="","",'[1]Data Checking'!TX3)</f>
        <v/>
      </c>
      <c r="TU3" t="str">
        <f>IF('[1]Data Checking'!TY3="","",'[1]Data Checking'!TY3)</f>
        <v/>
      </c>
      <c r="TV3" t="str">
        <f>IF('[1]Data Checking'!TZ3="","",'[1]Data Checking'!TZ3)</f>
        <v>submitted_via_web</v>
      </c>
      <c r="TW3" t="str">
        <f>IF('[1]Data Checking'!UA3="","",'[1]Data Checking'!UA3)</f>
        <v>icsm_haiti</v>
      </c>
      <c r="TX3" t="str">
        <f>IF('[1]Data Checking'!UB3="","",'[1]Data Checking'!UB3)</f>
        <v/>
      </c>
      <c r="TY3">
        <f>IF('[1]Data Checking'!UC3="","",'[1]Data Checking'!UC3)</f>
        <v>2</v>
      </c>
      <c r="TZ3" t="str">
        <f>IF('[1]Data Checking'!UD3="","",'[1]Data Checking'!UD3)</f>
        <v/>
      </c>
      <c r="UA3" t="e">
        <f>IF('[1]Data Checking'!UL3="","",'[1]Data Checking'!UL3)</f>
        <v>#REF!</v>
      </c>
      <c r="UB3" t="e">
        <f>IF('[1]Data Checking'!UM3="","",'[1]Data Checking'!UM3)</f>
        <v>#REF!</v>
      </c>
      <c r="UC3" t="e">
        <f>IF('[1]Data Checking'!UN3="","",'[1]Data Checking'!UN3)</f>
        <v>#REF!</v>
      </c>
    </row>
    <row r="4" spans="1:549">
      <c r="A4">
        <f>IF('[1]Data Checking'!D4="","",'[1]Data Checking'!D4)</f>
        <v>44525.522674444437</v>
      </c>
      <c r="B4">
        <f>IF('[1]Data Checking'!E4="","",'[1]Data Checking'!E4)</f>
        <v>44525.535722789347</v>
      </c>
      <c r="C4">
        <f>IF('[1]Data Checking'!F4="","",'[1]Data Checking'!F4)</f>
        <v>44525</v>
      </c>
      <c r="D4" t="str">
        <f>IF('[1]Data Checking'!H4="","",'[1]Data Checking'!H4)</f>
        <v>audit.csv</v>
      </c>
      <c r="E4" t="str">
        <f>IF('[1]Data Checking'!I4="","",'[1]Data Checking'!I4)</f>
        <v>icsm_haiti</v>
      </c>
      <c r="F4" t="str">
        <f>IF('[1]Data Checking'!J4="","",'[1]Data Checking'!J4)</f>
        <v/>
      </c>
      <c r="G4" t="str">
        <f>IF('[1]Data Checking'!K4="","",'[1]Data Checking'!K4)</f>
        <v/>
      </c>
      <c r="H4">
        <f>IF('[1]Data Checking'!L4="","",'[1]Data Checking'!L4)</f>
        <v>44525</v>
      </c>
      <c r="I4" t="str">
        <f>IF('[1]Data Checking'!M4="","",'[1]Data Checking'!M4)</f>
        <v>GVC</v>
      </c>
      <c r="J4" t="str">
        <f>IF('[1]Data Checking'!N4="","",'[1]Data Checking'!N4)</f>
        <v/>
      </c>
      <c r="K4" t="str">
        <f>IF('[1]Data Checking'!O4="","",'[1]Data Checking'!O4)</f>
        <v>gvc</v>
      </c>
      <c r="L4" t="str">
        <f>IF('[1]Data Checking'!P4="","",'[1]Data Checking'!P4)</f>
        <v>GVC</v>
      </c>
      <c r="M4" t="str">
        <f>IF('[1]Data Checking'!Q4="","",'[1]Data Checking'!Q4)</f>
        <v>GVC</v>
      </c>
      <c r="N4" t="str">
        <f>IF('[1]Data Checking'!R4="","",'[1]Data Checking'!R4)</f>
        <v>JWD14</v>
      </c>
      <c r="O4" t="str">
        <f>IF('[1]Data Checking'!S4="","",'[1]Data Checking'!S4)</f>
        <v/>
      </c>
      <c r="P4" t="str">
        <f>IF('[1]Data Checking'!T4="","",'[1]Data Checking'!T4)</f>
        <v>gvc_jwd14</v>
      </c>
      <c r="Q4" t="str">
        <f>IF('[1]Data Checking'!U4="","",'[1]Data Checking'!U4)</f>
        <v>JWD14</v>
      </c>
      <c r="R4" t="str">
        <f>IF('[1]Data Checking'!V4="","",'[1]Data Checking'!V4)</f>
        <v>JWD14</v>
      </c>
      <c r="S4" t="str">
        <f>IF('[1]Data Checking'!W4="","",'[1]Data Checking'!W4)</f>
        <v>Artibonite</v>
      </c>
      <c r="T4" t="str">
        <f>IF('[1]Data Checking'!X4="","",'[1]Data Checking'!X4)</f>
        <v>Ennery</v>
      </c>
      <c r="U4" t="str">
        <f>IF('[1]Data Checking'!Y4="","",'[1]Data Checking'!Y4)</f>
        <v>HT0512</v>
      </c>
      <c r="V4" t="str">
        <f>IF('[1]Data Checking'!Z4="","",'[1]Data Checking'!Z4)</f>
        <v>Ennery</v>
      </c>
      <c r="W4" t="str">
        <f>IF('[1]Data Checking'!AA4="","",'[1]Data Checking'!AA4)</f>
        <v>4e Section Puilboreau</v>
      </c>
      <c r="X4" t="str">
        <f>IF('[1]Data Checking'!AB4="","",'[1]Data Checking'!AB4)</f>
        <v>HT0512-04</v>
      </c>
      <c r="Y4" t="str">
        <f>IF('[1]Data Checking'!AC4="","",'[1]Data Checking'!AC4)</f>
        <v>4e Section Puilboreau</v>
      </c>
      <c r="Z4" t="str">
        <f>IF('[1]Data Checking'!AD4="","",'[1]Data Checking'!AD4)</f>
        <v>Puilboreau</v>
      </c>
      <c r="AA4" t="str">
        <f>IF('[1]Data Checking'!AE4="","",'[1]Data Checking'!AE4)</f>
        <v/>
      </c>
      <c r="AB4" t="str">
        <f>IF('[1]Data Checking'!AF4="","",'[1]Data Checking'!AF4)</f>
        <v>enn_1</v>
      </c>
      <c r="AC4" t="str">
        <f>IF('[1]Data Checking'!AG4="","",'[1]Data Checking'!AG4)</f>
        <v>Puilboreau</v>
      </c>
      <c r="AD4" t="str">
        <f>IF('[1]Data Checking'!AH4="","",'[1]Data Checking'!AH4)</f>
        <v>Puilboreau</v>
      </c>
      <c r="AE4" t="str">
        <f>IF('[1]Data Checking'!AI4="","",'[1]Data Checking'!AI4)</f>
        <v>Marché Puilboreau</v>
      </c>
      <c r="AF4" t="str">
        <f>IF('[1]Data Checking'!AJ4="","",'[1]Data Checking'!AJ4)</f>
        <v/>
      </c>
      <c r="AG4" t="str">
        <f>IF('[1]Data Checking'!AK4="","",'[1]Data Checking'!AK4)</f>
        <v>Ennery</v>
      </c>
      <c r="AH4" t="str">
        <f>IF('[1]Data Checking'!AL4="","",'[1]Data Checking'!AL4)</f>
        <v>Marché Puilboreau</v>
      </c>
      <c r="AI4" t="str">
        <f>IF('[1]Data Checking'!AM4="","",'[1]Data Checking'!AM4)</f>
        <v>Marché Puilboreau</v>
      </c>
      <c r="AJ4" t="str">
        <f>IF('[1]Data Checking'!AN4="","",'[1]Data Checking'!AN4)</f>
        <v>Milieu rural</v>
      </c>
      <c r="AK4" t="str">
        <f>IF('[1]Data Checking'!AO4="","",'[1]Data Checking'!AO4)</f>
        <v>Enquête auprès d'un marchand</v>
      </c>
      <c r="AL4" t="str">
        <f>IF('[1]Data Checking'!AP4="","",'[1]Data Checking'!AP4)</f>
        <v>Oui</v>
      </c>
      <c r="AM4" t="str">
        <f>IF('[1]Data Checking'!AQ4="","",'[1]Data Checking'!AQ4)</f>
        <v/>
      </c>
      <c r="AN4" t="str">
        <f>IF('[1]Data Checking'!AR4="","",'[1]Data Checking'!AR4)</f>
        <v>Oui</v>
      </c>
      <c r="AO4" t="str">
        <f>IF('[1]Data Checking'!AS4="","",'[1]Data Checking'!AS4)</f>
        <v/>
      </c>
      <c r="AP4" t="str">
        <f>IF('[1]Data Checking'!AT4="","",'[1]Data Checking'!AT4)</f>
        <v>Femme</v>
      </c>
      <c r="AQ4">
        <f>IF('[1]Data Checking'!AU4="","",'[1]Data Checking'!AU4)</f>
        <v>44525</v>
      </c>
      <c r="AR4">
        <f>IF('[1]Data Checking'!AV4="","",'[1]Data Checking'!AV4)</f>
        <v>44525</v>
      </c>
      <c r="AS4" t="str">
        <f>IF('[1]Data Checking'!AW4="","",'[1]Data Checking'!AW4)</f>
        <v>Détaillant sur une table</v>
      </c>
      <c r="AT4" t="str">
        <f>IF('[1]Data Checking'!AX4="","",'[1]Data Checking'!AX4)</f>
        <v/>
      </c>
      <c r="AU4" t="str">
        <f>IF('[1]Data Checking'!AY4="","",'[1]Data Checking'!AY4)</f>
        <v>Nourriture Produits et Ustensiles d'hygiène et assainissement</v>
      </c>
      <c r="AV4">
        <f>IF('[1]Data Checking'!AZ4="","",'[1]Data Checking'!AZ4)</f>
        <v>1</v>
      </c>
      <c r="AW4">
        <f>IF('[1]Data Checking'!BA4="","",'[1]Data Checking'!BA4)</f>
        <v>1</v>
      </c>
      <c r="AX4">
        <f>IF('[1]Data Checking'!BB4="","",'[1]Data Checking'!BB4)</f>
        <v>0</v>
      </c>
      <c r="AY4">
        <f>IF('[1]Data Checking'!BC4="","",'[1]Data Checking'!BC4)</f>
        <v>0</v>
      </c>
      <c r="AZ4" t="str">
        <f>IF('[1]Data Checking'!BD4="","",'[1]Data Checking'!BD4)</f>
        <v>nourriture</v>
      </c>
      <c r="BA4" t="str">
        <f>IF('[1]Data Checking'!BE4="","",'[1]Data Checking'!BE4)</f>
        <v>Nourriture</v>
      </c>
      <c r="BB4" t="str">
        <f>IF('[1]Data Checking'!BF4="","",'[1]Data Checking'!BF4)</f>
        <v>En espèces (Gourde)</v>
      </c>
      <c r="BC4">
        <f>IF('[1]Data Checking'!BG4="","",'[1]Data Checking'!BG4)</f>
        <v>1</v>
      </c>
      <c r="BD4">
        <f>IF('[1]Data Checking'!BH4="","",'[1]Data Checking'!BH4)</f>
        <v>0</v>
      </c>
      <c r="BE4">
        <f>IF('[1]Data Checking'!BI4="","",'[1]Data Checking'!BI4)</f>
        <v>0</v>
      </c>
      <c r="BF4">
        <f>IF('[1]Data Checking'!BJ4="","",'[1]Data Checking'!BJ4)</f>
        <v>0</v>
      </c>
      <c r="BG4">
        <f>IF('[1]Data Checking'!BK4="","",'[1]Data Checking'!BK4)</f>
        <v>0</v>
      </c>
      <c r="BH4">
        <f>IF('[1]Data Checking'!BL4="","",'[1]Data Checking'!BL4)</f>
        <v>0</v>
      </c>
      <c r="BI4">
        <f>IF('[1]Data Checking'!BM4="","",'[1]Data Checking'!BM4)</f>
        <v>0</v>
      </c>
      <c r="BJ4">
        <f>IF('[1]Data Checking'!BN4="","",'[1]Data Checking'!BN4)</f>
        <v>0</v>
      </c>
      <c r="BK4">
        <f>IF('[1]Data Checking'!BO4="","",'[1]Data Checking'!BO4)</f>
        <v>0</v>
      </c>
      <c r="BL4">
        <f>IF('[1]Data Checking'!BP4="","",'[1]Data Checking'!BP4)</f>
        <v>0</v>
      </c>
      <c r="BM4" t="str">
        <f>IF('[1]Data Checking'!BQ4="","",'[1]Data Checking'!BQ4)</f>
        <v/>
      </c>
      <c r="BN4" t="str">
        <f>IF('[1]Data Checking'!BR4="","",'[1]Data Checking'!BR4)</f>
        <v>Non, il n'y a pas eu de variation</v>
      </c>
      <c r="BO4" t="str">
        <f>IF('[1]Data Checking'!BS4="","",'[1]Data Checking'!BS4)</f>
        <v>Entre 21 et 60</v>
      </c>
      <c r="BP4" t="str">
        <f>IF('[1]Data Checking'!BT4="","",'[1]Data Checking'!BT4)</f>
        <v>Farine de blé blanche Riz Maïs (moulu) Sucre Haricot noir Haricot rouge Huile végétale</v>
      </c>
      <c r="BQ4">
        <f>IF('[1]Data Checking'!BU4="","",'[1]Data Checking'!BU4)</f>
        <v>1</v>
      </c>
      <c r="BR4">
        <f>IF('[1]Data Checking'!BV4="","",'[1]Data Checking'!BV4)</f>
        <v>1</v>
      </c>
      <c r="BS4">
        <f>IF('[1]Data Checking'!BW4="","",'[1]Data Checking'!BW4)</f>
        <v>1</v>
      </c>
      <c r="BT4">
        <f>IF('[1]Data Checking'!BX4="","",'[1]Data Checking'!BX4)</f>
        <v>1</v>
      </c>
      <c r="BU4">
        <f>IF('[1]Data Checking'!BY4="","",'[1]Data Checking'!BY4)</f>
        <v>1</v>
      </c>
      <c r="BV4">
        <f>IF('[1]Data Checking'!BZ4="","",'[1]Data Checking'!BZ4)</f>
        <v>1</v>
      </c>
      <c r="BW4">
        <f>IF('[1]Data Checking'!CA4="","",'[1]Data Checking'!CA4)</f>
        <v>1</v>
      </c>
      <c r="BX4">
        <f>IF('[1]Data Checking'!CB4="","",'[1]Data Checking'!CB4)</f>
        <v>0</v>
      </c>
      <c r="BY4" t="str">
        <f>IF('[1]Data Checking'!CC4="","",'[1]Data Checking'!CC4)</f>
        <v>Oui je connais le prix de mes produits en grosse marmite</v>
      </c>
      <c r="BZ4">
        <f>IF('[1]Data Checking'!CD4="","",'[1]Data Checking'!CD4)</f>
        <v>300</v>
      </c>
      <c r="CA4">
        <f>IF('[1]Data Checking'!CE4="","",'[1]Data Checking'!CE4)</f>
        <v>150</v>
      </c>
      <c r="CB4" t="str">
        <f>IF('[1]Data Checking'!CF4="","",'[1]Data Checking'!CF4)</f>
        <v>Oui</v>
      </c>
      <c r="CC4">
        <f>IF('[1]Data Checking'!CG4="","",'[1]Data Checking'!CG4)</f>
        <v>400</v>
      </c>
      <c r="CD4">
        <f>IF('[1]Data Checking'!CH4="","",'[1]Data Checking'!CH4)</f>
        <v>153.84615384615299</v>
      </c>
      <c r="CE4" t="str">
        <f>IF('[1]Data Checking'!CI4="","",'[1]Data Checking'!CI4)</f>
        <v>Oui</v>
      </c>
      <c r="CF4">
        <f>IF('[1]Data Checking'!CJ4="","",'[1]Data Checking'!CJ4)</f>
        <v>360</v>
      </c>
      <c r="CG4">
        <f>IF('[1]Data Checking'!CK4="","",'[1]Data Checking'!CK4)</f>
        <v>156.52173913043401</v>
      </c>
      <c r="CH4" t="str">
        <f>IF('[1]Data Checking'!CL4="","",'[1]Data Checking'!CL4)</f>
        <v>Oui</v>
      </c>
      <c r="CI4">
        <f>IF('[1]Data Checking'!CM4="","",'[1]Data Checking'!CM4)</f>
        <v>360</v>
      </c>
      <c r="CJ4">
        <f>IF('[1]Data Checking'!CN4="","",'[1]Data Checking'!CN4)</f>
        <v>124.13793103448199</v>
      </c>
      <c r="CK4" t="str">
        <f>IF('[1]Data Checking'!CO4="","",'[1]Data Checking'!CO4)</f>
        <v>Oui</v>
      </c>
      <c r="CL4">
        <f>IF('[1]Data Checking'!CP4="","",'[1]Data Checking'!CP4)</f>
        <v>600</v>
      </c>
      <c r="CM4">
        <f>IF('[1]Data Checking'!CQ4="","",'[1]Data Checking'!CQ4)</f>
        <v>250</v>
      </c>
      <c r="CN4" t="str">
        <f>IF('[1]Data Checking'!CR4="","",'[1]Data Checking'!CR4)</f>
        <v>Non</v>
      </c>
      <c r="CO4">
        <f>IF('[1]Data Checking'!CS4="","",'[1]Data Checking'!CS4)</f>
        <v>600</v>
      </c>
      <c r="CP4">
        <f>IF('[1]Data Checking'!CT4="","",'[1]Data Checking'!CT4)</f>
        <v>250</v>
      </c>
      <c r="CQ4" t="str">
        <f>IF('[1]Data Checking'!CU4="","",'[1]Data Checking'!CU4)</f>
        <v>Non</v>
      </c>
      <c r="CR4" t="str">
        <f>IF('[1]Data Checking'!CV4="","",'[1]Data Checking'!CV4)</f>
        <v>Remplissage à partir de drum</v>
      </c>
      <c r="CS4" t="str">
        <f>IF('[1]Data Checking'!CW4="","",'[1]Data Checking'!CW4)</f>
        <v>Oui</v>
      </c>
      <c r="CT4">
        <f>IF('[1]Data Checking'!CX4="","",'[1]Data Checking'!CX4)</f>
        <v>1200</v>
      </c>
      <c r="CU4" t="str">
        <f>IF('[1]Data Checking'!CY4="","",'[1]Data Checking'!CY4)</f>
        <v/>
      </c>
      <c r="CV4" t="str">
        <f>IF('[1]Data Checking'!CZ4="","",'[1]Data Checking'!CZ4)</f>
        <v/>
      </c>
      <c r="CW4" t="str">
        <f>IF('[1]Data Checking'!DA4="","",'[1]Data Checking'!DA4)</f>
        <v/>
      </c>
      <c r="CX4" t="str">
        <f>IF('[1]Data Checking'!DB4="","",'[1]Data Checking'!DB4)</f>
        <v/>
      </c>
      <c r="CY4" t="str">
        <f>IF('[1]Data Checking'!DC4="","",'[1]Data Checking'!DC4)</f>
        <v/>
      </c>
      <c r="CZ4" t="str">
        <f>IF('[1]Data Checking'!DD4="","",'[1]Data Checking'!DD4)</f>
        <v/>
      </c>
      <c r="DA4" t="str">
        <f>IF('[1]Data Checking'!DE4="","",'[1]Data Checking'!DE4)</f>
        <v>NA</v>
      </c>
      <c r="DB4">
        <f>IF('[1]Data Checking'!DF4="","",'[1]Data Checking'!DF4)</f>
        <v>1200</v>
      </c>
      <c r="DC4" t="str">
        <f>IF('[1]Data Checking'!DG4="","",'[1]Data Checking'!DG4)</f>
        <v>Non</v>
      </c>
      <c r="DD4" t="str">
        <f>IF('[1]Data Checking'!DH4="","",'[1]Data Checking'!DH4)</f>
        <v>Non</v>
      </c>
      <c r="DE4" t="str">
        <f>IF('[1]Data Checking'!DI4="","",'[1]Data Checking'!DI4)</f>
        <v/>
      </c>
      <c r="DF4" t="str">
        <f>IF('[1]Data Checking'!DJ4="","",'[1]Data Checking'!DJ4)</f>
        <v/>
      </c>
      <c r="DG4" t="str">
        <f>IF('[1]Data Checking'!DK4="","",'[1]Data Checking'!DK4)</f>
        <v/>
      </c>
      <c r="DH4" t="str">
        <f>IF('[1]Data Checking'!DL4="","",'[1]Data Checking'!DL4)</f>
        <v/>
      </c>
      <c r="DI4" t="str">
        <f>IF('[1]Data Checking'!DM4="","",'[1]Data Checking'!DM4)</f>
        <v/>
      </c>
      <c r="DJ4" t="str">
        <f>IF('[1]Data Checking'!DN4="","",'[1]Data Checking'!DN4)</f>
        <v/>
      </c>
      <c r="DK4" t="str">
        <f>IF('[1]Data Checking'!DO4="","",'[1]Data Checking'!DO4)</f>
        <v/>
      </c>
      <c r="DL4" t="str">
        <f>IF('[1]Data Checking'!DP4="","",'[1]Data Checking'!DP4)</f>
        <v/>
      </c>
      <c r="DM4" t="str">
        <f>IF('[1]Data Checking'!DQ4="","",'[1]Data Checking'!DQ4)</f>
        <v/>
      </c>
      <c r="DN4" t="str">
        <f>IF('[1]Data Checking'!DR4="","",'[1]Data Checking'!DR4)</f>
        <v/>
      </c>
      <c r="DO4" t="str">
        <f>IF('[1]Data Checking'!DS4="","",'[1]Data Checking'!DS4)</f>
        <v/>
      </c>
      <c r="DP4" t="str">
        <f>IF('[1]Data Checking'!DT4="","",'[1]Data Checking'!DT4)</f>
        <v/>
      </c>
      <c r="DQ4" t="str">
        <f>IF('[1]Data Checking'!DU4="","",'[1]Data Checking'!DU4)</f>
        <v/>
      </c>
      <c r="DR4" t="str">
        <f>IF('[1]Data Checking'!DV4="","",'[1]Data Checking'!DV4)</f>
        <v/>
      </c>
      <c r="DS4" t="str">
        <f>IF('[1]Data Checking'!DW4="","",'[1]Data Checking'!DW4)</f>
        <v/>
      </c>
      <c r="DT4" t="str">
        <f>IF('[1]Data Checking'!DX4="","",'[1]Data Checking'!DX4)</f>
        <v/>
      </c>
      <c r="DU4" t="str">
        <f>IF('[1]Data Checking'!DY4="","",'[1]Data Checking'!DY4)</f>
        <v/>
      </c>
      <c r="DV4" t="str">
        <f>IF('[1]Data Checking'!DZ4="","",'[1]Data Checking'!DZ4)</f>
        <v/>
      </c>
      <c r="DW4" t="str">
        <f>IF('[1]Data Checking'!EA4="","",'[1]Data Checking'!EA4)</f>
        <v/>
      </c>
      <c r="DX4" t="str">
        <f>IF('[1]Data Checking'!EB4="","",'[1]Data Checking'!EB4)</f>
        <v/>
      </c>
      <c r="DY4" t="str">
        <f>IF('[1]Data Checking'!EC4="","",'[1]Data Checking'!EC4)</f>
        <v/>
      </c>
      <c r="DZ4" t="str">
        <f>IF('[1]Data Checking'!ED4="","",'[1]Data Checking'!ED4)</f>
        <v/>
      </c>
      <c r="EA4" t="str">
        <f>IF('[1]Data Checking'!EE4="","",'[1]Data Checking'!EE4)</f>
        <v/>
      </c>
      <c r="EB4" t="str">
        <f>IF('[1]Data Checking'!EF4="","",'[1]Data Checking'!EF4)</f>
        <v/>
      </c>
      <c r="EC4" t="str">
        <f>IF('[1]Data Checking'!EG4="","",'[1]Data Checking'!EG4)</f>
        <v/>
      </c>
      <c r="ED4" t="str">
        <f>IF('[1]Data Checking'!EH4="","",'[1]Data Checking'!EH4)</f>
        <v>Oui</v>
      </c>
      <c r="EE4" t="str">
        <f>IF('[1]Data Checking'!EI4="","",'[1]Data Checking'!EI4)</f>
        <v>Oui</v>
      </c>
      <c r="EF4" t="str">
        <f>IF('[1]Data Checking'!EJ4="","",'[1]Data Checking'!EJ4)</f>
        <v>Oui</v>
      </c>
      <c r="EG4" t="str">
        <f>IF('[1]Data Checking'!EK4="","",'[1]Data Checking'!EK4)</f>
        <v>Artibonite</v>
      </c>
      <c r="EH4" t="str">
        <f>IF('[1]Data Checking'!EL4="","",'[1]Data Checking'!EL4)</f>
        <v>Meme</v>
      </c>
      <c r="EI4" t="str">
        <f>IF('[1]Data Checking'!EM4="","",'[1]Data Checking'!EM4)</f>
        <v>L'Estère</v>
      </c>
      <c r="EJ4" t="str">
        <f>IF('[1]Data Checking'!EN4="","",'[1]Data Checking'!EN4)</f>
        <v>Différent</v>
      </c>
      <c r="EK4" t="str">
        <f>IF('[1]Data Checking'!EO4="","",'[1]Data Checking'!EO4)</f>
        <v>Savon lessive Brosse à dent Dentifrice Papier toilette Serviettes hygiéniques Grande bassine de nettoyage ou pour cuisiner Chlore en grain (nettoyage) Savon pour se laver</v>
      </c>
      <c r="EL4">
        <f>IF('[1]Data Checking'!EP4="","",'[1]Data Checking'!EP4)</f>
        <v>1</v>
      </c>
      <c r="EM4">
        <f>IF('[1]Data Checking'!EQ4="","",'[1]Data Checking'!EQ4)</f>
        <v>1</v>
      </c>
      <c r="EN4">
        <f>IF('[1]Data Checking'!ER4="","",'[1]Data Checking'!ER4)</f>
        <v>1</v>
      </c>
      <c r="EO4">
        <f>IF('[1]Data Checking'!ES4="","",'[1]Data Checking'!ES4)</f>
        <v>1</v>
      </c>
      <c r="EP4">
        <f>IF('[1]Data Checking'!ET4="","",'[1]Data Checking'!ET4)</f>
        <v>1</v>
      </c>
      <c r="EQ4">
        <f>IF('[1]Data Checking'!EU4="","",'[1]Data Checking'!EU4)</f>
        <v>1</v>
      </c>
      <c r="ER4">
        <f>IF('[1]Data Checking'!EV4="","",'[1]Data Checking'!EV4)</f>
        <v>1</v>
      </c>
      <c r="ES4">
        <f>IF('[1]Data Checking'!EW4="","",'[1]Data Checking'!EW4)</f>
        <v>0</v>
      </c>
      <c r="ET4">
        <f>IF('[1]Data Checking'!EX4="","",'[1]Data Checking'!EX4)</f>
        <v>1</v>
      </c>
      <c r="EU4">
        <f>IF('[1]Data Checking'!EY4="","",'[1]Data Checking'!EY4)</f>
        <v>0</v>
      </c>
      <c r="EV4">
        <f>IF('[1]Data Checking'!EZ4="","",'[1]Data Checking'!EZ4)</f>
        <v>0</v>
      </c>
      <c r="EW4" t="str">
        <f>IF('[1]Data Checking'!FA4="","",'[1]Data Checking'!FA4)</f>
        <v>Oui</v>
      </c>
      <c r="EX4">
        <f>IF('[1]Data Checking'!FB4="","",'[1]Data Checking'!FB4)</f>
        <v>30</v>
      </c>
      <c r="EY4">
        <f>IF('[1]Data Checking'!FC4="","",'[1]Data Checking'!FC4)</f>
        <v>30</v>
      </c>
      <c r="EZ4" t="str">
        <f>IF('[1]Data Checking'!FD4="","",'[1]Data Checking'!FD4)</f>
        <v/>
      </c>
      <c r="FA4" t="str">
        <f>IF('[1]Data Checking'!FE4="","",'[1]Data Checking'!FE4)</f>
        <v/>
      </c>
      <c r="FB4" t="str">
        <f>IF('[1]Data Checking'!FF4="","",'[1]Data Checking'!FF4)</f>
        <v/>
      </c>
      <c r="FC4">
        <f>IF('[1]Data Checking'!FG4="","",'[1]Data Checking'!FG4)</f>
        <v>30</v>
      </c>
      <c r="FD4" t="str">
        <f>IF('[1]Data Checking'!FH4="","",'[1]Data Checking'!FH4)</f>
        <v>Non</v>
      </c>
      <c r="FE4">
        <f>IF('[1]Data Checking'!FI4="","",'[1]Data Checking'!FI4)</f>
        <v>25</v>
      </c>
      <c r="FF4" t="str">
        <f>IF('[1]Data Checking'!FJ4="","",'[1]Data Checking'!FJ4)</f>
        <v>Non</v>
      </c>
      <c r="FG4">
        <f>IF('[1]Data Checking'!FK4="","",'[1]Data Checking'!FK4)</f>
        <v>40</v>
      </c>
      <c r="FH4" t="str">
        <f>IF('[1]Data Checking'!FL4="","",'[1]Data Checking'!FL4)</f>
        <v>Oui</v>
      </c>
      <c r="FI4" t="str">
        <f>IF('[1]Data Checking'!FM4="","",'[1]Data Checking'!FM4)</f>
        <v>Oui</v>
      </c>
      <c r="FJ4">
        <f>IF('[1]Data Checking'!FN4="","",'[1]Data Checking'!FN4)</f>
        <v>15</v>
      </c>
      <c r="FK4" t="str">
        <f>IF('[1]Data Checking'!FO4="","",'[1]Data Checking'!FO4)</f>
        <v/>
      </c>
      <c r="FL4" t="str">
        <f>IF('[1]Data Checking'!FP4="","",'[1]Data Checking'!FP4)</f>
        <v/>
      </c>
      <c r="FM4">
        <f>IF('[1]Data Checking'!FQ4="","",'[1]Data Checking'!FQ4)</f>
        <v>15</v>
      </c>
      <c r="FN4" t="str">
        <f>IF('[1]Data Checking'!FR4="","",'[1]Data Checking'!FR4)</f>
        <v>Non</v>
      </c>
      <c r="FO4" t="str">
        <f>IF('[1]Data Checking'!FS4="","",'[1]Data Checking'!FS4)</f>
        <v>Oui</v>
      </c>
      <c r="FP4">
        <f>IF('[1]Data Checking'!FT4="","",'[1]Data Checking'!FT4)</f>
        <v>75</v>
      </c>
      <c r="FQ4" t="str">
        <f>IF('[1]Data Checking'!FU4="","",'[1]Data Checking'!FU4)</f>
        <v/>
      </c>
      <c r="FR4" t="str">
        <f>IF('[1]Data Checking'!FV4="","",'[1]Data Checking'!FV4)</f>
        <v/>
      </c>
      <c r="FS4">
        <f>IF('[1]Data Checking'!FW4="","",'[1]Data Checking'!FW4)</f>
        <v>75</v>
      </c>
      <c r="FT4" t="str">
        <f>IF('[1]Data Checking'!FX4="","",'[1]Data Checking'!FX4)</f>
        <v>Non</v>
      </c>
      <c r="FU4" t="str">
        <f>IF('[1]Data Checking'!FY4="","",'[1]Data Checking'!FY4)</f>
        <v>Oui</v>
      </c>
      <c r="FV4">
        <f>IF('[1]Data Checking'!FZ4="","",'[1]Data Checking'!FZ4)</f>
        <v>50</v>
      </c>
      <c r="FW4" t="str">
        <f>IF('[1]Data Checking'!GA4="","",'[1]Data Checking'!GA4)</f>
        <v/>
      </c>
      <c r="FX4" t="str">
        <f>IF('[1]Data Checking'!GB4="","",'[1]Data Checking'!GB4)</f>
        <v/>
      </c>
      <c r="FY4" t="str">
        <f>IF('[1]Data Checking'!GC4="","",'[1]Data Checking'!GC4)</f>
        <v/>
      </c>
      <c r="FZ4">
        <f>IF('[1]Data Checking'!GD4="","",'[1]Data Checking'!GD4)</f>
        <v>50</v>
      </c>
      <c r="GA4" t="str">
        <f>IF('[1]Data Checking'!GE4="","",'[1]Data Checking'!GE4)</f>
        <v>Non</v>
      </c>
      <c r="GB4" t="str">
        <f>IF('[1]Data Checking'!GF4="","",'[1]Data Checking'!GF4)</f>
        <v>Oui</v>
      </c>
      <c r="GC4" t="str">
        <f>IF('[1]Data Checking'!GG4="","",'[1]Data Checking'!GG4)</f>
        <v/>
      </c>
      <c r="GD4">
        <f>IF('[1]Data Checking'!GH4="","",'[1]Data Checking'!GH4)</f>
        <v>25</v>
      </c>
      <c r="GE4" t="str">
        <f>IF('[1]Data Checking'!GI4="","",'[1]Data Checking'!GI4)</f>
        <v/>
      </c>
      <c r="GF4" t="str">
        <f>IF('[1]Data Checking'!GJ4="","",'[1]Data Checking'!GJ4)</f>
        <v/>
      </c>
      <c r="GG4" t="str">
        <f>IF('[1]Data Checking'!GK4="","",'[1]Data Checking'!GK4)</f>
        <v/>
      </c>
      <c r="GH4" t="str">
        <f>IF('[1]Data Checking'!GL4="","",'[1]Data Checking'!GL4)</f>
        <v/>
      </c>
      <c r="GI4" t="str">
        <f>IF('[1]Data Checking'!GM4="","",'[1]Data Checking'!GM4)</f>
        <v/>
      </c>
      <c r="GJ4" t="str">
        <f>IF('[1]Data Checking'!GN4="","",'[1]Data Checking'!GN4)</f>
        <v/>
      </c>
      <c r="GK4" t="str">
        <f>IF('[1]Data Checking'!GO4="","",'[1]Data Checking'!GO4)</f>
        <v>Oui</v>
      </c>
      <c r="GL4" t="str">
        <f>IF('[1]Data Checking'!GP4="","",'[1]Data Checking'!GP4)</f>
        <v>NA</v>
      </c>
      <c r="GM4">
        <f>IF('[1]Data Checking'!GQ4="","",'[1]Data Checking'!GQ4)</f>
        <v>25</v>
      </c>
      <c r="GN4" t="str">
        <f>IF('[1]Data Checking'!GR4="","",'[1]Data Checking'!GR4)</f>
        <v/>
      </c>
      <c r="GO4">
        <f>IF('[1]Data Checking'!GS4="","",'[1]Data Checking'!GS4)</f>
        <v>200</v>
      </c>
      <c r="GP4" t="str">
        <f>IF('[1]Data Checking'!GT4="","",'[1]Data Checking'!GT4)</f>
        <v/>
      </c>
      <c r="GQ4" t="str">
        <f>IF('[1]Data Checking'!GU4="","",'[1]Data Checking'!GU4)</f>
        <v>Non</v>
      </c>
      <c r="GR4" t="str">
        <f>IF('[1]Data Checking'!GV4="","",'[1]Data Checking'!GV4)</f>
        <v/>
      </c>
      <c r="GS4" t="str">
        <f>IF('[1]Data Checking'!GW4="","",'[1]Data Checking'!GW4)</f>
        <v/>
      </c>
      <c r="GT4" t="str">
        <f>IF('[1]Data Checking'!GX4="","",'[1]Data Checking'!GX4)</f>
        <v/>
      </c>
      <c r="GU4" t="str">
        <f>IF('[1]Data Checking'!GY4="","",'[1]Data Checking'!GY4)</f>
        <v/>
      </c>
      <c r="GV4" t="str">
        <f>IF('[1]Data Checking'!GZ4="","",'[1]Data Checking'!GZ4)</f>
        <v/>
      </c>
      <c r="GW4" t="str">
        <f>IF('[1]Data Checking'!HA4="","",'[1]Data Checking'!HA4)</f>
        <v/>
      </c>
      <c r="GX4" t="str">
        <f>IF('[1]Data Checking'!HB4="","",'[1]Data Checking'!HB4)</f>
        <v/>
      </c>
      <c r="GY4" t="str">
        <f>IF('[1]Data Checking'!HC4="","",'[1]Data Checking'!HC4)</f>
        <v/>
      </c>
      <c r="GZ4" t="str">
        <f>IF('[1]Data Checking'!HD4="","",'[1]Data Checking'!HD4)</f>
        <v/>
      </c>
      <c r="HA4" t="str">
        <f>IF('[1]Data Checking'!HE4="","",'[1]Data Checking'!HE4)</f>
        <v/>
      </c>
      <c r="HB4" t="str">
        <f>IF('[1]Data Checking'!HF4="","",'[1]Data Checking'!HF4)</f>
        <v/>
      </c>
      <c r="HC4" t="str">
        <f>IF('[1]Data Checking'!HG4="","",'[1]Data Checking'!HG4)</f>
        <v/>
      </c>
      <c r="HD4" t="str">
        <f>IF('[1]Data Checking'!HH4="","",'[1]Data Checking'!HH4)</f>
        <v/>
      </c>
      <c r="HE4" t="str">
        <f>IF('[1]Data Checking'!HI4="","",'[1]Data Checking'!HI4)</f>
        <v/>
      </c>
      <c r="HF4" t="str">
        <f>IF('[1]Data Checking'!HJ4="","",'[1]Data Checking'!HJ4)</f>
        <v/>
      </c>
      <c r="HG4" t="str">
        <f>IF('[1]Data Checking'!HK4="","",'[1]Data Checking'!HK4)</f>
        <v/>
      </c>
      <c r="HH4" t="str">
        <f>IF('[1]Data Checking'!HL4="","",'[1]Data Checking'!HL4)</f>
        <v/>
      </c>
      <c r="HI4" t="str">
        <f>IF('[1]Data Checking'!HM4="","",'[1]Data Checking'!HM4)</f>
        <v/>
      </c>
      <c r="HJ4" t="str">
        <f>IF('[1]Data Checking'!HN4="","",'[1]Data Checking'!HN4)</f>
        <v/>
      </c>
      <c r="HK4" t="str">
        <f>IF('[1]Data Checking'!HO4="","",'[1]Data Checking'!HO4)</f>
        <v/>
      </c>
      <c r="HL4" t="str">
        <f>IF('[1]Data Checking'!HP4="","",'[1]Data Checking'!HP4)</f>
        <v/>
      </c>
      <c r="HM4" t="str">
        <f>IF('[1]Data Checking'!HQ4="","",'[1]Data Checking'!HQ4)</f>
        <v/>
      </c>
      <c r="HN4" t="str">
        <f>IF('[1]Data Checking'!HR4="","",'[1]Data Checking'!HR4)</f>
        <v/>
      </c>
      <c r="HO4" t="str">
        <f>IF('[1]Data Checking'!HS4="","",'[1]Data Checking'!HS4)</f>
        <v/>
      </c>
      <c r="HP4" t="str">
        <f>IF('[1]Data Checking'!HT4="","",'[1]Data Checking'!HT4)</f>
        <v/>
      </c>
      <c r="HQ4" t="str">
        <f>IF('[1]Data Checking'!HU4="","",'[1]Data Checking'!HU4)</f>
        <v/>
      </c>
      <c r="HR4" t="str">
        <f>IF('[1]Data Checking'!HV4="","",'[1]Data Checking'!HV4)</f>
        <v/>
      </c>
      <c r="HS4" t="str">
        <f>IF('[1]Data Checking'!HW4="","",'[1]Data Checking'!HW4)</f>
        <v>Non</v>
      </c>
      <c r="HT4" t="str">
        <f>IF('[1]Data Checking'!HX4="","",'[1]Data Checking'!HX4)</f>
        <v>Oui</v>
      </c>
      <c r="HU4" t="str">
        <f>IF('[1]Data Checking'!HY4="","",'[1]Data Checking'!HY4)</f>
        <v>Oui</v>
      </c>
      <c r="HV4" t="str">
        <f>IF('[1]Data Checking'!HZ4="","",'[1]Data Checking'!HZ4)</f>
        <v>Artibonite</v>
      </c>
      <c r="HW4" t="str">
        <f>IF('[1]Data Checking'!IA4="","",'[1]Data Checking'!IA4)</f>
        <v>Meme</v>
      </c>
      <c r="HX4" t="str">
        <f>IF('[1]Data Checking'!IB4="","",'[1]Data Checking'!IB4)</f>
        <v>L'Estère</v>
      </c>
      <c r="HY4" t="str">
        <f>IF('[1]Data Checking'!IC4="","",'[1]Data Checking'!IC4)</f>
        <v>Différent</v>
      </c>
      <c r="HZ4" t="str">
        <f>IF('[1]Data Checking'!ID4="","",'[1]Data Checking'!ID4)</f>
        <v/>
      </c>
      <c r="IA4" t="str">
        <f>IF('[1]Data Checking'!IE4="","",'[1]Data Checking'!IE4)</f>
        <v/>
      </c>
      <c r="IB4" t="str">
        <f>IF('[1]Data Checking'!IF4="","",'[1]Data Checking'!IF4)</f>
        <v>Non</v>
      </c>
      <c r="IC4" t="str">
        <f>IF('[1]Data Checking'!IG4="","",'[1]Data Checking'!IG4)</f>
        <v/>
      </c>
      <c r="ID4" t="str">
        <f>IF('[1]Data Checking'!IH4="","",'[1]Data Checking'!IH4)</f>
        <v/>
      </c>
      <c r="IE4" t="str">
        <f>IF('[1]Data Checking'!II4="","",'[1]Data Checking'!II4)</f>
        <v/>
      </c>
      <c r="IF4" t="str">
        <f>IF('[1]Data Checking'!IJ4="","",'[1]Data Checking'!IJ4)</f>
        <v/>
      </c>
      <c r="IG4" t="str">
        <f>IF('[1]Data Checking'!IK4="","",'[1]Data Checking'!IK4)</f>
        <v/>
      </c>
      <c r="IH4" t="str">
        <f>IF('[1]Data Checking'!IL4="","",'[1]Data Checking'!IL4)</f>
        <v/>
      </c>
      <c r="II4" t="str">
        <f>IF('[1]Data Checking'!IM4="","",'[1]Data Checking'!IM4)</f>
        <v/>
      </c>
      <c r="IJ4" t="str">
        <f>IF('[1]Data Checking'!IN4="","",'[1]Data Checking'!IN4)</f>
        <v/>
      </c>
      <c r="IK4" t="str">
        <f>IF('[1]Data Checking'!IO4="","",'[1]Data Checking'!IO4)</f>
        <v>Risques de vols ou pillages</v>
      </c>
      <c r="IL4">
        <f>IF('[1]Data Checking'!IP4="","",'[1]Data Checking'!IP4)</f>
        <v>1</v>
      </c>
      <c r="IM4">
        <f>IF('[1]Data Checking'!IQ4="","",'[1]Data Checking'!IQ4)</f>
        <v>0</v>
      </c>
      <c r="IN4">
        <f>IF('[1]Data Checking'!IR4="","",'[1]Data Checking'!IR4)</f>
        <v>0</v>
      </c>
      <c r="IO4">
        <f>IF('[1]Data Checking'!IS4="","",'[1]Data Checking'!IS4)</f>
        <v>0</v>
      </c>
      <c r="IP4">
        <f>IF('[1]Data Checking'!IT4="","",'[1]Data Checking'!IT4)</f>
        <v>0</v>
      </c>
      <c r="IQ4">
        <f>IF('[1]Data Checking'!IU4="","",'[1]Data Checking'!IU4)</f>
        <v>0</v>
      </c>
      <c r="IR4">
        <f>IF('[1]Data Checking'!IV4="","",'[1]Data Checking'!IV4)</f>
        <v>0</v>
      </c>
      <c r="IS4">
        <f>IF('[1]Data Checking'!IW4="","",'[1]Data Checking'!IW4)</f>
        <v>0</v>
      </c>
      <c r="IT4" t="str">
        <f>IF('[1]Data Checking'!IX4="","",'[1]Data Checking'!IX4)</f>
        <v/>
      </c>
      <c r="IU4" t="str">
        <f>IF('[1]Data Checking'!IY4="","",'[1]Data Checking'!IY4)</f>
        <v>Non</v>
      </c>
      <c r="IV4" t="str">
        <f>IF('[1]Data Checking'!IZ4="","",'[1]Data Checking'!IZ4)</f>
        <v/>
      </c>
      <c r="IW4" t="str">
        <f>IF('[1]Data Checking'!JA4="","",'[1]Data Checking'!JA4)</f>
        <v/>
      </c>
      <c r="IX4" t="str">
        <f>IF('[1]Data Checking'!JB4="","",'[1]Data Checking'!JB4)</f>
        <v/>
      </c>
      <c r="IY4" t="str">
        <f>IF('[1]Data Checking'!JC4="","",'[1]Data Checking'!JC4)</f>
        <v/>
      </c>
      <c r="IZ4" t="str">
        <f>IF('[1]Data Checking'!JD4="","",'[1]Data Checking'!JD4)</f>
        <v/>
      </c>
      <c r="JA4" t="str">
        <f>IF('[1]Data Checking'!JE4="","",'[1]Data Checking'!JE4)</f>
        <v/>
      </c>
      <c r="JB4" t="str">
        <f>IF('[1]Data Checking'!JF4="","",'[1]Data Checking'!JF4)</f>
        <v/>
      </c>
      <c r="JC4" t="str">
        <f>IF('[1]Data Checking'!JG4="","",'[1]Data Checking'!JG4)</f>
        <v/>
      </c>
      <c r="JD4" t="str">
        <f>IF('[1]Data Checking'!JH4="","",'[1]Data Checking'!JH4)</f>
        <v/>
      </c>
      <c r="JE4" t="str">
        <f>IF('[1]Data Checking'!JI4="","",'[1]Data Checking'!JI4)</f>
        <v/>
      </c>
      <c r="JF4" t="str">
        <f>IF('[1]Data Checking'!JJ4="","",'[1]Data Checking'!JJ4)</f>
        <v/>
      </c>
      <c r="JG4" t="str">
        <f>IF('[1]Data Checking'!JK4="","",'[1]Data Checking'!JK4)</f>
        <v/>
      </c>
      <c r="JH4" t="str">
        <f>IF('[1]Data Checking'!JL4="","",'[1]Data Checking'!JL4)</f>
        <v/>
      </c>
      <c r="JI4" t="str">
        <f>IF('[1]Data Checking'!JM4="","",'[1]Data Checking'!JM4)</f>
        <v/>
      </c>
      <c r="JJ4" t="str">
        <f>IF('[1]Data Checking'!JN4="","",'[1]Data Checking'!JN4)</f>
        <v/>
      </c>
      <c r="JK4" t="str">
        <f>IF('[1]Data Checking'!JO4="","",'[1]Data Checking'!JO4)</f>
        <v/>
      </c>
      <c r="JL4" t="str">
        <f>IF('[1]Data Checking'!JP4="","",'[1]Data Checking'!JP4)</f>
        <v/>
      </c>
      <c r="JM4" t="str">
        <f>IF('[1]Data Checking'!JQ4="","",'[1]Data Checking'!JQ4)</f>
        <v/>
      </c>
      <c r="JN4" t="str">
        <f>IF('[1]Data Checking'!JR4="","",'[1]Data Checking'!JR4)</f>
        <v/>
      </c>
      <c r="JO4" t="str">
        <f>IF('[1]Data Checking'!JS4="","",'[1]Data Checking'!JS4)</f>
        <v/>
      </c>
      <c r="JP4" t="str">
        <f>IF('[1]Data Checking'!JT4="","",'[1]Data Checking'!JT4)</f>
        <v/>
      </c>
      <c r="JQ4" t="str">
        <f>IF('[1]Data Checking'!JU4="","",'[1]Data Checking'!JU4)</f>
        <v/>
      </c>
      <c r="JR4" t="str">
        <f>IF('[1]Data Checking'!JV4="","",'[1]Data Checking'!JV4)</f>
        <v/>
      </c>
      <c r="JS4" t="str">
        <f>IF('[1]Data Checking'!JW4="","",'[1]Data Checking'!JW4)</f>
        <v/>
      </c>
      <c r="JT4" t="str">
        <f>IF('[1]Data Checking'!JX4="","",'[1]Data Checking'!JX4)</f>
        <v/>
      </c>
      <c r="JU4" t="str">
        <f>IF('[1]Data Checking'!JY4="","",'[1]Data Checking'!JY4)</f>
        <v/>
      </c>
      <c r="JV4" t="str">
        <f>IF('[1]Data Checking'!JZ4="","",'[1]Data Checking'!JZ4)</f>
        <v/>
      </c>
      <c r="JW4" t="str">
        <f>IF('[1]Data Checking'!KA4="","",'[1]Data Checking'!KA4)</f>
        <v/>
      </c>
      <c r="JX4" t="str">
        <f>IF('[1]Data Checking'!KB4="","",'[1]Data Checking'!KB4)</f>
        <v/>
      </c>
      <c r="JY4" t="str">
        <f>IF('[1]Data Checking'!KC4="","",'[1]Data Checking'!KC4)</f>
        <v/>
      </c>
      <c r="JZ4" t="str">
        <f>IF('[1]Data Checking'!KD4="","",'[1]Data Checking'!KD4)</f>
        <v/>
      </c>
      <c r="KA4" t="str">
        <f>IF('[1]Data Checking'!KE4="","",'[1]Data Checking'!KE4)</f>
        <v/>
      </c>
      <c r="KB4" t="str">
        <f>IF('[1]Data Checking'!KF4="","",'[1]Data Checking'!KF4)</f>
        <v/>
      </c>
      <c r="KC4" t="str">
        <f>IF('[1]Data Checking'!KG4="","",'[1]Data Checking'!KG4)</f>
        <v/>
      </c>
      <c r="KD4" t="str">
        <f>IF('[1]Data Checking'!KH4="","",'[1]Data Checking'!KH4)</f>
        <v/>
      </c>
      <c r="KE4" t="str">
        <f>IF('[1]Data Checking'!KI4="","",'[1]Data Checking'!KI4)</f>
        <v/>
      </c>
      <c r="KF4" t="str">
        <f>IF('[1]Data Checking'!KJ4="","",'[1]Data Checking'!KJ4)</f>
        <v/>
      </c>
      <c r="KG4" t="str">
        <f>IF('[1]Data Checking'!KK4="","",'[1]Data Checking'!KK4)</f>
        <v/>
      </c>
      <c r="KH4" t="str">
        <f>IF('[1]Data Checking'!KL4="","",'[1]Data Checking'!KL4)</f>
        <v/>
      </c>
      <c r="KI4" t="str">
        <f>IF('[1]Data Checking'!KM4="","",'[1]Data Checking'!KM4)</f>
        <v/>
      </c>
      <c r="KJ4" t="str">
        <f>IF('[1]Data Checking'!KN4="","",'[1]Data Checking'!KN4)</f>
        <v/>
      </c>
      <c r="KK4" t="str">
        <f>IF('[1]Data Checking'!KO4="","",'[1]Data Checking'!KO4)</f>
        <v/>
      </c>
      <c r="KL4" t="str">
        <f>IF('[1]Data Checking'!KP4="","",'[1]Data Checking'!KP4)</f>
        <v/>
      </c>
      <c r="KM4" t="str">
        <f>IF('[1]Data Checking'!KQ4="","",'[1]Data Checking'!KQ4)</f>
        <v/>
      </c>
      <c r="KN4" t="str">
        <f>IF('[1]Data Checking'!KR4="","",'[1]Data Checking'!KR4)</f>
        <v/>
      </c>
      <c r="KO4" t="str">
        <f>IF('[1]Data Checking'!KS4="","",'[1]Data Checking'!KS4)</f>
        <v/>
      </c>
      <c r="KP4" t="str">
        <f>IF('[1]Data Checking'!KT4="","",'[1]Data Checking'!KT4)</f>
        <v/>
      </c>
      <c r="KQ4" t="str">
        <f>IF('[1]Data Checking'!KU4="","",'[1]Data Checking'!KU4)</f>
        <v/>
      </c>
      <c r="KR4" t="str">
        <f>IF('[1]Data Checking'!KV4="","",'[1]Data Checking'!KV4)</f>
        <v/>
      </c>
      <c r="KS4" t="str">
        <f>IF('[1]Data Checking'!KW4="","",'[1]Data Checking'!KW4)</f>
        <v/>
      </c>
      <c r="KT4" t="str">
        <f>IF('[1]Data Checking'!KX4="","",'[1]Data Checking'!KX4)</f>
        <v/>
      </c>
      <c r="KU4" t="str">
        <f>IF('[1]Data Checking'!KY4="","",'[1]Data Checking'!KY4)</f>
        <v/>
      </c>
      <c r="KV4" t="str">
        <f>IF('[1]Data Checking'!KZ4="","",'[1]Data Checking'!KZ4)</f>
        <v/>
      </c>
      <c r="KW4" t="str">
        <f>IF('[1]Data Checking'!LA4="","",'[1]Data Checking'!LA4)</f>
        <v/>
      </c>
      <c r="KX4" t="str">
        <f>IF('[1]Data Checking'!LB4="","",'[1]Data Checking'!LB4)</f>
        <v/>
      </c>
      <c r="KY4" t="str">
        <f>IF('[1]Data Checking'!LC4="","",'[1]Data Checking'!LC4)</f>
        <v/>
      </c>
      <c r="KZ4" t="str">
        <f>IF('[1]Data Checking'!LD4="","",'[1]Data Checking'!LD4)</f>
        <v/>
      </c>
      <c r="LA4" t="str">
        <f>IF('[1]Data Checking'!LE4="","",'[1]Data Checking'!LE4)</f>
        <v/>
      </c>
      <c r="LB4" t="str">
        <f>IF('[1]Data Checking'!LF4="","",'[1]Data Checking'!LF4)</f>
        <v/>
      </c>
      <c r="LC4" t="str">
        <f>IF('[1]Data Checking'!LG4="","",'[1]Data Checking'!LG4)</f>
        <v/>
      </c>
      <c r="LD4" t="str">
        <f>IF('[1]Data Checking'!LH4="","",'[1]Data Checking'!LH4)</f>
        <v/>
      </c>
      <c r="LE4" t="str">
        <f>IF('[1]Data Checking'!LI4="","",'[1]Data Checking'!LI4)</f>
        <v/>
      </c>
      <c r="LF4" t="str">
        <f>IF('[1]Data Checking'!LJ4="","",'[1]Data Checking'!LJ4)</f>
        <v/>
      </c>
      <c r="LG4" t="str">
        <f>IF('[1]Data Checking'!LK4="","",'[1]Data Checking'!LK4)</f>
        <v/>
      </c>
      <c r="LH4" t="str">
        <f>IF('[1]Data Checking'!LL4="","",'[1]Data Checking'!LL4)</f>
        <v/>
      </c>
      <c r="LI4" t="str">
        <f>IF('[1]Data Checking'!LM4="","",'[1]Data Checking'!LM4)</f>
        <v/>
      </c>
      <c r="LJ4" t="str">
        <f>IF('[1]Data Checking'!LN4="","",'[1]Data Checking'!LN4)</f>
        <v/>
      </c>
      <c r="LK4" t="str">
        <f>IF('[1]Data Checking'!LO4="","",'[1]Data Checking'!LO4)</f>
        <v/>
      </c>
      <c r="LL4" t="str">
        <f>IF('[1]Data Checking'!LP4="","",'[1]Data Checking'!LP4)</f>
        <v/>
      </c>
      <c r="LM4" t="str">
        <f>IF('[1]Data Checking'!LQ4="","",'[1]Data Checking'!LQ4)</f>
        <v/>
      </c>
      <c r="LN4" t="str">
        <f>IF('[1]Data Checking'!LR4="","",'[1]Data Checking'!LR4)</f>
        <v/>
      </c>
      <c r="LO4" t="str">
        <f>IF('[1]Data Checking'!LS4="","",'[1]Data Checking'!LS4)</f>
        <v/>
      </c>
      <c r="LP4" t="str">
        <f>IF('[1]Data Checking'!LT4="","",'[1]Data Checking'!LT4)</f>
        <v/>
      </c>
      <c r="LQ4" t="str">
        <f>IF('[1]Data Checking'!LU4="","",'[1]Data Checking'!LU4)</f>
        <v/>
      </c>
      <c r="LR4" t="str">
        <f>IF('[1]Data Checking'!LV4="","",'[1]Data Checking'!LV4)</f>
        <v/>
      </c>
      <c r="LS4" t="str">
        <f>IF('[1]Data Checking'!LW4="","",'[1]Data Checking'!LW4)</f>
        <v/>
      </c>
      <c r="LT4" t="str">
        <f>IF('[1]Data Checking'!LX4="","",'[1]Data Checking'!LX4)</f>
        <v/>
      </c>
      <c r="LU4" t="str">
        <f>IF('[1]Data Checking'!LY4="","",'[1]Data Checking'!LY4)</f>
        <v/>
      </c>
      <c r="LV4" t="str">
        <f>IF('[1]Data Checking'!LZ4="","",'[1]Data Checking'!LZ4)</f>
        <v/>
      </c>
      <c r="LW4" t="str">
        <f>IF('[1]Data Checking'!MA4="","",'[1]Data Checking'!MA4)</f>
        <v/>
      </c>
      <c r="LX4" t="str">
        <f>IF('[1]Data Checking'!MB4="","",'[1]Data Checking'!MB4)</f>
        <v/>
      </c>
      <c r="LY4" t="str">
        <f>IF('[1]Data Checking'!MC4="","",'[1]Data Checking'!MC4)</f>
        <v/>
      </c>
      <c r="LZ4" t="str">
        <f>IF('[1]Data Checking'!MD4="","",'[1]Data Checking'!MD4)</f>
        <v/>
      </c>
      <c r="MA4" t="str">
        <f>IF('[1]Data Checking'!ME4="","",'[1]Data Checking'!ME4)</f>
        <v/>
      </c>
      <c r="MB4" t="str">
        <f>IF('[1]Data Checking'!MF4="","",'[1]Data Checking'!MF4)</f>
        <v/>
      </c>
      <c r="MC4" t="str">
        <f>IF('[1]Data Checking'!MG4="","",'[1]Data Checking'!MG4)</f>
        <v/>
      </c>
      <c r="MD4" t="str">
        <f>IF('[1]Data Checking'!MH4="","",'[1]Data Checking'!MH4)</f>
        <v/>
      </c>
      <c r="ME4" t="str">
        <f>IF('[1]Data Checking'!MI4="","",'[1]Data Checking'!MI4)</f>
        <v/>
      </c>
      <c r="MF4" t="str">
        <f>IF('[1]Data Checking'!MJ4="","",'[1]Data Checking'!MJ4)</f>
        <v/>
      </c>
      <c r="MG4" t="str">
        <f>IF('[1]Data Checking'!MK4="","",'[1]Data Checking'!MK4)</f>
        <v/>
      </c>
      <c r="MH4" t="str">
        <f>IF('[1]Data Checking'!ML4="","",'[1]Data Checking'!ML4)</f>
        <v/>
      </c>
      <c r="MI4" t="str">
        <f>IF('[1]Data Checking'!MM4="","",'[1]Data Checking'!MM4)</f>
        <v/>
      </c>
      <c r="MJ4" t="str">
        <f>IF('[1]Data Checking'!MN4="","",'[1]Data Checking'!MN4)</f>
        <v/>
      </c>
      <c r="MK4" t="str">
        <f>IF('[1]Data Checking'!MO4="","",'[1]Data Checking'!MO4)</f>
        <v/>
      </c>
      <c r="ML4" t="str">
        <f>IF('[1]Data Checking'!MP4="","",'[1]Data Checking'!MP4)</f>
        <v/>
      </c>
      <c r="MM4" t="str">
        <f>IF('[1]Data Checking'!MQ4="","",'[1]Data Checking'!MQ4)</f>
        <v/>
      </c>
      <c r="MN4" t="str">
        <f>IF('[1]Data Checking'!MR4="","",'[1]Data Checking'!MR4)</f>
        <v/>
      </c>
      <c r="MO4" t="str">
        <f>IF('[1]Data Checking'!MS4="","",'[1]Data Checking'!MS4)</f>
        <v/>
      </c>
      <c r="MP4" t="str">
        <f>IF('[1]Data Checking'!MT4="","",'[1]Data Checking'!MT4)</f>
        <v/>
      </c>
      <c r="MQ4" t="str">
        <f>IF('[1]Data Checking'!MU4="","",'[1]Data Checking'!MU4)</f>
        <v/>
      </c>
      <c r="MR4" t="str">
        <f>IF('[1]Data Checking'!MV4="","",'[1]Data Checking'!MV4)</f>
        <v/>
      </c>
      <c r="MS4" t="str">
        <f>IF('[1]Data Checking'!MW4="","",'[1]Data Checking'!MW4)</f>
        <v/>
      </c>
      <c r="MT4" t="str">
        <f>IF('[1]Data Checking'!MX4="","",'[1]Data Checking'!MX4)</f>
        <v/>
      </c>
      <c r="MU4" t="str">
        <f>IF('[1]Data Checking'!MY4="","",'[1]Data Checking'!MY4)</f>
        <v/>
      </c>
      <c r="MV4" t="str">
        <f>IF('[1]Data Checking'!MZ4="","",'[1]Data Checking'!MZ4)</f>
        <v/>
      </c>
      <c r="MW4" t="str">
        <f>IF('[1]Data Checking'!NA4="","",'[1]Data Checking'!NA4)</f>
        <v/>
      </c>
      <c r="MX4" t="str">
        <f>IF('[1]Data Checking'!NB4="","",'[1]Data Checking'!NB4)</f>
        <v/>
      </c>
      <c r="MY4" t="str">
        <f>IF('[1]Data Checking'!NC4="","",'[1]Data Checking'!NC4)</f>
        <v/>
      </c>
      <c r="MZ4" t="str">
        <f>IF('[1]Data Checking'!ND4="","",'[1]Data Checking'!ND4)</f>
        <v/>
      </c>
      <c r="NA4" t="str">
        <f>IF('[1]Data Checking'!NE4="","",'[1]Data Checking'!NE4)</f>
        <v/>
      </c>
      <c r="NB4" t="str">
        <f>IF('[1]Data Checking'!NF4="","",'[1]Data Checking'!NF4)</f>
        <v/>
      </c>
      <c r="NC4" t="str">
        <f>IF('[1]Data Checking'!NG4="","",'[1]Data Checking'!NG4)</f>
        <v/>
      </c>
      <c r="ND4" t="str">
        <f>IF('[1]Data Checking'!NH4="","",'[1]Data Checking'!NH4)</f>
        <v/>
      </c>
      <c r="NE4" t="str">
        <f>IF('[1]Data Checking'!NI4="","",'[1]Data Checking'!NI4)</f>
        <v/>
      </c>
      <c r="NF4" t="str">
        <f>IF('[1]Data Checking'!NJ4="","",'[1]Data Checking'!NJ4)</f>
        <v/>
      </c>
      <c r="NG4" t="str">
        <f>IF('[1]Data Checking'!NK4="","",'[1]Data Checking'!NK4)</f>
        <v/>
      </c>
      <c r="NH4" t="str">
        <f>IF('[1]Data Checking'!NL4="","",'[1]Data Checking'!NL4)</f>
        <v/>
      </c>
      <c r="NI4" t="str">
        <f>IF('[1]Data Checking'!NM4="","",'[1]Data Checking'!NM4)</f>
        <v/>
      </c>
      <c r="NJ4" t="str">
        <f>IF('[1]Data Checking'!NN4="","",'[1]Data Checking'!NN4)</f>
        <v/>
      </c>
      <c r="NK4" t="str">
        <f>IF('[1]Data Checking'!NO4="","",'[1]Data Checking'!NO4)</f>
        <v/>
      </c>
      <c r="NL4" t="str">
        <f>IF('[1]Data Checking'!NP4="","",'[1]Data Checking'!NP4)</f>
        <v/>
      </c>
      <c r="NM4" t="str">
        <f>IF('[1]Data Checking'!NQ4="","",'[1]Data Checking'!NQ4)</f>
        <v/>
      </c>
      <c r="NN4" t="str">
        <f>IF('[1]Data Checking'!NR4="","",'[1]Data Checking'!NR4)</f>
        <v/>
      </c>
      <c r="NO4" t="str">
        <f>IF('[1]Data Checking'!NS4="","",'[1]Data Checking'!NS4)</f>
        <v/>
      </c>
      <c r="NP4" t="str">
        <f>IF('[1]Data Checking'!NT4="","",'[1]Data Checking'!NT4)</f>
        <v/>
      </c>
      <c r="NQ4" t="str">
        <f>IF('[1]Data Checking'!NU4="","",'[1]Data Checking'!NU4)</f>
        <v/>
      </c>
      <c r="NR4" t="str">
        <f>IF('[1]Data Checking'!NV4="","",'[1]Data Checking'!NV4)</f>
        <v/>
      </c>
      <c r="NS4" t="str">
        <f>IF('[1]Data Checking'!NW4="","",'[1]Data Checking'!NW4)</f>
        <v/>
      </c>
      <c r="NT4" t="str">
        <f>IF('[1]Data Checking'!NX4="","",'[1]Data Checking'!NX4)</f>
        <v/>
      </c>
      <c r="NU4" t="str">
        <f>IF('[1]Data Checking'!NY4="","",'[1]Data Checking'!NY4)</f>
        <v/>
      </c>
      <c r="NV4" t="str">
        <f>IF('[1]Data Checking'!NZ4="","",'[1]Data Checking'!NZ4)</f>
        <v/>
      </c>
      <c r="NW4" t="str">
        <f>IF('[1]Data Checking'!OA4="","",'[1]Data Checking'!OA4)</f>
        <v/>
      </c>
      <c r="NX4" t="str">
        <f>IF('[1]Data Checking'!OB4="","",'[1]Data Checking'!OB4)</f>
        <v/>
      </c>
      <c r="NY4" t="str">
        <f>IF('[1]Data Checking'!OC4="","",'[1]Data Checking'!OC4)</f>
        <v/>
      </c>
      <c r="NZ4" t="str">
        <f>IF('[1]Data Checking'!OD4="","",'[1]Data Checking'!OD4)</f>
        <v/>
      </c>
      <c r="OA4" t="str">
        <f>IF('[1]Data Checking'!OE4="","",'[1]Data Checking'!OE4)</f>
        <v/>
      </c>
      <c r="OB4" t="str">
        <f>IF('[1]Data Checking'!OF4="","",'[1]Data Checking'!OF4)</f>
        <v/>
      </c>
      <c r="OC4" t="str">
        <f>IF('[1]Data Checking'!OG4="","",'[1]Data Checking'!OG4)</f>
        <v/>
      </c>
      <c r="OD4" t="str">
        <f>IF('[1]Data Checking'!OH4="","",'[1]Data Checking'!OH4)</f>
        <v/>
      </c>
      <c r="OE4" t="str">
        <f>IF('[1]Data Checking'!OI4="","",'[1]Data Checking'!OI4)</f>
        <v/>
      </c>
      <c r="OF4" t="str">
        <f>IF('[1]Data Checking'!OJ4="","",'[1]Data Checking'!OJ4)</f>
        <v/>
      </c>
      <c r="OG4" t="str">
        <f>IF('[1]Data Checking'!OK4="","",'[1]Data Checking'!OK4)</f>
        <v/>
      </c>
      <c r="OH4" t="str">
        <f>IF('[1]Data Checking'!OL4="","",'[1]Data Checking'!OL4)</f>
        <v/>
      </c>
      <c r="OI4" t="str">
        <f>IF('[1]Data Checking'!OM4="","",'[1]Data Checking'!OM4)</f>
        <v/>
      </c>
      <c r="OJ4" t="str">
        <f>IF('[1]Data Checking'!ON4="","",'[1]Data Checking'!ON4)</f>
        <v/>
      </c>
      <c r="OK4" t="str">
        <f>IF('[1]Data Checking'!OO4="","",'[1]Data Checking'!OO4)</f>
        <v/>
      </c>
      <c r="OL4" t="str">
        <f>IF('[1]Data Checking'!OP4="","",'[1]Data Checking'!OP4)</f>
        <v/>
      </c>
      <c r="OM4" t="str">
        <f>IF('[1]Data Checking'!OQ4="","",'[1]Data Checking'!OQ4)</f>
        <v/>
      </c>
      <c r="ON4" t="str">
        <f>IF('[1]Data Checking'!OR4="","",'[1]Data Checking'!OR4)</f>
        <v/>
      </c>
      <c r="OO4" t="str">
        <f>IF('[1]Data Checking'!OS4="","",'[1]Data Checking'!OS4)</f>
        <v/>
      </c>
      <c r="OP4" t="str">
        <f>IF('[1]Data Checking'!OT4="","",'[1]Data Checking'!OT4)</f>
        <v/>
      </c>
      <c r="OQ4" t="str">
        <f>IF('[1]Data Checking'!OU4="","",'[1]Data Checking'!OU4)</f>
        <v/>
      </c>
      <c r="OR4" t="str">
        <f>IF('[1]Data Checking'!OV4="","",'[1]Data Checking'!OV4)</f>
        <v/>
      </c>
      <c r="OS4" t="str">
        <f>IF('[1]Data Checking'!OW4="","",'[1]Data Checking'!OW4)</f>
        <v/>
      </c>
      <c r="OT4" t="str">
        <f>IF('[1]Data Checking'!OX4="","",'[1]Data Checking'!OX4)</f>
        <v/>
      </c>
      <c r="OU4" t="str">
        <f>IF('[1]Data Checking'!OY4="","",'[1]Data Checking'!OY4)</f>
        <v/>
      </c>
      <c r="OV4" t="str">
        <f>IF('[1]Data Checking'!OZ4="","",'[1]Data Checking'!OZ4)</f>
        <v/>
      </c>
      <c r="OW4" t="str">
        <f>IF('[1]Data Checking'!PA4="","",'[1]Data Checking'!PA4)</f>
        <v/>
      </c>
      <c r="OX4" t="str">
        <f>IF('[1]Data Checking'!PB4="","",'[1]Data Checking'!PB4)</f>
        <v/>
      </c>
      <c r="OY4" t="str">
        <f>IF('[1]Data Checking'!PC4="","",'[1]Data Checking'!PC4)</f>
        <v/>
      </c>
      <c r="OZ4" t="str">
        <f>IF('[1]Data Checking'!PD4="","",'[1]Data Checking'!PD4)</f>
        <v/>
      </c>
      <c r="PA4" t="str">
        <f>IF('[1]Data Checking'!PE4="","",'[1]Data Checking'!PE4)</f>
        <v/>
      </c>
      <c r="PB4" t="str">
        <f>IF('[1]Data Checking'!PF4="","",'[1]Data Checking'!PF4)</f>
        <v/>
      </c>
      <c r="PC4" t="str">
        <f>IF('[1]Data Checking'!PG4="","",'[1]Data Checking'!PG4)</f>
        <v/>
      </c>
      <c r="PD4" t="str">
        <f>IF('[1]Data Checking'!PH4="","",'[1]Data Checking'!PH4)</f>
        <v/>
      </c>
      <c r="PE4" t="str">
        <f>IF('[1]Data Checking'!PI4="","",'[1]Data Checking'!PI4)</f>
        <v/>
      </c>
      <c r="PF4" t="str">
        <f>IF('[1]Data Checking'!PJ4="","",'[1]Data Checking'!PJ4)</f>
        <v/>
      </c>
      <c r="PG4" t="str">
        <f>IF('[1]Data Checking'!PK4="","",'[1]Data Checking'!PK4)</f>
        <v/>
      </c>
      <c r="PH4" t="str">
        <f>IF('[1]Data Checking'!PL4="","",'[1]Data Checking'!PL4)</f>
        <v/>
      </c>
      <c r="PI4" t="str">
        <f>IF('[1]Data Checking'!PM4="","",'[1]Data Checking'!PM4)</f>
        <v/>
      </c>
      <c r="PJ4" t="str">
        <f>IF('[1]Data Checking'!PN4="","",'[1]Data Checking'!PN4)</f>
        <v/>
      </c>
      <c r="PK4" t="str">
        <f>IF('[1]Data Checking'!PO4="","",'[1]Data Checking'!PO4)</f>
        <v/>
      </c>
      <c r="PL4" t="str">
        <f>IF('[1]Data Checking'!PP4="","",'[1]Data Checking'!PP4)</f>
        <v/>
      </c>
      <c r="PM4" t="str">
        <f>IF('[1]Data Checking'!PQ4="","",'[1]Data Checking'!PQ4)</f>
        <v/>
      </c>
      <c r="PN4" t="str">
        <f>IF('[1]Data Checking'!PR4="","",'[1]Data Checking'!PR4)</f>
        <v/>
      </c>
      <c r="PO4" t="str">
        <f>IF('[1]Data Checking'!PS4="","",'[1]Data Checking'!PS4)</f>
        <v/>
      </c>
      <c r="PP4" t="str">
        <f>IF('[1]Data Checking'!PT4="","",'[1]Data Checking'!PT4)</f>
        <v/>
      </c>
      <c r="PQ4" t="str">
        <f>IF('[1]Data Checking'!PU4="","",'[1]Data Checking'!PU4)</f>
        <v/>
      </c>
      <c r="PR4" t="str">
        <f>IF('[1]Data Checking'!PV4="","",'[1]Data Checking'!PV4)</f>
        <v/>
      </c>
      <c r="PS4" t="str">
        <f>IF('[1]Data Checking'!PW4="","",'[1]Data Checking'!PW4)</f>
        <v/>
      </c>
      <c r="PT4" t="str">
        <f>IF('[1]Data Checking'!PX4="","",'[1]Data Checking'!PX4)</f>
        <v/>
      </c>
      <c r="PU4" t="str">
        <f>IF('[1]Data Checking'!PY4="","",'[1]Data Checking'!PY4)</f>
        <v/>
      </c>
      <c r="PV4" t="str">
        <f>IF('[1]Data Checking'!PZ4="","",'[1]Data Checking'!PZ4)</f>
        <v/>
      </c>
      <c r="PW4" t="str">
        <f>IF('[1]Data Checking'!QA4="","",'[1]Data Checking'!QA4)</f>
        <v/>
      </c>
      <c r="PX4" t="str">
        <f>IF('[1]Data Checking'!QB4="","",'[1]Data Checking'!QB4)</f>
        <v/>
      </c>
      <c r="PY4" t="str">
        <f>IF('[1]Data Checking'!QC4="","",'[1]Data Checking'!QC4)</f>
        <v/>
      </c>
      <c r="PZ4" t="str">
        <f>IF('[1]Data Checking'!QD4="","",'[1]Data Checking'!QD4)</f>
        <v/>
      </c>
      <c r="QA4" t="str">
        <f>IF('[1]Data Checking'!QE4="","",'[1]Data Checking'!QE4)</f>
        <v/>
      </c>
      <c r="QB4" t="str">
        <f>IF('[1]Data Checking'!QF4="","",'[1]Data Checking'!QF4)</f>
        <v/>
      </c>
      <c r="QC4" t="str">
        <f>IF('[1]Data Checking'!QG4="","",'[1]Data Checking'!QG4)</f>
        <v/>
      </c>
      <c r="QD4" t="str">
        <f>IF('[1]Data Checking'!QH4="","",'[1]Data Checking'!QH4)</f>
        <v/>
      </c>
      <c r="QE4" t="str">
        <f>IF('[1]Data Checking'!QI4="","",'[1]Data Checking'!QI4)</f>
        <v/>
      </c>
      <c r="QF4" t="str">
        <f>IF('[1]Data Checking'!QJ4="","",'[1]Data Checking'!QJ4)</f>
        <v/>
      </c>
      <c r="QG4" t="str">
        <f>IF('[1]Data Checking'!QK4="","",'[1]Data Checking'!QK4)</f>
        <v/>
      </c>
      <c r="QH4" t="str">
        <f>IF('[1]Data Checking'!QL4="","",'[1]Data Checking'!QL4)</f>
        <v/>
      </c>
      <c r="QI4" t="str">
        <f>IF('[1]Data Checking'!QM4="","",'[1]Data Checking'!QM4)</f>
        <v/>
      </c>
      <c r="QJ4" t="str">
        <f>IF('[1]Data Checking'!QN4="","",'[1]Data Checking'!QN4)</f>
        <v/>
      </c>
      <c r="QK4" t="str">
        <f>IF('[1]Data Checking'!QO4="","",'[1]Data Checking'!QO4)</f>
        <v/>
      </c>
      <c r="QL4" t="str">
        <f>IF('[1]Data Checking'!QP4="","",'[1]Data Checking'!QP4)</f>
        <v/>
      </c>
      <c r="QM4" t="str">
        <f>IF('[1]Data Checking'!QQ4="","",'[1]Data Checking'!QQ4)</f>
        <v/>
      </c>
      <c r="QN4" t="str">
        <f>IF('[1]Data Checking'!QR4="","",'[1]Data Checking'!QR4)</f>
        <v/>
      </c>
      <c r="QO4" t="str">
        <f>IF('[1]Data Checking'!QS4="","",'[1]Data Checking'!QS4)</f>
        <v/>
      </c>
      <c r="QP4" t="str">
        <f>IF('[1]Data Checking'!QT4="","",'[1]Data Checking'!QT4)</f>
        <v/>
      </c>
      <c r="QQ4" t="str">
        <f>IF('[1]Data Checking'!QU4="","",'[1]Data Checking'!QU4)</f>
        <v/>
      </c>
      <c r="QR4" t="str">
        <f>IF('[1]Data Checking'!QV4="","",'[1]Data Checking'!QV4)</f>
        <v/>
      </c>
      <c r="QS4" t="str">
        <f>IF('[1]Data Checking'!QW4="","",'[1]Data Checking'!QW4)</f>
        <v/>
      </c>
      <c r="QT4" t="str">
        <f>IF('[1]Data Checking'!QX4="","",'[1]Data Checking'!QX4)</f>
        <v/>
      </c>
      <c r="QU4" t="str">
        <f>IF('[1]Data Checking'!QY4="","",'[1]Data Checking'!QY4)</f>
        <v/>
      </c>
      <c r="QV4" t="str">
        <f>IF('[1]Data Checking'!QZ4="","",'[1]Data Checking'!QZ4)</f>
        <v/>
      </c>
      <c r="QW4" t="str">
        <f>IF('[1]Data Checking'!RA4="","",'[1]Data Checking'!RA4)</f>
        <v/>
      </c>
      <c r="QX4" t="str">
        <f>IF('[1]Data Checking'!RB4="","",'[1]Data Checking'!RB4)</f>
        <v/>
      </c>
      <c r="QY4" t="str">
        <f>IF('[1]Data Checking'!RC4="","",'[1]Data Checking'!RC4)</f>
        <v/>
      </c>
      <c r="QZ4" t="str">
        <f>IF('[1]Data Checking'!RD4="","",'[1]Data Checking'!RD4)</f>
        <v/>
      </c>
      <c r="RA4" t="str">
        <f>IF('[1]Data Checking'!RE4="","",'[1]Data Checking'!RE4)</f>
        <v/>
      </c>
      <c r="RB4" t="str">
        <f>IF('[1]Data Checking'!RF4="","",'[1]Data Checking'!RF4)</f>
        <v/>
      </c>
      <c r="RC4" t="str">
        <f>IF('[1]Data Checking'!RG4="","",'[1]Data Checking'!RG4)</f>
        <v/>
      </c>
      <c r="RD4" t="str">
        <f>IF('[1]Data Checking'!RH4="","",'[1]Data Checking'!RH4)</f>
        <v/>
      </c>
      <c r="RE4" t="str">
        <f>IF('[1]Data Checking'!RI4="","",'[1]Data Checking'!RI4)</f>
        <v/>
      </c>
      <c r="RF4" t="str">
        <f>IF('[1]Data Checking'!RJ4="","",'[1]Data Checking'!RJ4)</f>
        <v/>
      </c>
      <c r="RG4" t="str">
        <f>IF('[1]Data Checking'!RK4="","",'[1]Data Checking'!RK4)</f>
        <v/>
      </c>
      <c r="RH4" t="str">
        <f>IF('[1]Data Checking'!RL4="","",'[1]Data Checking'!RL4)</f>
        <v/>
      </c>
      <c r="RI4" t="str">
        <f>IF('[1]Data Checking'!RM4="","",'[1]Data Checking'!RM4)</f>
        <v/>
      </c>
      <c r="RJ4" t="str">
        <f>IF('[1]Data Checking'!RN4="","",'[1]Data Checking'!RN4)</f>
        <v/>
      </c>
      <c r="RK4" t="str">
        <f>IF('[1]Data Checking'!RO4="","",'[1]Data Checking'!RO4)</f>
        <v/>
      </c>
      <c r="RL4" t="str">
        <f>IF('[1]Data Checking'!RP4="","",'[1]Data Checking'!RP4)</f>
        <v/>
      </c>
      <c r="RM4" t="str">
        <f>IF('[1]Data Checking'!RQ4="","",'[1]Data Checking'!RQ4)</f>
        <v/>
      </c>
      <c r="RN4" t="str">
        <f>IF('[1]Data Checking'!RR4="","",'[1]Data Checking'!RR4)</f>
        <v/>
      </c>
      <c r="RO4" t="str">
        <f>IF('[1]Data Checking'!RS4="","",'[1]Data Checking'!RS4)</f>
        <v/>
      </c>
      <c r="RP4" t="str">
        <f>IF('[1]Data Checking'!RT4="","",'[1]Data Checking'!RT4)</f>
        <v/>
      </c>
      <c r="RQ4" t="str">
        <f>IF('[1]Data Checking'!RU4="","",'[1]Data Checking'!RU4)</f>
        <v/>
      </c>
      <c r="RR4" t="str">
        <f>IF('[1]Data Checking'!RV4="","",'[1]Data Checking'!RV4)</f>
        <v/>
      </c>
      <c r="RS4" t="str">
        <f>IF('[1]Data Checking'!RW4="","",'[1]Data Checking'!RW4)</f>
        <v/>
      </c>
      <c r="RT4" t="str">
        <f>IF('[1]Data Checking'!RX4="","",'[1]Data Checking'!RX4)</f>
        <v/>
      </c>
      <c r="RU4" t="str">
        <f>IF('[1]Data Checking'!RY4="","",'[1]Data Checking'!RY4)</f>
        <v/>
      </c>
      <c r="RV4" t="str">
        <f>IF('[1]Data Checking'!RZ4="","",'[1]Data Checking'!RZ4)</f>
        <v/>
      </c>
      <c r="RW4" t="str">
        <f>IF('[1]Data Checking'!SA4="","",'[1]Data Checking'!SA4)</f>
        <v/>
      </c>
      <c r="RX4" t="str">
        <f>IF('[1]Data Checking'!SB4="","",'[1]Data Checking'!SB4)</f>
        <v/>
      </c>
      <c r="RY4" t="str">
        <f>IF('[1]Data Checking'!SC4="","",'[1]Data Checking'!SC4)</f>
        <v/>
      </c>
      <c r="RZ4" t="str">
        <f>IF('[1]Data Checking'!SD4="","",'[1]Data Checking'!SD4)</f>
        <v/>
      </c>
      <c r="SA4" t="str">
        <f>IF('[1]Data Checking'!SE4="","",'[1]Data Checking'!SE4)</f>
        <v/>
      </c>
      <c r="SB4" t="str">
        <f>IF('[1]Data Checking'!SF4="","",'[1]Data Checking'!SF4)</f>
        <v/>
      </c>
      <c r="SC4" t="str">
        <f>IF('[1]Data Checking'!SG4="","",'[1]Data Checking'!SG4)</f>
        <v/>
      </c>
      <c r="SD4" t="str">
        <f>IF('[1]Data Checking'!SH4="","",'[1]Data Checking'!SH4)</f>
        <v/>
      </c>
      <c r="SE4" t="str">
        <f>IF('[1]Data Checking'!SI4="","",'[1]Data Checking'!SI4)</f>
        <v/>
      </c>
      <c r="SF4" t="str">
        <f>IF('[1]Data Checking'!SJ4="","",'[1]Data Checking'!SJ4)</f>
        <v/>
      </c>
      <c r="SG4" t="str">
        <f>IF('[1]Data Checking'!SK4="","",'[1]Data Checking'!SK4)</f>
        <v/>
      </c>
      <c r="SH4" t="str">
        <f>IF('[1]Data Checking'!SL4="","",'[1]Data Checking'!SL4)</f>
        <v/>
      </c>
      <c r="SI4" t="str">
        <f>IF('[1]Data Checking'!SM4="","",'[1]Data Checking'!SM4)</f>
        <v/>
      </c>
      <c r="SJ4" t="str">
        <f>IF('[1]Data Checking'!SN4="","",'[1]Data Checking'!SN4)</f>
        <v/>
      </c>
      <c r="SK4" t="str">
        <f>IF('[1]Data Checking'!SO4="","",'[1]Data Checking'!SO4)</f>
        <v/>
      </c>
      <c r="SL4" t="str">
        <f>IF('[1]Data Checking'!SP4="","",'[1]Data Checking'!SP4)</f>
        <v/>
      </c>
      <c r="SM4" t="str">
        <f>IF('[1]Data Checking'!SQ4="","",'[1]Data Checking'!SQ4)</f>
        <v/>
      </c>
      <c r="SN4" t="str">
        <f>IF('[1]Data Checking'!SR4="","",'[1]Data Checking'!SR4)</f>
        <v/>
      </c>
      <c r="SO4" t="str">
        <f>IF('[1]Data Checking'!SS4="","",'[1]Data Checking'!SS4)</f>
        <v/>
      </c>
      <c r="SP4" t="str">
        <f>IF('[1]Data Checking'!ST4="","",'[1]Data Checking'!ST4)</f>
        <v/>
      </c>
      <c r="SQ4" t="str">
        <f>IF('[1]Data Checking'!SU4="","",'[1]Data Checking'!SU4)</f>
        <v/>
      </c>
      <c r="SR4" t="str">
        <f>IF('[1]Data Checking'!SV4="","",'[1]Data Checking'!SV4)</f>
        <v/>
      </c>
      <c r="SS4" t="str">
        <f>IF('[1]Data Checking'!SW4="","",'[1]Data Checking'!SW4)</f>
        <v/>
      </c>
      <c r="ST4" t="str">
        <f>IF('[1]Data Checking'!SX4="","",'[1]Data Checking'!SX4)</f>
        <v/>
      </c>
      <c r="SU4" t="str">
        <f>IF('[1]Data Checking'!SY4="","",'[1]Data Checking'!SY4)</f>
        <v/>
      </c>
      <c r="SV4" t="str">
        <f>IF('[1]Data Checking'!SZ4="","",'[1]Data Checking'!SZ4)</f>
        <v/>
      </c>
      <c r="SW4" t="str">
        <f>IF('[1]Data Checking'!TA4="","",'[1]Data Checking'!TA4)</f>
        <v/>
      </c>
      <c r="SX4" t="str">
        <f>IF('[1]Data Checking'!TB4="","",'[1]Data Checking'!TB4)</f>
        <v/>
      </c>
      <c r="SY4" t="str">
        <f>IF('[1]Data Checking'!TC4="","",'[1]Data Checking'!TC4)</f>
        <v/>
      </c>
      <c r="SZ4" t="str">
        <f>IF('[1]Data Checking'!TD4="","",'[1]Data Checking'!TD4)</f>
        <v/>
      </c>
      <c r="TA4" t="str">
        <f>IF('[1]Data Checking'!TE4="","",'[1]Data Checking'!TE4)</f>
        <v/>
      </c>
      <c r="TB4" t="str">
        <f>IF('[1]Data Checking'!TF4="","",'[1]Data Checking'!TF4)</f>
        <v/>
      </c>
      <c r="TC4" t="str">
        <f>IF('[1]Data Checking'!TG4="","",'[1]Data Checking'!TG4)</f>
        <v/>
      </c>
      <c r="TD4" t="str">
        <f>IF('[1]Data Checking'!TH4="","",'[1]Data Checking'!TH4)</f>
        <v/>
      </c>
      <c r="TE4" t="str">
        <f>IF('[1]Data Checking'!TI4="","",'[1]Data Checking'!TI4)</f>
        <v/>
      </c>
      <c r="TF4" t="str">
        <f>IF('[1]Data Checking'!TJ4="","",'[1]Data Checking'!TJ4)</f>
        <v/>
      </c>
      <c r="TG4" t="str">
        <f>IF('[1]Data Checking'!TK4="","",'[1]Data Checking'!TK4)</f>
        <v/>
      </c>
      <c r="TH4" t="str">
        <f>IF('[1]Data Checking'!TL4="","",'[1]Data Checking'!TL4)</f>
        <v/>
      </c>
      <c r="TI4" t="str">
        <f>IF('[1]Data Checking'!TM4="","",'[1]Data Checking'!TM4)</f>
        <v/>
      </c>
      <c r="TJ4">
        <f>IF('[1]Data Checking'!TN4="","",'[1]Data Checking'!TN4)</f>
        <v>0</v>
      </c>
      <c r="TK4">
        <f>IF('[1]Data Checking'!TO4="","",'[1]Data Checking'!TO4)</f>
        <v>0</v>
      </c>
      <c r="TL4">
        <f>IF('[1]Data Checking'!TP4="","",'[1]Data Checking'!TP4)</f>
        <v>0</v>
      </c>
      <c r="TM4">
        <f>IF('[1]Data Checking'!TQ4="","",'[1]Data Checking'!TQ4)</f>
        <v>0</v>
      </c>
      <c r="TN4">
        <f>IF('[1]Data Checking'!TR4="","",'[1]Data Checking'!TR4)</f>
        <v>0</v>
      </c>
      <c r="TO4" t="str">
        <f>IF('[1]Data Checking'!TS4="","",'[1]Data Checking'!TS4)</f>
        <v/>
      </c>
      <c r="TP4" t="str">
        <f>IF('[1]Data Checking'!TT4="","",'[1]Data Checking'!TT4)</f>
        <v/>
      </c>
      <c r="TQ4">
        <f>IF('[1]Data Checking'!TU4="","",'[1]Data Checking'!TU4)</f>
        <v>235906667</v>
      </c>
      <c r="TR4" t="str">
        <f>IF('[1]Data Checking'!TV4="","",'[1]Data Checking'!TV4)</f>
        <v>d6dcb8dd-23b1-4d4d-a8a5-65897bdf135e</v>
      </c>
      <c r="TS4">
        <f>IF('[1]Data Checking'!TW4="","",'[1]Data Checking'!TW4)</f>
        <v>44525.897361111107</v>
      </c>
      <c r="TT4" t="str">
        <f>IF('[1]Data Checking'!TX4="","",'[1]Data Checking'!TX4)</f>
        <v/>
      </c>
      <c r="TU4" t="str">
        <f>IF('[1]Data Checking'!TY4="","",'[1]Data Checking'!TY4)</f>
        <v/>
      </c>
      <c r="TV4" t="str">
        <f>IF('[1]Data Checking'!TZ4="","",'[1]Data Checking'!TZ4)</f>
        <v>submitted_via_web</v>
      </c>
      <c r="TW4" t="str">
        <f>IF('[1]Data Checking'!UA4="","",'[1]Data Checking'!UA4)</f>
        <v>icsm_haiti</v>
      </c>
      <c r="TX4" t="str">
        <f>IF('[1]Data Checking'!UB4="","",'[1]Data Checking'!UB4)</f>
        <v/>
      </c>
      <c r="TY4">
        <f>IF('[1]Data Checking'!UC4="","",'[1]Data Checking'!UC4)</f>
        <v>3</v>
      </c>
      <c r="TZ4" t="str">
        <f>IF('[1]Data Checking'!UD4="","",'[1]Data Checking'!UD4)</f>
        <v/>
      </c>
      <c r="UA4" t="e">
        <f>IF('[1]Data Checking'!UL4="","",'[1]Data Checking'!UL4)</f>
        <v>#REF!</v>
      </c>
      <c r="UB4" t="e">
        <f>IF('[1]Data Checking'!UM4="","",'[1]Data Checking'!UM4)</f>
        <v>#REF!</v>
      </c>
      <c r="UC4" t="e">
        <f>IF('[1]Data Checking'!UN4="","",'[1]Data Checking'!UN4)</f>
        <v>#REF!</v>
      </c>
    </row>
    <row r="5" spans="1:549">
      <c r="A5">
        <f>IF('[1]Data Checking'!D5="","",'[1]Data Checking'!D5)</f>
        <v>44525.536873657409</v>
      </c>
      <c r="B5">
        <f>IF('[1]Data Checking'!E5="","",'[1]Data Checking'!E5)</f>
        <v>44525.544753020833</v>
      </c>
      <c r="C5">
        <f>IF('[1]Data Checking'!F5="","",'[1]Data Checking'!F5)</f>
        <v>44525</v>
      </c>
      <c r="D5" t="str">
        <f>IF('[1]Data Checking'!H5="","",'[1]Data Checking'!H5)</f>
        <v>audit.csv</v>
      </c>
      <c r="E5" t="str">
        <f>IF('[1]Data Checking'!I5="","",'[1]Data Checking'!I5)</f>
        <v>icsm_haiti</v>
      </c>
      <c r="F5" t="str">
        <f>IF('[1]Data Checking'!J5="","",'[1]Data Checking'!J5)</f>
        <v/>
      </c>
      <c r="G5" t="str">
        <f>IF('[1]Data Checking'!K5="","",'[1]Data Checking'!K5)</f>
        <v/>
      </c>
      <c r="H5">
        <f>IF('[1]Data Checking'!L5="","",'[1]Data Checking'!L5)</f>
        <v>44525</v>
      </c>
      <c r="I5" t="str">
        <f>IF('[1]Data Checking'!M5="","",'[1]Data Checking'!M5)</f>
        <v>GVC</v>
      </c>
      <c r="J5" t="str">
        <f>IF('[1]Data Checking'!N5="","",'[1]Data Checking'!N5)</f>
        <v/>
      </c>
      <c r="K5" t="str">
        <f>IF('[1]Data Checking'!O5="","",'[1]Data Checking'!O5)</f>
        <v>gvc</v>
      </c>
      <c r="L5" t="str">
        <f>IF('[1]Data Checking'!P5="","",'[1]Data Checking'!P5)</f>
        <v>GVC</v>
      </c>
      <c r="M5" t="str">
        <f>IF('[1]Data Checking'!Q5="","",'[1]Data Checking'!Q5)</f>
        <v>GVC</v>
      </c>
      <c r="N5" t="str">
        <f>IF('[1]Data Checking'!R5="","",'[1]Data Checking'!R5)</f>
        <v>JWD14</v>
      </c>
      <c r="O5" t="str">
        <f>IF('[1]Data Checking'!S5="","",'[1]Data Checking'!S5)</f>
        <v/>
      </c>
      <c r="P5" t="str">
        <f>IF('[1]Data Checking'!T5="","",'[1]Data Checking'!T5)</f>
        <v>gvc_jwd14</v>
      </c>
      <c r="Q5" t="str">
        <f>IF('[1]Data Checking'!U5="","",'[1]Data Checking'!U5)</f>
        <v>JWD14</v>
      </c>
      <c r="R5" t="str">
        <f>IF('[1]Data Checking'!V5="","",'[1]Data Checking'!V5)</f>
        <v>JWD14</v>
      </c>
      <c r="S5" t="str">
        <f>IF('[1]Data Checking'!W5="","",'[1]Data Checking'!W5)</f>
        <v>Artibonite</v>
      </c>
      <c r="T5" t="str">
        <f>IF('[1]Data Checking'!X5="","",'[1]Data Checking'!X5)</f>
        <v>Ennery</v>
      </c>
      <c r="U5" t="str">
        <f>IF('[1]Data Checking'!Y5="","",'[1]Data Checking'!Y5)</f>
        <v>HT0512</v>
      </c>
      <c r="V5" t="str">
        <f>IF('[1]Data Checking'!Z5="","",'[1]Data Checking'!Z5)</f>
        <v>Ennery</v>
      </c>
      <c r="W5" t="str">
        <f>IF('[1]Data Checking'!AA5="","",'[1]Data Checking'!AA5)</f>
        <v>4e Section Puilboreau</v>
      </c>
      <c r="X5" t="str">
        <f>IF('[1]Data Checking'!AB5="","",'[1]Data Checking'!AB5)</f>
        <v>HT0512-04</v>
      </c>
      <c r="Y5" t="str">
        <f>IF('[1]Data Checking'!AC5="","",'[1]Data Checking'!AC5)</f>
        <v>4e Section Puilboreau</v>
      </c>
      <c r="Z5" t="str">
        <f>IF('[1]Data Checking'!AD5="","",'[1]Data Checking'!AD5)</f>
        <v>Puilboreau</v>
      </c>
      <c r="AA5" t="str">
        <f>IF('[1]Data Checking'!AE5="","",'[1]Data Checking'!AE5)</f>
        <v/>
      </c>
      <c r="AB5" t="str">
        <f>IF('[1]Data Checking'!AF5="","",'[1]Data Checking'!AF5)</f>
        <v>enn_1</v>
      </c>
      <c r="AC5" t="str">
        <f>IF('[1]Data Checking'!AG5="","",'[1]Data Checking'!AG5)</f>
        <v>Puilboreau</v>
      </c>
      <c r="AD5" t="str">
        <f>IF('[1]Data Checking'!AH5="","",'[1]Data Checking'!AH5)</f>
        <v>Puilboreau</v>
      </c>
      <c r="AE5" t="str">
        <f>IF('[1]Data Checking'!AI5="","",'[1]Data Checking'!AI5)</f>
        <v>Marché Puilboreau</v>
      </c>
      <c r="AF5" t="str">
        <f>IF('[1]Data Checking'!AJ5="","",'[1]Data Checking'!AJ5)</f>
        <v/>
      </c>
      <c r="AG5" t="str">
        <f>IF('[1]Data Checking'!AK5="","",'[1]Data Checking'!AK5)</f>
        <v>Ennery</v>
      </c>
      <c r="AH5" t="str">
        <f>IF('[1]Data Checking'!AL5="","",'[1]Data Checking'!AL5)</f>
        <v>Marché Puilboreau</v>
      </c>
      <c r="AI5" t="str">
        <f>IF('[1]Data Checking'!AM5="","",'[1]Data Checking'!AM5)</f>
        <v>Marché Puilboreau</v>
      </c>
      <c r="AJ5" t="str">
        <f>IF('[1]Data Checking'!AN5="","",'[1]Data Checking'!AN5)</f>
        <v>Milieu rural</v>
      </c>
      <c r="AK5" t="str">
        <f>IF('[1]Data Checking'!AO5="","",'[1]Data Checking'!AO5)</f>
        <v>Enquête auprès d'un marchand</v>
      </c>
      <c r="AL5" t="str">
        <f>IF('[1]Data Checking'!AP5="","",'[1]Data Checking'!AP5)</f>
        <v>Oui</v>
      </c>
      <c r="AM5" t="str">
        <f>IF('[1]Data Checking'!AQ5="","",'[1]Data Checking'!AQ5)</f>
        <v/>
      </c>
      <c r="AN5" t="str">
        <f>IF('[1]Data Checking'!AR5="","",'[1]Data Checking'!AR5)</f>
        <v>Oui</v>
      </c>
      <c r="AO5" t="str">
        <f>IF('[1]Data Checking'!AS5="","",'[1]Data Checking'!AS5)</f>
        <v/>
      </c>
      <c r="AP5" t="str">
        <f>IF('[1]Data Checking'!AT5="","",'[1]Data Checking'!AT5)</f>
        <v>Femme</v>
      </c>
      <c r="AQ5">
        <f>IF('[1]Data Checking'!AU5="","",'[1]Data Checking'!AU5)</f>
        <v>44525</v>
      </c>
      <c r="AR5">
        <f>IF('[1]Data Checking'!AV5="","",'[1]Data Checking'!AV5)</f>
        <v>44525</v>
      </c>
      <c r="AS5" t="str">
        <f>IF('[1]Data Checking'!AW5="","",'[1]Data Checking'!AW5)</f>
        <v>Détaillant sur une table</v>
      </c>
      <c r="AT5" t="str">
        <f>IF('[1]Data Checking'!AX5="","",'[1]Data Checking'!AX5)</f>
        <v/>
      </c>
      <c r="AU5" t="str">
        <f>IF('[1]Data Checking'!AY5="","",'[1]Data Checking'!AY5)</f>
        <v>Nourriture Produits et Ustensiles d'hygiène et assainissement</v>
      </c>
      <c r="AV5">
        <f>IF('[1]Data Checking'!AZ5="","",'[1]Data Checking'!AZ5)</f>
        <v>1</v>
      </c>
      <c r="AW5">
        <f>IF('[1]Data Checking'!BA5="","",'[1]Data Checking'!BA5)</f>
        <v>1</v>
      </c>
      <c r="AX5">
        <f>IF('[1]Data Checking'!BB5="","",'[1]Data Checking'!BB5)</f>
        <v>0</v>
      </c>
      <c r="AY5">
        <f>IF('[1]Data Checking'!BC5="","",'[1]Data Checking'!BC5)</f>
        <v>0</v>
      </c>
      <c r="AZ5" t="str">
        <f>IF('[1]Data Checking'!BD5="","",'[1]Data Checking'!BD5)</f>
        <v>nourriture</v>
      </c>
      <c r="BA5" t="str">
        <f>IF('[1]Data Checking'!BE5="","",'[1]Data Checking'!BE5)</f>
        <v>Nourriture</v>
      </c>
      <c r="BB5" t="str">
        <f>IF('[1]Data Checking'!BF5="","",'[1]Data Checking'!BF5)</f>
        <v>En espèces (Gourde)</v>
      </c>
      <c r="BC5">
        <f>IF('[1]Data Checking'!BG5="","",'[1]Data Checking'!BG5)</f>
        <v>1</v>
      </c>
      <c r="BD5">
        <f>IF('[1]Data Checking'!BH5="","",'[1]Data Checking'!BH5)</f>
        <v>0</v>
      </c>
      <c r="BE5">
        <f>IF('[1]Data Checking'!BI5="","",'[1]Data Checking'!BI5)</f>
        <v>0</v>
      </c>
      <c r="BF5">
        <f>IF('[1]Data Checking'!BJ5="","",'[1]Data Checking'!BJ5)</f>
        <v>0</v>
      </c>
      <c r="BG5">
        <f>IF('[1]Data Checking'!BK5="","",'[1]Data Checking'!BK5)</f>
        <v>0</v>
      </c>
      <c r="BH5">
        <f>IF('[1]Data Checking'!BL5="","",'[1]Data Checking'!BL5)</f>
        <v>0</v>
      </c>
      <c r="BI5">
        <f>IF('[1]Data Checking'!BM5="","",'[1]Data Checking'!BM5)</f>
        <v>0</v>
      </c>
      <c r="BJ5">
        <f>IF('[1]Data Checking'!BN5="","",'[1]Data Checking'!BN5)</f>
        <v>0</v>
      </c>
      <c r="BK5">
        <f>IF('[1]Data Checking'!BO5="","",'[1]Data Checking'!BO5)</f>
        <v>0</v>
      </c>
      <c r="BL5">
        <f>IF('[1]Data Checking'!BP5="","",'[1]Data Checking'!BP5)</f>
        <v>0</v>
      </c>
      <c r="BM5" t="str">
        <f>IF('[1]Data Checking'!BQ5="","",'[1]Data Checking'!BQ5)</f>
        <v/>
      </c>
      <c r="BN5" t="str">
        <f>IF('[1]Data Checking'!BR5="","",'[1]Data Checking'!BR5)</f>
        <v>Non, il n'y a pas eu de variation</v>
      </c>
      <c r="BO5" t="str">
        <f>IF('[1]Data Checking'!BS5="","",'[1]Data Checking'!BS5)</f>
        <v>Entre 21 et 60</v>
      </c>
      <c r="BP5" t="str">
        <f>IF('[1]Data Checking'!BT5="","",'[1]Data Checking'!BT5)</f>
        <v>Farine de blé blanche Riz Maïs (moulu) Sucre Haricot noir Huile végétale</v>
      </c>
      <c r="BQ5">
        <f>IF('[1]Data Checking'!BU5="","",'[1]Data Checking'!BU5)</f>
        <v>1</v>
      </c>
      <c r="BR5">
        <f>IF('[1]Data Checking'!BV5="","",'[1]Data Checking'!BV5)</f>
        <v>1</v>
      </c>
      <c r="BS5">
        <f>IF('[1]Data Checking'!BW5="","",'[1]Data Checking'!BW5)</f>
        <v>1</v>
      </c>
      <c r="BT5">
        <f>IF('[1]Data Checking'!BX5="","",'[1]Data Checking'!BX5)</f>
        <v>1</v>
      </c>
      <c r="BU5">
        <f>IF('[1]Data Checking'!BY5="","",'[1]Data Checking'!BY5)</f>
        <v>1</v>
      </c>
      <c r="BV5">
        <f>IF('[1]Data Checking'!BZ5="","",'[1]Data Checking'!BZ5)</f>
        <v>0</v>
      </c>
      <c r="BW5">
        <f>IF('[1]Data Checking'!CA5="","",'[1]Data Checking'!CA5)</f>
        <v>1</v>
      </c>
      <c r="BX5">
        <f>IF('[1]Data Checking'!CB5="","",'[1]Data Checking'!CB5)</f>
        <v>0</v>
      </c>
      <c r="BY5" t="str">
        <f>IF('[1]Data Checking'!CC5="","",'[1]Data Checking'!CC5)</f>
        <v>Oui je connais le prix de mes produits en grosse marmite</v>
      </c>
      <c r="BZ5">
        <f>IF('[1]Data Checking'!CD5="","",'[1]Data Checking'!CD5)</f>
        <v>225</v>
      </c>
      <c r="CA5">
        <f>IF('[1]Data Checking'!CE5="","",'[1]Data Checking'!CE5)</f>
        <v>112.5</v>
      </c>
      <c r="CB5" t="str">
        <f>IF('[1]Data Checking'!CF5="","",'[1]Data Checking'!CF5)</f>
        <v>Oui</v>
      </c>
      <c r="CC5">
        <f>IF('[1]Data Checking'!CG5="","",'[1]Data Checking'!CG5)</f>
        <v>350</v>
      </c>
      <c r="CD5">
        <f>IF('[1]Data Checking'!CH5="","",'[1]Data Checking'!CH5)</f>
        <v>134.61538461538399</v>
      </c>
      <c r="CE5" t="str">
        <f>IF('[1]Data Checking'!CI5="","",'[1]Data Checking'!CI5)</f>
        <v>Non</v>
      </c>
      <c r="CF5">
        <f>IF('[1]Data Checking'!CJ5="","",'[1]Data Checking'!CJ5)</f>
        <v>250</v>
      </c>
      <c r="CG5">
        <f>IF('[1]Data Checking'!CK5="","",'[1]Data Checking'!CK5)</f>
        <v>108.695652173913</v>
      </c>
      <c r="CH5" t="str">
        <f>IF('[1]Data Checking'!CL5="","",'[1]Data Checking'!CL5)</f>
        <v>Oui</v>
      </c>
      <c r="CI5">
        <f>IF('[1]Data Checking'!CM5="","",'[1]Data Checking'!CM5)</f>
        <v>350</v>
      </c>
      <c r="CJ5">
        <f>IF('[1]Data Checking'!CN5="","",'[1]Data Checking'!CN5)</f>
        <v>120.689655172413</v>
      </c>
      <c r="CK5" t="str">
        <f>IF('[1]Data Checking'!CO5="","",'[1]Data Checking'!CO5)</f>
        <v>Oui</v>
      </c>
      <c r="CL5">
        <f>IF('[1]Data Checking'!CP5="","",'[1]Data Checking'!CP5)</f>
        <v>600</v>
      </c>
      <c r="CM5">
        <f>IF('[1]Data Checking'!CQ5="","",'[1]Data Checking'!CQ5)</f>
        <v>250</v>
      </c>
      <c r="CN5" t="str">
        <f>IF('[1]Data Checking'!CR5="","",'[1]Data Checking'!CR5)</f>
        <v>Non</v>
      </c>
      <c r="CO5" t="str">
        <f>IF('[1]Data Checking'!CS5="","",'[1]Data Checking'!CS5)</f>
        <v/>
      </c>
      <c r="CP5" t="str">
        <f>IF('[1]Data Checking'!CT5="","",'[1]Data Checking'!CT5)</f>
        <v/>
      </c>
      <c r="CQ5" t="str">
        <f>IF('[1]Data Checking'!CU5="","",'[1]Data Checking'!CU5)</f>
        <v/>
      </c>
      <c r="CR5" t="str">
        <f>IF('[1]Data Checking'!CV5="","",'[1]Data Checking'!CV5)</f>
        <v>Remplissage à partir de drum</v>
      </c>
      <c r="CS5" t="str">
        <f>IF('[1]Data Checking'!CW5="","",'[1]Data Checking'!CW5)</f>
        <v>Oui</v>
      </c>
      <c r="CT5">
        <f>IF('[1]Data Checking'!CX5="","",'[1]Data Checking'!CX5)</f>
        <v>1000</v>
      </c>
      <c r="CU5" t="str">
        <f>IF('[1]Data Checking'!CY5="","",'[1]Data Checking'!CY5)</f>
        <v/>
      </c>
      <c r="CV5" t="str">
        <f>IF('[1]Data Checking'!CZ5="","",'[1]Data Checking'!CZ5)</f>
        <v/>
      </c>
      <c r="CW5" t="str">
        <f>IF('[1]Data Checking'!DA5="","",'[1]Data Checking'!DA5)</f>
        <v/>
      </c>
      <c r="CX5" t="str">
        <f>IF('[1]Data Checking'!DB5="","",'[1]Data Checking'!DB5)</f>
        <v/>
      </c>
      <c r="CY5" t="str">
        <f>IF('[1]Data Checking'!DC5="","",'[1]Data Checking'!DC5)</f>
        <v/>
      </c>
      <c r="CZ5" t="str">
        <f>IF('[1]Data Checking'!DD5="","",'[1]Data Checking'!DD5)</f>
        <v/>
      </c>
      <c r="DA5" t="str">
        <f>IF('[1]Data Checking'!DE5="","",'[1]Data Checking'!DE5)</f>
        <v>NA</v>
      </c>
      <c r="DB5">
        <f>IF('[1]Data Checking'!DF5="","",'[1]Data Checking'!DF5)</f>
        <v>1000</v>
      </c>
      <c r="DC5" t="str">
        <f>IF('[1]Data Checking'!DG5="","",'[1]Data Checking'!DG5)</f>
        <v>Oui</v>
      </c>
      <c r="DD5" t="str">
        <f>IF('[1]Data Checking'!DH5="","",'[1]Data Checking'!DH5)</f>
        <v>Non</v>
      </c>
      <c r="DE5" t="str">
        <f>IF('[1]Data Checking'!DI5="","",'[1]Data Checking'!DI5)</f>
        <v/>
      </c>
      <c r="DF5" t="str">
        <f>IF('[1]Data Checking'!DJ5="","",'[1]Data Checking'!DJ5)</f>
        <v/>
      </c>
      <c r="DG5" t="str">
        <f>IF('[1]Data Checking'!DK5="","",'[1]Data Checking'!DK5)</f>
        <v/>
      </c>
      <c r="DH5" t="str">
        <f>IF('[1]Data Checking'!DL5="","",'[1]Data Checking'!DL5)</f>
        <v/>
      </c>
      <c r="DI5" t="str">
        <f>IF('[1]Data Checking'!DM5="","",'[1]Data Checking'!DM5)</f>
        <v/>
      </c>
      <c r="DJ5" t="str">
        <f>IF('[1]Data Checking'!DN5="","",'[1]Data Checking'!DN5)</f>
        <v/>
      </c>
      <c r="DK5" t="str">
        <f>IF('[1]Data Checking'!DO5="","",'[1]Data Checking'!DO5)</f>
        <v/>
      </c>
      <c r="DL5" t="str">
        <f>IF('[1]Data Checking'!DP5="","",'[1]Data Checking'!DP5)</f>
        <v/>
      </c>
      <c r="DM5" t="str">
        <f>IF('[1]Data Checking'!DQ5="","",'[1]Data Checking'!DQ5)</f>
        <v/>
      </c>
      <c r="DN5" t="str">
        <f>IF('[1]Data Checking'!DR5="","",'[1]Data Checking'!DR5)</f>
        <v/>
      </c>
      <c r="DO5" t="str">
        <f>IF('[1]Data Checking'!DS5="","",'[1]Data Checking'!DS5)</f>
        <v/>
      </c>
      <c r="DP5" t="str">
        <f>IF('[1]Data Checking'!DT5="","",'[1]Data Checking'!DT5)</f>
        <v/>
      </c>
      <c r="DQ5" t="str">
        <f>IF('[1]Data Checking'!DU5="","",'[1]Data Checking'!DU5)</f>
        <v/>
      </c>
      <c r="DR5" t="str">
        <f>IF('[1]Data Checking'!DV5="","",'[1]Data Checking'!DV5)</f>
        <v/>
      </c>
      <c r="DS5" t="str">
        <f>IF('[1]Data Checking'!DW5="","",'[1]Data Checking'!DW5)</f>
        <v/>
      </c>
      <c r="DT5" t="str">
        <f>IF('[1]Data Checking'!DX5="","",'[1]Data Checking'!DX5)</f>
        <v/>
      </c>
      <c r="DU5" t="str">
        <f>IF('[1]Data Checking'!DY5="","",'[1]Data Checking'!DY5)</f>
        <v/>
      </c>
      <c r="DV5" t="str">
        <f>IF('[1]Data Checking'!DZ5="","",'[1]Data Checking'!DZ5)</f>
        <v/>
      </c>
      <c r="DW5" t="str">
        <f>IF('[1]Data Checking'!EA5="","",'[1]Data Checking'!EA5)</f>
        <v/>
      </c>
      <c r="DX5" t="str">
        <f>IF('[1]Data Checking'!EB5="","",'[1]Data Checking'!EB5)</f>
        <v/>
      </c>
      <c r="DY5" t="str">
        <f>IF('[1]Data Checking'!EC5="","",'[1]Data Checking'!EC5)</f>
        <v/>
      </c>
      <c r="DZ5" t="str">
        <f>IF('[1]Data Checking'!ED5="","",'[1]Data Checking'!ED5)</f>
        <v/>
      </c>
      <c r="EA5" t="str">
        <f>IF('[1]Data Checking'!EE5="","",'[1]Data Checking'!EE5)</f>
        <v/>
      </c>
      <c r="EB5" t="str">
        <f>IF('[1]Data Checking'!EF5="","",'[1]Data Checking'!EF5)</f>
        <v/>
      </c>
      <c r="EC5" t="str">
        <f>IF('[1]Data Checking'!EG5="","",'[1]Data Checking'!EG5)</f>
        <v/>
      </c>
      <c r="ED5" t="str">
        <f>IF('[1]Data Checking'!EH5="","",'[1]Data Checking'!EH5)</f>
        <v>Non</v>
      </c>
      <c r="EE5" t="str">
        <f>IF('[1]Data Checking'!EI5="","",'[1]Data Checking'!EI5)</f>
        <v>Oui</v>
      </c>
      <c r="EF5" t="str">
        <f>IF('[1]Data Checking'!EJ5="","",'[1]Data Checking'!EJ5)</f>
        <v>Oui</v>
      </c>
      <c r="EG5" t="str">
        <f>IF('[1]Data Checking'!EK5="","",'[1]Data Checking'!EK5)</f>
        <v>Artibonite</v>
      </c>
      <c r="EH5" t="str">
        <f>IF('[1]Data Checking'!EL5="","",'[1]Data Checking'!EL5)</f>
        <v>Meme</v>
      </c>
      <c r="EI5" t="str">
        <f>IF('[1]Data Checking'!EM5="","",'[1]Data Checking'!EM5)</f>
        <v>L'Estère</v>
      </c>
      <c r="EJ5" t="str">
        <f>IF('[1]Data Checking'!EN5="","",'[1]Data Checking'!EN5)</f>
        <v>Différent</v>
      </c>
      <c r="EK5" t="str">
        <f>IF('[1]Data Checking'!EO5="","",'[1]Data Checking'!EO5)</f>
        <v>Savon lessive Brosse à dent Dentifrice Savon pour se laver Papier toilette</v>
      </c>
      <c r="EL5">
        <f>IF('[1]Data Checking'!EP5="","",'[1]Data Checking'!EP5)</f>
        <v>1</v>
      </c>
      <c r="EM5">
        <f>IF('[1]Data Checking'!EQ5="","",'[1]Data Checking'!EQ5)</f>
        <v>1</v>
      </c>
      <c r="EN5">
        <f>IF('[1]Data Checking'!ER5="","",'[1]Data Checking'!ER5)</f>
        <v>1</v>
      </c>
      <c r="EO5">
        <f>IF('[1]Data Checking'!ES5="","",'[1]Data Checking'!ES5)</f>
        <v>1</v>
      </c>
      <c r="EP5">
        <f>IF('[1]Data Checking'!ET5="","",'[1]Data Checking'!ET5)</f>
        <v>0</v>
      </c>
      <c r="EQ5">
        <f>IF('[1]Data Checking'!EU5="","",'[1]Data Checking'!EU5)</f>
        <v>0</v>
      </c>
      <c r="ER5">
        <f>IF('[1]Data Checking'!EV5="","",'[1]Data Checking'!EV5)</f>
        <v>1</v>
      </c>
      <c r="ES5">
        <f>IF('[1]Data Checking'!EW5="","",'[1]Data Checking'!EW5)</f>
        <v>0</v>
      </c>
      <c r="ET5">
        <f>IF('[1]Data Checking'!EX5="","",'[1]Data Checking'!EX5)</f>
        <v>0</v>
      </c>
      <c r="EU5">
        <f>IF('[1]Data Checking'!EY5="","",'[1]Data Checking'!EY5)</f>
        <v>0</v>
      </c>
      <c r="EV5">
        <f>IF('[1]Data Checking'!EZ5="","",'[1]Data Checking'!EZ5)</f>
        <v>0</v>
      </c>
      <c r="EW5" t="str">
        <f>IF('[1]Data Checking'!FA5="","",'[1]Data Checking'!FA5)</f>
        <v>Oui</v>
      </c>
      <c r="EX5">
        <f>IF('[1]Data Checking'!FB5="","",'[1]Data Checking'!FB5)</f>
        <v>30</v>
      </c>
      <c r="EY5">
        <f>IF('[1]Data Checking'!FC5="","",'[1]Data Checking'!FC5)</f>
        <v>30</v>
      </c>
      <c r="EZ5" t="str">
        <f>IF('[1]Data Checking'!FD5="","",'[1]Data Checking'!FD5)</f>
        <v/>
      </c>
      <c r="FA5" t="str">
        <f>IF('[1]Data Checking'!FE5="","",'[1]Data Checking'!FE5)</f>
        <v/>
      </c>
      <c r="FB5" t="str">
        <f>IF('[1]Data Checking'!FF5="","",'[1]Data Checking'!FF5)</f>
        <v/>
      </c>
      <c r="FC5">
        <f>IF('[1]Data Checking'!FG5="","",'[1]Data Checking'!FG5)</f>
        <v>30</v>
      </c>
      <c r="FD5" t="str">
        <f>IF('[1]Data Checking'!FH5="","",'[1]Data Checking'!FH5)</f>
        <v>Oui</v>
      </c>
      <c r="FE5">
        <f>IF('[1]Data Checking'!FI5="","",'[1]Data Checking'!FI5)</f>
        <v>25</v>
      </c>
      <c r="FF5" t="str">
        <f>IF('[1]Data Checking'!FJ5="","",'[1]Data Checking'!FJ5)</f>
        <v>Non</v>
      </c>
      <c r="FG5">
        <f>IF('[1]Data Checking'!FK5="","",'[1]Data Checking'!FK5)</f>
        <v>45</v>
      </c>
      <c r="FH5" t="str">
        <f>IF('[1]Data Checking'!FL5="","",'[1]Data Checking'!FL5)</f>
        <v>Oui</v>
      </c>
      <c r="FI5" t="str">
        <f>IF('[1]Data Checking'!FM5="","",'[1]Data Checking'!FM5)</f>
        <v>Oui</v>
      </c>
      <c r="FJ5">
        <f>IF('[1]Data Checking'!FN5="","",'[1]Data Checking'!FN5)</f>
        <v>15</v>
      </c>
      <c r="FK5" t="str">
        <f>IF('[1]Data Checking'!FO5="","",'[1]Data Checking'!FO5)</f>
        <v/>
      </c>
      <c r="FL5" t="str">
        <f>IF('[1]Data Checking'!FP5="","",'[1]Data Checking'!FP5)</f>
        <v/>
      </c>
      <c r="FM5">
        <f>IF('[1]Data Checking'!FQ5="","",'[1]Data Checking'!FQ5)</f>
        <v>15</v>
      </c>
      <c r="FN5" t="str">
        <f>IF('[1]Data Checking'!FR5="","",'[1]Data Checking'!FR5)</f>
        <v>Oui</v>
      </c>
      <c r="FO5" t="str">
        <f>IF('[1]Data Checking'!FS5="","",'[1]Data Checking'!FS5)</f>
        <v>Oui</v>
      </c>
      <c r="FP5">
        <f>IF('[1]Data Checking'!FT5="","",'[1]Data Checking'!FT5)</f>
        <v>75</v>
      </c>
      <c r="FQ5" t="str">
        <f>IF('[1]Data Checking'!FU5="","",'[1]Data Checking'!FU5)</f>
        <v/>
      </c>
      <c r="FR5" t="str">
        <f>IF('[1]Data Checking'!FV5="","",'[1]Data Checking'!FV5)</f>
        <v/>
      </c>
      <c r="FS5">
        <f>IF('[1]Data Checking'!FW5="","",'[1]Data Checking'!FW5)</f>
        <v>75</v>
      </c>
      <c r="FT5" t="str">
        <f>IF('[1]Data Checking'!FX5="","",'[1]Data Checking'!FX5)</f>
        <v>Non</v>
      </c>
      <c r="FU5" t="str">
        <f>IF('[1]Data Checking'!FY5="","",'[1]Data Checking'!FY5)</f>
        <v/>
      </c>
      <c r="FV5" t="str">
        <f>IF('[1]Data Checking'!FZ5="","",'[1]Data Checking'!FZ5)</f>
        <v/>
      </c>
      <c r="FW5" t="str">
        <f>IF('[1]Data Checking'!GA5="","",'[1]Data Checking'!GA5)</f>
        <v/>
      </c>
      <c r="FX5" t="str">
        <f>IF('[1]Data Checking'!GB5="","",'[1]Data Checking'!GB5)</f>
        <v/>
      </c>
      <c r="FY5" t="str">
        <f>IF('[1]Data Checking'!GC5="","",'[1]Data Checking'!GC5)</f>
        <v/>
      </c>
      <c r="FZ5" t="str">
        <f>IF('[1]Data Checking'!GD5="","",'[1]Data Checking'!GD5)</f>
        <v/>
      </c>
      <c r="GA5" t="str">
        <f>IF('[1]Data Checking'!GE5="","",'[1]Data Checking'!GE5)</f>
        <v/>
      </c>
      <c r="GB5" t="str">
        <f>IF('[1]Data Checking'!GF5="","",'[1]Data Checking'!GF5)</f>
        <v/>
      </c>
      <c r="GC5" t="str">
        <f>IF('[1]Data Checking'!GG5="","",'[1]Data Checking'!GG5)</f>
        <v/>
      </c>
      <c r="GD5" t="str">
        <f>IF('[1]Data Checking'!GH5="","",'[1]Data Checking'!GH5)</f>
        <v/>
      </c>
      <c r="GE5" t="str">
        <f>IF('[1]Data Checking'!GI5="","",'[1]Data Checking'!GI5)</f>
        <v/>
      </c>
      <c r="GF5" t="str">
        <f>IF('[1]Data Checking'!GJ5="","",'[1]Data Checking'!GJ5)</f>
        <v/>
      </c>
      <c r="GG5" t="str">
        <f>IF('[1]Data Checking'!GK5="","",'[1]Data Checking'!GK5)</f>
        <v/>
      </c>
      <c r="GH5" t="str">
        <f>IF('[1]Data Checking'!GL5="","",'[1]Data Checking'!GL5)</f>
        <v/>
      </c>
      <c r="GI5" t="str">
        <f>IF('[1]Data Checking'!GM5="","",'[1]Data Checking'!GM5)</f>
        <v/>
      </c>
      <c r="GJ5" t="str">
        <f>IF('[1]Data Checking'!GN5="","",'[1]Data Checking'!GN5)</f>
        <v/>
      </c>
      <c r="GK5" t="str">
        <f>IF('[1]Data Checking'!GO5="","",'[1]Data Checking'!GO5)</f>
        <v/>
      </c>
      <c r="GL5" t="str">
        <f>IF('[1]Data Checking'!GP5="","",'[1]Data Checking'!GP5)</f>
        <v/>
      </c>
      <c r="GM5" t="str">
        <f>IF('[1]Data Checking'!GQ5="","",'[1]Data Checking'!GQ5)</f>
        <v/>
      </c>
      <c r="GN5" t="str">
        <f>IF('[1]Data Checking'!GR5="","",'[1]Data Checking'!GR5)</f>
        <v/>
      </c>
      <c r="GO5" t="str">
        <f>IF('[1]Data Checking'!GS5="","",'[1]Data Checking'!GS5)</f>
        <v/>
      </c>
      <c r="GP5" t="str">
        <f>IF('[1]Data Checking'!GT5="","",'[1]Data Checking'!GT5)</f>
        <v/>
      </c>
      <c r="GQ5" t="str">
        <f>IF('[1]Data Checking'!GU5="","",'[1]Data Checking'!GU5)</f>
        <v>Non</v>
      </c>
      <c r="GR5" t="str">
        <f>IF('[1]Data Checking'!GV5="","",'[1]Data Checking'!GV5)</f>
        <v/>
      </c>
      <c r="GS5" t="str">
        <f>IF('[1]Data Checking'!GW5="","",'[1]Data Checking'!GW5)</f>
        <v/>
      </c>
      <c r="GT5" t="str">
        <f>IF('[1]Data Checking'!GX5="","",'[1]Data Checking'!GX5)</f>
        <v/>
      </c>
      <c r="GU5" t="str">
        <f>IF('[1]Data Checking'!GY5="","",'[1]Data Checking'!GY5)</f>
        <v/>
      </c>
      <c r="GV5" t="str">
        <f>IF('[1]Data Checking'!GZ5="","",'[1]Data Checking'!GZ5)</f>
        <v/>
      </c>
      <c r="GW5" t="str">
        <f>IF('[1]Data Checking'!HA5="","",'[1]Data Checking'!HA5)</f>
        <v/>
      </c>
      <c r="GX5" t="str">
        <f>IF('[1]Data Checking'!HB5="","",'[1]Data Checking'!HB5)</f>
        <v/>
      </c>
      <c r="GY5" t="str">
        <f>IF('[1]Data Checking'!HC5="","",'[1]Data Checking'!HC5)</f>
        <v/>
      </c>
      <c r="GZ5" t="str">
        <f>IF('[1]Data Checking'!HD5="","",'[1]Data Checking'!HD5)</f>
        <v/>
      </c>
      <c r="HA5" t="str">
        <f>IF('[1]Data Checking'!HE5="","",'[1]Data Checking'!HE5)</f>
        <v/>
      </c>
      <c r="HB5" t="str">
        <f>IF('[1]Data Checking'!HF5="","",'[1]Data Checking'!HF5)</f>
        <v/>
      </c>
      <c r="HC5" t="str">
        <f>IF('[1]Data Checking'!HG5="","",'[1]Data Checking'!HG5)</f>
        <v/>
      </c>
      <c r="HD5" t="str">
        <f>IF('[1]Data Checking'!HH5="","",'[1]Data Checking'!HH5)</f>
        <v/>
      </c>
      <c r="HE5" t="str">
        <f>IF('[1]Data Checking'!HI5="","",'[1]Data Checking'!HI5)</f>
        <v/>
      </c>
      <c r="HF5" t="str">
        <f>IF('[1]Data Checking'!HJ5="","",'[1]Data Checking'!HJ5)</f>
        <v/>
      </c>
      <c r="HG5" t="str">
        <f>IF('[1]Data Checking'!HK5="","",'[1]Data Checking'!HK5)</f>
        <v/>
      </c>
      <c r="HH5" t="str">
        <f>IF('[1]Data Checking'!HL5="","",'[1]Data Checking'!HL5)</f>
        <v/>
      </c>
      <c r="HI5" t="str">
        <f>IF('[1]Data Checking'!HM5="","",'[1]Data Checking'!HM5)</f>
        <v/>
      </c>
      <c r="HJ5" t="str">
        <f>IF('[1]Data Checking'!HN5="","",'[1]Data Checking'!HN5)</f>
        <v/>
      </c>
      <c r="HK5" t="str">
        <f>IF('[1]Data Checking'!HO5="","",'[1]Data Checking'!HO5)</f>
        <v/>
      </c>
      <c r="HL5" t="str">
        <f>IF('[1]Data Checking'!HP5="","",'[1]Data Checking'!HP5)</f>
        <v/>
      </c>
      <c r="HM5" t="str">
        <f>IF('[1]Data Checking'!HQ5="","",'[1]Data Checking'!HQ5)</f>
        <v/>
      </c>
      <c r="HN5" t="str">
        <f>IF('[1]Data Checking'!HR5="","",'[1]Data Checking'!HR5)</f>
        <v/>
      </c>
      <c r="HO5" t="str">
        <f>IF('[1]Data Checking'!HS5="","",'[1]Data Checking'!HS5)</f>
        <v/>
      </c>
      <c r="HP5" t="str">
        <f>IF('[1]Data Checking'!HT5="","",'[1]Data Checking'!HT5)</f>
        <v/>
      </c>
      <c r="HQ5" t="str">
        <f>IF('[1]Data Checking'!HU5="","",'[1]Data Checking'!HU5)</f>
        <v/>
      </c>
      <c r="HR5" t="str">
        <f>IF('[1]Data Checking'!HV5="","",'[1]Data Checking'!HV5)</f>
        <v/>
      </c>
      <c r="HS5" t="str">
        <f>IF('[1]Data Checking'!HW5="","",'[1]Data Checking'!HW5)</f>
        <v>Non</v>
      </c>
      <c r="HT5" t="str">
        <f>IF('[1]Data Checking'!HX5="","",'[1]Data Checking'!HX5)</f>
        <v>Oui</v>
      </c>
      <c r="HU5" t="str">
        <f>IF('[1]Data Checking'!HY5="","",'[1]Data Checking'!HY5)</f>
        <v>Oui</v>
      </c>
      <c r="HV5" t="str">
        <f>IF('[1]Data Checking'!HZ5="","",'[1]Data Checking'!HZ5)</f>
        <v>Artibonite</v>
      </c>
      <c r="HW5" t="str">
        <f>IF('[1]Data Checking'!IA5="","",'[1]Data Checking'!IA5)</f>
        <v>Meme</v>
      </c>
      <c r="HX5" t="str">
        <f>IF('[1]Data Checking'!IB5="","",'[1]Data Checking'!IB5)</f>
        <v>L'Estère</v>
      </c>
      <c r="HY5" t="str">
        <f>IF('[1]Data Checking'!IC5="","",'[1]Data Checking'!IC5)</f>
        <v>Différent</v>
      </c>
      <c r="HZ5" t="str">
        <f>IF('[1]Data Checking'!ID5="","",'[1]Data Checking'!ID5)</f>
        <v/>
      </c>
      <c r="IA5" t="str">
        <f>IF('[1]Data Checking'!IE5="","",'[1]Data Checking'!IE5)</f>
        <v/>
      </c>
      <c r="IB5" t="str">
        <f>IF('[1]Data Checking'!IF5="","",'[1]Data Checking'!IF5)</f>
        <v>Non</v>
      </c>
      <c r="IC5" t="str">
        <f>IF('[1]Data Checking'!IG5="","",'[1]Data Checking'!IG5)</f>
        <v/>
      </c>
      <c r="ID5" t="str">
        <f>IF('[1]Data Checking'!IH5="","",'[1]Data Checking'!IH5)</f>
        <v/>
      </c>
      <c r="IE5" t="str">
        <f>IF('[1]Data Checking'!II5="","",'[1]Data Checking'!II5)</f>
        <v/>
      </c>
      <c r="IF5" t="str">
        <f>IF('[1]Data Checking'!IJ5="","",'[1]Data Checking'!IJ5)</f>
        <v/>
      </c>
      <c r="IG5" t="str">
        <f>IF('[1]Data Checking'!IK5="","",'[1]Data Checking'!IK5)</f>
        <v/>
      </c>
      <c r="IH5" t="str">
        <f>IF('[1]Data Checking'!IL5="","",'[1]Data Checking'!IL5)</f>
        <v/>
      </c>
      <c r="II5" t="str">
        <f>IF('[1]Data Checking'!IM5="","",'[1]Data Checking'!IM5)</f>
        <v/>
      </c>
      <c r="IJ5" t="str">
        <f>IF('[1]Data Checking'!IN5="","",'[1]Data Checking'!IN5)</f>
        <v/>
      </c>
      <c r="IK5" t="str">
        <f>IF('[1]Data Checking'!IO5="","",'[1]Data Checking'!IO5)</f>
        <v>Risques de vols ou pillages</v>
      </c>
      <c r="IL5">
        <f>IF('[1]Data Checking'!IP5="","",'[1]Data Checking'!IP5)</f>
        <v>1</v>
      </c>
      <c r="IM5">
        <f>IF('[1]Data Checking'!IQ5="","",'[1]Data Checking'!IQ5)</f>
        <v>0</v>
      </c>
      <c r="IN5">
        <f>IF('[1]Data Checking'!IR5="","",'[1]Data Checking'!IR5)</f>
        <v>0</v>
      </c>
      <c r="IO5">
        <f>IF('[1]Data Checking'!IS5="","",'[1]Data Checking'!IS5)</f>
        <v>0</v>
      </c>
      <c r="IP5">
        <f>IF('[1]Data Checking'!IT5="","",'[1]Data Checking'!IT5)</f>
        <v>0</v>
      </c>
      <c r="IQ5">
        <f>IF('[1]Data Checking'!IU5="","",'[1]Data Checking'!IU5)</f>
        <v>0</v>
      </c>
      <c r="IR5">
        <f>IF('[1]Data Checking'!IV5="","",'[1]Data Checking'!IV5)</f>
        <v>0</v>
      </c>
      <c r="IS5">
        <f>IF('[1]Data Checking'!IW5="","",'[1]Data Checking'!IW5)</f>
        <v>0</v>
      </c>
      <c r="IT5" t="str">
        <f>IF('[1]Data Checking'!IX5="","",'[1]Data Checking'!IX5)</f>
        <v/>
      </c>
      <c r="IU5" t="str">
        <f>IF('[1]Data Checking'!IY5="","",'[1]Data Checking'!IY5)</f>
        <v>Non</v>
      </c>
      <c r="IV5" t="str">
        <f>IF('[1]Data Checking'!IZ5="","",'[1]Data Checking'!IZ5)</f>
        <v/>
      </c>
      <c r="IW5" t="str">
        <f>IF('[1]Data Checking'!JA5="","",'[1]Data Checking'!JA5)</f>
        <v/>
      </c>
      <c r="IX5" t="str">
        <f>IF('[1]Data Checking'!JB5="","",'[1]Data Checking'!JB5)</f>
        <v/>
      </c>
      <c r="IY5" t="str">
        <f>IF('[1]Data Checking'!JC5="","",'[1]Data Checking'!JC5)</f>
        <v/>
      </c>
      <c r="IZ5" t="str">
        <f>IF('[1]Data Checking'!JD5="","",'[1]Data Checking'!JD5)</f>
        <v/>
      </c>
      <c r="JA5" t="str">
        <f>IF('[1]Data Checking'!JE5="","",'[1]Data Checking'!JE5)</f>
        <v/>
      </c>
      <c r="JB5" t="str">
        <f>IF('[1]Data Checking'!JF5="","",'[1]Data Checking'!JF5)</f>
        <v/>
      </c>
      <c r="JC5" t="str">
        <f>IF('[1]Data Checking'!JG5="","",'[1]Data Checking'!JG5)</f>
        <v/>
      </c>
      <c r="JD5" t="str">
        <f>IF('[1]Data Checking'!JH5="","",'[1]Data Checking'!JH5)</f>
        <v/>
      </c>
      <c r="JE5" t="str">
        <f>IF('[1]Data Checking'!JI5="","",'[1]Data Checking'!JI5)</f>
        <v/>
      </c>
      <c r="JF5" t="str">
        <f>IF('[1]Data Checking'!JJ5="","",'[1]Data Checking'!JJ5)</f>
        <v/>
      </c>
      <c r="JG5" t="str">
        <f>IF('[1]Data Checking'!JK5="","",'[1]Data Checking'!JK5)</f>
        <v/>
      </c>
      <c r="JH5" t="str">
        <f>IF('[1]Data Checking'!JL5="","",'[1]Data Checking'!JL5)</f>
        <v/>
      </c>
      <c r="JI5" t="str">
        <f>IF('[1]Data Checking'!JM5="","",'[1]Data Checking'!JM5)</f>
        <v/>
      </c>
      <c r="JJ5" t="str">
        <f>IF('[1]Data Checking'!JN5="","",'[1]Data Checking'!JN5)</f>
        <v/>
      </c>
      <c r="JK5" t="str">
        <f>IF('[1]Data Checking'!JO5="","",'[1]Data Checking'!JO5)</f>
        <v/>
      </c>
      <c r="JL5" t="str">
        <f>IF('[1]Data Checking'!JP5="","",'[1]Data Checking'!JP5)</f>
        <v/>
      </c>
      <c r="JM5" t="str">
        <f>IF('[1]Data Checking'!JQ5="","",'[1]Data Checking'!JQ5)</f>
        <v/>
      </c>
      <c r="JN5" t="str">
        <f>IF('[1]Data Checking'!JR5="","",'[1]Data Checking'!JR5)</f>
        <v/>
      </c>
      <c r="JO5" t="str">
        <f>IF('[1]Data Checking'!JS5="","",'[1]Data Checking'!JS5)</f>
        <v/>
      </c>
      <c r="JP5" t="str">
        <f>IF('[1]Data Checking'!JT5="","",'[1]Data Checking'!JT5)</f>
        <v/>
      </c>
      <c r="JQ5" t="str">
        <f>IF('[1]Data Checking'!JU5="","",'[1]Data Checking'!JU5)</f>
        <v/>
      </c>
      <c r="JR5" t="str">
        <f>IF('[1]Data Checking'!JV5="","",'[1]Data Checking'!JV5)</f>
        <v/>
      </c>
      <c r="JS5" t="str">
        <f>IF('[1]Data Checking'!JW5="","",'[1]Data Checking'!JW5)</f>
        <v/>
      </c>
      <c r="JT5" t="str">
        <f>IF('[1]Data Checking'!JX5="","",'[1]Data Checking'!JX5)</f>
        <v/>
      </c>
      <c r="JU5" t="str">
        <f>IF('[1]Data Checking'!JY5="","",'[1]Data Checking'!JY5)</f>
        <v/>
      </c>
      <c r="JV5" t="str">
        <f>IF('[1]Data Checking'!JZ5="","",'[1]Data Checking'!JZ5)</f>
        <v/>
      </c>
      <c r="JW5" t="str">
        <f>IF('[1]Data Checking'!KA5="","",'[1]Data Checking'!KA5)</f>
        <v/>
      </c>
      <c r="JX5" t="str">
        <f>IF('[1]Data Checking'!KB5="","",'[1]Data Checking'!KB5)</f>
        <v/>
      </c>
      <c r="JY5" t="str">
        <f>IF('[1]Data Checking'!KC5="","",'[1]Data Checking'!KC5)</f>
        <v/>
      </c>
      <c r="JZ5" t="str">
        <f>IF('[1]Data Checking'!KD5="","",'[1]Data Checking'!KD5)</f>
        <v/>
      </c>
      <c r="KA5" t="str">
        <f>IF('[1]Data Checking'!KE5="","",'[1]Data Checking'!KE5)</f>
        <v/>
      </c>
      <c r="KB5" t="str">
        <f>IF('[1]Data Checking'!KF5="","",'[1]Data Checking'!KF5)</f>
        <v/>
      </c>
      <c r="KC5" t="str">
        <f>IF('[1]Data Checking'!KG5="","",'[1]Data Checking'!KG5)</f>
        <v/>
      </c>
      <c r="KD5" t="str">
        <f>IF('[1]Data Checking'!KH5="","",'[1]Data Checking'!KH5)</f>
        <v/>
      </c>
      <c r="KE5" t="str">
        <f>IF('[1]Data Checking'!KI5="","",'[1]Data Checking'!KI5)</f>
        <v/>
      </c>
      <c r="KF5" t="str">
        <f>IF('[1]Data Checking'!KJ5="","",'[1]Data Checking'!KJ5)</f>
        <v/>
      </c>
      <c r="KG5" t="str">
        <f>IF('[1]Data Checking'!KK5="","",'[1]Data Checking'!KK5)</f>
        <v/>
      </c>
      <c r="KH5" t="str">
        <f>IF('[1]Data Checking'!KL5="","",'[1]Data Checking'!KL5)</f>
        <v/>
      </c>
      <c r="KI5" t="str">
        <f>IF('[1]Data Checking'!KM5="","",'[1]Data Checking'!KM5)</f>
        <v/>
      </c>
      <c r="KJ5" t="str">
        <f>IF('[1]Data Checking'!KN5="","",'[1]Data Checking'!KN5)</f>
        <v/>
      </c>
      <c r="KK5" t="str">
        <f>IF('[1]Data Checking'!KO5="","",'[1]Data Checking'!KO5)</f>
        <v/>
      </c>
      <c r="KL5" t="str">
        <f>IF('[1]Data Checking'!KP5="","",'[1]Data Checking'!KP5)</f>
        <v/>
      </c>
      <c r="KM5" t="str">
        <f>IF('[1]Data Checking'!KQ5="","",'[1]Data Checking'!KQ5)</f>
        <v/>
      </c>
      <c r="KN5" t="str">
        <f>IF('[1]Data Checking'!KR5="","",'[1]Data Checking'!KR5)</f>
        <v/>
      </c>
      <c r="KO5" t="str">
        <f>IF('[1]Data Checking'!KS5="","",'[1]Data Checking'!KS5)</f>
        <v/>
      </c>
      <c r="KP5" t="str">
        <f>IF('[1]Data Checking'!KT5="","",'[1]Data Checking'!KT5)</f>
        <v/>
      </c>
      <c r="KQ5" t="str">
        <f>IF('[1]Data Checking'!KU5="","",'[1]Data Checking'!KU5)</f>
        <v/>
      </c>
      <c r="KR5" t="str">
        <f>IF('[1]Data Checking'!KV5="","",'[1]Data Checking'!KV5)</f>
        <v/>
      </c>
      <c r="KS5" t="str">
        <f>IF('[1]Data Checking'!KW5="","",'[1]Data Checking'!KW5)</f>
        <v/>
      </c>
      <c r="KT5" t="str">
        <f>IF('[1]Data Checking'!KX5="","",'[1]Data Checking'!KX5)</f>
        <v/>
      </c>
      <c r="KU5" t="str">
        <f>IF('[1]Data Checking'!KY5="","",'[1]Data Checking'!KY5)</f>
        <v/>
      </c>
      <c r="KV5" t="str">
        <f>IF('[1]Data Checking'!KZ5="","",'[1]Data Checking'!KZ5)</f>
        <v/>
      </c>
      <c r="KW5" t="str">
        <f>IF('[1]Data Checking'!LA5="","",'[1]Data Checking'!LA5)</f>
        <v/>
      </c>
      <c r="KX5" t="str">
        <f>IF('[1]Data Checking'!LB5="","",'[1]Data Checking'!LB5)</f>
        <v/>
      </c>
      <c r="KY5" t="str">
        <f>IF('[1]Data Checking'!LC5="","",'[1]Data Checking'!LC5)</f>
        <v/>
      </c>
      <c r="KZ5" t="str">
        <f>IF('[1]Data Checking'!LD5="","",'[1]Data Checking'!LD5)</f>
        <v/>
      </c>
      <c r="LA5" t="str">
        <f>IF('[1]Data Checking'!LE5="","",'[1]Data Checking'!LE5)</f>
        <v/>
      </c>
      <c r="LB5" t="str">
        <f>IF('[1]Data Checking'!LF5="","",'[1]Data Checking'!LF5)</f>
        <v/>
      </c>
      <c r="LC5" t="str">
        <f>IF('[1]Data Checking'!LG5="","",'[1]Data Checking'!LG5)</f>
        <v/>
      </c>
      <c r="LD5" t="str">
        <f>IF('[1]Data Checking'!LH5="","",'[1]Data Checking'!LH5)</f>
        <v/>
      </c>
      <c r="LE5" t="str">
        <f>IF('[1]Data Checking'!LI5="","",'[1]Data Checking'!LI5)</f>
        <v/>
      </c>
      <c r="LF5" t="str">
        <f>IF('[1]Data Checking'!LJ5="","",'[1]Data Checking'!LJ5)</f>
        <v/>
      </c>
      <c r="LG5" t="str">
        <f>IF('[1]Data Checking'!LK5="","",'[1]Data Checking'!LK5)</f>
        <v/>
      </c>
      <c r="LH5" t="str">
        <f>IF('[1]Data Checking'!LL5="","",'[1]Data Checking'!LL5)</f>
        <v/>
      </c>
      <c r="LI5" t="str">
        <f>IF('[1]Data Checking'!LM5="","",'[1]Data Checking'!LM5)</f>
        <v/>
      </c>
      <c r="LJ5" t="str">
        <f>IF('[1]Data Checking'!LN5="","",'[1]Data Checking'!LN5)</f>
        <v/>
      </c>
      <c r="LK5" t="str">
        <f>IF('[1]Data Checking'!LO5="","",'[1]Data Checking'!LO5)</f>
        <v/>
      </c>
      <c r="LL5" t="str">
        <f>IF('[1]Data Checking'!LP5="","",'[1]Data Checking'!LP5)</f>
        <v/>
      </c>
      <c r="LM5" t="str">
        <f>IF('[1]Data Checking'!LQ5="","",'[1]Data Checking'!LQ5)</f>
        <v/>
      </c>
      <c r="LN5" t="str">
        <f>IF('[1]Data Checking'!LR5="","",'[1]Data Checking'!LR5)</f>
        <v/>
      </c>
      <c r="LO5" t="str">
        <f>IF('[1]Data Checking'!LS5="","",'[1]Data Checking'!LS5)</f>
        <v/>
      </c>
      <c r="LP5" t="str">
        <f>IF('[1]Data Checking'!LT5="","",'[1]Data Checking'!LT5)</f>
        <v/>
      </c>
      <c r="LQ5" t="str">
        <f>IF('[1]Data Checking'!LU5="","",'[1]Data Checking'!LU5)</f>
        <v/>
      </c>
      <c r="LR5" t="str">
        <f>IF('[1]Data Checking'!LV5="","",'[1]Data Checking'!LV5)</f>
        <v/>
      </c>
      <c r="LS5" t="str">
        <f>IF('[1]Data Checking'!LW5="","",'[1]Data Checking'!LW5)</f>
        <v/>
      </c>
      <c r="LT5" t="str">
        <f>IF('[1]Data Checking'!LX5="","",'[1]Data Checking'!LX5)</f>
        <v/>
      </c>
      <c r="LU5" t="str">
        <f>IF('[1]Data Checking'!LY5="","",'[1]Data Checking'!LY5)</f>
        <v/>
      </c>
      <c r="LV5" t="str">
        <f>IF('[1]Data Checking'!LZ5="","",'[1]Data Checking'!LZ5)</f>
        <v/>
      </c>
      <c r="LW5" t="str">
        <f>IF('[1]Data Checking'!MA5="","",'[1]Data Checking'!MA5)</f>
        <v/>
      </c>
      <c r="LX5" t="str">
        <f>IF('[1]Data Checking'!MB5="","",'[1]Data Checking'!MB5)</f>
        <v/>
      </c>
      <c r="LY5" t="str">
        <f>IF('[1]Data Checking'!MC5="","",'[1]Data Checking'!MC5)</f>
        <v/>
      </c>
      <c r="LZ5" t="str">
        <f>IF('[1]Data Checking'!MD5="","",'[1]Data Checking'!MD5)</f>
        <v/>
      </c>
      <c r="MA5" t="str">
        <f>IF('[1]Data Checking'!ME5="","",'[1]Data Checking'!ME5)</f>
        <v/>
      </c>
      <c r="MB5" t="str">
        <f>IF('[1]Data Checking'!MF5="","",'[1]Data Checking'!MF5)</f>
        <v/>
      </c>
      <c r="MC5" t="str">
        <f>IF('[1]Data Checking'!MG5="","",'[1]Data Checking'!MG5)</f>
        <v/>
      </c>
      <c r="MD5" t="str">
        <f>IF('[1]Data Checking'!MH5="","",'[1]Data Checking'!MH5)</f>
        <v/>
      </c>
      <c r="ME5" t="str">
        <f>IF('[1]Data Checking'!MI5="","",'[1]Data Checking'!MI5)</f>
        <v/>
      </c>
      <c r="MF5" t="str">
        <f>IF('[1]Data Checking'!MJ5="","",'[1]Data Checking'!MJ5)</f>
        <v/>
      </c>
      <c r="MG5" t="str">
        <f>IF('[1]Data Checking'!MK5="","",'[1]Data Checking'!MK5)</f>
        <v/>
      </c>
      <c r="MH5" t="str">
        <f>IF('[1]Data Checking'!ML5="","",'[1]Data Checking'!ML5)</f>
        <v/>
      </c>
      <c r="MI5" t="str">
        <f>IF('[1]Data Checking'!MM5="","",'[1]Data Checking'!MM5)</f>
        <v/>
      </c>
      <c r="MJ5" t="str">
        <f>IF('[1]Data Checking'!MN5="","",'[1]Data Checking'!MN5)</f>
        <v/>
      </c>
      <c r="MK5" t="str">
        <f>IF('[1]Data Checking'!MO5="","",'[1]Data Checking'!MO5)</f>
        <v/>
      </c>
      <c r="ML5" t="str">
        <f>IF('[1]Data Checking'!MP5="","",'[1]Data Checking'!MP5)</f>
        <v/>
      </c>
      <c r="MM5" t="str">
        <f>IF('[1]Data Checking'!MQ5="","",'[1]Data Checking'!MQ5)</f>
        <v/>
      </c>
      <c r="MN5" t="str">
        <f>IF('[1]Data Checking'!MR5="","",'[1]Data Checking'!MR5)</f>
        <v/>
      </c>
      <c r="MO5" t="str">
        <f>IF('[1]Data Checking'!MS5="","",'[1]Data Checking'!MS5)</f>
        <v/>
      </c>
      <c r="MP5" t="str">
        <f>IF('[1]Data Checking'!MT5="","",'[1]Data Checking'!MT5)</f>
        <v/>
      </c>
      <c r="MQ5" t="str">
        <f>IF('[1]Data Checking'!MU5="","",'[1]Data Checking'!MU5)</f>
        <v/>
      </c>
      <c r="MR5" t="str">
        <f>IF('[1]Data Checking'!MV5="","",'[1]Data Checking'!MV5)</f>
        <v/>
      </c>
      <c r="MS5" t="str">
        <f>IF('[1]Data Checking'!MW5="","",'[1]Data Checking'!MW5)</f>
        <v/>
      </c>
      <c r="MT5" t="str">
        <f>IF('[1]Data Checking'!MX5="","",'[1]Data Checking'!MX5)</f>
        <v/>
      </c>
      <c r="MU5" t="str">
        <f>IF('[1]Data Checking'!MY5="","",'[1]Data Checking'!MY5)</f>
        <v/>
      </c>
      <c r="MV5" t="str">
        <f>IF('[1]Data Checking'!MZ5="","",'[1]Data Checking'!MZ5)</f>
        <v/>
      </c>
      <c r="MW5" t="str">
        <f>IF('[1]Data Checking'!NA5="","",'[1]Data Checking'!NA5)</f>
        <v/>
      </c>
      <c r="MX5" t="str">
        <f>IF('[1]Data Checking'!NB5="","",'[1]Data Checking'!NB5)</f>
        <v/>
      </c>
      <c r="MY5" t="str">
        <f>IF('[1]Data Checking'!NC5="","",'[1]Data Checking'!NC5)</f>
        <v/>
      </c>
      <c r="MZ5" t="str">
        <f>IF('[1]Data Checking'!ND5="","",'[1]Data Checking'!ND5)</f>
        <v/>
      </c>
      <c r="NA5" t="str">
        <f>IF('[1]Data Checking'!NE5="","",'[1]Data Checking'!NE5)</f>
        <v/>
      </c>
      <c r="NB5" t="str">
        <f>IF('[1]Data Checking'!NF5="","",'[1]Data Checking'!NF5)</f>
        <v/>
      </c>
      <c r="NC5" t="str">
        <f>IF('[1]Data Checking'!NG5="","",'[1]Data Checking'!NG5)</f>
        <v/>
      </c>
      <c r="ND5" t="str">
        <f>IF('[1]Data Checking'!NH5="","",'[1]Data Checking'!NH5)</f>
        <v/>
      </c>
      <c r="NE5" t="str">
        <f>IF('[1]Data Checking'!NI5="","",'[1]Data Checking'!NI5)</f>
        <v/>
      </c>
      <c r="NF5" t="str">
        <f>IF('[1]Data Checking'!NJ5="","",'[1]Data Checking'!NJ5)</f>
        <v/>
      </c>
      <c r="NG5" t="str">
        <f>IF('[1]Data Checking'!NK5="","",'[1]Data Checking'!NK5)</f>
        <v/>
      </c>
      <c r="NH5" t="str">
        <f>IF('[1]Data Checking'!NL5="","",'[1]Data Checking'!NL5)</f>
        <v/>
      </c>
      <c r="NI5" t="str">
        <f>IF('[1]Data Checking'!NM5="","",'[1]Data Checking'!NM5)</f>
        <v/>
      </c>
      <c r="NJ5" t="str">
        <f>IF('[1]Data Checking'!NN5="","",'[1]Data Checking'!NN5)</f>
        <v/>
      </c>
      <c r="NK5" t="str">
        <f>IF('[1]Data Checking'!NO5="","",'[1]Data Checking'!NO5)</f>
        <v/>
      </c>
      <c r="NL5" t="str">
        <f>IF('[1]Data Checking'!NP5="","",'[1]Data Checking'!NP5)</f>
        <v/>
      </c>
      <c r="NM5" t="str">
        <f>IF('[1]Data Checking'!NQ5="","",'[1]Data Checking'!NQ5)</f>
        <v/>
      </c>
      <c r="NN5" t="str">
        <f>IF('[1]Data Checking'!NR5="","",'[1]Data Checking'!NR5)</f>
        <v/>
      </c>
      <c r="NO5" t="str">
        <f>IF('[1]Data Checking'!NS5="","",'[1]Data Checking'!NS5)</f>
        <v/>
      </c>
      <c r="NP5" t="str">
        <f>IF('[1]Data Checking'!NT5="","",'[1]Data Checking'!NT5)</f>
        <v/>
      </c>
      <c r="NQ5" t="str">
        <f>IF('[1]Data Checking'!NU5="","",'[1]Data Checking'!NU5)</f>
        <v/>
      </c>
      <c r="NR5" t="str">
        <f>IF('[1]Data Checking'!NV5="","",'[1]Data Checking'!NV5)</f>
        <v/>
      </c>
      <c r="NS5" t="str">
        <f>IF('[1]Data Checking'!NW5="","",'[1]Data Checking'!NW5)</f>
        <v/>
      </c>
      <c r="NT5" t="str">
        <f>IF('[1]Data Checking'!NX5="","",'[1]Data Checking'!NX5)</f>
        <v/>
      </c>
      <c r="NU5" t="str">
        <f>IF('[1]Data Checking'!NY5="","",'[1]Data Checking'!NY5)</f>
        <v/>
      </c>
      <c r="NV5" t="str">
        <f>IF('[1]Data Checking'!NZ5="","",'[1]Data Checking'!NZ5)</f>
        <v/>
      </c>
      <c r="NW5" t="str">
        <f>IF('[1]Data Checking'!OA5="","",'[1]Data Checking'!OA5)</f>
        <v/>
      </c>
      <c r="NX5" t="str">
        <f>IF('[1]Data Checking'!OB5="","",'[1]Data Checking'!OB5)</f>
        <v/>
      </c>
      <c r="NY5" t="str">
        <f>IF('[1]Data Checking'!OC5="","",'[1]Data Checking'!OC5)</f>
        <v/>
      </c>
      <c r="NZ5" t="str">
        <f>IF('[1]Data Checking'!OD5="","",'[1]Data Checking'!OD5)</f>
        <v/>
      </c>
      <c r="OA5" t="str">
        <f>IF('[1]Data Checking'!OE5="","",'[1]Data Checking'!OE5)</f>
        <v/>
      </c>
      <c r="OB5" t="str">
        <f>IF('[1]Data Checking'!OF5="","",'[1]Data Checking'!OF5)</f>
        <v/>
      </c>
      <c r="OC5" t="str">
        <f>IF('[1]Data Checking'!OG5="","",'[1]Data Checking'!OG5)</f>
        <v/>
      </c>
      <c r="OD5" t="str">
        <f>IF('[1]Data Checking'!OH5="","",'[1]Data Checking'!OH5)</f>
        <v/>
      </c>
      <c r="OE5" t="str">
        <f>IF('[1]Data Checking'!OI5="","",'[1]Data Checking'!OI5)</f>
        <v/>
      </c>
      <c r="OF5" t="str">
        <f>IF('[1]Data Checking'!OJ5="","",'[1]Data Checking'!OJ5)</f>
        <v/>
      </c>
      <c r="OG5" t="str">
        <f>IF('[1]Data Checking'!OK5="","",'[1]Data Checking'!OK5)</f>
        <v/>
      </c>
      <c r="OH5" t="str">
        <f>IF('[1]Data Checking'!OL5="","",'[1]Data Checking'!OL5)</f>
        <v/>
      </c>
      <c r="OI5" t="str">
        <f>IF('[1]Data Checking'!OM5="","",'[1]Data Checking'!OM5)</f>
        <v/>
      </c>
      <c r="OJ5" t="str">
        <f>IF('[1]Data Checking'!ON5="","",'[1]Data Checking'!ON5)</f>
        <v/>
      </c>
      <c r="OK5" t="str">
        <f>IF('[1]Data Checking'!OO5="","",'[1]Data Checking'!OO5)</f>
        <v/>
      </c>
      <c r="OL5" t="str">
        <f>IF('[1]Data Checking'!OP5="","",'[1]Data Checking'!OP5)</f>
        <v/>
      </c>
      <c r="OM5" t="str">
        <f>IF('[1]Data Checking'!OQ5="","",'[1]Data Checking'!OQ5)</f>
        <v/>
      </c>
      <c r="ON5" t="str">
        <f>IF('[1]Data Checking'!OR5="","",'[1]Data Checking'!OR5)</f>
        <v/>
      </c>
      <c r="OO5" t="str">
        <f>IF('[1]Data Checking'!OS5="","",'[1]Data Checking'!OS5)</f>
        <v/>
      </c>
      <c r="OP5" t="str">
        <f>IF('[1]Data Checking'!OT5="","",'[1]Data Checking'!OT5)</f>
        <v/>
      </c>
      <c r="OQ5" t="str">
        <f>IF('[1]Data Checking'!OU5="","",'[1]Data Checking'!OU5)</f>
        <v/>
      </c>
      <c r="OR5" t="str">
        <f>IF('[1]Data Checking'!OV5="","",'[1]Data Checking'!OV5)</f>
        <v/>
      </c>
      <c r="OS5" t="str">
        <f>IF('[1]Data Checking'!OW5="","",'[1]Data Checking'!OW5)</f>
        <v/>
      </c>
      <c r="OT5" t="str">
        <f>IF('[1]Data Checking'!OX5="","",'[1]Data Checking'!OX5)</f>
        <v/>
      </c>
      <c r="OU5" t="str">
        <f>IF('[1]Data Checking'!OY5="","",'[1]Data Checking'!OY5)</f>
        <v/>
      </c>
      <c r="OV5" t="str">
        <f>IF('[1]Data Checking'!OZ5="","",'[1]Data Checking'!OZ5)</f>
        <v/>
      </c>
      <c r="OW5" t="str">
        <f>IF('[1]Data Checking'!PA5="","",'[1]Data Checking'!PA5)</f>
        <v/>
      </c>
      <c r="OX5" t="str">
        <f>IF('[1]Data Checking'!PB5="","",'[1]Data Checking'!PB5)</f>
        <v/>
      </c>
      <c r="OY5" t="str">
        <f>IF('[1]Data Checking'!PC5="","",'[1]Data Checking'!PC5)</f>
        <v/>
      </c>
      <c r="OZ5" t="str">
        <f>IF('[1]Data Checking'!PD5="","",'[1]Data Checking'!PD5)</f>
        <v/>
      </c>
      <c r="PA5" t="str">
        <f>IF('[1]Data Checking'!PE5="","",'[1]Data Checking'!PE5)</f>
        <v/>
      </c>
      <c r="PB5" t="str">
        <f>IF('[1]Data Checking'!PF5="","",'[1]Data Checking'!PF5)</f>
        <v/>
      </c>
      <c r="PC5" t="str">
        <f>IF('[1]Data Checking'!PG5="","",'[1]Data Checking'!PG5)</f>
        <v/>
      </c>
      <c r="PD5" t="str">
        <f>IF('[1]Data Checking'!PH5="","",'[1]Data Checking'!PH5)</f>
        <v/>
      </c>
      <c r="PE5" t="str">
        <f>IF('[1]Data Checking'!PI5="","",'[1]Data Checking'!PI5)</f>
        <v/>
      </c>
      <c r="PF5" t="str">
        <f>IF('[1]Data Checking'!PJ5="","",'[1]Data Checking'!PJ5)</f>
        <v/>
      </c>
      <c r="PG5" t="str">
        <f>IF('[1]Data Checking'!PK5="","",'[1]Data Checking'!PK5)</f>
        <v/>
      </c>
      <c r="PH5" t="str">
        <f>IF('[1]Data Checking'!PL5="","",'[1]Data Checking'!PL5)</f>
        <v/>
      </c>
      <c r="PI5" t="str">
        <f>IF('[1]Data Checking'!PM5="","",'[1]Data Checking'!PM5)</f>
        <v/>
      </c>
      <c r="PJ5" t="str">
        <f>IF('[1]Data Checking'!PN5="","",'[1]Data Checking'!PN5)</f>
        <v/>
      </c>
      <c r="PK5" t="str">
        <f>IF('[1]Data Checking'!PO5="","",'[1]Data Checking'!PO5)</f>
        <v/>
      </c>
      <c r="PL5" t="str">
        <f>IF('[1]Data Checking'!PP5="","",'[1]Data Checking'!PP5)</f>
        <v/>
      </c>
      <c r="PM5" t="str">
        <f>IF('[1]Data Checking'!PQ5="","",'[1]Data Checking'!PQ5)</f>
        <v/>
      </c>
      <c r="PN5" t="str">
        <f>IF('[1]Data Checking'!PR5="","",'[1]Data Checking'!PR5)</f>
        <v/>
      </c>
      <c r="PO5" t="str">
        <f>IF('[1]Data Checking'!PS5="","",'[1]Data Checking'!PS5)</f>
        <v/>
      </c>
      <c r="PP5" t="str">
        <f>IF('[1]Data Checking'!PT5="","",'[1]Data Checking'!PT5)</f>
        <v/>
      </c>
      <c r="PQ5" t="str">
        <f>IF('[1]Data Checking'!PU5="","",'[1]Data Checking'!PU5)</f>
        <v/>
      </c>
      <c r="PR5" t="str">
        <f>IF('[1]Data Checking'!PV5="","",'[1]Data Checking'!PV5)</f>
        <v/>
      </c>
      <c r="PS5" t="str">
        <f>IF('[1]Data Checking'!PW5="","",'[1]Data Checking'!PW5)</f>
        <v/>
      </c>
      <c r="PT5" t="str">
        <f>IF('[1]Data Checking'!PX5="","",'[1]Data Checking'!PX5)</f>
        <v/>
      </c>
      <c r="PU5" t="str">
        <f>IF('[1]Data Checking'!PY5="","",'[1]Data Checking'!PY5)</f>
        <v/>
      </c>
      <c r="PV5" t="str">
        <f>IF('[1]Data Checking'!PZ5="","",'[1]Data Checking'!PZ5)</f>
        <v/>
      </c>
      <c r="PW5" t="str">
        <f>IF('[1]Data Checking'!QA5="","",'[1]Data Checking'!QA5)</f>
        <v/>
      </c>
      <c r="PX5" t="str">
        <f>IF('[1]Data Checking'!QB5="","",'[1]Data Checking'!QB5)</f>
        <v/>
      </c>
      <c r="PY5" t="str">
        <f>IF('[1]Data Checking'!QC5="","",'[1]Data Checking'!QC5)</f>
        <v/>
      </c>
      <c r="PZ5" t="str">
        <f>IF('[1]Data Checking'!QD5="","",'[1]Data Checking'!QD5)</f>
        <v/>
      </c>
      <c r="QA5" t="str">
        <f>IF('[1]Data Checking'!QE5="","",'[1]Data Checking'!QE5)</f>
        <v/>
      </c>
      <c r="QB5" t="str">
        <f>IF('[1]Data Checking'!QF5="","",'[1]Data Checking'!QF5)</f>
        <v/>
      </c>
      <c r="QC5" t="str">
        <f>IF('[1]Data Checking'!QG5="","",'[1]Data Checking'!QG5)</f>
        <v/>
      </c>
      <c r="QD5" t="str">
        <f>IF('[1]Data Checking'!QH5="","",'[1]Data Checking'!QH5)</f>
        <v/>
      </c>
      <c r="QE5" t="str">
        <f>IF('[1]Data Checking'!QI5="","",'[1]Data Checking'!QI5)</f>
        <v/>
      </c>
      <c r="QF5" t="str">
        <f>IF('[1]Data Checking'!QJ5="","",'[1]Data Checking'!QJ5)</f>
        <v/>
      </c>
      <c r="QG5" t="str">
        <f>IF('[1]Data Checking'!QK5="","",'[1]Data Checking'!QK5)</f>
        <v/>
      </c>
      <c r="QH5" t="str">
        <f>IF('[1]Data Checking'!QL5="","",'[1]Data Checking'!QL5)</f>
        <v/>
      </c>
      <c r="QI5" t="str">
        <f>IF('[1]Data Checking'!QM5="","",'[1]Data Checking'!QM5)</f>
        <v/>
      </c>
      <c r="QJ5" t="str">
        <f>IF('[1]Data Checking'!QN5="","",'[1]Data Checking'!QN5)</f>
        <v/>
      </c>
      <c r="QK5" t="str">
        <f>IF('[1]Data Checking'!QO5="","",'[1]Data Checking'!QO5)</f>
        <v/>
      </c>
      <c r="QL5" t="str">
        <f>IF('[1]Data Checking'!QP5="","",'[1]Data Checking'!QP5)</f>
        <v/>
      </c>
      <c r="QM5" t="str">
        <f>IF('[1]Data Checking'!QQ5="","",'[1]Data Checking'!QQ5)</f>
        <v/>
      </c>
      <c r="QN5" t="str">
        <f>IF('[1]Data Checking'!QR5="","",'[1]Data Checking'!QR5)</f>
        <v/>
      </c>
      <c r="QO5" t="str">
        <f>IF('[1]Data Checking'!QS5="","",'[1]Data Checking'!QS5)</f>
        <v/>
      </c>
      <c r="QP5" t="str">
        <f>IF('[1]Data Checking'!QT5="","",'[1]Data Checking'!QT5)</f>
        <v/>
      </c>
      <c r="QQ5" t="str">
        <f>IF('[1]Data Checking'!QU5="","",'[1]Data Checking'!QU5)</f>
        <v/>
      </c>
      <c r="QR5" t="str">
        <f>IF('[1]Data Checking'!QV5="","",'[1]Data Checking'!QV5)</f>
        <v/>
      </c>
      <c r="QS5" t="str">
        <f>IF('[1]Data Checking'!QW5="","",'[1]Data Checking'!QW5)</f>
        <v/>
      </c>
      <c r="QT5" t="str">
        <f>IF('[1]Data Checking'!QX5="","",'[1]Data Checking'!QX5)</f>
        <v/>
      </c>
      <c r="QU5" t="str">
        <f>IF('[1]Data Checking'!QY5="","",'[1]Data Checking'!QY5)</f>
        <v/>
      </c>
      <c r="QV5" t="str">
        <f>IF('[1]Data Checking'!QZ5="","",'[1]Data Checking'!QZ5)</f>
        <v/>
      </c>
      <c r="QW5" t="str">
        <f>IF('[1]Data Checking'!RA5="","",'[1]Data Checking'!RA5)</f>
        <v/>
      </c>
      <c r="QX5" t="str">
        <f>IF('[1]Data Checking'!RB5="","",'[1]Data Checking'!RB5)</f>
        <v/>
      </c>
      <c r="QY5" t="str">
        <f>IF('[1]Data Checking'!RC5="","",'[1]Data Checking'!RC5)</f>
        <v/>
      </c>
      <c r="QZ5" t="str">
        <f>IF('[1]Data Checking'!RD5="","",'[1]Data Checking'!RD5)</f>
        <v/>
      </c>
      <c r="RA5" t="str">
        <f>IF('[1]Data Checking'!RE5="","",'[1]Data Checking'!RE5)</f>
        <v/>
      </c>
      <c r="RB5" t="str">
        <f>IF('[1]Data Checking'!RF5="","",'[1]Data Checking'!RF5)</f>
        <v/>
      </c>
      <c r="RC5" t="str">
        <f>IF('[1]Data Checking'!RG5="","",'[1]Data Checking'!RG5)</f>
        <v/>
      </c>
      <c r="RD5" t="str">
        <f>IF('[1]Data Checking'!RH5="","",'[1]Data Checking'!RH5)</f>
        <v/>
      </c>
      <c r="RE5" t="str">
        <f>IF('[1]Data Checking'!RI5="","",'[1]Data Checking'!RI5)</f>
        <v/>
      </c>
      <c r="RF5" t="str">
        <f>IF('[1]Data Checking'!RJ5="","",'[1]Data Checking'!RJ5)</f>
        <v/>
      </c>
      <c r="RG5" t="str">
        <f>IF('[1]Data Checking'!RK5="","",'[1]Data Checking'!RK5)</f>
        <v/>
      </c>
      <c r="RH5" t="str">
        <f>IF('[1]Data Checking'!RL5="","",'[1]Data Checking'!RL5)</f>
        <v/>
      </c>
      <c r="RI5" t="str">
        <f>IF('[1]Data Checking'!RM5="","",'[1]Data Checking'!RM5)</f>
        <v/>
      </c>
      <c r="RJ5" t="str">
        <f>IF('[1]Data Checking'!RN5="","",'[1]Data Checking'!RN5)</f>
        <v/>
      </c>
      <c r="RK5" t="str">
        <f>IF('[1]Data Checking'!RO5="","",'[1]Data Checking'!RO5)</f>
        <v/>
      </c>
      <c r="RL5" t="str">
        <f>IF('[1]Data Checking'!RP5="","",'[1]Data Checking'!RP5)</f>
        <v/>
      </c>
      <c r="RM5" t="str">
        <f>IF('[1]Data Checking'!RQ5="","",'[1]Data Checking'!RQ5)</f>
        <v/>
      </c>
      <c r="RN5" t="str">
        <f>IF('[1]Data Checking'!RR5="","",'[1]Data Checking'!RR5)</f>
        <v/>
      </c>
      <c r="RO5" t="str">
        <f>IF('[1]Data Checking'!RS5="","",'[1]Data Checking'!RS5)</f>
        <v/>
      </c>
      <c r="RP5" t="str">
        <f>IF('[1]Data Checking'!RT5="","",'[1]Data Checking'!RT5)</f>
        <v/>
      </c>
      <c r="RQ5" t="str">
        <f>IF('[1]Data Checking'!RU5="","",'[1]Data Checking'!RU5)</f>
        <v/>
      </c>
      <c r="RR5" t="str">
        <f>IF('[1]Data Checking'!RV5="","",'[1]Data Checking'!RV5)</f>
        <v/>
      </c>
      <c r="RS5" t="str">
        <f>IF('[1]Data Checking'!RW5="","",'[1]Data Checking'!RW5)</f>
        <v/>
      </c>
      <c r="RT5" t="str">
        <f>IF('[1]Data Checking'!RX5="","",'[1]Data Checking'!RX5)</f>
        <v/>
      </c>
      <c r="RU5" t="str">
        <f>IF('[1]Data Checking'!RY5="","",'[1]Data Checking'!RY5)</f>
        <v/>
      </c>
      <c r="RV5" t="str">
        <f>IF('[1]Data Checking'!RZ5="","",'[1]Data Checking'!RZ5)</f>
        <v/>
      </c>
      <c r="RW5" t="str">
        <f>IF('[1]Data Checking'!SA5="","",'[1]Data Checking'!SA5)</f>
        <v/>
      </c>
      <c r="RX5" t="str">
        <f>IF('[1]Data Checking'!SB5="","",'[1]Data Checking'!SB5)</f>
        <v/>
      </c>
      <c r="RY5" t="str">
        <f>IF('[1]Data Checking'!SC5="","",'[1]Data Checking'!SC5)</f>
        <v/>
      </c>
      <c r="RZ5" t="str">
        <f>IF('[1]Data Checking'!SD5="","",'[1]Data Checking'!SD5)</f>
        <v/>
      </c>
      <c r="SA5" t="str">
        <f>IF('[1]Data Checking'!SE5="","",'[1]Data Checking'!SE5)</f>
        <v/>
      </c>
      <c r="SB5" t="str">
        <f>IF('[1]Data Checking'!SF5="","",'[1]Data Checking'!SF5)</f>
        <v/>
      </c>
      <c r="SC5" t="str">
        <f>IF('[1]Data Checking'!SG5="","",'[1]Data Checking'!SG5)</f>
        <v/>
      </c>
      <c r="SD5" t="str">
        <f>IF('[1]Data Checking'!SH5="","",'[1]Data Checking'!SH5)</f>
        <v/>
      </c>
      <c r="SE5" t="str">
        <f>IF('[1]Data Checking'!SI5="","",'[1]Data Checking'!SI5)</f>
        <v/>
      </c>
      <c r="SF5" t="str">
        <f>IF('[1]Data Checking'!SJ5="","",'[1]Data Checking'!SJ5)</f>
        <v/>
      </c>
      <c r="SG5" t="str">
        <f>IF('[1]Data Checking'!SK5="","",'[1]Data Checking'!SK5)</f>
        <v/>
      </c>
      <c r="SH5" t="str">
        <f>IF('[1]Data Checking'!SL5="","",'[1]Data Checking'!SL5)</f>
        <v/>
      </c>
      <c r="SI5" t="str">
        <f>IF('[1]Data Checking'!SM5="","",'[1]Data Checking'!SM5)</f>
        <v/>
      </c>
      <c r="SJ5" t="str">
        <f>IF('[1]Data Checking'!SN5="","",'[1]Data Checking'!SN5)</f>
        <v/>
      </c>
      <c r="SK5" t="str">
        <f>IF('[1]Data Checking'!SO5="","",'[1]Data Checking'!SO5)</f>
        <v/>
      </c>
      <c r="SL5" t="str">
        <f>IF('[1]Data Checking'!SP5="","",'[1]Data Checking'!SP5)</f>
        <v/>
      </c>
      <c r="SM5" t="str">
        <f>IF('[1]Data Checking'!SQ5="","",'[1]Data Checking'!SQ5)</f>
        <v/>
      </c>
      <c r="SN5" t="str">
        <f>IF('[1]Data Checking'!SR5="","",'[1]Data Checking'!SR5)</f>
        <v/>
      </c>
      <c r="SO5" t="str">
        <f>IF('[1]Data Checking'!SS5="","",'[1]Data Checking'!SS5)</f>
        <v/>
      </c>
      <c r="SP5" t="str">
        <f>IF('[1]Data Checking'!ST5="","",'[1]Data Checking'!ST5)</f>
        <v/>
      </c>
      <c r="SQ5" t="str">
        <f>IF('[1]Data Checking'!SU5="","",'[1]Data Checking'!SU5)</f>
        <v/>
      </c>
      <c r="SR5" t="str">
        <f>IF('[1]Data Checking'!SV5="","",'[1]Data Checking'!SV5)</f>
        <v/>
      </c>
      <c r="SS5" t="str">
        <f>IF('[1]Data Checking'!SW5="","",'[1]Data Checking'!SW5)</f>
        <v/>
      </c>
      <c r="ST5" t="str">
        <f>IF('[1]Data Checking'!SX5="","",'[1]Data Checking'!SX5)</f>
        <v/>
      </c>
      <c r="SU5" t="str">
        <f>IF('[1]Data Checking'!SY5="","",'[1]Data Checking'!SY5)</f>
        <v/>
      </c>
      <c r="SV5" t="str">
        <f>IF('[1]Data Checking'!SZ5="","",'[1]Data Checking'!SZ5)</f>
        <v/>
      </c>
      <c r="SW5" t="str">
        <f>IF('[1]Data Checking'!TA5="","",'[1]Data Checking'!TA5)</f>
        <v/>
      </c>
      <c r="SX5" t="str">
        <f>IF('[1]Data Checking'!TB5="","",'[1]Data Checking'!TB5)</f>
        <v/>
      </c>
      <c r="SY5" t="str">
        <f>IF('[1]Data Checking'!TC5="","",'[1]Data Checking'!TC5)</f>
        <v/>
      </c>
      <c r="SZ5" t="str">
        <f>IF('[1]Data Checking'!TD5="","",'[1]Data Checking'!TD5)</f>
        <v/>
      </c>
      <c r="TA5" t="str">
        <f>IF('[1]Data Checking'!TE5="","",'[1]Data Checking'!TE5)</f>
        <v/>
      </c>
      <c r="TB5" t="str">
        <f>IF('[1]Data Checking'!TF5="","",'[1]Data Checking'!TF5)</f>
        <v/>
      </c>
      <c r="TC5" t="str">
        <f>IF('[1]Data Checking'!TG5="","",'[1]Data Checking'!TG5)</f>
        <v/>
      </c>
      <c r="TD5" t="str">
        <f>IF('[1]Data Checking'!TH5="","",'[1]Data Checking'!TH5)</f>
        <v/>
      </c>
      <c r="TE5" t="str">
        <f>IF('[1]Data Checking'!TI5="","",'[1]Data Checking'!TI5)</f>
        <v/>
      </c>
      <c r="TF5" t="str">
        <f>IF('[1]Data Checking'!TJ5="","",'[1]Data Checking'!TJ5)</f>
        <v/>
      </c>
      <c r="TG5" t="str">
        <f>IF('[1]Data Checking'!TK5="","",'[1]Data Checking'!TK5)</f>
        <v/>
      </c>
      <c r="TH5" t="str">
        <f>IF('[1]Data Checking'!TL5="","",'[1]Data Checking'!TL5)</f>
        <v/>
      </c>
      <c r="TI5" t="str">
        <f>IF('[1]Data Checking'!TM5="","",'[1]Data Checking'!TM5)</f>
        <v/>
      </c>
      <c r="TJ5">
        <f>IF('[1]Data Checking'!TN5="","",'[1]Data Checking'!TN5)</f>
        <v>0</v>
      </c>
      <c r="TK5">
        <f>IF('[1]Data Checking'!TO5="","",'[1]Data Checking'!TO5)</f>
        <v>0</v>
      </c>
      <c r="TL5">
        <f>IF('[1]Data Checking'!TP5="","",'[1]Data Checking'!TP5)</f>
        <v>0</v>
      </c>
      <c r="TM5">
        <f>IF('[1]Data Checking'!TQ5="","",'[1]Data Checking'!TQ5)</f>
        <v>0</v>
      </c>
      <c r="TN5">
        <f>IF('[1]Data Checking'!TR5="","",'[1]Data Checking'!TR5)</f>
        <v>0</v>
      </c>
      <c r="TO5" t="str">
        <f>IF('[1]Data Checking'!TS5="","",'[1]Data Checking'!TS5)</f>
        <v/>
      </c>
      <c r="TP5" t="str">
        <f>IF('[1]Data Checking'!TT5="","",'[1]Data Checking'!TT5)</f>
        <v/>
      </c>
      <c r="TQ5">
        <f>IF('[1]Data Checking'!TU5="","",'[1]Data Checking'!TU5)</f>
        <v>235906671</v>
      </c>
      <c r="TR5" t="str">
        <f>IF('[1]Data Checking'!TV5="","",'[1]Data Checking'!TV5)</f>
        <v>69288e6c-1dfe-457a-aa2f-a5b3d844e2c7</v>
      </c>
      <c r="TS5">
        <f>IF('[1]Data Checking'!TW5="","",'[1]Data Checking'!TW5)</f>
        <v>44525.897372685176</v>
      </c>
      <c r="TT5" t="str">
        <f>IF('[1]Data Checking'!TX5="","",'[1]Data Checking'!TX5)</f>
        <v/>
      </c>
      <c r="TU5" t="str">
        <f>IF('[1]Data Checking'!TY5="","",'[1]Data Checking'!TY5)</f>
        <v/>
      </c>
      <c r="TV5" t="str">
        <f>IF('[1]Data Checking'!TZ5="","",'[1]Data Checking'!TZ5)</f>
        <v>submitted_via_web</v>
      </c>
      <c r="TW5" t="str">
        <f>IF('[1]Data Checking'!UA5="","",'[1]Data Checking'!UA5)</f>
        <v>icsm_haiti</v>
      </c>
      <c r="TX5" t="str">
        <f>IF('[1]Data Checking'!UB5="","",'[1]Data Checking'!UB5)</f>
        <v/>
      </c>
      <c r="TY5">
        <f>IF('[1]Data Checking'!UC5="","",'[1]Data Checking'!UC5)</f>
        <v>4</v>
      </c>
      <c r="TZ5" t="str">
        <f>IF('[1]Data Checking'!UD5="","",'[1]Data Checking'!UD5)</f>
        <v/>
      </c>
      <c r="UA5" t="e">
        <f>IF('[1]Data Checking'!UL5="","",'[1]Data Checking'!UL5)</f>
        <v>#REF!</v>
      </c>
      <c r="UB5" t="e">
        <f>IF('[1]Data Checking'!UM5="","",'[1]Data Checking'!UM5)</f>
        <v>#REF!</v>
      </c>
      <c r="UC5" t="e">
        <f>IF('[1]Data Checking'!UN5="","",'[1]Data Checking'!UN5)</f>
        <v>#REF!</v>
      </c>
    </row>
    <row r="6" spans="1:549">
      <c r="A6">
        <f>IF('[1]Data Checking'!D6="","",'[1]Data Checking'!D6)</f>
        <v>44525.545545000001</v>
      </c>
      <c r="B6">
        <f>IF('[1]Data Checking'!E6="","",'[1]Data Checking'!E6)</f>
        <v>44525.553978784723</v>
      </c>
      <c r="C6">
        <f>IF('[1]Data Checking'!F6="","",'[1]Data Checking'!F6)</f>
        <v>44525</v>
      </c>
      <c r="D6" t="str">
        <f>IF('[1]Data Checking'!H6="","",'[1]Data Checking'!H6)</f>
        <v>audit.csv</v>
      </c>
      <c r="E6" t="str">
        <f>IF('[1]Data Checking'!I6="","",'[1]Data Checking'!I6)</f>
        <v>icsm_haiti</v>
      </c>
      <c r="F6" t="str">
        <f>IF('[1]Data Checking'!J6="","",'[1]Data Checking'!J6)</f>
        <v/>
      </c>
      <c r="G6" t="str">
        <f>IF('[1]Data Checking'!K6="","",'[1]Data Checking'!K6)</f>
        <v/>
      </c>
      <c r="H6">
        <f>IF('[1]Data Checking'!L6="","",'[1]Data Checking'!L6)</f>
        <v>44525</v>
      </c>
      <c r="I6" t="str">
        <f>IF('[1]Data Checking'!M6="","",'[1]Data Checking'!M6)</f>
        <v>GVC</v>
      </c>
      <c r="J6" t="str">
        <f>IF('[1]Data Checking'!N6="","",'[1]Data Checking'!N6)</f>
        <v/>
      </c>
      <c r="K6" t="str">
        <f>IF('[1]Data Checking'!O6="","",'[1]Data Checking'!O6)</f>
        <v>gvc</v>
      </c>
      <c r="L6" t="str">
        <f>IF('[1]Data Checking'!P6="","",'[1]Data Checking'!P6)</f>
        <v>GVC</v>
      </c>
      <c r="M6" t="str">
        <f>IF('[1]Data Checking'!Q6="","",'[1]Data Checking'!Q6)</f>
        <v>GVC</v>
      </c>
      <c r="N6" t="str">
        <f>IF('[1]Data Checking'!R6="","",'[1]Data Checking'!R6)</f>
        <v>JWD14</v>
      </c>
      <c r="O6" t="str">
        <f>IF('[1]Data Checking'!S6="","",'[1]Data Checking'!S6)</f>
        <v/>
      </c>
      <c r="P6" t="str">
        <f>IF('[1]Data Checking'!T6="","",'[1]Data Checking'!T6)</f>
        <v>gvc_jwd14</v>
      </c>
      <c r="Q6" t="str">
        <f>IF('[1]Data Checking'!U6="","",'[1]Data Checking'!U6)</f>
        <v>JWD14</v>
      </c>
      <c r="R6" t="str">
        <f>IF('[1]Data Checking'!V6="","",'[1]Data Checking'!V6)</f>
        <v>JWD14</v>
      </c>
      <c r="S6" t="str">
        <f>IF('[1]Data Checking'!W6="","",'[1]Data Checking'!W6)</f>
        <v>Artibonite</v>
      </c>
      <c r="T6" t="str">
        <f>IF('[1]Data Checking'!X6="","",'[1]Data Checking'!X6)</f>
        <v>Ennery</v>
      </c>
      <c r="U6" t="str">
        <f>IF('[1]Data Checking'!Y6="","",'[1]Data Checking'!Y6)</f>
        <v>HT0512</v>
      </c>
      <c r="V6" t="str">
        <f>IF('[1]Data Checking'!Z6="","",'[1]Data Checking'!Z6)</f>
        <v>Ennery</v>
      </c>
      <c r="W6" t="str">
        <f>IF('[1]Data Checking'!AA6="","",'[1]Data Checking'!AA6)</f>
        <v>4e Section Puilboreau</v>
      </c>
      <c r="X6" t="str">
        <f>IF('[1]Data Checking'!AB6="","",'[1]Data Checking'!AB6)</f>
        <v>HT0512-04</v>
      </c>
      <c r="Y6" t="str">
        <f>IF('[1]Data Checking'!AC6="","",'[1]Data Checking'!AC6)</f>
        <v>4e Section Puilboreau</v>
      </c>
      <c r="Z6" t="str">
        <f>IF('[1]Data Checking'!AD6="","",'[1]Data Checking'!AD6)</f>
        <v>Puilboreau</v>
      </c>
      <c r="AA6" t="str">
        <f>IF('[1]Data Checking'!AE6="","",'[1]Data Checking'!AE6)</f>
        <v/>
      </c>
      <c r="AB6" t="str">
        <f>IF('[1]Data Checking'!AF6="","",'[1]Data Checking'!AF6)</f>
        <v>enn_1</v>
      </c>
      <c r="AC6" t="str">
        <f>IF('[1]Data Checking'!AG6="","",'[1]Data Checking'!AG6)</f>
        <v>Puilboreau</v>
      </c>
      <c r="AD6" t="str">
        <f>IF('[1]Data Checking'!AH6="","",'[1]Data Checking'!AH6)</f>
        <v>Puilboreau</v>
      </c>
      <c r="AE6" t="str">
        <f>IF('[1]Data Checking'!AI6="","",'[1]Data Checking'!AI6)</f>
        <v>Marché Puilboreau</v>
      </c>
      <c r="AF6" t="str">
        <f>IF('[1]Data Checking'!AJ6="","",'[1]Data Checking'!AJ6)</f>
        <v/>
      </c>
      <c r="AG6" t="str">
        <f>IF('[1]Data Checking'!AK6="","",'[1]Data Checking'!AK6)</f>
        <v>Ennery</v>
      </c>
      <c r="AH6" t="str">
        <f>IF('[1]Data Checking'!AL6="","",'[1]Data Checking'!AL6)</f>
        <v>Marché Puilboreau</v>
      </c>
      <c r="AI6" t="str">
        <f>IF('[1]Data Checking'!AM6="","",'[1]Data Checking'!AM6)</f>
        <v>Marché Puilboreau</v>
      </c>
      <c r="AJ6" t="str">
        <f>IF('[1]Data Checking'!AN6="","",'[1]Data Checking'!AN6)</f>
        <v>Milieu rural</v>
      </c>
      <c r="AK6" t="str">
        <f>IF('[1]Data Checking'!AO6="","",'[1]Data Checking'!AO6)</f>
        <v>Enquête auprès d'un client (pour l'eau de boisson et la situation sécuritaire)</v>
      </c>
      <c r="AL6" t="str">
        <f>IF('[1]Data Checking'!AP6="","",'[1]Data Checking'!AP6)</f>
        <v>Oui</v>
      </c>
      <c r="AM6" t="str">
        <f>IF('[1]Data Checking'!AQ6="","",'[1]Data Checking'!AQ6)</f>
        <v/>
      </c>
      <c r="AN6" t="str">
        <f>IF('[1]Data Checking'!AR6="","",'[1]Data Checking'!AR6)</f>
        <v>Oui</v>
      </c>
      <c r="AO6" t="str">
        <f>IF('[1]Data Checking'!AS6="","",'[1]Data Checking'!AS6)</f>
        <v/>
      </c>
      <c r="AP6" t="str">
        <f>IF('[1]Data Checking'!AT6="","",'[1]Data Checking'!AT6)</f>
        <v>Femme</v>
      </c>
      <c r="AQ6">
        <f>IF('[1]Data Checking'!AU6="","",'[1]Data Checking'!AU6)</f>
        <v>44525</v>
      </c>
      <c r="AR6">
        <f>IF('[1]Data Checking'!AV6="","",'[1]Data Checking'!AV6)</f>
        <v>44525</v>
      </c>
      <c r="AS6" t="str">
        <f>IF('[1]Data Checking'!AW6="","",'[1]Data Checking'!AW6)</f>
        <v/>
      </c>
      <c r="AT6" t="str">
        <f>IF('[1]Data Checking'!AX6="","",'[1]Data Checking'!AX6)</f>
        <v/>
      </c>
      <c r="AU6" t="str">
        <f>IF('[1]Data Checking'!AY6="","",'[1]Data Checking'!AY6)</f>
        <v/>
      </c>
      <c r="AV6" t="str">
        <f>IF('[1]Data Checking'!AZ6="","",'[1]Data Checking'!AZ6)</f>
        <v/>
      </c>
      <c r="AW6" t="str">
        <f>IF('[1]Data Checking'!BA6="","",'[1]Data Checking'!BA6)</f>
        <v/>
      </c>
      <c r="AX6" t="str">
        <f>IF('[1]Data Checking'!BB6="","",'[1]Data Checking'!BB6)</f>
        <v/>
      </c>
      <c r="AY6" t="str">
        <f>IF('[1]Data Checking'!BC6="","",'[1]Data Checking'!BC6)</f>
        <v/>
      </c>
      <c r="AZ6" t="str">
        <f>IF('[1]Data Checking'!BD6="","",'[1]Data Checking'!BD6)</f>
        <v/>
      </c>
      <c r="BA6" t="str">
        <f>IF('[1]Data Checking'!BE6="","",'[1]Data Checking'!BE6)</f>
        <v/>
      </c>
      <c r="BB6" t="str">
        <f>IF('[1]Data Checking'!BF6="","",'[1]Data Checking'!BF6)</f>
        <v/>
      </c>
      <c r="BC6" t="str">
        <f>IF('[1]Data Checking'!BG6="","",'[1]Data Checking'!BG6)</f>
        <v/>
      </c>
      <c r="BD6" t="str">
        <f>IF('[1]Data Checking'!BH6="","",'[1]Data Checking'!BH6)</f>
        <v/>
      </c>
      <c r="BE6" t="str">
        <f>IF('[1]Data Checking'!BI6="","",'[1]Data Checking'!BI6)</f>
        <v/>
      </c>
      <c r="BF6" t="str">
        <f>IF('[1]Data Checking'!BJ6="","",'[1]Data Checking'!BJ6)</f>
        <v/>
      </c>
      <c r="BG6" t="str">
        <f>IF('[1]Data Checking'!BK6="","",'[1]Data Checking'!BK6)</f>
        <v/>
      </c>
      <c r="BH6" t="str">
        <f>IF('[1]Data Checking'!BL6="","",'[1]Data Checking'!BL6)</f>
        <v/>
      </c>
      <c r="BI6" t="str">
        <f>IF('[1]Data Checking'!BM6="","",'[1]Data Checking'!BM6)</f>
        <v/>
      </c>
      <c r="BJ6" t="str">
        <f>IF('[1]Data Checking'!BN6="","",'[1]Data Checking'!BN6)</f>
        <v/>
      </c>
      <c r="BK6" t="str">
        <f>IF('[1]Data Checking'!BO6="","",'[1]Data Checking'!BO6)</f>
        <v/>
      </c>
      <c r="BL6" t="str">
        <f>IF('[1]Data Checking'!BP6="","",'[1]Data Checking'!BP6)</f>
        <v/>
      </c>
      <c r="BM6" t="str">
        <f>IF('[1]Data Checking'!BQ6="","",'[1]Data Checking'!BQ6)</f>
        <v/>
      </c>
      <c r="BN6" t="str">
        <f>IF('[1]Data Checking'!BR6="","",'[1]Data Checking'!BR6)</f>
        <v/>
      </c>
      <c r="BO6" t="str">
        <f>IF('[1]Data Checking'!BS6="","",'[1]Data Checking'!BS6)</f>
        <v/>
      </c>
      <c r="BP6" t="str">
        <f>IF('[1]Data Checking'!BT6="","",'[1]Data Checking'!BT6)</f>
        <v/>
      </c>
      <c r="BQ6" t="str">
        <f>IF('[1]Data Checking'!BU6="","",'[1]Data Checking'!BU6)</f>
        <v/>
      </c>
      <c r="BR6" t="str">
        <f>IF('[1]Data Checking'!BV6="","",'[1]Data Checking'!BV6)</f>
        <v/>
      </c>
      <c r="BS6" t="str">
        <f>IF('[1]Data Checking'!BW6="","",'[1]Data Checking'!BW6)</f>
        <v/>
      </c>
      <c r="BT6" t="str">
        <f>IF('[1]Data Checking'!BX6="","",'[1]Data Checking'!BX6)</f>
        <v/>
      </c>
      <c r="BU6" t="str">
        <f>IF('[1]Data Checking'!BY6="","",'[1]Data Checking'!BY6)</f>
        <v/>
      </c>
      <c r="BV6" t="str">
        <f>IF('[1]Data Checking'!BZ6="","",'[1]Data Checking'!BZ6)</f>
        <v/>
      </c>
      <c r="BW6" t="str">
        <f>IF('[1]Data Checking'!CA6="","",'[1]Data Checking'!CA6)</f>
        <v/>
      </c>
      <c r="BX6" t="str">
        <f>IF('[1]Data Checking'!CB6="","",'[1]Data Checking'!CB6)</f>
        <v/>
      </c>
      <c r="BY6" t="str">
        <f>IF('[1]Data Checking'!CC6="","",'[1]Data Checking'!CC6)</f>
        <v/>
      </c>
      <c r="BZ6" t="str">
        <f>IF('[1]Data Checking'!CD6="","",'[1]Data Checking'!CD6)</f>
        <v/>
      </c>
      <c r="CA6" t="str">
        <f>IF('[1]Data Checking'!CE6="","",'[1]Data Checking'!CE6)</f>
        <v/>
      </c>
      <c r="CB6" t="str">
        <f>IF('[1]Data Checking'!CF6="","",'[1]Data Checking'!CF6)</f>
        <v/>
      </c>
      <c r="CC6" t="str">
        <f>IF('[1]Data Checking'!CG6="","",'[1]Data Checking'!CG6)</f>
        <v/>
      </c>
      <c r="CD6" t="str">
        <f>IF('[1]Data Checking'!CH6="","",'[1]Data Checking'!CH6)</f>
        <v/>
      </c>
      <c r="CE6" t="str">
        <f>IF('[1]Data Checking'!CI6="","",'[1]Data Checking'!CI6)</f>
        <v/>
      </c>
      <c r="CF6" t="str">
        <f>IF('[1]Data Checking'!CJ6="","",'[1]Data Checking'!CJ6)</f>
        <v/>
      </c>
      <c r="CG6" t="str">
        <f>IF('[1]Data Checking'!CK6="","",'[1]Data Checking'!CK6)</f>
        <v/>
      </c>
      <c r="CH6" t="str">
        <f>IF('[1]Data Checking'!CL6="","",'[1]Data Checking'!CL6)</f>
        <v/>
      </c>
      <c r="CI6" t="str">
        <f>IF('[1]Data Checking'!CM6="","",'[1]Data Checking'!CM6)</f>
        <v/>
      </c>
      <c r="CJ6" t="str">
        <f>IF('[1]Data Checking'!CN6="","",'[1]Data Checking'!CN6)</f>
        <v/>
      </c>
      <c r="CK6" t="str">
        <f>IF('[1]Data Checking'!CO6="","",'[1]Data Checking'!CO6)</f>
        <v/>
      </c>
      <c r="CL6" t="str">
        <f>IF('[1]Data Checking'!CP6="","",'[1]Data Checking'!CP6)</f>
        <v/>
      </c>
      <c r="CM6" t="str">
        <f>IF('[1]Data Checking'!CQ6="","",'[1]Data Checking'!CQ6)</f>
        <v/>
      </c>
      <c r="CN6" t="str">
        <f>IF('[1]Data Checking'!CR6="","",'[1]Data Checking'!CR6)</f>
        <v/>
      </c>
      <c r="CO6" t="str">
        <f>IF('[1]Data Checking'!CS6="","",'[1]Data Checking'!CS6)</f>
        <v/>
      </c>
      <c r="CP6" t="str">
        <f>IF('[1]Data Checking'!CT6="","",'[1]Data Checking'!CT6)</f>
        <v/>
      </c>
      <c r="CQ6" t="str">
        <f>IF('[1]Data Checking'!CU6="","",'[1]Data Checking'!CU6)</f>
        <v/>
      </c>
      <c r="CR6" t="str">
        <f>IF('[1]Data Checking'!CV6="","",'[1]Data Checking'!CV6)</f>
        <v/>
      </c>
      <c r="CS6" t="str">
        <f>IF('[1]Data Checking'!CW6="","",'[1]Data Checking'!CW6)</f>
        <v/>
      </c>
      <c r="CT6" t="str">
        <f>IF('[1]Data Checking'!CX6="","",'[1]Data Checking'!CX6)</f>
        <v/>
      </c>
      <c r="CU6" t="str">
        <f>IF('[1]Data Checking'!CY6="","",'[1]Data Checking'!CY6)</f>
        <v/>
      </c>
      <c r="CV6" t="str">
        <f>IF('[1]Data Checking'!CZ6="","",'[1]Data Checking'!CZ6)</f>
        <v/>
      </c>
      <c r="CW6" t="str">
        <f>IF('[1]Data Checking'!DA6="","",'[1]Data Checking'!DA6)</f>
        <v/>
      </c>
      <c r="CX6" t="str">
        <f>IF('[1]Data Checking'!DB6="","",'[1]Data Checking'!DB6)</f>
        <v/>
      </c>
      <c r="CY6" t="str">
        <f>IF('[1]Data Checking'!DC6="","",'[1]Data Checking'!DC6)</f>
        <v/>
      </c>
      <c r="CZ6" t="str">
        <f>IF('[1]Data Checking'!DD6="","",'[1]Data Checking'!DD6)</f>
        <v/>
      </c>
      <c r="DA6" t="str">
        <f>IF('[1]Data Checking'!DE6="","",'[1]Data Checking'!DE6)</f>
        <v/>
      </c>
      <c r="DB6" t="str">
        <f>IF('[1]Data Checking'!DF6="","",'[1]Data Checking'!DF6)</f>
        <v/>
      </c>
      <c r="DC6" t="str">
        <f>IF('[1]Data Checking'!DG6="","",'[1]Data Checking'!DG6)</f>
        <v/>
      </c>
      <c r="DD6" t="str">
        <f>IF('[1]Data Checking'!DH6="","",'[1]Data Checking'!DH6)</f>
        <v/>
      </c>
      <c r="DE6" t="str">
        <f>IF('[1]Data Checking'!DI6="","",'[1]Data Checking'!DI6)</f>
        <v/>
      </c>
      <c r="DF6" t="str">
        <f>IF('[1]Data Checking'!DJ6="","",'[1]Data Checking'!DJ6)</f>
        <v/>
      </c>
      <c r="DG6" t="str">
        <f>IF('[1]Data Checking'!DK6="","",'[1]Data Checking'!DK6)</f>
        <v/>
      </c>
      <c r="DH6" t="str">
        <f>IF('[1]Data Checking'!DL6="","",'[1]Data Checking'!DL6)</f>
        <v/>
      </c>
      <c r="DI6" t="str">
        <f>IF('[1]Data Checking'!DM6="","",'[1]Data Checking'!DM6)</f>
        <v/>
      </c>
      <c r="DJ6" t="str">
        <f>IF('[1]Data Checking'!DN6="","",'[1]Data Checking'!DN6)</f>
        <v/>
      </c>
      <c r="DK6" t="str">
        <f>IF('[1]Data Checking'!DO6="","",'[1]Data Checking'!DO6)</f>
        <v/>
      </c>
      <c r="DL6" t="str">
        <f>IF('[1]Data Checking'!DP6="","",'[1]Data Checking'!DP6)</f>
        <v/>
      </c>
      <c r="DM6" t="str">
        <f>IF('[1]Data Checking'!DQ6="","",'[1]Data Checking'!DQ6)</f>
        <v/>
      </c>
      <c r="DN6" t="str">
        <f>IF('[1]Data Checking'!DR6="","",'[1]Data Checking'!DR6)</f>
        <v/>
      </c>
      <c r="DO6" t="str">
        <f>IF('[1]Data Checking'!DS6="","",'[1]Data Checking'!DS6)</f>
        <v/>
      </c>
      <c r="DP6" t="str">
        <f>IF('[1]Data Checking'!DT6="","",'[1]Data Checking'!DT6)</f>
        <v/>
      </c>
      <c r="DQ6" t="str">
        <f>IF('[1]Data Checking'!DU6="","",'[1]Data Checking'!DU6)</f>
        <v/>
      </c>
      <c r="DR6" t="str">
        <f>IF('[1]Data Checking'!DV6="","",'[1]Data Checking'!DV6)</f>
        <v/>
      </c>
      <c r="DS6" t="str">
        <f>IF('[1]Data Checking'!DW6="","",'[1]Data Checking'!DW6)</f>
        <v/>
      </c>
      <c r="DT6" t="str">
        <f>IF('[1]Data Checking'!DX6="","",'[1]Data Checking'!DX6)</f>
        <v/>
      </c>
      <c r="DU6" t="str">
        <f>IF('[1]Data Checking'!DY6="","",'[1]Data Checking'!DY6)</f>
        <v/>
      </c>
      <c r="DV6" t="str">
        <f>IF('[1]Data Checking'!DZ6="","",'[1]Data Checking'!DZ6)</f>
        <v/>
      </c>
      <c r="DW6" t="str">
        <f>IF('[1]Data Checking'!EA6="","",'[1]Data Checking'!EA6)</f>
        <v/>
      </c>
      <c r="DX6" t="str">
        <f>IF('[1]Data Checking'!EB6="","",'[1]Data Checking'!EB6)</f>
        <v/>
      </c>
      <c r="DY6" t="str">
        <f>IF('[1]Data Checking'!EC6="","",'[1]Data Checking'!EC6)</f>
        <v/>
      </c>
      <c r="DZ6" t="str">
        <f>IF('[1]Data Checking'!ED6="","",'[1]Data Checking'!ED6)</f>
        <v/>
      </c>
      <c r="EA6" t="str">
        <f>IF('[1]Data Checking'!EE6="","",'[1]Data Checking'!EE6)</f>
        <v/>
      </c>
      <c r="EB6" t="str">
        <f>IF('[1]Data Checking'!EF6="","",'[1]Data Checking'!EF6)</f>
        <v/>
      </c>
      <c r="EC6" t="str">
        <f>IF('[1]Data Checking'!EG6="","",'[1]Data Checking'!EG6)</f>
        <v/>
      </c>
      <c r="ED6" t="str">
        <f>IF('[1]Data Checking'!EH6="","",'[1]Data Checking'!EH6)</f>
        <v/>
      </c>
      <c r="EE6" t="str">
        <f>IF('[1]Data Checking'!EI6="","",'[1]Data Checking'!EI6)</f>
        <v/>
      </c>
      <c r="EF6" t="str">
        <f>IF('[1]Data Checking'!EJ6="","",'[1]Data Checking'!EJ6)</f>
        <v/>
      </c>
      <c r="EG6" t="str">
        <f>IF('[1]Data Checking'!EK6="","",'[1]Data Checking'!EK6)</f>
        <v/>
      </c>
      <c r="EH6" t="str">
        <f>IF('[1]Data Checking'!EL6="","",'[1]Data Checking'!EL6)</f>
        <v/>
      </c>
      <c r="EI6" t="str">
        <f>IF('[1]Data Checking'!EM6="","",'[1]Data Checking'!EM6)</f>
        <v/>
      </c>
      <c r="EJ6" t="str">
        <f>IF('[1]Data Checking'!EN6="","",'[1]Data Checking'!EN6)</f>
        <v/>
      </c>
      <c r="EK6" t="str">
        <f>IF('[1]Data Checking'!EO6="","",'[1]Data Checking'!EO6)</f>
        <v/>
      </c>
      <c r="EL6" t="str">
        <f>IF('[1]Data Checking'!EP6="","",'[1]Data Checking'!EP6)</f>
        <v/>
      </c>
      <c r="EM6" t="str">
        <f>IF('[1]Data Checking'!EQ6="","",'[1]Data Checking'!EQ6)</f>
        <v/>
      </c>
      <c r="EN6" t="str">
        <f>IF('[1]Data Checking'!ER6="","",'[1]Data Checking'!ER6)</f>
        <v/>
      </c>
      <c r="EO6" t="str">
        <f>IF('[1]Data Checking'!ES6="","",'[1]Data Checking'!ES6)</f>
        <v/>
      </c>
      <c r="EP6" t="str">
        <f>IF('[1]Data Checking'!ET6="","",'[1]Data Checking'!ET6)</f>
        <v/>
      </c>
      <c r="EQ6" t="str">
        <f>IF('[1]Data Checking'!EU6="","",'[1]Data Checking'!EU6)</f>
        <v/>
      </c>
      <c r="ER6" t="str">
        <f>IF('[1]Data Checking'!EV6="","",'[1]Data Checking'!EV6)</f>
        <v/>
      </c>
      <c r="ES6" t="str">
        <f>IF('[1]Data Checking'!EW6="","",'[1]Data Checking'!EW6)</f>
        <v/>
      </c>
      <c r="ET6" t="str">
        <f>IF('[1]Data Checking'!EX6="","",'[1]Data Checking'!EX6)</f>
        <v/>
      </c>
      <c r="EU6" t="str">
        <f>IF('[1]Data Checking'!EY6="","",'[1]Data Checking'!EY6)</f>
        <v/>
      </c>
      <c r="EV6" t="str">
        <f>IF('[1]Data Checking'!EZ6="","",'[1]Data Checking'!EZ6)</f>
        <v/>
      </c>
      <c r="EW6" t="str">
        <f>IF('[1]Data Checking'!FA6="","",'[1]Data Checking'!FA6)</f>
        <v/>
      </c>
      <c r="EX6" t="str">
        <f>IF('[1]Data Checking'!FB6="","",'[1]Data Checking'!FB6)</f>
        <v/>
      </c>
      <c r="EY6" t="str">
        <f>IF('[1]Data Checking'!FC6="","",'[1]Data Checking'!FC6)</f>
        <v/>
      </c>
      <c r="EZ6" t="str">
        <f>IF('[1]Data Checking'!FD6="","",'[1]Data Checking'!FD6)</f>
        <v/>
      </c>
      <c r="FA6" t="str">
        <f>IF('[1]Data Checking'!FE6="","",'[1]Data Checking'!FE6)</f>
        <v/>
      </c>
      <c r="FB6" t="str">
        <f>IF('[1]Data Checking'!FF6="","",'[1]Data Checking'!FF6)</f>
        <v/>
      </c>
      <c r="FC6" t="str">
        <f>IF('[1]Data Checking'!FG6="","",'[1]Data Checking'!FG6)</f>
        <v/>
      </c>
      <c r="FD6" t="str">
        <f>IF('[1]Data Checking'!FH6="","",'[1]Data Checking'!FH6)</f>
        <v/>
      </c>
      <c r="FE6" t="str">
        <f>IF('[1]Data Checking'!FI6="","",'[1]Data Checking'!FI6)</f>
        <v/>
      </c>
      <c r="FF6" t="str">
        <f>IF('[1]Data Checking'!FJ6="","",'[1]Data Checking'!FJ6)</f>
        <v/>
      </c>
      <c r="FG6" t="str">
        <f>IF('[1]Data Checking'!FK6="","",'[1]Data Checking'!FK6)</f>
        <v/>
      </c>
      <c r="FH6" t="str">
        <f>IF('[1]Data Checking'!FL6="","",'[1]Data Checking'!FL6)</f>
        <v/>
      </c>
      <c r="FI6" t="str">
        <f>IF('[1]Data Checking'!FM6="","",'[1]Data Checking'!FM6)</f>
        <v/>
      </c>
      <c r="FJ6" t="str">
        <f>IF('[1]Data Checking'!FN6="","",'[1]Data Checking'!FN6)</f>
        <v/>
      </c>
      <c r="FK6" t="str">
        <f>IF('[1]Data Checking'!FO6="","",'[1]Data Checking'!FO6)</f>
        <v/>
      </c>
      <c r="FL6" t="str">
        <f>IF('[1]Data Checking'!FP6="","",'[1]Data Checking'!FP6)</f>
        <v/>
      </c>
      <c r="FM6" t="str">
        <f>IF('[1]Data Checking'!FQ6="","",'[1]Data Checking'!FQ6)</f>
        <v/>
      </c>
      <c r="FN6" t="str">
        <f>IF('[1]Data Checking'!FR6="","",'[1]Data Checking'!FR6)</f>
        <v/>
      </c>
      <c r="FO6" t="str">
        <f>IF('[1]Data Checking'!FS6="","",'[1]Data Checking'!FS6)</f>
        <v/>
      </c>
      <c r="FP6" t="str">
        <f>IF('[1]Data Checking'!FT6="","",'[1]Data Checking'!FT6)</f>
        <v/>
      </c>
      <c r="FQ6" t="str">
        <f>IF('[1]Data Checking'!FU6="","",'[1]Data Checking'!FU6)</f>
        <v/>
      </c>
      <c r="FR6" t="str">
        <f>IF('[1]Data Checking'!FV6="","",'[1]Data Checking'!FV6)</f>
        <v/>
      </c>
      <c r="FS6" t="str">
        <f>IF('[1]Data Checking'!FW6="","",'[1]Data Checking'!FW6)</f>
        <v/>
      </c>
      <c r="FT6" t="str">
        <f>IF('[1]Data Checking'!FX6="","",'[1]Data Checking'!FX6)</f>
        <v/>
      </c>
      <c r="FU6" t="str">
        <f>IF('[1]Data Checking'!FY6="","",'[1]Data Checking'!FY6)</f>
        <v/>
      </c>
      <c r="FV6" t="str">
        <f>IF('[1]Data Checking'!FZ6="","",'[1]Data Checking'!FZ6)</f>
        <v/>
      </c>
      <c r="FW6" t="str">
        <f>IF('[1]Data Checking'!GA6="","",'[1]Data Checking'!GA6)</f>
        <v/>
      </c>
      <c r="FX6" t="str">
        <f>IF('[1]Data Checking'!GB6="","",'[1]Data Checking'!GB6)</f>
        <v/>
      </c>
      <c r="FY6" t="str">
        <f>IF('[1]Data Checking'!GC6="","",'[1]Data Checking'!GC6)</f>
        <v/>
      </c>
      <c r="FZ6" t="str">
        <f>IF('[1]Data Checking'!GD6="","",'[1]Data Checking'!GD6)</f>
        <v/>
      </c>
      <c r="GA6" t="str">
        <f>IF('[1]Data Checking'!GE6="","",'[1]Data Checking'!GE6)</f>
        <v/>
      </c>
      <c r="GB6" t="str">
        <f>IF('[1]Data Checking'!GF6="","",'[1]Data Checking'!GF6)</f>
        <v/>
      </c>
      <c r="GC6" t="str">
        <f>IF('[1]Data Checking'!GG6="","",'[1]Data Checking'!GG6)</f>
        <v/>
      </c>
      <c r="GD6" t="str">
        <f>IF('[1]Data Checking'!GH6="","",'[1]Data Checking'!GH6)</f>
        <v/>
      </c>
      <c r="GE6" t="str">
        <f>IF('[1]Data Checking'!GI6="","",'[1]Data Checking'!GI6)</f>
        <v/>
      </c>
      <c r="GF6" t="str">
        <f>IF('[1]Data Checking'!GJ6="","",'[1]Data Checking'!GJ6)</f>
        <v/>
      </c>
      <c r="GG6" t="str">
        <f>IF('[1]Data Checking'!GK6="","",'[1]Data Checking'!GK6)</f>
        <v/>
      </c>
      <c r="GH6" t="str">
        <f>IF('[1]Data Checking'!GL6="","",'[1]Data Checking'!GL6)</f>
        <v/>
      </c>
      <c r="GI6" t="str">
        <f>IF('[1]Data Checking'!GM6="","",'[1]Data Checking'!GM6)</f>
        <v/>
      </c>
      <c r="GJ6" t="str">
        <f>IF('[1]Data Checking'!GN6="","",'[1]Data Checking'!GN6)</f>
        <v/>
      </c>
      <c r="GK6" t="str">
        <f>IF('[1]Data Checking'!GO6="","",'[1]Data Checking'!GO6)</f>
        <v/>
      </c>
      <c r="GL6" t="str">
        <f>IF('[1]Data Checking'!GP6="","",'[1]Data Checking'!GP6)</f>
        <v/>
      </c>
      <c r="GM6" t="str">
        <f>IF('[1]Data Checking'!GQ6="","",'[1]Data Checking'!GQ6)</f>
        <v/>
      </c>
      <c r="GN6" t="str">
        <f>IF('[1]Data Checking'!GR6="","",'[1]Data Checking'!GR6)</f>
        <v/>
      </c>
      <c r="GO6" t="str">
        <f>IF('[1]Data Checking'!GS6="","",'[1]Data Checking'!GS6)</f>
        <v/>
      </c>
      <c r="GP6" t="str">
        <f>IF('[1]Data Checking'!GT6="","",'[1]Data Checking'!GT6)</f>
        <v/>
      </c>
      <c r="GQ6" t="str">
        <f>IF('[1]Data Checking'!GU6="","",'[1]Data Checking'!GU6)</f>
        <v/>
      </c>
      <c r="GR6" t="str">
        <f>IF('[1]Data Checking'!GV6="","",'[1]Data Checking'!GV6)</f>
        <v/>
      </c>
      <c r="GS6" t="str">
        <f>IF('[1]Data Checking'!GW6="","",'[1]Data Checking'!GW6)</f>
        <v/>
      </c>
      <c r="GT6" t="str">
        <f>IF('[1]Data Checking'!GX6="","",'[1]Data Checking'!GX6)</f>
        <v/>
      </c>
      <c r="GU6" t="str">
        <f>IF('[1]Data Checking'!GY6="","",'[1]Data Checking'!GY6)</f>
        <v/>
      </c>
      <c r="GV6" t="str">
        <f>IF('[1]Data Checking'!GZ6="","",'[1]Data Checking'!GZ6)</f>
        <v/>
      </c>
      <c r="GW6" t="str">
        <f>IF('[1]Data Checking'!HA6="","",'[1]Data Checking'!HA6)</f>
        <v/>
      </c>
      <c r="GX6" t="str">
        <f>IF('[1]Data Checking'!HB6="","",'[1]Data Checking'!HB6)</f>
        <v/>
      </c>
      <c r="GY6" t="str">
        <f>IF('[1]Data Checking'!HC6="","",'[1]Data Checking'!HC6)</f>
        <v/>
      </c>
      <c r="GZ6" t="str">
        <f>IF('[1]Data Checking'!HD6="","",'[1]Data Checking'!HD6)</f>
        <v/>
      </c>
      <c r="HA6" t="str">
        <f>IF('[1]Data Checking'!HE6="","",'[1]Data Checking'!HE6)</f>
        <v/>
      </c>
      <c r="HB6" t="str">
        <f>IF('[1]Data Checking'!HF6="","",'[1]Data Checking'!HF6)</f>
        <v/>
      </c>
      <c r="HC6" t="str">
        <f>IF('[1]Data Checking'!HG6="","",'[1]Data Checking'!HG6)</f>
        <v/>
      </c>
      <c r="HD6" t="str">
        <f>IF('[1]Data Checking'!HH6="","",'[1]Data Checking'!HH6)</f>
        <v/>
      </c>
      <c r="HE6" t="str">
        <f>IF('[1]Data Checking'!HI6="","",'[1]Data Checking'!HI6)</f>
        <v/>
      </c>
      <c r="HF6" t="str">
        <f>IF('[1]Data Checking'!HJ6="","",'[1]Data Checking'!HJ6)</f>
        <v/>
      </c>
      <c r="HG6" t="str">
        <f>IF('[1]Data Checking'!HK6="","",'[1]Data Checking'!HK6)</f>
        <v/>
      </c>
      <c r="HH6" t="str">
        <f>IF('[1]Data Checking'!HL6="","",'[1]Data Checking'!HL6)</f>
        <v/>
      </c>
      <c r="HI6" t="str">
        <f>IF('[1]Data Checking'!HM6="","",'[1]Data Checking'!HM6)</f>
        <v/>
      </c>
      <c r="HJ6" t="str">
        <f>IF('[1]Data Checking'!HN6="","",'[1]Data Checking'!HN6)</f>
        <v/>
      </c>
      <c r="HK6" t="str">
        <f>IF('[1]Data Checking'!HO6="","",'[1]Data Checking'!HO6)</f>
        <v/>
      </c>
      <c r="HL6" t="str">
        <f>IF('[1]Data Checking'!HP6="","",'[1]Data Checking'!HP6)</f>
        <v/>
      </c>
      <c r="HM6" t="str">
        <f>IF('[1]Data Checking'!HQ6="","",'[1]Data Checking'!HQ6)</f>
        <v/>
      </c>
      <c r="HN6" t="str">
        <f>IF('[1]Data Checking'!HR6="","",'[1]Data Checking'!HR6)</f>
        <v/>
      </c>
      <c r="HO6" t="str">
        <f>IF('[1]Data Checking'!HS6="","",'[1]Data Checking'!HS6)</f>
        <v/>
      </c>
      <c r="HP6" t="str">
        <f>IF('[1]Data Checking'!HT6="","",'[1]Data Checking'!HT6)</f>
        <v/>
      </c>
      <c r="HQ6" t="str">
        <f>IF('[1]Data Checking'!HU6="","",'[1]Data Checking'!HU6)</f>
        <v/>
      </c>
      <c r="HR6" t="str">
        <f>IF('[1]Data Checking'!HV6="","",'[1]Data Checking'!HV6)</f>
        <v/>
      </c>
      <c r="HS6" t="str">
        <f>IF('[1]Data Checking'!HW6="","",'[1]Data Checking'!HW6)</f>
        <v/>
      </c>
      <c r="HT6" t="str">
        <f>IF('[1]Data Checking'!HX6="","",'[1]Data Checking'!HX6)</f>
        <v/>
      </c>
      <c r="HU6" t="str">
        <f>IF('[1]Data Checking'!HY6="","",'[1]Data Checking'!HY6)</f>
        <v/>
      </c>
      <c r="HV6" t="str">
        <f>IF('[1]Data Checking'!HZ6="","",'[1]Data Checking'!HZ6)</f>
        <v/>
      </c>
      <c r="HW6" t="str">
        <f>IF('[1]Data Checking'!IA6="","",'[1]Data Checking'!IA6)</f>
        <v/>
      </c>
      <c r="HX6" t="str">
        <f>IF('[1]Data Checking'!IB6="","",'[1]Data Checking'!IB6)</f>
        <v/>
      </c>
      <c r="HY6" t="str">
        <f>IF('[1]Data Checking'!IC6="","",'[1]Data Checking'!IC6)</f>
        <v/>
      </c>
      <c r="HZ6" t="str">
        <f>IF('[1]Data Checking'!ID6="","",'[1]Data Checking'!ID6)</f>
        <v/>
      </c>
      <c r="IA6" t="str">
        <f>IF('[1]Data Checking'!IE6="","",'[1]Data Checking'!IE6)</f>
        <v/>
      </c>
      <c r="IB6" t="str">
        <f>IF('[1]Data Checking'!IF6="","",'[1]Data Checking'!IF6)</f>
        <v/>
      </c>
      <c r="IC6" t="str">
        <f>IF('[1]Data Checking'!IG6="","",'[1]Data Checking'!IG6)</f>
        <v/>
      </c>
      <c r="ID6" t="str">
        <f>IF('[1]Data Checking'!IH6="","",'[1]Data Checking'!IH6)</f>
        <v/>
      </c>
      <c r="IE6" t="str">
        <f>IF('[1]Data Checking'!II6="","",'[1]Data Checking'!II6)</f>
        <v/>
      </c>
      <c r="IF6" t="str">
        <f>IF('[1]Data Checking'!IJ6="","",'[1]Data Checking'!IJ6)</f>
        <v/>
      </c>
      <c r="IG6" t="str">
        <f>IF('[1]Data Checking'!IK6="","",'[1]Data Checking'!IK6)</f>
        <v/>
      </c>
      <c r="IH6" t="str">
        <f>IF('[1]Data Checking'!IL6="","",'[1]Data Checking'!IL6)</f>
        <v/>
      </c>
      <c r="II6" t="str">
        <f>IF('[1]Data Checking'!IM6="","",'[1]Data Checking'!IM6)</f>
        <v/>
      </c>
      <c r="IJ6" t="str">
        <f>IF('[1]Data Checking'!IN6="","",'[1]Data Checking'!IN6)</f>
        <v/>
      </c>
      <c r="IK6" t="str">
        <f>IF('[1]Data Checking'!IO6="","",'[1]Data Checking'!IO6)</f>
        <v/>
      </c>
      <c r="IL6" t="str">
        <f>IF('[1]Data Checking'!IP6="","",'[1]Data Checking'!IP6)</f>
        <v/>
      </c>
      <c r="IM6" t="str">
        <f>IF('[1]Data Checking'!IQ6="","",'[1]Data Checking'!IQ6)</f>
        <v/>
      </c>
      <c r="IN6" t="str">
        <f>IF('[1]Data Checking'!IR6="","",'[1]Data Checking'!IR6)</f>
        <v/>
      </c>
      <c r="IO6" t="str">
        <f>IF('[1]Data Checking'!IS6="","",'[1]Data Checking'!IS6)</f>
        <v/>
      </c>
      <c r="IP6" t="str">
        <f>IF('[1]Data Checking'!IT6="","",'[1]Data Checking'!IT6)</f>
        <v/>
      </c>
      <c r="IQ6" t="str">
        <f>IF('[1]Data Checking'!IU6="","",'[1]Data Checking'!IU6)</f>
        <v/>
      </c>
      <c r="IR6" t="str">
        <f>IF('[1]Data Checking'!IV6="","",'[1]Data Checking'!IV6)</f>
        <v/>
      </c>
      <c r="IS6" t="str">
        <f>IF('[1]Data Checking'!IW6="","",'[1]Data Checking'!IW6)</f>
        <v/>
      </c>
      <c r="IT6" t="str">
        <f>IF('[1]Data Checking'!IX6="","",'[1]Data Checking'!IX6)</f>
        <v/>
      </c>
      <c r="IU6" t="str">
        <f>IF('[1]Data Checking'!IY6="","",'[1]Data Checking'!IY6)</f>
        <v/>
      </c>
      <c r="IV6" t="str">
        <f>IF('[1]Data Checking'!IZ6="","",'[1]Data Checking'!IZ6)</f>
        <v/>
      </c>
      <c r="IW6" t="str">
        <f>IF('[1]Data Checking'!JA6="","",'[1]Data Checking'!JA6)</f>
        <v/>
      </c>
      <c r="IX6" t="str">
        <f>IF('[1]Data Checking'!JB6="","",'[1]Data Checking'!JB6)</f>
        <v/>
      </c>
      <c r="IY6" t="str">
        <f>IF('[1]Data Checking'!JC6="","",'[1]Data Checking'!JC6)</f>
        <v/>
      </c>
      <c r="IZ6" t="str">
        <f>IF('[1]Data Checking'!JD6="","",'[1]Data Checking'!JD6)</f>
        <v/>
      </c>
      <c r="JA6" t="str">
        <f>IF('[1]Data Checking'!JE6="","",'[1]Data Checking'!JE6)</f>
        <v/>
      </c>
      <c r="JB6" t="str">
        <f>IF('[1]Data Checking'!JF6="","",'[1]Data Checking'!JF6)</f>
        <v>Oui</v>
      </c>
      <c r="JC6" t="str">
        <f>IF('[1]Data Checking'!JG6="","",'[1]Data Checking'!JG6)</f>
        <v>Oui, je vais parfois/souvent chercher l'eau</v>
      </c>
      <c r="JD6" t="str">
        <f>IF('[1]Data Checking'!JH6="","",'[1]Data Checking'!JH6)</f>
        <v>rivière ou source non aménagée</v>
      </c>
      <c r="JE6" t="str">
        <f>IF('[1]Data Checking'!JI6="","",'[1]Data Checking'!JI6)</f>
        <v/>
      </c>
      <c r="JF6" t="str">
        <f>IF('[1]Data Checking'!JJ6="","",'[1]Data Checking'!JJ6)</f>
        <v>riv</v>
      </c>
      <c r="JG6" t="str">
        <f>IF('[1]Data Checking'!JK6="","",'[1]Data Checking'!JK6)</f>
        <v>rivyè / sous ki pa anmenaje</v>
      </c>
      <c r="JH6" t="str">
        <f>IF('[1]Data Checking'!JL6="","",'[1]Data Checking'!JL6)</f>
        <v>rivyè / sous ki pa anmenaje</v>
      </c>
      <c r="JI6" t="str">
        <f>IF('[1]Data Checking'!JM6="","",'[1]Data Checking'!JM6)</f>
        <v>Il n'y a pas d'autres options dans ma zone</v>
      </c>
      <c r="JJ6" t="str">
        <f>IF('[1]Data Checking'!JN6="","",'[1]Data Checking'!JN6)</f>
        <v/>
      </c>
      <c r="JK6" t="str">
        <f>IF('[1]Data Checking'!JO6="","",'[1]Data Checking'!JO6)</f>
        <v>Plus d'1h au total</v>
      </c>
      <c r="JL6" t="str">
        <f>IF('[1]Data Checking'!JP6="","",'[1]Data Checking'!JP6)</f>
        <v>gros bidon de 5 gallons (18,9 L)</v>
      </c>
      <c r="JM6" t="str">
        <f>IF('[1]Data Checking'!JQ6="","",'[1]Data Checking'!JQ6)</f>
        <v>5gal</v>
      </c>
      <c r="JN6" t="str">
        <f>IF('[1]Data Checking'!JR6="","",'[1]Data Checking'!JR6)</f>
        <v>bidon ki vo 5 galon (18,9L)</v>
      </c>
      <c r="JO6" t="str">
        <f>IF('[1]Data Checking'!JS6="","",'[1]Data Checking'!JS6)</f>
        <v/>
      </c>
      <c r="JP6" t="str">
        <f>IF('[1]Data Checking'!JT6="","",'[1]Data Checking'!JT6)</f>
        <v/>
      </c>
      <c r="JQ6" t="str">
        <f>IF('[1]Data Checking'!JU6="","",'[1]Data Checking'!JU6)</f>
        <v/>
      </c>
      <c r="JR6" t="str">
        <f>IF('[1]Data Checking'!JV6="","",'[1]Data Checking'!JV6)</f>
        <v/>
      </c>
      <c r="JS6" t="str">
        <f>IF('[1]Data Checking'!JW6="","",'[1]Data Checking'!JW6)</f>
        <v/>
      </c>
      <c r="JT6">
        <f>IF('[1]Data Checking'!JX6="","",'[1]Data Checking'!JX6)</f>
        <v>0</v>
      </c>
      <c r="JU6">
        <f>IF('[1]Data Checking'!JY6="","",'[1]Data Checking'!JY6)</f>
        <v>0</v>
      </c>
      <c r="JV6" t="str">
        <f>IF('[1]Data Checking'!JZ6="","",'[1]Data Checking'!JZ6)</f>
        <v/>
      </c>
      <c r="JW6" t="str">
        <f>IF('[1]Data Checking'!KA6="","",'[1]Data Checking'!KA6)</f>
        <v>NA</v>
      </c>
      <c r="JX6">
        <f>IF('[1]Data Checking'!KB6="","",'[1]Data Checking'!KB6)</f>
        <v>0</v>
      </c>
      <c r="JY6" t="str">
        <f>IF('[1]Data Checking'!KC6="","",'[1]Data Checking'!KC6)</f>
        <v>Non</v>
      </c>
      <c r="JZ6" t="str">
        <f>IF('[1]Data Checking'!KD6="","",'[1]Data Checking'!KD6)</f>
        <v>Oui, chaque fois</v>
      </c>
      <c r="KA6" t="str">
        <f>IF('[1]Data Checking'!KE6="","",'[1]Data Checking'!KE6)</f>
        <v>Non</v>
      </c>
      <c r="KB6" t="str">
        <f>IF('[1]Data Checking'!KF6="","",'[1]Data Checking'!KF6)</f>
        <v/>
      </c>
      <c r="KC6" t="str">
        <f>IF('[1]Data Checking'!KG6="","",'[1]Data Checking'!KG6)</f>
        <v/>
      </c>
      <c r="KD6" t="str">
        <f>IF('[1]Data Checking'!KH6="","",'[1]Data Checking'!KH6)</f>
        <v/>
      </c>
      <c r="KE6" t="str">
        <f>IF('[1]Data Checking'!KI6="","",'[1]Data Checking'!KI6)</f>
        <v/>
      </c>
      <c r="KF6" t="str">
        <f>IF('[1]Data Checking'!KJ6="","",'[1]Data Checking'!KJ6)</f>
        <v/>
      </c>
      <c r="KG6" t="str">
        <f>IF('[1]Data Checking'!KK6="","",'[1]Data Checking'!KK6)</f>
        <v/>
      </c>
      <c r="KH6" t="str">
        <f>IF('[1]Data Checking'!KL6="","",'[1]Data Checking'!KL6)</f>
        <v/>
      </c>
      <c r="KI6" t="str">
        <f>IF('[1]Data Checking'!KM6="","",'[1]Data Checking'!KM6)</f>
        <v/>
      </c>
      <c r="KJ6" t="str">
        <f>IF('[1]Data Checking'!KN6="","",'[1]Data Checking'!KN6)</f>
        <v/>
      </c>
      <c r="KK6" t="str">
        <f>IF('[1]Data Checking'!KO6="","",'[1]Data Checking'!KO6)</f>
        <v/>
      </c>
      <c r="KL6" t="str">
        <f>IF('[1]Data Checking'!KP6="","",'[1]Data Checking'!KP6)</f>
        <v/>
      </c>
      <c r="KM6" t="str">
        <f>IF('[1]Data Checking'!KQ6="","",'[1]Data Checking'!KQ6)</f>
        <v/>
      </c>
      <c r="KN6" t="str">
        <f>IF('[1]Data Checking'!KR6="","",'[1]Data Checking'!KR6)</f>
        <v/>
      </c>
      <c r="KO6" t="str">
        <f>IF('[1]Data Checking'!KS6="","",'[1]Data Checking'!KS6)</f>
        <v>Non</v>
      </c>
      <c r="KP6" t="str">
        <f>IF('[1]Data Checking'!KT6="","",'[1]Data Checking'!KT6)</f>
        <v/>
      </c>
      <c r="KQ6" t="str">
        <f>IF('[1]Data Checking'!KU6="","",'[1]Data Checking'!KU6)</f>
        <v/>
      </c>
      <c r="KR6" t="str">
        <f>IF('[1]Data Checking'!KV6="","",'[1]Data Checking'!KV6)</f>
        <v/>
      </c>
      <c r="KS6" t="str">
        <f>IF('[1]Data Checking'!KW6="","",'[1]Data Checking'!KW6)</f>
        <v/>
      </c>
      <c r="KT6" t="str">
        <f>IF('[1]Data Checking'!KX6="","",'[1]Data Checking'!KX6)</f>
        <v/>
      </c>
      <c r="KU6" t="str">
        <f>IF('[1]Data Checking'!KY6="","",'[1]Data Checking'!KY6)</f>
        <v/>
      </c>
      <c r="KV6" t="str">
        <f>IF('[1]Data Checking'!KZ6="","",'[1]Data Checking'!KZ6)</f>
        <v/>
      </c>
      <c r="KW6" t="str">
        <f>IF('[1]Data Checking'!LA6="","",'[1]Data Checking'!LA6)</f>
        <v/>
      </c>
      <c r="KX6" t="str">
        <f>IF('[1]Data Checking'!LB6="","",'[1]Data Checking'!LB6)</f>
        <v/>
      </c>
      <c r="KY6" t="str">
        <f>IF('[1]Data Checking'!LC6="","",'[1]Data Checking'!LC6)</f>
        <v/>
      </c>
      <c r="KZ6" t="str">
        <f>IF('[1]Data Checking'!LD6="","",'[1]Data Checking'!LD6)</f>
        <v/>
      </c>
      <c r="LA6" t="str">
        <f>IF('[1]Data Checking'!LE6="","",'[1]Data Checking'!LE6)</f>
        <v/>
      </c>
      <c r="LB6" t="str">
        <f>IF('[1]Data Checking'!LF6="","",'[1]Data Checking'!LF6)</f>
        <v/>
      </c>
      <c r="LC6">
        <f>IF('[1]Data Checking'!LG6="","",'[1]Data Checking'!LG6)</f>
        <v>19</v>
      </c>
      <c r="LD6" t="str">
        <f>IF('[1]Data Checking'!LH6="","",'[1]Data Checking'!LH6)</f>
        <v>Riz Mais</v>
      </c>
      <c r="LE6">
        <f>IF('[1]Data Checking'!LI6="","",'[1]Data Checking'!LI6)</f>
        <v>0</v>
      </c>
      <c r="LF6">
        <f>IF('[1]Data Checking'!LJ6="","",'[1]Data Checking'!LJ6)</f>
        <v>1</v>
      </c>
      <c r="LG6">
        <f>IF('[1]Data Checking'!LK6="","",'[1]Data Checking'!LK6)</f>
        <v>1</v>
      </c>
      <c r="LH6">
        <f>IF('[1]Data Checking'!LL6="","",'[1]Data Checking'!LL6)</f>
        <v>0</v>
      </c>
      <c r="LI6">
        <f>IF('[1]Data Checking'!LM6="","",'[1]Data Checking'!LM6)</f>
        <v>0</v>
      </c>
      <c r="LJ6">
        <f>IF('[1]Data Checking'!LN6="","",'[1]Data Checking'!LN6)</f>
        <v>0</v>
      </c>
      <c r="LK6">
        <f>IF('[1]Data Checking'!LO6="","",'[1]Data Checking'!LO6)</f>
        <v>0</v>
      </c>
      <c r="LL6">
        <f>IF('[1]Data Checking'!LP6="","",'[1]Data Checking'!LP6)</f>
        <v>0</v>
      </c>
      <c r="LM6">
        <f>IF('[1]Data Checking'!LQ6="","",'[1]Data Checking'!LQ6)</f>
        <v>0</v>
      </c>
      <c r="LN6">
        <f>IF('[1]Data Checking'!LR6="","",'[1]Data Checking'!LR6)</f>
        <v>0</v>
      </c>
      <c r="LO6" t="str">
        <f>IF('[1]Data Checking'!LS6="","",'[1]Data Checking'!LS6)</f>
        <v/>
      </c>
      <c r="LP6">
        <f>IF('[1]Data Checking'!LT6="","",'[1]Data Checking'!LT6)</f>
        <v>12</v>
      </c>
      <c r="LQ6">
        <f>IF('[1]Data Checking'!LU6="","",'[1]Data Checking'!LU6)</f>
        <v>5</v>
      </c>
      <c r="LR6" t="str">
        <f>IF('[1]Data Checking'!LV6="","",'[1]Data Checking'!LV6)</f>
        <v/>
      </c>
      <c r="LS6" t="str">
        <f>IF('[1]Data Checking'!LW6="","",'[1]Data Checking'!LW6)</f>
        <v/>
      </c>
      <c r="LT6" t="str">
        <f>IF('[1]Data Checking'!LX6="","",'[1]Data Checking'!LX6)</f>
        <v/>
      </c>
      <c r="LU6" t="str">
        <f>IF('[1]Data Checking'!LY6="","",'[1]Data Checking'!LY6)</f>
        <v/>
      </c>
      <c r="LV6" t="str">
        <f>IF('[1]Data Checking'!LZ6="","",'[1]Data Checking'!LZ6)</f>
        <v/>
      </c>
      <c r="LW6" t="str">
        <f>IF('[1]Data Checking'!MA6="","",'[1]Data Checking'!MA6)</f>
        <v>Serviettes hygiéniques (femmes) Savon lessive Dentifrice Déodorant</v>
      </c>
      <c r="LX6">
        <f>IF('[1]Data Checking'!MB6="","",'[1]Data Checking'!MB6)</f>
        <v>1</v>
      </c>
      <c r="LY6">
        <f>IF('[1]Data Checking'!MC6="","",'[1]Data Checking'!MC6)</f>
        <v>1</v>
      </c>
      <c r="LZ6">
        <f>IF('[1]Data Checking'!MD6="","",'[1]Data Checking'!MD6)</f>
        <v>0</v>
      </c>
      <c r="MA6">
        <f>IF('[1]Data Checking'!ME6="","",'[1]Data Checking'!ME6)</f>
        <v>0</v>
      </c>
      <c r="MB6">
        <f>IF('[1]Data Checking'!MF6="","",'[1]Data Checking'!MF6)</f>
        <v>1</v>
      </c>
      <c r="MC6">
        <f>IF('[1]Data Checking'!MG6="","",'[1]Data Checking'!MG6)</f>
        <v>0</v>
      </c>
      <c r="MD6">
        <f>IF('[1]Data Checking'!MH6="","",'[1]Data Checking'!MH6)</f>
        <v>1</v>
      </c>
      <c r="ME6">
        <f>IF('[1]Data Checking'!MI6="","",'[1]Data Checking'!MI6)</f>
        <v>0</v>
      </c>
      <c r="MF6">
        <f>IF('[1]Data Checking'!MJ6="","",'[1]Data Checking'!MJ6)</f>
        <v>0</v>
      </c>
      <c r="MG6">
        <f>IF('[1]Data Checking'!MK6="","",'[1]Data Checking'!MK6)</f>
        <v>0</v>
      </c>
      <c r="MH6">
        <f>IF('[1]Data Checking'!ML6="","",'[1]Data Checking'!ML6)</f>
        <v>4</v>
      </c>
      <c r="MI6">
        <f>IF('[1]Data Checking'!MM6="","",'[1]Data Checking'!MM6)</f>
        <v>15</v>
      </c>
      <c r="MJ6" t="str">
        <f>IF('[1]Data Checking'!MN6="","",'[1]Data Checking'!MN6)</f>
        <v/>
      </c>
      <c r="MK6" t="str">
        <f>IF('[1]Data Checking'!MO6="","",'[1]Data Checking'!MO6)</f>
        <v/>
      </c>
      <c r="ML6">
        <f>IF('[1]Data Checking'!MP6="","",'[1]Data Checking'!MP6)</f>
        <v>1</v>
      </c>
      <c r="MM6" t="str">
        <f>IF('[1]Data Checking'!MQ6="","",'[1]Data Checking'!MQ6)</f>
        <v/>
      </c>
      <c r="MN6">
        <f>IF('[1]Data Checking'!MR6="","",'[1]Data Checking'!MR6)</f>
        <v>1</v>
      </c>
      <c r="MO6" t="str">
        <f>IF('[1]Data Checking'!MS6="","",'[1]Data Checking'!MS6)</f>
        <v/>
      </c>
      <c r="MP6" t="str">
        <f>IF('[1]Data Checking'!MT6="","",'[1]Data Checking'!MT6)</f>
        <v>Tôle Planche (2x4)</v>
      </c>
      <c r="MQ6">
        <f>IF('[1]Data Checking'!MU6="","",'[1]Data Checking'!MU6)</f>
        <v>1</v>
      </c>
      <c r="MR6">
        <f>IF('[1]Data Checking'!MV6="","",'[1]Data Checking'!MV6)</f>
        <v>0</v>
      </c>
      <c r="MS6">
        <f>IF('[1]Data Checking'!MW6="","",'[1]Data Checking'!MW6)</f>
        <v>0</v>
      </c>
      <c r="MT6">
        <f>IF('[1]Data Checking'!MX6="","",'[1]Data Checking'!MX6)</f>
        <v>1</v>
      </c>
      <c r="MU6">
        <f>IF('[1]Data Checking'!MY6="","",'[1]Data Checking'!MY6)</f>
        <v>0</v>
      </c>
      <c r="MV6">
        <f>IF('[1]Data Checking'!MZ6="","",'[1]Data Checking'!MZ6)</f>
        <v>0</v>
      </c>
      <c r="MW6">
        <f>IF('[1]Data Checking'!NA6="","",'[1]Data Checking'!NA6)</f>
        <v>0</v>
      </c>
      <c r="MX6">
        <f>IF('[1]Data Checking'!NB6="","",'[1]Data Checking'!NB6)</f>
        <v>0</v>
      </c>
      <c r="MY6">
        <f>IF('[1]Data Checking'!NC6="","",'[1]Data Checking'!NC6)</f>
        <v>0</v>
      </c>
      <c r="MZ6">
        <f>IF('[1]Data Checking'!ND6="","",'[1]Data Checking'!ND6)</f>
        <v>0</v>
      </c>
      <c r="NA6">
        <f>IF('[1]Data Checking'!NE6="","",'[1]Data Checking'!NE6)</f>
        <v>0</v>
      </c>
      <c r="NB6">
        <f>IF('[1]Data Checking'!NF6="","",'[1]Data Checking'!NF6)</f>
        <v>0</v>
      </c>
      <c r="NC6">
        <f>IF('[1]Data Checking'!NG6="","",'[1]Data Checking'!NG6)</f>
        <v>0</v>
      </c>
      <c r="ND6">
        <f>IF('[1]Data Checking'!NH6="","",'[1]Data Checking'!NH6)</f>
        <v>35</v>
      </c>
      <c r="NE6" t="str">
        <f>IF('[1]Data Checking'!NI6="","",'[1]Data Checking'!NI6)</f>
        <v/>
      </c>
      <c r="NF6" t="str">
        <f>IF('[1]Data Checking'!NJ6="","",'[1]Data Checking'!NJ6)</f>
        <v/>
      </c>
      <c r="NG6">
        <f>IF('[1]Data Checking'!NK6="","",'[1]Data Checking'!NK6)</f>
        <v>24</v>
      </c>
      <c r="NH6" t="str">
        <f>IF('[1]Data Checking'!NL6="","",'[1]Data Checking'!NL6)</f>
        <v/>
      </c>
      <c r="NI6" t="str">
        <f>IF('[1]Data Checking'!NM6="","",'[1]Data Checking'!NM6)</f>
        <v/>
      </c>
      <c r="NJ6" t="str">
        <f>IF('[1]Data Checking'!NN6="","",'[1]Data Checking'!NN6)</f>
        <v/>
      </c>
      <c r="NK6" t="str">
        <f>IF('[1]Data Checking'!NO6="","",'[1]Data Checking'!NO6)</f>
        <v/>
      </c>
      <c r="NL6" t="str">
        <f>IF('[1]Data Checking'!NP6="","",'[1]Data Checking'!NP6)</f>
        <v/>
      </c>
      <c r="NM6" t="str">
        <f>IF('[1]Data Checking'!NQ6="","",'[1]Data Checking'!NQ6)</f>
        <v/>
      </c>
      <c r="NN6" t="str">
        <f>IF('[1]Data Checking'!NR6="","",'[1]Data Checking'!NR6)</f>
        <v/>
      </c>
      <c r="NO6" t="str">
        <f>IF('[1]Data Checking'!NS6="","",'[1]Data Checking'!NS6)</f>
        <v>Grande bassine</v>
      </c>
      <c r="NP6">
        <f>IF('[1]Data Checking'!NT6="","",'[1]Data Checking'!NT6)</f>
        <v>0</v>
      </c>
      <c r="NQ6">
        <f>IF('[1]Data Checking'!NU6="","",'[1]Data Checking'!NU6)</f>
        <v>0</v>
      </c>
      <c r="NR6">
        <f>IF('[1]Data Checking'!NV6="","",'[1]Data Checking'!NV6)</f>
        <v>0</v>
      </c>
      <c r="NS6">
        <f>IF('[1]Data Checking'!NW6="","",'[1]Data Checking'!NW6)</f>
        <v>0</v>
      </c>
      <c r="NT6">
        <f>IF('[1]Data Checking'!NX6="","",'[1]Data Checking'!NX6)</f>
        <v>0</v>
      </c>
      <c r="NU6">
        <f>IF('[1]Data Checking'!NY6="","",'[1]Data Checking'!NY6)</f>
        <v>0</v>
      </c>
      <c r="NV6">
        <f>IF('[1]Data Checking'!NZ6="","",'[1]Data Checking'!NZ6)</f>
        <v>0</v>
      </c>
      <c r="NW6">
        <f>IF('[1]Data Checking'!OA6="","",'[1]Data Checking'!OA6)</f>
        <v>1</v>
      </c>
      <c r="NX6">
        <f>IF('[1]Data Checking'!OB6="","",'[1]Data Checking'!OB6)</f>
        <v>0</v>
      </c>
      <c r="NY6">
        <f>IF('[1]Data Checking'!OC6="","",'[1]Data Checking'!OC6)</f>
        <v>0</v>
      </c>
      <c r="NZ6">
        <f>IF('[1]Data Checking'!OD6="","",'[1]Data Checking'!OD6)</f>
        <v>0</v>
      </c>
      <c r="OA6" t="str">
        <f>IF('[1]Data Checking'!OE6="","",'[1]Data Checking'!OE6)</f>
        <v/>
      </c>
      <c r="OB6" t="str">
        <f>IF('[1]Data Checking'!OF6="","",'[1]Data Checking'!OF6)</f>
        <v/>
      </c>
      <c r="OC6" t="str">
        <f>IF('[1]Data Checking'!OG6="","",'[1]Data Checking'!OG6)</f>
        <v/>
      </c>
      <c r="OD6" t="str">
        <f>IF('[1]Data Checking'!OH6="","",'[1]Data Checking'!OH6)</f>
        <v/>
      </c>
      <c r="OE6" t="str">
        <f>IF('[1]Data Checking'!OI6="","",'[1]Data Checking'!OI6)</f>
        <v/>
      </c>
      <c r="OF6" t="str">
        <f>IF('[1]Data Checking'!OJ6="","",'[1]Data Checking'!OJ6)</f>
        <v/>
      </c>
      <c r="OG6" t="str">
        <f>IF('[1]Data Checking'!OK6="","",'[1]Data Checking'!OK6)</f>
        <v/>
      </c>
      <c r="OH6">
        <f>IF('[1]Data Checking'!OL6="","",'[1]Data Checking'!OL6)</f>
        <v>3</v>
      </c>
      <c r="OI6" t="str">
        <f>IF('[1]Data Checking'!OM6="","",'[1]Data Checking'!OM6)</f>
        <v/>
      </c>
      <c r="OJ6" t="str">
        <f>IF('[1]Data Checking'!ON6="","",'[1]Data Checking'!ON6)</f>
        <v>Médicaments douleur (aspirine, …)</v>
      </c>
      <c r="OK6">
        <f>IF('[1]Data Checking'!OO6="","",'[1]Data Checking'!OO6)</f>
        <v>1</v>
      </c>
      <c r="OL6">
        <f>IF('[1]Data Checking'!OP6="","",'[1]Data Checking'!OP6)</f>
        <v>0</v>
      </c>
      <c r="OM6">
        <f>IF('[1]Data Checking'!OQ6="","",'[1]Data Checking'!OQ6)</f>
        <v>0</v>
      </c>
      <c r="ON6">
        <f>IF('[1]Data Checking'!OR6="","",'[1]Data Checking'!OR6)</f>
        <v>0</v>
      </c>
      <c r="OO6">
        <f>IF('[1]Data Checking'!OS6="","",'[1]Data Checking'!OS6)</f>
        <v>0</v>
      </c>
      <c r="OP6">
        <f>IF('[1]Data Checking'!OT6="","",'[1]Data Checking'!OT6)</f>
        <v>0</v>
      </c>
      <c r="OQ6">
        <f>IF('[1]Data Checking'!OU6="","",'[1]Data Checking'!OU6)</f>
        <v>0</v>
      </c>
      <c r="OR6">
        <f>IF('[1]Data Checking'!OV6="","",'[1]Data Checking'!OV6)</f>
        <v>0</v>
      </c>
      <c r="OS6">
        <f>IF('[1]Data Checking'!OW6="","",'[1]Data Checking'!OW6)</f>
        <v>0</v>
      </c>
      <c r="OT6" t="str">
        <f>IF('[1]Data Checking'!OX6="","",'[1]Data Checking'!OX6)</f>
        <v/>
      </c>
      <c r="OU6" t="str">
        <f>IF('[1]Data Checking'!OY6="","",'[1]Data Checking'!OY6)</f>
        <v>Radio Lampe torche</v>
      </c>
      <c r="OV6">
        <f>IF('[1]Data Checking'!OZ6="","",'[1]Data Checking'!OZ6)</f>
        <v>1</v>
      </c>
      <c r="OW6">
        <f>IF('[1]Data Checking'!PA6="","",'[1]Data Checking'!PA6)</f>
        <v>0</v>
      </c>
      <c r="OX6">
        <f>IF('[1]Data Checking'!PB6="","",'[1]Data Checking'!PB6)</f>
        <v>0</v>
      </c>
      <c r="OY6">
        <f>IF('[1]Data Checking'!PC6="","",'[1]Data Checking'!PC6)</f>
        <v>1</v>
      </c>
      <c r="OZ6">
        <f>IF('[1]Data Checking'!PD6="","",'[1]Data Checking'!PD6)</f>
        <v>0</v>
      </c>
      <c r="PA6">
        <f>IF('[1]Data Checking'!PE6="","",'[1]Data Checking'!PE6)</f>
        <v>0</v>
      </c>
      <c r="PB6">
        <f>IF('[1]Data Checking'!PF6="","",'[1]Data Checking'!PF6)</f>
        <v>3</v>
      </c>
      <c r="PC6" t="str">
        <f>IF('[1]Data Checking'!PG6="","",'[1]Data Checking'!PG6)</f>
        <v/>
      </c>
      <c r="PD6" t="str">
        <f>IF('[1]Data Checking'!PH6="","",'[1]Data Checking'!PH6)</f>
        <v/>
      </c>
      <c r="PE6">
        <f>IF('[1]Data Checking'!PI6="","",'[1]Data Checking'!PI6)</f>
        <v>1</v>
      </c>
      <c r="PF6" t="str">
        <f>IF('[1]Data Checking'!PJ6="","",'[1]Data Checking'!PJ6)</f>
        <v>Hache</v>
      </c>
      <c r="PG6">
        <f>IF('[1]Data Checking'!PK6="","",'[1]Data Checking'!PK6)</f>
        <v>0</v>
      </c>
      <c r="PH6">
        <f>IF('[1]Data Checking'!PL6="","",'[1]Data Checking'!PL6)</f>
        <v>0</v>
      </c>
      <c r="PI6">
        <f>IF('[1]Data Checking'!PM6="","",'[1]Data Checking'!PM6)</f>
        <v>0</v>
      </c>
      <c r="PJ6">
        <f>IF('[1]Data Checking'!PN6="","",'[1]Data Checking'!PN6)</f>
        <v>0</v>
      </c>
      <c r="PK6">
        <f>IF('[1]Data Checking'!PO6="","",'[1]Data Checking'!PO6)</f>
        <v>1</v>
      </c>
      <c r="PL6">
        <f>IF('[1]Data Checking'!PP6="","",'[1]Data Checking'!PP6)</f>
        <v>0</v>
      </c>
      <c r="PM6">
        <f>IF('[1]Data Checking'!PQ6="","",'[1]Data Checking'!PQ6)</f>
        <v>0</v>
      </c>
      <c r="PN6">
        <f>IF('[1]Data Checking'!PR6="","",'[1]Data Checking'!PR6)</f>
        <v>0</v>
      </c>
      <c r="PO6">
        <f>IF('[1]Data Checking'!PS6="","",'[1]Data Checking'!PS6)</f>
        <v>0</v>
      </c>
      <c r="PP6" t="str">
        <f>IF('[1]Data Checking'!PT6="","",'[1]Data Checking'!PT6)</f>
        <v/>
      </c>
      <c r="PQ6" t="str">
        <f>IF('[1]Data Checking'!PU6="","",'[1]Data Checking'!PU6)</f>
        <v/>
      </c>
      <c r="PR6" t="str">
        <f>IF('[1]Data Checking'!PV6="","",'[1]Data Checking'!PV6)</f>
        <v/>
      </c>
      <c r="PS6" t="str">
        <f>IF('[1]Data Checking'!PW6="","",'[1]Data Checking'!PW6)</f>
        <v/>
      </c>
      <c r="PT6" t="str">
        <f>IF('[1]Data Checking'!PX6="","",'[1]Data Checking'!PX6)</f>
        <v/>
      </c>
      <c r="PU6" t="str">
        <f>IF('[1]Data Checking'!PY6="","",'[1]Data Checking'!PY6)</f>
        <v/>
      </c>
      <c r="PV6" t="str">
        <f>IF('[1]Data Checking'!PZ6="","",'[1]Data Checking'!PZ6)</f>
        <v/>
      </c>
      <c r="PW6" t="str">
        <f>IF('[1]Data Checking'!QA6="","",'[1]Data Checking'!QA6)</f>
        <v/>
      </c>
      <c r="PX6" t="str">
        <f>IF('[1]Data Checking'!QB6="","",'[1]Data Checking'!QB6)</f>
        <v/>
      </c>
      <c r="PY6" t="str">
        <f>IF('[1]Data Checking'!QC6="","",'[1]Data Checking'!QC6)</f>
        <v/>
      </c>
      <c r="PZ6" t="str">
        <f>IF('[1]Data Checking'!QD6="","",'[1]Data Checking'!QD6)</f>
        <v/>
      </c>
      <c r="QA6" t="str">
        <f>IF('[1]Data Checking'!QE6="","",'[1]Data Checking'!QE6)</f>
        <v/>
      </c>
      <c r="QB6" t="str">
        <f>IF('[1]Data Checking'!QF6="","",'[1]Data Checking'!QF6)</f>
        <v/>
      </c>
      <c r="QC6" t="str">
        <f>IF('[1]Data Checking'!QG6="","",'[1]Data Checking'!QG6)</f>
        <v/>
      </c>
      <c r="QD6" t="str">
        <f>IF('[1]Data Checking'!QH6="","",'[1]Data Checking'!QH6)</f>
        <v/>
      </c>
      <c r="QE6" t="str">
        <f>IF('[1]Data Checking'!QI6="","",'[1]Data Checking'!QI6)</f>
        <v/>
      </c>
      <c r="QF6" t="str">
        <f>IF('[1]Data Checking'!QJ6="","",'[1]Data Checking'!QJ6)</f>
        <v/>
      </c>
      <c r="QG6" t="str">
        <f>IF('[1]Data Checking'!QK6="","",'[1]Data Checking'!QK6)</f>
        <v/>
      </c>
      <c r="QH6" t="str">
        <f>IF('[1]Data Checking'!QL6="","",'[1]Data Checking'!QL6)</f>
        <v/>
      </c>
      <c r="QI6" t="str">
        <f>IF('[1]Data Checking'!QM6="","",'[1]Data Checking'!QM6)</f>
        <v/>
      </c>
      <c r="QJ6" t="str">
        <f>IF('[1]Data Checking'!QN6="","",'[1]Data Checking'!QN6)</f>
        <v/>
      </c>
      <c r="QK6" t="str">
        <f>IF('[1]Data Checking'!QO6="","",'[1]Data Checking'!QO6)</f>
        <v/>
      </c>
      <c r="QL6" t="str">
        <f>IF('[1]Data Checking'!QP6="","",'[1]Data Checking'!QP6)</f>
        <v/>
      </c>
      <c r="QM6" t="str">
        <f>IF('[1]Data Checking'!QQ6="","",'[1]Data Checking'!QQ6)</f>
        <v/>
      </c>
      <c r="QN6" t="str">
        <f>IF('[1]Data Checking'!QR6="","",'[1]Data Checking'!QR6)</f>
        <v/>
      </c>
      <c r="QO6" t="str">
        <f>IF('[1]Data Checking'!QS6="","",'[1]Data Checking'!QS6)</f>
        <v/>
      </c>
      <c r="QP6" t="str">
        <f>IF('[1]Data Checking'!QT6="","",'[1]Data Checking'!QT6)</f>
        <v/>
      </c>
      <c r="QQ6" t="str">
        <f>IF('[1]Data Checking'!QU6="","",'[1]Data Checking'!QU6)</f>
        <v/>
      </c>
      <c r="QR6" t="str">
        <f>IF('[1]Data Checking'!QV6="","",'[1]Data Checking'!QV6)</f>
        <v/>
      </c>
      <c r="QS6" t="str">
        <f>IF('[1]Data Checking'!QW6="","",'[1]Data Checking'!QW6)</f>
        <v/>
      </c>
      <c r="QT6" t="str">
        <f>IF('[1]Data Checking'!QX6="","",'[1]Data Checking'!QX6)</f>
        <v/>
      </c>
      <c r="QU6" t="str">
        <f>IF('[1]Data Checking'!QY6="","",'[1]Data Checking'!QY6)</f>
        <v/>
      </c>
      <c r="QV6" t="str">
        <f>IF('[1]Data Checking'!QZ6="","",'[1]Data Checking'!QZ6)</f>
        <v/>
      </c>
      <c r="QW6" t="str">
        <f>IF('[1]Data Checking'!RA6="","",'[1]Data Checking'!RA6)</f>
        <v/>
      </c>
      <c r="QX6" t="str">
        <f>IF('[1]Data Checking'!RB6="","",'[1]Data Checking'!RB6)</f>
        <v/>
      </c>
      <c r="QY6" t="str">
        <f>IF('[1]Data Checking'!RC6="","",'[1]Data Checking'!RC6)</f>
        <v/>
      </c>
      <c r="QZ6" t="str">
        <f>IF('[1]Data Checking'!RD6="","",'[1]Data Checking'!RD6)</f>
        <v/>
      </c>
      <c r="RA6" t="str">
        <f>IF('[1]Data Checking'!RE6="","",'[1]Data Checking'!RE6)</f>
        <v/>
      </c>
      <c r="RB6" t="str">
        <f>IF('[1]Data Checking'!RF6="","",'[1]Data Checking'!RF6)</f>
        <v/>
      </c>
      <c r="RC6" t="str">
        <f>IF('[1]Data Checking'!RG6="","",'[1]Data Checking'!RG6)</f>
        <v/>
      </c>
      <c r="RD6" t="str">
        <f>IF('[1]Data Checking'!RH6="","",'[1]Data Checking'!RH6)</f>
        <v>Hache</v>
      </c>
      <c r="RE6">
        <f>IF('[1]Data Checking'!RI6="","",'[1]Data Checking'!RI6)</f>
        <v>0</v>
      </c>
      <c r="RF6">
        <f>IF('[1]Data Checking'!RJ6="","",'[1]Data Checking'!RJ6)</f>
        <v>0</v>
      </c>
      <c r="RG6">
        <f>IF('[1]Data Checking'!RK6="","",'[1]Data Checking'!RK6)</f>
        <v>0</v>
      </c>
      <c r="RH6">
        <f>IF('[1]Data Checking'!RL6="","",'[1]Data Checking'!RL6)</f>
        <v>0</v>
      </c>
      <c r="RI6">
        <f>IF('[1]Data Checking'!RM6="","",'[1]Data Checking'!RM6)</f>
        <v>1</v>
      </c>
      <c r="RJ6">
        <f>IF('[1]Data Checking'!RN6="","",'[1]Data Checking'!RN6)</f>
        <v>0</v>
      </c>
      <c r="RK6">
        <f>IF('[1]Data Checking'!RO6="","",'[1]Data Checking'!RO6)</f>
        <v>0</v>
      </c>
      <c r="RL6">
        <f>IF('[1]Data Checking'!RP6="","",'[1]Data Checking'!RP6)</f>
        <v>0</v>
      </c>
      <c r="RM6">
        <f>IF('[1]Data Checking'!RQ6="","",'[1]Data Checking'!RQ6)</f>
        <v>0</v>
      </c>
      <c r="RN6" t="str">
        <f>IF('[1]Data Checking'!RR6="","",'[1]Data Checking'!RR6)</f>
        <v/>
      </c>
      <c r="RO6" t="str">
        <f>IF('[1]Data Checking'!RS6="","",'[1]Data Checking'!RS6)</f>
        <v/>
      </c>
      <c r="RP6" t="str">
        <f>IF('[1]Data Checking'!RT6="","",'[1]Data Checking'!RT6)</f>
        <v/>
      </c>
      <c r="RQ6" t="str">
        <f>IF('[1]Data Checking'!RU6="","",'[1]Data Checking'!RU6)</f>
        <v/>
      </c>
      <c r="RR6" t="str">
        <f>IF('[1]Data Checking'!RV6="","",'[1]Data Checking'!RV6)</f>
        <v/>
      </c>
      <c r="RS6" t="str">
        <f>IF('[1]Data Checking'!RW6="","",'[1]Data Checking'!RW6)</f>
        <v/>
      </c>
      <c r="RT6" t="str">
        <f>IF('[1]Data Checking'!RX6="","",'[1]Data Checking'!RX6)</f>
        <v/>
      </c>
      <c r="RU6" t="str">
        <f>IF('[1]Data Checking'!RY6="","",'[1]Data Checking'!RY6)</f>
        <v/>
      </c>
      <c r="RV6" t="str">
        <f>IF('[1]Data Checking'!RZ6="","",'[1]Data Checking'!RZ6)</f>
        <v/>
      </c>
      <c r="RW6" t="str">
        <f>IF('[1]Data Checking'!SA6="","",'[1]Data Checking'!SA6)</f>
        <v/>
      </c>
      <c r="RX6" t="str">
        <f>IF('[1]Data Checking'!SB6="","",'[1]Data Checking'!SB6)</f>
        <v/>
      </c>
      <c r="RY6" t="str">
        <f>IF('[1]Data Checking'!SC6="","",'[1]Data Checking'!SC6)</f>
        <v/>
      </c>
      <c r="RZ6" t="str">
        <f>IF('[1]Data Checking'!SD6="","",'[1]Data Checking'!SD6)</f>
        <v/>
      </c>
      <c r="SA6" t="str">
        <f>IF('[1]Data Checking'!SE6="","",'[1]Data Checking'!SE6)</f>
        <v/>
      </c>
      <c r="SB6" t="str">
        <f>IF('[1]Data Checking'!SF6="","",'[1]Data Checking'!SF6)</f>
        <v/>
      </c>
      <c r="SC6" t="str">
        <f>IF('[1]Data Checking'!SG6="","",'[1]Data Checking'!SG6)</f>
        <v/>
      </c>
      <c r="SD6" t="str">
        <f>IF('[1]Data Checking'!SH6="","",'[1]Data Checking'!SH6)</f>
        <v/>
      </c>
      <c r="SE6" t="str">
        <f>IF('[1]Data Checking'!SI6="","",'[1]Data Checking'!SI6)</f>
        <v/>
      </c>
      <c r="SF6" t="str">
        <f>IF('[1]Data Checking'!SJ6="","",'[1]Data Checking'!SJ6)</f>
        <v/>
      </c>
      <c r="SG6" t="str">
        <f>IF('[1]Data Checking'!SK6="","",'[1]Data Checking'!SK6)</f>
        <v/>
      </c>
      <c r="SH6" t="str">
        <f>IF('[1]Data Checking'!SL6="","",'[1]Data Checking'!SL6)</f>
        <v>Sac à dos</v>
      </c>
      <c r="SI6">
        <f>IF('[1]Data Checking'!SM6="","",'[1]Data Checking'!SM6)</f>
        <v>1</v>
      </c>
      <c r="SJ6">
        <f>IF('[1]Data Checking'!SN6="","",'[1]Data Checking'!SN6)</f>
        <v>0</v>
      </c>
      <c r="SK6">
        <f>IF('[1]Data Checking'!SO6="","",'[1]Data Checking'!SO6)</f>
        <v>0</v>
      </c>
      <c r="SL6">
        <f>IF('[1]Data Checking'!SP6="","",'[1]Data Checking'!SP6)</f>
        <v>0</v>
      </c>
      <c r="SM6">
        <f>IF('[1]Data Checking'!SQ6="","",'[1]Data Checking'!SQ6)</f>
        <v>0</v>
      </c>
      <c r="SN6">
        <f>IF('[1]Data Checking'!SR6="","",'[1]Data Checking'!SR6)</f>
        <v>0</v>
      </c>
      <c r="SO6" t="str">
        <f>IF('[1]Data Checking'!SS6="","",'[1]Data Checking'!SS6)</f>
        <v>Sac à dos</v>
      </c>
      <c r="SP6">
        <f>IF('[1]Data Checking'!ST6="","",'[1]Data Checking'!ST6)</f>
        <v>1</v>
      </c>
      <c r="SQ6">
        <f>IF('[1]Data Checking'!SU6="","",'[1]Data Checking'!SU6)</f>
        <v>0</v>
      </c>
      <c r="SR6">
        <f>IF('[1]Data Checking'!SV6="","",'[1]Data Checking'!SV6)</f>
        <v>0</v>
      </c>
      <c r="SS6">
        <f>IF('[1]Data Checking'!SW6="","",'[1]Data Checking'!SW6)</f>
        <v>0</v>
      </c>
      <c r="ST6">
        <f>IF('[1]Data Checking'!SX6="","",'[1]Data Checking'!SX6)</f>
        <v>0</v>
      </c>
      <c r="SU6">
        <f>IF('[1]Data Checking'!SY6="","",'[1]Data Checking'!SY6)</f>
        <v>0</v>
      </c>
      <c r="SV6" t="str">
        <f>IF('[1]Data Checking'!SZ6="","",'[1]Data Checking'!SZ6)</f>
        <v/>
      </c>
      <c r="SW6" t="str">
        <f>IF('[1]Data Checking'!TA6="","",'[1]Data Checking'!TA6)</f>
        <v/>
      </c>
      <c r="SX6" t="str">
        <f>IF('[1]Data Checking'!TB6="","",'[1]Data Checking'!TB6)</f>
        <v/>
      </c>
      <c r="SY6" t="str">
        <f>IF('[1]Data Checking'!TC6="","",'[1]Data Checking'!TC6)</f>
        <v/>
      </c>
      <c r="SZ6" t="str">
        <f>IF('[1]Data Checking'!TD6="","",'[1]Data Checking'!TD6)</f>
        <v/>
      </c>
      <c r="TA6" t="str">
        <f>IF('[1]Data Checking'!TE6="","",'[1]Data Checking'!TE6)</f>
        <v/>
      </c>
      <c r="TB6" t="str">
        <f>IF('[1]Data Checking'!TF6="","",'[1]Data Checking'!TF6)</f>
        <v/>
      </c>
      <c r="TC6" t="str">
        <f>IF('[1]Data Checking'!TG6="","",'[1]Data Checking'!TG6)</f>
        <v/>
      </c>
      <c r="TD6" t="str">
        <f>IF('[1]Data Checking'!TH6="","",'[1]Data Checking'!TH6)</f>
        <v/>
      </c>
      <c r="TE6" t="str">
        <f>IF('[1]Data Checking'!TI6="","",'[1]Data Checking'!TI6)</f>
        <v/>
      </c>
      <c r="TF6" t="str">
        <f>IF('[1]Data Checking'!TJ6="","",'[1]Data Checking'!TJ6)</f>
        <v/>
      </c>
      <c r="TG6" t="str">
        <f>IF('[1]Data Checking'!TK6="","",'[1]Data Checking'!TK6)</f>
        <v/>
      </c>
      <c r="TH6" t="str">
        <f>IF('[1]Data Checking'!TL6="","",'[1]Data Checking'!TL6)</f>
        <v/>
      </c>
      <c r="TI6" t="str">
        <f>IF('[1]Data Checking'!TM6="","",'[1]Data Checking'!TM6)</f>
        <v/>
      </c>
      <c r="TJ6">
        <f>IF('[1]Data Checking'!TN6="","",'[1]Data Checking'!TN6)</f>
        <v>0</v>
      </c>
      <c r="TK6">
        <f>IF('[1]Data Checking'!TO6="","",'[1]Data Checking'!TO6)</f>
        <v>0</v>
      </c>
      <c r="TL6">
        <f>IF('[1]Data Checking'!TP6="","",'[1]Data Checking'!TP6)</f>
        <v>0</v>
      </c>
      <c r="TM6">
        <f>IF('[1]Data Checking'!TQ6="","",'[1]Data Checking'!TQ6)</f>
        <v>0</v>
      </c>
      <c r="TN6">
        <f>IF('[1]Data Checking'!TR6="","",'[1]Data Checking'!TR6)</f>
        <v>0</v>
      </c>
      <c r="TO6" t="str">
        <f>IF('[1]Data Checking'!TS6="","",'[1]Data Checking'!TS6)</f>
        <v/>
      </c>
      <c r="TP6" t="str">
        <f>IF('[1]Data Checking'!TT6="","",'[1]Data Checking'!TT6)</f>
        <v/>
      </c>
      <c r="TQ6">
        <f>IF('[1]Data Checking'!TU6="","",'[1]Data Checking'!TU6)</f>
        <v>235906673</v>
      </c>
      <c r="TR6" t="str">
        <f>IF('[1]Data Checking'!TV6="","",'[1]Data Checking'!TV6)</f>
        <v>5cab0d25-cc45-468b-ae49-1c4937a4cbd3</v>
      </c>
      <c r="TS6">
        <f>IF('[1]Data Checking'!TW6="","",'[1]Data Checking'!TW6)</f>
        <v>44525.89739583333</v>
      </c>
      <c r="TT6" t="str">
        <f>IF('[1]Data Checking'!TX6="","",'[1]Data Checking'!TX6)</f>
        <v/>
      </c>
      <c r="TU6" t="str">
        <f>IF('[1]Data Checking'!TY6="","",'[1]Data Checking'!TY6)</f>
        <v/>
      </c>
      <c r="TV6" t="str">
        <f>IF('[1]Data Checking'!TZ6="","",'[1]Data Checking'!TZ6)</f>
        <v>submitted_via_web</v>
      </c>
      <c r="TW6" t="str">
        <f>IF('[1]Data Checking'!UA6="","",'[1]Data Checking'!UA6)</f>
        <v>icsm_haiti</v>
      </c>
      <c r="TX6" t="str">
        <f>IF('[1]Data Checking'!UB6="","",'[1]Data Checking'!UB6)</f>
        <v/>
      </c>
      <c r="TY6">
        <f>IF('[1]Data Checking'!UC6="","",'[1]Data Checking'!UC6)</f>
        <v>5</v>
      </c>
      <c r="TZ6" t="str">
        <f>IF('[1]Data Checking'!UD6="","",'[1]Data Checking'!UD6)</f>
        <v/>
      </c>
      <c r="UA6" t="e">
        <f>IF('[1]Data Checking'!UL6="","",'[1]Data Checking'!UL6)</f>
        <v>#REF!</v>
      </c>
      <c r="UB6" t="e">
        <f>IF('[1]Data Checking'!UM6="","",'[1]Data Checking'!UM6)</f>
        <v>#REF!</v>
      </c>
      <c r="UC6" t="e">
        <f>IF('[1]Data Checking'!UN6="","",'[1]Data Checking'!UN6)</f>
        <v>#REF!</v>
      </c>
    </row>
    <row r="7" spans="1:549">
      <c r="A7">
        <f>IF('[1]Data Checking'!D7="","",'[1]Data Checking'!D7)</f>
        <v>44525.554788587957</v>
      </c>
      <c r="B7">
        <f>IF('[1]Data Checking'!E7="","",'[1]Data Checking'!E7)</f>
        <v>44525.560051875</v>
      </c>
      <c r="C7">
        <f>IF('[1]Data Checking'!F7="","",'[1]Data Checking'!F7)</f>
        <v>44525</v>
      </c>
      <c r="D7" t="str">
        <f>IF('[1]Data Checking'!H7="","",'[1]Data Checking'!H7)</f>
        <v>audit.csv</v>
      </c>
      <c r="E7" t="str">
        <f>IF('[1]Data Checking'!I7="","",'[1]Data Checking'!I7)</f>
        <v>icsm_haiti</v>
      </c>
      <c r="F7" t="str">
        <f>IF('[1]Data Checking'!J7="","",'[1]Data Checking'!J7)</f>
        <v/>
      </c>
      <c r="G7" t="str">
        <f>IF('[1]Data Checking'!K7="","",'[1]Data Checking'!K7)</f>
        <v/>
      </c>
      <c r="H7">
        <f>IF('[1]Data Checking'!L7="","",'[1]Data Checking'!L7)</f>
        <v>44525</v>
      </c>
      <c r="I7" t="str">
        <f>IF('[1]Data Checking'!M7="","",'[1]Data Checking'!M7)</f>
        <v>GVC</v>
      </c>
      <c r="J7" t="str">
        <f>IF('[1]Data Checking'!N7="","",'[1]Data Checking'!N7)</f>
        <v/>
      </c>
      <c r="K7" t="str">
        <f>IF('[1]Data Checking'!O7="","",'[1]Data Checking'!O7)</f>
        <v>gvc</v>
      </c>
      <c r="L7" t="str">
        <f>IF('[1]Data Checking'!P7="","",'[1]Data Checking'!P7)</f>
        <v>GVC</v>
      </c>
      <c r="M7" t="str">
        <f>IF('[1]Data Checking'!Q7="","",'[1]Data Checking'!Q7)</f>
        <v>GVC</v>
      </c>
      <c r="N7" t="str">
        <f>IF('[1]Data Checking'!R7="","",'[1]Data Checking'!R7)</f>
        <v>JWD14</v>
      </c>
      <c r="O7" t="str">
        <f>IF('[1]Data Checking'!S7="","",'[1]Data Checking'!S7)</f>
        <v/>
      </c>
      <c r="P7" t="str">
        <f>IF('[1]Data Checking'!T7="","",'[1]Data Checking'!T7)</f>
        <v>gvc_jwd14</v>
      </c>
      <c r="Q7" t="str">
        <f>IF('[1]Data Checking'!U7="","",'[1]Data Checking'!U7)</f>
        <v>JWD14</v>
      </c>
      <c r="R7" t="str">
        <f>IF('[1]Data Checking'!V7="","",'[1]Data Checking'!V7)</f>
        <v>JWD14</v>
      </c>
      <c r="S7" t="str">
        <f>IF('[1]Data Checking'!W7="","",'[1]Data Checking'!W7)</f>
        <v>Artibonite</v>
      </c>
      <c r="T7" t="str">
        <f>IF('[1]Data Checking'!X7="","",'[1]Data Checking'!X7)</f>
        <v>Ennery</v>
      </c>
      <c r="U7" t="str">
        <f>IF('[1]Data Checking'!Y7="","",'[1]Data Checking'!Y7)</f>
        <v>HT0512</v>
      </c>
      <c r="V7" t="str">
        <f>IF('[1]Data Checking'!Z7="","",'[1]Data Checking'!Z7)</f>
        <v>Ennery</v>
      </c>
      <c r="W7" t="str">
        <f>IF('[1]Data Checking'!AA7="","",'[1]Data Checking'!AA7)</f>
        <v>4e Section Puilboreau</v>
      </c>
      <c r="X7" t="str">
        <f>IF('[1]Data Checking'!AB7="","",'[1]Data Checking'!AB7)</f>
        <v>HT0512-04</v>
      </c>
      <c r="Y7" t="str">
        <f>IF('[1]Data Checking'!AC7="","",'[1]Data Checking'!AC7)</f>
        <v>4e Section Puilboreau</v>
      </c>
      <c r="Z7" t="str">
        <f>IF('[1]Data Checking'!AD7="","",'[1]Data Checking'!AD7)</f>
        <v>Puilboreau</v>
      </c>
      <c r="AA7" t="str">
        <f>IF('[1]Data Checking'!AE7="","",'[1]Data Checking'!AE7)</f>
        <v/>
      </c>
      <c r="AB7" t="str">
        <f>IF('[1]Data Checking'!AF7="","",'[1]Data Checking'!AF7)</f>
        <v>enn_1</v>
      </c>
      <c r="AC7" t="str">
        <f>IF('[1]Data Checking'!AG7="","",'[1]Data Checking'!AG7)</f>
        <v>Puilboreau</v>
      </c>
      <c r="AD7" t="str">
        <f>IF('[1]Data Checking'!AH7="","",'[1]Data Checking'!AH7)</f>
        <v>Puilboreau</v>
      </c>
      <c r="AE7" t="str">
        <f>IF('[1]Data Checking'!AI7="","",'[1]Data Checking'!AI7)</f>
        <v>Marché Puilboreau</v>
      </c>
      <c r="AF7" t="str">
        <f>IF('[1]Data Checking'!AJ7="","",'[1]Data Checking'!AJ7)</f>
        <v/>
      </c>
      <c r="AG7" t="str">
        <f>IF('[1]Data Checking'!AK7="","",'[1]Data Checking'!AK7)</f>
        <v>Ennery</v>
      </c>
      <c r="AH7" t="str">
        <f>IF('[1]Data Checking'!AL7="","",'[1]Data Checking'!AL7)</f>
        <v>Marché Puilboreau</v>
      </c>
      <c r="AI7" t="str">
        <f>IF('[1]Data Checking'!AM7="","",'[1]Data Checking'!AM7)</f>
        <v>Marché Puilboreau</v>
      </c>
      <c r="AJ7" t="str">
        <f>IF('[1]Data Checking'!AN7="","",'[1]Data Checking'!AN7)</f>
        <v>Milieu rural</v>
      </c>
      <c r="AK7" t="str">
        <f>IF('[1]Data Checking'!AO7="","",'[1]Data Checking'!AO7)</f>
        <v>Enquête auprès d'un client (pour l'eau de boisson et la situation sécuritaire)</v>
      </c>
      <c r="AL7" t="str">
        <f>IF('[1]Data Checking'!AP7="","",'[1]Data Checking'!AP7)</f>
        <v>Oui</v>
      </c>
      <c r="AM7" t="str">
        <f>IF('[1]Data Checking'!AQ7="","",'[1]Data Checking'!AQ7)</f>
        <v/>
      </c>
      <c r="AN7" t="str">
        <f>IF('[1]Data Checking'!AR7="","",'[1]Data Checking'!AR7)</f>
        <v>Oui</v>
      </c>
      <c r="AO7" t="str">
        <f>IF('[1]Data Checking'!AS7="","",'[1]Data Checking'!AS7)</f>
        <v/>
      </c>
      <c r="AP7" t="str">
        <f>IF('[1]Data Checking'!AT7="","",'[1]Data Checking'!AT7)</f>
        <v>Femme</v>
      </c>
      <c r="AQ7">
        <f>IF('[1]Data Checking'!AU7="","",'[1]Data Checking'!AU7)</f>
        <v>44525</v>
      </c>
      <c r="AR7">
        <f>IF('[1]Data Checking'!AV7="","",'[1]Data Checking'!AV7)</f>
        <v>44525</v>
      </c>
      <c r="AS7" t="str">
        <f>IF('[1]Data Checking'!AW7="","",'[1]Data Checking'!AW7)</f>
        <v/>
      </c>
      <c r="AT7" t="str">
        <f>IF('[1]Data Checking'!AX7="","",'[1]Data Checking'!AX7)</f>
        <v/>
      </c>
      <c r="AU7" t="str">
        <f>IF('[1]Data Checking'!AY7="","",'[1]Data Checking'!AY7)</f>
        <v/>
      </c>
      <c r="AV7" t="str">
        <f>IF('[1]Data Checking'!AZ7="","",'[1]Data Checking'!AZ7)</f>
        <v/>
      </c>
      <c r="AW7" t="str">
        <f>IF('[1]Data Checking'!BA7="","",'[1]Data Checking'!BA7)</f>
        <v/>
      </c>
      <c r="AX7" t="str">
        <f>IF('[1]Data Checking'!BB7="","",'[1]Data Checking'!BB7)</f>
        <v/>
      </c>
      <c r="AY7" t="str">
        <f>IF('[1]Data Checking'!BC7="","",'[1]Data Checking'!BC7)</f>
        <v/>
      </c>
      <c r="AZ7" t="str">
        <f>IF('[1]Data Checking'!BD7="","",'[1]Data Checking'!BD7)</f>
        <v/>
      </c>
      <c r="BA7" t="str">
        <f>IF('[1]Data Checking'!BE7="","",'[1]Data Checking'!BE7)</f>
        <v/>
      </c>
      <c r="BB7" t="str">
        <f>IF('[1]Data Checking'!BF7="","",'[1]Data Checking'!BF7)</f>
        <v/>
      </c>
      <c r="BC7" t="str">
        <f>IF('[1]Data Checking'!BG7="","",'[1]Data Checking'!BG7)</f>
        <v/>
      </c>
      <c r="BD7" t="str">
        <f>IF('[1]Data Checking'!BH7="","",'[1]Data Checking'!BH7)</f>
        <v/>
      </c>
      <c r="BE7" t="str">
        <f>IF('[1]Data Checking'!BI7="","",'[1]Data Checking'!BI7)</f>
        <v/>
      </c>
      <c r="BF7" t="str">
        <f>IF('[1]Data Checking'!BJ7="","",'[1]Data Checking'!BJ7)</f>
        <v/>
      </c>
      <c r="BG7" t="str">
        <f>IF('[1]Data Checking'!BK7="","",'[1]Data Checking'!BK7)</f>
        <v/>
      </c>
      <c r="BH7" t="str">
        <f>IF('[1]Data Checking'!BL7="","",'[1]Data Checking'!BL7)</f>
        <v/>
      </c>
      <c r="BI7" t="str">
        <f>IF('[1]Data Checking'!BM7="","",'[1]Data Checking'!BM7)</f>
        <v/>
      </c>
      <c r="BJ7" t="str">
        <f>IF('[1]Data Checking'!BN7="","",'[1]Data Checking'!BN7)</f>
        <v/>
      </c>
      <c r="BK7" t="str">
        <f>IF('[1]Data Checking'!BO7="","",'[1]Data Checking'!BO7)</f>
        <v/>
      </c>
      <c r="BL7" t="str">
        <f>IF('[1]Data Checking'!BP7="","",'[1]Data Checking'!BP7)</f>
        <v/>
      </c>
      <c r="BM7" t="str">
        <f>IF('[1]Data Checking'!BQ7="","",'[1]Data Checking'!BQ7)</f>
        <v/>
      </c>
      <c r="BN7" t="str">
        <f>IF('[1]Data Checking'!BR7="","",'[1]Data Checking'!BR7)</f>
        <v/>
      </c>
      <c r="BO7" t="str">
        <f>IF('[1]Data Checking'!BS7="","",'[1]Data Checking'!BS7)</f>
        <v/>
      </c>
      <c r="BP7" t="str">
        <f>IF('[1]Data Checking'!BT7="","",'[1]Data Checking'!BT7)</f>
        <v/>
      </c>
      <c r="BQ7" t="str">
        <f>IF('[1]Data Checking'!BU7="","",'[1]Data Checking'!BU7)</f>
        <v/>
      </c>
      <c r="BR7" t="str">
        <f>IF('[1]Data Checking'!BV7="","",'[1]Data Checking'!BV7)</f>
        <v/>
      </c>
      <c r="BS7" t="str">
        <f>IF('[1]Data Checking'!BW7="","",'[1]Data Checking'!BW7)</f>
        <v/>
      </c>
      <c r="BT7" t="str">
        <f>IF('[1]Data Checking'!BX7="","",'[1]Data Checking'!BX7)</f>
        <v/>
      </c>
      <c r="BU7" t="str">
        <f>IF('[1]Data Checking'!BY7="","",'[1]Data Checking'!BY7)</f>
        <v/>
      </c>
      <c r="BV7" t="str">
        <f>IF('[1]Data Checking'!BZ7="","",'[1]Data Checking'!BZ7)</f>
        <v/>
      </c>
      <c r="BW7" t="str">
        <f>IF('[1]Data Checking'!CA7="","",'[1]Data Checking'!CA7)</f>
        <v/>
      </c>
      <c r="BX7" t="str">
        <f>IF('[1]Data Checking'!CB7="","",'[1]Data Checking'!CB7)</f>
        <v/>
      </c>
      <c r="BY7" t="str">
        <f>IF('[1]Data Checking'!CC7="","",'[1]Data Checking'!CC7)</f>
        <v/>
      </c>
      <c r="BZ7" t="str">
        <f>IF('[1]Data Checking'!CD7="","",'[1]Data Checking'!CD7)</f>
        <v/>
      </c>
      <c r="CA7" t="str">
        <f>IF('[1]Data Checking'!CE7="","",'[1]Data Checking'!CE7)</f>
        <v/>
      </c>
      <c r="CB7" t="str">
        <f>IF('[1]Data Checking'!CF7="","",'[1]Data Checking'!CF7)</f>
        <v/>
      </c>
      <c r="CC7" t="str">
        <f>IF('[1]Data Checking'!CG7="","",'[1]Data Checking'!CG7)</f>
        <v/>
      </c>
      <c r="CD7" t="str">
        <f>IF('[1]Data Checking'!CH7="","",'[1]Data Checking'!CH7)</f>
        <v/>
      </c>
      <c r="CE7" t="str">
        <f>IF('[1]Data Checking'!CI7="","",'[1]Data Checking'!CI7)</f>
        <v/>
      </c>
      <c r="CF7" t="str">
        <f>IF('[1]Data Checking'!CJ7="","",'[1]Data Checking'!CJ7)</f>
        <v/>
      </c>
      <c r="CG7" t="str">
        <f>IF('[1]Data Checking'!CK7="","",'[1]Data Checking'!CK7)</f>
        <v/>
      </c>
      <c r="CH7" t="str">
        <f>IF('[1]Data Checking'!CL7="","",'[1]Data Checking'!CL7)</f>
        <v/>
      </c>
      <c r="CI7" t="str">
        <f>IF('[1]Data Checking'!CM7="","",'[1]Data Checking'!CM7)</f>
        <v/>
      </c>
      <c r="CJ7" t="str">
        <f>IF('[1]Data Checking'!CN7="","",'[1]Data Checking'!CN7)</f>
        <v/>
      </c>
      <c r="CK7" t="str">
        <f>IF('[1]Data Checking'!CO7="","",'[1]Data Checking'!CO7)</f>
        <v/>
      </c>
      <c r="CL7" t="str">
        <f>IF('[1]Data Checking'!CP7="","",'[1]Data Checking'!CP7)</f>
        <v/>
      </c>
      <c r="CM7" t="str">
        <f>IF('[1]Data Checking'!CQ7="","",'[1]Data Checking'!CQ7)</f>
        <v/>
      </c>
      <c r="CN7" t="str">
        <f>IF('[1]Data Checking'!CR7="","",'[1]Data Checking'!CR7)</f>
        <v/>
      </c>
      <c r="CO7" t="str">
        <f>IF('[1]Data Checking'!CS7="","",'[1]Data Checking'!CS7)</f>
        <v/>
      </c>
      <c r="CP7" t="str">
        <f>IF('[1]Data Checking'!CT7="","",'[1]Data Checking'!CT7)</f>
        <v/>
      </c>
      <c r="CQ7" t="str">
        <f>IF('[1]Data Checking'!CU7="","",'[1]Data Checking'!CU7)</f>
        <v/>
      </c>
      <c r="CR7" t="str">
        <f>IF('[1]Data Checking'!CV7="","",'[1]Data Checking'!CV7)</f>
        <v/>
      </c>
      <c r="CS7" t="str">
        <f>IF('[1]Data Checking'!CW7="","",'[1]Data Checking'!CW7)</f>
        <v/>
      </c>
      <c r="CT7" t="str">
        <f>IF('[1]Data Checking'!CX7="","",'[1]Data Checking'!CX7)</f>
        <v/>
      </c>
      <c r="CU7" t="str">
        <f>IF('[1]Data Checking'!CY7="","",'[1]Data Checking'!CY7)</f>
        <v/>
      </c>
      <c r="CV7" t="str">
        <f>IF('[1]Data Checking'!CZ7="","",'[1]Data Checking'!CZ7)</f>
        <v/>
      </c>
      <c r="CW7" t="str">
        <f>IF('[1]Data Checking'!DA7="","",'[1]Data Checking'!DA7)</f>
        <v/>
      </c>
      <c r="CX7" t="str">
        <f>IF('[1]Data Checking'!DB7="","",'[1]Data Checking'!DB7)</f>
        <v/>
      </c>
      <c r="CY7" t="str">
        <f>IF('[1]Data Checking'!DC7="","",'[1]Data Checking'!DC7)</f>
        <v/>
      </c>
      <c r="CZ7" t="str">
        <f>IF('[1]Data Checking'!DD7="","",'[1]Data Checking'!DD7)</f>
        <v/>
      </c>
      <c r="DA7" t="str">
        <f>IF('[1]Data Checking'!DE7="","",'[1]Data Checking'!DE7)</f>
        <v/>
      </c>
      <c r="DB7" t="str">
        <f>IF('[1]Data Checking'!DF7="","",'[1]Data Checking'!DF7)</f>
        <v/>
      </c>
      <c r="DC7" t="str">
        <f>IF('[1]Data Checking'!DG7="","",'[1]Data Checking'!DG7)</f>
        <v/>
      </c>
      <c r="DD7" t="str">
        <f>IF('[1]Data Checking'!DH7="","",'[1]Data Checking'!DH7)</f>
        <v/>
      </c>
      <c r="DE7" t="str">
        <f>IF('[1]Data Checking'!DI7="","",'[1]Data Checking'!DI7)</f>
        <v/>
      </c>
      <c r="DF7" t="str">
        <f>IF('[1]Data Checking'!DJ7="","",'[1]Data Checking'!DJ7)</f>
        <v/>
      </c>
      <c r="DG7" t="str">
        <f>IF('[1]Data Checking'!DK7="","",'[1]Data Checking'!DK7)</f>
        <v/>
      </c>
      <c r="DH7" t="str">
        <f>IF('[1]Data Checking'!DL7="","",'[1]Data Checking'!DL7)</f>
        <v/>
      </c>
      <c r="DI7" t="str">
        <f>IF('[1]Data Checking'!DM7="","",'[1]Data Checking'!DM7)</f>
        <v/>
      </c>
      <c r="DJ7" t="str">
        <f>IF('[1]Data Checking'!DN7="","",'[1]Data Checking'!DN7)</f>
        <v/>
      </c>
      <c r="DK7" t="str">
        <f>IF('[1]Data Checking'!DO7="","",'[1]Data Checking'!DO7)</f>
        <v/>
      </c>
      <c r="DL7" t="str">
        <f>IF('[1]Data Checking'!DP7="","",'[1]Data Checking'!DP7)</f>
        <v/>
      </c>
      <c r="DM7" t="str">
        <f>IF('[1]Data Checking'!DQ7="","",'[1]Data Checking'!DQ7)</f>
        <v/>
      </c>
      <c r="DN7" t="str">
        <f>IF('[1]Data Checking'!DR7="","",'[1]Data Checking'!DR7)</f>
        <v/>
      </c>
      <c r="DO7" t="str">
        <f>IF('[1]Data Checking'!DS7="","",'[1]Data Checking'!DS7)</f>
        <v/>
      </c>
      <c r="DP7" t="str">
        <f>IF('[1]Data Checking'!DT7="","",'[1]Data Checking'!DT7)</f>
        <v/>
      </c>
      <c r="DQ7" t="str">
        <f>IF('[1]Data Checking'!DU7="","",'[1]Data Checking'!DU7)</f>
        <v/>
      </c>
      <c r="DR7" t="str">
        <f>IF('[1]Data Checking'!DV7="","",'[1]Data Checking'!DV7)</f>
        <v/>
      </c>
      <c r="DS7" t="str">
        <f>IF('[1]Data Checking'!DW7="","",'[1]Data Checking'!DW7)</f>
        <v/>
      </c>
      <c r="DT7" t="str">
        <f>IF('[1]Data Checking'!DX7="","",'[1]Data Checking'!DX7)</f>
        <v/>
      </c>
      <c r="DU7" t="str">
        <f>IF('[1]Data Checking'!DY7="","",'[1]Data Checking'!DY7)</f>
        <v/>
      </c>
      <c r="DV7" t="str">
        <f>IF('[1]Data Checking'!DZ7="","",'[1]Data Checking'!DZ7)</f>
        <v/>
      </c>
      <c r="DW7" t="str">
        <f>IF('[1]Data Checking'!EA7="","",'[1]Data Checking'!EA7)</f>
        <v/>
      </c>
      <c r="DX7" t="str">
        <f>IF('[1]Data Checking'!EB7="","",'[1]Data Checking'!EB7)</f>
        <v/>
      </c>
      <c r="DY7" t="str">
        <f>IF('[1]Data Checking'!EC7="","",'[1]Data Checking'!EC7)</f>
        <v/>
      </c>
      <c r="DZ7" t="str">
        <f>IF('[1]Data Checking'!ED7="","",'[1]Data Checking'!ED7)</f>
        <v/>
      </c>
      <c r="EA7" t="str">
        <f>IF('[1]Data Checking'!EE7="","",'[1]Data Checking'!EE7)</f>
        <v/>
      </c>
      <c r="EB7" t="str">
        <f>IF('[1]Data Checking'!EF7="","",'[1]Data Checking'!EF7)</f>
        <v/>
      </c>
      <c r="EC7" t="str">
        <f>IF('[1]Data Checking'!EG7="","",'[1]Data Checking'!EG7)</f>
        <v/>
      </c>
      <c r="ED7" t="str">
        <f>IF('[1]Data Checking'!EH7="","",'[1]Data Checking'!EH7)</f>
        <v/>
      </c>
      <c r="EE7" t="str">
        <f>IF('[1]Data Checking'!EI7="","",'[1]Data Checking'!EI7)</f>
        <v/>
      </c>
      <c r="EF7" t="str">
        <f>IF('[1]Data Checking'!EJ7="","",'[1]Data Checking'!EJ7)</f>
        <v/>
      </c>
      <c r="EG7" t="str">
        <f>IF('[1]Data Checking'!EK7="","",'[1]Data Checking'!EK7)</f>
        <v/>
      </c>
      <c r="EH7" t="str">
        <f>IF('[1]Data Checking'!EL7="","",'[1]Data Checking'!EL7)</f>
        <v/>
      </c>
      <c r="EI7" t="str">
        <f>IF('[1]Data Checking'!EM7="","",'[1]Data Checking'!EM7)</f>
        <v/>
      </c>
      <c r="EJ7" t="str">
        <f>IF('[1]Data Checking'!EN7="","",'[1]Data Checking'!EN7)</f>
        <v/>
      </c>
      <c r="EK7" t="str">
        <f>IF('[1]Data Checking'!EO7="","",'[1]Data Checking'!EO7)</f>
        <v/>
      </c>
      <c r="EL7" t="str">
        <f>IF('[1]Data Checking'!EP7="","",'[1]Data Checking'!EP7)</f>
        <v/>
      </c>
      <c r="EM7" t="str">
        <f>IF('[1]Data Checking'!EQ7="","",'[1]Data Checking'!EQ7)</f>
        <v/>
      </c>
      <c r="EN7" t="str">
        <f>IF('[1]Data Checking'!ER7="","",'[1]Data Checking'!ER7)</f>
        <v/>
      </c>
      <c r="EO7" t="str">
        <f>IF('[1]Data Checking'!ES7="","",'[1]Data Checking'!ES7)</f>
        <v/>
      </c>
      <c r="EP7" t="str">
        <f>IF('[1]Data Checking'!ET7="","",'[1]Data Checking'!ET7)</f>
        <v/>
      </c>
      <c r="EQ7" t="str">
        <f>IF('[1]Data Checking'!EU7="","",'[1]Data Checking'!EU7)</f>
        <v/>
      </c>
      <c r="ER7" t="str">
        <f>IF('[1]Data Checking'!EV7="","",'[1]Data Checking'!EV7)</f>
        <v/>
      </c>
      <c r="ES7" t="str">
        <f>IF('[1]Data Checking'!EW7="","",'[1]Data Checking'!EW7)</f>
        <v/>
      </c>
      <c r="ET7" t="str">
        <f>IF('[1]Data Checking'!EX7="","",'[1]Data Checking'!EX7)</f>
        <v/>
      </c>
      <c r="EU7" t="str">
        <f>IF('[1]Data Checking'!EY7="","",'[1]Data Checking'!EY7)</f>
        <v/>
      </c>
      <c r="EV7" t="str">
        <f>IF('[1]Data Checking'!EZ7="","",'[1]Data Checking'!EZ7)</f>
        <v/>
      </c>
      <c r="EW7" t="str">
        <f>IF('[1]Data Checking'!FA7="","",'[1]Data Checking'!FA7)</f>
        <v/>
      </c>
      <c r="EX7" t="str">
        <f>IF('[1]Data Checking'!FB7="","",'[1]Data Checking'!FB7)</f>
        <v/>
      </c>
      <c r="EY7" t="str">
        <f>IF('[1]Data Checking'!FC7="","",'[1]Data Checking'!FC7)</f>
        <v/>
      </c>
      <c r="EZ7" t="str">
        <f>IF('[1]Data Checking'!FD7="","",'[1]Data Checking'!FD7)</f>
        <v/>
      </c>
      <c r="FA7" t="str">
        <f>IF('[1]Data Checking'!FE7="","",'[1]Data Checking'!FE7)</f>
        <v/>
      </c>
      <c r="FB7" t="str">
        <f>IF('[1]Data Checking'!FF7="","",'[1]Data Checking'!FF7)</f>
        <v/>
      </c>
      <c r="FC7" t="str">
        <f>IF('[1]Data Checking'!FG7="","",'[1]Data Checking'!FG7)</f>
        <v/>
      </c>
      <c r="FD7" t="str">
        <f>IF('[1]Data Checking'!FH7="","",'[1]Data Checking'!FH7)</f>
        <v/>
      </c>
      <c r="FE7" t="str">
        <f>IF('[1]Data Checking'!FI7="","",'[1]Data Checking'!FI7)</f>
        <v/>
      </c>
      <c r="FF7" t="str">
        <f>IF('[1]Data Checking'!FJ7="","",'[1]Data Checking'!FJ7)</f>
        <v/>
      </c>
      <c r="FG7" t="str">
        <f>IF('[1]Data Checking'!FK7="","",'[1]Data Checking'!FK7)</f>
        <v/>
      </c>
      <c r="FH7" t="str">
        <f>IF('[1]Data Checking'!FL7="","",'[1]Data Checking'!FL7)</f>
        <v/>
      </c>
      <c r="FI7" t="str">
        <f>IF('[1]Data Checking'!FM7="","",'[1]Data Checking'!FM7)</f>
        <v/>
      </c>
      <c r="FJ7" t="str">
        <f>IF('[1]Data Checking'!FN7="","",'[1]Data Checking'!FN7)</f>
        <v/>
      </c>
      <c r="FK7" t="str">
        <f>IF('[1]Data Checking'!FO7="","",'[1]Data Checking'!FO7)</f>
        <v/>
      </c>
      <c r="FL7" t="str">
        <f>IF('[1]Data Checking'!FP7="","",'[1]Data Checking'!FP7)</f>
        <v/>
      </c>
      <c r="FM7" t="str">
        <f>IF('[1]Data Checking'!FQ7="","",'[1]Data Checking'!FQ7)</f>
        <v/>
      </c>
      <c r="FN7" t="str">
        <f>IF('[1]Data Checking'!FR7="","",'[1]Data Checking'!FR7)</f>
        <v/>
      </c>
      <c r="FO7" t="str">
        <f>IF('[1]Data Checking'!FS7="","",'[1]Data Checking'!FS7)</f>
        <v/>
      </c>
      <c r="FP7" t="str">
        <f>IF('[1]Data Checking'!FT7="","",'[1]Data Checking'!FT7)</f>
        <v/>
      </c>
      <c r="FQ7" t="str">
        <f>IF('[1]Data Checking'!FU7="","",'[1]Data Checking'!FU7)</f>
        <v/>
      </c>
      <c r="FR7" t="str">
        <f>IF('[1]Data Checking'!FV7="","",'[1]Data Checking'!FV7)</f>
        <v/>
      </c>
      <c r="FS7" t="str">
        <f>IF('[1]Data Checking'!FW7="","",'[1]Data Checking'!FW7)</f>
        <v/>
      </c>
      <c r="FT7" t="str">
        <f>IF('[1]Data Checking'!FX7="","",'[1]Data Checking'!FX7)</f>
        <v/>
      </c>
      <c r="FU7" t="str">
        <f>IF('[1]Data Checking'!FY7="","",'[1]Data Checking'!FY7)</f>
        <v/>
      </c>
      <c r="FV7" t="str">
        <f>IF('[1]Data Checking'!FZ7="","",'[1]Data Checking'!FZ7)</f>
        <v/>
      </c>
      <c r="FW7" t="str">
        <f>IF('[1]Data Checking'!GA7="","",'[1]Data Checking'!GA7)</f>
        <v/>
      </c>
      <c r="FX7" t="str">
        <f>IF('[1]Data Checking'!GB7="","",'[1]Data Checking'!GB7)</f>
        <v/>
      </c>
      <c r="FY7" t="str">
        <f>IF('[1]Data Checking'!GC7="","",'[1]Data Checking'!GC7)</f>
        <v/>
      </c>
      <c r="FZ7" t="str">
        <f>IF('[1]Data Checking'!GD7="","",'[1]Data Checking'!GD7)</f>
        <v/>
      </c>
      <c r="GA7" t="str">
        <f>IF('[1]Data Checking'!GE7="","",'[1]Data Checking'!GE7)</f>
        <v/>
      </c>
      <c r="GB7" t="str">
        <f>IF('[1]Data Checking'!GF7="","",'[1]Data Checking'!GF7)</f>
        <v/>
      </c>
      <c r="GC7" t="str">
        <f>IF('[1]Data Checking'!GG7="","",'[1]Data Checking'!GG7)</f>
        <v/>
      </c>
      <c r="GD7" t="str">
        <f>IF('[1]Data Checking'!GH7="","",'[1]Data Checking'!GH7)</f>
        <v/>
      </c>
      <c r="GE7" t="str">
        <f>IF('[1]Data Checking'!GI7="","",'[1]Data Checking'!GI7)</f>
        <v/>
      </c>
      <c r="GF7" t="str">
        <f>IF('[1]Data Checking'!GJ7="","",'[1]Data Checking'!GJ7)</f>
        <v/>
      </c>
      <c r="GG7" t="str">
        <f>IF('[1]Data Checking'!GK7="","",'[1]Data Checking'!GK7)</f>
        <v/>
      </c>
      <c r="GH7" t="str">
        <f>IF('[1]Data Checking'!GL7="","",'[1]Data Checking'!GL7)</f>
        <v/>
      </c>
      <c r="GI7" t="str">
        <f>IF('[1]Data Checking'!GM7="","",'[1]Data Checking'!GM7)</f>
        <v/>
      </c>
      <c r="GJ7" t="str">
        <f>IF('[1]Data Checking'!GN7="","",'[1]Data Checking'!GN7)</f>
        <v/>
      </c>
      <c r="GK7" t="str">
        <f>IF('[1]Data Checking'!GO7="","",'[1]Data Checking'!GO7)</f>
        <v/>
      </c>
      <c r="GL7" t="str">
        <f>IF('[1]Data Checking'!GP7="","",'[1]Data Checking'!GP7)</f>
        <v/>
      </c>
      <c r="GM7" t="str">
        <f>IF('[1]Data Checking'!GQ7="","",'[1]Data Checking'!GQ7)</f>
        <v/>
      </c>
      <c r="GN7" t="str">
        <f>IF('[1]Data Checking'!GR7="","",'[1]Data Checking'!GR7)</f>
        <v/>
      </c>
      <c r="GO7" t="str">
        <f>IF('[1]Data Checking'!GS7="","",'[1]Data Checking'!GS7)</f>
        <v/>
      </c>
      <c r="GP7" t="str">
        <f>IF('[1]Data Checking'!GT7="","",'[1]Data Checking'!GT7)</f>
        <v/>
      </c>
      <c r="GQ7" t="str">
        <f>IF('[1]Data Checking'!GU7="","",'[1]Data Checking'!GU7)</f>
        <v/>
      </c>
      <c r="GR7" t="str">
        <f>IF('[1]Data Checking'!GV7="","",'[1]Data Checking'!GV7)</f>
        <v/>
      </c>
      <c r="GS7" t="str">
        <f>IF('[1]Data Checking'!GW7="","",'[1]Data Checking'!GW7)</f>
        <v/>
      </c>
      <c r="GT7" t="str">
        <f>IF('[1]Data Checking'!GX7="","",'[1]Data Checking'!GX7)</f>
        <v/>
      </c>
      <c r="GU7" t="str">
        <f>IF('[1]Data Checking'!GY7="","",'[1]Data Checking'!GY7)</f>
        <v/>
      </c>
      <c r="GV7" t="str">
        <f>IF('[1]Data Checking'!GZ7="","",'[1]Data Checking'!GZ7)</f>
        <v/>
      </c>
      <c r="GW7" t="str">
        <f>IF('[1]Data Checking'!HA7="","",'[1]Data Checking'!HA7)</f>
        <v/>
      </c>
      <c r="GX7" t="str">
        <f>IF('[1]Data Checking'!HB7="","",'[1]Data Checking'!HB7)</f>
        <v/>
      </c>
      <c r="GY7" t="str">
        <f>IF('[1]Data Checking'!HC7="","",'[1]Data Checking'!HC7)</f>
        <v/>
      </c>
      <c r="GZ7" t="str">
        <f>IF('[1]Data Checking'!HD7="","",'[1]Data Checking'!HD7)</f>
        <v/>
      </c>
      <c r="HA7" t="str">
        <f>IF('[1]Data Checking'!HE7="","",'[1]Data Checking'!HE7)</f>
        <v/>
      </c>
      <c r="HB7" t="str">
        <f>IF('[1]Data Checking'!HF7="","",'[1]Data Checking'!HF7)</f>
        <v/>
      </c>
      <c r="HC7" t="str">
        <f>IF('[1]Data Checking'!HG7="","",'[1]Data Checking'!HG7)</f>
        <v/>
      </c>
      <c r="HD7" t="str">
        <f>IF('[1]Data Checking'!HH7="","",'[1]Data Checking'!HH7)</f>
        <v/>
      </c>
      <c r="HE7" t="str">
        <f>IF('[1]Data Checking'!HI7="","",'[1]Data Checking'!HI7)</f>
        <v/>
      </c>
      <c r="HF7" t="str">
        <f>IF('[1]Data Checking'!HJ7="","",'[1]Data Checking'!HJ7)</f>
        <v/>
      </c>
      <c r="HG7" t="str">
        <f>IF('[1]Data Checking'!HK7="","",'[1]Data Checking'!HK7)</f>
        <v/>
      </c>
      <c r="HH7" t="str">
        <f>IF('[1]Data Checking'!HL7="","",'[1]Data Checking'!HL7)</f>
        <v/>
      </c>
      <c r="HI7" t="str">
        <f>IF('[1]Data Checking'!HM7="","",'[1]Data Checking'!HM7)</f>
        <v/>
      </c>
      <c r="HJ7" t="str">
        <f>IF('[1]Data Checking'!HN7="","",'[1]Data Checking'!HN7)</f>
        <v/>
      </c>
      <c r="HK7" t="str">
        <f>IF('[1]Data Checking'!HO7="","",'[1]Data Checking'!HO7)</f>
        <v/>
      </c>
      <c r="HL7" t="str">
        <f>IF('[1]Data Checking'!HP7="","",'[1]Data Checking'!HP7)</f>
        <v/>
      </c>
      <c r="HM7" t="str">
        <f>IF('[1]Data Checking'!HQ7="","",'[1]Data Checking'!HQ7)</f>
        <v/>
      </c>
      <c r="HN7" t="str">
        <f>IF('[1]Data Checking'!HR7="","",'[1]Data Checking'!HR7)</f>
        <v/>
      </c>
      <c r="HO7" t="str">
        <f>IF('[1]Data Checking'!HS7="","",'[1]Data Checking'!HS7)</f>
        <v/>
      </c>
      <c r="HP7" t="str">
        <f>IF('[1]Data Checking'!HT7="","",'[1]Data Checking'!HT7)</f>
        <v/>
      </c>
      <c r="HQ7" t="str">
        <f>IF('[1]Data Checking'!HU7="","",'[1]Data Checking'!HU7)</f>
        <v/>
      </c>
      <c r="HR7" t="str">
        <f>IF('[1]Data Checking'!HV7="","",'[1]Data Checking'!HV7)</f>
        <v/>
      </c>
      <c r="HS7" t="str">
        <f>IF('[1]Data Checking'!HW7="","",'[1]Data Checking'!HW7)</f>
        <v/>
      </c>
      <c r="HT7" t="str">
        <f>IF('[1]Data Checking'!HX7="","",'[1]Data Checking'!HX7)</f>
        <v/>
      </c>
      <c r="HU7" t="str">
        <f>IF('[1]Data Checking'!HY7="","",'[1]Data Checking'!HY7)</f>
        <v/>
      </c>
      <c r="HV7" t="str">
        <f>IF('[1]Data Checking'!HZ7="","",'[1]Data Checking'!HZ7)</f>
        <v/>
      </c>
      <c r="HW7" t="str">
        <f>IF('[1]Data Checking'!IA7="","",'[1]Data Checking'!IA7)</f>
        <v/>
      </c>
      <c r="HX7" t="str">
        <f>IF('[1]Data Checking'!IB7="","",'[1]Data Checking'!IB7)</f>
        <v/>
      </c>
      <c r="HY7" t="str">
        <f>IF('[1]Data Checking'!IC7="","",'[1]Data Checking'!IC7)</f>
        <v/>
      </c>
      <c r="HZ7" t="str">
        <f>IF('[1]Data Checking'!ID7="","",'[1]Data Checking'!ID7)</f>
        <v/>
      </c>
      <c r="IA7" t="str">
        <f>IF('[1]Data Checking'!IE7="","",'[1]Data Checking'!IE7)</f>
        <v/>
      </c>
      <c r="IB7" t="str">
        <f>IF('[1]Data Checking'!IF7="","",'[1]Data Checking'!IF7)</f>
        <v/>
      </c>
      <c r="IC7" t="str">
        <f>IF('[1]Data Checking'!IG7="","",'[1]Data Checking'!IG7)</f>
        <v/>
      </c>
      <c r="ID7" t="str">
        <f>IF('[1]Data Checking'!IH7="","",'[1]Data Checking'!IH7)</f>
        <v/>
      </c>
      <c r="IE7" t="str">
        <f>IF('[1]Data Checking'!II7="","",'[1]Data Checking'!II7)</f>
        <v/>
      </c>
      <c r="IF7" t="str">
        <f>IF('[1]Data Checking'!IJ7="","",'[1]Data Checking'!IJ7)</f>
        <v/>
      </c>
      <c r="IG7" t="str">
        <f>IF('[1]Data Checking'!IK7="","",'[1]Data Checking'!IK7)</f>
        <v/>
      </c>
      <c r="IH7" t="str">
        <f>IF('[1]Data Checking'!IL7="","",'[1]Data Checking'!IL7)</f>
        <v/>
      </c>
      <c r="II7" t="str">
        <f>IF('[1]Data Checking'!IM7="","",'[1]Data Checking'!IM7)</f>
        <v/>
      </c>
      <c r="IJ7" t="str">
        <f>IF('[1]Data Checking'!IN7="","",'[1]Data Checking'!IN7)</f>
        <v/>
      </c>
      <c r="IK7" t="str">
        <f>IF('[1]Data Checking'!IO7="","",'[1]Data Checking'!IO7)</f>
        <v/>
      </c>
      <c r="IL7" t="str">
        <f>IF('[1]Data Checking'!IP7="","",'[1]Data Checking'!IP7)</f>
        <v/>
      </c>
      <c r="IM7" t="str">
        <f>IF('[1]Data Checking'!IQ7="","",'[1]Data Checking'!IQ7)</f>
        <v/>
      </c>
      <c r="IN7" t="str">
        <f>IF('[1]Data Checking'!IR7="","",'[1]Data Checking'!IR7)</f>
        <v/>
      </c>
      <c r="IO7" t="str">
        <f>IF('[1]Data Checking'!IS7="","",'[1]Data Checking'!IS7)</f>
        <v/>
      </c>
      <c r="IP7" t="str">
        <f>IF('[1]Data Checking'!IT7="","",'[1]Data Checking'!IT7)</f>
        <v/>
      </c>
      <c r="IQ7" t="str">
        <f>IF('[1]Data Checking'!IU7="","",'[1]Data Checking'!IU7)</f>
        <v/>
      </c>
      <c r="IR7" t="str">
        <f>IF('[1]Data Checking'!IV7="","",'[1]Data Checking'!IV7)</f>
        <v/>
      </c>
      <c r="IS7" t="str">
        <f>IF('[1]Data Checking'!IW7="","",'[1]Data Checking'!IW7)</f>
        <v/>
      </c>
      <c r="IT7" t="str">
        <f>IF('[1]Data Checking'!IX7="","",'[1]Data Checking'!IX7)</f>
        <v/>
      </c>
      <c r="IU7" t="str">
        <f>IF('[1]Data Checking'!IY7="","",'[1]Data Checking'!IY7)</f>
        <v/>
      </c>
      <c r="IV7" t="str">
        <f>IF('[1]Data Checking'!IZ7="","",'[1]Data Checking'!IZ7)</f>
        <v/>
      </c>
      <c r="IW7" t="str">
        <f>IF('[1]Data Checking'!JA7="","",'[1]Data Checking'!JA7)</f>
        <v/>
      </c>
      <c r="IX7" t="str">
        <f>IF('[1]Data Checking'!JB7="","",'[1]Data Checking'!JB7)</f>
        <v/>
      </c>
      <c r="IY7" t="str">
        <f>IF('[1]Data Checking'!JC7="","",'[1]Data Checking'!JC7)</f>
        <v/>
      </c>
      <c r="IZ7" t="str">
        <f>IF('[1]Data Checking'!JD7="","",'[1]Data Checking'!JD7)</f>
        <v/>
      </c>
      <c r="JA7" t="str">
        <f>IF('[1]Data Checking'!JE7="","",'[1]Data Checking'!JE7)</f>
        <v/>
      </c>
      <c r="JB7" t="str">
        <f>IF('[1]Data Checking'!JF7="","",'[1]Data Checking'!JF7)</f>
        <v>Oui</v>
      </c>
      <c r="JC7" t="str">
        <f>IF('[1]Data Checking'!JG7="","",'[1]Data Checking'!JG7)</f>
        <v>Oui, je vais parfois/souvent chercher l'eau</v>
      </c>
      <c r="JD7" t="str">
        <f>IF('[1]Data Checking'!JH7="","",'[1]Data Checking'!JH7)</f>
        <v>rivière ou source non aménagée</v>
      </c>
      <c r="JE7" t="str">
        <f>IF('[1]Data Checking'!JI7="","",'[1]Data Checking'!JI7)</f>
        <v/>
      </c>
      <c r="JF7" t="str">
        <f>IF('[1]Data Checking'!JJ7="","",'[1]Data Checking'!JJ7)</f>
        <v>riv</v>
      </c>
      <c r="JG7" t="str">
        <f>IF('[1]Data Checking'!JK7="","",'[1]Data Checking'!JK7)</f>
        <v>rivyè / sous ki pa anmenaje</v>
      </c>
      <c r="JH7" t="str">
        <f>IF('[1]Data Checking'!JL7="","",'[1]Data Checking'!JL7)</f>
        <v>rivyè / sous ki pa anmenaje</v>
      </c>
      <c r="JI7" t="str">
        <f>IF('[1]Data Checking'!JM7="","",'[1]Data Checking'!JM7)</f>
        <v>Il n'y a pas d'autres options dans ma zone</v>
      </c>
      <c r="JJ7" t="str">
        <f>IF('[1]Data Checking'!JN7="","",'[1]Data Checking'!JN7)</f>
        <v/>
      </c>
      <c r="JK7" t="str">
        <f>IF('[1]Data Checking'!JO7="","",'[1]Data Checking'!JO7)</f>
        <v>Plus d'1h au total</v>
      </c>
      <c r="JL7" t="str">
        <f>IF('[1]Data Checking'!JP7="","",'[1]Data Checking'!JP7)</f>
        <v>gros bidon de 5 gallons (18,9 L)</v>
      </c>
      <c r="JM7" t="str">
        <f>IF('[1]Data Checking'!JQ7="","",'[1]Data Checking'!JQ7)</f>
        <v>5gal</v>
      </c>
      <c r="JN7" t="str">
        <f>IF('[1]Data Checking'!JR7="","",'[1]Data Checking'!JR7)</f>
        <v>bidon ki vo 5 galon (18,9L)</v>
      </c>
      <c r="JO7" t="str">
        <f>IF('[1]Data Checking'!JS7="","",'[1]Data Checking'!JS7)</f>
        <v/>
      </c>
      <c r="JP7" t="str">
        <f>IF('[1]Data Checking'!JT7="","",'[1]Data Checking'!JT7)</f>
        <v/>
      </c>
      <c r="JQ7" t="str">
        <f>IF('[1]Data Checking'!JU7="","",'[1]Data Checking'!JU7)</f>
        <v/>
      </c>
      <c r="JR7" t="str">
        <f>IF('[1]Data Checking'!JV7="","",'[1]Data Checking'!JV7)</f>
        <v/>
      </c>
      <c r="JS7" t="str">
        <f>IF('[1]Data Checking'!JW7="","",'[1]Data Checking'!JW7)</f>
        <v/>
      </c>
      <c r="JT7">
        <f>IF('[1]Data Checking'!JX7="","",'[1]Data Checking'!JX7)</f>
        <v>0</v>
      </c>
      <c r="JU7">
        <f>IF('[1]Data Checking'!JY7="","",'[1]Data Checking'!JY7)</f>
        <v>0</v>
      </c>
      <c r="JV7" t="str">
        <f>IF('[1]Data Checking'!JZ7="","",'[1]Data Checking'!JZ7)</f>
        <v/>
      </c>
      <c r="JW7" t="str">
        <f>IF('[1]Data Checking'!KA7="","",'[1]Data Checking'!KA7)</f>
        <v>NA</v>
      </c>
      <c r="JX7">
        <f>IF('[1]Data Checking'!KB7="","",'[1]Data Checking'!KB7)</f>
        <v>0</v>
      </c>
      <c r="JY7" t="str">
        <f>IF('[1]Data Checking'!KC7="","",'[1]Data Checking'!KC7)</f>
        <v>Non</v>
      </c>
      <c r="JZ7" t="str">
        <f>IF('[1]Data Checking'!KD7="","",'[1]Data Checking'!KD7)</f>
        <v>Oui, parfois</v>
      </c>
      <c r="KA7" t="str">
        <f>IF('[1]Data Checking'!KE7="","",'[1]Data Checking'!KE7)</f>
        <v>Non</v>
      </c>
      <c r="KB7" t="str">
        <f>IF('[1]Data Checking'!KF7="","",'[1]Data Checking'!KF7)</f>
        <v/>
      </c>
      <c r="KC7" t="str">
        <f>IF('[1]Data Checking'!KG7="","",'[1]Data Checking'!KG7)</f>
        <v/>
      </c>
      <c r="KD7" t="str">
        <f>IF('[1]Data Checking'!KH7="","",'[1]Data Checking'!KH7)</f>
        <v/>
      </c>
      <c r="KE7" t="str">
        <f>IF('[1]Data Checking'!KI7="","",'[1]Data Checking'!KI7)</f>
        <v/>
      </c>
      <c r="KF7" t="str">
        <f>IF('[1]Data Checking'!KJ7="","",'[1]Data Checking'!KJ7)</f>
        <v/>
      </c>
      <c r="KG7" t="str">
        <f>IF('[1]Data Checking'!KK7="","",'[1]Data Checking'!KK7)</f>
        <v/>
      </c>
      <c r="KH7" t="str">
        <f>IF('[1]Data Checking'!KL7="","",'[1]Data Checking'!KL7)</f>
        <v/>
      </c>
      <c r="KI7" t="str">
        <f>IF('[1]Data Checking'!KM7="","",'[1]Data Checking'!KM7)</f>
        <v/>
      </c>
      <c r="KJ7" t="str">
        <f>IF('[1]Data Checking'!KN7="","",'[1]Data Checking'!KN7)</f>
        <v/>
      </c>
      <c r="KK7" t="str">
        <f>IF('[1]Data Checking'!KO7="","",'[1]Data Checking'!KO7)</f>
        <v/>
      </c>
      <c r="KL7" t="str">
        <f>IF('[1]Data Checking'!KP7="","",'[1]Data Checking'!KP7)</f>
        <v/>
      </c>
      <c r="KM7" t="str">
        <f>IF('[1]Data Checking'!KQ7="","",'[1]Data Checking'!KQ7)</f>
        <v/>
      </c>
      <c r="KN7" t="str">
        <f>IF('[1]Data Checking'!KR7="","",'[1]Data Checking'!KR7)</f>
        <v/>
      </c>
      <c r="KO7" t="str">
        <f>IF('[1]Data Checking'!KS7="","",'[1]Data Checking'!KS7)</f>
        <v>Non</v>
      </c>
      <c r="KP7" t="str">
        <f>IF('[1]Data Checking'!KT7="","",'[1]Data Checking'!KT7)</f>
        <v/>
      </c>
      <c r="KQ7" t="str">
        <f>IF('[1]Data Checking'!KU7="","",'[1]Data Checking'!KU7)</f>
        <v/>
      </c>
      <c r="KR7" t="str">
        <f>IF('[1]Data Checking'!KV7="","",'[1]Data Checking'!KV7)</f>
        <v/>
      </c>
      <c r="KS7" t="str">
        <f>IF('[1]Data Checking'!KW7="","",'[1]Data Checking'!KW7)</f>
        <v/>
      </c>
      <c r="KT7" t="str">
        <f>IF('[1]Data Checking'!KX7="","",'[1]Data Checking'!KX7)</f>
        <v/>
      </c>
      <c r="KU7" t="str">
        <f>IF('[1]Data Checking'!KY7="","",'[1]Data Checking'!KY7)</f>
        <v/>
      </c>
      <c r="KV7" t="str">
        <f>IF('[1]Data Checking'!KZ7="","",'[1]Data Checking'!KZ7)</f>
        <v/>
      </c>
      <c r="KW7" t="str">
        <f>IF('[1]Data Checking'!LA7="","",'[1]Data Checking'!LA7)</f>
        <v/>
      </c>
      <c r="KX7" t="str">
        <f>IF('[1]Data Checking'!LB7="","",'[1]Data Checking'!LB7)</f>
        <v/>
      </c>
      <c r="KY7" t="str">
        <f>IF('[1]Data Checking'!LC7="","",'[1]Data Checking'!LC7)</f>
        <v/>
      </c>
      <c r="KZ7" t="str">
        <f>IF('[1]Data Checking'!LD7="","",'[1]Data Checking'!LD7)</f>
        <v/>
      </c>
      <c r="LA7" t="str">
        <f>IF('[1]Data Checking'!LE7="","",'[1]Data Checking'!LE7)</f>
        <v/>
      </c>
      <c r="LB7" t="str">
        <f>IF('[1]Data Checking'!LF7="","",'[1]Data Checking'!LF7)</f>
        <v/>
      </c>
      <c r="LC7">
        <f>IF('[1]Data Checking'!LG7="","",'[1]Data Checking'!LG7)</f>
        <v>5</v>
      </c>
      <c r="LD7" t="str">
        <f>IF('[1]Data Checking'!LH7="","",'[1]Data Checking'!LH7)</f>
        <v>Riz</v>
      </c>
      <c r="LE7">
        <f>IF('[1]Data Checking'!LI7="","",'[1]Data Checking'!LI7)</f>
        <v>0</v>
      </c>
      <c r="LF7">
        <f>IF('[1]Data Checking'!LJ7="","",'[1]Data Checking'!LJ7)</f>
        <v>1</v>
      </c>
      <c r="LG7">
        <f>IF('[1]Data Checking'!LK7="","",'[1]Data Checking'!LK7)</f>
        <v>0</v>
      </c>
      <c r="LH7">
        <f>IF('[1]Data Checking'!LL7="","",'[1]Data Checking'!LL7)</f>
        <v>0</v>
      </c>
      <c r="LI7">
        <f>IF('[1]Data Checking'!LM7="","",'[1]Data Checking'!LM7)</f>
        <v>0</v>
      </c>
      <c r="LJ7">
        <f>IF('[1]Data Checking'!LN7="","",'[1]Data Checking'!LN7)</f>
        <v>0</v>
      </c>
      <c r="LK7">
        <f>IF('[1]Data Checking'!LO7="","",'[1]Data Checking'!LO7)</f>
        <v>0</v>
      </c>
      <c r="LL7">
        <f>IF('[1]Data Checking'!LP7="","",'[1]Data Checking'!LP7)</f>
        <v>0</v>
      </c>
      <c r="LM7">
        <f>IF('[1]Data Checking'!LQ7="","",'[1]Data Checking'!LQ7)</f>
        <v>0</v>
      </c>
      <c r="LN7">
        <f>IF('[1]Data Checking'!LR7="","",'[1]Data Checking'!LR7)</f>
        <v>0</v>
      </c>
      <c r="LO7" t="str">
        <f>IF('[1]Data Checking'!LS7="","",'[1]Data Checking'!LS7)</f>
        <v/>
      </c>
      <c r="LP7">
        <f>IF('[1]Data Checking'!LT7="","",'[1]Data Checking'!LT7)</f>
        <v>8</v>
      </c>
      <c r="LQ7" t="str">
        <f>IF('[1]Data Checking'!LU7="","",'[1]Data Checking'!LU7)</f>
        <v/>
      </c>
      <c r="LR7" t="str">
        <f>IF('[1]Data Checking'!LV7="","",'[1]Data Checking'!LV7)</f>
        <v/>
      </c>
      <c r="LS7" t="str">
        <f>IF('[1]Data Checking'!LW7="","",'[1]Data Checking'!LW7)</f>
        <v/>
      </c>
      <c r="LT7" t="str">
        <f>IF('[1]Data Checking'!LX7="","",'[1]Data Checking'!LX7)</f>
        <v/>
      </c>
      <c r="LU7" t="str">
        <f>IF('[1]Data Checking'!LY7="","",'[1]Data Checking'!LY7)</f>
        <v/>
      </c>
      <c r="LV7" t="str">
        <f>IF('[1]Data Checking'!LZ7="","",'[1]Data Checking'!LZ7)</f>
        <v/>
      </c>
      <c r="LW7" t="str">
        <f>IF('[1]Data Checking'!MA7="","",'[1]Data Checking'!MA7)</f>
        <v>Serviettes hygiéniques (femmes) Dentifrice Déodorant Papier toilette</v>
      </c>
      <c r="LX7">
        <f>IF('[1]Data Checking'!MB7="","",'[1]Data Checking'!MB7)</f>
        <v>1</v>
      </c>
      <c r="LY7">
        <f>IF('[1]Data Checking'!MC7="","",'[1]Data Checking'!MC7)</f>
        <v>0</v>
      </c>
      <c r="LZ7">
        <f>IF('[1]Data Checking'!MD7="","",'[1]Data Checking'!MD7)</f>
        <v>0</v>
      </c>
      <c r="MA7">
        <f>IF('[1]Data Checking'!ME7="","",'[1]Data Checking'!ME7)</f>
        <v>0</v>
      </c>
      <c r="MB7">
        <f>IF('[1]Data Checking'!MF7="","",'[1]Data Checking'!MF7)</f>
        <v>1</v>
      </c>
      <c r="MC7">
        <f>IF('[1]Data Checking'!MG7="","",'[1]Data Checking'!MG7)</f>
        <v>1</v>
      </c>
      <c r="MD7">
        <f>IF('[1]Data Checking'!MH7="","",'[1]Data Checking'!MH7)</f>
        <v>1</v>
      </c>
      <c r="ME7">
        <f>IF('[1]Data Checking'!MI7="","",'[1]Data Checking'!MI7)</f>
        <v>0</v>
      </c>
      <c r="MF7">
        <f>IF('[1]Data Checking'!MJ7="","",'[1]Data Checking'!MJ7)</f>
        <v>0</v>
      </c>
      <c r="MG7">
        <f>IF('[1]Data Checking'!MK7="","",'[1]Data Checking'!MK7)</f>
        <v>0</v>
      </c>
      <c r="MH7">
        <f>IF('[1]Data Checking'!ML7="","",'[1]Data Checking'!ML7)</f>
        <v>1</v>
      </c>
      <c r="MI7" t="str">
        <f>IF('[1]Data Checking'!MM7="","",'[1]Data Checking'!MM7)</f>
        <v/>
      </c>
      <c r="MJ7" t="str">
        <f>IF('[1]Data Checking'!MN7="","",'[1]Data Checking'!MN7)</f>
        <v/>
      </c>
      <c r="MK7" t="str">
        <f>IF('[1]Data Checking'!MO7="","",'[1]Data Checking'!MO7)</f>
        <v/>
      </c>
      <c r="ML7">
        <f>IF('[1]Data Checking'!MP7="","",'[1]Data Checking'!MP7)</f>
        <v>1</v>
      </c>
      <c r="MM7">
        <f>IF('[1]Data Checking'!MQ7="","",'[1]Data Checking'!MQ7)</f>
        <v>6</v>
      </c>
      <c r="MN7">
        <f>IF('[1]Data Checking'!MR7="","",'[1]Data Checking'!MR7)</f>
        <v>1</v>
      </c>
      <c r="MO7" t="str">
        <f>IF('[1]Data Checking'!MS7="","",'[1]Data Checking'!MS7)</f>
        <v/>
      </c>
      <c r="MP7" t="str">
        <f>IF('[1]Data Checking'!MT7="","",'[1]Data Checking'!MT7)</f>
        <v>Tôle</v>
      </c>
      <c r="MQ7">
        <f>IF('[1]Data Checking'!MU7="","",'[1]Data Checking'!MU7)</f>
        <v>1</v>
      </c>
      <c r="MR7">
        <f>IF('[1]Data Checking'!MV7="","",'[1]Data Checking'!MV7)</f>
        <v>0</v>
      </c>
      <c r="MS7">
        <f>IF('[1]Data Checking'!MW7="","",'[1]Data Checking'!MW7)</f>
        <v>0</v>
      </c>
      <c r="MT7">
        <f>IF('[1]Data Checking'!MX7="","",'[1]Data Checking'!MX7)</f>
        <v>0</v>
      </c>
      <c r="MU7">
        <f>IF('[1]Data Checking'!MY7="","",'[1]Data Checking'!MY7)</f>
        <v>0</v>
      </c>
      <c r="MV7">
        <f>IF('[1]Data Checking'!MZ7="","",'[1]Data Checking'!MZ7)</f>
        <v>0</v>
      </c>
      <c r="MW7">
        <f>IF('[1]Data Checking'!NA7="","",'[1]Data Checking'!NA7)</f>
        <v>0</v>
      </c>
      <c r="MX7">
        <f>IF('[1]Data Checking'!NB7="","",'[1]Data Checking'!NB7)</f>
        <v>0</v>
      </c>
      <c r="MY7">
        <f>IF('[1]Data Checking'!NC7="","",'[1]Data Checking'!NC7)</f>
        <v>0</v>
      </c>
      <c r="MZ7">
        <f>IF('[1]Data Checking'!ND7="","",'[1]Data Checking'!ND7)</f>
        <v>0</v>
      </c>
      <c r="NA7">
        <f>IF('[1]Data Checking'!NE7="","",'[1]Data Checking'!NE7)</f>
        <v>0</v>
      </c>
      <c r="NB7">
        <f>IF('[1]Data Checking'!NF7="","",'[1]Data Checking'!NF7)</f>
        <v>0</v>
      </c>
      <c r="NC7">
        <f>IF('[1]Data Checking'!NG7="","",'[1]Data Checking'!NG7)</f>
        <v>0</v>
      </c>
      <c r="ND7">
        <f>IF('[1]Data Checking'!NH7="","",'[1]Data Checking'!NH7)</f>
        <v>20</v>
      </c>
      <c r="NE7" t="str">
        <f>IF('[1]Data Checking'!NI7="","",'[1]Data Checking'!NI7)</f>
        <v/>
      </c>
      <c r="NF7" t="str">
        <f>IF('[1]Data Checking'!NJ7="","",'[1]Data Checking'!NJ7)</f>
        <v/>
      </c>
      <c r="NG7" t="str">
        <f>IF('[1]Data Checking'!NK7="","",'[1]Data Checking'!NK7)</f>
        <v/>
      </c>
      <c r="NH7" t="str">
        <f>IF('[1]Data Checking'!NL7="","",'[1]Data Checking'!NL7)</f>
        <v/>
      </c>
      <c r="NI7" t="str">
        <f>IF('[1]Data Checking'!NM7="","",'[1]Data Checking'!NM7)</f>
        <v/>
      </c>
      <c r="NJ7" t="str">
        <f>IF('[1]Data Checking'!NN7="","",'[1]Data Checking'!NN7)</f>
        <v/>
      </c>
      <c r="NK7" t="str">
        <f>IF('[1]Data Checking'!NO7="","",'[1]Data Checking'!NO7)</f>
        <v/>
      </c>
      <c r="NL7" t="str">
        <f>IF('[1]Data Checking'!NP7="","",'[1]Data Checking'!NP7)</f>
        <v/>
      </c>
      <c r="NM7" t="str">
        <f>IF('[1]Data Checking'!NQ7="","",'[1]Data Checking'!NQ7)</f>
        <v/>
      </c>
      <c r="NN7" t="str">
        <f>IF('[1]Data Checking'!NR7="","",'[1]Data Checking'!NR7)</f>
        <v/>
      </c>
      <c r="NO7" t="str">
        <f>IF('[1]Data Checking'!NS7="","",'[1]Data Checking'!NS7)</f>
        <v>Aucun</v>
      </c>
      <c r="NP7">
        <f>IF('[1]Data Checking'!NT7="","",'[1]Data Checking'!NT7)</f>
        <v>0</v>
      </c>
      <c r="NQ7">
        <f>IF('[1]Data Checking'!NU7="","",'[1]Data Checking'!NU7)</f>
        <v>0</v>
      </c>
      <c r="NR7">
        <f>IF('[1]Data Checking'!NV7="","",'[1]Data Checking'!NV7)</f>
        <v>0</v>
      </c>
      <c r="NS7">
        <f>IF('[1]Data Checking'!NW7="","",'[1]Data Checking'!NW7)</f>
        <v>0</v>
      </c>
      <c r="NT7">
        <f>IF('[1]Data Checking'!NX7="","",'[1]Data Checking'!NX7)</f>
        <v>0</v>
      </c>
      <c r="NU7">
        <f>IF('[1]Data Checking'!NY7="","",'[1]Data Checking'!NY7)</f>
        <v>0</v>
      </c>
      <c r="NV7">
        <f>IF('[1]Data Checking'!NZ7="","",'[1]Data Checking'!NZ7)</f>
        <v>0</v>
      </c>
      <c r="NW7">
        <f>IF('[1]Data Checking'!OA7="","",'[1]Data Checking'!OA7)</f>
        <v>0</v>
      </c>
      <c r="NX7">
        <f>IF('[1]Data Checking'!OB7="","",'[1]Data Checking'!OB7)</f>
        <v>0</v>
      </c>
      <c r="NY7">
        <f>IF('[1]Data Checking'!OC7="","",'[1]Data Checking'!OC7)</f>
        <v>0</v>
      </c>
      <c r="NZ7">
        <f>IF('[1]Data Checking'!OD7="","",'[1]Data Checking'!OD7)</f>
        <v>1</v>
      </c>
      <c r="OA7" t="str">
        <f>IF('[1]Data Checking'!OE7="","",'[1]Data Checking'!OE7)</f>
        <v/>
      </c>
      <c r="OB7" t="str">
        <f>IF('[1]Data Checking'!OF7="","",'[1]Data Checking'!OF7)</f>
        <v/>
      </c>
      <c r="OC7" t="str">
        <f>IF('[1]Data Checking'!OG7="","",'[1]Data Checking'!OG7)</f>
        <v/>
      </c>
      <c r="OD7" t="str">
        <f>IF('[1]Data Checking'!OH7="","",'[1]Data Checking'!OH7)</f>
        <v/>
      </c>
      <c r="OE7" t="str">
        <f>IF('[1]Data Checking'!OI7="","",'[1]Data Checking'!OI7)</f>
        <v/>
      </c>
      <c r="OF7" t="str">
        <f>IF('[1]Data Checking'!OJ7="","",'[1]Data Checking'!OJ7)</f>
        <v/>
      </c>
      <c r="OG7" t="str">
        <f>IF('[1]Data Checking'!OK7="","",'[1]Data Checking'!OK7)</f>
        <v/>
      </c>
      <c r="OH7" t="str">
        <f>IF('[1]Data Checking'!OL7="","",'[1]Data Checking'!OL7)</f>
        <v/>
      </c>
      <c r="OI7" t="str">
        <f>IF('[1]Data Checking'!OM7="","",'[1]Data Checking'!OM7)</f>
        <v/>
      </c>
      <c r="OJ7" t="str">
        <f>IF('[1]Data Checking'!ON7="","",'[1]Data Checking'!ON7)</f>
        <v>Des antibiotiques</v>
      </c>
      <c r="OK7">
        <f>IF('[1]Data Checking'!OO7="","",'[1]Data Checking'!OO7)</f>
        <v>0</v>
      </c>
      <c r="OL7">
        <f>IF('[1]Data Checking'!OP7="","",'[1]Data Checking'!OP7)</f>
        <v>1</v>
      </c>
      <c r="OM7">
        <f>IF('[1]Data Checking'!OQ7="","",'[1]Data Checking'!OQ7)</f>
        <v>0</v>
      </c>
      <c r="ON7">
        <f>IF('[1]Data Checking'!OR7="","",'[1]Data Checking'!OR7)</f>
        <v>0</v>
      </c>
      <c r="OO7">
        <f>IF('[1]Data Checking'!OS7="","",'[1]Data Checking'!OS7)</f>
        <v>0</v>
      </c>
      <c r="OP7">
        <f>IF('[1]Data Checking'!OT7="","",'[1]Data Checking'!OT7)</f>
        <v>0</v>
      </c>
      <c r="OQ7">
        <f>IF('[1]Data Checking'!OU7="","",'[1]Data Checking'!OU7)</f>
        <v>0</v>
      </c>
      <c r="OR7">
        <f>IF('[1]Data Checking'!OV7="","",'[1]Data Checking'!OV7)</f>
        <v>0</v>
      </c>
      <c r="OS7">
        <f>IF('[1]Data Checking'!OW7="","",'[1]Data Checking'!OW7)</f>
        <v>0</v>
      </c>
      <c r="OT7" t="str">
        <f>IF('[1]Data Checking'!OX7="","",'[1]Data Checking'!OX7)</f>
        <v/>
      </c>
      <c r="OU7" t="str">
        <f>IF('[1]Data Checking'!OY7="","",'[1]Data Checking'!OY7)</f>
        <v>Lampe torche Radio</v>
      </c>
      <c r="OV7">
        <f>IF('[1]Data Checking'!OZ7="","",'[1]Data Checking'!OZ7)</f>
        <v>1</v>
      </c>
      <c r="OW7">
        <f>IF('[1]Data Checking'!PA7="","",'[1]Data Checking'!PA7)</f>
        <v>0</v>
      </c>
      <c r="OX7">
        <f>IF('[1]Data Checking'!PB7="","",'[1]Data Checking'!PB7)</f>
        <v>0</v>
      </c>
      <c r="OY7">
        <f>IF('[1]Data Checking'!PC7="","",'[1]Data Checking'!PC7)</f>
        <v>1</v>
      </c>
      <c r="OZ7">
        <f>IF('[1]Data Checking'!PD7="","",'[1]Data Checking'!PD7)</f>
        <v>0</v>
      </c>
      <c r="PA7">
        <f>IF('[1]Data Checking'!PE7="","",'[1]Data Checking'!PE7)</f>
        <v>0</v>
      </c>
      <c r="PB7">
        <f>IF('[1]Data Checking'!PF7="","",'[1]Data Checking'!PF7)</f>
        <v>2</v>
      </c>
      <c r="PC7" t="str">
        <f>IF('[1]Data Checking'!PG7="","",'[1]Data Checking'!PG7)</f>
        <v/>
      </c>
      <c r="PD7" t="str">
        <f>IF('[1]Data Checking'!PH7="","",'[1]Data Checking'!PH7)</f>
        <v/>
      </c>
      <c r="PE7">
        <f>IF('[1]Data Checking'!PI7="","",'[1]Data Checking'!PI7)</f>
        <v>1</v>
      </c>
      <c r="PF7" t="str">
        <f>IF('[1]Data Checking'!PJ7="","",'[1]Data Checking'!PJ7)</f>
        <v>Aucun</v>
      </c>
      <c r="PG7">
        <f>IF('[1]Data Checking'!PK7="","",'[1]Data Checking'!PK7)</f>
        <v>0</v>
      </c>
      <c r="PH7">
        <f>IF('[1]Data Checking'!PL7="","",'[1]Data Checking'!PL7)</f>
        <v>0</v>
      </c>
      <c r="PI7">
        <f>IF('[1]Data Checking'!PM7="","",'[1]Data Checking'!PM7)</f>
        <v>0</v>
      </c>
      <c r="PJ7">
        <f>IF('[1]Data Checking'!PN7="","",'[1]Data Checking'!PN7)</f>
        <v>0</v>
      </c>
      <c r="PK7">
        <f>IF('[1]Data Checking'!PO7="","",'[1]Data Checking'!PO7)</f>
        <v>0</v>
      </c>
      <c r="PL7">
        <f>IF('[1]Data Checking'!PP7="","",'[1]Data Checking'!PP7)</f>
        <v>0</v>
      </c>
      <c r="PM7">
        <f>IF('[1]Data Checking'!PQ7="","",'[1]Data Checking'!PQ7)</f>
        <v>0</v>
      </c>
      <c r="PN7">
        <f>IF('[1]Data Checking'!PR7="","",'[1]Data Checking'!PR7)</f>
        <v>0</v>
      </c>
      <c r="PO7">
        <f>IF('[1]Data Checking'!PS7="","",'[1]Data Checking'!PS7)</f>
        <v>1</v>
      </c>
      <c r="PP7" t="str">
        <f>IF('[1]Data Checking'!PT7="","",'[1]Data Checking'!PT7)</f>
        <v/>
      </c>
      <c r="PQ7" t="str">
        <f>IF('[1]Data Checking'!PU7="","",'[1]Data Checking'!PU7)</f>
        <v/>
      </c>
      <c r="PR7" t="str">
        <f>IF('[1]Data Checking'!PV7="","",'[1]Data Checking'!PV7)</f>
        <v/>
      </c>
      <c r="PS7" t="str">
        <f>IF('[1]Data Checking'!PW7="","",'[1]Data Checking'!PW7)</f>
        <v/>
      </c>
      <c r="PT7" t="str">
        <f>IF('[1]Data Checking'!PX7="","",'[1]Data Checking'!PX7)</f>
        <v/>
      </c>
      <c r="PU7" t="str">
        <f>IF('[1]Data Checking'!PY7="","",'[1]Data Checking'!PY7)</f>
        <v/>
      </c>
      <c r="PV7" t="str">
        <f>IF('[1]Data Checking'!PZ7="","",'[1]Data Checking'!PZ7)</f>
        <v/>
      </c>
      <c r="PW7" t="str">
        <f>IF('[1]Data Checking'!QA7="","",'[1]Data Checking'!QA7)</f>
        <v/>
      </c>
      <c r="PX7" t="str">
        <f>IF('[1]Data Checking'!QB7="","",'[1]Data Checking'!QB7)</f>
        <v/>
      </c>
      <c r="PY7" t="str">
        <f>IF('[1]Data Checking'!QC7="","",'[1]Data Checking'!QC7)</f>
        <v/>
      </c>
      <c r="PZ7" t="str">
        <f>IF('[1]Data Checking'!QD7="","",'[1]Data Checking'!QD7)</f>
        <v/>
      </c>
      <c r="QA7" t="str">
        <f>IF('[1]Data Checking'!QE7="","",'[1]Data Checking'!QE7)</f>
        <v/>
      </c>
      <c r="QB7" t="str">
        <f>IF('[1]Data Checking'!QF7="","",'[1]Data Checking'!QF7)</f>
        <v/>
      </c>
      <c r="QC7" t="str">
        <f>IF('[1]Data Checking'!QG7="","",'[1]Data Checking'!QG7)</f>
        <v/>
      </c>
      <c r="QD7" t="str">
        <f>IF('[1]Data Checking'!QH7="","",'[1]Data Checking'!QH7)</f>
        <v/>
      </c>
      <c r="QE7" t="str">
        <f>IF('[1]Data Checking'!QI7="","",'[1]Data Checking'!QI7)</f>
        <v/>
      </c>
      <c r="QF7" t="str">
        <f>IF('[1]Data Checking'!QJ7="","",'[1]Data Checking'!QJ7)</f>
        <v/>
      </c>
      <c r="QG7" t="str">
        <f>IF('[1]Data Checking'!QK7="","",'[1]Data Checking'!QK7)</f>
        <v/>
      </c>
      <c r="QH7" t="str">
        <f>IF('[1]Data Checking'!QL7="","",'[1]Data Checking'!QL7)</f>
        <v/>
      </c>
      <c r="QI7" t="str">
        <f>IF('[1]Data Checking'!QM7="","",'[1]Data Checking'!QM7)</f>
        <v/>
      </c>
      <c r="QJ7" t="str">
        <f>IF('[1]Data Checking'!QN7="","",'[1]Data Checking'!QN7)</f>
        <v/>
      </c>
      <c r="QK7" t="str">
        <f>IF('[1]Data Checking'!QO7="","",'[1]Data Checking'!QO7)</f>
        <v/>
      </c>
      <c r="QL7" t="str">
        <f>IF('[1]Data Checking'!QP7="","",'[1]Data Checking'!QP7)</f>
        <v/>
      </c>
      <c r="QM7" t="str">
        <f>IF('[1]Data Checking'!QQ7="","",'[1]Data Checking'!QQ7)</f>
        <v/>
      </c>
      <c r="QN7" t="str">
        <f>IF('[1]Data Checking'!QR7="","",'[1]Data Checking'!QR7)</f>
        <v/>
      </c>
      <c r="QO7" t="str">
        <f>IF('[1]Data Checking'!QS7="","",'[1]Data Checking'!QS7)</f>
        <v/>
      </c>
      <c r="QP7" t="str">
        <f>IF('[1]Data Checking'!QT7="","",'[1]Data Checking'!QT7)</f>
        <v/>
      </c>
      <c r="QQ7" t="str">
        <f>IF('[1]Data Checking'!QU7="","",'[1]Data Checking'!QU7)</f>
        <v/>
      </c>
      <c r="QR7" t="str">
        <f>IF('[1]Data Checking'!QV7="","",'[1]Data Checking'!QV7)</f>
        <v/>
      </c>
      <c r="QS7" t="str">
        <f>IF('[1]Data Checking'!QW7="","",'[1]Data Checking'!QW7)</f>
        <v/>
      </c>
      <c r="QT7" t="str">
        <f>IF('[1]Data Checking'!QX7="","",'[1]Data Checking'!QX7)</f>
        <v/>
      </c>
      <c r="QU7" t="str">
        <f>IF('[1]Data Checking'!QY7="","",'[1]Data Checking'!QY7)</f>
        <v/>
      </c>
      <c r="QV7" t="str">
        <f>IF('[1]Data Checking'!QZ7="","",'[1]Data Checking'!QZ7)</f>
        <v/>
      </c>
      <c r="QW7" t="str">
        <f>IF('[1]Data Checking'!RA7="","",'[1]Data Checking'!RA7)</f>
        <v/>
      </c>
      <c r="QX7" t="str">
        <f>IF('[1]Data Checking'!RB7="","",'[1]Data Checking'!RB7)</f>
        <v/>
      </c>
      <c r="QY7" t="str">
        <f>IF('[1]Data Checking'!RC7="","",'[1]Data Checking'!RC7)</f>
        <v/>
      </c>
      <c r="QZ7" t="str">
        <f>IF('[1]Data Checking'!RD7="","",'[1]Data Checking'!RD7)</f>
        <v/>
      </c>
      <c r="RA7" t="str">
        <f>IF('[1]Data Checking'!RE7="","",'[1]Data Checking'!RE7)</f>
        <v/>
      </c>
      <c r="RB7" t="str">
        <f>IF('[1]Data Checking'!RF7="","",'[1]Data Checking'!RF7)</f>
        <v/>
      </c>
      <c r="RC7" t="str">
        <f>IF('[1]Data Checking'!RG7="","",'[1]Data Checking'!RG7)</f>
        <v/>
      </c>
      <c r="RD7" t="str">
        <f>IF('[1]Data Checking'!RH7="","",'[1]Data Checking'!RH7)</f>
        <v/>
      </c>
      <c r="RE7" t="str">
        <f>IF('[1]Data Checking'!RI7="","",'[1]Data Checking'!RI7)</f>
        <v/>
      </c>
      <c r="RF7" t="str">
        <f>IF('[1]Data Checking'!RJ7="","",'[1]Data Checking'!RJ7)</f>
        <v/>
      </c>
      <c r="RG7" t="str">
        <f>IF('[1]Data Checking'!RK7="","",'[1]Data Checking'!RK7)</f>
        <v/>
      </c>
      <c r="RH7" t="str">
        <f>IF('[1]Data Checking'!RL7="","",'[1]Data Checking'!RL7)</f>
        <v/>
      </c>
      <c r="RI7" t="str">
        <f>IF('[1]Data Checking'!RM7="","",'[1]Data Checking'!RM7)</f>
        <v/>
      </c>
      <c r="RJ7" t="str">
        <f>IF('[1]Data Checking'!RN7="","",'[1]Data Checking'!RN7)</f>
        <v/>
      </c>
      <c r="RK7" t="str">
        <f>IF('[1]Data Checking'!RO7="","",'[1]Data Checking'!RO7)</f>
        <v/>
      </c>
      <c r="RL7" t="str">
        <f>IF('[1]Data Checking'!RP7="","",'[1]Data Checking'!RP7)</f>
        <v/>
      </c>
      <c r="RM7" t="str">
        <f>IF('[1]Data Checking'!RQ7="","",'[1]Data Checking'!RQ7)</f>
        <v/>
      </c>
      <c r="RN7" t="str">
        <f>IF('[1]Data Checking'!RR7="","",'[1]Data Checking'!RR7)</f>
        <v/>
      </c>
      <c r="RO7" t="str">
        <f>IF('[1]Data Checking'!RS7="","",'[1]Data Checking'!RS7)</f>
        <v/>
      </c>
      <c r="RP7" t="str">
        <f>IF('[1]Data Checking'!RT7="","",'[1]Data Checking'!RT7)</f>
        <v/>
      </c>
      <c r="RQ7" t="str">
        <f>IF('[1]Data Checking'!RU7="","",'[1]Data Checking'!RU7)</f>
        <v/>
      </c>
      <c r="RR7" t="str">
        <f>IF('[1]Data Checking'!RV7="","",'[1]Data Checking'!RV7)</f>
        <v/>
      </c>
      <c r="RS7" t="str">
        <f>IF('[1]Data Checking'!RW7="","",'[1]Data Checking'!RW7)</f>
        <v/>
      </c>
      <c r="RT7" t="str">
        <f>IF('[1]Data Checking'!RX7="","",'[1]Data Checking'!RX7)</f>
        <v/>
      </c>
      <c r="RU7" t="str">
        <f>IF('[1]Data Checking'!RY7="","",'[1]Data Checking'!RY7)</f>
        <v/>
      </c>
      <c r="RV7" t="str">
        <f>IF('[1]Data Checking'!RZ7="","",'[1]Data Checking'!RZ7)</f>
        <v/>
      </c>
      <c r="RW7" t="str">
        <f>IF('[1]Data Checking'!SA7="","",'[1]Data Checking'!SA7)</f>
        <v/>
      </c>
      <c r="RX7" t="str">
        <f>IF('[1]Data Checking'!SB7="","",'[1]Data Checking'!SB7)</f>
        <v/>
      </c>
      <c r="RY7" t="str">
        <f>IF('[1]Data Checking'!SC7="","",'[1]Data Checking'!SC7)</f>
        <v/>
      </c>
      <c r="RZ7" t="str">
        <f>IF('[1]Data Checking'!SD7="","",'[1]Data Checking'!SD7)</f>
        <v/>
      </c>
      <c r="SA7" t="str">
        <f>IF('[1]Data Checking'!SE7="","",'[1]Data Checking'!SE7)</f>
        <v/>
      </c>
      <c r="SB7" t="str">
        <f>IF('[1]Data Checking'!SF7="","",'[1]Data Checking'!SF7)</f>
        <v/>
      </c>
      <c r="SC7" t="str">
        <f>IF('[1]Data Checking'!SG7="","",'[1]Data Checking'!SG7)</f>
        <v/>
      </c>
      <c r="SD7" t="str">
        <f>IF('[1]Data Checking'!SH7="","",'[1]Data Checking'!SH7)</f>
        <v/>
      </c>
      <c r="SE7" t="str">
        <f>IF('[1]Data Checking'!SI7="","",'[1]Data Checking'!SI7)</f>
        <v/>
      </c>
      <c r="SF7" t="str">
        <f>IF('[1]Data Checking'!SJ7="","",'[1]Data Checking'!SJ7)</f>
        <v/>
      </c>
      <c r="SG7" t="str">
        <f>IF('[1]Data Checking'!SK7="","",'[1]Data Checking'!SK7)</f>
        <v/>
      </c>
      <c r="SH7" t="str">
        <f>IF('[1]Data Checking'!SL7="","",'[1]Data Checking'!SL7)</f>
        <v>Paiement frais scolaire (paiement uniforme,…)</v>
      </c>
      <c r="SI7">
        <f>IF('[1]Data Checking'!SM7="","",'[1]Data Checking'!SM7)</f>
        <v>0</v>
      </c>
      <c r="SJ7">
        <f>IF('[1]Data Checking'!SN7="","",'[1]Data Checking'!SN7)</f>
        <v>1</v>
      </c>
      <c r="SK7">
        <f>IF('[1]Data Checking'!SO7="","",'[1]Data Checking'!SO7)</f>
        <v>0</v>
      </c>
      <c r="SL7">
        <f>IF('[1]Data Checking'!SP7="","",'[1]Data Checking'!SP7)</f>
        <v>0</v>
      </c>
      <c r="SM7">
        <f>IF('[1]Data Checking'!SQ7="","",'[1]Data Checking'!SQ7)</f>
        <v>0</v>
      </c>
      <c r="SN7">
        <f>IF('[1]Data Checking'!SR7="","",'[1]Data Checking'!SR7)</f>
        <v>0</v>
      </c>
      <c r="SO7" t="str">
        <f>IF('[1]Data Checking'!SS7="","",'[1]Data Checking'!SS7)</f>
        <v/>
      </c>
      <c r="SP7" t="str">
        <f>IF('[1]Data Checking'!ST7="","",'[1]Data Checking'!ST7)</f>
        <v/>
      </c>
      <c r="SQ7" t="str">
        <f>IF('[1]Data Checking'!SU7="","",'[1]Data Checking'!SU7)</f>
        <v/>
      </c>
      <c r="SR7" t="str">
        <f>IF('[1]Data Checking'!SV7="","",'[1]Data Checking'!SV7)</f>
        <v/>
      </c>
      <c r="SS7" t="str">
        <f>IF('[1]Data Checking'!SW7="","",'[1]Data Checking'!SW7)</f>
        <v/>
      </c>
      <c r="ST7" t="str">
        <f>IF('[1]Data Checking'!SX7="","",'[1]Data Checking'!SX7)</f>
        <v/>
      </c>
      <c r="SU7" t="str">
        <f>IF('[1]Data Checking'!SY7="","",'[1]Data Checking'!SY7)</f>
        <v/>
      </c>
      <c r="SV7" t="str">
        <f>IF('[1]Data Checking'!SZ7="","",'[1]Data Checking'!SZ7)</f>
        <v/>
      </c>
      <c r="SW7" t="str">
        <f>IF('[1]Data Checking'!TA7="","",'[1]Data Checking'!TA7)</f>
        <v/>
      </c>
      <c r="SX7" t="str">
        <f>IF('[1]Data Checking'!TB7="","",'[1]Data Checking'!TB7)</f>
        <v/>
      </c>
      <c r="SY7" t="str">
        <f>IF('[1]Data Checking'!TC7="","",'[1]Data Checking'!TC7)</f>
        <v/>
      </c>
      <c r="SZ7" t="str">
        <f>IF('[1]Data Checking'!TD7="","",'[1]Data Checking'!TD7)</f>
        <v/>
      </c>
      <c r="TA7" t="str">
        <f>IF('[1]Data Checking'!TE7="","",'[1]Data Checking'!TE7)</f>
        <v/>
      </c>
      <c r="TB7" t="str">
        <f>IF('[1]Data Checking'!TF7="","",'[1]Data Checking'!TF7)</f>
        <v/>
      </c>
      <c r="TC7" t="str">
        <f>IF('[1]Data Checking'!TG7="","",'[1]Data Checking'!TG7)</f>
        <v/>
      </c>
      <c r="TD7" t="str">
        <f>IF('[1]Data Checking'!TH7="","",'[1]Data Checking'!TH7)</f>
        <v/>
      </c>
      <c r="TE7" t="str">
        <f>IF('[1]Data Checking'!TI7="","",'[1]Data Checking'!TI7)</f>
        <v/>
      </c>
      <c r="TF7" t="str">
        <f>IF('[1]Data Checking'!TJ7="","",'[1]Data Checking'!TJ7)</f>
        <v/>
      </c>
      <c r="TG7" t="str">
        <f>IF('[1]Data Checking'!TK7="","",'[1]Data Checking'!TK7)</f>
        <v/>
      </c>
      <c r="TH7" t="str">
        <f>IF('[1]Data Checking'!TL7="","",'[1]Data Checking'!TL7)</f>
        <v/>
      </c>
      <c r="TI7" t="str">
        <f>IF('[1]Data Checking'!TM7="","",'[1]Data Checking'!TM7)</f>
        <v/>
      </c>
      <c r="TJ7">
        <f>IF('[1]Data Checking'!TN7="","",'[1]Data Checking'!TN7)</f>
        <v>0</v>
      </c>
      <c r="TK7">
        <f>IF('[1]Data Checking'!TO7="","",'[1]Data Checking'!TO7)</f>
        <v>0</v>
      </c>
      <c r="TL7">
        <f>IF('[1]Data Checking'!TP7="","",'[1]Data Checking'!TP7)</f>
        <v>0</v>
      </c>
      <c r="TM7">
        <f>IF('[1]Data Checking'!TQ7="","",'[1]Data Checking'!TQ7)</f>
        <v>0</v>
      </c>
      <c r="TN7">
        <f>IF('[1]Data Checking'!TR7="","",'[1]Data Checking'!TR7)</f>
        <v>0</v>
      </c>
      <c r="TO7" t="str">
        <f>IF('[1]Data Checking'!TS7="","",'[1]Data Checking'!TS7)</f>
        <v/>
      </c>
      <c r="TP7" t="str">
        <f>IF('[1]Data Checking'!TT7="","",'[1]Data Checking'!TT7)</f>
        <v/>
      </c>
      <c r="TQ7">
        <f>IF('[1]Data Checking'!TU7="","",'[1]Data Checking'!TU7)</f>
        <v>235906675</v>
      </c>
      <c r="TR7" t="str">
        <f>IF('[1]Data Checking'!TV7="","",'[1]Data Checking'!TV7)</f>
        <v>32f502f1-0c04-434b-b2c0-da0ad7b9e5a7</v>
      </c>
      <c r="TS7">
        <f>IF('[1]Data Checking'!TW7="","",'[1]Data Checking'!TW7)</f>
        <v>44525.897407407407</v>
      </c>
      <c r="TT7" t="str">
        <f>IF('[1]Data Checking'!TX7="","",'[1]Data Checking'!TX7)</f>
        <v/>
      </c>
      <c r="TU7" t="str">
        <f>IF('[1]Data Checking'!TY7="","",'[1]Data Checking'!TY7)</f>
        <v/>
      </c>
      <c r="TV7" t="str">
        <f>IF('[1]Data Checking'!TZ7="","",'[1]Data Checking'!TZ7)</f>
        <v>submitted_via_web</v>
      </c>
      <c r="TW7" t="str">
        <f>IF('[1]Data Checking'!UA7="","",'[1]Data Checking'!UA7)</f>
        <v>icsm_haiti</v>
      </c>
      <c r="TX7" t="str">
        <f>IF('[1]Data Checking'!UB7="","",'[1]Data Checking'!UB7)</f>
        <v/>
      </c>
      <c r="TY7">
        <f>IF('[1]Data Checking'!UC7="","",'[1]Data Checking'!UC7)</f>
        <v>6</v>
      </c>
      <c r="TZ7" t="str">
        <f>IF('[1]Data Checking'!UD7="","",'[1]Data Checking'!UD7)</f>
        <v/>
      </c>
      <c r="UA7" t="e">
        <f>IF('[1]Data Checking'!UL7="","",'[1]Data Checking'!UL7)</f>
        <v>#REF!</v>
      </c>
      <c r="UB7" t="e">
        <f>IF('[1]Data Checking'!UM7="","",'[1]Data Checking'!UM7)</f>
        <v>#REF!</v>
      </c>
      <c r="UC7" t="e">
        <f>IF('[1]Data Checking'!UN7="","",'[1]Data Checking'!UN7)</f>
        <v>#REF!</v>
      </c>
    </row>
    <row r="8" spans="1:549">
      <c r="A8">
        <f>IF('[1]Data Checking'!D8="","",'[1]Data Checking'!D8)</f>
        <v>44525.560226307869</v>
      </c>
      <c r="B8">
        <f>IF('[1]Data Checking'!E8="","",'[1]Data Checking'!E8)</f>
        <v>44525.565499328703</v>
      </c>
      <c r="C8">
        <f>IF('[1]Data Checking'!F8="","",'[1]Data Checking'!F8)</f>
        <v>44525</v>
      </c>
      <c r="D8" t="str">
        <f>IF('[1]Data Checking'!H8="","",'[1]Data Checking'!H8)</f>
        <v>audit.csv</v>
      </c>
      <c r="E8" t="str">
        <f>IF('[1]Data Checking'!I8="","",'[1]Data Checking'!I8)</f>
        <v>icsm_haiti</v>
      </c>
      <c r="F8" t="str">
        <f>IF('[1]Data Checking'!J8="","",'[1]Data Checking'!J8)</f>
        <v/>
      </c>
      <c r="G8" t="str">
        <f>IF('[1]Data Checking'!K8="","",'[1]Data Checking'!K8)</f>
        <v/>
      </c>
      <c r="H8">
        <f>IF('[1]Data Checking'!L8="","",'[1]Data Checking'!L8)</f>
        <v>44525</v>
      </c>
      <c r="I8" t="str">
        <f>IF('[1]Data Checking'!M8="","",'[1]Data Checking'!M8)</f>
        <v>GVC</v>
      </c>
      <c r="J8" t="str">
        <f>IF('[1]Data Checking'!N8="","",'[1]Data Checking'!N8)</f>
        <v/>
      </c>
      <c r="K8" t="str">
        <f>IF('[1]Data Checking'!O8="","",'[1]Data Checking'!O8)</f>
        <v>gvc</v>
      </c>
      <c r="L8" t="str">
        <f>IF('[1]Data Checking'!P8="","",'[1]Data Checking'!P8)</f>
        <v>GVC</v>
      </c>
      <c r="M8" t="str">
        <f>IF('[1]Data Checking'!Q8="","",'[1]Data Checking'!Q8)</f>
        <v>GVC</v>
      </c>
      <c r="N8" t="str">
        <f>IF('[1]Data Checking'!R8="","",'[1]Data Checking'!R8)</f>
        <v>JWD14</v>
      </c>
      <c r="O8" t="str">
        <f>IF('[1]Data Checking'!S8="","",'[1]Data Checking'!S8)</f>
        <v/>
      </c>
      <c r="P8" t="str">
        <f>IF('[1]Data Checking'!T8="","",'[1]Data Checking'!T8)</f>
        <v>gvc_jwd14</v>
      </c>
      <c r="Q8" t="str">
        <f>IF('[1]Data Checking'!U8="","",'[1]Data Checking'!U8)</f>
        <v>JWD14</v>
      </c>
      <c r="R8" t="str">
        <f>IF('[1]Data Checking'!V8="","",'[1]Data Checking'!V8)</f>
        <v>JWD14</v>
      </c>
      <c r="S8" t="str">
        <f>IF('[1]Data Checking'!W8="","",'[1]Data Checking'!W8)</f>
        <v>Artibonite</v>
      </c>
      <c r="T8" t="str">
        <f>IF('[1]Data Checking'!X8="","",'[1]Data Checking'!X8)</f>
        <v>Ennery</v>
      </c>
      <c r="U8" t="str">
        <f>IF('[1]Data Checking'!Y8="","",'[1]Data Checking'!Y8)</f>
        <v>HT0512</v>
      </c>
      <c r="V8" t="str">
        <f>IF('[1]Data Checking'!Z8="","",'[1]Data Checking'!Z8)</f>
        <v>Ennery</v>
      </c>
      <c r="W8" t="str">
        <f>IF('[1]Data Checking'!AA8="","",'[1]Data Checking'!AA8)</f>
        <v>4e Section Puilboreau</v>
      </c>
      <c r="X8" t="str">
        <f>IF('[1]Data Checking'!AB8="","",'[1]Data Checking'!AB8)</f>
        <v>HT0512-04</v>
      </c>
      <c r="Y8" t="str">
        <f>IF('[1]Data Checking'!AC8="","",'[1]Data Checking'!AC8)</f>
        <v>4e Section Puilboreau</v>
      </c>
      <c r="Z8" t="str">
        <f>IF('[1]Data Checking'!AD8="","",'[1]Data Checking'!AD8)</f>
        <v>Puilboreau</v>
      </c>
      <c r="AA8" t="str">
        <f>IF('[1]Data Checking'!AE8="","",'[1]Data Checking'!AE8)</f>
        <v/>
      </c>
      <c r="AB8" t="str">
        <f>IF('[1]Data Checking'!AF8="","",'[1]Data Checking'!AF8)</f>
        <v>enn_1</v>
      </c>
      <c r="AC8" t="str">
        <f>IF('[1]Data Checking'!AG8="","",'[1]Data Checking'!AG8)</f>
        <v>Puilboreau</v>
      </c>
      <c r="AD8" t="str">
        <f>IF('[1]Data Checking'!AH8="","",'[1]Data Checking'!AH8)</f>
        <v>Puilboreau</v>
      </c>
      <c r="AE8" t="str">
        <f>IF('[1]Data Checking'!AI8="","",'[1]Data Checking'!AI8)</f>
        <v>Marché Puilboreau</v>
      </c>
      <c r="AF8" t="str">
        <f>IF('[1]Data Checking'!AJ8="","",'[1]Data Checking'!AJ8)</f>
        <v/>
      </c>
      <c r="AG8" t="str">
        <f>IF('[1]Data Checking'!AK8="","",'[1]Data Checking'!AK8)</f>
        <v>Ennery</v>
      </c>
      <c r="AH8" t="str">
        <f>IF('[1]Data Checking'!AL8="","",'[1]Data Checking'!AL8)</f>
        <v>Marché Puilboreau</v>
      </c>
      <c r="AI8" t="str">
        <f>IF('[1]Data Checking'!AM8="","",'[1]Data Checking'!AM8)</f>
        <v>Marché Puilboreau</v>
      </c>
      <c r="AJ8" t="str">
        <f>IF('[1]Data Checking'!AN8="","",'[1]Data Checking'!AN8)</f>
        <v>Milieu rural</v>
      </c>
      <c r="AK8" t="str">
        <f>IF('[1]Data Checking'!AO8="","",'[1]Data Checking'!AO8)</f>
        <v>Enquête auprès d'un client (pour l'eau de boisson et la situation sécuritaire)</v>
      </c>
      <c r="AL8" t="str">
        <f>IF('[1]Data Checking'!AP8="","",'[1]Data Checking'!AP8)</f>
        <v>Oui</v>
      </c>
      <c r="AM8" t="str">
        <f>IF('[1]Data Checking'!AQ8="","",'[1]Data Checking'!AQ8)</f>
        <v/>
      </c>
      <c r="AN8" t="str">
        <f>IF('[1]Data Checking'!AR8="","",'[1]Data Checking'!AR8)</f>
        <v>Oui</v>
      </c>
      <c r="AO8" t="str">
        <f>IF('[1]Data Checking'!AS8="","",'[1]Data Checking'!AS8)</f>
        <v/>
      </c>
      <c r="AP8" t="str">
        <f>IF('[1]Data Checking'!AT8="","",'[1]Data Checking'!AT8)</f>
        <v>Homme</v>
      </c>
      <c r="AQ8">
        <f>IF('[1]Data Checking'!AU8="","",'[1]Data Checking'!AU8)</f>
        <v>44525</v>
      </c>
      <c r="AR8">
        <f>IF('[1]Data Checking'!AV8="","",'[1]Data Checking'!AV8)</f>
        <v>44525</v>
      </c>
      <c r="AS8" t="str">
        <f>IF('[1]Data Checking'!AW8="","",'[1]Data Checking'!AW8)</f>
        <v/>
      </c>
      <c r="AT8" t="str">
        <f>IF('[1]Data Checking'!AX8="","",'[1]Data Checking'!AX8)</f>
        <v/>
      </c>
      <c r="AU8" t="str">
        <f>IF('[1]Data Checking'!AY8="","",'[1]Data Checking'!AY8)</f>
        <v/>
      </c>
      <c r="AV8" t="str">
        <f>IF('[1]Data Checking'!AZ8="","",'[1]Data Checking'!AZ8)</f>
        <v/>
      </c>
      <c r="AW8" t="str">
        <f>IF('[1]Data Checking'!BA8="","",'[1]Data Checking'!BA8)</f>
        <v/>
      </c>
      <c r="AX8" t="str">
        <f>IF('[1]Data Checking'!BB8="","",'[1]Data Checking'!BB8)</f>
        <v/>
      </c>
      <c r="AY8" t="str">
        <f>IF('[1]Data Checking'!BC8="","",'[1]Data Checking'!BC8)</f>
        <v/>
      </c>
      <c r="AZ8" t="str">
        <f>IF('[1]Data Checking'!BD8="","",'[1]Data Checking'!BD8)</f>
        <v/>
      </c>
      <c r="BA8" t="str">
        <f>IF('[1]Data Checking'!BE8="","",'[1]Data Checking'!BE8)</f>
        <v/>
      </c>
      <c r="BB8" t="str">
        <f>IF('[1]Data Checking'!BF8="","",'[1]Data Checking'!BF8)</f>
        <v/>
      </c>
      <c r="BC8" t="str">
        <f>IF('[1]Data Checking'!BG8="","",'[1]Data Checking'!BG8)</f>
        <v/>
      </c>
      <c r="BD8" t="str">
        <f>IF('[1]Data Checking'!BH8="","",'[1]Data Checking'!BH8)</f>
        <v/>
      </c>
      <c r="BE8" t="str">
        <f>IF('[1]Data Checking'!BI8="","",'[1]Data Checking'!BI8)</f>
        <v/>
      </c>
      <c r="BF8" t="str">
        <f>IF('[1]Data Checking'!BJ8="","",'[1]Data Checking'!BJ8)</f>
        <v/>
      </c>
      <c r="BG8" t="str">
        <f>IF('[1]Data Checking'!BK8="","",'[1]Data Checking'!BK8)</f>
        <v/>
      </c>
      <c r="BH8" t="str">
        <f>IF('[1]Data Checking'!BL8="","",'[1]Data Checking'!BL8)</f>
        <v/>
      </c>
      <c r="BI8" t="str">
        <f>IF('[1]Data Checking'!BM8="","",'[1]Data Checking'!BM8)</f>
        <v/>
      </c>
      <c r="BJ8" t="str">
        <f>IF('[1]Data Checking'!BN8="","",'[1]Data Checking'!BN8)</f>
        <v/>
      </c>
      <c r="BK8" t="str">
        <f>IF('[1]Data Checking'!BO8="","",'[1]Data Checking'!BO8)</f>
        <v/>
      </c>
      <c r="BL8" t="str">
        <f>IF('[1]Data Checking'!BP8="","",'[1]Data Checking'!BP8)</f>
        <v/>
      </c>
      <c r="BM8" t="str">
        <f>IF('[1]Data Checking'!BQ8="","",'[1]Data Checking'!BQ8)</f>
        <v/>
      </c>
      <c r="BN8" t="str">
        <f>IF('[1]Data Checking'!BR8="","",'[1]Data Checking'!BR8)</f>
        <v/>
      </c>
      <c r="BO8" t="str">
        <f>IF('[1]Data Checking'!BS8="","",'[1]Data Checking'!BS8)</f>
        <v/>
      </c>
      <c r="BP8" t="str">
        <f>IF('[1]Data Checking'!BT8="","",'[1]Data Checking'!BT8)</f>
        <v/>
      </c>
      <c r="BQ8" t="str">
        <f>IF('[1]Data Checking'!BU8="","",'[1]Data Checking'!BU8)</f>
        <v/>
      </c>
      <c r="BR8" t="str">
        <f>IF('[1]Data Checking'!BV8="","",'[1]Data Checking'!BV8)</f>
        <v/>
      </c>
      <c r="BS8" t="str">
        <f>IF('[1]Data Checking'!BW8="","",'[1]Data Checking'!BW8)</f>
        <v/>
      </c>
      <c r="BT8" t="str">
        <f>IF('[1]Data Checking'!BX8="","",'[1]Data Checking'!BX8)</f>
        <v/>
      </c>
      <c r="BU8" t="str">
        <f>IF('[1]Data Checking'!BY8="","",'[1]Data Checking'!BY8)</f>
        <v/>
      </c>
      <c r="BV8" t="str">
        <f>IF('[1]Data Checking'!BZ8="","",'[1]Data Checking'!BZ8)</f>
        <v/>
      </c>
      <c r="BW8" t="str">
        <f>IF('[1]Data Checking'!CA8="","",'[1]Data Checking'!CA8)</f>
        <v/>
      </c>
      <c r="BX8" t="str">
        <f>IF('[1]Data Checking'!CB8="","",'[1]Data Checking'!CB8)</f>
        <v/>
      </c>
      <c r="BY8" t="str">
        <f>IF('[1]Data Checking'!CC8="","",'[1]Data Checking'!CC8)</f>
        <v/>
      </c>
      <c r="BZ8" t="str">
        <f>IF('[1]Data Checking'!CD8="","",'[1]Data Checking'!CD8)</f>
        <v/>
      </c>
      <c r="CA8" t="str">
        <f>IF('[1]Data Checking'!CE8="","",'[1]Data Checking'!CE8)</f>
        <v/>
      </c>
      <c r="CB8" t="str">
        <f>IF('[1]Data Checking'!CF8="","",'[1]Data Checking'!CF8)</f>
        <v/>
      </c>
      <c r="CC8" t="str">
        <f>IF('[1]Data Checking'!CG8="","",'[1]Data Checking'!CG8)</f>
        <v/>
      </c>
      <c r="CD8" t="str">
        <f>IF('[1]Data Checking'!CH8="","",'[1]Data Checking'!CH8)</f>
        <v/>
      </c>
      <c r="CE8" t="str">
        <f>IF('[1]Data Checking'!CI8="","",'[1]Data Checking'!CI8)</f>
        <v/>
      </c>
      <c r="CF8" t="str">
        <f>IF('[1]Data Checking'!CJ8="","",'[1]Data Checking'!CJ8)</f>
        <v/>
      </c>
      <c r="CG8" t="str">
        <f>IF('[1]Data Checking'!CK8="","",'[1]Data Checking'!CK8)</f>
        <v/>
      </c>
      <c r="CH8" t="str">
        <f>IF('[1]Data Checking'!CL8="","",'[1]Data Checking'!CL8)</f>
        <v/>
      </c>
      <c r="CI8" t="str">
        <f>IF('[1]Data Checking'!CM8="","",'[1]Data Checking'!CM8)</f>
        <v/>
      </c>
      <c r="CJ8" t="str">
        <f>IF('[1]Data Checking'!CN8="","",'[1]Data Checking'!CN8)</f>
        <v/>
      </c>
      <c r="CK8" t="str">
        <f>IF('[1]Data Checking'!CO8="","",'[1]Data Checking'!CO8)</f>
        <v/>
      </c>
      <c r="CL8" t="str">
        <f>IF('[1]Data Checking'!CP8="","",'[1]Data Checking'!CP8)</f>
        <v/>
      </c>
      <c r="CM8" t="str">
        <f>IF('[1]Data Checking'!CQ8="","",'[1]Data Checking'!CQ8)</f>
        <v/>
      </c>
      <c r="CN8" t="str">
        <f>IF('[1]Data Checking'!CR8="","",'[1]Data Checking'!CR8)</f>
        <v/>
      </c>
      <c r="CO8" t="str">
        <f>IF('[1]Data Checking'!CS8="","",'[1]Data Checking'!CS8)</f>
        <v/>
      </c>
      <c r="CP8" t="str">
        <f>IF('[1]Data Checking'!CT8="","",'[1]Data Checking'!CT8)</f>
        <v/>
      </c>
      <c r="CQ8" t="str">
        <f>IF('[1]Data Checking'!CU8="","",'[1]Data Checking'!CU8)</f>
        <v/>
      </c>
      <c r="CR8" t="str">
        <f>IF('[1]Data Checking'!CV8="","",'[1]Data Checking'!CV8)</f>
        <v/>
      </c>
      <c r="CS8" t="str">
        <f>IF('[1]Data Checking'!CW8="","",'[1]Data Checking'!CW8)</f>
        <v/>
      </c>
      <c r="CT8" t="str">
        <f>IF('[1]Data Checking'!CX8="","",'[1]Data Checking'!CX8)</f>
        <v/>
      </c>
      <c r="CU8" t="str">
        <f>IF('[1]Data Checking'!CY8="","",'[1]Data Checking'!CY8)</f>
        <v/>
      </c>
      <c r="CV8" t="str">
        <f>IF('[1]Data Checking'!CZ8="","",'[1]Data Checking'!CZ8)</f>
        <v/>
      </c>
      <c r="CW8" t="str">
        <f>IF('[1]Data Checking'!DA8="","",'[1]Data Checking'!DA8)</f>
        <v/>
      </c>
      <c r="CX8" t="str">
        <f>IF('[1]Data Checking'!DB8="","",'[1]Data Checking'!DB8)</f>
        <v/>
      </c>
      <c r="CY8" t="str">
        <f>IF('[1]Data Checking'!DC8="","",'[1]Data Checking'!DC8)</f>
        <v/>
      </c>
      <c r="CZ8" t="str">
        <f>IF('[1]Data Checking'!DD8="","",'[1]Data Checking'!DD8)</f>
        <v/>
      </c>
      <c r="DA8" t="str">
        <f>IF('[1]Data Checking'!DE8="","",'[1]Data Checking'!DE8)</f>
        <v/>
      </c>
      <c r="DB8" t="str">
        <f>IF('[1]Data Checking'!DF8="","",'[1]Data Checking'!DF8)</f>
        <v/>
      </c>
      <c r="DC8" t="str">
        <f>IF('[1]Data Checking'!DG8="","",'[1]Data Checking'!DG8)</f>
        <v/>
      </c>
      <c r="DD8" t="str">
        <f>IF('[1]Data Checking'!DH8="","",'[1]Data Checking'!DH8)</f>
        <v/>
      </c>
      <c r="DE8" t="str">
        <f>IF('[1]Data Checking'!DI8="","",'[1]Data Checking'!DI8)</f>
        <v/>
      </c>
      <c r="DF8" t="str">
        <f>IF('[1]Data Checking'!DJ8="","",'[1]Data Checking'!DJ8)</f>
        <v/>
      </c>
      <c r="DG8" t="str">
        <f>IF('[1]Data Checking'!DK8="","",'[1]Data Checking'!DK8)</f>
        <v/>
      </c>
      <c r="DH8" t="str">
        <f>IF('[1]Data Checking'!DL8="","",'[1]Data Checking'!DL8)</f>
        <v/>
      </c>
      <c r="DI8" t="str">
        <f>IF('[1]Data Checking'!DM8="","",'[1]Data Checking'!DM8)</f>
        <v/>
      </c>
      <c r="DJ8" t="str">
        <f>IF('[1]Data Checking'!DN8="","",'[1]Data Checking'!DN8)</f>
        <v/>
      </c>
      <c r="DK8" t="str">
        <f>IF('[1]Data Checking'!DO8="","",'[1]Data Checking'!DO8)</f>
        <v/>
      </c>
      <c r="DL8" t="str">
        <f>IF('[1]Data Checking'!DP8="","",'[1]Data Checking'!DP8)</f>
        <v/>
      </c>
      <c r="DM8" t="str">
        <f>IF('[1]Data Checking'!DQ8="","",'[1]Data Checking'!DQ8)</f>
        <v/>
      </c>
      <c r="DN8" t="str">
        <f>IF('[1]Data Checking'!DR8="","",'[1]Data Checking'!DR8)</f>
        <v/>
      </c>
      <c r="DO8" t="str">
        <f>IF('[1]Data Checking'!DS8="","",'[1]Data Checking'!DS8)</f>
        <v/>
      </c>
      <c r="DP8" t="str">
        <f>IF('[1]Data Checking'!DT8="","",'[1]Data Checking'!DT8)</f>
        <v/>
      </c>
      <c r="DQ8" t="str">
        <f>IF('[1]Data Checking'!DU8="","",'[1]Data Checking'!DU8)</f>
        <v/>
      </c>
      <c r="DR8" t="str">
        <f>IF('[1]Data Checking'!DV8="","",'[1]Data Checking'!DV8)</f>
        <v/>
      </c>
      <c r="DS8" t="str">
        <f>IF('[1]Data Checking'!DW8="","",'[1]Data Checking'!DW8)</f>
        <v/>
      </c>
      <c r="DT8" t="str">
        <f>IF('[1]Data Checking'!DX8="","",'[1]Data Checking'!DX8)</f>
        <v/>
      </c>
      <c r="DU8" t="str">
        <f>IF('[1]Data Checking'!DY8="","",'[1]Data Checking'!DY8)</f>
        <v/>
      </c>
      <c r="DV8" t="str">
        <f>IF('[1]Data Checking'!DZ8="","",'[1]Data Checking'!DZ8)</f>
        <v/>
      </c>
      <c r="DW8" t="str">
        <f>IF('[1]Data Checking'!EA8="","",'[1]Data Checking'!EA8)</f>
        <v/>
      </c>
      <c r="DX8" t="str">
        <f>IF('[1]Data Checking'!EB8="","",'[1]Data Checking'!EB8)</f>
        <v/>
      </c>
      <c r="DY8" t="str">
        <f>IF('[1]Data Checking'!EC8="","",'[1]Data Checking'!EC8)</f>
        <v/>
      </c>
      <c r="DZ8" t="str">
        <f>IF('[1]Data Checking'!ED8="","",'[1]Data Checking'!ED8)</f>
        <v/>
      </c>
      <c r="EA8" t="str">
        <f>IF('[1]Data Checking'!EE8="","",'[1]Data Checking'!EE8)</f>
        <v/>
      </c>
      <c r="EB8" t="str">
        <f>IF('[1]Data Checking'!EF8="","",'[1]Data Checking'!EF8)</f>
        <v/>
      </c>
      <c r="EC8" t="str">
        <f>IF('[1]Data Checking'!EG8="","",'[1]Data Checking'!EG8)</f>
        <v/>
      </c>
      <c r="ED8" t="str">
        <f>IF('[1]Data Checking'!EH8="","",'[1]Data Checking'!EH8)</f>
        <v/>
      </c>
      <c r="EE8" t="str">
        <f>IF('[1]Data Checking'!EI8="","",'[1]Data Checking'!EI8)</f>
        <v/>
      </c>
      <c r="EF8" t="str">
        <f>IF('[1]Data Checking'!EJ8="","",'[1]Data Checking'!EJ8)</f>
        <v/>
      </c>
      <c r="EG8" t="str">
        <f>IF('[1]Data Checking'!EK8="","",'[1]Data Checking'!EK8)</f>
        <v/>
      </c>
      <c r="EH8" t="str">
        <f>IF('[1]Data Checking'!EL8="","",'[1]Data Checking'!EL8)</f>
        <v/>
      </c>
      <c r="EI8" t="str">
        <f>IF('[1]Data Checking'!EM8="","",'[1]Data Checking'!EM8)</f>
        <v/>
      </c>
      <c r="EJ8" t="str">
        <f>IF('[1]Data Checking'!EN8="","",'[1]Data Checking'!EN8)</f>
        <v/>
      </c>
      <c r="EK8" t="str">
        <f>IF('[1]Data Checking'!EO8="","",'[1]Data Checking'!EO8)</f>
        <v/>
      </c>
      <c r="EL8" t="str">
        <f>IF('[1]Data Checking'!EP8="","",'[1]Data Checking'!EP8)</f>
        <v/>
      </c>
      <c r="EM8" t="str">
        <f>IF('[1]Data Checking'!EQ8="","",'[1]Data Checking'!EQ8)</f>
        <v/>
      </c>
      <c r="EN8" t="str">
        <f>IF('[1]Data Checking'!ER8="","",'[1]Data Checking'!ER8)</f>
        <v/>
      </c>
      <c r="EO8" t="str">
        <f>IF('[1]Data Checking'!ES8="","",'[1]Data Checking'!ES8)</f>
        <v/>
      </c>
      <c r="EP8" t="str">
        <f>IF('[1]Data Checking'!ET8="","",'[1]Data Checking'!ET8)</f>
        <v/>
      </c>
      <c r="EQ8" t="str">
        <f>IF('[1]Data Checking'!EU8="","",'[1]Data Checking'!EU8)</f>
        <v/>
      </c>
      <c r="ER8" t="str">
        <f>IF('[1]Data Checking'!EV8="","",'[1]Data Checking'!EV8)</f>
        <v/>
      </c>
      <c r="ES8" t="str">
        <f>IF('[1]Data Checking'!EW8="","",'[1]Data Checking'!EW8)</f>
        <v/>
      </c>
      <c r="ET8" t="str">
        <f>IF('[1]Data Checking'!EX8="","",'[1]Data Checking'!EX8)</f>
        <v/>
      </c>
      <c r="EU8" t="str">
        <f>IF('[1]Data Checking'!EY8="","",'[1]Data Checking'!EY8)</f>
        <v/>
      </c>
      <c r="EV8" t="str">
        <f>IF('[1]Data Checking'!EZ8="","",'[1]Data Checking'!EZ8)</f>
        <v/>
      </c>
      <c r="EW8" t="str">
        <f>IF('[1]Data Checking'!FA8="","",'[1]Data Checking'!FA8)</f>
        <v/>
      </c>
      <c r="EX8" t="str">
        <f>IF('[1]Data Checking'!FB8="","",'[1]Data Checking'!FB8)</f>
        <v/>
      </c>
      <c r="EY8" t="str">
        <f>IF('[1]Data Checking'!FC8="","",'[1]Data Checking'!FC8)</f>
        <v/>
      </c>
      <c r="EZ8" t="str">
        <f>IF('[1]Data Checking'!FD8="","",'[1]Data Checking'!FD8)</f>
        <v/>
      </c>
      <c r="FA8" t="str">
        <f>IF('[1]Data Checking'!FE8="","",'[1]Data Checking'!FE8)</f>
        <v/>
      </c>
      <c r="FB8" t="str">
        <f>IF('[1]Data Checking'!FF8="","",'[1]Data Checking'!FF8)</f>
        <v/>
      </c>
      <c r="FC8" t="str">
        <f>IF('[1]Data Checking'!FG8="","",'[1]Data Checking'!FG8)</f>
        <v/>
      </c>
      <c r="FD8" t="str">
        <f>IF('[1]Data Checking'!FH8="","",'[1]Data Checking'!FH8)</f>
        <v/>
      </c>
      <c r="FE8" t="str">
        <f>IF('[1]Data Checking'!FI8="","",'[1]Data Checking'!FI8)</f>
        <v/>
      </c>
      <c r="FF8" t="str">
        <f>IF('[1]Data Checking'!FJ8="","",'[1]Data Checking'!FJ8)</f>
        <v/>
      </c>
      <c r="FG8" t="str">
        <f>IF('[1]Data Checking'!FK8="","",'[1]Data Checking'!FK8)</f>
        <v/>
      </c>
      <c r="FH8" t="str">
        <f>IF('[1]Data Checking'!FL8="","",'[1]Data Checking'!FL8)</f>
        <v/>
      </c>
      <c r="FI8" t="str">
        <f>IF('[1]Data Checking'!FM8="","",'[1]Data Checking'!FM8)</f>
        <v/>
      </c>
      <c r="FJ8" t="str">
        <f>IF('[1]Data Checking'!FN8="","",'[1]Data Checking'!FN8)</f>
        <v/>
      </c>
      <c r="FK8" t="str">
        <f>IF('[1]Data Checking'!FO8="","",'[1]Data Checking'!FO8)</f>
        <v/>
      </c>
      <c r="FL8" t="str">
        <f>IF('[1]Data Checking'!FP8="","",'[1]Data Checking'!FP8)</f>
        <v/>
      </c>
      <c r="FM8" t="str">
        <f>IF('[1]Data Checking'!FQ8="","",'[1]Data Checking'!FQ8)</f>
        <v/>
      </c>
      <c r="FN8" t="str">
        <f>IF('[1]Data Checking'!FR8="","",'[1]Data Checking'!FR8)</f>
        <v/>
      </c>
      <c r="FO8" t="str">
        <f>IF('[1]Data Checking'!FS8="","",'[1]Data Checking'!FS8)</f>
        <v/>
      </c>
      <c r="FP8" t="str">
        <f>IF('[1]Data Checking'!FT8="","",'[1]Data Checking'!FT8)</f>
        <v/>
      </c>
      <c r="FQ8" t="str">
        <f>IF('[1]Data Checking'!FU8="","",'[1]Data Checking'!FU8)</f>
        <v/>
      </c>
      <c r="FR8" t="str">
        <f>IF('[1]Data Checking'!FV8="","",'[1]Data Checking'!FV8)</f>
        <v/>
      </c>
      <c r="FS8" t="str">
        <f>IF('[1]Data Checking'!FW8="","",'[1]Data Checking'!FW8)</f>
        <v/>
      </c>
      <c r="FT8" t="str">
        <f>IF('[1]Data Checking'!FX8="","",'[1]Data Checking'!FX8)</f>
        <v/>
      </c>
      <c r="FU8" t="str">
        <f>IF('[1]Data Checking'!FY8="","",'[1]Data Checking'!FY8)</f>
        <v/>
      </c>
      <c r="FV8" t="str">
        <f>IF('[1]Data Checking'!FZ8="","",'[1]Data Checking'!FZ8)</f>
        <v/>
      </c>
      <c r="FW8" t="str">
        <f>IF('[1]Data Checking'!GA8="","",'[1]Data Checking'!GA8)</f>
        <v/>
      </c>
      <c r="FX8" t="str">
        <f>IF('[1]Data Checking'!GB8="","",'[1]Data Checking'!GB8)</f>
        <v/>
      </c>
      <c r="FY8" t="str">
        <f>IF('[1]Data Checking'!GC8="","",'[1]Data Checking'!GC8)</f>
        <v/>
      </c>
      <c r="FZ8" t="str">
        <f>IF('[1]Data Checking'!GD8="","",'[1]Data Checking'!GD8)</f>
        <v/>
      </c>
      <c r="GA8" t="str">
        <f>IF('[1]Data Checking'!GE8="","",'[1]Data Checking'!GE8)</f>
        <v/>
      </c>
      <c r="GB8" t="str">
        <f>IF('[1]Data Checking'!GF8="","",'[1]Data Checking'!GF8)</f>
        <v/>
      </c>
      <c r="GC8" t="str">
        <f>IF('[1]Data Checking'!GG8="","",'[1]Data Checking'!GG8)</f>
        <v/>
      </c>
      <c r="GD8" t="str">
        <f>IF('[1]Data Checking'!GH8="","",'[1]Data Checking'!GH8)</f>
        <v/>
      </c>
      <c r="GE8" t="str">
        <f>IF('[1]Data Checking'!GI8="","",'[1]Data Checking'!GI8)</f>
        <v/>
      </c>
      <c r="GF8" t="str">
        <f>IF('[1]Data Checking'!GJ8="","",'[1]Data Checking'!GJ8)</f>
        <v/>
      </c>
      <c r="GG8" t="str">
        <f>IF('[1]Data Checking'!GK8="","",'[1]Data Checking'!GK8)</f>
        <v/>
      </c>
      <c r="GH8" t="str">
        <f>IF('[1]Data Checking'!GL8="","",'[1]Data Checking'!GL8)</f>
        <v/>
      </c>
      <c r="GI8" t="str">
        <f>IF('[1]Data Checking'!GM8="","",'[1]Data Checking'!GM8)</f>
        <v/>
      </c>
      <c r="GJ8" t="str">
        <f>IF('[1]Data Checking'!GN8="","",'[1]Data Checking'!GN8)</f>
        <v/>
      </c>
      <c r="GK8" t="str">
        <f>IF('[1]Data Checking'!GO8="","",'[1]Data Checking'!GO8)</f>
        <v/>
      </c>
      <c r="GL8" t="str">
        <f>IF('[1]Data Checking'!GP8="","",'[1]Data Checking'!GP8)</f>
        <v/>
      </c>
      <c r="GM8" t="str">
        <f>IF('[1]Data Checking'!GQ8="","",'[1]Data Checking'!GQ8)</f>
        <v/>
      </c>
      <c r="GN8" t="str">
        <f>IF('[1]Data Checking'!GR8="","",'[1]Data Checking'!GR8)</f>
        <v/>
      </c>
      <c r="GO8" t="str">
        <f>IF('[1]Data Checking'!GS8="","",'[1]Data Checking'!GS8)</f>
        <v/>
      </c>
      <c r="GP8" t="str">
        <f>IF('[1]Data Checking'!GT8="","",'[1]Data Checking'!GT8)</f>
        <v/>
      </c>
      <c r="GQ8" t="str">
        <f>IF('[1]Data Checking'!GU8="","",'[1]Data Checking'!GU8)</f>
        <v/>
      </c>
      <c r="GR8" t="str">
        <f>IF('[1]Data Checking'!GV8="","",'[1]Data Checking'!GV8)</f>
        <v/>
      </c>
      <c r="GS8" t="str">
        <f>IF('[1]Data Checking'!GW8="","",'[1]Data Checking'!GW8)</f>
        <v/>
      </c>
      <c r="GT8" t="str">
        <f>IF('[1]Data Checking'!GX8="","",'[1]Data Checking'!GX8)</f>
        <v/>
      </c>
      <c r="GU8" t="str">
        <f>IF('[1]Data Checking'!GY8="","",'[1]Data Checking'!GY8)</f>
        <v/>
      </c>
      <c r="GV8" t="str">
        <f>IF('[1]Data Checking'!GZ8="","",'[1]Data Checking'!GZ8)</f>
        <v/>
      </c>
      <c r="GW8" t="str">
        <f>IF('[1]Data Checking'!HA8="","",'[1]Data Checking'!HA8)</f>
        <v/>
      </c>
      <c r="GX8" t="str">
        <f>IF('[1]Data Checking'!HB8="","",'[1]Data Checking'!HB8)</f>
        <v/>
      </c>
      <c r="GY8" t="str">
        <f>IF('[1]Data Checking'!HC8="","",'[1]Data Checking'!HC8)</f>
        <v/>
      </c>
      <c r="GZ8" t="str">
        <f>IF('[1]Data Checking'!HD8="","",'[1]Data Checking'!HD8)</f>
        <v/>
      </c>
      <c r="HA8" t="str">
        <f>IF('[1]Data Checking'!HE8="","",'[1]Data Checking'!HE8)</f>
        <v/>
      </c>
      <c r="HB8" t="str">
        <f>IF('[1]Data Checking'!HF8="","",'[1]Data Checking'!HF8)</f>
        <v/>
      </c>
      <c r="HC8" t="str">
        <f>IF('[1]Data Checking'!HG8="","",'[1]Data Checking'!HG8)</f>
        <v/>
      </c>
      <c r="HD8" t="str">
        <f>IF('[1]Data Checking'!HH8="","",'[1]Data Checking'!HH8)</f>
        <v/>
      </c>
      <c r="HE8" t="str">
        <f>IF('[1]Data Checking'!HI8="","",'[1]Data Checking'!HI8)</f>
        <v/>
      </c>
      <c r="HF8" t="str">
        <f>IF('[1]Data Checking'!HJ8="","",'[1]Data Checking'!HJ8)</f>
        <v/>
      </c>
      <c r="HG8" t="str">
        <f>IF('[1]Data Checking'!HK8="","",'[1]Data Checking'!HK8)</f>
        <v/>
      </c>
      <c r="HH8" t="str">
        <f>IF('[1]Data Checking'!HL8="","",'[1]Data Checking'!HL8)</f>
        <v/>
      </c>
      <c r="HI8" t="str">
        <f>IF('[1]Data Checking'!HM8="","",'[1]Data Checking'!HM8)</f>
        <v/>
      </c>
      <c r="HJ8" t="str">
        <f>IF('[1]Data Checking'!HN8="","",'[1]Data Checking'!HN8)</f>
        <v/>
      </c>
      <c r="HK8" t="str">
        <f>IF('[1]Data Checking'!HO8="","",'[1]Data Checking'!HO8)</f>
        <v/>
      </c>
      <c r="HL8" t="str">
        <f>IF('[1]Data Checking'!HP8="","",'[1]Data Checking'!HP8)</f>
        <v/>
      </c>
      <c r="HM8" t="str">
        <f>IF('[1]Data Checking'!HQ8="","",'[1]Data Checking'!HQ8)</f>
        <v/>
      </c>
      <c r="HN8" t="str">
        <f>IF('[1]Data Checking'!HR8="","",'[1]Data Checking'!HR8)</f>
        <v/>
      </c>
      <c r="HO8" t="str">
        <f>IF('[1]Data Checking'!HS8="","",'[1]Data Checking'!HS8)</f>
        <v/>
      </c>
      <c r="HP8" t="str">
        <f>IF('[1]Data Checking'!HT8="","",'[1]Data Checking'!HT8)</f>
        <v/>
      </c>
      <c r="HQ8" t="str">
        <f>IF('[1]Data Checking'!HU8="","",'[1]Data Checking'!HU8)</f>
        <v/>
      </c>
      <c r="HR8" t="str">
        <f>IF('[1]Data Checking'!HV8="","",'[1]Data Checking'!HV8)</f>
        <v/>
      </c>
      <c r="HS8" t="str">
        <f>IF('[1]Data Checking'!HW8="","",'[1]Data Checking'!HW8)</f>
        <v/>
      </c>
      <c r="HT8" t="str">
        <f>IF('[1]Data Checking'!HX8="","",'[1]Data Checking'!HX8)</f>
        <v/>
      </c>
      <c r="HU8" t="str">
        <f>IF('[1]Data Checking'!HY8="","",'[1]Data Checking'!HY8)</f>
        <v/>
      </c>
      <c r="HV8" t="str">
        <f>IF('[1]Data Checking'!HZ8="","",'[1]Data Checking'!HZ8)</f>
        <v/>
      </c>
      <c r="HW8" t="str">
        <f>IF('[1]Data Checking'!IA8="","",'[1]Data Checking'!IA8)</f>
        <v/>
      </c>
      <c r="HX8" t="str">
        <f>IF('[1]Data Checking'!IB8="","",'[1]Data Checking'!IB8)</f>
        <v/>
      </c>
      <c r="HY8" t="str">
        <f>IF('[1]Data Checking'!IC8="","",'[1]Data Checking'!IC8)</f>
        <v/>
      </c>
      <c r="HZ8" t="str">
        <f>IF('[1]Data Checking'!ID8="","",'[1]Data Checking'!ID8)</f>
        <v/>
      </c>
      <c r="IA8" t="str">
        <f>IF('[1]Data Checking'!IE8="","",'[1]Data Checking'!IE8)</f>
        <v/>
      </c>
      <c r="IB8" t="str">
        <f>IF('[1]Data Checking'!IF8="","",'[1]Data Checking'!IF8)</f>
        <v/>
      </c>
      <c r="IC8" t="str">
        <f>IF('[1]Data Checking'!IG8="","",'[1]Data Checking'!IG8)</f>
        <v/>
      </c>
      <c r="ID8" t="str">
        <f>IF('[1]Data Checking'!IH8="","",'[1]Data Checking'!IH8)</f>
        <v/>
      </c>
      <c r="IE8" t="str">
        <f>IF('[1]Data Checking'!II8="","",'[1]Data Checking'!II8)</f>
        <v/>
      </c>
      <c r="IF8" t="str">
        <f>IF('[1]Data Checking'!IJ8="","",'[1]Data Checking'!IJ8)</f>
        <v/>
      </c>
      <c r="IG8" t="str">
        <f>IF('[1]Data Checking'!IK8="","",'[1]Data Checking'!IK8)</f>
        <v/>
      </c>
      <c r="IH8" t="str">
        <f>IF('[1]Data Checking'!IL8="","",'[1]Data Checking'!IL8)</f>
        <v/>
      </c>
      <c r="II8" t="str">
        <f>IF('[1]Data Checking'!IM8="","",'[1]Data Checking'!IM8)</f>
        <v/>
      </c>
      <c r="IJ8" t="str">
        <f>IF('[1]Data Checking'!IN8="","",'[1]Data Checking'!IN8)</f>
        <v/>
      </c>
      <c r="IK8" t="str">
        <f>IF('[1]Data Checking'!IO8="","",'[1]Data Checking'!IO8)</f>
        <v/>
      </c>
      <c r="IL8" t="str">
        <f>IF('[1]Data Checking'!IP8="","",'[1]Data Checking'!IP8)</f>
        <v/>
      </c>
      <c r="IM8" t="str">
        <f>IF('[1]Data Checking'!IQ8="","",'[1]Data Checking'!IQ8)</f>
        <v/>
      </c>
      <c r="IN8" t="str">
        <f>IF('[1]Data Checking'!IR8="","",'[1]Data Checking'!IR8)</f>
        <v/>
      </c>
      <c r="IO8" t="str">
        <f>IF('[1]Data Checking'!IS8="","",'[1]Data Checking'!IS8)</f>
        <v/>
      </c>
      <c r="IP8" t="str">
        <f>IF('[1]Data Checking'!IT8="","",'[1]Data Checking'!IT8)</f>
        <v/>
      </c>
      <c r="IQ8" t="str">
        <f>IF('[1]Data Checking'!IU8="","",'[1]Data Checking'!IU8)</f>
        <v/>
      </c>
      <c r="IR8" t="str">
        <f>IF('[1]Data Checking'!IV8="","",'[1]Data Checking'!IV8)</f>
        <v/>
      </c>
      <c r="IS8" t="str">
        <f>IF('[1]Data Checking'!IW8="","",'[1]Data Checking'!IW8)</f>
        <v/>
      </c>
      <c r="IT8" t="str">
        <f>IF('[1]Data Checking'!IX8="","",'[1]Data Checking'!IX8)</f>
        <v/>
      </c>
      <c r="IU8" t="str">
        <f>IF('[1]Data Checking'!IY8="","",'[1]Data Checking'!IY8)</f>
        <v/>
      </c>
      <c r="IV8" t="str">
        <f>IF('[1]Data Checking'!IZ8="","",'[1]Data Checking'!IZ8)</f>
        <v/>
      </c>
      <c r="IW8" t="str">
        <f>IF('[1]Data Checking'!JA8="","",'[1]Data Checking'!JA8)</f>
        <v/>
      </c>
      <c r="IX8" t="str">
        <f>IF('[1]Data Checking'!JB8="","",'[1]Data Checking'!JB8)</f>
        <v/>
      </c>
      <c r="IY8" t="str">
        <f>IF('[1]Data Checking'!JC8="","",'[1]Data Checking'!JC8)</f>
        <v/>
      </c>
      <c r="IZ8" t="str">
        <f>IF('[1]Data Checking'!JD8="","",'[1]Data Checking'!JD8)</f>
        <v/>
      </c>
      <c r="JA8" t="str">
        <f>IF('[1]Data Checking'!JE8="","",'[1]Data Checking'!JE8)</f>
        <v/>
      </c>
      <c r="JB8" t="str">
        <f>IF('[1]Data Checking'!JF8="","",'[1]Data Checking'!JF8)</f>
        <v>Oui</v>
      </c>
      <c r="JC8" t="str">
        <f>IF('[1]Data Checking'!JG8="","",'[1]Data Checking'!JG8)</f>
        <v>Oui, je vais parfois/souvent chercher l'eau</v>
      </c>
      <c r="JD8" t="str">
        <f>IF('[1]Data Checking'!JH8="","",'[1]Data Checking'!JH8)</f>
        <v>rivière ou source non aménagée</v>
      </c>
      <c r="JE8" t="str">
        <f>IF('[1]Data Checking'!JI8="","",'[1]Data Checking'!JI8)</f>
        <v/>
      </c>
      <c r="JF8" t="str">
        <f>IF('[1]Data Checking'!JJ8="","",'[1]Data Checking'!JJ8)</f>
        <v>riv</v>
      </c>
      <c r="JG8" t="str">
        <f>IF('[1]Data Checking'!JK8="","",'[1]Data Checking'!JK8)</f>
        <v>rivyè / sous ki pa anmenaje</v>
      </c>
      <c r="JH8" t="str">
        <f>IF('[1]Data Checking'!JL8="","",'[1]Data Checking'!JL8)</f>
        <v>rivyè / sous ki pa anmenaje</v>
      </c>
      <c r="JI8" t="str">
        <f>IF('[1]Data Checking'!JM8="","",'[1]Data Checking'!JM8)</f>
        <v>Il n'y a pas d'autres options dans ma zone</v>
      </c>
      <c r="JJ8" t="str">
        <f>IF('[1]Data Checking'!JN8="","",'[1]Data Checking'!JN8)</f>
        <v/>
      </c>
      <c r="JK8" t="str">
        <f>IF('[1]Data Checking'!JO8="","",'[1]Data Checking'!JO8)</f>
        <v>Plus d'1h au total</v>
      </c>
      <c r="JL8" t="str">
        <f>IF('[1]Data Checking'!JP8="","",'[1]Data Checking'!JP8)</f>
        <v>gros bidon de 5 gallons (18,9 L)</v>
      </c>
      <c r="JM8" t="str">
        <f>IF('[1]Data Checking'!JQ8="","",'[1]Data Checking'!JQ8)</f>
        <v>5gal</v>
      </c>
      <c r="JN8" t="str">
        <f>IF('[1]Data Checking'!JR8="","",'[1]Data Checking'!JR8)</f>
        <v>bidon ki vo 5 galon (18,9L)</v>
      </c>
      <c r="JO8" t="str">
        <f>IF('[1]Data Checking'!JS8="","",'[1]Data Checking'!JS8)</f>
        <v/>
      </c>
      <c r="JP8" t="str">
        <f>IF('[1]Data Checking'!JT8="","",'[1]Data Checking'!JT8)</f>
        <v/>
      </c>
      <c r="JQ8" t="str">
        <f>IF('[1]Data Checking'!JU8="","",'[1]Data Checking'!JU8)</f>
        <v/>
      </c>
      <c r="JR8" t="str">
        <f>IF('[1]Data Checking'!JV8="","",'[1]Data Checking'!JV8)</f>
        <v/>
      </c>
      <c r="JS8" t="str">
        <f>IF('[1]Data Checking'!JW8="","",'[1]Data Checking'!JW8)</f>
        <v/>
      </c>
      <c r="JT8">
        <f>IF('[1]Data Checking'!JX8="","",'[1]Data Checking'!JX8)</f>
        <v>0</v>
      </c>
      <c r="JU8">
        <f>IF('[1]Data Checking'!JY8="","",'[1]Data Checking'!JY8)</f>
        <v>0</v>
      </c>
      <c r="JV8" t="str">
        <f>IF('[1]Data Checking'!JZ8="","",'[1]Data Checking'!JZ8)</f>
        <v/>
      </c>
      <c r="JW8" t="str">
        <f>IF('[1]Data Checking'!KA8="","",'[1]Data Checking'!KA8)</f>
        <v>NA</v>
      </c>
      <c r="JX8">
        <f>IF('[1]Data Checking'!KB8="","",'[1]Data Checking'!KB8)</f>
        <v>0</v>
      </c>
      <c r="JY8" t="str">
        <f>IF('[1]Data Checking'!KC8="","",'[1]Data Checking'!KC8)</f>
        <v>Non</v>
      </c>
      <c r="JZ8" t="str">
        <f>IF('[1]Data Checking'!KD8="","",'[1]Data Checking'!KD8)</f>
        <v>Non, jamais.</v>
      </c>
      <c r="KA8" t="str">
        <f>IF('[1]Data Checking'!KE8="","",'[1]Data Checking'!KE8)</f>
        <v>Non</v>
      </c>
      <c r="KB8" t="str">
        <f>IF('[1]Data Checking'!KF8="","",'[1]Data Checking'!KF8)</f>
        <v/>
      </c>
      <c r="KC8" t="str">
        <f>IF('[1]Data Checking'!KG8="","",'[1]Data Checking'!KG8)</f>
        <v/>
      </c>
      <c r="KD8" t="str">
        <f>IF('[1]Data Checking'!KH8="","",'[1]Data Checking'!KH8)</f>
        <v/>
      </c>
      <c r="KE8" t="str">
        <f>IF('[1]Data Checking'!KI8="","",'[1]Data Checking'!KI8)</f>
        <v/>
      </c>
      <c r="KF8" t="str">
        <f>IF('[1]Data Checking'!KJ8="","",'[1]Data Checking'!KJ8)</f>
        <v/>
      </c>
      <c r="KG8" t="str">
        <f>IF('[1]Data Checking'!KK8="","",'[1]Data Checking'!KK8)</f>
        <v/>
      </c>
      <c r="KH8" t="str">
        <f>IF('[1]Data Checking'!KL8="","",'[1]Data Checking'!KL8)</f>
        <v/>
      </c>
      <c r="KI8" t="str">
        <f>IF('[1]Data Checking'!KM8="","",'[1]Data Checking'!KM8)</f>
        <v/>
      </c>
      <c r="KJ8" t="str">
        <f>IF('[1]Data Checking'!KN8="","",'[1]Data Checking'!KN8)</f>
        <v/>
      </c>
      <c r="KK8" t="str">
        <f>IF('[1]Data Checking'!KO8="","",'[1]Data Checking'!KO8)</f>
        <v/>
      </c>
      <c r="KL8" t="str">
        <f>IF('[1]Data Checking'!KP8="","",'[1]Data Checking'!KP8)</f>
        <v/>
      </c>
      <c r="KM8" t="str">
        <f>IF('[1]Data Checking'!KQ8="","",'[1]Data Checking'!KQ8)</f>
        <v/>
      </c>
      <c r="KN8" t="str">
        <f>IF('[1]Data Checking'!KR8="","",'[1]Data Checking'!KR8)</f>
        <v/>
      </c>
      <c r="KO8" t="str">
        <f>IF('[1]Data Checking'!KS8="","",'[1]Data Checking'!KS8)</f>
        <v>Non</v>
      </c>
      <c r="KP8" t="str">
        <f>IF('[1]Data Checking'!KT8="","",'[1]Data Checking'!KT8)</f>
        <v/>
      </c>
      <c r="KQ8" t="str">
        <f>IF('[1]Data Checking'!KU8="","",'[1]Data Checking'!KU8)</f>
        <v/>
      </c>
      <c r="KR8" t="str">
        <f>IF('[1]Data Checking'!KV8="","",'[1]Data Checking'!KV8)</f>
        <v/>
      </c>
      <c r="KS8" t="str">
        <f>IF('[1]Data Checking'!KW8="","",'[1]Data Checking'!KW8)</f>
        <v/>
      </c>
      <c r="KT8" t="str">
        <f>IF('[1]Data Checking'!KX8="","",'[1]Data Checking'!KX8)</f>
        <v/>
      </c>
      <c r="KU8" t="str">
        <f>IF('[1]Data Checking'!KY8="","",'[1]Data Checking'!KY8)</f>
        <v/>
      </c>
      <c r="KV8" t="str">
        <f>IF('[1]Data Checking'!KZ8="","",'[1]Data Checking'!KZ8)</f>
        <v/>
      </c>
      <c r="KW8" t="str">
        <f>IF('[1]Data Checking'!LA8="","",'[1]Data Checking'!LA8)</f>
        <v/>
      </c>
      <c r="KX8" t="str">
        <f>IF('[1]Data Checking'!LB8="","",'[1]Data Checking'!LB8)</f>
        <v/>
      </c>
      <c r="KY8" t="str">
        <f>IF('[1]Data Checking'!LC8="","",'[1]Data Checking'!LC8)</f>
        <v/>
      </c>
      <c r="KZ8" t="str">
        <f>IF('[1]Data Checking'!LD8="","",'[1]Data Checking'!LD8)</f>
        <v/>
      </c>
      <c r="LA8" t="str">
        <f>IF('[1]Data Checking'!LE8="","",'[1]Data Checking'!LE8)</f>
        <v/>
      </c>
      <c r="LB8" t="str">
        <f>IF('[1]Data Checking'!LF8="","",'[1]Data Checking'!LF8)</f>
        <v/>
      </c>
      <c r="LC8">
        <f>IF('[1]Data Checking'!LG8="","",'[1]Data Checking'!LG8)</f>
        <v>6</v>
      </c>
      <c r="LD8" t="str">
        <f>IF('[1]Data Checking'!LH8="","",'[1]Data Checking'!LH8)</f>
        <v>Farine de blé Riz Sucre Blé Huile</v>
      </c>
      <c r="LE8">
        <f>IF('[1]Data Checking'!LI8="","",'[1]Data Checking'!LI8)</f>
        <v>1</v>
      </c>
      <c r="LF8">
        <f>IF('[1]Data Checking'!LJ8="","",'[1]Data Checking'!LJ8)</f>
        <v>1</v>
      </c>
      <c r="LG8">
        <f>IF('[1]Data Checking'!LK8="","",'[1]Data Checking'!LK8)</f>
        <v>0</v>
      </c>
      <c r="LH8">
        <f>IF('[1]Data Checking'!LL8="","",'[1]Data Checking'!LL8)</f>
        <v>1</v>
      </c>
      <c r="LI8">
        <f>IF('[1]Data Checking'!LM8="","",'[1]Data Checking'!LM8)</f>
        <v>1</v>
      </c>
      <c r="LJ8">
        <f>IF('[1]Data Checking'!LN8="","",'[1]Data Checking'!LN8)</f>
        <v>0</v>
      </c>
      <c r="LK8">
        <f>IF('[1]Data Checking'!LO8="","",'[1]Data Checking'!LO8)</f>
        <v>0</v>
      </c>
      <c r="LL8">
        <f>IF('[1]Data Checking'!LP8="","",'[1]Data Checking'!LP8)</f>
        <v>1</v>
      </c>
      <c r="LM8">
        <f>IF('[1]Data Checking'!LQ8="","",'[1]Data Checking'!LQ8)</f>
        <v>0</v>
      </c>
      <c r="LN8">
        <f>IF('[1]Data Checking'!LR8="","",'[1]Data Checking'!LR8)</f>
        <v>0</v>
      </c>
      <c r="LO8">
        <f>IF('[1]Data Checking'!LS8="","",'[1]Data Checking'!LS8)</f>
        <v>5</v>
      </c>
      <c r="LP8">
        <f>IF('[1]Data Checking'!LT8="","",'[1]Data Checking'!LT8)</f>
        <v>8</v>
      </c>
      <c r="LQ8" t="str">
        <f>IF('[1]Data Checking'!LU8="","",'[1]Data Checking'!LU8)</f>
        <v/>
      </c>
      <c r="LR8">
        <f>IF('[1]Data Checking'!LV8="","",'[1]Data Checking'!LV8)</f>
        <v>3</v>
      </c>
      <c r="LS8">
        <f>IF('[1]Data Checking'!LW8="","",'[1]Data Checking'!LW8)</f>
        <v>4</v>
      </c>
      <c r="LT8" t="str">
        <f>IF('[1]Data Checking'!LX8="","",'[1]Data Checking'!LX8)</f>
        <v/>
      </c>
      <c r="LU8" t="str">
        <f>IF('[1]Data Checking'!LY8="","",'[1]Data Checking'!LY8)</f>
        <v/>
      </c>
      <c r="LV8">
        <f>IF('[1]Data Checking'!LZ8="","",'[1]Data Checking'!LZ8)</f>
        <v>1</v>
      </c>
      <c r="LW8" t="str">
        <f>IF('[1]Data Checking'!MA8="","",'[1]Data Checking'!MA8)</f>
        <v>Dentifrice Serviettes hygiéniques (femmes) Bokit Déodorant</v>
      </c>
      <c r="LX8">
        <f>IF('[1]Data Checking'!MB8="","",'[1]Data Checking'!MB8)</f>
        <v>1</v>
      </c>
      <c r="LY8">
        <f>IF('[1]Data Checking'!MC8="","",'[1]Data Checking'!MC8)</f>
        <v>0</v>
      </c>
      <c r="LZ8">
        <f>IF('[1]Data Checking'!MD8="","",'[1]Data Checking'!MD8)</f>
        <v>0</v>
      </c>
      <c r="MA8">
        <f>IF('[1]Data Checking'!ME8="","",'[1]Data Checking'!ME8)</f>
        <v>0</v>
      </c>
      <c r="MB8">
        <f>IF('[1]Data Checking'!MF8="","",'[1]Data Checking'!MF8)</f>
        <v>1</v>
      </c>
      <c r="MC8">
        <f>IF('[1]Data Checking'!MG8="","",'[1]Data Checking'!MG8)</f>
        <v>0</v>
      </c>
      <c r="MD8">
        <f>IF('[1]Data Checking'!MH8="","",'[1]Data Checking'!MH8)</f>
        <v>1</v>
      </c>
      <c r="ME8">
        <f>IF('[1]Data Checking'!MI8="","",'[1]Data Checking'!MI8)</f>
        <v>1</v>
      </c>
      <c r="MF8">
        <f>IF('[1]Data Checking'!MJ8="","",'[1]Data Checking'!MJ8)</f>
        <v>0</v>
      </c>
      <c r="MG8">
        <f>IF('[1]Data Checking'!MK8="","",'[1]Data Checking'!MK8)</f>
        <v>0</v>
      </c>
      <c r="MH8">
        <f>IF('[1]Data Checking'!ML8="","",'[1]Data Checking'!ML8)</f>
        <v>2</v>
      </c>
      <c r="MI8" t="str">
        <f>IF('[1]Data Checking'!MM8="","",'[1]Data Checking'!MM8)</f>
        <v/>
      </c>
      <c r="MJ8" t="str">
        <f>IF('[1]Data Checking'!MN8="","",'[1]Data Checking'!MN8)</f>
        <v/>
      </c>
      <c r="MK8" t="str">
        <f>IF('[1]Data Checking'!MO8="","",'[1]Data Checking'!MO8)</f>
        <v/>
      </c>
      <c r="ML8">
        <f>IF('[1]Data Checking'!MP8="","",'[1]Data Checking'!MP8)</f>
        <v>1</v>
      </c>
      <c r="MM8" t="str">
        <f>IF('[1]Data Checking'!MQ8="","",'[1]Data Checking'!MQ8)</f>
        <v/>
      </c>
      <c r="MN8">
        <f>IF('[1]Data Checking'!MR8="","",'[1]Data Checking'!MR8)</f>
        <v>1</v>
      </c>
      <c r="MO8">
        <f>IF('[1]Data Checking'!MS8="","",'[1]Data Checking'!MS8)</f>
        <v>2</v>
      </c>
      <c r="MP8" t="str">
        <f>IF('[1]Data Checking'!MT8="","",'[1]Data Checking'!MT8)</f>
        <v>Tôle</v>
      </c>
      <c r="MQ8">
        <f>IF('[1]Data Checking'!MU8="","",'[1]Data Checking'!MU8)</f>
        <v>1</v>
      </c>
      <c r="MR8">
        <f>IF('[1]Data Checking'!MV8="","",'[1]Data Checking'!MV8)</f>
        <v>0</v>
      </c>
      <c r="MS8">
        <f>IF('[1]Data Checking'!MW8="","",'[1]Data Checking'!MW8)</f>
        <v>0</v>
      </c>
      <c r="MT8">
        <f>IF('[1]Data Checking'!MX8="","",'[1]Data Checking'!MX8)</f>
        <v>0</v>
      </c>
      <c r="MU8">
        <f>IF('[1]Data Checking'!MY8="","",'[1]Data Checking'!MY8)</f>
        <v>0</v>
      </c>
      <c r="MV8">
        <f>IF('[1]Data Checking'!MZ8="","",'[1]Data Checking'!MZ8)</f>
        <v>0</v>
      </c>
      <c r="MW8">
        <f>IF('[1]Data Checking'!NA8="","",'[1]Data Checking'!NA8)</f>
        <v>0</v>
      </c>
      <c r="MX8">
        <f>IF('[1]Data Checking'!NB8="","",'[1]Data Checking'!NB8)</f>
        <v>0</v>
      </c>
      <c r="MY8">
        <f>IF('[1]Data Checking'!NC8="","",'[1]Data Checking'!NC8)</f>
        <v>0</v>
      </c>
      <c r="MZ8">
        <f>IF('[1]Data Checking'!ND8="","",'[1]Data Checking'!ND8)</f>
        <v>0</v>
      </c>
      <c r="NA8">
        <f>IF('[1]Data Checking'!NE8="","",'[1]Data Checking'!NE8)</f>
        <v>0</v>
      </c>
      <c r="NB8">
        <f>IF('[1]Data Checking'!NF8="","",'[1]Data Checking'!NF8)</f>
        <v>0</v>
      </c>
      <c r="NC8">
        <f>IF('[1]Data Checking'!NG8="","",'[1]Data Checking'!NG8)</f>
        <v>0</v>
      </c>
      <c r="ND8">
        <f>IF('[1]Data Checking'!NH8="","",'[1]Data Checking'!NH8)</f>
        <v>40</v>
      </c>
      <c r="NE8" t="str">
        <f>IF('[1]Data Checking'!NI8="","",'[1]Data Checking'!NI8)</f>
        <v/>
      </c>
      <c r="NF8" t="str">
        <f>IF('[1]Data Checking'!NJ8="","",'[1]Data Checking'!NJ8)</f>
        <v/>
      </c>
      <c r="NG8" t="str">
        <f>IF('[1]Data Checking'!NK8="","",'[1]Data Checking'!NK8)</f>
        <v/>
      </c>
      <c r="NH8" t="str">
        <f>IF('[1]Data Checking'!NL8="","",'[1]Data Checking'!NL8)</f>
        <v/>
      </c>
      <c r="NI8" t="str">
        <f>IF('[1]Data Checking'!NM8="","",'[1]Data Checking'!NM8)</f>
        <v/>
      </c>
      <c r="NJ8" t="str">
        <f>IF('[1]Data Checking'!NN8="","",'[1]Data Checking'!NN8)</f>
        <v/>
      </c>
      <c r="NK8" t="str">
        <f>IF('[1]Data Checking'!NO8="","",'[1]Data Checking'!NO8)</f>
        <v/>
      </c>
      <c r="NL8" t="str">
        <f>IF('[1]Data Checking'!NP8="","",'[1]Data Checking'!NP8)</f>
        <v/>
      </c>
      <c r="NM8" t="str">
        <f>IF('[1]Data Checking'!NQ8="","",'[1]Data Checking'!NQ8)</f>
        <v/>
      </c>
      <c r="NN8" t="str">
        <f>IF('[1]Data Checking'!NR8="","",'[1]Data Checking'!NR8)</f>
        <v/>
      </c>
      <c r="NO8" t="str">
        <f>IF('[1]Data Checking'!NS8="","",'[1]Data Checking'!NS8)</f>
        <v>Aucun</v>
      </c>
      <c r="NP8">
        <f>IF('[1]Data Checking'!NT8="","",'[1]Data Checking'!NT8)</f>
        <v>0</v>
      </c>
      <c r="NQ8">
        <f>IF('[1]Data Checking'!NU8="","",'[1]Data Checking'!NU8)</f>
        <v>0</v>
      </c>
      <c r="NR8">
        <f>IF('[1]Data Checking'!NV8="","",'[1]Data Checking'!NV8)</f>
        <v>0</v>
      </c>
      <c r="NS8">
        <f>IF('[1]Data Checking'!NW8="","",'[1]Data Checking'!NW8)</f>
        <v>0</v>
      </c>
      <c r="NT8">
        <f>IF('[1]Data Checking'!NX8="","",'[1]Data Checking'!NX8)</f>
        <v>0</v>
      </c>
      <c r="NU8">
        <f>IF('[1]Data Checking'!NY8="","",'[1]Data Checking'!NY8)</f>
        <v>0</v>
      </c>
      <c r="NV8">
        <f>IF('[1]Data Checking'!NZ8="","",'[1]Data Checking'!NZ8)</f>
        <v>0</v>
      </c>
      <c r="NW8">
        <f>IF('[1]Data Checking'!OA8="","",'[1]Data Checking'!OA8)</f>
        <v>0</v>
      </c>
      <c r="NX8">
        <f>IF('[1]Data Checking'!OB8="","",'[1]Data Checking'!OB8)</f>
        <v>0</v>
      </c>
      <c r="NY8">
        <f>IF('[1]Data Checking'!OC8="","",'[1]Data Checking'!OC8)</f>
        <v>0</v>
      </c>
      <c r="NZ8">
        <f>IF('[1]Data Checking'!OD8="","",'[1]Data Checking'!OD8)</f>
        <v>1</v>
      </c>
      <c r="OA8" t="str">
        <f>IF('[1]Data Checking'!OE8="","",'[1]Data Checking'!OE8)</f>
        <v/>
      </c>
      <c r="OB8" t="str">
        <f>IF('[1]Data Checking'!OF8="","",'[1]Data Checking'!OF8)</f>
        <v/>
      </c>
      <c r="OC8" t="str">
        <f>IF('[1]Data Checking'!OG8="","",'[1]Data Checking'!OG8)</f>
        <v/>
      </c>
      <c r="OD8" t="str">
        <f>IF('[1]Data Checking'!OH8="","",'[1]Data Checking'!OH8)</f>
        <v/>
      </c>
      <c r="OE8" t="str">
        <f>IF('[1]Data Checking'!OI8="","",'[1]Data Checking'!OI8)</f>
        <v/>
      </c>
      <c r="OF8" t="str">
        <f>IF('[1]Data Checking'!OJ8="","",'[1]Data Checking'!OJ8)</f>
        <v/>
      </c>
      <c r="OG8" t="str">
        <f>IF('[1]Data Checking'!OK8="","",'[1]Data Checking'!OK8)</f>
        <v/>
      </c>
      <c r="OH8" t="str">
        <f>IF('[1]Data Checking'!OL8="","",'[1]Data Checking'!OL8)</f>
        <v/>
      </c>
      <c r="OI8" t="str">
        <f>IF('[1]Data Checking'!OM8="","",'[1]Data Checking'!OM8)</f>
        <v/>
      </c>
      <c r="OJ8" t="str">
        <f>IF('[1]Data Checking'!ON8="","",'[1]Data Checking'!ON8)</f>
        <v>Des antibiotiques</v>
      </c>
      <c r="OK8">
        <f>IF('[1]Data Checking'!OO8="","",'[1]Data Checking'!OO8)</f>
        <v>0</v>
      </c>
      <c r="OL8">
        <f>IF('[1]Data Checking'!OP8="","",'[1]Data Checking'!OP8)</f>
        <v>1</v>
      </c>
      <c r="OM8">
        <f>IF('[1]Data Checking'!OQ8="","",'[1]Data Checking'!OQ8)</f>
        <v>0</v>
      </c>
      <c r="ON8">
        <f>IF('[1]Data Checking'!OR8="","",'[1]Data Checking'!OR8)</f>
        <v>0</v>
      </c>
      <c r="OO8">
        <f>IF('[1]Data Checking'!OS8="","",'[1]Data Checking'!OS8)</f>
        <v>0</v>
      </c>
      <c r="OP8">
        <f>IF('[1]Data Checking'!OT8="","",'[1]Data Checking'!OT8)</f>
        <v>0</v>
      </c>
      <c r="OQ8">
        <f>IF('[1]Data Checking'!OU8="","",'[1]Data Checking'!OU8)</f>
        <v>0</v>
      </c>
      <c r="OR8">
        <f>IF('[1]Data Checking'!OV8="","",'[1]Data Checking'!OV8)</f>
        <v>0</v>
      </c>
      <c r="OS8">
        <f>IF('[1]Data Checking'!OW8="","",'[1]Data Checking'!OW8)</f>
        <v>0</v>
      </c>
      <c r="OT8" t="str">
        <f>IF('[1]Data Checking'!OX8="","",'[1]Data Checking'!OX8)</f>
        <v/>
      </c>
      <c r="OU8" t="str">
        <f>IF('[1]Data Checking'!OY8="","",'[1]Data Checking'!OY8)</f>
        <v>Lampe torche Radio</v>
      </c>
      <c r="OV8">
        <f>IF('[1]Data Checking'!OZ8="","",'[1]Data Checking'!OZ8)</f>
        <v>1</v>
      </c>
      <c r="OW8">
        <f>IF('[1]Data Checking'!PA8="","",'[1]Data Checking'!PA8)</f>
        <v>0</v>
      </c>
      <c r="OX8">
        <f>IF('[1]Data Checking'!PB8="","",'[1]Data Checking'!PB8)</f>
        <v>0</v>
      </c>
      <c r="OY8">
        <f>IF('[1]Data Checking'!PC8="","",'[1]Data Checking'!PC8)</f>
        <v>1</v>
      </c>
      <c r="OZ8">
        <f>IF('[1]Data Checking'!PD8="","",'[1]Data Checking'!PD8)</f>
        <v>0</v>
      </c>
      <c r="PA8">
        <f>IF('[1]Data Checking'!PE8="","",'[1]Data Checking'!PE8)</f>
        <v>0</v>
      </c>
      <c r="PB8">
        <f>IF('[1]Data Checking'!PF8="","",'[1]Data Checking'!PF8)</f>
        <v>2</v>
      </c>
      <c r="PC8" t="str">
        <f>IF('[1]Data Checking'!PG8="","",'[1]Data Checking'!PG8)</f>
        <v/>
      </c>
      <c r="PD8" t="str">
        <f>IF('[1]Data Checking'!PH8="","",'[1]Data Checking'!PH8)</f>
        <v/>
      </c>
      <c r="PE8">
        <f>IF('[1]Data Checking'!PI8="","",'[1]Data Checking'!PI8)</f>
        <v>1</v>
      </c>
      <c r="PF8" t="str">
        <f>IF('[1]Data Checking'!PJ8="","",'[1]Data Checking'!PJ8)</f>
        <v>Aucun</v>
      </c>
      <c r="PG8">
        <f>IF('[1]Data Checking'!PK8="","",'[1]Data Checking'!PK8)</f>
        <v>0</v>
      </c>
      <c r="PH8">
        <f>IF('[1]Data Checking'!PL8="","",'[1]Data Checking'!PL8)</f>
        <v>0</v>
      </c>
      <c r="PI8">
        <f>IF('[1]Data Checking'!PM8="","",'[1]Data Checking'!PM8)</f>
        <v>0</v>
      </c>
      <c r="PJ8">
        <f>IF('[1]Data Checking'!PN8="","",'[1]Data Checking'!PN8)</f>
        <v>0</v>
      </c>
      <c r="PK8">
        <f>IF('[1]Data Checking'!PO8="","",'[1]Data Checking'!PO8)</f>
        <v>0</v>
      </c>
      <c r="PL8">
        <f>IF('[1]Data Checking'!PP8="","",'[1]Data Checking'!PP8)</f>
        <v>0</v>
      </c>
      <c r="PM8">
        <f>IF('[1]Data Checking'!PQ8="","",'[1]Data Checking'!PQ8)</f>
        <v>0</v>
      </c>
      <c r="PN8">
        <f>IF('[1]Data Checking'!PR8="","",'[1]Data Checking'!PR8)</f>
        <v>0</v>
      </c>
      <c r="PO8">
        <f>IF('[1]Data Checking'!PS8="","",'[1]Data Checking'!PS8)</f>
        <v>1</v>
      </c>
      <c r="PP8" t="str">
        <f>IF('[1]Data Checking'!PT8="","",'[1]Data Checking'!PT8)</f>
        <v/>
      </c>
      <c r="PQ8" t="str">
        <f>IF('[1]Data Checking'!PU8="","",'[1]Data Checking'!PU8)</f>
        <v/>
      </c>
      <c r="PR8" t="str">
        <f>IF('[1]Data Checking'!PV8="","",'[1]Data Checking'!PV8)</f>
        <v/>
      </c>
      <c r="PS8" t="str">
        <f>IF('[1]Data Checking'!PW8="","",'[1]Data Checking'!PW8)</f>
        <v/>
      </c>
      <c r="PT8" t="str">
        <f>IF('[1]Data Checking'!PX8="","",'[1]Data Checking'!PX8)</f>
        <v/>
      </c>
      <c r="PU8" t="str">
        <f>IF('[1]Data Checking'!PY8="","",'[1]Data Checking'!PY8)</f>
        <v/>
      </c>
      <c r="PV8" t="str">
        <f>IF('[1]Data Checking'!PZ8="","",'[1]Data Checking'!PZ8)</f>
        <v/>
      </c>
      <c r="PW8" t="str">
        <f>IF('[1]Data Checking'!QA8="","",'[1]Data Checking'!QA8)</f>
        <v/>
      </c>
      <c r="PX8" t="str">
        <f>IF('[1]Data Checking'!QB8="","",'[1]Data Checking'!QB8)</f>
        <v/>
      </c>
      <c r="PY8" t="str">
        <f>IF('[1]Data Checking'!QC8="","",'[1]Data Checking'!QC8)</f>
        <v/>
      </c>
      <c r="PZ8" t="str">
        <f>IF('[1]Data Checking'!QD8="","",'[1]Data Checking'!QD8)</f>
        <v/>
      </c>
      <c r="QA8" t="str">
        <f>IF('[1]Data Checking'!QE8="","",'[1]Data Checking'!QE8)</f>
        <v/>
      </c>
      <c r="QB8" t="str">
        <f>IF('[1]Data Checking'!QF8="","",'[1]Data Checking'!QF8)</f>
        <v/>
      </c>
      <c r="QC8" t="str">
        <f>IF('[1]Data Checking'!QG8="","",'[1]Data Checking'!QG8)</f>
        <v/>
      </c>
      <c r="QD8" t="str">
        <f>IF('[1]Data Checking'!QH8="","",'[1]Data Checking'!QH8)</f>
        <v/>
      </c>
      <c r="QE8" t="str">
        <f>IF('[1]Data Checking'!QI8="","",'[1]Data Checking'!QI8)</f>
        <v/>
      </c>
      <c r="QF8" t="str">
        <f>IF('[1]Data Checking'!QJ8="","",'[1]Data Checking'!QJ8)</f>
        <v/>
      </c>
      <c r="QG8" t="str">
        <f>IF('[1]Data Checking'!QK8="","",'[1]Data Checking'!QK8)</f>
        <v/>
      </c>
      <c r="QH8" t="str">
        <f>IF('[1]Data Checking'!QL8="","",'[1]Data Checking'!QL8)</f>
        <v/>
      </c>
      <c r="QI8" t="str">
        <f>IF('[1]Data Checking'!QM8="","",'[1]Data Checking'!QM8)</f>
        <v/>
      </c>
      <c r="QJ8" t="str">
        <f>IF('[1]Data Checking'!QN8="","",'[1]Data Checking'!QN8)</f>
        <v/>
      </c>
      <c r="QK8" t="str">
        <f>IF('[1]Data Checking'!QO8="","",'[1]Data Checking'!QO8)</f>
        <v/>
      </c>
      <c r="QL8" t="str">
        <f>IF('[1]Data Checking'!QP8="","",'[1]Data Checking'!QP8)</f>
        <v/>
      </c>
      <c r="QM8" t="str">
        <f>IF('[1]Data Checking'!QQ8="","",'[1]Data Checking'!QQ8)</f>
        <v/>
      </c>
      <c r="QN8" t="str">
        <f>IF('[1]Data Checking'!QR8="","",'[1]Data Checking'!QR8)</f>
        <v/>
      </c>
      <c r="QO8" t="str">
        <f>IF('[1]Data Checking'!QS8="","",'[1]Data Checking'!QS8)</f>
        <v/>
      </c>
      <c r="QP8" t="str">
        <f>IF('[1]Data Checking'!QT8="","",'[1]Data Checking'!QT8)</f>
        <v/>
      </c>
      <c r="QQ8" t="str">
        <f>IF('[1]Data Checking'!QU8="","",'[1]Data Checking'!QU8)</f>
        <v/>
      </c>
      <c r="QR8" t="str">
        <f>IF('[1]Data Checking'!QV8="","",'[1]Data Checking'!QV8)</f>
        <v/>
      </c>
      <c r="QS8" t="str">
        <f>IF('[1]Data Checking'!QW8="","",'[1]Data Checking'!QW8)</f>
        <v/>
      </c>
      <c r="QT8" t="str">
        <f>IF('[1]Data Checking'!QX8="","",'[1]Data Checking'!QX8)</f>
        <v/>
      </c>
      <c r="QU8" t="str">
        <f>IF('[1]Data Checking'!QY8="","",'[1]Data Checking'!QY8)</f>
        <v/>
      </c>
      <c r="QV8" t="str">
        <f>IF('[1]Data Checking'!QZ8="","",'[1]Data Checking'!QZ8)</f>
        <v/>
      </c>
      <c r="QW8" t="str">
        <f>IF('[1]Data Checking'!RA8="","",'[1]Data Checking'!RA8)</f>
        <v/>
      </c>
      <c r="QX8" t="str">
        <f>IF('[1]Data Checking'!RB8="","",'[1]Data Checking'!RB8)</f>
        <v/>
      </c>
      <c r="QY8" t="str">
        <f>IF('[1]Data Checking'!RC8="","",'[1]Data Checking'!RC8)</f>
        <v/>
      </c>
      <c r="QZ8" t="str">
        <f>IF('[1]Data Checking'!RD8="","",'[1]Data Checking'!RD8)</f>
        <v/>
      </c>
      <c r="RA8" t="str">
        <f>IF('[1]Data Checking'!RE8="","",'[1]Data Checking'!RE8)</f>
        <v/>
      </c>
      <c r="RB8" t="str">
        <f>IF('[1]Data Checking'!RF8="","",'[1]Data Checking'!RF8)</f>
        <v/>
      </c>
      <c r="RC8" t="str">
        <f>IF('[1]Data Checking'!RG8="","",'[1]Data Checking'!RG8)</f>
        <v/>
      </c>
      <c r="RD8" t="str">
        <f>IF('[1]Data Checking'!RH8="","",'[1]Data Checking'!RH8)</f>
        <v/>
      </c>
      <c r="RE8" t="str">
        <f>IF('[1]Data Checking'!RI8="","",'[1]Data Checking'!RI8)</f>
        <v/>
      </c>
      <c r="RF8" t="str">
        <f>IF('[1]Data Checking'!RJ8="","",'[1]Data Checking'!RJ8)</f>
        <v/>
      </c>
      <c r="RG8" t="str">
        <f>IF('[1]Data Checking'!RK8="","",'[1]Data Checking'!RK8)</f>
        <v/>
      </c>
      <c r="RH8" t="str">
        <f>IF('[1]Data Checking'!RL8="","",'[1]Data Checking'!RL8)</f>
        <v/>
      </c>
      <c r="RI8" t="str">
        <f>IF('[1]Data Checking'!RM8="","",'[1]Data Checking'!RM8)</f>
        <v/>
      </c>
      <c r="RJ8" t="str">
        <f>IF('[1]Data Checking'!RN8="","",'[1]Data Checking'!RN8)</f>
        <v/>
      </c>
      <c r="RK8" t="str">
        <f>IF('[1]Data Checking'!RO8="","",'[1]Data Checking'!RO8)</f>
        <v/>
      </c>
      <c r="RL8" t="str">
        <f>IF('[1]Data Checking'!RP8="","",'[1]Data Checking'!RP8)</f>
        <v/>
      </c>
      <c r="RM8" t="str">
        <f>IF('[1]Data Checking'!RQ8="","",'[1]Data Checking'!RQ8)</f>
        <v/>
      </c>
      <c r="RN8" t="str">
        <f>IF('[1]Data Checking'!RR8="","",'[1]Data Checking'!RR8)</f>
        <v/>
      </c>
      <c r="RO8" t="str">
        <f>IF('[1]Data Checking'!RS8="","",'[1]Data Checking'!RS8)</f>
        <v/>
      </c>
      <c r="RP8" t="str">
        <f>IF('[1]Data Checking'!RT8="","",'[1]Data Checking'!RT8)</f>
        <v/>
      </c>
      <c r="RQ8" t="str">
        <f>IF('[1]Data Checking'!RU8="","",'[1]Data Checking'!RU8)</f>
        <v/>
      </c>
      <c r="RR8" t="str">
        <f>IF('[1]Data Checking'!RV8="","",'[1]Data Checking'!RV8)</f>
        <v/>
      </c>
      <c r="RS8" t="str">
        <f>IF('[1]Data Checking'!RW8="","",'[1]Data Checking'!RW8)</f>
        <v/>
      </c>
      <c r="RT8" t="str">
        <f>IF('[1]Data Checking'!RX8="","",'[1]Data Checking'!RX8)</f>
        <v/>
      </c>
      <c r="RU8" t="str">
        <f>IF('[1]Data Checking'!RY8="","",'[1]Data Checking'!RY8)</f>
        <v/>
      </c>
      <c r="RV8" t="str">
        <f>IF('[1]Data Checking'!RZ8="","",'[1]Data Checking'!RZ8)</f>
        <v/>
      </c>
      <c r="RW8" t="str">
        <f>IF('[1]Data Checking'!SA8="","",'[1]Data Checking'!SA8)</f>
        <v/>
      </c>
      <c r="RX8" t="str">
        <f>IF('[1]Data Checking'!SB8="","",'[1]Data Checking'!SB8)</f>
        <v/>
      </c>
      <c r="RY8" t="str">
        <f>IF('[1]Data Checking'!SC8="","",'[1]Data Checking'!SC8)</f>
        <v/>
      </c>
      <c r="RZ8" t="str">
        <f>IF('[1]Data Checking'!SD8="","",'[1]Data Checking'!SD8)</f>
        <v/>
      </c>
      <c r="SA8" t="str">
        <f>IF('[1]Data Checking'!SE8="","",'[1]Data Checking'!SE8)</f>
        <v/>
      </c>
      <c r="SB8" t="str">
        <f>IF('[1]Data Checking'!SF8="","",'[1]Data Checking'!SF8)</f>
        <v/>
      </c>
      <c r="SC8" t="str">
        <f>IF('[1]Data Checking'!SG8="","",'[1]Data Checking'!SG8)</f>
        <v/>
      </c>
      <c r="SD8" t="str">
        <f>IF('[1]Data Checking'!SH8="","",'[1]Data Checking'!SH8)</f>
        <v/>
      </c>
      <c r="SE8" t="str">
        <f>IF('[1]Data Checking'!SI8="","",'[1]Data Checking'!SI8)</f>
        <v/>
      </c>
      <c r="SF8" t="str">
        <f>IF('[1]Data Checking'!SJ8="","",'[1]Data Checking'!SJ8)</f>
        <v/>
      </c>
      <c r="SG8" t="str">
        <f>IF('[1]Data Checking'!SK8="","",'[1]Data Checking'!SK8)</f>
        <v/>
      </c>
      <c r="SH8" t="str">
        <f>IF('[1]Data Checking'!SL8="","",'[1]Data Checking'!SL8)</f>
        <v>Paiement frais scolaire (paiement uniforme,…)</v>
      </c>
      <c r="SI8">
        <f>IF('[1]Data Checking'!SM8="","",'[1]Data Checking'!SM8)</f>
        <v>0</v>
      </c>
      <c r="SJ8">
        <f>IF('[1]Data Checking'!SN8="","",'[1]Data Checking'!SN8)</f>
        <v>1</v>
      </c>
      <c r="SK8">
        <f>IF('[1]Data Checking'!SO8="","",'[1]Data Checking'!SO8)</f>
        <v>0</v>
      </c>
      <c r="SL8">
        <f>IF('[1]Data Checking'!SP8="","",'[1]Data Checking'!SP8)</f>
        <v>0</v>
      </c>
      <c r="SM8">
        <f>IF('[1]Data Checking'!SQ8="","",'[1]Data Checking'!SQ8)</f>
        <v>0</v>
      </c>
      <c r="SN8">
        <f>IF('[1]Data Checking'!SR8="","",'[1]Data Checking'!SR8)</f>
        <v>0</v>
      </c>
      <c r="SO8" t="str">
        <f>IF('[1]Data Checking'!SS8="","",'[1]Data Checking'!SS8)</f>
        <v/>
      </c>
      <c r="SP8" t="str">
        <f>IF('[1]Data Checking'!ST8="","",'[1]Data Checking'!ST8)</f>
        <v/>
      </c>
      <c r="SQ8" t="str">
        <f>IF('[1]Data Checking'!SU8="","",'[1]Data Checking'!SU8)</f>
        <v/>
      </c>
      <c r="SR8" t="str">
        <f>IF('[1]Data Checking'!SV8="","",'[1]Data Checking'!SV8)</f>
        <v/>
      </c>
      <c r="SS8" t="str">
        <f>IF('[1]Data Checking'!SW8="","",'[1]Data Checking'!SW8)</f>
        <v/>
      </c>
      <c r="ST8" t="str">
        <f>IF('[1]Data Checking'!SX8="","",'[1]Data Checking'!SX8)</f>
        <v/>
      </c>
      <c r="SU8" t="str">
        <f>IF('[1]Data Checking'!SY8="","",'[1]Data Checking'!SY8)</f>
        <v/>
      </c>
      <c r="SV8" t="str">
        <f>IF('[1]Data Checking'!SZ8="","",'[1]Data Checking'!SZ8)</f>
        <v/>
      </c>
      <c r="SW8" t="str">
        <f>IF('[1]Data Checking'!TA8="","",'[1]Data Checking'!TA8)</f>
        <v/>
      </c>
      <c r="SX8" t="str">
        <f>IF('[1]Data Checking'!TB8="","",'[1]Data Checking'!TB8)</f>
        <v/>
      </c>
      <c r="SY8" t="str">
        <f>IF('[1]Data Checking'!TC8="","",'[1]Data Checking'!TC8)</f>
        <v/>
      </c>
      <c r="SZ8" t="str">
        <f>IF('[1]Data Checking'!TD8="","",'[1]Data Checking'!TD8)</f>
        <v/>
      </c>
      <c r="TA8" t="str">
        <f>IF('[1]Data Checking'!TE8="","",'[1]Data Checking'!TE8)</f>
        <v/>
      </c>
      <c r="TB8" t="str">
        <f>IF('[1]Data Checking'!TF8="","",'[1]Data Checking'!TF8)</f>
        <v/>
      </c>
      <c r="TC8" t="str">
        <f>IF('[1]Data Checking'!TG8="","",'[1]Data Checking'!TG8)</f>
        <v/>
      </c>
      <c r="TD8" t="str">
        <f>IF('[1]Data Checking'!TH8="","",'[1]Data Checking'!TH8)</f>
        <v/>
      </c>
      <c r="TE8" t="str">
        <f>IF('[1]Data Checking'!TI8="","",'[1]Data Checking'!TI8)</f>
        <v/>
      </c>
      <c r="TF8" t="str">
        <f>IF('[1]Data Checking'!TJ8="","",'[1]Data Checking'!TJ8)</f>
        <v/>
      </c>
      <c r="TG8" t="str">
        <f>IF('[1]Data Checking'!TK8="","",'[1]Data Checking'!TK8)</f>
        <v/>
      </c>
      <c r="TH8" t="str">
        <f>IF('[1]Data Checking'!TL8="","",'[1]Data Checking'!TL8)</f>
        <v/>
      </c>
      <c r="TI8" t="str">
        <f>IF('[1]Data Checking'!TM8="","",'[1]Data Checking'!TM8)</f>
        <v/>
      </c>
      <c r="TJ8">
        <f>IF('[1]Data Checking'!TN8="","",'[1]Data Checking'!TN8)</f>
        <v>0</v>
      </c>
      <c r="TK8">
        <f>IF('[1]Data Checking'!TO8="","",'[1]Data Checking'!TO8)</f>
        <v>0</v>
      </c>
      <c r="TL8">
        <f>IF('[1]Data Checking'!TP8="","",'[1]Data Checking'!TP8)</f>
        <v>0</v>
      </c>
      <c r="TM8">
        <f>IF('[1]Data Checking'!TQ8="","",'[1]Data Checking'!TQ8)</f>
        <v>0</v>
      </c>
      <c r="TN8">
        <f>IF('[1]Data Checking'!TR8="","",'[1]Data Checking'!TR8)</f>
        <v>0</v>
      </c>
      <c r="TO8" t="str">
        <f>IF('[1]Data Checking'!TS8="","",'[1]Data Checking'!TS8)</f>
        <v/>
      </c>
      <c r="TP8" t="str">
        <f>IF('[1]Data Checking'!TT8="","",'[1]Data Checking'!TT8)</f>
        <v/>
      </c>
      <c r="TQ8">
        <f>IF('[1]Data Checking'!TU8="","",'[1]Data Checking'!TU8)</f>
        <v>235906678</v>
      </c>
      <c r="TR8" t="str">
        <f>IF('[1]Data Checking'!TV8="","",'[1]Data Checking'!TV8)</f>
        <v>13c173f5-f13b-4158-9393-4c8361d4fba9</v>
      </c>
      <c r="TS8">
        <f>IF('[1]Data Checking'!TW8="","",'[1]Data Checking'!TW8)</f>
        <v>44525.897418981483</v>
      </c>
      <c r="TT8" t="str">
        <f>IF('[1]Data Checking'!TX8="","",'[1]Data Checking'!TX8)</f>
        <v/>
      </c>
      <c r="TU8" t="str">
        <f>IF('[1]Data Checking'!TY8="","",'[1]Data Checking'!TY8)</f>
        <v/>
      </c>
      <c r="TV8" t="str">
        <f>IF('[1]Data Checking'!TZ8="","",'[1]Data Checking'!TZ8)</f>
        <v>submitted_via_web</v>
      </c>
      <c r="TW8" t="str">
        <f>IF('[1]Data Checking'!UA8="","",'[1]Data Checking'!UA8)</f>
        <v>icsm_haiti</v>
      </c>
      <c r="TX8" t="str">
        <f>IF('[1]Data Checking'!UB8="","",'[1]Data Checking'!UB8)</f>
        <v/>
      </c>
      <c r="TY8">
        <f>IF('[1]Data Checking'!UC8="","",'[1]Data Checking'!UC8)</f>
        <v>7</v>
      </c>
      <c r="TZ8" t="str">
        <f>IF('[1]Data Checking'!UD8="","",'[1]Data Checking'!UD8)</f>
        <v/>
      </c>
      <c r="UA8" t="e">
        <f>IF('[1]Data Checking'!UL8="","",'[1]Data Checking'!UL8)</f>
        <v>#REF!</v>
      </c>
      <c r="UB8" t="e">
        <f>IF('[1]Data Checking'!UM8="","",'[1]Data Checking'!UM8)</f>
        <v>#REF!</v>
      </c>
      <c r="UC8" t="e">
        <f>IF('[1]Data Checking'!UN8="","",'[1]Data Checking'!UN8)</f>
        <v>#REF!</v>
      </c>
    </row>
    <row r="9" spans="1:549">
      <c r="A9">
        <f>IF('[1]Data Checking'!D9="","",'[1]Data Checking'!D9)</f>
        <v>44525.523072025462</v>
      </c>
      <c r="B9">
        <f>IF('[1]Data Checking'!E9="","",'[1]Data Checking'!E9)</f>
        <v>44525.533481539351</v>
      </c>
      <c r="C9">
        <f>IF('[1]Data Checking'!F9="","",'[1]Data Checking'!F9)</f>
        <v>44525</v>
      </c>
      <c r="D9" t="str">
        <f>IF('[1]Data Checking'!H9="","",'[1]Data Checking'!H9)</f>
        <v>audit.csv</v>
      </c>
      <c r="E9" t="str">
        <f>IF('[1]Data Checking'!I9="","",'[1]Data Checking'!I9)</f>
        <v>icsm_haiti</v>
      </c>
      <c r="F9" t="str">
        <f>IF('[1]Data Checking'!J9="","",'[1]Data Checking'!J9)</f>
        <v/>
      </c>
      <c r="G9" t="str">
        <f>IF('[1]Data Checking'!K9="","",'[1]Data Checking'!K9)</f>
        <v/>
      </c>
      <c r="H9">
        <f>IF('[1]Data Checking'!L9="","",'[1]Data Checking'!L9)</f>
        <v>44525</v>
      </c>
      <c r="I9" t="str">
        <f>IF('[1]Data Checking'!M9="","",'[1]Data Checking'!M9)</f>
        <v>GVC</v>
      </c>
      <c r="J9" t="str">
        <f>IF('[1]Data Checking'!N9="","",'[1]Data Checking'!N9)</f>
        <v/>
      </c>
      <c r="K9" t="str">
        <f>IF('[1]Data Checking'!O9="","",'[1]Data Checking'!O9)</f>
        <v>gvc</v>
      </c>
      <c r="L9" t="str">
        <f>IF('[1]Data Checking'!P9="","",'[1]Data Checking'!P9)</f>
        <v>GVC</v>
      </c>
      <c r="M9" t="str">
        <f>IF('[1]Data Checking'!Q9="","",'[1]Data Checking'!Q9)</f>
        <v>GVC</v>
      </c>
      <c r="N9" t="str">
        <f>IF('[1]Data Checking'!R9="","",'[1]Data Checking'!R9)</f>
        <v>GJ22</v>
      </c>
      <c r="O9" t="str">
        <f>IF('[1]Data Checking'!S9="","",'[1]Data Checking'!S9)</f>
        <v/>
      </c>
      <c r="P9" t="str">
        <f>IF('[1]Data Checking'!T9="","",'[1]Data Checking'!T9)</f>
        <v>gvc_gj22</v>
      </c>
      <c r="Q9" t="str">
        <f>IF('[1]Data Checking'!U9="","",'[1]Data Checking'!U9)</f>
        <v>GJ22</v>
      </c>
      <c r="R9" t="str">
        <f>IF('[1]Data Checking'!V9="","",'[1]Data Checking'!V9)</f>
        <v>GJ22</v>
      </c>
      <c r="S9" t="str">
        <f>IF('[1]Data Checking'!W9="","",'[1]Data Checking'!W9)</f>
        <v>Artibonite</v>
      </c>
      <c r="T9" t="str">
        <f>IF('[1]Data Checking'!X9="","",'[1]Data Checking'!X9)</f>
        <v>Ennery</v>
      </c>
      <c r="U9" t="str">
        <f>IF('[1]Data Checking'!Y9="","",'[1]Data Checking'!Y9)</f>
        <v>HT0512</v>
      </c>
      <c r="V9" t="str">
        <f>IF('[1]Data Checking'!Z9="","",'[1]Data Checking'!Z9)</f>
        <v>Ennery</v>
      </c>
      <c r="W9" t="str">
        <f>IF('[1]Data Checking'!AA9="","",'[1]Data Checking'!AA9)</f>
        <v>4e Section Puilboreau</v>
      </c>
      <c r="X9" t="str">
        <f>IF('[1]Data Checking'!AB9="","",'[1]Data Checking'!AB9)</f>
        <v>HT0512-04</v>
      </c>
      <c r="Y9" t="str">
        <f>IF('[1]Data Checking'!AC9="","",'[1]Data Checking'!AC9)</f>
        <v>4e Section Puilboreau</v>
      </c>
      <c r="Z9" t="str">
        <f>IF('[1]Data Checking'!AD9="","",'[1]Data Checking'!AD9)</f>
        <v>Puilboreau</v>
      </c>
      <c r="AA9" t="str">
        <f>IF('[1]Data Checking'!AE9="","",'[1]Data Checking'!AE9)</f>
        <v/>
      </c>
      <c r="AB9" t="str">
        <f>IF('[1]Data Checking'!AF9="","",'[1]Data Checking'!AF9)</f>
        <v>enn_1</v>
      </c>
      <c r="AC9" t="str">
        <f>IF('[1]Data Checking'!AG9="","",'[1]Data Checking'!AG9)</f>
        <v>Puilboreau</v>
      </c>
      <c r="AD9" t="str">
        <f>IF('[1]Data Checking'!AH9="","",'[1]Data Checking'!AH9)</f>
        <v>Puilboreau</v>
      </c>
      <c r="AE9" t="str">
        <f>IF('[1]Data Checking'!AI9="","",'[1]Data Checking'!AI9)</f>
        <v>Marché Puilboreau</v>
      </c>
      <c r="AF9" t="str">
        <f>IF('[1]Data Checking'!AJ9="","",'[1]Data Checking'!AJ9)</f>
        <v/>
      </c>
      <c r="AG9" t="str">
        <f>IF('[1]Data Checking'!AK9="","",'[1]Data Checking'!AK9)</f>
        <v>Ennery</v>
      </c>
      <c r="AH9" t="str">
        <f>IF('[1]Data Checking'!AL9="","",'[1]Data Checking'!AL9)</f>
        <v>Marché Puilboreau</v>
      </c>
      <c r="AI9" t="str">
        <f>IF('[1]Data Checking'!AM9="","",'[1]Data Checking'!AM9)</f>
        <v>Marché Puilboreau</v>
      </c>
      <c r="AJ9" t="str">
        <f>IF('[1]Data Checking'!AN9="","",'[1]Data Checking'!AN9)</f>
        <v>Milieu rural</v>
      </c>
      <c r="AK9" t="str">
        <f>IF('[1]Data Checking'!AO9="","",'[1]Data Checking'!AO9)</f>
        <v>Enquête auprès d'un marchand</v>
      </c>
      <c r="AL9" t="str">
        <f>IF('[1]Data Checking'!AP9="","",'[1]Data Checking'!AP9)</f>
        <v>Oui</v>
      </c>
      <c r="AM9" t="str">
        <f>IF('[1]Data Checking'!AQ9="","",'[1]Data Checking'!AQ9)</f>
        <v/>
      </c>
      <c r="AN9" t="str">
        <f>IF('[1]Data Checking'!AR9="","",'[1]Data Checking'!AR9)</f>
        <v>Oui</v>
      </c>
      <c r="AO9" t="str">
        <f>IF('[1]Data Checking'!AS9="","",'[1]Data Checking'!AS9)</f>
        <v/>
      </c>
      <c r="AP9" t="str">
        <f>IF('[1]Data Checking'!AT9="","",'[1]Data Checking'!AT9)</f>
        <v>Femme</v>
      </c>
      <c r="AQ9">
        <f>IF('[1]Data Checking'!AU9="","",'[1]Data Checking'!AU9)</f>
        <v>44525</v>
      </c>
      <c r="AR9">
        <f>IF('[1]Data Checking'!AV9="","",'[1]Data Checking'!AV9)</f>
        <v>44525</v>
      </c>
      <c r="AS9" t="str">
        <f>IF('[1]Data Checking'!AW9="","",'[1]Data Checking'!AW9)</f>
        <v>Détaillant avec boutique</v>
      </c>
      <c r="AT9" t="str">
        <f>IF('[1]Data Checking'!AX9="","",'[1]Data Checking'!AX9)</f>
        <v/>
      </c>
      <c r="AU9" t="str">
        <f>IF('[1]Data Checking'!AY9="","",'[1]Data Checking'!AY9)</f>
        <v>Nourriture Produits et Ustensiles d'hygiène et assainissement Charbon de bois</v>
      </c>
      <c r="AV9">
        <f>IF('[1]Data Checking'!AZ9="","",'[1]Data Checking'!AZ9)</f>
        <v>1</v>
      </c>
      <c r="AW9">
        <f>IF('[1]Data Checking'!BA9="","",'[1]Data Checking'!BA9)</f>
        <v>1</v>
      </c>
      <c r="AX9">
        <f>IF('[1]Data Checking'!BB9="","",'[1]Data Checking'!BB9)</f>
        <v>1</v>
      </c>
      <c r="AY9">
        <f>IF('[1]Data Checking'!BC9="","",'[1]Data Checking'!BC9)</f>
        <v>0</v>
      </c>
      <c r="AZ9" t="str">
        <f>IF('[1]Data Checking'!BD9="","",'[1]Data Checking'!BD9)</f>
        <v>nourriture</v>
      </c>
      <c r="BA9" t="str">
        <f>IF('[1]Data Checking'!BE9="","",'[1]Data Checking'!BE9)</f>
        <v>Nourriture</v>
      </c>
      <c r="BB9" t="str">
        <f>IF('[1]Data Checking'!BF9="","",'[1]Data Checking'!BF9)</f>
        <v>En espèces (Gourde)</v>
      </c>
      <c r="BC9">
        <f>IF('[1]Data Checking'!BG9="","",'[1]Data Checking'!BG9)</f>
        <v>1</v>
      </c>
      <c r="BD9">
        <f>IF('[1]Data Checking'!BH9="","",'[1]Data Checking'!BH9)</f>
        <v>0</v>
      </c>
      <c r="BE9">
        <f>IF('[1]Data Checking'!BI9="","",'[1]Data Checking'!BI9)</f>
        <v>0</v>
      </c>
      <c r="BF9">
        <f>IF('[1]Data Checking'!BJ9="","",'[1]Data Checking'!BJ9)</f>
        <v>0</v>
      </c>
      <c r="BG9">
        <f>IF('[1]Data Checking'!BK9="","",'[1]Data Checking'!BK9)</f>
        <v>0</v>
      </c>
      <c r="BH9">
        <f>IF('[1]Data Checking'!BL9="","",'[1]Data Checking'!BL9)</f>
        <v>0</v>
      </c>
      <c r="BI9">
        <f>IF('[1]Data Checking'!BM9="","",'[1]Data Checking'!BM9)</f>
        <v>0</v>
      </c>
      <c r="BJ9">
        <f>IF('[1]Data Checking'!BN9="","",'[1]Data Checking'!BN9)</f>
        <v>0</v>
      </c>
      <c r="BK9">
        <f>IF('[1]Data Checking'!BO9="","",'[1]Data Checking'!BO9)</f>
        <v>0</v>
      </c>
      <c r="BL9">
        <f>IF('[1]Data Checking'!BP9="","",'[1]Data Checking'!BP9)</f>
        <v>0</v>
      </c>
      <c r="BM9" t="str">
        <f>IF('[1]Data Checking'!BQ9="","",'[1]Data Checking'!BQ9)</f>
        <v/>
      </c>
      <c r="BN9" t="str">
        <f>IF('[1]Data Checking'!BR9="","",'[1]Data Checking'!BR9)</f>
        <v>Oui, il y a plus de commerçants par rapport au mois passé</v>
      </c>
      <c r="BO9" t="str">
        <f>IF('[1]Data Checking'!BS9="","",'[1]Data Checking'!BS9)</f>
        <v>Entre 21 et 60</v>
      </c>
      <c r="BP9" t="str">
        <f>IF('[1]Data Checking'!BT9="","",'[1]Data Checking'!BT9)</f>
        <v>Farine de blé blanche Riz Maïs (moulu) Sucre Haricot noir Huile végétale</v>
      </c>
      <c r="BQ9">
        <f>IF('[1]Data Checking'!BU9="","",'[1]Data Checking'!BU9)</f>
        <v>1</v>
      </c>
      <c r="BR9">
        <f>IF('[1]Data Checking'!BV9="","",'[1]Data Checking'!BV9)</f>
        <v>1</v>
      </c>
      <c r="BS9">
        <f>IF('[1]Data Checking'!BW9="","",'[1]Data Checking'!BW9)</f>
        <v>1</v>
      </c>
      <c r="BT9">
        <f>IF('[1]Data Checking'!BX9="","",'[1]Data Checking'!BX9)</f>
        <v>1</v>
      </c>
      <c r="BU9">
        <f>IF('[1]Data Checking'!BY9="","",'[1]Data Checking'!BY9)</f>
        <v>1</v>
      </c>
      <c r="BV9">
        <f>IF('[1]Data Checking'!BZ9="","",'[1]Data Checking'!BZ9)</f>
        <v>0</v>
      </c>
      <c r="BW9">
        <f>IF('[1]Data Checking'!CA9="","",'[1]Data Checking'!CA9)</f>
        <v>1</v>
      </c>
      <c r="BX9">
        <f>IF('[1]Data Checking'!CB9="","",'[1]Data Checking'!CB9)</f>
        <v>0</v>
      </c>
      <c r="BY9" t="str">
        <f>IF('[1]Data Checking'!CC9="","",'[1]Data Checking'!CC9)</f>
        <v>Oui je connais le prix de mes produits en grosse marmite</v>
      </c>
      <c r="BZ9">
        <f>IF('[1]Data Checking'!CD9="","",'[1]Data Checking'!CD9)</f>
        <v>250</v>
      </c>
      <c r="CA9">
        <f>IF('[1]Data Checking'!CE9="","",'[1]Data Checking'!CE9)</f>
        <v>125</v>
      </c>
      <c r="CB9" t="str">
        <f>IF('[1]Data Checking'!CF9="","",'[1]Data Checking'!CF9)</f>
        <v>Oui</v>
      </c>
      <c r="CC9">
        <f>IF('[1]Data Checking'!CG9="","",'[1]Data Checking'!CG9)</f>
        <v>325</v>
      </c>
      <c r="CD9">
        <f>IF('[1]Data Checking'!CH9="","",'[1]Data Checking'!CH9)</f>
        <v>125</v>
      </c>
      <c r="CE9" t="str">
        <f>IF('[1]Data Checking'!CI9="","",'[1]Data Checking'!CI9)</f>
        <v>Oui</v>
      </c>
      <c r="CF9">
        <f>IF('[1]Data Checking'!CJ9="","",'[1]Data Checking'!CJ9)</f>
        <v>200</v>
      </c>
      <c r="CG9">
        <f>IF('[1]Data Checking'!CK9="","",'[1]Data Checking'!CK9)</f>
        <v>86.956521739130395</v>
      </c>
      <c r="CH9" t="str">
        <f>IF('[1]Data Checking'!CL9="","",'[1]Data Checking'!CL9)</f>
        <v>Non</v>
      </c>
      <c r="CI9">
        <f>IF('[1]Data Checking'!CM9="","",'[1]Data Checking'!CM9)</f>
        <v>375</v>
      </c>
      <c r="CJ9">
        <f>IF('[1]Data Checking'!CN9="","",'[1]Data Checking'!CN9)</f>
        <v>129.31034482758599</v>
      </c>
      <c r="CK9" t="str">
        <f>IF('[1]Data Checking'!CO9="","",'[1]Data Checking'!CO9)</f>
        <v>Oui</v>
      </c>
      <c r="CL9">
        <f>IF('[1]Data Checking'!CP9="","",'[1]Data Checking'!CP9)</f>
        <v>600</v>
      </c>
      <c r="CM9">
        <f>IF('[1]Data Checking'!CQ9="","",'[1]Data Checking'!CQ9)</f>
        <v>250</v>
      </c>
      <c r="CN9" t="str">
        <f>IF('[1]Data Checking'!CR9="","",'[1]Data Checking'!CR9)</f>
        <v>Non</v>
      </c>
      <c r="CO9" t="str">
        <f>IF('[1]Data Checking'!CS9="","",'[1]Data Checking'!CS9)</f>
        <v/>
      </c>
      <c r="CP9" t="str">
        <f>IF('[1]Data Checking'!CT9="","",'[1]Data Checking'!CT9)</f>
        <v/>
      </c>
      <c r="CQ9" t="str">
        <f>IF('[1]Data Checking'!CU9="","",'[1]Data Checking'!CU9)</f>
        <v/>
      </c>
      <c r="CR9" t="str">
        <f>IF('[1]Data Checking'!CV9="","",'[1]Data Checking'!CV9)</f>
        <v>Remplissage à partir de drum</v>
      </c>
      <c r="CS9" t="str">
        <f>IF('[1]Data Checking'!CW9="","",'[1]Data Checking'!CW9)</f>
        <v>Oui</v>
      </c>
      <c r="CT9">
        <f>IF('[1]Data Checking'!CX9="","",'[1]Data Checking'!CX9)</f>
        <v>1050</v>
      </c>
      <c r="CU9" t="str">
        <f>IF('[1]Data Checking'!CY9="","",'[1]Data Checking'!CY9)</f>
        <v/>
      </c>
      <c r="CV9" t="str">
        <f>IF('[1]Data Checking'!CZ9="","",'[1]Data Checking'!CZ9)</f>
        <v/>
      </c>
      <c r="CW9" t="str">
        <f>IF('[1]Data Checking'!DA9="","",'[1]Data Checking'!DA9)</f>
        <v/>
      </c>
      <c r="CX9" t="str">
        <f>IF('[1]Data Checking'!DB9="","",'[1]Data Checking'!DB9)</f>
        <v/>
      </c>
      <c r="CY9" t="str">
        <f>IF('[1]Data Checking'!DC9="","",'[1]Data Checking'!DC9)</f>
        <v/>
      </c>
      <c r="CZ9" t="str">
        <f>IF('[1]Data Checking'!DD9="","",'[1]Data Checking'!DD9)</f>
        <v/>
      </c>
      <c r="DA9" t="str">
        <f>IF('[1]Data Checking'!DE9="","",'[1]Data Checking'!DE9)</f>
        <v>NA</v>
      </c>
      <c r="DB9">
        <f>IF('[1]Data Checking'!DF9="","",'[1]Data Checking'!DF9)</f>
        <v>1050</v>
      </c>
      <c r="DC9" t="str">
        <f>IF('[1]Data Checking'!DG9="","",'[1]Data Checking'!DG9)</f>
        <v>Oui</v>
      </c>
      <c r="DD9" t="str">
        <f>IF('[1]Data Checking'!DH9="","",'[1]Data Checking'!DH9)</f>
        <v>Oui</v>
      </c>
      <c r="DE9" t="str">
        <f>IF('[1]Data Checking'!DI9="","",'[1]Data Checking'!DI9)</f>
        <v>Changement du taux de change de la Gourde Problèmes liés au transport ou au carburant</v>
      </c>
      <c r="DF9">
        <f>IF('[1]Data Checking'!DJ9="","",'[1]Data Checking'!DJ9)</f>
        <v>1</v>
      </c>
      <c r="DG9">
        <f>IF('[1]Data Checking'!DK9="","",'[1]Data Checking'!DK9)</f>
        <v>1</v>
      </c>
      <c r="DH9">
        <f>IF('[1]Data Checking'!DL9="","",'[1]Data Checking'!DL9)</f>
        <v>0</v>
      </c>
      <c r="DI9">
        <f>IF('[1]Data Checking'!DM9="","",'[1]Data Checking'!DM9)</f>
        <v>0</v>
      </c>
      <c r="DJ9">
        <f>IF('[1]Data Checking'!DN9="","",'[1]Data Checking'!DN9)</f>
        <v>0</v>
      </c>
      <c r="DK9">
        <f>IF('[1]Data Checking'!DO9="","",'[1]Data Checking'!DO9)</f>
        <v>0</v>
      </c>
      <c r="DL9">
        <f>IF('[1]Data Checking'!DP9="","",'[1]Data Checking'!DP9)</f>
        <v>0</v>
      </c>
      <c r="DM9">
        <f>IF('[1]Data Checking'!DQ9="","",'[1]Data Checking'!DQ9)</f>
        <v>0</v>
      </c>
      <c r="DN9">
        <f>IF('[1]Data Checking'!DR9="","",'[1]Data Checking'!DR9)</f>
        <v>0</v>
      </c>
      <c r="DO9">
        <f>IF('[1]Data Checking'!DS9="","",'[1]Data Checking'!DS9)</f>
        <v>0</v>
      </c>
      <c r="DP9">
        <f>IF('[1]Data Checking'!DT9="","",'[1]Data Checking'!DT9)</f>
        <v>0</v>
      </c>
      <c r="DQ9">
        <f>IF('[1]Data Checking'!DU9="","",'[1]Data Checking'!DU9)</f>
        <v>0</v>
      </c>
      <c r="DR9">
        <f>IF('[1]Data Checking'!DV9="","",'[1]Data Checking'!DV9)</f>
        <v>0</v>
      </c>
      <c r="DS9">
        <f>IF('[1]Data Checking'!DW9="","",'[1]Data Checking'!DW9)</f>
        <v>0</v>
      </c>
      <c r="DT9" t="str">
        <f>IF('[1]Data Checking'!DX9="","",'[1]Data Checking'!DX9)</f>
        <v/>
      </c>
      <c r="DU9" t="str">
        <f>IF('[1]Data Checking'!DY9="","",'[1]Data Checking'!DY9)</f>
        <v>Farine de blé blanche Riz Sucre Huile végétale</v>
      </c>
      <c r="DV9">
        <f>IF('[1]Data Checking'!DZ9="","",'[1]Data Checking'!DZ9)</f>
        <v>1</v>
      </c>
      <c r="DW9">
        <f>IF('[1]Data Checking'!EA9="","",'[1]Data Checking'!EA9)</f>
        <v>1</v>
      </c>
      <c r="DX9">
        <f>IF('[1]Data Checking'!EB9="","",'[1]Data Checking'!EB9)</f>
        <v>0</v>
      </c>
      <c r="DY9">
        <f>IF('[1]Data Checking'!EC9="","",'[1]Data Checking'!EC9)</f>
        <v>1</v>
      </c>
      <c r="DZ9">
        <f>IF('[1]Data Checking'!ED9="","",'[1]Data Checking'!ED9)</f>
        <v>0</v>
      </c>
      <c r="EA9">
        <f>IF('[1]Data Checking'!EE9="","",'[1]Data Checking'!EE9)</f>
        <v>0</v>
      </c>
      <c r="EB9">
        <f>IF('[1]Data Checking'!EF9="","",'[1]Data Checking'!EF9)</f>
        <v>1</v>
      </c>
      <c r="EC9">
        <f>IF('[1]Data Checking'!EG9="","",'[1]Data Checking'!EG9)</f>
        <v>0</v>
      </c>
      <c r="ED9" t="str">
        <f>IF('[1]Data Checking'!EH9="","",'[1]Data Checking'!EH9)</f>
        <v>Oui</v>
      </c>
      <c r="EE9" t="str">
        <f>IF('[1]Data Checking'!EI9="","",'[1]Data Checking'!EI9)</f>
        <v>Non</v>
      </c>
      <c r="EF9" t="str">
        <f>IF('[1]Data Checking'!EJ9="","",'[1]Data Checking'!EJ9)</f>
        <v>Oui</v>
      </c>
      <c r="EG9" t="str">
        <f>IF('[1]Data Checking'!EK9="","",'[1]Data Checking'!EK9)</f>
        <v>Artibonite</v>
      </c>
      <c r="EH9" t="str">
        <f>IF('[1]Data Checking'!EL9="","",'[1]Data Checking'!EL9)</f>
        <v>Meme</v>
      </c>
      <c r="EI9" t="str">
        <f>IF('[1]Data Checking'!EM9="","",'[1]Data Checking'!EM9)</f>
        <v>Gonaïves</v>
      </c>
      <c r="EJ9" t="str">
        <f>IF('[1]Data Checking'!EN9="","",'[1]Data Checking'!EN9)</f>
        <v>Différent</v>
      </c>
      <c r="EK9" t="str">
        <f>IF('[1]Data Checking'!EO9="","",'[1]Data Checking'!EO9)</f>
        <v>Savon lessive</v>
      </c>
      <c r="EL9">
        <f>IF('[1]Data Checking'!EP9="","",'[1]Data Checking'!EP9)</f>
        <v>1</v>
      </c>
      <c r="EM9">
        <f>IF('[1]Data Checking'!EQ9="","",'[1]Data Checking'!EQ9)</f>
        <v>0</v>
      </c>
      <c r="EN9">
        <f>IF('[1]Data Checking'!ER9="","",'[1]Data Checking'!ER9)</f>
        <v>0</v>
      </c>
      <c r="EO9">
        <f>IF('[1]Data Checking'!ES9="","",'[1]Data Checking'!ES9)</f>
        <v>0</v>
      </c>
      <c r="EP9">
        <f>IF('[1]Data Checking'!ET9="","",'[1]Data Checking'!ET9)</f>
        <v>0</v>
      </c>
      <c r="EQ9">
        <f>IF('[1]Data Checking'!EU9="","",'[1]Data Checking'!EU9)</f>
        <v>0</v>
      </c>
      <c r="ER9">
        <f>IF('[1]Data Checking'!EV9="","",'[1]Data Checking'!EV9)</f>
        <v>0</v>
      </c>
      <c r="ES9">
        <f>IF('[1]Data Checking'!EW9="","",'[1]Data Checking'!EW9)</f>
        <v>0</v>
      </c>
      <c r="ET9">
        <f>IF('[1]Data Checking'!EX9="","",'[1]Data Checking'!EX9)</f>
        <v>0</v>
      </c>
      <c r="EU9">
        <f>IF('[1]Data Checking'!EY9="","",'[1]Data Checking'!EY9)</f>
        <v>0</v>
      </c>
      <c r="EV9">
        <f>IF('[1]Data Checking'!EZ9="","",'[1]Data Checking'!EZ9)</f>
        <v>0</v>
      </c>
      <c r="EW9" t="str">
        <f>IF('[1]Data Checking'!FA9="","",'[1]Data Checking'!FA9)</f>
        <v>Oui</v>
      </c>
      <c r="EX9">
        <f>IF('[1]Data Checking'!FB9="","",'[1]Data Checking'!FB9)</f>
        <v>35</v>
      </c>
      <c r="EY9">
        <f>IF('[1]Data Checking'!FC9="","",'[1]Data Checking'!FC9)</f>
        <v>35</v>
      </c>
      <c r="EZ9" t="str">
        <f>IF('[1]Data Checking'!FD9="","",'[1]Data Checking'!FD9)</f>
        <v/>
      </c>
      <c r="FA9" t="str">
        <f>IF('[1]Data Checking'!FE9="","",'[1]Data Checking'!FE9)</f>
        <v/>
      </c>
      <c r="FB9" t="str">
        <f>IF('[1]Data Checking'!FF9="","",'[1]Data Checking'!FF9)</f>
        <v/>
      </c>
      <c r="FC9">
        <f>IF('[1]Data Checking'!FG9="","",'[1]Data Checking'!FG9)</f>
        <v>35</v>
      </c>
      <c r="FD9" t="str">
        <f>IF('[1]Data Checking'!FH9="","",'[1]Data Checking'!FH9)</f>
        <v>Oui</v>
      </c>
      <c r="FE9" t="str">
        <f>IF('[1]Data Checking'!FI9="","",'[1]Data Checking'!FI9)</f>
        <v/>
      </c>
      <c r="FF9" t="str">
        <f>IF('[1]Data Checking'!FJ9="","",'[1]Data Checking'!FJ9)</f>
        <v/>
      </c>
      <c r="FG9" t="str">
        <f>IF('[1]Data Checking'!FK9="","",'[1]Data Checking'!FK9)</f>
        <v/>
      </c>
      <c r="FH9" t="str">
        <f>IF('[1]Data Checking'!FL9="","",'[1]Data Checking'!FL9)</f>
        <v/>
      </c>
      <c r="FI9" t="str">
        <f>IF('[1]Data Checking'!FM9="","",'[1]Data Checking'!FM9)</f>
        <v/>
      </c>
      <c r="FJ9" t="str">
        <f>IF('[1]Data Checking'!FN9="","",'[1]Data Checking'!FN9)</f>
        <v/>
      </c>
      <c r="FK9" t="str">
        <f>IF('[1]Data Checking'!FO9="","",'[1]Data Checking'!FO9)</f>
        <v/>
      </c>
      <c r="FL9" t="str">
        <f>IF('[1]Data Checking'!FP9="","",'[1]Data Checking'!FP9)</f>
        <v/>
      </c>
      <c r="FM9" t="str">
        <f>IF('[1]Data Checking'!FQ9="","",'[1]Data Checking'!FQ9)</f>
        <v/>
      </c>
      <c r="FN9" t="str">
        <f>IF('[1]Data Checking'!FR9="","",'[1]Data Checking'!FR9)</f>
        <v/>
      </c>
      <c r="FO9" t="str">
        <f>IF('[1]Data Checking'!FS9="","",'[1]Data Checking'!FS9)</f>
        <v/>
      </c>
      <c r="FP9" t="str">
        <f>IF('[1]Data Checking'!FT9="","",'[1]Data Checking'!FT9)</f>
        <v/>
      </c>
      <c r="FQ9" t="str">
        <f>IF('[1]Data Checking'!FU9="","",'[1]Data Checking'!FU9)</f>
        <v/>
      </c>
      <c r="FR9" t="str">
        <f>IF('[1]Data Checking'!FV9="","",'[1]Data Checking'!FV9)</f>
        <v/>
      </c>
      <c r="FS9" t="str">
        <f>IF('[1]Data Checking'!FW9="","",'[1]Data Checking'!FW9)</f>
        <v/>
      </c>
      <c r="FT9" t="str">
        <f>IF('[1]Data Checking'!FX9="","",'[1]Data Checking'!FX9)</f>
        <v/>
      </c>
      <c r="FU9" t="str">
        <f>IF('[1]Data Checking'!FY9="","",'[1]Data Checking'!FY9)</f>
        <v/>
      </c>
      <c r="FV9" t="str">
        <f>IF('[1]Data Checking'!FZ9="","",'[1]Data Checking'!FZ9)</f>
        <v/>
      </c>
      <c r="FW9" t="str">
        <f>IF('[1]Data Checking'!GA9="","",'[1]Data Checking'!GA9)</f>
        <v/>
      </c>
      <c r="FX9" t="str">
        <f>IF('[1]Data Checking'!GB9="","",'[1]Data Checking'!GB9)</f>
        <v/>
      </c>
      <c r="FY9" t="str">
        <f>IF('[1]Data Checking'!GC9="","",'[1]Data Checking'!GC9)</f>
        <v/>
      </c>
      <c r="FZ9" t="str">
        <f>IF('[1]Data Checking'!GD9="","",'[1]Data Checking'!GD9)</f>
        <v/>
      </c>
      <c r="GA9" t="str">
        <f>IF('[1]Data Checking'!GE9="","",'[1]Data Checking'!GE9)</f>
        <v/>
      </c>
      <c r="GB9" t="str">
        <f>IF('[1]Data Checking'!GF9="","",'[1]Data Checking'!GF9)</f>
        <v/>
      </c>
      <c r="GC9" t="str">
        <f>IF('[1]Data Checking'!GG9="","",'[1]Data Checking'!GG9)</f>
        <v/>
      </c>
      <c r="GD9" t="str">
        <f>IF('[1]Data Checking'!GH9="","",'[1]Data Checking'!GH9)</f>
        <v/>
      </c>
      <c r="GE9" t="str">
        <f>IF('[1]Data Checking'!GI9="","",'[1]Data Checking'!GI9)</f>
        <v/>
      </c>
      <c r="GF9" t="str">
        <f>IF('[1]Data Checking'!GJ9="","",'[1]Data Checking'!GJ9)</f>
        <v/>
      </c>
      <c r="GG9" t="str">
        <f>IF('[1]Data Checking'!GK9="","",'[1]Data Checking'!GK9)</f>
        <v/>
      </c>
      <c r="GH9" t="str">
        <f>IF('[1]Data Checking'!GL9="","",'[1]Data Checking'!GL9)</f>
        <v/>
      </c>
      <c r="GI9" t="str">
        <f>IF('[1]Data Checking'!GM9="","",'[1]Data Checking'!GM9)</f>
        <v/>
      </c>
      <c r="GJ9" t="str">
        <f>IF('[1]Data Checking'!GN9="","",'[1]Data Checking'!GN9)</f>
        <v/>
      </c>
      <c r="GK9" t="str">
        <f>IF('[1]Data Checking'!GO9="","",'[1]Data Checking'!GO9)</f>
        <v/>
      </c>
      <c r="GL9" t="str">
        <f>IF('[1]Data Checking'!GP9="","",'[1]Data Checking'!GP9)</f>
        <v/>
      </c>
      <c r="GM9" t="str">
        <f>IF('[1]Data Checking'!GQ9="","",'[1]Data Checking'!GQ9)</f>
        <v/>
      </c>
      <c r="GN9" t="str">
        <f>IF('[1]Data Checking'!GR9="","",'[1]Data Checking'!GR9)</f>
        <v/>
      </c>
      <c r="GO9" t="str">
        <f>IF('[1]Data Checking'!GS9="","",'[1]Data Checking'!GS9)</f>
        <v/>
      </c>
      <c r="GP9" t="str">
        <f>IF('[1]Data Checking'!GT9="","",'[1]Data Checking'!GT9)</f>
        <v/>
      </c>
      <c r="GQ9" t="str">
        <f>IF('[1]Data Checking'!GU9="","",'[1]Data Checking'!GU9)</f>
        <v>Oui</v>
      </c>
      <c r="GR9" t="str">
        <f>IF('[1]Data Checking'!GV9="","",'[1]Data Checking'!GV9)</f>
        <v>Changement du taux de change de la Gourde Problèmes liés au transport ou au carburant</v>
      </c>
      <c r="GS9">
        <f>IF('[1]Data Checking'!GW9="","",'[1]Data Checking'!GW9)</f>
        <v>1</v>
      </c>
      <c r="GT9">
        <f>IF('[1]Data Checking'!GX9="","",'[1]Data Checking'!GX9)</f>
        <v>1</v>
      </c>
      <c r="GU9">
        <f>IF('[1]Data Checking'!GY9="","",'[1]Data Checking'!GY9)</f>
        <v>0</v>
      </c>
      <c r="GV9">
        <f>IF('[1]Data Checking'!GZ9="","",'[1]Data Checking'!GZ9)</f>
        <v>0</v>
      </c>
      <c r="GW9">
        <f>IF('[1]Data Checking'!HA9="","",'[1]Data Checking'!HA9)</f>
        <v>0</v>
      </c>
      <c r="GX9">
        <f>IF('[1]Data Checking'!HB9="","",'[1]Data Checking'!HB9)</f>
        <v>0</v>
      </c>
      <c r="GY9">
        <f>IF('[1]Data Checking'!HC9="","",'[1]Data Checking'!HC9)</f>
        <v>0</v>
      </c>
      <c r="GZ9">
        <f>IF('[1]Data Checking'!HD9="","",'[1]Data Checking'!HD9)</f>
        <v>0</v>
      </c>
      <c r="HA9">
        <f>IF('[1]Data Checking'!HE9="","",'[1]Data Checking'!HE9)</f>
        <v>0</v>
      </c>
      <c r="HB9">
        <f>IF('[1]Data Checking'!HF9="","",'[1]Data Checking'!HF9)</f>
        <v>0</v>
      </c>
      <c r="HC9">
        <f>IF('[1]Data Checking'!HG9="","",'[1]Data Checking'!HG9)</f>
        <v>0</v>
      </c>
      <c r="HD9">
        <f>IF('[1]Data Checking'!HH9="","",'[1]Data Checking'!HH9)</f>
        <v>0</v>
      </c>
      <c r="HE9">
        <f>IF('[1]Data Checking'!HI9="","",'[1]Data Checking'!HI9)</f>
        <v>0</v>
      </c>
      <c r="HF9" t="str">
        <f>IF('[1]Data Checking'!HJ9="","",'[1]Data Checking'!HJ9)</f>
        <v/>
      </c>
      <c r="HG9" t="str">
        <f>IF('[1]Data Checking'!HK9="","",'[1]Data Checking'!HK9)</f>
        <v>Savon lessive</v>
      </c>
      <c r="HH9">
        <f>IF('[1]Data Checking'!HL9="","",'[1]Data Checking'!HL9)</f>
        <v>1</v>
      </c>
      <c r="HI9">
        <f>IF('[1]Data Checking'!HM9="","",'[1]Data Checking'!HM9)</f>
        <v>0</v>
      </c>
      <c r="HJ9">
        <f>IF('[1]Data Checking'!HN9="","",'[1]Data Checking'!HN9)</f>
        <v>0</v>
      </c>
      <c r="HK9">
        <f>IF('[1]Data Checking'!HO9="","",'[1]Data Checking'!HO9)</f>
        <v>0</v>
      </c>
      <c r="HL9">
        <f>IF('[1]Data Checking'!HP9="","",'[1]Data Checking'!HP9)</f>
        <v>0</v>
      </c>
      <c r="HM9">
        <f>IF('[1]Data Checking'!HQ9="","",'[1]Data Checking'!HQ9)</f>
        <v>0</v>
      </c>
      <c r="HN9">
        <f>IF('[1]Data Checking'!HR9="","",'[1]Data Checking'!HR9)</f>
        <v>0</v>
      </c>
      <c r="HO9">
        <f>IF('[1]Data Checking'!HS9="","",'[1]Data Checking'!HS9)</f>
        <v>0</v>
      </c>
      <c r="HP9">
        <f>IF('[1]Data Checking'!HT9="","",'[1]Data Checking'!HT9)</f>
        <v>0</v>
      </c>
      <c r="HQ9">
        <f>IF('[1]Data Checking'!HU9="","",'[1]Data Checking'!HU9)</f>
        <v>0</v>
      </c>
      <c r="HR9">
        <f>IF('[1]Data Checking'!HV9="","",'[1]Data Checking'!HV9)</f>
        <v>0</v>
      </c>
      <c r="HS9" t="str">
        <f>IF('[1]Data Checking'!HW9="","",'[1]Data Checking'!HW9)</f>
        <v>Non</v>
      </c>
      <c r="HT9" t="str">
        <f>IF('[1]Data Checking'!HX9="","",'[1]Data Checking'!HX9)</f>
        <v>Oui</v>
      </c>
      <c r="HU9" t="str">
        <f>IF('[1]Data Checking'!HY9="","",'[1]Data Checking'!HY9)</f>
        <v>Oui</v>
      </c>
      <c r="HV9" t="str">
        <f>IF('[1]Data Checking'!HZ9="","",'[1]Data Checking'!HZ9)</f>
        <v>Artibonite</v>
      </c>
      <c r="HW9" t="str">
        <f>IF('[1]Data Checking'!IA9="","",'[1]Data Checking'!IA9)</f>
        <v>Meme</v>
      </c>
      <c r="HX9" t="str">
        <f>IF('[1]Data Checking'!IB9="","",'[1]Data Checking'!IB9)</f>
        <v>Gonaïves</v>
      </c>
      <c r="HY9" t="str">
        <f>IF('[1]Data Checking'!IC9="","",'[1]Data Checking'!IC9)</f>
        <v>Différent</v>
      </c>
      <c r="HZ9">
        <f>IF('[1]Data Checking'!ID9="","",'[1]Data Checking'!ID9)</f>
        <v>100</v>
      </c>
      <c r="IA9" t="str">
        <f>IF('[1]Data Checking'!IE9="","",'[1]Data Checking'!IE9)</f>
        <v>Oui</v>
      </c>
      <c r="IB9" t="str">
        <f>IF('[1]Data Checking'!IF9="","",'[1]Data Checking'!IF9)</f>
        <v>Oui</v>
      </c>
      <c r="IC9" t="str">
        <f>IF('[1]Data Checking'!IG9="","",'[1]Data Checking'!IG9)</f>
        <v>Vols ou pillages</v>
      </c>
      <c r="ID9">
        <f>IF('[1]Data Checking'!IH9="","",'[1]Data Checking'!IH9)</f>
        <v>1</v>
      </c>
      <c r="IE9">
        <f>IF('[1]Data Checking'!II9="","",'[1]Data Checking'!II9)</f>
        <v>0</v>
      </c>
      <c r="IF9">
        <f>IF('[1]Data Checking'!IJ9="","",'[1]Data Checking'!IJ9)</f>
        <v>0</v>
      </c>
      <c r="IG9">
        <f>IF('[1]Data Checking'!IK9="","",'[1]Data Checking'!IK9)</f>
        <v>0</v>
      </c>
      <c r="IH9">
        <f>IF('[1]Data Checking'!IL9="","",'[1]Data Checking'!IL9)</f>
        <v>0</v>
      </c>
      <c r="II9">
        <f>IF('[1]Data Checking'!IM9="","",'[1]Data Checking'!IM9)</f>
        <v>0</v>
      </c>
      <c r="IJ9" t="str">
        <f>IF('[1]Data Checking'!IN9="","",'[1]Data Checking'!IN9)</f>
        <v/>
      </c>
      <c r="IK9" t="str">
        <f>IF('[1]Data Checking'!IO9="","",'[1]Data Checking'!IO9)</f>
        <v>Risques de vols ou pillages</v>
      </c>
      <c r="IL9">
        <f>IF('[1]Data Checking'!IP9="","",'[1]Data Checking'!IP9)</f>
        <v>1</v>
      </c>
      <c r="IM9">
        <f>IF('[1]Data Checking'!IQ9="","",'[1]Data Checking'!IQ9)</f>
        <v>0</v>
      </c>
      <c r="IN9">
        <f>IF('[1]Data Checking'!IR9="","",'[1]Data Checking'!IR9)</f>
        <v>0</v>
      </c>
      <c r="IO9">
        <f>IF('[1]Data Checking'!IS9="","",'[1]Data Checking'!IS9)</f>
        <v>0</v>
      </c>
      <c r="IP9">
        <f>IF('[1]Data Checking'!IT9="","",'[1]Data Checking'!IT9)</f>
        <v>0</v>
      </c>
      <c r="IQ9">
        <f>IF('[1]Data Checking'!IU9="","",'[1]Data Checking'!IU9)</f>
        <v>0</v>
      </c>
      <c r="IR9">
        <f>IF('[1]Data Checking'!IV9="","",'[1]Data Checking'!IV9)</f>
        <v>0</v>
      </c>
      <c r="IS9">
        <f>IF('[1]Data Checking'!IW9="","",'[1]Data Checking'!IW9)</f>
        <v>0</v>
      </c>
      <c r="IT9" t="str">
        <f>IF('[1]Data Checking'!IX9="","",'[1]Data Checking'!IX9)</f>
        <v/>
      </c>
      <c r="IU9" t="str">
        <f>IF('[1]Data Checking'!IY9="","",'[1]Data Checking'!IY9)</f>
        <v>Oui</v>
      </c>
      <c r="IV9" t="str">
        <f>IF('[1]Data Checking'!IZ9="","",'[1]Data Checking'!IZ9)</f>
        <v/>
      </c>
      <c r="IW9" t="str">
        <f>IF('[1]Data Checking'!JA9="","",'[1]Data Checking'!JA9)</f>
        <v>Nourriture</v>
      </c>
      <c r="IX9">
        <f>IF('[1]Data Checking'!JB9="","",'[1]Data Checking'!JB9)</f>
        <v>1</v>
      </c>
      <c r="IY9">
        <f>IF('[1]Data Checking'!JC9="","",'[1]Data Checking'!JC9)</f>
        <v>0</v>
      </c>
      <c r="IZ9">
        <f>IF('[1]Data Checking'!JD9="","",'[1]Data Checking'!JD9)</f>
        <v>0</v>
      </c>
      <c r="JA9">
        <f>IF('[1]Data Checking'!JE9="","",'[1]Data Checking'!JE9)</f>
        <v>0</v>
      </c>
      <c r="JB9" t="str">
        <f>IF('[1]Data Checking'!JF9="","",'[1]Data Checking'!JF9)</f>
        <v/>
      </c>
      <c r="JC9" t="str">
        <f>IF('[1]Data Checking'!JG9="","",'[1]Data Checking'!JG9)</f>
        <v/>
      </c>
      <c r="JD9" t="str">
        <f>IF('[1]Data Checking'!JH9="","",'[1]Data Checking'!JH9)</f>
        <v/>
      </c>
      <c r="JE9" t="str">
        <f>IF('[1]Data Checking'!JI9="","",'[1]Data Checking'!JI9)</f>
        <v/>
      </c>
      <c r="JF9" t="str">
        <f>IF('[1]Data Checking'!JJ9="","",'[1]Data Checking'!JJ9)</f>
        <v/>
      </c>
      <c r="JG9" t="str">
        <f>IF('[1]Data Checking'!JK9="","",'[1]Data Checking'!JK9)</f>
        <v/>
      </c>
      <c r="JH9" t="str">
        <f>IF('[1]Data Checking'!JL9="","",'[1]Data Checking'!JL9)</f>
        <v/>
      </c>
      <c r="JI9" t="str">
        <f>IF('[1]Data Checking'!JM9="","",'[1]Data Checking'!JM9)</f>
        <v/>
      </c>
      <c r="JJ9" t="str">
        <f>IF('[1]Data Checking'!JN9="","",'[1]Data Checking'!JN9)</f>
        <v/>
      </c>
      <c r="JK9" t="str">
        <f>IF('[1]Data Checking'!JO9="","",'[1]Data Checking'!JO9)</f>
        <v/>
      </c>
      <c r="JL9" t="str">
        <f>IF('[1]Data Checking'!JP9="","",'[1]Data Checking'!JP9)</f>
        <v/>
      </c>
      <c r="JM9" t="str">
        <f>IF('[1]Data Checking'!JQ9="","",'[1]Data Checking'!JQ9)</f>
        <v/>
      </c>
      <c r="JN9" t="str">
        <f>IF('[1]Data Checking'!JR9="","",'[1]Data Checking'!JR9)</f>
        <v/>
      </c>
      <c r="JO9" t="str">
        <f>IF('[1]Data Checking'!JS9="","",'[1]Data Checking'!JS9)</f>
        <v/>
      </c>
      <c r="JP9" t="str">
        <f>IF('[1]Data Checking'!JT9="","",'[1]Data Checking'!JT9)</f>
        <v/>
      </c>
      <c r="JQ9" t="str">
        <f>IF('[1]Data Checking'!JU9="","",'[1]Data Checking'!JU9)</f>
        <v/>
      </c>
      <c r="JR9" t="str">
        <f>IF('[1]Data Checking'!JV9="","",'[1]Data Checking'!JV9)</f>
        <v/>
      </c>
      <c r="JS9" t="str">
        <f>IF('[1]Data Checking'!JW9="","",'[1]Data Checking'!JW9)</f>
        <v/>
      </c>
      <c r="JT9" t="str">
        <f>IF('[1]Data Checking'!JX9="","",'[1]Data Checking'!JX9)</f>
        <v/>
      </c>
      <c r="JU9" t="str">
        <f>IF('[1]Data Checking'!JY9="","",'[1]Data Checking'!JY9)</f>
        <v/>
      </c>
      <c r="JV9" t="str">
        <f>IF('[1]Data Checking'!JZ9="","",'[1]Data Checking'!JZ9)</f>
        <v/>
      </c>
      <c r="JW9" t="str">
        <f>IF('[1]Data Checking'!KA9="","",'[1]Data Checking'!KA9)</f>
        <v/>
      </c>
      <c r="JX9" t="str">
        <f>IF('[1]Data Checking'!KB9="","",'[1]Data Checking'!KB9)</f>
        <v/>
      </c>
      <c r="JY9" t="str">
        <f>IF('[1]Data Checking'!KC9="","",'[1]Data Checking'!KC9)</f>
        <v/>
      </c>
      <c r="JZ9" t="str">
        <f>IF('[1]Data Checking'!KD9="","",'[1]Data Checking'!KD9)</f>
        <v/>
      </c>
      <c r="KA9" t="str">
        <f>IF('[1]Data Checking'!KE9="","",'[1]Data Checking'!KE9)</f>
        <v/>
      </c>
      <c r="KB9" t="str">
        <f>IF('[1]Data Checking'!KF9="","",'[1]Data Checking'!KF9)</f>
        <v/>
      </c>
      <c r="KC9" t="str">
        <f>IF('[1]Data Checking'!KG9="","",'[1]Data Checking'!KG9)</f>
        <v/>
      </c>
      <c r="KD9" t="str">
        <f>IF('[1]Data Checking'!KH9="","",'[1]Data Checking'!KH9)</f>
        <v/>
      </c>
      <c r="KE9" t="str">
        <f>IF('[1]Data Checking'!KI9="","",'[1]Data Checking'!KI9)</f>
        <v/>
      </c>
      <c r="KF9" t="str">
        <f>IF('[1]Data Checking'!KJ9="","",'[1]Data Checking'!KJ9)</f>
        <v/>
      </c>
      <c r="KG9" t="str">
        <f>IF('[1]Data Checking'!KK9="","",'[1]Data Checking'!KK9)</f>
        <v/>
      </c>
      <c r="KH9" t="str">
        <f>IF('[1]Data Checking'!KL9="","",'[1]Data Checking'!KL9)</f>
        <v/>
      </c>
      <c r="KI9" t="str">
        <f>IF('[1]Data Checking'!KM9="","",'[1]Data Checking'!KM9)</f>
        <v/>
      </c>
      <c r="KJ9" t="str">
        <f>IF('[1]Data Checking'!KN9="","",'[1]Data Checking'!KN9)</f>
        <v/>
      </c>
      <c r="KK9" t="str">
        <f>IF('[1]Data Checking'!KO9="","",'[1]Data Checking'!KO9)</f>
        <v/>
      </c>
      <c r="KL9" t="str">
        <f>IF('[1]Data Checking'!KP9="","",'[1]Data Checking'!KP9)</f>
        <v/>
      </c>
      <c r="KM9" t="str">
        <f>IF('[1]Data Checking'!KQ9="","",'[1]Data Checking'!KQ9)</f>
        <v/>
      </c>
      <c r="KN9" t="str">
        <f>IF('[1]Data Checking'!KR9="","",'[1]Data Checking'!KR9)</f>
        <v/>
      </c>
      <c r="KO9" t="str">
        <f>IF('[1]Data Checking'!KS9="","",'[1]Data Checking'!KS9)</f>
        <v/>
      </c>
      <c r="KP9" t="str">
        <f>IF('[1]Data Checking'!KT9="","",'[1]Data Checking'!KT9)</f>
        <v/>
      </c>
      <c r="KQ9" t="str">
        <f>IF('[1]Data Checking'!KU9="","",'[1]Data Checking'!KU9)</f>
        <v/>
      </c>
      <c r="KR9" t="str">
        <f>IF('[1]Data Checking'!KV9="","",'[1]Data Checking'!KV9)</f>
        <v/>
      </c>
      <c r="KS9" t="str">
        <f>IF('[1]Data Checking'!KW9="","",'[1]Data Checking'!KW9)</f>
        <v/>
      </c>
      <c r="KT9" t="str">
        <f>IF('[1]Data Checking'!KX9="","",'[1]Data Checking'!KX9)</f>
        <v/>
      </c>
      <c r="KU9" t="str">
        <f>IF('[1]Data Checking'!KY9="","",'[1]Data Checking'!KY9)</f>
        <v/>
      </c>
      <c r="KV9" t="str">
        <f>IF('[1]Data Checking'!KZ9="","",'[1]Data Checking'!KZ9)</f>
        <v/>
      </c>
      <c r="KW9" t="str">
        <f>IF('[1]Data Checking'!LA9="","",'[1]Data Checking'!LA9)</f>
        <v/>
      </c>
      <c r="KX9" t="str">
        <f>IF('[1]Data Checking'!LB9="","",'[1]Data Checking'!LB9)</f>
        <v/>
      </c>
      <c r="KY9" t="str">
        <f>IF('[1]Data Checking'!LC9="","",'[1]Data Checking'!LC9)</f>
        <v/>
      </c>
      <c r="KZ9" t="str">
        <f>IF('[1]Data Checking'!LD9="","",'[1]Data Checking'!LD9)</f>
        <v/>
      </c>
      <c r="LA9" t="str">
        <f>IF('[1]Data Checking'!LE9="","",'[1]Data Checking'!LE9)</f>
        <v/>
      </c>
      <c r="LB9" t="str">
        <f>IF('[1]Data Checking'!LF9="","",'[1]Data Checking'!LF9)</f>
        <v/>
      </c>
      <c r="LC9" t="str">
        <f>IF('[1]Data Checking'!LG9="","",'[1]Data Checking'!LG9)</f>
        <v/>
      </c>
      <c r="LD9" t="str">
        <f>IF('[1]Data Checking'!LH9="","",'[1]Data Checking'!LH9)</f>
        <v/>
      </c>
      <c r="LE9" t="str">
        <f>IF('[1]Data Checking'!LI9="","",'[1]Data Checking'!LI9)</f>
        <v/>
      </c>
      <c r="LF9" t="str">
        <f>IF('[1]Data Checking'!LJ9="","",'[1]Data Checking'!LJ9)</f>
        <v/>
      </c>
      <c r="LG9" t="str">
        <f>IF('[1]Data Checking'!LK9="","",'[1]Data Checking'!LK9)</f>
        <v/>
      </c>
      <c r="LH9" t="str">
        <f>IF('[1]Data Checking'!LL9="","",'[1]Data Checking'!LL9)</f>
        <v/>
      </c>
      <c r="LI9" t="str">
        <f>IF('[1]Data Checking'!LM9="","",'[1]Data Checking'!LM9)</f>
        <v/>
      </c>
      <c r="LJ9" t="str">
        <f>IF('[1]Data Checking'!LN9="","",'[1]Data Checking'!LN9)</f>
        <v/>
      </c>
      <c r="LK9" t="str">
        <f>IF('[1]Data Checking'!LO9="","",'[1]Data Checking'!LO9)</f>
        <v/>
      </c>
      <c r="LL9" t="str">
        <f>IF('[1]Data Checking'!LP9="","",'[1]Data Checking'!LP9)</f>
        <v/>
      </c>
      <c r="LM9" t="str">
        <f>IF('[1]Data Checking'!LQ9="","",'[1]Data Checking'!LQ9)</f>
        <v/>
      </c>
      <c r="LN9" t="str">
        <f>IF('[1]Data Checking'!LR9="","",'[1]Data Checking'!LR9)</f>
        <v/>
      </c>
      <c r="LO9" t="str">
        <f>IF('[1]Data Checking'!LS9="","",'[1]Data Checking'!LS9)</f>
        <v/>
      </c>
      <c r="LP9" t="str">
        <f>IF('[1]Data Checking'!LT9="","",'[1]Data Checking'!LT9)</f>
        <v/>
      </c>
      <c r="LQ9" t="str">
        <f>IF('[1]Data Checking'!LU9="","",'[1]Data Checking'!LU9)</f>
        <v/>
      </c>
      <c r="LR9" t="str">
        <f>IF('[1]Data Checking'!LV9="","",'[1]Data Checking'!LV9)</f>
        <v/>
      </c>
      <c r="LS9" t="str">
        <f>IF('[1]Data Checking'!LW9="","",'[1]Data Checking'!LW9)</f>
        <v/>
      </c>
      <c r="LT9" t="str">
        <f>IF('[1]Data Checking'!LX9="","",'[1]Data Checking'!LX9)</f>
        <v/>
      </c>
      <c r="LU9" t="str">
        <f>IF('[1]Data Checking'!LY9="","",'[1]Data Checking'!LY9)</f>
        <v/>
      </c>
      <c r="LV9" t="str">
        <f>IF('[1]Data Checking'!LZ9="","",'[1]Data Checking'!LZ9)</f>
        <v/>
      </c>
      <c r="LW9" t="str">
        <f>IF('[1]Data Checking'!MA9="","",'[1]Data Checking'!MA9)</f>
        <v/>
      </c>
      <c r="LX9" t="str">
        <f>IF('[1]Data Checking'!MB9="","",'[1]Data Checking'!MB9)</f>
        <v/>
      </c>
      <c r="LY9" t="str">
        <f>IF('[1]Data Checking'!MC9="","",'[1]Data Checking'!MC9)</f>
        <v/>
      </c>
      <c r="LZ9" t="str">
        <f>IF('[1]Data Checking'!MD9="","",'[1]Data Checking'!MD9)</f>
        <v/>
      </c>
      <c r="MA9" t="str">
        <f>IF('[1]Data Checking'!ME9="","",'[1]Data Checking'!ME9)</f>
        <v/>
      </c>
      <c r="MB9" t="str">
        <f>IF('[1]Data Checking'!MF9="","",'[1]Data Checking'!MF9)</f>
        <v/>
      </c>
      <c r="MC9" t="str">
        <f>IF('[1]Data Checking'!MG9="","",'[1]Data Checking'!MG9)</f>
        <v/>
      </c>
      <c r="MD9" t="str">
        <f>IF('[1]Data Checking'!MH9="","",'[1]Data Checking'!MH9)</f>
        <v/>
      </c>
      <c r="ME9" t="str">
        <f>IF('[1]Data Checking'!MI9="","",'[1]Data Checking'!MI9)</f>
        <v/>
      </c>
      <c r="MF9" t="str">
        <f>IF('[1]Data Checking'!MJ9="","",'[1]Data Checking'!MJ9)</f>
        <v/>
      </c>
      <c r="MG9" t="str">
        <f>IF('[1]Data Checking'!MK9="","",'[1]Data Checking'!MK9)</f>
        <v/>
      </c>
      <c r="MH9" t="str">
        <f>IF('[1]Data Checking'!ML9="","",'[1]Data Checking'!ML9)</f>
        <v/>
      </c>
      <c r="MI9" t="str">
        <f>IF('[1]Data Checking'!MM9="","",'[1]Data Checking'!MM9)</f>
        <v/>
      </c>
      <c r="MJ9" t="str">
        <f>IF('[1]Data Checking'!MN9="","",'[1]Data Checking'!MN9)</f>
        <v/>
      </c>
      <c r="MK9" t="str">
        <f>IF('[1]Data Checking'!MO9="","",'[1]Data Checking'!MO9)</f>
        <v/>
      </c>
      <c r="ML9" t="str">
        <f>IF('[1]Data Checking'!MP9="","",'[1]Data Checking'!MP9)</f>
        <v/>
      </c>
      <c r="MM9" t="str">
        <f>IF('[1]Data Checking'!MQ9="","",'[1]Data Checking'!MQ9)</f>
        <v/>
      </c>
      <c r="MN9" t="str">
        <f>IF('[1]Data Checking'!MR9="","",'[1]Data Checking'!MR9)</f>
        <v/>
      </c>
      <c r="MO9" t="str">
        <f>IF('[1]Data Checking'!MS9="","",'[1]Data Checking'!MS9)</f>
        <v/>
      </c>
      <c r="MP9" t="str">
        <f>IF('[1]Data Checking'!MT9="","",'[1]Data Checking'!MT9)</f>
        <v/>
      </c>
      <c r="MQ9" t="str">
        <f>IF('[1]Data Checking'!MU9="","",'[1]Data Checking'!MU9)</f>
        <v/>
      </c>
      <c r="MR9" t="str">
        <f>IF('[1]Data Checking'!MV9="","",'[1]Data Checking'!MV9)</f>
        <v/>
      </c>
      <c r="MS9" t="str">
        <f>IF('[1]Data Checking'!MW9="","",'[1]Data Checking'!MW9)</f>
        <v/>
      </c>
      <c r="MT9" t="str">
        <f>IF('[1]Data Checking'!MX9="","",'[1]Data Checking'!MX9)</f>
        <v/>
      </c>
      <c r="MU9" t="str">
        <f>IF('[1]Data Checking'!MY9="","",'[1]Data Checking'!MY9)</f>
        <v/>
      </c>
      <c r="MV9" t="str">
        <f>IF('[1]Data Checking'!MZ9="","",'[1]Data Checking'!MZ9)</f>
        <v/>
      </c>
      <c r="MW9" t="str">
        <f>IF('[1]Data Checking'!NA9="","",'[1]Data Checking'!NA9)</f>
        <v/>
      </c>
      <c r="MX9" t="str">
        <f>IF('[1]Data Checking'!NB9="","",'[1]Data Checking'!NB9)</f>
        <v/>
      </c>
      <c r="MY9" t="str">
        <f>IF('[1]Data Checking'!NC9="","",'[1]Data Checking'!NC9)</f>
        <v/>
      </c>
      <c r="MZ9" t="str">
        <f>IF('[1]Data Checking'!ND9="","",'[1]Data Checking'!ND9)</f>
        <v/>
      </c>
      <c r="NA9" t="str">
        <f>IF('[1]Data Checking'!NE9="","",'[1]Data Checking'!NE9)</f>
        <v/>
      </c>
      <c r="NB9" t="str">
        <f>IF('[1]Data Checking'!NF9="","",'[1]Data Checking'!NF9)</f>
        <v/>
      </c>
      <c r="NC9" t="str">
        <f>IF('[1]Data Checking'!NG9="","",'[1]Data Checking'!NG9)</f>
        <v/>
      </c>
      <c r="ND9" t="str">
        <f>IF('[1]Data Checking'!NH9="","",'[1]Data Checking'!NH9)</f>
        <v/>
      </c>
      <c r="NE9" t="str">
        <f>IF('[1]Data Checking'!NI9="","",'[1]Data Checking'!NI9)</f>
        <v/>
      </c>
      <c r="NF9" t="str">
        <f>IF('[1]Data Checking'!NJ9="","",'[1]Data Checking'!NJ9)</f>
        <v/>
      </c>
      <c r="NG9" t="str">
        <f>IF('[1]Data Checking'!NK9="","",'[1]Data Checking'!NK9)</f>
        <v/>
      </c>
      <c r="NH9" t="str">
        <f>IF('[1]Data Checking'!NL9="","",'[1]Data Checking'!NL9)</f>
        <v/>
      </c>
      <c r="NI9" t="str">
        <f>IF('[1]Data Checking'!NM9="","",'[1]Data Checking'!NM9)</f>
        <v/>
      </c>
      <c r="NJ9" t="str">
        <f>IF('[1]Data Checking'!NN9="","",'[1]Data Checking'!NN9)</f>
        <v/>
      </c>
      <c r="NK9" t="str">
        <f>IF('[1]Data Checking'!NO9="","",'[1]Data Checking'!NO9)</f>
        <v/>
      </c>
      <c r="NL9" t="str">
        <f>IF('[1]Data Checking'!NP9="","",'[1]Data Checking'!NP9)</f>
        <v/>
      </c>
      <c r="NM9" t="str">
        <f>IF('[1]Data Checking'!NQ9="","",'[1]Data Checking'!NQ9)</f>
        <v/>
      </c>
      <c r="NN9" t="str">
        <f>IF('[1]Data Checking'!NR9="","",'[1]Data Checking'!NR9)</f>
        <v/>
      </c>
      <c r="NO9" t="str">
        <f>IF('[1]Data Checking'!NS9="","",'[1]Data Checking'!NS9)</f>
        <v/>
      </c>
      <c r="NP9" t="str">
        <f>IF('[1]Data Checking'!NT9="","",'[1]Data Checking'!NT9)</f>
        <v/>
      </c>
      <c r="NQ9" t="str">
        <f>IF('[1]Data Checking'!NU9="","",'[1]Data Checking'!NU9)</f>
        <v/>
      </c>
      <c r="NR9" t="str">
        <f>IF('[1]Data Checking'!NV9="","",'[1]Data Checking'!NV9)</f>
        <v/>
      </c>
      <c r="NS9" t="str">
        <f>IF('[1]Data Checking'!NW9="","",'[1]Data Checking'!NW9)</f>
        <v/>
      </c>
      <c r="NT9" t="str">
        <f>IF('[1]Data Checking'!NX9="","",'[1]Data Checking'!NX9)</f>
        <v/>
      </c>
      <c r="NU9" t="str">
        <f>IF('[1]Data Checking'!NY9="","",'[1]Data Checking'!NY9)</f>
        <v/>
      </c>
      <c r="NV9" t="str">
        <f>IF('[1]Data Checking'!NZ9="","",'[1]Data Checking'!NZ9)</f>
        <v/>
      </c>
      <c r="NW9" t="str">
        <f>IF('[1]Data Checking'!OA9="","",'[1]Data Checking'!OA9)</f>
        <v/>
      </c>
      <c r="NX9" t="str">
        <f>IF('[1]Data Checking'!OB9="","",'[1]Data Checking'!OB9)</f>
        <v/>
      </c>
      <c r="NY9" t="str">
        <f>IF('[1]Data Checking'!OC9="","",'[1]Data Checking'!OC9)</f>
        <v/>
      </c>
      <c r="NZ9" t="str">
        <f>IF('[1]Data Checking'!OD9="","",'[1]Data Checking'!OD9)</f>
        <v/>
      </c>
      <c r="OA9" t="str">
        <f>IF('[1]Data Checking'!OE9="","",'[1]Data Checking'!OE9)</f>
        <v/>
      </c>
      <c r="OB9" t="str">
        <f>IF('[1]Data Checking'!OF9="","",'[1]Data Checking'!OF9)</f>
        <v/>
      </c>
      <c r="OC9" t="str">
        <f>IF('[1]Data Checking'!OG9="","",'[1]Data Checking'!OG9)</f>
        <v/>
      </c>
      <c r="OD9" t="str">
        <f>IF('[1]Data Checking'!OH9="","",'[1]Data Checking'!OH9)</f>
        <v/>
      </c>
      <c r="OE9" t="str">
        <f>IF('[1]Data Checking'!OI9="","",'[1]Data Checking'!OI9)</f>
        <v/>
      </c>
      <c r="OF9" t="str">
        <f>IF('[1]Data Checking'!OJ9="","",'[1]Data Checking'!OJ9)</f>
        <v/>
      </c>
      <c r="OG9" t="str">
        <f>IF('[1]Data Checking'!OK9="","",'[1]Data Checking'!OK9)</f>
        <v/>
      </c>
      <c r="OH9" t="str">
        <f>IF('[1]Data Checking'!OL9="","",'[1]Data Checking'!OL9)</f>
        <v/>
      </c>
      <c r="OI9" t="str">
        <f>IF('[1]Data Checking'!OM9="","",'[1]Data Checking'!OM9)</f>
        <v/>
      </c>
      <c r="OJ9" t="str">
        <f>IF('[1]Data Checking'!ON9="","",'[1]Data Checking'!ON9)</f>
        <v/>
      </c>
      <c r="OK9" t="str">
        <f>IF('[1]Data Checking'!OO9="","",'[1]Data Checking'!OO9)</f>
        <v/>
      </c>
      <c r="OL9" t="str">
        <f>IF('[1]Data Checking'!OP9="","",'[1]Data Checking'!OP9)</f>
        <v/>
      </c>
      <c r="OM9" t="str">
        <f>IF('[1]Data Checking'!OQ9="","",'[1]Data Checking'!OQ9)</f>
        <v/>
      </c>
      <c r="ON9" t="str">
        <f>IF('[1]Data Checking'!OR9="","",'[1]Data Checking'!OR9)</f>
        <v/>
      </c>
      <c r="OO9" t="str">
        <f>IF('[1]Data Checking'!OS9="","",'[1]Data Checking'!OS9)</f>
        <v/>
      </c>
      <c r="OP9" t="str">
        <f>IF('[1]Data Checking'!OT9="","",'[1]Data Checking'!OT9)</f>
        <v/>
      </c>
      <c r="OQ9" t="str">
        <f>IF('[1]Data Checking'!OU9="","",'[1]Data Checking'!OU9)</f>
        <v/>
      </c>
      <c r="OR9" t="str">
        <f>IF('[1]Data Checking'!OV9="","",'[1]Data Checking'!OV9)</f>
        <v/>
      </c>
      <c r="OS9" t="str">
        <f>IF('[1]Data Checking'!OW9="","",'[1]Data Checking'!OW9)</f>
        <v/>
      </c>
      <c r="OT9" t="str">
        <f>IF('[1]Data Checking'!OX9="","",'[1]Data Checking'!OX9)</f>
        <v/>
      </c>
      <c r="OU9" t="str">
        <f>IF('[1]Data Checking'!OY9="","",'[1]Data Checking'!OY9)</f>
        <v/>
      </c>
      <c r="OV9" t="str">
        <f>IF('[1]Data Checking'!OZ9="","",'[1]Data Checking'!OZ9)</f>
        <v/>
      </c>
      <c r="OW9" t="str">
        <f>IF('[1]Data Checking'!PA9="","",'[1]Data Checking'!PA9)</f>
        <v/>
      </c>
      <c r="OX9" t="str">
        <f>IF('[1]Data Checking'!PB9="","",'[1]Data Checking'!PB9)</f>
        <v/>
      </c>
      <c r="OY9" t="str">
        <f>IF('[1]Data Checking'!PC9="","",'[1]Data Checking'!PC9)</f>
        <v/>
      </c>
      <c r="OZ9" t="str">
        <f>IF('[1]Data Checking'!PD9="","",'[1]Data Checking'!PD9)</f>
        <v/>
      </c>
      <c r="PA9" t="str">
        <f>IF('[1]Data Checking'!PE9="","",'[1]Data Checking'!PE9)</f>
        <v/>
      </c>
      <c r="PB9" t="str">
        <f>IF('[1]Data Checking'!PF9="","",'[1]Data Checking'!PF9)</f>
        <v/>
      </c>
      <c r="PC9" t="str">
        <f>IF('[1]Data Checking'!PG9="","",'[1]Data Checking'!PG9)</f>
        <v/>
      </c>
      <c r="PD9" t="str">
        <f>IF('[1]Data Checking'!PH9="","",'[1]Data Checking'!PH9)</f>
        <v/>
      </c>
      <c r="PE9" t="str">
        <f>IF('[1]Data Checking'!PI9="","",'[1]Data Checking'!PI9)</f>
        <v/>
      </c>
      <c r="PF9" t="str">
        <f>IF('[1]Data Checking'!PJ9="","",'[1]Data Checking'!PJ9)</f>
        <v/>
      </c>
      <c r="PG9" t="str">
        <f>IF('[1]Data Checking'!PK9="","",'[1]Data Checking'!PK9)</f>
        <v/>
      </c>
      <c r="PH9" t="str">
        <f>IF('[1]Data Checking'!PL9="","",'[1]Data Checking'!PL9)</f>
        <v/>
      </c>
      <c r="PI9" t="str">
        <f>IF('[1]Data Checking'!PM9="","",'[1]Data Checking'!PM9)</f>
        <v/>
      </c>
      <c r="PJ9" t="str">
        <f>IF('[1]Data Checking'!PN9="","",'[1]Data Checking'!PN9)</f>
        <v/>
      </c>
      <c r="PK9" t="str">
        <f>IF('[1]Data Checking'!PO9="","",'[1]Data Checking'!PO9)</f>
        <v/>
      </c>
      <c r="PL9" t="str">
        <f>IF('[1]Data Checking'!PP9="","",'[1]Data Checking'!PP9)</f>
        <v/>
      </c>
      <c r="PM9" t="str">
        <f>IF('[1]Data Checking'!PQ9="","",'[1]Data Checking'!PQ9)</f>
        <v/>
      </c>
      <c r="PN9" t="str">
        <f>IF('[1]Data Checking'!PR9="","",'[1]Data Checking'!PR9)</f>
        <v/>
      </c>
      <c r="PO9" t="str">
        <f>IF('[1]Data Checking'!PS9="","",'[1]Data Checking'!PS9)</f>
        <v/>
      </c>
      <c r="PP9" t="str">
        <f>IF('[1]Data Checking'!PT9="","",'[1]Data Checking'!PT9)</f>
        <v/>
      </c>
      <c r="PQ9" t="str">
        <f>IF('[1]Data Checking'!PU9="","",'[1]Data Checking'!PU9)</f>
        <v/>
      </c>
      <c r="PR9" t="str">
        <f>IF('[1]Data Checking'!PV9="","",'[1]Data Checking'!PV9)</f>
        <v/>
      </c>
      <c r="PS9" t="str">
        <f>IF('[1]Data Checking'!PW9="","",'[1]Data Checking'!PW9)</f>
        <v/>
      </c>
      <c r="PT9" t="str">
        <f>IF('[1]Data Checking'!PX9="","",'[1]Data Checking'!PX9)</f>
        <v/>
      </c>
      <c r="PU9" t="str">
        <f>IF('[1]Data Checking'!PY9="","",'[1]Data Checking'!PY9)</f>
        <v/>
      </c>
      <c r="PV9" t="str">
        <f>IF('[1]Data Checking'!PZ9="","",'[1]Data Checking'!PZ9)</f>
        <v/>
      </c>
      <c r="PW9" t="str">
        <f>IF('[1]Data Checking'!QA9="","",'[1]Data Checking'!QA9)</f>
        <v/>
      </c>
      <c r="PX9" t="str">
        <f>IF('[1]Data Checking'!QB9="","",'[1]Data Checking'!QB9)</f>
        <v/>
      </c>
      <c r="PY9" t="str">
        <f>IF('[1]Data Checking'!QC9="","",'[1]Data Checking'!QC9)</f>
        <v/>
      </c>
      <c r="PZ9" t="str">
        <f>IF('[1]Data Checking'!QD9="","",'[1]Data Checking'!QD9)</f>
        <v/>
      </c>
      <c r="QA9" t="str">
        <f>IF('[1]Data Checking'!QE9="","",'[1]Data Checking'!QE9)</f>
        <v/>
      </c>
      <c r="QB9" t="str">
        <f>IF('[1]Data Checking'!QF9="","",'[1]Data Checking'!QF9)</f>
        <v/>
      </c>
      <c r="QC9" t="str">
        <f>IF('[1]Data Checking'!QG9="","",'[1]Data Checking'!QG9)</f>
        <v/>
      </c>
      <c r="QD9" t="str">
        <f>IF('[1]Data Checking'!QH9="","",'[1]Data Checking'!QH9)</f>
        <v/>
      </c>
      <c r="QE9" t="str">
        <f>IF('[1]Data Checking'!QI9="","",'[1]Data Checking'!QI9)</f>
        <v/>
      </c>
      <c r="QF9" t="str">
        <f>IF('[1]Data Checking'!QJ9="","",'[1]Data Checking'!QJ9)</f>
        <v/>
      </c>
      <c r="QG9" t="str">
        <f>IF('[1]Data Checking'!QK9="","",'[1]Data Checking'!QK9)</f>
        <v/>
      </c>
      <c r="QH9" t="str">
        <f>IF('[1]Data Checking'!QL9="","",'[1]Data Checking'!QL9)</f>
        <v/>
      </c>
      <c r="QI9" t="str">
        <f>IF('[1]Data Checking'!QM9="","",'[1]Data Checking'!QM9)</f>
        <v/>
      </c>
      <c r="QJ9" t="str">
        <f>IF('[1]Data Checking'!QN9="","",'[1]Data Checking'!QN9)</f>
        <v/>
      </c>
      <c r="QK9" t="str">
        <f>IF('[1]Data Checking'!QO9="","",'[1]Data Checking'!QO9)</f>
        <v/>
      </c>
      <c r="QL9" t="str">
        <f>IF('[1]Data Checking'!QP9="","",'[1]Data Checking'!QP9)</f>
        <v/>
      </c>
      <c r="QM9" t="str">
        <f>IF('[1]Data Checking'!QQ9="","",'[1]Data Checking'!QQ9)</f>
        <v/>
      </c>
      <c r="QN9" t="str">
        <f>IF('[1]Data Checking'!QR9="","",'[1]Data Checking'!QR9)</f>
        <v/>
      </c>
      <c r="QO9" t="str">
        <f>IF('[1]Data Checking'!QS9="","",'[1]Data Checking'!QS9)</f>
        <v/>
      </c>
      <c r="QP9" t="str">
        <f>IF('[1]Data Checking'!QT9="","",'[1]Data Checking'!QT9)</f>
        <v/>
      </c>
      <c r="QQ9" t="str">
        <f>IF('[1]Data Checking'!QU9="","",'[1]Data Checking'!QU9)</f>
        <v/>
      </c>
      <c r="QR9" t="str">
        <f>IF('[1]Data Checking'!QV9="","",'[1]Data Checking'!QV9)</f>
        <v/>
      </c>
      <c r="QS9" t="str">
        <f>IF('[1]Data Checking'!QW9="","",'[1]Data Checking'!QW9)</f>
        <v/>
      </c>
      <c r="QT9" t="str">
        <f>IF('[1]Data Checking'!QX9="","",'[1]Data Checking'!QX9)</f>
        <v/>
      </c>
      <c r="QU9" t="str">
        <f>IF('[1]Data Checking'!QY9="","",'[1]Data Checking'!QY9)</f>
        <v/>
      </c>
      <c r="QV9" t="str">
        <f>IF('[1]Data Checking'!QZ9="","",'[1]Data Checking'!QZ9)</f>
        <v/>
      </c>
      <c r="QW9" t="str">
        <f>IF('[1]Data Checking'!RA9="","",'[1]Data Checking'!RA9)</f>
        <v/>
      </c>
      <c r="QX9" t="str">
        <f>IF('[1]Data Checking'!RB9="","",'[1]Data Checking'!RB9)</f>
        <v/>
      </c>
      <c r="QY9" t="str">
        <f>IF('[1]Data Checking'!RC9="","",'[1]Data Checking'!RC9)</f>
        <v/>
      </c>
      <c r="QZ9" t="str">
        <f>IF('[1]Data Checking'!RD9="","",'[1]Data Checking'!RD9)</f>
        <v/>
      </c>
      <c r="RA9" t="str">
        <f>IF('[1]Data Checking'!RE9="","",'[1]Data Checking'!RE9)</f>
        <v/>
      </c>
      <c r="RB9" t="str">
        <f>IF('[1]Data Checking'!RF9="","",'[1]Data Checking'!RF9)</f>
        <v/>
      </c>
      <c r="RC9" t="str">
        <f>IF('[1]Data Checking'!RG9="","",'[1]Data Checking'!RG9)</f>
        <v/>
      </c>
      <c r="RD9" t="str">
        <f>IF('[1]Data Checking'!RH9="","",'[1]Data Checking'!RH9)</f>
        <v/>
      </c>
      <c r="RE9" t="str">
        <f>IF('[1]Data Checking'!RI9="","",'[1]Data Checking'!RI9)</f>
        <v/>
      </c>
      <c r="RF9" t="str">
        <f>IF('[1]Data Checking'!RJ9="","",'[1]Data Checking'!RJ9)</f>
        <v/>
      </c>
      <c r="RG9" t="str">
        <f>IF('[1]Data Checking'!RK9="","",'[1]Data Checking'!RK9)</f>
        <v/>
      </c>
      <c r="RH9" t="str">
        <f>IF('[1]Data Checking'!RL9="","",'[1]Data Checking'!RL9)</f>
        <v/>
      </c>
      <c r="RI9" t="str">
        <f>IF('[1]Data Checking'!RM9="","",'[1]Data Checking'!RM9)</f>
        <v/>
      </c>
      <c r="RJ9" t="str">
        <f>IF('[1]Data Checking'!RN9="","",'[1]Data Checking'!RN9)</f>
        <v/>
      </c>
      <c r="RK9" t="str">
        <f>IF('[1]Data Checking'!RO9="","",'[1]Data Checking'!RO9)</f>
        <v/>
      </c>
      <c r="RL9" t="str">
        <f>IF('[1]Data Checking'!RP9="","",'[1]Data Checking'!RP9)</f>
        <v/>
      </c>
      <c r="RM9" t="str">
        <f>IF('[1]Data Checking'!RQ9="","",'[1]Data Checking'!RQ9)</f>
        <v/>
      </c>
      <c r="RN9" t="str">
        <f>IF('[1]Data Checking'!RR9="","",'[1]Data Checking'!RR9)</f>
        <v/>
      </c>
      <c r="RO9" t="str">
        <f>IF('[1]Data Checking'!RS9="","",'[1]Data Checking'!RS9)</f>
        <v/>
      </c>
      <c r="RP9" t="str">
        <f>IF('[1]Data Checking'!RT9="","",'[1]Data Checking'!RT9)</f>
        <v/>
      </c>
      <c r="RQ9" t="str">
        <f>IF('[1]Data Checking'!RU9="","",'[1]Data Checking'!RU9)</f>
        <v/>
      </c>
      <c r="RR9" t="str">
        <f>IF('[1]Data Checking'!RV9="","",'[1]Data Checking'!RV9)</f>
        <v/>
      </c>
      <c r="RS9" t="str">
        <f>IF('[1]Data Checking'!RW9="","",'[1]Data Checking'!RW9)</f>
        <v/>
      </c>
      <c r="RT9" t="str">
        <f>IF('[1]Data Checking'!RX9="","",'[1]Data Checking'!RX9)</f>
        <v/>
      </c>
      <c r="RU9" t="str">
        <f>IF('[1]Data Checking'!RY9="","",'[1]Data Checking'!RY9)</f>
        <v/>
      </c>
      <c r="RV9" t="str">
        <f>IF('[1]Data Checking'!RZ9="","",'[1]Data Checking'!RZ9)</f>
        <v/>
      </c>
      <c r="RW9" t="str">
        <f>IF('[1]Data Checking'!SA9="","",'[1]Data Checking'!SA9)</f>
        <v/>
      </c>
      <c r="RX9" t="str">
        <f>IF('[1]Data Checking'!SB9="","",'[1]Data Checking'!SB9)</f>
        <v/>
      </c>
      <c r="RY9" t="str">
        <f>IF('[1]Data Checking'!SC9="","",'[1]Data Checking'!SC9)</f>
        <v/>
      </c>
      <c r="RZ9" t="str">
        <f>IF('[1]Data Checking'!SD9="","",'[1]Data Checking'!SD9)</f>
        <v/>
      </c>
      <c r="SA9" t="str">
        <f>IF('[1]Data Checking'!SE9="","",'[1]Data Checking'!SE9)</f>
        <v/>
      </c>
      <c r="SB9" t="str">
        <f>IF('[1]Data Checking'!SF9="","",'[1]Data Checking'!SF9)</f>
        <v/>
      </c>
      <c r="SC9" t="str">
        <f>IF('[1]Data Checking'!SG9="","",'[1]Data Checking'!SG9)</f>
        <v/>
      </c>
      <c r="SD9" t="str">
        <f>IF('[1]Data Checking'!SH9="","",'[1]Data Checking'!SH9)</f>
        <v/>
      </c>
      <c r="SE9" t="str">
        <f>IF('[1]Data Checking'!SI9="","",'[1]Data Checking'!SI9)</f>
        <v/>
      </c>
      <c r="SF9" t="str">
        <f>IF('[1]Data Checking'!SJ9="","",'[1]Data Checking'!SJ9)</f>
        <v/>
      </c>
      <c r="SG9" t="str">
        <f>IF('[1]Data Checking'!SK9="","",'[1]Data Checking'!SK9)</f>
        <v/>
      </c>
      <c r="SH9" t="str">
        <f>IF('[1]Data Checking'!SL9="","",'[1]Data Checking'!SL9)</f>
        <v/>
      </c>
      <c r="SI9" t="str">
        <f>IF('[1]Data Checking'!SM9="","",'[1]Data Checking'!SM9)</f>
        <v/>
      </c>
      <c r="SJ9" t="str">
        <f>IF('[1]Data Checking'!SN9="","",'[1]Data Checking'!SN9)</f>
        <v/>
      </c>
      <c r="SK9" t="str">
        <f>IF('[1]Data Checking'!SO9="","",'[1]Data Checking'!SO9)</f>
        <v/>
      </c>
      <c r="SL9" t="str">
        <f>IF('[1]Data Checking'!SP9="","",'[1]Data Checking'!SP9)</f>
        <v/>
      </c>
      <c r="SM9" t="str">
        <f>IF('[1]Data Checking'!SQ9="","",'[1]Data Checking'!SQ9)</f>
        <v/>
      </c>
      <c r="SN9" t="str">
        <f>IF('[1]Data Checking'!SR9="","",'[1]Data Checking'!SR9)</f>
        <v/>
      </c>
      <c r="SO9" t="str">
        <f>IF('[1]Data Checking'!SS9="","",'[1]Data Checking'!SS9)</f>
        <v/>
      </c>
      <c r="SP9" t="str">
        <f>IF('[1]Data Checking'!ST9="","",'[1]Data Checking'!ST9)</f>
        <v/>
      </c>
      <c r="SQ9" t="str">
        <f>IF('[1]Data Checking'!SU9="","",'[1]Data Checking'!SU9)</f>
        <v/>
      </c>
      <c r="SR9" t="str">
        <f>IF('[1]Data Checking'!SV9="","",'[1]Data Checking'!SV9)</f>
        <v/>
      </c>
      <c r="SS9" t="str">
        <f>IF('[1]Data Checking'!SW9="","",'[1]Data Checking'!SW9)</f>
        <v/>
      </c>
      <c r="ST9" t="str">
        <f>IF('[1]Data Checking'!SX9="","",'[1]Data Checking'!SX9)</f>
        <v/>
      </c>
      <c r="SU9" t="str">
        <f>IF('[1]Data Checking'!SY9="","",'[1]Data Checking'!SY9)</f>
        <v/>
      </c>
      <c r="SV9" t="str">
        <f>IF('[1]Data Checking'!SZ9="","",'[1]Data Checking'!SZ9)</f>
        <v/>
      </c>
      <c r="SW9" t="str">
        <f>IF('[1]Data Checking'!TA9="","",'[1]Data Checking'!TA9)</f>
        <v/>
      </c>
      <c r="SX9" t="str">
        <f>IF('[1]Data Checking'!TB9="","",'[1]Data Checking'!TB9)</f>
        <v/>
      </c>
      <c r="SY9" t="str">
        <f>IF('[1]Data Checking'!TC9="","",'[1]Data Checking'!TC9)</f>
        <v/>
      </c>
      <c r="SZ9" t="str">
        <f>IF('[1]Data Checking'!TD9="","",'[1]Data Checking'!TD9)</f>
        <v/>
      </c>
      <c r="TA9" t="str">
        <f>IF('[1]Data Checking'!TE9="","",'[1]Data Checking'!TE9)</f>
        <v/>
      </c>
      <c r="TB9" t="str">
        <f>IF('[1]Data Checking'!TF9="","",'[1]Data Checking'!TF9)</f>
        <v/>
      </c>
      <c r="TC9" t="str">
        <f>IF('[1]Data Checking'!TG9="","",'[1]Data Checking'!TG9)</f>
        <v/>
      </c>
      <c r="TD9" t="str">
        <f>IF('[1]Data Checking'!TH9="","",'[1]Data Checking'!TH9)</f>
        <v/>
      </c>
      <c r="TE9" t="str">
        <f>IF('[1]Data Checking'!TI9="","",'[1]Data Checking'!TI9)</f>
        <v/>
      </c>
      <c r="TF9" t="str">
        <f>IF('[1]Data Checking'!TJ9="","",'[1]Data Checking'!TJ9)</f>
        <v/>
      </c>
      <c r="TG9" t="str">
        <f>IF('[1]Data Checking'!TK9="","",'[1]Data Checking'!TK9)</f>
        <v/>
      </c>
      <c r="TH9" t="str">
        <f>IF('[1]Data Checking'!TL9="","",'[1]Data Checking'!TL9)</f>
        <v/>
      </c>
      <c r="TI9" t="str">
        <f>IF('[1]Data Checking'!TM9="","",'[1]Data Checking'!TM9)</f>
        <v/>
      </c>
      <c r="TJ9">
        <f>IF('[1]Data Checking'!TN9="","",'[1]Data Checking'!TN9)</f>
        <v>0</v>
      </c>
      <c r="TK9">
        <f>IF('[1]Data Checking'!TO9="","",'[1]Data Checking'!TO9)</f>
        <v>0</v>
      </c>
      <c r="TL9">
        <f>IF('[1]Data Checking'!TP9="","",'[1]Data Checking'!TP9)</f>
        <v>0</v>
      </c>
      <c r="TM9">
        <f>IF('[1]Data Checking'!TQ9="","",'[1]Data Checking'!TQ9)</f>
        <v>0</v>
      </c>
      <c r="TN9">
        <f>IF('[1]Data Checking'!TR9="","",'[1]Data Checking'!TR9)</f>
        <v>0</v>
      </c>
      <c r="TO9" t="str">
        <f>IF('[1]Data Checking'!TS9="","",'[1]Data Checking'!TS9)</f>
        <v>Pas de commentaire</v>
      </c>
      <c r="TP9" t="str">
        <f>IF('[1]Data Checking'!TT9="","",'[1]Data Checking'!TT9)</f>
        <v/>
      </c>
      <c r="TQ9">
        <f>IF('[1]Data Checking'!TU9="","",'[1]Data Checking'!TU9)</f>
        <v>235914534</v>
      </c>
      <c r="TR9" t="str">
        <f>IF('[1]Data Checking'!TV9="","",'[1]Data Checking'!TV9)</f>
        <v>719ebed2-9c91-405c-b35e-de629950cfc7</v>
      </c>
      <c r="TS9">
        <f>IF('[1]Data Checking'!TW9="","",'[1]Data Checking'!TW9)</f>
        <v>44525.943460648137</v>
      </c>
      <c r="TT9" t="str">
        <f>IF('[1]Data Checking'!TX9="","",'[1]Data Checking'!TX9)</f>
        <v/>
      </c>
      <c r="TU9" t="str">
        <f>IF('[1]Data Checking'!TY9="","",'[1]Data Checking'!TY9)</f>
        <v/>
      </c>
      <c r="TV9" t="str">
        <f>IF('[1]Data Checking'!TZ9="","",'[1]Data Checking'!TZ9)</f>
        <v>submitted_via_web</v>
      </c>
      <c r="TW9" t="str">
        <f>IF('[1]Data Checking'!UA9="","",'[1]Data Checking'!UA9)</f>
        <v>icsm_haiti</v>
      </c>
      <c r="TX9" t="str">
        <f>IF('[1]Data Checking'!UB9="","",'[1]Data Checking'!UB9)</f>
        <v/>
      </c>
      <c r="TY9">
        <f>IF('[1]Data Checking'!UC9="","",'[1]Data Checking'!UC9)</f>
        <v>8</v>
      </c>
      <c r="TZ9" t="str">
        <f>IF('[1]Data Checking'!UD9="","",'[1]Data Checking'!UD9)</f>
        <v/>
      </c>
      <c r="UA9" t="e">
        <f>IF('[1]Data Checking'!UL9="","",'[1]Data Checking'!UL9)</f>
        <v>#REF!</v>
      </c>
      <c r="UB9" t="e">
        <f>IF('[1]Data Checking'!UM9="","",'[1]Data Checking'!UM9)</f>
        <v>#REF!</v>
      </c>
      <c r="UC9" t="e">
        <f>IF('[1]Data Checking'!UN9="","",'[1]Data Checking'!UN9)</f>
        <v>#REF!</v>
      </c>
    </row>
    <row r="10" spans="1:549">
      <c r="A10">
        <f>IF('[1]Data Checking'!D10="","",'[1]Data Checking'!D10)</f>
        <v>44525.53669158565</v>
      </c>
      <c r="B10">
        <f>IF('[1]Data Checking'!E10="","",'[1]Data Checking'!E10)</f>
        <v>44525.548232870373</v>
      </c>
      <c r="C10">
        <f>IF('[1]Data Checking'!F10="","",'[1]Data Checking'!F10)</f>
        <v>44525</v>
      </c>
      <c r="D10" t="str">
        <f>IF('[1]Data Checking'!H10="","",'[1]Data Checking'!H10)</f>
        <v>audit.csv</v>
      </c>
      <c r="E10" t="str">
        <f>IF('[1]Data Checking'!I10="","",'[1]Data Checking'!I10)</f>
        <v>icsm_haiti</v>
      </c>
      <c r="F10" t="str">
        <f>IF('[1]Data Checking'!J10="","",'[1]Data Checking'!J10)</f>
        <v/>
      </c>
      <c r="G10" t="str">
        <f>IF('[1]Data Checking'!K10="","",'[1]Data Checking'!K10)</f>
        <v/>
      </c>
      <c r="H10">
        <f>IF('[1]Data Checking'!L10="","",'[1]Data Checking'!L10)</f>
        <v>44525</v>
      </c>
      <c r="I10" t="str">
        <f>IF('[1]Data Checking'!M10="","",'[1]Data Checking'!M10)</f>
        <v>GVC</v>
      </c>
      <c r="J10" t="str">
        <f>IF('[1]Data Checking'!N10="","",'[1]Data Checking'!N10)</f>
        <v/>
      </c>
      <c r="K10" t="str">
        <f>IF('[1]Data Checking'!O10="","",'[1]Data Checking'!O10)</f>
        <v>gvc</v>
      </c>
      <c r="L10" t="str">
        <f>IF('[1]Data Checking'!P10="","",'[1]Data Checking'!P10)</f>
        <v>GVC</v>
      </c>
      <c r="M10" t="str">
        <f>IF('[1]Data Checking'!Q10="","",'[1]Data Checking'!Q10)</f>
        <v>GVC</v>
      </c>
      <c r="N10" t="str">
        <f>IF('[1]Data Checking'!R10="","",'[1]Data Checking'!R10)</f>
        <v>GJ22</v>
      </c>
      <c r="O10" t="str">
        <f>IF('[1]Data Checking'!S10="","",'[1]Data Checking'!S10)</f>
        <v/>
      </c>
      <c r="P10" t="str">
        <f>IF('[1]Data Checking'!T10="","",'[1]Data Checking'!T10)</f>
        <v>gvc_gj22</v>
      </c>
      <c r="Q10" t="str">
        <f>IF('[1]Data Checking'!U10="","",'[1]Data Checking'!U10)</f>
        <v>GJ22</v>
      </c>
      <c r="R10" t="str">
        <f>IF('[1]Data Checking'!V10="","",'[1]Data Checking'!V10)</f>
        <v>GJ22</v>
      </c>
      <c r="S10" t="str">
        <f>IF('[1]Data Checking'!W10="","",'[1]Data Checking'!W10)</f>
        <v>Artibonite</v>
      </c>
      <c r="T10" t="str">
        <f>IF('[1]Data Checking'!X10="","",'[1]Data Checking'!X10)</f>
        <v>Ennery</v>
      </c>
      <c r="U10" t="str">
        <f>IF('[1]Data Checking'!Y10="","",'[1]Data Checking'!Y10)</f>
        <v>HT0512</v>
      </c>
      <c r="V10" t="str">
        <f>IF('[1]Data Checking'!Z10="","",'[1]Data Checking'!Z10)</f>
        <v>Ennery</v>
      </c>
      <c r="W10" t="str">
        <f>IF('[1]Data Checking'!AA10="","",'[1]Data Checking'!AA10)</f>
        <v>4e Section Puilboreau</v>
      </c>
      <c r="X10" t="str">
        <f>IF('[1]Data Checking'!AB10="","",'[1]Data Checking'!AB10)</f>
        <v>HT0512-04</v>
      </c>
      <c r="Y10" t="str">
        <f>IF('[1]Data Checking'!AC10="","",'[1]Data Checking'!AC10)</f>
        <v>4e Section Puilboreau</v>
      </c>
      <c r="Z10" t="str">
        <f>IF('[1]Data Checking'!AD10="","",'[1]Data Checking'!AD10)</f>
        <v>Puilboreau</v>
      </c>
      <c r="AA10" t="str">
        <f>IF('[1]Data Checking'!AE10="","",'[1]Data Checking'!AE10)</f>
        <v/>
      </c>
      <c r="AB10" t="str">
        <f>IF('[1]Data Checking'!AF10="","",'[1]Data Checking'!AF10)</f>
        <v>enn_1</v>
      </c>
      <c r="AC10" t="str">
        <f>IF('[1]Data Checking'!AG10="","",'[1]Data Checking'!AG10)</f>
        <v>Puilboreau</v>
      </c>
      <c r="AD10" t="str">
        <f>IF('[1]Data Checking'!AH10="","",'[1]Data Checking'!AH10)</f>
        <v>Puilboreau</v>
      </c>
      <c r="AE10" t="str">
        <f>IF('[1]Data Checking'!AI10="","",'[1]Data Checking'!AI10)</f>
        <v>Marché Puilboreau</v>
      </c>
      <c r="AF10" t="str">
        <f>IF('[1]Data Checking'!AJ10="","",'[1]Data Checking'!AJ10)</f>
        <v/>
      </c>
      <c r="AG10" t="str">
        <f>IF('[1]Data Checking'!AK10="","",'[1]Data Checking'!AK10)</f>
        <v>Ennery</v>
      </c>
      <c r="AH10" t="str">
        <f>IF('[1]Data Checking'!AL10="","",'[1]Data Checking'!AL10)</f>
        <v>Marché Puilboreau</v>
      </c>
      <c r="AI10" t="str">
        <f>IF('[1]Data Checking'!AM10="","",'[1]Data Checking'!AM10)</f>
        <v>Marché Puilboreau</v>
      </c>
      <c r="AJ10" t="str">
        <f>IF('[1]Data Checking'!AN10="","",'[1]Data Checking'!AN10)</f>
        <v>Milieu rural</v>
      </c>
      <c r="AK10" t="str">
        <f>IF('[1]Data Checking'!AO10="","",'[1]Data Checking'!AO10)</f>
        <v>Enquête auprès d'un marchand</v>
      </c>
      <c r="AL10" t="str">
        <f>IF('[1]Data Checking'!AP10="","",'[1]Data Checking'!AP10)</f>
        <v>Oui</v>
      </c>
      <c r="AM10" t="str">
        <f>IF('[1]Data Checking'!AQ10="","",'[1]Data Checking'!AQ10)</f>
        <v/>
      </c>
      <c r="AN10" t="str">
        <f>IF('[1]Data Checking'!AR10="","",'[1]Data Checking'!AR10)</f>
        <v>Oui</v>
      </c>
      <c r="AO10" t="str">
        <f>IF('[1]Data Checking'!AS10="","",'[1]Data Checking'!AS10)</f>
        <v/>
      </c>
      <c r="AP10" t="str">
        <f>IF('[1]Data Checking'!AT10="","",'[1]Data Checking'!AT10)</f>
        <v>Femme</v>
      </c>
      <c r="AQ10">
        <f>IF('[1]Data Checking'!AU10="","",'[1]Data Checking'!AU10)</f>
        <v>44525</v>
      </c>
      <c r="AR10">
        <f>IF('[1]Data Checking'!AV10="","",'[1]Data Checking'!AV10)</f>
        <v>44525</v>
      </c>
      <c r="AS10" t="str">
        <f>IF('[1]Data Checking'!AW10="","",'[1]Data Checking'!AW10)</f>
        <v>Détaillant avec boutique</v>
      </c>
      <c r="AT10" t="str">
        <f>IF('[1]Data Checking'!AX10="","",'[1]Data Checking'!AX10)</f>
        <v/>
      </c>
      <c r="AU10" t="str">
        <f>IF('[1]Data Checking'!AY10="","",'[1]Data Checking'!AY10)</f>
        <v>Nourriture Produits et Ustensiles d'hygiène et assainissement</v>
      </c>
      <c r="AV10">
        <f>IF('[1]Data Checking'!AZ10="","",'[1]Data Checking'!AZ10)</f>
        <v>1</v>
      </c>
      <c r="AW10">
        <f>IF('[1]Data Checking'!BA10="","",'[1]Data Checking'!BA10)</f>
        <v>1</v>
      </c>
      <c r="AX10">
        <f>IF('[1]Data Checking'!BB10="","",'[1]Data Checking'!BB10)</f>
        <v>0</v>
      </c>
      <c r="AY10">
        <f>IF('[1]Data Checking'!BC10="","",'[1]Data Checking'!BC10)</f>
        <v>0</v>
      </c>
      <c r="AZ10" t="str">
        <f>IF('[1]Data Checking'!BD10="","",'[1]Data Checking'!BD10)</f>
        <v>nourriture</v>
      </c>
      <c r="BA10" t="str">
        <f>IF('[1]Data Checking'!BE10="","",'[1]Data Checking'!BE10)</f>
        <v>Nourriture</v>
      </c>
      <c r="BB10" t="str">
        <f>IF('[1]Data Checking'!BF10="","",'[1]Data Checking'!BF10)</f>
        <v>En espèces (Gourde)</v>
      </c>
      <c r="BC10">
        <f>IF('[1]Data Checking'!BG10="","",'[1]Data Checking'!BG10)</f>
        <v>1</v>
      </c>
      <c r="BD10">
        <f>IF('[1]Data Checking'!BH10="","",'[1]Data Checking'!BH10)</f>
        <v>0</v>
      </c>
      <c r="BE10">
        <f>IF('[1]Data Checking'!BI10="","",'[1]Data Checking'!BI10)</f>
        <v>0</v>
      </c>
      <c r="BF10">
        <f>IF('[1]Data Checking'!BJ10="","",'[1]Data Checking'!BJ10)</f>
        <v>0</v>
      </c>
      <c r="BG10">
        <f>IF('[1]Data Checking'!BK10="","",'[1]Data Checking'!BK10)</f>
        <v>0</v>
      </c>
      <c r="BH10">
        <f>IF('[1]Data Checking'!BL10="","",'[1]Data Checking'!BL10)</f>
        <v>0</v>
      </c>
      <c r="BI10">
        <f>IF('[1]Data Checking'!BM10="","",'[1]Data Checking'!BM10)</f>
        <v>0</v>
      </c>
      <c r="BJ10">
        <f>IF('[1]Data Checking'!BN10="","",'[1]Data Checking'!BN10)</f>
        <v>0</v>
      </c>
      <c r="BK10">
        <f>IF('[1]Data Checking'!BO10="","",'[1]Data Checking'!BO10)</f>
        <v>0</v>
      </c>
      <c r="BL10">
        <f>IF('[1]Data Checking'!BP10="","",'[1]Data Checking'!BP10)</f>
        <v>0</v>
      </c>
      <c r="BM10" t="str">
        <f>IF('[1]Data Checking'!BQ10="","",'[1]Data Checking'!BQ10)</f>
        <v/>
      </c>
      <c r="BN10" t="str">
        <f>IF('[1]Data Checking'!BR10="","",'[1]Data Checking'!BR10)</f>
        <v>Oui, il y a plus de commerçants par rapport au mois passé</v>
      </c>
      <c r="BO10" t="str">
        <f>IF('[1]Data Checking'!BS10="","",'[1]Data Checking'!BS10)</f>
        <v>Moins de 20</v>
      </c>
      <c r="BP10" t="str">
        <f>IF('[1]Data Checking'!BT10="","",'[1]Data Checking'!BT10)</f>
        <v>Farine de blé blanche Riz Maïs (moulu) Sucre Haricot noir Huile végétale</v>
      </c>
      <c r="BQ10">
        <f>IF('[1]Data Checking'!BU10="","",'[1]Data Checking'!BU10)</f>
        <v>1</v>
      </c>
      <c r="BR10">
        <f>IF('[1]Data Checking'!BV10="","",'[1]Data Checking'!BV10)</f>
        <v>1</v>
      </c>
      <c r="BS10">
        <f>IF('[1]Data Checking'!BW10="","",'[1]Data Checking'!BW10)</f>
        <v>1</v>
      </c>
      <c r="BT10">
        <f>IF('[1]Data Checking'!BX10="","",'[1]Data Checking'!BX10)</f>
        <v>1</v>
      </c>
      <c r="BU10">
        <f>IF('[1]Data Checking'!BY10="","",'[1]Data Checking'!BY10)</f>
        <v>1</v>
      </c>
      <c r="BV10">
        <f>IF('[1]Data Checking'!BZ10="","",'[1]Data Checking'!BZ10)</f>
        <v>0</v>
      </c>
      <c r="BW10">
        <f>IF('[1]Data Checking'!CA10="","",'[1]Data Checking'!CA10)</f>
        <v>1</v>
      </c>
      <c r="BX10">
        <f>IF('[1]Data Checking'!CB10="","",'[1]Data Checking'!CB10)</f>
        <v>0</v>
      </c>
      <c r="BY10" t="str">
        <f>IF('[1]Data Checking'!CC10="","",'[1]Data Checking'!CC10)</f>
        <v>Oui je connais le prix de mes produits en grosse marmite</v>
      </c>
      <c r="BZ10">
        <f>IF('[1]Data Checking'!CD10="","",'[1]Data Checking'!CD10)</f>
        <v>200</v>
      </c>
      <c r="CA10">
        <f>IF('[1]Data Checking'!CE10="","",'[1]Data Checking'!CE10)</f>
        <v>100</v>
      </c>
      <c r="CB10" t="str">
        <f>IF('[1]Data Checking'!CF10="","",'[1]Data Checking'!CF10)</f>
        <v>Oui</v>
      </c>
      <c r="CC10">
        <f>IF('[1]Data Checking'!CG10="","",'[1]Data Checking'!CG10)</f>
        <v>250</v>
      </c>
      <c r="CD10">
        <f>IF('[1]Data Checking'!CH10="","",'[1]Data Checking'!CH10)</f>
        <v>96.153846153846104</v>
      </c>
      <c r="CE10" t="str">
        <f>IF('[1]Data Checking'!CI10="","",'[1]Data Checking'!CI10)</f>
        <v>Oui</v>
      </c>
      <c r="CF10">
        <f>IF('[1]Data Checking'!CJ10="","",'[1]Data Checking'!CJ10)</f>
        <v>225</v>
      </c>
      <c r="CG10">
        <f>IF('[1]Data Checking'!CK10="","",'[1]Data Checking'!CK10)</f>
        <v>97.826086956521706</v>
      </c>
      <c r="CH10" t="str">
        <f>IF('[1]Data Checking'!CL10="","",'[1]Data Checking'!CL10)</f>
        <v>Non</v>
      </c>
      <c r="CI10">
        <f>IF('[1]Data Checking'!CM10="","",'[1]Data Checking'!CM10)</f>
        <v>350</v>
      </c>
      <c r="CJ10">
        <f>IF('[1]Data Checking'!CN10="","",'[1]Data Checking'!CN10)</f>
        <v>120.689655172413</v>
      </c>
      <c r="CK10" t="str">
        <f>IF('[1]Data Checking'!CO10="","",'[1]Data Checking'!CO10)</f>
        <v>Oui</v>
      </c>
      <c r="CL10">
        <f>IF('[1]Data Checking'!CP10="","",'[1]Data Checking'!CP10)</f>
        <v>550</v>
      </c>
      <c r="CM10">
        <f>IF('[1]Data Checking'!CQ10="","",'[1]Data Checking'!CQ10)</f>
        <v>229.166666666666</v>
      </c>
      <c r="CN10" t="str">
        <f>IF('[1]Data Checking'!CR10="","",'[1]Data Checking'!CR10)</f>
        <v>Non</v>
      </c>
      <c r="CO10" t="str">
        <f>IF('[1]Data Checking'!CS10="","",'[1]Data Checking'!CS10)</f>
        <v/>
      </c>
      <c r="CP10" t="str">
        <f>IF('[1]Data Checking'!CT10="","",'[1]Data Checking'!CT10)</f>
        <v/>
      </c>
      <c r="CQ10" t="str">
        <f>IF('[1]Data Checking'!CU10="","",'[1]Data Checking'!CU10)</f>
        <v/>
      </c>
      <c r="CR10" t="str">
        <f>IF('[1]Data Checking'!CV10="","",'[1]Data Checking'!CV10)</f>
        <v>Remplissage à partir de drum</v>
      </c>
      <c r="CS10" t="str">
        <f>IF('[1]Data Checking'!CW10="","",'[1]Data Checking'!CW10)</f>
        <v>Oui</v>
      </c>
      <c r="CT10">
        <f>IF('[1]Data Checking'!CX10="","",'[1]Data Checking'!CX10)</f>
        <v>1000</v>
      </c>
      <c r="CU10" t="str">
        <f>IF('[1]Data Checking'!CY10="","",'[1]Data Checking'!CY10)</f>
        <v/>
      </c>
      <c r="CV10" t="str">
        <f>IF('[1]Data Checking'!CZ10="","",'[1]Data Checking'!CZ10)</f>
        <v/>
      </c>
      <c r="CW10" t="str">
        <f>IF('[1]Data Checking'!DA10="","",'[1]Data Checking'!DA10)</f>
        <v/>
      </c>
      <c r="CX10" t="str">
        <f>IF('[1]Data Checking'!DB10="","",'[1]Data Checking'!DB10)</f>
        <v/>
      </c>
      <c r="CY10" t="str">
        <f>IF('[1]Data Checking'!DC10="","",'[1]Data Checking'!DC10)</f>
        <v/>
      </c>
      <c r="CZ10" t="str">
        <f>IF('[1]Data Checking'!DD10="","",'[1]Data Checking'!DD10)</f>
        <v/>
      </c>
      <c r="DA10" t="str">
        <f>IF('[1]Data Checking'!DE10="","",'[1]Data Checking'!DE10)</f>
        <v>NA</v>
      </c>
      <c r="DB10">
        <f>IF('[1]Data Checking'!DF10="","",'[1]Data Checking'!DF10)</f>
        <v>1000</v>
      </c>
      <c r="DC10" t="str">
        <f>IF('[1]Data Checking'!DG10="","",'[1]Data Checking'!DG10)</f>
        <v>Oui</v>
      </c>
      <c r="DD10" t="str">
        <f>IF('[1]Data Checking'!DH10="","",'[1]Data Checking'!DH10)</f>
        <v>Oui</v>
      </c>
      <c r="DE10" t="str">
        <f>IF('[1]Data Checking'!DI10="","",'[1]Data Checking'!DI10)</f>
        <v>Changement du taux de change de la Gourde Problèmes liés au transport ou au carburant Article trop cher</v>
      </c>
      <c r="DF10">
        <f>IF('[1]Data Checking'!DJ10="","",'[1]Data Checking'!DJ10)</f>
        <v>1</v>
      </c>
      <c r="DG10">
        <f>IF('[1]Data Checking'!DK10="","",'[1]Data Checking'!DK10)</f>
        <v>1</v>
      </c>
      <c r="DH10">
        <f>IF('[1]Data Checking'!DL10="","",'[1]Data Checking'!DL10)</f>
        <v>0</v>
      </c>
      <c r="DI10">
        <f>IF('[1]Data Checking'!DM10="","",'[1]Data Checking'!DM10)</f>
        <v>0</v>
      </c>
      <c r="DJ10">
        <f>IF('[1]Data Checking'!DN10="","",'[1]Data Checking'!DN10)</f>
        <v>1</v>
      </c>
      <c r="DK10">
        <f>IF('[1]Data Checking'!DO10="","",'[1]Data Checking'!DO10)</f>
        <v>0</v>
      </c>
      <c r="DL10">
        <f>IF('[1]Data Checking'!DP10="","",'[1]Data Checking'!DP10)</f>
        <v>0</v>
      </c>
      <c r="DM10">
        <f>IF('[1]Data Checking'!DQ10="","",'[1]Data Checking'!DQ10)</f>
        <v>0</v>
      </c>
      <c r="DN10">
        <f>IF('[1]Data Checking'!DR10="","",'[1]Data Checking'!DR10)</f>
        <v>0</v>
      </c>
      <c r="DO10">
        <f>IF('[1]Data Checking'!DS10="","",'[1]Data Checking'!DS10)</f>
        <v>0</v>
      </c>
      <c r="DP10">
        <f>IF('[1]Data Checking'!DT10="","",'[1]Data Checking'!DT10)</f>
        <v>0</v>
      </c>
      <c r="DQ10">
        <f>IF('[1]Data Checking'!DU10="","",'[1]Data Checking'!DU10)</f>
        <v>0</v>
      </c>
      <c r="DR10">
        <f>IF('[1]Data Checking'!DV10="","",'[1]Data Checking'!DV10)</f>
        <v>0</v>
      </c>
      <c r="DS10">
        <f>IF('[1]Data Checking'!DW10="","",'[1]Data Checking'!DW10)</f>
        <v>0</v>
      </c>
      <c r="DT10" t="str">
        <f>IF('[1]Data Checking'!DX10="","",'[1]Data Checking'!DX10)</f>
        <v/>
      </c>
      <c r="DU10" t="str">
        <f>IF('[1]Data Checking'!DY10="","",'[1]Data Checking'!DY10)</f>
        <v>Riz Farine de blé blanche Huile végétale Haricot noir Sucre</v>
      </c>
      <c r="DV10">
        <f>IF('[1]Data Checking'!DZ10="","",'[1]Data Checking'!DZ10)</f>
        <v>1</v>
      </c>
      <c r="DW10">
        <f>IF('[1]Data Checking'!EA10="","",'[1]Data Checking'!EA10)</f>
        <v>1</v>
      </c>
      <c r="DX10">
        <f>IF('[1]Data Checking'!EB10="","",'[1]Data Checking'!EB10)</f>
        <v>0</v>
      </c>
      <c r="DY10">
        <f>IF('[1]Data Checking'!EC10="","",'[1]Data Checking'!EC10)</f>
        <v>1</v>
      </c>
      <c r="DZ10">
        <f>IF('[1]Data Checking'!ED10="","",'[1]Data Checking'!ED10)</f>
        <v>1</v>
      </c>
      <c r="EA10">
        <f>IF('[1]Data Checking'!EE10="","",'[1]Data Checking'!EE10)</f>
        <v>0</v>
      </c>
      <c r="EB10">
        <f>IF('[1]Data Checking'!EF10="","",'[1]Data Checking'!EF10)</f>
        <v>1</v>
      </c>
      <c r="EC10">
        <f>IF('[1]Data Checking'!EG10="","",'[1]Data Checking'!EG10)</f>
        <v>0</v>
      </c>
      <c r="ED10" t="str">
        <f>IF('[1]Data Checking'!EH10="","",'[1]Data Checking'!EH10)</f>
        <v>Non</v>
      </c>
      <c r="EE10" t="str">
        <f>IF('[1]Data Checking'!EI10="","",'[1]Data Checking'!EI10)</f>
        <v>Non</v>
      </c>
      <c r="EF10" t="str">
        <f>IF('[1]Data Checking'!EJ10="","",'[1]Data Checking'!EJ10)</f>
        <v>Oui</v>
      </c>
      <c r="EG10" t="str">
        <f>IF('[1]Data Checking'!EK10="","",'[1]Data Checking'!EK10)</f>
        <v>Artibonite</v>
      </c>
      <c r="EH10" t="str">
        <f>IF('[1]Data Checking'!EL10="","",'[1]Data Checking'!EL10)</f>
        <v>Meme</v>
      </c>
      <c r="EI10" t="str">
        <f>IF('[1]Data Checking'!EM10="","",'[1]Data Checking'!EM10)</f>
        <v>Gonaïves</v>
      </c>
      <c r="EJ10" t="str">
        <f>IF('[1]Data Checking'!EN10="","",'[1]Data Checking'!EN10)</f>
        <v>Différent</v>
      </c>
      <c r="EK10" t="str">
        <f>IF('[1]Data Checking'!EO10="","",'[1]Data Checking'!EO10)</f>
        <v>Savon lessive Papier toilette Brosse à dent Serviettes hygiéniques Chlore en grain (nettoyage) Savon pour se laver</v>
      </c>
      <c r="EL10">
        <f>IF('[1]Data Checking'!EP10="","",'[1]Data Checking'!EP10)</f>
        <v>1</v>
      </c>
      <c r="EM10">
        <f>IF('[1]Data Checking'!EQ10="","",'[1]Data Checking'!EQ10)</f>
        <v>1</v>
      </c>
      <c r="EN10">
        <f>IF('[1]Data Checking'!ER10="","",'[1]Data Checking'!ER10)</f>
        <v>0</v>
      </c>
      <c r="EO10">
        <f>IF('[1]Data Checking'!ES10="","",'[1]Data Checking'!ES10)</f>
        <v>1</v>
      </c>
      <c r="EP10">
        <f>IF('[1]Data Checking'!ET10="","",'[1]Data Checking'!ET10)</f>
        <v>1</v>
      </c>
      <c r="EQ10">
        <f>IF('[1]Data Checking'!EU10="","",'[1]Data Checking'!EU10)</f>
        <v>1</v>
      </c>
      <c r="ER10">
        <f>IF('[1]Data Checking'!EV10="","",'[1]Data Checking'!EV10)</f>
        <v>1</v>
      </c>
      <c r="ES10">
        <f>IF('[1]Data Checking'!EW10="","",'[1]Data Checking'!EW10)</f>
        <v>0</v>
      </c>
      <c r="ET10">
        <f>IF('[1]Data Checking'!EX10="","",'[1]Data Checking'!EX10)</f>
        <v>0</v>
      </c>
      <c r="EU10">
        <f>IF('[1]Data Checking'!EY10="","",'[1]Data Checking'!EY10)</f>
        <v>0</v>
      </c>
      <c r="EV10">
        <f>IF('[1]Data Checking'!EZ10="","",'[1]Data Checking'!EZ10)</f>
        <v>0</v>
      </c>
      <c r="EW10" t="str">
        <f>IF('[1]Data Checking'!FA10="","",'[1]Data Checking'!FA10)</f>
        <v>Oui</v>
      </c>
      <c r="EX10">
        <f>IF('[1]Data Checking'!FB10="","",'[1]Data Checking'!FB10)</f>
        <v>30</v>
      </c>
      <c r="EY10">
        <f>IF('[1]Data Checking'!FC10="","",'[1]Data Checking'!FC10)</f>
        <v>30</v>
      </c>
      <c r="EZ10" t="str">
        <f>IF('[1]Data Checking'!FD10="","",'[1]Data Checking'!FD10)</f>
        <v/>
      </c>
      <c r="FA10" t="str">
        <f>IF('[1]Data Checking'!FE10="","",'[1]Data Checking'!FE10)</f>
        <v/>
      </c>
      <c r="FB10" t="str">
        <f>IF('[1]Data Checking'!FF10="","",'[1]Data Checking'!FF10)</f>
        <v/>
      </c>
      <c r="FC10">
        <f>IF('[1]Data Checking'!FG10="","",'[1]Data Checking'!FG10)</f>
        <v>30</v>
      </c>
      <c r="FD10" t="str">
        <f>IF('[1]Data Checking'!FH10="","",'[1]Data Checking'!FH10)</f>
        <v>Oui</v>
      </c>
      <c r="FE10">
        <f>IF('[1]Data Checking'!FI10="","",'[1]Data Checking'!FI10)</f>
        <v>25</v>
      </c>
      <c r="FF10" t="str">
        <f>IF('[1]Data Checking'!FJ10="","",'[1]Data Checking'!FJ10)</f>
        <v>Oui</v>
      </c>
      <c r="FG10">
        <f>IF('[1]Data Checking'!FK10="","",'[1]Data Checking'!FK10)</f>
        <v>30</v>
      </c>
      <c r="FH10" t="str">
        <f>IF('[1]Data Checking'!FL10="","",'[1]Data Checking'!FL10)</f>
        <v>Oui</v>
      </c>
      <c r="FI10" t="str">
        <f>IF('[1]Data Checking'!FM10="","",'[1]Data Checking'!FM10)</f>
        <v>Oui</v>
      </c>
      <c r="FJ10">
        <f>IF('[1]Data Checking'!FN10="","",'[1]Data Checking'!FN10)</f>
        <v>15</v>
      </c>
      <c r="FK10" t="str">
        <f>IF('[1]Data Checking'!FO10="","",'[1]Data Checking'!FO10)</f>
        <v/>
      </c>
      <c r="FL10" t="str">
        <f>IF('[1]Data Checking'!FP10="","",'[1]Data Checking'!FP10)</f>
        <v/>
      </c>
      <c r="FM10">
        <f>IF('[1]Data Checking'!FQ10="","",'[1]Data Checking'!FQ10)</f>
        <v>15</v>
      </c>
      <c r="FN10" t="str">
        <f>IF('[1]Data Checking'!FR10="","",'[1]Data Checking'!FR10)</f>
        <v>Oui</v>
      </c>
      <c r="FO10" t="str">
        <f>IF('[1]Data Checking'!FS10="","",'[1]Data Checking'!FS10)</f>
        <v/>
      </c>
      <c r="FP10" t="str">
        <f>IF('[1]Data Checking'!FT10="","",'[1]Data Checking'!FT10)</f>
        <v/>
      </c>
      <c r="FQ10" t="str">
        <f>IF('[1]Data Checking'!FU10="","",'[1]Data Checking'!FU10)</f>
        <v/>
      </c>
      <c r="FR10" t="str">
        <f>IF('[1]Data Checking'!FV10="","",'[1]Data Checking'!FV10)</f>
        <v/>
      </c>
      <c r="FS10" t="str">
        <f>IF('[1]Data Checking'!FW10="","",'[1]Data Checking'!FW10)</f>
        <v/>
      </c>
      <c r="FT10" t="str">
        <f>IF('[1]Data Checking'!FX10="","",'[1]Data Checking'!FX10)</f>
        <v/>
      </c>
      <c r="FU10" t="str">
        <f>IF('[1]Data Checking'!FY10="","",'[1]Data Checking'!FY10)</f>
        <v>Oui</v>
      </c>
      <c r="FV10">
        <f>IF('[1]Data Checking'!FZ10="","",'[1]Data Checking'!FZ10)</f>
        <v>50</v>
      </c>
      <c r="FW10" t="str">
        <f>IF('[1]Data Checking'!GA10="","",'[1]Data Checking'!GA10)</f>
        <v/>
      </c>
      <c r="FX10" t="str">
        <f>IF('[1]Data Checking'!GB10="","",'[1]Data Checking'!GB10)</f>
        <v/>
      </c>
      <c r="FY10" t="str">
        <f>IF('[1]Data Checking'!GC10="","",'[1]Data Checking'!GC10)</f>
        <v/>
      </c>
      <c r="FZ10">
        <f>IF('[1]Data Checking'!GD10="","",'[1]Data Checking'!GD10)</f>
        <v>50</v>
      </c>
      <c r="GA10" t="str">
        <f>IF('[1]Data Checking'!GE10="","",'[1]Data Checking'!GE10)</f>
        <v>Oui</v>
      </c>
      <c r="GB10" t="str">
        <f>IF('[1]Data Checking'!GF10="","",'[1]Data Checking'!GF10)</f>
        <v>Oui</v>
      </c>
      <c r="GC10" t="str">
        <f>IF('[1]Data Checking'!GG10="","",'[1]Data Checking'!GG10)</f>
        <v/>
      </c>
      <c r="GD10">
        <f>IF('[1]Data Checking'!GH10="","",'[1]Data Checking'!GH10)</f>
        <v>25</v>
      </c>
      <c r="GE10" t="str">
        <f>IF('[1]Data Checking'!GI10="","",'[1]Data Checking'!GI10)</f>
        <v/>
      </c>
      <c r="GF10" t="str">
        <f>IF('[1]Data Checking'!GJ10="","",'[1]Data Checking'!GJ10)</f>
        <v/>
      </c>
      <c r="GG10" t="str">
        <f>IF('[1]Data Checking'!GK10="","",'[1]Data Checking'!GK10)</f>
        <v/>
      </c>
      <c r="GH10" t="str">
        <f>IF('[1]Data Checking'!GL10="","",'[1]Data Checking'!GL10)</f>
        <v/>
      </c>
      <c r="GI10" t="str">
        <f>IF('[1]Data Checking'!GM10="","",'[1]Data Checking'!GM10)</f>
        <v/>
      </c>
      <c r="GJ10" t="str">
        <f>IF('[1]Data Checking'!GN10="","",'[1]Data Checking'!GN10)</f>
        <v/>
      </c>
      <c r="GK10" t="str">
        <f>IF('[1]Data Checking'!GO10="","",'[1]Data Checking'!GO10)</f>
        <v>Oui</v>
      </c>
      <c r="GL10" t="str">
        <f>IF('[1]Data Checking'!GP10="","",'[1]Data Checking'!GP10)</f>
        <v>NA</v>
      </c>
      <c r="GM10">
        <f>IF('[1]Data Checking'!GQ10="","",'[1]Data Checking'!GQ10)</f>
        <v>25</v>
      </c>
      <c r="GN10" t="str">
        <f>IF('[1]Data Checking'!GR10="","",'[1]Data Checking'!GR10)</f>
        <v/>
      </c>
      <c r="GO10" t="str">
        <f>IF('[1]Data Checking'!GS10="","",'[1]Data Checking'!GS10)</f>
        <v/>
      </c>
      <c r="GP10" t="str">
        <f>IF('[1]Data Checking'!GT10="","",'[1]Data Checking'!GT10)</f>
        <v/>
      </c>
      <c r="GQ10" t="str">
        <f>IF('[1]Data Checking'!GU10="","",'[1]Data Checking'!GU10)</f>
        <v>Oui</v>
      </c>
      <c r="GR10" t="str">
        <f>IF('[1]Data Checking'!GV10="","",'[1]Data Checking'!GV10)</f>
        <v>Changement du taux de change de la Gourde A cause d’une catastrophe naturelle</v>
      </c>
      <c r="GS10">
        <f>IF('[1]Data Checking'!GW10="","",'[1]Data Checking'!GW10)</f>
        <v>1</v>
      </c>
      <c r="GT10">
        <f>IF('[1]Data Checking'!GX10="","",'[1]Data Checking'!GX10)</f>
        <v>0</v>
      </c>
      <c r="GU10">
        <f>IF('[1]Data Checking'!GY10="","",'[1]Data Checking'!GY10)</f>
        <v>1</v>
      </c>
      <c r="GV10">
        <f>IF('[1]Data Checking'!GZ10="","",'[1]Data Checking'!GZ10)</f>
        <v>0</v>
      </c>
      <c r="GW10">
        <f>IF('[1]Data Checking'!HA10="","",'[1]Data Checking'!HA10)</f>
        <v>0</v>
      </c>
      <c r="GX10">
        <f>IF('[1]Data Checking'!HB10="","",'[1]Data Checking'!HB10)</f>
        <v>0</v>
      </c>
      <c r="GY10">
        <f>IF('[1]Data Checking'!HC10="","",'[1]Data Checking'!HC10)</f>
        <v>0</v>
      </c>
      <c r="GZ10">
        <f>IF('[1]Data Checking'!HD10="","",'[1]Data Checking'!HD10)</f>
        <v>0</v>
      </c>
      <c r="HA10">
        <f>IF('[1]Data Checking'!HE10="","",'[1]Data Checking'!HE10)</f>
        <v>0</v>
      </c>
      <c r="HB10">
        <f>IF('[1]Data Checking'!HF10="","",'[1]Data Checking'!HF10)</f>
        <v>0</v>
      </c>
      <c r="HC10">
        <f>IF('[1]Data Checking'!HG10="","",'[1]Data Checking'!HG10)</f>
        <v>0</v>
      </c>
      <c r="HD10">
        <f>IF('[1]Data Checking'!HH10="","",'[1]Data Checking'!HH10)</f>
        <v>0</v>
      </c>
      <c r="HE10">
        <f>IF('[1]Data Checking'!HI10="","",'[1]Data Checking'!HI10)</f>
        <v>0</v>
      </c>
      <c r="HF10" t="str">
        <f>IF('[1]Data Checking'!HJ10="","",'[1]Data Checking'!HJ10)</f>
        <v/>
      </c>
      <c r="HG10" t="str">
        <f>IF('[1]Data Checking'!HK10="","",'[1]Data Checking'!HK10)</f>
        <v>Savon lessive Chlore en grain (nettoyage)</v>
      </c>
      <c r="HH10">
        <f>IF('[1]Data Checking'!HL10="","",'[1]Data Checking'!HL10)</f>
        <v>1</v>
      </c>
      <c r="HI10">
        <f>IF('[1]Data Checking'!HM10="","",'[1]Data Checking'!HM10)</f>
        <v>0</v>
      </c>
      <c r="HJ10">
        <f>IF('[1]Data Checking'!HN10="","",'[1]Data Checking'!HN10)</f>
        <v>0</v>
      </c>
      <c r="HK10">
        <f>IF('[1]Data Checking'!HO10="","",'[1]Data Checking'!HO10)</f>
        <v>0</v>
      </c>
      <c r="HL10">
        <f>IF('[1]Data Checking'!HP10="","",'[1]Data Checking'!HP10)</f>
        <v>0</v>
      </c>
      <c r="HM10">
        <f>IF('[1]Data Checking'!HQ10="","",'[1]Data Checking'!HQ10)</f>
        <v>1</v>
      </c>
      <c r="HN10">
        <f>IF('[1]Data Checking'!HR10="","",'[1]Data Checking'!HR10)</f>
        <v>0</v>
      </c>
      <c r="HO10">
        <f>IF('[1]Data Checking'!HS10="","",'[1]Data Checking'!HS10)</f>
        <v>0</v>
      </c>
      <c r="HP10">
        <f>IF('[1]Data Checking'!HT10="","",'[1]Data Checking'!HT10)</f>
        <v>0</v>
      </c>
      <c r="HQ10">
        <f>IF('[1]Data Checking'!HU10="","",'[1]Data Checking'!HU10)</f>
        <v>0</v>
      </c>
      <c r="HR10">
        <f>IF('[1]Data Checking'!HV10="","",'[1]Data Checking'!HV10)</f>
        <v>0</v>
      </c>
      <c r="HS10" t="str">
        <f>IF('[1]Data Checking'!HW10="","",'[1]Data Checking'!HW10)</f>
        <v>Non</v>
      </c>
      <c r="HT10" t="str">
        <f>IF('[1]Data Checking'!HX10="","",'[1]Data Checking'!HX10)</f>
        <v>Non</v>
      </c>
      <c r="HU10" t="str">
        <f>IF('[1]Data Checking'!HY10="","",'[1]Data Checking'!HY10)</f>
        <v>Oui</v>
      </c>
      <c r="HV10" t="str">
        <f>IF('[1]Data Checking'!HZ10="","",'[1]Data Checking'!HZ10)</f>
        <v>Artibonite</v>
      </c>
      <c r="HW10" t="str">
        <f>IF('[1]Data Checking'!IA10="","",'[1]Data Checking'!IA10)</f>
        <v>Meme</v>
      </c>
      <c r="HX10" t="str">
        <f>IF('[1]Data Checking'!IB10="","",'[1]Data Checking'!IB10)</f>
        <v>Gonaïves</v>
      </c>
      <c r="HY10" t="str">
        <f>IF('[1]Data Checking'!IC10="","",'[1]Data Checking'!IC10)</f>
        <v>Différent</v>
      </c>
      <c r="HZ10" t="str">
        <f>IF('[1]Data Checking'!ID10="","",'[1]Data Checking'!ID10)</f>
        <v/>
      </c>
      <c r="IA10" t="str">
        <f>IF('[1]Data Checking'!IE10="","",'[1]Data Checking'!IE10)</f>
        <v/>
      </c>
      <c r="IB10" t="str">
        <f>IF('[1]Data Checking'!IF10="","",'[1]Data Checking'!IF10)</f>
        <v>Oui</v>
      </c>
      <c r="IC10" t="str">
        <f>IF('[1]Data Checking'!IG10="","",'[1]Data Checking'!IG10)</f>
        <v>Vols ou pillages</v>
      </c>
      <c r="ID10">
        <f>IF('[1]Data Checking'!IH10="","",'[1]Data Checking'!IH10)</f>
        <v>1</v>
      </c>
      <c r="IE10">
        <f>IF('[1]Data Checking'!II10="","",'[1]Data Checking'!II10)</f>
        <v>0</v>
      </c>
      <c r="IF10">
        <f>IF('[1]Data Checking'!IJ10="","",'[1]Data Checking'!IJ10)</f>
        <v>0</v>
      </c>
      <c r="IG10">
        <f>IF('[1]Data Checking'!IK10="","",'[1]Data Checking'!IK10)</f>
        <v>0</v>
      </c>
      <c r="IH10">
        <f>IF('[1]Data Checking'!IL10="","",'[1]Data Checking'!IL10)</f>
        <v>0</v>
      </c>
      <c r="II10">
        <f>IF('[1]Data Checking'!IM10="","",'[1]Data Checking'!IM10)</f>
        <v>0</v>
      </c>
      <c r="IJ10" t="str">
        <f>IF('[1]Data Checking'!IN10="","",'[1]Data Checking'!IN10)</f>
        <v/>
      </c>
      <c r="IK10" t="str">
        <f>IF('[1]Data Checking'!IO10="","",'[1]Data Checking'!IO10)</f>
        <v>Risques de vols ou pillages</v>
      </c>
      <c r="IL10">
        <f>IF('[1]Data Checking'!IP10="","",'[1]Data Checking'!IP10)</f>
        <v>1</v>
      </c>
      <c r="IM10">
        <f>IF('[1]Data Checking'!IQ10="","",'[1]Data Checking'!IQ10)</f>
        <v>0</v>
      </c>
      <c r="IN10">
        <f>IF('[1]Data Checking'!IR10="","",'[1]Data Checking'!IR10)</f>
        <v>0</v>
      </c>
      <c r="IO10">
        <f>IF('[1]Data Checking'!IS10="","",'[1]Data Checking'!IS10)</f>
        <v>0</v>
      </c>
      <c r="IP10">
        <f>IF('[1]Data Checking'!IT10="","",'[1]Data Checking'!IT10)</f>
        <v>0</v>
      </c>
      <c r="IQ10">
        <f>IF('[1]Data Checking'!IU10="","",'[1]Data Checking'!IU10)</f>
        <v>0</v>
      </c>
      <c r="IR10">
        <f>IF('[1]Data Checking'!IV10="","",'[1]Data Checking'!IV10)</f>
        <v>0</v>
      </c>
      <c r="IS10">
        <f>IF('[1]Data Checking'!IW10="","",'[1]Data Checking'!IW10)</f>
        <v>0</v>
      </c>
      <c r="IT10" t="str">
        <f>IF('[1]Data Checking'!IX10="","",'[1]Data Checking'!IX10)</f>
        <v/>
      </c>
      <c r="IU10" t="str">
        <f>IF('[1]Data Checking'!IY10="","",'[1]Data Checking'!IY10)</f>
        <v>Oui</v>
      </c>
      <c r="IV10" t="str">
        <f>IF('[1]Data Checking'!IZ10="","",'[1]Data Checking'!IZ10)</f>
        <v/>
      </c>
      <c r="IW10" t="str">
        <f>IF('[1]Data Checking'!JA10="","",'[1]Data Checking'!JA10)</f>
        <v>Nourriture</v>
      </c>
      <c r="IX10">
        <f>IF('[1]Data Checking'!JB10="","",'[1]Data Checking'!JB10)</f>
        <v>1</v>
      </c>
      <c r="IY10">
        <f>IF('[1]Data Checking'!JC10="","",'[1]Data Checking'!JC10)</f>
        <v>0</v>
      </c>
      <c r="IZ10">
        <f>IF('[1]Data Checking'!JD10="","",'[1]Data Checking'!JD10)</f>
        <v>0</v>
      </c>
      <c r="JA10">
        <f>IF('[1]Data Checking'!JE10="","",'[1]Data Checking'!JE10)</f>
        <v>0</v>
      </c>
      <c r="JB10" t="str">
        <f>IF('[1]Data Checking'!JF10="","",'[1]Data Checking'!JF10)</f>
        <v/>
      </c>
      <c r="JC10" t="str">
        <f>IF('[1]Data Checking'!JG10="","",'[1]Data Checking'!JG10)</f>
        <v/>
      </c>
      <c r="JD10" t="str">
        <f>IF('[1]Data Checking'!JH10="","",'[1]Data Checking'!JH10)</f>
        <v/>
      </c>
      <c r="JE10" t="str">
        <f>IF('[1]Data Checking'!JI10="","",'[1]Data Checking'!JI10)</f>
        <v/>
      </c>
      <c r="JF10" t="str">
        <f>IF('[1]Data Checking'!JJ10="","",'[1]Data Checking'!JJ10)</f>
        <v/>
      </c>
      <c r="JG10" t="str">
        <f>IF('[1]Data Checking'!JK10="","",'[1]Data Checking'!JK10)</f>
        <v/>
      </c>
      <c r="JH10" t="str">
        <f>IF('[1]Data Checking'!JL10="","",'[1]Data Checking'!JL10)</f>
        <v/>
      </c>
      <c r="JI10" t="str">
        <f>IF('[1]Data Checking'!JM10="","",'[1]Data Checking'!JM10)</f>
        <v/>
      </c>
      <c r="JJ10" t="str">
        <f>IF('[1]Data Checking'!JN10="","",'[1]Data Checking'!JN10)</f>
        <v/>
      </c>
      <c r="JK10" t="str">
        <f>IF('[1]Data Checking'!JO10="","",'[1]Data Checking'!JO10)</f>
        <v/>
      </c>
      <c r="JL10" t="str">
        <f>IF('[1]Data Checking'!JP10="","",'[1]Data Checking'!JP10)</f>
        <v/>
      </c>
      <c r="JM10" t="str">
        <f>IF('[1]Data Checking'!JQ10="","",'[1]Data Checking'!JQ10)</f>
        <v/>
      </c>
      <c r="JN10" t="str">
        <f>IF('[1]Data Checking'!JR10="","",'[1]Data Checking'!JR10)</f>
        <v/>
      </c>
      <c r="JO10" t="str">
        <f>IF('[1]Data Checking'!JS10="","",'[1]Data Checking'!JS10)</f>
        <v/>
      </c>
      <c r="JP10" t="str">
        <f>IF('[1]Data Checking'!JT10="","",'[1]Data Checking'!JT10)</f>
        <v/>
      </c>
      <c r="JQ10" t="str">
        <f>IF('[1]Data Checking'!JU10="","",'[1]Data Checking'!JU10)</f>
        <v/>
      </c>
      <c r="JR10" t="str">
        <f>IF('[1]Data Checking'!JV10="","",'[1]Data Checking'!JV10)</f>
        <v/>
      </c>
      <c r="JS10" t="str">
        <f>IF('[1]Data Checking'!JW10="","",'[1]Data Checking'!JW10)</f>
        <v/>
      </c>
      <c r="JT10" t="str">
        <f>IF('[1]Data Checking'!JX10="","",'[1]Data Checking'!JX10)</f>
        <v/>
      </c>
      <c r="JU10" t="str">
        <f>IF('[1]Data Checking'!JY10="","",'[1]Data Checking'!JY10)</f>
        <v/>
      </c>
      <c r="JV10" t="str">
        <f>IF('[1]Data Checking'!JZ10="","",'[1]Data Checking'!JZ10)</f>
        <v/>
      </c>
      <c r="JW10" t="str">
        <f>IF('[1]Data Checking'!KA10="","",'[1]Data Checking'!KA10)</f>
        <v/>
      </c>
      <c r="JX10" t="str">
        <f>IF('[1]Data Checking'!KB10="","",'[1]Data Checking'!KB10)</f>
        <v/>
      </c>
      <c r="JY10" t="str">
        <f>IF('[1]Data Checking'!KC10="","",'[1]Data Checking'!KC10)</f>
        <v/>
      </c>
      <c r="JZ10" t="str">
        <f>IF('[1]Data Checking'!KD10="","",'[1]Data Checking'!KD10)</f>
        <v/>
      </c>
      <c r="KA10" t="str">
        <f>IF('[1]Data Checking'!KE10="","",'[1]Data Checking'!KE10)</f>
        <v/>
      </c>
      <c r="KB10" t="str">
        <f>IF('[1]Data Checking'!KF10="","",'[1]Data Checking'!KF10)</f>
        <v/>
      </c>
      <c r="KC10" t="str">
        <f>IF('[1]Data Checking'!KG10="","",'[1]Data Checking'!KG10)</f>
        <v/>
      </c>
      <c r="KD10" t="str">
        <f>IF('[1]Data Checking'!KH10="","",'[1]Data Checking'!KH10)</f>
        <v/>
      </c>
      <c r="KE10" t="str">
        <f>IF('[1]Data Checking'!KI10="","",'[1]Data Checking'!KI10)</f>
        <v/>
      </c>
      <c r="KF10" t="str">
        <f>IF('[1]Data Checking'!KJ10="","",'[1]Data Checking'!KJ10)</f>
        <v/>
      </c>
      <c r="KG10" t="str">
        <f>IF('[1]Data Checking'!KK10="","",'[1]Data Checking'!KK10)</f>
        <v/>
      </c>
      <c r="KH10" t="str">
        <f>IF('[1]Data Checking'!KL10="","",'[1]Data Checking'!KL10)</f>
        <v/>
      </c>
      <c r="KI10" t="str">
        <f>IF('[1]Data Checking'!KM10="","",'[1]Data Checking'!KM10)</f>
        <v/>
      </c>
      <c r="KJ10" t="str">
        <f>IF('[1]Data Checking'!KN10="","",'[1]Data Checking'!KN10)</f>
        <v/>
      </c>
      <c r="KK10" t="str">
        <f>IF('[1]Data Checking'!KO10="","",'[1]Data Checking'!KO10)</f>
        <v/>
      </c>
      <c r="KL10" t="str">
        <f>IF('[1]Data Checking'!KP10="","",'[1]Data Checking'!KP10)</f>
        <v/>
      </c>
      <c r="KM10" t="str">
        <f>IF('[1]Data Checking'!KQ10="","",'[1]Data Checking'!KQ10)</f>
        <v/>
      </c>
      <c r="KN10" t="str">
        <f>IF('[1]Data Checking'!KR10="","",'[1]Data Checking'!KR10)</f>
        <v/>
      </c>
      <c r="KO10" t="str">
        <f>IF('[1]Data Checking'!KS10="","",'[1]Data Checking'!KS10)</f>
        <v/>
      </c>
      <c r="KP10" t="str">
        <f>IF('[1]Data Checking'!KT10="","",'[1]Data Checking'!KT10)</f>
        <v/>
      </c>
      <c r="KQ10" t="str">
        <f>IF('[1]Data Checking'!KU10="","",'[1]Data Checking'!KU10)</f>
        <v/>
      </c>
      <c r="KR10" t="str">
        <f>IF('[1]Data Checking'!KV10="","",'[1]Data Checking'!KV10)</f>
        <v/>
      </c>
      <c r="KS10" t="str">
        <f>IF('[1]Data Checking'!KW10="","",'[1]Data Checking'!KW10)</f>
        <v/>
      </c>
      <c r="KT10" t="str">
        <f>IF('[1]Data Checking'!KX10="","",'[1]Data Checking'!KX10)</f>
        <v/>
      </c>
      <c r="KU10" t="str">
        <f>IF('[1]Data Checking'!KY10="","",'[1]Data Checking'!KY10)</f>
        <v/>
      </c>
      <c r="KV10" t="str">
        <f>IF('[1]Data Checking'!KZ10="","",'[1]Data Checking'!KZ10)</f>
        <v/>
      </c>
      <c r="KW10" t="str">
        <f>IF('[1]Data Checking'!LA10="","",'[1]Data Checking'!LA10)</f>
        <v/>
      </c>
      <c r="KX10" t="str">
        <f>IF('[1]Data Checking'!LB10="","",'[1]Data Checking'!LB10)</f>
        <v/>
      </c>
      <c r="KY10" t="str">
        <f>IF('[1]Data Checking'!LC10="","",'[1]Data Checking'!LC10)</f>
        <v/>
      </c>
      <c r="KZ10" t="str">
        <f>IF('[1]Data Checking'!LD10="","",'[1]Data Checking'!LD10)</f>
        <v/>
      </c>
      <c r="LA10" t="str">
        <f>IF('[1]Data Checking'!LE10="","",'[1]Data Checking'!LE10)</f>
        <v/>
      </c>
      <c r="LB10" t="str">
        <f>IF('[1]Data Checking'!LF10="","",'[1]Data Checking'!LF10)</f>
        <v/>
      </c>
      <c r="LC10" t="str">
        <f>IF('[1]Data Checking'!LG10="","",'[1]Data Checking'!LG10)</f>
        <v/>
      </c>
      <c r="LD10" t="str">
        <f>IF('[1]Data Checking'!LH10="","",'[1]Data Checking'!LH10)</f>
        <v/>
      </c>
      <c r="LE10" t="str">
        <f>IF('[1]Data Checking'!LI10="","",'[1]Data Checking'!LI10)</f>
        <v/>
      </c>
      <c r="LF10" t="str">
        <f>IF('[1]Data Checking'!LJ10="","",'[1]Data Checking'!LJ10)</f>
        <v/>
      </c>
      <c r="LG10" t="str">
        <f>IF('[1]Data Checking'!LK10="","",'[1]Data Checking'!LK10)</f>
        <v/>
      </c>
      <c r="LH10" t="str">
        <f>IF('[1]Data Checking'!LL10="","",'[1]Data Checking'!LL10)</f>
        <v/>
      </c>
      <c r="LI10" t="str">
        <f>IF('[1]Data Checking'!LM10="","",'[1]Data Checking'!LM10)</f>
        <v/>
      </c>
      <c r="LJ10" t="str">
        <f>IF('[1]Data Checking'!LN10="","",'[1]Data Checking'!LN10)</f>
        <v/>
      </c>
      <c r="LK10" t="str">
        <f>IF('[1]Data Checking'!LO10="","",'[1]Data Checking'!LO10)</f>
        <v/>
      </c>
      <c r="LL10" t="str">
        <f>IF('[1]Data Checking'!LP10="","",'[1]Data Checking'!LP10)</f>
        <v/>
      </c>
      <c r="LM10" t="str">
        <f>IF('[1]Data Checking'!LQ10="","",'[1]Data Checking'!LQ10)</f>
        <v/>
      </c>
      <c r="LN10" t="str">
        <f>IF('[1]Data Checking'!LR10="","",'[1]Data Checking'!LR10)</f>
        <v/>
      </c>
      <c r="LO10" t="str">
        <f>IF('[1]Data Checking'!LS10="","",'[1]Data Checking'!LS10)</f>
        <v/>
      </c>
      <c r="LP10" t="str">
        <f>IF('[1]Data Checking'!LT10="","",'[1]Data Checking'!LT10)</f>
        <v/>
      </c>
      <c r="LQ10" t="str">
        <f>IF('[1]Data Checking'!LU10="","",'[1]Data Checking'!LU10)</f>
        <v/>
      </c>
      <c r="LR10" t="str">
        <f>IF('[1]Data Checking'!LV10="","",'[1]Data Checking'!LV10)</f>
        <v/>
      </c>
      <c r="LS10" t="str">
        <f>IF('[1]Data Checking'!LW10="","",'[1]Data Checking'!LW10)</f>
        <v/>
      </c>
      <c r="LT10" t="str">
        <f>IF('[1]Data Checking'!LX10="","",'[1]Data Checking'!LX10)</f>
        <v/>
      </c>
      <c r="LU10" t="str">
        <f>IF('[1]Data Checking'!LY10="","",'[1]Data Checking'!LY10)</f>
        <v/>
      </c>
      <c r="LV10" t="str">
        <f>IF('[1]Data Checking'!LZ10="","",'[1]Data Checking'!LZ10)</f>
        <v/>
      </c>
      <c r="LW10" t="str">
        <f>IF('[1]Data Checking'!MA10="","",'[1]Data Checking'!MA10)</f>
        <v/>
      </c>
      <c r="LX10" t="str">
        <f>IF('[1]Data Checking'!MB10="","",'[1]Data Checking'!MB10)</f>
        <v/>
      </c>
      <c r="LY10" t="str">
        <f>IF('[1]Data Checking'!MC10="","",'[1]Data Checking'!MC10)</f>
        <v/>
      </c>
      <c r="LZ10" t="str">
        <f>IF('[1]Data Checking'!MD10="","",'[1]Data Checking'!MD10)</f>
        <v/>
      </c>
      <c r="MA10" t="str">
        <f>IF('[1]Data Checking'!ME10="","",'[1]Data Checking'!ME10)</f>
        <v/>
      </c>
      <c r="MB10" t="str">
        <f>IF('[1]Data Checking'!MF10="","",'[1]Data Checking'!MF10)</f>
        <v/>
      </c>
      <c r="MC10" t="str">
        <f>IF('[1]Data Checking'!MG10="","",'[1]Data Checking'!MG10)</f>
        <v/>
      </c>
      <c r="MD10" t="str">
        <f>IF('[1]Data Checking'!MH10="","",'[1]Data Checking'!MH10)</f>
        <v/>
      </c>
      <c r="ME10" t="str">
        <f>IF('[1]Data Checking'!MI10="","",'[1]Data Checking'!MI10)</f>
        <v/>
      </c>
      <c r="MF10" t="str">
        <f>IF('[1]Data Checking'!MJ10="","",'[1]Data Checking'!MJ10)</f>
        <v/>
      </c>
      <c r="MG10" t="str">
        <f>IF('[1]Data Checking'!MK10="","",'[1]Data Checking'!MK10)</f>
        <v/>
      </c>
      <c r="MH10" t="str">
        <f>IF('[1]Data Checking'!ML10="","",'[1]Data Checking'!ML10)</f>
        <v/>
      </c>
      <c r="MI10" t="str">
        <f>IF('[1]Data Checking'!MM10="","",'[1]Data Checking'!MM10)</f>
        <v/>
      </c>
      <c r="MJ10" t="str">
        <f>IF('[1]Data Checking'!MN10="","",'[1]Data Checking'!MN10)</f>
        <v/>
      </c>
      <c r="MK10" t="str">
        <f>IF('[1]Data Checking'!MO10="","",'[1]Data Checking'!MO10)</f>
        <v/>
      </c>
      <c r="ML10" t="str">
        <f>IF('[1]Data Checking'!MP10="","",'[1]Data Checking'!MP10)</f>
        <v/>
      </c>
      <c r="MM10" t="str">
        <f>IF('[1]Data Checking'!MQ10="","",'[1]Data Checking'!MQ10)</f>
        <v/>
      </c>
      <c r="MN10" t="str">
        <f>IF('[1]Data Checking'!MR10="","",'[1]Data Checking'!MR10)</f>
        <v/>
      </c>
      <c r="MO10" t="str">
        <f>IF('[1]Data Checking'!MS10="","",'[1]Data Checking'!MS10)</f>
        <v/>
      </c>
      <c r="MP10" t="str">
        <f>IF('[1]Data Checking'!MT10="","",'[1]Data Checking'!MT10)</f>
        <v/>
      </c>
      <c r="MQ10" t="str">
        <f>IF('[1]Data Checking'!MU10="","",'[1]Data Checking'!MU10)</f>
        <v/>
      </c>
      <c r="MR10" t="str">
        <f>IF('[1]Data Checking'!MV10="","",'[1]Data Checking'!MV10)</f>
        <v/>
      </c>
      <c r="MS10" t="str">
        <f>IF('[1]Data Checking'!MW10="","",'[1]Data Checking'!MW10)</f>
        <v/>
      </c>
      <c r="MT10" t="str">
        <f>IF('[1]Data Checking'!MX10="","",'[1]Data Checking'!MX10)</f>
        <v/>
      </c>
      <c r="MU10" t="str">
        <f>IF('[1]Data Checking'!MY10="","",'[1]Data Checking'!MY10)</f>
        <v/>
      </c>
      <c r="MV10" t="str">
        <f>IF('[1]Data Checking'!MZ10="","",'[1]Data Checking'!MZ10)</f>
        <v/>
      </c>
      <c r="MW10" t="str">
        <f>IF('[1]Data Checking'!NA10="","",'[1]Data Checking'!NA10)</f>
        <v/>
      </c>
      <c r="MX10" t="str">
        <f>IF('[1]Data Checking'!NB10="","",'[1]Data Checking'!NB10)</f>
        <v/>
      </c>
      <c r="MY10" t="str">
        <f>IF('[1]Data Checking'!NC10="","",'[1]Data Checking'!NC10)</f>
        <v/>
      </c>
      <c r="MZ10" t="str">
        <f>IF('[1]Data Checking'!ND10="","",'[1]Data Checking'!ND10)</f>
        <v/>
      </c>
      <c r="NA10" t="str">
        <f>IF('[1]Data Checking'!NE10="","",'[1]Data Checking'!NE10)</f>
        <v/>
      </c>
      <c r="NB10" t="str">
        <f>IF('[1]Data Checking'!NF10="","",'[1]Data Checking'!NF10)</f>
        <v/>
      </c>
      <c r="NC10" t="str">
        <f>IF('[1]Data Checking'!NG10="","",'[1]Data Checking'!NG10)</f>
        <v/>
      </c>
      <c r="ND10" t="str">
        <f>IF('[1]Data Checking'!NH10="","",'[1]Data Checking'!NH10)</f>
        <v/>
      </c>
      <c r="NE10" t="str">
        <f>IF('[1]Data Checking'!NI10="","",'[1]Data Checking'!NI10)</f>
        <v/>
      </c>
      <c r="NF10" t="str">
        <f>IF('[1]Data Checking'!NJ10="","",'[1]Data Checking'!NJ10)</f>
        <v/>
      </c>
      <c r="NG10" t="str">
        <f>IF('[1]Data Checking'!NK10="","",'[1]Data Checking'!NK10)</f>
        <v/>
      </c>
      <c r="NH10" t="str">
        <f>IF('[1]Data Checking'!NL10="","",'[1]Data Checking'!NL10)</f>
        <v/>
      </c>
      <c r="NI10" t="str">
        <f>IF('[1]Data Checking'!NM10="","",'[1]Data Checking'!NM10)</f>
        <v/>
      </c>
      <c r="NJ10" t="str">
        <f>IF('[1]Data Checking'!NN10="","",'[1]Data Checking'!NN10)</f>
        <v/>
      </c>
      <c r="NK10" t="str">
        <f>IF('[1]Data Checking'!NO10="","",'[1]Data Checking'!NO10)</f>
        <v/>
      </c>
      <c r="NL10" t="str">
        <f>IF('[1]Data Checking'!NP10="","",'[1]Data Checking'!NP10)</f>
        <v/>
      </c>
      <c r="NM10" t="str">
        <f>IF('[1]Data Checking'!NQ10="","",'[1]Data Checking'!NQ10)</f>
        <v/>
      </c>
      <c r="NN10" t="str">
        <f>IF('[1]Data Checking'!NR10="","",'[1]Data Checking'!NR10)</f>
        <v/>
      </c>
      <c r="NO10" t="str">
        <f>IF('[1]Data Checking'!NS10="","",'[1]Data Checking'!NS10)</f>
        <v/>
      </c>
      <c r="NP10" t="str">
        <f>IF('[1]Data Checking'!NT10="","",'[1]Data Checking'!NT10)</f>
        <v/>
      </c>
      <c r="NQ10" t="str">
        <f>IF('[1]Data Checking'!NU10="","",'[1]Data Checking'!NU10)</f>
        <v/>
      </c>
      <c r="NR10" t="str">
        <f>IF('[1]Data Checking'!NV10="","",'[1]Data Checking'!NV10)</f>
        <v/>
      </c>
      <c r="NS10" t="str">
        <f>IF('[1]Data Checking'!NW10="","",'[1]Data Checking'!NW10)</f>
        <v/>
      </c>
      <c r="NT10" t="str">
        <f>IF('[1]Data Checking'!NX10="","",'[1]Data Checking'!NX10)</f>
        <v/>
      </c>
      <c r="NU10" t="str">
        <f>IF('[1]Data Checking'!NY10="","",'[1]Data Checking'!NY10)</f>
        <v/>
      </c>
      <c r="NV10" t="str">
        <f>IF('[1]Data Checking'!NZ10="","",'[1]Data Checking'!NZ10)</f>
        <v/>
      </c>
      <c r="NW10" t="str">
        <f>IF('[1]Data Checking'!OA10="","",'[1]Data Checking'!OA10)</f>
        <v/>
      </c>
      <c r="NX10" t="str">
        <f>IF('[1]Data Checking'!OB10="","",'[1]Data Checking'!OB10)</f>
        <v/>
      </c>
      <c r="NY10" t="str">
        <f>IF('[1]Data Checking'!OC10="","",'[1]Data Checking'!OC10)</f>
        <v/>
      </c>
      <c r="NZ10" t="str">
        <f>IF('[1]Data Checking'!OD10="","",'[1]Data Checking'!OD10)</f>
        <v/>
      </c>
      <c r="OA10" t="str">
        <f>IF('[1]Data Checking'!OE10="","",'[1]Data Checking'!OE10)</f>
        <v/>
      </c>
      <c r="OB10" t="str">
        <f>IF('[1]Data Checking'!OF10="","",'[1]Data Checking'!OF10)</f>
        <v/>
      </c>
      <c r="OC10" t="str">
        <f>IF('[1]Data Checking'!OG10="","",'[1]Data Checking'!OG10)</f>
        <v/>
      </c>
      <c r="OD10" t="str">
        <f>IF('[1]Data Checking'!OH10="","",'[1]Data Checking'!OH10)</f>
        <v/>
      </c>
      <c r="OE10" t="str">
        <f>IF('[1]Data Checking'!OI10="","",'[1]Data Checking'!OI10)</f>
        <v/>
      </c>
      <c r="OF10" t="str">
        <f>IF('[1]Data Checking'!OJ10="","",'[1]Data Checking'!OJ10)</f>
        <v/>
      </c>
      <c r="OG10" t="str">
        <f>IF('[1]Data Checking'!OK10="","",'[1]Data Checking'!OK10)</f>
        <v/>
      </c>
      <c r="OH10" t="str">
        <f>IF('[1]Data Checking'!OL10="","",'[1]Data Checking'!OL10)</f>
        <v/>
      </c>
      <c r="OI10" t="str">
        <f>IF('[1]Data Checking'!OM10="","",'[1]Data Checking'!OM10)</f>
        <v/>
      </c>
      <c r="OJ10" t="str">
        <f>IF('[1]Data Checking'!ON10="","",'[1]Data Checking'!ON10)</f>
        <v/>
      </c>
      <c r="OK10" t="str">
        <f>IF('[1]Data Checking'!OO10="","",'[1]Data Checking'!OO10)</f>
        <v/>
      </c>
      <c r="OL10" t="str">
        <f>IF('[1]Data Checking'!OP10="","",'[1]Data Checking'!OP10)</f>
        <v/>
      </c>
      <c r="OM10" t="str">
        <f>IF('[1]Data Checking'!OQ10="","",'[1]Data Checking'!OQ10)</f>
        <v/>
      </c>
      <c r="ON10" t="str">
        <f>IF('[1]Data Checking'!OR10="","",'[1]Data Checking'!OR10)</f>
        <v/>
      </c>
      <c r="OO10" t="str">
        <f>IF('[1]Data Checking'!OS10="","",'[1]Data Checking'!OS10)</f>
        <v/>
      </c>
      <c r="OP10" t="str">
        <f>IF('[1]Data Checking'!OT10="","",'[1]Data Checking'!OT10)</f>
        <v/>
      </c>
      <c r="OQ10" t="str">
        <f>IF('[1]Data Checking'!OU10="","",'[1]Data Checking'!OU10)</f>
        <v/>
      </c>
      <c r="OR10" t="str">
        <f>IF('[1]Data Checking'!OV10="","",'[1]Data Checking'!OV10)</f>
        <v/>
      </c>
      <c r="OS10" t="str">
        <f>IF('[1]Data Checking'!OW10="","",'[1]Data Checking'!OW10)</f>
        <v/>
      </c>
      <c r="OT10" t="str">
        <f>IF('[1]Data Checking'!OX10="","",'[1]Data Checking'!OX10)</f>
        <v/>
      </c>
      <c r="OU10" t="str">
        <f>IF('[1]Data Checking'!OY10="","",'[1]Data Checking'!OY10)</f>
        <v/>
      </c>
      <c r="OV10" t="str">
        <f>IF('[1]Data Checking'!OZ10="","",'[1]Data Checking'!OZ10)</f>
        <v/>
      </c>
      <c r="OW10" t="str">
        <f>IF('[1]Data Checking'!PA10="","",'[1]Data Checking'!PA10)</f>
        <v/>
      </c>
      <c r="OX10" t="str">
        <f>IF('[1]Data Checking'!PB10="","",'[1]Data Checking'!PB10)</f>
        <v/>
      </c>
      <c r="OY10" t="str">
        <f>IF('[1]Data Checking'!PC10="","",'[1]Data Checking'!PC10)</f>
        <v/>
      </c>
      <c r="OZ10" t="str">
        <f>IF('[1]Data Checking'!PD10="","",'[1]Data Checking'!PD10)</f>
        <v/>
      </c>
      <c r="PA10" t="str">
        <f>IF('[1]Data Checking'!PE10="","",'[1]Data Checking'!PE10)</f>
        <v/>
      </c>
      <c r="PB10" t="str">
        <f>IF('[1]Data Checking'!PF10="","",'[1]Data Checking'!PF10)</f>
        <v/>
      </c>
      <c r="PC10" t="str">
        <f>IF('[1]Data Checking'!PG10="","",'[1]Data Checking'!PG10)</f>
        <v/>
      </c>
      <c r="PD10" t="str">
        <f>IF('[1]Data Checking'!PH10="","",'[1]Data Checking'!PH10)</f>
        <v/>
      </c>
      <c r="PE10" t="str">
        <f>IF('[1]Data Checking'!PI10="","",'[1]Data Checking'!PI10)</f>
        <v/>
      </c>
      <c r="PF10" t="str">
        <f>IF('[1]Data Checking'!PJ10="","",'[1]Data Checking'!PJ10)</f>
        <v/>
      </c>
      <c r="PG10" t="str">
        <f>IF('[1]Data Checking'!PK10="","",'[1]Data Checking'!PK10)</f>
        <v/>
      </c>
      <c r="PH10" t="str">
        <f>IF('[1]Data Checking'!PL10="","",'[1]Data Checking'!PL10)</f>
        <v/>
      </c>
      <c r="PI10" t="str">
        <f>IF('[1]Data Checking'!PM10="","",'[1]Data Checking'!PM10)</f>
        <v/>
      </c>
      <c r="PJ10" t="str">
        <f>IF('[1]Data Checking'!PN10="","",'[1]Data Checking'!PN10)</f>
        <v/>
      </c>
      <c r="PK10" t="str">
        <f>IF('[1]Data Checking'!PO10="","",'[1]Data Checking'!PO10)</f>
        <v/>
      </c>
      <c r="PL10" t="str">
        <f>IF('[1]Data Checking'!PP10="","",'[1]Data Checking'!PP10)</f>
        <v/>
      </c>
      <c r="PM10" t="str">
        <f>IF('[1]Data Checking'!PQ10="","",'[1]Data Checking'!PQ10)</f>
        <v/>
      </c>
      <c r="PN10" t="str">
        <f>IF('[1]Data Checking'!PR10="","",'[1]Data Checking'!PR10)</f>
        <v/>
      </c>
      <c r="PO10" t="str">
        <f>IF('[1]Data Checking'!PS10="","",'[1]Data Checking'!PS10)</f>
        <v/>
      </c>
      <c r="PP10" t="str">
        <f>IF('[1]Data Checking'!PT10="","",'[1]Data Checking'!PT10)</f>
        <v/>
      </c>
      <c r="PQ10" t="str">
        <f>IF('[1]Data Checking'!PU10="","",'[1]Data Checking'!PU10)</f>
        <v/>
      </c>
      <c r="PR10" t="str">
        <f>IF('[1]Data Checking'!PV10="","",'[1]Data Checking'!PV10)</f>
        <v/>
      </c>
      <c r="PS10" t="str">
        <f>IF('[1]Data Checking'!PW10="","",'[1]Data Checking'!PW10)</f>
        <v/>
      </c>
      <c r="PT10" t="str">
        <f>IF('[1]Data Checking'!PX10="","",'[1]Data Checking'!PX10)</f>
        <v/>
      </c>
      <c r="PU10" t="str">
        <f>IF('[1]Data Checking'!PY10="","",'[1]Data Checking'!PY10)</f>
        <v/>
      </c>
      <c r="PV10" t="str">
        <f>IF('[1]Data Checking'!PZ10="","",'[1]Data Checking'!PZ10)</f>
        <v/>
      </c>
      <c r="PW10" t="str">
        <f>IF('[1]Data Checking'!QA10="","",'[1]Data Checking'!QA10)</f>
        <v/>
      </c>
      <c r="PX10" t="str">
        <f>IF('[1]Data Checking'!QB10="","",'[1]Data Checking'!QB10)</f>
        <v/>
      </c>
      <c r="PY10" t="str">
        <f>IF('[1]Data Checking'!QC10="","",'[1]Data Checking'!QC10)</f>
        <v/>
      </c>
      <c r="PZ10" t="str">
        <f>IF('[1]Data Checking'!QD10="","",'[1]Data Checking'!QD10)</f>
        <v/>
      </c>
      <c r="QA10" t="str">
        <f>IF('[1]Data Checking'!QE10="","",'[1]Data Checking'!QE10)</f>
        <v/>
      </c>
      <c r="QB10" t="str">
        <f>IF('[1]Data Checking'!QF10="","",'[1]Data Checking'!QF10)</f>
        <v/>
      </c>
      <c r="QC10" t="str">
        <f>IF('[1]Data Checking'!QG10="","",'[1]Data Checking'!QG10)</f>
        <v/>
      </c>
      <c r="QD10" t="str">
        <f>IF('[1]Data Checking'!QH10="","",'[1]Data Checking'!QH10)</f>
        <v/>
      </c>
      <c r="QE10" t="str">
        <f>IF('[1]Data Checking'!QI10="","",'[1]Data Checking'!QI10)</f>
        <v/>
      </c>
      <c r="QF10" t="str">
        <f>IF('[1]Data Checking'!QJ10="","",'[1]Data Checking'!QJ10)</f>
        <v/>
      </c>
      <c r="QG10" t="str">
        <f>IF('[1]Data Checking'!QK10="","",'[1]Data Checking'!QK10)</f>
        <v/>
      </c>
      <c r="QH10" t="str">
        <f>IF('[1]Data Checking'!QL10="","",'[1]Data Checking'!QL10)</f>
        <v/>
      </c>
      <c r="QI10" t="str">
        <f>IF('[1]Data Checking'!QM10="","",'[1]Data Checking'!QM10)</f>
        <v/>
      </c>
      <c r="QJ10" t="str">
        <f>IF('[1]Data Checking'!QN10="","",'[1]Data Checking'!QN10)</f>
        <v/>
      </c>
      <c r="QK10" t="str">
        <f>IF('[1]Data Checking'!QO10="","",'[1]Data Checking'!QO10)</f>
        <v/>
      </c>
      <c r="QL10" t="str">
        <f>IF('[1]Data Checking'!QP10="","",'[1]Data Checking'!QP10)</f>
        <v/>
      </c>
      <c r="QM10" t="str">
        <f>IF('[1]Data Checking'!QQ10="","",'[1]Data Checking'!QQ10)</f>
        <v/>
      </c>
      <c r="QN10" t="str">
        <f>IF('[1]Data Checking'!QR10="","",'[1]Data Checking'!QR10)</f>
        <v/>
      </c>
      <c r="QO10" t="str">
        <f>IF('[1]Data Checking'!QS10="","",'[1]Data Checking'!QS10)</f>
        <v/>
      </c>
      <c r="QP10" t="str">
        <f>IF('[1]Data Checking'!QT10="","",'[1]Data Checking'!QT10)</f>
        <v/>
      </c>
      <c r="QQ10" t="str">
        <f>IF('[1]Data Checking'!QU10="","",'[1]Data Checking'!QU10)</f>
        <v/>
      </c>
      <c r="QR10" t="str">
        <f>IF('[1]Data Checking'!QV10="","",'[1]Data Checking'!QV10)</f>
        <v/>
      </c>
      <c r="QS10" t="str">
        <f>IF('[1]Data Checking'!QW10="","",'[1]Data Checking'!QW10)</f>
        <v/>
      </c>
      <c r="QT10" t="str">
        <f>IF('[1]Data Checking'!QX10="","",'[1]Data Checking'!QX10)</f>
        <v/>
      </c>
      <c r="QU10" t="str">
        <f>IF('[1]Data Checking'!QY10="","",'[1]Data Checking'!QY10)</f>
        <v/>
      </c>
      <c r="QV10" t="str">
        <f>IF('[1]Data Checking'!QZ10="","",'[1]Data Checking'!QZ10)</f>
        <v/>
      </c>
      <c r="QW10" t="str">
        <f>IF('[1]Data Checking'!RA10="","",'[1]Data Checking'!RA10)</f>
        <v/>
      </c>
      <c r="QX10" t="str">
        <f>IF('[1]Data Checking'!RB10="","",'[1]Data Checking'!RB10)</f>
        <v/>
      </c>
      <c r="QY10" t="str">
        <f>IF('[1]Data Checking'!RC10="","",'[1]Data Checking'!RC10)</f>
        <v/>
      </c>
      <c r="QZ10" t="str">
        <f>IF('[1]Data Checking'!RD10="","",'[1]Data Checking'!RD10)</f>
        <v/>
      </c>
      <c r="RA10" t="str">
        <f>IF('[1]Data Checking'!RE10="","",'[1]Data Checking'!RE10)</f>
        <v/>
      </c>
      <c r="RB10" t="str">
        <f>IF('[1]Data Checking'!RF10="","",'[1]Data Checking'!RF10)</f>
        <v/>
      </c>
      <c r="RC10" t="str">
        <f>IF('[1]Data Checking'!RG10="","",'[1]Data Checking'!RG10)</f>
        <v/>
      </c>
      <c r="RD10" t="str">
        <f>IF('[1]Data Checking'!RH10="","",'[1]Data Checking'!RH10)</f>
        <v/>
      </c>
      <c r="RE10" t="str">
        <f>IF('[1]Data Checking'!RI10="","",'[1]Data Checking'!RI10)</f>
        <v/>
      </c>
      <c r="RF10" t="str">
        <f>IF('[1]Data Checking'!RJ10="","",'[1]Data Checking'!RJ10)</f>
        <v/>
      </c>
      <c r="RG10" t="str">
        <f>IF('[1]Data Checking'!RK10="","",'[1]Data Checking'!RK10)</f>
        <v/>
      </c>
      <c r="RH10" t="str">
        <f>IF('[1]Data Checking'!RL10="","",'[1]Data Checking'!RL10)</f>
        <v/>
      </c>
      <c r="RI10" t="str">
        <f>IF('[1]Data Checking'!RM10="","",'[1]Data Checking'!RM10)</f>
        <v/>
      </c>
      <c r="RJ10" t="str">
        <f>IF('[1]Data Checking'!RN10="","",'[1]Data Checking'!RN10)</f>
        <v/>
      </c>
      <c r="RK10" t="str">
        <f>IF('[1]Data Checking'!RO10="","",'[1]Data Checking'!RO10)</f>
        <v/>
      </c>
      <c r="RL10" t="str">
        <f>IF('[1]Data Checking'!RP10="","",'[1]Data Checking'!RP10)</f>
        <v/>
      </c>
      <c r="RM10" t="str">
        <f>IF('[1]Data Checking'!RQ10="","",'[1]Data Checking'!RQ10)</f>
        <v/>
      </c>
      <c r="RN10" t="str">
        <f>IF('[1]Data Checking'!RR10="","",'[1]Data Checking'!RR10)</f>
        <v/>
      </c>
      <c r="RO10" t="str">
        <f>IF('[1]Data Checking'!RS10="","",'[1]Data Checking'!RS10)</f>
        <v/>
      </c>
      <c r="RP10" t="str">
        <f>IF('[1]Data Checking'!RT10="","",'[1]Data Checking'!RT10)</f>
        <v/>
      </c>
      <c r="RQ10" t="str">
        <f>IF('[1]Data Checking'!RU10="","",'[1]Data Checking'!RU10)</f>
        <v/>
      </c>
      <c r="RR10" t="str">
        <f>IF('[1]Data Checking'!RV10="","",'[1]Data Checking'!RV10)</f>
        <v/>
      </c>
      <c r="RS10" t="str">
        <f>IF('[1]Data Checking'!RW10="","",'[1]Data Checking'!RW10)</f>
        <v/>
      </c>
      <c r="RT10" t="str">
        <f>IF('[1]Data Checking'!RX10="","",'[1]Data Checking'!RX10)</f>
        <v/>
      </c>
      <c r="RU10" t="str">
        <f>IF('[1]Data Checking'!RY10="","",'[1]Data Checking'!RY10)</f>
        <v/>
      </c>
      <c r="RV10" t="str">
        <f>IF('[1]Data Checking'!RZ10="","",'[1]Data Checking'!RZ10)</f>
        <v/>
      </c>
      <c r="RW10" t="str">
        <f>IF('[1]Data Checking'!SA10="","",'[1]Data Checking'!SA10)</f>
        <v/>
      </c>
      <c r="RX10" t="str">
        <f>IF('[1]Data Checking'!SB10="","",'[1]Data Checking'!SB10)</f>
        <v/>
      </c>
      <c r="RY10" t="str">
        <f>IF('[1]Data Checking'!SC10="","",'[1]Data Checking'!SC10)</f>
        <v/>
      </c>
      <c r="RZ10" t="str">
        <f>IF('[1]Data Checking'!SD10="","",'[1]Data Checking'!SD10)</f>
        <v/>
      </c>
      <c r="SA10" t="str">
        <f>IF('[1]Data Checking'!SE10="","",'[1]Data Checking'!SE10)</f>
        <v/>
      </c>
      <c r="SB10" t="str">
        <f>IF('[1]Data Checking'!SF10="","",'[1]Data Checking'!SF10)</f>
        <v/>
      </c>
      <c r="SC10" t="str">
        <f>IF('[1]Data Checking'!SG10="","",'[1]Data Checking'!SG10)</f>
        <v/>
      </c>
      <c r="SD10" t="str">
        <f>IF('[1]Data Checking'!SH10="","",'[1]Data Checking'!SH10)</f>
        <v/>
      </c>
      <c r="SE10" t="str">
        <f>IF('[1]Data Checking'!SI10="","",'[1]Data Checking'!SI10)</f>
        <v/>
      </c>
      <c r="SF10" t="str">
        <f>IF('[1]Data Checking'!SJ10="","",'[1]Data Checking'!SJ10)</f>
        <v/>
      </c>
      <c r="SG10" t="str">
        <f>IF('[1]Data Checking'!SK10="","",'[1]Data Checking'!SK10)</f>
        <v/>
      </c>
      <c r="SH10" t="str">
        <f>IF('[1]Data Checking'!SL10="","",'[1]Data Checking'!SL10)</f>
        <v/>
      </c>
      <c r="SI10" t="str">
        <f>IF('[1]Data Checking'!SM10="","",'[1]Data Checking'!SM10)</f>
        <v/>
      </c>
      <c r="SJ10" t="str">
        <f>IF('[1]Data Checking'!SN10="","",'[1]Data Checking'!SN10)</f>
        <v/>
      </c>
      <c r="SK10" t="str">
        <f>IF('[1]Data Checking'!SO10="","",'[1]Data Checking'!SO10)</f>
        <v/>
      </c>
      <c r="SL10" t="str">
        <f>IF('[1]Data Checking'!SP10="","",'[1]Data Checking'!SP10)</f>
        <v/>
      </c>
      <c r="SM10" t="str">
        <f>IF('[1]Data Checking'!SQ10="","",'[1]Data Checking'!SQ10)</f>
        <v/>
      </c>
      <c r="SN10" t="str">
        <f>IF('[1]Data Checking'!SR10="","",'[1]Data Checking'!SR10)</f>
        <v/>
      </c>
      <c r="SO10" t="str">
        <f>IF('[1]Data Checking'!SS10="","",'[1]Data Checking'!SS10)</f>
        <v/>
      </c>
      <c r="SP10" t="str">
        <f>IF('[1]Data Checking'!ST10="","",'[1]Data Checking'!ST10)</f>
        <v/>
      </c>
      <c r="SQ10" t="str">
        <f>IF('[1]Data Checking'!SU10="","",'[1]Data Checking'!SU10)</f>
        <v/>
      </c>
      <c r="SR10" t="str">
        <f>IF('[1]Data Checking'!SV10="","",'[1]Data Checking'!SV10)</f>
        <v/>
      </c>
      <c r="SS10" t="str">
        <f>IF('[1]Data Checking'!SW10="","",'[1]Data Checking'!SW10)</f>
        <v/>
      </c>
      <c r="ST10" t="str">
        <f>IF('[1]Data Checking'!SX10="","",'[1]Data Checking'!SX10)</f>
        <v/>
      </c>
      <c r="SU10" t="str">
        <f>IF('[1]Data Checking'!SY10="","",'[1]Data Checking'!SY10)</f>
        <v/>
      </c>
      <c r="SV10" t="str">
        <f>IF('[1]Data Checking'!SZ10="","",'[1]Data Checking'!SZ10)</f>
        <v/>
      </c>
      <c r="SW10" t="str">
        <f>IF('[1]Data Checking'!TA10="","",'[1]Data Checking'!TA10)</f>
        <v/>
      </c>
      <c r="SX10" t="str">
        <f>IF('[1]Data Checking'!TB10="","",'[1]Data Checking'!TB10)</f>
        <v/>
      </c>
      <c r="SY10" t="str">
        <f>IF('[1]Data Checking'!TC10="","",'[1]Data Checking'!TC10)</f>
        <v/>
      </c>
      <c r="SZ10" t="str">
        <f>IF('[1]Data Checking'!TD10="","",'[1]Data Checking'!TD10)</f>
        <v/>
      </c>
      <c r="TA10" t="str">
        <f>IF('[1]Data Checking'!TE10="","",'[1]Data Checking'!TE10)</f>
        <v/>
      </c>
      <c r="TB10" t="str">
        <f>IF('[1]Data Checking'!TF10="","",'[1]Data Checking'!TF10)</f>
        <v/>
      </c>
      <c r="TC10" t="str">
        <f>IF('[1]Data Checking'!TG10="","",'[1]Data Checking'!TG10)</f>
        <v/>
      </c>
      <c r="TD10" t="str">
        <f>IF('[1]Data Checking'!TH10="","",'[1]Data Checking'!TH10)</f>
        <v/>
      </c>
      <c r="TE10" t="str">
        <f>IF('[1]Data Checking'!TI10="","",'[1]Data Checking'!TI10)</f>
        <v/>
      </c>
      <c r="TF10" t="str">
        <f>IF('[1]Data Checking'!TJ10="","",'[1]Data Checking'!TJ10)</f>
        <v/>
      </c>
      <c r="TG10" t="str">
        <f>IF('[1]Data Checking'!TK10="","",'[1]Data Checking'!TK10)</f>
        <v/>
      </c>
      <c r="TH10" t="str">
        <f>IF('[1]Data Checking'!TL10="","",'[1]Data Checking'!TL10)</f>
        <v/>
      </c>
      <c r="TI10" t="str">
        <f>IF('[1]Data Checking'!TM10="","",'[1]Data Checking'!TM10)</f>
        <v/>
      </c>
      <c r="TJ10">
        <f>IF('[1]Data Checking'!TN10="","",'[1]Data Checking'!TN10)</f>
        <v>0</v>
      </c>
      <c r="TK10">
        <f>IF('[1]Data Checking'!TO10="","",'[1]Data Checking'!TO10)</f>
        <v>0</v>
      </c>
      <c r="TL10">
        <f>IF('[1]Data Checking'!TP10="","",'[1]Data Checking'!TP10)</f>
        <v>0</v>
      </c>
      <c r="TM10">
        <f>IF('[1]Data Checking'!TQ10="","",'[1]Data Checking'!TQ10)</f>
        <v>0</v>
      </c>
      <c r="TN10">
        <f>IF('[1]Data Checking'!TR10="","",'[1]Data Checking'!TR10)</f>
        <v>0</v>
      </c>
      <c r="TO10" t="str">
        <f>IF('[1]Data Checking'!TS10="","",'[1]Data Checking'!TS10)</f>
        <v>Pas de commentaire</v>
      </c>
      <c r="TP10" t="str">
        <f>IF('[1]Data Checking'!TT10="","",'[1]Data Checking'!TT10)</f>
        <v/>
      </c>
      <c r="TQ10">
        <f>IF('[1]Data Checking'!TU10="","",'[1]Data Checking'!TU10)</f>
        <v>235914538</v>
      </c>
      <c r="TR10" t="str">
        <f>IF('[1]Data Checking'!TV10="","",'[1]Data Checking'!TV10)</f>
        <v>e0ac8b4f-3d44-49f6-864f-508c5805bc45</v>
      </c>
      <c r="TS10">
        <f>IF('[1]Data Checking'!TW10="","",'[1]Data Checking'!TW10)</f>
        <v>44525.943483796298</v>
      </c>
      <c r="TT10" t="str">
        <f>IF('[1]Data Checking'!TX10="","",'[1]Data Checking'!TX10)</f>
        <v/>
      </c>
      <c r="TU10" t="str">
        <f>IF('[1]Data Checking'!TY10="","",'[1]Data Checking'!TY10)</f>
        <v/>
      </c>
      <c r="TV10" t="str">
        <f>IF('[1]Data Checking'!TZ10="","",'[1]Data Checking'!TZ10)</f>
        <v>submitted_via_web</v>
      </c>
      <c r="TW10" t="str">
        <f>IF('[1]Data Checking'!UA10="","",'[1]Data Checking'!UA10)</f>
        <v>icsm_haiti</v>
      </c>
      <c r="TX10" t="str">
        <f>IF('[1]Data Checking'!UB10="","",'[1]Data Checking'!UB10)</f>
        <v/>
      </c>
      <c r="TY10">
        <f>IF('[1]Data Checking'!UC10="","",'[1]Data Checking'!UC10)</f>
        <v>9</v>
      </c>
      <c r="TZ10" t="str">
        <f>IF('[1]Data Checking'!UD10="","",'[1]Data Checking'!UD10)</f>
        <v/>
      </c>
      <c r="UA10" t="e">
        <f>IF('[1]Data Checking'!UL10="","",'[1]Data Checking'!UL10)</f>
        <v>#REF!</v>
      </c>
      <c r="UB10" t="e">
        <f>IF('[1]Data Checking'!UM10="","",'[1]Data Checking'!UM10)</f>
        <v>#REF!</v>
      </c>
      <c r="UC10" t="e">
        <f>IF('[1]Data Checking'!UN10="","",'[1]Data Checking'!UN10)</f>
        <v>#REF!</v>
      </c>
    </row>
    <row r="11" spans="1:549">
      <c r="A11">
        <f>IF('[1]Data Checking'!D11="","",'[1]Data Checking'!D11)</f>
        <v>44525.552913506937</v>
      </c>
      <c r="B11">
        <f>IF('[1]Data Checking'!E11="","",'[1]Data Checking'!E11)</f>
        <v>44525.562396180547</v>
      </c>
      <c r="C11">
        <f>IF('[1]Data Checking'!F11="","",'[1]Data Checking'!F11)</f>
        <v>44525</v>
      </c>
      <c r="D11" t="str">
        <f>IF('[1]Data Checking'!H11="","",'[1]Data Checking'!H11)</f>
        <v>audit.csv</v>
      </c>
      <c r="E11" t="str">
        <f>IF('[1]Data Checking'!I11="","",'[1]Data Checking'!I11)</f>
        <v>icsm_haiti</v>
      </c>
      <c r="F11" t="str">
        <f>IF('[1]Data Checking'!J11="","",'[1]Data Checking'!J11)</f>
        <v/>
      </c>
      <c r="G11" t="str">
        <f>IF('[1]Data Checking'!K11="","",'[1]Data Checking'!K11)</f>
        <v/>
      </c>
      <c r="H11">
        <f>IF('[1]Data Checking'!L11="","",'[1]Data Checking'!L11)</f>
        <v>44525</v>
      </c>
      <c r="I11" t="str">
        <f>IF('[1]Data Checking'!M11="","",'[1]Data Checking'!M11)</f>
        <v>GVC</v>
      </c>
      <c r="J11" t="str">
        <f>IF('[1]Data Checking'!N11="","",'[1]Data Checking'!N11)</f>
        <v/>
      </c>
      <c r="K11" t="str">
        <f>IF('[1]Data Checking'!O11="","",'[1]Data Checking'!O11)</f>
        <v>gvc</v>
      </c>
      <c r="L11" t="str">
        <f>IF('[1]Data Checking'!P11="","",'[1]Data Checking'!P11)</f>
        <v>GVC</v>
      </c>
      <c r="M11" t="str">
        <f>IF('[1]Data Checking'!Q11="","",'[1]Data Checking'!Q11)</f>
        <v>GVC</v>
      </c>
      <c r="N11" t="str">
        <f>IF('[1]Data Checking'!R11="","",'[1]Data Checking'!R11)</f>
        <v>GJ22</v>
      </c>
      <c r="O11" t="str">
        <f>IF('[1]Data Checking'!S11="","",'[1]Data Checking'!S11)</f>
        <v/>
      </c>
      <c r="P11" t="str">
        <f>IF('[1]Data Checking'!T11="","",'[1]Data Checking'!T11)</f>
        <v>gvc_gj22</v>
      </c>
      <c r="Q11" t="str">
        <f>IF('[1]Data Checking'!U11="","",'[1]Data Checking'!U11)</f>
        <v>GJ22</v>
      </c>
      <c r="R11" t="str">
        <f>IF('[1]Data Checking'!V11="","",'[1]Data Checking'!V11)</f>
        <v>GJ22</v>
      </c>
      <c r="S11" t="str">
        <f>IF('[1]Data Checking'!W11="","",'[1]Data Checking'!W11)</f>
        <v>Artibonite</v>
      </c>
      <c r="T11" t="str">
        <f>IF('[1]Data Checking'!X11="","",'[1]Data Checking'!X11)</f>
        <v>Ennery</v>
      </c>
      <c r="U11" t="str">
        <f>IF('[1]Data Checking'!Y11="","",'[1]Data Checking'!Y11)</f>
        <v>HT0512</v>
      </c>
      <c r="V11" t="str">
        <f>IF('[1]Data Checking'!Z11="","",'[1]Data Checking'!Z11)</f>
        <v>Ennery</v>
      </c>
      <c r="W11" t="str">
        <f>IF('[1]Data Checking'!AA11="","",'[1]Data Checking'!AA11)</f>
        <v>4e Section Puilboreau</v>
      </c>
      <c r="X11" t="str">
        <f>IF('[1]Data Checking'!AB11="","",'[1]Data Checking'!AB11)</f>
        <v>HT0512-04</v>
      </c>
      <c r="Y11" t="str">
        <f>IF('[1]Data Checking'!AC11="","",'[1]Data Checking'!AC11)</f>
        <v>4e Section Puilboreau</v>
      </c>
      <c r="Z11" t="str">
        <f>IF('[1]Data Checking'!AD11="","",'[1]Data Checking'!AD11)</f>
        <v>Puilboreau</v>
      </c>
      <c r="AA11" t="str">
        <f>IF('[1]Data Checking'!AE11="","",'[1]Data Checking'!AE11)</f>
        <v/>
      </c>
      <c r="AB11" t="str">
        <f>IF('[1]Data Checking'!AF11="","",'[1]Data Checking'!AF11)</f>
        <v>enn_1</v>
      </c>
      <c r="AC11" t="str">
        <f>IF('[1]Data Checking'!AG11="","",'[1]Data Checking'!AG11)</f>
        <v>Puilboreau</v>
      </c>
      <c r="AD11" t="str">
        <f>IF('[1]Data Checking'!AH11="","",'[1]Data Checking'!AH11)</f>
        <v>Puilboreau</v>
      </c>
      <c r="AE11" t="str">
        <f>IF('[1]Data Checking'!AI11="","",'[1]Data Checking'!AI11)</f>
        <v>Marché Puilboreau</v>
      </c>
      <c r="AF11" t="str">
        <f>IF('[1]Data Checking'!AJ11="","",'[1]Data Checking'!AJ11)</f>
        <v/>
      </c>
      <c r="AG11" t="str">
        <f>IF('[1]Data Checking'!AK11="","",'[1]Data Checking'!AK11)</f>
        <v>Ennery</v>
      </c>
      <c r="AH11" t="str">
        <f>IF('[1]Data Checking'!AL11="","",'[1]Data Checking'!AL11)</f>
        <v>Marché Puilboreau</v>
      </c>
      <c r="AI11" t="str">
        <f>IF('[1]Data Checking'!AM11="","",'[1]Data Checking'!AM11)</f>
        <v>Marché Puilboreau</v>
      </c>
      <c r="AJ11" t="str">
        <f>IF('[1]Data Checking'!AN11="","",'[1]Data Checking'!AN11)</f>
        <v>Milieu rural</v>
      </c>
      <c r="AK11" t="str">
        <f>IF('[1]Data Checking'!AO11="","",'[1]Data Checking'!AO11)</f>
        <v>Enquête auprès d'un client (pour l'eau de boisson et la situation sécuritaire)</v>
      </c>
      <c r="AL11" t="str">
        <f>IF('[1]Data Checking'!AP11="","",'[1]Data Checking'!AP11)</f>
        <v>Oui</v>
      </c>
      <c r="AM11" t="str">
        <f>IF('[1]Data Checking'!AQ11="","",'[1]Data Checking'!AQ11)</f>
        <v/>
      </c>
      <c r="AN11" t="str">
        <f>IF('[1]Data Checking'!AR11="","",'[1]Data Checking'!AR11)</f>
        <v>Oui</v>
      </c>
      <c r="AO11" t="str">
        <f>IF('[1]Data Checking'!AS11="","",'[1]Data Checking'!AS11)</f>
        <v/>
      </c>
      <c r="AP11" t="str">
        <f>IF('[1]Data Checking'!AT11="","",'[1]Data Checking'!AT11)</f>
        <v>Femme</v>
      </c>
      <c r="AQ11">
        <f>IF('[1]Data Checking'!AU11="","",'[1]Data Checking'!AU11)</f>
        <v>44525</v>
      </c>
      <c r="AR11">
        <f>IF('[1]Data Checking'!AV11="","",'[1]Data Checking'!AV11)</f>
        <v>44525</v>
      </c>
      <c r="AS11" t="str">
        <f>IF('[1]Data Checking'!AW11="","",'[1]Data Checking'!AW11)</f>
        <v/>
      </c>
      <c r="AT11" t="str">
        <f>IF('[1]Data Checking'!AX11="","",'[1]Data Checking'!AX11)</f>
        <v/>
      </c>
      <c r="AU11" t="str">
        <f>IF('[1]Data Checking'!AY11="","",'[1]Data Checking'!AY11)</f>
        <v/>
      </c>
      <c r="AV11" t="str">
        <f>IF('[1]Data Checking'!AZ11="","",'[1]Data Checking'!AZ11)</f>
        <v/>
      </c>
      <c r="AW11" t="str">
        <f>IF('[1]Data Checking'!BA11="","",'[1]Data Checking'!BA11)</f>
        <v/>
      </c>
      <c r="AX11" t="str">
        <f>IF('[1]Data Checking'!BB11="","",'[1]Data Checking'!BB11)</f>
        <v/>
      </c>
      <c r="AY11" t="str">
        <f>IF('[1]Data Checking'!BC11="","",'[1]Data Checking'!BC11)</f>
        <v/>
      </c>
      <c r="AZ11" t="str">
        <f>IF('[1]Data Checking'!BD11="","",'[1]Data Checking'!BD11)</f>
        <v/>
      </c>
      <c r="BA11" t="str">
        <f>IF('[1]Data Checking'!BE11="","",'[1]Data Checking'!BE11)</f>
        <v/>
      </c>
      <c r="BB11" t="str">
        <f>IF('[1]Data Checking'!BF11="","",'[1]Data Checking'!BF11)</f>
        <v/>
      </c>
      <c r="BC11" t="str">
        <f>IF('[1]Data Checking'!BG11="","",'[1]Data Checking'!BG11)</f>
        <v/>
      </c>
      <c r="BD11" t="str">
        <f>IF('[1]Data Checking'!BH11="","",'[1]Data Checking'!BH11)</f>
        <v/>
      </c>
      <c r="BE11" t="str">
        <f>IF('[1]Data Checking'!BI11="","",'[1]Data Checking'!BI11)</f>
        <v/>
      </c>
      <c r="BF11" t="str">
        <f>IF('[1]Data Checking'!BJ11="","",'[1]Data Checking'!BJ11)</f>
        <v/>
      </c>
      <c r="BG11" t="str">
        <f>IF('[1]Data Checking'!BK11="","",'[1]Data Checking'!BK11)</f>
        <v/>
      </c>
      <c r="BH11" t="str">
        <f>IF('[1]Data Checking'!BL11="","",'[1]Data Checking'!BL11)</f>
        <v/>
      </c>
      <c r="BI11" t="str">
        <f>IF('[1]Data Checking'!BM11="","",'[1]Data Checking'!BM11)</f>
        <v/>
      </c>
      <c r="BJ11" t="str">
        <f>IF('[1]Data Checking'!BN11="","",'[1]Data Checking'!BN11)</f>
        <v/>
      </c>
      <c r="BK11" t="str">
        <f>IF('[1]Data Checking'!BO11="","",'[1]Data Checking'!BO11)</f>
        <v/>
      </c>
      <c r="BL11" t="str">
        <f>IF('[1]Data Checking'!BP11="","",'[1]Data Checking'!BP11)</f>
        <v/>
      </c>
      <c r="BM11" t="str">
        <f>IF('[1]Data Checking'!BQ11="","",'[1]Data Checking'!BQ11)</f>
        <v/>
      </c>
      <c r="BN11" t="str">
        <f>IF('[1]Data Checking'!BR11="","",'[1]Data Checking'!BR11)</f>
        <v/>
      </c>
      <c r="BO11" t="str">
        <f>IF('[1]Data Checking'!BS11="","",'[1]Data Checking'!BS11)</f>
        <v/>
      </c>
      <c r="BP11" t="str">
        <f>IF('[1]Data Checking'!BT11="","",'[1]Data Checking'!BT11)</f>
        <v/>
      </c>
      <c r="BQ11" t="str">
        <f>IF('[1]Data Checking'!BU11="","",'[1]Data Checking'!BU11)</f>
        <v/>
      </c>
      <c r="BR11" t="str">
        <f>IF('[1]Data Checking'!BV11="","",'[1]Data Checking'!BV11)</f>
        <v/>
      </c>
      <c r="BS11" t="str">
        <f>IF('[1]Data Checking'!BW11="","",'[1]Data Checking'!BW11)</f>
        <v/>
      </c>
      <c r="BT11" t="str">
        <f>IF('[1]Data Checking'!BX11="","",'[1]Data Checking'!BX11)</f>
        <v/>
      </c>
      <c r="BU11" t="str">
        <f>IF('[1]Data Checking'!BY11="","",'[1]Data Checking'!BY11)</f>
        <v/>
      </c>
      <c r="BV11" t="str">
        <f>IF('[1]Data Checking'!BZ11="","",'[1]Data Checking'!BZ11)</f>
        <v/>
      </c>
      <c r="BW11" t="str">
        <f>IF('[1]Data Checking'!CA11="","",'[1]Data Checking'!CA11)</f>
        <v/>
      </c>
      <c r="BX11" t="str">
        <f>IF('[1]Data Checking'!CB11="","",'[1]Data Checking'!CB11)</f>
        <v/>
      </c>
      <c r="BY11" t="str">
        <f>IF('[1]Data Checking'!CC11="","",'[1]Data Checking'!CC11)</f>
        <v/>
      </c>
      <c r="BZ11" t="str">
        <f>IF('[1]Data Checking'!CD11="","",'[1]Data Checking'!CD11)</f>
        <v/>
      </c>
      <c r="CA11" t="str">
        <f>IF('[1]Data Checking'!CE11="","",'[1]Data Checking'!CE11)</f>
        <v/>
      </c>
      <c r="CB11" t="str">
        <f>IF('[1]Data Checking'!CF11="","",'[1]Data Checking'!CF11)</f>
        <v/>
      </c>
      <c r="CC11" t="str">
        <f>IF('[1]Data Checking'!CG11="","",'[1]Data Checking'!CG11)</f>
        <v/>
      </c>
      <c r="CD11" t="str">
        <f>IF('[1]Data Checking'!CH11="","",'[1]Data Checking'!CH11)</f>
        <v/>
      </c>
      <c r="CE11" t="str">
        <f>IF('[1]Data Checking'!CI11="","",'[1]Data Checking'!CI11)</f>
        <v/>
      </c>
      <c r="CF11" t="str">
        <f>IF('[1]Data Checking'!CJ11="","",'[1]Data Checking'!CJ11)</f>
        <v/>
      </c>
      <c r="CG11" t="str">
        <f>IF('[1]Data Checking'!CK11="","",'[1]Data Checking'!CK11)</f>
        <v/>
      </c>
      <c r="CH11" t="str">
        <f>IF('[1]Data Checking'!CL11="","",'[1]Data Checking'!CL11)</f>
        <v/>
      </c>
      <c r="CI11" t="str">
        <f>IF('[1]Data Checking'!CM11="","",'[1]Data Checking'!CM11)</f>
        <v/>
      </c>
      <c r="CJ11" t="str">
        <f>IF('[1]Data Checking'!CN11="","",'[1]Data Checking'!CN11)</f>
        <v/>
      </c>
      <c r="CK11" t="str">
        <f>IF('[1]Data Checking'!CO11="","",'[1]Data Checking'!CO11)</f>
        <v/>
      </c>
      <c r="CL11" t="str">
        <f>IF('[1]Data Checking'!CP11="","",'[1]Data Checking'!CP11)</f>
        <v/>
      </c>
      <c r="CM11" t="str">
        <f>IF('[1]Data Checking'!CQ11="","",'[1]Data Checking'!CQ11)</f>
        <v/>
      </c>
      <c r="CN11" t="str">
        <f>IF('[1]Data Checking'!CR11="","",'[1]Data Checking'!CR11)</f>
        <v/>
      </c>
      <c r="CO11" t="str">
        <f>IF('[1]Data Checking'!CS11="","",'[1]Data Checking'!CS11)</f>
        <v/>
      </c>
      <c r="CP11" t="str">
        <f>IF('[1]Data Checking'!CT11="","",'[1]Data Checking'!CT11)</f>
        <v/>
      </c>
      <c r="CQ11" t="str">
        <f>IF('[1]Data Checking'!CU11="","",'[1]Data Checking'!CU11)</f>
        <v/>
      </c>
      <c r="CR11" t="str">
        <f>IF('[1]Data Checking'!CV11="","",'[1]Data Checking'!CV11)</f>
        <v/>
      </c>
      <c r="CS11" t="str">
        <f>IF('[1]Data Checking'!CW11="","",'[1]Data Checking'!CW11)</f>
        <v/>
      </c>
      <c r="CT11" t="str">
        <f>IF('[1]Data Checking'!CX11="","",'[1]Data Checking'!CX11)</f>
        <v/>
      </c>
      <c r="CU11" t="str">
        <f>IF('[1]Data Checking'!CY11="","",'[1]Data Checking'!CY11)</f>
        <v/>
      </c>
      <c r="CV11" t="str">
        <f>IF('[1]Data Checking'!CZ11="","",'[1]Data Checking'!CZ11)</f>
        <v/>
      </c>
      <c r="CW11" t="str">
        <f>IF('[1]Data Checking'!DA11="","",'[1]Data Checking'!DA11)</f>
        <v/>
      </c>
      <c r="CX11" t="str">
        <f>IF('[1]Data Checking'!DB11="","",'[1]Data Checking'!DB11)</f>
        <v/>
      </c>
      <c r="CY11" t="str">
        <f>IF('[1]Data Checking'!DC11="","",'[1]Data Checking'!DC11)</f>
        <v/>
      </c>
      <c r="CZ11" t="str">
        <f>IF('[1]Data Checking'!DD11="","",'[1]Data Checking'!DD11)</f>
        <v/>
      </c>
      <c r="DA11" t="str">
        <f>IF('[1]Data Checking'!DE11="","",'[1]Data Checking'!DE11)</f>
        <v/>
      </c>
      <c r="DB11" t="str">
        <f>IF('[1]Data Checking'!DF11="","",'[1]Data Checking'!DF11)</f>
        <v/>
      </c>
      <c r="DC11" t="str">
        <f>IF('[1]Data Checking'!DG11="","",'[1]Data Checking'!DG11)</f>
        <v/>
      </c>
      <c r="DD11" t="str">
        <f>IF('[1]Data Checking'!DH11="","",'[1]Data Checking'!DH11)</f>
        <v/>
      </c>
      <c r="DE11" t="str">
        <f>IF('[1]Data Checking'!DI11="","",'[1]Data Checking'!DI11)</f>
        <v/>
      </c>
      <c r="DF11" t="str">
        <f>IF('[1]Data Checking'!DJ11="","",'[1]Data Checking'!DJ11)</f>
        <v/>
      </c>
      <c r="DG11" t="str">
        <f>IF('[1]Data Checking'!DK11="","",'[1]Data Checking'!DK11)</f>
        <v/>
      </c>
      <c r="DH11" t="str">
        <f>IF('[1]Data Checking'!DL11="","",'[1]Data Checking'!DL11)</f>
        <v/>
      </c>
      <c r="DI11" t="str">
        <f>IF('[1]Data Checking'!DM11="","",'[1]Data Checking'!DM11)</f>
        <v/>
      </c>
      <c r="DJ11" t="str">
        <f>IF('[1]Data Checking'!DN11="","",'[1]Data Checking'!DN11)</f>
        <v/>
      </c>
      <c r="DK11" t="str">
        <f>IF('[1]Data Checking'!DO11="","",'[1]Data Checking'!DO11)</f>
        <v/>
      </c>
      <c r="DL11" t="str">
        <f>IF('[1]Data Checking'!DP11="","",'[1]Data Checking'!DP11)</f>
        <v/>
      </c>
      <c r="DM11" t="str">
        <f>IF('[1]Data Checking'!DQ11="","",'[1]Data Checking'!DQ11)</f>
        <v/>
      </c>
      <c r="DN11" t="str">
        <f>IF('[1]Data Checking'!DR11="","",'[1]Data Checking'!DR11)</f>
        <v/>
      </c>
      <c r="DO11" t="str">
        <f>IF('[1]Data Checking'!DS11="","",'[1]Data Checking'!DS11)</f>
        <v/>
      </c>
      <c r="DP11" t="str">
        <f>IF('[1]Data Checking'!DT11="","",'[1]Data Checking'!DT11)</f>
        <v/>
      </c>
      <c r="DQ11" t="str">
        <f>IF('[1]Data Checking'!DU11="","",'[1]Data Checking'!DU11)</f>
        <v/>
      </c>
      <c r="DR11" t="str">
        <f>IF('[1]Data Checking'!DV11="","",'[1]Data Checking'!DV11)</f>
        <v/>
      </c>
      <c r="DS11" t="str">
        <f>IF('[1]Data Checking'!DW11="","",'[1]Data Checking'!DW11)</f>
        <v/>
      </c>
      <c r="DT11" t="str">
        <f>IF('[1]Data Checking'!DX11="","",'[1]Data Checking'!DX11)</f>
        <v/>
      </c>
      <c r="DU11" t="str">
        <f>IF('[1]Data Checking'!DY11="","",'[1]Data Checking'!DY11)</f>
        <v/>
      </c>
      <c r="DV11" t="str">
        <f>IF('[1]Data Checking'!DZ11="","",'[1]Data Checking'!DZ11)</f>
        <v/>
      </c>
      <c r="DW11" t="str">
        <f>IF('[1]Data Checking'!EA11="","",'[1]Data Checking'!EA11)</f>
        <v/>
      </c>
      <c r="DX11" t="str">
        <f>IF('[1]Data Checking'!EB11="","",'[1]Data Checking'!EB11)</f>
        <v/>
      </c>
      <c r="DY11" t="str">
        <f>IF('[1]Data Checking'!EC11="","",'[1]Data Checking'!EC11)</f>
        <v/>
      </c>
      <c r="DZ11" t="str">
        <f>IF('[1]Data Checking'!ED11="","",'[1]Data Checking'!ED11)</f>
        <v/>
      </c>
      <c r="EA11" t="str">
        <f>IF('[1]Data Checking'!EE11="","",'[1]Data Checking'!EE11)</f>
        <v/>
      </c>
      <c r="EB11" t="str">
        <f>IF('[1]Data Checking'!EF11="","",'[1]Data Checking'!EF11)</f>
        <v/>
      </c>
      <c r="EC11" t="str">
        <f>IF('[1]Data Checking'!EG11="","",'[1]Data Checking'!EG11)</f>
        <v/>
      </c>
      <c r="ED11" t="str">
        <f>IF('[1]Data Checking'!EH11="","",'[1]Data Checking'!EH11)</f>
        <v/>
      </c>
      <c r="EE11" t="str">
        <f>IF('[1]Data Checking'!EI11="","",'[1]Data Checking'!EI11)</f>
        <v/>
      </c>
      <c r="EF11" t="str">
        <f>IF('[1]Data Checking'!EJ11="","",'[1]Data Checking'!EJ11)</f>
        <v/>
      </c>
      <c r="EG11" t="str">
        <f>IF('[1]Data Checking'!EK11="","",'[1]Data Checking'!EK11)</f>
        <v/>
      </c>
      <c r="EH11" t="str">
        <f>IF('[1]Data Checking'!EL11="","",'[1]Data Checking'!EL11)</f>
        <v/>
      </c>
      <c r="EI11" t="str">
        <f>IF('[1]Data Checking'!EM11="","",'[1]Data Checking'!EM11)</f>
        <v/>
      </c>
      <c r="EJ11" t="str">
        <f>IF('[1]Data Checking'!EN11="","",'[1]Data Checking'!EN11)</f>
        <v/>
      </c>
      <c r="EK11" t="str">
        <f>IF('[1]Data Checking'!EO11="","",'[1]Data Checking'!EO11)</f>
        <v/>
      </c>
      <c r="EL11" t="str">
        <f>IF('[1]Data Checking'!EP11="","",'[1]Data Checking'!EP11)</f>
        <v/>
      </c>
      <c r="EM11" t="str">
        <f>IF('[1]Data Checking'!EQ11="","",'[1]Data Checking'!EQ11)</f>
        <v/>
      </c>
      <c r="EN11" t="str">
        <f>IF('[1]Data Checking'!ER11="","",'[1]Data Checking'!ER11)</f>
        <v/>
      </c>
      <c r="EO11" t="str">
        <f>IF('[1]Data Checking'!ES11="","",'[1]Data Checking'!ES11)</f>
        <v/>
      </c>
      <c r="EP11" t="str">
        <f>IF('[1]Data Checking'!ET11="","",'[1]Data Checking'!ET11)</f>
        <v/>
      </c>
      <c r="EQ11" t="str">
        <f>IF('[1]Data Checking'!EU11="","",'[1]Data Checking'!EU11)</f>
        <v/>
      </c>
      <c r="ER11" t="str">
        <f>IF('[1]Data Checking'!EV11="","",'[1]Data Checking'!EV11)</f>
        <v/>
      </c>
      <c r="ES11" t="str">
        <f>IF('[1]Data Checking'!EW11="","",'[1]Data Checking'!EW11)</f>
        <v/>
      </c>
      <c r="ET11" t="str">
        <f>IF('[1]Data Checking'!EX11="","",'[1]Data Checking'!EX11)</f>
        <v/>
      </c>
      <c r="EU11" t="str">
        <f>IF('[1]Data Checking'!EY11="","",'[1]Data Checking'!EY11)</f>
        <v/>
      </c>
      <c r="EV11" t="str">
        <f>IF('[1]Data Checking'!EZ11="","",'[1]Data Checking'!EZ11)</f>
        <v/>
      </c>
      <c r="EW11" t="str">
        <f>IF('[1]Data Checking'!FA11="","",'[1]Data Checking'!FA11)</f>
        <v/>
      </c>
      <c r="EX11" t="str">
        <f>IF('[1]Data Checking'!FB11="","",'[1]Data Checking'!FB11)</f>
        <v/>
      </c>
      <c r="EY11" t="str">
        <f>IF('[1]Data Checking'!FC11="","",'[1]Data Checking'!FC11)</f>
        <v/>
      </c>
      <c r="EZ11" t="str">
        <f>IF('[1]Data Checking'!FD11="","",'[1]Data Checking'!FD11)</f>
        <v/>
      </c>
      <c r="FA11" t="str">
        <f>IF('[1]Data Checking'!FE11="","",'[1]Data Checking'!FE11)</f>
        <v/>
      </c>
      <c r="FB11" t="str">
        <f>IF('[1]Data Checking'!FF11="","",'[1]Data Checking'!FF11)</f>
        <v/>
      </c>
      <c r="FC11" t="str">
        <f>IF('[1]Data Checking'!FG11="","",'[1]Data Checking'!FG11)</f>
        <v/>
      </c>
      <c r="FD11" t="str">
        <f>IF('[1]Data Checking'!FH11="","",'[1]Data Checking'!FH11)</f>
        <v/>
      </c>
      <c r="FE11" t="str">
        <f>IF('[1]Data Checking'!FI11="","",'[1]Data Checking'!FI11)</f>
        <v/>
      </c>
      <c r="FF11" t="str">
        <f>IF('[1]Data Checking'!FJ11="","",'[1]Data Checking'!FJ11)</f>
        <v/>
      </c>
      <c r="FG11" t="str">
        <f>IF('[1]Data Checking'!FK11="","",'[1]Data Checking'!FK11)</f>
        <v/>
      </c>
      <c r="FH11" t="str">
        <f>IF('[1]Data Checking'!FL11="","",'[1]Data Checking'!FL11)</f>
        <v/>
      </c>
      <c r="FI11" t="str">
        <f>IF('[1]Data Checking'!FM11="","",'[1]Data Checking'!FM11)</f>
        <v/>
      </c>
      <c r="FJ11" t="str">
        <f>IF('[1]Data Checking'!FN11="","",'[1]Data Checking'!FN11)</f>
        <v/>
      </c>
      <c r="FK11" t="str">
        <f>IF('[1]Data Checking'!FO11="","",'[1]Data Checking'!FO11)</f>
        <v/>
      </c>
      <c r="FL11" t="str">
        <f>IF('[1]Data Checking'!FP11="","",'[1]Data Checking'!FP11)</f>
        <v/>
      </c>
      <c r="FM11" t="str">
        <f>IF('[1]Data Checking'!FQ11="","",'[1]Data Checking'!FQ11)</f>
        <v/>
      </c>
      <c r="FN11" t="str">
        <f>IF('[1]Data Checking'!FR11="","",'[1]Data Checking'!FR11)</f>
        <v/>
      </c>
      <c r="FO11" t="str">
        <f>IF('[1]Data Checking'!FS11="","",'[1]Data Checking'!FS11)</f>
        <v/>
      </c>
      <c r="FP11" t="str">
        <f>IF('[1]Data Checking'!FT11="","",'[1]Data Checking'!FT11)</f>
        <v/>
      </c>
      <c r="FQ11" t="str">
        <f>IF('[1]Data Checking'!FU11="","",'[1]Data Checking'!FU11)</f>
        <v/>
      </c>
      <c r="FR11" t="str">
        <f>IF('[1]Data Checking'!FV11="","",'[1]Data Checking'!FV11)</f>
        <v/>
      </c>
      <c r="FS11" t="str">
        <f>IF('[1]Data Checking'!FW11="","",'[1]Data Checking'!FW11)</f>
        <v/>
      </c>
      <c r="FT11" t="str">
        <f>IF('[1]Data Checking'!FX11="","",'[1]Data Checking'!FX11)</f>
        <v/>
      </c>
      <c r="FU11" t="str">
        <f>IF('[1]Data Checking'!FY11="","",'[1]Data Checking'!FY11)</f>
        <v/>
      </c>
      <c r="FV11" t="str">
        <f>IF('[1]Data Checking'!FZ11="","",'[1]Data Checking'!FZ11)</f>
        <v/>
      </c>
      <c r="FW11" t="str">
        <f>IF('[1]Data Checking'!GA11="","",'[1]Data Checking'!GA11)</f>
        <v/>
      </c>
      <c r="FX11" t="str">
        <f>IF('[1]Data Checking'!GB11="","",'[1]Data Checking'!GB11)</f>
        <v/>
      </c>
      <c r="FY11" t="str">
        <f>IF('[1]Data Checking'!GC11="","",'[1]Data Checking'!GC11)</f>
        <v/>
      </c>
      <c r="FZ11" t="str">
        <f>IF('[1]Data Checking'!GD11="","",'[1]Data Checking'!GD11)</f>
        <v/>
      </c>
      <c r="GA11" t="str">
        <f>IF('[1]Data Checking'!GE11="","",'[1]Data Checking'!GE11)</f>
        <v/>
      </c>
      <c r="GB11" t="str">
        <f>IF('[1]Data Checking'!GF11="","",'[1]Data Checking'!GF11)</f>
        <v/>
      </c>
      <c r="GC11" t="str">
        <f>IF('[1]Data Checking'!GG11="","",'[1]Data Checking'!GG11)</f>
        <v/>
      </c>
      <c r="GD11" t="str">
        <f>IF('[1]Data Checking'!GH11="","",'[1]Data Checking'!GH11)</f>
        <v/>
      </c>
      <c r="GE11" t="str">
        <f>IF('[1]Data Checking'!GI11="","",'[1]Data Checking'!GI11)</f>
        <v/>
      </c>
      <c r="GF11" t="str">
        <f>IF('[1]Data Checking'!GJ11="","",'[1]Data Checking'!GJ11)</f>
        <v/>
      </c>
      <c r="GG11" t="str">
        <f>IF('[1]Data Checking'!GK11="","",'[1]Data Checking'!GK11)</f>
        <v/>
      </c>
      <c r="GH11" t="str">
        <f>IF('[1]Data Checking'!GL11="","",'[1]Data Checking'!GL11)</f>
        <v/>
      </c>
      <c r="GI11" t="str">
        <f>IF('[1]Data Checking'!GM11="","",'[1]Data Checking'!GM11)</f>
        <v/>
      </c>
      <c r="GJ11" t="str">
        <f>IF('[1]Data Checking'!GN11="","",'[1]Data Checking'!GN11)</f>
        <v/>
      </c>
      <c r="GK11" t="str">
        <f>IF('[1]Data Checking'!GO11="","",'[1]Data Checking'!GO11)</f>
        <v/>
      </c>
      <c r="GL11" t="str">
        <f>IF('[1]Data Checking'!GP11="","",'[1]Data Checking'!GP11)</f>
        <v/>
      </c>
      <c r="GM11" t="str">
        <f>IF('[1]Data Checking'!GQ11="","",'[1]Data Checking'!GQ11)</f>
        <v/>
      </c>
      <c r="GN11" t="str">
        <f>IF('[1]Data Checking'!GR11="","",'[1]Data Checking'!GR11)</f>
        <v/>
      </c>
      <c r="GO11" t="str">
        <f>IF('[1]Data Checking'!GS11="","",'[1]Data Checking'!GS11)</f>
        <v/>
      </c>
      <c r="GP11" t="str">
        <f>IF('[1]Data Checking'!GT11="","",'[1]Data Checking'!GT11)</f>
        <v/>
      </c>
      <c r="GQ11" t="str">
        <f>IF('[1]Data Checking'!GU11="","",'[1]Data Checking'!GU11)</f>
        <v/>
      </c>
      <c r="GR11" t="str">
        <f>IF('[1]Data Checking'!GV11="","",'[1]Data Checking'!GV11)</f>
        <v/>
      </c>
      <c r="GS11" t="str">
        <f>IF('[1]Data Checking'!GW11="","",'[1]Data Checking'!GW11)</f>
        <v/>
      </c>
      <c r="GT11" t="str">
        <f>IF('[1]Data Checking'!GX11="","",'[1]Data Checking'!GX11)</f>
        <v/>
      </c>
      <c r="GU11" t="str">
        <f>IF('[1]Data Checking'!GY11="","",'[1]Data Checking'!GY11)</f>
        <v/>
      </c>
      <c r="GV11" t="str">
        <f>IF('[1]Data Checking'!GZ11="","",'[1]Data Checking'!GZ11)</f>
        <v/>
      </c>
      <c r="GW11" t="str">
        <f>IF('[1]Data Checking'!HA11="","",'[1]Data Checking'!HA11)</f>
        <v/>
      </c>
      <c r="GX11" t="str">
        <f>IF('[1]Data Checking'!HB11="","",'[1]Data Checking'!HB11)</f>
        <v/>
      </c>
      <c r="GY11" t="str">
        <f>IF('[1]Data Checking'!HC11="","",'[1]Data Checking'!HC11)</f>
        <v/>
      </c>
      <c r="GZ11" t="str">
        <f>IF('[1]Data Checking'!HD11="","",'[1]Data Checking'!HD11)</f>
        <v/>
      </c>
      <c r="HA11" t="str">
        <f>IF('[1]Data Checking'!HE11="","",'[1]Data Checking'!HE11)</f>
        <v/>
      </c>
      <c r="HB11" t="str">
        <f>IF('[1]Data Checking'!HF11="","",'[1]Data Checking'!HF11)</f>
        <v/>
      </c>
      <c r="HC11" t="str">
        <f>IF('[1]Data Checking'!HG11="","",'[1]Data Checking'!HG11)</f>
        <v/>
      </c>
      <c r="HD11" t="str">
        <f>IF('[1]Data Checking'!HH11="","",'[1]Data Checking'!HH11)</f>
        <v/>
      </c>
      <c r="HE11" t="str">
        <f>IF('[1]Data Checking'!HI11="","",'[1]Data Checking'!HI11)</f>
        <v/>
      </c>
      <c r="HF11" t="str">
        <f>IF('[1]Data Checking'!HJ11="","",'[1]Data Checking'!HJ11)</f>
        <v/>
      </c>
      <c r="HG11" t="str">
        <f>IF('[1]Data Checking'!HK11="","",'[1]Data Checking'!HK11)</f>
        <v/>
      </c>
      <c r="HH11" t="str">
        <f>IF('[1]Data Checking'!HL11="","",'[1]Data Checking'!HL11)</f>
        <v/>
      </c>
      <c r="HI11" t="str">
        <f>IF('[1]Data Checking'!HM11="","",'[1]Data Checking'!HM11)</f>
        <v/>
      </c>
      <c r="HJ11" t="str">
        <f>IF('[1]Data Checking'!HN11="","",'[1]Data Checking'!HN11)</f>
        <v/>
      </c>
      <c r="HK11" t="str">
        <f>IF('[1]Data Checking'!HO11="","",'[1]Data Checking'!HO11)</f>
        <v/>
      </c>
      <c r="HL11" t="str">
        <f>IF('[1]Data Checking'!HP11="","",'[1]Data Checking'!HP11)</f>
        <v/>
      </c>
      <c r="HM11" t="str">
        <f>IF('[1]Data Checking'!HQ11="","",'[1]Data Checking'!HQ11)</f>
        <v/>
      </c>
      <c r="HN11" t="str">
        <f>IF('[1]Data Checking'!HR11="","",'[1]Data Checking'!HR11)</f>
        <v/>
      </c>
      <c r="HO11" t="str">
        <f>IF('[1]Data Checking'!HS11="","",'[1]Data Checking'!HS11)</f>
        <v/>
      </c>
      <c r="HP11" t="str">
        <f>IF('[1]Data Checking'!HT11="","",'[1]Data Checking'!HT11)</f>
        <v/>
      </c>
      <c r="HQ11" t="str">
        <f>IF('[1]Data Checking'!HU11="","",'[1]Data Checking'!HU11)</f>
        <v/>
      </c>
      <c r="HR11" t="str">
        <f>IF('[1]Data Checking'!HV11="","",'[1]Data Checking'!HV11)</f>
        <v/>
      </c>
      <c r="HS11" t="str">
        <f>IF('[1]Data Checking'!HW11="","",'[1]Data Checking'!HW11)</f>
        <v/>
      </c>
      <c r="HT11" t="str">
        <f>IF('[1]Data Checking'!HX11="","",'[1]Data Checking'!HX11)</f>
        <v/>
      </c>
      <c r="HU11" t="str">
        <f>IF('[1]Data Checking'!HY11="","",'[1]Data Checking'!HY11)</f>
        <v/>
      </c>
      <c r="HV11" t="str">
        <f>IF('[1]Data Checking'!HZ11="","",'[1]Data Checking'!HZ11)</f>
        <v/>
      </c>
      <c r="HW11" t="str">
        <f>IF('[1]Data Checking'!IA11="","",'[1]Data Checking'!IA11)</f>
        <v/>
      </c>
      <c r="HX11" t="str">
        <f>IF('[1]Data Checking'!IB11="","",'[1]Data Checking'!IB11)</f>
        <v/>
      </c>
      <c r="HY11" t="str">
        <f>IF('[1]Data Checking'!IC11="","",'[1]Data Checking'!IC11)</f>
        <v/>
      </c>
      <c r="HZ11" t="str">
        <f>IF('[1]Data Checking'!ID11="","",'[1]Data Checking'!ID11)</f>
        <v/>
      </c>
      <c r="IA11" t="str">
        <f>IF('[1]Data Checking'!IE11="","",'[1]Data Checking'!IE11)</f>
        <v/>
      </c>
      <c r="IB11" t="str">
        <f>IF('[1]Data Checking'!IF11="","",'[1]Data Checking'!IF11)</f>
        <v/>
      </c>
      <c r="IC11" t="str">
        <f>IF('[1]Data Checking'!IG11="","",'[1]Data Checking'!IG11)</f>
        <v/>
      </c>
      <c r="ID11" t="str">
        <f>IF('[1]Data Checking'!IH11="","",'[1]Data Checking'!IH11)</f>
        <v/>
      </c>
      <c r="IE11" t="str">
        <f>IF('[1]Data Checking'!II11="","",'[1]Data Checking'!II11)</f>
        <v/>
      </c>
      <c r="IF11" t="str">
        <f>IF('[1]Data Checking'!IJ11="","",'[1]Data Checking'!IJ11)</f>
        <v/>
      </c>
      <c r="IG11" t="str">
        <f>IF('[1]Data Checking'!IK11="","",'[1]Data Checking'!IK11)</f>
        <v/>
      </c>
      <c r="IH11" t="str">
        <f>IF('[1]Data Checking'!IL11="","",'[1]Data Checking'!IL11)</f>
        <v/>
      </c>
      <c r="II11" t="str">
        <f>IF('[1]Data Checking'!IM11="","",'[1]Data Checking'!IM11)</f>
        <v/>
      </c>
      <c r="IJ11" t="str">
        <f>IF('[1]Data Checking'!IN11="","",'[1]Data Checking'!IN11)</f>
        <v/>
      </c>
      <c r="IK11" t="str">
        <f>IF('[1]Data Checking'!IO11="","",'[1]Data Checking'!IO11)</f>
        <v/>
      </c>
      <c r="IL11" t="str">
        <f>IF('[1]Data Checking'!IP11="","",'[1]Data Checking'!IP11)</f>
        <v/>
      </c>
      <c r="IM11" t="str">
        <f>IF('[1]Data Checking'!IQ11="","",'[1]Data Checking'!IQ11)</f>
        <v/>
      </c>
      <c r="IN11" t="str">
        <f>IF('[1]Data Checking'!IR11="","",'[1]Data Checking'!IR11)</f>
        <v/>
      </c>
      <c r="IO11" t="str">
        <f>IF('[1]Data Checking'!IS11="","",'[1]Data Checking'!IS11)</f>
        <v/>
      </c>
      <c r="IP11" t="str">
        <f>IF('[1]Data Checking'!IT11="","",'[1]Data Checking'!IT11)</f>
        <v/>
      </c>
      <c r="IQ11" t="str">
        <f>IF('[1]Data Checking'!IU11="","",'[1]Data Checking'!IU11)</f>
        <v/>
      </c>
      <c r="IR11" t="str">
        <f>IF('[1]Data Checking'!IV11="","",'[1]Data Checking'!IV11)</f>
        <v/>
      </c>
      <c r="IS11" t="str">
        <f>IF('[1]Data Checking'!IW11="","",'[1]Data Checking'!IW11)</f>
        <v/>
      </c>
      <c r="IT11" t="str">
        <f>IF('[1]Data Checking'!IX11="","",'[1]Data Checking'!IX11)</f>
        <v/>
      </c>
      <c r="IU11" t="str">
        <f>IF('[1]Data Checking'!IY11="","",'[1]Data Checking'!IY11)</f>
        <v/>
      </c>
      <c r="IV11" t="str">
        <f>IF('[1]Data Checking'!IZ11="","",'[1]Data Checking'!IZ11)</f>
        <v/>
      </c>
      <c r="IW11" t="str">
        <f>IF('[1]Data Checking'!JA11="","",'[1]Data Checking'!JA11)</f>
        <v/>
      </c>
      <c r="IX11" t="str">
        <f>IF('[1]Data Checking'!JB11="","",'[1]Data Checking'!JB11)</f>
        <v/>
      </c>
      <c r="IY11" t="str">
        <f>IF('[1]Data Checking'!JC11="","",'[1]Data Checking'!JC11)</f>
        <v/>
      </c>
      <c r="IZ11" t="str">
        <f>IF('[1]Data Checking'!JD11="","",'[1]Data Checking'!JD11)</f>
        <v/>
      </c>
      <c r="JA11" t="str">
        <f>IF('[1]Data Checking'!JE11="","",'[1]Data Checking'!JE11)</f>
        <v/>
      </c>
      <c r="JB11" t="str">
        <f>IF('[1]Data Checking'!JF11="","",'[1]Data Checking'!JF11)</f>
        <v>Oui</v>
      </c>
      <c r="JC11" t="str">
        <f>IF('[1]Data Checking'!JG11="","",'[1]Data Checking'!JG11)</f>
        <v>Non, je ne vais jamais chercher de l'eau</v>
      </c>
      <c r="JD11" t="str">
        <f>IF('[1]Data Checking'!JH11="","",'[1]Data Checking'!JH11)</f>
        <v/>
      </c>
      <c r="JE11" t="str">
        <f>IF('[1]Data Checking'!JI11="","",'[1]Data Checking'!JI11)</f>
        <v/>
      </c>
      <c r="JF11" t="str">
        <f>IF('[1]Data Checking'!JJ11="","",'[1]Data Checking'!JJ11)</f>
        <v/>
      </c>
      <c r="JG11" t="str">
        <f>IF('[1]Data Checking'!JK11="","",'[1]Data Checking'!JK11)</f>
        <v/>
      </c>
      <c r="JH11" t="str">
        <f>IF('[1]Data Checking'!JL11="","",'[1]Data Checking'!JL11)</f>
        <v/>
      </c>
      <c r="JI11" t="str">
        <f>IF('[1]Data Checking'!JM11="","",'[1]Data Checking'!JM11)</f>
        <v/>
      </c>
      <c r="JJ11" t="str">
        <f>IF('[1]Data Checking'!JN11="","",'[1]Data Checking'!JN11)</f>
        <v/>
      </c>
      <c r="JK11" t="str">
        <f>IF('[1]Data Checking'!JO11="","",'[1]Data Checking'!JO11)</f>
        <v/>
      </c>
      <c r="JL11" t="str">
        <f>IF('[1]Data Checking'!JP11="","",'[1]Data Checking'!JP11)</f>
        <v/>
      </c>
      <c r="JM11" t="str">
        <f>IF('[1]Data Checking'!JQ11="","",'[1]Data Checking'!JQ11)</f>
        <v/>
      </c>
      <c r="JN11" t="str">
        <f>IF('[1]Data Checking'!JR11="","",'[1]Data Checking'!JR11)</f>
        <v/>
      </c>
      <c r="JO11" t="str">
        <f>IF('[1]Data Checking'!JS11="","",'[1]Data Checking'!JS11)</f>
        <v/>
      </c>
      <c r="JP11" t="str">
        <f>IF('[1]Data Checking'!JT11="","",'[1]Data Checking'!JT11)</f>
        <v/>
      </c>
      <c r="JQ11" t="str">
        <f>IF('[1]Data Checking'!JU11="","",'[1]Data Checking'!JU11)</f>
        <v/>
      </c>
      <c r="JR11" t="str">
        <f>IF('[1]Data Checking'!JV11="","",'[1]Data Checking'!JV11)</f>
        <v/>
      </c>
      <c r="JS11" t="str">
        <f>IF('[1]Data Checking'!JW11="","",'[1]Data Checking'!JW11)</f>
        <v/>
      </c>
      <c r="JT11" t="str">
        <f>IF('[1]Data Checking'!JX11="","",'[1]Data Checking'!JX11)</f>
        <v/>
      </c>
      <c r="JU11" t="str">
        <f>IF('[1]Data Checking'!JY11="","",'[1]Data Checking'!JY11)</f>
        <v/>
      </c>
      <c r="JV11" t="str">
        <f>IF('[1]Data Checking'!JZ11="","",'[1]Data Checking'!JZ11)</f>
        <v/>
      </c>
      <c r="JW11" t="str">
        <f>IF('[1]Data Checking'!KA11="","",'[1]Data Checking'!KA11)</f>
        <v/>
      </c>
      <c r="JX11" t="str">
        <f>IF('[1]Data Checking'!KB11="","",'[1]Data Checking'!KB11)</f>
        <v/>
      </c>
      <c r="JY11" t="str">
        <f>IF('[1]Data Checking'!KC11="","",'[1]Data Checking'!KC11)</f>
        <v/>
      </c>
      <c r="JZ11" t="str">
        <f>IF('[1]Data Checking'!KD11="","",'[1]Data Checking'!KD11)</f>
        <v/>
      </c>
      <c r="KA11" t="str">
        <f>IF('[1]Data Checking'!KE11="","",'[1]Data Checking'!KE11)</f>
        <v/>
      </c>
      <c r="KB11" t="str">
        <f>IF('[1]Data Checking'!KF11="","",'[1]Data Checking'!KF11)</f>
        <v/>
      </c>
      <c r="KC11" t="str">
        <f>IF('[1]Data Checking'!KG11="","",'[1]Data Checking'!KG11)</f>
        <v/>
      </c>
      <c r="KD11" t="str">
        <f>IF('[1]Data Checking'!KH11="","",'[1]Data Checking'!KH11)</f>
        <v/>
      </c>
      <c r="KE11" t="str">
        <f>IF('[1]Data Checking'!KI11="","",'[1]Data Checking'!KI11)</f>
        <v/>
      </c>
      <c r="KF11" t="str">
        <f>IF('[1]Data Checking'!KJ11="","",'[1]Data Checking'!KJ11)</f>
        <v/>
      </c>
      <c r="KG11" t="str">
        <f>IF('[1]Data Checking'!KK11="","",'[1]Data Checking'!KK11)</f>
        <v/>
      </c>
      <c r="KH11" t="str">
        <f>IF('[1]Data Checking'!KL11="","",'[1]Data Checking'!KL11)</f>
        <v/>
      </c>
      <c r="KI11" t="str">
        <f>IF('[1]Data Checking'!KM11="","",'[1]Data Checking'!KM11)</f>
        <v/>
      </c>
      <c r="KJ11" t="str">
        <f>IF('[1]Data Checking'!KN11="","",'[1]Data Checking'!KN11)</f>
        <v/>
      </c>
      <c r="KK11" t="str">
        <f>IF('[1]Data Checking'!KO11="","",'[1]Data Checking'!KO11)</f>
        <v/>
      </c>
      <c r="KL11" t="str">
        <f>IF('[1]Data Checking'!KP11="","",'[1]Data Checking'!KP11)</f>
        <v/>
      </c>
      <c r="KM11" t="str">
        <f>IF('[1]Data Checking'!KQ11="","",'[1]Data Checking'!KQ11)</f>
        <v/>
      </c>
      <c r="KN11" t="str">
        <f>IF('[1]Data Checking'!KR11="","",'[1]Data Checking'!KR11)</f>
        <v/>
      </c>
      <c r="KO11" t="str">
        <f>IF('[1]Data Checking'!KS11="","",'[1]Data Checking'!KS11)</f>
        <v>Oui</v>
      </c>
      <c r="KP11" t="str">
        <f>IF('[1]Data Checking'!KT11="","",'[1]Data Checking'!KT11)</f>
        <v>L'augmentation des affrontements dans le bas de Port-au-Prince</v>
      </c>
      <c r="KQ11">
        <f>IF('[1]Data Checking'!KU11="","",'[1]Data Checking'!KU11)</f>
        <v>1</v>
      </c>
      <c r="KR11">
        <f>IF('[1]Data Checking'!KV11="","",'[1]Data Checking'!KV11)</f>
        <v>0</v>
      </c>
      <c r="KS11">
        <f>IF('[1]Data Checking'!KW11="","",'[1]Data Checking'!KW11)</f>
        <v>0</v>
      </c>
      <c r="KT11" t="str">
        <f>IF('[1]Data Checking'!KX11="","",'[1]Data Checking'!KX11)</f>
        <v/>
      </c>
      <c r="KU11" t="str">
        <f>IF('[1]Data Checking'!KY11="","",'[1]Data Checking'!KY11)</f>
        <v>Les routes que j'utilise pour accéder au marché sont régulièrement bloquées</v>
      </c>
      <c r="KV11">
        <f>IF('[1]Data Checking'!KZ11="","",'[1]Data Checking'!KZ11)</f>
        <v>1</v>
      </c>
      <c r="KW11">
        <f>IF('[1]Data Checking'!LA11="","",'[1]Data Checking'!LA11)</f>
        <v>0</v>
      </c>
      <c r="KX11">
        <f>IF('[1]Data Checking'!LB11="","",'[1]Data Checking'!LB11)</f>
        <v>0</v>
      </c>
      <c r="KY11">
        <f>IF('[1]Data Checking'!LC11="","",'[1]Data Checking'!LC11)</f>
        <v>0</v>
      </c>
      <c r="KZ11">
        <f>IF('[1]Data Checking'!LD11="","",'[1]Data Checking'!LD11)</f>
        <v>0</v>
      </c>
      <c r="LA11">
        <f>IF('[1]Data Checking'!LE11="","",'[1]Data Checking'!LE11)</f>
        <v>0</v>
      </c>
      <c r="LB11" t="str">
        <f>IF('[1]Data Checking'!LF11="","",'[1]Data Checking'!LF11)</f>
        <v/>
      </c>
      <c r="LC11">
        <f>IF('[1]Data Checking'!LG11="","",'[1]Data Checking'!LG11)</f>
        <v>7</v>
      </c>
      <c r="LD11" t="str">
        <f>IF('[1]Data Checking'!LH11="","",'[1]Data Checking'!LH11)</f>
        <v>Riz Farine de blé Sucre Blé</v>
      </c>
      <c r="LE11">
        <f>IF('[1]Data Checking'!LI11="","",'[1]Data Checking'!LI11)</f>
        <v>1</v>
      </c>
      <c r="LF11">
        <f>IF('[1]Data Checking'!LJ11="","",'[1]Data Checking'!LJ11)</f>
        <v>1</v>
      </c>
      <c r="LG11">
        <f>IF('[1]Data Checking'!LK11="","",'[1]Data Checking'!LK11)</f>
        <v>0</v>
      </c>
      <c r="LH11">
        <f>IF('[1]Data Checking'!LL11="","",'[1]Data Checking'!LL11)</f>
        <v>1</v>
      </c>
      <c r="LI11">
        <f>IF('[1]Data Checking'!LM11="","",'[1]Data Checking'!LM11)</f>
        <v>1</v>
      </c>
      <c r="LJ11">
        <f>IF('[1]Data Checking'!LN11="","",'[1]Data Checking'!LN11)</f>
        <v>0</v>
      </c>
      <c r="LK11">
        <f>IF('[1]Data Checking'!LO11="","",'[1]Data Checking'!LO11)</f>
        <v>0</v>
      </c>
      <c r="LL11">
        <f>IF('[1]Data Checking'!LP11="","",'[1]Data Checking'!LP11)</f>
        <v>0</v>
      </c>
      <c r="LM11">
        <f>IF('[1]Data Checking'!LQ11="","",'[1]Data Checking'!LQ11)</f>
        <v>0</v>
      </c>
      <c r="LN11">
        <f>IF('[1]Data Checking'!LR11="","",'[1]Data Checking'!LR11)</f>
        <v>0</v>
      </c>
      <c r="LO11">
        <f>IF('[1]Data Checking'!LS11="","",'[1]Data Checking'!LS11)</f>
        <v>3</v>
      </c>
      <c r="LP11">
        <f>IF('[1]Data Checking'!LT11="","",'[1]Data Checking'!LT11)</f>
        <v>8</v>
      </c>
      <c r="LQ11" t="str">
        <f>IF('[1]Data Checking'!LU11="","",'[1]Data Checking'!LU11)</f>
        <v/>
      </c>
      <c r="LR11">
        <f>IF('[1]Data Checking'!LV11="","",'[1]Data Checking'!LV11)</f>
        <v>2</v>
      </c>
      <c r="LS11">
        <f>IF('[1]Data Checking'!LW11="","",'[1]Data Checking'!LW11)</f>
        <v>3</v>
      </c>
      <c r="LT11" t="str">
        <f>IF('[1]Data Checking'!LX11="","",'[1]Data Checking'!LX11)</f>
        <v/>
      </c>
      <c r="LU11" t="str">
        <f>IF('[1]Data Checking'!LY11="","",'[1]Data Checking'!LY11)</f>
        <v/>
      </c>
      <c r="LV11" t="str">
        <f>IF('[1]Data Checking'!LZ11="","",'[1]Data Checking'!LZ11)</f>
        <v/>
      </c>
      <c r="LW11" t="str">
        <f>IF('[1]Data Checking'!MA11="","",'[1]Data Checking'!MA11)</f>
        <v>Dentifrice Papier toilette Déodorant Bokit Savon mains Serviettes hygiéniques (femmes) Savon lessive Chlore en grain</v>
      </c>
      <c r="LX11">
        <f>IF('[1]Data Checking'!MB11="","",'[1]Data Checking'!MB11)</f>
        <v>1</v>
      </c>
      <c r="LY11">
        <f>IF('[1]Data Checking'!MC11="","",'[1]Data Checking'!MC11)</f>
        <v>1</v>
      </c>
      <c r="LZ11">
        <f>IF('[1]Data Checking'!MD11="","",'[1]Data Checking'!MD11)</f>
        <v>1</v>
      </c>
      <c r="MA11">
        <f>IF('[1]Data Checking'!ME11="","",'[1]Data Checking'!ME11)</f>
        <v>1</v>
      </c>
      <c r="MB11">
        <f>IF('[1]Data Checking'!MF11="","",'[1]Data Checking'!MF11)</f>
        <v>1</v>
      </c>
      <c r="MC11">
        <f>IF('[1]Data Checking'!MG11="","",'[1]Data Checking'!MG11)</f>
        <v>1</v>
      </c>
      <c r="MD11">
        <f>IF('[1]Data Checking'!MH11="","",'[1]Data Checking'!MH11)</f>
        <v>1</v>
      </c>
      <c r="ME11">
        <f>IF('[1]Data Checking'!MI11="","",'[1]Data Checking'!MI11)</f>
        <v>1</v>
      </c>
      <c r="MF11">
        <f>IF('[1]Data Checking'!MJ11="","",'[1]Data Checking'!MJ11)</f>
        <v>0</v>
      </c>
      <c r="MG11">
        <f>IF('[1]Data Checking'!MK11="","",'[1]Data Checking'!MK11)</f>
        <v>0</v>
      </c>
      <c r="MH11">
        <f>IF('[1]Data Checking'!ML11="","",'[1]Data Checking'!ML11)</f>
        <v>3</v>
      </c>
      <c r="MI11">
        <f>IF('[1]Data Checking'!MM11="","",'[1]Data Checking'!MM11)</f>
        <v>10</v>
      </c>
      <c r="MJ11">
        <f>IF('[1]Data Checking'!MN11="","",'[1]Data Checking'!MN11)</f>
        <v>6</v>
      </c>
      <c r="MK11">
        <f>IF('[1]Data Checking'!MO11="","",'[1]Data Checking'!MO11)</f>
        <v>3</v>
      </c>
      <c r="ML11">
        <f>IF('[1]Data Checking'!MP11="","",'[1]Data Checking'!MP11)</f>
        <v>2</v>
      </c>
      <c r="MM11">
        <f>IF('[1]Data Checking'!MQ11="","",'[1]Data Checking'!MQ11)</f>
        <v>5</v>
      </c>
      <c r="MN11">
        <f>IF('[1]Data Checking'!MR11="","",'[1]Data Checking'!MR11)</f>
        <v>3</v>
      </c>
      <c r="MO11">
        <f>IF('[1]Data Checking'!MS11="","",'[1]Data Checking'!MS11)</f>
        <v>1</v>
      </c>
      <c r="MP11" t="str">
        <f>IF('[1]Data Checking'!MT11="","",'[1]Data Checking'!MT11)</f>
        <v>Aucun</v>
      </c>
      <c r="MQ11">
        <f>IF('[1]Data Checking'!MU11="","",'[1]Data Checking'!MU11)</f>
        <v>0</v>
      </c>
      <c r="MR11">
        <f>IF('[1]Data Checking'!MV11="","",'[1]Data Checking'!MV11)</f>
        <v>0</v>
      </c>
      <c r="MS11">
        <f>IF('[1]Data Checking'!MW11="","",'[1]Data Checking'!MW11)</f>
        <v>0</v>
      </c>
      <c r="MT11">
        <f>IF('[1]Data Checking'!MX11="","",'[1]Data Checking'!MX11)</f>
        <v>0</v>
      </c>
      <c r="MU11">
        <f>IF('[1]Data Checking'!MY11="","",'[1]Data Checking'!MY11)</f>
        <v>0</v>
      </c>
      <c r="MV11">
        <f>IF('[1]Data Checking'!MZ11="","",'[1]Data Checking'!MZ11)</f>
        <v>0</v>
      </c>
      <c r="MW11">
        <f>IF('[1]Data Checking'!NA11="","",'[1]Data Checking'!NA11)</f>
        <v>0</v>
      </c>
      <c r="MX11">
        <f>IF('[1]Data Checking'!NB11="","",'[1]Data Checking'!NB11)</f>
        <v>0</v>
      </c>
      <c r="MY11">
        <f>IF('[1]Data Checking'!NC11="","",'[1]Data Checking'!NC11)</f>
        <v>0</v>
      </c>
      <c r="MZ11">
        <f>IF('[1]Data Checking'!ND11="","",'[1]Data Checking'!ND11)</f>
        <v>0</v>
      </c>
      <c r="NA11">
        <f>IF('[1]Data Checking'!NE11="","",'[1]Data Checking'!NE11)</f>
        <v>0</v>
      </c>
      <c r="NB11">
        <f>IF('[1]Data Checking'!NF11="","",'[1]Data Checking'!NF11)</f>
        <v>0</v>
      </c>
      <c r="NC11">
        <f>IF('[1]Data Checking'!NG11="","",'[1]Data Checking'!NG11)</f>
        <v>1</v>
      </c>
      <c r="ND11" t="str">
        <f>IF('[1]Data Checking'!NH11="","",'[1]Data Checking'!NH11)</f>
        <v/>
      </c>
      <c r="NE11" t="str">
        <f>IF('[1]Data Checking'!NI11="","",'[1]Data Checking'!NI11)</f>
        <v/>
      </c>
      <c r="NF11" t="str">
        <f>IF('[1]Data Checking'!NJ11="","",'[1]Data Checking'!NJ11)</f>
        <v/>
      </c>
      <c r="NG11" t="str">
        <f>IF('[1]Data Checking'!NK11="","",'[1]Data Checking'!NK11)</f>
        <v/>
      </c>
      <c r="NH11" t="str">
        <f>IF('[1]Data Checking'!NL11="","",'[1]Data Checking'!NL11)</f>
        <v/>
      </c>
      <c r="NI11" t="str">
        <f>IF('[1]Data Checking'!NM11="","",'[1]Data Checking'!NM11)</f>
        <v/>
      </c>
      <c r="NJ11" t="str">
        <f>IF('[1]Data Checking'!NN11="","",'[1]Data Checking'!NN11)</f>
        <v/>
      </c>
      <c r="NK11" t="str">
        <f>IF('[1]Data Checking'!NO11="","",'[1]Data Checking'!NO11)</f>
        <v/>
      </c>
      <c r="NL11" t="str">
        <f>IF('[1]Data Checking'!NP11="","",'[1]Data Checking'!NP11)</f>
        <v/>
      </c>
      <c r="NM11" t="str">
        <f>IF('[1]Data Checking'!NQ11="","",'[1]Data Checking'!NQ11)</f>
        <v/>
      </c>
      <c r="NN11" t="str">
        <f>IF('[1]Data Checking'!NR11="","",'[1]Data Checking'!NR11)</f>
        <v/>
      </c>
      <c r="NO11" t="str">
        <f>IF('[1]Data Checking'!NS11="","",'[1]Data Checking'!NS11)</f>
        <v>Aucun</v>
      </c>
      <c r="NP11">
        <f>IF('[1]Data Checking'!NT11="","",'[1]Data Checking'!NT11)</f>
        <v>0</v>
      </c>
      <c r="NQ11">
        <f>IF('[1]Data Checking'!NU11="","",'[1]Data Checking'!NU11)</f>
        <v>0</v>
      </c>
      <c r="NR11">
        <f>IF('[1]Data Checking'!NV11="","",'[1]Data Checking'!NV11)</f>
        <v>0</v>
      </c>
      <c r="NS11">
        <f>IF('[1]Data Checking'!NW11="","",'[1]Data Checking'!NW11)</f>
        <v>0</v>
      </c>
      <c r="NT11">
        <f>IF('[1]Data Checking'!NX11="","",'[1]Data Checking'!NX11)</f>
        <v>0</v>
      </c>
      <c r="NU11">
        <f>IF('[1]Data Checking'!NY11="","",'[1]Data Checking'!NY11)</f>
        <v>0</v>
      </c>
      <c r="NV11">
        <f>IF('[1]Data Checking'!NZ11="","",'[1]Data Checking'!NZ11)</f>
        <v>0</v>
      </c>
      <c r="NW11">
        <f>IF('[1]Data Checking'!OA11="","",'[1]Data Checking'!OA11)</f>
        <v>0</v>
      </c>
      <c r="NX11">
        <f>IF('[1]Data Checking'!OB11="","",'[1]Data Checking'!OB11)</f>
        <v>0</v>
      </c>
      <c r="NY11">
        <f>IF('[1]Data Checking'!OC11="","",'[1]Data Checking'!OC11)</f>
        <v>0</v>
      </c>
      <c r="NZ11">
        <f>IF('[1]Data Checking'!OD11="","",'[1]Data Checking'!OD11)</f>
        <v>1</v>
      </c>
      <c r="OA11" t="str">
        <f>IF('[1]Data Checking'!OE11="","",'[1]Data Checking'!OE11)</f>
        <v/>
      </c>
      <c r="OB11" t="str">
        <f>IF('[1]Data Checking'!OF11="","",'[1]Data Checking'!OF11)</f>
        <v/>
      </c>
      <c r="OC11" t="str">
        <f>IF('[1]Data Checking'!OG11="","",'[1]Data Checking'!OG11)</f>
        <v/>
      </c>
      <c r="OD11" t="str">
        <f>IF('[1]Data Checking'!OH11="","",'[1]Data Checking'!OH11)</f>
        <v/>
      </c>
      <c r="OE11" t="str">
        <f>IF('[1]Data Checking'!OI11="","",'[1]Data Checking'!OI11)</f>
        <v/>
      </c>
      <c r="OF11" t="str">
        <f>IF('[1]Data Checking'!OJ11="","",'[1]Data Checking'!OJ11)</f>
        <v/>
      </c>
      <c r="OG11" t="str">
        <f>IF('[1]Data Checking'!OK11="","",'[1]Data Checking'!OK11)</f>
        <v/>
      </c>
      <c r="OH11" t="str">
        <f>IF('[1]Data Checking'!OL11="","",'[1]Data Checking'!OL11)</f>
        <v/>
      </c>
      <c r="OI11" t="str">
        <f>IF('[1]Data Checking'!OM11="","",'[1]Data Checking'!OM11)</f>
        <v/>
      </c>
      <c r="OJ11" t="str">
        <f>IF('[1]Data Checking'!ON11="","",'[1]Data Checking'!ON11)</f>
        <v>Aucun</v>
      </c>
      <c r="OK11">
        <f>IF('[1]Data Checking'!OO11="","",'[1]Data Checking'!OO11)</f>
        <v>0</v>
      </c>
      <c r="OL11">
        <f>IF('[1]Data Checking'!OP11="","",'[1]Data Checking'!OP11)</f>
        <v>0</v>
      </c>
      <c r="OM11">
        <f>IF('[1]Data Checking'!OQ11="","",'[1]Data Checking'!OQ11)</f>
        <v>0</v>
      </c>
      <c r="ON11">
        <f>IF('[1]Data Checking'!OR11="","",'[1]Data Checking'!OR11)</f>
        <v>0</v>
      </c>
      <c r="OO11">
        <f>IF('[1]Data Checking'!OS11="","",'[1]Data Checking'!OS11)</f>
        <v>0</v>
      </c>
      <c r="OP11">
        <f>IF('[1]Data Checking'!OT11="","",'[1]Data Checking'!OT11)</f>
        <v>0</v>
      </c>
      <c r="OQ11">
        <f>IF('[1]Data Checking'!OU11="","",'[1]Data Checking'!OU11)</f>
        <v>0</v>
      </c>
      <c r="OR11">
        <f>IF('[1]Data Checking'!OV11="","",'[1]Data Checking'!OV11)</f>
        <v>0</v>
      </c>
      <c r="OS11">
        <f>IF('[1]Data Checking'!OW11="","",'[1]Data Checking'!OW11)</f>
        <v>1</v>
      </c>
      <c r="OT11" t="str">
        <f>IF('[1]Data Checking'!OX11="","",'[1]Data Checking'!OX11)</f>
        <v/>
      </c>
      <c r="OU11" t="str">
        <f>IF('[1]Data Checking'!OY11="","",'[1]Data Checking'!OY11)</f>
        <v>Aucun</v>
      </c>
      <c r="OV11">
        <f>IF('[1]Data Checking'!OZ11="","",'[1]Data Checking'!OZ11)</f>
        <v>0</v>
      </c>
      <c r="OW11">
        <f>IF('[1]Data Checking'!PA11="","",'[1]Data Checking'!PA11)</f>
        <v>0</v>
      </c>
      <c r="OX11">
        <f>IF('[1]Data Checking'!PB11="","",'[1]Data Checking'!PB11)</f>
        <v>0</v>
      </c>
      <c r="OY11">
        <f>IF('[1]Data Checking'!PC11="","",'[1]Data Checking'!PC11)</f>
        <v>0</v>
      </c>
      <c r="OZ11">
        <f>IF('[1]Data Checking'!PD11="","",'[1]Data Checking'!PD11)</f>
        <v>0</v>
      </c>
      <c r="PA11">
        <f>IF('[1]Data Checking'!PE11="","",'[1]Data Checking'!PE11)</f>
        <v>1</v>
      </c>
      <c r="PB11" t="str">
        <f>IF('[1]Data Checking'!PF11="","",'[1]Data Checking'!PF11)</f>
        <v/>
      </c>
      <c r="PC11" t="str">
        <f>IF('[1]Data Checking'!PG11="","",'[1]Data Checking'!PG11)</f>
        <v/>
      </c>
      <c r="PD11" t="str">
        <f>IF('[1]Data Checking'!PH11="","",'[1]Data Checking'!PH11)</f>
        <v/>
      </c>
      <c r="PE11" t="str">
        <f>IF('[1]Data Checking'!PI11="","",'[1]Data Checking'!PI11)</f>
        <v/>
      </c>
      <c r="PF11" t="str">
        <f>IF('[1]Data Checking'!PJ11="","",'[1]Data Checking'!PJ11)</f>
        <v>Aucun</v>
      </c>
      <c r="PG11">
        <f>IF('[1]Data Checking'!PK11="","",'[1]Data Checking'!PK11)</f>
        <v>0</v>
      </c>
      <c r="PH11">
        <f>IF('[1]Data Checking'!PL11="","",'[1]Data Checking'!PL11)</f>
        <v>0</v>
      </c>
      <c r="PI11">
        <f>IF('[1]Data Checking'!PM11="","",'[1]Data Checking'!PM11)</f>
        <v>0</v>
      </c>
      <c r="PJ11">
        <f>IF('[1]Data Checking'!PN11="","",'[1]Data Checking'!PN11)</f>
        <v>0</v>
      </c>
      <c r="PK11">
        <f>IF('[1]Data Checking'!PO11="","",'[1]Data Checking'!PO11)</f>
        <v>0</v>
      </c>
      <c r="PL11">
        <f>IF('[1]Data Checking'!PP11="","",'[1]Data Checking'!PP11)</f>
        <v>0</v>
      </c>
      <c r="PM11">
        <f>IF('[1]Data Checking'!PQ11="","",'[1]Data Checking'!PQ11)</f>
        <v>0</v>
      </c>
      <c r="PN11">
        <f>IF('[1]Data Checking'!PR11="","",'[1]Data Checking'!PR11)</f>
        <v>0</v>
      </c>
      <c r="PO11">
        <f>IF('[1]Data Checking'!PS11="","",'[1]Data Checking'!PS11)</f>
        <v>1</v>
      </c>
      <c r="PP11" t="str">
        <f>IF('[1]Data Checking'!PT11="","",'[1]Data Checking'!PT11)</f>
        <v/>
      </c>
      <c r="PQ11" t="str">
        <f>IF('[1]Data Checking'!PU11="","",'[1]Data Checking'!PU11)</f>
        <v/>
      </c>
      <c r="PR11" t="str">
        <f>IF('[1]Data Checking'!PV11="","",'[1]Data Checking'!PV11)</f>
        <v/>
      </c>
      <c r="PS11" t="str">
        <f>IF('[1]Data Checking'!PW11="","",'[1]Data Checking'!PW11)</f>
        <v/>
      </c>
      <c r="PT11" t="str">
        <f>IF('[1]Data Checking'!PX11="","",'[1]Data Checking'!PX11)</f>
        <v/>
      </c>
      <c r="PU11" t="str">
        <f>IF('[1]Data Checking'!PY11="","",'[1]Data Checking'!PY11)</f>
        <v/>
      </c>
      <c r="PV11" t="str">
        <f>IF('[1]Data Checking'!PZ11="","",'[1]Data Checking'!PZ11)</f>
        <v/>
      </c>
      <c r="PW11" t="str">
        <f>IF('[1]Data Checking'!QA11="","",'[1]Data Checking'!QA11)</f>
        <v/>
      </c>
      <c r="PX11" t="str">
        <f>IF('[1]Data Checking'!QB11="","",'[1]Data Checking'!QB11)</f>
        <v/>
      </c>
      <c r="PY11" t="str">
        <f>IF('[1]Data Checking'!QC11="","",'[1]Data Checking'!QC11)</f>
        <v/>
      </c>
      <c r="PZ11" t="str">
        <f>IF('[1]Data Checking'!QD11="","",'[1]Data Checking'!QD11)</f>
        <v/>
      </c>
      <c r="QA11" t="str">
        <f>IF('[1]Data Checking'!QE11="","",'[1]Data Checking'!QE11)</f>
        <v/>
      </c>
      <c r="QB11" t="str">
        <f>IF('[1]Data Checking'!QF11="","",'[1]Data Checking'!QF11)</f>
        <v/>
      </c>
      <c r="QC11" t="str">
        <f>IF('[1]Data Checking'!QG11="","",'[1]Data Checking'!QG11)</f>
        <v/>
      </c>
      <c r="QD11" t="str">
        <f>IF('[1]Data Checking'!QH11="","",'[1]Data Checking'!QH11)</f>
        <v/>
      </c>
      <c r="QE11" t="str">
        <f>IF('[1]Data Checking'!QI11="","",'[1]Data Checking'!QI11)</f>
        <v/>
      </c>
      <c r="QF11" t="str">
        <f>IF('[1]Data Checking'!QJ11="","",'[1]Data Checking'!QJ11)</f>
        <v/>
      </c>
      <c r="QG11" t="str">
        <f>IF('[1]Data Checking'!QK11="","",'[1]Data Checking'!QK11)</f>
        <v/>
      </c>
      <c r="QH11" t="str">
        <f>IF('[1]Data Checking'!QL11="","",'[1]Data Checking'!QL11)</f>
        <v/>
      </c>
      <c r="QI11" t="str">
        <f>IF('[1]Data Checking'!QM11="","",'[1]Data Checking'!QM11)</f>
        <v/>
      </c>
      <c r="QJ11" t="str">
        <f>IF('[1]Data Checking'!QN11="","",'[1]Data Checking'!QN11)</f>
        <v/>
      </c>
      <c r="QK11" t="str">
        <f>IF('[1]Data Checking'!QO11="","",'[1]Data Checking'!QO11)</f>
        <v/>
      </c>
      <c r="QL11" t="str">
        <f>IF('[1]Data Checking'!QP11="","",'[1]Data Checking'!QP11)</f>
        <v/>
      </c>
      <c r="QM11" t="str">
        <f>IF('[1]Data Checking'!QQ11="","",'[1]Data Checking'!QQ11)</f>
        <v/>
      </c>
      <c r="QN11" t="str">
        <f>IF('[1]Data Checking'!QR11="","",'[1]Data Checking'!QR11)</f>
        <v/>
      </c>
      <c r="QO11" t="str">
        <f>IF('[1]Data Checking'!QS11="","",'[1]Data Checking'!QS11)</f>
        <v/>
      </c>
      <c r="QP11" t="str">
        <f>IF('[1]Data Checking'!QT11="","",'[1]Data Checking'!QT11)</f>
        <v/>
      </c>
      <c r="QQ11" t="str">
        <f>IF('[1]Data Checking'!QU11="","",'[1]Data Checking'!QU11)</f>
        <v/>
      </c>
      <c r="QR11" t="str">
        <f>IF('[1]Data Checking'!QV11="","",'[1]Data Checking'!QV11)</f>
        <v/>
      </c>
      <c r="QS11" t="str">
        <f>IF('[1]Data Checking'!QW11="","",'[1]Data Checking'!QW11)</f>
        <v/>
      </c>
      <c r="QT11" t="str">
        <f>IF('[1]Data Checking'!QX11="","",'[1]Data Checking'!QX11)</f>
        <v/>
      </c>
      <c r="QU11" t="str">
        <f>IF('[1]Data Checking'!QY11="","",'[1]Data Checking'!QY11)</f>
        <v/>
      </c>
      <c r="QV11" t="str">
        <f>IF('[1]Data Checking'!QZ11="","",'[1]Data Checking'!QZ11)</f>
        <v/>
      </c>
      <c r="QW11" t="str">
        <f>IF('[1]Data Checking'!RA11="","",'[1]Data Checking'!RA11)</f>
        <v/>
      </c>
      <c r="QX11" t="str">
        <f>IF('[1]Data Checking'!RB11="","",'[1]Data Checking'!RB11)</f>
        <v/>
      </c>
      <c r="QY11" t="str">
        <f>IF('[1]Data Checking'!RC11="","",'[1]Data Checking'!RC11)</f>
        <v/>
      </c>
      <c r="QZ11" t="str">
        <f>IF('[1]Data Checking'!RD11="","",'[1]Data Checking'!RD11)</f>
        <v/>
      </c>
      <c r="RA11" t="str">
        <f>IF('[1]Data Checking'!RE11="","",'[1]Data Checking'!RE11)</f>
        <v/>
      </c>
      <c r="RB11" t="str">
        <f>IF('[1]Data Checking'!RF11="","",'[1]Data Checking'!RF11)</f>
        <v/>
      </c>
      <c r="RC11" t="str">
        <f>IF('[1]Data Checking'!RG11="","",'[1]Data Checking'!RG11)</f>
        <v/>
      </c>
      <c r="RD11" t="str">
        <f>IF('[1]Data Checking'!RH11="","",'[1]Data Checking'!RH11)</f>
        <v/>
      </c>
      <c r="RE11" t="str">
        <f>IF('[1]Data Checking'!RI11="","",'[1]Data Checking'!RI11)</f>
        <v/>
      </c>
      <c r="RF11" t="str">
        <f>IF('[1]Data Checking'!RJ11="","",'[1]Data Checking'!RJ11)</f>
        <v/>
      </c>
      <c r="RG11" t="str">
        <f>IF('[1]Data Checking'!RK11="","",'[1]Data Checking'!RK11)</f>
        <v/>
      </c>
      <c r="RH11" t="str">
        <f>IF('[1]Data Checking'!RL11="","",'[1]Data Checking'!RL11)</f>
        <v/>
      </c>
      <c r="RI11" t="str">
        <f>IF('[1]Data Checking'!RM11="","",'[1]Data Checking'!RM11)</f>
        <v/>
      </c>
      <c r="RJ11" t="str">
        <f>IF('[1]Data Checking'!RN11="","",'[1]Data Checking'!RN11)</f>
        <v/>
      </c>
      <c r="RK11" t="str">
        <f>IF('[1]Data Checking'!RO11="","",'[1]Data Checking'!RO11)</f>
        <v/>
      </c>
      <c r="RL11" t="str">
        <f>IF('[1]Data Checking'!RP11="","",'[1]Data Checking'!RP11)</f>
        <v/>
      </c>
      <c r="RM11" t="str">
        <f>IF('[1]Data Checking'!RQ11="","",'[1]Data Checking'!RQ11)</f>
        <v/>
      </c>
      <c r="RN11" t="str">
        <f>IF('[1]Data Checking'!RR11="","",'[1]Data Checking'!RR11)</f>
        <v/>
      </c>
      <c r="RO11" t="str">
        <f>IF('[1]Data Checking'!RS11="","",'[1]Data Checking'!RS11)</f>
        <v/>
      </c>
      <c r="RP11" t="str">
        <f>IF('[1]Data Checking'!RT11="","",'[1]Data Checking'!RT11)</f>
        <v/>
      </c>
      <c r="RQ11" t="str">
        <f>IF('[1]Data Checking'!RU11="","",'[1]Data Checking'!RU11)</f>
        <v/>
      </c>
      <c r="RR11" t="str">
        <f>IF('[1]Data Checking'!RV11="","",'[1]Data Checking'!RV11)</f>
        <v/>
      </c>
      <c r="RS11" t="str">
        <f>IF('[1]Data Checking'!RW11="","",'[1]Data Checking'!RW11)</f>
        <v/>
      </c>
      <c r="RT11" t="str">
        <f>IF('[1]Data Checking'!RX11="","",'[1]Data Checking'!RX11)</f>
        <v/>
      </c>
      <c r="RU11" t="str">
        <f>IF('[1]Data Checking'!RY11="","",'[1]Data Checking'!RY11)</f>
        <v/>
      </c>
      <c r="RV11" t="str">
        <f>IF('[1]Data Checking'!RZ11="","",'[1]Data Checking'!RZ11)</f>
        <v/>
      </c>
      <c r="RW11" t="str">
        <f>IF('[1]Data Checking'!SA11="","",'[1]Data Checking'!SA11)</f>
        <v/>
      </c>
      <c r="RX11" t="str">
        <f>IF('[1]Data Checking'!SB11="","",'[1]Data Checking'!SB11)</f>
        <v/>
      </c>
      <c r="RY11" t="str">
        <f>IF('[1]Data Checking'!SC11="","",'[1]Data Checking'!SC11)</f>
        <v/>
      </c>
      <c r="RZ11" t="str">
        <f>IF('[1]Data Checking'!SD11="","",'[1]Data Checking'!SD11)</f>
        <v/>
      </c>
      <c r="SA11" t="str">
        <f>IF('[1]Data Checking'!SE11="","",'[1]Data Checking'!SE11)</f>
        <v/>
      </c>
      <c r="SB11" t="str">
        <f>IF('[1]Data Checking'!SF11="","",'[1]Data Checking'!SF11)</f>
        <v/>
      </c>
      <c r="SC11" t="str">
        <f>IF('[1]Data Checking'!SG11="","",'[1]Data Checking'!SG11)</f>
        <v/>
      </c>
      <c r="SD11" t="str">
        <f>IF('[1]Data Checking'!SH11="","",'[1]Data Checking'!SH11)</f>
        <v/>
      </c>
      <c r="SE11" t="str">
        <f>IF('[1]Data Checking'!SI11="","",'[1]Data Checking'!SI11)</f>
        <v/>
      </c>
      <c r="SF11" t="str">
        <f>IF('[1]Data Checking'!SJ11="","",'[1]Data Checking'!SJ11)</f>
        <v/>
      </c>
      <c r="SG11" t="str">
        <f>IF('[1]Data Checking'!SK11="","",'[1]Data Checking'!SK11)</f>
        <v/>
      </c>
      <c r="SH11" t="str">
        <f>IF('[1]Data Checking'!SL11="","",'[1]Data Checking'!SL11)</f>
        <v>Aucun</v>
      </c>
      <c r="SI11">
        <f>IF('[1]Data Checking'!SM11="","",'[1]Data Checking'!SM11)</f>
        <v>0</v>
      </c>
      <c r="SJ11">
        <f>IF('[1]Data Checking'!SN11="","",'[1]Data Checking'!SN11)</f>
        <v>0</v>
      </c>
      <c r="SK11">
        <f>IF('[1]Data Checking'!SO11="","",'[1]Data Checking'!SO11)</f>
        <v>0</v>
      </c>
      <c r="SL11">
        <f>IF('[1]Data Checking'!SP11="","",'[1]Data Checking'!SP11)</f>
        <v>0</v>
      </c>
      <c r="SM11">
        <f>IF('[1]Data Checking'!SQ11="","",'[1]Data Checking'!SQ11)</f>
        <v>0</v>
      </c>
      <c r="SN11">
        <f>IF('[1]Data Checking'!SR11="","",'[1]Data Checking'!SR11)</f>
        <v>1</v>
      </c>
      <c r="SO11" t="str">
        <f>IF('[1]Data Checking'!SS11="","",'[1]Data Checking'!SS11)</f>
        <v/>
      </c>
      <c r="SP11" t="str">
        <f>IF('[1]Data Checking'!ST11="","",'[1]Data Checking'!ST11)</f>
        <v/>
      </c>
      <c r="SQ11" t="str">
        <f>IF('[1]Data Checking'!SU11="","",'[1]Data Checking'!SU11)</f>
        <v/>
      </c>
      <c r="SR11" t="str">
        <f>IF('[1]Data Checking'!SV11="","",'[1]Data Checking'!SV11)</f>
        <v/>
      </c>
      <c r="SS11" t="str">
        <f>IF('[1]Data Checking'!SW11="","",'[1]Data Checking'!SW11)</f>
        <v/>
      </c>
      <c r="ST11" t="str">
        <f>IF('[1]Data Checking'!SX11="","",'[1]Data Checking'!SX11)</f>
        <v/>
      </c>
      <c r="SU11" t="str">
        <f>IF('[1]Data Checking'!SY11="","",'[1]Data Checking'!SY11)</f>
        <v/>
      </c>
      <c r="SV11" t="str">
        <f>IF('[1]Data Checking'!SZ11="","",'[1]Data Checking'!SZ11)</f>
        <v/>
      </c>
      <c r="SW11" t="str">
        <f>IF('[1]Data Checking'!TA11="","",'[1]Data Checking'!TA11)</f>
        <v/>
      </c>
      <c r="SX11" t="str">
        <f>IF('[1]Data Checking'!TB11="","",'[1]Data Checking'!TB11)</f>
        <v/>
      </c>
      <c r="SY11" t="str">
        <f>IF('[1]Data Checking'!TC11="","",'[1]Data Checking'!TC11)</f>
        <v/>
      </c>
      <c r="SZ11" t="str">
        <f>IF('[1]Data Checking'!TD11="","",'[1]Data Checking'!TD11)</f>
        <v/>
      </c>
      <c r="TA11" t="str">
        <f>IF('[1]Data Checking'!TE11="","",'[1]Data Checking'!TE11)</f>
        <v/>
      </c>
      <c r="TB11" t="str">
        <f>IF('[1]Data Checking'!TF11="","",'[1]Data Checking'!TF11)</f>
        <v/>
      </c>
      <c r="TC11" t="str">
        <f>IF('[1]Data Checking'!TG11="","",'[1]Data Checking'!TG11)</f>
        <v/>
      </c>
      <c r="TD11" t="str">
        <f>IF('[1]Data Checking'!TH11="","",'[1]Data Checking'!TH11)</f>
        <v/>
      </c>
      <c r="TE11" t="str">
        <f>IF('[1]Data Checking'!TI11="","",'[1]Data Checking'!TI11)</f>
        <v/>
      </c>
      <c r="TF11" t="str">
        <f>IF('[1]Data Checking'!TJ11="","",'[1]Data Checking'!TJ11)</f>
        <v/>
      </c>
      <c r="TG11" t="str">
        <f>IF('[1]Data Checking'!TK11="","",'[1]Data Checking'!TK11)</f>
        <v/>
      </c>
      <c r="TH11" t="str">
        <f>IF('[1]Data Checking'!TL11="","",'[1]Data Checking'!TL11)</f>
        <v/>
      </c>
      <c r="TI11" t="str">
        <f>IF('[1]Data Checking'!TM11="","",'[1]Data Checking'!TM11)</f>
        <v/>
      </c>
      <c r="TJ11">
        <f>IF('[1]Data Checking'!TN11="","",'[1]Data Checking'!TN11)</f>
        <v>1</v>
      </c>
      <c r="TK11">
        <f>IF('[1]Data Checking'!TO11="","",'[1]Data Checking'!TO11)</f>
        <v>1</v>
      </c>
      <c r="TL11">
        <f>IF('[1]Data Checking'!TP11="","",'[1]Data Checking'!TP11)</f>
        <v>1</v>
      </c>
      <c r="TM11">
        <f>IF('[1]Data Checking'!TQ11="","",'[1]Data Checking'!TQ11)</f>
        <v>1</v>
      </c>
      <c r="TN11">
        <f>IF('[1]Data Checking'!TR11="","",'[1]Data Checking'!TR11)</f>
        <v>1</v>
      </c>
      <c r="TO11" t="str">
        <f>IF('[1]Data Checking'!TS11="","",'[1]Data Checking'!TS11)</f>
        <v>Pas de commentaire</v>
      </c>
      <c r="TP11" t="str">
        <f>IF('[1]Data Checking'!TT11="","",'[1]Data Checking'!TT11)</f>
        <v/>
      </c>
      <c r="TQ11">
        <f>IF('[1]Data Checking'!TU11="","",'[1]Data Checking'!TU11)</f>
        <v>235914541</v>
      </c>
      <c r="TR11" t="str">
        <f>IF('[1]Data Checking'!TV11="","",'[1]Data Checking'!TV11)</f>
        <v>64103a6d-d5a5-4e00-a91a-58f16ac946e7</v>
      </c>
      <c r="TS11">
        <f>IF('[1]Data Checking'!TW11="","",'[1]Data Checking'!TW11)</f>
        <v>44525.943506944437</v>
      </c>
      <c r="TT11" t="str">
        <f>IF('[1]Data Checking'!TX11="","",'[1]Data Checking'!TX11)</f>
        <v/>
      </c>
      <c r="TU11" t="str">
        <f>IF('[1]Data Checking'!TY11="","",'[1]Data Checking'!TY11)</f>
        <v/>
      </c>
      <c r="TV11" t="str">
        <f>IF('[1]Data Checking'!TZ11="","",'[1]Data Checking'!TZ11)</f>
        <v>submitted_via_web</v>
      </c>
      <c r="TW11" t="str">
        <f>IF('[1]Data Checking'!UA11="","",'[1]Data Checking'!UA11)</f>
        <v>icsm_haiti</v>
      </c>
      <c r="TX11" t="str">
        <f>IF('[1]Data Checking'!UB11="","",'[1]Data Checking'!UB11)</f>
        <v/>
      </c>
      <c r="TY11">
        <f>IF('[1]Data Checking'!UC11="","",'[1]Data Checking'!UC11)</f>
        <v>10</v>
      </c>
      <c r="TZ11" t="str">
        <f>IF('[1]Data Checking'!UD11="","",'[1]Data Checking'!UD11)</f>
        <v/>
      </c>
      <c r="UA11" t="e">
        <f>IF('[1]Data Checking'!UL11="","",'[1]Data Checking'!UL11)</f>
        <v>#REF!</v>
      </c>
      <c r="UB11" t="e">
        <f>IF('[1]Data Checking'!UM11="","",'[1]Data Checking'!UM11)</f>
        <v>#REF!</v>
      </c>
      <c r="UC11" t="e">
        <f>IF('[1]Data Checking'!UN11="","",'[1]Data Checking'!UN11)</f>
        <v>#REF!</v>
      </c>
    </row>
    <row r="12" spans="1:549">
      <c r="A12">
        <f>IF('[1]Data Checking'!D12="","",'[1]Data Checking'!D12)</f>
        <v>44525.567769664347</v>
      </c>
      <c r="B12">
        <f>IF('[1]Data Checking'!E12="","",'[1]Data Checking'!E12)</f>
        <v>44525.575613229157</v>
      </c>
      <c r="C12">
        <f>IF('[1]Data Checking'!F12="","",'[1]Data Checking'!F12)</f>
        <v>44525</v>
      </c>
      <c r="D12" t="str">
        <f>IF('[1]Data Checking'!H12="","",'[1]Data Checking'!H12)</f>
        <v>audit.csv</v>
      </c>
      <c r="E12" t="str">
        <f>IF('[1]Data Checking'!I12="","",'[1]Data Checking'!I12)</f>
        <v>icsm_haiti</v>
      </c>
      <c r="F12" t="str">
        <f>IF('[1]Data Checking'!J12="","",'[1]Data Checking'!J12)</f>
        <v/>
      </c>
      <c r="G12" t="str">
        <f>IF('[1]Data Checking'!K12="","",'[1]Data Checking'!K12)</f>
        <v/>
      </c>
      <c r="H12">
        <f>IF('[1]Data Checking'!L12="","",'[1]Data Checking'!L12)</f>
        <v>44525</v>
      </c>
      <c r="I12" t="str">
        <f>IF('[1]Data Checking'!M12="","",'[1]Data Checking'!M12)</f>
        <v>GVC</v>
      </c>
      <c r="J12" t="str">
        <f>IF('[1]Data Checking'!N12="","",'[1]Data Checking'!N12)</f>
        <v/>
      </c>
      <c r="K12" t="str">
        <f>IF('[1]Data Checking'!O12="","",'[1]Data Checking'!O12)</f>
        <v>gvc</v>
      </c>
      <c r="L12" t="str">
        <f>IF('[1]Data Checking'!P12="","",'[1]Data Checking'!P12)</f>
        <v>GVC</v>
      </c>
      <c r="M12" t="str">
        <f>IF('[1]Data Checking'!Q12="","",'[1]Data Checking'!Q12)</f>
        <v>GVC</v>
      </c>
      <c r="N12" t="str">
        <f>IF('[1]Data Checking'!R12="","",'[1]Data Checking'!R12)</f>
        <v>GJ22</v>
      </c>
      <c r="O12" t="str">
        <f>IF('[1]Data Checking'!S12="","",'[1]Data Checking'!S12)</f>
        <v/>
      </c>
      <c r="P12" t="str">
        <f>IF('[1]Data Checking'!T12="","",'[1]Data Checking'!T12)</f>
        <v>gvc_gj22</v>
      </c>
      <c r="Q12" t="str">
        <f>IF('[1]Data Checking'!U12="","",'[1]Data Checking'!U12)</f>
        <v>GJ22</v>
      </c>
      <c r="R12" t="str">
        <f>IF('[1]Data Checking'!V12="","",'[1]Data Checking'!V12)</f>
        <v>GJ22</v>
      </c>
      <c r="S12" t="str">
        <f>IF('[1]Data Checking'!W12="","",'[1]Data Checking'!W12)</f>
        <v>Artibonite</v>
      </c>
      <c r="T12" t="str">
        <f>IF('[1]Data Checking'!X12="","",'[1]Data Checking'!X12)</f>
        <v>Ennery</v>
      </c>
      <c r="U12" t="str">
        <f>IF('[1]Data Checking'!Y12="","",'[1]Data Checking'!Y12)</f>
        <v>HT0512</v>
      </c>
      <c r="V12" t="str">
        <f>IF('[1]Data Checking'!Z12="","",'[1]Data Checking'!Z12)</f>
        <v>Ennery</v>
      </c>
      <c r="W12" t="str">
        <f>IF('[1]Data Checking'!AA12="","",'[1]Data Checking'!AA12)</f>
        <v>4e Section Puilboreau</v>
      </c>
      <c r="X12" t="str">
        <f>IF('[1]Data Checking'!AB12="","",'[1]Data Checking'!AB12)</f>
        <v>HT0512-04</v>
      </c>
      <c r="Y12" t="str">
        <f>IF('[1]Data Checking'!AC12="","",'[1]Data Checking'!AC12)</f>
        <v>4e Section Puilboreau</v>
      </c>
      <c r="Z12" t="str">
        <f>IF('[1]Data Checking'!AD12="","",'[1]Data Checking'!AD12)</f>
        <v>Puilboreau</v>
      </c>
      <c r="AA12" t="str">
        <f>IF('[1]Data Checking'!AE12="","",'[1]Data Checking'!AE12)</f>
        <v/>
      </c>
      <c r="AB12" t="str">
        <f>IF('[1]Data Checking'!AF12="","",'[1]Data Checking'!AF12)</f>
        <v>enn_1</v>
      </c>
      <c r="AC12" t="str">
        <f>IF('[1]Data Checking'!AG12="","",'[1]Data Checking'!AG12)</f>
        <v>Puilboreau</v>
      </c>
      <c r="AD12" t="str">
        <f>IF('[1]Data Checking'!AH12="","",'[1]Data Checking'!AH12)</f>
        <v>Puilboreau</v>
      </c>
      <c r="AE12" t="str">
        <f>IF('[1]Data Checking'!AI12="","",'[1]Data Checking'!AI12)</f>
        <v>Marché Puilboreau</v>
      </c>
      <c r="AF12" t="str">
        <f>IF('[1]Data Checking'!AJ12="","",'[1]Data Checking'!AJ12)</f>
        <v/>
      </c>
      <c r="AG12" t="str">
        <f>IF('[1]Data Checking'!AK12="","",'[1]Data Checking'!AK12)</f>
        <v>Ennery</v>
      </c>
      <c r="AH12" t="str">
        <f>IF('[1]Data Checking'!AL12="","",'[1]Data Checking'!AL12)</f>
        <v>Marché Puilboreau</v>
      </c>
      <c r="AI12" t="str">
        <f>IF('[1]Data Checking'!AM12="","",'[1]Data Checking'!AM12)</f>
        <v>Marché Puilboreau</v>
      </c>
      <c r="AJ12" t="str">
        <f>IF('[1]Data Checking'!AN12="","",'[1]Data Checking'!AN12)</f>
        <v>Milieu rural</v>
      </c>
      <c r="AK12" t="str">
        <f>IF('[1]Data Checking'!AO12="","",'[1]Data Checking'!AO12)</f>
        <v>Enquête auprès d'un client (pour l'eau de boisson et la situation sécuritaire)</v>
      </c>
      <c r="AL12" t="str">
        <f>IF('[1]Data Checking'!AP12="","",'[1]Data Checking'!AP12)</f>
        <v>Oui</v>
      </c>
      <c r="AM12" t="str">
        <f>IF('[1]Data Checking'!AQ12="","",'[1]Data Checking'!AQ12)</f>
        <v/>
      </c>
      <c r="AN12" t="str">
        <f>IF('[1]Data Checking'!AR12="","",'[1]Data Checking'!AR12)</f>
        <v>Oui</v>
      </c>
      <c r="AO12" t="str">
        <f>IF('[1]Data Checking'!AS12="","",'[1]Data Checking'!AS12)</f>
        <v/>
      </c>
      <c r="AP12" t="str">
        <f>IF('[1]Data Checking'!AT12="","",'[1]Data Checking'!AT12)</f>
        <v>Homme</v>
      </c>
      <c r="AQ12">
        <f>IF('[1]Data Checking'!AU12="","",'[1]Data Checking'!AU12)</f>
        <v>44525</v>
      </c>
      <c r="AR12">
        <f>IF('[1]Data Checking'!AV12="","",'[1]Data Checking'!AV12)</f>
        <v>44525</v>
      </c>
      <c r="AS12" t="str">
        <f>IF('[1]Data Checking'!AW12="","",'[1]Data Checking'!AW12)</f>
        <v/>
      </c>
      <c r="AT12" t="str">
        <f>IF('[1]Data Checking'!AX12="","",'[1]Data Checking'!AX12)</f>
        <v/>
      </c>
      <c r="AU12" t="str">
        <f>IF('[1]Data Checking'!AY12="","",'[1]Data Checking'!AY12)</f>
        <v/>
      </c>
      <c r="AV12" t="str">
        <f>IF('[1]Data Checking'!AZ12="","",'[1]Data Checking'!AZ12)</f>
        <v/>
      </c>
      <c r="AW12" t="str">
        <f>IF('[1]Data Checking'!BA12="","",'[1]Data Checking'!BA12)</f>
        <v/>
      </c>
      <c r="AX12" t="str">
        <f>IF('[1]Data Checking'!BB12="","",'[1]Data Checking'!BB12)</f>
        <v/>
      </c>
      <c r="AY12" t="str">
        <f>IF('[1]Data Checking'!BC12="","",'[1]Data Checking'!BC12)</f>
        <v/>
      </c>
      <c r="AZ12" t="str">
        <f>IF('[1]Data Checking'!BD12="","",'[1]Data Checking'!BD12)</f>
        <v/>
      </c>
      <c r="BA12" t="str">
        <f>IF('[1]Data Checking'!BE12="","",'[1]Data Checking'!BE12)</f>
        <v/>
      </c>
      <c r="BB12" t="str">
        <f>IF('[1]Data Checking'!BF12="","",'[1]Data Checking'!BF12)</f>
        <v/>
      </c>
      <c r="BC12" t="str">
        <f>IF('[1]Data Checking'!BG12="","",'[1]Data Checking'!BG12)</f>
        <v/>
      </c>
      <c r="BD12" t="str">
        <f>IF('[1]Data Checking'!BH12="","",'[1]Data Checking'!BH12)</f>
        <v/>
      </c>
      <c r="BE12" t="str">
        <f>IF('[1]Data Checking'!BI12="","",'[1]Data Checking'!BI12)</f>
        <v/>
      </c>
      <c r="BF12" t="str">
        <f>IF('[1]Data Checking'!BJ12="","",'[1]Data Checking'!BJ12)</f>
        <v/>
      </c>
      <c r="BG12" t="str">
        <f>IF('[1]Data Checking'!BK12="","",'[1]Data Checking'!BK12)</f>
        <v/>
      </c>
      <c r="BH12" t="str">
        <f>IF('[1]Data Checking'!BL12="","",'[1]Data Checking'!BL12)</f>
        <v/>
      </c>
      <c r="BI12" t="str">
        <f>IF('[1]Data Checking'!BM12="","",'[1]Data Checking'!BM12)</f>
        <v/>
      </c>
      <c r="BJ12" t="str">
        <f>IF('[1]Data Checking'!BN12="","",'[1]Data Checking'!BN12)</f>
        <v/>
      </c>
      <c r="BK12" t="str">
        <f>IF('[1]Data Checking'!BO12="","",'[1]Data Checking'!BO12)</f>
        <v/>
      </c>
      <c r="BL12" t="str">
        <f>IF('[1]Data Checking'!BP12="","",'[1]Data Checking'!BP12)</f>
        <v/>
      </c>
      <c r="BM12" t="str">
        <f>IF('[1]Data Checking'!BQ12="","",'[1]Data Checking'!BQ12)</f>
        <v/>
      </c>
      <c r="BN12" t="str">
        <f>IF('[1]Data Checking'!BR12="","",'[1]Data Checking'!BR12)</f>
        <v/>
      </c>
      <c r="BO12" t="str">
        <f>IF('[1]Data Checking'!BS12="","",'[1]Data Checking'!BS12)</f>
        <v/>
      </c>
      <c r="BP12" t="str">
        <f>IF('[1]Data Checking'!BT12="","",'[1]Data Checking'!BT12)</f>
        <v/>
      </c>
      <c r="BQ12" t="str">
        <f>IF('[1]Data Checking'!BU12="","",'[1]Data Checking'!BU12)</f>
        <v/>
      </c>
      <c r="BR12" t="str">
        <f>IF('[1]Data Checking'!BV12="","",'[1]Data Checking'!BV12)</f>
        <v/>
      </c>
      <c r="BS12" t="str">
        <f>IF('[1]Data Checking'!BW12="","",'[1]Data Checking'!BW12)</f>
        <v/>
      </c>
      <c r="BT12" t="str">
        <f>IF('[1]Data Checking'!BX12="","",'[1]Data Checking'!BX12)</f>
        <v/>
      </c>
      <c r="BU12" t="str">
        <f>IF('[1]Data Checking'!BY12="","",'[1]Data Checking'!BY12)</f>
        <v/>
      </c>
      <c r="BV12" t="str">
        <f>IF('[1]Data Checking'!BZ12="","",'[1]Data Checking'!BZ12)</f>
        <v/>
      </c>
      <c r="BW12" t="str">
        <f>IF('[1]Data Checking'!CA12="","",'[1]Data Checking'!CA12)</f>
        <v/>
      </c>
      <c r="BX12" t="str">
        <f>IF('[1]Data Checking'!CB12="","",'[1]Data Checking'!CB12)</f>
        <v/>
      </c>
      <c r="BY12" t="str">
        <f>IF('[1]Data Checking'!CC12="","",'[1]Data Checking'!CC12)</f>
        <v/>
      </c>
      <c r="BZ12" t="str">
        <f>IF('[1]Data Checking'!CD12="","",'[1]Data Checking'!CD12)</f>
        <v/>
      </c>
      <c r="CA12" t="str">
        <f>IF('[1]Data Checking'!CE12="","",'[1]Data Checking'!CE12)</f>
        <v/>
      </c>
      <c r="CB12" t="str">
        <f>IF('[1]Data Checking'!CF12="","",'[1]Data Checking'!CF12)</f>
        <v/>
      </c>
      <c r="CC12" t="str">
        <f>IF('[1]Data Checking'!CG12="","",'[1]Data Checking'!CG12)</f>
        <v/>
      </c>
      <c r="CD12" t="str">
        <f>IF('[1]Data Checking'!CH12="","",'[1]Data Checking'!CH12)</f>
        <v/>
      </c>
      <c r="CE12" t="str">
        <f>IF('[1]Data Checking'!CI12="","",'[1]Data Checking'!CI12)</f>
        <v/>
      </c>
      <c r="CF12" t="str">
        <f>IF('[1]Data Checking'!CJ12="","",'[1]Data Checking'!CJ12)</f>
        <v/>
      </c>
      <c r="CG12" t="str">
        <f>IF('[1]Data Checking'!CK12="","",'[1]Data Checking'!CK12)</f>
        <v/>
      </c>
      <c r="CH12" t="str">
        <f>IF('[1]Data Checking'!CL12="","",'[1]Data Checking'!CL12)</f>
        <v/>
      </c>
      <c r="CI12" t="str">
        <f>IF('[1]Data Checking'!CM12="","",'[1]Data Checking'!CM12)</f>
        <v/>
      </c>
      <c r="CJ12" t="str">
        <f>IF('[1]Data Checking'!CN12="","",'[1]Data Checking'!CN12)</f>
        <v/>
      </c>
      <c r="CK12" t="str">
        <f>IF('[1]Data Checking'!CO12="","",'[1]Data Checking'!CO12)</f>
        <v/>
      </c>
      <c r="CL12" t="str">
        <f>IF('[1]Data Checking'!CP12="","",'[1]Data Checking'!CP12)</f>
        <v/>
      </c>
      <c r="CM12" t="str">
        <f>IF('[1]Data Checking'!CQ12="","",'[1]Data Checking'!CQ12)</f>
        <v/>
      </c>
      <c r="CN12" t="str">
        <f>IF('[1]Data Checking'!CR12="","",'[1]Data Checking'!CR12)</f>
        <v/>
      </c>
      <c r="CO12" t="str">
        <f>IF('[1]Data Checking'!CS12="","",'[1]Data Checking'!CS12)</f>
        <v/>
      </c>
      <c r="CP12" t="str">
        <f>IF('[1]Data Checking'!CT12="","",'[1]Data Checking'!CT12)</f>
        <v/>
      </c>
      <c r="CQ12" t="str">
        <f>IF('[1]Data Checking'!CU12="","",'[1]Data Checking'!CU12)</f>
        <v/>
      </c>
      <c r="CR12" t="str">
        <f>IF('[1]Data Checking'!CV12="","",'[1]Data Checking'!CV12)</f>
        <v/>
      </c>
      <c r="CS12" t="str">
        <f>IF('[1]Data Checking'!CW12="","",'[1]Data Checking'!CW12)</f>
        <v/>
      </c>
      <c r="CT12" t="str">
        <f>IF('[1]Data Checking'!CX12="","",'[1]Data Checking'!CX12)</f>
        <v/>
      </c>
      <c r="CU12" t="str">
        <f>IF('[1]Data Checking'!CY12="","",'[1]Data Checking'!CY12)</f>
        <v/>
      </c>
      <c r="CV12" t="str">
        <f>IF('[1]Data Checking'!CZ12="","",'[1]Data Checking'!CZ12)</f>
        <v/>
      </c>
      <c r="CW12" t="str">
        <f>IF('[1]Data Checking'!DA12="","",'[1]Data Checking'!DA12)</f>
        <v/>
      </c>
      <c r="CX12" t="str">
        <f>IF('[1]Data Checking'!DB12="","",'[1]Data Checking'!DB12)</f>
        <v/>
      </c>
      <c r="CY12" t="str">
        <f>IF('[1]Data Checking'!DC12="","",'[1]Data Checking'!DC12)</f>
        <v/>
      </c>
      <c r="CZ12" t="str">
        <f>IF('[1]Data Checking'!DD12="","",'[1]Data Checking'!DD12)</f>
        <v/>
      </c>
      <c r="DA12" t="str">
        <f>IF('[1]Data Checking'!DE12="","",'[1]Data Checking'!DE12)</f>
        <v/>
      </c>
      <c r="DB12" t="str">
        <f>IF('[1]Data Checking'!DF12="","",'[1]Data Checking'!DF12)</f>
        <v/>
      </c>
      <c r="DC12" t="str">
        <f>IF('[1]Data Checking'!DG12="","",'[1]Data Checking'!DG12)</f>
        <v/>
      </c>
      <c r="DD12" t="str">
        <f>IF('[1]Data Checking'!DH12="","",'[1]Data Checking'!DH12)</f>
        <v/>
      </c>
      <c r="DE12" t="str">
        <f>IF('[1]Data Checking'!DI12="","",'[1]Data Checking'!DI12)</f>
        <v/>
      </c>
      <c r="DF12" t="str">
        <f>IF('[1]Data Checking'!DJ12="","",'[1]Data Checking'!DJ12)</f>
        <v/>
      </c>
      <c r="DG12" t="str">
        <f>IF('[1]Data Checking'!DK12="","",'[1]Data Checking'!DK12)</f>
        <v/>
      </c>
      <c r="DH12" t="str">
        <f>IF('[1]Data Checking'!DL12="","",'[1]Data Checking'!DL12)</f>
        <v/>
      </c>
      <c r="DI12" t="str">
        <f>IF('[1]Data Checking'!DM12="","",'[1]Data Checking'!DM12)</f>
        <v/>
      </c>
      <c r="DJ12" t="str">
        <f>IF('[1]Data Checking'!DN12="","",'[1]Data Checking'!DN12)</f>
        <v/>
      </c>
      <c r="DK12" t="str">
        <f>IF('[1]Data Checking'!DO12="","",'[1]Data Checking'!DO12)</f>
        <v/>
      </c>
      <c r="DL12" t="str">
        <f>IF('[1]Data Checking'!DP12="","",'[1]Data Checking'!DP12)</f>
        <v/>
      </c>
      <c r="DM12" t="str">
        <f>IF('[1]Data Checking'!DQ12="","",'[1]Data Checking'!DQ12)</f>
        <v/>
      </c>
      <c r="DN12" t="str">
        <f>IF('[1]Data Checking'!DR12="","",'[1]Data Checking'!DR12)</f>
        <v/>
      </c>
      <c r="DO12" t="str">
        <f>IF('[1]Data Checking'!DS12="","",'[1]Data Checking'!DS12)</f>
        <v/>
      </c>
      <c r="DP12" t="str">
        <f>IF('[1]Data Checking'!DT12="","",'[1]Data Checking'!DT12)</f>
        <v/>
      </c>
      <c r="DQ12" t="str">
        <f>IF('[1]Data Checking'!DU12="","",'[1]Data Checking'!DU12)</f>
        <v/>
      </c>
      <c r="DR12" t="str">
        <f>IF('[1]Data Checking'!DV12="","",'[1]Data Checking'!DV12)</f>
        <v/>
      </c>
      <c r="DS12" t="str">
        <f>IF('[1]Data Checking'!DW12="","",'[1]Data Checking'!DW12)</f>
        <v/>
      </c>
      <c r="DT12" t="str">
        <f>IF('[1]Data Checking'!DX12="","",'[1]Data Checking'!DX12)</f>
        <v/>
      </c>
      <c r="DU12" t="str">
        <f>IF('[1]Data Checking'!DY12="","",'[1]Data Checking'!DY12)</f>
        <v/>
      </c>
      <c r="DV12" t="str">
        <f>IF('[1]Data Checking'!DZ12="","",'[1]Data Checking'!DZ12)</f>
        <v/>
      </c>
      <c r="DW12" t="str">
        <f>IF('[1]Data Checking'!EA12="","",'[1]Data Checking'!EA12)</f>
        <v/>
      </c>
      <c r="DX12" t="str">
        <f>IF('[1]Data Checking'!EB12="","",'[1]Data Checking'!EB12)</f>
        <v/>
      </c>
      <c r="DY12" t="str">
        <f>IF('[1]Data Checking'!EC12="","",'[1]Data Checking'!EC12)</f>
        <v/>
      </c>
      <c r="DZ12" t="str">
        <f>IF('[1]Data Checking'!ED12="","",'[1]Data Checking'!ED12)</f>
        <v/>
      </c>
      <c r="EA12" t="str">
        <f>IF('[1]Data Checking'!EE12="","",'[1]Data Checking'!EE12)</f>
        <v/>
      </c>
      <c r="EB12" t="str">
        <f>IF('[1]Data Checking'!EF12="","",'[1]Data Checking'!EF12)</f>
        <v/>
      </c>
      <c r="EC12" t="str">
        <f>IF('[1]Data Checking'!EG12="","",'[1]Data Checking'!EG12)</f>
        <v/>
      </c>
      <c r="ED12" t="str">
        <f>IF('[1]Data Checking'!EH12="","",'[1]Data Checking'!EH12)</f>
        <v/>
      </c>
      <c r="EE12" t="str">
        <f>IF('[1]Data Checking'!EI12="","",'[1]Data Checking'!EI12)</f>
        <v/>
      </c>
      <c r="EF12" t="str">
        <f>IF('[1]Data Checking'!EJ12="","",'[1]Data Checking'!EJ12)</f>
        <v/>
      </c>
      <c r="EG12" t="str">
        <f>IF('[1]Data Checking'!EK12="","",'[1]Data Checking'!EK12)</f>
        <v/>
      </c>
      <c r="EH12" t="str">
        <f>IF('[1]Data Checking'!EL12="","",'[1]Data Checking'!EL12)</f>
        <v/>
      </c>
      <c r="EI12" t="str">
        <f>IF('[1]Data Checking'!EM12="","",'[1]Data Checking'!EM12)</f>
        <v/>
      </c>
      <c r="EJ12" t="str">
        <f>IF('[1]Data Checking'!EN12="","",'[1]Data Checking'!EN12)</f>
        <v/>
      </c>
      <c r="EK12" t="str">
        <f>IF('[1]Data Checking'!EO12="","",'[1]Data Checking'!EO12)</f>
        <v/>
      </c>
      <c r="EL12" t="str">
        <f>IF('[1]Data Checking'!EP12="","",'[1]Data Checking'!EP12)</f>
        <v/>
      </c>
      <c r="EM12" t="str">
        <f>IF('[1]Data Checking'!EQ12="","",'[1]Data Checking'!EQ12)</f>
        <v/>
      </c>
      <c r="EN12" t="str">
        <f>IF('[1]Data Checking'!ER12="","",'[1]Data Checking'!ER12)</f>
        <v/>
      </c>
      <c r="EO12" t="str">
        <f>IF('[1]Data Checking'!ES12="","",'[1]Data Checking'!ES12)</f>
        <v/>
      </c>
      <c r="EP12" t="str">
        <f>IF('[1]Data Checking'!ET12="","",'[1]Data Checking'!ET12)</f>
        <v/>
      </c>
      <c r="EQ12" t="str">
        <f>IF('[1]Data Checking'!EU12="","",'[1]Data Checking'!EU12)</f>
        <v/>
      </c>
      <c r="ER12" t="str">
        <f>IF('[1]Data Checking'!EV12="","",'[1]Data Checking'!EV12)</f>
        <v/>
      </c>
      <c r="ES12" t="str">
        <f>IF('[1]Data Checking'!EW12="","",'[1]Data Checking'!EW12)</f>
        <v/>
      </c>
      <c r="ET12" t="str">
        <f>IF('[1]Data Checking'!EX12="","",'[1]Data Checking'!EX12)</f>
        <v/>
      </c>
      <c r="EU12" t="str">
        <f>IF('[1]Data Checking'!EY12="","",'[1]Data Checking'!EY12)</f>
        <v/>
      </c>
      <c r="EV12" t="str">
        <f>IF('[1]Data Checking'!EZ12="","",'[1]Data Checking'!EZ12)</f>
        <v/>
      </c>
      <c r="EW12" t="str">
        <f>IF('[1]Data Checking'!FA12="","",'[1]Data Checking'!FA12)</f>
        <v/>
      </c>
      <c r="EX12" t="str">
        <f>IF('[1]Data Checking'!FB12="","",'[1]Data Checking'!FB12)</f>
        <v/>
      </c>
      <c r="EY12" t="str">
        <f>IF('[1]Data Checking'!FC12="","",'[1]Data Checking'!FC12)</f>
        <v/>
      </c>
      <c r="EZ12" t="str">
        <f>IF('[1]Data Checking'!FD12="","",'[1]Data Checking'!FD12)</f>
        <v/>
      </c>
      <c r="FA12" t="str">
        <f>IF('[1]Data Checking'!FE12="","",'[1]Data Checking'!FE12)</f>
        <v/>
      </c>
      <c r="FB12" t="str">
        <f>IF('[1]Data Checking'!FF12="","",'[1]Data Checking'!FF12)</f>
        <v/>
      </c>
      <c r="FC12" t="str">
        <f>IF('[1]Data Checking'!FG12="","",'[1]Data Checking'!FG12)</f>
        <v/>
      </c>
      <c r="FD12" t="str">
        <f>IF('[1]Data Checking'!FH12="","",'[1]Data Checking'!FH12)</f>
        <v/>
      </c>
      <c r="FE12" t="str">
        <f>IF('[1]Data Checking'!FI12="","",'[1]Data Checking'!FI12)</f>
        <v/>
      </c>
      <c r="FF12" t="str">
        <f>IF('[1]Data Checking'!FJ12="","",'[1]Data Checking'!FJ12)</f>
        <v/>
      </c>
      <c r="FG12" t="str">
        <f>IF('[1]Data Checking'!FK12="","",'[1]Data Checking'!FK12)</f>
        <v/>
      </c>
      <c r="FH12" t="str">
        <f>IF('[1]Data Checking'!FL12="","",'[1]Data Checking'!FL12)</f>
        <v/>
      </c>
      <c r="FI12" t="str">
        <f>IF('[1]Data Checking'!FM12="","",'[1]Data Checking'!FM12)</f>
        <v/>
      </c>
      <c r="FJ12" t="str">
        <f>IF('[1]Data Checking'!FN12="","",'[1]Data Checking'!FN12)</f>
        <v/>
      </c>
      <c r="FK12" t="str">
        <f>IF('[1]Data Checking'!FO12="","",'[1]Data Checking'!FO12)</f>
        <v/>
      </c>
      <c r="FL12" t="str">
        <f>IF('[1]Data Checking'!FP12="","",'[1]Data Checking'!FP12)</f>
        <v/>
      </c>
      <c r="FM12" t="str">
        <f>IF('[1]Data Checking'!FQ12="","",'[1]Data Checking'!FQ12)</f>
        <v/>
      </c>
      <c r="FN12" t="str">
        <f>IF('[1]Data Checking'!FR12="","",'[1]Data Checking'!FR12)</f>
        <v/>
      </c>
      <c r="FO12" t="str">
        <f>IF('[1]Data Checking'!FS12="","",'[1]Data Checking'!FS12)</f>
        <v/>
      </c>
      <c r="FP12" t="str">
        <f>IF('[1]Data Checking'!FT12="","",'[1]Data Checking'!FT12)</f>
        <v/>
      </c>
      <c r="FQ12" t="str">
        <f>IF('[1]Data Checking'!FU12="","",'[1]Data Checking'!FU12)</f>
        <v/>
      </c>
      <c r="FR12" t="str">
        <f>IF('[1]Data Checking'!FV12="","",'[1]Data Checking'!FV12)</f>
        <v/>
      </c>
      <c r="FS12" t="str">
        <f>IF('[1]Data Checking'!FW12="","",'[1]Data Checking'!FW12)</f>
        <v/>
      </c>
      <c r="FT12" t="str">
        <f>IF('[1]Data Checking'!FX12="","",'[1]Data Checking'!FX12)</f>
        <v/>
      </c>
      <c r="FU12" t="str">
        <f>IF('[1]Data Checking'!FY12="","",'[1]Data Checking'!FY12)</f>
        <v/>
      </c>
      <c r="FV12" t="str">
        <f>IF('[1]Data Checking'!FZ12="","",'[1]Data Checking'!FZ12)</f>
        <v/>
      </c>
      <c r="FW12" t="str">
        <f>IF('[1]Data Checking'!GA12="","",'[1]Data Checking'!GA12)</f>
        <v/>
      </c>
      <c r="FX12" t="str">
        <f>IF('[1]Data Checking'!GB12="","",'[1]Data Checking'!GB12)</f>
        <v/>
      </c>
      <c r="FY12" t="str">
        <f>IF('[1]Data Checking'!GC12="","",'[1]Data Checking'!GC12)</f>
        <v/>
      </c>
      <c r="FZ12" t="str">
        <f>IF('[1]Data Checking'!GD12="","",'[1]Data Checking'!GD12)</f>
        <v/>
      </c>
      <c r="GA12" t="str">
        <f>IF('[1]Data Checking'!GE12="","",'[1]Data Checking'!GE12)</f>
        <v/>
      </c>
      <c r="GB12" t="str">
        <f>IF('[1]Data Checking'!GF12="","",'[1]Data Checking'!GF12)</f>
        <v/>
      </c>
      <c r="GC12" t="str">
        <f>IF('[1]Data Checking'!GG12="","",'[1]Data Checking'!GG12)</f>
        <v/>
      </c>
      <c r="GD12" t="str">
        <f>IF('[1]Data Checking'!GH12="","",'[1]Data Checking'!GH12)</f>
        <v/>
      </c>
      <c r="GE12" t="str">
        <f>IF('[1]Data Checking'!GI12="","",'[1]Data Checking'!GI12)</f>
        <v/>
      </c>
      <c r="GF12" t="str">
        <f>IF('[1]Data Checking'!GJ12="","",'[1]Data Checking'!GJ12)</f>
        <v/>
      </c>
      <c r="GG12" t="str">
        <f>IF('[1]Data Checking'!GK12="","",'[1]Data Checking'!GK12)</f>
        <v/>
      </c>
      <c r="GH12" t="str">
        <f>IF('[1]Data Checking'!GL12="","",'[1]Data Checking'!GL12)</f>
        <v/>
      </c>
      <c r="GI12" t="str">
        <f>IF('[1]Data Checking'!GM12="","",'[1]Data Checking'!GM12)</f>
        <v/>
      </c>
      <c r="GJ12" t="str">
        <f>IF('[1]Data Checking'!GN12="","",'[1]Data Checking'!GN12)</f>
        <v/>
      </c>
      <c r="GK12" t="str">
        <f>IF('[1]Data Checking'!GO12="","",'[1]Data Checking'!GO12)</f>
        <v/>
      </c>
      <c r="GL12" t="str">
        <f>IF('[1]Data Checking'!GP12="","",'[1]Data Checking'!GP12)</f>
        <v/>
      </c>
      <c r="GM12" t="str">
        <f>IF('[1]Data Checking'!GQ12="","",'[1]Data Checking'!GQ12)</f>
        <v/>
      </c>
      <c r="GN12" t="str">
        <f>IF('[1]Data Checking'!GR12="","",'[1]Data Checking'!GR12)</f>
        <v/>
      </c>
      <c r="GO12" t="str">
        <f>IF('[1]Data Checking'!GS12="","",'[1]Data Checking'!GS12)</f>
        <v/>
      </c>
      <c r="GP12" t="str">
        <f>IF('[1]Data Checking'!GT12="","",'[1]Data Checking'!GT12)</f>
        <v/>
      </c>
      <c r="GQ12" t="str">
        <f>IF('[1]Data Checking'!GU12="","",'[1]Data Checking'!GU12)</f>
        <v/>
      </c>
      <c r="GR12" t="str">
        <f>IF('[1]Data Checking'!GV12="","",'[1]Data Checking'!GV12)</f>
        <v/>
      </c>
      <c r="GS12" t="str">
        <f>IF('[1]Data Checking'!GW12="","",'[1]Data Checking'!GW12)</f>
        <v/>
      </c>
      <c r="GT12" t="str">
        <f>IF('[1]Data Checking'!GX12="","",'[1]Data Checking'!GX12)</f>
        <v/>
      </c>
      <c r="GU12" t="str">
        <f>IF('[1]Data Checking'!GY12="","",'[1]Data Checking'!GY12)</f>
        <v/>
      </c>
      <c r="GV12" t="str">
        <f>IF('[1]Data Checking'!GZ12="","",'[1]Data Checking'!GZ12)</f>
        <v/>
      </c>
      <c r="GW12" t="str">
        <f>IF('[1]Data Checking'!HA12="","",'[1]Data Checking'!HA12)</f>
        <v/>
      </c>
      <c r="GX12" t="str">
        <f>IF('[1]Data Checking'!HB12="","",'[1]Data Checking'!HB12)</f>
        <v/>
      </c>
      <c r="GY12" t="str">
        <f>IF('[1]Data Checking'!HC12="","",'[1]Data Checking'!HC12)</f>
        <v/>
      </c>
      <c r="GZ12" t="str">
        <f>IF('[1]Data Checking'!HD12="","",'[1]Data Checking'!HD12)</f>
        <v/>
      </c>
      <c r="HA12" t="str">
        <f>IF('[1]Data Checking'!HE12="","",'[1]Data Checking'!HE12)</f>
        <v/>
      </c>
      <c r="HB12" t="str">
        <f>IF('[1]Data Checking'!HF12="","",'[1]Data Checking'!HF12)</f>
        <v/>
      </c>
      <c r="HC12" t="str">
        <f>IF('[1]Data Checking'!HG12="","",'[1]Data Checking'!HG12)</f>
        <v/>
      </c>
      <c r="HD12" t="str">
        <f>IF('[1]Data Checking'!HH12="","",'[1]Data Checking'!HH12)</f>
        <v/>
      </c>
      <c r="HE12" t="str">
        <f>IF('[1]Data Checking'!HI12="","",'[1]Data Checking'!HI12)</f>
        <v/>
      </c>
      <c r="HF12" t="str">
        <f>IF('[1]Data Checking'!HJ12="","",'[1]Data Checking'!HJ12)</f>
        <v/>
      </c>
      <c r="HG12" t="str">
        <f>IF('[1]Data Checking'!HK12="","",'[1]Data Checking'!HK12)</f>
        <v/>
      </c>
      <c r="HH12" t="str">
        <f>IF('[1]Data Checking'!HL12="","",'[1]Data Checking'!HL12)</f>
        <v/>
      </c>
      <c r="HI12" t="str">
        <f>IF('[1]Data Checking'!HM12="","",'[1]Data Checking'!HM12)</f>
        <v/>
      </c>
      <c r="HJ12" t="str">
        <f>IF('[1]Data Checking'!HN12="","",'[1]Data Checking'!HN12)</f>
        <v/>
      </c>
      <c r="HK12" t="str">
        <f>IF('[1]Data Checking'!HO12="","",'[1]Data Checking'!HO12)</f>
        <v/>
      </c>
      <c r="HL12" t="str">
        <f>IF('[1]Data Checking'!HP12="","",'[1]Data Checking'!HP12)</f>
        <v/>
      </c>
      <c r="HM12" t="str">
        <f>IF('[1]Data Checking'!HQ12="","",'[1]Data Checking'!HQ12)</f>
        <v/>
      </c>
      <c r="HN12" t="str">
        <f>IF('[1]Data Checking'!HR12="","",'[1]Data Checking'!HR12)</f>
        <v/>
      </c>
      <c r="HO12" t="str">
        <f>IF('[1]Data Checking'!HS12="","",'[1]Data Checking'!HS12)</f>
        <v/>
      </c>
      <c r="HP12" t="str">
        <f>IF('[1]Data Checking'!HT12="","",'[1]Data Checking'!HT12)</f>
        <v/>
      </c>
      <c r="HQ12" t="str">
        <f>IF('[1]Data Checking'!HU12="","",'[1]Data Checking'!HU12)</f>
        <v/>
      </c>
      <c r="HR12" t="str">
        <f>IF('[1]Data Checking'!HV12="","",'[1]Data Checking'!HV12)</f>
        <v/>
      </c>
      <c r="HS12" t="str">
        <f>IF('[1]Data Checking'!HW12="","",'[1]Data Checking'!HW12)</f>
        <v/>
      </c>
      <c r="HT12" t="str">
        <f>IF('[1]Data Checking'!HX12="","",'[1]Data Checking'!HX12)</f>
        <v/>
      </c>
      <c r="HU12" t="str">
        <f>IF('[1]Data Checking'!HY12="","",'[1]Data Checking'!HY12)</f>
        <v/>
      </c>
      <c r="HV12" t="str">
        <f>IF('[1]Data Checking'!HZ12="","",'[1]Data Checking'!HZ12)</f>
        <v/>
      </c>
      <c r="HW12" t="str">
        <f>IF('[1]Data Checking'!IA12="","",'[1]Data Checking'!IA12)</f>
        <v/>
      </c>
      <c r="HX12" t="str">
        <f>IF('[1]Data Checking'!IB12="","",'[1]Data Checking'!IB12)</f>
        <v/>
      </c>
      <c r="HY12" t="str">
        <f>IF('[1]Data Checking'!IC12="","",'[1]Data Checking'!IC12)</f>
        <v/>
      </c>
      <c r="HZ12" t="str">
        <f>IF('[1]Data Checking'!ID12="","",'[1]Data Checking'!ID12)</f>
        <v/>
      </c>
      <c r="IA12" t="str">
        <f>IF('[1]Data Checking'!IE12="","",'[1]Data Checking'!IE12)</f>
        <v/>
      </c>
      <c r="IB12" t="str">
        <f>IF('[1]Data Checking'!IF12="","",'[1]Data Checking'!IF12)</f>
        <v/>
      </c>
      <c r="IC12" t="str">
        <f>IF('[1]Data Checking'!IG12="","",'[1]Data Checking'!IG12)</f>
        <v/>
      </c>
      <c r="ID12" t="str">
        <f>IF('[1]Data Checking'!IH12="","",'[1]Data Checking'!IH12)</f>
        <v/>
      </c>
      <c r="IE12" t="str">
        <f>IF('[1]Data Checking'!II12="","",'[1]Data Checking'!II12)</f>
        <v/>
      </c>
      <c r="IF12" t="str">
        <f>IF('[1]Data Checking'!IJ12="","",'[1]Data Checking'!IJ12)</f>
        <v/>
      </c>
      <c r="IG12" t="str">
        <f>IF('[1]Data Checking'!IK12="","",'[1]Data Checking'!IK12)</f>
        <v/>
      </c>
      <c r="IH12" t="str">
        <f>IF('[1]Data Checking'!IL12="","",'[1]Data Checking'!IL12)</f>
        <v/>
      </c>
      <c r="II12" t="str">
        <f>IF('[1]Data Checking'!IM12="","",'[1]Data Checking'!IM12)</f>
        <v/>
      </c>
      <c r="IJ12" t="str">
        <f>IF('[1]Data Checking'!IN12="","",'[1]Data Checking'!IN12)</f>
        <v/>
      </c>
      <c r="IK12" t="str">
        <f>IF('[1]Data Checking'!IO12="","",'[1]Data Checking'!IO12)</f>
        <v/>
      </c>
      <c r="IL12" t="str">
        <f>IF('[1]Data Checking'!IP12="","",'[1]Data Checking'!IP12)</f>
        <v/>
      </c>
      <c r="IM12" t="str">
        <f>IF('[1]Data Checking'!IQ12="","",'[1]Data Checking'!IQ12)</f>
        <v/>
      </c>
      <c r="IN12" t="str">
        <f>IF('[1]Data Checking'!IR12="","",'[1]Data Checking'!IR12)</f>
        <v/>
      </c>
      <c r="IO12" t="str">
        <f>IF('[1]Data Checking'!IS12="","",'[1]Data Checking'!IS12)</f>
        <v/>
      </c>
      <c r="IP12" t="str">
        <f>IF('[1]Data Checking'!IT12="","",'[1]Data Checking'!IT12)</f>
        <v/>
      </c>
      <c r="IQ12" t="str">
        <f>IF('[1]Data Checking'!IU12="","",'[1]Data Checking'!IU12)</f>
        <v/>
      </c>
      <c r="IR12" t="str">
        <f>IF('[1]Data Checking'!IV12="","",'[1]Data Checking'!IV12)</f>
        <v/>
      </c>
      <c r="IS12" t="str">
        <f>IF('[1]Data Checking'!IW12="","",'[1]Data Checking'!IW12)</f>
        <v/>
      </c>
      <c r="IT12" t="str">
        <f>IF('[1]Data Checking'!IX12="","",'[1]Data Checking'!IX12)</f>
        <v/>
      </c>
      <c r="IU12" t="str">
        <f>IF('[1]Data Checking'!IY12="","",'[1]Data Checking'!IY12)</f>
        <v/>
      </c>
      <c r="IV12" t="str">
        <f>IF('[1]Data Checking'!IZ12="","",'[1]Data Checking'!IZ12)</f>
        <v/>
      </c>
      <c r="IW12" t="str">
        <f>IF('[1]Data Checking'!JA12="","",'[1]Data Checking'!JA12)</f>
        <v/>
      </c>
      <c r="IX12" t="str">
        <f>IF('[1]Data Checking'!JB12="","",'[1]Data Checking'!JB12)</f>
        <v/>
      </c>
      <c r="IY12" t="str">
        <f>IF('[1]Data Checking'!JC12="","",'[1]Data Checking'!JC12)</f>
        <v/>
      </c>
      <c r="IZ12" t="str">
        <f>IF('[1]Data Checking'!JD12="","",'[1]Data Checking'!JD12)</f>
        <v/>
      </c>
      <c r="JA12" t="str">
        <f>IF('[1]Data Checking'!JE12="","",'[1]Data Checking'!JE12)</f>
        <v/>
      </c>
      <c r="JB12" t="str">
        <f>IF('[1]Data Checking'!JF12="","",'[1]Data Checking'!JF12)</f>
        <v>Oui</v>
      </c>
      <c r="JC12" t="str">
        <f>IF('[1]Data Checking'!JG12="","",'[1]Data Checking'!JG12)</f>
        <v>Oui, je vais parfois/souvent chercher l'eau</v>
      </c>
      <c r="JD12" t="str">
        <f>IF('[1]Data Checking'!JH12="","",'[1]Data Checking'!JH12)</f>
        <v>source aménagée (borne fontaine, pompe, etc.)</v>
      </c>
      <c r="JE12" t="str">
        <f>IF('[1]Data Checking'!JI12="","",'[1]Data Checking'!JI12)</f>
        <v/>
      </c>
      <c r="JF12" t="str">
        <f>IF('[1]Data Checking'!JJ12="","",'[1]Data Checking'!JJ12)</f>
        <v>source</v>
      </c>
      <c r="JG12" t="str">
        <f>IF('[1]Data Checking'!JK12="","",'[1]Data Checking'!JK12)</f>
        <v>tiyo piblik (bòn fontèn, Pi avèk ponp manyèl,...)</v>
      </c>
      <c r="JH12" t="str">
        <f>IF('[1]Data Checking'!JL12="","",'[1]Data Checking'!JL12)</f>
        <v>tiyo piblik (bòn fontèn, Pi avèk ponp manyèl,...)</v>
      </c>
      <c r="JI12" t="str">
        <f>IF('[1]Data Checking'!JM12="","",'[1]Data Checking'!JM12)</f>
        <v>Il n'y a pas d'autres options dans ma zone</v>
      </c>
      <c r="JJ12" t="str">
        <f>IF('[1]Data Checking'!JN12="","",'[1]Data Checking'!JN12)</f>
        <v/>
      </c>
      <c r="JK12" t="str">
        <f>IF('[1]Data Checking'!JO12="","",'[1]Data Checking'!JO12)</f>
        <v>Moins de 15 min au total</v>
      </c>
      <c r="JL12" t="str">
        <f>IF('[1]Data Checking'!JP12="","",'[1]Data Checking'!JP12)</f>
        <v>petit bidon de 1 gallon (3,78 L)</v>
      </c>
      <c r="JM12" t="str">
        <f>IF('[1]Data Checking'!JQ12="","",'[1]Data Checking'!JQ12)</f>
        <v>1gal</v>
      </c>
      <c r="JN12" t="str">
        <f>IF('[1]Data Checking'!JR12="","",'[1]Data Checking'!JR12)</f>
        <v>bidon ki vo 1 galon (3,78L)</v>
      </c>
      <c r="JO12" t="str">
        <f>IF('[1]Data Checking'!JS12="","",'[1]Data Checking'!JS12)</f>
        <v/>
      </c>
      <c r="JP12" t="str">
        <f>IF('[1]Data Checking'!JT12="","",'[1]Data Checking'!JT12)</f>
        <v/>
      </c>
      <c r="JQ12" t="str">
        <f>IF('[1]Data Checking'!JU12="","",'[1]Data Checking'!JU12)</f>
        <v/>
      </c>
      <c r="JR12" t="str">
        <f>IF('[1]Data Checking'!JV12="","",'[1]Data Checking'!JV12)</f>
        <v/>
      </c>
      <c r="JS12" t="str">
        <f>IF('[1]Data Checking'!JW12="","",'[1]Data Checking'!JW12)</f>
        <v/>
      </c>
      <c r="JT12">
        <f>IF('[1]Data Checking'!JX12="","",'[1]Data Checking'!JX12)</f>
        <v>0</v>
      </c>
      <c r="JU12">
        <f>IF('[1]Data Checking'!JY12="","",'[1]Data Checking'!JY12)</f>
        <v>0</v>
      </c>
      <c r="JV12" t="str">
        <f>IF('[1]Data Checking'!JZ12="","",'[1]Data Checking'!JZ12)</f>
        <v/>
      </c>
      <c r="JW12" t="str">
        <f>IF('[1]Data Checking'!KA12="","",'[1]Data Checking'!KA12)</f>
        <v>NA</v>
      </c>
      <c r="JX12">
        <f>IF('[1]Data Checking'!KB12="","",'[1]Data Checking'!KB12)</f>
        <v>0</v>
      </c>
      <c r="JY12" t="str">
        <f>IF('[1]Data Checking'!KC12="","",'[1]Data Checking'!KC12)</f>
        <v>Non</v>
      </c>
      <c r="JZ12" t="str">
        <f>IF('[1]Data Checking'!KD12="","",'[1]Data Checking'!KD12)</f>
        <v>Oui, parfois</v>
      </c>
      <c r="KA12" t="str">
        <f>IF('[1]Data Checking'!KE12="","",'[1]Data Checking'!KE12)</f>
        <v>Oui</v>
      </c>
      <c r="KB12" t="str">
        <f>IF('[1]Data Checking'!KF12="","",'[1]Data Checking'!KF12)</f>
        <v>A cause de la sècheresses</v>
      </c>
      <c r="KC12">
        <f>IF('[1]Data Checking'!KG12="","",'[1]Data Checking'!KG12)</f>
        <v>0</v>
      </c>
      <c r="KD12">
        <f>IF('[1]Data Checking'!KH12="","",'[1]Data Checking'!KH12)</f>
        <v>0</v>
      </c>
      <c r="KE12">
        <f>IF('[1]Data Checking'!KI12="","",'[1]Data Checking'!KI12)</f>
        <v>0</v>
      </c>
      <c r="KF12">
        <f>IF('[1]Data Checking'!KJ12="","",'[1]Data Checking'!KJ12)</f>
        <v>1</v>
      </c>
      <c r="KG12">
        <f>IF('[1]Data Checking'!KK12="","",'[1]Data Checking'!KK12)</f>
        <v>0</v>
      </c>
      <c r="KH12">
        <f>IF('[1]Data Checking'!KL12="","",'[1]Data Checking'!KL12)</f>
        <v>0</v>
      </c>
      <c r="KI12">
        <f>IF('[1]Data Checking'!KM12="","",'[1]Data Checking'!KM12)</f>
        <v>0</v>
      </c>
      <c r="KJ12">
        <f>IF('[1]Data Checking'!KN12="","",'[1]Data Checking'!KN12)</f>
        <v>0</v>
      </c>
      <c r="KK12">
        <f>IF('[1]Data Checking'!KO12="","",'[1]Data Checking'!KO12)</f>
        <v>0</v>
      </c>
      <c r="KL12">
        <f>IF('[1]Data Checking'!KP12="","",'[1]Data Checking'!KP12)</f>
        <v>0</v>
      </c>
      <c r="KM12">
        <f>IF('[1]Data Checking'!KQ12="","",'[1]Data Checking'!KQ12)</f>
        <v>0</v>
      </c>
      <c r="KN12" t="str">
        <f>IF('[1]Data Checking'!KR12="","",'[1]Data Checking'!KR12)</f>
        <v/>
      </c>
      <c r="KO12" t="str">
        <f>IF('[1]Data Checking'!KS12="","",'[1]Data Checking'!KS12)</f>
        <v>Oui</v>
      </c>
      <c r="KP12" t="str">
        <f>IF('[1]Data Checking'!KT12="","",'[1]Data Checking'!KT12)</f>
        <v>L'augmentation des affrontements dans le bas de Port-au-Prince</v>
      </c>
      <c r="KQ12">
        <f>IF('[1]Data Checking'!KU12="","",'[1]Data Checking'!KU12)</f>
        <v>1</v>
      </c>
      <c r="KR12">
        <f>IF('[1]Data Checking'!KV12="","",'[1]Data Checking'!KV12)</f>
        <v>0</v>
      </c>
      <c r="KS12">
        <f>IF('[1]Data Checking'!KW12="","",'[1]Data Checking'!KW12)</f>
        <v>0</v>
      </c>
      <c r="KT12" t="str">
        <f>IF('[1]Data Checking'!KX12="","",'[1]Data Checking'!KX12)</f>
        <v/>
      </c>
      <c r="KU12" t="str">
        <f>IF('[1]Data Checking'!KY12="","",'[1]Data Checking'!KY12)</f>
        <v>Les moyens de transport sont limités</v>
      </c>
      <c r="KV12">
        <f>IF('[1]Data Checking'!KZ12="","",'[1]Data Checking'!KZ12)</f>
        <v>0</v>
      </c>
      <c r="KW12">
        <f>IF('[1]Data Checking'!LA12="","",'[1]Data Checking'!LA12)</f>
        <v>0</v>
      </c>
      <c r="KX12">
        <f>IF('[1]Data Checking'!LB12="","",'[1]Data Checking'!LB12)</f>
        <v>1</v>
      </c>
      <c r="KY12">
        <f>IF('[1]Data Checking'!LC12="","",'[1]Data Checking'!LC12)</f>
        <v>0</v>
      </c>
      <c r="KZ12">
        <f>IF('[1]Data Checking'!LD12="","",'[1]Data Checking'!LD12)</f>
        <v>0</v>
      </c>
      <c r="LA12">
        <f>IF('[1]Data Checking'!LE12="","",'[1]Data Checking'!LE12)</f>
        <v>0</v>
      </c>
      <c r="LB12" t="str">
        <f>IF('[1]Data Checking'!LF12="","",'[1]Data Checking'!LF12)</f>
        <v/>
      </c>
      <c r="LC12">
        <f>IF('[1]Data Checking'!LG12="","",'[1]Data Checking'!LG12)</f>
        <v>8</v>
      </c>
      <c r="LD12" t="str">
        <f>IF('[1]Data Checking'!LH12="","",'[1]Data Checking'!LH12)</f>
        <v>Farine de blé Riz Mais Blé Sucre Haricot noir Huile</v>
      </c>
      <c r="LE12">
        <f>IF('[1]Data Checking'!LI12="","",'[1]Data Checking'!LI12)</f>
        <v>1</v>
      </c>
      <c r="LF12">
        <f>IF('[1]Data Checking'!LJ12="","",'[1]Data Checking'!LJ12)</f>
        <v>1</v>
      </c>
      <c r="LG12">
        <f>IF('[1]Data Checking'!LK12="","",'[1]Data Checking'!LK12)</f>
        <v>1</v>
      </c>
      <c r="LH12">
        <f>IF('[1]Data Checking'!LL12="","",'[1]Data Checking'!LL12)</f>
        <v>1</v>
      </c>
      <c r="LI12">
        <f>IF('[1]Data Checking'!LM12="","",'[1]Data Checking'!LM12)</f>
        <v>1</v>
      </c>
      <c r="LJ12">
        <f>IF('[1]Data Checking'!LN12="","",'[1]Data Checking'!LN12)</f>
        <v>1</v>
      </c>
      <c r="LK12">
        <f>IF('[1]Data Checking'!LO12="","",'[1]Data Checking'!LO12)</f>
        <v>0</v>
      </c>
      <c r="LL12">
        <f>IF('[1]Data Checking'!LP12="","",'[1]Data Checking'!LP12)</f>
        <v>1</v>
      </c>
      <c r="LM12">
        <f>IF('[1]Data Checking'!LQ12="","",'[1]Data Checking'!LQ12)</f>
        <v>0</v>
      </c>
      <c r="LN12">
        <f>IF('[1]Data Checking'!LR12="","",'[1]Data Checking'!LR12)</f>
        <v>0</v>
      </c>
      <c r="LO12">
        <f>IF('[1]Data Checking'!LS12="","",'[1]Data Checking'!LS12)</f>
        <v>3</v>
      </c>
      <c r="LP12">
        <f>IF('[1]Data Checking'!LT12="","",'[1]Data Checking'!LT12)</f>
        <v>10</v>
      </c>
      <c r="LQ12">
        <f>IF('[1]Data Checking'!LU12="","",'[1]Data Checking'!LU12)</f>
        <v>3</v>
      </c>
      <c r="LR12">
        <f>IF('[1]Data Checking'!LV12="","",'[1]Data Checking'!LV12)</f>
        <v>2</v>
      </c>
      <c r="LS12">
        <f>IF('[1]Data Checking'!LW12="","",'[1]Data Checking'!LW12)</f>
        <v>3</v>
      </c>
      <c r="LT12">
        <f>IF('[1]Data Checking'!LX12="","",'[1]Data Checking'!LX12)</f>
        <v>3.5</v>
      </c>
      <c r="LU12" t="str">
        <f>IF('[1]Data Checking'!LY12="","",'[1]Data Checking'!LY12)</f>
        <v/>
      </c>
      <c r="LV12">
        <f>IF('[1]Data Checking'!LZ12="","",'[1]Data Checking'!LZ12)</f>
        <v>2</v>
      </c>
      <c r="LW12" t="str">
        <f>IF('[1]Data Checking'!MA12="","",'[1]Data Checking'!MA12)</f>
        <v>Serviettes hygiéniques (femmes)</v>
      </c>
      <c r="LX12">
        <f>IF('[1]Data Checking'!MB12="","",'[1]Data Checking'!MB12)</f>
        <v>1</v>
      </c>
      <c r="LY12">
        <f>IF('[1]Data Checking'!MC12="","",'[1]Data Checking'!MC12)</f>
        <v>0</v>
      </c>
      <c r="LZ12">
        <f>IF('[1]Data Checking'!MD12="","",'[1]Data Checking'!MD12)</f>
        <v>0</v>
      </c>
      <c r="MA12">
        <f>IF('[1]Data Checking'!ME12="","",'[1]Data Checking'!ME12)</f>
        <v>0</v>
      </c>
      <c r="MB12">
        <f>IF('[1]Data Checking'!MF12="","",'[1]Data Checking'!MF12)</f>
        <v>0</v>
      </c>
      <c r="MC12">
        <f>IF('[1]Data Checking'!MG12="","",'[1]Data Checking'!MG12)</f>
        <v>0</v>
      </c>
      <c r="MD12">
        <f>IF('[1]Data Checking'!MH12="","",'[1]Data Checking'!MH12)</f>
        <v>0</v>
      </c>
      <c r="ME12">
        <f>IF('[1]Data Checking'!MI12="","",'[1]Data Checking'!MI12)</f>
        <v>0</v>
      </c>
      <c r="MF12">
        <f>IF('[1]Data Checking'!MJ12="","",'[1]Data Checking'!MJ12)</f>
        <v>0</v>
      </c>
      <c r="MG12">
        <f>IF('[1]Data Checking'!MK12="","",'[1]Data Checking'!MK12)</f>
        <v>0</v>
      </c>
      <c r="MH12">
        <f>IF('[1]Data Checking'!ML12="","",'[1]Data Checking'!ML12)</f>
        <v>3</v>
      </c>
      <c r="MI12" t="str">
        <f>IF('[1]Data Checking'!MM12="","",'[1]Data Checking'!MM12)</f>
        <v/>
      </c>
      <c r="MJ12" t="str">
        <f>IF('[1]Data Checking'!MN12="","",'[1]Data Checking'!MN12)</f>
        <v/>
      </c>
      <c r="MK12" t="str">
        <f>IF('[1]Data Checking'!MO12="","",'[1]Data Checking'!MO12)</f>
        <v/>
      </c>
      <c r="ML12" t="str">
        <f>IF('[1]Data Checking'!MP12="","",'[1]Data Checking'!MP12)</f>
        <v/>
      </c>
      <c r="MM12" t="str">
        <f>IF('[1]Data Checking'!MQ12="","",'[1]Data Checking'!MQ12)</f>
        <v/>
      </c>
      <c r="MN12" t="str">
        <f>IF('[1]Data Checking'!MR12="","",'[1]Data Checking'!MR12)</f>
        <v/>
      </c>
      <c r="MO12" t="str">
        <f>IF('[1]Data Checking'!MS12="","",'[1]Data Checking'!MS12)</f>
        <v/>
      </c>
      <c r="MP12" t="str">
        <f>IF('[1]Data Checking'!MT12="","",'[1]Data Checking'!MT12)</f>
        <v>Aucun</v>
      </c>
      <c r="MQ12">
        <f>IF('[1]Data Checking'!MU12="","",'[1]Data Checking'!MU12)</f>
        <v>0</v>
      </c>
      <c r="MR12">
        <f>IF('[1]Data Checking'!MV12="","",'[1]Data Checking'!MV12)</f>
        <v>0</v>
      </c>
      <c r="MS12">
        <f>IF('[1]Data Checking'!MW12="","",'[1]Data Checking'!MW12)</f>
        <v>0</v>
      </c>
      <c r="MT12">
        <f>IF('[1]Data Checking'!MX12="","",'[1]Data Checking'!MX12)</f>
        <v>0</v>
      </c>
      <c r="MU12">
        <f>IF('[1]Data Checking'!MY12="","",'[1]Data Checking'!MY12)</f>
        <v>0</v>
      </c>
      <c r="MV12">
        <f>IF('[1]Data Checking'!MZ12="","",'[1]Data Checking'!MZ12)</f>
        <v>0</v>
      </c>
      <c r="MW12">
        <f>IF('[1]Data Checking'!NA12="","",'[1]Data Checking'!NA12)</f>
        <v>0</v>
      </c>
      <c r="MX12">
        <f>IF('[1]Data Checking'!NB12="","",'[1]Data Checking'!NB12)</f>
        <v>0</v>
      </c>
      <c r="MY12">
        <f>IF('[1]Data Checking'!NC12="","",'[1]Data Checking'!NC12)</f>
        <v>0</v>
      </c>
      <c r="MZ12">
        <f>IF('[1]Data Checking'!ND12="","",'[1]Data Checking'!ND12)</f>
        <v>0</v>
      </c>
      <c r="NA12">
        <f>IF('[1]Data Checking'!NE12="","",'[1]Data Checking'!NE12)</f>
        <v>0</v>
      </c>
      <c r="NB12">
        <f>IF('[1]Data Checking'!NF12="","",'[1]Data Checking'!NF12)</f>
        <v>0</v>
      </c>
      <c r="NC12">
        <f>IF('[1]Data Checking'!NG12="","",'[1]Data Checking'!NG12)</f>
        <v>1</v>
      </c>
      <c r="ND12" t="str">
        <f>IF('[1]Data Checking'!NH12="","",'[1]Data Checking'!NH12)</f>
        <v/>
      </c>
      <c r="NE12" t="str">
        <f>IF('[1]Data Checking'!NI12="","",'[1]Data Checking'!NI12)</f>
        <v/>
      </c>
      <c r="NF12" t="str">
        <f>IF('[1]Data Checking'!NJ12="","",'[1]Data Checking'!NJ12)</f>
        <v/>
      </c>
      <c r="NG12" t="str">
        <f>IF('[1]Data Checking'!NK12="","",'[1]Data Checking'!NK12)</f>
        <v/>
      </c>
      <c r="NH12" t="str">
        <f>IF('[1]Data Checking'!NL12="","",'[1]Data Checking'!NL12)</f>
        <v/>
      </c>
      <c r="NI12" t="str">
        <f>IF('[1]Data Checking'!NM12="","",'[1]Data Checking'!NM12)</f>
        <v/>
      </c>
      <c r="NJ12" t="str">
        <f>IF('[1]Data Checking'!NN12="","",'[1]Data Checking'!NN12)</f>
        <v/>
      </c>
      <c r="NK12" t="str">
        <f>IF('[1]Data Checking'!NO12="","",'[1]Data Checking'!NO12)</f>
        <v/>
      </c>
      <c r="NL12" t="str">
        <f>IF('[1]Data Checking'!NP12="","",'[1]Data Checking'!NP12)</f>
        <v/>
      </c>
      <c r="NM12" t="str">
        <f>IF('[1]Data Checking'!NQ12="","",'[1]Data Checking'!NQ12)</f>
        <v/>
      </c>
      <c r="NN12" t="str">
        <f>IF('[1]Data Checking'!NR12="","",'[1]Data Checking'!NR12)</f>
        <v/>
      </c>
      <c r="NO12" t="str">
        <f>IF('[1]Data Checking'!NS12="","",'[1]Data Checking'!NS12)</f>
        <v>Aucun</v>
      </c>
      <c r="NP12">
        <f>IF('[1]Data Checking'!NT12="","",'[1]Data Checking'!NT12)</f>
        <v>0</v>
      </c>
      <c r="NQ12">
        <f>IF('[1]Data Checking'!NU12="","",'[1]Data Checking'!NU12)</f>
        <v>0</v>
      </c>
      <c r="NR12">
        <f>IF('[1]Data Checking'!NV12="","",'[1]Data Checking'!NV12)</f>
        <v>0</v>
      </c>
      <c r="NS12">
        <f>IF('[1]Data Checking'!NW12="","",'[1]Data Checking'!NW12)</f>
        <v>0</v>
      </c>
      <c r="NT12">
        <f>IF('[1]Data Checking'!NX12="","",'[1]Data Checking'!NX12)</f>
        <v>0</v>
      </c>
      <c r="NU12">
        <f>IF('[1]Data Checking'!NY12="","",'[1]Data Checking'!NY12)</f>
        <v>0</v>
      </c>
      <c r="NV12">
        <f>IF('[1]Data Checking'!NZ12="","",'[1]Data Checking'!NZ12)</f>
        <v>0</v>
      </c>
      <c r="NW12">
        <f>IF('[1]Data Checking'!OA12="","",'[1]Data Checking'!OA12)</f>
        <v>0</v>
      </c>
      <c r="NX12">
        <f>IF('[1]Data Checking'!OB12="","",'[1]Data Checking'!OB12)</f>
        <v>0</v>
      </c>
      <c r="NY12">
        <f>IF('[1]Data Checking'!OC12="","",'[1]Data Checking'!OC12)</f>
        <v>0</v>
      </c>
      <c r="NZ12">
        <f>IF('[1]Data Checking'!OD12="","",'[1]Data Checking'!OD12)</f>
        <v>1</v>
      </c>
      <c r="OA12" t="str">
        <f>IF('[1]Data Checking'!OE12="","",'[1]Data Checking'!OE12)</f>
        <v/>
      </c>
      <c r="OB12" t="str">
        <f>IF('[1]Data Checking'!OF12="","",'[1]Data Checking'!OF12)</f>
        <v/>
      </c>
      <c r="OC12" t="str">
        <f>IF('[1]Data Checking'!OG12="","",'[1]Data Checking'!OG12)</f>
        <v/>
      </c>
      <c r="OD12" t="str">
        <f>IF('[1]Data Checking'!OH12="","",'[1]Data Checking'!OH12)</f>
        <v/>
      </c>
      <c r="OE12" t="str">
        <f>IF('[1]Data Checking'!OI12="","",'[1]Data Checking'!OI12)</f>
        <v/>
      </c>
      <c r="OF12" t="str">
        <f>IF('[1]Data Checking'!OJ12="","",'[1]Data Checking'!OJ12)</f>
        <v/>
      </c>
      <c r="OG12" t="str">
        <f>IF('[1]Data Checking'!OK12="","",'[1]Data Checking'!OK12)</f>
        <v/>
      </c>
      <c r="OH12" t="str">
        <f>IF('[1]Data Checking'!OL12="","",'[1]Data Checking'!OL12)</f>
        <v/>
      </c>
      <c r="OI12" t="str">
        <f>IF('[1]Data Checking'!OM12="","",'[1]Data Checking'!OM12)</f>
        <v/>
      </c>
      <c r="OJ12" t="str">
        <f>IF('[1]Data Checking'!ON12="","",'[1]Data Checking'!ON12)</f>
        <v>Préservatifs</v>
      </c>
      <c r="OK12">
        <f>IF('[1]Data Checking'!OO12="","",'[1]Data Checking'!OO12)</f>
        <v>0</v>
      </c>
      <c r="OL12">
        <f>IF('[1]Data Checking'!OP12="","",'[1]Data Checking'!OP12)</f>
        <v>0</v>
      </c>
      <c r="OM12">
        <f>IF('[1]Data Checking'!OQ12="","",'[1]Data Checking'!OQ12)</f>
        <v>0</v>
      </c>
      <c r="ON12">
        <f>IF('[1]Data Checking'!OR12="","",'[1]Data Checking'!OR12)</f>
        <v>1</v>
      </c>
      <c r="OO12">
        <f>IF('[1]Data Checking'!OS12="","",'[1]Data Checking'!OS12)</f>
        <v>0</v>
      </c>
      <c r="OP12">
        <f>IF('[1]Data Checking'!OT12="","",'[1]Data Checking'!OT12)</f>
        <v>0</v>
      </c>
      <c r="OQ12">
        <f>IF('[1]Data Checking'!OU12="","",'[1]Data Checking'!OU12)</f>
        <v>0</v>
      </c>
      <c r="OR12">
        <f>IF('[1]Data Checking'!OV12="","",'[1]Data Checking'!OV12)</f>
        <v>0</v>
      </c>
      <c r="OS12">
        <f>IF('[1]Data Checking'!OW12="","",'[1]Data Checking'!OW12)</f>
        <v>0</v>
      </c>
      <c r="OT12" t="str">
        <f>IF('[1]Data Checking'!OX12="","",'[1]Data Checking'!OX12)</f>
        <v/>
      </c>
      <c r="OU12" t="str">
        <f>IF('[1]Data Checking'!OY12="","",'[1]Data Checking'!OY12)</f>
        <v>Radio</v>
      </c>
      <c r="OV12">
        <f>IF('[1]Data Checking'!OZ12="","",'[1]Data Checking'!OZ12)</f>
        <v>0</v>
      </c>
      <c r="OW12">
        <f>IF('[1]Data Checking'!PA12="","",'[1]Data Checking'!PA12)</f>
        <v>0</v>
      </c>
      <c r="OX12">
        <f>IF('[1]Data Checking'!PB12="","",'[1]Data Checking'!PB12)</f>
        <v>0</v>
      </c>
      <c r="OY12">
        <f>IF('[1]Data Checking'!PC12="","",'[1]Data Checking'!PC12)</f>
        <v>1</v>
      </c>
      <c r="OZ12">
        <f>IF('[1]Data Checking'!PD12="","",'[1]Data Checking'!PD12)</f>
        <v>0</v>
      </c>
      <c r="PA12">
        <f>IF('[1]Data Checking'!PE12="","",'[1]Data Checking'!PE12)</f>
        <v>0</v>
      </c>
      <c r="PB12" t="str">
        <f>IF('[1]Data Checking'!PF12="","",'[1]Data Checking'!PF12)</f>
        <v/>
      </c>
      <c r="PC12" t="str">
        <f>IF('[1]Data Checking'!PG12="","",'[1]Data Checking'!PG12)</f>
        <v/>
      </c>
      <c r="PD12" t="str">
        <f>IF('[1]Data Checking'!PH12="","",'[1]Data Checking'!PH12)</f>
        <v/>
      </c>
      <c r="PE12">
        <f>IF('[1]Data Checking'!PI12="","",'[1]Data Checking'!PI12)</f>
        <v>1</v>
      </c>
      <c r="PF12" t="str">
        <f>IF('[1]Data Checking'!PJ12="","",'[1]Data Checking'!PJ12)</f>
        <v>Machette</v>
      </c>
      <c r="PG12">
        <f>IF('[1]Data Checking'!PK12="","",'[1]Data Checking'!PK12)</f>
        <v>0</v>
      </c>
      <c r="PH12">
        <f>IF('[1]Data Checking'!PL12="","",'[1]Data Checking'!PL12)</f>
        <v>0</v>
      </c>
      <c r="PI12">
        <f>IF('[1]Data Checking'!PM12="","",'[1]Data Checking'!PM12)</f>
        <v>1</v>
      </c>
      <c r="PJ12">
        <f>IF('[1]Data Checking'!PN12="","",'[1]Data Checking'!PN12)</f>
        <v>0</v>
      </c>
      <c r="PK12">
        <f>IF('[1]Data Checking'!PO12="","",'[1]Data Checking'!PO12)</f>
        <v>0</v>
      </c>
      <c r="PL12">
        <f>IF('[1]Data Checking'!PP12="","",'[1]Data Checking'!PP12)</f>
        <v>0</v>
      </c>
      <c r="PM12">
        <f>IF('[1]Data Checking'!PQ12="","",'[1]Data Checking'!PQ12)</f>
        <v>0</v>
      </c>
      <c r="PN12">
        <f>IF('[1]Data Checking'!PR12="","",'[1]Data Checking'!PR12)</f>
        <v>0</v>
      </c>
      <c r="PO12">
        <f>IF('[1]Data Checking'!PS12="","",'[1]Data Checking'!PS12)</f>
        <v>0</v>
      </c>
      <c r="PP12" t="str">
        <f>IF('[1]Data Checking'!PT12="","",'[1]Data Checking'!PT12)</f>
        <v/>
      </c>
      <c r="PQ12" t="str">
        <f>IF('[1]Data Checking'!PU12="","",'[1]Data Checking'!PU12)</f>
        <v/>
      </c>
      <c r="PR12" t="str">
        <f>IF('[1]Data Checking'!PV12="","",'[1]Data Checking'!PV12)</f>
        <v/>
      </c>
      <c r="PS12" t="str">
        <f>IF('[1]Data Checking'!PW12="","",'[1]Data Checking'!PW12)</f>
        <v/>
      </c>
      <c r="PT12" t="str">
        <f>IF('[1]Data Checking'!PX12="","",'[1]Data Checking'!PX12)</f>
        <v/>
      </c>
      <c r="PU12" t="str">
        <f>IF('[1]Data Checking'!PY12="","",'[1]Data Checking'!PY12)</f>
        <v/>
      </c>
      <c r="PV12" t="str">
        <f>IF('[1]Data Checking'!PZ12="","",'[1]Data Checking'!PZ12)</f>
        <v/>
      </c>
      <c r="PW12" t="str">
        <f>IF('[1]Data Checking'!QA12="","",'[1]Data Checking'!QA12)</f>
        <v/>
      </c>
      <c r="PX12" t="str">
        <f>IF('[1]Data Checking'!QB12="","",'[1]Data Checking'!QB12)</f>
        <v/>
      </c>
      <c r="PY12" t="str">
        <f>IF('[1]Data Checking'!QC12="","",'[1]Data Checking'!QC12)</f>
        <v/>
      </c>
      <c r="PZ12" t="str">
        <f>IF('[1]Data Checking'!QD12="","",'[1]Data Checking'!QD12)</f>
        <v/>
      </c>
      <c r="QA12" t="str">
        <f>IF('[1]Data Checking'!QE12="","",'[1]Data Checking'!QE12)</f>
        <v/>
      </c>
      <c r="QB12" t="str">
        <f>IF('[1]Data Checking'!QF12="","",'[1]Data Checking'!QF12)</f>
        <v/>
      </c>
      <c r="QC12" t="str">
        <f>IF('[1]Data Checking'!QG12="","",'[1]Data Checking'!QG12)</f>
        <v/>
      </c>
      <c r="QD12" t="str">
        <f>IF('[1]Data Checking'!QH12="","",'[1]Data Checking'!QH12)</f>
        <v/>
      </c>
      <c r="QE12" t="str">
        <f>IF('[1]Data Checking'!QI12="","",'[1]Data Checking'!QI12)</f>
        <v/>
      </c>
      <c r="QF12" t="str">
        <f>IF('[1]Data Checking'!QJ12="","",'[1]Data Checking'!QJ12)</f>
        <v/>
      </c>
      <c r="QG12" t="str">
        <f>IF('[1]Data Checking'!QK12="","",'[1]Data Checking'!QK12)</f>
        <v/>
      </c>
      <c r="QH12" t="str">
        <f>IF('[1]Data Checking'!QL12="","",'[1]Data Checking'!QL12)</f>
        <v/>
      </c>
      <c r="QI12" t="str">
        <f>IF('[1]Data Checking'!QM12="","",'[1]Data Checking'!QM12)</f>
        <v/>
      </c>
      <c r="QJ12" t="str">
        <f>IF('[1]Data Checking'!QN12="","",'[1]Data Checking'!QN12)</f>
        <v>Machette</v>
      </c>
      <c r="QK12">
        <f>IF('[1]Data Checking'!QO12="","",'[1]Data Checking'!QO12)</f>
        <v>0</v>
      </c>
      <c r="QL12">
        <f>IF('[1]Data Checking'!QP12="","",'[1]Data Checking'!QP12)</f>
        <v>0</v>
      </c>
      <c r="QM12">
        <f>IF('[1]Data Checking'!QQ12="","",'[1]Data Checking'!QQ12)</f>
        <v>1</v>
      </c>
      <c r="QN12">
        <f>IF('[1]Data Checking'!QR12="","",'[1]Data Checking'!QR12)</f>
        <v>0</v>
      </c>
      <c r="QO12">
        <f>IF('[1]Data Checking'!QS12="","",'[1]Data Checking'!QS12)</f>
        <v>0</v>
      </c>
      <c r="QP12">
        <f>IF('[1]Data Checking'!QT12="","",'[1]Data Checking'!QT12)</f>
        <v>0</v>
      </c>
      <c r="QQ12">
        <f>IF('[1]Data Checking'!QU12="","",'[1]Data Checking'!QU12)</f>
        <v>0</v>
      </c>
      <c r="QR12">
        <f>IF('[1]Data Checking'!QV12="","",'[1]Data Checking'!QV12)</f>
        <v>0</v>
      </c>
      <c r="QS12">
        <f>IF('[1]Data Checking'!QW12="","",'[1]Data Checking'!QW12)</f>
        <v>0</v>
      </c>
      <c r="QT12" t="str">
        <f>IF('[1]Data Checking'!QX12="","",'[1]Data Checking'!QX12)</f>
        <v/>
      </c>
      <c r="QU12" t="str">
        <f>IF('[1]Data Checking'!QY12="","",'[1]Data Checking'!QY12)</f>
        <v/>
      </c>
      <c r="QV12" t="str">
        <f>IF('[1]Data Checking'!QZ12="","",'[1]Data Checking'!QZ12)</f>
        <v/>
      </c>
      <c r="QW12" t="str">
        <f>IF('[1]Data Checking'!RA12="","",'[1]Data Checking'!RA12)</f>
        <v/>
      </c>
      <c r="QX12" t="str">
        <f>IF('[1]Data Checking'!RB12="","",'[1]Data Checking'!RB12)</f>
        <v/>
      </c>
      <c r="QY12" t="str">
        <f>IF('[1]Data Checking'!RC12="","",'[1]Data Checking'!RC12)</f>
        <v/>
      </c>
      <c r="QZ12" t="str">
        <f>IF('[1]Data Checking'!RD12="","",'[1]Data Checking'!RD12)</f>
        <v/>
      </c>
      <c r="RA12" t="str">
        <f>IF('[1]Data Checking'!RE12="","",'[1]Data Checking'!RE12)</f>
        <v/>
      </c>
      <c r="RB12" t="str">
        <f>IF('[1]Data Checking'!RF12="","",'[1]Data Checking'!RF12)</f>
        <v/>
      </c>
      <c r="RC12" t="str">
        <f>IF('[1]Data Checking'!RG12="","",'[1]Data Checking'!RG12)</f>
        <v/>
      </c>
      <c r="RD12" t="str">
        <f>IF('[1]Data Checking'!RH12="","",'[1]Data Checking'!RH12)</f>
        <v/>
      </c>
      <c r="RE12" t="str">
        <f>IF('[1]Data Checking'!RI12="","",'[1]Data Checking'!RI12)</f>
        <v/>
      </c>
      <c r="RF12" t="str">
        <f>IF('[1]Data Checking'!RJ12="","",'[1]Data Checking'!RJ12)</f>
        <v/>
      </c>
      <c r="RG12" t="str">
        <f>IF('[1]Data Checking'!RK12="","",'[1]Data Checking'!RK12)</f>
        <v/>
      </c>
      <c r="RH12" t="str">
        <f>IF('[1]Data Checking'!RL12="","",'[1]Data Checking'!RL12)</f>
        <v/>
      </c>
      <c r="RI12" t="str">
        <f>IF('[1]Data Checking'!RM12="","",'[1]Data Checking'!RM12)</f>
        <v/>
      </c>
      <c r="RJ12" t="str">
        <f>IF('[1]Data Checking'!RN12="","",'[1]Data Checking'!RN12)</f>
        <v/>
      </c>
      <c r="RK12" t="str">
        <f>IF('[1]Data Checking'!RO12="","",'[1]Data Checking'!RO12)</f>
        <v/>
      </c>
      <c r="RL12" t="str">
        <f>IF('[1]Data Checking'!RP12="","",'[1]Data Checking'!RP12)</f>
        <v/>
      </c>
      <c r="RM12" t="str">
        <f>IF('[1]Data Checking'!RQ12="","",'[1]Data Checking'!RQ12)</f>
        <v/>
      </c>
      <c r="RN12" t="str">
        <f>IF('[1]Data Checking'!RR12="","",'[1]Data Checking'!RR12)</f>
        <v/>
      </c>
      <c r="RO12" t="str">
        <f>IF('[1]Data Checking'!RS12="","",'[1]Data Checking'!RS12)</f>
        <v/>
      </c>
      <c r="RP12" t="str">
        <f>IF('[1]Data Checking'!RT12="","",'[1]Data Checking'!RT12)</f>
        <v/>
      </c>
      <c r="RQ12" t="str">
        <f>IF('[1]Data Checking'!RU12="","",'[1]Data Checking'!RU12)</f>
        <v/>
      </c>
      <c r="RR12" t="str">
        <f>IF('[1]Data Checking'!RV12="","",'[1]Data Checking'!RV12)</f>
        <v/>
      </c>
      <c r="RS12" t="str">
        <f>IF('[1]Data Checking'!RW12="","",'[1]Data Checking'!RW12)</f>
        <v/>
      </c>
      <c r="RT12" t="str">
        <f>IF('[1]Data Checking'!RX12="","",'[1]Data Checking'!RX12)</f>
        <v/>
      </c>
      <c r="RU12" t="str">
        <f>IF('[1]Data Checking'!RY12="","",'[1]Data Checking'!RY12)</f>
        <v/>
      </c>
      <c r="RV12" t="str">
        <f>IF('[1]Data Checking'!RZ12="","",'[1]Data Checking'!RZ12)</f>
        <v/>
      </c>
      <c r="RW12" t="str">
        <f>IF('[1]Data Checking'!SA12="","",'[1]Data Checking'!SA12)</f>
        <v/>
      </c>
      <c r="RX12" t="str">
        <f>IF('[1]Data Checking'!SB12="","",'[1]Data Checking'!SB12)</f>
        <v/>
      </c>
      <c r="RY12" t="str">
        <f>IF('[1]Data Checking'!SC12="","",'[1]Data Checking'!SC12)</f>
        <v/>
      </c>
      <c r="RZ12" t="str">
        <f>IF('[1]Data Checking'!SD12="","",'[1]Data Checking'!SD12)</f>
        <v/>
      </c>
      <c r="SA12" t="str">
        <f>IF('[1]Data Checking'!SE12="","",'[1]Data Checking'!SE12)</f>
        <v/>
      </c>
      <c r="SB12" t="str">
        <f>IF('[1]Data Checking'!SF12="","",'[1]Data Checking'!SF12)</f>
        <v/>
      </c>
      <c r="SC12" t="str">
        <f>IF('[1]Data Checking'!SG12="","",'[1]Data Checking'!SG12)</f>
        <v/>
      </c>
      <c r="SD12" t="str">
        <f>IF('[1]Data Checking'!SH12="","",'[1]Data Checking'!SH12)</f>
        <v/>
      </c>
      <c r="SE12" t="str">
        <f>IF('[1]Data Checking'!SI12="","",'[1]Data Checking'!SI12)</f>
        <v/>
      </c>
      <c r="SF12" t="str">
        <f>IF('[1]Data Checking'!SJ12="","",'[1]Data Checking'!SJ12)</f>
        <v/>
      </c>
      <c r="SG12" t="str">
        <f>IF('[1]Data Checking'!SK12="","",'[1]Data Checking'!SK12)</f>
        <v/>
      </c>
      <c r="SH12" t="str">
        <f>IF('[1]Data Checking'!SL12="","",'[1]Data Checking'!SL12)</f>
        <v>Aucun</v>
      </c>
      <c r="SI12">
        <f>IF('[1]Data Checking'!SM12="","",'[1]Data Checking'!SM12)</f>
        <v>0</v>
      </c>
      <c r="SJ12">
        <f>IF('[1]Data Checking'!SN12="","",'[1]Data Checking'!SN12)</f>
        <v>0</v>
      </c>
      <c r="SK12">
        <f>IF('[1]Data Checking'!SO12="","",'[1]Data Checking'!SO12)</f>
        <v>0</v>
      </c>
      <c r="SL12">
        <f>IF('[1]Data Checking'!SP12="","",'[1]Data Checking'!SP12)</f>
        <v>0</v>
      </c>
      <c r="SM12">
        <f>IF('[1]Data Checking'!SQ12="","",'[1]Data Checking'!SQ12)</f>
        <v>0</v>
      </c>
      <c r="SN12">
        <f>IF('[1]Data Checking'!SR12="","",'[1]Data Checking'!SR12)</f>
        <v>1</v>
      </c>
      <c r="SO12" t="str">
        <f>IF('[1]Data Checking'!SS12="","",'[1]Data Checking'!SS12)</f>
        <v/>
      </c>
      <c r="SP12" t="str">
        <f>IF('[1]Data Checking'!ST12="","",'[1]Data Checking'!ST12)</f>
        <v/>
      </c>
      <c r="SQ12" t="str">
        <f>IF('[1]Data Checking'!SU12="","",'[1]Data Checking'!SU12)</f>
        <v/>
      </c>
      <c r="SR12" t="str">
        <f>IF('[1]Data Checking'!SV12="","",'[1]Data Checking'!SV12)</f>
        <v/>
      </c>
      <c r="SS12" t="str">
        <f>IF('[1]Data Checking'!SW12="","",'[1]Data Checking'!SW12)</f>
        <v/>
      </c>
      <c r="ST12" t="str">
        <f>IF('[1]Data Checking'!SX12="","",'[1]Data Checking'!SX12)</f>
        <v/>
      </c>
      <c r="SU12" t="str">
        <f>IF('[1]Data Checking'!SY12="","",'[1]Data Checking'!SY12)</f>
        <v/>
      </c>
      <c r="SV12" t="str">
        <f>IF('[1]Data Checking'!SZ12="","",'[1]Data Checking'!SZ12)</f>
        <v/>
      </c>
      <c r="SW12" t="str">
        <f>IF('[1]Data Checking'!TA12="","",'[1]Data Checking'!TA12)</f>
        <v/>
      </c>
      <c r="SX12" t="str">
        <f>IF('[1]Data Checking'!TB12="","",'[1]Data Checking'!TB12)</f>
        <v/>
      </c>
      <c r="SY12" t="str">
        <f>IF('[1]Data Checking'!TC12="","",'[1]Data Checking'!TC12)</f>
        <v/>
      </c>
      <c r="SZ12" t="str">
        <f>IF('[1]Data Checking'!TD12="","",'[1]Data Checking'!TD12)</f>
        <v/>
      </c>
      <c r="TA12" t="str">
        <f>IF('[1]Data Checking'!TE12="","",'[1]Data Checking'!TE12)</f>
        <v/>
      </c>
      <c r="TB12" t="str">
        <f>IF('[1]Data Checking'!TF12="","",'[1]Data Checking'!TF12)</f>
        <v/>
      </c>
      <c r="TC12" t="str">
        <f>IF('[1]Data Checking'!TG12="","",'[1]Data Checking'!TG12)</f>
        <v/>
      </c>
      <c r="TD12" t="str">
        <f>IF('[1]Data Checking'!TH12="","",'[1]Data Checking'!TH12)</f>
        <v/>
      </c>
      <c r="TE12" t="str">
        <f>IF('[1]Data Checking'!TI12="","",'[1]Data Checking'!TI12)</f>
        <v/>
      </c>
      <c r="TF12" t="str">
        <f>IF('[1]Data Checking'!TJ12="","",'[1]Data Checking'!TJ12)</f>
        <v/>
      </c>
      <c r="TG12" t="str">
        <f>IF('[1]Data Checking'!TK12="","",'[1]Data Checking'!TK12)</f>
        <v/>
      </c>
      <c r="TH12" t="str">
        <f>IF('[1]Data Checking'!TL12="","",'[1]Data Checking'!TL12)</f>
        <v/>
      </c>
      <c r="TI12" t="str">
        <f>IF('[1]Data Checking'!TM12="","",'[1]Data Checking'!TM12)</f>
        <v/>
      </c>
      <c r="TJ12">
        <f>IF('[1]Data Checking'!TN12="","",'[1]Data Checking'!TN12)</f>
        <v>1</v>
      </c>
      <c r="TK12">
        <f>IF('[1]Data Checking'!TO12="","",'[1]Data Checking'!TO12)</f>
        <v>1</v>
      </c>
      <c r="TL12">
        <f>IF('[1]Data Checking'!TP12="","",'[1]Data Checking'!TP12)</f>
        <v>1</v>
      </c>
      <c r="TM12">
        <f>IF('[1]Data Checking'!TQ12="","",'[1]Data Checking'!TQ12)</f>
        <v>1</v>
      </c>
      <c r="TN12">
        <f>IF('[1]Data Checking'!TR12="","",'[1]Data Checking'!TR12)</f>
        <v>1</v>
      </c>
      <c r="TO12" t="str">
        <f>IF('[1]Data Checking'!TS12="","",'[1]Data Checking'!TS12)</f>
        <v>Pas de commentaire</v>
      </c>
      <c r="TP12" t="str">
        <f>IF('[1]Data Checking'!TT12="","",'[1]Data Checking'!TT12)</f>
        <v/>
      </c>
      <c r="TQ12">
        <f>IF('[1]Data Checking'!TU12="","",'[1]Data Checking'!TU12)</f>
        <v>235914545</v>
      </c>
      <c r="TR12" t="str">
        <f>IF('[1]Data Checking'!TV12="","",'[1]Data Checking'!TV12)</f>
        <v>2b74895c-74eb-4fe7-9b51-d25725021b6a</v>
      </c>
      <c r="TS12">
        <f>IF('[1]Data Checking'!TW12="","",'[1]Data Checking'!TW12)</f>
        <v>44525.943530092591</v>
      </c>
      <c r="TT12" t="str">
        <f>IF('[1]Data Checking'!TX12="","",'[1]Data Checking'!TX12)</f>
        <v/>
      </c>
      <c r="TU12" t="str">
        <f>IF('[1]Data Checking'!TY12="","",'[1]Data Checking'!TY12)</f>
        <v/>
      </c>
      <c r="TV12" t="str">
        <f>IF('[1]Data Checking'!TZ12="","",'[1]Data Checking'!TZ12)</f>
        <v>submitted_via_web</v>
      </c>
      <c r="TW12" t="str">
        <f>IF('[1]Data Checking'!UA12="","",'[1]Data Checking'!UA12)</f>
        <v>icsm_haiti</v>
      </c>
      <c r="TX12" t="str">
        <f>IF('[1]Data Checking'!UB12="","",'[1]Data Checking'!UB12)</f>
        <v/>
      </c>
      <c r="TY12">
        <f>IF('[1]Data Checking'!UC12="","",'[1]Data Checking'!UC12)</f>
        <v>11</v>
      </c>
      <c r="TZ12" t="str">
        <f>IF('[1]Data Checking'!UD12="","",'[1]Data Checking'!UD12)</f>
        <v/>
      </c>
      <c r="UA12" t="e">
        <f>IF('[1]Data Checking'!UL12="","",'[1]Data Checking'!UL12)</f>
        <v>#REF!</v>
      </c>
      <c r="UB12" t="e">
        <f>IF('[1]Data Checking'!UM12="","",'[1]Data Checking'!UM12)</f>
        <v>#REF!</v>
      </c>
      <c r="UC12" t="e">
        <f>IF('[1]Data Checking'!UN12="","",'[1]Data Checking'!UN12)</f>
        <v>#REF!</v>
      </c>
    </row>
    <row r="13" spans="1:549">
      <c r="A13">
        <f>IF('[1]Data Checking'!D13="","",'[1]Data Checking'!D13)</f>
        <v>44530.379874745369</v>
      </c>
      <c r="B13">
        <f>IF('[1]Data Checking'!E13="","",'[1]Data Checking'!E13)</f>
        <v>44530.400564340278</v>
      </c>
      <c r="C13">
        <f>IF('[1]Data Checking'!F13="","",'[1]Data Checking'!F13)</f>
        <v>44530</v>
      </c>
      <c r="D13" t="str">
        <f>IF('[1]Data Checking'!H13="","",'[1]Data Checking'!H13)</f>
        <v>audit.csv</v>
      </c>
      <c r="E13" t="str">
        <f>IF('[1]Data Checking'!I13="","",'[1]Data Checking'!I13)</f>
        <v>icsm_haiti</v>
      </c>
      <c r="F13" t="str">
        <f>IF('[1]Data Checking'!J13="","",'[1]Data Checking'!J13)</f>
        <v/>
      </c>
      <c r="G13" t="str">
        <f>IF('[1]Data Checking'!K13="","",'[1]Data Checking'!K13)</f>
        <v/>
      </c>
      <c r="H13">
        <f>IF('[1]Data Checking'!L13="","",'[1]Data Checking'!L13)</f>
        <v>44530</v>
      </c>
      <c r="I13" t="str">
        <f>IF('[1]Data Checking'!M13="","",'[1]Data Checking'!M13)</f>
        <v>Save the Children</v>
      </c>
      <c r="J13" t="str">
        <f>IF('[1]Data Checking'!N13="","",'[1]Data Checking'!N13)</f>
        <v/>
      </c>
      <c r="K13" t="str">
        <f>IF('[1]Data Checking'!O13="","",'[1]Data Checking'!O13)</f>
        <v>save</v>
      </c>
      <c r="L13" t="str">
        <f>IF('[1]Data Checking'!P13="","",'[1]Data Checking'!P13)</f>
        <v>Save the Children</v>
      </c>
      <c r="M13" t="str">
        <f>IF('[1]Data Checking'!Q13="","",'[1]Data Checking'!Q13)</f>
        <v>Save the Children</v>
      </c>
      <c r="N13" t="str">
        <f>IF('[1]Data Checking'!R13="","",'[1]Data Checking'!R13)</f>
        <v>ASV758</v>
      </c>
      <c r="O13" t="str">
        <f>IF('[1]Data Checking'!S13="","",'[1]Data Checking'!S13)</f>
        <v/>
      </c>
      <c r="P13" t="str">
        <f>IF('[1]Data Checking'!T13="","",'[1]Data Checking'!T13)</f>
        <v>save_asv</v>
      </c>
      <c r="Q13" t="str">
        <f>IF('[1]Data Checking'!U13="","",'[1]Data Checking'!U13)</f>
        <v>ASV758</v>
      </c>
      <c r="R13" t="str">
        <f>IF('[1]Data Checking'!V13="","",'[1]Data Checking'!V13)</f>
        <v>ASV758</v>
      </c>
      <c r="S13" t="str">
        <f>IF('[1]Data Checking'!W13="","",'[1]Data Checking'!W13)</f>
        <v>Artibonite</v>
      </c>
      <c r="T13" t="str">
        <f>IF('[1]Data Checking'!X13="","",'[1]Data Checking'!X13)</f>
        <v>L'Estère</v>
      </c>
      <c r="U13" t="str">
        <f>IF('[1]Data Checking'!Y13="","",'[1]Data Checking'!Y13)</f>
        <v>HT0513</v>
      </c>
      <c r="V13" t="str">
        <f>IF('[1]Data Checking'!Z13="","",'[1]Data Checking'!Z13)</f>
        <v>L'Estère</v>
      </c>
      <c r="W13" t="str">
        <f>IF('[1]Data Checking'!AA13="","",'[1]Data Checking'!AA13)</f>
        <v>Je ne sais pas, je ne souhaite pas répondre</v>
      </c>
      <c r="X13" t="str">
        <f>IF('[1]Data Checking'!AB13="","",'[1]Data Checking'!AB13)</f>
        <v>nsnr</v>
      </c>
      <c r="Y13" t="str">
        <f>IF('[1]Data Checking'!AC13="","",'[1]Data Checking'!AC13)</f>
        <v>Je ne sais pas, je ne souhaite pas répondre</v>
      </c>
      <c r="Z13" t="str">
        <f>IF('[1]Data Checking'!AD13="","",'[1]Data Checking'!AD13)</f>
        <v>Centre-ville de l'Estère</v>
      </c>
      <c r="AA13" t="str">
        <f>IF('[1]Data Checking'!AE13="","",'[1]Data Checking'!AE13)</f>
        <v/>
      </c>
      <c r="AB13" t="str">
        <f>IF('[1]Data Checking'!AF13="","",'[1]Data Checking'!AF13)</f>
        <v>est_1</v>
      </c>
      <c r="AC13" t="str">
        <f>IF('[1]Data Checking'!AG13="","",'[1]Data Checking'!AG13)</f>
        <v>Centre-ville de l'Estère</v>
      </c>
      <c r="AD13" t="str">
        <f>IF('[1]Data Checking'!AH13="","",'[1]Data Checking'!AH13)</f>
        <v>Centre-ville de l'Estère</v>
      </c>
      <c r="AE13" t="str">
        <f>IF('[1]Data Checking'!AI13="","",'[1]Data Checking'!AI13)</f>
        <v>Marché L'Estère</v>
      </c>
      <c r="AF13" t="str">
        <f>IF('[1]Data Checking'!AJ13="","",'[1]Data Checking'!AJ13)</f>
        <v/>
      </c>
      <c r="AG13" t="str">
        <f>IF('[1]Data Checking'!AK13="","",'[1]Data Checking'!AK13)</f>
        <v>lest_1</v>
      </c>
      <c r="AH13" t="str">
        <f>IF('[1]Data Checking'!AL13="","",'[1]Data Checking'!AL13)</f>
        <v>Marché L'Estère</v>
      </c>
      <c r="AI13" t="str">
        <f>IF('[1]Data Checking'!AM13="","",'[1]Data Checking'!AM13)</f>
        <v>Marché L'Estère</v>
      </c>
      <c r="AJ13" t="str">
        <f>IF('[1]Data Checking'!AN13="","",'[1]Data Checking'!AN13)</f>
        <v>Milieu urbain</v>
      </c>
      <c r="AK13" t="str">
        <f>IF('[1]Data Checking'!AO13="","",'[1]Data Checking'!AO13)</f>
        <v>Enquête auprès d'un client (pour l'eau de boisson et la situation sécuritaire)</v>
      </c>
      <c r="AL13" t="str">
        <f>IF('[1]Data Checking'!AP13="","",'[1]Data Checking'!AP13)</f>
        <v>Oui</v>
      </c>
      <c r="AM13" t="str">
        <f>IF('[1]Data Checking'!AQ13="","",'[1]Data Checking'!AQ13)</f>
        <v/>
      </c>
      <c r="AN13" t="str">
        <f>IF('[1]Data Checking'!AR13="","",'[1]Data Checking'!AR13)</f>
        <v>Oui</v>
      </c>
      <c r="AO13" t="str">
        <f>IF('[1]Data Checking'!AS13="","",'[1]Data Checking'!AS13)</f>
        <v/>
      </c>
      <c r="AP13" t="str">
        <f>IF('[1]Data Checking'!AT13="","",'[1]Data Checking'!AT13)</f>
        <v>Homme</v>
      </c>
      <c r="AQ13">
        <f>IF('[1]Data Checking'!AU13="","",'[1]Data Checking'!AU13)</f>
        <v>44530</v>
      </c>
      <c r="AR13">
        <f>IF('[1]Data Checking'!AV13="","",'[1]Data Checking'!AV13)</f>
        <v>44530</v>
      </c>
      <c r="AS13" t="str">
        <f>IF('[1]Data Checking'!AW13="","",'[1]Data Checking'!AW13)</f>
        <v/>
      </c>
      <c r="AT13" t="str">
        <f>IF('[1]Data Checking'!AX13="","",'[1]Data Checking'!AX13)</f>
        <v/>
      </c>
      <c r="AU13" t="str">
        <f>IF('[1]Data Checking'!AY13="","",'[1]Data Checking'!AY13)</f>
        <v/>
      </c>
      <c r="AV13" t="str">
        <f>IF('[1]Data Checking'!AZ13="","",'[1]Data Checking'!AZ13)</f>
        <v/>
      </c>
      <c r="AW13" t="str">
        <f>IF('[1]Data Checking'!BA13="","",'[1]Data Checking'!BA13)</f>
        <v/>
      </c>
      <c r="AX13" t="str">
        <f>IF('[1]Data Checking'!BB13="","",'[1]Data Checking'!BB13)</f>
        <v/>
      </c>
      <c r="AY13" t="str">
        <f>IF('[1]Data Checking'!BC13="","",'[1]Data Checking'!BC13)</f>
        <v/>
      </c>
      <c r="AZ13" t="str">
        <f>IF('[1]Data Checking'!BD13="","",'[1]Data Checking'!BD13)</f>
        <v/>
      </c>
      <c r="BA13" t="str">
        <f>IF('[1]Data Checking'!BE13="","",'[1]Data Checking'!BE13)</f>
        <v/>
      </c>
      <c r="BB13" t="str">
        <f>IF('[1]Data Checking'!BF13="","",'[1]Data Checking'!BF13)</f>
        <v/>
      </c>
      <c r="BC13" t="str">
        <f>IF('[1]Data Checking'!BG13="","",'[1]Data Checking'!BG13)</f>
        <v/>
      </c>
      <c r="BD13" t="str">
        <f>IF('[1]Data Checking'!BH13="","",'[1]Data Checking'!BH13)</f>
        <v/>
      </c>
      <c r="BE13" t="str">
        <f>IF('[1]Data Checking'!BI13="","",'[1]Data Checking'!BI13)</f>
        <v/>
      </c>
      <c r="BF13" t="str">
        <f>IF('[1]Data Checking'!BJ13="","",'[1]Data Checking'!BJ13)</f>
        <v/>
      </c>
      <c r="BG13" t="str">
        <f>IF('[1]Data Checking'!BK13="","",'[1]Data Checking'!BK13)</f>
        <v/>
      </c>
      <c r="BH13" t="str">
        <f>IF('[1]Data Checking'!BL13="","",'[1]Data Checking'!BL13)</f>
        <v/>
      </c>
      <c r="BI13" t="str">
        <f>IF('[1]Data Checking'!BM13="","",'[1]Data Checking'!BM13)</f>
        <v/>
      </c>
      <c r="BJ13" t="str">
        <f>IF('[1]Data Checking'!BN13="","",'[1]Data Checking'!BN13)</f>
        <v/>
      </c>
      <c r="BK13" t="str">
        <f>IF('[1]Data Checking'!BO13="","",'[1]Data Checking'!BO13)</f>
        <v/>
      </c>
      <c r="BL13" t="str">
        <f>IF('[1]Data Checking'!BP13="","",'[1]Data Checking'!BP13)</f>
        <v/>
      </c>
      <c r="BM13" t="str">
        <f>IF('[1]Data Checking'!BQ13="","",'[1]Data Checking'!BQ13)</f>
        <v/>
      </c>
      <c r="BN13" t="str">
        <f>IF('[1]Data Checking'!BR13="","",'[1]Data Checking'!BR13)</f>
        <v/>
      </c>
      <c r="BO13" t="str">
        <f>IF('[1]Data Checking'!BS13="","",'[1]Data Checking'!BS13)</f>
        <v/>
      </c>
      <c r="BP13" t="str">
        <f>IF('[1]Data Checking'!BT13="","",'[1]Data Checking'!BT13)</f>
        <v/>
      </c>
      <c r="BQ13" t="str">
        <f>IF('[1]Data Checking'!BU13="","",'[1]Data Checking'!BU13)</f>
        <v/>
      </c>
      <c r="BR13" t="str">
        <f>IF('[1]Data Checking'!BV13="","",'[1]Data Checking'!BV13)</f>
        <v/>
      </c>
      <c r="BS13" t="str">
        <f>IF('[1]Data Checking'!BW13="","",'[1]Data Checking'!BW13)</f>
        <v/>
      </c>
      <c r="BT13" t="str">
        <f>IF('[1]Data Checking'!BX13="","",'[1]Data Checking'!BX13)</f>
        <v/>
      </c>
      <c r="BU13" t="str">
        <f>IF('[1]Data Checking'!BY13="","",'[1]Data Checking'!BY13)</f>
        <v/>
      </c>
      <c r="BV13" t="str">
        <f>IF('[1]Data Checking'!BZ13="","",'[1]Data Checking'!BZ13)</f>
        <v/>
      </c>
      <c r="BW13" t="str">
        <f>IF('[1]Data Checking'!CA13="","",'[1]Data Checking'!CA13)</f>
        <v/>
      </c>
      <c r="BX13" t="str">
        <f>IF('[1]Data Checking'!CB13="","",'[1]Data Checking'!CB13)</f>
        <v/>
      </c>
      <c r="BY13" t="str">
        <f>IF('[1]Data Checking'!CC13="","",'[1]Data Checking'!CC13)</f>
        <v/>
      </c>
      <c r="BZ13" t="str">
        <f>IF('[1]Data Checking'!CD13="","",'[1]Data Checking'!CD13)</f>
        <v/>
      </c>
      <c r="CA13" t="str">
        <f>IF('[1]Data Checking'!CE13="","",'[1]Data Checking'!CE13)</f>
        <v/>
      </c>
      <c r="CB13" t="str">
        <f>IF('[1]Data Checking'!CF13="","",'[1]Data Checking'!CF13)</f>
        <v/>
      </c>
      <c r="CC13" t="str">
        <f>IF('[1]Data Checking'!CG13="","",'[1]Data Checking'!CG13)</f>
        <v/>
      </c>
      <c r="CD13" t="str">
        <f>IF('[1]Data Checking'!CH13="","",'[1]Data Checking'!CH13)</f>
        <v/>
      </c>
      <c r="CE13" t="str">
        <f>IF('[1]Data Checking'!CI13="","",'[1]Data Checking'!CI13)</f>
        <v/>
      </c>
      <c r="CF13" t="str">
        <f>IF('[1]Data Checking'!CJ13="","",'[1]Data Checking'!CJ13)</f>
        <v/>
      </c>
      <c r="CG13" t="str">
        <f>IF('[1]Data Checking'!CK13="","",'[1]Data Checking'!CK13)</f>
        <v/>
      </c>
      <c r="CH13" t="str">
        <f>IF('[1]Data Checking'!CL13="","",'[1]Data Checking'!CL13)</f>
        <v/>
      </c>
      <c r="CI13" t="str">
        <f>IF('[1]Data Checking'!CM13="","",'[1]Data Checking'!CM13)</f>
        <v/>
      </c>
      <c r="CJ13" t="str">
        <f>IF('[1]Data Checking'!CN13="","",'[1]Data Checking'!CN13)</f>
        <v/>
      </c>
      <c r="CK13" t="str">
        <f>IF('[1]Data Checking'!CO13="","",'[1]Data Checking'!CO13)</f>
        <v/>
      </c>
      <c r="CL13" t="str">
        <f>IF('[1]Data Checking'!CP13="","",'[1]Data Checking'!CP13)</f>
        <v/>
      </c>
      <c r="CM13" t="str">
        <f>IF('[1]Data Checking'!CQ13="","",'[1]Data Checking'!CQ13)</f>
        <v/>
      </c>
      <c r="CN13" t="str">
        <f>IF('[1]Data Checking'!CR13="","",'[1]Data Checking'!CR13)</f>
        <v/>
      </c>
      <c r="CO13" t="str">
        <f>IF('[1]Data Checking'!CS13="","",'[1]Data Checking'!CS13)</f>
        <v/>
      </c>
      <c r="CP13" t="str">
        <f>IF('[1]Data Checking'!CT13="","",'[1]Data Checking'!CT13)</f>
        <v/>
      </c>
      <c r="CQ13" t="str">
        <f>IF('[1]Data Checking'!CU13="","",'[1]Data Checking'!CU13)</f>
        <v/>
      </c>
      <c r="CR13" t="str">
        <f>IF('[1]Data Checking'!CV13="","",'[1]Data Checking'!CV13)</f>
        <v/>
      </c>
      <c r="CS13" t="str">
        <f>IF('[1]Data Checking'!CW13="","",'[1]Data Checking'!CW13)</f>
        <v/>
      </c>
      <c r="CT13" t="str">
        <f>IF('[1]Data Checking'!CX13="","",'[1]Data Checking'!CX13)</f>
        <v/>
      </c>
      <c r="CU13" t="str">
        <f>IF('[1]Data Checking'!CY13="","",'[1]Data Checking'!CY13)</f>
        <v/>
      </c>
      <c r="CV13" t="str">
        <f>IF('[1]Data Checking'!CZ13="","",'[1]Data Checking'!CZ13)</f>
        <v/>
      </c>
      <c r="CW13" t="str">
        <f>IF('[1]Data Checking'!DA13="","",'[1]Data Checking'!DA13)</f>
        <v/>
      </c>
      <c r="CX13" t="str">
        <f>IF('[1]Data Checking'!DB13="","",'[1]Data Checking'!DB13)</f>
        <v/>
      </c>
      <c r="CY13" t="str">
        <f>IF('[1]Data Checking'!DC13="","",'[1]Data Checking'!DC13)</f>
        <v/>
      </c>
      <c r="CZ13" t="str">
        <f>IF('[1]Data Checking'!DD13="","",'[1]Data Checking'!DD13)</f>
        <v/>
      </c>
      <c r="DA13" t="str">
        <f>IF('[1]Data Checking'!DE13="","",'[1]Data Checking'!DE13)</f>
        <v/>
      </c>
      <c r="DB13" t="str">
        <f>IF('[1]Data Checking'!DF13="","",'[1]Data Checking'!DF13)</f>
        <v/>
      </c>
      <c r="DC13" t="str">
        <f>IF('[1]Data Checking'!DG13="","",'[1]Data Checking'!DG13)</f>
        <v/>
      </c>
      <c r="DD13" t="str">
        <f>IF('[1]Data Checking'!DH13="","",'[1]Data Checking'!DH13)</f>
        <v/>
      </c>
      <c r="DE13" t="str">
        <f>IF('[1]Data Checking'!DI13="","",'[1]Data Checking'!DI13)</f>
        <v/>
      </c>
      <c r="DF13" t="str">
        <f>IF('[1]Data Checking'!DJ13="","",'[1]Data Checking'!DJ13)</f>
        <v/>
      </c>
      <c r="DG13" t="str">
        <f>IF('[1]Data Checking'!DK13="","",'[1]Data Checking'!DK13)</f>
        <v/>
      </c>
      <c r="DH13" t="str">
        <f>IF('[1]Data Checking'!DL13="","",'[1]Data Checking'!DL13)</f>
        <v/>
      </c>
      <c r="DI13" t="str">
        <f>IF('[1]Data Checking'!DM13="","",'[1]Data Checking'!DM13)</f>
        <v/>
      </c>
      <c r="DJ13" t="str">
        <f>IF('[1]Data Checking'!DN13="","",'[1]Data Checking'!DN13)</f>
        <v/>
      </c>
      <c r="DK13" t="str">
        <f>IF('[1]Data Checking'!DO13="","",'[1]Data Checking'!DO13)</f>
        <v/>
      </c>
      <c r="DL13" t="str">
        <f>IF('[1]Data Checking'!DP13="","",'[1]Data Checking'!DP13)</f>
        <v/>
      </c>
      <c r="DM13" t="str">
        <f>IF('[1]Data Checking'!DQ13="","",'[1]Data Checking'!DQ13)</f>
        <v/>
      </c>
      <c r="DN13" t="str">
        <f>IF('[1]Data Checking'!DR13="","",'[1]Data Checking'!DR13)</f>
        <v/>
      </c>
      <c r="DO13" t="str">
        <f>IF('[1]Data Checking'!DS13="","",'[1]Data Checking'!DS13)</f>
        <v/>
      </c>
      <c r="DP13" t="str">
        <f>IF('[1]Data Checking'!DT13="","",'[1]Data Checking'!DT13)</f>
        <v/>
      </c>
      <c r="DQ13" t="str">
        <f>IF('[1]Data Checking'!DU13="","",'[1]Data Checking'!DU13)</f>
        <v/>
      </c>
      <c r="DR13" t="str">
        <f>IF('[1]Data Checking'!DV13="","",'[1]Data Checking'!DV13)</f>
        <v/>
      </c>
      <c r="DS13" t="str">
        <f>IF('[1]Data Checking'!DW13="","",'[1]Data Checking'!DW13)</f>
        <v/>
      </c>
      <c r="DT13" t="str">
        <f>IF('[1]Data Checking'!DX13="","",'[1]Data Checking'!DX13)</f>
        <v/>
      </c>
      <c r="DU13" t="str">
        <f>IF('[1]Data Checking'!DY13="","",'[1]Data Checking'!DY13)</f>
        <v/>
      </c>
      <c r="DV13" t="str">
        <f>IF('[1]Data Checking'!DZ13="","",'[1]Data Checking'!DZ13)</f>
        <v/>
      </c>
      <c r="DW13" t="str">
        <f>IF('[1]Data Checking'!EA13="","",'[1]Data Checking'!EA13)</f>
        <v/>
      </c>
      <c r="DX13" t="str">
        <f>IF('[1]Data Checking'!EB13="","",'[1]Data Checking'!EB13)</f>
        <v/>
      </c>
      <c r="DY13" t="str">
        <f>IF('[1]Data Checking'!EC13="","",'[1]Data Checking'!EC13)</f>
        <v/>
      </c>
      <c r="DZ13" t="str">
        <f>IF('[1]Data Checking'!ED13="","",'[1]Data Checking'!ED13)</f>
        <v/>
      </c>
      <c r="EA13" t="str">
        <f>IF('[1]Data Checking'!EE13="","",'[1]Data Checking'!EE13)</f>
        <v/>
      </c>
      <c r="EB13" t="str">
        <f>IF('[1]Data Checking'!EF13="","",'[1]Data Checking'!EF13)</f>
        <v/>
      </c>
      <c r="EC13" t="str">
        <f>IF('[1]Data Checking'!EG13="","",'[1]Data Checking'!EG13)</f>
        <v/>
      </c>
      <c r="ED13" t="str">
        <f>IF('[1]Data Checking'!EH13="","",'[1]Data Checking'!EH13)</f>
        <v/>
      </c>
      <c r="EE13" t="str">
        <f>IF('[1]Data Checking'!EI13="","",'[1]Data Checking'!EI13)</f>
        <v/>
      </c>
      <c r="EF13" t="str">
        <f>IF('[1]Data Checking'!EJ13="","",'[1]Data Checking'!EJ13)</f>
        <v/>
      </c>
      <c r="EG13" t="str">
        <f>IF('[1]Data Checking'!EK13="","",'[1]Data Checking'!EK13)</f>
        <v/>
      </c>
      <c r="EH13" t="str">
        <f>IF('[1]Data Checking'!EL13="","",'[1]Data Checking'!EL13)</f>
        <v/>
      </c>
      <c r="EI13" t="str">
        <f>IF('[1]Data Checking'!EM13="","",'[1]Data Checking'!EM13)</f>
        <v/>
      </c>
      <c r="EJ13" t="str">
        <f>IF('[1]Data Checking'!EN13="","",'[1]Data Checking'!EN13)</f>
        <v/>
      </c>
      <c r="EK13" t="str">
        <f>IF('[1]Data Checking'!EO13="","",'[1]Data Checking'!EO13)</f>
        <v/>
      </c>
      <c r="EL13" t="str">
        <f>IF('[1]Data Checking'!EP13="","",'[1]Data Checking'!EP13)</f>
        <v/>
      </c>
      <c r="EM13" t="str">
        <f>IF('[1]Data Checking'!EQ13="","",'[1]Data Checking'!EQ13)</f>
        <v/>
      </c>
      <c r="EN13" t="str">
        <f>IF('[1]Data Checking'!ER13="","",'[1]Data Checking'!ER13)</f>
        <v/>
      </c>
      <c r="EO13" t="str">
        <f>IF('[1]Data Checking'!ES13="","",'[1]Data Checking'!ES13)</f>
        <v/>
      </c>
      <c r="EP13" t="str">
        <f>IF('[1]Data Checking'!ET13="","",'[1]Data Checking'!ET13)</f>
        <v/>
      </c>
      <c r="EQ13" t="str">
        <f>IF('[1]Data Checking'!EU13="","",'[1]Data Checking'!EU13)</f>
        <v/>
      </c>
      <c r="ER13" t="str">
        <f>IF('[1]Data Checking'!EV13="","",'[1]Data Checking'!EV13)</f>
        <v/>
      </c>
      <c r="ES13" t="str">
        <f>IF('[1]Data Checking'!EW13="","",'[1]Data Checking'!EW13)</f>
        <v/>
      </c>
      <c r="ET13" t="str">
        <f>IF('[1]Data Checking'!EX13="","",'[1]Data Checking'!EX13)</f>
        <v/>
      </c>
      <c r="EU13" t="str">
        <f>IF('[1]Data Checking'!EY13="","",'[1]Data Checking'!EY13)</f>
        <v/>
      </c>
      <c r="EV13" t="str">
        <f>IF('[1]Data Checking'!EZ13="","",'[1]Data Checking'!EZ13)</f>
        <v/>
      </c>
      <c r="EW13" t="str">
        <f>IF('[1]Data Checking'!FA13="","",'[1]Data Checking'!FA13)</f>
        <v/>
      </c>
      <c r="EX13" t="str">
        <f>IF('[1]Data Checking'!FB13="","",'[1]Data Checking'!FB13)</f>
        <v/>
      </c>
      <c r="EY13" t="str">
        <f>IF('[1]Data Checking'!FC13="","",'[1]Data Checking'!FC13)</f>
        <v/>
      </c>
      <c r="EZ13" t="str">
        <f>IF('[1]Data Checking'!FD13="","",'[1]Data Checking'!FD13)</f>
        <v/>
      </c>
      <c r="FA13" t="str">
        <f>IF('[1]Data Checking'!FE13="","",'[1]Data Checking'!FE13)</f>
        <v/>
      </c>
      <c r="FB13" t="str">
        <f>IF('[1]Data Checking'!FF13="","",'[1]Data Checking'!FF13)</f>
        <v/>
      </c>
      <c r="FC13" t="str">
        <f>IF('[1]Data Checking'!FG13="","",'[1]Data Checking'!FG13)</f>
        <v/>
      </c>
      <c r="FD13" t="str">
        <f>IF('[1]Data Checking'!FH13="","",'[1]Data Checking'!FH13)</f>
        <v/>
      </c>
      <c r="FE13" t="str">
        <f>IF('[1]Data Checking'!FI13="","",'[1]Data Checking'!FI13)</f>
        <v/>
      </c>
      <c r="FF13" t="str">
        <f>IF('[1]Data Checking'!FJ13="","",'[1]Data Checking'!FJ13)</f>
        <v/>
      </c>
      <c r="FG13" t="str">
        <f>IF('[1]Data Checking'!FK13="","",'[1]Data Checking'!FK13)</f>
        <v/>
      </c>
      <c r="FH13" t="str">
        <f>IF('[1]Data Checking'!FL13="","",'[1]Data Checking'!FL13)</f>
        <v/>
      </c>
      <c r="FI13" t="str">
        <f>IF('[1]Data Checking'!FM13="","",'[1]Data Checking'!FM13)</f>
        <v/>
      </c>
      <c r="FJ13" t="str">
        <f>IF('[1]Data Checking'!FN13="","",'[1]Data Checking'!FN13)</f>
        <v/>
      </c>
      <c r="FK13" t="str">
        <f>IF('[1]Data Checking'!FO13="","",'[1]Data Checking'!FO13)</f>
        <v/>
      </c>
      <c r="FL13" t="str">
        <f>IF('[1]Data Checking'!FP13="","",'[1]Data Checking'!FP13)</f>
        <v/>
      </c>
      <c r="FM13" t="str">
        <f>IF('[1]Data Checking'!FQ13="","",'[1]Data Checking'!FQ13)</f>
        <v/>
      </c>
      <c r="FN13" t="str">
        <f>IF('[1]Data Checking'!FR13="","",'[1]Data Checking'!FR13)</f>
        <v/>
      </c>
      <c r="FO13" t="str">
        <f>IF('[1]Data Checking'!FS13="","",'[1]Data Checking'!FS13)</f>
        <v/>
      </c>
      <c r="FP13" t="str">
        <f>IF('[1]Data Checking'!FT13="","",'[1]Data Checking'!FT13)</f>
        <v/>
      </c>
      <c r="FQ13" t="str">
        <f>IF('[1]Data Checking'!FU13="","",'[1]Data Checking'!FU13)</f>
        <v/>
      </c>
      <c r="FR13" t="str">
        <f>IF('[1]Data Checking'!FV13="","",'[1]Data Checking'!FV13)</f>
        <v/>
      </c>
      <c r="FS13" t="str">
        <f>IF('[1]Data Checking'!FW13="","",'[1]Data Checking'!FW13)</f>
        <v/>
      </c>
      <c r="FT13" t="str">
        <f>IF('[1]Data Checking'!FX13="","",'[1]Data Checking'!FX13)</f>
        <v/>
      </c>
      <c r="FU13" t="str">
        <f>IF('[1]Data Checking'!FY13="","",'[1]Data Checking'!FY13)</f>
        <v/>
      </c>
      <c r="FV13" t="str">
        <f>IF('[1]Data Checking'!FZ13="","",'[1]Data Checking'!FZ13)</f>
        <v/>
      </c>
      <c r="FW13" t="str">
        <f>IF('[1]Data Checking'!GA13="","",'[1]Data Checking'!GA13)</f>
        <v/>
      </c>
      <c r="FX13" t="str">
        <f>IF('[1]Data Checking'!GB13="","",'[1]Data Checking'!GB13)</f>
        <v/>
      </c>
      <c r="FY13" t="str">
        <f>IF('[1]Data Checking'!GC13="","",'[1]Data Checking'!GC13)</f>
        <v/>
      </c>
      <c r="FZ13" t="str">
        <f>IF('[1]Data Checking'!GD13="","",'[1]Data Checking'!GD13)</f>
        <v/>
      </c>
      <c r="GA13" t="str">
        <f>IF('[1]Data Checking'!GE13="","",'[1]Data Checking'!GE13)</f>
        <v/>
      </c>
      <c r="GB13" t="str">
        <f>IF('[1]Data Checking'!GF13="","",'[1]Data Checking'!GF13)</f>
        <v/>
      </c>
      <c r="GC13" t="str">
        <f>IF('[1]Data Checking'!GG13="","",'[1]Data Checking'!GG13)</f>
        <v/>
      </c>
      <c r="GD13" t="str">
        <f>IF('[1]Data Checking'!GH13="","",'[1]Data Checking'!GH13)</f>
        <v/>
      </c>
      <c r="GE13" t="str">
        <f>IF('[1]Data Checking'!GI13="","",'[1]Data Checking'!GI13)</f>
        <v/>
      </c>
      <c r="GF13" t="str">
        <f>IF('[1]Data Checking'!GJ13="","",'[1]Data Checking'!GJ13)</f>
        <v/>
      </c>
      <c r="GG13" t="str">
        <f>IF('[1]Data Checking'!GK13="","",'[1]Data Checking'!GK13)</f>
        <v/>
      </c>
      <c r="GH13" t="str">
        <f>IF('[1]Data Checking'!GL13="","",'[1]Data Checking'!GL13)</f>
        <v/>
      </c>
      <c r="GI13" t="str">
        <f>IF('[1]Data Checking'!GM13="","",'[1]Data Checking'!GM13)</f>
        <v/>
      </c>
      <c r="GJ13" t="str">
        <f>IF('[1]Data Checking'!GN13="","",'[1]Data Checking'!GN13)</f>
        <v/>
      </c>
      <c r="GK13" t="str">
        <f>IF('[1]Data Checking'!GO13="","",'[1]Data Checking'!GO13)</f>
        <v/>
      </c>
      <c r="GL13" t="str">
        <f>IF('[1]Data Checking'!GP13="","",'[1]Data Checking'!GP13)</f>
        <v/>
      </c>
      <c r="GM13" t="str">
        <f>IF('[1]Data Checking'!GQ13="","",'[1]Data Checking'!GQ13)</f>
        <v/>
      </c>
      <c r="GN13" t="str">
        <f>IF('[1]Data Checking'!GR13="","",'[1]Data Checking'!GR13)</f>
        <v/>
      </c>
      <c r="GO13" t="str">
        <f>IF('[1]Data Checking'!GS13="","",'[1]Data Checking'!GS13)</f>
        <v/>
      </c>
      <c r="GP13" t="str">
        <f>IF('[1]Data Checking'!GT13="","",'[1]Data Checking'!GT13)</f>
        <v/>
      </c>
      <c r="GQ13" t="str">
        <f>IF('[1]Data Checking'!GU13="","",'[1]Data Checking'!GU13)</f>
        <v/>
      </c>
      <c r="GR13" t="str">
        <f>IF('[1]Data Checking'!GV13="","",'[1]Data Checking'!GV13)</f>
        <v/>
      </c>
      <c r="GS13" t="str">
        <f>IF('[1]Data Checking'!GW13="","",'[1]Data Checking'!GW13)</f>
        <v/>
      </c>
      <c r="GT13" t="str">
        <f>IF('[1]Data Checking'!GX13="","",'[1]Data Checking'!GX13)</f>
        <v/>
      </c>
      <c r="GU13" t="str">
        <f>IF('[1]Data Checking'!GY13="","",'[1]Data Checking'!GY13)</f>
        <v/>
      </c>
      <c r="GV13" t="str">
        <f>IF('[1]Data Checking'!GZ13="","",'[1]Data Checking'!GZ13)</f>
        <v/>
      </c>
      <c r="GW13" t="str">
        <f>IF('[1]Data Checking'!HA13="","",'[1]Data Checking'!HA13)</f>
        <v/>
      </c>
      <c r="GX13" t="str">
        <f>IF('[1]Data Checking'!HB13="","",'[1]Data Checking'!HB13)</f>
        <v/>
      </c>
      <c r="GY13" t="str">
        <f>IF('[1]Data Checking'!HC13="","",'[1]Data Checking'!HC13)</f>
        <v/>
      </c>
      <c r="GZ13" t="str">
        <f>IF('[1]Data Checking'!HD13="","",'[1]Data Checking'!HD13)</f>
        <v/>
      </c>
      <c r="HA13" t="str">
        <f>IF('[1]Data Checking'!HE13="","",'[1]Data Checking'!HE13)</f>
        <v/>
      </c>
      <c r="HB13" t="str">
        <f>IF('[1]Data Checking'!HF13="","",'[1]Data Checking'!HF13)</f>
        <v/>
      </c>
      <c r="HC13" t="str">
        <f>IF('[1]Data Checking'!HG13="","",'[1]Data Checking'!HG13)</f>
        <v/>
      </c>
      <c r="HD13" t="str">
        <f>IF('[1]Data Checking'!HH13="","",'[1]Data Checking'!HH13)</f>
        <v/>
      </c>
      <c r="HE13" t="str">
        <f>IF('[1]Data Checking'!HI13="","",'[1]Data Checking'!HI13)</f>
        <v/>
      </c>
      <c r="HF13" t="str">
        <f>IF('[1]Data Checking'!HJ13="","",'[1]Data Checking'!HJ13)</f>
        <v/>
      </c>
      <c r="HG13" t="str">
        <f>IF('[1]Data Checking'!HK13="","",'[1]Data Checking'!HK13)</f>
        <v/>
      </c>
      <c r="HH13" t="str">
        <f>IF('[1]Data Checking'!HL13="","",'[1]Data Checking'!HL13)</f>
        <v/>
      </c>
      <c r="HI13" t="str">
        <f>IF('[1]Data Checking'!HM13="","",'[1]Data Checking'!HM13)</f>
        <v/>
      </c>
      <c r="HJ13" t="str">
        <f>IF('[1]Data Checking'!HN13="","",'[1]Data Checking'!HN13)</f>
        <v/>
      </c>
      <c r="HK13" t="str">
        <f>IF('[1]Data Checking'!HO13="","",'[1]Data Checking'!HO13)</f>
        <v/>
      </c>
      <c r="HL13" t="str">
        <f>IF('[1]Data Checking'!HP13="","",'[1]Data Checking'!HP13)</f>
        <v/>
      </c>
      <c r="HM13" t="str">
        <f>IF('[1]Data Checking'!HQ13="","",'[1]Data Checking'!HQ13)</f>
        <v/>
      </c>
      <c r="HN13" t="str">
        <f>IF('[1]Data Checking'!HR13="","",'[1]Data Checking'!HR13)</f>
        <v/>
      </c>
      <c r="HO13" t="str">
        <f>IF('[1]Data Checking'!HS13="","",'[1]Data Checking'!HS13)</f>
        <v/>
      </c>
      <c r="HP13" t="str">
        <f>IF('[1]Data Checking'!HT13="","",'[1]Data Checking'!HT13)</f>
        <v/>
      </c>
      <c r="HQ13" t="str">
        <f>IF('[1]Data Checking'!HU13="","",'[1]Data Checking'!HU13)</f>
        <v/>
      </c>
      <c r="HR13" t="str">
        <f>IF('[1]Data Checking'!HV13="","",'[1]Data Checking'!HV13)</f>
        <v/>
      </c>
      <c r="HS13" t="str">
        <f>IF('[1]Data Checking'!HW13="","",'[1]Data Checking'!HW13)</f>
        <v/>
      </c>
      <c r="HT13" t="str">
        <f>IF('[1]Data Checking'!HX13="","",'[1]Data Checking'!HX13)</f>
        <v/>
      </c>
      <c r="HU13" t="str">
        <f>IF('[1]Data Checking'!HY13="","",'[1]Data Checking'!HY13)</f>
        <v/>
      </c>
      <c r="HV13" t="str">
        <f>IF('[1]Data Checking'!HZ13="","",'[1]Data Checking'!HZ13)</f>
        <v/>
      </c>
      <c r="HW13" t="str">
        <f>IF('[1]Data Checking'!IA13="","",'[1]Data Checking'!IA13)</f>
        <v/>
      </c>
      <c r="HX13" t="str">
        <f>IF('[1]Data Checking'!IB13="","",'[1]Data Checking'!IB13)</f>
        <v/>
      </c>
      <c r="HY13" t="str">
        <f>IF('[1]Data Checking'!IC13="","",'[1]Data Checking'!IC13)</f>
        <v/>
      </c>
      <c r="HZ13" t="str">
        <f>IF('[1]Data Checking'!ID13="","",'[1]Data Checking'!ID13)</f>
        <v/>
      </c>
      <c r="IA13" t="str">
        <f>IF('[1]Data Checking'!IE13="","",'[1]Data Checking'!IE13)</f>
        <v/>
      </c>
      <c r="IB13" t="str">
        <f>IF('[1]Data Checking'!IF13="","",'[1]Data Checking'!IF13)</f>
        <v/>
      </c>
      <c r="IC13" t="str">
        <f>IF('[1]Data Checking'!IG13="","",'[1]Data Checking'!IG13)</f>
        <v/>
      </c>
      <c r="ID13" t="str">
        <f>IF('[1]Data Checking'!IH13="","",'[1]Data Checking'!IH13)</f>
        <v/>
      </c>
      <c r="IE13" t="str">
        <f>IF('[1]Data Checking'!II13="","",'[1]Data Checking'!II13)</f>
        <v/>
      </c>
      <c r="IF13" t="str">
        <f>IF('[1]Data Checking'!IJ13="","",'[1]Data Checking'!IJ13)</f>
        <v/>
      </c>
      <c r="IG13" t="str">
        <f>IF('[1]Data Checking'!IK13="","",'[1]Data Checking'!IK13)</f>
        <v/>
      </c>
      <c r="IH13" t="str">
        <f>IF('[1]Data Checking'!IL13="","",'[1]Data Checking'!IL13)</f>
        <v/>
      </c>
      <c r="II13" t="str">
        <f>IF('[1]Data Checking'!IM13="","",'[1]Data Checking'!IM13)</f>
        <v/>
      </c>
      <c r="IJ13" t="str">
        <f>IF('[1]Data Checking'!IN13="","",'[1]Data Checking'!IN13)</f>
        <v/>
      </c>
      <c r="IK13" t="str">
        <f>IF('[1]Data Checking'!IO13="","",'[1]Data Checking'!IO13)</f>
        <v/>
      </c>
      <c r="IL13" t="str">
        <f>IF('[1]Data Checking'!IP13="","",'[1]Data Checking'!IP13)</f>
        <v/>
      </c>
      <c r="IM13" t="str">
        <f>IF('[1]Data Checking'!IQ13="","",'[1]Data Checking'!IQ13)</f>
        <v/>
      </c>
      <c r="IN13" t="str">
        <f>IF('[1]Data Checking'!IR13="","",'[1]Data Checking'!IR13)</f>
        <v/>
      </c>
      <c r="IO13" t="str">
        <f>IF('[1]Data Checking'!IS13="","",'[1]Data Checking'!IS13)</f>
        <v/>
      </c>
      <c r="IP13" t="str">
        <f>IF('[1]Data Checking'!IT13="","",'[1]Data Checking'!IT13)</f>
        <v/>
      </c>
      <c r="IQ13" t="str">
        <f>IF('[1]Data Checking'!IU13="","",'[1]Data Checking'!IU13)</f>
        <v/>
      </c>
      <c r="IR13" t="str">
        <f>IF('[1]Data Checking'!IV13="","",'[1]Data Checking'!IV13)</f>
        <v/>
      </c>
      <c r="IS13" t="str">
        <f>IF('[1]Data Checking'!IW13="","",'[1]Data Checking'!IW13)</f>
        <v/>
      </c>
      <c r="IT13" t="str">
        <f>IF('[1]Data Checking'!IX13="","",'[1]Data Checking'!IX13)</f>
        <v/>
      </c>
      <c r="IU13" t="str">
        <f>IF('[1]Data Checking'!IY13="","",'[1]Data Checking'!IY13)</f>
        <v/>
      </c>
      <c r="IV13" t="str">
        <f>IF('[1]Data Checking'!IZ13="","",'[1]Data Checking'!IZ13)</f>
        <v/>
      </c>
      <c r="IW13" t="str">
        <f>IF('[1]Data Checking'!JA13="","",'[1]Data Checking'!JA13)</f>
        <v/>
      </c>
      <c r="IX13" t="str">
        <f>IF('[1]Data Checking'!JB13="","",'[1]Data Checking'!JB13)</f>
        <v/>
      </c>
      <c r="IY13" t="str">
        <f>IF('[1]Data Checking'!JC13="","",'[1]Data Checking'!JC13)</f>
        <v/>
      </c>
      <c r="IZ13" t="str">
        <f>IF('[1]Data Checking'!JD13="","",'[1]Data Checking'!JD13)</f>
        <v/>
      </c>
      <c r="JA13" t="str">
        <f>IF('[1]Data Checking'!JE13="","",'[1]Data Checking'!JE13)</f>
        <v/>
      </c>
      <c r="JB13" t="str">
        <f>IF('[1]Data Checking'!JF13="","",'[1]Data Checking'!JF13)</f>
        <v>Oui</v>
      </c>
      <c r="JC13" t="str">
        <f>IF('[1]Data Checking'!JG13="","",'[1]Data Checking'!JG13)</f>
        <v>Oui, je vais parfois/souvent chercher l'eau</v>
      </c>
      <c r="JD13" t="str">
        <f>IF('[1]Data Checking'!JH13="","",'[1]Data Checking'!JH13)</f>
        <v>boutique ou kiosque privé</v>
      </c>
      <c r="JE13" t="str">
        <f>IF('[1]Data Checking'!JI13="","",'[1]Data Checking'!JI13)</f>
        <v/>
      </c>
      <c r="JF13" t="str">
        <f>IF('[1]Data Checking'!JJ13="","",'[1]Data Checking'!JJ13)</f>
        <v>boutique</v>
      </c>
      <c r="JG13" t="str">
        <f>IF('[1]Data Checking'!JK13="","",'[1]Data Checking'!JK13)</f>
        <v>boutik / kiòs priwe</v>
      </c>
      <c r="JH13" t="str">
        <f>IF('[1]Data Checking'!JL13="","",'[1]Data Checking'!JL13)</f>
        <v>boutik / kiòs priwe</v>
      </c>
      <c r="JI13" t="str">
        <f>IF('[1]Data Checking'!JM13="","",'[1]Data Checking'!JM13)</f>
        <v>L'eau est de meilleure qualité</v>
      </c>
      <c r="JJ13" t="str">
        <f>IF('[1]Data Checking'!JN13="","",'[1]Data Checking'!JN13)</f>
        <v/>
      </c>
      <c r="JK13" t="str">
        <f>IF('[1]Data Checking'!JO13="","",'[1]Data Checking'!JO13)</f>
        <v>Entre 15 min et 30 min au total</v>
      </c>
      <c r="JL13" t="str">
        <f>IF('[1]Data Checking'!JP13="","",'[1]Data Checking'!JP13)</f>
        <v>gros bidon de 5 gallons (18,9 L)</v>
      </c>
      <c r="JM13" t="str">
        <f>IF('[1]Data Checking'!JQ13="","",'[1]Data Checking'!JQ13)</f>
        <v>5gal</v>
      </c>
      <c r="JN13" t="str">
        <f>IF('[1]Data Checking'!JR13="","",'[1]Data Checking'!JR13)</f>
        <v>bidon ki vo 5 galon (18,9L)</v>
      </c>
      <c r="JO13" t="str">
        <f>IF('[1]Data Checking'!JS13="","",'[1]Data Checking'!JS13)</f>
        <v/>
      </c>
      <c r="JP13" t="str">
        <f>IF('[1]Data Checking'!JT13="","",'[1]Data Checking'!JT13)</f>
        <v/>
      </c>
      <c r="JQ13" t="str">
        <f>IF('[1]Data Checking'!JU13="","",'[1]Data Checking'!JU13)</f>
        <v/>
      </c>
      <c r="JR13" t="str">
        <f>IF('[1]Data Checking'!JV13="","",'[1]Data Checking'!JV13)</f>
        <v/>
      </c>
      <c r="JS13" t="str">
        <f>IF('[1]Data Checking'!JW13="","",'[1]Data Checking'!JW13)</f>
        <v/>
      </c>
      <c r="JT13">
        <f>IF('[1]Data Checking'!JX13="","",'[1]Data Checking'!JX13)</f>
        <v>50</v>
      </c>
      <c r="JU13">
        <f>IF('[1]Data Checking'!JY13="","",'[1]Data Checking'!JY13)</f>
        <v>10</v>
      </c>
      <c r="JV13" t="str">
        <f>IF('[1]Data Checking'!JZ13="","",'[1]Data Checking'!JZ13)</f>
        <v/>
      </c>
      <c r="JW13" t="str">
        <f>IF('[1]Data Checking'!KA13="","",'[1]Data Checking'!KA13)</f>
        <v>NA</v>
      </c>
      <c r="JX13">
        <f>IF('[1]Data Checking'!KB13="","",'[1]Data Checking'!KB13)</f>
        <v>10</v>
      </c>
      <c r="JY13" t="str">
        <f>IF('[1]Data Checking'!KC13="","",'[1]Data Checking'!KC13)</f>
        <v>Oui</v>
      </c>
      <c r="JZ13" t="str">
        <f>IF('[1]Data Checking'!KD13="","",'[1]Data Checking'!KD13)</f>
        <v/>
      </c>
      <c r="KA13" t="str">
        <f>IF('[1]Data Checking'!KE13="","",'[1]Data Checking'!KE13)</f>
        <v>Oui</v>
      </c>
      <c r="KB13" t="str">
        <f>IF('[1]Data Checking'!KF13="","",'[1]Data Checking'!KF13)</f>
        <v>Problèmes de transport Autre (précisez)</v>
      </c>
      <c r="KC13">
        <f>IF('[1]Data Checking'!KG13="","",'[1]Data Checking'!KG13)</f>
        <v>0</v>
      </c>
      <c r="KD13">
        <f>IF('[1]Data Checking'!KH13="","",'[1]Data Checking'!KH13)</f>
        <v>1</v>
      </c>
      <c r="KE13">
        <f>IF('[1]Data Checking'!KI13="","",'[1]Data Checking'!KI13)</f>
        <v>0</v>
      </c>
      <c r="KF13">
        <f>IF('[1]Data Checking'!KJ13="","",'[1]Data Checking'!KJ13)</f>
        <v>0</v>
      </c>
      <c r="KG13">
        <f>IF('[1]Data Checking'!KK13="","",'[1]Data Checking'!KK13)</f>
        <v>0</v>
      </c>
      <c r="KH13">
        <f>IF('[1]Data Checking'!KL13="","",'[1]Data Checking'!KL13)</f>
        <v>0</v>
      </c>
      <c r="KI13">
        <f>IF('[1]Data Checking'!KM13="","",'[1]Data Checking'!KM13)</f>
        <v>0</v>
      </c>
      <c r="KJ13">
        <f>IF('[1]Data Checking'!KN13="","",'[1]Data Checking'!KN13)</f>
        <v>0</v>
      </c>
      <c r="KK13">
        <f>IF('[1]Data Checking'!KO13="","",'[1]Data Checking'!KO13)</f>
        <v>0</v>
      </c>
      <c r="KL13">
        <f>IF('[1]Data Checking'!KP13="","",'[1]Data Checking'!KP13)</f>
        <v>1</v>
      </c>
      <c r="KM13">
        <f>IF('[1]Data Checking'!KQ13="","",'[1]Data Checking'!KQ13)</f>
        <v>0</v>
      </c>
      <c r="KN13" t="str">
        <f>IF('[1]Data Checking'!KR13="","",'[1]Data Checking'!KR13)</f>
        <v>Le gaz n'etait pas disponible sur le marche pour qu'on puisse utiliser au traitement de l'eau</v>
      </c>
      <c r="KO13" t="str">
        <f>IF('[1]Data Checking'!KS13="","",'[1]Data Checking'!KS13)</f>
        <v>Non</v>
      </c>
      <c r="KP13" t="str">
        <f>IF('[1]Data Checking'!KT13="","",'[1]Data Checking'!KT13)</f>
        <v/>
      </c>
      <c r="KQ13" t="str">
        <f>IF('[1]Data Checking'!KU13="","",'[1]Data Checking'!KU13)</f>
        <v/>
      </c>
      <c r="KR13" t="str">
        <f>IF('[1]Data Checking'!KV13="","",'[1]Data Checking'!KV13)</f>
        <v/>
      </c>
      <c r="KS13" t="str">
        <f>IF('[1]Data Checking'!KW13="","",'[1]Data Checking'!KW13)</f>
        <v/>
      </c>
      <c r="KT13" t="str">
        <f>IF('[1]Data Checking'!KX13="","",'[1]Data Checking'!KX13)</f>
        <v/>
      </c>
      <c r="KU13" t="str">
        <f>IF('[1]Data Checking'!KY13="","",'[1]Data Checking'!KY13)</f>
        <v/>
      </c>
      <c r="KV13" t="str">
        <f>IF('[1]Data Checking'!KZ13="","",'[1]Data Checking'!KZ13)</f>
        <v/>
      </c>
      <c r="KW13" t="str">
        <f>IF('[1]Data Checking'!LA13="","",'[1]Data Checking'!LA13)</f>
        <v/>
      </c>
      <c r="KX13" t="str">
        <f>IF('[1]Data Checking'!LB13="","",'[1]Data Checking'!LB13)</f>
        <v/>
      </c>
      <c r="KY13" t="str">
        <f>IF('[1]Data Checking'!LC13="","",'[1]Data Checking'!LC13)</f>
        <v/>
      </c>
      <c r="KZ13" t="str">
        <f>IF('[1]Data Checking'!LD13="","",'[1]Data Checking'!LD13)</f>
        <v/>
      </c>
      <c r="LA13" t="str">
        <f>IF('[1]Data Checking'!LE13="","",'[1]Data Checking'!LE13)</f>
        <v/>
      </c>
      <c r="LB13" t="str">
        <f>IF('[1]Data Checking'!LF13="","",'[1]Data Checking'!LF13)</f>
        <v/>
      </c>
      <c r="LC13">
        <f>IF('[1]Data Checking'!LG13="","",'[1]Data Checking'!LG13)</f>
        <v>2</v>
      </c>
      <c r="LD13" t="str">
        <f>IF('[1]Data Checking'!LH13="","",'[1]Data Checking'!LH13)</f>
        <v>Riz Haricot noir</v>
      </c>
      <c r="LE13">
        <f>IF('[1]Data Checking'!LI13="","",'[1]Data Checking'!LI13)</f>
        <v>0</v>
      </c>
      <c r="LF13">
        <f>IF('[1]Data Checking'!LJ13="","",'[1]Data Checking'!LJ13)</f>
        <v>1</v>
      </c>
      <c r="LG13">
        <f>IF('[1]Data Checking'!LK13="","",'[1]Data Checking'!LK13)</f>
        <v>0</v>
      </c>
      <c r="LH13">
        <f>IF('[1]Data Checking'!LL13="","",'[1]Data Checking'!LL13)</f>
        <v>0</v>
      </c>
      <c r="LI13">
        <f>IF('[1]Data Checking'!LM13="","",'[1]Data Checking'!LM13)</f>
        <v>0</v>
      </c>
      <c r="LJ13">
        <f>IF('[1]Data Checking'!LN13="","",'[1]Data Checking'!LN13)</f>
        <v>1</v>
      </c>
      <c r="LK13">
        <f>IF('[1]Data Checking'!LO13="","",'[1]Data Checking'!LO13)</f>
        <v>0</v>
      </c>
      <c r="LL13">
        <f>IF('[1]Data Checking'!LP13="","",'[1]Data Checking'!LP13)</f>
        <v>0</v>
      </c>
      <c r="LM13">
        <f>IF('[1]Data Checking'!LQ13="","",'[1]Data Checking'!LQ13)</f>
        <v>0</v>
      </c>
      <c r="LN13">
        <f>IF('[1]Data Checking'!LR13="","",'[1]Data Checking'!LR13)</f>
        <v>0</v>
      </c>
      <c r="LO13" t="str">
        <f>IF('[1]Data Checking'!LS13="","",'[1]Data Checking'!LS13)</f>
        <v/>
      </c>
      <c r="LP13">
        <f>IF('[1]Data Checking'!LT13="","",'[1]Data Checking'!LT13)</f>
        <v>5</v>
      </c>
      <c r="LQ13" t="str">
        <f>IF('[1]Data Checking'!LU13="","",'[1]Data Checking'!LU13)</f>
        <v/>
      </c>
      <c r="LR13" t="str">
        <f>IF('[1]Data Checking'!LV13="","",'[1]Data Checking'!LV13)</f>
        <v/>
      </c>
      <c r="LS13" t="str">
        <f>IF('[1]Data Checking'!LW13="","",'[1]Data Checking'!LW13)</f>
        <v/>
      </c>
      <c r="LT13">
        <f>IF('[1]Data Checking'!LX13="","",'[1]Data Checking'!LX13)</f>
        <v>3</v>
      </c>
      <c r="LU13" t="str">
        <f>IF('[1]Data Checking'!LY13="","",'[1]Data Checking'!LY13)</f>
        <v/>
      </c>
      <c r="LV13" t="str">
        <f>IF('[1]Data Checking'!LZ13="","",'[1]Data Checking'!LZ13)</f>
        <v/>
      </c>
      <c r="LW13" t="str">
        <f>IF('[1]Data Checking'!MA13="","",'[1]Data Checking'!MA13)</f>
        <v>Dentifrice Déodorant</v>
      </c>
      <c r="LX13">
        <f>IF('[1]Data Checking'!MB13="","",'[1]Data Checking'!MB13)</f>
        <v>0</v>
      </c>
      <c r="LY13">
        <f>IF('[1]Data Checking'!MC13="","",'[1]Data Checking'!MC13)</f>
        <v>0</v>
      </c>
      <c r="LZ13">
        <f>IF('[1]Data Checking'!MD13="","",'[1]Data Checking'!MD13)</f>
        <v>0</v>
      </c>
      <c r="MA13">
        <f>IF('[1]Data Checking'!ME13="","",'[1]Data Checking'!ME13)</f>
        <v>0</v>
      </c>
      <c r="MB13">
        <f>IF('[1]Data Checking'!MF13="","",'[1]Data Checking'!MF13)</f>
        <v>1</v>
      </c>
      <c r="MC13">
        <f>IF('[1]Data Checking'!MG13="","",'[1]Data Checking'!MG13)</f>
        <v>0</v>
      </c>
      <c r="MD13">
        <f>IF('[1]Data Checking'!MH13="","",'[1]Data Checking'!MH13)</f>
        <v>1</v>
      </c>
      <c r="ME13">
        <f>IF('[1]Data Checking'!MI13="","",'[1]Data Checking'!MI13)</f>
        <v>0</v>
      </c>
      <c r="MF13">
        <f>IF('[1]Data Checking'!MJ13="","",'[1]Data Checking'!MJ13)</f>
        <v>0</v>
      </c>
      <c r="MG13">
        <f>IF('[1]Data Checking'!MK13="","",'[1]Data Checking'!MK13)</f>
        <v>0</v>
      </c>
      <c r="MH13" t="str">
        <f>IF('[1]Data Checking'!ML13="","",'[1]Data Checking'!ML13)</f>
        <v/>
      </c>
      <c r="MI13" t="str">
        <f>IF('[1]Data Checking'!MM13="","",'[1]Data Checking'!MM13)</f>
        <v/>
      </c>
      <c r="MJ13" t="str">
        <f>IF('[1]Data Checking'!MN13="","",'[1]Data Checking'!MN13)</f>
        <v/>
      </c>
      <c r="MK13" t="str">
        <f>IF('[1]Data Checking'!MO13="","",'[1]Data Checking'!MO13)</f>
        <v/>
      </c>
      <c r="ML13">
        <f>IF('[1]Data Checking'!MP13="","",'[1]Data Checking'!MP13)</f>
        <v>0.5</v>
      </c>
      <c r="MM13" t="str">
        <f>IF('[1]Data Checking'!MQ13="","",'[1]Data Checking'!MQ13)</f>
        <v/>
      </c>
      <c r="MN13">
        <f>IF('[1]Data Checking'!MR13="","",'[1]Data Checking'!MR13)</f>
        <v>1</v>
      </c>
      <c r="MO13" t="str">
        <f>IF('[1]Data Checking'!MS13="","",'[1]Data Checking'!MS13)</f>
        <v/>
      </c>
      <c r="MP13" t="str">
        <f>IF('[1]Data Checking'!MT13="","",'[1]Data Checking'!MT13)</f>
        <v>Tôle</v>
      </c>
      <c r="MQ13">
        <f>IF('[1]Data Checking'!MU13="","",'[1]Data Checking'!MU13)</f>
        <v>1</v>
      </c>
      <c r="MR13">
        <f>IF('[1]Data Checking'!MV13="","",'[1]Data Checking'!MV13)</f>
        <v>0</v>
      </c>
      <c r="MS13">
        <f>IF('[1]Data Checking'!MW13="","",'[1]Data Checking'!MW13)</f>
        <v>0</v>
      </c>
      <c r="MT13">
        <f>IF('[1]Data Checking'!MX13="","",'[1]Data Checking'!MX13)</f>
        <v>0</v>
      </c>
      <c r="MU13">
        <f>IF('[1]Data Checking'!MY13="","",'[1]Data Checking'!MY13)</f>
        <v>0</v>
      </c>
      <c r="MV13">
        <f>IF('[1]Data Checking'!MZ13="","",'[1]Data Checking'!MZ13)</f>
        <v>0</v>
      </c>
      <c r="MW13">
        <f>IF('[1]Data Checking'!NA13="","",'[1]Data Checking'!NA13)</f>
        <v>0</v>
      </c>
      <c r="MX13">
        <f>IF('[1]Data Checking'!NB13="","",'[1]Data Checking'!NB13)</f>
        <v>0</v>
      </c>
      <c r="MY13">
        <f>IF('[1]Data Checking'!NC13="","",'[1]Data Checking'!NC13)</f>
        <v>0</v>
      </c>
      <c r="MZ13">
        <f>IF('[1]Data Checking'!ND13="","",'[1]Data Checking'!ND13)</f>
        <v>0</v>
      </c>
      <c r="NA13">
        <f>IF('[1]Data Checking'!NE13="","",'[1]Data Checking'!NE13)</f>
        <v>0</v>
      </c>
      <c r="NB13">
        <f>IF('[1]Data Checking'!NF13="","",'[1]Data Checking'!NF13)</f>
        <v>0</v>
      </c>
      <c r="NC13">
        <f>IF('[1]Data Checking'!NG13="","",'[1]Data Checking'!NG13)</f>
        <v>0</v>
      </c>
      <c r="ND13">
        <f>IF('[1]Data Checking'!NH13="","",'[1]Data Checking'!NH13)</f>
        <v>32</v>
      </c>
      <c r="NE13" t="str">
        <f>IF('[1]Data Checking'!NI13="","",'[1]Data Checking'!NI13)</f>
        <v/>
      </c>
      <c r="NF13" t="str">
        <f>IF('[1]Data Checking'!NJ13="","",'[1]Data Checking'!NJ13)</f>
        <v/>
      </c>
      <c r="NG13" t="str">
        <f>IF('[1]Data Checking'!NK13="","",'[1]Data Checking'!NK13)</f>
        <v/>
      </c>
      <c r="NH13" t="str">
        <f>IF('[1]Data Checking'!NL13="","",'[1]Data Checking'!NL13)</f>
        <v/>
      </c>
      <c r="NI13" t="str">
        <f>IF('[1]Data Checking'!NM13="","",'[1]Data Checking'!NM13)</f>
        <v/>
      </c>
      <c r="NJ13" t="str">
        <f>IF('[1]Data Checking'!NN13="","",'[1]Data Checking'!NN13)</f>
        <v/>
      </c>
      <c r="NK13" t="str">
        <f>IF('[1]Data Checking'!NO13="","",'[1]Data Checking'!NO13)</f>
        <v/>
      </c>
      <c r="NL13" t="str">
        <f>IF('[1]Data Checking'!NP13="","",'[1]Data Checking'!NP13)</f>
        <v/>
      </c>
      <c r="NM13" t="str">
        <f>IF('[1]Data Checking'!NQ13="","",'[1]Data Checking'!NQ13)</f>
        <v/>
      </c>
      <c r="NN13" t="str">
        <f>IF('[1]Data Checking'!NR13="","",'[1]Data Checking'!NR13)</f>
        <v/>
      </c>
      <c r="NO13" t="str">
        <f>IF('[1]Data Checking'!NS13="","",'[1]Data Checking'!NS13)</f>
        <v>Casserole Cuillère pour manger Assiette Cuillère de service</v>
      </c>
      <c r="NP13">
        <f>IF('[1]Data Checking'!NT13="","",'[1]Data Checking'!NT13)</f>
        <v>0</v>
      </c>
      <c r="NQ13">
        <f>IF('[1]Data Checking'!NU13="","",'[1]Data Checking'!NU13)</f>
        <v>1</v>
      </c>
      <c r="NR13">
        <f>IF('[1]Data Checking'!NV13="","",'[1]Data Checking'!NV13)</f>
        <v>0</v>
      </c>
      <c r="NS13">
        <f>IF('[1]Data Checking'!NW13="","",'[1]Data Checking'!NW13)</f>
        <v>0</v>
      </c>
      <c r="NT13">
        <f>IF('[1]Data Checking'!NX13="","",'[1]Data Checking'!NX13)</f>
        <v>1</v>
      </c>
      <c r="NU13">
        <f>IF('[1]Data Checking'!NY13="","",'[1]Data Checking'!NY13)</f>
        <v>1</v>
      </c>
      <c r="NV13">
        <f>IF('[1]Data Checking'!NZ13="","",'[1]Data Checking'!NZ13)</f>
        <v>1</v>
      </c>
      <c r="NW13">
        <f>IF('[1]Data Checking'!OA13="","",'[1]Data Checking'!OA13)</f>
        <v>0</v>
      </c>
      <c r="NX13">
        <f>IF('[1]Data Checking'!OB13="","",'[1]Data Checking'!OB13)</f>
        <v>0</v>
      </c>
      <c r="NY13">
        <f>IF('[1]Data Checking'!OC13="","",'[1]Data Checking'!OC13)</f>
        <v>0</v>
      </c>
      <c r="NZ13">
        <f>IF('[1]Data Checking'!OD13="","",'[1]Data Checking'!OD13)</f>
        <v>0</v>
      </c>
      <c r="OA13" t="str">
        <f>IF('[1]Data Checking'!OE13="","",'[1]Data Checking'!OE13)</f>
        <v/>
      </c>
      <c r="OB13">
        <f>IF('[1]Data Checking'!OF13="","",'[1]Data Checking'!OF13)</f>
        <v>1</v>
      </c>
      <c r="OC13" t="str">
        <f>IF('[1]Data Checking'!OG13="","",'[1]Data Checking'!OG13)</f>
        <v/>
      </c>
      <c r="OD13" t="str">
        <f>IF('[1]Data Checking'!OH13="","",'[1]Data Checking'!OH13)</f>
        <v/>
      </c>
      <c r="OE13">
        <f>IF('[1]Data Checking'!OI13="","",'[1]Data Checking'!OI13)</f>
        <v>2</v>
      </c>
      <c r="OF13">
        <f>IF('[1]Data Checking'!OJ13="","",'[1]Data Checking'!OJ13)</f>
        <v>2</v>
      </c>
      <c r="OG13">
        <f>IF('[1]Data Checking'!OK13="","",'[1]Data Checking'!OK13)</f>
        <v>2</v>
      </c>
      <c r="OH13" t="str">
        <f>IF('[1]Data Checking'!OL13="","",'[1]Data Checking'!OL13)</f>
        <v/>
      </c>
      <c r="OI13" t="str">
        <f>IF('[1]Data Checking'!OM13="","",'[1]Data Checking'!OM13)</f>
        <v/>
      </c>
      <c r="OJ13" t="str">
        <f>IF('[1]Data Checking'!ON13="","",'[1]Data Checking'!ON13)</f>
        <v>Service psychologique</v>
      </c>
      <c r="OK13">
        <f>IF('[1]Data Checking'!OO13="","",'[1]Data Checking'!OO13)</f>
        <v>0</v>
      </c>
      <c r="OL13">
        <f>IF('[1]Data Checking'!OP13="","",'[1]Data Checking'!OP13)</f>
        <v>0</v>
      </c>
      <c r="OM13">
        <f>IF('[1]Data Checking'!OQ13="","",'[1]Data Checking'!OQ13)</f>
        <v>0</v>
      </c>
      <c r="ON13">
        <f>IF('[1]Data Checking'!OR13="","",'[1]Data Checking'!OR13)</f>
        <v>0</v>
      </c>
      <c r="OO13">
        <f>IF('[1]Data Checking'!OS13="","",'[1]Data Checking'!OS13)</f>
        <v>0</v>
      </c>
      <c r="OP13">
        <f>IF('[1]Data Checking'!OT13="","",'[1]Data Checking'!OT13)</f>
        <v>0</v>
      </c>
      <c r="OQ13">
        <f>IF('[1]Data Checking'!OU13="","",'[1]Data Checking'!OU13)</f>
        <v>1</v>
      </c>
      <c r="OR13">
        <f>IF('[1]Data Checking'!OV13="","",'[1]Data Checking'!OV13)</f>
        <v>0</v>
      </c>
      <c r="OS13">
        <f>IF('[1]Data Checking'!OW13="","",'[1]Data Checking'!OW13)</f>
        <v>0</v>
      </c>
      <c r="OT13" t="str">
        <f>IF('[1]Data Checking'!OX13="","",'[1]Data Checking'!OX13)</f>
        <v/>
      </c>
      <c r="OU13" t="str">
        <f>IF('[1]Data Checking'!OY13="","",'[1]Data Checking'!OY13)</f>
        <v>Radio</v>
      </c>
      <c r="OV13">
        <f>IF('[1]Data Checking'!OZ13="","",'[1]Data Checking'!OZ13)</f>
        <v>0</v>
      </c>
      <c r="OW13">
        <f>IF('[1]Data Checking'!PA13="","",'[1]Data Checking'!PA13)</f>
        <v>0</v>
      </c>
      <c r="OX13">
        <f>IF('[1]Data Checking'!PB13="","",'[1]Data Checking'!PB13)</f>
        <v>0</v>
      </c>
      <c r="OY13">
        <f>IF('[1]Data Checking'!PC13="","",'[1]Data Checking'!PC13)</f>
        <v>1</v>
      </c>
      <c r="OZ13">
        <f>IF('[1]Data Checking'!PD13="","",'[1]Data Checking'!PD13)</f>
        <v>0</v>
      </c>
      <c r="PA13">
        <f>IF('[1]Data Checking'!PE13="","",'[1]Data Checking'!PE13)</f>
        <v>0</v>
      </c>
      <c r="PB13" t="str">
        <f>IF('[1]Data Checking'!PF13="","",'[1]Data Checking'!PF13)</f>
        <v/>
      </c>
      <c r="PC13" t="str">
        <f>IF('[1]Data Checking'!PG13="","",'[1]Data Checking'!PG13)</f>
        <v/>
      </c>
      <c r="PD13" t="str">
        <f>IF('[1]Data Checking'!PH13="","",'[1]Data Checking'!PH13)</f>
        <v/>
      </c>
      <c r="PE13">
        <f>IF('[1]Data Checking'!PI13="","",'[1]Data Checking'!PI13)</f>
        <v>1</v>
      </c>
      <c r="PF13" t="str">
        <f>IF('[1]Data Checking'!PJ13="","",'[1]Data Checking'!PJ13)</f>
        <v>Pelles Machette Houe</v>
      </c>
      <c r="PG13">
        <f>IF('[1]Data Checking'!PK13="","",'[1]Data Checking'!PK13)</f>
        <v>1</v>
      </c>
      <c r="PH13">
        <f>IF('[1]Data Checking'!PL13="","",'[1]Data Checking'!PL13)</f>
        <v>0</v>
      </c>
      <c r="PI13">
        <f>IF('[1]Data Checking'!PM13="","",'[1]Data Checking'!PM13)</f>
        <v>1</v>
      </c>
      <c r="PJ13">
        <f>IF('[1]Data Checking'!PN13="","",'[1]Data Checking'!PN13)</f>
        <v>0</v>
      </c>
      <c r="PK13">
        <f>IF('[1]Data Checking'!PO13="","",'[1]Data Checking'!PO13)</f>
        <v>0</v>
      </c>
      <c r="PL13">
        <f>IF('[1]Data Checking'!PP13="","",'[1]Data Checking'!PP13)</f>
        <v>0</v>
      </c>
      <c r="PM13">
        <f>IF('[1]Data Checking'!PQ13="","",'[1]Data Checking'!PQ13)</f>
        <v>1</v>
      </c>
      <c r="PN13">
        <f>IF('[1]Data Checking'!PR13="","",'[1]Data Checking'!PR13)</f>
        <v>0</v>
      </c>
      <c r="PO13">
        <f>IF('[1]Data Checking'!PS13="","",'[1]Data Checking'!PS13)</f>
        <v>0</v>
      </c>
      <c r="PP13" t="str">
        <f>IF('[1]Data Checking'!PT13="","",'[1]Data Checking'!PT13)</f>
        <v>Pelles Machette Houe</v>
      </c>
      <c r="PQ13">
        <f>IF('[1]Data Checking'!PU13="","",'[1]Data Checking'!PU13)</f>
        <v>1</v>
      </c>
      <c r="PR13">
        <f>IF('[1]Data Checking'!PV13="","",'[1]Data Checking'!PV13)</f>
        <v>0</v>
      </c>
      <c r="PS13">
        <f>IF('[1]Data Checking'!PW13="","",'[1]Data Checking'!PW13)</f>
        <v>1</v>
      </c>
      <c r="PT13">
        <f>IF('[1]Data Checking'!PX13="","",'[1]Data Checking'!PX13)</f>
        <v>0</v>
      </c>
      <c r="PU13">
        <f>IF('[1]Data Checking'!PY13="","",'[1]Data Checking'!PY13)</f>
        <v>0</v>
      </c>
      <c r="PV13">
        <f>IF('[1]Data Checking'!PZ13="","",'[1]Data Checking'!PZ13)</f>
        <v>0</v>
      </c>
      <c r="PW13">
        <f>IF('[1]Data Checking'!QA13="","",'[1]Data Checking'!QA13)</f>
        <v>1</v>
      </c>
      <c r="PX13">
        <f>IF('[1]Data Checking'!QB13="","",'[1]Data Checking'!QB13)</f>
        <v>0</v>
      </c>
      <c r="PY13">
        <f>IF('[1]Data Checking'!QC13="","",'[1]Data Checking'!QC13)</f>
        <v>0</v>
      </c>
      <c r="PZ13" t="str">
        <f>IF('[1]Data Checking'!QD13="","",'[1]Data Checking'!QD13)</f>
        <v/>
      </c>
      <c r="QA13" t="str">
        <f>IF('[1]Data Checking'!QE13="","",'[1]Data Checking'!QE13)</f>
        <v/>
      </c>
      <c r="QB13" t="str">
        <f>IF('[1]Data Checking'!QF13="","",'[1]Data Checking'!QF13)</f>
        <v/>
      </c>
      <c r="QC13" t="str">
        <f>IF('[1]Data Checking'!QG13="","",'[1]Data Checking'!QG13)</f>
        <v/>
      </c>
      <c r="QD13" t="str">
        <f>IF('[1]Data Checking'!QH13="","",'[1]Data Checking'!QH13)</f>
        <v/>
      </c>
      <c r="QE13" t="str">
        <f>IF('[1]Data Checking'!QI13="","",'[1]Data Checking'!QI13)</f>
        <v/>
      </c>
      <c r="QF13" t="str">
        <f>IF('[1]Data Checking'!QJ13="","",'[1]Data Checking'!QJ13)</f>
        <v/>
      </c>
      <c r="QG13" t="str">
        <f>IF('[1]Data Checking'!QK13="","",'[1]Data Checking'!QK13)</f>
        <v/>
      </c>
      <c r="QH13" t="str">
        <f>IF('[1]Data Checking'!QL13="","",'[1]Data Checking'!QL13)</f>
        <v/>
      </c>
      <c r="QI13" t="str">
        <f>IF('[1]Data Checking'!QM13="","",'[1]Data Checking'!QM13)</f>
        <v/>
      </c>
      <c r="QJ13" t="str">
        <f>IF('[1]Data Checking'!QN13="","",'[1]Data Checking'!QN13)</f>
        <v>Pelles</v>
      </c>
      <c r="QK13">
        <f>IF('[1]Data Checking'!QO13="","",'[1]Data Checking'!QO13)</f>
        <v>1</v>
      </c>
      <c r="QL13">
        <f>IF('[1]Data Checking'!QP13="","",'[1]Data Checking'!QP13)</f>
        <v>0</v>
      </c>
      <c r="QM13">
        <f>IF('[1]Data Checking'!QQ13="","",'[1]Data Checking'!QQ13)</f>
        <v>0</v>
      </c>
      <c r="QN13">
        <f>IF('[1]Data Checking'!QR13="","",'[1]Data Checking'!QR13)</f>
        <v>0</v>
      </c>
      <c r="QO13">
        <f>IF('[1]Data Checking'!QS13="","",'[1]Data Checking'!QS13)</f>
        <v>0</v>
      </c>
      <c r="QP13">
        <f>IF('[1]Data Checking'!QT13="","",'[1]Data Checking'!QT13)</f>
        <v>0</v>
      </c>
      <c r="QQ13">
        <f>IF('[1]Data Checking'!QU13="","",'[1]Data Checking'!QU13)</f>
        <v>0</v>
      </c>
      <c r="QR13">
        <f>IF('[1]Data Checking'!QV13="","",'[1]Data Checking'!QV13)</f>
        <v>0</v>
      </c>
      <c r="QS13">
        <f>IF('[1]Data Checking'!QW13="","",'[1]Data Checking'!QW13)</f>
        <v>0</v>
      </c>
      <c r="QT13" t="str">
        <f>IF('[1]Data Checking'!QX13="","",'[1]Data Checking'!QX13)</f>
        <v/>
      </c>
      <c r="QU13" t="str">
        <f>IF('[1]Data Checking'!QY13="","",'[1]Data Checking'!QY13)</f>
        <v/>
      </c>
      <c r="QV13" t="str">
        <f>IF('[1]Data Checking'!QZ13="","",'[1]Data Checking'!QZ13)</f>
        <v/>
      </c>
      <c r="QW13" t="str">
        <f>IF('[1]Data Checking'!RA13="","",'[1]Data Checking'!RA13)</f>
        <v/>
      </c>
      <c r="QX13" t="str">
        <f>IF('[1]Data Checking'!RB13="","",'[1]Data Checking'!RB13)</f>
        <v/>
      </c>
      <c r="QY13" t="str">
        <f>IF('[1]Data Checking'!RC13="","",'[1]Data Checking'!RC13)</f>
        <v/>
      </c>
      <c r="QZ13" t="str">
        <f>IF('[1]Data Checking'!RD13="","",'[1]Data Checking'!RD13)</f>
        <v/>
      </c>
      <c r="RA13" t="str">
        <f>IF('[1]Data Checking'!RE13="","",'[1]Data Checking'!RE13)</f>
        <v/>
      </c>
      <c r="RB13" t="str">
        <f>IF('[1]Data Checking'!RF13="","",'[1]Data Checking'!RF13)</f>
        <v/>
      </c>
      <c r="RC13" t="str">
        <f>IF('[1]Data Checking'!RG13="","",'[1]Data Checking'!RG13)</f>
        <v/>
      </c>
      <c r="RD13" t="str">
        <f>IF('[1]Data Checking'!RH13="","",'[1]Data Checking'!RH13)</f>
        <v/>
      </c>
      <c r="RE13" t="str">
        <f>IF('[1]Data Checking'!RI13="","",'[1]Data Checking'!RI13)</f>
        <v/>
      </c>
      <c r="RF13" t="str">
        <f>IF('[1]Data Checking'!RJ13="","",'[1]Data Checking'!RJ13)</f>
        <v/>
      </c>
      <c r="RG13" t="str">
        <f>IF('[1]Data Checking'!RK13="","",'[1]Data Checking'!RK13)</f>
        <v/>
      </c>
      <c r="RH13" t="str">
        <f>IF('[1]Data Checking'!RL13="","",'[1]Data Checking'!RL13)</f>
        <v/>
      </c>
      <c r="RI13" t="str">
        <f>IF('[1]Data Checking'!RM13="","",'[1]Data Checking'!RM13)</f>
        <v/>
      </c>
      <c r="RJ13" t="str">
        <f>IF('[1]Data Checking'!RN13="","",'[1]Data Checking'!RN13)</f>
        <v/>
      </c>
      <c r="RK13" t="str">
        <f>IF('[1]Data Checking'!RO13="","",'[1]Data Checking'!RO13)</f>
        <v/>
      </c>
      <c r="RL13" t="str">
        <f>IF('[1]Data Checking'!RP13="","",'[1]Data Checking'!RP13)</f>
        <v/>
      </c>
      <c r="RM13" t="str">
        <f>IF('[1]Data Checking'!RQ13="","",'[1]Data Checking'!RQ13)</f>
        <v/>
      </c>
      <c r="RN13" t="str">
        <f>IF('[1]Data Checking'!RR13="","",'[1]Data Checking'!RR13)</f>
        <v/>
      </c>
      <c r="RO13" t="str">
        <f>IF('[1]Data Checking'!RS13="","",'[1]Data Checking'!RS13)</f>
        <v/>
      </c>
      <c r="RP13" t="str">
        <f>IF('[1]Data Checking'!RT13="","",'[1]Data Checking'!RT13)</f>
        <v/>
      </c>
      <c r="RQ13" t="str">
        <f>IF('[1]Data Checking'!RU13="","",'[1]Data Checking'!RU13)</f>
        <v/>
      </c>
      <c r="RR13" t="str">
        <f>IF('[1]Data Checking'!RV13="","",'[1]Data Checking'!RV13)</f>
        <v/>
      </c>
      <c r="RS13" t="str">
        <f>IF('[1]Data Checking'!RW13="","",'[1]Data Checking'!RW13)</f>
        <v/>
      </c>
      <c r="RT13" t="str">
        <f>IF('[1]Data Checking'!RX13="","",'[1]Data Checking'!RX13)</f>
        <v/>
      </c>
      <c r="RU13" t="str">
        <f>IF('[1]Data Checking'!RY13="","",'[1]Data Checking'!RY13)</f>
        <v/>
      </c>
      <c r="RV13" t="str">
        <f>IF('[1]Data Checking'!RZ13="","",'[1]Data Checking'!RZ13)</f>
        <v/>
      </c>
      <c r="RW13" t="str">
        <f>IF('[1]Data Checking'!SA13="","",'[1]Data Checking'!SA13)</f>
        <v/>
      </c>
      <c r="RX13" t="str">
        <f>IF('[1]Data Checking'!SB13="","",'[1]Data Checking'!SB13)</f>
        <v>Pelles</v>
      </c>
      <c r="RY13">
        <f>IF('[1]Data Checking'!SC13="","",'[1]Data Checking'!SC13)</f>
        <v>1</v>
      </c>
      <c r="RZ13">
        <f>IF('[1]Data Checking'!SD13="","",'[1]Data Checking'!SD13)</f>
        <v>0</v>
      </c>
      <c r="SA13">
        <f>IF('[1]Data Checking'!SE13="","",'[1]Data Checking'!SE13)</f>
        <v>0</v>
      </c>
      <c r="SB13">
        <f>IF('[1]Data Checking'!SF13="","",'[1]Data Checking'!SF13)</f>
        <v>0</v>
      </c>
      <c r="SC13">
        <f>IF('[1]Data Checking'!SG13="","",'[1]Data Checking'!SG13)</f>
        <v>0</v>
      </c>
      <c r="SD13">
        <f>IF('[1]Data Checking'!SH13="","",'[1]Data Checking'!SH13)</f>
        <v>0</v>
      </c>
      <c r="SE13">
        <f>IF('[1]Data Checking'!SI13="","",'[1]Data Checking'!SI13)</f>
        <v>0</v>
      </c>
      <c r="SF13">
        <f>IF('[1]Data Checking'!SJ13="","",'[1]Data Checking'!SJ13)</f>
        <v>0</v>
      </c>
      <c r="SG13">
        <f>IF('[1]Data Checking'!SK13="","",'[1]Data Checking'!SK13)</f>
        <v>0</v>
      </c>
      <c r="SH13" t="str">
        <f>IF('[1]Data Checking'!SL13="","",'[1]Data Checking'!SL13)</f>
        <v>Sac à dos Cahiers Plumes/Crayons</v>
      </c>
      <c r="SI13">
        <f>IF('[1]Data Checking'!SM13="","",'[1]Data Checking'!SM13)</f>
        <v>1</v>
      </c>
      <c r="SJ13">
        <f>IF('[1]Data Checking'!SN13="","",'[1]Data Checking'!SN13)</f>
        <v>0</v>
      </c>
      <c r="SK13">
        <f>IF('[1]Data Checking'!SO13="","",'[1]Data Checking'!SO13)</f>
        <v>1</v>
      </c>
      <c r="SL13">
        <f>IF('[1]Data Checking'!SP13="","",'[1]Data Checking'!SP13)</f>
        <v>1</v>
      </c>
      <c r="SM13">
        <f>IF('[1]Data Checking'!SQ13="","",'[1]Data Checking'!SQ13)</f>
        <v>0</v>
      </c>
      <c r="SN13">
        <f>IF('[1]Data Checking'!SR13="","",'[1]Data Checking'!SR13)</f>
        <v>0</v>
      </c>
      <c r="SO13" t="str">
        <f>IF('[1]Data Checking'!SS13="","",'[1]Data Checking'!SS13)</f>
        <v>Sac à dos</v>
      </c>
      <c r="SP13">
        <f>IF('[1]Data Checking'!ST13="","",'[1]Data Checking'!ST13)</f>
        <v>1</v>
      </c>
      <c r="SQ13">
        <f>IF('[1]Data Checking'!SU13="","",'[1]Data Checking'!SU13)</f>
        <v>0</v>
      </c>
      <c r="SR13">
        <f>IF('[1]Data Checking'!SV13="","",'[1]Data Checking'!SV13)</f>
        <v>0</v>
      </c>
      <c r="SS13">
        <f>IF('[1]Data Checking'!SW13="","",'[1]Data Checking'!SW13)</f>
        <v>0</v>
      </c>
      <c r="ST13">
        <f>IF('[1]Data Checking'!SX13="","",'[1]Data Checking'!SX13)</f>
        <v>0</v>
      </c>
      <c r="SU13">
        <f>IF('[1]Data Checking'!SY13="","",'[1]Data Checking'!SY13)</f>
        <v>0</v>
      </c>
      <c r="SV13" t="str">
        <f>IF('[1]Data Checking'!SZ13="","",'[1]Data Checking'!SZ13)</f>
        <v>Sac à dos</v>
      </c>
      <c r="SW13">
        <f>IF('[1]Data Checking'!TA13="","",'[1]Data Checking'!TA13)</f>
        <v>1</v>
      </c>
      <c r="SX13">
        <f>IF('[1]Data Checking'!TB13="","",'[1]Data Checking'!TB13)</f>
        <v>0</v>
      </c>
      <c r="SY13">
        <f>IF('[1]Data Checking'!TC13="","",'[1]Data Checking'!TC13)</f>
        <v>0</v>
      </c>
      <c r="SZ13">
        <f>IF('[1]Data Checking'!TD13="","",'[1]Data Checking'!TD13)</f>
        <v>0</v>
      </c>
      <c r="TA13">
        <f>IF('[1]Data Checking'!TE13="","",'[1]Data Checking'!TE13)</f>
        <v>0</v>
      </c>
      <c r="TB13">
        <f>IF('[1]Data Checking'!TF13="","",'[1]Data Checking'!TF13)</f>
        <v>0</v>
      </c>
      <c r="TC13" t="str">
        <f>IF('[1]Data Checking'!TG13="","",'[1]Data Checking'!TG13)</f>
        <v>Sac à dos</v>
      </c>
      <c r="TD13">
        <f>IF('[1]Data Checking'!TH13="","",'[1]Data Checking'!TH13)</f>
        <v>1</v>
      </c>
      <c r="TE13">
        <f>IF('[1]Data Checking'!TI13="","",'[1]Data Checking'!TI13)</f>
        <v>0</v>
      </c>
      <c r="TF13">
        <f>IF('[1]Data Checking'!TJ13="","",'[1]Data Checking'!TJ13)</f>
        <v>0</v>
      </c>
      <c r="TG13">
        <f>IF('[1]Data Checking'!TK13="","",'[1]Data Checking'!TK13)</f>
        <v>0</v>
      </c>
      <c r="TH13">
        <f>IF('[1]Data Checking'!TL13="","",'[1]Data Checking'!TL13)</f>
        <v>0</v>
      </c>
      <c r="TI13">
        <f>IF('[1]Data Checking'!TM13="","",'[1]Data Checking'!TM13)</f>
        <v>0</v>
      </c>
      <c r="TJ13">
        <f>IF('[1]Data Checking'!TN13="","",'[1]Data Checking'!TN13)</f>
        <v>0</v>
      </c>
      <c r="TK13">
        <f>IF('[1]Data Checking'!TO13="","",'[1]Data Checking'!TO13)</f>
        <v>0</v>
      </c>
      <c r="TL13">
        <f>IF('[1]Data Checking'!TP13="","",'[1]Data Checking'!TP13)</f>
        <v>0</v>
      </c>
      <c r="TM13">
        <f>IF('[1]Data Checking'!TQ13="","",'[1]Data Checking'!TQ13)</f>
        <v>0</v>
      </c>
      <c r="TN13">
        <f>IF('[1]Data Checking'!TR13="","",'[1]Data Checking'!TR13)</f>
        <v>0</v>
      </c>
      <c r="TO13" t="str">
        <f>IF('[1]Data Checking'!TS13="","",'[1]Data Checking'!TS13)</f>
        <v>Je ne comprends pas trop lorsqu'on me demande d'ajouter le [...]</v>
      </c>
      <c r="TP13" t="str">
        <f>IF('[1]Data Checking'!TT13="","",'[1]Data Checking'!TT13)</f>
        <v/>
      </c>
      <c r="TQ13">
        <f>IF('[1]Data Checking'!TU13="","",'[1]Data Checking'!TU13)</f>
        <v>237400359</v>
      </c>
      <c r="TR13" t="str">
        <f>IF('[1]Data Checking'!TV13="","",'[1]Data Checking'!TV13)</f>
        <v>aafbb045-b4aa-4f3b-8d28-c37be6102f48</v>
      </c>
      <c r="TS13">
        <f>IF('[1]Data Checking'!TW13="","",'[1]Data Checking'!TW13)</f>
        <v>44530.661932870367</v>
      </c>
      <c r="TT13" t="str">
        <f>IF('[1]Data Checking'!TX13="","",'[1]Data Checking'!TX13)</f>
        <v/>
      </c>
      <c r="TU13" t="str">
        <f>IF('[1]Data Checking'!TY13="","",'[1]Data Checking'!TY13)</f>
        <v/>
      </c>
      <c r="TV13" t="str">
        <f>IF('[1]Data Checking'!TZ13="","",'[1]Data Checking'!TZ13)</f>
        <v>submitted_via_web</v>
      </c>
      <c r="TW13" t="str">
        <f>IF('[1]Data Checking'!UA13="","",'[1]Data Checking'!UA13)</f>
        <v>icsm_haiti</v>
      </c>
      <c r="TX13" t="str">
        <f>IF('[1]Data Checking'!UB13="","",'[1]Data Checking'!UB13)</f>
        <v/>
      </c>
      <c r="TY13">
        <f>IF('[1]Data Checking'!UC13="","",'[1]Data Checking'!UC13)</f>
        <v>12</v>
      </c>
      <c r="TZ13" t="str">
        <f>IF('[1]Data Checking'!UD13="","",'[1]Data Checking'!UD13)</f>
        <v/>
      </c>
      <c r="UA13" t="e">
        <f>IF('[1]Data Checking'!UL13="","",'[1]Data Checking'!UL13)</f>
        <v>#REF!</v>
      </c>
      <c r="UB13" t="e">
        <f>IF('[1]Data Checking'!UM13="","",'[1]Data Checking'!UM13)</f>
        <v>#REF!</v>
      </c>
      <c r="UC13" t="e">
        <f>IF('[1]Data Checking'!UN13="","",'[1]Data Checking'!UN13)</f>
        <v>#REF!</v>
      </c>
    </row>
    <row r="14" spans="1:549">
      <c r="A14">
        <f>IF('[1]Data Checking'!D14="","",'[1]Data Checking'!D14)</f>
        <v>44530.401065092592</v>
      </c>
      <c r="B14">
        <f>IF('[1]Data Checking'!E14="","",'[1]Data Checking'!E14)</f>
        <v>44530.407930451387</v>
      </c>
      <c r="C14">
        <f>IF('[1]Data Checking'!F14="","",'[1]Data Checking'!F14)</f>
        <v>44530</v>
      </c>
      <c r="D14" t="str">
        <f>IF('[1]Data Checking'!H14="","",'[1]Data Checking'!H14)</f>
        <v>audit.csv</v>
      </c>
      <c r="E14" t="str">
        <f>IF('[1]Data Checking'!I14="","",'[1]Data Checking'!I14)</f>
        <v>icsm_haiti</v>
      </c>
      <c r="F14" t="str">
        <f>IF('[1]Data Checking'!J14="","",'[1]Data Checking'!J14)</f>
        <v/>
      </c>
      <c r="G14" t="str">
        <f>IF('[1]Data Checking'!K14="","",'[1]Data Checking'!K14)</f>
        <v/>
      </c>
      <c r="H14">
        <f>IF('[1]Data Checking'!L14="","",'[1]Data Checking'!L14)</f>
        <v>44530</v>
      </c>
      <c r="I14" t="str">
        <f>IF('[1]Data Checking'!M14="","",'[1]Data Checking'!M14)</f>
        <v>Save the Children</v>
      </c>
      <c r="J14" t="str">
        <f>IF('[1]Data Checking'!N14="","",'[1]Data Checking'!N14)</f>
        <v/>
      </c>
      <c r="K14" t="str">
        <f>IF('[1]Data Checking'!O14="","",'[1]Data Checking'!O14)</f>
        <v>save</v>
      </c>
      <c r="L14" t="str">
        <f>IF('[1]Data Checking'!P14="","",'[1]Data Checking'!P14)</f>
        <v>Save the Children</v>
      </c>
      <c r="M14" t="str">
        <f>IF('[1]Data Checking'!Q14="","",'[1]Data Checking'!Q14)</f>
        <v>Save the Children</v>
      </c>
      <c r="N14" t="str">
        <f>IF('[1]Data Checking'!R14="","",'[1]Data Checking'!R14)</f>
        <v>ASV758</v>
      </c>
      <c r="O14" t="str">
        <f>IF('[1]Data Checking'!S14="","",'[1]Data Checking'!S14)</f>
        <v/>
      </c>
      <c r="P14" t="str">
        <f>IF('[1]Data Checking'!T14="","",'[1]Data Checking'!T14)</f>
        <v>save_asv</v>
      </c>
      <c r="Q14" t="str">
        <f>IF('[1]Data Checking'!U14="","",'[1]Data Checking'!U14)</f>
        <v>ASV758</v>
      </c>
      <c r="R14" t="str">
        <f>IF('[1]Data Checking'!V14="","",'[1]Data Checking'!V14)</f>
        <v>ASV758</v>
      </c>
      <c r="S14" t="str">
        <f>IF('[1]Data Checking'!W14="","",'[1]Data Checking'!W14)</f>
        <v>Artibonite</v>
      </c>
      <c r="T14" t="str">
        <f>IF('[1]Data Checking'!X14="","",'[1]Data Checking'!X14)</f>
        <v>L'Estère</v>
      </c>
      <c r="U14" t="str">
        <f>IF('[1]Data Checking'!Y14="","",'[1]Data Checking'!Y14)</f>
        <v>HT0513</v>
      </c>
      <c r="V14" t="str">
        <f>IF('[1]Data Checking'!Z14="","",'[1]Data Checking'!Z14)</f>
        <v>L'Estère</v>
      </c>
      <c r="W14" t="str">
        <f>IF('[1]Data Checking'!AA14="","",'[1]Data Checking'!AA14)</f>
        <v>Je ne sais pas, je ne souhaite pas répondre</v>
      </c>
      <c r="X14" t="str">
        <f>IF('[1]Data Checking'!AB14="","",'[1]Data Checking'!AB14)</f>
        <v>nsnr</v>
      </c>
      <c r="Y14" t="str">
        <f>IF('[1]Data Checking'!AC14="","",'[1]Data Checking'!AC14)</f>
        <v>Je ne sais pas, je ne souhaite pas répondre</v>
      </c>
      <c r="Z14" t="str">
        <f>IF('[1]Data Checking'!AD14="","",'[1]Data Checking'!AD14)</f>
        <v>Centre-ville de l'Estère</v>
      </c>
      <c r="AA14" t="str">
        <f>IF('[1]Data Checking'!AE14="","",'[1]Data Checking'!AE14)</f>
        <v/>
      </c>
      <c r="AB14" t="str">
        <f>IF('[1]Data Checking'!AF14="","",'[1]Data Checking'!AF14)</f>
        <v>est_1</v>
      </c>
      <c r="AC14" t="str">
        <f>IF('[1]Data Checking'!AG14="","",'[1]Data Checking'!AG14)</f>
        <v>Centre-ville de l'Estère</v>
      </c>
      <c r="AD14" t="str">
        <f>IF('[1]Data Checking'!AH14="","",'[1]Data Checking'!AH14)</f>
        <v>Centre-ville de l'Estère</v>
      </c>
      <c r="AE14" t="str">
        <f>IF('[1]Data Checking'!AI14="","",'[1]Data Checking'!AI14)</f>
        <v>Marché L'Estère</v>
      </c>
      <c r="AF14" t="str">
        <f>IF('[1]Data Checking'!AJ14="","",'[1]Data Checking'!AJ14)</f>
        <v/>
      </c>
      <c r="AG14" t="str">
        <f>IF('[1]Data Checking'!AK14="","",'[1]Data Checking'!AK14)</f>
        <v>lest_1</v>
      </c>
      <c r="AH14" t="str">
        <f>IF('[1]Data Checking'!AL14="","",'[1]Data Checking'!AL14)</f>
        <v>Marché L'Estère</v>
      </c>
      <c r="AI14" t="str">
        <f>IF('[1]Data Checking'!AM14="","",'[1]Data Checking'!AM14)</f>
        <v>Marché L'Estère</v>
      </c>
      <c r="AJ14" t="str">
        <f>IF('[1]Data Checking'!AN14="","",'[1]Data Checking'!AN14)</f>
        <v>Milieu urbain</v>
      </c>
      <c r="AK14" t="str">
        <f>IF('[1]Data Checking'!AO14="","",'[1]Data Checking'!AO14)</f>
        <v>Enquête auprès d'un client (pour l'eau de boisson et la situation sécuritaire)</v>
      </c>
      <c r="AL14" t="str">
        <f>IF('[1]Data Checking'!AP14="","",'[1]Data Checking'!AP14)</f>
        <v>Oui</v>
      </c>
      <c r="AM14" t="str">
        <f>IF('[1]Data Checking'!AQ14="","",'[1]Data Checking'!AQ14)</f>
        <v/>
      </c>
      <c r="AN14" t="str">
        <f>IF('[1]Data Checking'!AR14="","",'[1]Data Checking'!AR14)</f>
        <v>Oui</v>
      </c>
      <c r="AO14" t="str">
        <f>IF('[1]Data Checking'!AS14="","",'[1]Data Checking'!AS14)</f>
        <v/>
      </c>
      <c r="AP14" t="str">
        <f>IF('[1]Data Checking'!AT14="","",'[1]Data Checking'!AT14)</f>
        <v>Homme</v>
      </c>
      <c r="AQ14">
        <f>IF('[1]Data Checking'!AU14="","",'[1]Data Checking'!AU14)</f>
        <v>44530</v>
      </c>
      <c r="AR14">
        <f>IF('[1]Data Checking'!AV14="","",'[1]Data Checking'!AV14)</f>
        <v>44530</v>
      </c>
      <c r="AS14" t="str">
        <f>IF('[1]Data Checking'!AW14="","",'[1]Data Checking'!AW14)</f>
        <v/>
      </c>
      <c r="AT14" t="str">
        <f>IF('[1]Data Checking'!AX14="","",'[1]Data Checking'!AX14)</f>
        <v/>
      </c>
      <c r="AU14" t="str">
        <f>IF('[1]Data Checking'!AY14="","",'[1]Data Checking'!AY14)</f>
        <v/>
      </c>
      <c r="AV14" t="str">
        <f>IF('[1]Data Checking'!AZ14="","",'[1]Data Checking'!AZ14)</f>
        <v/>
      </c>
      <c r="AW14" t="str">
        <f>IF('[1]Data Checking'!BA14="","",'[1]Data Checking'!BA14)</f>
        <v/>
      </c>
      <c r="AX14" t="str">
        <f>IF('[1]Data Checking'!BB14="","",'[1]Data Checking'!BB14)</f>
        <v/>
      </c>
      <c r="AY14" t="str">
        <f>IF('[1]Data Checking'!BC14="","",'[1]Data Checking'!BC14)</f>
        <v/>
      </c>
      <c r="AZ14" t="str">
        <f>IF('[1]Data Checking'!BD14="","",'[1]Data Checking'!BD14)</f>
        <v/>
      </c>
      <c r="BA14" t="str">
        <f>IF('[1]Data Checking'!BE14="","",'[1]Data Checking'!BE14)</f>
        <v/>
      </c>
      <c r="BB14" t="str">
        <f>IF('[1]Data Checking'!BF14="","",'[1]Data Checking'!BF14)</f>
        <v/>
      </c>
      <c r="BC14" t="str">
        <f>IF('[1]Data Checking'!BG14="","",'[1]Data Checking'!BG14)</f>
        <v/>
      </c>
      <c r="BD14" t="str">
        <f>IF('[1]Data Checking'!BH14="","",'[1]Data Checking'!BH14)</f>
        <v/>
      </c>
      <c r="BE14" t="str">
        <f>IF('[1]Data Checking'!BI14="","",'[1]Data Checking'!BI14)</f>
        <v/>
      </c>
      <c r="BF14" t="str">
        <f>IF('[1]Data Checking'!BJ14="","",'[1]Data Checking'!BJ14)</f>
        <v/>
      </c>
      <c r="BG14" t="str">
        <f>IF('[1]Data Checking'!BK14="","",'[1]Data Checking'!BK14)</f>
        <v/>
      </c>
      <c r="BH14" t="str">
        <f>IF('[1]Data Checking'!BL14="","",'[1]Data Checking'!BL14)</f>
        <v/>
      </c>
      <c r="BI14" t="str">
        <f>IF('[1]Data Checking'!BM14="","",'[1]Data Checking'!BM14)</f>
        <v/>
      </c>
      <c r="BJ14" t="str">
        <f>IF('[1]Data Checking'!BN14="","",'[1]Data Checking'!BN14)</f>
        <v/>
      </c>
      <c r="BK14" t="str">
        <f>IF('[1]Data Checking'!BO14="","",'[1]Data Checking'!BO14)</f>
        <v/>
      </c>
      <c r="BL14" t="str">
        <f>IF('[1]Data Checking'!BP14="","",'[1]Data Checking'!BP14)</f>
        <v/>
      </c>
      <c r="BM14" t="str">
        <f>IF('[1]Data Checking'!BQ14="","",'[1]Data Checking'!BQ14)</f>
        <v/>
      </c>
      <c r="BN14" t="str">
        <f>IF('[1]Data Checking'!BR14="","",'[1]Data Checking'!BR14)</f>
        <v/>
      </c>
      <c r="BO14" t="str">
        <f>IF('[1]Data Checking'!BS14="","",'[1]Data Checking'!BS14)</f>
        <v/>
      </c>
      <c r="BP14" t="str">
        <f>IF('[1]Data Checking'!BT14="","",'[1]Data Checking'!BT14)</f>
        <v/>
      </c>
      <c r="BQ14" t="str">
        <f>IF('[1]Data Checking'!BU14="","",'[1]Data Checking'!BU14)</f>
        <v/>
      </c>
      <c r="BR14" t="str">
        <f>IF('[1]Data Checking'!BV14="","",'[1]Data Checking'!BV14)</f>
        <v/>
      </c>
      <c r="BS14" t="str">
        <f>IF('[1]Data Checking'!BW14="","",'[1]Data Checking'!BW14)</f>
        <v/>
      </c>
      <c r="BT14" t="str">
        <f>IF('[1]Data Checking'!BX14="","",'[1]Data Checking'!BX14)</f>
        <v/>
      </c>
      <c r="BU14" t="str">
        <f>IF('[1]Data Checking'!BY14="","",'[1]Data Checking'!BY14)</f>
        <v/>
      </c>
      <c r="BV14" t="str">
        <f>IF('[1]Data Checking'!BZ14="","",'[1]Data Checking'!BZ14)</f>
        <v/>
      </c>
      <c r="BW14" t="str">
        <f>IF('[1]Data Checking'!CA14="","",'[1]Data Checking'!CA14)</f>
        <v/>
      </c>
      <c r="BX14" t="str">
        <f>IF('[1]Data Checking'!CB14="","",'[1]Data Checking'!CB14)</f>
        <v/>
      </c>
      <c r="BY14" t="str">
        <f>IF('[1]Data Checking'!CC14="","",'[1]Data Checking'!CC14)</f>
        <v/>
      </c>
      <c r="BZ14" t="str">
        <f>IF('[1]Data Checking'!CD14="","",'[1]Data Checking'!CD14)</f>
        <v/>
      </c>
      <c r="CA14" t="str">
        <f>IF('[1]Data Checking'!CE14="","",'[1]Data Checking'!CE14)</f>
        <v/>
      </c>
      <c r="CB14" t="str">
        <f>IF('[1]Data Checking'!CF14="","",'[1]Data Checking'!CF14)</f>
        <v/>
      </c>
      <c r="CC14" t="str">
        <f>IF('[1]Data Checking'!CG14="","",'[1]Data Checking'!CG14)</f>
        <v/>
      </c>
      <c r="CD14" t="str">
        <f>IF('[1]Data Checking'!CH14="","",'[1]Data Checking'!CH14)</f>
        <v/>
      </c>
      <c r="CE14" t="str">
        <f>IF('[1]Data Checking'!CI14="","",'[1]Data Checking'!CI14)</f>
        <v/>
      </c>
      <c r="CF14" t="str">
        <f>IF('[1]Data Checking'!CJ14="","",'[1]Data Checking'!CJ14)</f>
        <v/>
      </c>
      <c r="CG14" t="str">
        <f>IF('[1]Data Checking'!CK14="","",'[1]Data Checking'!CK14)</f>
        <v/>
      </c>
      <c r="CH14" t="str">
        <f>IF('[1]Data Checking'!CL14="","",'[1]Data Checking'!CL14)</f>
        <v/>
      </c>
      <c r="CI14" t="str">
        <f>IF('[1]Data Checking'!CM14="","",'[1]Data Checking'!CM14)</f>
        <v/>
      </c>
      <c r="CJ14" t="str">
        <f>IF('[1]Data Checking'!CN14="","",'[1]Data Checking'!CN14)</f>
        <v/>
      </c>
      <c r="CK14" t="str">
        <f>IF('[1]Data Checking'!CO14="","",'[1]Data Checking'!CO14)</f>
        <v/>
      </c>
      <c r="CL14" t="str">
        <f>IF('[1]Data Checking'!CP14="","",'[1]Data Checking'!CP14)</f>
        <v/>
      </c>
      <c r="CM14" t="str">
        <f>IF('[1]Data Checking'!CQ14="","",'[1]Data Checking'!CQ14)</f>
        <v/>
      </c>
      <c r="CN14" t="str">
        <f>IF('[1]Data Checking'!CR14="","",'[1]Data Checking'!CR14)</f>
        <v/>
      </c>
      <c r="CO14" t="str">
        <f>IF('[1]Data Checking'!CS14="","",'[1]Data Checking'!CS14)</f>
        <v/>
      </c>
      <c r="CP14" t="str">
        <f>IF('[1]Data Checking'!CT14="","",'[1]Data Checking'!CT14)</f>
        <v/>
      </c>
      <c r="CQ14" t="str">
        <f>IF('[1]Data Checking'!CU14="","",'[1]Data Checking'!CU14)</f>
        <v/>
      </c>
      <c r="CR14" t="str">
        <f>IF('[1]Data Checking'!CV14="","",'[1]Data Checking'!CV14)</f>
        <v/>
      </c>
      <c r="CS14" t="str">
        <f>IF('[1]Data Checking'!CW14="","",'[1]Data Checking'!CW14)</f>
        <v/>
      </c>
      <c r="CT14" t="str">
        <f>IF('[1]Data Checking'!CX14="","",'[1]Data Checking'!CX14)</f>
        <v/>
      </c>
      <c r="CU14" t="str">
        <f>IF('[1]Data Checking'!CY14="","",'[1]Data Checking'!CY14)</f>
        <v/>
      </c>
      <c r="CV14" t="str">
        <f>IF('[1]Data Checking'!CZ14="","",'[1]Data Checking'!CZ14)</f>
        <v/>
      </c>
      <c r="CW14" t="str">
        <f>IF('[1]Data Checking'!DA14="","",'[1]Data Checking'!DA14)</f>
        <v/>
      </c>
      <c r="CX14" t="str">
        <f>IF('[1]Data Checking'!DB14="","",'[1]Data Checking'!DB14)</f>
        <v/>
      </c>
      <c r="CY14" t="str">
        <f>IF('[1]Data Checking'!DC14="","",'[1]Data Checking'!DC14)</f>
        <v/>
      </c>
      <c r="CZ14" t="str">
        <f>IF('[1]Data Checking'!DD14="","",'[1]Data Checking'!DD14)</f>
        <v/>
      </c>
      <c r="DA14" t="str">
        <f>IF('[1]Data Checking'!DE14="","",'[1]Data Checking'!DE14)</f>
        <v/>
      </c>
      <c r="DB14" t="str">
        <f>IF('[1]Data Checking'!DF14="","",'[1]Data Checking'!DF14)</f>
        <v/>
      </c>
      <c r="DC14" t="str">
        <f>IF('[1]Data Checking'!DG14="","",'[1]Data Checking'!DG14)</f>
        <v/>
      </c>
      <c r="DD14" t="str">
        <f>IF('[1]Data Checking'!DH14="","",'[1]Data Checking'!DH14)</f>
        <v/>
      </c>
      <c r="DE14" t="str">
        <f>IF('[1]Data Checking'!DI14="","",'[1]Data Checking'!DI14)</f>
        <v/>
      </c>
      <c r="DF14" t="str">
        <f>IF('[1]Data Checking'!DJ14="","",'[1]Data Checking'!DJ14)</f>
        <v/>
      </c>
      <c r="DG14" t="str">
        <f>IF('[1]Data Checking'!DK14="","",'[1]Data Checking'!DK14)</f>
        <v/>
      </c>
      <c r="DH14" t="str">
        <f>IF('[1]Data Checking'!DL14="","",'[1]Data Checking'!DL14)</f>
        <v/>
      </c>
      <c r="DI14" t="str">
        <f>IF('[1]Data Checking'!DM14="","",'[1]Data Checking'!DM14)</f>
        <v/>
      </c>
      <c r="DJ14" t="str">
        <f>IF('[1]Data Checking'!DN14="","",'[1]Data Checking'!DN14)</f>
        <v/>
      </c>
      <c r="DK14" t="str">
        <f>IF('[1]Data Checking'!DO14="","",'[1]Data Checking'!DO14)</f>
        <v/>
      </c>
      <c r="DL14" t="str">
        <f>IF('[1]Data Checking'!DP14="","",'[1]Data Checking'!DP14)</f>
        <v/>
      </c>
      <c r="DM14" t="str">
        <f>IF('[1]Data Checking'!DQ14="","",'[1]Data Checking'!DQ14)</f>
        <v/>
      </c>
      <c r="DN14" t="str">
        <f>IF('[1]Data Checking'!DR14="","",'[1]Data Checking'!DR14)</f>
        <v/>
      </c>
      <c r="DO14" t="str">
        <f>IF('[1]Data Checking'!DS14="","",'[1]Data Checking'!DS14)</f>
        <v/>
      </c>
      <c r="DP14" t="str">
        <f>IF('[1]Data Checking'!DT14="","",'[1]Data Checking'!DT14)</f>
        <v/>
      </c>
      <c r="DQ14" t="str">
        <f>IF('[1]Data Checking'!DU14="","",'[1]Data Checking'!DU14)</f>
        <v/>
      </c>
      <c r="DR14" t="str">
        <f>IF('[1]Data Checking'!DV14="","",'[1]Data Checking'!DV14)</f>
        <v/>
      </c>
      <c r="DS14" t="str">
        <f>IF('[1]Data Checking'!DW14="","",'[1]Data Checking'!DW14)</f>
        <v/>
      </c>
      <c r="DT14" t="str">
        <f>IF('[1]Data Checking'!DX14="","",'[1]Data Checking'!DX14)</f>
        <v/>
      </c>
      <c r="DU14" t="str">
        <f>IF('[1]Data Checking'!DY14="","",'[1]Data Checking'!DY14)</f>
        <v/>
      </c>
      <c r="DV14" t="str">
        <f>IF('[1]Data Checking'!DZ14="","",'[1]Data Checking'!DZ14)</f>
        <v/>
      </c>
      <c r="DW14" t="str">
        <f>IF('[1]Data Checking'!EA14="","",'[1]Data Checking'!EA14)</f>
        <v/>
      </c>
      <c r="DX14" t="str">
        <f>IF('[1]Data Checking'!EB14="","",'[1]Data Checking'!EB14)</f>
        <v/>
      </c>
      <c r="DY14" t="str">
        <f>IF('[1]Data Checking'!EC14="","",'[1]Data Checking'!EC14)</f>
        <v/>
      </c>
      <c r="DZ14" t="str">
        <f>IF('[1]Data Checking'!ED14="","",'[1]Data Checking'!ED14)</f>
        <v/>
      </c>
      <c r="EA14" t="str">
        <f>IF('[1]Data Checking'!EE14="","",'[1]Data Checking'!EE14)</f>
        <v/>
      </c>
      <c r="EB14" t="str">
        <f>IF('[1]Data Checking'!EF14="","",'[1]Data Checking'!EF14)</f>
        <v/>
      </c>
      <c r="EC14" t="str">
        <f>IF('[1]Data Checking'!EG14="","",'[1]Data Checking'!EG14)</f>
        <v/>
      </c>
      <c r="ED14" t="str">
        <f>IF('[1]Data Checking'!EH14="","",'[1]Data Checking'!EH14)</f>
        <v/>
      </c>
      <c r="EE14" t="str">
        <f>IF('[1]Data Checking'!EI14="","",'[1]Data Checking'!EI14)</f>
        <v/>
      </c>
      <c r="EF14" t="str">
        <f>IF('[1]Data Checking'!EJ14="","",'[1]Data Checking'!EJ14)</f>
        <v/>
      </c>
      <c r="EG14" t="str">
        <f>IF('[1]Data Checking'!EK14="","",'[1]Data Checking'!EK14)</f>
        <v/>
      </c>
      <c r="EH14" t="str">
        <f>IF('[1]Data Checking'!EL14="","",'[1]Data Checking'!EL14)</f>
        <v/>
      </c>
      <c r="EI14" t="str">
        <f>IF('[1]Data Checking'!EM14="","",'[1]Data Checking'!EM14)</f>
        <v/>
      </c>
      <c r="EJ14" t="str">
        <f>IF('[1]Data Checking'!EN14="","",'[1]Data Checking'!EN14)</f>
        <v/>
      </c>
      <c r="EK14" t="str">
        <f>IF('[1]Data Checking'!EO14="","",'[1]Data Checking'!EO14)</f>
        <v/>
      </c>
      <c r="EL14" t="str">
        <f>IF('[1]Data Checking'!EP14="","",'[1]Data Checking'!EP14)</f>
        <v/>
      </c>
      <c r="EM14" t="str">
        <f>IF('[1]Data Checking'!EQ14="","",'[1]Data Checking'!EQ14)</f>
        <v/>
      </c>
      <c r="EN14" t="str">
        <f>IF('[1]Data Checking'!ER14="","",'[1]Data Checking'!ER14)</f>
        <v/>
      </c>
      <c r="EO14" t="str">
        <f>IF('[1]Data Checking'!ES14="","",'[1]Data Checking'!ES14)</f>
        <v/>
      </c>
      <c r="EP14" t="str">
        <f>IF('[1]Data Checking'!ET14="","",'[1]Data Checking'!ET14)</f>
        <v/>
      </c>
      <c r="EQ14" t="str">
        <f>IF('[1]Data Checking'!EU14="","",'[1]Data Checking'!EU14)</f>
        <v/>
      </c>
      <c r="ER14" t="str">
        <f>IF('[1]Data Checking'!EV14="","",'[1]Data Checking'!EV14)</f>
        <v/>
      </c>
      <c r="ES14" t="str">
        <f>IF('[1]Data Checking'!EW14="","",'[1]Data Checking'!EW14)</f>
        <v/>
      </c>
      <c r="ET14" t="str">
        <f>IF('[1]Data Checking'!EX14="","",'[1]Data Checking'!EX14)</f>
        <v/>
      </c>
      <c r="EU14" t="str">
        <f>IF('[1]Data Checking'!EY14="","",'[1]Data Checking'!EY14)</f>
        <v/>
      </c>
      <c r="EV14" t="str">
        <f>IF('[1]Data Checking'!EZ14="","",'[1]Data Checking'!EZ14)</f>
        <v/>
      </c>
      <c r="EW14" t="str">
        <f>IF('[1]Data Checking'!FA14="","",'[1]Data Checking'!FA14)</f>
        <v/>
      </c>
      <c r="EX14" t="str">
        <f>IF('[1]Data Checking'!FB14="","",'[1]Data Checking'!FB14)</f>
        <v/>
      </c>
      <c r="EY14" t="str">
        <f>IF('[1]Data Checking'!FC14="","",'[1]Data Checking'!FC14)</f>
        <v/>
      </c>
      <c r="EZ14" t="str">
        <f>IF('[1]Data Checking'!FD14="","",'[1]Data Checking'!FD14)</f>
        <v/>
      </c>
      <c r="FA14" t="str">
        <f>IF('[1]Data Checking'!FE14="","",'[1]Data Checking'!FE14)</f>
        <v/>
      </c>
      <c r="FB14" t="str">
        <f>IF('[1]Data Checking'!FF14="","",'[1]Data Checking'!FF14)</f>
        <v/>
      </c>
      <c r="FC14" t="str">
        <f>IF('[1]Data Checking'!FG14="","",'[1]Data Checking'!FG14)</f>
        <v/>
      </c>
      <c r="FD14" t="str">
        <f>IF('[1]Data Checking'!FH14="","",'[1]Data Checking'!FH14)</f>
        <v/>
      </c>
      <c r="FE14" t="str">
        <f>IF('[1]Data Checking'!FI14="","",'[1]Data Checking'!FI14)</f>
        <v/>
      </c>
      <c r="FF14" t="str">
        <f>IF('[1]Data Checking'!FJ14="","",'[1]Data Checking'!FJ14)</f>
        <v/>
      </c>
      <c r="FG14" t="str">
        <f>IF('[1]Data Checking'!FK14="","",'[1]Data Checking'!FK14)</f>
        <v/>
      </c>
      <c r="FH14" t="str">
        <f>IF('[1]Data Checking'!FL14="","",'[1]Data Checking'!FL14)</f>
        <v/>
      </c>
      <c r="FI14" t="str">
        <f>IF('[1]Data Checking'!FM14="","",'[1]Data Checking'!FM14)</f>
        <v/>
      </c>
      <c r="FJ14" t="str">
        <f>IF('[1]Data Checking'!FN14="","",'[1]Data Checking'!FN14)</f>
        <v/>
      </c>
      <c r="FK14" t="str">
        <f>IF('[1]Data Checking'!FO14="","",'[1]Data Checking'!FO14)</f>
        <v/>
      </c>
      <c r="FL14" t="str">
        <f>IF('[1]Data Checking'!FP14="","",'[1]Data Checking'!FP14)</f>
        <v/>
      </c>
      <c r="FM14" t="str">
        <f>IF('[1]Data Checking'!FQ14="","",'[1]Data Checking'!FQ14)</f>
        <v/>
      </c>
      <c r="FN14" t="str">
        <f>IF('[1]Data Checking'!FR14="","",'[1]Data Checking'!FR14)</f>
        <v/>
      </c>
      <c r="FO14" t="str">
        <f>IF('[1]Data Checking'!FS14="","",'[1]Data Checking'!FS14)</f>
        <v/>
      </c>
      <c r="FP14" t="str">
        <f>IF('[1]Data Checking'!FT14="","",'[1]Data Checking'!FT14)</f>
        <v/>
      </c>
      <c r="FQ14" t="str">
        <f>IF('[1]Data Checking'!FU14="","",'[1]Data Checking'!FU14)</f>
        <v/>
      </c>
      <c r="FR14" t="str">
        <f>IF('[1]Data Checking'!FV14="","",'[1]Data Checking'!FV14)</f>
        <v/>
      </c>
      <c r="FS14" t="str">
        <f>IF('[1]Data Checking'!FW14="","",'[1]Data Checking'!FW14)</f>
        <v/>
      </c>
      <c r="FT14" t="str">
        <f>IF('[1]Data Checking'!FX14="","",'[1]Data Checking'!FX14)</f>
        <v/>
      </c>
      <c r="FU14" t="str">
        <f>IF('[1]Data Checking'!FY14="","",'[1]Data Checking'!FY14)</f>
        <v/>
      </c>
      <c r="FV14" t="str">
        <f>IF('[1]Data Checking'!FZ14="","",'[1]Data Checking'!FZ14)</f>
        <v/>
      </c>
      <c r="FW14" t="str">
        <f>IF('[1]Data Checking'!GA14="","",'[1]Data Checking'!GA14)</f>
        <v/>
      </c>
      <c r="FX14" t="str">
        <f>IF('[1]Data Checking'!GB14="","",'[1]Data Checking'!GB14)</f>
        <v/>
      </c>
      <c r="FY14" t="str">
        <f>IF('[1]Data Checking'!GC14="","",'[1]Data Checking'!GC14)</f>
        <v/>
      </c>
      <c r="FZ14" t="str">
        <f>IF('[1]Data Checking'!GD14="","",'[1]Data Checking'!GD14)</f>
        <v/>
      </c>
      <c r="GA14" t="str">
        <f>IF('[1]Data Checking'!GE14="","",'[1]Data Checking'!GE14)</f>
        <v/>
      </c>
      <c r="GB14" t="str">
        <f>IF('[1]Data Checking'!GF14="","",'[1]Data Checking'!GF14)</f>
        <v/>
      </c>
      <c r="GC14" t="str">
        <f>IF('[1]Data Checking'!GG14="","",'[1]Data Checking'!GG14)</f>
        <v/>
      </c>
      <c r="GD14" t="str">
        <f>IF('[1]Data Checking'!GH14="","",'[1]Data Checking'!GH14)</f>
        <v/>
      </c>
      <c r="GE14" t="str">
        <f>IF('[1]Data Checking'!GI14="","",'[1]Data Checking'!GI14)</f>
        <v/>
      </c>
      <c r="GF14" t="str">
        <f>IF('[1]Data Checking'!GJ14="","",'[1]Data Checking'!GJ14)</f>
        <v/>
      </c>
      <c r="GG14" t="str">
        <f>IF('[1]Data Checking'!GK14="","",'[1]Data Checking'!GK14)</f>
        <v/>
      </c>
      <c r="GH14" t="str">
        <f>IF('[1]Data Checking'!GL14="","",'[1]Data Checking'!GL14)</f>
        <v/>
      </c>
      <c r="GI14" t="str">
        <f>IF('[1]Data Checking'!GM14="","",'[1]Data Checking'!GM14)</f>
        <v/>
      </c>
      <c r="GJ14" t="str">
        <f>IF('[1]Data Checking'!GN14="","",'[1]Data Checking'!GN14)</f>
        <v/>
      </c>
      <c r="GK14" t="str">
        <f>IF('[1]Data Checking'!GO14="","",'[1]Data Checking'!GO14)</f>
        <v/>
      </c>
      <c r="GL14" t="str">
        <f>IF('[1]Data Checking'!GP14="","",'[1]Data Checking'!GP14)</f>
        <v/>
      </c>
      <c r="GM14" t="str">
        <f>IF('[1]Data Checking'!GQ14="","",'[1]Data Checking'!GQ14)</f>
        <v/>
      </c>
      <c r="GN14" t="str">
        <f>IF('[1]Data Checking'!GR14="","",'[1]Data Checking'!GR14)</f>
        <v/>
      </c>
      <c r="GO14" t="str">
        <f>IF('[1]Data Checking'!GS14="","",'[1]Data Checking'!GS14)</f>
        <v/>
      </c>
      <c r="GP14" t="str">
        <f>IF('[1]Data Checking'!GT14="","",'[1]Data Checking'!GT14)</f>
        <v/>
      </c>
      <c r="GQ14" t="str">
        <f>IF('[1]Data Checking'!GU14="","",'[1]Data Checking'!GU14)</f>
        <v/>
      </c>
      <c r="GR14" t="str">
        <f>IF('[1]Data Checking'!GV14="","",'[1]Data Checking'!GV14)</f>
        <v/>
      </c>
      <c r="GS14" t="str">
        <f>IF('[1]Data Checking'!GW14="","",'[1]Data Checking'!GW14)</f>
        <v/>
      </c>
      <c r="GT14" t="str">
        <f>IF('[1]Data Checking'!GX14="","",'[1]Data Checking'!GX14)</f>
        <v/>
      </c>
      <c r="GU14" t="str">
        <f>IF('[1]Data Checking'!GY14="","",'[1]Data Checking'!GY14)</f>
        <v/>
      </c>
      <c r="GV14" t="str">
        <f>IF('[1]Data Checking'!GZ14="","",'[1]Data Checking'!GZ14)</f>
        <v/>
      </c>
      <c r="GW14" t="str">
        <f>IF('[1]Data Checking'!HA14="","",'[1]Data Checking'!HA14)</f>
        <v/>
      </c>
      <c r="GX14" t="str">
        <f>IF('[1]Data Checking'!HB14="","",'[1]Data Checking'!HB14)</f>
        <v/>
      </c>
      <c r="GY14" t="str">
        <f>IF('[1]Data Checking'!HC14="","",'[1]Data Checking'!HC14)</f>
        <v/>
      </c>
      <c r="GZ14" t="str">
        <f>IF('[1]Data Checking'!HD14="","",'[1]Data Checking'!HD14)</f>
        <v/>
      </c>
      <c r="HA14" t="str">
        <f>IF('[1]Data Checking'!HE14="","",'[1]Data Checking'!HE14)</f>
        <v/>
      </c>
      <c r="HB14" t="str">
        <f>IF('[1]Data Checking'!HF14="","",'[1]Data Checking'!HF14)</f>
        <v/>
      </c>
      <c r="HC14" t="str">
        <f>IF('[1]Data Checking'!HG14="","",'[1]Data Checking'!HG14)</f>
        <v/>
      </c>
      <c r="HD14" t="str">
        <f>IF('[1]Data Checking'!HH14="","",'[1]Data Checking'!HH14)</f>
        <v/>
      </c>
      <c r="HE14" t="str">
        <f>IF('[1]Data Checking'!HI14="","",'[1]Data Checking'!HI14)</f>
        <v/>
      </c>
      <c r="HF14" t="str">
        <f>IF('[1]Data Checking'!HJ14="","",'[1]Data Checking'!HJ14)</f>
        <v/>
      </c>
      <c r="HG14" t="str">
        <f>IF('[1]Data Checking'!HK14="","",'[1]Data Checking'!HK14)</f>
        <v/>
      </c>
      <c r="HH14" t="str">
        <f>IF('[1]Data Checking'!HL14="","",'[1]Data Checking'!HL14)</f>
        <v/>
      </c>
      <c r="HI14" t="str">
        <f>IF('[1]Data Checking'!HM14="","",'[1]Data Checking'!HM14)</f>
        <v/>
      </c>
      <c r="HJ14" t="str">
        <f>IF('[1]Data Checking'!HN14="","",'[1]Data Checking'!HN14)</f>
        <v/>
      </c>
      <c r="HK14" t="str">
        <f>IF('[1]Data Checking'!HO14="","",'[1]Data Checking'!HO14)</f>
        <v/>
      </c>
      <c r="HL14" t="str">
        <f>IF('[1]Data Checking'!HP14="","",'[1]Data Checking'!HP14)</f>
        <v/>
      </c>
      <c r="HM14" t="str">
        <f>IF('[1]Data Checking'!HQ14="","",'[1]Data Checking'!HQ14)</f>
        <v/>
      </c>
      <c r="HN14" t="str">
        <f>IF('[1]Data Checking'!HR14="","",'[1]Data Checking'!HR14)</f>
        <v/>
      </c>
      <c r="HO14" t="str">
        <f>IF('[1]Data Checking'!HS14="","",'[1]Data Checking'!HS14)</f>
        <v/>
      </c>
      <c r="HP14" t="str">
        <f>IF('[1]Data Checking'!HT14="","",'[1]Data Checking'!HT14)</f>
        <v/>
      </c>
      <c r="HQ14" t="str">
        <f>IF('[1]Data Checking'!HU14="","",'[1]Data Checking'!HU14)</f>
        <v/>
      </c>
      <c r="HR14" t="str">
        <f>IF('[1]Data Checking'!HV14="","",'[1]Data Checking'!HV14)</f>
        <v/>
      </c>
      <c r="HS14" t="str">
        <f>IF('[1]Data Checking'!HW14="","",'[1]Data Checking'!HW14)</f>
        <v/>
      </c>
      <c r="HT14" t="str">
        <f>IF('[1]Data Checking'!HX14="","",'[1]Data Checking'!HX14)</f>
        <v/>
      </c>
      <c r="HU14" t="str">
        <f>IF('[1]Data Checking'!HY14="","",'[1]Data Checking'!HY14)</f>
        <v/>
      </c>
      <c r="HV14" t="str">
        <f>IF('[1]Data Checking'!HZ14="","",'[1]Data Checking'!HZ14)</f>
        <v/>
      </c>
      <c r="HW14" t="str">
        <f>IF('[1]Data Checking'!IA14="","",'[1]Data Checking'!IA14)</f>
        <v/>
      </c>
      <c r="HX14" t="str">
        <f>IF('[1]Data Checking'!IB14="","",'[1]Data Checking'!IB14)</f>
        <v/>
      </c>
      <c r="HY14" t="str">
        <f>IF('[1]Data Checking'!IC14="","",'[1]Data Checking'!IC14)</f>
        <v/>
      </c>
      <c r="HZ14" t="str">
        <f>IF('[1]Data Checking'!ID14="","",'[1]Data Checking'!ID14)</f>
        <v/>
      </c>
      <c r="IA14" t="str">
        <f>IF('[1]Data Checking'!IE14="","",'[1]Data Checking'!IE14)</f>
        <v/>
      </c>
      <c r="IB14" t="str">
        <f>IF('[1]Data Checking'!IF14="","",'[1]Data Checking'!IF14)</f>
        <v/>
      </c>
      <c r="IC14" t="str">
        <f>IF('[1]Data Checking'!IG14="","",'[1]Data Checking'!IG14)</f>
        <v/>
      </c>
      <c r="ID14" t="str">
        <f>IF('[1]Data Checking'!IH14="","",'[1]Data Checking'!IH14)</f>
        <v/>
      </c>
      <c r="IE14" t="str">
        <f>IF('[1]Data Checking'!II14="","",'[1]Data Checking'!II14)</f>
        <v/>
      </c>
      <c r="IF14" t="str">
        <f>IF('[1]Data Checking'!IJ14="","",'[1]Data Checking'!IJ14)</f>
        <v/>
      </c>
      <c r="IG14" t="str">
        <f>IF('[1]Data Checking'!IK14="","",'[1]Data Checking'!IK14)</f>
        <v/>
      </c>
      <c r="IH14" t="str">
        <f>IF('[1]Data Checking'!IL14="","",'[1]Data Checking'!IL14)</f>
        <v/>
      </c>
      <c r="II14" t="str">
        <f>IF('[1]Data Checking'!IM14="","",'[1]Data Checking'!IM14)</f>
        <v/>
      </c>
      <c r="IJ14" t="str">
        <f>IF('[1]Data Checking'!IN14="","",'[1]Data Checking'!IN14)</f>
        <v/>
      </c>
      <c r="IK14" t="str">
        <f>IF('[1]Data Checking'!IO14="","",'[1]Data Checking'!IO14)</f>
        <v/>
      </c>
      <c r="IL14" t="str">
        <f>IF('[1]Data Checking'!IP14="","",'[1]Data Checking'!IP14)</f>
        <v/>
      </c>
      <c r="IM14" t="str">
        <f>IF('[1]Data Checking'!IQ14="","",'[1]Data Checking'!IQ14)</f>
        <v/>
      </c>
      <c r="IN14" t="str">
        <f>IF('[1]Data Checking'!IR14="","",'[1]Data Checking'!IR14)</f>
        <v/>
      </c>
      <c r="IO14" t="str">
        <f>IF('[1]Data Checking'!IS14="","",'[1]Data Checking'!IS14)</f>
        <v/>
      </c>
      <c r="IP14" t="str">
        <f>IF('[1]Data Checking'!IT14="","",'[1]Data Checking'!IT14)</f>
        <v/>
      </c>
      <c r="IQ14" t="str">
        <f>IF('[1]Data Checking'!IU14="","",'[1]Data Checking'!IU14)</f>
        <v/>
      </c>
      <c r="IR14" t="str">
        <f>IF('[1]Data Checking'!IV14="","",'[1]Data Checking'!IV14)</f>
        <v/>
      </c>
      <c r="IS14" t="str">
        <f>IF('[1]Data Checking'!IW14="","",'[1]Data Checking'!IW14)</f>
        <v/>
      </c>
      <c r="IT14" t="str">
        <f>IF('[1]Data Checking'!IX14="","",'[1]Data Checking'!IX14)</f>
        <v/>
      </c>
      <c r="IU14" t="str">
        <f>IF('[1]Data Checking'!IY14="","",'[1]Data Checking'!IY14)</f>
        <v/>
      </c>
      <c r="IV14" t="str">
        <f>IF('[1]Data Checking'!IZ14="","",'[1]Data Checking'!IZ14)</f>
        <v/>
      </c>
      <c r="IW14" t="str">
        <f>IF('[1]Data Checking'!JA14="","",'[1]Data Checking'!JA14)</f>
        <v/>
      </c>
      <c r="IX14" t="str">
        <f>IF('[1]Data Checking'!JB14="","",'[1]Data Checking'!JB14)</f>
        <v/>
      </c>
      <c r="IY14" t="str">
        <f>IF('[1]Data Checking'!JC14="","",'[1]Data Checking'!JC14)</f>
        <v/>
      </c>
      <c r="IZ14" t="str">
        <f>IF('[1]Data Checking'!JD14="","",'[1]Data Checking'!JD14)</f>
        <v/>
      </c>
      <c r="JA14" t="str">
        <f>IF('[1]Data Checking'!JE14="","",'[1]Data Checking'!JE14)</f>
        <v/>
      </c>
      <c r="JB14" t="str">
        <f>IF('[1]Data Checking'!JF14="","",'[1]Data Checking'!JF14)</f>
        <v>Oui</v>
      </c>
      <c r="JC14" t="str">
        <f>IF('[1]Data Checking'!JG14="","",'[1]Data Checking'!JG14)</f>
        <v>Oui, je vais parfois/souvent chercher l'eau</v>
      </c>
      <c r="JD14" t="str">
        <f>IF('[1]Data Checking'!JH14="","",'[1]Data Checking'!JH14)</f>
        <v>boutique ou kiosque privé</v>
      </c>
      <c r="JE14" t="str">
        <f>IF('[1]Data Checking'!JI14="","",'[1]Data Checking'!JI14)</f>
        <v/>
      </c>
      <c r="JF14" t="str">
        <f>IF('[1]Data Checking'!JJ14="","",'[1]Data Checking'!JJ14)</f>
        <v>boutique</v>
      </c>
      <c r="JG14" t="str">
        <f>IF('[1]Data Checking'!JK14="","",'[1]Data Checking'!JK14)</f>
        <v>boutik / kiòs priwe</v>
      </c>
      <c r="JH14" t="str">
        <f>IF('[1]Data Checking'!JL14="","",'[1]Data Checking'!JL14)</f>
        <v>boutik / kiòs priwe</v>
      </c>
      <c r="JI14" t="str">
        <f>IF('[1]Data Checking'!JM14="","",'[1]Data Checking'!JM14)</f>
        <v>L'eau est de meilleure qualité</v>
      </c>
      <c r="JJ14" t="str">
        <f>IF('[1]Data Checking'!JN14="","",'[1]Data Checking'!JN14)</f>
        <v/>
      </c>
      <c r="JK14" t="str">
        <f>IF('[1]Data Checking'!JO14="","",'[1]Data Checking'!JO14)</f>
        <v>Moins de 15 min au total</v>
      </c>
      <c r="JL14" t="str">
        <f>IF('[1]Data Checking'!JP14="","",'[1]Data Checking'!JP14)</f>
        <v>gros bidon de 5 gallons (18,9 L)</v>
      </c>
      <c r="JM14" t="str">
        <f>IF('[1]Data Checking'!JQ14="","",'[1]Data Checking'!JQ14)</f>
        <v>5gal</v>
      </c>
      <c r="JN14" t="str">
        <f>IF('[1]Data Checking'!JR14="","",'[1]Data Checking'!JR14)</f>
        <v>bidon ki vo 5 galon (18,9L)</v>
      </c>
      <c r="JO14" t="str">
        <f>IF('[1]Data Checking'!JS14="","",'[1]Data Checking'!JS14)</f>
        <v/>
      </c>
      <c r="JP14" t="str">
        <f>IF('[1]Data Checking'!JT14="","",'[1]Data Checking'!JT14)</f>
        <v/>
      </c>
      <c r="JQ14" t="str">
        <f>IF('[1]Data Checking'!JU14="","",'[1]Data Checking'!JU14)</f>
        <v/>
      </c>
      <c r="JR14" t="str">
        <f>IF('[1]Data Checking'!JV14="","",'[1]Data Checking'!JV14)</f>
        <v/>
      </c>
      <c r="JS14" t="str">
        <f>IF('[1]Data Checking'!JW14="","",'[1]Data Checking'!JW14)</f>
        <v/>
      </c>
      <c r="JT14">
        <f>IF('[1]Data Checking'!JX14="","",'[1]Data Checking'!JX14)</f>
        <v>125</v>
      </c>
      <c r="JU14">
        <f>IF('[1]Data Checking'!JY14="","",'[1]Data Checking'!JY14)</f>
        <v>25</v>
      </c>
      <c r="JV14" t="str">
        <f>IF('[1]Data Checking'!JZ14="","",'[1]Data Checking'!JZ14)</f>
        <v/>
      </c>
      <c r="JW14" t="str">
        <f>IF('[1]Data Checking'!KA14="","",'[1]Data Checking'!KA14)</f>
        <v>NA</v>
      </c>
      <c r="JX14">
        <f>IF('[1]Data Checking'!KB14="","",'[1]Data Checking'!KB14)</f>
        <v>25</v>
      </c>
      <c r="JY14" t="str">
        <f>IF('[1]Data Checking'!KC14="","",'[1]Data Checking'!KC14)</f>
        <v>Oui</v>
      </c>
      <c r="JZ14" t="str">
        <f>IF('[1]Data Checking'!KD14="","",'[1]Data Checking'!KD14)</f>
        <v/>
      </c>
      <c r="KA14" t="str">
        <f>IF('[1]Data Checking'!KE14="","",'[1]Data Checking'!KE14)</f>
        <v>Oui</v>
      </c>
      <c r="KB14" t="str">
        <f>IF('[1]Data Checking'!KF14="","",'[1]Data Checking'!KF14)</f>
        <v>Problèmes de transport Le marchand d'eau n'est pas venu à temps / Le marchand n'avait plus d'eau</v>
      </c>
      <c r="KC14">
        <f>IF('[1]Data Checking'!KG14="","",'[1]Data Checking'!KG14)</f>
        <v>0</v>
      </c>
      <c r="KD14">
        <f>IF('[1]Data Checking'!KH14="","",'[1]Data Checking'!KH14)</f>
        <v>1</v>
      </c>
      <c r="KE14">
        <f>IF('[1]Data Checking'!KI14="","",'[1]Data Checking'!KI14)</f>
        <v>0</v>
      </c>
      <c r="KF14">
        <f>IF('[1]Data Checking'!KJ14="","",'[1]Data Checking'!KJ14)</f>
        <v>0</v>
      </c>
      <c r="KG14">
        <f>IF('[1]Data Checking'!KK14="","",'[1]Data Checking'!KK14)</f>
        <v>0</v>
      </c>
      <c r="KH14">
        <f>IF('[1]Data Checking'!KL14="","",'[1]Data Checking'!KL14)</f>
        <v>0</v>
      </c>
      <c r="KI14">
        <f>IF('[1]Data Checking'!KM14="","",'[1]Data Checking'!KM14)</f>
        <v>0</v>
      </c>
      <c r="KJ14">
        <f>IF('[1]Data Checking'!KN14="","",'[1]Data Checking'!KN14)</f>
        <v>0</v>
      </c>
      <c r="KK14">
        <f>IF('[1]Data Checking'!KO14="","",'[1]Data Checking'!KO14)</f>
        <v>1</v>
      </c>
      <c r="KL14">
        <f>IF('[1]Data Checking'!KP14="","",'[1]Data Checking'!KP14)</f>
        <v>0</v>
      </c>
      <c r="KM14">
        <f>IF('[1]Data Checking'!KQ14="","",'[1]Data Checking'!KQ14)</f>
        <v>0</v>
      </c>
      <c r="KN14" t="str">
        <f>IF('[1]Data Checking'!KR14="","",'[1]Data Checking'!KR14)</f>
        <v/>
      </c>
      <c r="KO14" t="str">
        <f>IF('[1]Data Checking'!KS14="","",'[1]Data Checking'!KS14)</f>
        <v>Non</v>
      </c>
      <c r="KP14" t="str">
        <f>IF('[1]Data Checking'!KT14="","",'[1]Data Checking'!KT14)</f>
        <v/>
      </c>
      <c r="KQ14" t="str">
        <f>IF('[1]Data Checking'!KU14="","",'[1]Data Checking'!KU14)</f>
        <v/>
      </c>
      <c r="KR14" t="str">
        <f>IF('[1]Data Checking'!KV14="","",'[1]Data Checking'!KV14)</f>
        <v/>
      </c>
      <c r="KS14" t="str">
        <f>IF('[1]Data Checking'!KW14="","",'[1]Data Checking'!KW14)</f>
        <v/>
      </c>
      <c r="KT14" t="str">
        <f>IF('[1]Data Checking'!KX14="","",'[1]Data Checking'!KX14)</f>
        <v/>
      </c>
      <c r="KU14" t="str">
        <f>IF('[1]Data Checking'!KY14="","",'[1]Data Checking'!KY14)</f>
        <v/>
      </c>
      <c r="KV14" t="str">
        <f>IF('[1]Data Checking'!KZ14="","",'[1]Data Checking'!KZ14)</f>
        <v/>
      </c>
      <c r="KW14" t="str">
        <f>IF('[1]Data Checking'!LA14="","",'[1]Data Checking'!LA14)</f>
        <v/>
      </c>
      <c r="KX14" t="str">
        <f>IF('[1]Data Checking'!LB14="","",'[1]Data Checking'!LB14)</f>
        <v/>
      </c>
      <c r="KY14" t="str">
        <f>IF('[1]Data Checking'!LC14="","",'[1]Data Checking'!LC14)</f>
        <v/>
      </c>
      <c r="KZ14" t="str">
        <f>IF('[1]Data Checking'!LD14="","",'[1]Data Checking'!LD14)</f>
        <v/>
      </c>
      <c r="LA14" t="str">
        <f>IF('[1]Data Checking'!LE14="","",'[1]Data Checking'!LE14)</f>
        <v/>
      </c>
      <c r="LB14" t="str">
        <f>IF('[1]Data Checking'!LF14="","",'[1]Data Checking'!LF14)</f>
        <v/>
      </c>
      <c r="LC14">
        <f>IF('[1]Data Checking'!LG14="","",'[1]Data Checking'!LG14)</f>
        <v>3</v>
      </c>
      <c r="LD14" t="str">
        <f>IF('[1]Data Checking'!LH14="","",'[1]Data Checking'!LH14)</f>
        <v>Riz</v>
      </c>
      <c r="LE14">
        <f>IF('[1]Data Checking'!LI14="","",'[1]Data Checking'!LI14)</f>
        <v>0</v>
      </c>
      <c r="LF14">
        <f>IF('[1]Data Checking'!LJ14="","",'[1]Data Checking'!LJ14)</f>
        <v>1</v>
      </c>
      <c r="LG14">
        <f>IF('[1]Data Checking'!LK14="","",'[1]Data Checking'!LK14)</f>
        <v>0</v>
      </c>
      <c r="LH14">
        <f>IF('[1]Data Checking'!LL14="","",'[1]Data Checking'!LL14)</f>
        <v>0</v>
      </c>
      <c r="LI14">
        <f>IF('[1]Data Checking'!LM14="","",'[1]Data Checking'!LM14)</f>
        <v>0</v>
      </c>
      <c r="LJ14">
        <f>IF('[1]Data Checking'!LN14="","",'[1]Data Checking'!LN14)</f>
        <v>0</v>
      </c>
      <c r="LK14">
        <f>IF('[1]Data Checking'!LO14="","",'[1]Data Checking'!LO14)</f>
        <v>0</v>
      </c>
      <c r="LL14">
        <f>IF('[1]Data Checking'!LP14="","",'[1]Data Checking'!LP14)</f>
        <v>0</v>
      </c>
      <c r="LM14">
        <f>IF('[1]Data Checking'!LQ14="","",'[1]Data Checking'!LQ14)</f>
        <v>0</v>
      </c>
      <c r="LN14">
        <f>IF('[1]Data Checking'!LR14="","",'[1]Data Checking'!LR14)</f>
        <v>0</v>
      </c>
      <c r="LO14" t="str">
        <f>IF('[1]Data Checking'!LS14="","",'[1]Data Checking'!LS14)</f>
        <v/>
      </c>
      <c r="LP14">
        <f>IF('[1]Data Checking'!LT14="","",'[1]Data Checking'!LT14)</f>
        <v>10</v>
      </c>
      <c r="LQ14" t="str">
        <f>IF('[1]Data Checking'!LU14="","",'[1]Data Checking'!LU14)</f>
        <v/>
      </c>
      <c r="LR14" t="str">
        <f>IF('[1]Data Checking'!LV14="","",'[1]Data Checking'!LV14)</f>
        <v/>
      </c>
      <c r="LS14" t="str">
        <f>IF('[1]Data Checking'!LW14="","",'[1]Data Checking'!LW14)</f>
        <v/>
      </c>
      <c r="LT14" t="str">
        <f>IF('[1]Data Checking'!LX14="","",'[1]Data Checking'!LX14)</f>
        <v/>
      </c>
      <c r="LU14" t="str">
        <f>IF('[1]Data Checking'!LY14="","",'[1]Data Checking'!LY14)</f>
        <v/>
      </c>
      <c r="LV14" t="str">
        <f>IF('[1]Data Checking'!LZ14="","",'[1]Data Checking'!LZ14)</f>
        <v/>
      </c>
      <c r="LW14" t="str">
        <f>IF('[1]Data Checking'!MA14="","",'[1]Data Checking'!MA14)</f>
        <v>Déodorant Papier toilette Dentifrice Chlore en grain Savon mains Savon lessive Serviettes hygiéniques (femmes)</v>
      </c>
      <c r="LX14">
        <f>IF('[1]Data Checking'!MB14="","",'[1]Data Checking'!MB14)</f>
        <v>1</v>
      </c>
      <c r="LY14">
        <f>IF('[1]Data Checking'!MC14="","",'[1]Data Checking'!MC14)</f>
        <v>1</v>
      </c>
      <c r="LZ14">
        <f>IF('[1]Data Checking'!MD14="","",'[1]Data Checking'!MD14)</f>
        <v>1</v>
      </c>
      <c r="MA14">
        <f>IF('[1]Data Checking'!ME14="","",'[1]Data Checking'!ME14)</f>
        <v>1</v>
      </c>
      <c r="MB14">
        <f>IF('[1]Data Checking'!MF14="","",'[1]Data Checking'!MF14)</f>
        <v>1</v>
      </c>
      <c r="MC14">
        <f>IF('[1]Data Checking'!MG14="","",'[1]Data Checking'!MG14)</f>
        <v>1</v>
      </c>
      <c r="MD14">
        <f>IF('[1]Data Checking'!MH14="","",'[1]Data Checking'!MH14)</f>
        <v>1</v>
      </c>
      <c r="ME14">
        <f>IF('[1]Data Checking'!MI14="","",'[1]Data Checking'!MI14)</f>
        <v>0</v>
      </c>
      <c r="MF14">
        <f>IF('[1]Data Checking'!MJ14="","",'[1]Data Checking'!MJ14)</f>
        <v>0</v>
      </c>
      <c r="MG14">
        <f>IF('[1]Data Checking'!MK14="","",'[1]Data Checking'!MK14)</f>
        <v>0</v>
      </c>
      <c r="MH14">
        <f>IF('[1]Data Checking'!ML14="","",'[1]Data Checking'!ML14)</f>
        <v>2</v>
      </c>
      <c r="MI14">
        <f>IF('[1]Data Checking'!MM14="","",'[1]Data Checking'!MM14)</f>
        <v>5</v>
      </c>
      <c r="MJ14">
        <f>IF('[1]Data Checking'!MN14="","",'[1]Data Checking'!MN14)</f>
        <v>4</v>
      </c>
      <c r="MK14">
        <f>IF('[1]Data Checking'!MO14="","",'[1]Data Checking'!MO14)</f>
        <v>1</v>
      </c>
      <c r="ML14">
        <f>IF('[1]Data Checking'!MP14="","",'[1]Data Checking'!MP14)</f>
        <v>0.75</v>
      </c>
      <c r="MM14">
        <f>IF('[1]Data Checking'!MQ14="","",'[1]Data Checking'!MQ14)</f>
        <v>4</v>
      </c>
      <c r="MN14">
        <f>IF('[1]Data Checking'!MR14="","",'[1]Data Checking'!MR14)</f>
        <v>1</v>
      </c>
      <c r="MO14" t="str">
        <f>IF('[1]Data Checking'!MS14="","",'[1]Data Checking'!MS14)</f>
        <v/>
      </c>
      <c r="MP14" t="str">
        <f>IF('[1]Data Checking'!MT14="","",'[1]Data Checking'!MT14)</f>
        <v>Marteau</v>
      </c>
      <c r="MQ14">
        <f>IF('[1]Data Checking'!MU14="","",'[1]Data Checking'!MU14)</f>
        <v>0</v>
      </c>
      <c r="MR14">
        <f>IF('[1]Data Checking'!MV14="","",'[1]Data Checking'!MV14)</f>
        <v>0</v>
      </c>
      <c r="MS14">
        <f>IF('[1]Data Checking'!MW14="","",'[1]Data Checking'!MW14)</f>
        <v>0</v>
      </c>
      <c r="MT14">
        <f>IF('[1]Data Checking'!MX14="","",'[1]Data Checking'!MX14)</f>
        <v>0</v>
      </c>
      <c r="MU14">
        <f>IF('[1]Data Checking'!MY14="","",'[1]Data Checking'!MY14)</f>
        <v>0</v>
      </c>
      <c r="MV14">
        <f>IF('[1]Data Checking'!MZ14="","",'[1]Data Checking'!MZ14)</f>
        <v>1</v>
      </c>
      <c r="MW14">
        <f>IF('[1]Data Checking'!NA14="","",'[1]Data Checking'!NA14)</f>
        <v>0</v>
      </c>
      <c r="MX14">
        <f>IF('[1]Data Checking'!NB14="","",'[1]Data Checking'!NB14)</f>
        <v>0</v>
      </c>
      <c r="MY14">
        <f>IF('[1]Data Checking'!NC14="","",'[1]Data Checking'!NC14)</f>
        <v>0</v>
      </c>
      <c r="MZ14">
        <f>IF('[1]Data Checking'!ND14="","",'[1]Data Checking'!ND14)</f>
        <v>0</v>
      </c>
      <c r="NA14">
        <f>IF('[1]Data Checking'!NE14="","",'[1]Data Checking'!NE14)</f>
        <v>0</v>
      </c>
      <c r="NB14">
        <f>IF('[1]Data Checking'!NF14="","",'[1]Data Checking'!NF14)</f>
        <v>0</v>
      </c>
      <c r="NC14">
        <f>IF('[1]Data Checking'!NG14="","",'[1]Data Checking'!NG14)</f>
        <v>0</v>
      </c>
      <c r="ND14" t="str">
        <f>IF('[1]Data Checking'!NH14="","",'[1]Data Checking'!NH14)</f>
        <v/>
      </c>
      <c r="NE14" t="str">
        <f>IF('[1]Data Checking'!NI14="","",'[1]Data Checking'!NI14)</f>
        <v/>
      </c>
      <c r="NF14" t="str">
        <f>IF('[1]Data Checking'!NJ14="","",'[1]Data Checking'!NJ14)</f>
        <v/>
      </c>
      <c r="NG14" t="str">
        <f>IF('[1]Data Checking'!NK14="","",'[1]Data Checking'!NK14)</f>
        <v/>
      </c>
      <c r="NH14" t="str">
        <f>IF('[1]Data Checking'!NL14="","",'[1]Data Checking'!NL14)</f>
        <v/>
      </c>
      <c r="NI14">
        <f>IF('[1]Data Checking'!NM14="","",'[1]Data Checking'!NM14)</f>
        <v>1</v>
      </c>
      <c r="NJ14" t="str">
        <f>IF('[1]Data Checking'!NN14="","",'[1]Data Checking'!NN14)</f>
        <v/>
      </c>
      <c r="NK14" t="str">
        <f>IF('[1]Data Checking'!NO14="","",'[1]Data Checking'!NO14)</f>
        <v/>
      </c>
      <c r="NL14" t="str">
        <f>IF('[1]Data Checking'!NP14="","",'[1]Data Checking'!NP14)</f>
        <v/>
      </c>
      <c r="NM14" t="str">
        <f>IF('[1]Data Checking'!NQ14="","",'[1]Data Checking'!NQ14)</f>
        <v/>
      </c>
      <c r="NN14" t="str">
        <f>IF('[1]Data Checking'!NR14="","",'[1]Data Checking'!NR14)</f>
        <v/>
      </c>
      <c r="NO14" t="str">
        <f>IF('[1]Data Checking'!NS14="","",'[1]Data Checking'!NS14)</f>
        <v>Casserole Cuillère pour manger Assiette Cuillère de service Éponge</v>
      </c>
      <c r="NP14">
        <f>IF('[1]Data Checking'!NT14="","",'[1]Data Checking'!NT14)</f>
        <v>0</v>
      </c>
      <c r="NQ14">
        <f>IF('[1]Data Checking'!NU14="","",'[1]Data Checking'!NU14)</f>
        <v>1</v>
      </c>
      <c r="NR14">
        <f>IF('[1]Data Checking'!NV14="","",'[1]Data Checking'!NV14)</f>
        <v>0</v>
      </c>
      <c r="NS14">
        <f>IF('[1]Data Checking'!NW14="","",'[1]Data Checking'!NW14)</f>
        <v>0</v>
      </c>
      <c r="NT14">
        <f>IF('[1]Data Checking'!NX14="","",'[1]Data Checking'!NX14)</f>
        <v>1</v>
      </c>
      <c r="NU14">
        <f>IF('[1]Data Checking'!NY14="","",'[1]Data Checking'!NY14)</f>
        <v>1</v>
      </c>
      <c r="NV14">
        <f>IF('[1]Data Checking'!NZ14="","",'[1]Data Checking'!NZ14)</f>
        <v>1</v>
      </c>
      <c r="NW14">
        <f>IF('[1]Data Checking'!OA14="","",'[1]Data Checking'!OA14)</f>
        <v>0</v>
      </c>
      <c r="NX14">
        <f>IF('[1]Data Checking'!OB14="","",'[1]Data Checking'!OB14)</f>
        <v>1</v>
      </c>
      <c r="NY14">
        <f>IF('[1]Data Checking'!OC14="","",'[1]Data Checking'!OC14)</f>
        <v>0</v>
      </c>
      <c r="NZ14">
        <f>IF('[1]Data Checking'!OD14="","",'[1]Data Checking'!OD14)</f>
        <v>0</v>
      </c>
      <c r="OA14" t="str">
        <f>IF('[1]Data Checking'!OE14="","",'[1]Data Checking'!OE14)</f>
        <v/>
      </c>
      <c r="OB14">
        <f>IF('[1]Data Checking'!OF14="","",'[1]Data Checking'!OF14)</f>
        <v>3</v>
      </c>
      <c r="OC14" t="str">
        <f>IF('[1]Data Checking'!OG14="","",'[1]Data Checking'!OG14)</f>
        <v/>
      </c>
      <c r="OD14" t="str">
        <f>IF('[1]Data Checking'!OH14="","",'[1]Data Checking'!OH14)</f>
        <v/>
      </c>
      <c r="OE14">
        <f>IF('[1]Data Checking'!OI14="","",'[1]Data Checking'!OI14)</f>
        <v>3</v>
      </c>
      <c r="OF14">
        <f>IF('[1]Data Checking'!OJ14="","",'[1]Data Checking'!OJ14)</f>
        <v>3</v>
      </c>
      <c r="OG14">
        <f>IF('[1]Data Checking'!OK14="","",'[1]Data Checking'!OK14)</f>
        <v>3</v>
      </c>
      <c r="OH14" t="str">
        <f>IF('[1]Data Checking'!OL14="","",'[1]Data Checking'!OL14)</f>
        <v/>
      </c>
      <c r="OI14">
        <f>IF('[1]Data Checking'!OM14="","",'[1]Data Checking'!OM14)</f>
        <v>2</v>
      </c>
      <c r="OJ14" t="str">
        <f>IF('[1]Data Checking'!ON14="","",'[1]Data Checking'!ON14)</f>
        <v>Médicaments douleur (aspirine, …) Des antibiotiques Moustiquaire Materiels de protection contre le Covid-19 (Gel hydroalchoolique, cache-nez) Service psychologique</v>
      </c>
      <c r="OK14">
        <f>IF('[1]Data Checking'!OO14="","",'[1]Data Checking'!OO14)</f>
        <v>1</v>
      </c>
      <c r="OL14">
        <f>IF('[1]Data Checking'!OP14="","",'[1]Data Checking'!OP14)</f>
        <v>1</v>
      </c>
      <c r="OM14">
        <f>IF('[1]Data Checking'!OQ14="","",'[1]Data Checking'!OQ14)</f>
        <v>0</v>
      </c>
      <c r="ON14">
        <f>IF('[1]Data Checking'!OR14="","",'[1]Data Checking'!OR14)</f>
        <v>0</v>
      </c>
      <c r="OO14">
        <f>IF('[1]Data Checking'!OS14="","",'[1]Data Checking'!OS14)</f>
        <v>1</v>
      </c>
      <c r="OP14">
        <f>IF('[1]Data Checking'!OT14="","",'[1]Data Checking'!OT14)</f>
        <v>1</v>
      </c>
      <c r="OQ14">
        <f>IF('[1]Data Checking'!OU14="","",'[1]Data Checking'!OU14)</f>
        <v>1</v>
      </c>
      <c r="OR14">
        <f>IF('[1]Data Checking'!OV14="","",'[1]Data Checking'!OV14)</f>
        <v>0</v>
      </c>
      <c r="OS14">
        <f>IF('[1]Data Checking'!OW14="","",'[1]Data Checking'!OW14)</f>
        <v>0</v>
      </c>
      <c r="OT14" t="str">
        <f>IF('[1]Data Checking'!OX14="","",'[1]Data Checking'!OX14)</f>
        <v/>
      </c>
      <c r="OU14" t="str">
        <f>IF('[1]Data Checking'!OY14="","",'[1]Data Checking'!OY14)</f>
        <v>Lampe torche Enveloppe en plastique (protection des documents) Sifflet Radio</v>
      </c>
      <c r="OV14">
        <f>IF('[1]Data Checking'!OZ14="","",'[1]Data Checking'!OZ14)</f>
        <v>1</v>
      </c>
      <c r="OW14">
        <f>IF('[1]Data Checking'!PA14="","",'[1]Data Checking'!PA14)</f>
        <v>1</v>
      </c>
      <c r="OX14">
        <f>IF('[1]Data Checking'!PB14="","",'[1]Data Checking'!PB14)</f>
        <v>1</v>
      </c>
      <c r="OY14">
        <f>IF('[1]Data Checking'!PC14="","",'[1]Data Checking'!PC14)</f>
        <v>1</v>
      </c>
      <c r="OZ14">
        <f>IF('[1]Data Checking'!PD14="","",'[1]Data Checking'!PD14)</f>
        <v>0</v>
      </c>
      <c r="PA14">
        <f>IF('[1]Data Checking'!PE14="","",'[1]Data Checking'!PE14)</f>
        <v>0</v>
      </c>
      <c r="PB14">
        <f>IF('[1]Data Checking'!PF14="","",'[1]Data Checking'!PF14)</f>
        <v>1</v>
      </c>
      <c r="PC14">
        <f>IF('[1]Data Checking'!PG14="","",'[1]Data Checking'!PG14)</f>
        <v>2</v>
      </c>
      <c r="PD14">
        <f>IF('[1]Data Checking'!PH14="","",'[1]Data Checking'!PH14)</f>
        <v>1</v>
      </c>
      <c r="PE14">
        <f>IF('[1]Data Checking'!PI14="","",'[1]Data Checking'!PI14)</f>
        <v>1</v>
      </c>
      <c r="PF14" t="str">
        <f>IF('[1]Data Checking'!PJ14="","",'[1]Data Checking'!PJ14)</f>
        <v>Houe Machette</v>
      </c>
      <c r="PG14">
        <f>IF('[1]Data Checking'!PK14="","",'[1]Data Checking'!PK14)</f>
        <v>0</v>
      </c>
      <c r="PH14">
        <f>IF('[1]Data Checking'!PL14="","",'[1]Data Checking'!PL14)</f>
        <v>0</v>
      </c>
      <c r="PI14">
        <f>IF('[1]Data Checking'!PM14="","",'[1]Data Checking'!PM14)</f>
        <v>1</v>
      </c>
      <c r="PJ14">
        <f>IF('[1]Data Checking'!PN14="","",'[1]Data Checking'!PN14)</f>
        <v>0</v>
      </c>
      <c r="PK14">
        <f>IF('[1]Data Checking'!PO14="","",'[1]Data Checking'!PO14)</f>
        <v>0</v>
      </c>
      <c r="PL14">
        <f>IF('[1]Data Checking'!PP14="","",'[1]Data Checking'!PP14)</f>
        <v>0</v>
      </c>
      <c r="PM14">
        <f>IF('[1]Data Checking'!PQ14="","",'[1]Data Checking'!PQ14)</f>
        <v>1</v>
      </c>
      <c r="PN14">
        <f>IF('[1]Data Checking'!PR14="","",'[1]Data Checking'!PR14)</f>
        <v>0</v>
      </c>
      <c r="PO14">
        <f>IF('[1]Data Checking'!PS14="","",'[1]Data Checking'!PS14)</f>
        <v>0</v>
      </c>
      <c r="PP14" t="str">
        <f>IF('[1]Data Checking'!PT14="","",'[1]Data Checking'!PT14)</f>
        <v/>
      </c>
      <c r="PQ14" t="str">
        <f>IF('[1]Data Checking'!PU14="","",'[1]Data Checking'!PU14)</f>
        <v/>
      </c>
      <c r="PR14" t="str">
        <f>IF('[1]Data Checking'!PV14="","",'[1]Data Checking'!PV14)</f>
        <v/>
      </c>
      <c r="PS14" t="str">
        <f>IF('[1]Data Checking'!PW14="","",'[1]Data Checking'!PW14)</f>
        <v/>
      </c>
      <c r="PT14" t="str">
        <f>IF('[1]Data Checking'!PX14="","",'[1]Data Checking'!PX14)</f>
        <v/>
      </c>
      <c r="PU14" t="str">
        <f>IF('[1]Data Checking'!PY14="","",'[1]Data Checking'!PY14)</f>
        <v/>
      </c>
      <c r="PV14" t="str">
        <f>IF('[1]Data Checking'!PZ14="","",'[1]Data Checking'!PZ14)</f>
        <v/>
      </c>
      <c r="PW14" t="str">
        <f>IF('[1]Data Checking'!QA14="","",'[1]Data Checking'!QA14)</f>
        <v/>
      </c>
      <c r="PX14" t="str">
        <f>IF('[1]Data Checking'!QB14="","",'[1]Data Checking'!QB14)</f>
        <v/>
      </c>
      <c r="PY14" t="str">
        <f>IF('[1]Data Checking'!QC14="","",'[1]Data Checking'!QC14)</f>
        <v/>
      </c>
      <c r="PZ14" t="str">
        <f>IF('[1]Data Checking'!QD14="","",'[1]Data Checking'!QD14)</f>
        <v/>
      </c>
      <c r="QA14" t="str">
        <f>IF('[1]Data Checking'!QE14="","",'[1]Data Checking'!QE14)</f>
        <v/>
      </c>
      <c r="QB14" t="str">
        <f>IF('[1]Data Checking'!QF14="","",'[1]Data Checking'!QF14)</f>
        <v/>
      </c>
      <c r="QC14" t="str">
        <f>IF('[1]Data Checking'!QG14="","",'[1]Data Checking'!QG14)</f>
        <v/>
      </c>
      <c r="QD14" t="str">
        <f>IF('[1]Data Checking'!QH14="","",'[1]Data Checking'!QH14)</f>
        <v/>
      </c>
      <c r="QE14" t="str">
        <f>IF('[1]Data Checking'!QI14="","",'[1]Data Checking'!QI14)</f>
        <v/>
      </c>
      <c r="QF14" t="str">
        <f>IF('[1]Data Checking'!QJ14="","",'[1]Data Checking'!QJ14)</f>
        <v/>
      </c>
      <c r="QG14" t="str">
        <f>IF('[1]Data Checking'!QK14="","",'[1]Data Checking'!QK14)</f>
        <v/>
      </c>
      <c r="QH14" t="str">
        <f>IF('[1]Data Checking'!QL14="","",'[1]Data Checking'!QL14)</f>
        <v/>
      </c>
      <c r="QI14" t="str">
        <f>IF('[1]Data Checking'!QM14="","",'[1]Data Checking'!QM14)</f>
        <v/>
      </c>
      <c r="QJ14" t="str">
        <f>IF('[1]Data Checking'!QN14="","",'[1]Data Checking'!QN14)</f>
        <v>Machette</v>
      </c>
      <c r="QK14">
        <f>IF('[1]Data Checking'!QO14="","",'[1]Data Checking'!QO14)</f>
        <v>0</v>
      </c>
      <c r="QL14">
        <f>IF('[1]Data Checking'!QP14="","",'[1]Data Checking'!QP14)</f>
        <v>0</v>
      </c>
      <c r="QM14">
        <f>IF('[1]Data Checking'!QQ14="","",'[1]Data Checking'!QQ14)</f>
        <v>1</v>
      </c>
      <c r="QN14">
        <f>IF('[1]Data Checking'!QR14="","",'[1]Data Checking'!QR14)</f>
        <v>0</v>
      </c>
      <c r="QO14">
        <f>IF('[1]Data Checking'!QS14="","",'[1]Data Checking'!QS14)</f>
        <v>0</v>
      </c>
      <c r="QP14">
        <f>IF('[1]Data Checking'!QT14="","",'[1]Data Checking'!QT14)</f>
        <v>0</v>
      </c>
      <c r="QQ14">
        <f>IF('[1]Data Checking'!QU14="","",'[1]Data Checking'!QU14)</f>
        <v>0</v>
      </c>
      <c r="QR14">
        <f>IF('[1]Data Checking'!QV14="","",'[1]Data Checking'!QV14)</f>
        <v>0</v>
      </c>
      <c r="QS14">
        <f>IF('[1]Data Checking'!QW14="","",'[1]Data Checking'!QW14)</f>
        <v>0</v>
      </c>
      <c r="QT14" t="str">
        <f>IF('[1]Data Checking'!QX14="","",'[1]Data Checking'!QX14)</f>
        <v/>
      </c>
      <c r="QU14" t="str">
        <f>IF('[1]Data Checking'!QY14="","",'[1]Data Checking'!QY14)</f>
        <v/>
      </c>
      <c r="QV14" t="str">
        <f>IF('[1]Data Checking'!QZ14="","",'[1]Data Checking'!QZ14)</f>
        <v/>
      </c>
      <c r="QW14" t="str">
        <f>IF('[1]Data Checking'!RA14="","",'[1]Data Checking'!RA14)</f>
        <v/>
      </c>
      <c r="QX14" t="str">
        <f>IF('[1]Data Checking'!RB14="","",'[1]Data Checking'!RB14)</f>
        <v/>
      </c>
      <c r="QY14" t="str">
        <f>IF('[1]Data Checking'!RC14="","",'[1]Data Checking'!RC14)</f>
        <v/>
      </c>
      <c r="QZ14" t="str">
        <f>IF('[1]Data Checking'!RD14="","",'[1]Data Checking'!RD14)</f>
        <v/>
      </c>
      <c r="RA14" t="str">
        <f>IF('[1]Data Checking'!RE14="","",'[1]Data Checking'!RE14)</f>
        <v/>
      </c>
      <c r="RB14" t="str">
        <f>IF('[1]Data Checking'!RF14="","",'[1]Data Checking'!RF14)</f>
        <v/>
      </c>
      <c r="RC14" t="str">
        <f>IF('[1]Data Checking'!RG14="","",'[1]Data Checking'!RG14)</f>
        <v/>
      </c>
      <c r="RD14" t="str">
        <f>IF('[1]Data Checking'!RH14="","",'[1]Data Checking'!RH14)</f>
        <v/>
      </c>
      <c r="RE14" t="str">
        <f>IF('[1]Data Checking'!RI14="","",'[1]Data Checking'!RI14)</f>
        <v/>
      </c>
      <c r="RF14" t="str">
        <f>IF('[1]Data Checking'!RJ14="","",'[1]Data Checking'!RJ14)</f>
        <v/>
      </c>
      <c r="RG14" t="str">
        <f>IF('[1]Data Checking'!RK14="","",'[1]Data Checking'!RK14)</f>
        <v/>
      </c>
      <c r="RH14" t="str">
        <f>IF('[1]Data Checking'!RL14="","",'[1]Data Checking'!RL14)</f>
        <v/>
      </c>
      <c r="RI14" t="str">
        <f>IF('[1]Data Checking'!RM14="","",'[1]Data Checking'!RM14)</f>
        <v/>
      </c>
      <c r="RJ14" t="str">
        <f>IF('[1]Data Checking'!RN14="","",'[1]Data Checking'!RN14)</f>
        <v/>
      </c>
      <c r="RK14" t="str">
        <f>IF('[1]Data Checking'!RO14="","",'[1]Data Checking'!RO14)</f>
        <v/>
      </c>
      <c r="RL14" t="str">
        <f>IF('[1]Data Checking'!RP14="","",'[1]Data Checking'!RP14)</f>
        <v/>
      </c>
      <c r="RM14" t="str">
        <f>IF('[1]Data Checking'!RQ14="","",'[1]Data Checking'!RQ14)</f>
        <v/>
      </c>
      <c r="RN14" t="str">
        <f>IF('[1]Data Checking'!RR14="","",'[1]Data Checking'!RR14)</f>
        <v/>
      </c>
      <c r="RO14" t="str">
        <f>IF('[1]Data Checking'!RS14="","",'[1]Data Checking'!RS14)</f>
        <v/>
      </c>
      <c r="RP14" t="str">
        <f>IF('[1]Data Checking'!RT14="","",'[1]Data Checking'!RT14)</f>
        <v/>
      </c>
      <c r="RQ14" t="str">
        <f>IF('[1]Data Checking'!RU14="","",'[1]Data Checking'!RU14)</f>
        <v/>
      </c>
      <c r="RR14" t="str">
        <f>IF('[1]Data Checking'!RV14="","",'[1]Data Checking'!RV14)</f>
        <v/>
      </c>
      <c r="RS14" t="str">
        <f>IF('[1]Data Checking'!RW14="","",'[1]Data Checking'!RW14)</f>
        <v/>
      </c>
      <c r="RT14" t="str">
        <f>IF('[1]Data Checking'!RX14="","",'[1]Data Checking'!RX14)</f>
        <v/>
      </c>
      <c r="RU14" t="str">
        <f>IF('[1]Data Checking'!RY14="","",'[1]Data Checking'!RY14)</f>
        <v/>
      </c>
      <c r="RV14" t="str">
        <f>IF('[1]Data Checking'!RZ14="","",'[1]Data Checking'!RZ14)</f>
        <v/>
      </c>
      <c r="RW14" t="str">
        <f>IF('[1]Data Checking'!SA14="","",'[1]Data Checking'!SA14)</f>
        <v/>
      </c>
      <c r="RX14" t="str">
        <f>IF('[1]Data Checking'!SB14="","",'[1]Data Checking'!SB14)</f>
        <v>Machette</v>
      </c>
      <c r="RY14">
        <f>IF('[1]Data Checking'!SC14="","",'[1]Data Checking'!SC14)</f>
        <v>0</v>
      </c>
      <c r="RZ14">
        <f>IF('[1]Data Checking'!SD14="","",'[1]Data Checking'!SD14)</f>
        <v>0</v>
      </c>
      <c r="SA14">
        <f>IF('[1]Data Checking'!SE14="","",'[1]Data Checking'!SE14)</f>
        <v>1</v>
      </c>
      <c r="SB14">
        <f>IF('[1]Data Checking'!SF14="","",'[1]Data Checking'!SF14)</f>
        <v>0</v>
      </c>
      <c r="SC14">
        <f>IF('[1]Data Checking'!SG14="","",'[1]Data Checking'!SG14)</f>
        <v>0</v>
      </c>
      <c r="SD14">
        <f>IF('[1]Data Checking'!SH14="","",'[1]Data Checking'!SH14)</f>
        <v>0</v>
      </c>
      <c r="SE14">
        <f>IF('[1]Data Checking'!SI14="","",'[1]Data Checking'!SI14)</f>
        <v>0</v>
      </c>
      <c r="SF14">
        <f>IF('[1]Data Checking'!SJ14="","",'[1]Data Checking'!SJ14)</f>
        <v>0</v>
      </c>
      <c r="SG14">
        <f>IF('[1]Data Checking'!SK14="","",'[1]Data Checking'!SK14)</f>
        <v>0</v>
      </c>
      <c r="SH14" t="str">
        <f>IF('[1]Data Checking'!SL14="","",'[1]Data Checking'!SL14)</f>
        <v>Paiement frais scolaire (paiement uniforme,…)</v>
      </c>
      <c r="SI14">
        <f>IF('[1]Data Checking'!SM14="","",'[1]Data Checking'!SM14)</f>
        <v>0</v>
      </c>
      <c r="SJ14">
        <f>IF('[1]Data Checking'!SN14="","",'[1]Data Checking'!SN14)</f>
        <v>1</v>
      </c>
      <c r="SK14">
        <f>IF('[1]Data Checking'!SO14="","",'[1]Data Checking'!SO14)</f>
        <v>0</v>
      </c>
      <c r="SL14">
        <f>IF('[1]Data Checking'!SP14="","",'[1]Data Checking'!SP14)</f>
        <v>0</v>
      </c>
      <c r="SM14">
        <f>IF('[1]Data Checking'!SQ14="","",'[1]Data Checking'!SQ14)</f>
        <v>0</v>
      </c>
      <c r="SN14">
        <f>IF('[1]Data Checking'!SR14="","",'[1]Data Checking'!SR14)</f>
        <v>0</v>
      </c>
      <c r="SO14" t="str">
        <f>IF('[1]Data Checking'!SS14="","",'[1]Data Checking'!SS14)</f>
        <v/>
      </c>
      <c r="SP14" t="str">
        <f>IF('[1]Data Checking'!ST14="","",'[1]Data Checking'!ST14)</f>
        <v/>
      </c>
      <c r="SQ14" t="str">
        <f>IF('[1]Data Checking'!SU14="","",'[1]Data Checking'!SU14)</f>
        <v/>
      </c>
      <c r="SR14" t="str">
        <f>IF('[1]Data Checking'!SV14="","",'[1]Data Checking'!SV14)</f>
        <v/>
      </c>
      <c r="SS14" t="str">
        <f>IF('[1]Data Checking'!SW14="","",'[1]Data Checking'!SW14)</f>
        <v/>
      </c>
      <c r="ST14" t="str">
        <f>IF('[1]Data Checking'!SX14="","",'[1]Data Checking'!SX14)</f>
        <v/>
      </c>
      <c r="SU14" t="str">
        <f>IF('[1]Data Checking'!SY14="","",'[1]Data Checking'!SY14)</f>
        <v/>
      </c>
      <c r="SV14" t="str">
        <f>IF('[1]Data Checking'!SZ14="","",'[1]Data Checking'!SZ14)</f>
        <v/>
      </c>
      <c r="SW14" t="str">
        <f>IF('[1]Data Checking'!TA14="","",'[1]Data Checking'!TA14)</f>
        <v/>
      </c>
      <c r="SX14" t="str">
        <f>IF('[1]Data Checking'!TB14="","",'[1]Data Checking'!TB14)</f>
        <v/>
      </c>
      <c r="SY14" t="str">
        <f>IF('[1]Data Checking'!TC14="","",'[1]Data Checking'!TC14)</f>
        <v/>
      </c>
      <c r="SZ14" t="str">
        <f>IF('[1]Data Checking'!TD14="","",'[1]Data Checking'!TD14)</f>
        <v/>
      </c>
      <c r="TA14" t="str">
        <f>IF('[1]Data Checking'!TE14="","",'[1]Data Checking'!TE14)</f>
        <v/>
      </c>
      <c r="TB14" t="str">
        <f>IF('[1]Data Checking'!TF14="","",'[1]Data Checking'!TF14)</f>
        <v/>
      </c>
      <c r="TC14" t="str">
        <f>IF('[1]Data Checking'!TG14="","",'[1]Data Checking'!TG14)</f>
        <v/>
      </c>
      <c r="TD14" t="str">
        <f>IF('[1]Data Checking'!TH14="","",'[1]Data Checking'!TH14)</f>
        <v/>
      </c>
      <c r="TE14" t="str">
        <f>IF('[1]Data Checking'!TI14="","",'[1]Data Checking'!TI14)</f>
        <v/>
      </c>
      <c r="TF14" t="str">
        <f>IF('[1]Data Checking'!TJ14="","",'[1]Data Checking'!TJ14)</f>
        <v/>
      </c>
      <c r="TG14" t="str">
        <f>IF('[1]Data Checking'!TK14="","",'[1]Data Checking'!TK14)</f>
        <v/>
      </c>
      <c r="TH14" t="str">
        <f>IF('[1]Data Checking'!TL14="","",'[1]Data Checking'!TL14)</f>
        <v/>
      </c>
      <c r="TI14" t="str">
        <f>IF('[1]Data Checking'!TM14="","",'[1]Data Checking'!TM14)</f>
        <v/>
      </c>
      <c r="TJ14">
        <f>IF('[1]Data Checking'!TN14="","",'[1]Data Checking'!TN14)</f>
        <v>0</v>
      </c>
      <c r="TK14">
        <f>IF('[1]Data Checking'!TO14="","",'[1]Data Checking'!TO14)</f>
        <v>0</v>
      </c>
      <c r="TL14">
        <f>IF('[1]Data Checking'!TP14="","",'[1]Data Checking'!TP14)</f>
        <v>0</v>
      </c>
      <c r="TM14">
        <f>IF('[1]Data Checking'!TQ14="","",'[1]Data Checking'!TQ14)</f>
        <v>0</v>
      </c>
      <c r="TN14">
        <f>IF('[1]Data Checking'!TR14="","",'[1]Data Checking'!TR14)</f>
        <v>0</v>
      </c>
      <c r="TO14" t="str">
        <f>IF('[1]Data Checking'!TS14="","",'[1]Data Checking'!TS14)</f>
        <v/>
      </c>
      <c r="TP14" t="str">
        <f>IF('[1]Data Checking'!TT14="","",'[1]Data Checking'!TT14)</f>
        <v/>
      </c>
      <c r="TQ14">
        <f>IF('[1]Data Checking'!TU14="","",'[1]Data Checking'!TU14)</f>
        <v>237400372</v>
      </c>
      <c r="TR14" t="str">
        <f>IF('[1]Data Checking'!TV14="","",'[1]Data Checking'!TV14)</f>
        <v>3a3213b8-1950-4a6f-9265-f1d38393b697</v>
      </c>
      <c r="TS14">
        <f>IF('[1]Data Checking'!TW14="","",'[1]Data Checking'!TW14)</f>
        <v>44530.661944444437</v>
      </c>
      <c r="TT14" t="str">
        <f>IF('[1]Data Checking'!TX14="","",'[1]Data Checking'!TX14)</f>
        <v/>
      </c>
      <c r="TU14" t="str">
        <f>IF('[1]Data Checking'!TY14="","",'[1]Data Checking'!TY14)</f>
        <v/>
      </c>
      <c r="TV14" t="str">
        <f>IF('[1]Data Checking'!TZ14="","",'[1]Data Checking'!TZ14)</f>
        <v>submitted_via_web</v>
      </c>
      <c r="TW14" t="str">
        <f>IF('[1]Data Checking'!UA14="","",'[1]Data Checking'!UA14)</f>
        <v>icsm_haiti</v>
      </c>
      <c r="TX14" t="str">
        <f>IF('[1]Data Checking'!UB14="","",'[1]Data Checking'!UB14)</f>
        <v/>
      </c>
      <c r="TY14">
        <f>IF('[1]Data Checking'!UC14="","",'[1]Data Checking'!UC14)</f>
        <v>13</v>
      </c>
      <c r="TZ14" t="str">
        <f>IF('[1]Data Checking'!UD14="","",'[1]Data Checking'!UD14)</f>
        <v/>
      </c>
      <c r="UA14" t="e">
        <f>IF('[1]Data Checking'!UL14="","",'[1]Data Checking'!UL14)</f>
        <v>#REF!</v>
      </c>
      <c r="UB14" t="e">
        <f>IF('[1]Data Checking'!UM14="","",'[1]Data Checking'!UM14)</f>
        <v>#REF!</v>
      </c>
      <c r="UC14" t="e">
        <f>IF('[1]Data Checking'!UN14="","",'[1]Data Checking'!UN14)</f>
        <v>#REF!</v>
      </c>
    </row>
    <row r="15" spans="1:549">
      <c r="A15">
        <f>IF('[1]Data Checking'!D15="","",'[1]Data Checking'!D15)</f>
        <v>44530.408495902782</v>
      </c>
      <c r="B15">
        <f>IF('[1]Data Checking'!E15="","",'[1]Data Checking'!E15)</f>
        <v>44530.415686412038</v>
      </c>
      <c r="C15">
        <f>IF('[1]Data Checking'!F15="","",'[1]Data Checking'!F15)</f>
        <v>44530</v>
      </c>
      <c r="D15" t="str">
        <f>IF('[1]Data Checking'!H15="","",'[1]Data Checking'!H15)</f>
        <v>audit.csv</v>
      </c>
      <c r="E15" t="str">
        <f>IF('[1]Data Checking'!I15="","",'[1]Data Checking'!I15)</f>
        <v>icsm_haiti</v>
      </c>
      <c r="F15" t="str">
        <f>IF('[1]Data Checking'!J15="","",'[1]Data Checking'!J15)</f>
        <v/>
      </c>
      <c r="G15" t="str">
        <f>IF('[1]Data Checking'!K15="","",'[1]Data Checking'!K15)</f>
        <v/>
      </c>
      <c r="H15">
        <f>IF('[1]Data Checking'!L15="","",'[1]Data Checking'!L15)</f>
        <v>44530</v>
      </c>
      <c r="I15" t="str">
        <f>IF('[1]Data Checking'!M15="","",'[1]Data Checking'!M15)</f>
        <v>Save the Children</v>
      </c>
      <c r="J15" t="str">
        <f>IF('[1]Data Checking'!N15="","",'[1]Data Checking'!N15)</f>
        <v/>
      </c>
      <c r="K15" t="str">
        <f>IF('[1]Data Checking'!O15="","",'[1]Data Checking'!O15)</f>
        <v>save</v>
      </c>
      <c r="L15" t="str">
        <f>IF('[1]Data Checking'!P15="","",'[1]Data Checking'!P15)</f>
        <v>Save the Children</v>
      </c>
      <c r="M15" t="str">
        <f>IF('[1]Data Checking'!Q15="","",'[1]Data Checking'!Q15)</f>
        <v>Save the Children</v>
      </c>
      <c r="N15" t="str">
        <f>IF('[1]Data Checking'!R15="","",'[1]Data Checking'!R15)</f>
        <v>ASV758</v>
      </c>
      <c r="O15" t="str">
        <f>IF('[1]Data Checking'!S15="","",'[1]Data Checking'!S15)</f>
        <v/>
      </c>
      <c r="P15" t="str">
        <f>IF('[1]Data Checking'!T15="","",'[1]Data Checking'!T15)</f>
        <v>save_asv</v>
      </c>
      <c r="Q15" t="str">
        <f>IF('[1]Data Checking'!U15="","",'[1]Data Checking'!U15)</f>
        <v>ASV758</v>
      </c>
      <c r="R15" t="str">
        <f>IF('[1]Data Checking'!V15="","",'[1]Data Checking'!V15)</f>
        <v>ASV758</v>
      </c>
      <c r="S15" t="str">
        <f>IF('[1]Data Checking'!W15="","",'[1]Data Checking'!W15)</f>
        <v>Artibonite</v>
      </c>
      <c r="T15" t="str">
        <f>IF('[1]Data Checking'!X15="","",'[1]Data Checking'!X15)</f>
        <v>L'Estère</v>
      </c>
      <c r="U15" t="str">
        <f>IF('[1]Data Checking'!Y15="","",'[1]Data Checking'!Y15)</f>
        <v>HT0513</v>
      </c>
      <c r="V15" t="str">
        <f>IF('[1]Data Checking'!Z15="","",'[1]Data Checking'!Z15)</f>
        <v>L'Estère</v>
      </c>
      <c r="W15" t="str">
        <f>IF('[1]Data Checking'!AA15="","",'[1]Data Checking'!AA15)</f>
        <v>Je ne sais pas, je ne souhaite pas répondre</v>
      </c>
      <c r="X15" t="str">
        <f>IF('[1]Data Checking'!AB15="","",'[1]Data Checking'!AB15)</f>
        <v>nsnr</v>
      </c>
      <c r="Y15" t="str">
        <f>IF('[1]Data Checking'!AC15="","",'[1]Data Checking'!AC15)</f>
        <v>Je ne sais pas, je ne souhaite pas répondre</v>
      </c>
      <c r="Z15" t="str">
        <f>IF('[1]Data Checking'!AD15="","",'[1]Data Checking'!AD15)</f>
        <v>Centre-ville de l'Estère</v>
      </c>
      <c r="AA15" t="str">
        <f>IF('[1]Data Checking'!AE15="","",'[1]Data Checking'!AE15)</f>
        <v/>
      </c>
      <c r="AB15" t="str">
        <f>IF('[1]Data Checking'!AF15="","",'[1]Data Checking'!AF15)</f>
        <v>est_1</v>
      </c>
      <c r="AC15" t="str">
        <f>IF('[1]Data Checking'!AG15="","",'[1]Data Checking'!AG15)</f>
        <v>Centre-ville de l'Estère</v>
      </c>
      <c r="AD15" t="str">
        <f>IF('[1]Data Checking'!AH15="","",'[1]Data Checking'!AH15)</f>
        <v>Centre-ville de l'Estère</v>
      </c>
      <c r="AE15" t="str">
        <f>IF('[1]Data Checking'!AI15="","",'[1]Data Checking'!AI15)</f>
        <v>Marché L'Estère</v>
      </c>
      <c r="AF15" t="str">
        <f>IF('[1]Data Checking'!AJ15="","",'[1]Data Checking'!AJ15)</f>
        <v/>
      </c>
      <c r="AG15" t="str">
        <f>IF('[1]Data Checking'!AK15="","",'[1]Data Checking'!AK15)</f>
        <v>lest_1</v>
      </c>
      <c r="AH15" t="str">
        <f>IF('[1]Data Checking'!AL15="","",'[1]Data Checking'!AL15)</f>
        <v>Marché L'Estère</v>
      </c>
      <c r="AI15" t="str">
        <f>IF('[1]Data Checking'!AM15="","",'[1]Data Checking'!AM15)</f>
        <v>Marché L'Estère</v>
      </c>
      <c r="AJ15" t="str">
        <f>IF('[1]Data Checking'!AN15="","",'[1]Data Checking'!AN15)</f>
        <v>Milieu urbain</v>
      </c>
      <c r="AK15" t="str">
        <f>IF('[1]Data Checking'!AO15="","",'[1]Data Checking'!AO15)</f>
        <v>Enquête auprès d'un client (pour l'eau de boisson et la situation sécuritaire)</v>
      </c>
      <c r="AL15" t="str">
        <f>IF('[1]Data Checking'!AP15="","",'[1]Data Checking'!AP15)</f>
        <v>Oui</v>
      </c>
      <c r="AM15" t="str">
        <f>IF('[1]Data Checking'!AQ15="","",'[1]Data Checking'!AQ15)</f>
        <v/>
      </c>
      <c r="AN15" t="str">
        <f>IF('[1]Data Checking'!AR15="","",'[1]Data Checking'!AR15)</f>
        <v>Oui</v>
      </c>
      <c r="AO15" t="str">
        <f>IF('[1]Data Checking'!AS15="","",'[1]Data Checking'!AS15)</f>
        <v/>
      </c>
      <c r="AP15" t="str">
        <f>IF('[1]Data Checking'!AT15="","",'[1]Data Checking'!AT15)</f>
        <v>Homme</v>
      </c>
      <c r="AQ15">
        <f>IF('[1]Data Checking'!AU15="","",'[1]Data Checking'!AU15)</f>
        <v>44530</v>
      </c>
      <c r="AR15">
        <f>IF('[1]Data Checking'!AV15="","",'[1]Data Checking'!AV15)</f>
        <v>44530</v>
      </c>
      <c r="AS15" t="str">
        <f>IF('[1]Data Checking'!AW15="","",'[1]Data Checking'!AW15)</f>
        <v/>
      </c>
      <c r="AT15" t="str">
        <f>IF('[1]Data Checking'!AX15="","",'[1]Data Checking'!AX15)</f>
        <v/>
      </c>
      <c r="AU15" t="str">
        <f>IF('[1]Data Checking'!AY15="","",'[1]Data Checking'!AY15)</f>
        <v/>
      </c>
      <c r="AV15" t="str">
        <f>IF('[1]Data Checking'!AZ15="","",'[1]Data Checking'!AZ15)</f>
        <v/>
      </c>
      <c r="AW15" t="str">
        <f>IF('[1]Data Checking'!BA15="","",'[1]Data Checking'!BA15)</f>
        <v/>
      </c>
      <c r="AX15" t="str">
        <f>IF('[1]Data Checking'!BB15="","",'[1]Data Checking'!BB15)</f>
        <v/>
      </c>
      <c r="AY15" t="str">
        <f>IF('[1]Data Checking'!BC15="","",'[1]Data Checking'!BC15)</f>
        <v/>
      </c>
      <c r="AZ15" t="str">
        <f>IF('[1]Data Checking'!BD15="","",'[1]Data Checking'!BD15)</f>
        <v/>
      </c>
      <c r="BA15" t="str">
        <f>IF('[1]Data Checking'!BE15="","",'[1]Data Checking'!BE15)</f>
        <v/>
      </c>
      <c r="BB15" t="str">
        <f>IF('[1]Data Checking'!BF15="","",'[1]Data Checking'!BF15)</f>
        <v/>
      </c>
      <c r="BC15" t="str">
        <f>IF('[1]Data Checking'!BG15="","",'[1]Data Checking'!BG15)</f>
        <v/>
      </c>
      <c r="BD15" t="str">
        <f>IF('[1]Data Checking'!BH15="","",'[1]Data Checking'!BH15)</f>
        <v/>
      </c>
      <c r="BE15" t="str">
        <f>IF('[1]Data Checking'!BI15="","",'[1]Data Checking'!BI15)</f>
        <v/>
      </c>
      <c r="BF15" t="str">
        <f>IF('[1]Data Checking'!BJ15="","",'[1]Data Checking'!BJ15)</f>
        <v/>
      </c>
      <c r="BG15" t="str">
        <f>IF('[1]Data Checking'!BK15="","",'[1]Data Checking'!BK15)</f>
        <v/>
      </c>
      <c r="BH15" t="str">
        <f>IF('[1]Data Checking'!BL15="","",'[1]Data Checking'!BL15)</f>
        <v/>
      </c>
      <c r="BI15" t="str">
        <f>IF('[1]Data Checking'!BM15="","",'[1]Data Checking'!BM15)</f>
        <v/>
      </c>
      <c r="BJ15" t="str">
        <f>IF('[1]Data Checking'!BN15="","",'[1]Data Checking'!BN15)</f>
        <v/>
      </c>
      <c r="BK15" t="str">
        <f>IF('[1]Data Checking'!BO15="","",'[1]Data Checking'!BO15)</f>
        <v/>
      </c>
      <c r="BL15" t="str">
        <f>IF('[1]Data Checking'!BP15="","",'[1]Data Checking'!BP15)</f>
        <v/>
      </c>
      <c r="BM15" t="str">
        <f>IF('[1]Data Checking'!BQ15="","",'[1]Data Checking'!BQ15)</f>
        <v/>
      </c>
      <c r="BN15" t="str">
        <f>IF('[1]Data Checking'!BR15="","",'[1]Data Checking'!BR15)</f>
        <v/>
      </c>
      <c r="BO15" t="str">
        <f>IF('[1]Data Checking'!BS15="","",'[1]Data Checking'!BS15)</f>
        <v/>
      </c>
      <c r="BP15" t="str">
        <f>IF('[1]Data Checking'!BT15="","",'[1]Data Checking'!BT15)</f>
        <v/>
      </c>
      <c r="BQ15" t="str">
        <f>IF('[1]Data Checking'!BU15="","",'[1]Data Checking'!BU15)</f>
        <v/>
      </c>
      <c r="BR15" t="str">
        <f>IF('[1]Data Checking'!BV15="","",'[1]Data Checking'!BV15)</f>
        <v/>
      </c>
      <c r="BS15" t="str">
        <f>IF('[1]Data Checking'!BW15="","",'[1]Data Checking'!BW15)</f>
        <v/>
      </c>
      <c r="BT15" t="str">
        <f>IF('[1]Data Checking'!BX15="","",'[1]Data Checking'!BX15)</f>
        <v/>
      </c>
      <c r="BU15" t="str">
        <f>IF('[1]Data Checking'!BY15="","",'[1]Data Checking'!BY15)</f>
        <v/>
      </c>
      <c r="BV15" t="str">
        <f>IF('[1]Data Checking'!BZ15="","",'[1]Data Checking'!BZ15)</f>
        <v/>
      </c>
      <c r="BW15" t="str">
        <f>IF('[1]Data Checking'!CA15="","",'[1]Data Checking'!CA15)</f>
        <v/>
      </c>
      <c r="BX15" t="str">
        <f>IF('[1]Data Checking'!CB15="","",'[1]Data Checking'!CB15)</f>
        <v/>
      </c>
      <c r="BY15" t="str">
        <f>IF('[1]Data Checking'!CC15="","",'[1]Data Checking'!CC15)</f>
        <v/>
      </c>
      <c r="BZ15" t="str">
        <f>IF('[1]Data Checking'!CD15="","",'[1]Data Checking'!CD15)</f>
        <v/>
      </c>
      <c r="CA15" t="str">
        <f>IF('[1]Data Checking'!CE15="","",'[1]Data Checking'!CE15)</f>
        <v/>
      </c>
      <c r="CB15" t="str">
        <f>IF('[1]Data Checking'!CF15="","",'[1]Data Checking'!CF15)</f>
        <v/>
      </c>
      <c r="CC15" t="str">
        <f>IF('[1]Data Checking'!CG15="","",'[1]Data Checking'!CG15)</f>
        <v/>
      </c>
      <c r="CD15" t="str">
        <f>IF('[1]Data Checking'!CH15="","",'[1]Data Checking'!CH15)</f>
        <v/>
      </c>
      <c r="CE15" t="str">
        <f>IF('[1]Data Checking'!CI15="","",'[1]Data Checking'!CI15)</f>
        <v/>
      </c>
      <c r="CF15" t="str">
        <f>IF('[1]Data Checking'!CJ15="","",'[1]Data Checking'!CJ15)</f>
        <v/>
      </c>
      <c r="CG15" t="str">
        <f>IF('[1]Data Checking'!CK15="","",'[1]Data Checking'!CK15)</f>
        <v/>
      </c>
      <c r="CH15" t="str">
        <f>IF('[1]Data Checking'!CL15="","",'[1]Data Checking'!CL15)</f>
        <v/>
      </c>
      <c r="CI15" t="str">
        <f>IF('[1]Data Checking'!CM15="","",'[1]Data Checking'!CM15)</f>
        <v/>
      </c>
      <c r="CJ15" t="str">
        <f>IF('[1]Data Checking'!CN15="","",'[1]Data Checking'!CN15)</f>
        <v/>
      </c>
      <c r="CK15" t="str">
        <f>IF('[1]Data Checking'!CO15="","",'[1]Data Checking'!CO15)</f>
        <v/>
      </c>
      <c r="CL15" t="str">
        <f>IF('[1]Data Checking'!CP15="","",'[1]Data Checking'!CP15)</f>
        <v/>
      </c>
      <c r="CM15" t="str">
        <f>IF('[1]Data Checking'!CQ15="","",'[1]Data Checking'!CQ15)</f>
        <v/>
      </c>
      <c r="CN15" t="str">
        <f>IF('[1]Data Checking'!CR15="","",'[1]Data Checking'!CR15)</f>
        <v/>
      </c>
      <c r="CO15" t="str">
        <f>IF('[1]Data Checking'!CS15="","",'[1]Data Checking'!CS15)</f>
        <v/>
      </c>
      <c r="CP15" t="str">
        <f>IF('[1]Data Checking'!CT15="","",'[1]Data Checking'!CT15)</f>
        <v/>
      </c>
      <c r="CQ15" t="str">
        <f>IF('[1]Data Checking'!CU15="","",'[1]Data Checking'!CU15)</f>
        <v/>
      </c>
      <c r="CR15" t="str">
        <f>IF('[1]Data Checking'!CV15="","",'[1]Data Checking'!CV15)</f>
        <v/>
      </c>
      <c r="CS15" t="str">
        <f>IF('[1]Data Checking'!CW15="","",'[1]Data Checking'!CW15)</f>
        <v/>
      </c>
      <c r="CT15" t="str">
        <f>IF('[1]Data Checking'!CX15="","",'[1]Data Checking'!CX15)</f>
        <v/>
      </c>
      <c r="CU15" t="str">
        <f>IF('[1]Data Checking'!CY15="","",'[1]Data Checking'!CY15)</f>
        <v/>
      </c>
      <c r="CV15" t="str">
        <f>IF('[1]Data Checking'!CZ15="","",'[1]Data Checking'!CZ15)</f>
        <v/>
      </c>
      <c r="CW15" t="str">
        <f>IF('[1]Data Checking'!DA15="","",'[1]Data Checking'!DA15)</f>
        <v/>
      </c>
      <c r="CX15" t="str">
        <f>IF('[1]Data Checking'!DB15="","",'[1]Data Checking'!DB15)</f>
        <v/>
      </c>
      <c r="CY15" t="str">
        <f>IF('[1]Data Checking'!DC15="","",'[1]Data Checking'!DC15)</f>
        <v/>
      </c>
      <c r="CZ15" t="str">
        <f>IF('[1]Data Checking'!DD15="","",'[1]Data Checking'!DD15)</f>
        <v/>
      </c>
      <c r="DA15" t="str">
        <f>IF('[1]Data Checking'!DE15="","",'[1]Data Checking'!DE15)</f>
        <v/>
      </c>
      <c r="DB15" t="str">
        <f>IF('[1]Data Checking'!DF15="","",'[1]Data Checking'!DF15)</f>
        <v/>
      </c>
      <c r="DC15" t="str">
        <f>IF('[1]Data Checking'!DG15="","",'[1]Data Checking'!DG15)</f>
        <v/>
      </c>
      <c r="DD15" t="str">
        <f>IF('[1]Data Checking'!DH15="","",'[1]Data Checking'!DH15)</f>
        <v/>
      </c>
      <c r="DE15" t="str">
        <f>IF('[1]Data Checking'!DI15="","",'[1]Data Checking'!DI15)</f>
        <v/>
      </c>
      <c r="DF15" t="str">
        <f>IF('[1]Data Checking'!DJ15="","",'[1]Data Checking'!DJ15)</f>
        <v/>
      </c>
      <c r="DG15" t="str">
        <f>IF('[1]Data Checking'!DK15="","",'[1]Data Checking'!DK15)</f>
        <v/>
      </c>
      <c r="DH15" t="str">
        <f>IF('[1]Data Checking'!DL15="","",'[1]Data Checking'!DL15)</f>
        <v/>
      </c>
      <c r="DI15" t="str">
        <f>IF('[1]Data Checking'!DM15="","",'[1]Data Checking'!DM15)</f>
        <v/>
      </c>
      <c r="DJ15" t="str">
        <f>IF('[1]Data Checking'!DN15="","",'[1]Data Checking'!DN15)</f>
        <v/>
      </c>
      <c r="DK15" t="str">
        <f>IF('[1]Data Checking'!DO15="","",'[1]Data Checking'!DO15)</f>
        <v/>
      </c>
      <c r="DL15" t="str">
        <f>IF('[1]Data Checking'!DP15="","",'[1]Data Checking'!DP15)</f>
        <v/>
      </c>
      <c r="DM15" t="str">
        <f>IF('[1]Data Checking'!DQ15="","",'[1]Data Checking'!DQ15)</f>
        <v/>
      </c>
      <c r="DN15" t="str">
        <f>IF('[1]Data Checking'!DR15="","",'[1]Data Checking'!DR15)</f>
        <v/>
      </c>
      <c r="DO15" t="str">
        <f>IF('[1]Data Checking'!DS15="","",'[1]Data Checking'!DS15)</f>
        <v/>
      </c>
      <c r="DP15" t="str">
        <f>IF('[1]Data Checking'!DT15="","",'[1]Data Checking'!DT15)</f>
        <v/>
      </c>
      <c r="DQ15" t="str">
        <f>IF('[1]Data Checking'!DU15="","",'[1]Data Checking'!DU15)</f>
        <v/>
      </c>
      <c r="DR15" t="str">
        <f>IF('[1]Data Checking'!DV15="","",'[1]Data Checking'!DV15)</f>
        <v/>
      </c>
      <c r="DS15" t="str">
        <f>IF('[1]Data Checking'!DW15="","",'[1]Data Checking'!DW15)</f>
        <v/>
      </c>
      <c r="DT15" t="str">
        <f>IF('[1]Data Checking'!DX15="","",'[1]Data Checking'!DX15)</f>
        <v/>
      </c>
      <c r="DU15" t="str">
        <f>IF('[1]Data Checking'!DY15="","",'[1]Data Checking'!DY15)</f>
        <v/>
      </c>
      <c r="DV15" t="str">
        <f>IF('[1]Data Checking'!DZ15="","",'[1]Data Checking'!DZ15)</f>
        <v/>
      </c>
      <c r="DW15" t="str">
        <f>IF('[1]Data Checking'!EA15="","",'[1]Data Checking'!EA15)</f>
        <v/>
      </c>
      <c r="DX15" t="str">
        <f>IF('[1]Data Checking'!EB15="","",'[1]Data Checking'!EB15)</f>
        <v/>
      </c>
      <c r="DY15" t="str">
        <f>IF('[1]Data Checking'!EC15="","",'[1]Data Checking'!EC15)</f>
        <v/>
      </c>
      <c r="DZ15" t="str">
        <f>IF('[1]Data Checking'!ED15="","",'[1]Data Checking'!ED15)</f>
        <v/>
      </c>
      <c r="EA15" t="str">
        <f>IF('[1]Data Checking'!EE15="","",'[1]Data Checking'!EE15)</f>
        <v/>
      </c>
      <c r="EB15" t="str">
        <f>IF('[1]Data Checking'!EF15="","",'[1]Data Checking'!EF15)</f>
        <v/>
      </c>
      <c r="EC15" t="str">
        <f>IF('[1]Data Checking'!EG15="","",'[1]Data Checking'!EG15)</f>
        <v/>
      </c>
      <c r="ED15" t="str">
        <f>IF('[1]Data Checking'!EH15="","",'[1]Data Checking'!EH15)</f>
        <v/>
      </c>
      <c r="EE15" t="str">
        <f>IF('[1]Data Checking'!EI15="","",'[1]Data Checking'!EI15)</f>
        <v/>
      </c>
      <c r="EF15" t="str">
        <f>IF('[1]Data Checking'!EJ15="","",'[1]Data Checking'!EJ15)</f>
        <v/>
      </c>
      <c r="EG15" t="str">
        <f>IF('[1]Data Checking'!EK15="","",'[1]Data Checking'!EK15)</f>
        <v/>
      </c>
      <c r="EH15" t="str">
        <f>IF('[1]Data Checking'!EL15="","",'[1]Data Checking'!EL15)</f>
        <v/>
      </c>
      <c r="EI15" t="str">
        <f>IF('[1]Data Checking'!EM15="","",'[1]Data Checking'!EM15)</f>
        <v/>
      </c>
      <c r="EJ15" t="str">
        <f>IF('[1]Data Checking'!EN15="","",'[1]Data Checking'!EN15)</f>
        <v/>
      </c>
      <c r="EK15" t="str">
        <f>IF('[1]Data Checking'!EO15="","",'[1]Data Checking'!EO15)</f>
        <v/>
      </c>
      <c r="EL15" t="str">
        <f>IF('[1]Data Checking'!EP15="","",'[1]Data Checking'!EP15)</f>
        <v/>
      </c>
      <c r="EM15" t="str">
        <f>IF('[1]Data Checking'!EQ15="","",'[1]Data Checking'!EQ15)</f>
        <v/>
      </c>
      <c r="EN15" t="str">
        <f>IF('[1]Data Checking'!ER15="","",'[1]Data Checking'!ER15)</f>
        <v/>
      </c>
      <c r="EO15" t="str">
        <f>IF('[1]Data Checking'!ES15="","",'[1]Data Checking'!ES15)</f>
        <v/>
      </c>
      <c r="EP15" t="str">
        <f>IF('[1]Data Checking'!ET15="","",'[1]Data Checking'!ET15)</f>
        <v/>
      </c>
      <c r="EQ15" t="str">
        <f>IF('[1]Data Checking'!EU15="","",'[1]Data Checking'!EU15)</f>
        <v/>
      </c>
      <c r="ER15" t="str">
        <f>IF('[1]Data Checking'!EV15="","",'[1]Data Checking'!EV15)</f>
        <v/>
      </c>
      <c r="ES15" t="str">
        <f>IF('[1]Data Checking'!EW15="","",'[1]Data Checking'!EW15)</f>
        <v/>
      </c>
      <c r="ET15" t="str">
        <f>IF('[1]Data Checking'!EX15="","",'[1]Data Checking'!EX15)</f>
        <v/>
      </c>
      <c r="EU15" t="str">
        <f>IF('[1]Data Checking'!EY15="","",'[1]Data Checking'!EY15)</f>
        <v/>
      </c>
      <c r="EV15" t="str">
        <f>IF('[1]Data Checking'!EZ15="","",'[1]Data Checking'!EZ15)</f>
        <v/>
      </c>
      <c r="EW15" t="str">
        <f>IF('[1]Data Checking'!FA15="","",'[1]Data Checking'!FA15)</f>
        <v/>
      </c>
      <c r="EX15" t="str">
        <f>IF('[1]Data Checking'!FB15="","",'[1]Data Checking'!FB15)</f>
        <v/>
      </c>
      <c r="EY15" t="str">
        <f>IF('[1]Data Checking'!FC15="","",'[1]Data Checking'!FC15)</f>
        <v/>
      </c>
      <c r="EZ15" t="str">
        <f>IF('[1]Data Checking'!FD15="","",'[1]Data Checking'!FD15)</f>
        <v/>
      </c>
      <c r="FA15" t="str">
        <f>IF('[1]Data Checking'!FE15="","",'[1]Data Checking'!FE15)</f>
        <v/>
      </c>
      <c r="FB15" t="str">
        <f>IF('[1]Data Checking'!FF15="","",'[1]Data Checking'!FF15)</f>
        <v/>
      </c>
      <c r="FC15" t="str">
        <f>IF('[1]Data Checking'!FG15="","",'[1]Data Checking'!FG15)</f>
        <v/>
      </c>
      <c r="FD15" t="str">
        <f>IF('[1]Data Checking'!FH15="","",'[1]Data Checking'!FH15)</f>
        <v/>
      </c>
      <c r="FE15" t="str">
        <f>IF('[1]Data Checking'!FI15="","",'[1]Data Checking'!FI15)</f>
        <v/>
      </c>
      <c r="FF15" t="str">
        <f>IF('[1]Data Checking'!FJ15="","",'[1]Data Checking'!FJ15)</f>
        <v/>
      </c>
      <c r="FG15" t="str">
        <f>IF('[1]Data Checking'!FK15="","",'[1]Data Checking'!FK15)</f>
        <v/>
      </c>
      <c r="FH15" t="str">
        <f>IF('[1]Data Checking'!FL15="","",'[1]Data Checking'!FL15)</f>
        <v/>
      </c>
      <c r="FI15" t="str">
        <f>IF('[1]Data Checking'!FM15="","",'[1]Data Checking'!FM15)</f>
        <v/>
      </c>
      <c r="FJ15" t="str">
        <f>IF('[1]Data Checking'!FN15="","",'[1]Data Checking'!FN15)</f>
        <v/>
      </c>
      <c r="FK15" t="str">
        <f>IF('[1]Data Checking'!FO15="","",'[1]Data Checking'!FO15)</f>
        <v/>
      </c>
      <c r="FL15" t="str">
        <f>IF('[1]Data Checking'!FP15="","",'[1]Data Checking'!FP15)</f>
        <v/>
      </c>
      <c r="FM15" t="str">
        <f>IF('[1]Data Checking'!FQ15="","",'[1]Data Checking'!FQ15)</f>
        <v/>
      </c>
      <c r="FN15" t="str">
        <f>IF('[1]Data Checking'!FR15="","",'[1]Data Checking'!FR15)</f>
        <v/>
      </c>
      <c r="FO15" t="str">
        <f>IF('[1]Data Checking'!FS15="","",'[1]Data Checking'!FS15)</f>
        <v/>
      </c>
      <c r="FP15" t="str">
        <f>IF('[1]Data Checking'!FT15="","",'[1]Data Checking'!FT15)</f>
        <v/>
      </c>
      <c r="FQ15" t="str">
        <f>IF('[1]Data Checking'!FU15="","",'[1]Data Checking'!FU15)</f>
        <v/>
      </c>
      <c r="FR15" t="str">
        <f>IF('[1]Data Checking'!FV15="","",'[1]Data Checking'!FV15)</f>
        <v/>
      </c>
      <c r="FS15" t="str">
        <f>IF('[1]Data Checking'!FW15="","",'[1]Data Checking'!FW15)</f>
        <v/>
      </c>
      <c r="FT15" t="str">
        <f>IF('[1]Data Checking'!FX15="","",'[1]Data Checking'!FX15)</f>
        <v/>
      </c>
      <c r="FU15" t="str">
        <f>IF('[1]Data Checking'!FY15="","",'[1]Data Checking'!FY15)</f>
        <v/>
      </c>
      <c r="FV15" t="str">
        <f>IF('[1]Data Checking'!FZ15="","",'[1]Data Checking'!FZ15)</f>
        <v/>
      </c>
      <c r="FW15" t="str">
        <f>IF('[1]Data Checking'!GA15="","",'[1]Data Checking'!GA15)</f>
        <v/>
      </c>
      <c r="FX15" t="str">
        <f>IF('[1]Data Checking'!GB15="","",'[1]Data Checking'!GB15)</f>
        <v/>
      </c>
      <c r="FY15" t="str">
        <f>IF('[1]Data Checking'!GC15="","",'[1]Data Checking'!GC15)</f>
        <v/>
      </c>
      <c r="FZ15" t="str">
        <f>IF('[1]Data Checking'!GD15="","",'[1]Data Checking'!GD15)</f>
        <v/>
      </c>
      <c r="GA15" t="str">
        <f>IF('[1]Data Checking'!GE15="","",'[1]Data Checking'!GE15)</f>
        <v/>
      </c>
      <c r="GB15" t="str">
        <f>IF('[1]Data Checking'!GF15="","",'[1]Data Checking'!GF15)</f>
        <v/>
      </c>
      <c r="GC15" t="str">
        <f>IF('[1]Data Checking'!GG15="","",'[1]Data Checking'!GG15)</f>
        <v/>
      </c>
      <c r="GD15" t="str">
        <f>IF('[1]Data Checking'!GH15="","",'[1]Data Checking'!GH15)</f>
        <v/>
      </c>
      <c r="GE15" t="str">
        <f>IF('[1]Data Checking'!GI15="","",'[1]Data Checking'!GI15)</f>
        <v/>
      </c>
      <c r="GF15" t="str">
        <f>IF('[1]Data Checking'!GJ15="","",'[1]Data Checking'!GJ15)</f>
        <v/>
      </c>
      <c r="GG15" t="str">
        <f>IF('[1]Data Checking'!GK15="","",'[1]Data Checking'!GK15)</f>
        <v/>
      </c>
      <c r="GH15" t="str">
        <f>IF('[1]Data Checking'!GL15="","",'[1]Data Checking'!GL15)</f>
        <v/>
      </c>
      <c r="GI15" t="str">
        <f>IF('[1]Data Checking'!GM15="","",'[1]Data Checking'!GM15)</f>
        <v/>
      </c>
      <c r="GJ15" t="str">
        <f>IF('[1]Data Checking'!GN15="","",'[1]Data Checking'!GN15)</f>
        <v/>
      </c>
      <c r="GK15" t="str">
        <f>IF('[1]Data Checking'!GO15="","",'[1]Data Checking'!GO15)</f>
        <v/>
      </c>
      <c r="GL15" t="str">
        <f>IF('[1]Data Checking'!GP15="","",'[1]Data Checking'!GP15)</f>
        <v/>
      </c>
      <c r="GM15" t="str">
        <f>IF('[1]Data Checking'!GQ15="","",'[1]Data Checking'!GQ15)</f>
        <v/>
      </c>
      <c r="GN15" t="str">
        <f>IF('[1]Data Checking'!GR15="","",'[1]Data Checking'!GR15)</f>
        <v/>
      </c>
      <c r="GO15" t="str">
        <f>IF('[1]Data Checking'!GS15="","",'[1]Data Checking'!GS15)</f>
        <v/>
      </c>
      <c r="GP15" t="str">
        <f>IF('[1]Data Checking'!GT15="","",'[1]Data Checking'!GT15)</f>
        <v/>
      </c>
      <c r="GQ15" t="str">
        <f>IF('[1]Data Checking'!GU15="","",'[1]Data Checking'!GU15)</f>
        <v/>
      </c>
      <c r="GR15" t="str">
        <f>IF('[1]Data Checking'!GV15="","",'[1]Data Checking'!GV15)</f>
        <v/>
      </c>
      <c r="GS15" t="str">
        <f>IF('[1]Data Checking'!GW15="","",'[1]Data Checking'!GW15)</f>
        <v/>
      </c>
      <c r="GT15" t="str">
        <f>IF('[1]Data Checking'!GX15="","",'[1]Data Checking'!GX15)</f>
        <v/>
      </c>
      <c r="GU15" t="str">
        <f>IF('[1]Data Checking'!GY15="","",'[1]Data Checking'!GY15)</f>
        <v/>
      </c>
      <c r="GV15" t="str">
        <f>IF('[1]Data Checking'!GZ15="","",'[1]Data Checking'!GZ15)</f>
        <v/>
      </c>
      <c r="GW15" t="str">
        <f>IF('[1]Data Checking'!HA15="","",'[1]Data Checking'!HA15)</f>
        <v/>
      </c>
      <c r="GX15" t="str">
        <f>IF('[1]Data Checking'!HB15="","",'[1]Data Checking'!HB15)</f>
        <v/>
      </c>
      <c r="GY15" t="str">
        <f>IF('[1]Data Checking'!HC15="","",'[1]Data Checking'!HC15)</f>
        <v/>
      </c>
      <c r="GZ15" t="str">
        <f>IF('[1]Data Checking'!HD15="","",'[1]Data Checking'!HD15)</f>
        <v/>
      </c>
      <c r="HA15" t="str">
        <f>IF('[1]Data Checking'!HE15="","",'[1]Data Checking'!HE15)</f>
        <v/>
      </c>
      <c r="HB15" t="str">
        <f>IF('[1]Data Checking'!HF15="","",'[1]Data Checking'!HF15)</f>
        <v/>
      </c>
      <c r="HC15" t="str">
        <f>IF('[1]Data Checking'!HG15="","",'[1]Data Checking'!HG15)</f>
        <v/>
      </c>
      <c r="HD15" t="str">
        <f>IF('[1]Data Checking'!HH15="","",'[1]Data Checking'!HH15)</f>
        <v/>
      </c>
      <c r="HE15" t="str">
        <f>IF('[1]Data Checking'!HI15="","",'[1]Data Checking'!HI15)</f>
        <v/>
      </c>
      <c r="HF15" t="str">
        <f>IF('[1]Data Checking'!HJ15="","",'[1]Data Checking'!HJ15)</f>
        <v/>
      </c>
      <c r="HG15" t="str">
        <f>IF('[1]Data Checking'!HK15="","",'[1]Data Checking'!HK15)</f>
        <v/>
      </c>
      <c r="HH15" t="str">
        <f>IF('[1]Data Checking'!HL15="","",'[1]Data Checking'!HL15)</f>
        <v/>
      </c>
      <c r="HI15" t="str">
        <f>IF('[1]Data Checking'!HM15="","",'[1]Data Checking'!HM15)</f>
        <v/>
      </c>
      <c r="HJ15" t="str">
        <f>IF('[1]Data Checking'!HN15="","",'[1]Data Checking'!HN15)</f>
        <v/>
      </c>
      <c r="HK15" t="str">
        <f>IF('[1]Data Checking'!HO15="","",'[1]Data Checking'!HO15)</f>
        <v/>
      </c>
      <c r="HL15" t="str">
        <f>IF('[1]Data Checking'!HP15="","",'[1]Data Checking'!HP15)</f>
        <v/>
      </c>
      <c r="HM15" t="str">
        <f>IF('[1]Data Checking'!HQ15="","",'[1]Data Checking'!HQ15)</f>
        <v/>
      </c>
      <c r="HN15" t="str">
        <f>IF('[1]Data Checking'!HR15="","",'[1]Data Checking'!HR15)</f>
        <v/>
      </c>
      <c r="HO15" t="str">
        <f>IF('[1]Data Checking'!HS15="","",'[1]Data Checking'!HS15)</f>
        <v/>
      </c>
      <c r="HP15" t="str">
        <f>IF('[1]Data Checking'!HT15="","",'[1]Data Checking'!HT15)</f>
        <v/>
      </c>
      <c r="HQ15" t="str">
        <f>IF('[1]Data Checking'!HU15="","",'[1]Data Checking'!HU15)</f>
        <v/>
      </c>
      <c r="HR15" t="str">
        <f>IF('[1]Data Checking'!HV15="","",'[1]Data Checking'!HV15)</f>
        <v/>
      </c>
      <c r="HS15" t="str">
        <f>IF('[1]Data Checking'!HW15="","",'[1]Data Checking'!HW15)</f>
        <v/>
      </c>
      <c r="HT15" t="str">
        <f>IF('[1]Data Checking'!HX15="","",'[1]Data Checking'!HX15)</f>
        <v/>
      </c>
      <c r="HU15" t="str">
        <f>IF('[1]Data Checking'!HY15="","",'[1]Data Checking'!HY15)</f>
        <v/>
      </c>
      <c r="HV15" t="str">
        <f>IF('[1]Data Checking'!HZ15="","",'[1]Data Checking'!HZ15)</f>
        <v/>
      </c>
      <c r="HW15" t="str">
        <f>IF('[1]Data Checking'!IA15="","",'[1]Data Checking'!IA15)</f>
        <v/>
      </c>
      <c r="HX15" t="str">
        <f>IF('[1]Data Checking'!IB15="","",'[1]Data Checking'!IB15)</f>
        <v/>
      </c>
      <c r="HY15" t="str">
        <f>IF('[1]Data Checking'!IC15="","",'[1]Data Checking'!IC15)</f>
        <v/>
      </c>
      <c r="HZ15" t="str">
        <f>IF('[1]Data Checking'!ID15="","",'[1]Data Checking'!ID15)</f>
        <v/>
      </c>
      <c r="IA15" t="str">
        <f>IF('[1]Data Checking'!IE15="","",'[1]Data Checking'!IE15)</f>
        <v/>
      </c>
      <c r="IB15" t="str">
        <f>IF('[1]Data Checking'!IF15="","",'[1]Data Checking'!IF15)</f>
        <v/>
      </c>
      <c r="IC15" t="str">
        <f>IF('[1]Data Checking'!IG15="","",'[1]Data Checking'!IG15)</f>
        <v/>
      </c>
      <c r="ID15" t="str">
        <f>IF('[1]Data Checking'!IH15="","",'[1]Data Checking'!IH15)</f>
        <v/>
      </c>
      <c r="IE15" t="str">
        <f>IF('[1]Data Checking'!II15="","",'[1]Data Checking'!II15)</f>
        <v/>
      </c>
      <c r="IF15" t="str">
        <f>IF('[1]Data Checking'!IJ15="","",'[1]Data Checking'!IJ15)</f>
        <v/>
      </c>
      <c r="IG15" t="str">
        <f>IF('[1]Data Checking'!IK15="","",'[1]Data Checking'!IK15)</f>
        <v/>
      </c>
      <c r="IH15" t="str">
        <f>IF('[1]Data Checking'!IL15="","",'[1]Data Checking'!IL15)</f>
        <v/>
      </c>
      <c r="II15" t="str">
        <f>IF('[1]Data Checking'!IM15="","",'[1]Data Checking'!IM15)</f>
        <v/>
      </c>
      <c r="IJ15" t="str">
        <f>IF('[1]Data Checking'!IN15="","",'[1]Data Checking'!IN15)</f>
        <v/>
      </c>
      <c r="IK15" t="str">
        <f>IF('[1]Data Checking'!IO15="","",'[1]Data Checking'!IO15)</f>
        <v/>
      </c>
      <c r="IL15" t="str">
        <f>IF('[1]Data Checking'!IP15="","",'[1]Data Checking'!IP15)</f>
        <v/>
      </c>
      <c r="IM15" t="str">
        <f>IF('[1]Data Checking'!IQ15="","",'[1]Data Checking'!IQ15)</f>
        <v/>
      </c>
      <c r="IN15" t="str">
        <f>IF('[1]Data Checking'!IR15="","",'[1]Data Checking'!IR15)</f>
        <v/>
      </c>
      <c r="IO15" t="str">
        <f>IF('[1]Data Checking'!IS15="","",'[1]Data Checking'!IS15)</f>
        <v/>
      </c>
      <c r="IP15" t="str">
        <f>IF('[1]Data Checking'!IT15="","",'[1]Data Checking'!IT15)</f>
        <v/>
      </c>
      <c r="IQ15" t="str">
        <f>IF('[1]Data Checking'!IU15="","",'[1]Data Checking'!IU15)</f>
        <v/>
      </c>
      <c r="IR15" t="str">
        <f>IF('[1]Data Checking'!IV15="","",'[1]Data Checking'!IV15)</f>
        <v/>
      </c>
      <c r="IS15" t="str">
        <f>IF('[1]Data Checking'!IW15="","",'[1]Data Checking'!IW15)</f>
        <v/>
      </c>
      <c r="IT15" t="str">
        <f>IF('[1]Data Checking'!IX15="","",'[1]Data Checking'!IX15)</f>
        <v/>
      </c>
      <c r="IU15" t="str">
        <f>IF('[1]Data Checking'!IY15="","",'[1]Data Checking'!IY15)</f>
        <v/>
      </c>
      <c r="IV15" t="str">
        <f>IF('[1]Data Checking'!IZ15="","",'[1]Data Checking'!IZ15)</f>
        <v/>
      </c>
      <c r="IW15" t="str">
        <f>IF('[1]Data Checking'!JA15="","",'[1]Data Checking'!JA15)</f>
        <v/>
      </c>
      <c r="IX15" t="str">
        <f>IF('[1]Data Checking'!JB15="","",'[1]Data Checking'!JB15)</f>
        <v/>
      </c>
      <c r="IY15" t="str">
        <f>IF('[1]Data Checking'!JC15="","",'[1]Data Checking'!JC15)</f>
        <v/>
      </c>
      <c r="IZ15" t="str">
        <f>IF('[1]Data Checking'!JD15="","",'[1]Data Checking'!JD15)</f>
        <v/>
      </c>
      <c r="JA15" t="str">
        <f>IF('[1]Data Checking'!JE15="","",'[1]Data Checking'!JE15)</f>
        <v/>
      </c>
      <c r="JB15" t="str">
        <f>IF('[1]Data Checking'!JF15="","",'[1]Data Checking'!JF15)</f>
        <v>Oui</v>
      </c>
      <c r="JC15" t="str">
        <f>IF('[1]Data Checking'!JG15="","",'[1]Data Checking'!JG15)</f>
        <v>Oui, je vais parfois/souvent chercher l'eau</v>
      </c>
      <c r="JD15" t="str">
        <f>IF('[1]Data Checking'!JH15="","",'[1]Data Checking'!JH15)</f>
        <v>boutique ou kiosque privé</v>
      </c>
      <c r="JE15" t="str">
        <f>IF('[1]Data Checking'!JI15="","",'[1]Data Checking'!JI15)</f>
        <v/>
      </c>
      <c r="JF15" t="str">
        <f>IF('[1]Data Checking'!JJ15="","",'[1]Data Checking'!JJ15)</f>
        <v>boutique</v>
      </c>
      <c r="JG15" t="str">
        <f>IF('[1]Data Checking'!JK15="","",'[1]Data Checking'!JK15)</f>
        <v>boutik / kiòs priwe</v>
      </c>
      <c r="JH15" t="str">
        <f>IF('[1]Data Checking'!JL15="","",'[1]Data Checking'!JL15)</f>
        <v>boutik / kiòs priwe</v>
      </c>
      <c r="JI15" t="str">
        <f>IF('[1]Data Checking'!JM15="","",'[1]Data Checking'!JM15)</f>
        <v>L'eau est de meilleure qualité</v>
      </c>
      <c r="JJ15" t="str">
        <f>IF('[1]Data Checking'!JN15="","",'[1]Data Checking'!JN15)</f>
        <v/>
      </c>
      <c r="JK15" t="str">
        <f>IF('[1]Data Checking'!JO15="","",'[1]Data Checking'!JO15)</f>
        <v>Moins de 15 min au total</v>
      </c>
      <c r="JL15" t="str">
        <f>IF('[1]Data Checking'!JP15="","",'[1]Data Checking'!JP15)</f>
        <v>gros bidon de 5 gallons (18,9 L)</v>
      </c>
      <c r="JM15" t="str">
        <f>IF('[1]Data Checking'!JQ15="","",'[1]Data Checking'!JQ15)</f>
        <v>5gal</v>
      </c>
      <c r="JN15" t="str">
        <f>IF('[1]Data Checking'!JR15="","",'[1]Data Checking'!JR15)</f>
        <v>bidon ki vo 5 galon (18,9L)</v>
      </c>
      <c r="JO15" t="str">
        <f>IF('[1]Data Checking'!JS15="","",'[1]Data Checking'!JS15)</f>
        <v/>
      </c>
      <c r="JP15" t="str">
        <f>IF('[1]Data Checking'!JT15="","",'[1]Data Checking'!JT15)</f>
        <v/>
      </c>
      <c r="JQ15" t="str">
        <f>IF('[1]Data Checking'!JU15="","",'[1]Data Checking'!JU15)</f>
        <v/>
      </c>
      <c r="JR15" t="str">
        <f>IF('[1]Data Checking'!JV15="","",'[1]Data Checking'!JV15)</f>
        <v/>
      </c>
      <c r="JS15" t="str">
        <f>IF('[1]Data Checking'!JW15="","",'[1]Data Checking'!JW15)</f>
        <v/>
      </c>
      <c r="JT15">
        <f>IF('[1]Data Checking'!JX15="","",'[1]Data Checking'!JX15)</f>
        <v>60</v>
      </c>
      <c r="JU15">
        <f>IF('[1]Data Checking'!JY15="","",'[1]Data Checking'!JY15)</f>
        <v>12</v>
      </c>
      <c r="JV15" t="str">
        <f>IF('[1]Data Checking'!JZ15="","",'[1]Data Checking'!JZ15)</f>
        <v/>
      </c>
      <c r="JW15" t="str">
        <f>IF('[1]Data Checking'!KA15="","",'[1]Data Checking'!KA15)</f>
        <v>NA</v>
      </c>
      <c r="JX15">
        <f>IF('[1]Data Checking'!KB15="","",'[1]Data Checking'!KB15)</f>
        <v>12</v>
      </c>
      <c r="JY15" t="str">
        <f>IF('[1]Data Checking'!KC15="","",'[1]Data Checking'!KC15)</f>
        <v>Oui</v>
      </c>
      <c r="JZ15" t="str">
        <f>IF('[1]Data Checking'!KD15="","",'[1]Data Checking'!KD15)</f>
        <v/>
      </c>
      <c r="KA15" t="str">
        <f>IF('[1]Data Checking'!KE15="","",'[1]Data Checking'!KE15)</f>
        <v>Oui</v>
      </c>
      <c r="KB15" t="str">
        <f>IF('[1]Data Checking'!KF15="","",'[1]Data Checking'!KF15)</f>
        <v>Problèmes de transport Autre (précisez)</v>
      </c>
      <c r="KC15">
        <f>IF('[1]Data Checking'!KG15="","",'[1]Data Checking'!KG15)</f>
        <v>0</v>
      </c>
      <c r="KD15">
        <f>IF('[1]Data Checking'!KH15="","",'[1]Data Checking'!KH15)</f>
        <v>1</v>
      </c>
      <c r="KE15">
        <f>IF('[1]Data Checking'!KI15="","",'[1]Data Checking'!KI15)</f>
        <v>0</v>
      </c>
      <c r="KF15">
        <f>IF('[1]Data Checking'!KJ15="","",'[1]Data Checking'!KJ15)</f>
        <v>0</v>
      </c>
      <c r="KG15">
        <f>IF('[1]Data Checking'!KK15="","",'[1]Data Checking'!KK15)</f>
        <v>0</v>
      </c>
      <c r="KH15">
        <f>IF('[1]Data Checking'!KL15="","",'[1]Data Checking'!KL15)</f>
        <v>0</v>
      </c>
      <c r="KI15">
        <f>IF('[1]Data Checking'!KM15="","",'[1]Data Checking'!KM15)</f>
        <v>0</v>
      </c>
      <c r="KJ15">
        <f>IF('[1]Data Checking'!KN15="","",'[1]Data Checking'!KN15)</f>
        <v>0</v>
      </c>
      <c r="KK15">
        <f>IF('[1]Data Checking'!KO15="","",'[1]Data Checking'!KO15)</f>
        <v>0</v>
      </c>
      <c r="KL15">
        <f>IF('[1]Data Checking'!KP15="","",'[1]Data Checking'!KP15)</f>
        <v>1</v>
      </c>
      <c r="KM15">
        <f>IF('[1]Data Checking'!KQ15="","",'[1]Data Checking'!KQ15)</f>
        <v>0</v>
      </c>
      <c r="KN15" t="str">
        <f>IF('[1]Data Checking'!KR15="","",'[1]Data Checking'!KR15)</f>
        <v>Il n'y avait pas d'essence (gaz) dans la commune</v>
      </c>
      <c r="KO15" t="str">
        <f>IF('[1]Data Checking'!KS15="","",'[1]Data Checking'!KS15)</f>
        <v>Non</v>
      </c>
      <c r="KP15" t="str">
        <f>IF('[1]Data Checking'!KT15="","",'[1]Data Checking'!KT15)</f>
        <v/>
      </c>
      <c r="KQ15" t="str">
        <f>IF('[1]Data Checking'!KU15="","",'[1]Data Checking'!KU15)</f>
        <v/>
      </c>
      <c r="KR15" t="str">
        <f>IF('[1]Data Checking'!KV15="","",'[1]Data Checking'!KV15)</f>
        <v/>
      </c>
      <c r="KS15" t="str">
        <f>IF('[1]Data Checking'!KW15="","",'[1]Data Checking'!KW15)</f>
        <v/>
      </c>
      <c r="KT15" t="str">
        <f>IF('[1]Data Checking'!KX15="","",'[1]Data Checking'!KX15)</f>
        <v/>
      </c>
      <c r="KU15" t="str">
        <f>IF('[1]Data Checking'!KY15="","",'[1]Data Checking'!KY15)</f>
        <v/>
      </c>
      <c r="KV15" t="str">
        <f>IF('[1]Data Checking'!KZ15="","",'[1]Data Checking'!KZ15)</f>
        <v/>
      </c>
      <c r="KW15" t="str">
        <f>IF('[1]Data Checking'!LA15="","",'[1]Data Checking'!LA15)</f>
        <v/>
      </c>
      <c r="KX15" t="str">
        <f>IF('[1]Data Checking'!LB15="","",'[1]Data Checking'!LB15)</f>
        <v/>
      </c>
      <c r="KY15" t="str">
        <f>IF('[1]Data Checking'!LC15="","",'[1]Data Checking'!LC15)</f>
        <v/>
      </c>
      <c r="KZ15" t="str">
        <f>IF('[1]Data Checking'!LD15="","",'[1]Data Checking'!LD15)</f>
        <v/>
      </c>
      <c r="LA15" t="str">
        <f>IF('[1]Data Checking'!LE15="","",'[1]Data Checking'!LE15)</f>
        <v/>
      </c>
      <c r="LB15" t="str">
        <f>IF('[1]Data Checking'!LF15="","",'[1]Data Checking'!LF15)</f>
        <v/>
      </c>
      <c r="LC15">
        <f>IF('[1]Data Checking'!LG15="","",'[1]Data Checking'!LG15)</f>
        <v>6</v>
      </c>
      <c r="LD15" t="str">
        <f>IF('[1]Data Checking'!LH15="","",'[1]Data Checking'!LH15)</f>
        <v>Riz Mais Haricot noir</v>
      </c>
      <c r="LE15">
        <f>IF('[1]Data Checking'!LI15="","",'[1]Data Checking'!LI15)</f>
        <v>0</v>
      </c>
      <c r="LF15">
        <f>IF('[1]Data Checking'!LJ15="","",'[1]Data Checking'!LJ15)</f>
        <v>1</v>
      </c>
      <c r="LG15">
        <f>IF('[1]Data Checking'!LK15="","",'[1]Data Checking'!LK15)</f>
        <v>1</v>
      </c>
      <c r="LH15">
        <f>IF('[1]Data Checking'!LL15="","",'[1]Data Checking'!LL15)</f>
        <v>0</v>
      </c>
      <c r="LI15">
        <f>IF('[1]Data Checking'!LM15="","",'[1]Data Checking'!LM15)</f>
        <v>0</v>
      </c>
      <c r="LJ15">
        <f>IF('[1]Data Checking'!LN15="","",'[1]Data Checking'!LN15)</f>
        <v>1</v>
      </c>
      <c r="LK15">
        <f>IF('[1]Data Checking'!LO15="","",'[1]Data Checking'!LO15)</f>
        <v>0</v>
      </c>
      <c r="LL15">
        <f>IF('[1]Data Checking'!LP15="","",'[1]Data Checking'!LP15)</f>
        <v>0</v>
      </c>
      <c r="LM15">
        <f>IF('[1]Data Checking'!LQ15="","",'[1]Data Checking'!LQ15)</f>
        <v>0</v>
      </c>
      <c r="LN15">
        <f>IF('[1]Data Checking'!LR15="","",'[1]Data Checking'!LR15)</f>
        <v>0</v>
      </c>
      <c r="LO15" t="str">
        <f>IF('[1]Data Checking'!LS15="","",'[1]Data Checking'!LS15)</f>
        <v/>
      </c>
      <c r="LP15">
        <f>IF('[1]Data Checking'!LT15="","",'[1]Data Checking'!LT15)</f>
        <v>15</v>
      </c>
      <c r="LQ15">
        <f>IF('[1]Data Checking'!LU15="","",'[1]Data Checking'!LU15)</f>
        <v>10</v>
      </c>
      <c r="LR15" t="str">
        <f>IF('[1]Data Checking'!LV15="","",'[1]Data Checking'!LV15)</f>
        <v/>
      </c>
      <c r="LS15" t="str">
        <f>IF('[1]Data Checking'!LW15="","",'[1]Data Checking'!LW15)</f>
        <v/>
      </c>
      <c r="LT15">
        <f>IF('[1]Data Checking'!LX15="","",'[1]Data Checking'!LX15)</f>
        <v>20</v>
      </c>
      <c r="LU15" t="str">
        <f>IF('[1]Data Checking'!LY15="","",'[1]Data Checking'!LY15)</f>
        <v/>
      </c>
      <c r="LV15" t="str">
        <f>IF('[1]Data Checking'!LZ15="","",'[1]Data Checking'!LZ15)</f>
        <v/>
      </c>
      <c r="LW15" t="str">
        <f>IF('[1]Data Checking'!MA15="","",'[1]Data Checking'!MA15)</f>
        <v>Dentifrice Papier toilette Déodorant</v>
      </c>
      <c r="LX15">
        <f>IF('[1]Data Checking'!MB15="","",'[1]Data Checking'!MB15)</f>
        <v>0</v>
      </c>
      <c r="LY15">
        <f>IF('[1]Data Checking'!MC15="","",'[1]Data Checking'!MC15)</f>
        <v>0</v>
      </c>
      <c r="LZ15">
        <f>IF('[1]Data Checking'!MD15="","",'[1]Data Checking'!MD15)</f>
        <v>0</v>
      </c>
      <c r="MA15">
        <f>IF('[1]Data Checking'!ME15="","",'[1]Data Checking'!ME15)</f>
        <v>0</v>
      </c>
      <c r="MB15">
        <f>IF('[1]Data Checking'!MF15="","",'[1]Data Checking'!MF15)</f>
        <v>1</v>
      </c>
      <c r="MC15">
        <f>IF('[1]Data Checking'!MG15="","",'[1]Data Checking'!MG15)</f>
        <v>1</v>
      </c>
      <c r="MD15">
        <f>IF('[1]Data Checking'!MH15="","",'[1]Data Checking'!MH15)</f>
        <v>1</v>
      </c>
      <c r="ME15">
        <f>IF('[1]Data Checking'!MI15="","",'[1]Data Checking'!MI15)</f>
        <v>0</v>
      </c>
      <c r="MF15">
        <f>IF('[1]Data Checking'!MJ15="","",'[1]Data Checking'!MJ15)</f>
        <v>0</v>
      </c>
      <c r="MG15">
        <f>IF('[1]Data Checking'!MK15="","",'[1]Data Checking'!MK15)</f>
        <v>0</v>
      </c>
      <c r="MH15" t="str">
        <f>IF('[1]Data Checking'!ML15="","",'[1]Data Checking'!ML15)</f>
        <v/>
      </c>
      <c r="MI15" t="str">
        <f>IF('[1]Data Checking'!MM15="","",'[1]Data Checking'!MM15)</f>
        <v/>
      </c>
      <c r="MJ15" t="str">
        <f>IF('[1]Data Checking'!MN15="","",'[1]Data Checking'!MN15)</f>
        <v/>
      </c>
      <c r="MK15" t="str">
        <f>IF('[1]Data Checking'!MO15="","",'[1]Data Checking'!MO15)</f>
        <v/>
      </c>
      <c r="ML15">
        <f>IF('[1]Data Checking'!MP15="","",'[1]Data Checking'!MP15)</f>
        <v>1</v>
      </c>
      <c r="MM15">
        <f>IF('[1]Data Checking'!MQ15="","",'[1]Data Checking'!MQ15)</f>
        <v>6</v>
      </c>
      <c r="MN15">
        <f>IF('[1]Data Checking'!MR15="","",'[1]Data Checking'!MR15)</f>
        <v>1</v>
      </c>
      <c r="MO15" t="str">
        <f>IF('[1]Data Checking'!MS15="","",'[1]Data Checking'!MS15)</f>
        <v/>
      </c>
      <c r="MP15" t="str">
        <f>IF('[1]Data Checking'!MT15="","",'[1]Data Checking'!MT15)</f>
        <v>Aucun</v>
      </c>
      <c r="MQ15">
        <f>IF('[1]Data Checking'!MU15="","",'[1]Data Checking'!MU15)</f>
        <v>0</v>
      </c>
      <c r="MR15">
        <f>IF('[1]Data Checking'!MV15="","",'[1]Data Checking'!MV15)</f>
        <v>0</v>
      </c>
      <c r="MS15">
        <f>IF('[1]Data Checking'!MW15="","",'[1]Data Checking'!MW15)</f>
        <v>0</v>
      </c>
      <c r="MT15">
        <f>IF('[1]Data Checking'!MX15="","",'[1]Data Checking'!MX15)</f>
        <v>0</v>
      </c>
      <c r="MU15">
        <f>IF('[1]Data Checking'!MY15="","",'[1]Data Checking'!MY15)</f>
        <v>0</v>
      </c>
      <c r="MV15">
        <f>IF('[1]Data Checking'!MZ15="","",'[1]Data Checking'!MZ15)</f>
        <v>0</v>
      </c>
      <c r="MW15">
        <f>IF('[1]Data Checking'!NA15="","",'[1]Data Checking'!NA15)</f>
        <v>0</v>
      </c>
      <c r="MX15">
        <f>IF('[1]Data Checking'!NB15="","",'[1]Data Checking'!NB15)</f>
        <v>0</v>
      </c>
      <c r="MY15">
        <f>IF('[1]Data Checking'!NC15="","",'[1]Data Checking'!NC15)</f>
        <v>0</v>
      </c>
      <c r="MZ15">
        <f>IF('[1]Data Checking'!ND15="","",'[1]Data Checking'!ND15)</f>
        <v>0</v>
      </c>
      <c r="NA15">
        <f>IF('[1]Data Checking'!NE15="","",'[1]Data Checking'!NE15)</f>
        <v>0</v>
      </c>
      <c r="NB15">
        <f>IF('[1]Data Checking'!NF15="","",'[1]Data Checking'!NF15)</f>
        <v>0</v>
      </c>
      <c r="NC15">
        <f>IF('[1]Data Checking'!NG15="","",'[1]Data Checking'!NG15)</f>
        <v>1</v>
      </c>
      <c r="ND15" t="str">
        <f>IF('[1]Data Checking'!NH15="","",'[1]Data Checking'!NH15)</f>
        <v/>
      </c>
      <c r="NE15" t="str">
        <f>IF('[1]Data Checking'!NI15="","",'[1]Data Checking'!NI15)</f>
        <v/>
      </c>
      <c r="NF15" t="str">
        <f>IF('[1]Data Checking'!NJ15="","",'[1]Data Checking'!NJ15)</f>
        <v/>
      </c>
      <c r="NG15" t="str">
        <f>IF('[1]Data Checking'!NK15="","",'[1]Data Checking'!NK15)</f>
        <v/>
      </c>
      <c r="NH15" t="str">
        <f>IF('[1]Data Checking'!NL15="","",'[1]Data Checking'!NL15)</f>
        <v/>
      </c>
      <c r="NI15" t="str">
        <f>IF('[1]Data Checking'!NM15="","",'[1]Data Checking'!NM15)</f>
        <v/>
      </c>
      <c r="NJ15" t="str">
        <f>IF('[1]Data Checking'!NN15="","",'[1]Data Checking'!NN15)</f>
        <v/>
      </c>
      <c r="NK15" t="str">
        <f>IF('[1]Data Checking'!NO15="","",'[1]Data Checking'!NO15)</f>
        <v/>
      </c>
      <c r="NL15" t="str">
        <f>IF('[1]Data Checking'!NP15="","",'[1]Data Checking'!NP15)</f>
        <v/>
      </c>
      <c r="NM15" t="str">
        <f>IF('[1]Data Checking'!NQ15="","",'[1]Data Checking'!NQ15)</f>
        <v/>
      </c>
      <c r="NN15" t="str">
        <f>IF('[1]Data Checking'!NR15="","",'[1]Data Checking'!NR15)</f>
        <v/>
      </c>
      <c r="NO15" t="str">
        <f>IF('[1]Data Checking'!NS15="","",'[1]Data Checking'!NS15)</f>
        <v>Assiette Casserole Poêle Cuillère pour manger Cuillère de service Éponge</v>
      </c>
      <c r="NP15">
        <f>IF('[1]Data Checking'!NT15="","",'[1]Data Checking'!NT15)</f>
        <v>0</v>
      </c>
      <c r="NQ15">
        <f>IF('[1]Data Checking'!NU15="","",'[1]Data Checking'!NU15)</f>
        <v>1</v>
      </c>
      <c r="NR15">
        <f>IF('[1]Data Checking'!NV15="","",'[1]Data Checking'!NV15)</f>
        <v>1</v>
      </c>
      <c r="NS15">
        <f>IF('[1]Data Checking'!NW15="","",'[1]Data Checking'!NW15)</f>
        <v>0</v>
      </c>
      <c r="NT15">
        <f>IF('[1]Data Checking'!NX15="","",'[1]Data Checking'!NX15)</f>
        <v>1</v>
      </c>
      <c r="NU15">
        <f>IF('[1]Data Checking'!NY15="","",'[1]Data Checking'!NY15)</f>
        <v>1</v>
      </c>
      <c r="NV15">
        <f>IF('[1]Data Checking'!NZ15="","",'[1]Data Checking'!NZ15)</f>
        <v>1</v>
      </c>
      <c r="NW15">
        <f>IF('[1]Data Checking'!OA15="","",'[1]Data Checking'!OA15)</f>
        <v>0</v>
      </c>
      <c r="NX15">
        <f>IF('[1]Data Checking'!OB15="","",'[1]Data Checking'!OB15)</f>
        <v>1</v>
      </c>
      <c r="NY15">
        <f>IF('[1]Data Checking'!OC15="","",'[1]Data Checking'!OC15)</f>
        <v>0</v>
      </c>
      <c r="NZ15">
        <f>IF('[1]Data Checking'!OD15="","",'[1]Data Checking'!OD15)</f>
        <v>0</v>
      </c>
      <c r="OA15" t="str">
        <f>IF('[1]Data Checking'!OE15="","",'[1]Data Checking'!OE15)</f>
        <v/>
      </c>
      <c r="OB15">
        <f>IF('[1]Data Checking'!OF15="","",'[1]Data Checking'!OF15)</f>
        <v>3</v>
      </c>
      <c r="OC15">
        <f>IF('[1]Data Checking'!OG15="","",'[1]Data Checking'!OG15)</f>
        <v>1</v>
      </c>
      <c r="OD15" t="str">
        <f>IF('[1]Data Checking'!OH15="","",'[1]Data Checking'!OH15)</f>
        <v/>
      </c>
      <c r="OE15">
        <f>IF('[1]Data Checking'!OI15="","",'[1]Data Checking'!OI15)</f>
        <v>12</v>
      </c>
      <c r="OF15">
        <f>IF('[1]Data Checking'!OJ15="","",'[1]Data Checking'!OJ15)</f>
        <v>6</v>
      </c>
      <c r="OG15">
        <f>IF('[1]Data Checking'!OK15="","",'[1]Data Checking'!OK15)</f>
        <v>6</v>
      </c>
      <c r="OH15" t="str">
        <f>IF('[1]Data Checking'!OL15="","",'[1]Data Checking'!OL15)</f>
        <v/>
      </c>
      <c r="OI15">
        <f>IF('[1]Data Checking'!OM15="","",'[1]Data Checking'!OM15)</f>
        <v>2</v>
      </c>
      <c r="OJ15" t="str">
        <f>IF('[1]Data Checking'!ON15="","",'[1]Data Checking'!ON15)</f>
        <v>Des antibiotiques Materiels de protection contre le Covid-19 (Gel hydroalchoolique, cache-nez) Service psychologique</v>
      </c>
      <c r="OK15">
        <f>IF('[1]Data Checking'!OO15="","",'[1]Data Checking'!OO15)</f>
        <v>0</v>
      </c>
      <c r="OL15">
        <f>IF('[1]Data Checking'!OP15="","",'[1]Data Checking'!OP15)</f>
        <v>1</v>
      </c>
      <c r="OM15">
        <f>IF('[1]Data Checking'!OQ15="","",'[1]Data Checking'!OQ15)</f>
        <v>0</v>
      </c>
      <c r="ON15">
        <f>IF('[1]Data Checking'!OR15="","",'[1]Data Checking'!OR15)</f>
        <v>0</v>
      </c>
      <c r="OO15">
        <f>IF('[1]Data Checking'!OS15="","",'[1]Data Checking'!OS15)</f>
        <v>0</v>
      </c>
      <c r="OP15">
        <f>IF('[1]Data Checking'!OT15="","",'[1]Data Checking'!OT15)</f>
        <v>1</v>
      </c>
      <c r="OQ15">
        <f>IF('[1]Data Checking'!OU15="","",'[1]Data Checking'!OU15)</f>
        <v>1</v>
      </c>
      <c r="OR15">
        <f>IF('[1]Data Checking'!OV15="","",'[1]Data Checking'!OV15)</f>
        <v>0</v>
      </c>
      <c r="OS15">
        <f>IF('[1]Data Checking'!OW15="","",'[1]Data Checking'!OW15)</f>
        <v>0</v>
      </c>
      <c r="OT15" t="str">
        <f>IF('[1]Data Checking'!OX15="","",'[1]Data Checking'!OX15)</f>
        <v/>
      </c>
      <c r="OU15" t="str">
        <f>IF('[1]Data Checking'!OY15="","",'[1]Data Checking'!OY15)</f>
        <v>Lampe torche Radio</v>
      </c>
      <c r="OV15">
        <f>IF('[1]Data Checking'!OZ15="","",'[1]Data Checking'!OZ15)</f>
        <v>1</v>
      </c>
      <c r="OW15">
        <f>IF('[1]Data Checking'!PA15="","",'[1]Data Checking'!PA15)</f>
        <v>0</v>
      </c>
      <c r="OX15">
        <f>IF('[1]Data Checking'!PB15="","",'[1]Data Checking'!PB15)</f>
        <v>0</v>
      </c>
      <c r="OY15">
        <f>IF('[1]Data Checking'!PC15="","",'[1]Data Checking'!PC15)</f>
        <v>1</v>
      </c>
      <c r="OZ15">
        <f>IF('[1]Data Checking'!PD15="","",'[1]Data Checking'!PD15)</f>
        <v>0</v>
      </c>
      <c r="PA15">
        <f>IF('[1]Data Checking'!PE15="","",'[1]Data Checking'!PE15)</f>
        <v>0</v>
      </c>
      <c r="PB15">
        <f>IF('[1]Data Checking'!PF15="","",'[1]Data Checking'!PF15)</f>
        <v>1</v>
      </c>
      <c r="PC15" t="str">
        <f>IF('[1]Data Checking'!PG15="","",'[1]Data Checking'!PG15)</f>
        <v/>
      </c>
      <c r="PD15" t="str">
        <f>IF('[1]Data Checking'!PH15="","",'[1]Data Checking'!PH15)</f>
        <v/>
      </c>
      <c r="PE15">
        <f>IF('[1]Data Checking'!PI15="","",'[1]Data Checking'!PI15)</f>
        <v>1</v>
      </c>
      <c r="PF15" t="str">
        <f>IF('[1]Data Checking'!PJ15="","",'[1]Data Checking'!PJ15)</f>
        <v>Pelles</v>
      </c>
      <c r="PG15">
        <f>IF('[1]Data Checking'!PK15="","",'[1]Data Checking'!PK15)</f>
        <v>1</v>
      </c>
      <c r="PH15">
        <f>IF('[1]Data Checking'!PL15="","",'[1]Data Checking'!PL15)</f>
        <v>0</v>
      </c>
      <c r="PI15">
        <f>IF('[1]Data Checking'!PM15="","",'[1]Data Checking'!PM15)</f>
        <v>0</v>
      </c>
      <c r="PJ15">
        <f>IF('[1]Data Checking'!PN15="","",'[1]Data Checking'!PN15)</f>
        <v>0</v>
      </c>
      <c r="PK15">
        <f>IF('[1]Data Checking'!PO15="","",'[1]Data Checking'!PO15)</f>
        <v>0</v>
      </c>
      <c r="PL15">
        <f>IF('[1]Data Checking'!PP15="","",'[1]Data Checking'!PP15)</f>
        <v>0</v>
      </c>
      <c r="PM15">
        <f>IF('[1]Data Checking'!PQ15="","",'[1]Data Checking'!PQ15)</f>
        <v>0</v>
      </c>
      <c r="PN15">
        <f>IF('[1]Data Checking'!PR15="","",'[1]Data Checking'!PR15)</f>
        <v>0</v>
      </c>
      <c r="PO15">
        <f>IF('[1]Data Checking'!PS15="","",'[1]Data Checking'!PS15)</f>
        <v>0</v>
      </c>
      <c r="PP15" t="str">
        <f>IF('[1]Data Checking'!PT15="","",'[1]Data Checking'!PT15)</f>
        <v>Pelles</v>
      </c>
      <c r="PQ15">
        <f>IF('[1]Data Checking'!PU15="","",'[1]Data Checking'!PU15)</f>
        <v>1</v>
      </c>
      <c r="PR15">
        <f>IF('[1]Data Checking'!PV15="","",'[1]Data Checking'!PV15)</f>
        <v>0</v>
      </c>
      <c r="PS15">
        <f>IF('[1]Data Checking'!PW15="","",'[1]Data Checking'!PW15)</f>
        <v>0</v>
      </c>
      <c r="PT15">
        <f>IF('[1]Data Checking'!PX15="","",'[1]Data Checking'!PX15)</f>
        <v>0</v>
      </c>
      <c r="PU15">
        <f>IF('[1]Data Checking'!PY15="","",'[1]Data Checking'!PY15)</f>
        <v>0</v>
      </c>
      <c r="PV15">
        <f>IF('[1]Data Checking'!PZ15="","",'[1]Data Checking'!PZ15)</f>
        <v>0</v>
      </c>
      <c r="PW15">
        <f>IF('[1]Data Checking'!QA15="","",'[1]Data Checking'!QA15)</f>
        <v>0</v>
      </c>
      <c r="PX15">
        <f>IF('[1]Data Checking'!QB15="","",'[1]Data Checking'!QB15)</f>
        <v>0</v>
      </c>
      <c r="PY15">
        <f>IF('[1]Data Checking'!QC15="","",'[1]Data Checking'!QC15)</f>
        <v>0</v>
      </c>
      <c r="PZ15" t="str">
        <f>IF('[1]Data Checking'!QD15="","",'[1]Data Checking'!QD15)</f>
        <v/>
      </c>
      <c r="QA15" t="str">
        <f>IF('[1]Data Checking'!QE15="","",'[1]Data Checking'!QE15)</f>
        <v/>
      </c>
      <c r="QB15" t="str">
        <f>IF('[1]Data Checking'!QF15="","",'[1]Data Checking'!QF15)</f>
        <v/>
      </c>
      <c r="QC15" t="str">
        <f>IF('[1]Data Checking'!QG15="","",'[1]Data Checking'!QG15)</f>
        <v/>
      </c>
      <c r="QD15" t="str">
        <f>IF('[1]Data Checking'!QH15="","",'[1]Data Checking'!QH15)</f>
        <v/>
      </c>
      <c r="QE15" t="str">
        <f>IF('[1]Data Checking'!QI15="","",'[1]Data Checking'!QI15)</f>
        <v/>
      </c>
      <c r="QF15" t="str">
        <f>IF('[1]Data Checking'!QJ15="","",'[1]Data Checking'!QJ15)</f>
        <v/>
      </c>
      <c r="QG15" t="str">
        <f>IF('[1]Data Checking'!QK15="","",'[1]Data Checking'!QK15)</f>
        <v/>
      </c>
      <c r="QH15" t="str">
        <f>IF('[1]Data Checking'!QL15="","",'[1]Data Checking'!QL15)</f>
        <v/>
      </c>
      <c r="QI15" t="str">
        <f>IF('[1]Data Checking'!QM15="","",'[1]Data Checking'!QM15)</f>
        <v/>
      </c>
      <c r="QJ15" t="str">
        <f>IF('[1]Data Checking'!QN15="","",'[1]Data Checking'!QN15)</f>
        <v/>
      </c>
      <c r="QK15" t="str">
        <f>IF('[1]Data Checking'!QO15="","",'[1]Data Checking'!QO15)</f>
        <v/>
      </c>
      <c r="QL15" t="str">
        <f>IF('[1]Data Checking'!QP15="","",'[1]Data Checking'!QP15)</f>
        <v/>
      </c>
      <c r="QM15" t="str">
        <f>IF('[1]Data Checking'!QQ15="","",'[1]Data Checking'!QQ15)</f>
        <v/>
      </c>
      <c r="QN15" t="str">
        <f>IF('[1]Data Checking'!QR15="","",'[1]Data Checking'!QR15)</f>
        <v/>
      </c>
      <c r="QO15" t="str">
        <f>IF('[1]Data Checking'!QS15="","",'[1]Data Checking'!QS15)</f>
        <v/>
      </c>
      <c r="QP15" t="str">
        <f>IF('[1]Data Checking'!QT15="","",'[1]Data Checking'!QT15)</f>
        <v/>
      </c>
      <c r="QQ15" t="str">
        <f>IF('[1]Data Checking'!QU15="","",'[1]Data Checking'!QU15)</f>
        <v/>
      </c>
      <c r="QR15" t="str">
        <f>IF('[1]Data Checking'!QV15="","",'[1]Data Checking'!QV15)</f>
        <v/>
      </c>
      <c r="QS15" t="str">
        <f>IF('[1]Data Checking'!QW15="","",'[1]Data Checking'!QW15)</f>
        <v/>
      </c>
      <c r="QT15" t="str">
        <f>IF('[1]Data Checking'!QX15="","",'[1]Data Checking'!QX15)</f>
        <v/>
      </c>
      <c r="QU15" t="str">
        <f>IF('[1]Data Checking'!QY15="","",'[1]Data Checking'!QY15)</f>
        <v/>
      </c>
      <c r="QV15" t="str">
        <f>IF('[1]Data Checking'!QZ15="","",'[1]Data Checking'!QZ15)</f>
        <v/>
      </c>
      <c r="QW15" t="str">
        <f>IF('[1]Data Checking'!RA15="","",'[1]Data Checking'!RA15)</f>
        <v/>
      </c>
      <c r="QX15" t="str">
        <f>IF('[1]Data Checking'!RB15="","",'[1]Data Checking'!RB15)</f>
        <v/>
      </c>
      <c r="QY15" t="str">
        <f>IF('[1]Data Checking'!RC15="","",'[1]Data Checking'!RC15)</f>
        <v/>
      </c>
      <c r="QZ15" t="str">
        <f>IF('[1]Data Checking'!RD15="","",'[1]Data Checking'!RD15)</f>
        <v/>
      </c>
      <c r="RA15" t="str">
        <f>IF('[1]Data Checking'!RE15="","",'[1]Data Checking'!RE15)</f>
        <v/>
      </c>
      <c r="RB15" t="str">
        <f>IF('[1]Data Checking'!RF15="","",'[1]Data Checking'!RF15)</f>
        <v/>
      </c>
      <c r="RC15" t="str">
        <f>IF('[1]Data Checking'!RG15="","",'[1]Data Checking'!RG15)</f>
        <v/>
      </c>
      <c r="RD15" t="str">
        <f>IF('[1]Data Checking'!RH15="","",'[1]Data Checking'!RH15)</f>
        <v/>
      </c>
      <c r="RE15" t="str">
        <f>IF('[1]Data Checking'!RI15="","",'[1]Data Checking'!RI15)</f>
        <v/>
      </c>
      <c r="RF15" t="str">
        <f>IF('[1]Data Checking'!RJ15="","",'[1]Data Checking'!RJ15)</f>
        <v/>
      </c>
      <c r="RG15" t="str">
        <f>IF('[1]Data Checking'!RK15="","",'[1]Data Checking'!RK15)</f>
        <v/>
      </c>
      <c r="RH15" t="str">
        <f>IF('[1]Data Checking'!RL15="","",'[1]Data Checking'!RL15)</f>
        <v/>
      </c>
      <c r="RI15" t="str">
        <f>IF('[1]Data Checking'!RM15="","",'[1]Data Checking'!RM15)</f>
        <v/>
      </c>
      <c r="RJ15" t="str">
        <f>IF('[1]Data Checking'!RN15="","",'[1]Data Checking'!RN15)</f>
        <v/>
      </c>
      <c r="RK15" t="str">
        <f>IF('[1]Data Checking'!RO15="","",'[1]Data Checking'!RO15)</f>
        <v/>
      </c>
      <c r="RL15" t="str">
        <f>IF('[1]Data Checking'!RP15="","",'[1]Data Checking'!RP15)</f>
        <v/>
      </c>
      <c r="RM15" t="str">
        <f>IF('[1]Data Checking'!RQ15="","",'[1]Data Checking'!RQ15)</f>
        <v/>
      </c>
      <c r="RN15" t="str">
        <f>IF('[1]Data Checking'!RR15="","",'[1]Data Checking'!RR15)</f>
        <v/>
      </c>
      <c r="RO15" t="str">
        <f>IF('[1]Data Checking'!RS15="","",'[1]Data Checking'!RS15)</f>
        <v/>
      </c>
      <c r="RP15" t="str">
        <f>IF('[1]Data Checking'!RT15="","",'[1]Data Checking'!RT15)</f>
        <v/>
      </c>
      <c r="RQ15" t="str">
        <f>IF('[1]Data Checking'!RU15="","",'[1]Data Checking'!RU15)</f>
        <v/>
      </c>
      <c r="RR15" t="str">
        <f>IF('[1]Data Checking'!RV15="","",'[1]Data Checking'!RV15)</f>
        <v/>
      </c>
      <c r="RS15" t="str">
        <f>IF('[1]Data Checking'!RW15="","",'[1]Data Checking'!RW15)</f>
        <v/>
      </c>
      <c r="RT15" t="str">
        <f>IF('[1]Data Checking'!RX15="","",'[1]Data Checking'!RX15)</f>
        <v/>
      </c>
      <c r="RU15" t="str">
        <f>IF('[1]Data Checking'!RY15="","",'[1]Data Checking'!RY15)</f>
        <v/>
      </c>
      <c r="RV15" t="str">
        <f>IF('[1]Data Checking'!RZ15="","",'[1]Data Checking'!RZ15)</f>
        <v/>
      </c>
      <c r="RW15" t="str">
        <f>IF('[1]Data Checking'!SA15="","",'[1]Data Checking'!SA15)</f>
        <v/>
      </c>
      <c r="RX15" t="str">
        <f>IF('[1]Data Checking'!SB15="","",'[1]Data Checking'!SB15)</f>
        <v/>
      </c>
      <c r="RY15" t="str">
        <f>IF('[1]Data Checking'!SC15="","",'[1]Data Checking'!SC15)</f>
        <v/>
      </c>
      <c r="RZ15" t="str">
        <f>IF('[1]Data Checking'!SD15="","",'[1]Data Checking'!SD15)</f>
        <v/>
      </c>
      <c r="SA15" t="str">
        <f>IF('[1]Data Checking'!SE15="","",'[1]Data Checking'!SE15)</f>
        <v/>
      </c>
      <c r="SB15" t="str">
        <f>IF('[1]Data Checking'!SF15="","",'[1]Data Checking'!SF15)</f>
        <v/>
      </c>
      <c r="SC15" t="str">
        <f>IF('[1]Data Checking'!SG15="","",'[1]Data Checking'!SG15)</f>
        <v/>
      </c>
      <c r="SD15" t="str">
        <f>IF('[1]Data Checking'!SH15="","",'[1]Data Checking'!SH15)</f>
        <v/>
      </c>
      <c r="SE15" t="str">
        <f>IF('[1]Data Checking'!SI15="","",'[1]Data Checking'!SI15)</f>
        <v/>
      </c>
      <c r="SF15" t="str">
        <f>IF('[1]Data Checking'!SJ15="","",'[1]Data Checking'!SJ15)</f>
        <v/>
      </c>
      <c r="SG15" t="str">
        <f>IF('[1]Data Checking'!SK15="","",'[1]Data Checking'!SK15)</f>
        <v/>
      </c>
      <c r="SH15" t="str">
        <f>IF('[1]Data Checking'!SL15="","",'[1]Data Checking'!SL15)</f>
        <v>Paiement frais scolaire (paiement uniforme,…)</v>
      </c>
      <c r="SI15">
        <f>IF('[1]Data Checking'!SM15="","",'[1]Data Checking'!SM15)</f>
        <v>0</v>
      </c>
      <c r="SJ15">
        <f>IF('[1]Data Checking'!SN15="","",'[1]Data Checking'!SN15)</f>
        <v>1</v>
      </c>
      <c r="SK15">
        <f>IF('[1]Data Checking'!SO15="","",'[1]Data Checking'!SO15)</f>
        <v>0</v>
      </c>
      <c r="SL15">
        <f>IF('[1]Data Checking'!SP15="","",'[1]Data Checking'!SP15)</f>
        <v>0</v>
      </c>
      <c r="SM15">
        <f>IF('[1]Data Checking'!SQ15="","",'[1]Data Checking'!SQ15)</f>
        <v>0</v>
      </c>
      <c r="SN15">
        <f>IF('[1]Data Checking'!SR15="","",'[1]Data Checking'!SR15)</f>
        <v>0</v>
      </c>
      <c r="SO15" t="str">
        <f>IF('[1]Data Checking'!SS15="","",'[1]Data Checking'!SS15)</f>
        <v/>
      </c>
      <c r="SP15" t="str">
        <f>IF('[1]Data Checking'!ST15="","",'[1]Data Checking'!ST15)</f>
        <v/>
      </c>
      <c r="SQ15" t="str">
        <f>IF('[1]Data Checking'!SU15="","",'[1]Data Checking'!SU15)</f>
        <v/>
      </c>
      <c r="SR15" t="str">
        <f>IF('[1]Data Checking'!SV15="","",'[1]Data Checking'!SV15)</f>
        <v/>
      </c>
      <c r="SS15" t="str">
        <f>IF('[1]Data Checking'!SW15="","",'[1]Data Checking'!SW15)</f>
        <v/>
      </c>
      <c r="ST15" t="str">
        <f>IF('[1]Data Checking'!SX15="","",'[1]Data Checking'!SX15)</f>
        <v/>
      </c>
      <c r="SU15" t="str">
        <f>IF('[1]Data Checking'!SY15="","",'[1]Data Checking'!SY15)</f>
        <v/>
      </c>
      <c r="SV15" t="str">
        <f>IF('[1]Data Checking'!SZ15="","",'[1]Data Checking'!SZ15)</f>
        <v/>
      </c>
      <c r="SW15" t="str">
        <f>IF('[1]Data Checking'!TA15="","",'[1]Data Checking'!TA15)</f>
        <v/>
      </c>
      <c r="SX15" t="str">
        <f>IF('[1]Data Checking'!TB15="","",'[1]Data Checking'!TB15)</f>
        <v/>
      </c>
      <c r="SY15" t="str">
        <f>IF('[1]Data Checking'!TC15="","",'[1]Data Checking'!TC15)</f>
        <v/>
      </c>
      <c r="SZ15" t="str">
        <f>IF('[1]Data Checking'!TD15="","",'[1]Data Checking'!TD15)</f>
        <v/>
      </c>
      <c r="TA15" t="str">
        <f>IF('[1]Data Checking'!TE15="","",'[1]Data Checking'!TE15)</f>
        <v/>
      </c>
      <c r="TB15" t="str">
        <f>IF('[1]Data Checking'!TF15="","",'[1]Data Checking'!TF15)</f>
        <v/>
      </c>
      <c r="TC15" t="str">
        <f>IF('[1]Data Checking'!TG15="","",'[1]Data Checking'!TG15)</f>
        <v/>
      </c>
      <c r="TD15" t="str">
        <f>IF('[1]Data Checking'!TH15="","",'[1]Data Checking'!TH15)</f>
        <v/>
      </c>
      <c r="TE15" t="str">
        <f>IF('[1]Data Checking'!TI15="","",'[1]Data Checking'!TI15)</f>
        <v/>
      </c>
      <c r="TF15" t="str">
        <f>IF('[1]Data Checking'!TJ15="","",'[1]Data Checking'!TJ15)</f>
        <v/>
      </c>
      <c r="TG15" t="str">
        <f>IF('[1]Data Checking'!TK15="","",'[1]Data Checking'!TK15)</f>
        <v/>
      </c>
      <c r="TH15" t="str">
        <f>IF('[1]Data Checking'!TL15="","",'[1]Data Checking'!TL15)</f>
        <v/>
      </c>
      <c r="TI15" t="str">
        <f>IF('[1]Data Checking'!TM15="","",'[1]Data Checking'!TM15)</f>
        <v/>
      </c>
      <c r="TJ15">
        <f>IF('[1]Data Checking'!TN15="","",'[1]Data Checking'!TN15)</f>
        <v>0</v>
      </c>
      <c r="TK15">
        <f>IF('[1]Data Checking'!TO15="","",'[1]Data Checking'!TO15)</f>
        <v>0</v>
      </c>
      <c r="TL15">
        <f>IF('[1]Data Checking'!TP15="","",'[1]Data Checking'!TP15)</f>
        <v>0</v>
      </c>
      <c r="TM15">
        <f>IF('[1]Data Checking'!TQ15="","",'[1]Data Checking'!TQ15)</f>
        <v>0</v>
      </c>
      <c r="TN15">
        <f>IF('[1]Data Checking'!TR15="","",'[1]Data Checking'!TR15)</f>
        <v>0</v>
      </c>
      <c r="TO15" t="str">
        <f>IF('[1]Data Checking'!TS15="","",'[1]Data Checking'!TS15)</f>
        <v/>
      </c>
      <c r="TP15" t="str">
        <f>IF('[1]Data Checking'!TT15="","",'[1]Data Checking'!TT15)</f>
        <v/>
      </c>
      <c r="TQ15">
        <f>IF('[1]Data Checking'!TU15="","",'[1]Data Checking'!TU15)</f>
        <v>237400382</v>
      </c>
      <c r="TR15" t="str">
        <f>IF('[1]Data Checking'!TV15="","",'[1]Data Checking'!TV15)</f>
        <v>817c9ab2-6baf-498b-8a0d-98e8a10fa30f</v>
      </c>
      <c r="TS15">
        <f>IF('[1]Data Checking'!TW15="","",'[1]Data Checking'!TW15)</f>
        <v>44530.66196759259</v>
      </c>
      <c r="TT15" t="str">
        <f>IF('[1]Data Checking'!TX15="","",'[1]Data Checking'!TX15)</f>
        <v/>
      </c>
      <c r="TU15" t="str">
        <f>IF('[1]Data Checking'!TY15="","",'[1]Data Checking'!TY15)</f>
        <v/>
      </c>
      <c r="TV15" t="str">
        <f>IF('[1]Data Checking'!TZ15="","",'[1]Data Checking'!TZ15)</f>
        <v>submitted_via_web</v>
      </c>
      <c r="TW15" t="str">
        <f>IF('[1]Data Checking'!UA15="","",'[1]Data Checking'!UA15)</f>
        <v>icsm_haiti</v>
      </c>
      <c r="TX15" t="str">
        <f>IF('[1]Data Checking'!UB15="","",'[1]Data Checking'!UB15)</f>
        <v/>
      </c>
      <c r="TY15">
        <f>IF('[1]Data Checking'!UC15="","",'[1]Data Checking'!UC15)</f>
        <v>14</v>
      </c>
      <c r="TZ15" t="str">
        <f>IF('[1]Data Checking'!UD15="","",'[1]Data Checking'!UD15)</f>
        <v/>
      </c>
      <c r="UA15" t="e">
        <f>IF('[1]Data Checking'!UL15="","",'[1]Data Checking'!UL15)</f>
        <v>#REF!</v>
      </c>
      <c r="UB15" t="e">
        <f>IF('[1]Data Checking'!UM15="","",'[1]Data Checking'!UM15)</f>
        <v>#REF!</v>
      </c>
      <c r="UC15" t="e">
        <f>IF('[1]Data Checking'!UN15="","",'[1]Data Checking'!UN15)</f>
        <v>#REF!</v>
      </c>
    </row>
    <row r="16" spans="1:549">
      <c r="A16">
        <f>IF('[1]Data Checking'!D16="","",'[1]Data Checking'!D16)</f>
        <v>44530.418106145837</v>
      </c>
      <c r="B16">
        <f>IF('[1]Data Checking'!E16="","",'[1]Data Checking'!E16)</f>
        <v>44530.426876851852</v>
      </c>
      <c r="C16">
        <f>IF('[1]Data Checking'!F16="","",'[1]Data Checking'!F16)</f>
        <v>44530</v>
      </c>
      <c r="D16" t="str">
        <f>IF('[1]Data Checking'!H16="","",'[1]Data Checking'!H16)</f>
        <v>audit.csv</v>
      </c>
      <c r="E16" t="str">
        <f>IF('[1]Data Checking'!I16="","",'[1]Data Checking'!I16)</f>
        <v>icsm_haiti</v>
      </c>
      <c r="F16" t="str">
        <f>IF('[1]Data Checking'!J16="","",'[1]Data Checking'!J16)</f>
        <v/>
      </c>
      <c r="G16" t="str">
        <f>IF('[1]Data Checking'!K16="","",'[1]Data Checking'!K16)</f>
        <v/>
      </c>
      <c r="H16">
        <f>IF('[1]Data Checking'!L16="","",'[1]Data Checking'!L16)</f>
        <v>44530</v>
      </c>
      <c r="I16" t="str">
        <f>IF('[1]Data Checking'!M16="","",'[1]Data Checking'!M16)</f>
        <v>Save the Children</v>
      </c>
      <c r="J16" t="str">
        <f>IF('[1]Data Checking'!N16="","",'[1]Data Checking'!N16)</f>
        <v/>
      </c>
      <c r="K16" t="str">
        <f>IF('[1]Data Checking'!O16="","",'[1]Data Checking'!O16)</f>
        <v>save</v>
      </c>
      <c r="L16" t="str">
        <f>IF('[1]Data Checking'!P16="","",'[1]Data Checking'!P16)</f>
        <v>Save the Children</v>
      </c>
      <c r="M16" t="str">
        <f>IF('[1]Data Checking'!Q16="","",'[1]Data Checking'!Q16)</f>
        <v>Save the Children</v>
      </c>
      <c r="N16" t="str">
        <f>IF('[1]Data Checking'!R16="","",'[1]Data Checking'!R16)</f>
        <v>ASV758</v>
      </c>
      <c r="O16" t="str">
        <f>IF('[1]Data Checking'!S16="","",'[1]Data Checking'!S16)</f>
        <v/>
      </c>
      <c r="P16" t="str">
        <f>IF('[1]Data Checking'!T16="","",'[1]Data Checking'!T16)</f>
        <v>save_asv</v>
      </c>
      <c r="Q16" t="str">
        <f>IF('[1]Data Checking'!U16="","",'[1]Data Checking'!U16)</f>
        <v>ASV758</v>
      </c>
      <c r="R16" t="str">
        <f>IF('[1]Data Checking'!V16="","",'[1]Data Checking'!V16)</f>
        <v>ASV758</v>
      </c>
      <c r="S16" t="str">
        <f>IF('[1]Data Checking'!W16="","",'[1]Data Checking'!W16)</f>
        <v>Artibonite</v>
      </c>
      <c r="T16" t="str">
        <f>IF('[1]Data Checking'!X16="","",'[1]Data Checking'!X16)</f>
        <v>L'Estère</v>
      </c>
      <c r="U16" t="str">
        <f>IF('[1]Data Checking'!Y16="","",'[1]Data Checking'!Y16)</f>
        <v>HT0513</v>
      </c>
      <c r="V16" t="str">
        <f>IF('[1]Data Checking'!Z16="","",'[1]Data Checking'!Z16)</f>
        <v>L'Estère</v>
      </c>
      <c r="W16" t="str">
        <f>IF('[1]Data Checking'!AA16="","",'[1]Data Checking'!AA16)</f>
        <v>Je ne sais pas, je ne souhaite pas répondre</v>
      </c>
      <c r="X16" t="str">
        <f>IF('[1]Data Checking'!AB16="","",'[1]Data Checking'!AB16)</f>
        <v>nsnr</v>
      </c>
      <c r="Y16" t="str">
        <f>IF('[1]Data Checking'!AC16="","",'[1]Data Checking'!AC16)</f>
        <v>Je ne sais pas, je ne souhaite pas répondre</v>
      </c>
      <c r="Z16" t="str">
        <f>IF('[1]Data Checking'!AD16="","",'[1]Data Checking'!AD16)</f>
        <v>Centre-ville de l'Estère</v>
      </c>
      <c r="AA16" t="str">
        <f>IF('[1]Data Checking'!AE16="","",'[1]Data Checking'!AE16)</f>
        <v/>
      </c>
      <c r="AB16" t="str">
        <f>IF('[1]Data Checking'!AF16="","",'[1]Data Checking'!AF16)</f>
        <v>est_1</v>
      </c>
      <c r="AC16" t="str">
        <f>IF('[1]Data Checking'!AG16="","",'[1]Data Checking'!AG16)</f>
        <v>Centre-ville de l'Estère</v>
      </c>
      <c r="AD16" t="str">
        <f>IF('[1]Data Checking'!AH16="","",'[1]Data Checking'!AH16)</f>
        <v>Centre-ville de l'Estère</v>
      </c>
      <c r="AE16" t="str">
        <f>IF('[1]Data Checking'!AI16="","",'[1]Data Checking'!AI16)</f>
        <v>Marché L'Estère</v>
      </c>
      <c r="AF16" t="str">
        <f>IF('[1]Data Checking'!AJ16="","",'[1]Data Checking'!AJ16)</f>
        <v/>
      </c>
      <c r="AG16" t="str">
        <f>IF('[1]Data Checking'!AK16="","",'[1]Data Checking'!AK16)</f>
        <v>lest_1</v>
      </c>
      <c r="AH16" t="str">
        <f>IF('[1]Data Checking'!AL16="","",'[1]Data Checking'!AL16)</f>
        <v>Marché L'Estère</v>
      </c>
      <c r="AI16" t="str">
        <f>IF('[1]Data Checking'!AM16="","",'[1]Data Checking'!AM16)</f>
        <v>Marché L'Estère</v>
      </c>
      <c r="AJ16" t="str">
        <f>IF('[1]Data Checking'!AN16="","",'[1]Data Checking'!AN16)</f>
        <v>Milieu urbain</v>
      </c>
      <c r="AK16" t="str">
        <f>IF('[1]Data Checking'!AO16="","",'[1]Data Checking'!AO16)</f>
        <v>Enquête auprès d'un client (pour l'eau de boisson et la situation sécuritaire)</v>
      </c>
      <c r="AL16" t="str">
        <f>IF('[1]Data Checking'!AP16="","",'[1]Data Checking'!AP16)</f>
        <v>Oui</v>
      </c>
      <c r="AM16" t="str">
        <f>IF('[1]Data Checking'!AQ16="","",'[1]Data Checking'!AQ16)</f>
        <v/>
      </c>
      <c r="AN16" t="str">
        <f>IF('[1]Data Checking'!AR16="","",'[1]Data Checking'!AR16)</f>
        <v>Oui</v>
      </c>
      <c r="AO16" t="str">
        <f>IF('[1]Data Checking'!AS16="","",'[1]Data Checking'!AS16)</f>
        <v/>
      </c>
      <c r="AP16" t="str">
        <f>IF('[1]Data Checking'!AT16="","",'[1]Data Checking'!AT16)</f>
        <v>Femme</v>
      </c>
      <c r="AQ16">
        <f>IF('[1]Data Checking'!AU16="","",'[1]Data Checking'!AU16)</f>
        <v>44530</v>
      </c>
      <c r="AR16">
        <f>IF('[1]Data Checking'!AV16="","",'[1]Data Checking'!AV16)</f>
        <v>44530</v>
      </c>
      <c r="AS16" t="str">
        <f>IF('[1]Data Checking'!AW16="","",'[1]Data Checking'!AW16)</f>
        <v/>
      </c>
      <c r="AT16" t="str">
        <f>IF('[1]Data Checking'!AX16="","",'[1]Data Checking'!AX16)</f>
        <v/>
      </c>
      <c r="AU16" t="str">
        <f>IF('[1]Data Checking'!AY16="","",'[1]Data Checking'!AY16)</f>
        <v/>
      </c>
      <c r="AV16" t="str">
        <f>IF('[1]Data Checking'!AZ16="","",'[1]Data Checking'!AZ16)</f>
        <v/>
      </c>
      <c r="AW16" t="str">
        <f>IF('[1]Data Checking'!BA16="","",'[1]Data Checking'!BA16)</f>
        <v/>
      </c>
      <c r="AX16" t="str">
        <f>IF('[1]Data Checking'!BB16="","",'[1]Data Checking'!BB16)</f>
        <v/>
      </c>
      <c r="AY16" t="str">
        <f>IF('[1]Data Checking'!BC16="","",'[1]Data Checking'!BC16)</f>
        <v/>
      </c>
      <c r="AZ16" t="str">
        <f>IF('[1]Data Checking'!BD16="","",'[1]Data Checking'!BD16)</f>
        <v/>
      </c>
      <c r="BA16" t="str">
        <f>IF('[1]Data Checking'!BE16="","",'[1]Data Checking'!BE16)</f>
        <v/>
      </c>
      <c r="BB16" t="str">
        <f>IF('[1]Data Checking'!BF16="","",'[1]Data Checking'!BF16)</f>
        <v/>
      </c>
      <c r="BC16" t="str">
        <f>IF('[1]Data Checking'!BG16="","",'[1]Data Checking'!BG16)</f>
        <v/>
      </c>
      <c r="BD16" t="str">
        <f>IF('[1]Data Checking'!BH16="","",'[1]Data Checking'!BH16)</f>
        <v/>
      </c>
      <c r="BE16" t="str">
        <f>IF('[1]Data Checking'!BI16="","",'[1]Data Checking'!BI16)</f>
        <v/>
      </c>
      <c r="BF16" t="str">
        <f>IF('[1]Data Checking'!BJ16="","",'[1]Data Checking'!BJ16)</f>
        <v/>
      </c>
      <c r="BG16" t="str">
        <f>IF('[1]Data Checking'!BK16="","",'[1]Data Checking'!BK16)</f>
        <v/>
      </c>
      <c r="BH16" t="str">
        <f>IF('[1]Data Checking'!BL16="","",'[1]Data Checking'!BL16)</f>
        <v/>
      </c>
      <c r="BI16" t="str">
        <f>IF('[1]Data Checking'!BM16="","",'[1]Data Checking'!BM16)</f>
        <v/>
      </c>
      <c r="BJ16" t="str">
        <f>IF('[1]Data Checking'!BN16="","",'[1]Data Checking'!BN16)</f>
        <v/>
      </c>
      <c r="BK16" t="str">
        <f>IF('[1]Data Checking'!BO16="","",'[1]Data Checking'!BO16)</f>
        <v/>
      </c>
      <c r="BL16" t="str">
        <f>IF('[1]Data Checking'!BP16="","",'[1]Data Checking'!BP16)</f>
        <v/>
      </c>
      <c r="BM16" t="str">
        <f>IF('[1]Data Checking'!BQ16="","",'[1]Data Checking'!BQ16)</f>
        <v/>
      </c>
      <c r="BN16" t="str">
        <f>IF('[1]Data Checking'!BR16="","",'[1]Data Checking'!BR16)</f>
        <v/>
      </c>
      <c r="BO16" t="str">
        <f>IF('[1]Data Checking'!BS16="","",'[1]Data Checking'!BS16)</f>
        <v/>
      </c>
      <c r="BP16" t="str">
        <f>IF('[1]Data Checking'!BT16="","",'[1]Data Checking'!BT16)</f>
        <v/>
      </c>
      <c r="BQ16" t="str">
        <f>IF('[1]Data Checking'!BU16="","",'[1]Data Checking'!BU16)</f>
        <v/>
      </c>
      <c r="BR16" t="str">
        <f>IF('[1]Data Checking'!BV16="","",'[1]Data Checking'!BV16)</f>
        <v/>
      </c>
      <c r="BS16" t="str">
        <f>IF('[1]Data Checking'!BW16="","",'[1]Data Checking'!BW16)</f>
        <v/>
      </c>
      <c r="BT16" t="str">
        <f>IF('[1]Data Checking'!BX16="","",'[1]Data Checking'!BX16)</f>
        <v/>
      </c>
      <c r="BU16" t="str">
        <f>IF('[1]Data Checking'!BY16="","",'[1]Data Checking'!BY16)</f>
        <v/>
      </c>
      <c r="BV16" t="str">
        <f>IF('[1]Data Checking'!BZ16="","",'[1]Data Checking'!BZ16)</f>
        <v/>
      </c>
      <c r="BW16" t="str">
        <f>IF('[1]Data Checking'!CA16="","",'[1]Data Checking'!CA16)</f>
        <v/>
      </c>
      <c r="BX16" t="str">
        <f>IF('[1]Data Checking'!CB16="","",'[1]Data Checking'!CB16)</f>
        <v/>
      </c>
      <c r="BY16" t="str">
        <f>IF('[1]Data Checking'!CC16="","",'[1]Data Checking'!CC16)</f>
        <v/>
      </c>
      <c r="BZ16" t="str">
        <f>IF('[1]Data Checking'!CD16="","",'[1]Data Checking'!CD16)</f>
        <v/>
      </c>
      <c r="CA16" t="str">
        <f>IF('[1]Data Checking'!CE16="","",'[1]Data Checking'!CE16)</f>
        <v/>
      </c>
      <c r="CB16" t="str">
        <f>IF('[1]Data Checking'!CF16="","",'[1]Data Checking'!CF16)</f>
        <v/>
      </c>
      <c r="CC16" t="str">
        <f>IF('[1]Data Checking'!CG16="","",'[1]Data Checking'!CG16)</f>
        <v/>
      </c>
      <c r="CD16" t="str">
        <f>IF('[1]Data Checking'!CH16="","",'[1]Data Checking'!CH16)</f>
        <v/>
      </c>
      <c r="CE16" t="str">
        <f>IF('[1]Data Checking'!CI16="","",'[1]Data Checking'!CI16)</f>
        <v/>
      </c>
      <c r="CF16" t="str">
        <f>IF('[1]Data Checking'!CJ16="","",'[1]Data Checking'!CJ16)</f>
        <v/>
      </c>
      <c r="CG16" t="str">
        <f>IF('[1]Data Checking'!CK16="","",'[1]Data Checking'!CK16)</f>
        <v/>
      </c>
      <c r="CH16" t="str">
        <f>IF('[1]Data Checking'!CL16="","",'[1]Data Checking'!CL16)</f>
        <v/>
      </c>
      <c r="CI16" t="str">
        <f>IF('[1]Data Checking'!CM16="","",'[1]Data Checking'!CM16)</f>
        <v/>
      </c>
      <c r="CJ16" t="str">
        <f>IF('[1]Data Checking'!CN16="","",'[1]Data Checking'!CN16)</f>
        <v/>
      </c>
      <c r="CK16" t="str">
        <f>IF('[1]Data Checking'!CO16="","",'[1]Data Checking'!CO16)</f>
        <v/>
      </c>
      <c r="CL16" t="str">
        <f>IF('[1]Data Checking'!CP16="","",'[1]Data Checking'!CP16)</f>
        <v/>
      </c>
      <c r="CM16" t="str">
        <f>IF('[1]Data Checking'!CQ16="","",'[1]Data Checking'!CQ16)</f>
        <v/>
      </c>
      <c r="CN16" t="str">
        <f>IF('[1]Data Checking'!CR16="","",'[1]Data Checking'!CR16)</f>
        <v/>
      </c>
      <c r="CO16" t="str">
        <f>IF('[1]Data Checking'!CS16="","",'[1]Data Checking'!CS16)</f>
        <v/>
      </c>
      <c r="CP16" t="str">
        <f>IF('[1]Data Checking'!CT16="","",'[1]Data Checking'!CT16)</f>
        <v/>
      </c>
      <c r="CQ16" t="str">
        <f>IF('[1]Data Checking'!CU16="","",'[1]Data Checking'!CU16)</f>
        <v/>
      </c>
      <c r="CR16" t="str">
        <f>IF('[1]Data Checking'!CV16="","",'[1]Data Checking'!CV16)</f>
        <v/>
      </c>
      <c r="CS16" t="str">
        <f>IF('[1]Data Checking'!CW16="","",'[1]Data Checking'!CW16)</f>
        <v/>
      </c>
      <c r="CT16" t="str">
        <f>IF('[1]Data Checking'!CX16="","",'[1]Data Checking'!CX16)</f>
        <v/>
      </c>
      <c r="CU16" t="str">
        <f>IF('[1]Data Checking'!CY16="","",'[1]Data Checking'!CY16)</f>
        <v/>
      </c>
      <c r="CV16" t="str">
        <f>IF('[1]Data Checking'!CZ16="","",'[1]Data Checking'!CZ16)</f>
        <v/>
      </c>
      <c r="CW16" t="str">
        <f>IF('[1]Data Checking'!DA16="","",'[1]Data Checking'!DA16)</f>
        <v/>
      </c>
      <c r="CX16" t="str">
        <f>IF('[1]Data Checking'!DB16="","",'[1]Data Checking'!DB16)</f>
        <v/>
      </c>
      <c r="CY16" t="str">
        <f>IF('[1]Data Checking'!DC16="","",'[1]Data Checking'!DC16)</f>
        <v/>
      </c>
      <c r="CZ16" t="str">
        <f>IF('[1]Data Checking'!DD16="","",'[1]Data Checking'!DD16)</f>
        <v/>
      </c>
      <c r="DA16" t="str">
        <f>IF('[1]Data Checking'!DE16="","",'[1]Data Checking'!DE16)</f>
        <v/>
      </c>
      <c r="DB16" t="str">
        <f>IF('[1]Data Checking'!DF16="","",'[1]Data Checking'!DF16)</f>
        <v/>
      </c>
      <c r="DC16" t="str">
        <f>IF('[1]Data Checking'!DG16="","",'[1]Data Checking'!DG16)</f>
        <v/>
      </c>
      <c r="DD16" t="str">
        <f>IF('[1]Data Checking'!DH16="","",'[1]Data Checking'!DH16)</f>
        <v/>
      </c>
      <c r="DE16" t="str">
        <f>IF('[1]Data Checking'!DI16="","",'[1]Data Checking'!DI16)</f>
        <v/>
      </c>
      <c r="DF16" t="str">
        <f>IF('[1]Data Checking'!DJ16="","",'[1]Data Checking'!DJ16)</f>
        <v/>
      </c>
      <c r="DG16" t="str">
        <f>IF('[1]Data Checking'!DK16="","",'[1]Data Checking'!DK16)</f>
        <v/>
      </c>
      <c r="DH16" t="str">
        <f>IF('[1]Data Checking'!DL16="","",'[1]Data Checking'!DL16)</f>
        <v/>
      </c>
      <c r="DI16" t="str">
        <f>IF('[1]Data Checking'!DM16="","",'[1]Data Checking'!DM16)</f>
        <v/>
      </c>
      <c r="DJ16" t="str">
        <f>IF('[1]Data Checking'!DN16="","",'[1]Data Checking'!DN16)</f>
        <v/>
      </c>
      <c r="DK16" t="str">
        <f>IF('[1]Data Checking'!DO16="","",'[1]Data Checking'!DO16)</f>
        <v/>
      </c>
      <c r="DL16" t="str">
        <f>IF('[1]Data Checking'!DP16="","",'[1]Data Checking'!DP16)</f>
        <v/>
      </c>
      <c r="DM16" t="str">
        <f>IF('[1]Data Checking'!DQ16="","",'[1]Data Checking'!DQ16)</f>
        <v/>
      </c>
      <c r="DN16" t="str">
        <f>IF('[1]Data Checking'!DR16="","",'[1]Data Checking'!DR16)</f>
        <v/>
      </c>
      <c r="DO16" t="str">
        <f>IF('[1]Data Checking'!DS16="","",'[1]Data Checking'!DS16)</f>
        <v/>
      </c>
      <c r="DP16" t="str">
        <f>IF('[1]Data Checking'!DT16="","",'[1]Data Checking'!DT16)</f>
        <v/>
      </c>
      <c r="DQ16" t="str">
        <f>IF('[1]Data Checking'!DU16="","",'[1]Data Checking'!DU16)</f>
        <v/>
      </c>
      <c r="DR16" t="str">
        <f>IF('[1]Data Checking'!DV16="","",'[1]Data Checking'!DV16)</f>
        <v/>
      </c>
      <c r="DS16" t="str">
        <f>IF('[1]Data Checking'!DW16="","",'[1]Data Checking'!DW16)</f>
        <v/>
      </c>
      <c r="DT16" t="str">
        <f>IF('[1]Data Checking'!DX16="","",'[1]Data Checking'!DX16)</f>
        <v/>
      </c>
      <c r="DU16" t="str">
        <f>IF('[1]Data Checking'!DY16="","",'[1]Data Checking'!DY16)</f>
        <v/>
      </c>
      <c r="DV16" t="str">
        <f>IF('[1]Data Checking'!DZ16="","",'[1]Data Checking'!DZ16)</f>
        <v/>
      </c>
      <c r="DW16" t="str">
        <f>IF('[1]Data Checking'!EA16="","",'[1]Data Checking'!EA16)</f>
        <v/>
      </c>
      <c r="DX16" t="str">
        <f>IF('[1]Data Checking'!EB16="","",'[1]Data Checking'!EB16)</f>
        <v/>
      </c>
      <c r="DY16" t="str">
        <f>IF('[1]Data Checking'!EC16="","",'[1]Data Checking'!EC16)</f>
        <v/>
      </c>
      <c r="DZ16" t="str">
        <f>IF('[1]Data Checking'!ED16="","",'[1]Data Checking'!ED16)</f>
        <v/>
      </c>
      <c r="EA16" t="str">
        <f>IF('[1]Data Checking'!EE16="","",'[1]Data Checking'!EE16)</f>
        <v/>
      </c>
      <c r="EB16" t="str">
        <f>IF('[1]Data Checking'!EF16="","",'[1]Data Checking'!EF16)</f>
        <v/>
      </c>
      <c r="EC16" t="str">
        <f>IF('[1]Data Checking'!EG16="","",'[1]Data Checking'!EG16)</f>
        <v/>
      </c>
      <c r="ED16" t="str">
        <f>IF('[1]Data Checking'!EH16="","",'[1]Data Checking'!EH16)</f>
        <v/>
      </c>
      <c r="EE16" t="str">
        <f>IF('[1]Data Checking'!EI16="","",'[1]Data Checking'!EI16)</f>
        <v/>
      </c>
      <c r="EF16" t="str">
        <f>IF('[1]Data Checking'!EJ16="","",'[1]Data Checking'!EJ16)</f>
        <v/>
      </c>
      <c r="EG16" t="str">
        <f>IF('[1]Data Checking'!EK16="","",'[1]Data Checking'!EK16)</f>
        <v/>
      </c>
      <c r="EH16" t="str">
        <f>IF('[1]Data Checking'!EL16="","",'[1]Data Checking'!EL16)</f>
        <v/>
      </c>
      <c r="EI16" t="str">
        <f>IF('[1]Data Checking'!EM16="","",'[1]Data Checking'!EM16)</f>
        <v/>
      </c>
      <c r="EJ16" t="str">
        <f>IF('[1]Data Checking'!EN16="","",'[1]Data Checking'!EN16)</f>
        <v/>
      </c>
      <c r="EK16" t="str">
        <f>IF('[1]Data Checking'!EO16="","",'[1]Data Checking'!EO16)</f>
        <v/>
      </c>
      <c r="EL16" t="str">
        <f>IF('[1]Data Checking'!EP16="","",'[1]Data Checking'!EP16)</f>
        <v/>
      </c>
      <c r="EM16" t="str">
        <f>IF('[1]Data Checking'!EQ16="","",'[1]Data Checking'!EQ16)</f>
        <v/>
      </c>
      <c r="EN16" t="str">
        <f>IF('[1]Data Checking'!ER16="","",'[1]Data Checking'!ER16)</f>
        <v/>
      </c>
      <c r="EO16" t="str">
        <f>IF('[1]Data Checking'!ES16="","",'[1]Data Checking'!ES16)</f>
        <v/>
      </c>
      <c r="EP16" t="str">
        <f>IF('[1]Data Checking'!ET16="","",'[1]Data Checking'!ET16)</f>
        <v/>
      </c>
      <c r="EQ16" t="str">
        <f>IF('[1]Data Checking'!EU16="","",'[1]Data Checking'!EU16)</f>
        <v/>
      </c>
      <c r="ER16" t="str">
        <f>IF('[1]Data Checking'!EV16="","",'[1]Data Checking'!EV16)</f>
        <v/>
      </c>
      <c r="ES16" t="str">
        <f>IF('[1]Data Checking'!EW16="","",'[1]Data Checking'!EW16)</f>
        <v/>
      </c>
      <c r="ET16" t="str">
        <f>IF('[1]Data Checking'!EX16="","",'[1]Data Checking'!EX16)</f>
        <v/>
      </c>
      <c r="EU16" t="str">
        <f>IF('[1]Data Checking'!EY16="","",'[1]Data Checking'!EY16)</f>
        <v/>
      </c>
      <c r="EV16" t="str">
        <f>IF('[1]Data Checking'!EZ16="","",'[1]Data Checking'!EZ16)</f>
        <v/>
      </c>
      <c r="EW16" t="str">
        <f>IF('[1]Data Checking'!FA16="","",'[1]Data Checking'!FA16)</f>
        <v/>
      </c>
      <c r="EX16" t="str">
        <f>IF('[1]Data Checking'!FB16="","",'[1]Data Checking'!FB16)</f>
        <v/>
      </c>
      <c r="EY16" t="str">
        <f>IF('[1]Data Checking'!FC16="","",'[1]Data Checking'!FC16)</f>
        <v/>
      </c>
      <c r="EZ16" t="str">
        <f>IF('[1]Data Checking'!FD16="","",'[1]Data Checking'!FD16)</f>
        <v/>
      </c>
      <c r="FA16" t="str">
        <f>IF('[1]Data Checking'!FE16="","",'[1]Data Checking'!FE16)</f>
        <v/>
      </c>
      <c r="FB16" t="str">
        <f>IF('[1]Data Checking'!FF16="","",'[1]Data Checking'!FF16)</f>
        <v/>
      </c>
      <c r="FC16" t="str">
        <f>IF('[1]Data Checking'!FG16="","",'[1]Data Checking'!FG16)</f>
        <v/>
      </c>
      <c r="FD16" t="str">
        <f>IF('[1]Data Checking'!FH16="","",'[1]Data Checking'!FH16)</f>
        <v/>
      </c>
      <c r="FE16" t="str">
        <f>IF('[1]Data Checking'!FI16="","",'[1]Data Checking'!FI16)</f>
        <v/>
      </c>
      <c r="FF16" t="str">
        <f>IF('[1]Data Checking'!FJ16="","",'[1]Data Checking'!FJ16)</f>
        <v/>
      </c>
      <c r="FG16" t="str">
        <f>IF('[1]Data Checking'!FK16="","",'[1]Data Checking'!FK16)</f>
        <v/>
      </c>
      <c r="FH16" t="str">
        <f>IF('[1]Data Checking'!FL16="","",'[1]Data Checking'!FL16)</f>
        <v/>
      </c>
      <c r="FI16" t="str">
        <f>IF('[1]Data Checking'!FM16="","",'[1]Data Checking'!FM16)</f>
        <v/>
      </c>
      <c r="FJ16" t="str">
        <f>IF('[1]Data Checking'!FN16="","",'[1]Data Checking'!FN16)</f>
        <v/>
      </c>
      <c r="FK16" t="str">
        <f>IF('[1]Data Checking'!FO16="","",'[1]Data Checking'!FO16)</f>
        <v/>
      </c>
      <c r="FL16" t="str">
        <f>IF('[1]Data Checking'!FP16="","",'[1]Data Checking'!FP16)</f>
        <v/>
      </c>
      <c r="FM16" t="str">
        <f>IF('[1]Data Checking'!FQ16="","",'[1]Data Checking'!FQ16)</f>
        <v/>
      </c>
      <c r="FN16" t="str">
        <f>IF('[1]Data Checking'!FR16="","",'[1]Data Checking'!FR16)</f>
        <v/>
      </c>
      <c r="FO16" t="str">
        <f>IF('[1]Data Checking'!FS16="","",'[1]Data Checking'!FS16)</f>
        <v/>
      </c>
      <c r="FP16" t="str">
        <f>IF('[1]Data Checking'!FT16="","",'[1]Data Checking'!FT16)</f>
        <v/>
      </c>
      <c r="FQ16" t="str">
        <f>IF('[1]Data Checking'!FU16="","",'[1]Data Checking'!FU16)</f>
        <v/>
      </c>
      <c r="FR16" t="str">
        <f>IF('[1]Data Checking'!FV16="","",'[1]Data Checking'!FV16)</f>
        <v/>
      </c>
      <c r="FS16" t="str">
        <f>IF('[1]Data Checking'!FW16="","",'[1]Data Checking'!FW16)</f>
        <v/>
      </c>
      <c r="FT16" t="str">
        <f>IF('[1]Data Checking'!FX16="","",'[1]Data Checking'!FX16)</f>
        <v/>
      </c>
      <c r="FU16" t="str">
        <f>IF('[1]Data Checking'!FY16="","",'[1]Data Checking'!FY16)</f>
        <v/>
      </c>
      <c r="FV16" t="str">
        <f>IF('[1]Data Checking'!FZ16="","",'[1]Data Checking'!FZ16)</f>
        <v/>
      </c>
      <c r="FW16" t="str">
        <f>IF('[1]Data Checking'!GA16="","",'[1]Data Checking'!GA16)</f>
        <v/>
      </c>
      <c r="FX16" t="str">
        <f>IF('[1]Data Checking'!GB16="","",'[1]Data Checking'!GB16)</f>
        <v/>
      </c>
      <c r="FY16" t="str">
        <f>IF('[1]Data Checking'!GC16="","",'[1]Data Checking'!GC16)</f>
        <v/>
      </c>
      <c r="FZ16" t="str">
        <f>IF('[1]Data Checking'!GD16="","",'[1]Data Checking'!GD16)</f>
        <v/>
      </c>
      <c r="GA16" t="str">
        <f>IF('[1]Data Checking'!GE16="","",'[1]Data Checking'!GE16)</f>
        <v/>
      </c>
      <c r="GB16" t="str">
        <f>IF('[1]Data Checking'!GF16="","",'[1]Data Checking'!GF16)</f>
        <v/>
      </c>
      <c r="GC16" t="str">
        <f>IF('[1]Data Checking'!GG16="","",'[1]Data Checking'!GG16)</f>
        <v/>
      </c>
      <c r="GD16" t="str">
        <f>IF('[1]Data Checking'!GH16="","",'[1]Data Checking'!GH16)</f>
        <v/>
      </c>
      <c r="GE16" t="str">
        <f>IF('[1]Data Checking'!GI16="","",'[1]Data Checking'!GI16)</f>
        <v/>
      </c>
      <c r="GF16" t="str">
        <f>IF('[1]Data Checking'!GJ16="","",'[1]Data Checking'!GJ16)</f>
        <v/>
      </c>
      <c r="GG16" t="str">
        <f>IF('[1]Data Checking'!GK16="","",'[1]Data Checking'!GK16)</f>
        <v/>
      </c>
      <c r="GH16" t="str">
        <f>IF('[1]Data Checking'!GL16="","",'[1]Data Checking'!GL16)</f>
        <v/>
      </c>
      <c r="GI16" t="str">
        <f>IF('[1]Data Checking'!GM16="","",'[1]Data Checking'!GM16)</f>
        <v/>
      </c>
      <c r="GJ16" t="str">
        <f>IF('[1]Data Checking'!GN16="","",'[1]Data Checking'!GN16)</f>
        <v/>
      </c>
      <c r="GK16" t="str">
        <f>IF('[1]Data Checking'!GO16="","",'[1]Data Checking'!GO16)</f>
        <v/>
      </c>
      <c r="GL16" t="str">
        <f>IF('[1]Data Checking'!GP16="","",'[1]Data Checking'!GP16)</f>
        <v/>
      </c>
      <c r="GM16" t="str">
        <f>IF('[1]Data Checking'!GQ16="","",'[1]Data Checking'!GQ16)</f>
        <v/>
      </c>
      <c r="GN16" t="str">
        <f>IF('[1]Data Checking'!GR16="","",'[1]Data Checking'!GR16)</f>
        <v/>
      </c>
      <c r="GO16" t="str">
        <f>IF('[1]Data Checking'!GS16="","",'[1]Data Checking'!GS16)</f>
        <v/>
      </c>
      <c r="GP16" t="str">
        <f>IF('[1]Data Checking'!GT16="","",'[1]Data Checking'!GT16)</f>
        <v/>
      </c>
      <c r="GQ16" t="str">
        <f>IF('[1]Data Checking'!GU16="","",'[1]Data Checking'!GU16)</f>
        <v/>
      </c>
      <c r="GR16" t="str">
        <f>IF('[1]Data Checking'!GV16="","",'[1]Data Checking'!GV16)</f>
        <v/>
      </c>
      <c r="GS16" t="str">
        <f>IF('[1]Data Checking'!GW16="","",'[1]Data Checking'!GW16)</f>
        <v/>
      </c>
      <c r="GT16" t="str">
        <f>IF('[1]Data Checking'!GX16="","",'[1]Data Checking'!GX16)</f>
        <v/>
      </c>
      <c r="GU16" t="str">
        <f>IF('[1]Data Checking'!GY16="","",'[1]Data Checking'!GY16)</f>
        <v/>
      </c>
      <c r="GV16" t="str">
        <f>IF('[1]Data Checking'!GZ16="","",'[1]Data Checking'!GZ16)</f>
        <v/>
      </c>
      <c r="GW16" t="str">
        <f>IF('[1]Data Checking'!HA16="","",'[1]Data Checking'!HA16)</f>
        <v/>
      </c>
      <c r="GX16" t="str">
        <f>IF('[1]Data Checking'!HB16="","",'[1]Data Checking'!HB16)</f>
        <v/>
      </c>
      <c r="GY16" t="str">
        <f>IF('[1]Data Checking'!HC16="","",'[1]Data Checking'!HC16)</f>
        <v/>
      </c>
      <c r="GZ16" t="str">
        <f>IF('[1]Data Checking'!HD16="","",'[1]Data Checking'!HD16)</f>
        <v/>
      </c>
      <c r="HA16" t="str">
        <f>IF('[1]Data Checking'!HE16="","",'[1]Data Checking'!HE16)</f>
        <v/>
      </c>
      <c r="HB16" t="str">
        <f>IF('[1]Data Checking'!HF16="","",'[1]Data Checking'!HF16)</f>
        <v/>
      </c>
      <c r="HC16" t="str">
        <f>IF('[1]Data Checking'!HG16="","",'[1]Data Checking'!HG16)</f>
        <v/>
      </c>
      <c r="HD16" t="str">
        <f>IF('[1]Data Checking'!HH16="","",'[1]Data Checking'!HH16)</f>
        <v/>
      </c>
      <c r="HE16" t="str">
        <f>IF('[1]Data Checking'!HI16="","",'[1]Data Checking'!HI16)</f>
        <v/>
      </c>
      <c r="HF16" t="str">
        <f>IF('[1]Data Checking'!HJ16="","",'[1]Data Checking'!HJ16)</f>
        <v/>
      </c>
      <c r="HG16" t="str">
        <f>IF('[1]Data Checking'!HK16="","",'[1]Data Checking'!HK16)</f>
        <v/>
      </c>
      <c r="HH16" t="str">
        <f>IF('[1]Data Checking'!HL16="","",'[1]Data Checking'!HL16)</f>
        <v/>
      </c>
      <c r="HI16" t="str">
        <f>IF('[1]Data Checking'!HM16="","",'[1]Data Checking'!HM16)</f>
        <v/>
      </c>
      <c r="HJ16" t="str">
        <f>IF('[1]Data Checking'!HN16="","",'[1]Data Checking'!HN16)</f>
        <v/>
      </c>
      <c r="HK16" t="str">
        <f>IF('[1]Data Checking'!HO16="","",'[1]Data Checking'!HO16)</f>
        <v/>
      </c>
      <c r="HL16" t="str">
        <f>IF('[1]Data Checking'!HP16="","",'[1]Data Checking'!HP16)</f>
        <v/>
      </c>
      <c r="HM16" t="str">
        <f>IF('[1]Data Checking'!HQ16="","",'[1]Data Checking'!HQ16)</f>
        <v/>
      </c>
      <c r="HN16" t="str">
        <f>IF('[1]Data Checking'!HR16="","",'[1]Data Checking'!HR16)</f>
        <v/>
      </c>
      <c r="HO16" t="str">
        <f>IF('[1]Data Checking'!HS16="","",'[1]Data Checking'!HS16)</f>
        <v/>
      </c>
      <c r="HP16" t="str">
        <f>IF('[1]Data Checking'!HT16="","",'[1]Data Checking'!HT16)</f>
        <v/>
      </c>
      <c r="HQ16" t="str">
        <f>IF('[1]Data Checking'!HU16="","",'[1]Data Checking'!HU16)</f>
        <v/>
      </c>
      <c r="HR16" t="str">
        <f>IF('[1]Data Checking'!HV16="","",'[1]Data Checking'!HV16)</f>
        <v/>
      </c>
      <c r="HS16" t="str">
        <f>IF('[1]Data Checking'!HW16="","",'[1]Data Checking'!HW16)</f>
        <v/>
      </c>
      <c r="HT16" t="str">
        <f>IF('[1]Data Checking'!HX16="","",'[1]Data Checking'!HX16)</f>
        <v/>
      </c>
      <c r="HU16" t="str">
        <f>IF('[1]Data Checking'!HY16="","",'[1]Data Checking'!HY16)</f>
        <v/>
      </c>
      <c r="HV16" t="str">
        <f>IF('[1]Data Checking'!HZ16="","",'[1]Data Checking'!HZ16)</f>
        <v/>
      </c>
      <c r="HW16" t="str">
        <f>IF('[1]Data Checking'!IA16="","",'[1]Data Checking'!IA16)</f>
        <v/>
      </c>
      <c r="HX16" t="str">
        <f>IF('[1]Data Checking'!IB16="","",'[1]Data Checking'!IB16)</f>
        <v/>
      </c>
      <c r="HY16" t="str">
        <f>IF('[1]Data Checking'!IC16="","",'[1]Data Checking'!IC16)</f>
        <v/>
      </c>
      <c r="HZ16" t="str">
        <f>IF('[1]Data Checking'!ID16="","",'[1]Data Checking'!ID16)</f>
        <v/>
      </c>
      <c r="IA16" t="str">
        <f>IF('[1]Data Checking'!IE16="","",'[1]Data Checking'!IE16)</f>
        <v/>
      </c>
      <c r="IB16" t="str">
        <f>IF('[1]Data Checking'!IF16="","",'[1]Data Checking'!IF16)</f>
        <v/>
      </c>
      <c r="IC16" t="str">
        <f>IF('[1]Data Checking'!IG16="","",'[1]Data Checking'!IG16)</f>
        <v/>
      </c>
      <c r="ID16" t="str">
        <f>IF('[1]Data Checking'!IH16="","",'[1]Data Checking'!IH16)</f>
        <v/>
      </c>
      <c r="IE16" t="str">
        <f>IF('[1]Data Checking'!II16="","",'[1]Data Checking'!II16)</f>
        <v/>
      </c>
      <c r="IF16" t="str">
        <f>IF('[1]Data Checking'!IJ16="","",'[1]Data Checking'!IJ16)</f>
        <v/>
      </c>
      <c r="IG16" t="str">
        <f>IF('[1]Data Checking'!IK16="","",'[1]Data Checking'!IK16)</f>
        <v/>
      </c>
      <c r="IH16" t="str">
        <f>IF('[1]Data Checking'!IL16="","",'[1]Data Checking'!IL16)</f>
        <v/>
      </c>
      <c r="II16" t="str">
        <f>IF('[1]Data Checking'!IM16="","",'[1]Data Checking'!IM16)</f>
        <v/>
      </c>
      <c r="IJ16" t="str">
        <f>IF('[1]Data Checking'!IN16="","",'[1]Data Checking'!IN16)</f>
        <v/>
      </c>
      <c r="IK16" t="str">
        <f>IF('[1]Data Checking'!IO16="","",'[1]Data Checking'!IO16)</f>
        <v/>
      </c>
      <c r="IL16" t="str">
        <f>IF('[1]Data Checking'!IP16="","",'[1]Data Checking'!IP16)</f>
        <v/>
      </c>
      <c r="IM16" t="str">
        <f>IF('[1]Data Checking'!IQ16="","",'[1]Data Checking'!IQ16)</f>
        <v/>
      </c>
      <c r="IN16" t="str">
        <f>IF('[1]Data Checking'!IR16="","",'[1]Data Checking'!IR16)</f>
        <v/>
      </c>
      <c r="IO16" t="str">
        <f>IF('[1]Data Checking'!IS16="","",'[1]Data Checking'!IS16)</f>
        <v/>
      </c>
      <c r="IP16" t="str">
        <f>IF('[1]Data Checking'!IT16="","",'[1]Data Checking'!IT16)</f>
        <v/>
      </c>
      <c r="IQ16" t="str">
        <f>IF('[1]Data Checking'!IU16="","",'[1]Data Checking'!IU16)</f>
        <v/>
      </c>
      <c r="IR16" t="str">
        <f>IF('[1]Data Checking'!IV16="","",'[1]Data Checking'!IV16)</f>
        <v/>
      </c>
      <c r="IS16" t="str">
        <f>IF('[1]Data Checking'!IW16="","",'[1]Data Checking'!IW16)</f>
        <v/>
      </c>
      <c r="IT16" t="str">
        <f>IF('[1]Data Checking'!IX16="","",'[1]Data Checking'!IX16)</f>
        <v/>
      </c>
      <c r="IU16" t="str">
        <f>IF('[1]Data Checking'!IY16="","",'[1]Data Checking'!IY16)</f>
        <v/>
      </c>
      <c r="IV16" t="str">
        <f>IF('[1]Data Checking'!IZ16="","",'[1]Data Checking'!IZ16)</f>
        <v/>
      </c>
      <c r="IW16" t="str">
        <f>IF('[1]Data Checking'!JA16="","",'[1]Data Checking'!JA16)</f>
        <v/>
      </c>
      <c r="IX16" t="str">
        <f>IF('[1]Data Checking'!JB16="","",'[1]Data Checking'!JB16)</f>
        <v/>
      </c>
      <c r="IY16" t="str">
        <f>IF('[1]Data Checking'!JC16="","",'[1]Data Checking'!JC16)</f>
        <v/>
      </c>
      <c r="IZ16" t="str">
        <f>IF('[1]Data Checking'!JD16="","",'[1]Data Checking'!JD16)</f>
        <v/>
      </c>
      <c r="JA16" t="str">
        <f>IF('[1]Data Checking'!JE16="","",'[1]Data Checking'!JE16)</f>
        <v/>
      </c>
      <c r="JB16" t="str">
        <f>IF('[1]Data Checking'!JF16="","",'[1]Data Checking'!JF16)</f>
        <v>Oui</v>
      </c>
      <c r="JC16" t="str">
        <f>IF('[1]Data Checking'!JG16="","",'[1]Data Checking'!JG16)</f>
        <v>Oui, je vais parfois/souvent chercher l'eau</v>
      </c>
      <c r="JD16" t="str">
        <f>IF('[1]Data Checking'!JH16="","",'[1]Data Checking'!JH16)</f>
        <v>boutique ou kiosque privé</v>
      </c>
      <c r="JE16" t="str">
        <f>IF('[1]Data Checking'!JI16="","",'[1]Data Checking'!JI16)</f>
        <v/>
      </c>
      <c r="JF16" t="str">
        <f>IF('[1]Data Checking'!JJ16="","",'[1]Data Checking'!JJ16)</f>
        <v>boutique</v>
      </c>
      <c r="JG16" t="str">
        <f>IF('[1]Data Checking'!JK16="","",'[1]Data Checking'!JK16)</f>
        <v>boutik / kiòs priwe</v>
      </c>
      <c r="JH16" t="str">
        <f>IF('[1]Data Checking'!JL16="","",'[1]Data Checking'!JL16)</f>
        <v>boutik / kiòs priwe</v>
      </c>
      <c r="JI16" t="str">
        <f>IF('[1]Data Checking'!JM16="","",'[1]Data Checking'!JM16)</f>
        <v>L'eau est de meilleure qualité</v>
      </c>
      <c r="JJ16" t="str">
        <f>IF('[1]Data Checking'!JN16="","",'[1]Data Checking'!JN16)</f>
        <v/>
      </c>
      <c r="JK16" t="str">
        <f>IF('[1]Data Checking'!JO16="","",'[1]Data Checking'!JO16)</f>
        <v>Moins de 15 min au total</v>
      </c>
      <c r="JL16" t="str">
        <f>IF('[1]Data Checking'!JP16="","",'[1]Data Checking'!JP16)</f>
        <v>gros bidon de 5 gallons (18,9 L)</v>
      </c>
      <c r="JM16" t="str">
        <f>IF('[1]Data Checking'!JQ16="","",'[1]Data Checking'!JQ16)</f>
        <v>5gal</v>
      </c>
      <c r="JN16" t="str">
        <f>IF('[1]Data Checking'!JR16="","",'[1]Data Checking'!JR16)</f>
        <v>bidon ki vo 5 galon (18,9L)</v>
      </c>
      <c r="JO16" t="str">
        <f>IF('[1]Data Checking'!JS16="","",'[1]Data Checking'!JS16)</f>
        <v/>
      </c>
      <c r="JP16" t="str">
        <f>IF('[1]Data Checking'!JT16="","",'[1]Data Checking'!JT16)</f>
        <v/>
      </c>
      <c r="JQ16" t="str">
        <f>IF('[1]Data Checking'!JU16="","",'[1]Data Checking'!JU16)</f>
        <v/>
      </c>
      <c r="JR16" t="str">
        <f>IF('[1]Data Checking'!JV16="","",'[1]Data Checking'!JV16)</f>
        <v/>
      </c>
      <c r="JS16" t="str">
        <f>IF('[1]Data Checking'!JW16="","",'[1]Data Checking'!JW16)</f>
        <v/>
      </c>
      <c r="JT16">
        <f>IF('[1]Data Checking'!JX16="","",'[1]Data Checking'!JX16)</f>
        <v>75</v>
      </c>
      <c r="JU16">
        <f>IF('[1]Data Checking'!JY16="","",'[1]Data Checking'!JY16)</f>
        <v>15</v>
      </c>
      <c r="JV16" t="str">
        <f>IF('[1]Data Checking'!JZ16="","",'[1]Data Checking'!JZ16)</f>
        <v/>
      </c>
      <c r="JW16" t="str">
        <f>IF('[1]Data Checking'!KA16="","",'[1]Data Checking'!KA16)</f>
        <v>NA</v>
      </c>
      <c r="JX16">
        <f>IF('[1]Data Checking'!KB16="","",'[1]Data Checking'!KB16)</f>
        <v>15</v>
      </c>
      <c r="JY16" t="str">
        <f>IF('[1]Data Checking'!KC16="","",'[1]Data Checking'!KC16)</f>
        <v>Oui</v>
      </c>
      <c r="JZ16" t="str">
        <f>IF('[1]Data Checking'!KD16="","",'[1]Data Checking'!KD16)</f>
        <v/>
      </c>
      <c r="KA16" t="str">
        <f>IF('[1]Data Checking'!KE16="","",'[1]Data Checking'!KE16)</f>
        <v>Oui</v>
      </c>
      <c r="KB16" t="str">
        <f>IF('[1]Data Checking'!KF16="","",'[1]Data Checking'!KF16)</f>
        <v>Autre (précisez)</v>
      </c>
      <c r="KC16">
        <f>IF('[1]Data Checking'!KG16="","",'[1]Data Checking'!KG16)</f>
        <v>0</v>
      </c>
      <c r="KD16">
        <f>IF('[1]Data Checking'!KH16="","",'[1]Data Checking'!KH16)</f>
        <v>0</v>
      </c>
      <c r="KE16">
        <f>IF('[1]Data Checking'!KI16="","",'[1]Data Checking'!KI16)</f>
        <v>0</v>
      </c>
      <c r="KF16">
        <f>IF('[1]Data Checking'!KJ16="","",'[1]Data Checking'!KJ16)</f>
        <v>0</v>
      </c>
      <c r="KG16">
        <f>IF('[1]Data Checking'!KK16="","",'[1]Data Checking'!KK16)</f>
        <v>0</v>
      </c>
      <c r="KH16">
        <f>IF('[1]Data Checking'!KL16="","",'[1]Data Checking'!KL16)</f>
        <v>0</v>
      </c>
      <c r="KI16">
        <f>IF('[1]Data Checking'!KM16="","",'[1]Data Checking'!KM16)</f>
        <v>0</v>
      </c>
      <c r="KJ16">
        <f>IF('[1]Data Checking'!KN16="","",'[1]Data Checking'!KN16)</f>
        <v>0</v>
      </c>
      <c r="KK16">
        <f>IF('[1]Data Checking'!KO16="","",'[1]Data Checking'!KO16)</f>
        <v>0</v>
      </c>
      <c r="KL16">
        <f>IF('[1]Data Checking'!KP16="","",'[1]Data Checking'!KP16)</f>
        <v>1</v>
      </c>
      <c r="KM16">
        <f>IF('[1]Data Checking'!KQ16="","",'[1]Data Checking'!KQ16)</f>
        <v>0</v>
      </c>
      <c r="KN16" t="str">
        <f>IF('[1]Data Checking'!KR16="","",'[1]Data Checking'!KR16)</f>
        <v xml:space="preserve">Il n'y avait pas d'essence (gaz) pour les voitures pour qu'elles puissent apporter de l'eau </v>
      </c>
      <c r="KO16" t="str">
        <f>IF('[1]Data Checking'!KS16="","",'[1]Data Checking'!KS16)</f>
        <v>Non</v>
      </c>
      <c r="KP16" t="str">
        <f>IF('[1]Data Checking'!KT16="","",'[1]Data Checking'!KT16)</f>
        <v/>
      </c>
      <c r="KQ16" t="str">
        <f>IF('[1]Data Checking'!KU16="","",'[1]Data Checking'!KU16)</f>
        <v/>
      </c>
      <c r="KR16" t="str">
        <f>IF('[1]Data Checking'!KV16="","",'[1]Data Checking'!KV16)</f>
        <v/>
      </c>
      <c r="KS16" t="str">
        <f>IF('[1]Data Checking'!KW16="","",'[1]Data Checking'!KW16)</f>
        <v/>
      </c>
      <c r="KT16" t="str">
        <f>IF('[1]Data Checking'!KX16="","",'[1]Data Checking'!KX16)</f>
        <v/>
      </c>
      <c r="KU16" t="str">
        <f>IF('[1]Data Checking'!KY16="","",'[1]Data Checking'!KY16)</f>
        <v/>
      </c>
      <c r="KV16" t="str">
        <f>IF('[1]Data Checking'!KZ16="","",'[1]Data Checking'!KZ16)</f>
        <v/>
      </c>
      <c r="KW16" t="str">
        <f>IF('[1]Data Checking'!LA16="","",'[1]Data Checking'!LA16)</f>
        <v/>
      </c>
      <c r="KX16" t="str">
        <f>IF('[1]Data Checking'!LB16="","",'[1]Data Checking'!LB16)</f>
        <v/>
      </c>
      <c r="KY16" t="str">
        <f>IF('[1]Data Checking'!LC16="","",'[1]Data Checking'!LC16)</f>
        <v/>
      </c>
      <c r="KZ16" t="str">
        <f>IF('[1]Data Checking'!LD16="","",'[1]Data Checking'!LD16)</f>
        <v/>
      </c>
      <c r="LA16" t="str">
        <f>IF('[1]Data Checking'!LE16="","",'[1]Data Checking'!LE16)</f>
        <v/>
      </c>
      <c r="LB16" t="str">
        <f>IF('[1]Data Checking'!LF16="","",'[1]Data Checking'!LF16)</f>
        <v/>
      </c>
      <c r="LC16">
        <f>IF('[1]Data Checking'!LG16="","",'[1]Data Checking'!LG16)</f>
        <v>5</v>
      </c>
      <c r="LD16" t="str">
        <f>IF('[1]Data Checking'!LH16="","",'[1]Data Checking'!LH16)</f>
        <v>Riz Mais</v>
      </c>
      <c r="LE16">
        <f>IF('[1]Data Checking'!LI16="","",'[1]Data Checking'!LI16)</f>
        <v>0</v>
      </c>
      <c r="LF16">
        <f>IF('[1]Data Checking'!LJ16="","",'[1]Data Checking'!LJ16)</f>
        <v>1</v>
      </c>
      <c r="LG16">
        <f>IF('[1]Data Checking'!LK16="","",'[1]Data Checking'!LK16)</f>
        <v>1</v>
      </c>
      <c r="LH16">
        <f>IF('[1]Data Checking'!LL16="","",'[1]Data Checking'!LL16)</f>
        <v>0</v>
      </c>
      <c r="LI16">
        <f>IF('[1]Data Checking'!LM16="","",'[1]Data Checking'!LM16)</f>
        <v>0</v>
      </c>
      <c r="LJ16">
        <f>IF('[1]Data Checking'!LN16="","",'[1]Data Checking'!LN16)</f>
        <v>0</v>
      </c>
      <c r="LK16">
        <f>IF('[1]Data Checking'!LO16="","",'[1]Data Checking'!LO16)</f>
        <v>0</v>
      </c>
      <c r="LL16">
        <f>IF('[1]Data Checking'!LP16="","",'[1]Data Checking'!LP16)</f>
        <v>0</v>
      </c>
      <c r="LM16">
        <f>IF('[1]Data Checking'!LQ16="","",'[1]Data Checking'!LQ16)</f>
        <v>0</v>
      </c>
      <c r="LN16">
        <f>IF('[1]Data Checking'!LR16="","",'[1]Data Checking'!LR16)</f>
        <v>0</v>
      </c>
      <c r="LO16" t="str">
        <f>IF('[1]Data Checking'!LS16="","",'[1]Data Checking'!LS16)</f>
        <v/>
      </c>
      <c r="LP16">
        <f>IF('[1]Data Checking'!LT16="","",'[1]Data Checking'!LT16)</f>
        <v>24</v>
      </c>
      <c r="LQ16">
        <f>IF('[1]Data Checking'!LU16="","",'[1]Data Checking'!LU16)</f>
        <v>10</v>
      </c>
      <c r="LR16" t="str">
        <f>IF('[1]Data Checking'!LV16="","",'[1]Data Checking'!LV16)</f>
        <v/>
      </c>
      <c r="LS16" t="str">
        <f>IF('[1]Data Checking'!LW16="","",'[1]Data Checking'!LW16)</f>
        <v/>
      </c>
      <c r="LT16" t="str">
        <f>IF('[1]Data Checking'!LX16="","",'[1]Data Checking'!LX16)</f>
        <v/>
      </c>
      <c r="LU16" t="str">
        <f>IF('[1]Data Checking'!LY16="","",'[1]Data Checking'!LY16)</f>
        <v/>
      </c>
      <c r="LV16" t="str">
        <f>IF('[1]Data Checking'!LZ16="","",'[1]Data Checking'!LZ16)</f>
        <v/>
      </c>
      <c r="LW16" t="str">
        <f>IF('[1]Data Checking'!MA16="","",'[1]Data Checking'!MA16)</f>
        <v>Savon lessive Savon mains Chlore en grain Dentifrice Papier toilette Déodorant</v>
      </c>
      <c r="LX16">
        <f>IF('[1]Data Checking'!MB16="","",'[1]Data Checking'!MB16)</f>
        <v>0</v>
      </c>
      <c r="LY16">
        <f>IF('[1]Data Checking'!MC16="","",'[1]Data Checking'!MC16)</f>
        <v>1</v>
      </c>
      <c r="LZ16">
        <f>IF('[1]Data Checking'!MD16="","",'[1]Data Checking'!MD16)</f>
        <v>1</v>
      </c>
      <c r="MA16">
        <f>IF('[1]Data Checking'!ME16="","",'[1]Data Checking'!ME16)</f>
        <v>1</v>
      </c>
      <c r="MB16">
        <f>IF('[1]Data Checking'!MF16="","",'[1]Data Checking'!MF16)</f>
        <v>1</v>
      </c>
      <c r="MC16">
        <f>IF('[1]Data Checking'!MG16="","",'[1]Data Checking'!MG16)</f>
        <v>1</v>
      </c>
      <c r="MD16">
        <f>IF('[1]Data Checking'!MH16="","",'[1]Data Checking'!MH16)</f>
        <v>1</v>
      </c>
      <c r="ME16">
        <f>IF('[1]Data Checking'!MI16="","",'[1]Data Checking'!MI16)</f>
        <v>0</v>
      </c>
      <c r="MF16">
        <f>IF('[1]Data Checking'!MJ16="","",'[1]Data Checking'!MJ16)</f>
        <v>0</v>
      </c>
      <c r="MG16">
        <f>IF('[1]Data Checking'!MK16="","",'[1]Data Checking'!MK16)</f>
        <v>0</v>
      </c>
      <c r="MH16" t="str">
        <f>IF('[1]Data Checking'!ML16="","",'[1]Data Checking'!ML16)</f>
        <v/>
      </c>
      <c r="MI16">
        <f>IF('[1]Data Checking'!MM16="","",'[1]Data Checking'!MM16)</f>
        <v>10</v>
      </c>
      <c r="MJ16">
        <f>IF('[1]Data Checking'!MN16="","",'[1]Data Checking'!MN16)</f>
        <v>5</v>
      </c>
      <c r="MK16">
        <f>IF('[1]Data Checking'!MO16="","",'[1]Data Checking'!MO16)</f>
        <v>2</v>
      </c>
      <c r="ML16">
        <f>IF('[1]Data Checking'!MP16="","",'[1]Data Checking'!MP16)</f>
        <v>5</v>
      </c>
      <c r="MM16">
        <f>IF('[1]Data Checking'!MQ16="","",'[1]Data Checking'!MQ16)</f>
        <v>10</v>
      </c>
      <c r="MN16">
        <f>IF('[1]Data Checking'!MR16="","",'[1]Data Checking'!MR16)</f>
        <v>1</v>
      </c>
      <c r="MO16" t="str">
        <f>IF('[1]Data Checking'!MS16="","",'[1]Data Checking'!MS16)</f>
        <v/>
      </c>
      <c r="MP16" t="str">
        <f>IF('[1]Data Checking'!MT16="","",'[1]Data Checking'!MT16)</f>
        <v>Aucun</v>
      </c>
      <c r="MQ16">
        <f>IF('[1]Data Checking'!MU16="","",'[1]Data Checking'!MU16)</f>
        <v>0</v>
      </c>
      <c r="MR16">
        <f>IF('[1]Data Checking'!MV16="","",'[1]Data Checking'!MV16)</f>
        <v>0</v>
      </c>
      <c r="MS16">
        <f>IF('[1]Data Checking'!MW16="","",'[1]Data Checking'!MW16)</f>
        <v>0</v>
      </c>
      <c r="MT16">
        <f>IF('[1]Data Checking'!MX16="","",'[1]Data Checking'!MX16)</f>
        <v>0</v>
      </c>
      <c r="MU16">
        <f>IF('[1]Data Checking'!MY16="","",'[1]Data Checking'!MY16)</f>
        <v>0</v>
      </c>
      <c r="MV16">
        <f>IF('[1]Data Checking'!MZ16="","",'[1]Data Checking'!MZ16)</f>
        <v>0</v>
      </c>
      <c r="MW16">
        <f>IF('[1]Data Checking'!NA16="","",'[1]Data Checking'!NA16)</f>
        <v>0</v>
      </c>
      <c r="MX16">
        <f>IF('[1]Data Checking'!NB16="","",'[1]Data Checking'!NB16)</f>
        <v>0</v>
      </c>
      <c r="MY16">
        <f>IF('[1]Data Checking'!NC16="","",'[1]Data Checking'!NC16)</f>
        <v>0</v>
      </c>
      <c r="MZ16">
        <f>IF('[1]Data Checking'!ND16="","",'[1]Data Checking'!ND16)</f>
        <v>0</v>
      </c>
      <c r="NA16">
        <f>IF('[1]Data Checking'!NE16="","",'[1]Data Checking'!NE16)</f>
        <v>0</v>
      </c>
      <c r="NB16">
        <f>IF('[1]Data Checking'!NF16="","",'[1]Data Checking'!NF16)</f>
        <v>0</v>
      </c>
      <c r="NC16">
        <f>IF('[1]Data Checking'!NG16="","",'[1]Data Checking'!NG16)</f>
        <v>1</v>
      </c>
      <c r="ND16" t="str">
        <f>IF('[1]Data Checking'!NH16="","",'[1]Data Checking'!NH16)</f>
        <v/>
      </c>
      <c r="NE16" t="str">
        <f>IF('[1]Data Checking'!NI16="","",'[1]Data Checking'!NI16)</f>
        <v/>
      </c>
      <c r="NF16" t="str">
        <f>IF('[1]Data Checking'!NJ16="","",'[1]Data Checking'!NJ16)</f>
        <v/>
      </c>
      <c r="NG16" t="str">
        <f>IF('[1]Data Checking'!NK16="","",'[1]Data Checking'!NK16)</f>
        <v/>
      </c>
      <c r="NH16" t="str">
        <f>IF('[1]Data Checking'!NL16="","",'[1]Data Checking'!NL16)</f>
        <v/>
      </c>
      <c r="NI16" t="str">
        <f>IF('[1]Data Checking'!NM16="","",'[1]Data Checking'!NM16)</f>
        <v/>
      </c>
      <c r="NJ16" t="str">
        <f>IF('[1]Data Checking'!NN16="","",'[1]Data Checking'!NN16)</f>
        <v/>
      </c>
      <c r="NK16" t="str">
        <f>IF('[1]Data Checking'!NO16="","",'[1]Data Checking'!NO16)</f>
        <v/>
      </c>
      <c r="NL16" t="str">
        <f>IF('[1]Data Checking'!NP16="","",'[1]Data Checking'!NP16)</f>
        <v/>
      </c>
      <c r="NM16" t="str">
        <f>IF('[1]Data Checking'!NQ16="","",'[1]Data Checking'!NQ16)</f>
        <v/>
      </c>
      <c r="NN16" t="str">
        <f>IF('[1]Data Checking'!NR16="","",'[1]Data Checking'!NR16)</f>
        <v/>
      </c>
      <c r="NO16" t="str">
        <f>IF('[1]Data Checking'!NS16="","",'[1]Data Checking'!NS16)</f>
        <v>Casserole Godet Cuillère pour manger Assiette Cuillère de service</v>
      </c>
      <c r="NP16">
        <f>IF('[1]Data Checking'!NT16="","",'[1]Data Checking'!NT16)</f>
        <v>0</v>
      </c>
      <c r="NQ16">
        <f>IF('[1]Data Checking'!NU16="","",'[1]Data Checking'!NU16)</f>
        <v>1</v>
      </c>
      <c r="NR16">
        <f>IF('[1]Data Checking'!NV16="","",'[1]Data Checking'!NV16)</f>
        <v>0</v>
      </c>
      <c r="NS16">
        <f>IF('[1]Data Checking'!NW16="","",'[1]Data Checking'!NW16)</f>
        <v>1</v>
      </c>
      <c r="NT16">
        <f>IF('[1]Data Checking'!NX16="","",'[1]Data Checking'!NX16)</f>
        <v>1</v>
      </c>
      <c r="NU16">
        <f>IF('[1]Data Checking'!NY16="","",'[1]Data Checking'!NY16)</f>
        <v>1</v>
      </c>
      <c r="NV16">
        <f>IF('[1]Data Checking'!NZ16="","",'[1]Data Checking'!NZ16)</f>
        <v>1</v>
      </c>
      <c r="NW16">
        <f>IF('[1]Data Checking'!OA16="","",'[1]Data Checking'!OA16)</f>
        <v>0</v>
      </c>
      <c r="NX16">
        <f>IF('[1]Data Checking'!OB16="","",'[1]Data Checking'!OB16)</f>
        <v>0</v>
      </c>
      <c r="NY16">
        <f>IF('[1]Data Checking'!OC16="","",'[1]Data Checking'!OC16)</f>
        <v>0</v>
      </c>
      <c r="NZ16">
        <f>IF('[1]Data Checking'!OD16="","",'[1]Data Checking'!OD16)</f>
        <v>0</v>
      </c>
      <c r="OA16" t="str">
        <f>IF('[1]Data Checking'!OE16="","",'[1]Data Checking'!OE16)</f>
        <v/>
      </c>
      <c r="OB16">
        <f>IF('[1]Data Checking'!OF16="","",'[1]Data Checking'!OF16)</f>
        <v>3</v>
      </c>
      <c r="OC16" t="str">
        <f>IF('[1]Data Checking'!OG16="","",'[1]Data Checking'!OG16)</f>
        <v/>
      </c>
      <c r="OD16">
        <f>IF('[1]Data Checking'!OH16="","",'[1]Data Checking'!OH16)</f>
        <v>10</v>
      </c>
      <c r="OE16">
        <f>IF('[1]Data Checking'!OI16="","",'[1]Data Checking'!OI16)</f>
        <v>6</v>
      </c>
      <c r="OF16">
        <f>IF('[1]Data Checking'!OJ16="","",'[1]Data Checking'!OJ16)</f>
        <v>5</v>
      </c>
      <c r="OG16">
        <f>IF('[1]Data Checking'!OK16="","",'[1]Data Checking'!OK16)</f>
        <v>3</v>
      </c>
      <c r="OH16" t="str">
        <f>IF('[1]Data Checking'!OL16="","",'[1]Data Checking'!OL16)</f>
        <v/>
      </c>
      <c r="OI16" t="str">
        <f>IF('[1]Data Checking'!OM16="","",'[1]Data Checking'!OM16)</f>
        <v/>
      </c>
      <c r="OJ16" t="str">
        <f>IF('[1]Data Checking'!ON16="","",'[1]Data Checking'!ON16)</f>
        <v>Médicaments douleur (aspirine, …) Des antibiotiques Moustiquaire Materiels de protection contre le Covid-19 (Gel hydroalchoolique, cache-nez) Service psychologique</v>
      </c>
      <c r="OK16">
        <f>IF('[1]Data Checking'!OO16="","",'[1]Data Checking'!OO16)</f>
        <v>1</v>
      </c>
      <c r="OL16">
        <f>IF('[1]Data Checking'!OP16="","",'[1]Data Checking'!OP16)</f>
        <v>1</v>
      </c>
      <c r="OM16">
        <f>IF('[1]Data Checking'!OQ16="","",'[1]Data Checking'!OQ16)</f>
        <v>0</v>
      </c>
      <c r="ON16">
        <f>IF('[1]Data Checking'!OR16="","",'[1]Data Checking'!OR16)</f>
        <v>0</v>
      </c>
      <c r="OO16">
        <f>IF('[1]Data Checking'!OS16="","",'[1]Data Checking'!OS16)</f>
        <v>1</v>
      </c>
      <c r="OP16">
        <f>IF('[1]Data Checking'!OT16="","",'[1]Data Checking'!OT16)</f>
        <v>1</v>
      </c>
      <c r="OQ16">
        <f>IF('[1]Data Checking'!OU16="","",'[1]Data Checking'!OU16)</f>
        <v>1</v>
      </c>
      <c r="OR16">
        <f>IF('[1]Data Checking'!OV16="","",'[1]Data Checking'!OV16)</f>
        <v>0</v>
      </c>
      <c r="OS16">
        <f>IF('[1]Data Checking'!OW16="","",'[1]Data Checking'!OW16)</f>
        <v>0</v>
      </c>
      <c r="OT16" t="str">
        <f>IF('[1]Data Checking'!OX16="","",'[1]Data Checking'!OX16)</f>
        <v/>
      </c>
      <c r="OU16" t="str">
        <f>IF('[1]Data Checking'!OY16="","",'[1]Data Checking'!OY16)</f>
        <v>Lampe torche Radio</v>
      </c>
      <c r="OV16">
        <f>IF('[1]Data Checking'!OZ16="","",'[1]Data Checking'!OZ16)</f>
        <v>1</v>
      </c>
      <c r="OW16">
        <f>IF('[1]Data Checking'!PA16="","",'[1]Data Checking'!PA16)</f>
        <v>0</v>
      </c>
      <c r="OX16">
        <f>IF('[1]Data Checking'!PB16="","",'[1]Data Checking'!PB16)</f>
        <v>0</v>
      </c>
      <c r="OY16">
        <f>IF('[1]Data Checking'!PC16="","",'[1]Data Checking'!PC16)</f>
        <v>1</v>
      </c>
      <c r="OZ16">
        <f>IF('[1]Data Checking'!PD16="","",'[1]Data Checking'!PD16)</f>
        <v>0</v>
      </c>
      <c r="PA16">
        <f>IF('[1]Data Checking'!PE16="","",'[1]Data Checking'!PE16)</f>
        <v>0</v>
      </c>
      <c r="PB16">
        <f>IF('[1]Data Checking'!PF16="","",'[1]Data Checking'!PF16)</f>
        <v>1</v>
      </c>
      <c r="PC16" t="str">
        <f>IF('[1]Data Checking'!PG16="","",'[1]Data Checking'!PG16)</f>
        <v/>
      </c>
      <c r="PD16" t="str">
        <f>IF('[1]Data Checking'!PH16="","",'[1]Data Checking'!PH16)</f>
        <v/>
      </c>
      <c r="PE16">
        <f>IF('[1]Data Checking'!PI16="","",'[1]Data Checking'!PI16)</f>
        <v>1</v>
      </c>
      <c r="PF16" t="str">
        <f>IF('[1]Data Checking'!PJ16="","",'[1]Data Checking'!PJ16)</f>
        <v>Aucun</v>
      </c>
      <c r="PG16">
        <f>IF('[1]Data Checking'!PK16="","",'[1]Data Checking'!PK16)</f>
        <v>0</v>
      </c>
      <c r="PH16">
        <f>IF('[1]Data Checking'!PL16="","",'[1]Data Checking'!PL16)</f>
        <v>0</v>
      </c>
      <c r="PI16">
        <f>IF('[1]Data Checking'!PM16="","",'[1]Data Checking'!PM16)</f>
        <v>0</v>
      </c>
      <c r="PJ16">
        <f>IF('[1]Data Checking'!PN16="","",'[1]Data Checking'!PN16)</f>
        <v>0</v>
      </c>
      <c r="PK16">
        <f>IF('[1]Data Checking'!PO16="","",'[1]Data Checking'!PO16)</f>
        <v>0</v>
      </c>
      <c r="PL16">
        <f>IF('[1]Data Checking'!PP16="","",'[1]Data Checking'!PP16)</f>
        <v>0</v>
      </c>
      <c r="PM16">
        <f>IF('[1]Data Checking'!PQ16="","",'[1]Data Checking'!PQ16)</f>
        <v>0</v>
      </c>
      <c r="PN16">
        <f>IF('[1]Data Checking'!PR16="","",'[1]Data Checking'!PR16)</f>
        <v>0</v>
      </c>
      <c r="PO16">
        <f>IF('[1]Data Checking'!PS16="","",'[1]Data Checking'!PS16)</f>
        <v>1</v>
      </c>
      <c r="PP16" t="str">
        <f>IF('[1]Data Checking'!PT16="","",'[1]Data Checking'!PT16)</f>
        <v/>
      </c>
      <c r="PQ16" t="str">
        <f>IF('[1]Data Checking'!PU16="","",'[1]Data Checking'!PU16)</f>
        <v/>
      </c>
      <c r="PR16" t="str">
        <f>IF('[1]Data Checking'!PV16="","",'[1]Data Checking'!PV16)</f>
        <v/>
      </c>
      <c r="PS16" t="str">
        <f>IF('[1]Data Checking'!PW16="","",'[1]Data Checking'!PW16)</f>
        <v/>
      </c>
      <c r="PT16" t="str">
        <f>IF('[1]Data Checking'!PX16="","",'[1]Data Checking'!PX16)</f>
        <v/>
      </c>
      <c r="PU16" t="str">
        <f>IF('[1]Data Checking'!PY16="","",'[1]Data Checking'!PY16)</f>
        <v/>
      </c>
      <c r="PV16" t="str">
        <f>IF('[1]Data Checking'!PZ16="","",'[1]Data Checking'!PZ16)</f>
        <v/>
      </c>
      <c r="PW16" t="str">
        <f>IF('[1]Data Checking'!QA16="","",'[1]Data Checking'!QA16)</f>
        <v/>
      </c>
      <c r="PX16" t="str">
        <f>IF('[1]Data Checking'!QB16="","",'[1]Data Checking'!QB16)</f>
        <v/>
      </c>
      <c r="PY16" t="str">
        <f>IF('[1]Data Checking'!QC16="","",'[1]Data Checking'!QC16)</f>
        <v/>
      </c>
      <c r="PZ16" t="str">
        <f>IF('[1]Data Checking'!QD16="","",'[1]Data Checking'!QD16)</f>
        <v/>
      </c>
      <c r="QA16" t="str">
        <f>IF('[1]Data Checking'!QE16="","",'[1]Data Checking'!QE16)</f>
        <v/>
      </c>
      <c r="QB16" t="str">
        <f>IF('[1]Data Checking'!QF16="","",'[1]Data Checking'!QF16)</f>
        <v/>
      </c>
      <c r="QC16" t="str">
        <f>IF('[1]Data Checking'!QG16="","",'[1]Data Checking'!QG16)</f>
        <v/>
      </c>
      <c r="QD16" t="str">
        <f>IF('[1]Data Checking'!QH16="","",'[1]Data Checking'!QH16)</f>
        <v/>
      </c>
      <c r="QE16" t="str">
        <f>IF('[1]Data Checking'!QI16="","",'[1]Data Checking'!QI16)</f>
        <v/>
      </c>
      <c r="QF16" t="str">
        <f>IF('[1]Data Checking'!QJ16="","",'[1]Data Checking'!QJ16)</f>
        <v/>
      </c>
      <c r="QG16" t="str">
        <f>IF('[1]Data Checking'!QK16="","",'[1]Data Checking'!QK16)</f>
        <v/>
      </c>
      <c r="QH16" t="str">
        <f>IF('[1]Data Checking'!QL16="","",'[1]Data Checking'!QL16)</f>
        <v/>
      </c>
      <c r="QI16" t="str">
        <f>IF('[1]Data Checking'!QM16="","",'[1]Data Checking'!QM16)</f>
        <v/>
      </c>
      <c r="QJ16" t="str">
        <f>IF('[1]Data Checking'!QN16="","",'[1]Data Checking'!QN16)</f>
        <v/>
      </c>
      <c r="QK16" t="str">
        <f>IF('[1]Data Checking'!QO16="","",'[1]Data Checking'!QO16)</f>
        <v/>
      </c>
      <c r="QL16" t="str">
        <f>IF('[1]Data Checking'!QP16="","",'[1]Data Checking'!QP16)</f>
        <v/>
      </c>
      <c r="QM16" t="str">
        <f>IF('[1]Data Checking'!QQ16="","",'[1]Data Checking'!QQ16)</f>
        <v/>
      </c>
      <c r="QN16" t="str">
        <f>IF('[1]Data Checking'!QR16="","",'[1]Data Checking'!QR16)</f>
        <v/>
      </c>
      <c r="QO16" t="str">
        <f>IF('[1]Data Checking'!QS16="","",'[1]Data Checking'!QS16)</f>
        <v/>
      </c>
      <c r="QP16" t="str">
        <f>IF('[1]Data Checking'!QT16="","",'[1]Data Checking'!QT16)</f>
        <v/>
      </c>
      <c r="QQ16" t="str">
        <f>IF('[1]Data Checking'!QU16="","",'[1]Data Checking'!QU16)</f>
        <v/>
      </c>
      <c r="QR16" t="str">
        <f>IF('[1]Data Checking'!QV16="","",'[1]Data Checking'!QV16)</f>
        <v/>
      </c>
      <c r="QS16" t="str">
        <f>IF('[1]Data Checking'!QW16="","",'[1]Data Checking'!QW16)</f>
        <v/>
      </c>
      <c r="QT16" t="str">
        <f>IF('[1]Data Checking'!QX16="","",'[1]Data Checking'!QX16)</f>
        <v/>
      </c>
      <c r="QU16" t="str">
        <f>IF('[1]Data Checking'!QY16="","",'[1]Data Checking'!QY16)</f>
        <v/>
      </c>
      <c r="QV16" t="str">
        <f>IF('[1]Data Checking'!QZ16="","",'[1]Data Checking'!QZ16)</f>
        <v/>
      </c>
      <c r="QW16" t="str">
        <f>IF('[1]Data Checking'!RA16="","",'[1]Data Checking'!RA16)</f>
        <v/>
      </c>
      <c r="QX16" t="str">
        <f>IF('[1]Data Checking'!RB16="","",'[1]Data Checking'!RB16)</f>
        <v/>
      </c>
      <c r="QY16" t="str">
        <f>IF('[1]Data Checking'!RC16="","",'[1]Data Checking'!RC16)</f>
        <v/>
      </c>
      <c r="QZ16" t="str">
        <f>IF('[1]Data Checking'!RD16="","",'[1]Data Checking'!RD16)</f>
        <v/>
      </c>
      <c r="RA16" t="str">
        <f>IF('[1]Data Checking'!RE16="","",'[1]Data Checking'!RE16)</f>
        <v/>
      </c>
      <c r="RB16" t="str">
        <f>IF('[1]Data Checking'!RF16="","",'[1]Data Checking'!RF16)</f>
        <v/>
      </c>
      <c r="RC16" t="str">
        <f>IF('[1]Data Checking'!RG16="","",'[1]Data Checking'!RG16)</f>
        <v/>
      </c>
      <c r="RD16" t="str">
        <f>IF('[1]Data Checking'!RH16="","",'[1]Data Checking'!RH16)</f>
        <v/>
      </c>
      <c r="RE16" t="str">
        <f>IF('[1]Data Checking'!RI16="","",'[1]Data Checking'!RI16)</f>
        <v/>
      </c>
      <c r="RF16" t="str">
        <f>IF('[1]Data Checking'!RJ16="","",'[1]Data Checking'!RJ16)</f>
        <v/>
      </c>
      <c r="RG16" t="str">
        <f>IF('[1]Data Checking'!RK16="","",'[1]Data Checking'!RK16)</f>
        <v/>
      </c>
      <c r="RH16" t="str">
        <f>IF('[1]Data Checking'!RL16="","",'[1]Data Checking'!RL16)</f>
        <v/>
      </c>
      <c r="RI16" t="str">
        <f>IF('[1]Data Checking'!RM16="","",'[1]Data Checking'!RM16)</f>
        <v/>
      </c>
      <c r="RJ16" t="str">
        <f>IF('[1]Data Checking'!RN16="","",'[1]Data Checking'!RN16)</f>
        <v/>
      </c>
      <c r="RK16" t="str">
        <f>IF('[1]Data Checking'!RO16="","",'[1]Data Checking'!RO16)</f>
        <v/>
      </c>
      <c r="RL16" t="str">
        <f>IF('[1]Data Checking'!RP16="","",'[1]Data Checking'!RP16)</f>
        <v/>
      </c>
      <c r="RM16" t="str">
        <f>IF('[1]Data Checking'!RQ16="","",'[1]Data Checking'!RQ16)</f>
        <v/>
      </c>
      <c r="RN16" t="str">
        <f>IF('[1]Data Checking'!RR16="","",'[1]Data Checking'!RR16)</f>
        <v/>
      </c>
      <c r="RO16" t="str">
        <f>IF('[1]Data Checking'!RS16="","",'[1]Data Checking'!RS16)</f>
        <v/>
      </c>
      <c r="RP16" t="str">
        <f>IF('[1]Data Checking'!RT16="","",'[1]Data Checking'!RT16)</f>
        <v/>
      </c>
      <c r="RQ16" t="str">
        <f>IF('[1]Data Checking'!RU16="","",'[1]Data Checking'!RU16)</f>
        <v/>
      </c>
      <c r="RR16" t="str">
        <f>IF('[1]Data Checking'!RV16="","",'[1]Data Checking'!RV16)</f>
        <v/>
      </c>
      <c r="RS16" t="str">
        <f>IF('[1]Data Checking'!RW16="","",'[1]Data Checking'!RW16)</f>
        <v/>
      </c>
      <c r="RT16" t="str">
        <f>IF('[1]Data Checking'!RX16="","",'[1]Data Checking'!RX16)</f>
        <v/>
      </c>
      <c r="RU16" t="str">
        <f>IF('[1]Data Checking'!RY16="","",'[1]Data Checking'!RY16)</f>
        <v/>
      </c>
      <c r="RV16" t="str">
        <f>IF('[1]Data Checking'!RZ16="","",'[1]Data Checking'!RZ16)</f>
        <v/>
      </c>
      <c r="RW16" t="str">
        <f>IF('[1]Data Checking'!SA16="","",'[1]Data Checking'!SA16)</f>
        <v/>
      </c>
      <c r="RX16" t="str">
        <f>IF('[1]Data Checking'!SB16="","",'[1]Data Checking'!SB16)</f>
        <v/>
      </c>
      <c r="RY16" t="str">
        <f>IF('[1]Data Checking'!SC16="","",'[1]Data Checking'!SC16)</f>
        <v/>
      </c>
      <c r="RZ16" t="str">
        <f>IF('[1]Data Checking'!SD16="","",'[1]Data Checking'!SD16)</f>
        <v/>
      </c>
      <c r="SA16" t="str">
        <f>IF('[1]Data Checking'!SE16="","",'[1]Data Checking'!SE16)</f>
        <v/>
      </c>
      <c r="SB16" t="str">
        <f>IF('[1]Data Checking'!SF16="","",'[1]Data Checking'!SF16)</f>
        <v/>
      </c>
      <c r="SC16" t="str">
        <f>IF('[1]Data Checking'!SG16="","",'[1]Data Checking'!SG16)</f>
        <v/>
      </c>
      <c r="SD16" t="str">
        <f>IF('[1]Data Checking'!SH16="","",'[1]Data Checking'!SH16)</f>
        <v/>
      </c>
      <c r="SE16" t="str">
        <f>IF('[1]Data Checking'!SI16="","",'[1]Data Checking'!SI16)</f>
        <v/>
      </c>
      <c r="SF16" t="str">
        <f>IF('[1]Data Checking'!SJ16="","",'[1]Data Checking'!SJ16)</f>
        <v/>
      </c>
      <c r="SG16" t="str">
        <f>IF('[1]Data Checking'!SK16="","",'[1]Data Checking'!SK16)</f>
        <v/>
      </c>
      <c r="SH16" t="str">
        <f>IF('[1]Data Checking'!SL16="","",'[1]Data Checking'!SL16)</f>
        <v>Paiement frais scolaire (paiement uniforme,…) Sac à dos Plumes/Crayons Cahiers</v>
      </c>
      <c r="SI16">
        <f>IF('[1]Data Checking'!SM16="","",'[1]Data Checking'!SM16)</f>
        <v>1</v>
      </c>
      <c r="SJ16">
        <f>IF('[1]Data Checking'!SN16="","",'[1]Data Checking'!SN16)</f>
        <v>1</v>
      </c>
      <c r="SK16">
        <f>IF('[1]Data Checking'!SO16="","",'[1]Data Checking'!SO16)</f>
        <v>1</v>
      </c>
      <c r="SL16">
        <f>IF('[1]Data Checking'!SP16="","",'[1]Data Checking'!SP16)</f>
        <v>1</v>
      </c>
      <c r="SM16">
        <f>IF('[1]Data Checking'!SQ16="","",'[1]Data Checking'!SQ16)</f>
        <v>0</v>
      </c>
      <c r="SN16">
        <f>IF('[1]Data Checking'!SR16="","",'[1]Data Checking'!SR16)</f>
        <v>0</v>
      </c>
      <c r="SO16" t="str">
        <f>IF('[1]Data Checking'!SS16="","",'[1]Data Checking'!SS16)</f>
        <v>Sac à dos</v>
      </c>
      <c r="SP16">
        <f>IF('[1]Data Checking'!ST16="","",'[1]Data Checking'!ST16)</f>
        <v>1</v>
      </c>
      <c r="SQ16">
        <f>IF('[1]Data Checking'!SU16="","",'[1]Data Checking'!SU16)</f>
        <v>0</v>
      </c>
      <c r="SR16">
        <f>IF('[1]Data Checking'!SV16="","",'[1]Data Checking'!SV16)</f>
        <v>0</v>
      </c>
      <c r="SS16">
        <f>IF('[1]Data Checking'!SW16="","",'[1]Data Checking'!SW16)</f>
        <v>0</v>
      </c>
      <c r="ST16">
        <f>IF('[1]Data Checking'!SX16="","",'[1]Data Checking'!SX16)</f>
        <v>0</v>
      </c>
      <c r="SU16">
        <f>IF('[1]Data Checking'!SY16="","",'[1]Data Checking'!SY16)</f>
        <v>0</v>
      </c>
      <c r="SV16" t="str">
        <f>IF('[1]Data Checking'!SZ16="","",'[1]Data Checking'!SZ16)</f>
        <v>Sac à dos</v>
      </c>
      <c r="SW16">
        <f>IF('[1]Data Checking'!TA16="","",'[1]Data Checking'!TA16)</f>
        <v>1</v>
      </c>
      <c r="SX16">
        <f>IF('[1]Data Checking'!TB16="","",'[1]Data Checking'!TB16)</f>
        <v>0</v>
      </c>
      <c r="SY16">
        <f>IF('[1]Data Checking'!TC16="","",'[1]Data Checking'!TC16)</f>
        <v>0</v>
      </c>
      <c r="SZ16">
        <f>IF('[1]Data Checking'!TD16="","",'[1]Data Checking'!TD16)</f>
        <v>0</v>
      </c>
      <c r="TA16">
        <f>IF('[1]Data Checking'!TE16="","",'[1]Data Checking'!TE16)</f>
        <v>0</v>
      </c>
      <c r="TB16">
        <f>IF('[1]Data Checking'!TF16="","",'[1]Data Checking'!TF16)</f>
        <v>0</v>
      </c>
      <c r="TC16" t="str">
        <f>IF('[1]Data Checking'!TG16="","",'[1]Data Checking'!TG16)</f>
        <v>Sac à dos</v>
      </c>
      <c r="TD16">
        <f>IF('[1]Data Checking'!TH16="","",'[1]Data Checking'!TH16)</f>
        <v>1</v>
      </c>
      <c r="TE16">
        <f>IF('[1]Data Checking'!TI16="","",'[1]Data Checking'!TI16)</f>
        <v>0</v>
      </c>
      <c r="TF16">
        <f>IF('[1]Data Checking'!TJ16="","",'[1]Data Checking'!TJ16)</f>
        <v>0</v>
      </c>
      <c r="TG16">
        <f>IF('[1]Data Checking'!TK16="","",'[1]Data Checking'!TK16)</f>
        <v>0</v>
      </c>
      <c r="TH16">
        <f>IF('[1]Data Checking'!TL16="","",'[1]Data Checking'!TL16)</f>
        <v>0</v>
      </c>
      <c r="TI16">
        <f>IF('[1]Data Checking'!TM16="","",'[1]Data Checking'!TM16)</f>
        <v>0</v>
      </c>
      <c r="TJ16">
        <f>IF('[1]Data Checking'!TN16="","",'[1]Data Checking'!TN16)</f>
        <v>0</v>
      </c>
      <c r="TK16">
        <f>IF('[1]Data Checking'!TO16="","",'[1]Data Checking'!TO16)</f>
        <v>0</v>
      </c>
      <c r="TL16">
        <f>IF('[1]Data Checking'!TP16="","",'[1]Data Checking'!TP16)</f>
        <v>0</v>
      </c>
      <c r="TM16">
        <f>IF('[1]Data Checking'!TQ16="","",'[1]Data Checking'!TQ16)</f>
        <v>0</v>
      </c>
      <c r="TN16">
        <f>IF('[1]Data Checking'!TR16="","",'[1]Data Checking'!TR16)</f>
        <v>0</v>
      </c>
      <c r="TO16" t="str">
        <f>IF('[1]Data Checking'!TS16="","",'[1]Data Checking'!TS16)</f>
        <v/>
      </c>
      <c r="TP16" t="str">
        <f>IF('[1]Data Checking'!TT16="","",'[1]Data Checking'!TT16)</f>
        <v/>
      </c>
      <c r="TQ16">
        <f>IF('[1]Data Checking'!TU16="","",'[1]Data Checking'!TU16)</f>
        <v>237400389</v>
      </c>
      <c r="TR16" t="str">
        <f>IF('[1]Data Checking'!TV16="","",'[1]Data Checking'!TV16)</f>
        <v>8a54c69b-1bb6-48cb-91a1-92bdc8dda821</v>
      </c>
      <c r="TS16">
        <f>IF('[1]Data Checking'!TW16="","",'[1]Data Checking'!TW16)</f>
        <v>44530.661979166667</v>
      </c>
      <c r="TT16" t="str">
        <f>IF('[1]Data Checking'!TX16="","",'[1]Data Checking'!TX16)</f>
        <v/>
      </c>
      <c r="TU16" t="str">
        <f>IF('[1]Data Checking'!TY16="","",'[1]Data Checking'!TY16)</f>
        <v/>
      </c>
      <c r="TV16" t="str">
        <f>IF('[1]Data Checking'!TZ16="","",'[1]Data Checking'!TZ16)</f>
        <v>submitted_via_web</v>
      </c>
      <c r="TW16" t="str">
        <f>IF('[1]Data Checking'!UA16="","",'[1]Data Checking'!UA16)</f>
        <v>icsm_haiti</v>
      </c>
      <c r="TX16" t="str">
        <f>IF('[1]Data Checking'!UB16="","",'[1]Data Checking'!UB16)</f>
        <v/>
      </c>
      <c r="TY16">
        <f>IF('[1]Data Checking'!UC16="","",'[1]Data Checking'!UC16)</f>
        <v>15</v>
      </c>
      <c r="TZ16" t="str">
        <f>IF('[1]Data Checking'!UD16="","",'[1]Data Checking'!UD16)</f>
        <v/>
      </c>
      <c r="UA16" t="e">
        <f>IF('[1]Data Checking'!UL16="","",'[1]Data Checking'!UL16)</f>
        <v>#REF!</v>
      </c>
      <c r="UB16" t="e">
        <f>IF('[1]Data Checking'!UM16="","",'[1]Data Checking'!UM16)</f>
        <v>#REF!</v>
      </c>
      <c r="UC16" t="e">
        <f>IF('[1]Data Checking'!UN16="","",'[1]Data Checking'!UN16)</f>
        <v>#REF!</v>
      </c>
    </row>
    <row r="17" spans="1:549">
      <c r="A17">
        <f>IF('[1]Data Checking'!D17="","",'[1]Data Checking'!D17)</f>
        <v>44530.450203078697</v>
      </c>
      <c r="B17">
        <f>IF('[1]Data Checking'!E17="","",'[1]Data Checking'!E17)</f>
        <v>44530.453466423613</v>
      </c>
      <c r="C17">
        <f>IF('[1]Data Checking'!F17="","",'[1]Data Checking'!F17)</f>
        <v>44530</v>
      </c>
      <c r="D17" t="str">
        <f>IF('[1]Data Checking'!H17="","",'[1]Data Checking'!H17)</f>
        <v>audit.csv</v>
      </c>
      <c r="E17" t="str">
        <f>IF('[1]Data Checking'!I17="","",'[1]Data Checking'!I17)</f>
        <v>icsm_haiti</v>
      </c>
      <c r="F17" t="str">
        <f>IF('[1]Data Checking'!J17="","",'[1]Data Checking'!J17)</f>
        <v/>
      </c>
      <c r="G17" t="str">
        <f>IF('[1]Data Checking'!K17="","",'[1]Data Checking'!K17)</f>
        <v/>
      </c>
      <c r="H17">
        <f>IF('[1]Data Checking'!L17="","",'[1]Data Checking'!L17)</f>
        <v>44530</v>
      </c>
      <c r="I17" t="str">
        <f>IF('[1]Data Checking'!M17="","",'[1]Data Checking'!M17)</f>
        <v>Save the Children</v>
      </c>
      <c r="J17" t="str">
        <f>IF('[1]Data Checking'!N17="","",'[1]Data Checking'!N17)</f>
        <v/>
      </c>
      <c r="K17" t="str">
        <f>IF('[1]Data Checking'!O17="","",'[1]Data Checking'!O17)</f>
        <v>save</v>
      </c>
      <c r="L17" t="str">
        <f>IF('[1]Data Checking'!P17="","",'[1]Data Checking'!P17)</f>
        <v>Save the Children</v>
      </c>
      <c r="M17" t="str">
        <f>IF('[1]Data Checking'!Q17="","",'[1]Data Checking'!Q17)</f>
        <v>Save the Children</v>
      </c>
      <c r="N17" t="str">
        <f>IF('[1]Data Checking'!R17="","",'[1]Data Checking'!R17)</f>
        <v>ASV758</v>
      </c>
      <c r="O17" t="str">
        <f>IF('[1]Data Checking'!S17="","",'[1]Data Checking'!S17)</f>
        <v/>
      </c>
      <c r="P17" t="str">
        <f>IF('[1]Data Checking'!T17="","",'[1]Data Checking'!T17)</f>
        <v>save_asv</v>
      </c>
      <c r="Q17" t="str">
        <f>IF('[1]Data Checking'!U17="","",'[1]Data Checking'!U17)</f>
        <v>ASV758</v>
      </c>
      <c r="R17" t="str">
        <f>IF('[1]Data Checking'!V17="","",'[1]Data Checking'!V17)</f>
        <v>ASV758</v>
      </c>
      <c r="S17" t="str">
        <f>IF('[1]Data Checking'!W17="","",'[1]Data Checking'!W17)</f>
        <v>Artibonite</v>
      </c>
      <c r="T17" t="str">
        <f>IF('[1]Data Checking'!X17="","",'[1]Data Checking'!X17)</f>
        <v>L'Estère</v>
      </c>
      <c r="U17" t="str">
        <f>IF('[1]Data Checking'!Y17="","",'[1]Data Checking'!Y17)</f>
        <v>HT0513</v>
      </c>
      <c r="V17" t="str">
        <f>IF('[1]Data Checking'!Z17="","",'[1]Data Checking'!Z17)</f>
        <v>L'Estère</v>
      </c>
      <c r="W17" t="str">
        <f>IF('[1]Data Checking'!AA17="","",'[1]Data Checking'!AA17)</f>
        <v>Je ne sais pas, je ne souhaite pas répondre</v>
      </c>
      <c r="X17" t="str">
        <f>IF('[1]Data Checking'!AB17="","",'[1]Data Checking'!AB17)</f>
        <v>nsnr</v>
      </c>
      <c r="Y17" t="str">
        <f>IF('[1]Data Checking'!AC17="","",'[1]Data Checking'!AC17)</f>
        <v>Je ne sais pas, je ne souhaite pas répondre</v>
      </c>
      <c r="Z17" t="str">
        <f>IF('[1]Data Checking'!AD17="","",'[1]Data Checking'!AD17)</f>
        <v>Centre-ville de l'Estère</v>
      </c>
      <c r="AA17" t="str">
        <f>IF('[1]Data Checking'!AE17="","",'[1]Data Checking'!AE17)</f>
        <v/>
      </c>
      <c r="AB17" t="str">
        <f>IF('[1]Data Checking'!AF17="","",'[1]Data Checking'!AF17)</f>
        <v>est_1</v>
      </c>
      <c r="AC17" t="str">
        <f>IF('[1]Data Checking'!AG17="","",'[1]Data Checking'!AG17)</f>
        <v>Centre-ville de l'Estère</v>
      </c>
      <c r="AD17" t="str">
        <f>IF('[1]Data Checking'!AH17="","",'[1]Data Checking'!AH17)</f>
        <v>Centre-ville de l'Estère</v>
      </c>
      <c r="AE17" t="str">
        <f>IF('[1]Data Checking'!AI17="","",'[1]Data Checking'!AI17)</f>
        <v>Marché L'Estère</v>
      </c>
      <c r="AF17" t="str">
        <f>IF('[1]Data Checking'!AJ17="","",'[1]Data Checking'!AJ17)</f>
        <v/>
      </c>
      <c r="AG17" t="str">
        <f>IF('[1]Data Checking'!AK17="","",'[1]Data Checking'!AK17)</f>
        <v>lest_1</v>
      </c>
      <c r="AH17" t="str">
        <f>IF('[1]Data Checking'!AL17="","",'[1]Data Checking'!AL17)</f>
        <v>Marché L'Estère</v>
      </c>
      <c r="AI17" t="str">
        <f>IF('[1]Data Checking'!AM17="","",'[1]Data Checking'!AM17)</f>
        <v>Marché L'Estère</v>
      </c>
      <c r="AJ17" t="str">
        <f>IF('[1]Data Checking'!AN17="","",'[1]Data Checking'!AN17)</f>
        <v>Milieu urbain</v>
      </c>
      <c r="AK17" t="str">
        <f>IF('[1]Data Checking'!AO17="","",'[1]Data Checking'!AO17)</f>
        <v>Enquête auprès d'un client (pour l'eau de boisson et la situation sécuritaire)</v>
      </c>
      <c r="AL17" t="str">
        <f>IF('[1]Data Checking'!AP17="","",'[1]Data Checking'!AP17)</f>
        <v>Oui</v>
      </c>
      <c r="AM17" t="str">
        <f>IF('[1]Data Checking'!AQ17="","",'[1]Data Checking'!AQ17)</f>
        <v/>
      </c>
      <c r="AN17" t="str">
        <f>IF('[1]Data Checking'!AR17="","",'[1]Data Checking'!AR17)</f>
        <v>Oui</v>
      </c>
      <c r="AO17" t="str">
        <f>IF('[1]Data Checking'!AS17="","",'[1]Data Checking'!AS17)</f>
        <v/>
      </c>
      <c r="AP17" t="str">
        <f>IF('[1]Data Checking'!AT17="","",'[1]Data Checking'!AT17)</f>
        <v>Femme</v>
      </c>
      <c r="AQ17">
        <f>IF('[1]Data Checking'!AU17="","",'[1]Data Checking'!AU17)</f>
        <v>44530</v>
      </c>
      <c r="AR17">
        <f>IF('[1]Data Checking'!AV17="","",'[1]Data Checking'!AV17)</f>
        <v>44530</v>
      </c>
      <c r="AS17" t="str">
        <f>IF('[1]Data Checking'!AW17="","",'[1]Data Checking'!AW17)</f>
        <v/>
      </c>
      <c r="AT17" t="str">
        <f>IF('[1]Data Checking'!AX17="","",'[1]Data Checking'!AX17)</f>
        <v/>
      </c>
      <c r="AU17" t="str">
        <f>IF('[1]Data Checking'!AY17="","",'[1]Data Checking'!AY17)</f>
        <v/>
      </c>
      <c r="AV17" t="str">
        <f>IF('[1]Data Checking'!AZ17="","",'[1]Data Checking'!AZ17)</f>
        <v/>
      </c>
      <c r="AW17" t="str">
        <f>IF('[1]Data Checking'!BA17="","",'[1]Data Checking'!BA17)</f>
        <v/>
      </c>
      <c r="AX17" t="str">
        <f>IF('[1]Data Checking'!BB17="","",'[1]Data Checking'!BB17)</f>
        <v/>
      </c>
      <c r="AY17" t="str">
        <f>IF('[1]Data Checking'!BC17="","",'[1]Data Checking'!BC17)</f>
        <v/>
      </c>
      <c r="AZ17" t="str">
        <f>IF('[1]Data Checking'!BD17="","",'[1]Data Checking'!BD17)</f>
        <v/>
      </c>
      <c r="BA17" t="str">
        <f>IF('[1]Data Checking'!BE17="","",'[1]Data Checking'!BE17)</f>
        <v/>
      </c>
      <c r="BB17" t="str">
        <f>IF('[1]Data Checking'!BF17="","",'[1]Data Checking'!BF17)</f>
        <v/>
      </c>
      <c r="BC17" t="str">
        <f>IF('[1]Data Checking'!BG17="","",'[1]Data Checking'!BG17)</f>
        <v/>
      </c>
      <c r="BD17" t="str">
        <f>IF('[1]Data Checking'!BH17="","",'[1]Data Checking'!BH17)</f>
        <v/>
      </c>
      <c r="BE17" t="str">
        <f>IF('[1]Data Checking'!BI17="","",'[1]Data Checking'!BI17)</f>
        <v/>
      </c>
      <c r="BF17" t="str">
        <f>IF('[1]Data Checking'!BJ17="","",'[1]Data Checking'!BJ17)</f>
        <v/>
      </c>
      <c r="BG17" t="str">
        <f>IF('[1]Data Checking'!BK17="","",'[1]Data Checking'!BK17)</f>
        <v/>
      </c>
      <c r="BH17" t="str">
        <f>IF('[1]Data Checking'!BL17="","",'[1]Data Checking'!BL17)</f>
        <v/>
      </c>
      <c r="BI17" t="str">
        <f>IF('[1]Data Checking'!BM17="","",'[1]Data Checking'!BM17)</f>
        <v/>
      </c>
      <c r="BJ17" t="str">
        <f>IF('[1]Data Checking'!BN17="","",'[1]Data Checking'!BN17)</f>
        <v/>
      </c>
      <c r="BK17" t="str">
        <f>IF('[1]Data Checking'!BO17="","",'[1]Data Checking'!BO17)</f>
        <v/>
      </c>
      <c r="BL17" t="str">
        <f>IF('[1]Data Checking'!BP17="","",'[1]Data Checking'!BP17)</f>
        <v/>
      </c>
      <c r="BM17" t="str">
        <f>IF('[1]Data Checking'!BQ17="","",'[1]Data Checking'!BQ17)</f>
        <v/>
      </c>
      <c r="BN17" t="str">
        <f>IF('[1]Data Checking'!BR17="","",'[1]Data Checking'!BR17)</f>
        <v/>
      </c>
      <c r="BO17" t="str">
        <f>IF('[1]Data Checking'!BS17="","",'[1]Data Checking'!BS17)</f>
        <v/>
      </c>
      <c r="BP17" t="str">
        <f>IF('[1]Data Checking'!BT17="","",'[1]Data Checking'!BT17)</f>
        <v/>
      </c>
      <c r="BQ17" t="str">
        <f>IF('[1]Data Checking'!BU17="","",'[1]Data Checking'!BU17)</f>
        <v/>
      </c>
      <c r="BR17" t="str">
        <f>IF('[1]Data Checking'!BV17="","",'[1]Data Checking'!BV17)</f>
        <v/>
      </c>
      <c r="BS17" t="str">
        <f>IF('[1]Data Checking'!BW17="","",'[1]Data Checking'!BW17)</f>
        <v/>
      </c>
      <c r="BT17" t="str">
        <f>IF('[1]Data Checking'!BX17="","",'[1]Data Checking'!BX17)</f>
        <v/>
      </c>
      <c r="BU17" t="str">
        <f>IF('[1]Data Checking'!BY17="","",'[1]Data Checking'!BY17)</f>
        <v/>
      </c>
      <c r="BV17" t="str">
        <f>IF('[1]Data Checking'!BZ17="","",'[1]Data Checking'!BZ17)</f>
        <v/>
      </c>
      <c r="BW17" t="str">
        <f>IF('[1]Data Checking'!CA17="","",'[1]Data Checking'!CA17)</f>
        <v/>
      </c>
      <c r="BX17" t="str">
        <f>IF('[1]Data Checking'!CB17="","",'[1]Data Checking'!CB17)</f>
        <v/>
      </c>
      <c r="BY17" t="str">
        <f>IF('[1]Data Checking'!CC17="","",'[1]Data Checking'!CC17)</f>
        <v/>
      </c>
      <c r="BZ17" t="str">
        <f>IF('[1]Data Checking'!CD17="","",'[1]Data Checking'!CD17)</f>
        <v/>
      </c>
      <c r="CA17" t="str">
        <f>IF('[1]Data Checking'!CE17="","",'[1]Data Checking'!CE17)</f>
        <v/>
      </c>
      <c r="CB17" t="str">
        <f>IF('[1]Data Checking'!CF17="","",'[1]Data Checking'!CF17)</f>
        <v/>
      </c>
      <c r="CC17" t="str">
        <f>IF('[1]Data Checking'!CG17="","",'[1]Data Checking'!CG17)</f>
        <v/>
      </c>
      <c r="CD17" t="str">
        <f>IF('[1]Data Checking'!CH17="","",'[1]Data Checking'!CH17)</f>
        <v/>
      </c>
      <c r="CE17" t="str">
        <f>IF('[1]Data Checking'!CI17="","",'[1]Data Checking'!CI17)</f>
        <v/>
      </c>
      <c r="CF17" t="str">
        <f>IF('[1]Data Checking'!CJ17="","",'[1]Data Checking'!CJ17)</f>
        <v/>
      </c>
      <c r="CG17" t="str">
        <f>IF('[1]Data Checking'!CK17="","",'[1]Data Checking'!CK17)</f>
        <v/>
      </c>
      <c r="CH17" t="str">
        <f>IF('[1]Data Checking'!CL17="","",'[1]Data Checking'!CL17)</f>
        <v/>
      </c>
      <c r="CI17" t="str">
        <f>IF('[1]Data Checking'!CM17="","",'[1]Data Checking'!CM17)</f>
        <v/>
      </c>
      <c r="CJ17" t="str">
        <f>IF('[1]Data Checking'!CN17="","",'[1]Data Checking'!CN17)</f>
        <v/>
      </c>
      <c r="CK17" t="str">
        <f>IF('[1]Data Checking'!CO17="","",'[1]Data Checking'!CO17)</f>
        <v/>
      </c>
      <c r="CL17" t="str">
        <f>IF('[1]Data Checking'!CP17="","",'[1]Data Checking'!CP17)</f>
        <v/>
      </c>
      <c r="CM17" t="str">
        <f>IF('[1]Data Checking'!CQ17="","",'[1]Data Checking'!CQ17)</f>
        <v/>
      </c>
      <c r="CN17" t="str">
        <f>IF('[1]Data Checking'!CR17="","",'[1]Data Checking'!CR17)</f>
        <v/>
      </c>
      <c r="CO17" t="str">
        <f>IF('[1]Data Checking'!CS17="","",'[1]Data Checking'!CS17)</f>
        <v/>
      </c>
      <c r="CP17" t="str">
        <f>IF('[1]Data Checking'!CT17="","",'[1]Data Checking'!CT17)</f>
        <v/>
      </c>
      <c r="CQ17" t="str">
        <f>IF('[1]Data Checking'!CU17="","",'[1]Data Checking'!CU17)</f>
        <v/>
      </c>
      <c r="CR17" t="str">
        <f>IF('[1]Data Checking'!CV17="","",'[1]Data Checking'!CV17)</f>
        <v/>
      </c>
      <c r="CS17" t="str">
        <f>IF('[1]Data Checking'!CW17="","",'[1]Data Checking'!CW17)</f>
        <v/>
      </c>
      <c r="CT17" t="str">
        <f>IF('[1]Data Checking'!CX17="","",'[1]Data Checking'!CX17)</f>
        <v/>
      </c>
      <c r="CU17" t="str">
        <f>IF('[1]Data Checking'!CY17="","",'[1]Data Checking'!CY17)</f>
        <v/>
      </c>
      <c r="CV17" t="str">
        <f>IF('[1]Data Checking'!CZ17="","",'[1]Data Checking'!CZ17)</f>
        <v/>
      </c>
      <c r="CW17" t="str">
        <f>IF('[1]Data Checking'!DA17="","",'[1]Data Checking'!DA17)</f>
        <v/>
      </c>
      <c r="CX17" t="str">
        <f>IF('[1]Data Checking'!DB17="","",'[1]Data Checking'!DB17)</f>
        <v/>
      </c>
      <c r="CY17" t="str">
        <f>IF('[1]Data Checking'!DC17="","",'[1]Data Checking'!DC17)</f>
        <v/>
      </c>
      <c r="CZ17" t="str">
        <f>IF('[1]Data Checking'!DD17="","",'[1]Data Checking'!DD17)</f>
        <v/>
      </c>
      <c r="DA17" t="str">
        <f>IF('[1]Data Checking'!DE17="","",'[1]Data Checking'!DE17)</f>
        <v/>
      </c>
      <c r="DB17" t="str">
        <f>IF('[1]Data Checking'!DF17="","",'[1]Data Checking'!DF17)</f>
        <v/>
      </c>
      <c r="DC17" t="str">
        <f>IF('[1]Data Checking'!DG17="","",'[1]Data Checking'!DG17)</f>
        <v/>
      </c>
      <c r="DD17" t="str">
        <f>IF('[1]Data Checking'!DH17="","",'[1]Data Checking'!DH17)</f>
        <v/>
      </c>
      <c r="DE17" t="str">
        <f>IF('[1]Data Checking'!DI17="","",'[1]Data Checking'!DI17)</f>
        <v/>
      </c>
      <c r="DF17" t="str">
        <f>IF('[1]Data Checking'!DJ17="","",'[1]Data Checking'!DJ17)</f>
        <v/>
      </c>
      <c r="DG17" t="str">
        <f>IF('[1]Data Checking'!DK17="","",'[1]Data Checking'!DK17)</f>
        <v/>
      </c>
      <c r="DH17" t="str">
        <f>IF('[1]Data Checking'!DL17="","",'[1]Data Checking'!DL17)</f>
        <v/>
      </c>
      <c r="DI17" t="str">
        <f>IF('[1]Data Checking'!DM17="","",'[1]Data Checking'!DM17)</f>
        <v/>
      </c>
      <c r="DJ17" t="str">
        <f>IF('[1]Data Checking'!DN17="","",'[1]Data Checking'!DN17)</f>
        <v/>
      </c>
      <c r="DK17" t="str">
        <f>IF('[1]Data Checking'!DO17="","",'[1]Data Checking'!DO17)</f>
        <v/>
      </c>
      <c r="DL17" t="str">
        <f>IF('[1]Data Checking'!DP17="","",'[1]Data Checking'!DP17)</f>
        <v/>
      </c>
      <c r="DM17" t="str">
        <f>IF('[1]Data Checking'!DQ17="","",'[1]Data Checking'!DQ17)</f>
        <v/>
      </c>
      <c r="DN17" t="str">
        <f>IF('[1]Data Checking'!DR17="","",'[1]Data Checking'!DR17)</f>
        <v/>
      </c>
      <c r="DO17" t="str">
        <f>IF('[1]Data Checking'!DS17="","",'[1]Data Checking'!DS17)</f>
        <v/>
      </c>
      <c r="DP17" t="str">
        <f>IF('[1]Data Checking'!DT17="","",'[1]Data Checking'!DT17)</f>
        <v/>
      </c>
      <c r="DQ17" t="str">
        <f>IF('[1]Data Checking'!DU17="","",'[1]Data Checking'!DU17)</f>
        <v/>
      </c>
      <c r="DR17" t="str">
        <f>IF('[1]Data Checking'!DV17="","",'[1]Data Checking'!DV17)</f>
        <v/>
      </c>
      <c r="DS17" t="str">
        <f>IF('[1]Data Checking'!DW17="","",'[1]Data Checking'!DW17)</f>
        <v/>
      </c>
      <c r="DT17" t="str">
        <f>IF('[1]Data Checking'!DX17="","",'[1]Data Checking'!DX17)</f>
        <v/>
      </c>
      <c r="DU17" t="str">
        <f>IF('[1]Data Checking'!DY17="","",'[1]Data Checking'!DY17)</f>
        <v/>
      </c>
      <c r="DV17" t="str">
        <f>IF('[1]Data Checking'!DZ17="","",'[1]Data Checking'!DZ17)</f>
        <v/>
      </c>
      <c r="DW17" t="str">
        <f>IF('[1]Data Checking'!EA17="","",'[1]Data Checking'!EA17)</f>
        <v/>
      </c>
      <c r="DX17" t="str">
        <f>IF('[1]Data Checking'!EB17="","",'[1]Data Checking'!EB17)</f>
        <v/>
      </c>
      <c r="DY17" t="str">
        <f>IF('[1]Data Checking'!EC17="","",'[1]Data Checking'!EC17)</f>
        <v/>
      </c>
      <c r="DZ17" t="str">
        <f>IF('[1]Data Checking'!ED17="","",'[1]Data Checking'!ED17)</f>
        <v/>
      </c>
      <c r="EA17" t="str">
        <f>IF('[1]Data Checking'!EE17="","",'[1]Data Checking'!EE17)</f>
        <v/>
      </c>
      <c r="EB17" t="str">
        <f>IF('[1]Data Checking'!EF17="","",'[1]Data Checking'!EF17)</f>
        <v/>
      </c>
      <c r="EC17" t="str">
        <f>IF('[1]Data Checking'!EG17="","",'[1]Data Checking'!EG17)</f>
        <v/>
      </c>
      <c r="ED17" t="str">
        <f>IF('[1]Data Checking'!EH17="","",'[1]Data Checking'!EH17)</f>
        <v/>
      </c>
      <c r="EE17" t="str">
        <f>IF('[1]Data Checking'!EI17="","",'[1]Data Checking'!EI17)</f>
        <v/>
      </c>
      <c r="EF17" t="str">
        <f>IF('[1]Data Checking'!EJ17="","",'[1]Data Checking'!EJ17)</f>
        <v/>
      </c>
      <c r="EG17" t="str">
        <f>IF('[1]Data Checking'!EK17="","",'[1]Data Checking'!EK17)</f>
        <v/>
      </c>
      <c r="EH17" t="str">
        <f>IF('[1]Data Checking'!EL17="","",'[1]Data Checking'!EL17)</f>
        <v/>
      </c>
      <c r="EI17" t="str">
        <f>IF('[1]Data Checking'!EM17="","",'[1]Data Checking'!EM17)</f>
        <v/>
      </c>
      <c r="EJ17" t="str">
        <f>IF('[1]Data Checking'!EN17="","",'[1]Data Checking'!EN17)</f>
        <v/>
      </c>
      <c r="EK17" t="str">
        <f>IF('[1]Data Checking'!EO17="","",'[1]Data Checking'!EO17)</f>
        <v/>
      </c>
      <c r="EL17" t="str">
        <f>IF('[1]Data Checking'!EP17="","",'[1]Data Checking'!EP17)</f>
        <v/>
      </c>
      <c r="EM17" t="str">
        <f>IF('[1]Data Checking'!EQ17="","",'[1]Data Checking'!EQ17)</f>
        <v/>
      </c>
      <c r="EN17" t="str">
        <f>IF('[1]Data Checking'!ER17="","",'[1]Data Checking'!ER17)</f>
        <v/>
      </c>
      <c r="EO17" t="str">
        <f>IF('[1]Data Checking'!ES17="","",'[1]Data Checking'!ES17)</f>
        <v/>
      </c>
      <c r="EP17" t="str">
        <f>IF('[1]Data Checking'!ET17="","",'[1]Data Checking'!ET17)</f>
        <v/>
      </c>
      <c r="EQ17" t="str">
        <f>IF('[1]Data Checking'!EU17="","",'[1]Data Checking'!EU17)</f>
        <v/>
      </c>
      <c r="ER17" t="str">
        <f>IF('[1]Data Checking'!EV17="","",'[1]Data Checking'!EV17)</f>
        <v/>
      </c>
      <c r="ES17" t="str">
        <f>IF('[1]Data Checking'!EW17="","",'[1]Data Checking'!EW17)</f>
        <v/>
      </c>
      <c r="ET17" t="str">
        <f>IF('[1]Data Checking'!EX17="","",'[1]Data Checking'!EX17)</f>
        <v/>
      </c>
      <c r="EU17" t="str">
        <f>IF('[1]Data Checking'!EY17="","",'[1]Data Checking'!EY17)</f>
        <v/>
      </c>
      <c r="EV17" t="str">
        <f>IF('[1]Data Checking'!EZ17="","",'[1]Data Checking'!EZ17)</f>
        <v/>
      </c>
      <c r="EW17" t="str">
        <f>IF('[1]Data Checking'!FA17="","",'[1]Data Checking'!FA17)</f>
        <v/>
      </c>
      <c r="EX17" t="str">
        <f>IF('[1]Data Checking'!FB17="","",'[1]Data Checking'!FB17)</f>
        <v/>
      </c>
      <c r="EY17" t="str">
        <f>IF('[1]Data Checking'!FC17="","",'[1]Data Checking'!FC17)</f>
        <v/>
      </c>
      <c r="EZ17" t="str">
        <f>IF('[1]Data Checking'!FD17="","",'[1]Data Checking'!FD17)</f>
        <v/>
      </c>
      <c r="FA17" t="str">
        <f>IF('[1]Data Checking'!FE17="","",'[1]Data Checking'!FE17)</f>
        <v/>
      </c>
      <c r="FB17" t="str">
        <f>IF('[1]Data Checking'!FF17="","",'[1]Data Checking'!FF17)</f>
        <v/>
      </c>
      <c r="FC17" t="str">
        <f>IF('[1]Data Checking'!FG17="","",'[1]Data Checking'!FG17)</f>
        <v/>
      </c>
      <c r="FD17" t="str">
        <f>IF('[1]Data Checking'!FH17="","",'[1]Data Checking'!FH17)</f>
        <v/>
      </c>
      <c r="FE17" t="str">
        <f>IF('[1]Data Checking'!FI17="","",'[1]Data Checking'!FI17)</f>
        <v/>
      </c>
      <c r="FF17" t="str">
        <f>IF('[1]Data Checking'!FJ17="","",'[1]Data Checking'!FJ17)</f>
        <v/>
      </c>
      <c r="FG17" t="str">
        <f>IF('[1]Data Checking'!FK17="","",'[1]Data Checking'!FK17)</f>
        <v/>
      </c>
      <c r="FH17" t="str">
        <f>IF('[1]Data Checking'!FL17="","",'[1]Data Checking'!FL17)</f>
        <v/>
      </c>
      <c r="FI17" t="str">
        <f>IF('[1]Data Checking'!FM17="","",'[1]Data Checking'!FM17)</f>
        <v/>
      </c>
      <c r="FJ17" t="str">
        <f>IF('[1]Data Checking'!FN17="","",'[1]Data Checking'!FN17)</f>
        <v/>
      </c>
      <c r="FK17" t="str">
        <f>IF('[1]Data Checking'!FO17="","",'[1]Data Checking'!FO17)</f>
        <v/>
      </c>
      <c r="FL17" t="str">
        <f>IF('[1]Data Checking'!FP17="","",'[1]Data Checking'!FP17)</f>
        <v/>
      </c>
      <c r="FM17" t="str">
        <f>IF('[1]Data Checking'!FQ17="","",'[1]Data Checking'!FQ17)</f>
        <v/>
      </c>
      <c r="FN17" t="str">
        <f>IF('[1]Data Checking'!FR17="","",'[1]Data Checking'!FR17)</f>
        <v/>
      </c>
      <c r="FO17" t="str">
        <f>IF('[1]Data Checking'!FS17="","",'[1]Data Checking'!FS17)</f>
        <v/>
      </c>
      <c r="FP17" t="str">
        <f>IF('[1]Data Checking'!FT17="","",'[1]Data Checking'!FT17)</f>
        <v/>
      </c>
      <c r="FQ17" t="str">
        <f>IF('[1]Data Checking'!FU17="","",'[1]Data Checking'!FU17)</f>
        <v/>
      </c>
      <c r="FR17" t="str">
        <f>IF('[1]Data Checking'!FV17="","",'[1]Data Checking'!FV17)</f>
        <v/>
      </c>
      <c r="FS17" t="str">
        <f>IF('[1]Data Checking'!FW17="","",'[1]Data Checking'!FW17)</f>
        <v/>
      </c>
      <c r="FT17" t="str">
        <f>IF('[1]Data Checking'!FX17="","",'[1]Data Checking'!FX17)</f>
        <v/>
      </c>
      <c r="FU17" t="str">
        <f>IF('[1]Data Checking'!FY17="","",'[1]Data Checking'!FY17)</f>
        <v/>
      </c>
      <c r="FV17" t="str">
        <f>IF('[1]Data Checking'!FZ17="","",'[1]Data Checking'!FZ17)</f>
        <v/>
      </c>
      <c r="FW17" t="str">
        <f>IF('[1]Data Checking'!GA17="","",'[1]Data Checking'!GA17)</f>
        <v/>
      </c>
      <c r="FX17" t="str">
        <f>IF('[1]Data Checking'!GB17="","",'[1]Data Checking'!GB17)</f>
        <v/>
      </c>
      <c r="FY17" t="str">
        <f>IF('[1]Data Checking'!GC17="","",'[1]Data Checking'!GC17)</f>
        <v/>
      </c>
      <c r="FZ17" t="str">
        <f>IF('[1]Data Checking'!GD17="","",'[1]Data Checking'!GD17)</f>
        <v/>
      </c>
      <c r="GA17" t="str">
        <f>IF('[1]Data Checking'!GE17="","",'[1]Data Checking'!GE17)</f>
        <v/>
      </c>
      <c r="GB17" t="str">
        <f>IF('[1]Data Checking'!GF17="","",'[1]Data Checking'!GF17)</f>
        <v/>
      </c>
      <c r="GC17" t="str">
        <f>IF('[1]Data Checking'!GG17="","",'[1]Data Checking'!GG17)</f>
        <v/>
      </c>
      <c r="GD17" t="str">
        <f>IF('[1]Data Checking'!GH17="","",'[1]Data Checking'!GH17)</f>
        <v/>
      </c>
      <c r="GE17" t="str">
        <f>IF('[1]Data Checking'!GI17="","",'[1]Data Checking'!GI17)</f>
        <v/>
      </c>
      <c r="GF17" t="str">
        <f>IF('[1]Data Checking'!GJ17="","",'[1]Data Checking'!GJ17)</f>
        <v/>
      </c>
      <c r="GG17" t="str">
        <f>IF('[1]Data Checking'!GK17="","",'[1]Data Checking'!GK17)</f>
        <v/>
      </c>
      <c r="GH17" t="str">
        <f>IF('[1]Data Checking'!GL17="","",'[1]Data Checking'!GL17)</f>
        <v/>
      </c>
      <c r="GI17" t="str">
        <f>IF('[1]Data Checking'!GM17="","",'[1]Data Checking'!GM17)</f>
        <v/>
      </c>
      <c r="GJ17" t="str">
        <f>IF('[1]Data Checking'!GN17="","",'[1]Data Checking'!GN17)</f>
        <v/>
      </c>
      <c r="GK17" t="str">
        <f>IF('[1]Data Checking'!GO17="","",'[1]Data Checking'!GO17)</f>
        <v/>
      </c>
      <c r="GL17" t="str">
        <f>IF('[1]Data Checking'!GP17="","",'[1]Data Checking'!GP17)</f>
        <v/>
      </c>
      <c r="GM17" t="str">
        <f>IF('[1]Data Checking'!GQ17="","",'[1]Data Checking'!GQ17)</f>
        <v/>
      </c>
      <c r="GN17" t="str">
        <f>IF('[1]Data Checking'!GR17="","",'[1]Data Checking'!GR17)</f>
        <v/>
      </c>
      <c r="GO17" t="str">
        <f>IF('[1]Data Checking'!GS17="","",'[1]Data Checking'!GS17)</f>
        <v/>
      </c>
      <c r="GP17" t="str">
        <f>IF('[1]Data Checking'!GT17="","",'[1]Data Checking'!GT17)</f>
        <v/>
      </c>
      <c r="GQ17" t="str">
        <f>IF('[1]Data Checking'!GU17="","",'[1]Data Checking'!GU17)</f>
        <v/>
      </c>
      <c r="GR17" t="str">
        <f>IF('[1]Data Checking'!GV17="","",'[1]Data Checking'!GV17)</f>
        <v/>
      </c>
      <c r="GS17" t="str">
        <f>IF('[1]Data Checking'!GW17="","",'[1]Data Checking'!GW17)</f>
        <v/>
      </c>
      <c r="GT17" t="str">
        <f>IF('[1]Data Checking'!GX17="","",'[1]Data Checking'!GX17)</f>
        <v/>
      </c>
      <c r="GU17" t="str">
        <f>IF('[1]Data Checking'!GY17="","",'[1]Data Checking'!GY17)</f>
        <v/>
      </c>
      <c r="GV17" t="str">
        <f>IF('[1]Data Checking'!GZ17="","",'[1]Data Checking'!GZ17)</f>
        <v/>
      </c>
      <c r="GW17" t="str">
        <f>IF('[1]Data Checking'!HA17="","",'[1]Data Checking'!HA17)</f>
        <v/>
      </c>
      <c r="GX17" t="str">
        <f>IF('[1]Data Checking'!HB17="","",'[1]Data Checking'!HB17)</f>
        <v/>
      </c>
      <c r="GY17" t="str">
        <f>IF('[1]Data Checking'!HC17="","",'[1]Data Checking'!HC17)</f>
        <v/>
      </c>
      <c r="GZ17" t="str">
        <f>IF('[1]Data Checking'!HD17="","",'[1]Data Checking'!HD17)</f>
        <v/>
      </c>
      <c r="HA17" t="str">
        <f>IF('[1]Data Checking'!HE17="","",'[1]Data Checking'!HE17)</f>
        <v/>
      </c>
      <c r="HB17" t="str">
        <f>IF('[1]Data Checking'!HF17="","",'[1]Data Checking'!HF17)</f>
        <v/>
      </c>
      <c r="HC17" t="str">
        <f>IF('[1]Data Checking'!HG17="","",'[1]Data Checking'!HG17)</f>
        <v/>
      </c>
      <c r="HD17" t="str">
        <f>IF('[1]Data Checking'!HH17="","",'[1]Data Checking'!HH17)</f>
        <v/>
      </c>
      <c r="HE17" t="str">
        <f>IF('[1]Data Checking'!HI17="","",'[1]Data Checking'!HI17)</f>
        <v/>
      </c>
      <c r="HF17" t="str">
        <f>IF('[1]Data Checking'!HJ17="","",'[1]Data Checking'!HJ17)</f>
        <v/>
      </c>
      <c r="HG17" t="str">
        <f>IF('[1]Data Checking'!HK17="","",'[1]Data Checking'!HK17)</f>
        <v/>
      </c>
      <c r="HH17" t="str">
        <f>IF('[1]Data Checking'!HL17="","",'[1]Data Checking'!HL17)</f>
        <v/>
      </c>
      <c r="HI17" t="str">
        <f>IF('[1]Data Checking'!HM17="","",'[1]Data Checking'!HM17)</f>
        <v/>
      </c>
      <c r="HJ17" t="str">
        <f>IF('[1]Data Checking'!HN17="","",'[1]Data Checking'!HN17)</f>
        <v/>
      </c>
      <c r="HK17" t="str">
        <f>IF('[1]Data Checking'!HO17="","",'[1]Data Checking'!HO17)</f>
        <v/>
      </c>
      <c r="HL17" t="str">
        <f>IF('[1]Data Checking'!HP17="","",'[1]Data Checking'!HP17)</f>
        <v/>
      </c>
      <c r="HM17" t="str">
        <f>IF('[1]Data Checking'!HQ17="","",'[1]Data Checking'!HQ17)</f>
        <v/>
      </c>
      <c r="HN17" t="str">
        <f>IF('[1]Data Checking'!HR17="","",'[1]Data Checking'!HR17)</f>
        <v/>
      </c>
      <c r="HO17" t="str">
        <f>IF('[1]Data Checking'!HS17="","",'[1]Data Checking'!HS17)</f>
        <v/>
      </c>
      <c r="HP17" t="str">
        <f>IF('[1]Data Checking'!HT17="","",'[1]Data Checking'!HT17)</f>
        <v/>
      </c>
      <c r="HQ17" t="str">
        <f>IF('[1]Data Checking'!HU17="","",'[1]Data Checking'!HU17)</f>
        <v/>
      </c>
      <c r="HR17" t="str">
        <f>IF('[1]Data Checking'!HV17="","",'[1]Data Checking'!HV17)</f>
        <v/>
      </c>
      <c r="HS17" t="str">
        <f>IF('[1]Data Checking'!HW17="","",'[1]Data Checking'!HW17)</f>
        <v/>
      </c>
      <c r="HT17" t="str">
        <f>IF('[1]Data Checking'!HX17="","",'[1]Data Checking'!HX17)</f>
        <v/>
      </c>
      <c r="HU17" t="str">
        <f>IF('[1]Data Checking'!HY17="","",'[1]Data Checking'!HY17)</f>
        <v/>
      </c>
      <c r="HV17" t="str">
        <f>IF('[1]Data Checking'!HZ17="","",'[1]Data Checking'!HZ17)</f>
        <v/>
      </c>
      <c r="HW17" t="str">
        <f>IF('[1]Data Checking'!IA17="","",'[1]Data Checking'!IA17)</f>
        <v/>
      </c>
      <c r="HX17" t="str">
        <f>IF('[1]Data Checking'!IB17="","",'[1]Data Checking'!IB17)</f>
        <v/>
      </c>
      <c r="HY17" t="str">
        <f>IF('[1]Data Checking'!IC17="","",'[1]Data Checking'!IC17)</f>
        <v/>
      </c>
      <c r="HZ17" t="str">
        <f>IF('[1]Data Checking'!ID17="","",'[1]Data Checking'!ID17)</f>
        <v/>
      </c>
      <c r="IA17" t="str">
        <f>IF('[1]Data Checking'!IE17="","",'[1]Data Checking'!IE17)</f>
        <v/>
      </c>
      <c r="IB17" t="str">
        <f>IF('[1]Data Checking'!IF17="","",'[1]Data Checking'!IF17)</f>
        <v/>
      </c>
      <c r="IC17" t="str">
        <f>IF('[1]Data Checking'!IG17="","",'[1]Data Checking'!IG17)</f>
        <v/>
      </c>
      <c r="ID17" t="str">
        <f>IF('[1]Data Checking'!IH17="","",'[1]Data Checking'!IH17)</f>
        <v/>
      </c>
      <c r="IE17" t="str">
        <f>IF('[1]Data Checking'!II17="","",'[1]Data Checking'!II17)</f>
        <v/>
      </c>
      <c r="IF17" t="str">
        <f>IF('[1]Data Checking'!IJ17="","",'[1]Data Checking'!IJ17)</f>
        <v/>
      </c>
      <c r="IG17" t="str">
        <f>IF('[1]Data Checking'!IK17="","",'[1]Data Checking'!IK17)</f>
        <v/>
      </c>
      <c r="IH17" t="str">
        <f>IF('[1]Data Checking'!IL17="","",'[1]Data Checking'!IL17)</f>
        <v/>
      </c>
      <c r="II17" t="str">
        <f>IF('[1]Data Checking'!IM17="","",'[1]Data Checking'!IM17)</f>
        <v/>
      </c>
      <c r="IJ17" t="str">
        <f>IF('[1]Data Checking'!IN17="","",'[1]Data Checking'!IN17)</f>
        <v/>
      </c>
      <c r="IK17" t="str">
        <f>IF('[1]Data Checking'!IO17="","",'[1]Data Checking'!IO17)</f>
        <v/>
      </c>
      <c r="IL17" t="str">
        <f>IF('[1]Data Checking'!IP17="","",'[1]Data Checking'!IP17)</f>
        <v/>
      </c>
      <c r="IM17" t="str">
        <f>IF('[1]Data Checking'!IQ17="","",'[1]Data Checking'!IQ17)</f>
        <v/>
      </c>
      <c r="IN17" t="str">
        <f>IF('[1]Data Checking'!IR17="","",'[1]Data Checking'!IR17)</f>
        <v/>
      </c>
      <c r="IO17" t="str">
        <f>IF('[1]Data Checking'!IS17="","",'[1]Data Checking'!IS17)</f>
        <v/>
      </c>
      <c r="IP17" t="str">
        <f>IF('[1]Data Checking'!IT17="","",'[1]Data Checking'!IT17)</f>
        <v/>
      </c>
      <c r="IQ17" t="str">
        <f>IF('[1]Data Checking'!IU17="","",'[1]Data Checking'!IU17)</f>
        <v/>
      </c>
      <c r="IR17" t="str">
        <f>IF('[1]Data Checking'!IV17="","",'[1]Data Checking'!IV17)</f>
        <v/>
      </c>
      <c r="IS17" t="str">
        <f>IF('[1]Data Checking'!IW17="","",'[1]Data Checking'!IW17)</f>
        <v/>
      </c>
      <c r="IT17" t="str">
        <f>IF('[1]Data Checking'!IX17="","",'[1]Data Checking'!IX17)</f>
        <v/>
      </c>
      <c r="IU17" t="str">
        <f>IF('[1]Data Checking'!IY17="","",'[1]Data Checking'!IY17)</f>
        <v/>
      </c>
      <c r="IV17" t="str">
        <f>IF('[1]Data Checking'!IZ17="","",'[1]Data Checking'!IZ17)</f>
        <v/>
      </c>
      <c r="IW17" t="str">
        <f>IF('[1]Data Checking'!JA17="","",'[1]Data Checking'!JA17)</f>
        <v/>
      </c>
      <c r="IX17" t="str">
        <f>IF('[1]Data Checking'!JB17="","",'[1]Data Checking'!JB17)</f>
        <v/>
      </c>
      <c r="IY17" t="str">
        <f>IF('[1]Data Checking'!JC17="","",'[1]Data Checking'!JC17)</f>
        <v/>
      </c>
      <c r="IZ17" t="str">
        <f>IF('[1]Data Checking'!JD17="","",'[1]Data Checking'!JD17)</f>
        <v/>
      </c>
      <c r="JA17" t="str">
        <f>IF('[1]Data Checking'!JE17="","",'[1]Data Checking'!JE17)</f>
        <v/>
      </c>
      <c r="JB17" t="str">
        <f>IF('[1]Data Checking'!JF17="","",'[1]Data Checking'!JF17)</f>
        <v>Oui</v>
      </c>
      <c r="JC17" t="str">
        <f>IF('[1]Data Checking'!JG17="","",'[1]Data Checking'!JG17)</f>
        <v>Oui, je vais parfois/souvent chercher l'eau</v>
      </c>
      <c r="JD17" t="str">
        <f>IF('[1]Data Checking'!JH17="","",'[1]Data Checking'!JH17)</f>
        <v>boutique ou kiosque privé</v>
      </c>
      <c r="JE17" t="str">
        <f>IF('[1]Data Checking'!JI17="","",'[1]Data Checking'!JI17)</f>
        <v/>
      </c>
      <c r="JF17" t="str">
        <f>IF('[1]Data Checking'!JJ17="","",'[1]Data Checking'!JJ17)</f>
        <v>boutique</v>
      </c>
      <c r="JG17" t="str">
        <f>IF('[1]Data Checking'!JK17="","",'[1]Data Checking'!JK17)</f>
        <v>boutik / kiòs priwe</v>
      </c>
      <c r="JH17" t="str">
        <f>IF('[1]Data Checking'!JL17="","",'[1]Data Checking'!JL17)</f>
        <v>boutik / kiòs priwe</v>
      </c>
      <c r="JI17" t="str">
        <f>IF('[1]Data Checking'!JM17="","",'[1]Data Checking'!JM17)</f>
        <v>L'eau est de meilleure qualité</v>
      </c>
      <c r="JJ17" t="str">
        <f>IF('[1]Data Checking'!JN17="","",'[1]Data Checking'!JN17)</f>
        <v/>
      </c>
      <c r="JK17" t="str">
        <f>IF('[1]Data Checking'!JO17="","",'[1]Data Checking'!JO17)</f>
        <v>Moins de 15 min au total</v>
      </c>
      <c r="JL17" t="str">
        <f>IF('[1]Data Checking'!JP17="","",'[1]Data Checking'!JP17)</f>
        <v>gros bidon de 5 gallons (18,9 L)</v>
      </c>
      <c r="JM17" t="str">
        <f>IF('[1]Data Checking'!JQ17="","",'[1]Data Checking'!JQ17)</f>
        <v>5gal</v>
      </c>
      <c r="JN17" t="str">
        <f>IF('[1]Data Checking'!JR17="","",'[1]Data Checking'!JR17)</f>
        <v>bidon ki vo 5 galon (18,9L)</v>
      </c>
      <c r="JO17" t="str">
        <f>IF('[1]Data Checking'!JS17="","",'[1]Data Checking'!JS17)</f>
        <v/>
      </c>
      <c r="JP17" t="str">
        <f>IF('[1]Data Checking'!JT17="","",'[1]Data Checking'!JT17)</f>
        <v/>
      </c>
      <c r="JQ17" t="str">
        <f>IF('[1]Data Checking'!JU17="","",'[1]Data Checking'!JU17)</f>
        <v/>
      </c>
      <c r="JR17" t="str">
        <f>IF('[1]Data Checking'!JV17="","",'[1]Data Checking'!JV17)</f>
        <v/>
      </c>
      <c r="JS17" t="str">
        <f>IF('[1]Data Checking'!JW17="","",'[1]Data Checking'!JW17)</f>
        <v/>
      </c>
      <c r="JT17">
        <f>IF('[1]Data Checking'!JX17="","",'[1]Data Checking'!JX17)</f>
        <v>125</v>
      </c>
      <c r="JU17">
        <f>IF('[1]Data Checking'!JY17="","",'[1]Data Checking'!JY17)</f>
        <v>25</v>
      </c>
      <c r="JV17" t="str">
        <f>IF('[1]Data Checking'!JZ17="","",'[1]Data Checking'!JZ17)</f>
        <v/>
      </c>
      <c r="JW17" t="str">
        <f>IF('[1]Data Checking'!KA17="","",'[1]Data Checking'!KA17)</f>
        <v>NA</v>
      </c>
      <c r="JX17">
        <f>IF('[1]Data Checking'!KB17="","",'[1]Data Checking'!KB17)</f>
        <v>25</v>
      </c>
      <c r="JY17" t="str">
        <f>IF('[1]Data Checking'!KC17="","",'[1]Data Checking'!KC17)</f>
        <v>Oui</v>
      </c>
      <c r="JZ17" t="str">
        <f>IF('[1]Data Checking'!KD17="","",'[1]Data Checking'!KD17)</f>
        <v/>
      </c>
      <c r="KA17" t="str">
        <f>IF('[1]Data Checking'!KE17="","",'[1]Data Checking'!KE17)</f>
        <v>Oui</v>
      </c>
      <c r="KB17" t="str">
        <f>IF('[1]Data Checking'!KF17="","",'[1]Data Checking'!KF17)</f>
        <v>Problèmes de transport</v>
      </c>
      <c r="KC17">
        <f>IF('[1]Data Checking'!KG17="","",'[1]Data Checking'!KG17)</f>
        <v>0</v>
      </c>
      <c r="KD17">
        <f>IF('[1]Data Checking'!KH17="","",'[1]Data Checking'!KH17)</f>
        <v>1</v>
      </c>
      <c r="KE17">
        <f>IF('[1]Data Checking'!KI17="","",'[1]Data Checking'!KI17)</f>
        <v>0</v>
      </c>
      <c r="KF17">
        <f>IF('[1]Data Checking'!KJ17="","",'[1]Data Checking'!KJ17)</f>
        <v>0</v>
      </c>
      <c r="KG17">
        <f>IF('[1]Data Checking'!KK17="","",'[1]Data Checking'!KK17)</f>
        <v>0</v>
      </c>
      <c r="KH17">
        <f>IF('[1]Data Checking'!KL17="","",'[1]Data Checking'!KL17)</f>
        <v>0</v>
      </c>
      <c r="KI17">
        <f>IF('[1]Data Checking'!KM17="","",'[1]Data Checking'!KM17)</f>
        <v>0</v>
      </c>
      <c r="KJ17">
        <f>IF('[1]Data Checking'!KN17="","",'[1]Data Checking'!KN17)</f>
        <v>0</v>
      </c>
      <c r="KK17">
        <f>IF('[1]Data Checking'!KO17="","",'[1]Data Checking'!KO17)</f>
        <v>0</v>
      </c>
      <c r="KL17">
        <f>IF('[1]Data Checking'!KP17="","",'[1]Data Checking'!KP17)</f>
        <v>0</v>
      </c>
      <c r="KM17">
        <f>IF('[1]Data Checking'!KQ17="","",'[1]Data Checking'!KQ17)</f>
        <v>0</v>
      </c>
      <c r="KN17" t="str">
        <f>IF('[1]Data Checking'!KR17="","",'[1]Data Checking'!KR17)</f>
        <v/>
      </c>
      <c r="KO17" t="str">
        <f>IF('[1]Data Checking'!KS17="","",'[1]Data Checking'!KS17)</f>
        <v>Non</v>
      </c>
      <c r="KP17" t="str">
        <f>IF('[1]Data Checking'!KT17="","",'[1]Data Checking'!KT17)</f>
        <v/>
      </c>
      <c r="KQ17" t="str">
        <f>IF('[1]Data Checking'!KU17="","",'[1]Data Checking'!KU17)</f>
        <v/>
      </c>
      <c r="KR17" t="str">
        <f>IF('[1]Data Checking'!KV17="","",'[1]Data Checking'!KV17)</f>
        <v/>
      </c>
      <c r="KS17" t="str">
        <f>IF('[1]Data Checking'!KW17="","",'[1]Data Checking'!KW17)</f>
        <v/>
      </c>
      <c r="KT17" t="str">
        <f>IF('[1]Data Checking'!KX17="","",'[1]Data Checking'!KX17)</f>
        <v/>
      </c>
      <c r="KU17" t="str">
        <f>IF('[1]Data Checking'!KY17="","",'[1]Data Checking'!KY17)</f>
        <v/>
      </c>
      <c r="KV17" t="str">
        <f>IF('[1]Data Checking'!KZ17="","",'[1]Data Checking'!KZ17)</f>
        <v/>
      </c>
      <c r="KW17" t="str">
        <f>IF('[1]Data Checking'!LA17="","",'[1]Data Checking'!LA17)</f>
        <v/>
      </c>
      <c r="KX17" t="str">
        <f>IF('[1]Data Checking'!LB17="","",'[1]Data Checking'!LB17)</f>
        <v/>
      </c>
      <c r="KY17" t="str">
        <f>IF('[1]Data Checking'!LC17="","",'[1]Data Checking'!LC17)</f>
        <v/>
      </c>
      <c r="KZ17" t="str">
        <f>IF('[1]Data Checking'!LD17="","",'[1]Data Checking'!LD17)</f>
        <v/>
      </c>
      <c r="LA17" t="str">
        <f>IF('[1]Data Checking'!LE17="","",'[1]Data Checking'!LE17)</f>
        <v/>
      </c>
      <c r="LB17" t="str">
        <f>IF('[1]Data Checking'!LF17="","",'[1]Data Checking'!LF17)</f>
        <v/>
      </c>
      <c r="LC17">
        <f>IF('[1]Data Checking'!LG17="","",'[1]Data Checking'!LG17)</f>
        <v>3</v>
      </c>
      <c r="LD17" t="str">
        <f>IF('[1]Data Checking'!LH17="","",'[1]Data Checking'!LH17)</f>
        <v>Riz</v>
      </c>
      <c r="LE17">
        <f>IF('[1]Data Checking'!LI17="","",'[1]Data Checking'!LI17)</f>
        <v>0</v>
      </c>
      <c r="LF17">
        <f>IF('[1]Data Checking'!LJ17="","",'[1]Data Checking'!LJ17)</f>
        <v>1</v>
      </c>
      <c r="LG17">
        <f>IF('[1]Data Checking'!LK17="","",'[1]Data Checking'!LK17)</f>
        <v>0</v>
      </c>
      <c r="LH17">
        <f>IF('[1]Data Checking'!LL17="","",'[1]Data Checking'!LL17)</f>
        <v>0</v>
      </c>
      <c r="LI17">
        <f>IF('[1]Data Checking'!LM17="","",'[1]Data Checking'!LM17)</f>
        <v>0</v>
      </c>
      <c r="LJ17">
        <f>IF('[1]Data Checking'!LN17="","",'[1]Data Checking'!LN17)</f>
        <v>0</v>
      </c>
      <c r="LK17">
        <f>IF('[1]Data Checking'!LO17="","",'[1]Data Checking'!LO17)</f>
        <v>0</v>
      </c>
      <c r="LL17">
        <f>IF('[1]Data Checking'!LP17="","",'[1]Data Checking'!LP17)</f>
        <v>0</v>
      </c>
      <c r="LM17">
        <f>IF('[1]Data Checking'!LQ17="","",'[1]Data Checking'!LQ17)</f>
        <v>0</v>
      </c>
      <c r="LN17">
        <f>IF('[1]Data Checking'!LR17="","",'[1]Data Checking'!LR17)</f>
        <v>0</v>
      </c>
      <c r="LO17" t="str">
        <f>IF('[1]Data Checking'!LS17="","",'[1]Data Checking'!LS17)</f>
        <v/>
      </c>
      <c r="LP17">
        <f>IF('[1]Data Checking'!LT17="","",'[1]Data Checking'!LT17)</f>
        <v>5</v>
      </c>
      <c r="LQ17" t="str">
        <f>IF('[1]Data Checking'!LU17="","",'[1]Data Checking'!LU17)</f>
        <v/>
      </c>
      <c r="LR17" t="str">
        <f>IF('[1]Data Checking'!LV17="","",'[1]Data Checking'!LV17)</f>
        <v/>
      </c>
      <c r="LS17" t="str">
        <f>IF('[1]Data Checking'!LW17="","",'[1]Data Checking'!LW17)</f>
        <v/>
      </c>
      <c r="LT17" t="str">
        <f>IF('[1]Data Checking'!LX17="","",'[1]Data Checking'!LX17)</f>
        <v/>
      </c>
      <c r="LU17" t="str">
        <f>IF('[1]Data Checking'!LY17="","",'[1]Data Checking'!LY17)</f>
        <v/>
      </c>
      <c r="LV17" t="str">
        <f>IF('[1]Data Checking'!LZ17="","",'[1]Data Checking'!LZ17)</f>
        <v/>
      </c>
      <c r="LW17" t="str">
        <f>IF('[1]Data Checking'!MA17="","",'[1]Data Checking'!MA17)</f>
        <v>Serviettes hygiéniques (femmes) Savon lessive Dentifrice Déodorant Bokit</v>
      </c>
      <c r="LX17">
        <f>IF('[1]Data Checking'!MB17="","",'[1]Data Checking'!MB17)</f>
        <v>1</v>
      </c>
      <c r="LY17">
        <f>IF('[1]Data Checking'!MC17="","",'[1]Data Checking'!MC17)</f>
        <v>1</v>
      </c>
      <c r="LZ17">
        <f>IF('[1]Data Checking'!MD17="","",'[1]Data Checking'!MD17)</f>
        <v>0</v>
      </c>
      <c r="MA17">
        <f>IF('[1]Data Checking'!ME17="","",'[1]Data Checking'!ME17)</f>
        <v>0</v>
      </c>
      <c r="MB17">
        <f>IF('[1]Data Checking'!MF17="","",'[1]Data Checking'!MF17)</f>
        <v>1</v>
      </c>
      <c r="MC17">
        <f>IF('[1]Data Checking'!MG17="","",'[1]Data Checking'!MG17)</f>
        <v>0</v>
      </c>
      <c r="MD17">
        <f>IF('[1]Data Checking'!MH17="","",'[1]Data Checking'!MH17)</f>
        <v>1</v>
      </c>
      <c r="ME17">
        <f>IF('[1]Data Checking'!MI17="","",'[1]Data Checking'!MI17)</f>
        <v>1</v>
      </c>
      <c r="MF17">
        <f>IF('[1]Data Checking'!MJ17="","",'[1]Data Checking'!MJ17)</f>
        <v>0</v>
      </c>
      <c r="MG17">
        <f>IF('[1]Data Checking'!MK17="","",'[1]Data Checking'!MK17)</f>
        <v>0</v>
      </c>
      <c r="MH17">
        <f>IF('[1]Data Checking'!ML17="","",'[1]Data Checking'!ML17)</f>
        <v>4</v>
      </c>
      <c r="MI17">
        <f>IF('[1]Data Checking'!MM17="","",'[1]Data Checking'!MM17)</f>
        <v>8</v>
      </c>
      <c r="MJ17" t="str">
        <f>IF('[1]Data Checking'!MN17="","",'[1]Data Checking'!MN17)</f>
        <v/>
      </c>
      <c r="MK17" t="str">
        <f>IF('[1]Data Checking'!MO17="","",'[1]Data Checking'!MO17)</f>
        <v/>
      </c>
      <c r="ML17">
        <f>IF('[1]Data Checking'!MP17="","",'[1]Data Checking'!MP17)</f>
        <v>0.5</v>
      </c>
      <c r="MM17" t="str">
        <f>IF('[1]Data Checking'!MQ17="","",'[1]Data Checking'!MQ17)</f>
        <v/>
      </c>
      <c r="MN17">
        <f>IF('[1]Data Checking'!MR17="","",'[1]Data Checking'!MR17)</f>
        <v>1</v>
      </c>
      <c r="MO17">
        <f>IF('[1]Data Checking'!MS17="","",'[1]Data Checking'!MS17)</f>
        <v>2</v>
      </c>
      <c r="MP17" t="str">
        <f>IF('[1]Data Checking'!MT17="","",'[1]Data Checking'!MT17)</f>
        <v>Aucun</v>
      </c>
      <c r="MQ17">
        <f>IF('[1]Data Checking'!MU17="","",'[1]Data Checking'!MU17)</f>
        <v>0</v>
      </c>
      <c r="MR17">
        <f>IF('[1]Data Checking'!MV17="","",'[1]Data Checking'!MV17)</f>
        <v>0</v>
      </c>
      <c r="MS17">
        <f>IF('[1]Data Checking'!MW17="","",'[1]Data Checking'!MW17)</f>
        <v>0</v>
      </c>
      <c r="MT17">
        <f>IF('[1]Data Checking'!MX17="","",'[1]Data Checking'!MX17)</f>
        <v>0</v>
      </c>
      <c r="MU17">
        <f>IF('[1]Data Checking'!MY17="","",'[1]Data Checking'!MY17)</f>
        <v>0</v>
      </c>
      <c r="MV17">
        <f>IF('[1]Data Checking'!MZ17="","",'[1]Data Checking'!MZ17)</f>
        <v>0</v>
      </c>
      <c r="MW17">
        <f>IF('[1]Data Checking'!NA17="","",'[1]Data Checking'!NA17)</f>
        <v>0</v>
      </c>
      <c r="MX17">
        <f>IF('[1]Data Checking'!NB17="","",'[1]Data Checking'!NB17)</f>
        <v>0</v>
      </c>
      <c r="MY17">
        <f>IF('[1]Data Checking'!NC17="","",'[1]Data Checking'!NC17)</f>
        <v>0</v>
      </c>
      <c r="MZ17">
        <f>IF('[1]Data Checking'!ND17="","",'[1]Data Checking'!ND17)</f>
        <v>0</v>
      </c>
      <c r="NA17">
        <f>IF('[1]Data Checking'!NE17="","",'[1]Data Checking'!NE17)</f>
        <v>0</v>
      </c>
      <c r="NB17">
        <f>IF('[1]Data Checking'!NF17="","",'[1]Data Checking'!NF17)</f>
        <v>0</v>
      </c>
      <c r="NC17">
        <f>IF('[1]Data Checking'!NG17="","",'[1]Data Checking'!NG17)</f>
        <v>1</v>
      </c>
      <c r="ND17" t="str">
        <f>IF('[1]Data Checking'!NH17="","",'[1]Data Checking'!NH17)</f>
        <v/>
      </c>
      <c r="NE17" t="str">
        <f>IF('[1]Data Checking'!NI17="","",'[1]Data Checking'!NI17)</f>
        <v/>
      </c>
      <c r="NF17" t="str">
        <f>IF('[1]Data Checking'!NJ17="","",'[1]Data Checking'!NJ17)</f>
        <v/>
      </c>
      <c r="NG17" t="str">
        <f>IF('[1]Data Checking'!NK17="","",'[1]Data Checking'!NK17)</f>
        <v/>
      </c>
      <c r="NH17" t="str">
        <f>IF('[1]Data Checking'!NL17="","",'[1]Data Checking'!NL17)</f>
        <v/>
      </c>
      <c r="NI17" t="str">
        <f>IF('[1]Data Checking'!NM17="","",'[1]Data Checking'!NM17)</f>
        <v/>
      </c>
      <c r="NJ17" t="str">
        <f>IF('[1]Data Checking'!NN17="","",'[1]Data Checking'!NN17)</f>
        <v/>
      </c>
      <c r="NK17" t="str">
        <f>IF('[1]Data Checking'!NO17="","",'[1]Data Checking'!NO17)</f>
        <v/>
      </c>
      <c r="NL17" t="str">
        <f>IF('[1]Data Checking'!NP17="","",'[1]Data Checking'!NP17)</f>
        <v/>
      </c>
      <c r="NM17" t="str">
        <f>IF('[1]Data Checking'!NQ17="","",'[1]Data Checking'!NQ17)</f>
        <v/>
      </c>
      <c r="NN17" t="str">
        <f>IF('[1]Data Checking'!NR17="","",'[1]Data Checking'!NR17)</f>
        <v/>
      </c>
      <c r="NO17" t="str">
        <f>IF('[1]Data Checking'!NS17="","",'[1]Data Checking'!NS17)</f>
        <v>Casserole Poêle Godet Cuillère pour manger Assiette Cuillère de service Éponge</v>
      </c>
      <c r="NP17">
        <f>IF('[1]Data Checking'!NT17="","",'[1]Data Checking'!NT17)</f>
        <v>0</v>
      </c>
      <c r="NQ17">
        <f>IF('[1]Data Checking'!NU17="","",'[1]Data Checking'!NU17)</f>
        <v>1</v>
      </c>
      <c r="NR17">
        <f>IF('[1]Data Checking'!NV17="","",'[1]Data Checking'!NV17)</f>
        <v>1</v>
      </c>
      <c r="NS17">
        <f>IF('[1]Data Checking'!NW17="","",'[1]Data Checking'!NW17)</f>
        <v>1</v>
      </c>
      <c r="NT17">
        <f>IF('[1]Data Checking'!NX17="","",'[1]Data Checking'!NX17)</f>
        <v>1</v>
      </c>
      <c r="NU17">
        <f>IF('[1]Data Checking'!NY17="","",'[1]Data Checking'!NY17)</f>
        <v>1</v>
      </c>
      <c r="NV17">
        <f>IF('[1]Data Checking'!NZ17="","",'[1]Data Checking'!NZ17)</f>
        <v>1</v>
      </c>
      <c r="NW17">
        <f>IF('[1]Data Checking'!OA17="","",'[1]Data Checking'!OA17)</f>
        <v>0</v>
      </c>
      <c r="NX17">
        <f>IF('[1]Data Checking'!OB17="","",'[1]Data Checking'!OB17)</f>
        <v>1</v>
      </c>
      <c r="NY17">
        <f>IF('[1]Data Checking'!OC17="","",'[1]Data Checking'!OC17)</f>
        <v>0</v>
      </c>
      <c r="NZ17">
        <f>IF('[1]Data Checking'!OD17="","",'[1]Data Checking'!OD17)</f>
        <v>0</v>
      </c>
      <c r="OA17" t="str">
        <f>IF('[1]Data Checking'!OE17="","",'[1]Data Checking'!OE17)</f>
        <v/>
      </c>
      <c r="OB17">
        <f>IF('[1]Data Checking'!OF17="","",'[1]Data Checking'!OF17)</f>
        <v>3</v>
      </c>
      <c r="OC17">
        <f>IF('[1]Data Checking'!OG17="","",'[1]Data Checking'!OG17)</f>
        <v>1</v>
      </c>
      <c r="OD17">
        <f>IF('[1]Data Checking'!OH17="","",'[1]Data Checking'!OH17)</f>
        <v>2</v>
      </c>
      <c r="OE17">
        <f>IF('[1]Data Checking'!OI17="","",'[1]Data Checking'!OI17)</f>
        <v>2</v>
      </c>
      <c r="OF17">
        <f>IF('[1]Data Checking'!OJ17="","",'[1]Data Checking'!OJ17)</f>
        <v>2</v>
      </c>
      <c r="OG17">
        <f>IF('[1]Data Checking'!OK17="","",'[1]Data Checking'!OK17)</f>
        <v>2</v>
      </c>
      <c r="OH17" t="str">
        <f>IF('[1]Data Checking'!OL17="","",'[1]Data Checking'!OL17)</f>
        <v/>
      </c>
      <c r="OI17">
        <f>IF('[1]Data Checking'!OM17="","",'[1]Data Checking'!OM17)</f>
        <v>1</v>
      </c>
      <c r="OJ17" t="str">
        <f>IF('[1]Data Checking'!ON17="","",'[1]Data Checking'!ON17)</f>
        <v>Des antibiotiques Préservatifs Service psychologique</v>
      </c>
      <c r="OK17">
        <f>IF('[1]Data Checking'!OO17="","",'[1]Data Checking'!OO17)</f>
        <v>0</v>
      </c>
      <c r="OL17">
        <f>IF('[1]Data Checking'!OP17="","",'[1]Data Checking'!OP17)</f>
        <v>1</v>
      </c>
      <c r="OM17">
        <f>IF('[1]Data Checking'!OQ17="","",'[1]Data Checking'!OQ17)</f>
        <v>0</v>
      </c>
      <c r="ON17">
        <f>IF('[1]Data Checking'!OR17="","",'[1]Data Checking'!OR17)</f>
        <v>1</v>
      </c>
      <c r="OO17">
        <f>IF('[1]Data Checking'!OS17="","",'[1]Data Checking'!OS17)</f>
        <v>0</v>
      </c>
      <c r="OP17">
        <f>IF('[1]Data Checking'!OT17="","",'[1]Data Checking'!OT17)</f>
        <v>0</v>
      </c>
      <c r="OQ17">
        <f>IF('[1]Data Checking'!OU17="","",'[1]Data Checking'!OU17)</f>
        <v>1</v>
      </c>
      <c r="OR17">
        <f>IF('[1]Data Checking'!OV17="","",'[1]Data Checking'!OV17)</f>
        <v>0</v>
      </c>
      <c r="OS17">
        <f>IF('[1]Data Checking'!OW17="","",'[1]Data Checking'!OW17)</f>
        <v>0</v>
      </c>
      <c r="OT17" t="str">
        <f>IF('[1]Data Checking'!OX17="","",'[1]Data Checking'!OX17)</f>
        <v/>
      </c>
      <c r="OU17" t="str">
        <f>IF('[1]Data Checking'!OY17="","",'[1]Data Checking'!OY17)</f>
        <v>Lampe torche Enveloppe en plastique (protection des documents) Radio</v>
      </c>
      <c r="OV17">
        <f>IF('[1]Data Checking'!OZ17="","",'[1]Data Checking'!OZ17)</f>
        <v>1</v>
      </c>
      <c r="OW17">
        <f>IF('[1]Data Checking'!PA17="","",'[1]Data Checking'!PA17)</f>
        <v>1</v>
      </c>
      <c r="OX17">
        <f>IF('[1]Data Checking'!PB17="","",'[1]Data Checking'!PB17)</f>
        <v>0</v>
      </c>
      <c r="OY17">
        <f>IF('[1]Data Checking'!PC17="","",'[1]Data Checking'!PC17)</f>
        <v>1</v>
      </c>
      <c r="OZ17">
        <f>IF('[1]Data Checking'!PD17="","",'[1]Data Checking'!PD17)</f>
        <v>0</v>
      </c>
      <c r="PA17">
        <f>IF('[1]Data Checking'!PE17="","",'[1]Data Checking'!PE17)</f>
        <v>0</v>
      </c>
      <c r="PB17">
        <f>IF('[1]Data Checking'!PF17="","",'[1]Data Checking'!PF17)</f>
        <v>1</v>
      </c>
      <c r="PC17">
        <f>IF('[1]Data Checking'!PG17="","",'[1]Data Checking'!PG17)</f>
        <v>2</v>
      </c>
      <c r="PD17" t="str">
        <f>IF('[1]Data Checking'!PH17="","",'[1]Data Checking'!PH17)</f>
        <v/>
      </c>
      <c r="PE17">
        <f>IF('[1]Data Checking'!PI17="","",'[1]Data Checking'!PI17)</f>
        <v>1</v>
      </c>
      <c r="PF17" t="str">
        <f>IF('[1]Data Checking'!PJ17="","",'[1]Data Checking'!PJ17)</f>
        <v>Aucun</v>
      </c>
      <c r="PG17">
        <f>IF('[1]Data Checking'!PK17="","",'[1]Data Checking'!PK17)</f>
        <v>0</v>
      </c>
      <c r="PH17">
        <f>IF('[1]Data Checking'!PL17="","",'[1]Data Checking'!PL17)</f>
        <v>0</v>
      </c>
      <c r="PI17">
        <f>IF('[1]Data Checking'!PM17="","",'[1]Data Checking'!PM17)</f>
        <v>0</v>
      </c>
      <c r="PJ17">
        <f>IF('[1]Data Checking'!PN17="","",'[1]Data Checking'!PN17)</f>
        <v>0</v>
      </c>
      <c r="PK17">
        <f>IF('[1]Data Checking'!PO17="","",'[1]Data Checking'!PO17)</f>
        <v>0</v>
      </c>
      <c r="PL17">
        <f>IF('[1]Data Checking'!PP17="","",'[1]Data Checking'!PP17)</f>
        <v>0</v>
      </c>
      <c r="PM17">
        <f>IF('[1]Data Checking'!PQ17="","",'[1]Data Checking'!PQ17)</f>
        <v>0</v>
      </c>
      <c r="PN17">
        <f>IF('[1]Data Checking'!PR17="","",'[1]Data Checking'!PR17)</f>
        <v>0</v>
      </c>
      <c r="PO17">
        <f>IF('[1]Data Checking'!PS17="","",'[1]Data Checking'!PS17)</f>
        <v>1</v>
      </c>
      <c r="PP17" t="str">
        <f>IF('[1]Data Checking'!PT17="","",'[1]Data Checking'!PT17)</f>
        <v/>
      </c>
      <c r="PQ17" t="str">
        <f>IF('[1]Data Checking'!PU17="","",'[1]Data Checking'!PU17)</f>
        <v/>
      </c>
      <c r="PR17" t="str">
        <f>IF('[1]Data Checking'!PV17="","",'[1]Data Checking'!PV17)</f>
        <v/>
      </c>
      <c r="PS17" t="str">
        <f>IF('[1]Data Checking'!PW17="","",'[1]Data Checking'!PW17)</f>
        <v/>
      </c>
      <c r="PT17" t="str">
        <f>IF('[1]Data Checking'!PX17="","",'[1]Data Checking'!PX17)</f>
        <v/>
      </c>
      <c r="PU17" t="str">
        <f>IF('[1]Data Checking'!PY17="","",'[1]Data Checking'!PY17)</f>
        <v/>
      </c>
      <c r="PV17" t="str">
        <f>IF('[1]Data Checking'!PZ17="","",'[1]Data Checking'!PZ17)</f>
        <v/>
      </c>
      <c r="PW17" t="str">
        <f>IF('[1]Data Checking'!QA17="","",'[1]Data Checking'!QA17)</f>
        <v/>
      </c>
      <c r="PX17" t="str">
        <f>IF('[1]Data Checking'!QB17="","",'[1]Data Checking'!QB17)</f>
        <v/>
      </c>
      <c r="PY17" t="str">
        <f>IF('[1]Data Checking'!QC17="","",'[1]Data Checking'!QC17)</f>
        <v/>
      </c>
      <c r="PZ17" t="str">
        <f>IF('[1]Data Checking'!QD17="","",'[1]Data Checking'!QD17)</f>
        <v/>
      </c>
      <c r="QA17" t="str">
        <f>IF('[1]Data Checking'!QE17="","",'[1]Data Checking'!QE17)</f>
        <v/>
      </c>
      <c r="QB17" t="str">
        <f>IF('[1]Data Checking'!QF17="","",'[1]Data Checking'!QF17)</f>
        <v/>
      </c>
      <c r="QC17" t="str">
        <f>IF('[1]Data Checking'!QG17="","",'[1]Data Checking'!QG17)</f>
        <v/>
      </c>
      <c r="QD17" t="str">
        <f>IF('[1]Data Checking'!QH17="","",'[1]Data Checking'!QH17)</f>
        <v/>
      </c>
      <c r="QE17" t="str">
        <f>IF('[1]Data Checking'!QI17="","",'[1]Data Checking'!QI17)</f>
        <v/>
      </c>
      <c r="QF17" t="str">
        <f>IF('[1]Data Checking'!QJ17="","",'[1]Data Checking'!QJ17)</f>
        <v/>
      </c>
      <c r="QG17" t="str">
        <f>IF('[1]Data Checking'!QK17="","",'[1]Data Checking'!QK17)</f>
        <v/>
      </c>
      <c r="QH17" t="str">
        <f>IF('[1]Data Checking'!QL17="","",'[1]Data Checking'!QL17)</f>
        <v/>
      </c>
      <c r="QI17" t="str">
        <f>IF('[1]Data Checking'!QM17="","",'[1]Data Checking'!QM17)</f>
        <v/>
      </c>
      <c r="QJ17" t="str">
        <f>IF('[1]Data Checking'!QN17="","",'[1]Data Checking'!QN17)</f>
        <v/>
      </c>
      <c r="QK17" t="str">
        <f>IF('[1]Data Checking'!QO17="","",'[1]Data Checking'!QO17)</f>
        <v/>
      </c>
      <c r="QL17" t="str">
        <f>IF('[1]Data Checking'!QP17="","",'[1]Data Checking'!QP17)</f>
        <v/>
      </c>
      <c r="QM17" t="str">
        <f>IF('[1]Data Checking'!QQ17="","",'[1]Data Checking'!QQ17)</f>
        <v/>
      </c>
      <c r="QN17" t="str">
        <f>IF('[1]Data Checking'!QR17="","",'[1]Data Checking'!QR17)</f>
        <v/>
      </c>
      <c r="QO17" t="str">
        <f>IF('[1]Data Checking'!QS17="","",'[1]Data Checking'!QS17)</f>
        <v/>
      </c>
      <c r="QP17" t="str">
        <f>IF('[1]Data Checking'!QT17="","",'[1]Data Checking'!QT17)</f>
        <v/>
      </c>
      <c r="QQ17" t="str">
        <f>IF('[1]Data Checking'!QU17="","",'[1]Data Checking'!QU17)</f>
        <v/>
      </c>
      <c r="QR17" t="str">
        <f>IF('[1]Data Checking'!QV17="","",'[1]Data Checking'!QV17)</f>
        <v/>
      </c>
      <c r="QS17" t="str">
        <f>IF('[1]Data Checking'!QW17="","",'[1]Data Checking'!QW17)</f>
        <v/>
      </c>
      <c r="QT17" t="str">
        <f>IF('[1]Data Checking'!QX17="","",'[1]Data Checking'!QX17)</f>
        <v/>
      </c>
      <c r="QU17" t="str">
        <f>IF('[1]Data Checking'!QY17="","",'[1]Data Checking'!QY17)</f>
        <v/>
      </c>
      <c r="QV17" t="str">
        <f>IF('[1]Data Checking'!QZ17="","",'[1]Data Checking'!QZ17)</f>
        <v/>
      </c>
      <c r="QW17" t="str">
        <f>IF('[1]Data Checking'!RA17="","",'[1]Data Checking'!RA17)</f>
        <v/>
      </c>
      <c r="QX17" t="str">
        <f>IF('[1]Data Checking'!RB17="","",'[1]Data Checking'!RB17)</f>
        <v/>
      </c>
      <c r="QY17" t="str">
        <f>IF('[1]Data Checking'!RC17="","",'[1]Data Checking'!RC17)</f>
        <v/>
      </c>
      <c r="QZ17" t="str">
        <f>IF('[1]Data Checking'!RD17="","",'[1]Data Checking'!RD17)</f>
        <v/>
      </c>
      <c r="RA17" t="str">
        <f>IF('[1]Data Checking'!RE17="","",'[1]Data Checking'!RE17)</f>
        <v/>
      </c>
      <c r="RB17" t="str">
        <f>IF('[1]Data Checking'!RF17="","",'[1]Data Checking'!RF17)</f>
        <v/>
      </c>
      <c r="RC17" t="str">
        <f>IF('[1]Data Checking'!RG17="","",'[1]Data Checking'!RG17)</f>
        <v/>
      </c>
      <c r="RD17" t="str">
        <f>IF('[1]Data Checking'!RH17="","",'[1]Data Checking'!RH17)</f>
        <v/>
      </c>
      <c r="RE17" t="str">
        <f>IF('[1]Data Checking'!RI17="","",'[1]Data Checking'!RI17)</f>
        <v/>
      </c>
      <c r="RF17" t="str">
        <f>IF('[1]Data Checking'!RJ17="","",'[1]Data Checking'!RJ17)</f>
        <v/>
      </c>
      <c r="RG17" t="str">
        <f>IF('[1]Data Checking'!RK17="","",'[1]Data Checking'!RK17)</f>
        <v/>
      </c>
      <c r="RH17" t="str">
        <f>IF('[1]Data Checking'!RL17="","",'[1]Data Checking'!RL17)</f>
        <v/>
      </c>
      <c r="RI17" t="str">
        <f>IF('[1]Data Checking'!RM17="","",'[1]Data Checking'!RM17)</f>
        <v/>
      </c>
      <c r="RJ17" t="str">
        <f>IF('[1]Data Checking'!RN17="","",'[1]Data Checking'!RN17)</f>
        <v/>
      </c>
      <c r="RK17" t="str">
        <f>IF('[1]Data Checking'!RO17="","",'[1]Data Checking'!RO17)</f>
        <v/>
      </c>
      <c r="RL17" t="str">
        <f>IF('[1]Data Checking'!RP17="","",'[1]Data Checking'!RP17)</f>
        <v/>
      </c>
      <c r="RM17" t="str">
        <f>IF('[1]Data Checking'!RQ17="","",'[1]Data Checking'!RQ17)</f>
        <v/>
      </c>
      <c r="RN17" t="str">
        <f>IF('[1]Data Checking'!RR17="","",'[1]Data Checking'!RR17)</f>
        <v/>
      </c>
      <c r="RO17" t="str">
        <f>IF('[1]Data Checking'!RS17="","",'[1]Data Checking'!RS17)</f>
        <v/>
      </c>
      <c r="RP17" t="str">
        <f>IF('[1]Data Checking'!RT17="","",'[1]Data Checking'!RT17)</f>
        <v/>
      </c>
      <c r="RQ17" t="str">
        <f>IF('[1]Data Checking'!RU17="","",'[1]Data Checking'!RU17)</f>
        <v/>
      </c>
      <c r="RR17" t="str">
        <f>IF('[1]Data Checking'!RV17="","",'[1]Data Checking'!RV17)</f>
        <v/>
      </c>
      <c r="RS17" t="str">
        <f>IF('[1]Data Checking'!RW17="","",'[1]Data Checking'!RW17)</f>
        <v/>
      </c>
      <c r="RT17" t="str">
        <f>IF('[1]Data Checking'!RX17="","",'[1]Data Checking'!RX17)</f>
        <v/>
      </c>
      <c r="RU17" t="str">
        <f>IF('[1]Data Checking'!RY17="","",'[1]Data Checking'!RY17)</f>
        <v/>
      </c>
      <c r="RV17" t="str">
        <f>IF('[1]Data Checking'!RZ17="","",'[1]Data Checking'!RZ17)</f>
        <v/>
      </c>
      <c r="RW17" t="str">
        <f>IF('[1]Data Checking'!SA17="","",'[1]Data Checking'!SA17)</f>
        <v/>
      </c>
      <c r="RX17" t="str">
        <f>IF('[1]Data Checking'!SB17="","",'[1]Data Checking'!SB17)</f>
        <v/>
      </c>
      <c r="RY17" t="str">
        <f>IF('[1]Data Checking'!SC17="","",'[1]Data Checking'!SC17)</f>
        <v/>
      </c>
      <c r="RZ17" t="str">
        <f>IF('[1]Data Checking'!SD17="","",'[1]Data Checking'!SD17)</f>
        <v/>
      </c>
      <c r="SA17" t="str">
        <f>IF('[1]Data Checking'!SE17="","",'[1]Data Checking'!SE17)</f>
        <v/>
      </c>
      <c r="SB17" t="str">
        <f>IF('[1]Data Checking'!SF17="","",'[1]Data Checking'!SF17)</f>
        <v/>
      </c>
      <c r="SC17" t="str">
        <f>IF('[1]Data Checking'!SG17="","",'[1]Data Checking'!SG17)</f>
        <v/>
      </c>
      <c r="SD17" t="str">
        <f>IF('[1]Data Checking'!SH17="","",'[1]Data Checking'!SH17)</f>
        <v/>
      </c>
      <c r="SE17" t="str">
        <f>IF('[1]Data Checking'!SI17="","",'[1]Data Checking'!SI17)</f>
        <v/>
      </c>
      <c r="SF17" t="str">
        <f>IF('[1]Data Checking'!SJ17="","",'[1]Data Checking'!SJ17)</f>
        <v/>
      </c>
      <c r="SG17" t="str">
        <f>IF('[1]Data Checking'!SK17="","",'[1]Data Checking'!SK17)</f>
        <v/>
      </c>
      <c r="SH17" t="str">
        <f>IF('[1]Data Checking'!SL17="","",'[1]Data Checking'!SL17)</f>
        <v>Paiement frais scolaire (paiement uniforme,…)</v>
      </c>
      <c r="SI17">
        <f>IF('[1]Data Checking'!SM17="","",'[1]Data Checking'!SM17)</f>
        <v>0</v>
      </c>
      <c r="SJ17">
        <f>IF('[1]Data Checking'!SN17="","",'[1]Data Checking'!SN17)</f>
        <v>1</v>
      </c>
      <c r="SK17">
        <f>IF('[1]Data Checking'!SO17="","",'[1]Data Checking'!SO17)</f>
        <v>0</v>
      </c>
      <c r="SL17">
        <f>IF('[1]Data Checking'!SP17="","",'[1]Data Checking'!SP17)</f>
        <v>0</v>
      </c>
      <c r="SM17">
        <f>IF('[1]Data Checking'!SQ17="","",'[1]Data Checking'!SQ17)</f>
        <v>0</v>
      </c>
      <c r="SN17">
        <f>IF('[1]Data Checking'!SR17="","",'[1]Data Checking'!SR17)</f>
        <v>0</v>
      </c>
      <c r="SO17" t="str">
        <f>IF('[1]Data Checking'!SS17="","",'[1]Data Checking'!SS17)</f>
        <v/>
      </c>
      <c r="SP17" t="str">
        <f>IF('[1]Data Checking'!ST17="","",'[1]Data Checking'!ST17)</f>
        <v/>
      </c>
      <c r="SQ17" t="str">
        <f>IF('[1]Data Checking'!SU17="","",'[1]Data Checking'!SU17)</f>
        <v/>
      </c>
      <c r="SR17" t="str">
        <f>IF('[1]Data Checking'!SV17="","",'[1]Data Checking'!SV17)</f>
        <v/>
      </c>
      <c r="SS17" t="str">
        <f>IF('[1]Data Checking'!SW17="","",'[1]Data Checking'!SW17)</f>
        <v/>
      </c>
      <c r="ST17" t="str">
        <f>IF('[1]Data Checking'!SX17="","",'[1]Data Checking'!SX17)</f>
        <v/>
      </c>
      <c r="SU17" t="str">
        <f>IF('[1]Data Checking'!SY17="","",'[1]Data Checking'!SY17)</f>
        <v/>
      </c>
      <c r="SV17" t="str">
        <f>IF('[1]Data Checking'!SZ17="","",'[1]Data Checking'!SZ17)</f>
        <v/>
      </c>
      <c r="SW17" t="str">
        <f>IF('[1]Data Checking'!TA17="","",'[1]Data Checking'!TA17)</f>
        <v/>
      </c>
      <c r="SX17" t="str">
        <f>IF('[1]Data Checking'!TB17="","",'[1]Data Checking'!TB17)</f>
        <v/>
      </c>
      <c r="SY17" t="str">
        <f>IF('[1]Data Checking'!TC17="","",'[1]Data Checking'!TC17)</f>
        <v/>
      </c>
      <c r="SZ17" t="str">
        <f>IF('[1]Data Checking'!TD17="","",'[1]Data Checking'!TD17)</f>
        <v/>
      </c>
      <c r="TA17" t="str">
        <f>IF('[1]Data Checking'!TE17="","",'[1]Data Checking'!TE17)</f>
        <v/>
      </c>
      <c r="TB17" t="str">
        <f>IF('[1]Data Checking'!TF17="","",'[1]Data Checking'!TF17)</f>
        <v/>
      </c>
      <c r="TC17" t="str">
        <f>IF('[1]Data Checking'!TG17="","",'[1]Data Checking'!TG17)</f>
        <v/>
      </c>
      <c r="TD17" t="str">
        <f>IF('[1]Data Checking'!TH17="","",'[1]Data Checking'!TH17)</f>
        <v/>
      </c>
      <c r="TE17" t="str">
        <f>IF('[1]Data Checking'!TI17="","",'[1]Data Checking'!TI17)</f>
        <v/>
      </c>
      <c r="TF17" t="str">
        <f>IF('[1]Data Checking'!TJ17="","",'[1]Data Checking'!TJ17)</f>
        <v/>
      </c>
      <c r="TG17" t="str">
        <f>IF('[1]Data Checking'!TK17="","",'[1]Data Checking'!TK17)</f>
        <v/>
      </c>
      <c r="TH17" t="str">
        <f>IF('[1]Data Checking'!TL17="","",'[1]Data Checking'!TL17)</f>
        <v/>
      </c>
      <c r="TI17" t="str">
        <f>IF('[1]Data Checking'!TM17="","",'[1]Data Checking'!TM17)</f>
        <v/>
      </c>
      <c r="TJ17">
        <f>IF('[1]Data Checking'!TN17="","",'[1]Data Checking'!TN17)</f>
        <v>0</v>
      </c>
      <c r="TK17">
        <f>IF('[1]Data Checking'!TO17="","",'[1]Data Checking'!TO17)</f>
        <v>0</v>
      </c>
      <c r="TL17">
        <f>IF('[1]Data Checking'!TP17="","",'[1]Data Checking'!TP17)</f>
        <v>0</v>
      </c>
      <c r="TM17">
        <f>IF('[1]Data Checking'!TQ17="","",'[1]Data Checking'!TQ17)</f>
        <v>0</v>
      </c>
      <c r="TN17">
        <f>IF('[1]Data Checking'!TR17="","",'[1]Data Checking'!TR17)</f>
        <v>0</v>
      </c>
      <c r="TO17" t="str">
        <f>IF('[1]Data Checking'!TS17="","",'[1]Data Checking'!TS17)</f>
        <v>Les gens boivent l'eau (traitee par osmose inverse) heaven chez eux</v>
      </c>
      <c r="TP17" t="str">
        <f>IF('[1]Data Checking'!TT17="","",'[1]Data Checking'!TT17)</f>
        <v/>
      </c>
      <c r="TQ17">
        <f>IF('[1]Data Checking'!TU17="","",'[1]Data Checking'!TU17)</f>
        <v>237400403</v>
      </c>
      <c r="TR17" t="str">
        <f>IF('[1]Data Checking'!TV17="","",'[1]Data Checking'!TV17)</f>
        <v>dd655669-faaf-47e4-be00-9f13b3967658</v>
      </c>
      <c r="TS17">
        <f>IF('[1]Data Checking'!TW17="","",'[1]Data Checking'!TW17)</f>
        <v>44530.662002314813</v>
      </c>
      <c r="TT17" t="str">
        <f>IF('[1]Data Checking'!TX17="","",'[1]Data Checking'!TX17)</f>
        <v/>
      </c>
      <c r="TU17" t="str">
        <f>IF('[1]Data Checking'!TY17="","",'[1]Data Checking'!TY17)</f>
        <v/>
      </c>
      <c r="TV17" t="str">
        <f>IF('[1]Data Checking'!TZ17="","",'[1]Data Checking'!TZ17)</f>
        <v>submitted_via_web</v>
      </c>
      <c r="TW17" t="str">
        <f>IF('[1]Data Checking'!UA17="","",'[1]Data Checking'!UA17)</f>
        <v>icsm_haiti</v>
      </c>
      <c r="TX17" t="str">
        <f>IF('[1]Data Checking'!UB17="","",'[1]Data Checking'!UB17)</f>
        <v/>
      </c>
      <c r="TY17">
        <f>IF('[1]Data Checking'!UC17="","",'[1]Data Checking'!UC17)</f>
        <v>16</v>
      </c>
      <c r="TZ17" t="str">
        <f>IF('[1]Data Checking'!UD17="","",'[1]Data Checking'!UD17)</f>
        <v/>
      </c>
      <c r="UA17" t="e">
        <f>IF('[1]Data Checking'!UL17="","",'[1]Data Checking'!UL17)</f>
        <v>#REF!</v>
      </c>
      <c r="UB17" t="e">
        <f>IF('[1]Data Checking'!UM17="","",'[1]Data Checking'!UM17)</f>
        <v>#REF!</v>
      </c>
      <c r="UC17" t="e">
        <f>IF('[1]Data Checking'!UN17="","",'[1]Data Checking'!UN17)</f>
        <v>#REF!</v>
      </c>
    </row>
    <row r="18" spans="1:549">
      <c r="A18">
        <f>IF('[1]Data Checking'!D18="","",'[1]Data Checking'!D18)</f>
        <v>44530.384199155087</v>
      </c>
      <c r="B18">
        <f>IF('[1]Data Checking'!E18="","",'[1]Data Checking'!E18)</f>
        <v>44530.394302870372</v>
      </c>
      <c r="C18">
        <f>IF('[1]Data Checking'!F18="","",'[1]Data Checking'!F18)</f>
        <v>44530</v>
      </c>
      <c r="D18" t="str">
        <f>IF('[1]Data Checking'!H18="","",'[1]Data Checking'!H18)</f>
        <v>audit.csv</v>
      </c>
      <c r="E18" t="str">
        <f>IF('[1]Data Checking'!I18="","",'[1]Data Checking'!I18)</f>
        <v>icsm_haiti</v>
      </c>
      <c r="F18" t="str">
        <f>IF('[1]Data Checking'!J18="","",'[1]Data Checking'!J18)</f>
        <v>372032330787357</v>
      </c>
      <c r="G18" t="str">
        <f>IF('[1]Data Checking'!K18="","",'[1]Data Checking'!K18)</f>
        <v/>
      </c>
      <c r="H18">
        <f>IF('[1]Data Checking'!L18="","",'[1]Data Checking'!L18)</f>
        <v>44530</v>
      </c>
      <c r="I18" t="str">
        <f>IF('[1]Data Checking'!M18="","",'[1]Data Checking'!M18)</f>
        <v>Save the Children</v>
      </c>
      <c r="J18" t="str">
        <f>IF('[1]Data Checking'!N18="","",'[1]Data Checking'!N18)</f>
        <v/>
      </c>
      <c r="K18" t="str">
        <f>IF('[1]Data Checking'!O18="","",'[1]Data Checking'!O18)</f>
        <v>save</v>
      </c>
      <c r="L18" t="str">
        <f>IF('[1]Data Checking'!P18="","",'[1]Data Checking'!P18)</f>
        <v>Save the Children</v>
      </c>
      <c r="M18" t="str">
        <f>IF('[1]Data Checking'!Q18="","",'[1]Data Checking'!Q18)</f>
        <v>Save the Children</v>
      </c>
      <c r="N18" t="str">
        <f>IF('[1]Data Checking'!R18="","",'[1]Data Checking'!R18)</f>
        <v>ASV758</v>
      </c>
      <c r="O18" t="str">
        <f>IF('[1]Data Checking'!S18="","",'[1]Data Checking'!S18)</f>
        <v/>
      </c>
      <c r="P18" t="str">
        <f>IF('[1]Data Checking'!T18="","",'[1]Data Checking'!T18)</f>
        <v>save_asv</v>
      </c>
      <c r="Q18" t="str">
        <f>IF('[1]Data Checking'!U18="","",'[1]Data Checking'!U18)</f>
        <v>ASV758</v>
      </c>
      <c r="R18" t="str">
        <f>IF('[1]Data Checking'!V18="","",'[1]Data Checking'!V18)</f>
        <v>ASV758</v>
      </c>
      <c r="S18" t="str">
        <f>IF('[1]Data Checking'!W18="","",'[1]Data Checking'!W18)</f>
        <v>Artibonite</v>
      </c>
      <c r="T18" t="str">
        <f>IF('[1]Data Checking'!X18="","",'[1]Data Checking'!X18)</f>
        <v>L'Estère</v>
      </c>
      <c r="U18" t="str">
        <f>IF('[1]Data Checking'!Y18="","",'[1]Data Checking'!Y18)</f>
        <v>HT0513</v>
      </c>
      <c r="V18" t="str">
        <f>IF('[1]Data Checking'!Z18="","",'[1]Data Checking'!Z18)</f>
        <v>L'Estère</v>
      </c>
      <c r="W18" t="str">
        <f>IF('[1]Data Checking'!AA18="","",'[1]Data Checking'!AA18)</f>
        <v>Je ne sais pas, je ne souhaite pas répondre</v>
      </c>
      <c r="X18" t="str">
        <f>IF('[1]Data Checking'!AB18="","",'[1]Data Checking'!AB18)</f>
        <v>nsnr</v>
      </c>
      <c r="Y18" t="str">
        <f>IF('[1]Data Checking'!AC18="","",'[1]Data Checking'!AC18)</f>
        <v>Je ne sais pas, je ne souhaite pas répondre</v>
      </c>
      <c r="Z18" t="str">
        <f>IF('[1]Data Checking'!AD18="","",'[1]Data Checking'!AD18)</f>
        <v>Centre-ville de l'Estère</v>
      </c>
      <c r="AA18" t="str">
        <f>IF('[1]Data Checking'!AE18="","",'[1]Data Checking'!AE18)</f>
        <v/>
      </c>
      <c r="AB18" t="str">
        <f>IF('[1]Data Checking'!AF18="","",'[1]Data Checking'!AF18)</f>
        <v>est_1</v>
      </c>
      <c r="AC18" t="str">
        <f>IF('[1]Data Checking'!AG18="","",'[1]Data Checking'!AG18)</f>
        <v>Centre-ville de l'Estère</v>
      </c>
      <c r="AD18" t="str">
        <f>IF('[1]Data Checking'!AH18="","",'[1]Data Checking'!AH18)</f>
        <v>Centre-ville de l'Estère</v>
      </c>
      <c r="AE18" t="str">
        <f>IF('[1]Data Checking'!AI18="","",'[1]Data Checking'!AI18)</f>
        <v>Marché L'Estère</v>
      </c>
      <c r="AF18" t="str">
        <f>IF('[1]Data Checking'!AJ18="","",'[1]Data Checking'!AJ18)</f>
        <v/>
      </c>
      <c r="AG18" t="str">
        <f>IF('[1]Data Checking'!AK18="","",'[1]Data Checking'!AK18)</f>
        <v>lest_1</v>
      </c>
      <c r="AH18" t="str">
        <f>IF('[1]Data Checking'!AL18="","",'[1]Data Checking'!AL18)</f>
        <v>Marché L'Estère</v>
      </c>
      <c r="AI18" t="str">
        <f>IF('[1]Data Checking'!AM18="","",'[1]Data Checking'!AM18)</f>
        <v>Marché L'Estère</v>
      </c>
      <c r="AJ18" t="str">
        <f>IF('[1]Data Checking'!AN18="","",'[1]Data Checking'!AN18)</f>
        <v>Milieu urbain</v>
      </c>
      <c r="AK18" t="str">
        <f>IF('[1]Data Checking'!AO18="","",'[1]Data Checking'!AO18)</f>
        <v>Enquête auprès d'un marchand</v>
      </c>
      <c r="AL18" t="str">
        <f>IF('[1]Data Checking'!AP18="","",'[1]Data Checking'!AP18)</f>
        <v>Oui</v>
      </c>
      <c r="AM18" t="str">
        <f>IF('[1]Data Checking'!AQ18="","",'[1]Data Checking'!AQ18)</f>
        <v/>
      </c>
      <c r="AN18" t="str">
        <f>IF('[1]Data Checking'!AR18="","",'[1]Data Checking'!AR18)</f>
        <v>Oui</v>
      </c>
      <c r="AO18" t="str">
        <f>IF('[1]Data Checking'!AS18="","",'[1]Data Checking'!AS18)</f>
        <v/>
      </c>
      <c r="AP18" t="str">
        <f>IF('[1]Data Checking'!AT18="","",'[1]Data Checking'!AT18)</f>
        <v>Femme</v>
      </c>
      <c r="AQ18">
        <f>IF('[1]Data Checking'!AU18="","",'[1]Data Checking'!AU18)</f>
        <v>44530</v>
      </c>
      <c r="AR18">
        <f>IF('[1]Data Checking'!AV18="","",'[1]Data Checking'!AV18)</f>
        <v>44530</v>
      </c>
      <c r="AS18" t="str">
        <f>IF('[1]Data Checking'!AW18="","",'[1]Data Checking'!AW18)</f>
        <v>Détaillant sur une table</v>
      </c>
      <c r="AT18" t="str">
        <f>IF('[1]Data Checking'!AX18="","",'[1]Data Checking'!AX18)</f>
        <v/>
      </c>
      <c r="AU18" t="str">
        <f>IF('[1]Data Checking'!AY18="","",'[1]Data Checking'!AY18)</f>
        <v>Nourriture Produits et Ustensiles d'hygiène et assainissement</v>
      </c>
      <c r="AV18">
        <f>IF('[1]Data Checking'!AZ18="","",'[1]Data Checking'!AZ18)</f>
        <v>1</v>
      </c>
      <c r="AW18">
        <f>IF('[1]Data Checking'!BA18="","",'[1]Data Checking'!BA18)</f>
        <v>1</v>
      </c>
      <c r="AX18">
        <f>IF('[1]Data Checking'!BB18="","",'[1]Data Checking'!BB18)</f>
        <v>0</v>
      </c>
      <c r="AY18">
        <f>IF('[1]Data Checking'!BC18="","",'[1]Data Checking'!BC18)</f>
        <v>0</v>
      </c>
      <c r="AZ18" t="str">
        <f>IF('[1]Data Checking'!BD18="","",'[1]Data Checking'!BD18)</f>
        <v>nourriture</v>
      </c>
      <c r="BA18" t="str">
        <f>IF('[1]Data Checking'!BE18="","",'[1]Data Checking'!BE18)</f>
        <v>Nourriture</v>
      </c>
      <c r="BB18" t="str">
        <f>IF('[1]Data Checking'!BF18="","",'[1]Data Checking'!BF18)</f>
        <v>En espèces (Gourde)</v>
      </c>
      <c r="BC18">
        <f>IF('[1]Data Checking'!BG18="","",'[1]Data Checking'!BG18)</f>
        <v>1</v>
      </c>
      <c r="BD18">
        <f>IF('[1]Data Checking'!BH18="","",'[1]Data Checking'!BH18)</f>
        <v>0</v>
      </c>
      <c r="BE18">
        <f>IF('[1]Data Checking'!BI18="","",'[1]Data Checking'!BI18)</f>
        <v>0</v>
      </c>
      <c r="BF18">
        <f>IF('[1]Data Checking'!BJ18="","",'[1]Data Checking'!BJ18)</f>
        <v>0</v>
      </c>
      <c r="BG18">
        <f>IF('[1]Data Checking'!BK18="","",'[1]Data Checking'!BK18)</f>
        <v>0</v>
      </c>
      <c r="BH18">
        <f>IF('[1]Data Checking'!BL18="","",'[1]Data Checking'!BL18)</f>
        <v>0</v>
      </c>
      <c r="BI18">
        <f>IF('[1]Data Checking'!BM18="","",'[1]Data Checking'!BM18)</f>
        <v>0</v>
      </c>
      <c r="BJ18">
        <f>IF('[1]Data Checking'!BN18="","",'[1]Data Checking'!BN18)</f>
        <v>0</v>
      </c>
      <c r="BK18">
        <f>IF('[1]Data Checking'!BO18="","",'[1]Data Checking'!BO18)</f>
        <v>0</v>
      </c>
      <c r="BL18">
        <f>IF('[1]Data Checking'!BP18="","",'[1]Data Checking'!BP18)</f>
        <v>0</v>
      </c>
      <c r="BM18" t="str">
        <f>IF('[1]Data Checking'!BQ18="","",'[1]Data Checking'!BQ18)</f>
        <v/>
      </c>
      <c r="BN18" t="str">
        <f>IF('[1]Data Checking'!BR18="","",'[1]Data Checking'!BR18)</f>
        <v>Oui, il y a moins de commerçants par rapport au mois passé</v>
      </c>
      <c r="BO18" t="str">
        <f>IF('[1]Data Checking'!BS18="","",'[1]Data Checking'!BS18)</f>
        <v>Moins de 20</v>
      </c>
      <c r="BP18" t="str">
        <f>IF('[1]Data Checking'!BT18="","",'[1]Data Checking'!BT18)</f>
        <v>Farine de blé blanche Riz Maïs (moulu) Sucre Haricot noir Huile végétale</v>
      </c>
      <c r="BQ18">
        <f>IF('[1]Data Checking'!BU18="","",'[1]Data Checking'!BU18)</f>
        <v>1</v>
      </c>
      <c r="BR18">
        <f>IF('[1]Data Checking'!BV18="","",'[1]Data Checking'!BV18)</f>
        <v>1</v>
      </c>
      <c r="BS18">
        <f>IF('[1]Data Checking'!BW18="","",'[1]Data Checking'!BW18)</f>
        <v>1</v>
      </c>
      <c r="BT18">
        <f>IF('[1]Data Checking'!BX18="","",'[1]Data Checking'!BX18)</f>
        <v>1</v>
      </c>
      <c r="BU18">
        <f>IF('[1]Data Checking'!BY18="","",'[1]Data Checking'!BY18)</f>
        <v>1</v>
      </c>
      <c r="BV18">
        <f>IF('[1]Data Checking'!BZ18="","",'[1]Data Checking'!BZ18)</f>
        <v>0</v>
      </c>
      <c r="BW18">
        <f>IF('[1]Data Checking'!CA18="","",'[1]Data Checking'!CA18)</f>
        <v>1</v>
      </c>
      <c r="BX18">
        <f>IF('[1]Data Checking'!CB18="","",'[1]Data Checking'!CB18)</f>
        <v>0</v>
      </c>
      <c r="BY18" t="str">
        <f>IF('[1]Data Checking'!CC18="","",'[1]Data Checking'!CC18)</f>
        <v>Oui je connais le prix de mes produits en grosse marmite</v>
      </c>
      <c r="BZ18">
        <f>IF('[1]Data Checking'!CD18="","",'[1]Data Checking'!CD18)</f>
        <v>200</v>
      </c>
      <c r="CA18">
        <f>IF('[1]Data Checking'!CE18="","",'[1]Data Checking'!CE18)</f>
        <v>100</v>
      </c>
      <c r="CB18" t="str">
        <f>IF('[1]Data Checking'!CF18="","",'[1]Data Checking'!CF18)</f>
        <v>Oui</v>
      </c>
      <c r="CC18">
        <f>IF('[1]Data Checking'!CG18="","",'[1]Data Checking'!CG18)</f>
        <v>250</v>
      </c>
      <c r="CD18">
        <f>IF('[1]Data Checking'!CH18="","",'[1]Data Checking'!CH18)</f>
        <v>96.153846153846104</v>
      </c>
      <c r="CE18" t="str">
        <f>IF('[1]Data Checking'!CI18="","",'[1]Data Checking'!CI18)</f>
        <v>Oui</v>
      </c>
      <c r="CF18">
        <f>IF('[1]Data Checking'!CJ18="","",'[1]Data Checking'!CJ18)</f>
        <v>200</v>
      </c>
      <c r="CG18">
        <f>IF('[1]Data Checking'!CK18="","",'[1]Data Checking'!CK18)</f>
        <v>86.956521739130395</v>
      </c>
      <c r="CH18" t="str">
        <f>IF('[1]Data Checking'!CL18="","",'[1]Data Checking'!CL18)</f>
        <v>Oui</v>
      </c>
      <c r="CI18">
        <f>IF('[1]Data Checking'!CM18="","",'[1]Data Checking'!CM18)</f>
        <v>400</v>
      </c>
      <c r="CJ18">
        <f>IF('[1]Data Checking'!CN18="","",'[1]Data Checking'!CN18)</f>
        <v>137.93103448275801</v>
      </c>
      <c r="CK18" t="str">
        <f>IF('[1]Data Checking'!CO18="","",'[1]Data Checking'!CO18)</f>
        <v>Oui</v>
      </c>
      <c r="CL18">
        <f>IF('[1]Data Checking'!CP18="","",'[1]Data Checking'!CP18)</f>
        <v>350</v>
      </c>
      <c r="CM18">
        <f>IF('[1]Data Checking'!CQ18="","",'[1]Data Checking'!CQ18)</f>
        <v>145.833333333333</v>
      </c>
      <c r="CN18" t="str">
        <f>IF('[1]Data Checking'!CR18="","",'[1]Data Checking'!CR18)</f>
        <v>Oui</v>
      </c>
      <c r="CO18" t="str">
        <f>IF('[1]Data Checking'!CS18="","",'[1]Data Checking'!CS18)</f>
        <v/>
      </c>
      <c r="CP18" t="str">
        <f>IF('[1]Data Checking'!CT18="","",'[1]Data Checking'!CT18)</f>
        <v/>
      </c>
      <c r="CQ18" t="str">
        <f>IF('[1]Data Checking'!CU18="","",'[1]Data Checking'!CU18)</f>
        <v/>
      </c>
      <c r="CR18" t="str">
        <f>IF('[1]Data Checking'!CV18="","",'[1]Data Checking'!CV18)</f>
        <v>Bidon/Bouteille fermée.</v>
      </c>
      <c r="CS18" t="str">
        <f>IF('[1]Data Checking'!CW18="","",'[1]Data Checking'!CW18)</f>
        <v>Oui</v>
      </c>
      <c r="CT18">
        <f>IF('[1]Data Checking'!CX18="","",'[1]Data Checking'!CX18)</f>
        <v>1000</v>
      </c>
      <c r="CU18" t="str">
        <f>IF('[1]Data Checking'!CY18="","",'[1]Data Checking'!CY18)</f>
        <v/>
      </c>
      <c r="CV18" t="str">
        <f>IF('[1]Data Checking'!CZ18="","",'[1]Data Checking'!CZ18)</f>
        <v/>
      </c>
      <c r="CW18" t="str">
        <f>IF('[1]Data Checking'!DA18="","",'[1]Data Checking'!DA18)</f>
        <v/>
      </c>
      <c r="CX18" t="str">
        <f>IF('[1]Data Checking'!DB18="","",'[1]Data Checking'!DB18)</f>
        <v/>
      </c>
      <c r="CY18" t="str">
        <f>IF('[1]Data Checking'!DC18="","",'[1]Data Checking'!DC18)</f>
        <v/>
      </c>
      <c r="CZ18" t="str">
        <f>IF('[1]Data Checking'!DD18="","",'[1]Data Checking'!DD18)</f>
        <v/>
      </c>
      <c r="DA18" t="str">
        <f>IF('[1]Data Checking'!DE18="","",'[1]Data Checking'!DE18)</f>
        <v>NA</v>
      </c>
      <c r="DB18">
        <f>IF('[1]Data Checking'!DF18="","",'[1]Data Checking'!DF18)</f>
        <v>1000</v>
      </c>
      <c r="DC18" t="str">
        <f>IF('[1]Data Checking'!DG18="","",'[1]Data Checking'!DG18)</f>
        <v>Oui</v>
      </c>
      <c r="DD18" t="str">
        <f>IF('[1]Data Checking'!DH18="","",'[1]Data Checking'!DH18)</f>
        <v>Oui</v>
      </c>
      <c r="DE18" t="str">
        <f>IF('[1]Data Checking'!DI18="","",'[1]Data Checking'!DI18)</f>
        <v>Pas assez d'argent</v>
      </c>
      <c r="DF18">
        <f>IF('[1]Data Checking'!DJ18="","",'[1]Data Checking'!DJ18)</f>
        <v>0</v>
      </c>
      <c r="DG18">
        <f>IF('[1]Data Checking'!DK18="","",'[1]Data Checking'!DK18)</f>
        <v>0</v>
      </c>
      <c r="DH18">
        <f>IF('[1]Data Checking'!DL18="","",'[1]Data Checking'!DL18)</f>
        <v>0</v>
      </c>
      <c r="DI18">
        <f>IF('[1]Data Checking'!DM18="","",'[1]Data Checking'!DM18)</f>
        <v>0</v>
      </c>
      <c r="DJ18">
        <f>IF('[1]Data Checking'!DN18="","",'[1]Data Checking'!DN18)</f>
        <v>0</v>
      </c>
      <c r="DK18">
        <f>IF('[1]Data Checking'!DO18="","",'[1]Data Checking'!DO18)</f>
        <v>1</v>
      </c>
      <c r="DL18">
        <f>IF('[1]Data Checking'!DP18="","",'[1]Data Checking'!DP18)</f>
        <v>0</v>
      </c>
      <c r="DM18">
        <f>IF('[1]Data Checking'!DQ18="","",'[1]Data Checking'!DQ18)</f>
        <v>0</v>
      </c>
      <c r="DN18">
        <f>IF('[1]Data Checking'!DR18="","",'[1]Data Checking'!DR18)</f>
        <v>0</v>
      </c>
      <c r="DO18">
        <f>IF('[1]Data Checking'!DS18="","",'[1]Data Checking'!DS18)</f>
        <v>0</v>
      </c>
      <c r="DP18">
        <f>IF('[1]Data Checking'!DT18="","",'[1]Data Checking'!DT18)</f>
        <v>0</v>
      </c>
      <c r="DQ18">
        <f>IF('[1]Data Checking'!DU18="","",'[1]Data Checking'!DU18)</f>
        <v>0</v>
      </c>
      <c r="DR18">
        <f>IF('[1]Data Checking'!DV18="","",'[1]Data Checking'!DV18)</f>
        <v>0</v>
      </c>
      <c r="DS18">
        <f>IF('[1]Data Checking'!DW18="","",'[1]Data Checking'!DW18)</f>
        <v>0</v>
      </c>
      <c r="DT18" t="str">
        <f>IF('[1]Data Checking'!DX18="","",'[1]Data Checking'!DX18)</f>
        <v/>
      </c>
      <c r="DU18" t="str">
        <f>IF('[1]Data Checking'!DY18="","",'[1]Data Checking'!DY18)</f>
        <v>Farine de blé blanche Huile végétale</v>
      </c>
      <c r="DV18">
        <f>IF('[1]Data Checking'!DZ18="","",'[1]Data Checking'!DZ18)</f>
        <v>1</v>
      </c>
      <c r="DW18">
        <f>IF('[1]Data Checking'!EA18="","",'[1]Data Checking'!EA18)</f>
        <v>0</v>
      </c>
      <c r="DX18">
        <f>IF('[1]Data Checking'!EB18="","",'[1]Data Checking'!EB18)</f>
        <v>0</v>
      </c>
      <c r="DY18">
        <f>IF('[1]Data Checking'!EC18="","",'[1]Data Checking'!EC18)</f>
        <v>0</v>
      </c>
      <c r="DZ18">
        <f>IF('[1]Data Checking'!ED18="","",'[1]Data Checking'!ED18)</f>
        <v>0</v>
      </c>
      <c r="EA18">
        <f>IF('[1]Data Checking'!EE18="","",'[1]Data Checking'!EE18)</f>
        <v>0</v>
      </c>
      <c r="EB18">
        <f>IF('[1]Data Checking'!EF18="","",'[1]Data Checking'!EF18)</f>
        <v>1</v>
      </c>
      <c r="EC18">
        <f>IF('[1]Data Checking'!EG18="","",'[1]Data Checking'!EG18)</f>
        <v>0</v>
      </c>
      <c r="ED18" t="str">
        <f>IF('[1]Data Checking'!EH18="","",'[1]Data Checking'!EH18)</f>
        <v>Oui</v>
      </c>
      <c r="EE18" t="str">
        <f>IF('[1]Data Checking'!EI18="","",'[1]Data Checking'!EI18)</f>
        <v>Non</v>
      </c>
      <c r="EF18" t="str">
        <f>IF('[1]Data Checking'!EJ18="","",'[1]Data Checking'!EJ18)</f>
        <v>Oui</v>
      </c>
      <c r="EG18" t="str">
        <f>IF('[1]Data Checking'!EK18="","",'[1]Data Checking'!EK18)</f>
        <v>Ouest</v>
      </c>
      <c r="EH18" t="str">
        <f>IF('[1]Data Checking'!EL18="","",'[1]Data Checking'!EL18)</f>
        <v>Différent</v>
      </c>
      <c r="EI18" t="str">
        <f>IF('[1]Data Checking'!EM18="","",'[1]Data Checking'!EM18)</f>
        <v>Cité Soleil</v>
      </c>
      <c r="EJ18" t="str">
        <f>IF('[1]Data Checking'!EN18="","",'[1]Data Checking'!EN18)</f>
        <v>Différent</v>
      </c>
      <c r="EK18" t="str">
        <f>IF('[1]Data Checking'!EO18="","",'[1]Data Checking'!EO18)</f>
        <v>Savon lessive Brosse à dent Dentifrice Papier toilette Serviettes hygiéniques Chlore en grain (nettoyage) Savon pour se laver</v>
      </c>
      <c r="EL18">
        <f>IF('[1]Data Checking'!EP18="","",'[1]Data Checking'!EP18)</f>
        <v>1</v>
      </c>
      <c r="EM18">
        <f>IF('[1]Data Checking'!EQ18="","",'[1]Data Checking'!EQ18)</f>
        <v>1</v>
      </c>
      <c r="EN18">
        <f>IF('[1]Data Checking'!ER18="","",'[1]Data Checking'!ER18)</f>
        <v>1</v>
      </c>
      <c r="EO18">
        <f>IF('[1]Data Checking'!ES18="","",'[1]Data Checking'!ES18)</f>
        <v>1</v>
      </c>
      <c r="EP18">
        <f>IF('[1]Data Checking'!ET18="","",'[1]Data Checking'!ET18)</f>
        <v>1</v>
      </c>
      <c r="EQ18">
        <f>IF('[1]Data Checking'!EU18="","",'[1]Data Checking'!EU18)</f>
        <v>1</v>
      </c>
      <c r="ER18">
        <f>IF('[1]Data Checking'!EV18="","",'[1]Data Checking'!EV18)</f>
        <v>1</v>
      </c>
      <c r="ES18">
        <f>IF('[1]Data Checking'!EW18="","",'[1]Data Checking'!EW18)</f>
        <v>0</v>
      </c>
      <c r="ET18">
        <f>IF('[1]Data Checking'!EX18="","",'[1]Data Checking'!EX18)</f>
        <v>0</v>
      </c>
      <c r="EU18">
        <f>IF('[1]Data Checking'!EY18="","",'[1]Data Checking'!EY18)</f>
        <v>0</v>
      </c>
      <c r="EV18">
        <f>IF('[1]Data Checking'!EZ18="","",'[1]Data Checking'!EZ18)</f>
        <v>0</v>
      </c>
      <c r="EW18" t="str">
        <f>IF('[1]Data Checking'!FA18="","",'[1]Data Checking'!FA18)</f>
        <v>Oui</v>
      </c>
      <c r="EX18">
        <f>IF('[1]Data Checking'!FB18="","",'[1]Data Checking'!FB18)</f>
        <v>30</v>
      </c>
      <c r="EY18">
        <f>IF('[1]Data Checking'!FC18="","",'[1]Data Checking'!FC18)</f>
        <v>30</v>
      </c>
      <c r="EZ18" t="str">
        <f>IF('[1]Data Checking'!FD18="","",'[1]Data Checking'!FD18)</f>
        <v/>
      </c>
      <c r="FA18" t="str">
        <f>IF('[1]Data Checking'!FE18="","",'[1]Data Checking'!FE18)</f>
        <v/>
      </c>
      <c r="FB18" t="str">
        <f>IF('[1]Data Checking'!FF18="","",'[1]Data Checking'!FF18)</f>
        <v/>
      </c>
      <c r="FC18">
        <f>IF('[1]Data Checking'!FG18="","",'[1]Data Checking'!FG18)</f>
        <v>30</v>
      </c>
      <c r="FD18" t="str">
        <f>IF('[1]Data Checking'!FH18="","",'[1]Data Checking'!FH18)</f>
        <v>Oui</v>
      </c>
      <c r="FE18">
        <f>IF('[1]Data Checking'!FI18="","",'[1]Data Checking'!FI18)</f>
        <v>20</v>
      </c>
      <c r="FF18" t="str">
        <f>IF('[1]Data Checking'!FJ18="","",'[1]Data Checking'!FJ18)</f>
        <v>Oui</v>
      </c>
      <c r="FG18">
        <f>IF('[1]Data Checking'!FK18="","",'[1]Data Checking'!FK18)</f>
        <v>25</v>
      </c>
      <c r="FH18" t="str">
        <f>IF('[1]Data Checking'!FL18="","",'[1]Data Checking'!FL18)</f>
        <v>Oui</v>
      </c>
      <c r="FI18" t="str">
        <f>IF('[1]Data Checking'!FM18="","",'[1]Data Checking'!FM18)</f>
        <v>Oui</v>
      </c>
      <c r="FJ18">
        <f>IF('[1]Data Checking'!FN18="","",'[1]Data Checking'!FN18)</f>
        <v>20</v>
      </c>
      <c r="FK18" t="str">
        <f>IF('[1]Data Checking'!FO18="","",'[1]Data Checking'!FO18)</f>
        <v/>
      </c>
      <c r="FL18" t="str">
        <f>IF('[1]Data Checking'!FP18="","",'[1]Data Checking'!FP18)</f>
        <v/>
      </c>
      <c r="FM18">
        <f>IF('[1]Data Checking'!FQ18="","",'[1]Data Checking'!FQ18)</f>
        <v>20</v>
      </c>
      <c r="FN18" t="str">
        <f>IF('[1]Data Checking'!FR18="","",'[1]Data Checking'!FR18)</f>
        <v>Non</v>
      </c>
      <c r="FO18" t="str">
        <f>IF('[1]Data Checking'!FS18="","",'[1]Data Checking'!FS18)</f>
        <v>Oui</v>
      </c>
      <c r="FP18">
        <f>IF('[1]Data Checking'!FT18="","",'[1]Data Checking'!FT18)</f>
        <v>100</v>
      </c>
      <c r="FQ18" t="str">
        <f>IF('[1]Data Checking'!FU18="","",'[1]Data Checking'!FU18)</f>
        <v/>
      </c>
      <c r="FR18" t="str">
        <f>IF('[1]Data Checking'!FV18="","",'[1]Data Checking'!FV18)</f>
        <v/>
      </c>
      <c r="FS18">
        <f>IF('[1]Data Checking'!FW18="","",'[1]Data Checking'!FW18)</f>
        <v>100</v>
      </c>
      <c r="FT18" t="str">
        <f>IF('[1]Data Checking'!FX18="","",'[1]Data Checking'!FX18)</f>
        <v>Oui</v>
      </c>
      <c r="FU18" t="str">
        <f>IF('[1]Data Checking'!FY18="","",'[1]Data Checking'!FY18)</f>
        <v>Oui</v>
      </c>
      <c r="FV18">
        <f>IF('[1]Data Checking'!FZ18="","",'[1]Data Checking'!FZ18)</f>
        <v>100</v>
      </c>
      <c r="FW18" t="str">
        <f>IF('[1]Data Checking'!GA18="","",'[1]Data Checking'!GA18)</f>
        <v/>
      </c>
      <c r="FX18" t="str">
        <f>IF('[1]Data Checking'!GB18="","",'[1]Data Checking'!GB18)</f>
        <v/>
      </c>
      <c r="FY18" t="str">
        <f>IF('[1]Data Checking'!GC18="","",'[1]Data Checking'!GC18)</f>
        <v/>
      </c>
      <c r="FZ18">
        <f>IF('[1]Data Checking'!GD18="","",'[1]Data Checking'!GD18)</f>
        <v>100</v>
      </c>
      <c r="GA18" t="str">
        <f>IF('[1]Data Checking'!GE18="","",'[1]Data Checking'!GE18)</f>
        <v>Oui</v>
      </c>
      <c r="GB18" t="str">
        <f>IF('[1]Data Checking'!GF18="","",'[1]Data Checking'!GF18)</f>
        <v>Oui</v>
      </c>
      <c r="GC18" t="str">
        <f>IF('[1]Data Checking'!GG18="","",'[1]Data Checking'!GG18)</f>
        <v/>
      </c>
      <c r="GD18">
        <f>IF('[1]Data Checking'!GH18="","",'[1]Data Checking'!GH18)</f>
        <v>5</v>
      </c>
      <c r="GE18" t="str">
        <f>IF('[1]Data Checking'!GI18="","",'[1]Data Checking'!GI18)</f>
        <v/>
      </c>
      <c r="GF18" t="str">
        <f>IF('[1]Data Checking'!GJ18="","",'[1]Data Checking'!GJ18)</f>
        <v/>
      </c>
      <c r="GG18" t="str">
        <f>IF('[1]Data Checking'!GK18="","",'[1]Data Checking'!GK18)</f>
        <v/>
      </c>
      <c r="GH18" t="str">
        <f>IF('[1]Data Checking'!GL18="","",'[1]Data Checking'!GL18)</f>
        <v/>
      </c>
      <c r="GI18" t="str">
        <f>IF('[1]Data Checking'!GM18="","",'[1]Data Checking'!GM18)</f>
        <v/>
      </c>
      <c r="GJ18" t="str">
        <f>IF('[1]Data Checking'!GN18="","",'[1]Data Checking'!GN18)</f>
        <v/>
      </c>
      <c r="GK18" t="str">
        <f>IF('[1]Data Checking'!GO18="","",'[1]Data Checking'!GO18)</f>
        <v>Oui</v>
      </c>
      <c r="GL18" t="str">
        <f>IF('[1]Data Checking'!GP18="","",'[1]Data Checking'!GP18)</f>
        <v>NA</v>
      </c>
      <c r="GM18">
        <f>IF('[1]Data Checking'!GQ18="","",'[1]Data Checking'!GQ18)</f>
        <v>5</v>
      </c>
      <c r="GN18" t="str">
        <f>IF('[1]Data Checking'!GR18="","",'[1]Data Checking'!GR18)</f>
        <v/>
      </c>
      <c r="GO18" t="str">
        <f>IF('[1]Data Checking'!GS18="","",'[1]Data Checking'!GS18)</f>
        <v/>
      </c>
      <c r="GP18" t="str">
        <f>IF('[1]Data Checking'!GT18="","",'[1]Data Checking'!GT18)</f>
        <v/>
      </c>
      <c r="GQ18" t="str">
        <f>IF('[1]Data Checking'!GU18="","",'[1]Data Checking'!GU18)</f>
        <v>Oui</v>
      </c>
      <c r="GR18" t="str">
        <f>IF('[1]Data Checking'!GV18="","",'[1]Data Checking'!GV18)</f>
        <v>Pas assez d'argent</v>
      </c>
      <c r="GS18">
        <f>IF('[1]Data Checking'!GW18="","",'[1]Data Checking'!GW18)</f>
        <v>0</v>
      </c>
      <c r="GT18">
        <f>IF('[1]Data Checking'!GX18="","",'[1]Data Checking'!GX18)</f>
        <v>0</v>
      </c>
      <c r="GU18">
        <f>IF('[1]Data Checking'!GY18="","",'[1]Data Checking'!GY18)</f>
        <v>0</v>
      </c>
      <c r="GV18">
        <f>IF('[1]Data Checking'!GZ18="","",'[1]Data Checking'!GZ18)</f>
        <v>0</v>
      </c>
      <c r="GW18">
        <f>IF('[1]Data Checking'!HA18="","",'[1]Data Checking'!HA18)</f>
        <v>1</v>
      </c>
      <c r="GX18">
        <f>IF('[1]Data Checking'!HB18="","",'[1]Data Checking'!HB18)</f>
        <v>0</v>
      </c>
      <c r="GY18">
        <f>IF('[1]Data Checking'!HC18="","",'[1]Data Checking'!HC18)</f>
        <v>0</v>
      </c>
      <c r="GZ18">
        <f>IF('[1]Data Checking'!HD18="","",'[1]Data Checking'!HD18)</f>
        <v>0</v>
      </c>
      <c r="HA18">
        <f>IF('[1]Data Checking'!HE18="","",'[1]Data Checking'!HE18)</f>
        <v>0</v>
      </c>
      <c r="HB18">
        <f>IF('[1]Data Checking'!HF18="","",'[1]Data Checking'!HF18)</f>
        <v>0</v>
      </c>
      <c r="HC18">
        <f>IF('[1]Data Checking'!HG18="","",'[1]Data Checking'!HG18)</f>
        <v>0</v>
      </c>
      <c r="HD18">
        <f>IF('[1]Data Checking'!HH18="","",'[1]Data Checking'!HH18)</f>
        <v>0</v>
      </c>
      <c r="HE18">
        <f>IF('[1]Data Checking'!HI18="","",'[1]Data Checking'!HI18)</f>
        <v>0</v>
      </c>
      <c r="HF18" t="str">
        <f>IF('[1]Data Checking'!HJ18="","",'[1]Data Checking'!HJ18)</f>
        <v/>
      </c>
      <c r="HG18" t="str">
        <f>IF('[1]Data Checking'!HK18="","",'[1]Data Checking'!HK18)</f>
        <v>Savon lessive Serviettes hygiéniques</v>
      </c>
      <c r="HH18">
        <f>IF('[1]Data Checking'!HL18="","",'[1]Data Checking'!HL18)</f>
        <v>1</v>
      </c>
      <c r="HI18">
        <f>IF('[1]Data Checking'!HM18="","",'[1]Data Checking'!HM18)</f>
        <v>0</v>
      </c>
      <c r="HJ18">
        <f>IF('[1]Data Checking'!HN18="","",'[1]Data Checking'!HN18)</f>
        <v>0</v>
      </c>
      <c r="HK18">
        <f>IF('[1]Data Checking'!HO18="","",'[1]Data Checking'!HO18)</f>
        <v>0</v>
      </c>
      <c r="HL18">
        <f>IF('[1]Data Checking'!HP18="","",'[1]Data Checking'!HP18)</f>
        <v>1</v>
      </c>
      <c r="HM18">
        <f>IF('[1]Data Checking'!HQ18="","",'[1]Data Checking'!HQ18)</f>
        <v>0</v>
      </c>
      <c r="HN18">
        <f>IF('[1]Data Checking'!HR18="","",'[1]Data Checking'!HR18)</f>
        <v>0</v>
      </c>
      <c r="HO18">
        <f>IF('[1]Data Checking'!HS18="","",'[1]Data Checking'!HS18)</f>
        <v>0</v>
      </c>
      <c r="HP18">
        <f>IF('[1]Data Checking'!HT18="","",'[1]Data Checking'!HT18)</f>
        <v>0</v>
      </c>
      <c r="HQ18">
        <f>IF('[1]Data Checking'!HU18="","",'[1]Data Checking'!HU18)</f>
        <v>0</v>
      </c>
      <c r="HR18">
        <f>IF('[1]Data Checking'!HV18="","",'[1]Data Checking'!HV18)</f>
        <v>0</v>
      </c>
      <c r="HS18" t="str">
        <f>IF('[1]Data Checking'!HW18="","",'[1]Data Checking'!HW18)</f>
        <v>Oui</v>
      </c>
      <c r="HT18" t="str">
        <f>IF('[1]Data Checking'!HX18="","",'[1]Data Checking'!HX18)</f>
        <v>Non</v>
      </c>
      <c r="HU18" t="str">
        <f>IF('[1]Data Checking'!HY18="","",'[1]Data Checking'!HY18)</f>
        <v>Oui</v>
      </c>
      <c r="HV18" t="str">
        <f>IF('[1]Data Checking'!HZ18="","",'[1]Data Checking'!HZ18)</f>
        <v>Ouest</v>
      </c>
      <c r="HW18" t="str">
        <f>IF('[1]Data Checking'!IA18="","",'[1]Data Checking'!IA18)</f>
        <v>Différent</v>
      </c>
      <c r="HX18" t="str">
        <f>IF('[1]Data Checking'!IB18="","",'[1]Data Checking'!IB18)</f>
        <v>Cité Soleil</v>
      </c>
      <c r="HY18" t="str">
        <f>IF('[1]Data Checking'!IC18="","",'[1]Data Checking'!IC18)</f>
        <v>Différent</v>
      </c>
      <c r="HZ18" t="str">
        <f>IF('[1]Data Checking'!ID18="","",'[1]Data Checking'!ID18)</f>
        <v/>
      </c>
      <c r="IA18" t="str">
        <f>IF('[1]Data Checking'!IE18="","",'[1]Data Checking'!IE18)</f>
        <v/>
      </c>
      <c r="IB18" t="str">
        <f>IF('[1]Data Checking'!IF18="","",'[1]Data Checking'!IF18)</f>
        <v>Oui</v>
      </c>
      <c r="IC18" t="str">
        <f>IF('[1]Data Checking'!IG18="","",'[1]Data Checking'!IG18)</f>
        <v>Affrontements ou violences</v>
      </c>
      <c r="ID18">
        <f>IF('[1]Data Checking'!IH18="","",'[1]Data Checking'!IH18)</f>
        <v>0</v>
      </c>
      <c r="IE18">
        <f>IF('[1]Data Checking'!II18="","",'[1]Data Checking'!II18)</f>
        <v>1</v>
      </c>
      <c r="IF18">
        <f>IF('[1]Data Checking'!IJ18="","",'[1]Data Checking'!IJ18)</f>
        <v>0</v>
      </c>
      <c r="IG18">
        <f>IF('[1]Data Checking'!IK18="","",'[1]Data Checking'!IK18)</f>
        <v>0</v>
      </c>
      <c r="IH18">
        <f>IF('[1]Data Checking'!IL18="","",'[1]Data Checking'!IL18)</f>
        <v>0</v>
      </c>
      <c r="II18">
        <f>IF('[1]Data Checking'!IM18="","",'[1]Data Checking'!IM18)</f>
        <v>0</v>
      </c>
      <c r="IJ18" t="str">
        <f>IF('[1]Data Checking'!IN18="","",'[1]Data Checking'!IN18)</f>
        <v/>
      </c>
      <c r="IK18" t="str">
        <f>IF('[1]Data Checking'!IO18="","",'[1]Data Checking'!IO18)</f>
        <v>Risques de vols ou pillages</v>
      </c>
      <c r="IL18">
        <f>IF('[1]Data Checking'!IP18="","",'[1]Data Checking'!IP18)</f>
        <v>1</v>
      </c>
      <c r="IM18">
        <f>IF('[1]Data Checking'!IQ18="","",'[1]Data Checking'!IQ18)</f>
        <v>0</v>
      </c>
      <c r="IN18">
        <f>IF('[1]Data Checking'!IR18="","",'[1]Data Checking'!IR18)</f>
        <v>0</v>
      </c>
      <c r="IO18">
        <f>IF('[1]Data Checking'!IS18="","",'[1]Data Checking'!IS18)</f>
        <v>0</v>
      </c>
      <c r="IP18">
        <f>IF('[1]Data Checking'!IT18="","",'[1]Data Checking'!IT18)</f>
        <v>0</v>
      </c>
      <c r="IQ18">
        <f>IF('[1]Data Checking'!IU18="","",'[1]Data Checking'!IU18)</f>
        <v>0</v>
      </c>
      <c r="IR18">
        <f>IF('[1]Data Checking'!IV18="","",'[1]Data Checking'!IV18)</f>
        <v>0</v>
      </c>
      <c r="IS18">
        <f>IF('[1]Data Checking'!IW18="","",'[1]Data Checking'!IW18)</f>
        <v>0</v>
      </c>
      <c r="IT18" t="str">
        <f>IF('[1]Data Checking'!IX18="","",'[1]Data Checking'!IX18)</f>
        <v/>
      </c>
      <c r="IU18" t="str">
        <f>IF('[1]Data Checking'!IY18="","",'[1]Data Checking'!IY18)</f>
        <v>Oui</v>
      </c>
      <c r="IV18" t="str">
        <f>IF('[1]Data Checking'!IZ18="","",'[1]Data Checking'!IZ18)</f>
        <v/>
      </c>
      <c r="IW18" t="str">
        <f>IF('[1]Data Checking'!JA18="","",'[1]Data Checking'!JA18)</f>
        <v>Nourriture</v>
      </c>
      <c r="IX18">
        <f>IF('[1]Data Checking'!JB18="","",'[1]Data Checking'!JB18)</f>
        <v>1</v>
      </c>
      <c r="IY18">
        <f>IF('[1]Data Checking'!JC18="","",'[1]Data Checking'!JC18)</f>
        <v>0</v>
      </c>
      <c r="IZ18">
        <f>IF('[1]Data Checking'!JD18="","",'[1]Data Checking'!JD18)</f>
        <v>0</v>
      </c>
      <c r="JA18">
        <f>IF('[1]Data Checking'!JE18="","",'[1]Data Checking'!JE18)</f>
        <v>0</v>
      </c>
      <c r="JB18" t="str">
        <f>IF('[1]Data Checking'!JF18="","",'[1]Data Checking'!JF18)</f>
        <v/>
      </c>
      <c r="JC18" t="str">
        <f>IF('[1]Data Checking'!JG18="","",'[1]Data Checking'!JG18)</f>
        <v/>
      </c>
      <c r="JD18" t="str">
        <f>IF('[1]Data Checking'!JH18="","",'[1]Data Checking'!JH18)</f>
        <v/>
      </c>
      <c r="JE18" t="str">
        <f>IF('[1]Data Checking'!JI18="","",'[1]Data Checking'!JI18)</f>
        <v/>
      </c>
      <c r="JF18" t="str">
        <f>IF('[1]Data Checking'!JJ18="","",'[1]Data Checking'!JJ18)</f>
        <v/>
      </c>
      <c r="JG18" t="str">
        <f>IF('[1]Data Checking'!JK18="","",'[1]Data Checking'!JK18)</f>
        <v/>
      </c>
      <c r="JH18" t="str">
        <f>IF('[1]Data Checking'!JL18="","",'[1]Data Checking'!JL18)</f>
        <v/>
      </c>
      <c r="JI18" t="str">
        <f>IF('[1]Data Checking'!JM18="","",'[1]Data Checking'!JM18)</f>
        <v/>
      </c>
      <c r="JJ18" t="str">
        <f>IF('[1]Data Checking'!JN18="","",'[1]Data Checking'!JN18)</f>
        <v/>
      </c>
      <c r="JK18" t="str">
        <f>IF('[1]Data Checking'!JO18="","",'[1]Data Checking'!JO18)</f>
        <v/>
      </c>
      <c r="JL18" t="str">
        <f>IF('[1]Data Checking'!JP18="","",'[1]Data Checking'!JP18)</f>
        <v/>
      </c>
      <c r="JM18" t="str">
        <f>IF('[1]Data Checking'!JQ18="","",'[1]Data Checking'!JQ18)</f>
        <v/>
      </c>
      <c r="JN18" t="str">
        <f>IF('[1]Data Checking'!JR18="","",'[1]Data Checking'!JR18)</f>
        <v/>
      </c>
      <c r="JO18" t="str">
        <f>IF('[1]Data Checking'!JS18="","",'[1]Data Checking'!JS18)</f>
        <v/>
      </c>
      <c r="JP18" t="str">
        <f>IF('[1]Data Checking'!JT18="","",'[1]Data Checking'!JT18)</f>
        <v/>
      </c>
      <c r="JQ18" t="str">
        <f>IF('[1]Data Checking'!JU18="","",'[1]Data Checking'!JU18)</f>
        <v/>
      </c>
      <c r="JR18" t="str">
        <f>IF('[1]Data Checking'!JV18="","",'[1]Data Checking'!JV18)</f>
        <v/>
      </c>
      <c r="JS18" t="str">
        <f>IF('[1]Data Checking'!JW18="","",'[1]Data Checking'!JW18)</f>
        <v/>
      </c>
      <c r="JT18" t="str">
        <f>IF('[1]Data Checking'!JX18="","",'[1]Data Checking'!JX18)</f>
        <v/>
      </c>
      <c r="JU18" t="str">
        <f>IF('[1]Data Checking'!JY18="","",'[1]Data Checking'!JY18)</f>
        <v/>
      </c>
      <c r="JV18" t="str">
        <f>IF('[1]Data Checking'!JZ18="","",'[1]Data Checking'!JZ18)</f>
        <v/>
      </c>
      <c r="JW18" t="str">
        <f>IF('[1]Data Checking'!KA18="","",'[1]Data Checking'!KA18)</f>
        <v/>
      </c>
      <c r="JX18" t="str">
        <f>IF('[1]Data Checking'!KB18="","",'[1]Data Checking'!KB18)</f>
        <v/>
      </c>
      <c r="JY18" t="str">
        <f>IF('[1]Data Checking'!KC18="","",'[1]Data Checking'!KC18)</f>
        <v/>
      </c>
      <c r="JZ18" t="str">
        <f>IF('[1]Data Checking'!KD18="","",'[1]Data Checking'!KD18)</f>
        <v/>
      </c>
      <c r="KA18" t="str">
        <f>IF('[1]Data Checking'!KE18="","",'[1]Data Checking'!KE18)</f>
        <v/>
      </c>
      <c r="KB18" t="str">
        <f>IF('[1]Data Checking'!KF18="","",'[1]Data Checking'!KF18)</f>
        <v/>
      </c>
      <c r="KC18" t="str">
        <f>IF('[1]Data Checking'!KG18="","",'[1]Data Checking'!KG18)</f>
        <v/>
      </c>
      <c r="KD18" t="str">
        <f>IF('[1]Data Checking'!KH18="","",'[1]Data Checking'!KH18)</f>
        <v/>
      </c>
      <c r="KE18" t="str">
        <f>IF('[1]Data Checking'!KI18="","",'[1]Data Checking'!KI18)</f>
        <v/>
      </c>
      <c r="KF18" t="str">
        <f>IF('[1]Data Checking'!KJ18="","",'[1]Data Checking'!KJ18)</f>
        <v/>
      </c>
      <c r="KG18" t="str">
        <f>IF('[1]Data Checking'!KK18="","",'[1]Data Checking'!KK18)</f>
        <v/>
      </c>
      <c r="KH18" t="str">
        <f>IF('[1]Data Checking'!KL18="","",'[1]Data Checking'!KL18)</f>
        <v/>
      </c>
      <c r="KI18" t="str">
        <f>IF('[1]Data Checking'!KM18="","",'[1]Data Checking'!KM18)</f>
        <v/>
      </c>
      <c r="KJ18" t="str">
        <f>IF('[1]Data Checking'!KN18="","",'[1]Data Checking'!KN18)</f>
        <v/>
      </c>
      <c r="KK18" t="str">
        <f>IF('[1]Data Checking'!KO18="","",'[1]Data Checking'!KO18)</f>
        <v/>
      </c>
      <c r="KL18" t="str">
        <f>IF('[1]Data Checking'!KP18="","",'[1]Data Checking'!KP18)</f>
        <v/>
      </c>
      <c r="KM18" t="str">
        <f>IF('[1]Data Checking'!KQ18="","",'[1]Data Checking'!KQ18)</f>
        <v/>
      </c>
      <c r="KN18" t="str">
        <f>IF('[1]Data Checking'!KR18="","",'[1]Data Checking'!KR18)</f>
        <v/>
      </c>
      <c r="KO18" t="str">
        <f>IF('[1]Data Checking'!KS18="","",'[1]Data Checking'!KS18)</f>
        <v/>
      </c>
      <c r="KP18" t="str">
        <f>IF('[1]Data Checking'!KT18="","",'[1]Data Checking'!KT18)</f>
        <v/>
      </c>
      <c r="KQ18" t="str">
        <f>IF('[1]Data Checking'!KU18="","",'[1]Data Checking'!KU18)</f>
        <v/>
      </c>
      <c r="KR18" t="str">
        <f>IF('[1]Data Checking'!KV18="","",'[1]Data Checking'!KV18)</f>
        <v/>
      </c>
      <c r="KS18" t="str">
        <f>IF('[1]Data Checking'!KW18="","",'[1]Data Checking'!KW18)</f>
        <v/>
      </c>
      <c r="KT18" t="str">
        <f>IF('[1]Data Checking'!KX18="","",'[1]Data Checking'!KX18)</f>
        <v/>
      </c>
      <c r="KU18" t="str">
        <f>IF('[1]Data Checking'!KY18="","",'[1]Data Checking'!KY18)</f>
        <v/>
      </c>
      <c r="KV18" t="str">
        <f>IF('[1]Data Checking'!KZ18="","",'[1]Data Checking'!KZ18)</f>
        <v/>
      </c>
      <c r="KW18" t="str">
        <f>IF('[1]Data Checking'!LA18="","",'[1]Data Checking'!LA18)</f>
        <v/>
      </c>
      <c r="KX18" t="str">
        <f>IF('[1]Data Checking'!LB18="","",'[1]Data Checking'!LB18)</f>
        <v/>
      </c>
      <c r="KY18" t="str">
        <f>IF('[1]Data Checking'!LC18="","",'[1]Data Checking'!LC18)</f>
        <v/>
      </c>
      <c r="KZ18" t="str">
        <f>IF('[1]Data Checking'!LD18="","",'[1]Data Checking'!LD18)</f>
        <v/>
      </c>
      <c r="LA18" t="str">
        <f>IF('[1]Data Checking'!LE18="","",'[1]Data Checking'!LE18)</f>
        <v/>
      </c>
      <c r="LB18" t="str">
        <f>IF('[1]Data Checking'!LF18="","",'[1]Data Checking'!LF18)</f>
        <v/>
      </c>
      <c r="LC18" t="str">
        <f>IF('[1]Data Checking'!LG18="","",'[1]Data Checking'!LG18)</f>
        <v/>
      </c>
      <c r="LD18" t="str">
        <f>IF('[1]Data Checking'!LH18="","",'[1]Data Checking'!LH18)</f>
        <v/>
      </c>
      <c r="LE18" t="str">
        <f>IF('[1]Data Checking'!LI18="","",'[1]Data Checking'!LI18)</f>
        <v/>
      </c>
      <c r="LF18" t="str">
        <f>IF('[1]Data Checking'!LJ18="","",'[1]Data Checking'!LJ18)</f>
        <v/>
      </c>
      <c r="LG18" t="str">
        <f>IF('[1]Data Checking'!LK18="","",'[1]Data Checking'!LK18)</f>
        <v/>
      </c>
      <c r="LH18" t="str">
        <f>IF('[1]Data Checking'!LL18="","",'[1]Data Checking'!LL18)</f>
        <v/>
      </c>
      <c r="LI18" t="str">
        <f>IF('[1]Data Checking'!LM18="","",'[1]Data Checking'!LM18)</f>
        <v/>
      </c>
      <c r="LJ18" t="str">
        <f>IF('[1]Data Checking'!LN18="","",'[1]Data Checking'!LN18)</f>
        <v/>
      </c>
      <c r="LK18" t="str">
        <f>IF('[1]Data Checking'!LO18="","",'[1]Data Checking'!LO18)</f>
        <v/>
      </c>
      <c r="LL18" t="str">
        <f>IF('[1]Data Checking'!LP18="","",'[1]Data Checking'!LP18)</f>
        <v/>
      </c>
      <c r="LM18" t="str">
        <f>IF('[1]Data Checking'!LQ18="","",'[1]Data Checking'!LQ18)</f>
        <v/>
      </c>
      <c r="LN18" t="str">
        <f>IF('[1]Data Checking'!LR18="","",'[1]Data Checking'!LR18)</f>
        <v/>
      </c>
      <c r="LO18" t="str">
        <f>IF('[1]Data Checking'!LS18="","",'[1]Data Checking'!LS18)</f>
        <v/>
      </c>
      <c r="LP18" t="str">
        <f>IF('[1]Data Checking'!LT18="","",'[1]Data Checking'!LT18)</f>
        <v/>
      </c>
      <c r="LQ18" t="str">
        <f>IF('[1]Data Checking'!LU18="","",'[1]Data Checking'!LU18)</f>
        <v/>
      </c>
      <c r="LR18" t="str">
        <f>IF('[1]Data Checking'!LV18="","",'[1]Data Checking'!LV18)</f>
        <v/>
      </c>
      <c r="LS18" t="str">
        <f>IF('[1]Data Checking'!LW18="","",'[1]Data Checking'!LW18)</f>
        <v/>
      </c>
      <c r="LT18" t="str">
        <f>IF('[1]Data Checking'!LX18="","",'[1]Data Checking'!LX18)</f>
        <v/>
      </c>
      <c r="LU18" t="str">
        <f>IF('[1]Data Checking'!LY18="","",'[1]Data Checking'!LY18)</f>
        <v/>
      </c>
      <c r="LV18" t="str">
        <f>IF('[1]Data Checking'!LZ18="","",'[1]Data Checking'!LZ18)</f>
        <v/>
      </c>
      <c r="LW18" t="str">
        <f>IF('[1]Data Checking'!MA18="","",'[1]Data Checking'!MA18)</f>
        <v/>
      </c>
      <c r="LX18" t="str">
        <f>IF('[1]Data Checking'!MB18="","",'[1]Data Checking'!MB18)</f>
        <v/>
      </c>
      <c r="LY18" t="str">
        <f>IF('[1]Data Checking'!MC18="","",'[1]Data Checking'!MC18)</f>
        <v/>
      </c>
      <c r="LZ18" t="str">
        <f>IF('[1]Data Checking'!MD18="","",'[1]Data Checking'!MD18)</f>
        <v/>
      </c>
      <c r="MA18" t="str">
        <f>IF('[1]Data Checking'!ME18="","",'[1]Data Checking'!ME18)</f>
        <v/>
      </c>
      <c r="MB18" t="str">
        <f>IF('[1]Data Checking'!MF18="","",'[1]Data Checking'!MF18)</f>
        <v/>
      </c>
      <c r="MC18" t="str">
        <f>IF('[1]Data Checking'!MG18="","",'[1]Data Checking'!MG18)</f>
        <v/>
      </c>
      <c r="MD18" t="str">
        <f>IF('[1]Data Checking'!MH18="","",'[1]Data Checking'!MH18)</f>
        <v/>
      </c>
      <c r="ME18" t="str">
        <f>IF('[1]Data Checking'!MI18="","",'[1]Data Checking'!MI18)</f>
        <v/>
      </c>
      <c r="MF18" t="str">
        <f>IF('[1]Data Checking'!MJ18="","",'[1]Data Checking'!MJ18)</f>
        <v/>
      </c>
      <c r="MG18" t="str">
        <f>IF('[1]Data Checking'!MK18="","",'[1]Data Checking'!MK18)</f>
        <v/>
      </c>
      <c r="MH18" t="str">
        <f>IF('[1]Data Checking'!ML18="","",'[1]Data Checking'!ML18)</f>
        <v/>
      </c>
      <c r="MI18" t="str">
        <f>IF('[1]Data Checking'!MM18="","",'[1]Data Checking'!MM18)</f>
        <v/>
      </c>
      <c r="MJ18" t="str">
        <f>IF('[1]Data Checking'!MN18="","",'[1]Data Checking'!MN18)</f>
        <v/>
      </c>
      <c r="MK18" t="str">
        <f>IF('[1]Data Checking'!MO18="","",'[1]Data Checking'!MO18)</f>
        <v/>
      </c>
      <c r="ML18" t="str">
        <f>IF('[1]Data Checking'!MP18="","",'[1]Data Checking'!MP18)</f>
        <v/>
      </c>
      <c r="MM18" t="str">
        <f>IF('[1]Data Checking'!MQ18="","",'[1]Data Checking'!MQ18)</f>
        <v/>
      </c>
      <c r="MN18" t="str">
        <f>IF('[1]Data Checking'!MR18="","",'[1]Data Checking'!MR18)</f>
        <v/>
      </c>
      <c r="MO18" t="str">
        <f>IF('[1]Data Checking'!MS18="","",'[1]Data Checking'!MS18)</f>
        <v/>
      </c>
      <c r="MP18" t="str">
        <f>IF('[1]Data Checking'!MT18="","",'[1]Data Checking'!MT18)</f>
        <v/>
      </c>
      <c r="MQ18" t="str">
        <f>IF('[1]Data Checking'!MU18="","",'[1]Data Checking'!MU18)</f>
        <v/>
      </c>
      <c r="MR18" t="str">
        <f>IF('[1]Data Checking'!MV18="","",'[1]Data Checking'!MV18)</f>
        <v/>
      </c>
      <c r="MS18" t="str">
        <f>IF('[1]Data Checking'!MW18="","",'[1]Data Checking'!MW18)</f>
        <v/>
      </c>
      <c r="MT18" t="str">
        <f>IF('[1]Data Checking'!MX18="","",'[1]Data Checking'!MX18)</f>
        <v/>
      </c>
      <c r="MU18" t="str">
        <f>IF('[1]Data Checking'!MY18="","",'[1]Data Checking'!MY18)</f>
        <v/>
      </c>
      <c r="MV18" t="str">
        <f>IF('[1]Data Checking'!MZ18="","",'[1]Data Checking'!MZ18)</f>
        <v/>
      </c>
      <c r="MW18" t="str">
        <f>IF('[1]Data Checking'!NA18="","",'[1]Data Checking'!NA18)</f>
        <v/>
      </c>
      <c r="MX18" t="str">
        <f>IF('[1]Data Checking'!NB18="","",'[1]Data Checking'!NB18)</f>
        <v/>
      </c>
      <c r="MY18" t="str">
        <f>IF('[1]Data Checking'!NC18="","",'[1]Data Checking'!NC18)</f>
        <v/>
      </c>
      <c r="MZ18" t="str">
        <f>IF('[1]Data Checking'!ND18="","",'[1]Data Checking'!ND18)</f>
        <v/>
      </c>
      <c r="NA18" t="str">
        <f>IF('[1]Data Checking'!NE18="","",'[1]Data Checking'!NE18)</f>
        <v/>
      </c>
      <c r="NB18" t="str">
        <f>IF('[1]Data Checking'!NF18="","",'[1]Data Checking'!NF18)</f>
        <v/>
      </c>
      <c r="NC18" t="str">
        <f>IF('[1]Data Checking'!NG18="","",'[1]Data Checking'!NG18)</f>
        <v/>
      </c>
      <c r="ND18" t="str">
        <f>IF('[1]Data Checking'!NH18="","",'[1]Data Checking'!NH18)</f>
        <v/>
      </c>
      <c r="NE18" t="str">
        <f>IF('[1]Data Checking'!NI18="","",'[1]Data Checking'!NI18)</f>
        <v/>
      </c>
      <c r="NF18" t="str">
        <f>IF('[1]Data Checking'!NJ18="","",'[1]Data Checking'!NJ18)</f>
        <v/>
      </c>
      <c r="NG18" t="str">
        <f>IF('[1]Data Checking'!NK18="","",'[1]Data Checking'!NK18)</f>
        <v/>
      </c>
      <c r="NH18" t="str">
        <f>IF('[1]Data Checking'!NL18="","",'[1]Data Checking'!NL18)</f>
        <v/>
      </c>
      <c r="NI18" t="str">
        <f>IF('[1]Data Checking'!NM18="","",'[1]Data Checking'!NM18)</f>
        <v/>
      </c>
      <c r="NJ18" t="str">
        <f>IF('[1]Data Checking'!NN18="","",'[1]Data Checking'!NN18)</f>
        <v/>
      </c>
      <c r="NK18" t="str">
        <f>IF('[1]Data Checking'!NO18="","",'[1]Data Checking'!NO18)</f>
        <v/>
      </c>
      <c r="NL18" t="str">
        <f>IF('[1]Data Checking'!NP18="","",'[1]Data Checking'!NP18)</f>
        <v/>
      </c>
      <c r="NM18" t="str">
        <f>IF('[1]Data Checking'!NQ18="","",'[1]Data Checking'!NQ18)</f>
        <v/>
      </c>
      <c r="NN18" t="str">
        <f>IF('[1]Data Checking'!NR18="","",'[1]Data Checking'!NR18)</f>
        <v/>
      </c>
      <c r="NO18" t="str">
        <f>IF('[1]Data Checking'!NS18="","",'[1]Data Checking'!NS18)</f>
        <v/>
      </c>
      <c r="NP18" t="str">
        <f>IF('[1]Data Checking'!NT18="","",'[1]Data Checking'!NT18)</f>
        <v/>
      </c>
      <c r="NQ18" t="str">
        <f>IF('[1]Data Checking'!NU18="","",'[1]Data Checking'!NU18)</f>
        <v/>
      </c>
      <c r="NR18" t="str">
        <f>IF('[1]Data Checking'!NV18="","",'[1]Data Checking'!NV18)</f>
        <v/>
      </c>
      <c r="NS18" t="str">
        <f>IF('[1]Data Checking'!NW18="","",'[1]Data Checking'!NW18)</f>
        <v/>
      </c>
      <c r="NT18" t="str">
        <f>IF('[1]Data Checking'!NX18="","",'[1]Data Checking'!NX18)</f>
        <v/>
      </c>
      <c r="NU18" t="str">
        <f>IF('[1]Data Checking'!NY18="","",'[1]Data Checking'!NY18)</f>
        <v/>
      </c>
      <c r="NV18" t="str">
        <f>IF('[1]Data Checking'!NZ18="","",'[1]Data Checking'!NZ18)</f>
        <v/>
      </c>
      <c r="NW18" t="str">
        <f>IF('[1]Data Checking'!OA18="","",'[1]Data Checking'!OA18)</f>
        <v/>
      </c>
      <c r="NX18" t="str">
        <f>IF('[1]Data Checking'!OB18="","",'[1]Data Checking'!OB18)</f>
        <v/>
      </c>
      <c r="NY18" t="str">
        <f>IF('[1]Data Checking'!OC18="","",'[1]Data Checking'!OC18)</f>
        <v/>
      </c>
      <c r="NZ18" t="str">
        <f>IF('[1]Data Checking'!OD18="","",'[1]Data Checking'!OD18)</f>
        <v/>
      </c>
      <c r="OA18" t="str">
        <f>IF('[1]Data Checking'!OE18="","",'[1]Data Checking'!OE18)</f>
        <v/>
      </c>
      <c r="OB18" t="str">
        <f>IF('[1]Data Checking'!OF18="","",'[1]Data Checking'!OF18)</f>
        <v/>
      </c>
      <c r="OC18" t="str">
        <f>IF('[1]Data Checking'!OG18="","",'[1]Data Checking'!OG18)</f>
        <v/>
      </c>
      <c r="OD18" t="str">
        <f>IF('[1]Data Checking'!OH18="","",'[1]Data Checking'!OH18)</f>
        <v/>
      </c>
      <c r="OE18" t="str">
        <f>IF('[1]Data Checking'!OI18="","",'[1]Data Checking'!OI18)</f>
        <v/>
      </c>
      <c r="OF18" t="str">
        <f>IF('[1]Data Checking'!OJ18="","",'[1]Data Checking'!OJ18)</f>
        <v/>
      </c>
      <c r="OG18" t="str">
        <f>IF('[1]Data Checking'!OK18="","",'[1]Data Checking'!OK18)</f>
        <v/>
      </c>
      <c r="OH18" t="str">
        <f>IF('[1]Data Checking'!OL18="","",'[1]Data Checking'!OL18)</f>
        <v/>
      </c>
      <c r="OI18" t="str">
        <f>IF('[1]Data Checking'!OM18="","",'[1]Data Checking'!OM18)</f>
        <v/>
      </c>
      <c r="OJ18" t="str">
        <f>IF('[1]Data Checking'!ON18="","",'[1]Data Checking'!ON18)</f>
        <v/>
      </c>
      <c r="OK18" t="str">
        <f>IF('[1]Data Checking'!OO18="","",'[1]Data Checking'!OO18)</f>
        <v/>
      </c>
      <c r="OL18" t="str">
        <f>IF('[1]Data Checking'!OP18="","",'[1]Data Checking'!OP18)</f>
        <v/>
      </c>
      <c r="OM18" t="str">
        <f>IF('[1]Data Checking'!OQ18="","",'[1]Data Checking'!OQ18)</f>
        <v/>
      </c>
      <c r="ON18" t="str">
        <f>IF('[1]Data Checking'!OR18="","",'[1]Data Checking'!OR18)</f>
        <v/>
      </c>
      <c r="OO18" t="str">
        <f>IF('[1]Data Checking'!OS18="","",'[1]Data Checking'!OS18)</f>
        <v/>
      </c>
      <c r="OP18" t="str">
        <f>IF('[1]Data Checking'!OT18="","",'[1]Data Checking'!OT18)</f>
        <v/>
      </c>
      <c r="OQ18" t="str">
        <f>IF('[1]Data Checking'!OU18="","",'[1]Data Checking'!OU18)</f>
        <v/>
      </c>
      <c r="OR18" t="str">
        <f>IF('[1]Data Checking'!OV18="","",'[1]Data Checking'!OV18)</f>
        <v/>
      </c>
      <c r="OS18" t="str">
        <f>IF('[1]Data Checking'!OW18="","",'[1]Data Checking'!OW18)</f>
        <v/>
      </c>
      <c r="OT18" t="str">
        <f>IF('[1]Data Checking'!OX18="","",'[1]Data Checking'!OX18)</f>
        <v/>
      </c>
      <c r="OU18" t="str">
        <f>IF('[1]Data Checking'!OY18="","",'[1]Data Checking'!OY18)</f>
        <v/>
      </c>
      <c r="OV18" t="str">
        <f>IF('[1]Data Checking'!OZ18="","",'[1]Data Checking'!OZ18)</f>
        <v/>
      </c>
      <c r="OW18" t="str">
        <f>IF('[1]Data Checking'!PA18="","",'[1]Data Checking'!PA18)</f>
        <v/>
      </c>
      <c r="OX18" t="str">
        <f>IF('[1]Data Checking'!PB18="","",'[1]Data Checking'!PB18)</f>
        <v/>
      </c>
      <c r="OY18" t="str">
        <f>IF('[1]Data Checking'!PC18="","",'[1]Data Checking'!PC18)</f>
        <v/>
      </c>
      <c r="OZ18" t="str">
        <f>IF('[1]Data Checking'!PD18="","",'[1]Data Checking'!PD18)</f>
        <v/>
      </c>
      <c r="PA18" t="str">
        <f>IF('[1]Data Checking'!PE18="","",'[1]Data Checking'!PE18)</f>
        <v/>
      </c>
      <c r="PB18" t="str">
        <f>IF('[1]Data Checking'!PF18="","",'[1]Data Checking'!PF18)</f>
        <v/>
      </c>
      <c r="PC18" t="str">
        <f>IF('[1]Data Checking'!PG18="","",'[1]Data Checking'!PG18)</f>
        <v/>
      </c>
      <c r="PD18" t="str">
        <f>IF('[1]Data Checking'!PH18="","",'[1]Data Checking'!PH18)</f>
        <v/>
      </c>
      <c r="PE18" t="str">
        <f>IF('[1]Data Checking'!PI18="","",'[1]Data Checking'!PI18)</f>
        <v/>
      </c>
      <c r="PF18" t="str">
        <f>IF('[1]Data Checking'!PJ18="","",'[1]Data Checking'!PJ18)</f>
        <v/>
      </c>
      <c r="PG18" t="str">
        <f>IF('[1]Data Checking'!PK18="","",'[1]Data Checking'!PK18)</f>
        <v/>
      </c>
      <c r="PH18" t="str">
        <f>IF('[1]Data Checking'!PL18="","",'[1]Data Checking'!PL18)</f>
        <v/>
      </c>
      <c r="PI18" t="str">
        <f>IF('[1]Data Checking'!PM18="","",'[1]Data Checking'!PM18)</f>
        <v/>
      </c>
      <c r="PJ18" t="str">
        <f>IF('[1]Data Checking'!PN18="","",'[1]Data Checking'!PN18)</f>
        <v/>
      </c>
      <c r="PK18" t="str">
        <f>IF('[1]Data Checking'!PO18="","",'[1]Data Checking'!PO18)</f>
        <v/>
      </c>
      <c r="PL18" t="str">
        <f>IF('[1]Data Checking'!PP18="","",'[1]Data Checking'!PP18)</f>
        <v/>
      </c>
      <c r="PM18" t="str">
        <f>IF('[1]Data Checking'!PQ18="","",'[1]Data Checking'!PQ18)</f>
        <v/>
      </c>
      <c r="PN18" t="str">
        <f>IF('[1]Data Checking'!PR18="","",'[1]Data Checking'!PR18)</f>
        <v/>
      </c>
      <c r="PO18" t="str">
        <f>IF('[1]Data Checking'!PS18="","",'[1]Data Checking'!PS18)</f>
        <v/>
      </c>
      <c r="PP18" t="str">
        <f>IF('[1]Data Checking'!PT18="","",'[1]Data Checking'!PT18)</f>
        <v/>
      </c>
      <c r="PQ18" t="str">
        <f>IF('[1]Data Checking'!PU18="","",'[1]Data Checking'!PU18)</f>
        <v/>
      </c>
      <c r="PR18" t="str">
        <f>IF('[1]Data Checking'!PV18="","",'[1]Data Checking'!PV18)</f>
        <v/>
      </c>
      <c r="PS18" t="str">
        <f>IF('[1]Data Checking'!PW18="","",'[1]Data Checking'!PW18)</f>
        <v/>
      </c>
      <c r="PT18" t="str">
        <f>IF('[1]Data Checking'!PX18="","",'[1]Data Checking'!PX18)</f>
        <v/>
      </c>
      <c r="PU18" t="str">
        <f>IF('[1]Data Checking'!PY18="","",'[1]Data Checking'!PY18)</f>
        <v/>
      </c>
      <c r="PV18" t="str">
        <f>IF('[1]Data Checking'!PZ18="","",'[1]Data Checking'!PZ18)</f>
        <v/>
      </c>
      <c r="PW18" t="str">
        <f>IF('[1]Data Checking'!QA18="","",'[1]Data Checking'!QA18)</f>
        <v/>
      </c>
      <c r="PX18" t="str">
        <f>IF('[1]Data Checking'!QB18="","",'[1]Data Checking'!QB18)</f>
        <v/>
      </c>
      <c r="PY18" t="str">
        <f>IF('[1]Data Checking'!QC18="","",'[1]Data Checking'!QC18)</f>
        <v/>
      </c>
      <c r="PZ18" t="str">
        <f>IF('[1]Data Checking'!QD18="","",'[1]Data Checking'!QD18)</f>
        <v/>
      </c>
      <c r="QA18" t="str">
        <f>IF('[1]Data Checking'!QE18="","",'[1]Data Checking'!QE18)</f>
        <v/>
      </c>
      <c r="QB18" t="str">
        <f>IF('[1]Data Checking'!QF18="","",'[1]Data Checking'!QF18)</f>
        <v/>
      </c>
      <c r="QC18" t="str">
        <f>IF('[1]Data Checking'!QG18="","",'[1]Data Checking'!QG18)</f>
        <v/>
      </c>
      <c r="QD18" t="str">
        <f>IF('[1]Data Checking'!QH18="","",'[1]Data Checking'!QH18)</f>
        <v/>
      </c>
      <c r="QE18" t="str">
        <f>IF('[1]Data Checking'!QI18="","",'[1]Data Checking'!QI18)</f>
        <v/>
      </c>
      <c r="QF18" t="str">
        <f>IF('[1]Data Checking'!QJ18="","",'[1]Data Checking'!QJ18)</f>
        <v/>
      </c>
      <c r="QG18" t="str">
        <f>IF('[1]Data Checking'!QK18="","",'[1]Data Checking'!QK18)</f>
        <v/>
      </c>
      <c r="QH18" t="str">
        <f>IF('[1]Data Checking'!QL18="","",'[1]Data Checking'!QL18)</f>
        <v/>
      </c>
      <c r="QI18" t="str">
        <f>IF('[1]Data Checking'!QM18="","",'[1]Data Checking'!QM18)</f>
        <v/>
      </c>
      <c r="QJ18" t="str">
        <f>IF('[1]Data Checking'!QN18="","",'[1]Data Checking'!QN18)</f>
        <v/>
      </c>
      <c r="QK18" t="str">
        <f>IF('[1]Data Checking'!QO18="","",'[1]Data Checking'!QO18)</f>
        <v/>
      </c>
      <c r="QL18" t="str">
        <f>IF('[1]Data Checking'!QP18="","",'[1]Data Checking'!QP18)</f>
        <v/>
      </c>
      <c r="QM18" t="str">
        <f>IF('[1]Data Checking'!QQ18="","",'[1]Data Checking'!QQ18)</f>
        <v/>
      </c>
      <c r="QN18" t="str">
        <f>IF('[1]Data Checking'!QR18="","",'[1]Data Checking'!QR18)</f>
        <v/>
      </c>
      <c r="QO18" t="str">
        <f>IF('[1]Data Checking'!QS18="","",'[1]Data Checking'!QS18)</f>
        <v/>
      </c>
      <c r="QP18" t="str">
        <f>IF('[1]Data Checking'!QT18="","",'[1]Data Checking'!QT18)</f>
        <v/>
      </c>
      <c r="QQ18" t="str">
        <f>IF('[1]Data Checking'!QU18="","",'[1]Data Checking'!QU18)</f>
        <v/>
      </c>
      <c r="QR18" t="str">
        <f>IF('[1]Data Checking'!QV18="","",'[1]Data Checking'!QV18)</f>
        <v/>
      </c>
      <c r="QS18" t="str">
        <f>IF('[1]Data Checking'!QW18="","",'[1]Data Checking'!QW18)</f>
        <v/>
      </c>
      <c r="QT18" t="str">
        <f>IF('[1]Data Checking'!QX18="","",'[1]Data Checking'!QX18)</f>
        <v/>
      </c>
      <c r="QU18" t="str">
        <f>IF('[1]Data Checking'!QY18="","",'[1]Data Checking'!QY18)</f>
        <v/>
      </c>
      <c r="QV18" t="str">
        <f>IF('[1]Data Checking'!QZ18="","",'[1]Data Checking'!QZ18)</f>
        <v/>
      </c>
      <c r="QW18" t="str">
        <f>IF('[1]Data Checking'!RA18="","",'[1]Data Checking'!RA18)</f>
        <v/>
      </c>
      <c r="QX18" t="str">
        <f>IF('[1]Data Checking'!RB18="","",'[1]Data Checking'!RB18)</f>
        <v/>
      </c>
      <c r="QY18" t="str">
        <f>IF('[1]Data Checking'!RC18="","",'[1]Data Checking'!RC18)</f>
        <v/>
      </c>
      <c r="QZ18" t="str">
        <f>IF('[1]Data Checking'!RD18="","",'[1]Data Checking'!RD18)</f>
        <v/>
      </c>
      <c r="RA18" t="str">
        <f>IF('[1]Data Checking'!RE18="","",'[1]Data Checking'!RE18)</f>
        <v/>
      </c>
      <c r="RB18" t="str">
        <f>IF('[1]Data Checking'!RF18="","",'[1]Data Checking'!RF18)</f>
        <v/>
      </c>
      <c r="RC18" t="str">
        <f>IF('[1]Data Checking'!RG18="","",'[1]Data Checking'!RG18)</f>
        <v/>
      </c>
      <c r="RD18" t="str">
        <f>IF('[1]Data Checking'!RH18="","",'[1]Data Checking'!RH18)</f>
        <v/>
      </c>
      <c r="RE18" t="str">
        <f>IF('[1]Data Checking'!RI18="","",'[1]Data Checking'!RI18)</f>
        <v/>
      </c>
      <c r="RF18" t="str">
        <f>IF('[1]Data Checking'!RJ18="","",'[1]Data Checking'!RJ18)</f>
        <v/>
      </c>
      <c r="RG18" t="str">
        <f>IF('[1]Data Checking'!RK18="","",'[1]Data Checking'!RK18)</f>
        <v/>
      </c>
      <c r="RH18" t="str">
        <f>IF('[1]Data Checking'!RL18="","",'[1]Data Checking'!RL18)</f>
        <v/>
      </c>
      <c r="RI18" t="str">
        <f>IF('[1]Data Checking'!RM18="","",'[1]Data Checking'!RM18)</f>
        <v/>
      </c>
      <c r="RJ18" t="str">
        <f>IF('[1]Data Checking'!RN18="","",'[1]Data Checking'!RN18)</f>
        <v/>
      </c>
      <c r="RK18" t="str">
        <f>IF('[1]Data Checking'!RO18="","",'[1]Data Checking'!RO18)</f>
        <v/>
      </c>
      <c r="RL18" t="str">
        <f>IF('[1]Data Checking'!RP18="","",'[1]Data Checking'!RP18)</f>
        <v/>
      </c>
      <c r="RM18" t="str">
        <f>IF('[1]Data Checking'!RQ18="","",'[1]Data Checking'!RQ18)</f>
        <v/>
      </c>
      <c r="RN18" t="str">
        <f>IF('[1]Data Checking'!RR18="","",'[1]Data Checking'!RR18)</f>
        <v/>
      </c>
      <c r="RO18" t="str">
        <f>IF('[1]Data Checking'!RS18="","",'[1]Data Checking'!RS18)</f>
        <v/>
      </c>
      <c r="RP18" t="str">
        <f>IF('[1]Data Checking'!RT18="","",'[1]Data Checking'!RT18)</f>
        <v/>
      </c>
      <c r="RQ18" t="str">
        <f>IF('[1]Data Checking'!RU18="","",'[1]Data Checking'!RU18)</f>
        <v/>
      </c>
      <c r="RR18" t="str">
        <f>IF('[1]Data Checking'!RV18="","",'[1]Data Checking'!RV18)</f>
        <v/>
      </c>
      <c r="RS18" t="str">
        <f>IF('[1]Data Checking'!RW18="","",'[1]Data Checking'!RW18)</f>
        <v/>
      </c>
      <c r="RT18" t="str">
        <f>IF('[1]Data Checking'!RX18="","",'[1]Data Checking'!RX18)</f>
        <v/>
      </c>
      <c r="RU18" t="str">
        <f>IF('[1]Data Checking'!RY18="","",'[1]Data Checking'!RY18)</f>
        <v/>
      </c>
      <c r="RV18" t="str">
        <f>IF('[1]Data Checking'!RZ18="","",'[1]Data Checking'!RZ18)</f>
        <v/>
      </c>
      <c r="RW18" t="str">
        <f>IF('[1]Data Checking'!SA18="","",'[1]Data Checking'!SA18)</f>
        <v/>
      </c>
      <c r="RX18" t="str">
        <f>IF('[1]Data Checking'!SB18="","",'[1]Data Checking'!SB18)</f>
        <v/>
      </c>
      <c r="RY18" t="str">
        <f>IF('[1]Data Checking'!SC18="","",'[1]Data Checking'!SC18)</f>
        <v/>
      </c>
      <c r="RZ18" t="str">
        <f>IF('[1]Data Checking'!SD18="","",'[1]Data Checking'!SD18)</f>
        <v/>
      </c>
      <c r="SA18" t="str">
        <f>IF('[1]Data Checking'!SE18="","",'[1]Data Checking'!SE18)</f>
        <v/>
      </c>
      <c r="SB18" t="str">
        <f>IF('[1]Data Checking'!SF18="","",'[1]Data Checking'!SF18)</f>
        <v/>
      </c>
      <c r="SC18" t="str">
        <f>IF('[1]Data Checking'!SG18="","",'[1]Data Checking'!SG18)</f>
        <v/>
      </c>
      <c r="SD18" t="str">
        <f>IF('[1]Data Checking'!SH18="","",'[1]Data Checking'!SH18)</f>
        <v/>
      </c>
      <c r="SE18" t="str">
        <f>IF('[1]Data Checking'!SI18="","",'[1]Data Checking'!SI18)</f>
        <v/>
      </c>
      <c r="SF18" t="str">
        <f>IF('[1]Data Checking'!SJ18="","",'[1]Data Checking'!SJ18)</f>
        <v/>
      </c>
      <c r="SG18" t="str">
        <f>IF('[1]Data Checking'!SK18="","",'[1]Data Checking'!SK18)</f>
        <v/>
      </c>
      <c r="SH18" t="str">
        <f>IF('[1]Data Checking'!SL18="","",'[1]Data Checking'!SL18)</f>
        <v/>
      </c>
      <c r="SI18" t="str">
        <f>IF('[1]Data Checking'!SM18="","",'[1]Data Checking'!SM18)</f>
        <v/>
      </c>
      <c r="SJ18" t="str">
        <f>IF('[1]Data Checking'!SN18="","",'[1]Data Checking'!SN18)</f>
        <v/>
      </c>
      <c r="SK18" t="str">
        <f>IF('[1]Data Checking'!SO18="","",'[1]Data Checking'!SO18)</f>
        <v/>
      </c>
      <c r="SL18" t="str">
        <f>IF('[1]Data Checking'!SP18="","",'[1]Data Checking'!SP18)</f>
        <v/>
      </c>
      <c r="SM18" t="str">
        <f>IF('[1]Data Checking'!SQ18="","",'[1]Data Checking'!SQ18)</f>
        <v/>
      </c>
      <c r="SN18" t="str">
        <f>IF('[1]Data Checking'!SR18="","",'[1]Data Checking'!SR18)</f>
        <v/>
      </c>
      <c r="SO18" t="str">
        <f>IF('[1]Data Checking'!SS18="","",'[1]Data Checking'!SS18)</f>
        <v/>
      </c>
      <c r="SP18" t="str">
        <f>IF('[1]Data Checking'!ST18="","",'[1]Data Checking'!ST18)</f>
        <v/>
      </c>
      <c r="SQ18" t="str">
        <f>IF('[1]Data Checking'!SU18="","",'[1]Data Checking'!SU18)</f>
        <v/>
      </c>
      <c r="SR18" t="str">
        <f>IF('[1]Data Checking'!SV18="","",'[1]Data Checking'!SV18)</f>
        <v/>
      </c>
      <c r="SS18" t="str">
        <f>IF('[1]Data Checking'!SW18="","",'[1]Data Checking'!SW18)</f>
        <v/>
      </c>
      <c r="ST18" t="str">
        <f>IF('[1]Data Checking'!SX18="","",'[1]Data Checking'!SX18)</f>
        <v/>
      </c>
      <c r="SU18" t="str">
        <f>IF('[1]Data Checking'!SY18="","",'[1]Data Checking'!SY18)</f>
        <v/>
      </c>
      <c r="SV18" t="str">
        <f>IF('[1]Data Checking'!SZ18="","",'[1]Data Checking'!SZ18)</f>
        <v/>
      </c>
      <c r="SW18" t="str">
        <f>IF('[1]Data Checking'!TA18="","",'[1]Data Checking'!TA18)</f>
        <v/>
      </c>
      <c r="SX18" t="str">
        <f>IF('[1]Data Checking'!TB18="","",'[1]Data Checking'!TB18)</f>
        <v/>
      </c>
      <c r="SY18" t="str">
        <f>IF('[1]Data Checking'!TC18="","",'[1]Data Checking'!TC18)</f>
        <v/>
      </c>
      <c r="SZ18" t="str">
        <f>IF('[1]Data Checking'!TD18="","",'[1]Data Checking'!TD18)</f>
        <v/>
      </c>
      <c r="TA18" t="str">
        <f>IF('[1]Data Checking'!TE18="","",'[1]Data Checking'!TE18)</f>
        <v/>
      </c>
      <c r="TB18" t="str">
        <f>IF('[1]Data Checking'!TF18="","",'[1]Data Checking'!TF18)</f>
        <v/>
      </c>
      <c r="TC18" t="str">
        <f>IF('[1]Data Checking'!TG18="","",'[1]Data Checking'!TG18)</f>
        <v/>
      </c>
      <c r="TD18" t="str">
        <f>IF('[1]Data Checking'!TH18="","",'[1]Data Checking'!TH18)</f>
        <v/>
      </c>
      <c r="TE18" t="str">
        <f>IF('[1]Data Checking'!TI18="","",'[1]Data Checking'!TI18)</f>
        <v/>
      </c>
      <c r="TF18" t="str">
        <f>IF('[1]Data Checking'!TJ18="","",'[1]Data Checking'!TJ18)</f>
        <v/>
      </c>
      <c r="TG18" t="str">
        <f>IF('[1]Data Checking'!TK18="","",'[1]Data Checking'!TK18)</f>
        <v/>
      </c>
      <c r="TH18" t="str">
        <f>IF('[1]Data Checking'!TL18="","",'[1]Data Checking'!TL18)</f>
        <v/>
      </c>
      <c r="TI18" t="str">
        <f>IF('[1]Data Checking'!TM18="","",'[1]Data Checking'!TM18)</f>
        <v/>
      </c>
      <c r="TJ18">
        <f>IF('[1]Data Checking'!TN18="","",'[1]Data Checking'!TN18)</f>
        <v>0</v>
      </c>
      <c r="TK18">
        <f>IF('[1]Data Checking'!TO18="","",'[1]Data Checking'!TO18)</f>
        <v>0</v>
      </c>
      <c r="TL18">
        <f>IF('[1]Data Checking'!TP18="","",'[1]Data Checking'!TP18)</f>
        <v>0</v>
      </c>
      <c r="TM18">
        <f>IF('[1]Data Checking'!TQ18="","",'[1]Data Checking'!TQ18)</f>
        <v>0</v>
      </c>
      <c r="TN18">
        <f>IF('[1]Data Checking'!TR18="","",'[1]Data Checking'!TR18)</f>
        <v>0</v>
      </c>
      <c r="TO18" t="str">
        <f>IF('[1]Data Checking'!TS18="","",'[1]Data Checking'!TS18)</f>
        <v/>
      </c>
      <c r="TP18" t="str">
        <f>IF('[1]Data Checking'!TT18="","",'[1]Data Checking'!TT18)</f>
        <v/>
      </c>
      <c r="TQ18">
        <f>IF('[1]Data Checking'!TU18="","",'[1]Data Checking'!TU18)</f>
        <v>237409987</v>
      </c>
      <c r="TR18" t="str">
        <f>IF('[1]Data Checking'!TV18="","",'[1]Data Checking'!TV18)</f>
        <v>9b3d204d-cbd7-4505-a503-16b969caadf1</v>
      </c>
      <c r="TS18">
        <f>IF('[1]Data Checking'!TW18="","",'[1]Data Checking'!TW18)</f>
        <v>44530.680011574077</v>
      </c>
      <c r="TT18" t="str">
        <f>IF('[1]Data Checking'!TX18="","",'[1]Data Checking'!TX18)</f>
        <v/>
      </c>
      <c r="TU18" t="str">
        <f>IF('[1]Data Checking'!TY18="","",'[1]Data Checking'!TY18)</f>
        <v/>
      </c>
      <c r="TV18" t="str">
        <f>IF('[1]Data Checking'!TZ18="","",'[1]Data Checking'!TZ18)</f>
        <v>submitted_via_web</v>
      </c>
      <c r="TW18" t="str">
        <f>IF('[1]Data Checking'!UA18="","",'[1]Data Checking'!UA18)</f>
        <v>icsm_haiti</v>
      </c>
      <c r="TX18" t="str">
        <f>IF('[1]Data Checking'!UB18="","",'[1]Data Checking'!UB18)</f>
        <v/>
      </c>
      <c r="TY18">
        <f>IF('[1]Data Checking'!UC18="","",'[1]Data Checking'!UC18)</f>
        <v>17</v>
      </c>
      <c r="TZ18" t="str">
        <f>IF('[1]Data Checking'!UD18="","",'[1]Data Checking'!UD18)</f>
        <v/>
      </c>
      <c r="UA18" t="e">
        <f>IF('[1]Data Checking'!UL18="","",'[1]Data Checking'!UL18)</f>
        <v>#REF!</v>
      </c>
      <c r="UB18" t="e">
        <f>IF('[1]Data Checking'!UM18="","",'[1]Data Checking'!UM18)</f>
        <v>#REF!</v>
      </c>
      <c r="UC18" t="e">
        <f>IF('[1]Data Checking'!UN18="","",'[1]Data Checking'!UN18)</f>
        <v>#REF!</v>
      </c>
    </row>
    <row r="19" spans="1:549">
      <c r="A19">
        <f>IF('[1]Data Checking'!D19="","",'[1]Data Checking'!D19)</f>
        <v>44530.394675659722</v>
      </c>
      <c r="B19">
        <f>IF('[1]Data Checking'!E19="","",'[1]Data Checking'!E19)</f>
        <v>44530.40161847222</v>
      </c>
      <c r="C19">
        <f>IF('[1]Data Checking'!F19="","",'[1]Data Checking'!F19)</f>
        <v>44530</v>
      </c>
      <c r="D19" t="str">
        <f>IF('[1]Data Checking'!H19="","",'[1]Data Checking'!H19)</f>
        <v>audit.csv</v>
      </c>
      <c r="E19" t="str">
        <f>IF('[1]Data Checking'!I19="","",'[1]Data Checking'!I19)</f>
        <v>icsm_haiti</v>
      </c>
      <c r="F19" t="str">
        <f>IF('[1]Data Checking'!J19="","",'[1]Data Checking'!J19)</f>
        <v>372032330787357</v>
      </c>
      <c r="G19" t="str">
        <f>IF('[1]Data Checking'!K19="","",'[1]Data Checking'!K19)</f>
        <v/>
      </c>
      <c r="H19">
        <f>IF('[1]Data Checking'!L19="","",'[1]Data Checking'!L19)</f>
        <v>44530</v>
      </c>
      <c r="I19" t="str">
        <f>IF('[1]Data Checking'!M19="","",'[1]Data Checking'!M19)</f>
        <v>Save the Children</v>
      </c>
      <c r="J19" t="str">
        <f>IF('[1]Data Checking'!N19="","",'[1]Data Checking'!N19)</f>
        <v/>
      </c>
      <c r="K19" t="str">
        <f>IF('[1]Data Checking'!O19="","",'[1]Data Checking'!O19)</f>
        <v>save</v>
      </c>
      <c r="L19" t="str">
        <f>IF('[1]Data Checking'!P19="","",'[1]Data Checking'!P19)</f>
        <v>Save the Children</v>
      </c>
      <c r="M19" t="str">
        <f>IF('[1]Data Checking'!Q19="","",'[1]Data Checking'!Q19)</f>
        <v>Save the Children</v>
      </c>
      <c r="N19" t="str">
        <f>IF('[1]Data Checking'!R19="","",'[1]Data Checking'!R19)</f>
        <v>ASV758</v>
      </c>
      <c r="O19" t="str">
        <f>IF('[1]Data Checking'!S19="","",'[1]Data Checking'!S19)</f>
        <v/>
      </c>
      <c r="P19" t="str">
        <f>IF('[1]Data Checking'!T19="","",'[1]Data Checking'!T19)</f>
        <v>save_asv</v>
      </c>
      <c r="Q19" t="str">
        <f>IF('[1]Data Checking'!U19="","",'[1]Data Checking'!U19)</f>
        <v>ASV758</v>
      </c>
      <c r="R19" t="str">
        <f>IF('[1]Data Checking'!V19="","",'[1]Data Checking'!V19)</f>
        <v>ASV758</v>
      </c>
      <c r="S19" t="str">
        <f>IF('[1]Data Checking'!W19="","",'[1]Data Checking'!W19)</f>
        <v>Artibonite</v>
      </c>
      <c r="T19" t="str">
        <f>IF('[1]Data Checking'!X19="","",'[1]Data Checking'!X19)</f>
        <v>L'Estère</v>
      </c>
      <c r="U19" t="str">
        <f>IF('[1]Data Checking'!Y19="","",'[1]Data Checking'!Y19)</f>
        <v>HT0513</v>
      </c>
      <c r="V19" t="str">
        <f>IF('[1]Data Checking'!Z19="","",'[1]Data Checking'!Z19)</f>
        <v>L'Estère</v>
      </c>
      <c r="W19" t="str">
        <f>IF('[1]Data Checking'!AA19="","",'[1]Data Checking'!AA19)</f>
        <v>Je ne sais pas, je ne souhaite pas répondre</v>
      </c>
      <c r="X19" t="str">
        <f>IF('[1]Data Checking'!AB19="","",'[1]Data Checking'!AB19)</f>
        <v>nsnr</v>
      </c>
      <c r="Y19" t="str">
        <f>IF('[1]Data Checking'!AC19="","",'[1]Data Checking'!AC19)</f>
        <v>Je ne sais pas, je ne souhaite pas répondre</v>
      </c>
      <c r="Z19" t="str">
        <f>IF('[1]Data Checking'!AD19="","",'[1]Data Checking'!AD19)</f>
        <v>Centre-ville de l'Estère</v>
      </c>
      <c r="AA19" t="str">
        <f>IF('[1]Data Checking'!AE19="","",'[1]Data Checking'!AE19)</f>
        <v/>
      </c>
      <c r="AB19" t="str">
        <f>IF('[1]Data Checking'!AF19="","",'[1]Data Checking'!AF19)</f>
        <v>est_1</v>
      </c>
      <c r="AC19" t="str">
        <f>IF('[1]Data Checking'!AG19="","",'[1]Data Checking'!AG19)</f>
        <v>Centre-ville de l'Estère</v>
      </c>
      <c r="AD19" t="str">
        <f>IF('[1]Data Checking'!AH19="","",'[1]Data Checking'!AH19)</f>
        <v>Centre-ville de l'Estère</v>
      </c>
      <c r="AE19" t="str">
        <f>IF('[1]Data Checking'!AI19="","",'[1]Data Checking'!AI19)</f>
        <v>Marché L'Estère</v>
      </c>
      <c r="AF19" t="str">
        <f>IF('[1]Data Checking'!AJ19="","",'[1]Data Checking'!AJ19)</f>
        <v/>
      </c>
      <c r="AG19" t="str">
        <f>IF('[1]Data Checking'!AK19="","",'[1]Data Checking'!AK19)</f>
        <v>lest_1</v>
      </c>
      <c r="AH19" t="str">
        <f>IF('[1]Data Checking'!AL19="","",'[1]Data Checking'!AL19)</f>
        <v>Marché L'Estère</v>
      </c>
      <c r="AI19" t="str">
        <f>IF('[1]Data Checking'!AM19="","",'[1]Data Checking'!AM19)</f>
        <v>Marché L'Estère</v>
      </c>
      <c r="AJ19" t="str">
        <f>IF('[1]Data Checking'!AN19="","",'[1]Data Checking'!AN19)</f>
        <v>Milieu urbain</v>
      </c>
      <c r="AK19" t="str">
        <f>IF('[1]Data Checking'!AO19="","",'[1]Data Checking'!AO19)</f>
        <v>Enquête auprès d'un marchand</v>
      </c>
      <c r="AL19" t="str">
        <f>IF('[1]Data Checking'!AP19="","",'[1]Data Checking'!AP19)</f>
        <v>Oui</v>
      </c>
      <c r="AM19" t="str">
        <f>IF('[1]Data Checking'!AQ19="","",'[1]Data Checking'!AQ19)</f>
        <v/>
      </c>
      <c r="AN19" t="str">
        <f>IF('[1]Data Checking'!AR19="","",'[1]Data Checking'!AR19)</f>
        <v>Oui</v>
      </c>
      <c r="AO19" t="str">
        <f>IF('[1]Data Checking'!AS19="","",'[1]Data Checking'!AS19)</f>
        <v/>
      </c>
      <c r="AP19" t="str">
        <f>IF('[1]Data Checking'!AT19="","",'[1]Data Checking'!AT19)</f>
        <v>Femme</v>
      </c>
      <c r="AQ19">
        <f>IF('[1]Data Checking'!AU19="","",'[1]Data Checking'!AU19)</f>
        <v>44530</v>
      </c>
      <c r="AR19">
        <f>IF('[1]Data Checking'!AV19="","",'[1]Data Checking'!AV19)</f>
        <v>44530</v>
      </c>
      <c r="AS19" t="str">
        <f>IF('[1]Data Checking'!AW19="","",'[1]Data Checking'!AW19)</f>
        <v>Détaillant sur une table</v>
      </c>
      <c r="AT19" t="str">
        <f>IF('[1]Data Checking'!AX19="","",'[1]Data Checking'!AX19)</f>
        <v/>
      </c>
      <c r="AU19" t="str">
        <f>IF('[1]Data Checking'!AY19="","",'[1]Data Checking'!AY19)</f>
        <v>Nourriture</v>
      </c>
      <c r="AV19">
        <f>IF('[1]Data Checking'!AZ19="","",'[1]Data Checking'!AZ19)</f>
        <v>1</v>
      </c>
      <c r="AW19">
        <f>IF('[1]Data Checking'!BA19="","",'[1]Data Checking'!BA19)</f>
        <v>0</v>
      </c>
      <c r="AX19">
        <f>IF('[1]Data Checking'!BB19="","",'[1]Data Checking'!BB19)</f>
        <v>0</v>
      </c>
      <c r="AY19">
        <f>IF('[1]Data Checking'!BC19="","",'[1]Data Checking'!BC19)</f>
        <v>0</v>
      </c>
      <c r="AZ19" t="str">
        <f>IF('[1]Data Checking'!BD19="","",'[1]Data Checking'!BD19)</f>
        <v>nourriture</v>
      </c>
      <c r="BA19" t="str">
        <f>IF('[1]Data Checking'!BE19="","",'[1]Data Checking'!BE19)</f>
        <v>Nourriture</v>
      </c>
      <c r="BB19" t="str">
        <f>IF('[1]Data Checking'!BF19="","",'[1]Data Checking'!BF19)</f>
        <v>En espèces (Gourde)</v>
      </c>
      <c r="BC19">
        <f>IF('[1]Data Checking'!BG19="","",'[1]Data Checking'!BG19)</f>
        <v>1</v>
      </c>
      <c r="BD19">
        <f>IF('[1]Data Checking'!BH19="","",'[1]Data Checking'!BH19)</f>
        <v>0</v>
      </c>
      <c r="BE19">
        <f>IF('[1]Data Checking'!BI19="","",'[1]Data Checking'!BI19)</f>
        <v>0</v>
      </c>
      <c r="BF19">
        <f>IF('[1]Data Checking'!BJ19="","",'[1]Data Checking'!BJ19)</f>
        <v>0</v>
      </c>
      <c r="BG19">
        <f>IF('[1]Data Checking'!BK19="","",'[1]Data Checking'!BK19)</f>
        <v>0</v>
      </c>
      <c r="BH19">
        <f>IF('[1]Data Checking'!BL19="","",'[1]Data Checking'!BL19)</f>
        <v>0</v>
      </c>
      <c r="BI19">
        <f>IF('[1]Data Checking'!BM19="","",'[1]Data Checking'!BM19)</f>
        <v>0</v>
      </c>
      <c r="BJ19">
        <f>IF('[1]Data Checking'!BN19="","",'[1]Data Checking'!BN19)</f>
        <v>0</v>
      </c>
      <c r="BK19">
        <f>IF('[1]Data Checking'!BO19="","",'[1]Data Checking'!BO19)</f>
        <v>0</v>
      </c>
      <c r="BL19">
        <f>IF('[1]Data Checking'!BP19="","",'[1]Data Checking'!BP19)</f>
        <v>0</v>
      </c>
      <c r="BM19" t="str">
        <f>IF('[1]Data Checking'!BQ19="","",'[1]Data Checking'!BQ19)</f>
        <v/>
      </c>
      <c r="BN19" t="str">
        <f>IF('[1]Data Checking'!BR19="","",'[1]Data Checking'!BR19)</f>
        <v>Oui, il y a plus de commerçants par rapport au mois passé</v>
      </c>
      <c r="BO19" t="str">
        <f>IF('[1]Data Checking'!BS19="","",'[1]Data Checking'!BS19)</f>
        <v>Moins de 20</v>
      </c>
      <c r="BP19" t="str">
        <f>IF('[1]Data Checking'!BT19="","",'[1]Data Checking'!BT19)</f>
        <v>Farine de blé blanche Riz Maïs (moulu) Sucre Haricot noir Huile végétale</v>
      </c>
      <c r="BQ19">
        <f>IF('[1]Data Checking'!BU19="","",'[1]Data Checking'!BU19)</f>
        <v>1</v>
      </c>
      <c r="BR19">
        <f>IF('[1]Data Checking'!BV19="","",'[1]Data Checking'!BV19)</f>
        <v>1</v>
      </c>
      <c r="BS19">
        <f>IF('[1]Data Checking'!BW19="","",'[1]Data Checking'!BW19)</f>
        <v>1</v>
      </c>
      <c r="BT19">
        <f>IF('[1]Data Checking'!BX19="","",'[1]Data Checking'!BX19)</f>
        <v>1</v>
      </c>
      <c r="BU19">
        <f>IF('[1]Data Checking'!BY19="","",'[1]Data Checking'!BY19)</f>
        <v>1</v>
      </c>
      <c r="BV19">
        <f>IF('[1]Data Checking'!BZ19="","",'[1]Data Checking'!BZ19)</f>
        <v>0</v>
      </c>
      <c r="BW19">
        <f>IF('[1]Data Checking'!CA19="","",'[1]Data Checking'!CA19)</f>
        <v>1</v>
      </c>
      <c r="BX19">
        <f>IF('[1]Data Checking'!CB19="","",'[1]Data Checking'!CB19)</f>
        <v>0</v>
      </c>
      <c r="BY19" t="str">
        <f>IF('[1]Data Checking'!CC19="","",'[1]Data Checking'!CC19)</f>
        <v>Oui je connais le prix de mes produits en grosse marmite</v>
      </c>
      <c r="BZ19">
        <f>IF('[1]Data Checking'!CD19="","",'[1]Data Checking'!CD19)</f>
        <v>200</v>
      </c>
      <c r="CA19">
        <f>IF('[1]Data Checking'!CE19="","",'[1]Data Checking'!CE19)</f>
        <v>100</v>
      </c>
      <c r="CB19" t="str">
        <f>IF('[1]Data Checking'!CF19="","",'[1]Data Checking'!CF19)</f>
        <v>Oui</v>
      </c>
      <c r="CC19">
        <f>IF('[1]Data Checking'!CG19="","",'[1]Data Checking'!CG19)</f>
        <v>350</v>
      </c>
      <c r="CD19">
        <f>IF('[1]Data Checking'!CH19="","",'[1]Data Checking'!CH19)</f>
        <v>134.61538461538399</v>
      </c>
      <c r="CE19" t="str">
        <f>IF('[1]Data Checking'!CI19="","",'[1]Data Checking'!CI19)</f>
        <v>Oui</v>
      </c>
      <c r="CF19">
        <f>IF('[1]Data Checking'!CJ19="","",'[1]Data Checking'!CJ19)</f>
        <v>200</v>
      </c>
      <c r="CG19">
        <f>IF('[1]Data Checking'!CK19="","",'[1]Data Checking'!CK19)</f>
        <v>86.956521739130395</v>
      </c>
      <c r="CH19" t="str">
        <f>IF('[1]Data Checking'!CL19="","",'[1]Data Checking'!CL19)</f>
        <v>Oui</v>
      </c>
      <c r="CI19">
        <f>IF('[1]Data Checking'!CM19="","",'[1]Data Checking'!CM19)</f>
        <v>400</v>
      </c>
      <c r="CJ19">
        <f>IF('[1]Data Checking'!CN19="","",'[1]Data Checking'!CN19)</f>
        <v>137.93103448275801</v>
      </c>
      <c r="CK19" t="str">
        <f>IF('[1]Data Checking'!CO19="","",'[1]Data Checking'!CO19)</f>
        <v>Oui</v>
      </c>
      <c r="CL19">
        <f>IF('[1]Data Checking'!CP19="","",'[1]Data Checking'!CP19)</f>
        <v>500</v>
      </c>
      <c r="CM19">
        <f>IF('[1]Data Checking'!CQ19="","",'[1]Data Checking'!CQ19)</f>
        <v>208.333333333333</v>
      </c>
      <c r="CN19" t="str">
        <f>IF('[1]Data Checking'!CR19="","",'[1]Data Checking'!CR19)</f>
        <v>Oui</v>
      </c>
      <c r="CO19" t="str">
        <f>IF('[1]Data Checking'!CS19="","",'[1]Data Checking'!CS19)</f>
        <v/>
      </c>
      <c r="CP19" t="str">
        <f>IF('[1]Data Checking'!CT19="","",'[1]Data Checking'!CT19)</f>
        <v/>
      </c>
      <c r="CQ19" t="str">
        <f>IF('[1]Data Checking'!CU19="","",'[1]Data Checking'!CU19)</f>
        <v/>
      </c>
      <c r="CR19" t="str">
        <f>IF('[1]Data Checking'!CV19="","",'[1]Data Checking'!CV19)</f>
        <v>Bidon/Bouteille fermée.</v>
      </c>
      <c r="CS19" t="str">
        <f>IF('[1]Data Checking'!CW19="","",'[1]Data Checking'!CW19)</f>
        <v>Oui</v>
      </c>
      <c r="CT19">
        <f>IF('[1]Data Checking'!CX19="","",'[1]Data Checking'!CX19)</f>
        <v>1000</v>
      </c>
      <c r="CU19" t="str">
        <f>IF('[1]Data Checking'!CY19="","",'[1]Data Checking'!CY19)</f>
        <v/>
      </c>
      <c r="CV19" t="str">
        <f>IF('[1]Data Checking'!CZ19="","",'[1]Data Checking'!CZ19)</f>
        <v/>
      </c>
      <c r="CW19" t="str">
        <f>IF('[1]Data Checking'!DA19="","",'[1]Data Checking'!DA19)</f>
        <v/>
      </c>
      <c r="CX19" t="str">
        <f>IF('[1]Data Checking'!DB19="","",'[1]Data Checking'!DB19)</f>
        <v/>
      </c>
      <c r="CY19" t="str">
        <f>IF('[1]Data Checking'!DC19="","",'[1]Data Checking'!DC19)</f>
        <v/>
      </c>
      <c r="CZ19" t="str">
        <f>IF('[1]Data Checking'!DD19="","",'[1]Data Checking'!DD19)</f>
        <v/>
      </c>
      <c r="DA19" t="str">
        <f>IF('[1]Data Checking'!DE19="","",'[1]Data Checking'!DE19)</f>
        <v>NA</v>
      </c>
      <c r="DB19">
        <f>IF('[1]Data Checking'!DF19="","",'[1]Data Checking'!DF19)</f>
        <v>1000</v>
      </c>
      <c r="DC19" t="str">
        <f>IF('[1]Data Checking'!DG19="","",'[1]Data Checking'!DG19)</f>
        <v>Oui</v>
      </c>
      <c r="DD19" t="str">
        <f>IF('[1]Data Checking'!DH19="","",'[1]Data Checking'!DH19)</f>
        <v>Oui</v>
      </c>
      <c r="DE19" t="str">
        <f>IF('[1]Data Checking'!DI19="","",'[1]Data Checking'!DI19)</f>
        <v>Article indisponible chez les fournisseurs</v>
      </c>
      <c r="DF19">
        <f>IF('[1]Data Checking'!DJ19="","",'[1]Data Checking'!DJ19)</f>
        <v>0</v>
      </c>
      <c r="DG19">
        <f>IF('[1]Data Checking'!DK19="","",'[1]Data Checking'!DK19)</f>
        <v>0</v>
      </c>
      <c r="DH19">
        <f>IF('[1]Data Checking'!DL19="","",'[1]Data Checking'!DL19)</f>
        <v>0</v>
      </c>
      <c r="DI19">
        <f>IF('[1]Data Checking'!DM19="","",'[1]Data Checking'!DM19)</f>
        <v>0</v>
      </c>
      <c r="DJ19">
        <f>IF('[1]Data Checking'!DN19="","",'[1]Data Checking'!DN19)</f>
        <v>0</v>
      </c>
      <c r="DK19">
        <f>IF('[1]Data Checking'!DO19="","",'[1]Data Checking'!DO19)</f>
        <v>0</v>
      </c>
      <c r="DL19">
        <f>IF('[1]Data Checking'!DP19="","",'[1]Data Checking'!DP19)</f>
        <v>0</v>
      </c>
      <c r="DM19">
        <f>IF('[1]Data Checking'!DQ19="","",'[1]Data Checking'!DQ19)</f>
        <v>1</v>
      </c>
      <c r="DN19">
        <f>IF('[1]Data Checking'!DR19="","",'[1]Data Checking'!DR19)</f>
        <v>0</v>
      </c>
      <c r="DO19">
        <f>IF('[1]Data Checking'!DS19="","",'[1]Data Checking'!DS19)</f>
        <v>0</v>
      </c>
      <c r="DP19">
        <f>IF('[1]Data Checking'!DT19="","",'[1]Data Checking'!DT19)</f>
        <v>0</v>
      </c>
      <c r="DQ19">
        <f>IF('[1]Data Checking'!DU19="","",'[1]Data Checking'!DU19)</f>
        <v>0</v>
      </c>
      <c r="DR19">
        <f>IF('[1]Data Checking'!DV19="","",'[1]Data Checking'!DV19)</f>
        <v>0</v>
      </c>
      <c r="DS19">
        <f>IF('[1]Data Checking'!DW19="","",'[1]Data Checking'!DW19)</f>
        <v>0</v>
      </c>
      <c r="DT19" t="str">
        <f>IF('[1]Data Checking'!DX19="","",'[1]Data Checking'!DX19)</f>
        <v/>
      </c>
      <c r="DU19" t="str">
        <f>IF('[1]Data Checking'!DY19="","",'[1]Data Checking'!DY19)</f>
        <v>Farine de blé blanche Riz Maïs (moulu)</v>
      </c>
      <c r="DV19">
        <f>IF('[1]Data Checking'!DZ19="","",'[1]Data Checking'!DZ19)</f>
        <v>1</v>
      </c>
      <c r="DW19">
        <f>IF('[1]Data Checking'!EA19="","",'[1]Data Checking'!EA19)</f>
        <v>1</v>
      </c>
      <c r="DX19">
        <f>IF('[1]Data Checking'!EB19="","",'[1]Data Checking'!EB19)</f>
        <v>1</v>
      </c>
      <c r="DY19">
        <f>IF('[1]Data Checking'!EC19="","",'[1]Data Checking'!EC19)</f>
        <v>0</v>
      </c>
      <c r="DZ19">
        <f>IF('[1]Data Checking'!ED19="","",'[1]Data Checking'!ED19)</f>
        <v>0</v>
      </c>
      <c r="EA19">
        <f>IF('[1]Data Checking'!EE19="","",'[1]Data Checking'!EE19)</f>
        <v>0</v>
      </c>
      <c r="EB19">
        <f>IF('[1]Data Checking'!EF19="","",'[1]Data Checking'!EF19)</f>
        <v>0</v>
      </c>
      <c r="EC19">
        <f>IF('[1]Data Checking'!EG19="","",'[1]Data Checking'!EG19)</f>
        <v>0</v>
      </c>
      <c r="ED19" t="str">
        <f>IF('[1]Data Checking'!EH19="","",'[1]Data Checking'!EH19)</f>
        <v>Oui</v>
      </c>
      <c r="EE19" t="str">
        <f>IF('[1]Data Checking'!EI19="","",'[1]Data Checking'!EI19)</f>
        <v>Oui</v>
      </c>
      <c r="EF19" t="str">
        <f>IF('[1]Data Checking'!EJ19="","",'[1]Data Checking'!EJ19)</f>
        <v>Oui</v>
      </c>
      <c r="EG19" t="str">
        <f>IF('[1]Data Checking'!EK19="","",'[1]Data Checking'!EK19)</f>
        <v>Ouest</v>
      </c>
      <c r="EH19" t="str">
        <f>IF('[1]Data Checking'!EL19="","",'[1]Data Checking'!EL19)</f>
        <v>Différent</v>
      </c>
      <c r="EI19" t="str">
        <f>IF('[1]Data Checking'!EM19="","",'[1]Data Checking'!EM19)</f>
        <v>Port-au-Prince</v>
      </c>
      <c r="EJ19" t="str">
        <f>IF('[1]Data Checking'!EN19="","",'[1]Data Checking'!EN19)</f>
        <v>Différent</v>
      </c>
      <c r="EK19" t="str">
        <f>IF('[1]Data Checking'!EO19="","",'[1]Data Checking'!EO19)</f>
        <v/>
      </c>
      <c r="EL19" t="str">
        <f>IF('[1]Data Checking'!EP19="","",'[1]Data Checking'!EP19)</f>
        <v/>
      </c>
      <c r="EM19" t="str">
        <f>IF('[1]Data Checking'!EQ19="","",'[1]Data Checking'!EQ19)</f>
        <v/>
      </c>
      <c r="EN19" t="str">
        <f>IF('[1]Data Checking'!ER19="","",'[1]Data Checking'!ER19)</f>
        <v/>
      </c>
      <c r="EO19" t="str">
        <f>IF('[1]Data Checking'!ES19="","",'[1]Data Checking'!ES19)</f>
        <v/>
      </c>
      <c r="EP19" t="str">
        <f>IF('[1]Data Checking'!ET19="","",'[1]Data Checking'!ET19)</f>
        <v/>
      </c>
      <c r="EQ19" t="str">
        <f>IF('[1]Data Checking'!EU19="","",'[1]Data Checking'!EU19)</f>
        <v/>
      </c>
      <c r="ER19" t="str">
        <f>IF('[1]Data Checking'!EV19="","",'[1]Data Checking'!EV19)</f>
        <v/>
      </c>
      <c r="ES19" t="str">
        <f>IF('[1]Data Checking'!EW19="","",'[1]Data Checking'!EW19)</f>
        <v/>
      </c>
      <c r="ET19" t="str">
        <f>IF('[1]Data Checking'!EX19="","",'[1]Data Checking'!EX19)</f>
        <v/>
      </c>
      <c r="EU19" t="str">
        <f>IF('[1]Data Checking'!EY19="","",'[1]Data Checking'!EY19)</f>
        <v/>
      </c>
      <c r="EV19" t="str">
        <f>IF('[1]Data Checking'!EZ19="","",'[1]Data Checking'!EZ19)</f>
        <v/>
      </c>
      <c r="EW19" t="str">
        <f>IF('[1]Data Checking'!FA19="","",'[1]Data Checking'!FA19)</f>
        <v/>
      </c>
      <c r="EX19" t="str">
        <f>IF('[1]Data Checking'!FB19="","",'[1]Data Checking'!FB19)</f>
        <v/>
      </c>
      <c r="EY19" t="str">
        <f>IF('[1]Data Checking'!FC19="","",'[1]Data Checking'!FC19)</f>
        <v/>
      </c>
      <c r="EZ19" t="str">
        <f>IF('[1]Data Checking'!FD19="","",'[1]Data Checking'!FD19)</f>
        <v/>
      </c>
      <c r="FA19" t="str">
        <f>IF('[1]Data Checking'!FE19="","",'[1]Data Checking'!FE19)</f>
        <v/>
      </c>
      <c r="FB19" t="str">
        <f>IF('[1]Data Checking'!FF19="","",'[1]Data Checking'!FF19)</f>
        <v/>
      </c>
      <c r="FC19" t="str">
        <f>IF('[1]Data Checking'!FG19="","",'[1]Data Checking'!FG19)</f>
        <v/>
      </c>
      <c r="FD19" t="str">
        <f>IF('[1]Data Checking'!FH19="","",'[1]Data Checking'!FH19)</f>
        <v/>
      </c>
      <c r="FE19" t="str">
        <f>IF('[1]Data Checking'!FI19="","",'[1]Data Checking'!FI19)</f>
        <v/>
      </c>
      <c r="FF19" t="str">
        <f>IF('[1]Data Checking'!FJ19="","",'[1]Data Checking'!FJ19)</f>
        <v/>
      </c>
      <c r="FG19" t="str">
        <f>IF('[1]Data Checking'!FK19="","",'[1]Data Checking'!FK19)</f>
        <v/>
      </c>
      <c r="FH19" t="str">
        <f>IF('[1]Data Checking'!FL19="","",'[1]Data Checking'!FL19)</f>
        <v/>
      </c>
      <c r="FI19" t="str">
        <f>IF('[1]Data Checking'!FM19="","",'[1]Data Checking'!FM19)</f>
        <v/>
      </c>
      <c r="FJ19" t="str">
        <f>IF('[1]Data Checking'!FN19="","",'[1]Data Checking'!FN19)</f>
        <v/>
      </c>
      <c r="FK19" t="str">
        <f>IF('[1]Data Checking'!FO19="","",'[1]Data Checking'!FO19)</f>
        <v/>
      </c>
      <c r="FL19" t="str">
        <f>IF('[1]Data Checking'!FP19="","",'[1]Data Checking'!FP19)</f>
        <v/>
      </c>
      <c r="FM19" t="str">
        <f>IF('[1]Data Checking'!FQ19="","",'[1]Data Checking'!FQ19)</f>
        <v/>
      </c>
      <c r="FN19" t="str">
        <f>IF('[1]Data Checking'!FR19="","",'[1]Data Checking'!FR19)</f>
        <v/>
      </c>
      <c r="FO19" t="str">
        <f>IF('[1]Data Checking'!FS19="","",'[1]Data Checking'!FS19)</f>
        <v/>
      </c>
      <c r="FP19" t="str">
        <f>IF('[1]Data Checking'!FT19="","",'[1]Data Checking'!FT19)</f>
        <v/>
      </c>
      <c r="FQ19" t="str">
        <f>IF('[1]Data Checking'!FU19="","",'[1]Data Checking'!FU19)</f>
        <v/>
      </c>
      <c r="FR19" t="str">
        <f>IF('[1]Data Checking'!FV19="","",'[1]Data Checking'!FV19)</f>
        <v/>
      </c>
      <c r="FS19" t="str">
        <f>IF('[1]Data Checking'!FW19="","",'[1]Data Checking'!FW19)</f>
        <v/>
      </c>
      <c r="FT19" t="str">
        <f>IF('[1]Data Checking'!FX19="","",'[1]Data Checking'!FX19)</f>
        <v/>
      </c>
      <c r="FU19" t="str">
        <f>IF('[1]Data Checking'!FY19="","",'[1]Data Checking'!FY19)</f>
        <v/>
      </c>
      <c r="FV19" t="str">
        <f>IF('[1]Data Checking'!FZ19="","",'[1]Data Checking'!FZ19)</f>
        <v/>
      </c>
      <c r="FW19" t="str">
        <f>IF('[1]Data Checking'!GA19="","",'[1]Data Checking'!GA19)</f>
        <v/>
      </c>
      <c r="FX19" t="str">
        <f>IF('[1]Data Checking'!GB19="","",'[1]Data Checking'!GB19)</f>
        <v/>
      </c>
      <c r="FY19" t="str">
        <f>IF('[1]Data Checking'!GC19="","",'[1]Data Checking'!GC19)</f>
        <v/>
      </c>
      <c r="FZ19" t="str">
        <f>IF('[1]Data Checking'!GD19="","",'[1]Data Checking'!GD19)</f>
        <v/>
      </c>
      <c r="GA19" t="str">
        <f>IF('[1]Data Checking'!GE19="","",'[1]Data Checking'!GE19)</f>
        <v/>
      </c>
      <c r="GB19" t="str">
        <f>IF('[1]Data Checking'!GF19="","",'[1]Data Checking'!GF19)</f>
        <v/>
      </c>
      <c r="GC19" t="str">
        <f>IF('[1]Data Checking'!GG19="","",'[1]Data Checking'!GG19)</f>
        <v/>
      </c>
      <c r="GD19" t="str">
        <f>IF('[1]Data Checking'!GH19="","",'[1]Data Checking'!GH19)</f>
        <v/>
      </c>
      <c r="GE19" t="str">
        <f>IF('[1]Data Checking'!GI19="","",'[1]Data Checking'!GI19)</f>
        <v/>
      </c>
      <c r="GF19" t="str">
        <f>IF('[1]Data Checking'!GJ19="","",'[1]Data Checking'!GJ19)</f>
        <v/>
      </c>
      <c r="GG19" t="str">
        <f>IF('[1]Data Checking'!GK19="","",'[1]Data Checking'!GK19)</f>
        <v/>
      </c>
      <c r="GH19" t="str">
        <f>IF('[1]Data Checking'!GL19="","",'[1]Data Checking'!GL19)</f>
        <v/>
      </c>
      <c r="GI19" t="str">
        <f>IF('[1]Data Checking'!GM19="","",'[1]Data Checking'!GM19)</f>
        <v/>
      </c>
      <c r="GJ19" t="str">
        <f>IF('[1]Data Checking'!GN19="","",'[1]Data Checking'!GN19)</f>
        <v/>
      </c>
      <c r="GK19" t="str">
        <f>IF('[1]Data Checking'!GO19="","",'[1]Data Checking'!GO19)</f>
        <v/>
      </c>
      <c r="GL19" t="str">
        <f>IF('[1]Data Checking'!GP19="","",'[1]Data Checking'!GP19)</f>
        <v/>
      </c>
      <c r="GM19" t="str">
        <f>IF('[1]Data Checking'!GQ19="","",'[1]Data Checking'!GQ19)</f>
        <v/>
      </c>
      <c r="GN19" t="str">
        <f>IF('[1]Data Checking'!GR19="","",'[1]Data Checking'!GR19)</f>
        <v/>
      </c>
      <c r="GO19" t="str">
        <f>IF('[1]Data Checking'!GS19="","",'[1]Data Checking'!GS19)</f>
        <v/>
      </c>
      <c r="GP19" t="str">
        <f>IF('[1]Data Checking'!GT19="","",'[1]Data Checking'!GT19)</f>
        <v/>
      </c>
      <c r="GQ19" t="str">
        <f>IF('[1]Data Checking'!GU19="","",'[1]Data Checking'!GU19)</f>
        <v/>
      </c>
      <c r="GR19" t="str">
        <f>IF('[1]Data Checking'!GV19="","",'[1]Data Checking'!GV19)</f>
        <v/>
      </c>
      <c r="GS19" t="str">
        <f>IF('[1]Data Checking'!GW19="","",'[1]Data Checking'!GW19)</f>
        <v/>
      </c>
      <c r="GT19" t="str">
        <f>IF('[1]Data Checking'!GX19="","",'[1]Data Checking'!GX19)</f>
        <v/>
      </c>
      <c r="GU19" t="str">
        <f>IF('[1]Data Checking'!GY19="","",'[1]Data Checking'!GY19)</f>
        <v/>
      </c>
      <c r="GV19" t="str">
        <f>IF('[1]Data Checking'!GZ19="","",'[1]Data Checking'!GZ19)</f>
        <v/>
      </c>
      <c r="GW19" t="str">
        <f>IF('[1]Data Checking'!HA19="","",'[1]Data Checking'!HA19)</f>
        <v/>
      </c>
      <c r="GX19" t="str">
        <f>IF('[1]Data Checking'!HB19="","",'[1]Data Checking'!HB19)</f>
        <v/>
      </c>
      <c r="GY19" t="str">
        <f>IF('[1]Data Checking'!HC19="","",'[1]Data Checking'!HC19)</f>
        <v/>
      </c>
      <c r="GZ19" t="str">
        <f>IF('[1]Data Checking'!HD19="","",'[1]Data Checking'!HD19)</f>
        <v/>
      </c>
      <c r="HA19" t="str">
        <f>IF('[1]Data Checking'!HE19="","",'[1]Data Checking'!HE19)</f>
        <v/>
      </c>
      <c r="HB19" t="str">
        <f>IF('[1]Data Checking'!HF19="","",'[1]Data Checking'!HF19)</f>
        <v/>
      </c>
      <c r="HC19" t="str">
        <f>IF('[1]Data Checking'!HG19="","",'[1]Data Checking'!HG19)</f>
        <v/>
      </c>
      <c r="HD19" t="str">
        <f>IF('[1]Data Checking'!HH19="","",'[1]Data Checking'!HH19)</f>
        <v/>
      </c>
      <c r="HE19" t="str">
        <f>IF('[1]Data Checking'!HI19="","",'[1]Data Checking'!HI19)</f>
        <v/>
      </c>
      <c r="HF19" t="str">
        <f>IF('[1]Data Checking'!HJ19="","",'[1]Data Checking'!HJ19)</f>
        <v/>
      </c>
      <c r="HG19" t="str">
        <f>IF('[1]Data Checking'!HK19="","",'[1]Data Checking'!HK19)</f>
        <v/>
      </c>
      <c r="HH19" t="str">
        <f>IF('[1]Data Checking'!HL19="","",'[1]Data Checking'!HL19)</f>
        <v/>
      </c>
      <c r="HI19" t="str">
        <f>IF('[1]Data Checking'!HM19="","",'[1]Data Checking'!HM19)</f>
        <v/>
      </c>
      <c r="HJ19" t="str">
        <f>IF('[1]Data Checking'!HN19="","",'[1]Data Checking'!HN19)</f>
        <v/>
      </c>
      <c r="HK19" t="str">
        <f>IF('[1]Data Checking'!HO19="","",'[1]Data Checking'!HO19)</f>
        <v/>
      </c>
      <c r="HL19" t="str">
        <f>IF('[1]Data Checking'!HP19="","",'[1]Data Checking'!HP19)</f>
        <v/>
      </c>
      <c r="HM19" t="str">
        <f>IF('[1]Data Checking'!HQ19="","",'[1]Data Checking'!HQ19)</f>
        <v/>
      </c>
      <c r="HN19" t="str">
        <f>IF('[1]Data Checking'!HR19="","",'[1]Data Checking'!HR19)</f>
        <v/>
      </c>
      <c r="HO19" t="str">
        <f>IF('[1]Data Checking'!HS19="","",'[1]Data Checking'!HS19)</f>
        <v/>
      </c>
      <c r="HP19" t="str">
        <f>IF('[1]Data Checking'!HT19="","",'[1]Data Checking'!HT19)</f>
        <v/>
      </c>
      <c r="HQ19" t="str">
        <f>IF('[1]Data Checking'!HU19="","",'[1]Data Checking'!HU19)</f>
        <v/>
      </c>
      <c r="HR19" t="str">
        <f>IF('[1]Data Checking'!HV19="","",'[1]Data Checking'!HV19)</f>
        <v/>
      </c>
      <c r="HS19" t="str">
        <f>IF('[1]Data Checking'!HW19="","",'[1]Data Checking'!HW19)</f>
        <v/>
      </c>
      <c r="HT19" t="str">
        <f>IF('[1]Data Checking'!HX19="","",'[1]Data Checking'!HX19)</f>
        <v/>
      </c>
      <c r="HU19" t="str">
        <f>IF('[1]Data Checking'!HY19="","",'[1]Data Checking'!HY19)</f>
        <v/>
      </c>
      <c r="HV19" t="str">
        <f>IF('[1]Data Checking'!HZ19="","",'[1]Data Checking'!HZ19)</f>
        <v/>
      </c>
      <c r="HW19" t="str">
        <f>IF('[1]Data Checking'!IA19="","",'[1]Data Checking'!IA19)</f>
        <v/>
      </c>
      <c r="HX19" t="str">
        <f>IF('[1]Data Checking'!IB19="","",'[1]Data Checking'!IB19)</f>
        <v/>
      </c>
      <c r="HY19" t="str">
        <f>IF('[1]Data Checking'!IC19="","",'[1]Data Checking'!IC19)</f>
        <v/>
      </c>
      <c r="HZ19" t="str">
        <f>IF('[1]Data Checking'!ID19="","",'[1]Data Checking'!ID19)</f>
        <v/>
      </c>
      <c r="IA19" t="str">
        <f>IF('[1]Data Checking'!IE19="","",'[1]Data Checking'!IE19)</f>
        <v/>
      </c>
      <c r="IB19" t="str">
        <f>IF('[1]Data Checking'!IF19="","",'[1]Data Checking'!IF19)</f>
        <v>Oui</v>
      </c>
      <c r="IC19" t="str">
        <f>IF('[1]Data Checking'!IG19="","",'[1]Data Checking'!IG19)</f>
        <v>Vols ou pillages Affrontements ou violences</v>
      </c>
      <c r="ID19">
        <f>IF('[1]Data Checking'!IH19="","",'[1]Data Checking'!IH19)</f>
        <v>1</v>
      </c>
      <c r="IE19">
        <f>IF('[1]Data Checking'!II19="","",'[1]Data Checking'!II19)</f>
        <v>1</v>
      </c>
      <c r="IF19">
        <f>IF('[1]Data Checking'!IJ19="","",'[1]Data Checking'!IJ19)</f>
        <v>0</v>
      </c>
      <c r="IG19">
        <f>IF('[1]Data Checking'!IK19="","",'[1]Data Checking'!IK19)</f>
        <v>0</v>
      </c>
      <c r="IH19">
        <f>IF('[1]Data Checking'!IL19="","",'[1]Data Checking'!IL19)</f>
        <v>0</v>
      </c>
      <c r="II19">
        <f>IF('[1]Data Checking'!IM19="","",'[1]Data Checking'!IM19)</f>
        <v>0</v>
      </c>
      <c r="IJ19" t="str">
        <f>IF('[1]Data Checking'!IN19="","",'[1]Data Checking'!IN19)</f>
        <v/>
      </c>
      <c r="IK19" t="str">
        <f>IF('[1]Data Checking'!IO19="","",'[1]Data Checking'!IO19)</f>
        <v>Risques de vols ou pillages</v>
      </c>
      <c r="IL19">
        <f>IF('[1]Data Checking'!IP19="","",'[1]Data Checking'!IP19)</f>
        <v>1</v>
      </c>
      <c r="IM19">
        <f>IF('[1]Data Checking'!IQ19="","",'[1]Data Checking'!IQ19)</f>
        <v>0</v>
      </c>
      <c r="IN19">
        <f>IF('[1]Data Checking'!IR19="","",'[1]Data Checking'!IR19)</f>
        <v>0</v>
      </c>
      <c r="IO19">
        <f>IF('[1]Data Checking'!IS19="","",'[1]Data Checking'!IS19)</f>
        <v>0</v>
      </c>
      <c r="IP19">
        <f>IF('[1]Data Checking'!IT19="","",'[1]Data Checking'!IT19)</f>
        <v>0</v>
      </c>
      <c r="IQ19">
        <f>IF('[1]Data Checking'!IU19="","",'[1]Data Checking'!IU19)</f>
        <v>0</v>
      </c>
      <c r="IR19">
        <f>IF('[1]Data Checking'!IV19="","",'[1]Data Checking'!IV19)</f>
        <v>0</v>
      </c>
      <c r="IS19">
        <f>IF('[1]Data Checking'!IW19="","",'[1]Data Checking'!IW19)</f>
        <v>0</v>
      </c>
      <c r="IT19" t="str">
        <f>IF('[1]Data Checking'!IX19="","",'[1]Data Checking'!IX19)</f>
        <v/>
      </c>
      <c r="IU19" t="str">
        <f>IF('[1]Data Checking'!IY19="","",'[1]Data Checking'!IY19)</f>
        <v>Oui</v>
      </c>
      <c r="IV19" t="str">
        <f>IF('[1]Data Checking'!IZ19="","",'[1]Data Checking'!IZ19)</f>
        <v/>
      </c>
      <c r="IW19" t="str">
        <f>IF('[1]Data Checking'!JA19="","",'[1]Data Checking'!JA19)</f>
        <v>Nourriture</v>
      </c>
      <c r="IX19">
        <f>IF('[1]Data Checking'!JB19="","",'[1]Data Checking'!JB19)</f>
        <v>1</v>
      </c>
      <c r="IY19">
        <f>IF('[1]Data Checking'!JC19="","",'[1]Data Checking'!JC19)</f>
        <v>0</v>
      </c>
      <c r="IZ19">
        <f>IF('[1]Data Checking'!JD19="","",'[1]Data Checking'!JD19)</f>
        <v>0</v>
      </c>
      <c r="JA19">
        <f>IF('[1]Data Checking'!JE19="","",'[1]Data Checking'!JE19)</f>
        <v>0</v>
      </c>
      <c r="JB19" t="str">
        <f>IF('[1]Data Checking'!JF19="","",'[1]Data Checking'!JF19)</f>
        <v/>
      </c>
      <c r="JC19" t="str">
        <f>IF('[1]Data Checking'!JG19="","",'[1]Data Checking'!JG19)</f>
        <v/>
      </c>
      <c r="JD19" t="str">
        <f>IF('[1]Data Checking'!JH19="","",'[1]Data Checking'!JH19)</f>
        <v/>
      </c>
      <c r="JE19" t="str">
        <f>IF('[1]Data Checking'!JI19="","",'[1]Data Checking'!JI19)</f>
        <v/>
      </c>
      <c r="JF19" t="str">
        <f>IF('[1]Data Checking'!JJ19="","",'[1]Data Checking'!JJ19)</f>
        <v/>
      </c>
      <c r="JG19" t="str">
        <f>IF('[1]Data Checking'!JK19="","",'[1]Data Checking'!JK19)</f>
        <v/>
      </c>
      <c r="JH19" t="str">
        <f>IF('[1]Data Checking'!JL19="","",'[1]Data Checking'!JL19)</f>
        <v/>
      </c>
      <c r="JI19" t="str">
        <f>IF('[1]Data Checking'!JM19="","",'[1]Data Checking'!JM19)</f>
        <v/>
      </c>
      <c r="JJ19" t="str">
        <f>IF('[1]Data Checking'!JN19="","",'[1]Data Checking'!JN19)</f>
        <v/>
      </c>
      <c r="JK19" t="str">
        <f>IF('[1]Data Checking'!JO19="","",'[1]Data Checking'!JO19)</f>
        <v/>
      </c>
      <c r="JL19" t="str">
        <f>IF('[1]Data Checking'!JP19="","",'[1]Data Checking'!JP19)</f>
        <v/>
      </c>
      <c r="JM19" t="str">
        <f>IF('[1]Data Checking'!JQ19="","",'[1]Data Checking'!JQ19)</f>
        <v/>
      </c>
      <c r="JN19" t="str">
        <f>IF('[1]Data Checking'!JR19="","",'[1]Data Checking'!JR19)</f>
        <v/>
      </c>
      <c r="JO19" t="str">
        <f>IF('[1]Data Checking'!JS19="","",'[1]Data Checking'!JS19)</f>
        <v/>
      </c>
      <c r="JP19" t="str">
        <f>IF('[1]Data Checking'!JT19="","",'[1]Data Checking'!JT19)</f>
        <v/>
      </c>
      <c r="JQ19" t="str">
        <f>IF('[1]Data Checking'!JU19="","",'[1]Data Checking'!JU19)</f>
        <v/>
      </c>
      <c r="JR19" t="str">
        <f>IF('[1]Data Checking'!JV19="","",'[1]Data Checking'!JV19)</f>
        <v/>
      </c>
      <c r="JS19" t="str">
        <f>IF('[1]Data Checking'!JW19="","",'[1]Data Checking'!JW19)</f>
        <v/>
      </c>
      <c r="JT19" t="str">
        <f>IF('[1]Data Checking'!JX19="","",'[1]Data Checking'!JX19)</f>
        <v/>
      </c>
      <c r="JU19" t="str">
        <f>IF('[1]Data Checking'!JY19="","",'[1]Data Checking'!JY19)</f>
        <v/>
      </c>
      <c r="JV19" t="str">
        <f>IF('[1]Data Checking'!JZ19="","",'[1]Data Checking'!JZ19)</f>
        <v/>
      </c>
      <c r="JW19" t="str">
        <f>IF('[1]Data Checking'!KA19="","",'[1]Data Checking'!KA19)</f>
        <v/>
      </c>
      <c r="JX19" t="str">
        <f>IF('[1]Data Checking'!KB19="","",'[1]Data Checking'!KB19)</f>
        <v/>
      </c>
      <c r="JY19" t="str">
        <f>IF('[1]Data Checking'!KC19="","",'[1]Data Checking'!KC19)</f>
        <v/>
      </c>
      <c r="JZ19" t="str">
        <f>IF('[1]Data Checking'!KD19="","",'[1]Data Checking'!KD19)</f>
        <v/>
      </c>
      <c r="KA19" t="str">
        <f>IF('[1]Data Checking'!KE19="","",'[1]Data Checking'!KE19)</f>
        <v/>
      </c>
      <c r="KB19" t="str">
        <f>IF('[1]Data Checking'!KF19="","",'[1]Data Checking'!KF19)</f>
        <v/>
      </c>
      <c r="KC19" t="str">
        <f>IF('[1]Data Checking'!KG19="","",'[1]Data Checking'!KG19)</f>
        <v/>
      </c>
      <c r="KD19" t="str">
        <f>IF('[1]Data Checking'!KH19="","",'[1]Data Checking'!KH19)</f>
        <v/>
      </c>
      <c r="KE19" t="str">
        <f>IF('[1]Data Checking'!KI19="","",'[1]Data Checking'!KI19)</f>
        <v/>
      </c>
      <c r="KF19" t="str">
        <f>IF('[1]Data Checking'!KJ19="","",'[1]Data Checking'!KJ19)</f>
        <v/>
      </c>
      <c r="KG19" t="str">
        <f>IF('[1]Data Checking'!KK19="","",'[1]Data Checking'!KK19)</f>
        <v/>
      </c>
      <c r="KH19" t="str">
        <f>IF('[1]Data Checking'!KL19="","",'[1]Data Checking'!KL19)</f>
        <v/>
      </c>
      <c r="KI19" t="str">
        <f>IF('[1]Data Checking'!KM19="","",'[1]Data Checking'!KM19)</f>
        <v/>
      </c>
      <c r="KJ19" t="str">
        <f>IF('[1]Data Checking'!KN19="","",'[1]Data Checking'!KN19)</f>
        <v/>
      </c>
      <c r="KK19" t="str">
        <f>IF('[1]Data Checking'!KO19="","",'[1]Data Checking'!KO19)</f>
        <v/>
      </c>
      <c r="KL19" t="str">
        <f>IF('[1]Data Checking'!KP19="","",'[1]Data Checking'!KP19)</f>
        <v/>
      </c>
      <c r="KM19" t="str">
        <f>IF('[1]Data Checking'!KQ19="","",'[1]Data Checking'!KQ19)</f>
        <v/>
      </c>
      <c r="KN19" t="str">
        <f>IF('[1]Data Checking'!KR19="","",'[1]Data Checking'!KR19)</f>
        <v/>
      </c>
      <c r="KO19" t="str">
        <f>IF('[1]Data Checking'!KS19="","",'[1]Data Checking'!KS19)</f>
        <v/>
      </c>
      <c r="KP19" t="str">
        <f>IF('[1]Data Checking'!KT19="","",'[1]Data Checking'!KT19)</f>
        <v/>
      </c>
      <c r="KQ19" t="str">
        <f>IF('[1]Data Checking'!KU19="","",'[1]Data Checking'!KU19)</f>
        <v/>
      </c>
      <c r="KR19" t="str">
        <f>IF('[1]Data Checking'!KV19="","",'[1]Data Checking'!KV19)</f>
        <v/>
      </c>
      <c r="KS19" t="str">
        <f>IF('[1]Data Checking'!KW19="","",'[1]Data Checking'!KW19)</f>
        <v/>
      </c>
      <c r="KT19" t="str">
        <f>IF('[1]Data Checking'!KX19="","",'[1]Data Checking'!KX19)</f>
        <v/>
      </c>
      <c r="KU19" t="str">
        <f>IF('[1]Data Checking'!KY19="","",'[1]Data Checking'!KY19)</f>
        <v/>
      </c>
      <c r="KV19" t="str">
        <f>IF('[1]Data Checking'!KZ19="","",'[1]Data Checking'!KZ19)</f>
        <v/>
      </c>
      <c r="KW19" t="str">
        <f>IF('[1]Data Checking'!LA19="","",'[1]Data Checking'!LA19)</f>
        <v/>
      </c>
      <c r="KX19" t="str">
        <f>IF('[1]Data Checking'!LB19="","",'[1]Data Checking'!LB19)</f>
        <v/>
      </c>
      <c r="KY19" t="str">
        <f>IF('[1]Data Checking'!LC19="","",'[1]Data Checking'!LC19)</f>
        <v/>
      </c>
      <c r="KZ19" t="str">
        <f>IF('[1]Data Checking'!LD19="","",'[1]Data Checking'!LD19)</f>
        <v/>
      </c>
      <c r="LA19" t="str">
        <f>IF('[1]Data Checking'!LE19="","",'[1]Data Checking'!LE19)</f>
        <v/>
      </c>
      <c r="LB19" t="str">
        <f>IF('[1]Data Checking'!LF19="","",'[1]Data Checking'!LF19)</f>
        <v/>
      </c>
      <c r="LC19" t="str">
        <f>IF('[1]Data Checking'!LG19="","",'[1]Data Checking'!LG19)</f>
        <v/>
      </c>
      <c r="LD19" t="str">
        <f>IF('[1]Data Checking'!LH19="","",'[1]Data Checking'!LH19)</f>
        <v/>
      </c>
      <c r="LE19" t="str">
        <f>IF('[1]Data Checking'!LI19="","",'[1]Data Checking'!LI19)</f>
        <v/>
      </c>
      <c r="LF19" t="str">
        <f>IF('[1]Data Checking'!LJ19="","",'[1]Data Checking'!LJ19)</f>
        <v/>
      </c>
      <c r="LG19" t="str">
        <f>IF('[1]Data Checking'!LK19="","",'[1]Data Checking'!LK19)</f>
        <v/>
      </c>
      <c r="LH19" t="str">
        <f>IF('[1]Data Checking'!LL19="","",'[1]Data Checking'!LL19)</f>
        <v/>
      </c>
      <c r="LI19" t="str">
        <f>IF('[1]Data Checking'!LM19="","",'[1]Data Checking'!LM19)</f>
        <v/>
      </c>
      <c r="LJ19" t="str">
        <f>IF('[1]Data Checking'!LN19="","",'[1]Data Checking'!LN19)</f>
        <v/>
      </c>
      <c r="LK19" t="str">
        <f>IF('[1]Data Checking'!LO19="","",'[1]Data Checking'!LO19)</f>
        <v/>
      </c>
      <c r="LL19" t="str">
        <f>IF('[1]Data Checking'!LP19="","",'[1]Data Checking'!LP19)</f>
        <v/>
      </c>
      <c r="LM19" t="str">
        <f>IF('[1]Data Checking'!LQ19="","",'[1]Data Checking'!LQ19)</f>
        <v/>
      </c>
      <c r="LN19" t="str">
        <f>IF('[1]Data Checking'!LR19="","",'[1]Data Checking'!LR19)</f>
        <v/>
      </c>
      <c r="LO19" t="str">
        <f>IF('[1]Data Checking'!LS19="","",'[1]Data Checking'!LS19)</f>
        <v/>
      </c>
      <c r="LP19" t="str">
        <f>IF('[1]Data Checking'!LT19="","",'[1]Data Checking'!LT19)</f>
        <v/>
      </c>
      <c r="LQ19" t="str">
        <f>IF('[1]Data Checking'!LU19="","",'[1]Data Checking'!LU19)</f>
        <v/>
      </c>
      <c r="LR19" t="str">
        <f>IF('[1]Data Checking'!LV19="","",'[1]Data Checking'!LV19)</f>
        <v/>
      </c>
      <c r="LS19" t="str">
        <f>IF('[1]Data Checking'!LW19="","",'[1]Data Checking'!LW19)</f>
        <v/>
      </c>
      <c r="LT19" t="str">
        <f>IF('[1]Data Checking'!LX19="","",'[1]Data Checking'!LX19)</f>
        <v/>
      </c>
      <c r="LU19" t="str">
        <f>IF('[1]Data Checking'!LY19="","",'[1]Data Checking'!LY19)</f>
        <v/>
      </c>
      <c r="LV19" t="str">
        <f>IF('[1]Data Checking'!LZ19="","",'[1]Data Checking'!LZ19)</f>
        <v/>
      </c>
      <c r="LW19" t="str">
        <f>IF('[1]Data Checking'!MA19="","",'[1]Data Checking'!MA19)</f>
        <v/>
      </c>
      <c r="LX19" t="str">
        <f>IF('[1]Data Checking'!MB19="","",'[1]Data Checking'!MB19)</f>
        <v/>
      </c>
      <c r="LY19" t="str">
        <f>IF('[1]Data Checking'!MC19="","",'[1]Data Checking'!MC19)</f>
        <v/>
      </c>
      <c r="LZ19" t="str">
        <f>IF('[1]Data Checking'!MD19="","",'[1]Data Checking'!MD19)</f>
        <v/>
      </c>
      <c r="MA19" t="str">
        <f>IF('[1]Data Checking'!ME19="","",'[1]Data Checking'!ME19)</f>
        <v/>
      </c>
      <c r="MB19" t="str">
        <f>IF('[1]Data Checking'!MF19="","",'[1]Data Checking'!MF19)</f>
        <v/>
      </c>
      <c r="MC19" t="str">
        <f>IF('[1]Data Checking'!MG19="","",'[1]Data Checking'!MG19)</f>
        <v/>
      </c>
      <c r="MD19" t="str">
        <f>IF('[1]Data Checking'!MH19="","",'[1]Data Checking'!MH19)</f>
        <v/>
      </c>
      <c r="ME19" t="str">
        <f>IF('[1]Data Checking'!MI19="","",'[1]Data Checking'!MI19)</f>
        <v/>
      </c>
      <c r="MF19" t="str">
        <f>IF('[1]Data Checking'!MJ19="","",'[1]Data Checking'!MJ19)</f>
        <v/>
      </c>
      <c r="MG19" t="str">
        <f>IF('[1]Data Checking'!MK19="","",'[1]Data Checking'!MK19)</f>
        <v/>
      </c>
      <c r="MH19" t="str">
        <f>IF('[1]Data Checking'!ML19="","",'[1]Data Checking'!ML19)</f>
        <v/>
      </c>
      <c r="MI19" t="str">
        <f>IF('[1]Data Checking'!MM19="","",'[1]Data Checking'!MM19)</f>
        <v/>
      </c>
      <c r="MJ19" t="str">
        <f>IF('[1]Data Checking'!MN19="","",'[1]Data Checking'!MN19)</f>
        <v/>
      </c>
      <c r="MK19" t="str">
        <f>IF('[1]Data Checking'!MO19="","",'[1]Data Checking'!MO19)</f>
        <v/>
      </c>
      <c r="ML19" t="str">
        <f>IF('[1]Data Checking'!MP19="","",'[1]Data Checking'!MP19)</f>
        <v/>
      </c>
      <c r="MM19" t="str">
        <f>IF('[1]Data Checking'!MQ19="","",'[1]Data Checking'!MQ19)</f>
        <v/>
      </c>
      <c r="MN19" t="str">
        <f>IF('[1]Data Checking'!MR19="","",'[1]Data Checking'!MR19)</f>
        <v/>
      </c>
      <c r="MO19" t="str">
        <f>IF('[1]Data Checking'!MS19="","",'[1]Data Checking'!MS19)</f>
        <v/>
      </c>
      <c r="MP19" t="str">
        <f>IF('[1]Data Checking'!MT19="","",'[1]Data Checking'!MT19)</f>
        <v/>
      </c>
      <c r="MQ19" t="str">
        <f>IF('[1]Data Checking'!MU19="","",'[1]Data Checking'!MU19)</f>
        <v/>
      </c>
      <c r="MR19" t="str">
        <f>IF('[1]Data Checking'!MV19="","",'[1]Data Checking'!MV19)</f>
        <v/>
      </c>
      <c r="MS19" t="str">
        <f>IF('[1]Data Checking'!MW19="","",'[1]Data Checking'!MW19)</f>
        <v/>
      </c>
      <c r="MT19" t="str">
        <f>IF('[1]Data Checking'!MX19="","",'[1]Data Checking'!MX19)</f>
        <v/>
      </c>
      <c r="MU19" t="str">
        <f>IF('[1]Data Checking'!MY19="","",'[1]Data Checking'!MY19)</f>
        <v/>
      </c>
      <c r="MV19" t="str">
        <f>IF('[1]Data Checking'!MZ19="","",'[1]Data Checking'!MZ19)</f>
        <v/>
      </c>
      <c r="MW19" t="str">
        <f>IF('[1]Data Checking'!NA19="","",'[1]Data Checking'!NA19)</f>
        <v/>
      </c>
      <c r="MX19" t="str">
        <f>IF('[1]Data Checking'!NB19="","",'[1]Data Checking'!NB19)</f>
        <v/>
      </c>
      <c r="MY19" t="str">
        <f>IF('[1]Data Checking'!NC19="","",'[1]Data Checking'!NC19)</f>
        <v/>
      </c>
      <c r="MZ19" t="str">
        <f>IF('[1]Data Checking'!ND19="","",'[1]Data Checking'!ND19)</f>
        <v/>
      </c>
      <c r="NA19" t="str">
        <f>IF('[1]Data Checking'!NE19="","",'[1]Data Checking'!NE19)</f>
        <v/>
      </c>
      <c r="NB19" t="str">
        <f>IF('[1]Data Checking'!NF19="","",'[1]Data Checking'!NF19)</f>
        <v/>
      </c>
      <c r="NC19" t="str">
        <f>IF('[1]Data Checking'!NG19="","",'[1]Data Checking'!NG19)</f>
        <v/>
      </c>
      <c r="ND19" t="str">
        <f>IF('[1]Data Checking'!NH19="","",'[1]Data Checking'!NH19)</f>
        <v/>
      </c>
      <c r="NE19" t="str">
        <f>IF('[1]Data Checking'!NI19="","",'[1]Data Checking'!NI19)</f>
        <v/>
      </c>
      <c r="NF19" t="str">
        <f>IF('[1]Data Checking'!NJ19="","",'[1]Data Checking'!NJ19)</f>
        <v/>
      </c>
      <c r="NG19" t="str">
        <f>IF('[1]Data Checking'!NK19="","",'[1]Data Checking'!NK19)</f>
        <v/>
      </c>
      <c r="NH19" t="str">
        <f>IF('[1]Data Checking'!NL19="","",'[1]Data Checking'!NL19)</f>
        <v/>
      </c>
      <c r="NI19" t="str">
        <f>IF('[1]Data Checking'!NM19="","",'[1]Data Checking'!NM19)</f>
        <v/>
      </c>
      <c r="NJ19" t="str">
        <f>IF('[1]Data Checking'!NN19="","",'[1]Data Checking'!NN19)</f>
        <v/>
      </c>
      <c r="NK19" t="str">
        <f>IF('[1]Data Checking'!NO19="","",'[1]Data Checking'!NO19)</f>
        <v/>
      </c>
      <c r="NL19" t="str">
        <f>IF('[1]Data Checking'!NP19="","",'[1]Data Checking'!NP19)</f>
        <v/>
      </c>
      <c r="NM19" t="str">
        <f>IF('[1]Data Checking'!NQ19="","",'[1]Data Checking'!NQ19)</f>
        <v/>
      </c>
      <c r="NN19" t="str">
        <f>IF('[1]Data Checking'!NR19="","",'[1]Data Checking'!NR19)</f>
        <v/>
      </c>
      <c r="NO19" t="str">
        <f>IF('[1]Data Checking'!NS19="","",'[1]Data Checking'!NS19)</f>
        <v/>
      </c>
      <c r="NP19" t="str">
        <f>IF('[1]Data Checking'!NT19="","",'[1]Data Checking'!NT19)</f>
        <v/>
      </c>
      <c r="NQ19" t="str">
        <f>IF('[1]Data Checking'!NU19="","",'[1]Data Checking'!NU19)</f>
        <v/>
      </c>
      <c r="NR19" t="str">
        <f>IF('[1]Data Checking'!NV19="","",'[1]Data Checking'!NV19)</f>
        <v/>
      </c>
      <c r="NS19" t="str">
        <f>IF('[1]Data Checking'!NW19="","",'[1]Data Checking'!NW19)</f>
        <v/>
      </c>
      <c r="NT19" t="str">
        <f>IF('[1]Data Checking'!NX19="","",'[1]Data Checking'!NX19)</f>
        <v/>
      </c>
      <c r="NU19" t="str">
        <f>IF('[1]Data Checking'!NY19="","",'[1]Data Checking'!NY19)</f>
        <v/>
      </c>
      <c r="NV19" t="str">
        <f>IF('[1]Data Checking'!NZ19="","",'[1]Data Checking'!NZ19)</f>
        <v/>
      </c>
      <c r="NW19" t="str">
        <f>IF('[1]Data Checking'!OA19="","",'[1]Data Checking'!OA19)</f>
        <v/>
      </c>
      <c r="NX19" t="str">
        <f>IF('[1]Data Checking'!OB19="","",'[1]Data Checking'!OB19)</f>
        <v/>
      </c>
      <c r="NY19" t="str">
        <f>IF('[1]Data Checking'!OC19="","",'[1]Data Checking'!OC19)</f>
        <v/>
      </c>
      <c r="NZ19" t="str">
        <f>IF('[1]Data Checking'!OD19="","",'[1]Data Checking'!OD19)</f>
        <v/>
      </c>
      <c r="OA19" t="str">
        <f>IF('[1]Data Checking'!OE19="","",'[1]Data Checking'!OE19)</f>
        <v/>
      </c>
      <c r="OB19" t="str">
        <f>IF('[1]Data Checking'!OF19="","",'[1]Data Checking'!OF19)</f>
        <v/>
      </c>
      <c r="OC19" t="str">
        <f>IF('[1]Data Checking'!OG19="","",'[1]Data Checking'!OG19)</f>
        <v/>
      </c>
      <c r="OD19" t="str">
        <f>IF('[1]Data Checking'!OH19="","",'[1]Data Checking'!OH19)</f>
        <v/>
      </c>
      <c r="OE19" t="str">
        <f>IF('[1]Data Checking'!OI19="","",'[1]Data Checking'!OI19)</f>
        <v/>
      </c>
      <c r="OF19" t="str">
        <f>IF('[1]Data Checking'!OJ19="","",'[1]Data Checking'!OJ19)</f>
        <v/>
      </c>
      <c r="OG19" t="str">
        <f>IF('[1]Data Checking'!OK19="","",'[1]Data Checking'!OK19)</f>
        <v/>
      </c>
      <c r="OH19" t="str">
        <f>IF('[1]Data Checking'!OL19="","",'[1]Data Checking'!OL19)</f>
        <v/>
      </c>
      <c r="OI19" t="str">
        <f>IF('[1]Data Checking'!OM19="","",'[1]Data Checking'!OM19)</f>
        <v/>
      </c>
      <c r="OJ19" t="str">
        <f>IF('[1]Data Checking'!ON19="","",'[1]Data Checking'!ON19)</f>
        <v/>
      </c>
      <c r="OK19" t="str">
        <f>IF('[1]Data Checking'!OO19="","",'[1]Data Checking'!OO19)</f>
        <v/>
      </c>
      <c r="OL19" t="str">
        <f>IF('[1]Data Checking'!OP19="","",'[1]Data Checking'!OP19)</f>
        <v/>
      </c>
      <c r="OM19" t="str">
        <f>IF('[1]Data Checking'!OQ19="","",'[1]Data Checking'!OQ19)</f>
        <v/>
      </c>
      <c r="ON19" t="str">
        <f>IF('[1]Data Checking'!OR19="","",'[1]Data Checking'!OR19)</f>
        <v/>
      </c>
      <c r="OO19" t="str">
        <f>IF('[1]Data Checking'!OS19="","",'[1]Data Checking'!OS19)</f>
        <v/>
      </c>
      <c r="OP19" t="str">
        <f>IF('[1]Data Checking'!OT19="","",'[1]Data Checking'!OT19)</f>
        <v/>
      </c>
      <c r="OQ19" t="str">
        <f>IF('[1]Data Checking'!OU19="","",'[1]Data Checking'!OU19)</f>
        <v/>
      </c>
      <c r="OR19" t="str">
        <f>IF('[1]Data Checking'!OV19="","",'[1]Data Checking'!OV19)</f>
        <v/>
      </c>
      <c r="OS19" t="str">
        <f>IF('[1]Data Checking'!OW19="","",'[1]Data Checking'!OW19)</f>
        <v/>
      </c>
      <c r="OT19" t="str">
        <f>IF('[1]Data Checking'!OX19="","",'[1]Data Checking'!OX19)</f>
        <v/>
      </c>
      <c r="OU19" t="str">
        <f>IF('[1]Data Checking'!OY19="","",'[1]Data Checking'!OY19)</f>
        <v/>
      </c>
      <c r="OV19" t="str">
        <f>IF('[1]Data Checking'!OZ19="","",'[1]Data Checking'!OZ19)</f>
        <v/>
      </c>
      <c r="OW19" t="str">
        <f>IF('[1]Data Checking'!PA19="","",'[1]Data Checking'!PA19)</f>
        <v/>
      </c>
      <c r="OX19" t="str">
        <f>IF('[1]Data Checking'!PB19="","",'[1]Data Checking'!PB19)</f>
        <v/>
      </c>
      <c r="OY19" t="str">
        <f>IF('[1]Data Checking'!PC19="","",'[1]Data Checking'!PC19)</f>
        <v/>
      </c>
      <c r="OZ19" t="str">
        <f>IF('[1]Data Checking'!PD19="","",'[1]Data Checking'!PD19)</f>
        <v/>
      </c>
      <c r="PA19" t="str">
        <f>IF('[1]Data Checking'!PE19="","",'[1]Data Checking'!PE19)</f>
        <v/>
      </c>
      <c r="PB19" t="str">
        <f>IF('[1]Data Checking'!PF19="","",'[1]Data Checking'!PF19)</f>
        <v/>
      </c>
      <c r="PC19" t="str">
        <f>IF('[1]Data Checking'!PG19="","",'[1]Data Checking'!PG19)</f>
        <v/>
      </c>
      <c r="PD19" t="str">
        <f>IF('[1]Data Checking'!PH19="","",'[1]Data Checking'!PH19)</f>
        <v/>
      </c>
      <c r="PE19" t="str">
        <f>IF('[1]Data Checking'!PI19="","",'[1]Data Checking'!PI19)</f>
        <v/>
      </c>
      <c r="PF19" t="str">
        <f>IF('[1]Data Checking'!PJ19="","",'[1]Data Checking'!PJ19)</f>
        <v/>
      </c>
      <c r="PG19" t="str">
        <f>IF('[1]Data Checking'!PK19="","",'[1]Data Checking'!PK19)</f>
        <v/>
      </c>
      <c r="PH19" t="str">
        <f>IF('[1]Data Checking'!PL19="","",'[1]Data Checking'!PL19)</f>
        <v/>
      </c>
      <c r="PI19" t="str">
        <f>IF('[1]Data Checking'!PM19="","",'[1]Data Checking'!PM19)</f>
        <v/>
      </c>
      <c r="PJ19" t="str">
        <f>IF('[1]Data Checking'!PN19="","",'[1]Data Checking'!PN19)</f>
        <v/>
      </c>
      <c r="PK19" t="str">
        <f>IF('[1]Data Checking'!PO19="","",'[1]Data Checking'!PO19)</f>
        <v/>
      </c>
      <c r="PL19" t="str">
        <f>IF('[1]Data Checking'!PP19="","",'[1]Data Checking'!PP19)</f>
        <v/>
      </c>
      <c r="PM19" t="str">
        <f>IF('[1]Data Checking'!PQ19="","",'[1]Data Checking'!PQ19)</f>
        <v/>
      </c>
      <c r="PN19" t="str">
        <f>IF('[1]Data Checking'!PR19="","",'[1]Data Checking'!PR19)</f>
        <v/>
      </c>
      <c r="PO19" t="str">
        <f>IF('[1]Data Checking'!PS19="","",'[1]Data Checking'!PS19)</f>
        <v/>
      </c>
      <c r="PP19" t="str">
        <f>IF('[1]Data Checking'!PT19="","",'[1]Data Checking'!PT19)</f>
        <v/>
      </c>
      <c r="PQ19" t="str">
        <f>IF('[1]Data Checking'!PU19="","",'[1]Data Checking'!PU19)</f>
        <v/>
      </c>
      <c r="PR19" t="str">
        <f>IF('[1]Data Checking'!PV19="","",'[1]Data Checking'!PV19)</f>
        <v/>
      </c>
      <c r="PS19" t="str">
        <f>IF('[1]Data Checking'!PW19="","",'[1]Data Checking'!PW19)</f>
        <v/>
      </c>
      <c r="PT19" t="str">
        <f>IF('[1]Data Checking'!PX19="","",'[1]Data Checking'!PX19)</f>
        <v/>
      </c>
      <c r="PU19" t="str">
        <f>IF('[1]Data Checking'!PY19="","",'[1]Data Checking'!PY19)</f>
        <v/>
      </c>
      <c r="PV19" t="str">
        <f>IF('[1]Data Checking'!PZ19="","",'[1]Data Checking'!PZ19)</f>
        <v/>
      </c>
      <c r="PW19" t="str">
        <f>IF('[1]Data Checking'!QA19="","",'[1]Data Checking'!QA19)</f>
        <v/>
      </c>
      <c r="PX19" t="str">
        <f>IF('[1]Data Checking'!QB19="","",'[1]Data Checking'!QB19)</f>
        <v/>
      </c>
      <c r="PY19" t="str">
        <f>IF('[1]Data Checking'!QC19="","",'[1]Data Checking'!QC19)</f>
        <v/>
      </c>
      <c r="PZ19" t="str">
        <f>IF('[1]Data Checking'!QD19="","",'[1]Data Checking'!QD19)</f>
        <v/>
      </c>
      <c r="QA19" t="str">
        <f>IF('[1]Data Checking'!QE19="","",'[1]Data Checking'!QE19)</f>
        <v/>
      </c>
      <c r="QB19" t="str">
        <f>IF('[1]Data Checking'!QF19="","",'[1]Data Checking'!QF19)</f>
        <v/>
      </c>
      <c r="QC19" t="str">
        <f>IF('[1]Data Checking'!QG19="","",'[1]Data Checking'!QG19)</f>
        <v/>
      </c>
      <c r="QD19" t="str">
        <f>IF('[1]Data Checking'!QH19="","",'[1]Data Checking'!QH19)</f>
        <v/>
      </c>
      <c r="QE19" t="str">
        <f>IF('[1]Data Checking'!QI19="","",'[1]Data Checking'!QI19)</f>
        <v/>
      </c>
      <c r="QF19" t="str">
        <f>IF('[1]Data Checking'!QJ19="","",'[1]Data Checking'!QJ19)</f>
        <v/>
      </c>
      <c r="QG19" t="str">
        <f>IF('[1]Data Checking'!QK19="","",'[1]Data Checking'!QK19)</f>
        <v/>
      </c>
      <c r="QH19" t="str">
        <f>IF('[1]Data Checking'!QL19="","",'[1]Data Checking'!QL19)</f>
        <v/>
      </c>
      <c r="QI19" t="str">
        <f>IF('[1]Data Checking'!QM19="","",'[1]Data Checking'!QM19)</f>
        <v/>
      </c>
      <c r="QJ19" t="str">
        <f>IF('[1]Data Checking'!QN19="","",'[1]Data Checking'!QN19)</f>
        <v/>
      </c>
      <c r="QK19" t="str">
        <f>IF('[1]Data Checking'!QO19="","",'[1]Data Checking'!QO19)</f>
        <v/>
      </c>
      <c r="QL19" t="str">
        <f>IF('[1]Data Checking'!QP19="","",'[1]Data Checking'!QP19)</f>
        <v/>
      </c>
      <c r="QM19" t="str">
        <f>IF('[1]Data Checking'!QQ19="","",'[1]Data Checking'!QQ19)</f>
        <v/>
      </c>
      <c r="QN19" t="str">
        <f>IF('[1]Data Checking'!QR19="","",'[1]Data Checking'!QR19)</f>
        <v/>
      </c>
      <c r="QO19" t="str">
        <f>IF('[1]Data Checking'!QS19="","",'[1]Data Checking'!QS19)</f>
        <v/>
      </c>
      <c r="QP19" t="str">
        <f>IF('[1]Data Checking'!QT19="","",'[1]Data Checking'!QT19)</f>
        <v/>
      </c>
      <c r="QQ19" t="str">
        <f>IF('[1]Data Checking'!QU19="","",'[1]Data Checking'!QU19)</f>
        <v/>
      </c>
      <c r="QR19" t="str">
        <f>IF('[1]Data Checking'!QV19="","",'[1]Data Checking'!QV19)</f>
        <v/>
      </c>
      <c r="QS19" t="str">
        <f>IF('[1]Data Checking'!QW19="","",'[1]Data Checking'!QW19)</f>
        <v/>
      </c>
      <c r="QT19" t="str">
        <f>IF('[1]Data Checking'!QX19="","",'[1]Data Checking'!QX19)</f>
        <v/>
      </c>
      <c r="QU19" t="str">
        <f>IF('[1]Data Checking'!QY19="","",'[1]Data Checking'!QY19)</f>
        <v/>
      </c>
      <c r="QV19" t="str">
        <f>IF('[1]Data Checking'!QZ19="","",'[1]Data Checking'!QZ19)</f>
        <v/>
      </c>
      <c r="QW19" t="str">
        <f>IF('[1]Data Checking'!RA19="","",'[1]Data Checking'!RA19)</f>
        <v/>
      </c>
      <c r="QX19" t="str">
        <f>IF('[1]Data Checking'!RB19="","",'[1]Data Checking'!RB19)</f>
        <v/>
      </c>
      <c r="QY19" t="str">
        <f>IF('[1]Data Checking'!RC19="","",'[1]Data Checking'!RC19)</f>
        <v/>
      </c>
      <c r="QZ19" t="str">
        <f>IF('[1]Data Checking'!RD19="","",'[1]Data Checking'!RD19)</f>
        <v/>
      </c>
      <c r="RA19" t="str">
        <f>IF('[1]Data Checking'!RE19="","",'[1]Data Checking'!RE19)</f>
        <v/>
      </c>
      <c r="RB19" t="str">
        <f>IF('[1]Data Checking'!RF19="","",'[1]Data Checking'!RF19)</f>
        <v/>
      </c>
      <c r="RC19" t="str">
        <f>IF('[1]Data Checking'!RG19="","",'[1]Data Checking'!RG19)</f>
        <v/>
      </c>
      <c r="RD19" t="str">
        <f>IF('[1]Data Checking'!RH19="","",'[1]Data Checking'!RH19)</f>
        <v/>
      </c>
      <c r="RE19" t="str">
        <f>IF('[1]Data Checking'!RI19="","",'[1]Data Checking'!RI19)</f>
        <v/>
      </c>
      <c r="RF19" t="str">
        <f>IF('[1]Data Checking'!RJ19="","",'[1]Data Checking'!RJ19)</f>
        <v/>
      </c>
      <c r="RG19" t="str">
        <f>IF('[1]Data Checking'!RK19="","",'[1]Data Checking'!RK19)</f>
        <v/>
      </c>
      <c r="RH19" t="str">
        <f>IF('[1]Data Checking'!RL19="","",'[1]Data Checking'!RL19)</f>
        <v/>
      </c>
      <c r="RI19" t="str">
        <f>IF('[1]Data Checking'!RM19="","",'[1]Data Checking'!RM19)</f>
        <v/>
      </c>
      <c r="RJ19" t="str">
        <f>IF('[1]Data Checking'!RN19="","",'[1]Data Checking'!RN19)</f>
        <v/>
      </c>
      <c r="RK19" t="str">
        <f>IF('[1]Data Checking'!RO19="","",'[1]Data Checking'!RO19)</f>
        <v/>
      </c>
      <c r="RL19" t="str">
        <f>IF('[1]Data Checking'!RP19="","",'[1]Data Checking'!RP19)</f>
        <v/>
      </c>
      <c r="RM19" t="str">
        <f>IF('[1]Data Checking'!RQ19="","",'[1]Data Checking'!RQ19)</f>
        <v/>
      </c>
      <c r="RN19" t="str">
        <f>IF('[1]Data Checking'!RR19="","",'[1]Data Checking'!RR19)</f>
        <v/>
      </c>
      <c r="RO19" t="str">
        <f>IF('[1]Data Checking'!RS19="","",'[1]Data Checking'!RS19)</f>
        <v/>
      </c>
      <c r="RP19" t="str">
        <f>IF('[1]Data Checking'!RT19="","",'[1]Data Checking'!RT19)</f>
        <v/>
      </c>
      <c r="RQ19" t="str">
        <f>IF('[1]Data Checking'!RU19="","",'[1]Data Checking'!RU19)</f>
        <v/>
      </c>
      <c r="RR19" t="str">
        <f>IF('[1]Data Checking'!RV19="","",'[1]Data Checking'!RV19)</f>
        <v/>
      </c>
      <c r="RS19" t="str">
        <f>IF('[1]Data Checking'!RW19="","",'[1]Data Checking'!RW19)</f>
        <v/>
      </c>
      <c r="RT19" t="str">
        <f>IF('[1]Data Checking'!RX19="","",'[1]Data Checking'!RX19)</f>
        <v/>
      </c>
      <c r="RU19" t="str">
        <f>IF('[1]Data Checking'!RY19="","",'[1]Data Checking'!RY19)</f>
        <v/>
      </c>
      <c r="RV19" t="str">
        <f>IF('[1]Data Checking'!RZ19="","",'[1]Data Checking'!RZ19)</f>
        <v/>
      </c>
      <c r="RW19" t="str">
        <f>IF('[1]Data Checking'!SA19="","",'[1]Data Checking'!SA19)</f>
        <v/>
      </c>
      <c r="RX19" t="str">
        <f>IF('[1]Data Checking'!SB19="","",'[1]Data Checking'!SB19)</f>
        <v/>
      </c>
      <c r="RY19" t="str">
        <f>IF('[1]Data Checking'!SC19="","",'[1]Data Checking'!SC19)</f>
        <v/>
      </c>
      <c r="RZ19" t="str">
        <f>IF('[1]Data Checking'!SD19="","",'[1]Data Checking'!SD19)</f>
        <v/>
      </c>
      <c r="SA19" t="str">
        <f>IF('[1]Data Checking'!SE19="","",'[1]Data Checking'!SE19)</f>
        <v/>
      </c>
      <c r="SB19" t="str">
        <f>IF('[1]Data Checking'!SF19="","",'[1]Data Checking'!SF19)</f>
        <v/>
      </c>
      <c r="SC19" t="str">
        <f>IF('[1]Data Checking'!SG19="","",'[1]Data Checking'!SG19)</f>
        <v/>
      </c>
      <c r="SD19" t="str">
        <f>IF('[1]Data Checking'!SH19="","",'[1]Data Checking'!SH19)</f>
        <v/>
      </c>
      <c r="SE19" t="str">
        <f>IF('[1]Data Checking'!SI19="","",'[1]Data Checking'!SI19)</f>
        <v/>
      </c>
      <c r="SF19" t="str">
        <f>IF('[1]Data Checking'!SJ19="","",'[1]Data Checking'!SJ19)</f>
        <v/>
      </c>
      <c r="SG19" t="str">
        <f>IF('[1]Data Checking'!SK19="","",'[1]Data Checking'!SK19)</f>
        <v/>
      </c>
      <c r="SH19" t="str">
        <f>IF('[1]Data Checking'!SL19="","",'[1]Data Checking'!SL19)</f>
        <v/>
      </c>
      <c r="SI19" t="str">
        <f>IF('[1]Data Checking'!SM19="","",'[1]Data Checking'!SM19)</f>
        <v/>
      </c>
      <c r="SJ19" t="str">
        <f>IF('[1]Data Checking'!SN19="","",'[1]Data Checking'!SN19)</f>
        <v/>
      </c>
      <c r="SK19" t="str">
        <f>IF('[1]Data Checking'!SO19="","",'[1]Data Checking'!SO19)</f>
        <v/>
      </c>
      <c r="SL19" t="str">
        <f>IF('[1]Data Checking'!SP19="","",'[1]Data Checking'!SP19)</f>
        <v/>
      </c>
      <c r="SM19" t="str">
        <f>IF('[1]Data Checking'!SQ19="","",'[1]Data Checking'!SQ19)</f>
        <v/>
      </c>
      <c r="SN19" t="str">
        <f>IF('[1]Data Checking'!SR19="","",'[1]Data Checking'!SR19)</f>
        <v/>
      </c>
      <c r="SO19" t="str">
        <f>IF('[1]Data Checking'!SS19="","",'[1]Data Checking'!SS19)</f>
        <v/>
      </c>
      <c r="SP19" t="str">
        <f>IF('[1]Data Checking'!ST19="","",'[1]Data Checking'!ST19)</f>
        <v/>
      </c>
      <c r="SQ19" t="str">
        <f>IF('[1]Data Checking'!SU19="","",'[1]Data Checking'!SU19)</f>
        <v/>
      </c>
      <c r="SR19" t="str">
        <f>IF('[1]Data Checking'!SV19="","",'[1]Data Checking'!SV19)</f>
        <v/>
      </c>
      <c r="SS19" t="str">
        <f>IF('[1]Data Checking'!SW19="","",'[1]Data Checking'!SW19)</f>
        <v/>
      </c>
      <c r="ST19" t="str">
        <f>IF('[1]Data Checking'!SX19="","",'[1]Data Checking'!SX19)</f>
        <v/>
      </c>
      <c r="SU19" t="str">
        <f>IF('[1]Data Checking'!SY19="","",'[1]Data Checking'!SY19)</f>
        <v/>
      </c>
      <c r="SV19" t="str">
        <f>IF('[1]Data Checking'!SZ19="","",'[1]Data Checking'!SZ19)</f>
        <v/>
      </c>
      <c r="SW19" t="str">
        <f>IF('[1]Data Checking'!TA19="","",'[1]Data Checking'!TA19)</f>
        <v/>
      </c>
      <c r="SX19" t="str">
        <f>IF('[1]Data Checking'!TB19="","",'[1]Data Checking'!TB19)</f>
        <v/>
      </c>
      <c r="SY19" t="str">
        <f>IF('[1]Data Checking'!TC19="","",'[1]Data Checking'!TC19)</f>
        <v/>
      </c>
      <c r="SZ19" t="str">
        <f>IF('[1]Data Checking'!TD19="","",'[1]Data Checking'!TD19)</f>
        <v/>
      </c>
      <c r="TA19" t="str">
        <f>IF('[1]Data Checking'!TE19="","",'[1]Data Checking'!TE19)</f>
        <v/>
      </c>
      <c r="TB19" t="str">
        <f>IF('[1]Data Checking'!TF19="","",'[1]Data Checking'!TF19)</f>
        <v/>
      </c>
      <c r="TC19" t="str">
        <f>IF('[1]Data Checking'!TG19="","",'[1]Data Checking'!TG19)</f>
        <v/>
      </c>
      <c r="TD19" t="str">
        <f>IF('[1]Data Checking'!TH19="","",'[1]Data Checking'!TH19)</f>
        <v/>
      </c>
      <c r="TE19" t="str">
        <f>IF('[1]Data Checking'!TI19="","",'[1]Data Checking'!TI19)</f>
        <v/>
      </c>
      <c r="TF19" t="str">
        <f>IF('[1]Data Checking'!TJ19="","",'[1]Data Checking'!TJ19)</f>
        <v/>
      </c>
      <c r="TG19" t="str">
        <f>IF('[1]Data Checking'!TK19="","",'[1]Data Checking'!TK19)</f>
        <v/>
      </c>
      <c r="TH19" t="str">
        <f>IF('[1]Data Checking'!TL19="","",'[1]Data Checking'!TL19)</f>
        <v/>
      </c>
      <c r="TI19" t="str">
        <f>IF('[1]Data Checking'!TM19="","",'[1]Data Checking'!TM19)</f>
        <v/>
      </c>
      <c r="TJ19">
        <f>IF('[1]Data Checking'!TN19="","",'[1]Data Checking'!TN19)</f>
        <v>0</v>
      </c>
      <c r="TK19">
        <f>IF('[1]Data Checking'!TO19="","",'[1]Data Checking'!TO19)</f>
        <v>0</v>
      </c>
      <c r="TL19">
        <f>IF('[1]Data Checking'!TP19="","",'[1]Data Checking'!TP19)</f>
        <v>0</v>
      </c>
      <c r="TM19">
        <f>IF('[1]Data Checking'!TQ19="","",'[1]Data Checking'!TQ19)</f>
        <v>0</v>
      </c>
      <c r="TN19">
        <f>IF('[1]Data Checking'!TR19="","",'[1]Data Checking'!TR19)</f>
        <v>0</v>
      </c>
      <c r="TO19" t="str">
        <f>IF('[1]Data Checking'!TS19="","",'[1]Data Checking'!TS19)</f>
        <v/>
      </c>
      <c r="TP19" t="str">
        <f>IF('[1]Data Checking'!TT19="","",'[1]Data Checking'!TT19)</f>
        <v/>
      </c>
      <c r="TQ19">
        <f>IF('[1]Data Checking'!TU19="","",'[1]Data Checking'!TU19)</f>
        <v>237410236</v>
      </c>
      <c r="TR19" t="str">
        <f>IF('[1]Data Checking'!TV19="","",'[1]Data Checking'!TV19)</f>
        <v>e88bf1bc-306b-4f59-966b-745ac5ea1deb</v>
      </c>
      <c r="TS19">
        <f>IF('[1]Data Checking'!TW19="","",'[1]Data Checking'!TW19)</f>
        <v>44530.680636574078</v>
      </c>
      <c r="TT19" t="str">
        <f>IF('[1]Data Checking'!TX19="","",'[1]Data Checking'!TX19)</f>
        <v/>
      </c>
      <c r="TU19" t="str">
        <f>IF('[1]Data Checking'!TY19="","",'[1]Data Checking'!TY19)</f>
        <v/>
      </c>
      <c r="TV19" t="str">
        <f>IF('[1]Data Checking'!TZ19="","",'[1]Data Checking'!TZ19)</f>
        <v>submitted_via_web</v>
      </c>
      <c r="TW19" t="str">
        <f>IF('[1]Data Checking'!UA19="","",'[1]Data Checking'!UA19)</f>
        <v>icsm_haiti</v>
      </c>
      <c r="TX19" t="str">
        <f>IF('[1]Data Checking'!UB19="","",'[1]Data Checking'!UB19)</f>
        <v/>
      </c>
      <c r="TY19">
        <f>IF('[1]Data Checking'!UC19="","",'[1]Data Checking'!UC19)</f>
        <v>18</v>
      </c>
      <c r="TZ19" t="str">
        <f>IF('[1]Data Checking'!UD19="","",'[1]Data Checking'!UD19)</f>
        <v/>
      </c>
      <c r="UA19" t="e">
        <f>IF('[1]Data Checking'!UL19="","",'[1]Data Checking'!UL19)</f>
        <v>#REF!</v>
      </c>
      <c r="UB19" t="e">
        <f>IF('[1]Data Checking'!UM19="","",'[1]Data Checking'!UM19)</f>
        <v>#REF!</v>
      </c>
      <c r="UC19" t="e">
        <f>IF('[1]Data Checking'!UN19="","",'[1]Data Checking'!UN19)</f>
        <v>#REF!</v>
      </c>
    </row>
    <row r="20" spans="1:549">
      <c r="A20">
        <f>IF('[1]Data Checking'!D20="","",'[1]Data Checking'!D20)</f>
        <v>44530.402163969913</v>
      </c>
      <c r="B20">
        <f>IF('[1]Data Checking'!E20="","",'[1]Data Checking'!E20)</f>
        <v>44530.410708750002</v>
      </c>
      <c r="C20">
        <f>IF('[1]Data Checking'!F20="","",'[1]Data Checking'!F20)</f>
        <v>44530</v>
      </c>
      <c r="D20" t="str">
        <f>IF('[1]Data Checking'!H20="","",'[1]Data Checking'!H20)</f>
        <v>audit.csv</v>
      </c>
      <c r="E20" t="str">
        <f>IF('[1]Data Checking'!I20="","",'[1]Data Checking'!I20)</f>
        <v>icsm_haiti</v>
      </c>
      <c r="F20" t="str">
        <f>IF('[1]Data Checking'!J20="","",'[1]Data Checking'!J20)</f>
        <v>372032330787357</v>
      </c>
      <c r="G20" t="str">
        <f>IF('[1]Data Checking'!K20="","",'[1]Data Checking'!K20)</f>
        <v/>
      </c>
      <c r="H20">
        <f>IF('[1]Data Checking'!L20="","",'[1]Data Checking'!L20)</f>
        <v>44530</v>
      </c>
      <c r="I20" t="str">
        <f>IF('[1]Data Checking'!M20="","",'[1]Data Checking'!M20)</f>
        <v>Save the Children</v>
      </c>
      <c r="J20" t="str">
        <f>IF('[1]Data Checking'!N20="","",'[1]Data Checking'!N20)</f>
        <v/>
      </c>
      <c r="K20" t="str">
        <f>IF('[1]Data Checking'!O20="","",'[1]Data Checking'!O20)</f>
        <v>save</v>
      </c>
      <c r="L20" t="str">
        <f>IF('[1]Data Checking'!P20="","",'[1]Data Checking'!P20)</f>
        <v>Save the Children</v>
      </c>
      <c r="M20" t="str">
        <f>IF('[1]Data Checking'!Q20="","",'[1]Data Checking'!Q20)</f>
        <v>Save the Children</v>
      </c>
      <c r="N20" t="str">
        <f>IF('[1]Data Checking'!R20="","",'[1]Data Checking'!R20)</f>
        <v>ASV758</v>
      </c>
      <c r="O20" t="str">
        <f>IF('[1]Data Checking'!S20="","",'[1]Data Checking'!S20)</f>
        <v/>
      </c>
      <c r="P20" t="str">
        <f>IF('[1]Data Checking'!T20="","",'[1]Data Checking'!T20)</f>
        <v>save_asv</v>
      </c>
      <c r="Q20" t="str">
        <f>IF('[1]Data Checking'!U20="","",'[1]Data Checking'!U20)</f>
        <v>ASV758</v>
      </c>
      <c r="R20" t="str">
        <f>IF('[1]Data Checking'!V20="","",'[1]Data Checking'!V20)</f>
        <v>ASV758</v>
      </c>
      <c r="S20" t="str">
        <f>IF('[1]Data Checking'!W20="","",'[1]Data Checking'!W20)</f>
        <v>Artibonite</v>
      </c>
      <c r="T20" t="str">
        <f>IF('[1]Data Checking'!X20="","",'[1]Data Checking'!X20)</f>
        <v>L'Estère</v>
      </c>
      <c r="U20" t="str">
        <f>IF('[1]Data Checking'!Y20="","",'[1]Data Checking'!Y20)</f>
        <v>HT0513</v>
      </c>
      <c r="V20" t="str">
        <f>IF('[1]Data Checking'!Z20="","",'[1]Data Checking'!Z20)</f>
        <v>L'Estère</v>
      </c>
      <c r="W20" t="str">
        <f>IF('[1]Data Checking'!AA20="","",'[1]Data Checking'!AA20)</f>
        <v>Je ne sais pas, je ne souhaite pas répondre</v>
      </c>
      <c r="X20" t="str">
        <f>IF('[1]Data Checking'!AB20="","",'[1]Data Checking'!AB20)</f>
        <v>nsnr</v>
      </c>
      <c r="Y20" t="str">
        <f>IF('[1]Data Checking'!AC20="","",'[1]Data Checking'!AC20)</f>
        <v>Je ne sais pas, je ne souhaite pas répondre</v>
      </c>
      <c r="Z20" t="str">
        <f>IF('[1]Data Checking'!AD20="","",'[1]Data Checking'!AD20)</f>
        <v>Centre-ville de l'Estère</v>
      </c>
      <c r="AA20" t="str">
        <f>IF('[1]Data Checking'!AE20="","",'[1]Data Checking'!AE20)</f>
        <v/>
      </c>
      <c r="AB20" t="str">
        <f>IF('[1]Data Checking'!AF20="","",'[1]Data Checking'!AF20)</f>
        <v>est_1</v>
      </c>
      <c r="AC20" t="str">
        <f>IF('[1]Data Checking'!AG20="","",'[1]Data Checking'!AG20)</f>
        <v>Centre-ville de l'Estère</v>
      </c>
      <c r="AD20" t="str">
        <f>IF('[1]Data Checking'!AH20="","",'[1]Data Checking'!AH20)</f>
        <v>Centre-ville de l'Estère</v>
      </c>
      <c r="AE20" t="str">
        <f>IF('[1]Data Checking'!AI20="","",'[1]Data Checking'!AI20)</f>
        <v>Marché L'Estère</v>
      </c>
      <c r="AF20" t="str">
        <f>IF('[1]Data Checking'!AJ20="","",'[1]Data Checking'!AJ20)</f>
        <v/>
      </c>
      <c r="AG20" t="str">
        <f>IF('[1]Data Checking'!AK20="","",'[1]Data Checking'!AK20)</f>
        <v>lest_1</v>
      </c>
      <c r="AH20" t="str">
        <f>IF('[1]Data Checking'!AL20="","",'[1]Data Checking'!AL20)</f>
        <v>Marché L'Estère</v>
      </c>
      <c r="AI20" t="str">
        <f>IF('[1]Data Checking'!AM20="","",'[1]Data Checking'!AM20)</f>
        <v>Marché L'Estère</v>
      </c>
      <c r="AJ20" t="str">
        <f>IF('[1]Data Checking'!AN20="","",'[1]Data Checking'!AN20)</f>
        <v>Milieu urbain</v>
      </c>
      <c r="AK20" t="str">
        <f>IF('[1]Data Checking'!AO20="","",'[1]Data Checking'!AO20)</f>
        <v>Enquête auprès d'un marchand</v>
      </c>
      <c r="AL20" t="str">
        <f>IF('[1]Data Checking'!AP20="","",'[1]Data Checking'!AP20)</f>
        <v>Oui</v>
      </c>
      <c r="AM20" t="str">
        <f>IF('[1]Data Checking'!AQ20="","",'[1]Data Checking'!AQ20)</f>
        <v/>
      </c>
      <c r="AN20" t="str">
        <f>IF('[1]Data Checking'!AR20="","",'[1]Data Checking'!AR20)</f>
        <v>Oui</v>
      </c>
      <c r="AO20" t="str">
        <f>IF('[1]Data Checking'!AS20="","",'[1]Data Checking'!AS20)</f>
        <v/>
      </c>
      <c r="AP20" t="str">
        <f>IF('[1]Data Checking'!AT20="","",'[1]Data Checking'!AT20)</f>
        <v>Femme</v>
      </c>
      <c r="AQ20">
        <f>IF('[1]Data Checking'!AU20="","",'[1]Data Checking'!AU20)</f>
        <v>44530</v>
      </c>
      <c r="AR20">
        <f>IF('[1]Data Checking'!AV20="","",'[1]Data Checking'!AV20)</f>
        <v>44530</v>
      </c>
      <c r="AS20" t="str">
        <f>IF('[1]Data Checking'!AW20="","",'[1]Data Checking'!AW20)</f>
        <v>Détaillant mobile</v>
      </c>
      <c r="AT20" t="str">
        <f>IF('[1]Data Checking'!AX20="","",'[1]Data Checking'!AX20)</f>
        <v/>
      </c>
      <c r="AU20" t="str">
        <f>IF('[1]Data Checking'!AY20="","",'[1]Data Checking'!AY20)</f>
        <v>Produits et Ustensiles d'hygiène et assainissement</v>
      </c>
      <c r="AV20">
        <f>IF('[1]Data Checking'!AZ20="","",'[1]Data Checking'!AZ20)</f>
        <v>0</v>
      </c>
      <c r="AW20">
        <f>IF('[1]Data Checking'!BA20="","",'[1]Data Checking'!BA20)</f>
        <v>1</v>
      </c>
      <c r="AX20">
        <f>IF('[1]Data Checking'!BB20="","",'[1]Data Checking'!BB20)</f>
        <v>0</v>
      </c>
      <c r="AY20">
        <f>IF('[1]Data Checking'!BC20="","",'[1]Data Checking'!BC20)</f>
        <v>0</v>
      </c>
      <c r="AZ20" t="str">
        <f>IF('[1]Data Checking'!BD20="","",'[1]Data Checking'!BD20)</f>
        <v>wash</v>
      </c>
      <c r="BA20" t="str">
        <f>IF('[1]Data Checking'!BE20="","",'[1]Data Checking'!BE20)</f>
        <v>Produits et Ustensiles d'hygiène et assainissement</v>
      </c>
      <c r="BB20" t="str">
        <f>IF('[1]Data Checking'!BF20="","",'[1]Data Checking'!BF20)</f>
        <v>En espèces (Gourde)</v>
      </c>
      <c r="BC20">
        <f>IF('[1]Data Checking'!BG20="","",'[1]Data Checking'!BG20)</f>
        <v>1</v>
      </c>
      <c r="BD20">
        <f>IF('[1]Data Checking'!BH20="","",'[1]Data Checking'!BH20)</f>
        <v>0</v>
      </c>
      <c r="BE20">
        <f>IF('[1]Data Checking'!BI20="","",'[1]Data Checking'!BI20)</f>
        <v>0</v>
      </c>
      <c r="BF20">
        <f>IF('[1]Data Checking'!BJ20="","",'[1]Data Checking'!BJ20)</f>
        <v>0</v>
      </c>
      <c r="BG20">
        <f>IF('[1]Data Checking'!BK20="","",'[1]Data Checking'!BK20)</f>
        <v>0</v>
      </c>
      <c r="BH20">
        <f>IF('[1]Data Checking'!BL20="","",'[1]Data Checking'!BL20)</f>
        <v>0</v>
      </c>
      <c r="BI20">
        <f>IF('[1]Data Checking'!BM20="","",'[1]Data Checking'!BM20)</f>
        <v>0</v>
      </c>
      <c r="BJ20">
        <f>IF('[1]Data Checking'!BN20="","",'[1]Data Checking'!BN20)</f>
        <v>0</v>
      </c>
      <c r="BK20">
        <f>IF('[1]Data Checking'!BO20="","",'[1]Data Checking'!BO20)</f>
        <v>0</v>
      </c>
      <c r="BL20">
        <f>IF('[1]Data Checking'!BP20="","",'[1]Data Checking'!BP20)</f>
        <v>0</v>
      </c>
      <c r="BM20" t="str">
        <f>IF('[1]Data Checking'!BQ20="","",'[1]Data Checking'!BQ20)</f>
        <v/>
      </c>
      <c r="BN20" t="str">
        <f>IF('[1]Data Checking'!BR20="","",'[1]Data Checking'!BR20)</f>
        <v>Oui, il y a plus de commerçants par rapport au mois passé</v>
      </c>
      <c r="BO20" t="str">
        <f>IF('[1]Data Checking'!BS20="","",'[1]Data Checking'!BS20)</f>
        <v>Moins de 20</v>
      </c>
      <c r="BP20" t="str">
        <f>IF('[1]Data Checking'!BT20="","",'[1]Data Checking'!BT20)</f>
        <v/>
      </c>
      <c r="BQ20" t="str">
        <f>IF('[1]Data Checking'!BU20="","",'[1]Data Checking'!BU20)</f>
        <v/>
      </c>
      <c r="BR20" t="str">
        <f>IF('[1]Data Checking'!BV20="","",'[1]Data Checking'!BV20)</f>
        <v/>
      </c>
      <c r="BS20" t="str">
        <f>IF('[1]Data Checking'!BW20="","",'[1]Data Checking'!BW20)</f>
        <v/>
      </c>
      <c r="BT20" t="str">
        <f>IF('[1]Data Checking'!BX20="","",'[1]Data Checking'!BX20)</f>
        <v/>
      </c>
      <c r="BU20" t="str">
        <f>IF('[1]Data Checking'!BY20="","",'[1]Data Checking'!BY20)</f>
        <v/>
      </c>
      <c r="BV20" t="str">
        <f>IF('[1]Data Checking'!BZ20="","",'[1]Data Checking'!BZ20)</f>
        <v/>
      </c>
      <c r="BW20" t="str">
        <f>IF('[1]Data Checking'!CA20="","",'[1]Data Checking'!CA20)</f>
        <v/>
      </c>
      <c r="BX20" t="str">
        <f>IF('[1]Data Checking'!CB20="","",'[1]Data Checking'!CB20)</f>
        <v/>
      </c>
      <c r="BY20" t="str">
        <f>IF('[1]Data Checking'!CC20="","",'[1]Data Checking'!CC20)</f>
        <v/>
      </c>
      <c r="BZ20" t="str">
        <f>IF('[1]Data Checking'!CD20="","",'[1]Data Checking'!CD20)</f>
        <v/>
      </c>
      <c r="CA20" t="str">
        <f>IF('[1]Data Checking'!CE20="","",'[1]Data Checking'!CE20)</f>
        <v/>
      </c>
      <c r="CB20" t="str">
        <f>IF('[1]Data Checking'!CF20="","",'[1]Data Checking'!CF20)</f>
        <v/>
      </c>
      <c r="CC20" t="str">
        <f>IF('[1]Data Checking'!CG20="","",'[1]Data Checking'!CG20)</f>
        <v/>
      </c>
      <c r="CD20" t="str">
        <f>IF('[1]Data Checking'!CH20="","",'[1]Data Checking'!CH20)</f>
        <v/>
      </c>
      <c r="CE20" t="str">
        <f>IF('[1]Data Checking'!CI20="","",'[1]Data Checking'!CI20)</f>
        <v/>
      </c>
      <c r="CF20" t="str">
        <f>IF('[1]Data Checking'!CJ20="","",'[1]Data Checking'!CJ20)</f>
        <v/>
      </c>
      <c r="CG20" t="str">
        <f>IF('[1]Data Checking'!CK20="","",'[1]Data Checking'!CK20)</f>
        <v/>
      </c>
      <c r="CH20" t="str">
        <f>IF('[1]Data Checking'!CL20="","",'[1]Data Checking'!CL20)</f>
        <v/>
      </c>
      <c r="CI20" t="str">
        <f>IF('[1]Data Checking'!CM20="","",'[1]Data Checking'!CM20)</f>
        <v/>
      </c>
      <c r="CJ20" t="str">
        <f>IF('[1]Data Checking'!CN20="","",'[1]Data Checking'!CN20)</f>
        <v/>
      </c>
      <c r="CK20" t="str">
        <f>IF('[1]Data Checking'!CO20="","",'[1]Data Checking'!CO20)</f>
        <v/>
      </c>
      <c r="CL20" t="str">
        <f>IF('[1]Data Checking'!CP20="","",'[1]Data Checking'!CP20)</f>
        <v/>
      </c>
      <c r="CM20" t="str">
        <f>IF('[1]Data Checking'!CQ20="","",'[1]Data Checking'!CQ20)</f>
        <v/>
      </c>
      <c r="CN20" t="str">
        <f>IF('[1]Data Checking'!CR20="","",'[1]Data Checking'!CR20)</f>
        <v/>
      </c>
      <c r="CO20" t="str">
        <f>IF('[1]Data Checking'!CS20="","",'[1]Data Checking'!CS20)</f>
        <v/>
      </c>
      <c r="CP20" t="str">
        <f>IF('[1]Data Checking'!CT20="","",'[1]Data Checking'!CT20)</f>
        <v/>
      </c>
      <c r="CQ20" t="str">
        <f>IF('[1]Data Checking'!CU20="","",'[1]Data Checking'!CU20)</f>
        <v/>
      </c>
      <c r="CR20" t="str">
        <f>IF('[1]Data Checking'!CV20="","",'[1]Data Checking'!CV20)</f>
        <v/>
      </c>
      <c r="CS20" t="str">
        <f>IF('[1]Data Checking'!CW20="","",'[1]Data Checking'!CW20)</f>
        <v/>
      </c>
      <c r="CT20" t="str">
        <f>IF('[1]Data Checking'!CX20="","",'[1]Data Checking'!CX20)</f>
        <v/>
      </c>
      <c r="CU20" t="str">
        <f>IF('[1]Data Checking'!CY20="","",'[1]Data Checking'!CY20)</f>
        <v/>
      </c>
      <c r="CV20" t="str">
        <f>IF('[1]Data Checking'!CZ20="","",'[1]Data Checking'!CZ20)</f>
        <v/>
      </c>
      <c r="CW20" t="str">
        <f>IF('[1]Data Checking'!DA20="","",'[1]Data Checking'!DA20)</f>
        <v/>
      </c>
      <c r="CX20" t="str">
        <f>IF('[1]Data Checking'!DB20="","",'[1]Data Checking'!DB20)</f>
        <v/>
      </c>
      <c r="CY20" t="str">
        <f>IF('[1]Data Checking'!DC20="","",'[1]Data Checking'!DC20)</f>
        <v/>
      </c>
      <c r="CZ20" t="str">
        <f>IF('[1]Data Checking'!DD20="","",'[1]Data Checking'!DD20)</f>
        <v/>
      </c>
      <c r="DA20" t="str">
        <f>IF('[1]Data Checking'!DE20="","",'[1]Data Checking'!DE20)</f>
        <v/>
      </c>
      <c r="DB20" t="str">
        <f>IF('[1]Data Checking'!DF20="","",'[1]Data Checking'!DF20)</f>
        <v/>
      </c>
      <c r="DC20" t="str">
        <f>IF('[1]Data Checking'!DG20="","",'[1]Data Checking'!DG20)</f>
        <v/>
      </c>
      <c r="DD20" t="str">
        <f>IF('[1]Data Checking'!DH20="","",'[1]Data Checking'!DH20)</f>
        <v/>
      </c>
      <c r="DE20" t="str">
        <f>IF('[1]Data Checking'!DI20="","",'[1]Data Checking'!DI20)</f>
        <v/>
      </c>
      <c r="DF20" t="str">
        <f>IF('[1]Data Checking'!DJ20="","",'[1]Data Checking'!DJ20)</f>
        <v/>
      </c>
      <c r="DG20" t="str">
        <f>IF('[1]Data Checking'!DK20="","",'[1]Data Checking'!DK20)</f>
        <v/>
      </c>
      <c r="DH20" t="str">
        <f>IF('[1]Data Checking'!DL20="","",'[1]Data Checking'!DL20)</f>
        <v/>
      </c>
      <c r="DI20" t="str">
        <f>IF('[1]Data Checking'!DM20="","",'[1]Data Checking'!DM20)</f>
        <v/>
      </c>
      <c r="DJ20" t="str">
        <f>IF('[1]Data Checking'!DN20="","",'[1]Data Checking'!DN20)</f>
        <v/>
      </c>
      <c r="DK20" t="str">
        <f>IF('[1]Data Checking'!DO20="","",'[1]Data Checking'!DO20)</f>
        <v/>
      </c>
      <c r="DL20" t="str">
        <f>IF('[1]Data Checking'!DP20="","",'[1]Data Checking'!DP20)</f>
        <v/>
      </c>
      <c r="DM20" t="str">
        <f>IF('[1]Data Checking'!DQ20="","",'[1]Data Checking'!DQ20)</f>
        <v/>
      </c>
      <c r="DN20" t="str">
        <f>IF('[1]Data Checking'!DR20="","",'[1]Data Checking'!DR20)</f>
        <v/>
      </c>
      <c r="DO20" t="str">
        <f>IF('[1]Data Checking'!DS20="","",'[1]Data Checking'!DS20)</f>
        <v/>
      </c>
      <c r="DP20" t="str">
        <f>IF('[1]Data Checking'!DT20="","",'[1]Data Checking'!DT20)</f>
        <v/>
      </c>
      <c r="DQ20" t="str">
        <f>IF('[1]Data Checking'!DU20="","",'[1]Data Checking'!DU20)</f>
        <v/>
      </c>
      <c r="DR20" t="str">
        <f>IF('[1]Data Checking'!DV20="","",'[1]Data Checking'!DV20)</f>
        <v/>
      </c>
      <c r="DS20" t="str">
        <f>IF('[1]Data Checking'!DW20="","",'[1]Data Checking'!DW20)</f>
        <v/>
      </c>
      <c r="DT20" t="str">
        <f>IF('[1]Data Checking'!DX20="","",'[1]Data Checking'!DX20)</f>
        <v/>
      </c>
      <c r="DU20" t="str">
        <f>IF('[1]Data Checking'!DY20="","",'[1]Data Checking'!DY20)</f>
        <v/>
      </c>
      <c r="DV20" t="str">
        <f>IF('[1]Data Checking'!DZ20="","",'[1]Data Checking'!DZ20)</f>
        <v/>
      </c>
      <c r="DW20" t="str">
        <f>IF('[1]Data Checking'!EA20="","",'[1]Data Checking'!EA20)</f>
        <v/>
      </c>
      <c r="DX20" t="str">
        <f>IF('[1]Data Checking'!EB20="","",'[1]Data Checking'!EB20)</f>
        <v/>
      </c>
      <c r="DY20" t="str">
        <f>IF('[1]Data Checking'!EC20="","",'[1]Data Checking'!EC20)</f>
        <v/>
      </c>
      <c r="DZ20" t="str">
        <f>IF('[1]Data Checking'!ED20="","",'[1]Data Checking'!ED20)</f>
        <v/>
      </c>
      <c r="EA20" t="str">
        <f>IF('[1]Data Checking'!EE20="","",'[1]Data Checking'!EE20)</f>
        <v/>
      </c>
      <c r="EB20" t="str">
        <f>IF('[1]Data Checking'!EF20="","",'[1]Data Checking'!EF20)</f>
        <v/>
      </c>
      <c r="EC20" t="str">
        <f>IF('[1]Data Checking'!EG20="","",'[1]Data Checking'!EG20)</f>
        <v/>
      </c>
      <c r="ED20" t="str">
        <f>IF('[1]Data Checking'!EH20="","",'[1]Data Checking'!EH20)</f>
        <v/>
      </c>
      <c r="EE20" t="str">
        <f>IF('[1]Data Checking'!EI20="","",'[1]Data Checking'!EI20)</f>
        <v/>
      </c>
      <c r="EF20" t="str">
        <f>IF('[1]Data Checking'!EJ20="","",'[1]Data Checking'!EJ20)</f>
        <v/>
      </c>
      <c r="EG20" t="str">
        <f>IF('[1]Data Checking'!EK20="","",'[1]Data Checking'!EK20)</f>
        <v/>
      </c>
      <c r="EH20" t="str">
        <f>IF('[1]Data Checking'!EL20="","",'[1]Data Checking'!EL20)</f>
        <v/>
      </c>
      <c r="EI20" t="str">
        <f>IF('[1]Data Checking'!EM20="","",'[1]Data Checking'!EM20)</f>
        <v/>
      </c>
      <c r="EJ20" t="str">
        <f>IF('[1]Data Checking'!EN20="","",'[1]Data Checking'!EN20)</f>
        <v/>
      </c>
      <c r="EK20" t="str">
        <f>IF('[1]Data Checking'!EO20="","",'[1]Data Checking'!EO20)</f>
        <v>Savon lessive Brosse à dent Dentifrice Papier toilette Serviettes hygiéniques Chlore en grain (nettoyage) Savon pour se laver</v>
      </c>
      <c r="EL20">
        <f>IF('[1]Data Checking'!EP20="","",'[1]Data Checking'!EP20)</f>
        <v>1</v>
      </c>
      <c r="EM20">
        <f>IF('[1]Data Checking'!EQ20="","",'[1]Data Checking'!EQ20)</f>
        <v>1</v>
      </c>
      <c r="EN20">
        <f>IF('[1]Data Checking'!ER20="","",'[1]Data Checking'!ER20)</f>
        <v>1</v>
      </c>
      <c r="EO20">
        <f>IF('[1]Data Checking'!ES20="","",'[1]Data Checking'!ES20)</f>
        <v>1</v>
      </c>
      <c r="EP20">
        <f>IF('[1]Data Checking'!ET20="","",'[1]Data Checking'!ET20)</f>
        <v>1</v>
      </c>
      <c r="EQ20">
        <f>IF('[1]Data Checking'!EU20="","",'[1]Data Checking'!EU20)</f>
        <v>1</v>
      </c>
      <c r="ER20">
        <f>IF('[1]Data Checking'!EV20="","",'[1]Data Checking'!EV20)</f>
        <v>1</v>
      </c>
      <c r="ES20">
        <f>IF('[1]Data Checking'!EW20="","",'[1]Data Checking'!EW20)</f>
        <v>0</v>
      </c>
      <c r="ET20">
        <f>IF('[1]Data Checking'!EX20="","",'[1]Data Checking'!EX20)</f>
        <v>0</v>
      </c>
      <c r="EU20">
        <f>IF('[1]Data Checking'!EY20="","",'[1]Data Checking'!EY20)</f>
        <v>0</v>
      </c>
      <c r="EV20">
        <f>IF('[1]Data Checking'!EZ20="","",'[1]Data Checking'!EZ20)</f>
        <v>0</v>
      </c>
      <c r="EW20" t="str">
        <f>IF('[1]Data Checking'!FA20="","",'[1]Data Checking'!FA20)</f>
        <v>Oui</v>
      </c>
      <c r="EX20">
        <f>IF('[1]Data Checking'!FB20="","",'[1]Data Checking'!FB20)</f>
        <v>30</v>
      </c>
      <c r="EY20">
        <f>IF('[1]Data Checking'!FC20="","",'[1]Data Checking'!FC20)</f>
        <v>30</v>
      </c>
      <c r="EZ20" t="str">
        <f>IF('[1]Data Checking'!FD20="","",'[1]Data Checking'!FD20)</f>
        <v/>
      </c>
      <c r="FA20" t="str">
        <f>IF('[1]Data Checking'!FE20="","",'[1]Data Checking'!FE20)</f>
        <v/>
      </c>
      <c r="FB20" t="str">
        <f>IF('[1]Data Checking'!FF20="","",'[1]Data Checking'!FF20)</f>
        <v/>
      </c>
      <c r="FC20">
        <f>IF('[1]Data Checking'!FG20="","",'[1]Data Checking'!FG20)</f>
        <v>30</v>
      </c>
      <c r="FD20" t="str">
        <f>IF('[1]Data Checking'!FH20="","",'[1]Data Checking'!FH20)</f>
        <v>Oui</v>
      </c>
      <c r="FE20">
        <f>IF('[1]Data Checking'!FI20="","",'[1]Data Checking'!FI20)</f>
        <v>25</v>
      </c>
      <c r="FF20" t="str">
        <f>IF('[1]Data Checking'!FJ20="","",'[1]Data Checking'!FJ20)</f>
        <v>Oui</v>
      </c>
      <c r="FG20">
        <f>IF('[1]Data Checking'!FK20="","",'[1]Data Checking'!FK20)</f>
        <v>50</v>
      </c>
      <c r="FH20" t="str">
        <f>IF('[1]Data Checking'!FL20="","",'[1]Data Checking'!FL20)</f>
        <v>Oui</v>
      </c>
      <c r="FI20" t="str">
        <f>IF('[1]Data Checking'!FM20="","",'[1]Data Checking'!FM20)</f>
        <v>Oui</v>
      </c>
      <c r="FJ20">
        <f>IF('[1]Data Checking'!FN20="","",'[1]Data Checking'!FN20)</f>
        <v>20</v>
      </c>
      <c r="FK20" t="str">
        <f>IF('[1]Data Checking'!FO20="","",'[1]Data Checking'!FO20)</f>
        <v/>
      </c>
      <c r="FL20" t="str">
        <f>IF('[1]Data Checking'!FP20="","",'[1]Data Checking'!FP20)</f>
        <v/>
      </c>
      <c r="FM20">
        <f>IF('[1]Data Checking'!FQ20="","",'[1]Data Checking'!FQ20)</f>
        <v>20</v>
      </c>
      <c r="FN20" t="str">
        <f>IF('[1]Data Checking'!FR20="","",'[1]Data Checking'!FR20)</f>
        <v>Non</v>
      </c>
      <c r="FO20" t="str">
        <f>IF('[1]Data Checking'!FS20="","",'[1]Data Checking'!FS20)</f>
        <v>Oui</v>
      </c>
      <c r="FP20">
        <f>IF('[1]Data Checking'!FT20="","",'[1]Data Checking'!FT20)</f>
        <v>100</v>
      </c>
      <c r="FQ20" t="str">
        <f>IF('[1]Data Checking'!FU20="","",'[1]Data Checking'!FU20)</f>
        <v/>
      </c>
      <c r="FR20" t="str">
        <f>IF('[1]Data Checking'!FV20="","",'[1]Data Checking'!FV20)</f>
        <v/>
      </c>
      <c r="FS20">
        <f>IF('[1]Data Checking'!FW20="","",'[1]Data Checking'!FW20)</f>
        <v>100</v>
      </c>
      <c r="FT20" t="str">
        <f>IF('[1]Data Checking'!FX20="","",'[1]Data Checking'!FX20)</f>
        <v>Oui</v>
      </c>
      <c r="FU20" t="str">
        <f>IF('[1]Data Checking'!FY20="","",'[1]Data Checking'!FY20)</f>
        <v>Oui</v>
      </c>
      <c r="FV20">
        <f>IF('[1]Data Checking'!FZ20="","",'[1]Data Checking'!FZ20)</f>
        <v>100</v>
      </c>
      <c r="FW20" t="str">
        <f>IF('[1]Data Checking'!GA20="","",'[1]Data Checking'!GA20)</f>
        <v/>
      </c>
      <c r="FX20" t="str">
        <f>IF('[1]Data Checking'!GB20="","",'[1]Data Checking'!GB20)</f>
        <v/>
      </c>
      <c r="FY20" t="str">
        <f>IF('[1]Data Checking'!GC20="","",'[1]Data Checking'!GC20)</f>
        <v/>
      </c>
      <c r="FZ20">
        <f>IF('[1]Data Checking'!GD20="","",'[1]Data Checking'!GD20)</f>
        <v>100</v>
      </c>
      <c r="GA20" t="str">
        <f>IF('[1]Data Checking'!GE20="","",'[1]Data Checking'!GE20)</f>
        <v>Oui</v>
      </c>
      <c r="GB20" t="str">
        <f>IF('[1]Data Checking'!GF20="","",'[1]Data Checking'!GF20)</f>
        <v>Oui</v>
      </c>
      <c r="GC20" t="str">
        <f>IF('[1]Data Checking'!GG20="","",'[1]Data Checking'!GG20)</f>
        <v/>
      </c>
      <c r="GD20">
        <f>IF('[1]Data Checking'!GH20="","",'[1]Data Checking'!GH20)</f>
        <v>5</v>
      </c>
      <c r="GE20" t="str">
        <f>IF('[1]Data Checking'!GI20="","",'[1]Data Checking'!GI20)</f>
        <v/>
      </c>
      <c r="GF20" t="str">
        <f>IF('[1]Data Checking'!GJ20="","",'[1]Data Checking'!GJ20)</f>
        <v/>
      </c>
      <c r="GG20" t="str">
        <f>IF('[1]Data Checking'!GK20="","",'[1]Data Checking'!GK20)</f>
        <v/>
      </c>
      <c r="GH20" t="str">
        <f>IF('[1]Data Checking'!GL20="","",'[1]Data Checking'!GL20)</f>
        <v/>
      </c>
      <c r="GI20" t="str">
        <f>IF('[1]Data Checking'!GM20="","",'[1]Data Checking'!GM20)</f>
        <v/>
      </c>
      <c r="GJ20" t="str">
        <f>IF('[1]Data Checking'!GN20="","",'[1]Data Checking'!GN20)</f>
        <v/>
      </c>
      <c r="GK20" t="str">
        <f>IF('[1]Data Checking'!GO20="","",'[1]Data Checking'!GO20)</f>
        <v>Oui</v>
      </c>
      <c r="GL20" t="str">
        <f>IF('[1]Data Checking'!GP20="","",'[1]Data Checking'!GP20)</f>
        <v>NA</v>
      </c>
      <c r="GM20">
        <f>IF('[1]Data Checking'!GQ20="","",'[1]Data Checking'!GQ20)</f>
        <v>5</v>
      </c>
      <c r="GN20" t="str">
        <f>IF('[1]Data Checking'!GR20="","",'[1]Data Checking'!GR20)</f>
        <v/>
      </c>
      <c r="GO20" t="str">
        <f>IF('[1]Data Checking'!GS20="","",'[1]Data Checking'!GS20)</f>
        <v/>
      </c>
      <c r="GP20" t="str">
        <f>IF('[1]Data Checking'!GT20="","",'[1]Data Checking'!GT20)</f>
        <v/>
      </c>
      <c r="GQ20" t="str">
        <f>IF('[1]Data Checking'!GU20="","",'[1]Data Checking'!GU20)</f>
        <v>Oui</v>
      </c>
      <c r="GR20" t="str">
        <f>IF('[1]Data Checking'!GV20="","",'[1]Data Checking'!GV20)</f>
        <v>Article trop cher</v>
      </c>
      <c r="GS20">
        <f>IF('[1]Data Checking'!GW20="","",'[1]Data Checking'!GW20)</f>
        <v>0</v>
      </c>
      <c r="GT20">
        <f>IF('[1]Data Checking'!GX20="","",'[1]Data Checking'!GX20)</f>
        <v>0</v>
      </c>
      <c r="GU20">
        <f>IF('[1]Data Checking'!GY20="","",'[1]Data Checking'!GY20)</f>
        <v>0</v>
      </c>
      <c r="GV20">
        <f>IF('[1]Data Checking'!GZ20="","",'[1]Data Checking'!GZ20)</f>
        <v>1</v>
      </c>
      <c r="GW20">
        <f>IF('[1]Data Checking'!HA20="","",'[1]Data Checking'!HA20)</f>
        <v>0</v>
      </c>
      <c r="GX20">
        <f>IF('[1]Data Checking'!HB20="","",'[1]Data Checking'!HB20)</f>
        <v>0</v>
      </c>
      <c r="GY20">
        <f>IF('[1]Data Checking'!HC20="","",'[1]Data Checking'!HC20)</f>
        <v>0</v>
      </c>
      <c r="GZ20">
        <f>IF('[1]Data Checking'!HD20="","",'[1]Data Checking'!HD20)</f>
        <v>0</v>
      </c>
      <c r="HA20">
        <f>IF('[1]Data Checking'!HE20="","",'[1]Data Checking'!HE20)</f>
        <v>0</v>
      </c>
      <c r="HB20">
        <f>IF('[1]Data Checking'!HF20="","",'[1]Data Checking'!HF20)</f>
        <v>0</v>
      </c>
      <c r="HC20">
        <f>IF('[1]Data Checking'!HG20="","",'[1]Data Checking'!HG20)</f>
        <v>0</v>
      </c>
      <c r="HD20">
        <f>IF('[1]Data Checking'!HH20="","",'[1]Data Checking'!HH20)</f>
        <v>0</v>
      </c>
      <c r="HE20">
        <f>IF('[1]Data Checking'!HI20="","",'[1]Data Checking'!HI20)</f>
        <v>0</v>
      </c>
      <c r="HF20" t="str">
        <f>IF('[1]Data Checking'!HJ20="","",'[1]Data Checking'!HJ20)</f>
        <v/>
      </c>
      <c r="HG20" t="str">
        <f>IF('[1]Data Checking'!HK20="","",'[1]Data Checking'!HK20)</f>
        <v>Brosse à dent Dentifrice</v>
      </c>
      <c r="HH20">
        <f>IF('[1]Data Checking'!HL20="","",'[1]Data Checking'!HL20)</f>
        <v>0</v>
      </c>
      <c r="HI20">
        <f>IF('[1]Data Checking'!HM20="","",'[1]Data Checking'!HM20)</f>
        <v>1</v>
      </c>
      <c r="HJ20">
        <f>IF('[1]Data Checking'!HN20="","",'[1]Data Checking'!HN20)</f>
        <v>1</v>
      </c>
      <c r="HK20">
        <f>IF('[1]Data Checking'!HO20="","",'[1]Data Checking'!HO20)</f>
        <v>0</v>
      </c>
      <c r="HL20">
        <f>IF('[1]Data Checking'!HP20="","",'[1]Data Checking'!HP20)</f>
        <v>0</v>
      </c>
      <c r="HM20">
        <f>IF('[1]Data Checking'!HQ20="","",'[1]Data Checking'!HQ20)</f>
        <v>0</v>
      </c>
      <c r="HN20">
        <f>IF('[1]Data Checking'!HR20="","",'[1]Data Checking'!HR20)</f>
        <v>0</v>
      </c>
      <c r="HO20">
        <f>IF('[1]Data Checking'!HS20="","",'[1]Data Checking'!HS20)</f>
        <v>0</v>
      </c>
      <c r="HP20">
        <f>IF('[1]Data Checking'!HT20="","",'[1]Data Checking'!HT20)</f>
        <v>0</v>
      </c>
      <c r="HQ20">
        <f>IF('[1]Data Checking'!HU20="","",'[1]Data Checking'!HU20)</f>
        <v>0</v>
      </c>
      <c r="HR20">
        <f>IF('[1]Data Checking'!HV20="","",'[1]Data Checking'!HV20)</f>
        <v>0</v>
      </c>
      <c r="HS20" t="str">
        <f>IF('[1]Data Checking'!HW20="","",'[1]Data Checking'!HW20)</f>
        <v>Non</v>
      </c>
      <c r="HT20" t="str">
        <f>IF('[1]Data Checking'!HX20="","",'[1]Data Checking'!HX20)</f>
        <v>Non</v>
      </c>
      <c r="HU20" t="str">
        <f>IF('[1]Data Checking'!HY20="","",'[1]Data Checking'!HY20)</f>
        <v>Oui</v>
      </c>
      <c r="HV20" t="str">
        <f>IF('[1]Data Checking'!HZ20="","",'[1]Data Checking'!HZ20)</f>
        <v>Artibonite</v>
      </c>
      <c r="HW20" t="str">
        <f>IF('[1]Data Checking'!IA20="","",'[1]Data Checking'!IA20)</f>
        <v>Meme</v>
      </c>
      <c r="HX20" t="str">
        <f>IF('[1]Data Checking'!IB20="","",'[1]Data Checking'!IB20)</f>
        <v>L'Estère</v>
      </c>
      <c r="HY20" t="str">
        <f>IF('[1]Data Checking'!IC20="","",'[1]Data Checking'!IC20)</f>
        <v>Meme</v>
      </c>
      <c r="HZ20" t="str">
        <f>IF('[1]Data Checking'!ID20="","",'[1]Data Checking'!ID20)</f>
        <v/>
      </c>
      <c r="IA20" t="str">
        <f>IF('[1]Data Checking'!IE20="","",'[1]Data Checking'!IE20)</f>
        <v/>
      </c>
      <c r="IB20" t="str">
        <f>IF('[1]Data Checking'!IF20="","",'[1]Data Checking'!IF20)</f>
        <v>Oui</v>
      </c>
      <c r="IC20" t="str">
        <f>IF('[1]Data Checking'!IG20="","",'[1]Data Checking'!IG20)</f>
        <v>Affrontements ou violences</v>
      </c>
      <c r="ID20">
        <f>IF('[1]Data Checking'!IH20="","",'[1]Data Checking'!IH20)</f>
        <v>0</v>
      </c>
      <c r="IE20">
        <f>IF('[1]Data Checking'!II20="","",'[1]Data Checking'!II20)</f>
        <v>1</v>
      </c>
      <c r="IF20">
        <f>IF('[1]Data Checking'!IJ20="","",'[1]Data Checking'!IJ20)</f>
        <v>0</v>
      </c>
      <c r="IG20">
        <f>IF('[1]Data Checking'!IK20="","",'[1]Data Checking'!IK20)</f>
        <v>0</v>
      </c>
      <c r="IH20">
        <f>IF('[1]Data Checking'!IL20="","",'[1]Data Checking'!IL20)</f>
        <v>0</v>
      </c>
      <c r="II20">
        <f>IF('[1]Data Checking'!IM20="","",'[1]Data Checking'!IM20)</f>
        <v>0</v>
      </c>
      <c r="IJ20" t="str">
        <f>IF('[1]Data Checking'!IN20="","",'[1]Data Checking'!IN20)</f>
        <v/>
      </c>
      <c r="IK20" t="str">
        <f>IF('[1]Data Checking'!IO20="","",'[1]Data Checking'!IO20)</f>
        <v>Risques de vols ou pillages</v>
      </c>
      <c r="IL20">
        <f>IF('[1]Data Checking'!IP20="","",'[1]Data Checking'!IP20)</f>
        <v>1</v>
      </c>
      <c r="IM20">
        <f>IF('[1]Data Checking'!IQ20="","",'[1]Data Checking'!IQ20)</f>
        <v>0</v>
      </c>
      <c r="IN20">
        <f>IF('[1]Data Checking'!IR20="","",'[1]Data Checking'!IR20)</f>
        <v>0</v>
      </c>
      <c r="IO20">
        <f>IF('[1]Data Checking'!IS20="","",'[1]Data Checking'!IS20)</f>
        <v>0</v>
      </c>
      <c r="IP20">
        <f>IF('[1]Data Checking'!IT20="","",'[1]Data Checking'!IT20)</f>
        <v>0</v>
      </c>
      <c r="IQ20">
        <f>IF('[1]Data Checking'!IU20="","",'[1]Data Checking'!IU20)</f>
        <v>0</v>
      </c>
      <c r="IR20">
        <f>IF('[1]Data Checking'!IV20="","",'[1]Data Checking'!IV20)</f>
        <v>0</v>
      </c>
      <c r="IS20">
        <f>IF('[1]Data Checking'!IW20="","",'[1]Data Checking'!IW20)</f>
        <v>0</v>
      </c>
      <c r="IT20" t="str">
        <f>IF('[1]Data Checking'!IX20="","",'[1]Data Checking'!IX20)</f>
        <v/>
      </c>
      <c r="IU20" t="str">
        <f>IF('[1]Data Checking'!IY20="","",'[1]Data Checking'!IY20)</f>
        <v>Oui</v>
      </c>
      <c r="IV20" t="str">
        <f>IF('[1]Data Checking'!IZ20="","",'[1]Data Checking'!IZ20)</f>
        <v/>
      </c>
      <c r="IW20" t="str">
        <f>IF('[1]Data Checking'!JA20="","",'[1]Data Checking'!JA20)</f>
        <v>Produits d'hygiène et assainissement</v>
      </c>
      <c r="IX20">
        <f>IF('[1]Data Checking'!JB20="","",'[1]Data Checking'!JB20)</f>
        <v>0</v>
      </c>
      <c r="IY20">
        <f>IF('[1]Data Checking'!JC20="","",'[1]Data Checking'!JC20)</f>
        <v>1</v>
      </c>
      <c r="IZ20">
        <f>IF('[1]Data Checking'!JD20="","",'[1]Data Checking'!JD20)</f>
        <v>0</v>
      </c>
      <c r="JA20">
        <f>IF('[1]Data Checking'!JE20="","",'[1]Data Checking'!JE20)</f>
        <v>0</v>
      </c>
      <c r="JB20" t="str">
        <f>IF('[1]Data Checking'!JF20="","",'[1]Data Checking'!JF20)</f>
        <v/>
      </c>
      <c r="JC20" t="str">
        <f>IF('[1]Data Checking'!JG20="","",'[1]Data Checking'!JG20)</f>
        <v/>
      </c>
      <c r="JD20" t="str">
        <f>IF('[1]Data Checking'!JH20="","",'[1]Data Checking'!JH20)</f>
        <v/>
      </c>
      <c r="JE20" t="str">
        <f>IF('[1]Data Checking'!JI20="","",'[1]Data Checking'!JI20)</f>
        <v/>
      </c>
      <c r="JF20" t="str">
        <f>IF('[1]Data Checking'!JJ20="","",'[1]Data Checking'!JJ20)</f>
        <v/>
      </c>
      <c r="JG20" t="str">
        <f>IF('[1]Data Checking'!JK20="","",'[1]Data Checking'!JK20)</f>
        <v/>
      </c>
      <c r="JH20" t="str">
        <f>IF('[1]Data Checking'!JL20="","",'[1]Data Checking'!JL20)</f>
        <v/>
      </c>
      <c r="JI20" t="str">
        <f>IF('[1]Data Checking'!JM20="","",'[1]Data Checking'!JM20)</f>
        <v/>
      </c>
      <c r="JJ20" t="str">
        <f>IF('[1]Data Checking'!JN20="","",'[1]Data Checking'!JN20)</f>
        <v/>
      </c>
      <c r="JK20" t="str">
        <f>IF('[1]Data Checking'!JO20="","",'[1]Data Checking'!JO20)</f>
        <v/>
      </c>
      <c r="JL20" t="str">
        <f>IF('[1]Data Checking'!JP20="","",'[1]Data Checking'!JP20)</f>
        <v/>
      </c>
      <c r="JM20" t="str">
        <f>IF('[1]Data Checking'!JQ20="","",'[1]Data Checking'!JQ20)</f>
        <v/>
      </c>
      <c r="JN20" t="str">
        <f>IF('[1]Data Checking'!JR20="","",'[1]Data Checking'!JR20)</f>
        <v/>
      </c>
      <c r="JO20" t="str">
        <f>IF('[1]Data Checking'!JS20="","",'[1]Data Checking'!JS20)</f>
        <v/>
      </c>
      <c r="JP20" t="str">
        <f>IF('[1]Data Checking'!JT20="","",'[1]Data Checking'!JT20)</f>
        <v/>
      </c>
      <c r="JQ20" t="str">
        <f>IF('[1]Data Checking'!JU20="","",'[1]Data Checking'!JU20)</f>
        <v/>
      </c>
      <c r="JR20" t="str">
        <f>IF('[1]Data Checking'!JV20="","",'[1]Data Checking'!JV20)</f>
        <v/>
      </c>
      <c r="JS20" t="str">
        <f>IF('[1]Data Checking'!JW20="","",'[1]Data Checking'!JW20)</f>
        <v/>
      </c>
      <c r="JT20" t="str">
        <f>IF('[1]Data Checking'!JX20="","",'[1]Data Checking'!JX20)</f>
        <v/>
      </c>
      <c r="JU20" t="str">
        <f>IF('[1]Data Checking'!JY20="","",'[1]Data Checking'!JY20)</f>
        <v/>
      </c>
      <c r="JV20" t="str">
        <f>IF('[1]Data Checking'!JZ20="","",'[1]Data Checking'!JZ20)</f>
        <v/>
      </c>
      <c r="JW20" t="str">
        <f>IF('[1]Data Checking'!KA20="","",'[1]Data Checking'!KA20)</f>
        <v/>
      </c>
      <c r="JX20" t="str">
        <f>IF('[1]Data Checking'!KB20="","",'[1]Data Checking'!KB20)</f>
        <v/>
      </c>
      <c r="JY20" t="str">
        <f>IF('[1]Data Checking'!KC20="","",'[1]Data Checking'!KC20)</f>
        <v/>
      </c>
      <c r="JZ20" t="str">
        <f>IF('[1]Data Checking'!KD20="","",'[1]Data Checking'!KD20)</f>
        <v/>
      </c>
      <c r="KA20" t="str">
        <f>IF('[1]Data Checking'!KE20="","",'[1]Data Checking'!KE20)</f>
        <v/>
      </c>
      <c r="KB20" t="str">
        <f>IF('[1]Data Checking'!KF20="","",'[1]Data Checking'!KF20)</f>
        <v/>
      </c>
      <c r="KC20" t="str">
        <f>IF('[1]Data Checking'!KG20="","",'[1]Data Checking'!KG20)</f>
        <v/>
      </c>
      <c r="KD20" t="str">
        <f>IF('[1]Data Checking'!KH20="","",'[1]Data Checking'!KH20)</f>
        <v/>
      </c>
      <c r="KE20" t="str">
        <f>IF('[1]Data Checking'!KI20="","",'[1]Data Checking'!KI20)</f>
        <v/>
      </c>
      <c r="KF20" t="str">
        <f>IF('[1]Data Checking'!KJ20="","",'[1]Data Checking'!KJ20)</f>
        <v/>
      </c>
      <c r="KG20" t="str">
        <f>IF('[1]Data Checking'!KK20="","",'[1]Data Checking'!KK20)</f>
        <v/>
      </c>
      <c r="KH20" t="str">
        <f>IF('[1]Data Checking'!KL20="","",'[1]Data Checking'!KL20)</f>
        <v/>
      </c>
      <c r="KI20" t="str">
        <f>IF('[1]Data Checking'!KM20="","",'[1]Data Checking'!KM20)</f>
        <v/>
      </c>
      <c r="KJ20" t="str">
        <f>IF('[1]Data Checking'!KN20="","",'[1]Data Checking'!KN20)</f>
        <v/>
      </c>
      <c r="KK20" t="str">
        <f>IF('[1]Data Checking'!KO20="","",'[1]Data Checking'!KO20)</f>
        <v/>
      </c>
      <c r="KL20" t="str">
        <f>IF('[1]Data Checking'!KP20="","",'[1]Data Checking'!KP20)</f>
        <v/>
      </c>
      <c r="KM20" t="str">
        <f>IF('[1]Data Checking'!KQ20="","",'[1]Data Checking'!KQ20)</f>
        <v/>
      </c>
      <c r="KN20" t="str">
        <f>IF('[1]Data Checking'!KR20="","",'[1]Data Checking'!KR20)</f>
        <v/>
      </c>
      <c r="KO20" t="str">
        <f>IF('[1]Data Checking'!KS20="","",'[1]Data Checking'!KS20)</f>
        <v/>
      </c>
      <c r="KP20" t="str">
        <f>IF('[1]Data Checking'!KT20="","",'[1]Data Checking'!KT20)</f>
        <v/>
      </c>
      <c r="KQ20" t="str">
        <f>IF('[1]Data Checking'!KU20="","",'[1]Data Checking'!KU20)</f>
        <v/>
      </c>
      <c r="KR20" t="str">
        <f>IF('[1]Data Checking'!KV20="","",'[1]Data Checking'!KV20)</f>
        <v/>
      </c>
      <c r="KS20" t="str">
        <f>IF('[1]Data Checking'!KW20="","",'[1]Data Checking'!KW20)</f>
        <v/>
      </c>
      <c r="KT20" t="str">
        <f>IF('[1]Data Checking'!KX20="","",'[1]Data Checking'!KX20)</f>
        <v/>
      </c>
      <c r="KU20" t="str">
        <f>IF('[1]Data Checking'!KY20="","",'[1]Data Checking'!KY20)</f>
        <v/>
      </c>
      <c r="KV20" t="str">
        <f>IF('[1]Data Checking'!KZ20="","",'[1]Data Checking'!KZ20)</f>
        <v/>
      </c>
      <c r="KW20" t="str">
        <f>IF('[1]Data Checking'!LA20="","",'[1]Data Checking'!LA20)</f>
        <v/>
      </c>
      <c r="KX20" t="str">
        <f>IF('[1]Data Checking'!LB20="","",'[1]Data Checking'!LB20)</f>
        <v/>
      </c>
      <c r="KY20" t="str">
        <f>IF('[1]Data Checking'!LC20="","",'[1]Data Checking'!LC20)</f>
        <v/>
      </c>
      <c r="KZ20" t="str">
        <f>IF('[1]Data Checking'!LD20="","",'[1]Data Checking'!LD20)</f>
        <v/>
      </c>
      <c r="LA20" t="str">
        <f>IF('[1]Data Checking'!LE20="","",'[1]Data Checking'!LE20)</f>
        <v/>
      </c>
      <c r="LB20" t="str">
        <f>IF('[1]Data Checking'!LF20="","",'[1]Data Checking'!LF20)</f>
        <v/>
      </c>
      <c r="LC20" t="str">
        <f>IF('[1]Data Checking'!LG20="","",'[1]Data Checking'!LG20)</f>
        <v/>
      </c>
      <c r="LD20" t="str">
        <f>IF('[1]Data Checking'!LH20="","",'[1]Data Checking'!LH20)</f>
        <v/>
      </c>
      <c r="LE20" t="str">
        <f>IF('[1]Data Checking'!LI20="","",'[1]Data Checking'!LI20)</f>
        <v/>
      </c>
      <c r="LF20" t="str">
        <f>IF('[1]Data Checking'!LJ20="","",'[1]Data Checking'!LJ20)</f>
        <v/>
      </c>
      <c r="LG20" t="str">
        <f>IF('[1]Data Checking'!LK20="","",'[1]Data Checking'!LK20)</f>
        <v/>
      </c>
      <c r="LH20" t="str">
        <f>IF('[1]Data Checking'!LL20="","",'[1]Data Checking'!LL20)</f>
        <v/>
      </c>
      <c r="LI20" t="str">
        <f>IF('[1]Data Checking'!LM20="","",'[1]Data Checking'!LM20)</f>
        <v/>
      </c>
      <c r="LJ20" t="str">
        <f>IF('[1]Data Checking'!LN20="","",'[1]Data Checking'!LN20)</f>
        <v/>
      </c>
      <c r="LK20" t="str">
        <f>IF('[1]Data Checking'!LO20="","",'[1]Data Checking'!LO20)</f>
        <v/>
      </c>
      <c r="LL20" t="str">
        <f>IF('[1]Data Checking'!LP20="","",'[1]Data Checking'!LP20)</f>
        <v/>
      </c>
      <c r="LM20" t="str">
        <f>IF('[1]Data Checking'!LQ20="","",'[1]Data Checking'!LQ20)</f>
        <v/>
      </c>
      <c r="LN20" t="str">
        <f>IF('[1]Data Checking'!LR20="","",'[1]Data Checking'!LR20)</f>
        <v/>
      </c>
      <c r="LO20" t="str">
        <f>IF('[1]Data Checking'!LS20="","",'[1]Data Checking'!LS20)</f>
        <v/>
      </c>
      <c r="LP20" t="str">
        <f>IF('[1]Data Checking'!LT20="","",'[1]Data Checking'!LT20)</f>
        <v/>
      </c>
      <c r="LQ20" t="str">
        <f>IF('[1]Data Checking'!LU20="","",'[1]Data Checking'!LU20)</f>
        <v/>
      </c>
      <c r="LR20" t="str">
        <f>IF('[1]Data Checking'!LV20="","",'[1]Data Checking'!LV20)</f>
        <v/>
      </c>
      <c r="LS20" t="str">
        <f>IF('[1]Data Checking'!LW20="","",'[1]Data Checking'!LW20)</f>
        <v/>
      </c>
      <c r="LT20" t="str">
        <f>IF('[1]Data Checking'!LX20="","",'[1]Data Checking'!LX20)</f>
        <v/>
      </c>
      <c r="LU20" t="str">
        <f>IF('[1]Data Checking'!LY20="","",'[1]Data Checking'!LY20)</f>
        <v/>
      </c>
      <c r="LV20" t="str">
        <f>IF('[1]Data Checking'!LZ20="","",'[1]Data Checking'!LZ20)</f>
        <v/>
      </c>
      <c r="LW20" t="str">
        <f>IF('[1]Data Checking'!MA20="","",'[1]Data Checking'!MA20)</f>
        <v/>
      </c>
      <c r="LX20" t="str">
        <f>IF('[1]Data Checking'!MB20="","",'[1]Data Checking'!MB20)</f>
        <v/>
      </c>
      <c r="LY20" t="str">
        <f>IF('[1]Data Checking'!MC20="","",'[1]Data Checking'!MC20)</f>
        <v/>
      </c>
      <c r="LZ20" t="str">
        <f>IF('[1]Data Checking'!MD20="","",'[1]Data Checking'!MD20)</f>
        <v/>
      </c>
      <c r="MA20" t="str">
        <f>IF('[1]Data Checking'!ME20="","",'[1]Data Checking'!ME20)</f>
        <v/>
      </c>
      <c r="MB20" t="str">
        <f>IF('[1]Data Checking'!MF20="","",'[1]Data Checking'!MF20)</f>
        <v/>
      </c>
      <c r="MC20" t="str">
        <f>IF('[1]Data Checking'!MG20="","",'[1]Data Checking'!MG20)</f>
        <v/>
      </c>
      <c r="MD20" t="str">
        <f>IF('[1]Data Checking'!MH20="","",'[1]Data Checking'!MH20)</f>
        <v/>
      </c>
      <c r="ME20" t="str">
        <f>IF('[1]Data Checking'!MI20="","",'[1]Data Checking'!MI20)</f>
        <v/>
      </c>
      <c r="MF20" t="str">
        <f>IF('[1]Data Checking'!MJ20="","",'[1]Data Checking'!MJ20)</f>
        <v/>
      </c>
      <c r="MG20" t="str">
        <f>IF('[1]Data Checking'!MK20="","",'[1]Data Checking'!MK20)</f>
        <v/>
      </c>
      <c r="MH20" t="str">
        <f>IF('[1]Data Checking'!ML20="","",'[1]Data Checking'!ML20)</f>
        <v/>
      </c>
      <c r="MI20" t="str">
        <f>IF('[1]Data Checking'!MM20="","",'[1]Data Checking'!MM20)</f>
        <v/>
      </c>
      <c r="MJ20" t="str">
        <f>IF('[1]Data Checking'!MN20="","",'[1]Data Checking'!MN20)</f>
        <v/>
      </c>
      <c r="MK20" t="str">
        <f>IF('[1]Data Checking'!MO20="","",'[1]Data Checking'!MO20)</f>
        <v/>
      </c>
      <c r="ML20" t="str">
        <f>IF('[1]Data Checking'!MP20="","",'[1]Data Checking'!MP20)</f>
        <v/>
      </c>
      <c r="MM20" t="str">
        <f>IF('[1]Data Checking'!MQ20="","",'[1]Data Checking'!MQ20)</f>
        <v/>
      </c>
      <c r="MN20" t="str">
        <f>IF('[1]Data Checking'!MR20="","",'[1]Data Checking'!MR20)</f>
        <v/>
      </c>
      <c r="MO20" t="str">
        <f>IF('[1]Data Checking'!MS20="","",'[1]Data Checking'!MS20)</f>
        <v/>
      </c>
      <c r="MP20" t="str">
        <f>IF('[1]Data Checking'!MT20="","",'[1]Data Checking'!MT20)</f>
        <v/>
      </c>
      <c r="MQ20" t="str">
        <f>IF('[1]Data Checking'!MU20="","",'[1]Data Checking'!MU20)</f>
        <v/>
      </c>
      <c r="MR20" t="str">
        <f>IF('[1]Data Checking'!MV20="","",'[1]Data Checking'!MV20)</f>
        <v/>
      </c>
      <c r="MS20" t="str">
        <f>IF('[1]Data Checking'!MW20="","",'[1]Data Checking'!MW20)</f>
        <v/>
      </c>
      <c r="MT20" t="str">
        <f>IF('[1]Data Checking'!MX20="","",'[1]Data Checking'!MX20)</f>
        <v/>
      </c>
      <c r="MU20" t="str">
        <f>IF('[1]Data Checking'!MY20="","",'[1]Data Checking'!MY20)</f>
        <v/>
      </c>
      <c r="MV20" t="str">
        <f>IF('[1]Data Checking'!MZ20="","",'[1]Data Checking'!MZ20)</f>
        <v/>
      </c>
      <c r="MW20" t="str">
        <f>IF('[1]Data Checking'!NA20="","",'[1]Data Checking'!NA20)</f>
        <v/>
      </c>
      <c r="MX20" t="str">
        <f>IF('[1]Data Checking'!NB20="","",'[1]Data Checking'!NB20)</f>
        <v/>
      </c>
      <c r="MY20" t="str">
        <f>IF('[1]Data Checking'!NC20="","",'[1]Data Checking'!NC20)</f>
        <v/>
      </c>
      <c r="MZ20" t="str">
        <f>IF('[1]Data Checking'!ND20="","",'[1]Data Checking'!ND20)</f>
        <v/>
      </c>
      <c r="NA20" t="str">
        <f>IF('[1]Data Checking'!NE20="","",'[1]Data Checking'!NE20)</f>
        <v/>
      </c>
      <c r="NB20" t="str">
        <f>IF('[1]Data Checking'!NF20="","",'[1]Data Checking'!NF20)</f>
        <v/>
      </c>
      <c r="NC20" t="str">
        <f>IF('[1]Data Checking'!NG20="","",'[1]Data Checking'!NG20)</f>
        <v/>
      </c>
      <c r="ND20" t="str">
        <f>IF('[1]Data Checking'!NH20="","",'[1]Data Checking'!NH20)</f>
        <v/>
      </c>
      <c r="NE20" t="str">
        <f>IF('[1]Data Checking'!NI20="","",'[1]Data Checking'!NI20)</f>
        <v/>
      </c>
      <c r="NF20" t="str">
        <f>IF('[1]Data Checking'!NJ20="","",'[1]Data Checking'!NJ20)</f>
        <v/>
      </c>
      <c r="NG20" t="str">
        <f>IF('[1]Data Checking'!NK20="","",'[1]Data Checking'!NK20)</f>
        <v/>
      </c>
      <c r="NH20" t="str">
        <f>IF('[1]Data Checking'!NL20="","",'[1]Data Checking'!NL20)</f>
        <v/>
      </c>
      <c r="NI20" t="str">
        <f>IF('[1]Data Checking'!NM20="","",'[1]Data Checking'!NM20)</f>
        <v/>
      </c>
      <c r="NJ20" t="str">
        <f>IF('[1]Data Checking'!NN20="","",'[1]Data Checking'!NN20)</f>
        <v/>
      </c>
      <c r="NK20" t="str">
        <f>IF('[1]Data Checking'!NO20="","",'[1]Data Checking'!NO20)</f>
        <v/>
      </c>
      <c r="NL20" t="str">
        <f>IF('[1]Data Checking'!NP20="","",'[1]Data Checking'!NP20)</f>
        <v/>
      </c>
      <c r="NM20" t="str">
        <f>IF('[1]Data Checking'!NQ20="","",'[1]Data Checking'!NQ20)</f>
        <v/>
      </c>
      <c r="NN20" t="str">
        <f>IF('[1]Data Checking'!NR20="","",'[1]Data Checking'!NR20)</f>
        <v/>
      </c>
      <c r="NO20" t="str">
        <f>IF('[1]Data Checking'!NS20="","",'[1]Data Checking'!NS20)</f>
        <v/>
      </c>
      <c r="NP20" t="str">
        <f>IF('[1]Data Checking'!NT20="","",'[1]Data Checking'!NT20)</f>
        <v/>
      </c>
      <c r="NQ20" t="str">
        <f>IF('[1]Data Checking'!NU20="","",'[1]Data Checking'!NU20)</f>
        <v/>
      </c>
      <c r="NR20" t="str">
        <f>IF('[1]Data Checking'!NV20="","",'[1]Data Checking'!NV20)</f>
        <v/>
      </c>
      <c r="NS20" t="str">
        <f>IF('[1]Data Checking'!NW20="","",'[1]Data Checking'!NW20)</f>
        <v/>
      </c>
      <c r="NT20" t="str">
        <f>IF('[1]Data Checking'!NX20="","",'[1]Data Checking'!NX20)</f>
        <v/>
      </c>
      <c r="NU20" t="str">
        <f>IF('[1]Data Checking'!NY20="","",'[1]Data Checking'!NY20)</f>
        <v/>
      </c>
      <c r="NV20" t="str">
        <f>IF('[1]Data Checking'!NZ20="","",'[1]Data Checking'!NZ20)</f>
        <v/>
      </c>
      <c r="NW20" t="str">
        <f>IF('[1]Data Checking'!OA20="","",'[1]Data Checking'!OA20)</f>
        <v/>
      </c>
      <c r="NX20" t="str">
        <f>IF('[1]Data Checking'!OB20="","",'[1]Data Checking'!OB20)</f>
        <v/>
      </c>
      <c r="NY20" t="str">
        <f>IF('[1]Data Checking'!OC20="","",'[1]Data Checking'!OC20)</f>
        <v/>
      </c>
      <c r="NZ20" t="str">
        <f>IF('[1]Data Checking'!OD20="","",'[1]Data Checking'!OD20)</f>
        <v/>
      </c>
      <c r="OA20" t="str">
        <f>IF('[1]Data Checking'!OE20="","",'[1]Data Checking'!OE20)</f>
        <v/>
      </c>
      <c r="OB20" t="str">
        <f>IF('[1]Data Checking'!OF20="","",'[1]Data Checking'!OF20)</f>
        <v/>
      </c>
      <c r="OC20" t="str">
        <f>IF('[1]Data Checking'!OG20="","",'[1]Data Checking'!OG20)</f>
        <v/>
      </c>
      <c r="OD20" t="str">
        <f>IF('[1]Data Checking'!OH20="","",'[1]Data Checking'!OH20)</f>
        <v/>
      </c>
      <c r="OE20" t="str">
        <f>IF('[1]Data Checking'!OI20="","",'[1]Data Checking'!OI20)</f>
        <v/>
      </c>
      <c r="OF20" t="str">
        <f>IF('[1]Data Checking'!OJ20="","",'[1]Data Checking'!OJ20)</f>
        <v/>
      </c>
      <c r="OG20" t="str">
        <f>IF('[1]Data Checking'!OK20="","",'[1]Data Checking'!OK20)</f>
        <v/>
      </c>
      <c r="OH20" t="str">
        <f>IF('[1]Data Checking'!OL20="","",'[1]Data Checking'!OL20)</f>
        <v/>
      </c>
      <c r="OI20" t="str">
        <f>IF('[1]Data Checking'!OM20="","",'[1]Data Checking'!OM20)</f>
        <v/>
      </c>
      <c r="OJ20" t="str">
        <f>IF('[1]Data Checking'!ON20="","",'[1]Data Checking'!ON20)</f>
        <v/>
      </c>
      <c r="OK20" t="str">
        <f>IF('[1]Data Checking'!OO20="","",'[1]Data Checking'!OO20)</f>
        <v/>
      </c>
      <c r="OL20" t="str">
        <f>IF('[1]Data Checking'!OP20="","",'[1]Data Checking'!OP20)</f>
        <v/>
      </c>
      <c r="OM20" t="str">
        <f>IF('[1]Data Checking'!OQ20="","",'[1]Data Checking'!OQ20)</f>
        <v/>
      </c>
      <c r="ON20" t="str">
        <f>IF('[1]Data Checking'!OR20="","",'[1]Data Checking'!OR20)</f>
        <v/>
      </c>
      <c r="OO20" t="str">
        <f>IF('[1]Data Checking'!OS20="","",'[1]Data Checking'!OS20)</f>
        <v/>
      </c>
      <c r="OP20" t="str">
        <f>IF('[1]Data Checking'!OT20="","",'[1]Data Checking'!OT20)</f>
        <v/>
      </c>
      <c r="OQ20" t="str">
        <f>IF('[1]Data Checking'!OU20="","",'[1]Data Checking'!OU20)</f>
        <v/>
      </c>
      <c r="OR20" t="str">
        <f>IF('[1]Data Checking'!OV20="","",'[1]Data Checking'!OV20)</f>
        <v/>
      </c>
      <c r="OS20" t="str">
        <f>IF('[1]Data Checking'!OW20="","",'[1]Data Checking'!OW20)</f>
        <v/>
      </c>
      <c r="OT20" t="str">
        <f>IF('[1]Data Checking'!OX20="","",'[1]Data Checking'!OX20)</f>
        <v/>
      </c>
      <c r="OU20" t="str">
        <f>IF('[1]Data Checking'!OY20="","",'[1]Data Checking'!OY20)</f>
        <v/>
      </c>
      <c r="OV20" t="str">
        <f>IF('[1]Data Checking'!OZ20="","",'[1]Data Checking'!OZ20)</f>
        <v/>
      </c>
      <c r="OW20" t="str">
        <f>IF('[1]Data Checking'!PA20="","",'[1]Data Checking'!PA20)</f>
        <v/>
      </c>
      <c r="OX20" t="str">
        <f>IF('[1]Data Checking'!PB20="","",'[1]Data Checking'!PB20)</f>
        <v/>
      </c>
      <c r="OY20" t="str">
        <f>IF('[1]Data Checking'!PC20="","",'[1]Data Checking'!PC20)</f>
        <v/>
      </c>
      <c r="OZ20" t="str">
        <f>IF('[1]Data Checking'!PD20="","",'[1]Data Checking'!PD20)</f>
        <v/>
      </c>
      <c r="PA20" t="str">
        <f>IF('[1]Data Checking'!PE20="","",'[1]Data Checking'!PE20)</f>
        <v/>
      </c>
      <c r="PB20" t="str">
        <f>IF('[1]Data Checking'!PF20="","",'[1]Data Checking'!PF20)</f>
        <v/>
      </c>
      <c r="PC20" t="str">
        <f>IF('[1]Data Checking'!PG20="","",'[1]Data Checking'!PG20)</f>
        <v/>
      </c>
      <c r="PD20" t="str">
        <f>IF('[1]Data Checking'!PH20="","",'[1]Data Checking'!PH20)</f>
        <v/>
      </c>
      <c r="PE20" t="str">
        <f>IF('[1]Data Checking'!PI20="","",'[1]Data Checking'!PI20)</f>
        <v/>
      </c>
      <c r="PF20" t="str">
        <f>IF('[1]Data Checking'!PJ20="","",'[1]Data Checking'!PJ20)</f>
        <v/>
      </c>
      <c r="PG20" t="str">
        <f>IF('[1]Data Checking'!PK20="","",'[1]Data Checking'!PK20)</f>
        <v/>
      </c>
      <c r="PH20" t="str">
        <f>IF('[1]Data Checking'!PL20="","",'[1]Data Checking'!PL20)</f>
        <v/>
      </c>
      <c r="PI20" t="str">
        <f>IF('[1]Data Checking'!PM20="","",'[1]Data Checking'!PM20)</f>
        <v/>
      </c>
      <c r="PJ20" t="str">
        <f>IF('[1]Data Checking'!PN20="","",'[1]Data Checking'!PN20)</f>
        <v/>
      </c>
      <c r="PK20" t="str">
        <f>IF('[1]Data Checking'!PO20="","",'[1]Data Checking'!PO20)</f>
        <v/>
      </c>
      <c r="PL20" t="str">
        <f>IF('[1]Data Checking'!PP20="","",'[1]Data Checking'!PP20)</f>
        <v/>
      </c>
      <c r="PM20" t="str">
        <f>IF('[1]Data Checking'!PQ20="","",'[1]Data Checking'!PQ20)</f>
        <v/>
      </c>
      <c r="PN20" t="str">
        <f>IF('[1]Data Checking'!PR20="","",'[1]Data Checking'!PR20)</f>
        <v/>
      </c>
      <c r="PO20" t="str">
        <f>IF('[1]Data Checking'!PS20="","",'[1]Data Checking'!PS20)</f>
        <v/>
      </c>
      <c r="PP20" t="str">
        <f>IF('[1]Data Checking'!PT20="","",'[1]Data Checking'!PT20)</f>
        <v/>
      </c>
      <c r="PQ20" t="str">
        <f>IF('[1]Data Checking'!PU20="","",'[1]Data Checking'!PU20)</f>
        <v/>
      </c>
      <c r="PR20" t="str">
        <f>IF('[1]Data Checking'!PV20="","",'[1]Data Checking'!PV20)</f>
        <v/>
      </c>
      <c r="PS20" t="str">
        <f>IF('[1]Data Checking'!PW20="","",'[1]Data Checking'!PW20)</f>
        <v/>
      </c>
      <c r="PT20" t="str">
        <f>IF('[1]Data Checking'!PX20="","",'[1]Data Checking'!PX20)</f>
        <v/>
      </c>
      <c r="PU20" t="str">
        <f>IF('[1]Data Checking'!PY20="","",'[1]Data Checking'!PY20)</f>
        <v/>
      </c>
      <c r="PV20" t="str">
        <f>IF('[1]Data Checking'!PZ20="","",'[1]Data Checking'!PZ20)</f>
        <v/>
      </c>
      <c r="PW20" t="str">
        <f>IF('[1]Data Checking'!QA20="","",'[1]Data Checking'!QA20)</f>
        <v/>
      </c>
      <c r="PX20" t="str">
        <f>IF('[1]Data Checking'!QB20="","",'[1]Data Checking'!QB20)</f>
        <v/>
      </c>
      <c r="PY20" t="str">
        <f>IF('[1]Data Checking'!QC20="","",'[1]Data Checking'!QC20)</f>
        <v/>
      </c>
      <c r="PZ20" t="str">
        <f>IF('[1]Data Checking'!QD20="","",'[1]Data Checking'!QD20)</f>
        <v/>
      </c>
      <c r="QA20" t="str">
        <f>IF('[1]Data Checking'!QE20="","",'[1]Data Checking'!QE20)</f>
        <v/>
      </c>
      <c r="QB20" t="str">
        <f>IF('[1]Data Checking'!QF20="","",'[1]Data Checking'!QF20)</f>
        <v/>
      </c>
      <c r="QC20" t="str">
        <f>IF('[1]Data Checking'!QG20="","",'[1]Data Checking'!QG20)</f>
        <v/>
      </c>
      <c r="QD20" t="str">
        <f>IF('[1]Data Checking'!QH20="","",'[1]Data Checking'!QH20)</f>
        <v/>
      </c>
      <c r="QE20" t="str">
        <f>IF('[1]Data Checking'!QI20="","",'[1]Data Checking'!QI20)</f>
        <v/>
      </c>
      <c r="QF20" t="str">
        <f>IF('[1]Data Checking'!QJ20="","",'[1]Data Checking'!QJ20)</f>
        <v/>
      </c>
      <c r="QG20" t="str">
        <f>IF('[1]Data Checking'!QK20="","",'[1]Data Checking'!QK20)</f>
        <v/>
      </c>
      <c r="QH20" t="str">
        <f>IF('[1]Data Checking'!QL20="","",'[1]Data Checking'!QL20)</f>
        <v/>
      </c>
      <c r="QI20" t="str">
        <f>IF('[1]Data Checking'!QM20="","",'[1]Data Checking'!QM20)</f>
        <v/>
      </c>
      <c r="QJ20" t="str">
        <f>IF('[1]Data Checking'!QN20="","",'[1]Data Checking'!QN20)</f>
        <v/>
      </c>
      <c r="QK20" t="str">
        <f>IF('[1]Data Checking'!QO20="","",'[1]Data Checking'!QO20)</f>
        <v/>
      </c>
      <c r="QL20" t="str">
        <f>IF('[1]Data Checking'!QP20="","",'[1]Data Checking'!QP20)</f>
        <v/>
      </c>
      <c r="QM20" t="str">
        <f>IF('[1]Data Checking'!QQ20="","",'[1]Data Checking'!QQ20)</f>
        <v/>
      </c>
      <c r="QN20" t="str">
        <f>IF('[1]Data Checking'!QR20="","",'[1]Data Checking'!QR20)</f>
        <v/>
      </c>
      <c r="QO20" t="str">
        <f>IF('[1]Data Checking'!QS20="","",'[1]Data Checking'!QS20)</f>
        <v/>
      </c>
      <c r="QP20" t="str">
        <f>IF('[1]Data Checking'!QT20="","",'[1]Data Checking'!QT20)</f>
        <v/>
      </c>
      <c r="QQ20" t="str">
        <f>IF('[1]Data Checking'!QU20="","",'[1]Data Checking'!QU20)</f>
        <v/>
      </c>
      <c r="QR20" t="str">
        <f>IF('[1]Data Checking'!QV20="","",'[1]Data Checking'!QV20)</f>
        <v/>
      </c>
      <c r="QS20" t="str">
        <f>IF('[1]Data Checking'!QW20="","",'[1]Data Checking'!QW20)</f>
        <v/>
      </c>
      <c r="QT20" t="str">
        <f>IF('[1]Data Checking'!QX20="","",'[1]Data Checking'!QX20)</f>
        <v/>
      </c>
      <c r="QU20" t="str">
        <f>IF('[1]Data Checking'!QY20="","",'[1]Data Checking'!QY20)</f>
        <v/>
      </c>
      <c r="QV20" t="str">
        <f>IF('[1]Data Checking'!QZ20="","",'[1]Data Checking'!QZ20)</f>
        <v/>
      </c>
      <c r="QW20" t="str">
        <f>IF('[1]Data Checking'!RA20="","",'[1]Data Checking'!RA20)</f>
        <v/>
      </c>
      <c r="QX20" t="str">
        <f>IF('[1]Data Checking'!RB20="","",'[1]Data Checking'!RB20)</f>
        <v/>
      </c>
      <c r="QY20" t="str">
        <f>IF('[1]Data Checking'!RC20="","",'[1]Data Checking'!RC20)</f>
        <v/>
      </c>
      <c r="QZ20" t="str">
        <f>IF('[1]Data Checking'!RD20="","",'[1]Data Checking'!RD20)</f>
        <v/>
      </c>
      <c r="RA20" t="str">
        <f>IF('[1]Data Checking'!RE20="","",'[1]Data Checking'!RE20)</f>
        <v/>
      </c>
      <c r="RB20" t="str">
        <f>IF('[1]Data Checking'!RF20="","",'[1]Data Checking'!RF20)</f>
        <v/>
      </c>
      <c r="RC20" t="str">
        <f>IF('[1]Data Checking'!RG20="","",'[1]Data Checking'!RG20)</f>
        <v/>
      </c>
      <c r="RD20" t="str">
        <f>IF('[1]Data Checking'!RH20="","",'[1]Data Checking'!RH20)</f>
        <v/>
      </c>
      <c r="RE20" t="str">
        <f>IF('[1]Data Checking'!RI20="","",'[1]Data Checking'!RI20)</f>
        <v/>
      </c>
      <c r="RF20" t="str">
        <f>IF('[1]Data Checking'!RJ20="","",'[1]Data Checking'!RJ20)</f>
        <v/>
      </c>
      <c r="RG20" t="str">
        <f>IF('[1]Data Checking'!RK20="","",'[1]Data Checking'!RK20)</f>
        <v/>
      </c>
      <c r="RH20" t="str">
        <f>IF('[1]Data Checking'!RL20="","",'[1]Data Checking'!RL20)</f>
        <v/>
      </c>
      <c r="RI20" t="str">
        <f>IF('[1]Data Checking'!RM20="","",'[1]Data Checking'!RM20)</f>
        <v/>
      </c>
      <c r="RJ20" t="str">
        <f>IF('[1]Data Checking'!RN20="","",'[1]Data Checking'!RN20)</f>
        <v/>
      </c>
      <c r="RK20" t="str">
        <f>IF('[1]Data Checking'!RO20="","",'[1]Data Checking'!RO20)</f>
        <v/>
      </c>
      <c r="RL20" t="str">
        <f>IF('[1]Data Checking'!RP20="","",'[1]Data Checking'!RP20)</f>
        <v/>
      </c>
      <c r="RM20" t="str">
        <f>IF('[1]Data Checking'!RQ20="","",'[1]Data Checking'!RQ20)</f>
        <v/>
      </c>
      <c r="RN20" t="str">
        <f>IF('[1]Data Checking'!RR20="","",'[1]Data Checking'!RR20)</f>
        <v/>
      </c>
      <c r="RO20" t="str">
        <f>IF('[1]Data Checking'!RS20="","",'[1]Data Checking'!RS20)</f>
        <v/>
      </c>
      <c r="RP20" t="str">
        <f>IF('[1]Data Checking'!RT20="","",'[1]Data Checking'!RT20)</f>
        <v/>
      </c>
      <c r="RQ20" t="str">
        <f>IF('[1]Data Checking'!RU20="","",'[1]Data Checking'!RU20)</f>
        <v/>
      </c>
      <c r="RR20" t="str">
        <f>IF('[1]Data Checking'!RV20="","",'[1]Data Checking'!RV20)</f>
        <v/>
      </c>
      <c r="RS20" t="str">
        <f>IF('[1]Data Checking'!RW20="","",'[1]Data Checking'!RW20)</f>
        <v/>
      </c>
      <c r="RT20" t="str">
        <f>IF('[1]Data Checking'!RX20="","",'[1]Data Checking'!RX20)</f>
        <v/>
      </c>
      <c r="RU20" t="str">
        <f>IF('[1]Data Checking'!RY20="","",'[1]Data Checking'!RY20)</f>
        <v/>
      </c>
      <c r="RV20" t="str">
        <f>IF('[1]Data Checking'!RZ20="","",'[1]Data Checking'!RZ20)</f>
        <v/>
      </c>
      <c r="RW20" t="str">
        <f>IF('[1]Data Checking'!SA20="","",'[1]Data Checking'!SA20)</f>
        <v/>
      </c>
      <c r="RX20" t="str">
        <f>IF('[1]Data Checking'!SB20="","",'[1]Data Checking'!SB20)</f>
        <v/>
      </c>
      <c r="RY20" t="str">
        <f>IF('[1]Data Checking'!SC20="","",'[1]Data Checking'!SC20)</f>
        <v/>
      </c>
      <c r="RZ20" t="str">
        <f>IF('[1]Data Checking'!SD20="","",'[1]Data Checking'!SD20)</f>
        <v/>
      </c>
      <c r="SA20" t="str">
        <f>IF('[1]Data Checking'!SE20="","",'[1]Data Checking'!SE20)</f>
        <v/>
      </c>
      <c r="SB20" t="str">
        <f>IF('[1]Data Checking'!SF20="","",'[1]Data Checking'!SF20)</f>
        <v/>
      </c>
      <c r="SC20" t="str">
        <f>IF('[1]Data Checking'!SG20="","",'[1]Data Checking'!SG20)</f>
        <v/>
      </c>
      <c r="SD20" t="str">
        <f>IF('[1]Data Checking'!SH20="","",'[1]Data Checking'!SH20)</f>
        <v/>
      </c>
      <c r="SE20" t="str">
        <f>IF('[1]Data Checking'!SI20="","",'[1]Data Checking'!SI20)</f>
        <v/>
      </c>
      <c r="SF20" t="str">
        <f>IF('[1]Data Checking'!SJ20="","",'[1]Data Checking'!SJ20)</f>
        <v/>
      </c>
      <c r="SG20" t="str">
        <f>IF('[1]Data Checking'!SK20="","",'[1]Data Checking'!SK20)</f>
        <v/>
      </c>
      <c r="SH20" t="str">
        <f>IF('[1]Data Checking'!SL20="","",'[1]Data Checking'!SL20)</f>
        <v/>
      </c>
      <c r="SI20" t="str">
        <f>IF('[1]Data Checking'!SM20="","",'[1]Data Checking'!SM20)</f>
        <v/>
      </c>
      <c r="SJ20" t="str">
        <f>IF('[1]Data Checking'!SN20="","",'[1]Data Checking'!SN20)</f>
        <v/>
      </c>
      <c r="SK20" t="str">
        <f>IF('[1]Data Checking'!SO20="","",'[1]Data Checking'!SO20)</f>
        <v/>
      </c>
      <c r="SL20" t="str">
        <f>IF('[1]Data Checking'!SP20="","",'[1]Data Checking'!SP20)</f>
        <v/>
      </c>
      <c r="SM20" t="str">
        <f>IF('[1]Data Checking'!SQ20="","",'[1]Data Checking'!SQ20)</f>
        <v/>
      </c>
      <c r="SN20" t="str">
        <f>IF('[1]Data Checking'!SR20="","",'[1]Data Checking'!SR20)</f>
        <v/>
      </c>
      <c r="SO20" t="str">
        <f>IF('[1]Data Checking'!SS20="","",'[1]Data Checking'!SS20)</f>
        <v/>
      </c>
      <c r="SP20" t="str">
        <f>IF('[1]Data Checking'!ST20="","",'[1]Data Checking'!ST20)</f>
        <v/>
      </c>
      <c r="SQ20" t="str">
        <f>IF('[1]Data Checking'!SU20="","",'[1]Data Checking'!SU20)</f>
        <v/>
      </c>
      <c r="SR20" t="str">
        <f>IF('[1]Data Checking'!SV20="","",'[1]Data Checking'!SV20)</f>
        <v/>
      </c>
      <c r="SS20" t="str">
        <f>IF('[1]Data Checking'!SW20="","",'[1]Data Checking'!SW20)</f>
        <v/>
      </c>
      <c r="ST20" t="str">
        <f>IF('[1]Data Checking'!SX20="","",'[1]Data Checking'!SX20)</f>
        <v/>
      </c>
      <c r="SU20" t="str">
        <f>IF('[1]Data Checking'!SY20="","",'[1]Data Checking'!SY20)</f>
        <v/>
      </c>
      <c r="SV20" t="str">
        <f>IF('[1]Data Checking'!SZ20="","",'[1]Data Checking'!SZ20)</f>
        <v/>
      </c>
      <c r="SW20" t="str">
        <f>IF('[1]Data Checking'!TA20="","",'[1]Data Checking'!TA20)</f>
        <v/>
      </c>
      <c r="SX20" t="str">
        <f>IF('[1]Data Checking'!TB20="","",'[1]Data Checking'!TB20)</f>
        <v/>
      </c>
      <c r="SY20" t="str">
        <f>IF('[1]Data Checking'!TC20="","",'[1]Data Checking'!TC20)</f>
        <v/>
      </c>
      <c r="SZ20" t="str">
        <f>IF('[1]Data Checking'!TD20="","",'[1]Data Checking'!TD20)</f>
        <v/>
      </c>
      <c r="TA20" t="str">
        <f>IF('[1]Data Checking'!TE20="","",'[1]Data Checking'!TE20)</f>
        <v/>
      </c>
      <c r="TB20" t="str">
        <f>IF('[1]Data Checking'!TF20="","",'[1]Data Checking'!TF20)</f>
        <v/>
      </c>
      <c r="TC20" t="str">
        <f>IF('[1]Data Checking'!TG20="","",'[1]Data Checking'!TG20)</f>
        <v/>
      </c>
      <c r="TD20" t="str">
        <f>IF('[1]Data Checking'!TH20="","",'[1]Data Checking'!TH20)</f>
        <v/>
      </c>
      <c r="TE20" t="str">
        <f>IF('[1]Data Checking'!TI20="","",'[1]Data Checking'!TI20)</f>
        <v/>
      </c>
      <c r="TF20" t="str">
        <f>IF('[1]Data Checking'!TJ20="","",'[1]Data Checking'!TJ20)</f>
        <v/>
      </c>
      <c r="TG20" t="str">
        <f>IF('[1]Data Checking'!TK20="","",'[1]Data Checking'!TK20)</f>
        <v/>
      </c>
      <c r="TH20" t="str">
        <f>IF('[1]Data Checking'!TL20="","",'[1]Data Checking'!TL20)</f>
        <v/>
      </c>
      <c r="TI20" t="str">
        <f>IF('[1]Data Checking'!TM20="","",'[1]Data Checking'!TM20)</f>
        <v/>
      </c>
      <c r="TJ20">
        <f>IF('[1]Data Checking'!TN20="","",'[1]Data Checking'!TN20)</f>
        <v>0</v>
      </c>
      <c r="TK20">
        <f>IF('[1]Data Checking'!TO20="","",'[1]Data Checking'!TO20)</f>
        <v>0</v>
      </c>
      <c r="TL20">
        <f>IF('[1]Data Checking'!TP20="","",'[1]Data Checking'!TP20)</f>
        <v>0</v>
      </c>
      <c r="TM20">
        <f>IF('[1]Data Checking'!TQ20="","",'[1]Data Checking'!TQ20)</f>
        <v>0</v>
      </c>
      <c r="TN20">
        <f>IF('[1]Data Checking'!TR20="","",'[1]Data Checking'!TR20)</f>
        <v>0</v>
      </c>
      <c r="TO20" t="str">
        <f>IF('[1]Data Checking'!TS20="","",'[1]Data Checking'!TS20)</f>
        <v/>
      </c>
      <c r="TP20" t="str">
        <f>IF('[1]Data Checking'!TT20="","",'[1]Data Checking'!TT20)</f>
        <v/>
      </c>
      <c r="TQ20">
        <f>IF('[1]Data Checking'!TU20="","",'[1]Data Checking'!TU20)</f>
        <v>237410269</v>
      </c>
      <c r="TR20" t="str">
        <f>IF('[1]Data Checking'!TV20="","",'[1]Data Checking'!TV20)</f>
        <v>46d11ee8-e019-4116-89d8-b2447b5718df</v>
      </c>
      <c r="TS20">
        <f>IF('[1]Data Checking'!TW20="","",'[1]Data Checking'!TW20)</f>
        <v>44530.680706018517</v>
      </c>
      <c r="TT20" t="str">
        <f>IF('[1]Data Checking'!TX20="","",'[1]Data Checking'!TX20)</f>
        <v/>
      </c>
      <c r="TU20" t="str">
        <f>IF('[1]Data Checking'!TY20="","",'[1]Data Checking'!TY20)</f>
        <v/>
      </c>
      <c r="TV20" t="str">
        <f>IF('[1]Data Checking'!TZ20="","",'[1]Data Checking'!TZ20)</f>
        <v>submitted_via_web</v>
      </c>
      <c r="TW20" t="str">
        <f>IF('[1]Data Checking'!UA20="","",'[1]Data Checking'!UA20)</f>
        <v>icsm_haiti</v>
      </c>
      <c r="TX20" t="str">
        <f>IF('[1]Data Checking'!UB20="","",'[1]Data Checking'!UB20)</f>
        <v/>
      </c>
      <c r="TY20">
        <f>IF('[1]Data Checking'!UC20="","",'[1]Data Checking'!UC20)</f>
        <v>19</v>
      </c>
      <c r="TZ20" t="str">
        <f>IF('[1]Data Checking'!UD20="","",'[1]Data Checking'!UD20)</f>
        <v/>
      </c>
      <c r="UA20" t="e">
        <f>IF('[1]Data Checking'!UL20="","",'[1]Data Checking'!UL20)</f>
        <v>#REF!</v>
      </c>
      <c r="UB20" t="e">
        <f>IF('[1]Data Checking'!UM20="","",'[1]Data Checking'!UM20)</f>
        <v>#REF!</v>
      </c>
      <c r="UC20" t="e">
        <f>IF('[1]Data Checking'!UN20="","",'[1]Data Checking'!UN20)</f>
        <v>#REF!</v>
      </c>
    </row>
    <row r="21" spans="1:549">
      <c r="A21">
        <f>IF('[1]Data Checking'!D21="","",'[1]Data Checking'!D21)</f>
        <v>44530.411256643521</v>
      </c>
      <c r="B21">
        <f>IF('[1]Data Checking'!E21="","",'[1]Data Checking'!E21)</f>
        <v>44530.420990289349</v>
      </c>
      <c r="C21">
        <f>IF('[1]Data Checking'!F21="","",'[1]Data Checking'!F21)</f>
        <v>44530</v>
      </c>
      <c r="D21" t="str">
        <f>IF('[1]Data Checking'!H21="","",'[1]Data Checking'!H21)</f>
        <v>audit.csv</v>
      </c>
      <c r="E21" t="str">
        <f>IF('[1]Data Checking'!I21="","",'[1]Data Checking'!I21)</f>
        <v>icsm_haiti</v>
      </c>
      <c r="F21" t="str">
        <f>IF('[1]Data Checking'!J21="","",'[1]Data Checking'!J21)</f>
        <v>372032330787357</v>
      </c>
      <c r="G21" t="str">
        <f>IF('[1]Data Checking'!K21="","",'[1]Data Checking'!K21)</f>
        <v/>
      </c>
      <c r="H21">
        <f>IF('[1]Data Checking'!L21="","",'[1]Data Checking'!L21)</f>
        <v>44530</v>
      </c>
      <c r="I21" t="str">
        <f>IF('[1]Data Checking'!M21="","",'[1]Data Checking'!M21)</f>
        <v>Save the Children</v>
      </c>
      <c r="J21" t="str">
        <f>IF('[1]Data Checking'!N21="","",'[1]Data Checking'!N21)</f>
        <v/>
      </c>
      <c r="K21" t="str">
        <f>IF('[1]Data Checking'!O21="","",'[1]Data Checking'!O21)</f>
        <v>save</v>
      </c>
      <c r="L21" t="str">
        <f>IF('[1]Data Checking'!P21="","",'[1]Data Checking'!P21)</f>
        <v>Save the Children</v>
      </c>
      <c r="M21" t="str">
        <f>IF('[1]Data Checking'!Q21="","",'[1]Data Checking'!Q21)</f>
        <v>Save the Children</v>
      </c>
      <c r="N21" t="str">
        <f>IF('[1]Data Checking'!R21="","",'[1]Data Checking'!R21)</f>
        <v>ASV758</v>
      </c>
      <c r="O21" t="str">
        <f>IF('[1]Data Checking'!S21="","",'[1]Data Checking'!S21)</f>
        <v/>
      </c>
      <c r="P21" t="str">
        <f>IF('[1]Data Checking'!T21="","",'[1]Data Checking'!T21)</f>
        <v>save_asv</v>
      </c>
      <c r="Q21" t="str">
        <f>IF('[1]Data Checking'!U21="","",'[1]Data Checking'!U21)</f>
        <v>ASV758</v>
      </c>
      <c r="R21" t="str">
        <f>IF('[1]Data Checking'!V21="","",'[1]Data Checking'!V21)</f>
        <v>ASV758</v>
      </c>
      <c r="S21" t="str">
        <f>IF('[1]Data Checking'!W21="","",'[1]Data Checking'!W21)</f>
        <v>Artibonite</v>
      </c>
      <c r="T21" t="str">
        <f>IF('[1]Data Checking'!X21="","",'[1]Data Checking'!X21)</f>
        <v>L'Estère</v>
      </c>
      <c r="U21" t="str">
        <f>IF('[1]Data Checking'!Y21="","",'[1]Data Checking'!Y21)</f>
        <v>HT0513</v>
      </c>
      <c r="V21" t="str">
        <f>IF('[1]Data Checking'!Z21="","",'[1]Data Checking'!Z21)</f>
        <v>L'Estère</v>
      </c>
      <c r="W21" t="str">
        <f>IF('[1]Data Checking'!AA21="","",'[1]Data Checking'!AA21)</f>
        <v>Je ne sais pas, je ne souhaite pas répondre</v>
      </c>
      <c r="X21" t="str">
        <f>IF('[1]Data Checking'!AB21="","",'[1]Data Checking'!AB21)</f>
        <v>nsnr</v>
      </c>
      <c r="Y21" t="str">
        <f>IF('[1]Data Checking'!AC21="","",'[1]Data Checking'!AC21)</f>
        <v>Je ne sais pas, je ne souhaite pas répondre</v>
      </c>
      <c r="Z21" t="str">
        <f>IF('[1]Data Checking'!AD21="","",'[1]Data Checking'!AD21)</f>
        <v>Centre-ville de l'Estère</v>
      </c>
      <c r="AA21" t="str">
        <f>IF('[1]Data Checking'!AE21="","",'[1]Data Checking'!AE21)</f>
        <v/>
      </c>
      <c r="AB21" t="str">
        <f>IF('[1]Data Checking'!AF21="","",'[1]Data Checking'!AF21)</f>
        <v>est_1</v>
      </c>
      <c r="AC21" t="str">
        <f>IF('[1]Data Checking'!AG21="","",'[1]Data Checking'!AG21)</f>
        <v>Centre-ville de l'Estère</v>
      </c>
      <c r="AD21" t="str">
        <f>IF('[1]Data Checking'!AH21="","",'[1]Data Checking'!AH21)</f>
        <v>Centre-ville de l'Estère</v>
      </c>
      <c r="AE21" t="str">
        <f>IF('[1]Data Checking'!AI21="","",'[1]Data Checking'!AI21)</f>
        <v>Marché L'Estère</v>
      </c>
      <c r="AF21" t="str">
        <f>IF('[1]Data Checking'!AJ21="","",'[1]Data Checking'!AJ21)</f>
        <v/>
      </c>
      <c r="AG21" t="str">
        <f>IF('[1]Data Checking'!AK21="","",'[1]Data Checking'!AK21)</f>
        <v>lest_1</v>
      </c>
      <c r="AH21" t="str">
        <f>IF('[1]Data Checking'!AL21="","",'[1]Data Checking'!AL21)</f>
        <v>Marché L'Estère</v>
      </c>
      <c r="AI21" t="str">
        <f>IF('[1]Data Checking'!AM21="","",'[1]Data Checking'!AM21)</f>
        <v>Marché L'Estère</v>
      </c>
      <c r="AJ21" t="str">
        <f>IF('[1]Data Checking'!AN21="","",'[1]Data Checking'!AN21)</f>
        <v>Milieu urbain</v>
      </c>
      <c r="AK21" t="str">
        <f>IF('[1]Data Checking'!AO21="","",'[1]Data Checking'!AO21)</f>
        <v>Enquête auprès d'un marchand</v>
      </c>
      <c r="AL21" t="str">
        <f>IF('[1]Data Checking'!AP21="","",'[1]Data Checking'!AP21)</f>
        <v>Oui</v>
      </c>
      <c r="AM21" t="str">
        <f>IF('[1]Data Checking'!AQ21="","",'[1]Data Checking'!AQ21)</f>
        <v/>
      </c>
      <c r="AN21" t="str">
        <f>IF('[1]Data Checking'!AR21="","",'[1]Data Checking'!AR21)</f>
        <v>Oui</v>
      </c>
      <c r="AO21" t="str">
        <f>IF('[1]Data Checking'!AS21="","",'[1]Data Checking'!AS21)</f>
        <v/>
      </c>
      <c r="AP21" t="str">
        <f>IF('[1]Data Checking'!AT21="","",'[1]Data Checking'!AT21)</f>
        <v>Femme</v>
      </c>
      <c r="AQ21">
        <f>IF('[1]Data Checking'!AU21="","",'[1]Data Checking'!AU21)</f>
        <v>44530</v>
      </c>
      <c r="AR21">
        <f>IF('[1]Data Checking'!AV21="","",'[1]Data Checking'!AV21)</f>
        <v>44530</v>
      </c>
      <c r="AS21" t="str">
        <f>IF('[1]Data Checking'!AW21="","",'[1]Data Checking'!AW21)</f>
        <v>Détaillant sur une table</v>
      </c>
      <c r="AT21" t="str">
        <f>IF('[1]Data Checking'!AX21="","",'[1]Data Checking'!AX21)</f>
        <v/>
      </c>
      <c r="AU21" t="str">
        <f>IF('[1]Data Checking'!AY21="","",'[1]Data Checking'!AY21)</f>
        <v>Nourriture</v>
      </c>
      <c r="AV21">
        <f>IF('[1]Data Checking'!AZ21="","",'[1]Data Checking'!AZ21)</f>
        <v>1</v>
      </c>
      <c r="AW21">
        <f>IF('[1]Data Checking'!BA21="","",'[1]Data Checking'!BA21)</f>
        <v>0</v>
      </c>
      <c r="AX21">
        <f>IF('[1]Data Checking'!BB21="","",'[1]Data Checking'!BB21)</f>
        <v>0</v>
      </c>
      <c r="AY21">
        <f>IF('[1]Data Checking'!BC21="","",'[1]Data Checking'!BC21)</f>
        <v>0</v>
      </c>
      <c r="AZ21" t="str">
        <f>IF('[1]Data Checking'!BD21="","",'[1]Data Checking'!BD21)</f>
        <v>nourriture</v>
      </c>
      <c r="BA21" t="str">
        <f>IF('[1]Data Checking'!BE21="","",'[1]Data Checking'!BE21)</f>
        <v>Nourriture</v>
      </c>
      <c r="BB21" t="str">
        <f>IF('[1]Data Checking'!BF21="","",'[1]Data Checking'!BF21)</f>
        <v>En espèces (Gourde)</v>
      </c>
      <c r="BC21">
        <f>IF('[1]Data Checking'!BG21="","",'[1]Data Checking'!BG21)</f>
        <v>1</v>
      </c>
      <c r="BD21">
        <f>IF('[1]Data Checking'!BH21="","",'[1]Data Checking'!BH21)</f>
        <v>0</v>
      </c>
      <c r="BE21">
        <f>IF('[1]Data Checking'!BI21="","",'[1]Data Checking'!BI21)</f>
        <v>0</v>
      </c>
      <c r="BF21">
        <f>IF('[1]Data Checking'!BJ21="","",'[1]Data Checking'!BJ21)</f>
        <v>0</v>
      </c>
      <c r="BG21">
        <f>IF('[1]Data Checking'!BK21="","",'[1]Data Checking'!BK21)</f>
        <v>0</v>
      </c>
      <c r="BH21">
        <f>IF('[1]Data Checking'!BL21="","",'[1]Data Checking'!BL21)</f>
        <v>0</v>
      </c>
      <c r="BI21">
        <f>IF('[1]Data Checking'!BM21="","",'[1]Data Checking'!BM21)</f>
        <v>0</v>
      </c>
      <c r="BJ21">
        <f>IF('[1]Data Checking'!BN21="","",'[1]Data Checking'!BN21)</f>
        <v>0</v>
      </c>
      <c r="BK21">
        <f>IF('[1]Data Checking'!BO21="","",'[1]Data Checking'!BO21)</f>
        <v>0</v>
      </c>
      <c r="BL21">
        <f>IF('[1]Data Checking'!BP21="","",'[1]Data Checking'!BP21)</f>
        <v>0</v>
      </c>
      <c r="BM21" t="str">
        <f>IF('[1]Data Checking'!BQ21="","",'[1]Data Checking'!BQ21)</f>
        <v/>
      </c>
      <c r="BN21" t="str">
        <f>IF('[1]Data Checking'!BR21="","",'[1]Data Checking'!BR21)</f>
        <v>Je ne sais pas / Je ne souhaite pas répondre</v>
      </c>
      <c r="BO21" t="str">
        <f>IF('[1]Data Checking'!BS21="","",'[1]Data Checking'!BS21)</f>
        <v>Entre 21 et 60</v>
      </c>
      <c r="BP21" t="str">
        <f>IF('[1]Data Checking'!BT21="","",'[1]Data Checking'!BT21)</f>
        <v>Farine de blé blanche Riz Maïs (moulu) Sucre Haricot noir Huile végétale</v>
      </c>
      <c r="BQ21">
        <f>IF('[1]Data Checking'!BU21="","",'[1]Data Checking'!BU21)</f>
        <v>1</v>
      </c>
      <c r="BR21">
        <f>IF('[1]Data Checking'!BV21="","",'[1]Data Checking'!BV21)</f>
        <v>1</v>
      </c>
      <c r="BS21">
        <f>IF('[1]Data Checking'!BW21="","",'[1]Data Checking'!BW21)</f>
        <v>1</v>
      </c>
      <c r="BT21">
        <f>IF('[1]Data Checking'!BX21="","",'[1]Data Checking'!BX21)</f>
        <v>1</v>
      </c>
      <c r="BU21">
        <f>IF('[1]Data Checking'!BY21="","",'[1]Data Checking'!BY21)</f>
        <v>1</v>
      </c>
      <c r="BV21">
        <f>IF('[1]Data Checking'!BZ21="","",'[1]Data Checking'!BZ21)</f>
        <v>0</v>
      </c>
      <c r="BW21">
        <f>IF('[1]Data Checking'!CA21="","",'[1]Data Checking'!CA21)</f>
        <v>1</v>
      </c>
      <c r="BX21">
        <f>IF('[1]Data Checking'!CB21="","",'[1]Data Checking'!CB21)</f>
        <v>0</v>
      </c>
      <c r="BY21" t="str">
        <f>IF('[1]Data Checking'!CC21="","",'[1]Data Checking'!CC21)</f>
        <v>Oui je connais le prix de mes produits en grosse marmite</v>
      </c>
      <c r="BZ21">
        <f>IF('[1]Data Checking'!CD21="","",'[1]Data Checking'!CD21)</f>
        <v>200</v>
      </c>
      <c r="CA21">
        <f>IF('[1]Data Checking'!CE21="","",'[1]Data Checking'!CE21)</f>
        <v>100</v>
      </c>
      <c r="CB21" t="str">
        <f>IF('[1]Data Checking'!CF21="","",'[1]Data Checking'!CF21)</f>
        <v>Oui</v>
      </c>
      <c r="CC21">
        <f>IF('[1]Data Checking'!CG21="","",'[1]Data Checking'!CG21)</f>
        <v>350</v>
      </c>
      <c r="CD21">
        <f>IF('[1]Data Checking'!CH21="","",'[1]Data Checking'!CH21)</f>
        <v>134.61538461538399</v>
      </c>
      <c r="CE21" t="str">
        <f>IF('[1]Data Checking'!CI21="","",'[1]Data Checking'!CI21)</f>
        <v>Oui</v>
      </c>
      <c r="CF21">
        <f>IF('[1]Data Checking'!CJ21="","",'[1]Data Checking'!CJ21)</f>
        <v>200</v>
      </c>
      <c r="CG21">
        <f>IF('[1]Data Checking'!CK21="","",'[1]Data Checking'!CK21)</f>
        <v>86.956521739130395</v>
      </c>
      <c r="CH21" t="str">
        <f>IF('[1]Data Checking'!CL21="","",'[1]Data Checking'!CL21)</f>
        <v>Oui</v>
      </c>
      <c r="CI21">
        <f>IF('[1]Data Checking'!CM21="","",'[1]Data Checking'!CM21)</f>
        <v>400</v>
      </c>
      <c r="CJ21">
        <f>IF('[1]Data Checking'!CN21="","",'[1]Data Checking'!CN21)</f>
        <v>137.93103448275801</v>
      </c>
      <c r="CK21" t="str">
        <f>IF('[1]Data Checking'!CO21="","",'[1]Data Checking'!CO21)</f>
        <v>Oui</v>
      </c>
      <c r="CL21">
        <f>IF('[1]Data Checking'!CP21="","",'[1]Data Checking'!CP21)</f>
        <v>500</v>
      </c>
      <c r="CM21">
        <f>IF('[1]Data Checking'!CQ21="","",'[1]Data Checking'!CQ21)</f>
        <v>208.333333333333</v>
      </c>
      <c r="CN21" t="str">
        <f>IF('[1]Data Checking'!CR21="","",'[1]Data Checking'!CR21)</f>
        <v>Oui</v>
      </c>
      <c r="CO21" t="str">
        <f>IF('[1]Data Checking'!CS21="","",'[1]Data Checking'!CS21)</f>
        <v/>
      </c>
      <c r="CP21" t="str">
        <f>IF('[1]Data Checking'!CT21="","",'[1]Data Checking'!CT21)</f>
        <v/>
      </c>
      <c r="CQ21" t="str">
        <f>IF('[1]Data Checking'!CU21="","",'[1]Data Checking'!CU21)</f>
        <v/>
      </c>
      <c r="CR21" t="str">
        <f>IF('[1]Data Checking'!CV21="","",'[1]Data Checking'!CV21)</f>
        <v>Bidon/Bouteille fermée.</v>
      </c>
      <c r="CS21" t="str">
        <f>IF('[1]Data Checking'!CW21="","",'[1]Data Checking'!CW21)</f>
        <v>Oui</v>
      </c>
      <c r="CT21">
        <f>IF('[1]Data Checking'!CX21="","",'[1]Data Checking'!CX21)</f>
        <v>1000</v>
      </c>
      <c r="CU21" t="str">
        <f>IF('[1]Data Checking'!CY21="","",'[1]Data Checking'!CY21)</f>
        <v/>
      </c>
      <c r="CV21" t="str">
        <f>IF('[1]Data Checking'!CZ21="","",'[1]Data Checking'!CZ21)</f>
        <v/>
      </c>
      <c r="CW21" t="str">
        <f>IF('[1]Data Checking'!DA21="","",'[1]Data Checking'!DA21)</f>
        <v/>
      </c>
      <c r="CX21" t="str">
        <f>IF('[1]Data Checking'!DB21="","",'[1]Data Checking'!DB21)</f>
        <v/>
      </c>
      <c r="CY21" t="str">
        <f>IF('[1]Data Checking'!DC21="","",'[1]Data Checking'!DC21)</f>
        <v/>
      </c>
      <c r="CZ21" t="str">
        <f>IF('[1]Data Checking'!DD21="","",'[1]Data Checking'!DD21)</f>
        <v/>
      </c>
      <c r="DA21" t="str">
        <f>IF('[1]Data Checking'!DE21="","",'[1]Data Checking'!DE21)</f>
        <v>NA</v>
      </c>
      <c r="DB21">
        <f>IF('[1]Data Checking'!DF21="","",'[1]Data Checking'!DF21)</f>
        <v>1000</v>
      </c>
      <c r="DC21" t="str">
        <f>IF('[1]Data Checking'!DG21="","",'[1]Data Checking'!DG21)</f>
        <v>Oui</v>
      </c>
      <c r="DD21" t="str">
        <f>IF('[1]Data Checking'!DH21="","",'[1]Data Checking'!DH21)</f>
        <v>Oui</v>
      </c>
      <c r="DE21" t="str">
        <f>IF('[1]Data Checking'!DI21="","",'[1]Data Checking'!DI21)</f>
        <v>Article trop cher</v>
      </c>
      <c r="DF21">
        <f>IF('[1]Data Checking'!DJ21="","",'[1]Data Checking'!DJ21)</f>
        <v>0</v>
      </c>
      <c r="DG21">
        <f>IF('[1]Data Checking'!DK21="","",'[1]Data Checking'!DK21)</f>
        <v>0</v>
      </c>
      <c r="DH21">
        <f>IF('[1]Data Checking'!DL21="","",'[1]Data Checking'!DL21)</f>
        <v>0</v>
      </c>
      <c r="DI21">
        <f>IF('[1]Data Checking'!DM21="","",'[1]Data Checking'!DM21)</f>
        <v>0</v>
      </c>
      <c r="DJ21">
        <f>IF('[1]Data Checking'!DN21="","",'[1]Data Checking'!DN21)</f>
        <v>1</v>
      </c>
      <c r="DK21">
        <f>IF('[1]Data Checking'!DO21="","",'[1]Data Checking'!DO21)</f>
        <v>0</v>
      </c>
      <c r="DL21">
        <f>IF('[1]Data Checking'!DP21="","",'[1]Data Checking'!DP21)</f>
        <v>0</v>
      </c>
      <c r="DM21">
        <f>IF('[1]Data Checking'!DQ21="","",'[1]Data Checking'!DQ21)</f>
        <v>0</v>
      </c>
      <c r="DN21">
        <f>IF('[1]Data Checking'!DR21="","",'[1]Data Checking'!DR21)</f>
        <v>0</v>
      </c>
      <c r="DO21">
        <f>IF('[1]Data Checking'!DS21="","",'[1]Data Checking'!DS21)</f>
        <v>0</v>
      </c>
      <c r="DP21">
        <f>IF('[1]Data Checking'!DT21="","",'[1]Data Checking'!DT21)</f>
        <v>0</v>
      </c>
      <c r="DQ21">
        <f>IF('[1]Data Checking'!DU21="","",'[1]Data Checking'!DU21)</f>
        <v>0</v>
      </c>
      <c r="DR21">
        <f>IF('[1]Data Checking'!DV21="","",'[1]Data Checking'!DV21)</f>
        <v>0</v>
      </c>
      <c r="DS21">
        <f>IF('[1]Data Checking'!DW21="","",'[1]Data Checking'!DW21)</f>
        <v>0</v>
      </c>
      <c r="DT21" t="str">
        <f>IF('[1]Data Checking'!DX21="","",'[1]Data Checking'!DX21)</f>
        <v/>
      </c>
      <c r="DU21" t="str">
        <f>IF('[1]Data Checking'!DY21="","",'[1]Data Checking'!DY21)</f>
        <v>Riz</v>
      </c>
      <c r="DV21">
        <f>IF('[1]Data Checking'!DZ21="","",'[1]Data Checking'!DZ21)</f>
        <v>0</v>
      </c>
      <c r="DW21">
        <f>IF('[1]Data Checking'!EA21="","",'[1]Data Checking'!EA21)</f>
        <v>1</v>
      </c>
      <c r="DX21">
        <f>IF('[1]Data Checking'!EB21="","",'[1]Data Checking'!EB21)</f>
        <v>0</v>
      </c>
      <c r="DY21">
        <f>IF('[1]Data Checking'!EC21="","",'[1]Data Checking'!EC21)</f>
        <v>0</v>
      </c>
      <c r="DZ21">
        <f>IF('[1]Data Checking'!ED21="","",'[1]Data Checking'!ED21)</f>
        <v>0</v>
      </c>
      <c r="EA21">
        <f>IF('[1]Data Checking'!EE21="","",'[1]Data Checking'!EE21)</f>
        <v>0</v>
      </c>
      <c r="EB21">
        <f>IF('[1]Data Checking'!EF21="","",'[1]Data Checking'!EF21)</f>
        <v>0</v>
      </c>
      <c r="EC21">
        <f>IF('[1]Data Checking'!EG21="","",'[1]Data Checking'!EG21)</f>
        <v>0</v>
      </c>
      <c r="ED21" t="str">
        <f>IF('[1]Data Checking'!EH21="","",'[1]Data Checking'!EH21)</f>
        <v>Oui</v>
      </c>
      <c r="EE21" t="str">
        <f>IF('[1]Data Checking'!EI21="","",'[1]Data Checking'!EI21)</f>
        <v>Non</v>
      </c>
      <c r="EF21" t="str">
        <f>IF('[1]Data Checking'!EJ21="","",'[1]Data Checking'!EJ21)</f>
        <v>Oui</v>
      </c>
      <c r="EG21" t="str">
        <f>IF('[1]Data Checking'!EK21="","",'[1]Data Checking'!EK21)</f>
        <v>Ouest</v>
      </c>
      <c r="EH21" t="str">
        <f>IF('[1]Data Checking'!EL21="","",'[1]Data Checking'!EL21)</f>
        <v>Différent</v>
      </c>
      <c r="EI21" t="str">
        <f>IF('[1]Data Checking'!EM21="","",'[1]Data Checking'!EM21)</f>
        <v>Port-au-Prince</v>
      </c>
      <c r="EJ21" t="str">
        <f>IF('[1]Data Checking'!EN21="","",'[1]Data Checking'!EN21)</f>
        <v>Différent</v>
      </c>
      <c r="EK21" t="str">
        <f>IF('[1]Data Checking'!EO21="","",'[1]Data Checking'!EO21)</f>
        <v/>
      </c>
      <c r="EL21" t="str">
        <f>IF('[1]Data Checking'!EP21="","",'[1]Data Checking'!EP21)</f>
        <v/>
      </c>
      <c r="EM21" t="str">
        <f>IF('[1]Data Checking'!EQ21="","",'[1]Data Checking'!EQ21)</f>
        <v/>
      </c>
      <c r="EN21" t="str">
        <f>IF('[1]Data Checking'!ER21="","",'[1]Data Checking'!ER21)</f>
        <v/>
      </c>
      <c r="EO21" t="str">
        <f>IF('[1]Data Checking'!ES21="","",'[1]Data Checking'!ES21)</f>
        <v/>
      </c>
      <c r="EP21" t="str">
        <f>IF('[1]Data Checking'!ET21="","",'[1]Data Checking'!ET21)</f>
        <v/>
      </c>
      <c r="EQ21" t="str">
        <f>IF('[1]Data Checking'!EU21="","",'[1]Data Checking'!EU21)</f>
        <v/>
      </c>
      <c r="ER21" t="str">
        <f>IF('[1]Data Checking'!EV21="","",'[1]Data Checking'!EV21)</f>
        <v/>
      </c>
      <c r="ES21" t="str">
        <f>IF('[1]Data Checking'!EW21="","",'[1]Data Checking'!EW21)</f>
        <v/>
      </c>
      <c r="ET21" t="str">
        <f>IF('[1]Data Checking'!EX21="","",'[1]Data Checking'!EX21)</f>
        <v/>
      </c>
      <c r="EU21" t="str">
        <f>IF('[1]Data Checking'!EY21="","",'[1]Data Checking'!EY21)</f>
        <v/>
      </c>
      <c r="EV21" t="str">
        <f>IF('[1]Data Checking'!EZ21="","",'[1]Data Checking'!EZ21)</f>
        <v/>
      </c>
      <c r="EW21" t="str">
        <f>IF('[1]Data Checking'!FA21="","",'[1]Data Checking'!FA21)</f>
        <v/>
      </c>
      <c r="EX21" t="str">
        <f>IF('[1]Data Checking'!FB21="","",'[1]Data Checking'!FB21)</f>
        <v/>
      </c>
      <c r="EY21" t="str">
        <f>IF('[1]Data Checking'!FC21="","",'[1]Data Checking'!FC21)</f>
        <v/>
      </c>
      <c r="EZ21" t="str">
        <f>IF('[1]Data Checking'!FD21="","",'[1]Data Checking'!FD21)</f>
        <v/>
      </c>
      <c r="FA21" t="str">
        <f>IF('[1]Data Checking'!FE21="","",'[1]Data Checking'!FE21)</f>
        <v/>
      </c>
      <c r="FB21" t="str">
        <f>IF('[1]Data Checking'!FF21="","",'[1]Data Checking'!FF21)</f>
        <v/>
      </c>
      <c r="FC21" t="str">
        <f>IF('[1]Data Checking'!FG21="","",'[1]Data Checking'!FG21)</f>
        <v/>
      </c>
      <c r="FD21" t="str">
        <f>IF('[1]Data Checking'!FH21="","",'[1]Data Checking'!FH21)</f>
        <v/>
      </c>
      <c r="FE21" t="str">
        <f>IF('[1]Data Checking'!FI21="","",'[1]Data Checking'!FI21)</f>
        <v/>
      </c>
      <c r="FF21" t="str">
        <f>IF('[1]Data Checking'!FJ21="","",'[1]Data Checking'!FJ21)</f>
        <v/>
      </c>
      <c r="FG21" t="str">
        <f>IF('[1]Data Checking'!FK21="","",'[1]Data Checking'!FK21)</f>
        <v/>
      </c>
      <c r="FH21" t="str">
        <f>IF('[1]Data Checking'!FL21="","",'[1]Data Checking'!FL21)</f>
        <v/>
      </c>
      <c r="FI21" t="str">
        <f>IF('[1]Data Checking'!FM21="","",'[1]Data Checking'!FM21)</f>
        <v/>
      </c>
      <c r="FJ21" t="str">
        <f>IF('[1]Data Checking'!FN21="","",'[1]Data Checking'!FN21)</f>
        <v/>
      </c>
      <c r="FK21" t="str">
        <f>IF('[1]Data Checking'!FO21="","",'[1]Data Checking'!FO21)</f>
        <v/>
      </c>
      <c r="FL21" t="str">
        <f>IF('[1]Data Checking'!FP21="","",'[1]Data Checking'!FP21)</f>
        <v/>
      </c>
      <c r="FM21" t="str">
        <f>IF('[1]Data Checking'!FQ21="","",'[1]Data Checking'!FQ21)</f>
        <v/>
      </c>
      <c r="FN21" t="str">
        <f>IF('[1]Data Checking'!FR21="","",'[1]Data Checking'!FR21)</f>
        <v/>
      </c>
      <c r="FO21" t="str">
        <f>IF('[1]Data Checking'!FS21="","",'[1]Data Checking'!FS21)</f>
        <v/>
      </c>
      <c r="FP21" t="str">
        <f>IF('[1]Data Checking'!FT21="","",'[1]Data Checking'!FT21)</f>
        <v/>
      </c>
      <c r="FQ21" t="str">
        <f>IF('[1]Data Checking'!FU21="","",'[1]Data Checking'!FU21)</f>
        <v/>
      </c>
      <c r="FR21" t="str">
        <f>IF('[1]Data Checking'!FV21="","",'[1]Data Checking'!FV21)</f>
        <v/>
      </c>
      <c r="FS21" t="str">
        <f>IF('[1]Data Checking'!FW21="","",'[1]Data Checking'!FW21)</f>
        <v/>
      </c>
      <c r="FT21" t="str">
        <f>IF('[1]Data Checking'!FX21="","",'[1]Data Checking'!FX21)</f>
        <v/>
      </c>
      <c r="FU21" t="str">
        <f>IF('[1]Data Checking'!FY21="","",'[1]Data Checking'!FY21)</f>
        <v/>
      </c>
      <c r="FV21" t="str">
        <f>IF('[1]Data Checking'!FZ21="","",'[1]Data Checking'!FZ21)</f>
        <v/>
      </c>
      <c r="FW21" t="str">
        <f>IF('[1]Data Checking'!GA21="","",'[1]Data Checking'!GA21)</f>
        <v/>
      </c>
      <c r="FX21" t="str">
        <f>IF('[1]Data Checking'!GB21="","",'[1]Data Checking'!GB21)</f>
        <v/>
      </c>
      <c r="FY21" t="str">
        <f>IF('[1]Data Checking'!GC21="","",'[1]Data Checking'!GC21)</f>
        <v/>
      </c>
      <c r="FZ21" t="str">
        <f>IF('[1]Data Checking'!GD21="","",'[1]Data Checking'!GD21)</f>
        <v/>
      </c>
      <c r="GA21" t="str">
        <f>IF('[1]Data Checking'!GE21="","",'[1]Data Checking'!GE21)</f>
        <v/>
      </c>
      <c r="GB21" t="str">
        <f>IF('[1]Data Checking'!GF21="","",'[1]Data Checking'!GF21)</f>
        <v/>
      </c>
      <c r="GC21" t="str">
        <f>IF('[1]Data Checking'!GG21="","",'[1]Data Checking'!GG21)</f>
        <v/>
      </c>
      <c r="GD21" t="str">
        <f>IF('[1]Data Checking'!GH21="","",'[1]Data Checking'!GH21)</f>
        <v/>
      </c>
      <c r="GE21" t="str">
        <f>IF('[1]Data Checking'!GI21="","",'[1]Data Checking'!GI21)</f>
        <v/>
      </c>
      <c r="GF21" t="str">
        <f>IF('[1]Data Checking'!GJ21="","",'[1]Data Checking'!GJ21)</f>
        <v/>
      </c>
      <c r="GG21" t="str">
        <f>IF('[1]Data Checking'!GK21="","",'[1]Data Checking'!GK21)</f>
        <v/>
      </c>
      <c r="GH21" t="str">
        <f>IF('[1]Data Checking'!GL21="","",'[1]Data Checking'!GL21)</f>
        <v/>
      </c>
      <c r="GI21" t="str">
        <f>IF('[1]Data Checking'!GM21="","",'[1]Data Checking'!GM21)</f>
        <v/>
      </c>
      <c r="GJ21" t="str">
        <f>IF('[1]Data Checking'!GN21="","",'[1]Data Checking'!GN21)</f>
        <v/>
      </c>
      <c r="GK21" t="str">
        <f>IF('[1]Data Checking'!GO21="","",'[1]Data Checking'!GO21)</f>
        <v/>
      </c>
      <c r="GL21" t="str">
        <f>IF('[1]Data Checking'!GP21="","",'[1]Data Checking'!GP21)</f>
        <v/>
      </c>
      <c r="GM21" t="str">
        <f>IF('[1]Data Checking'!GQ21="","",'[1]Data Checking'!GQ21)</f>
        <v/>
      </c>
      <c r="GN21" t="str">
        <f>IF('[1]Data Checking'!GR21="","",'[1]Data Checking'!GR21)</f>
        <v/>
      </c>
      <c r="GO21" t="str">
        <f>IF('[1]Data Checking'!GS21="","",'[1]Data Checking'!GS21)</f>
        <v/>
      </c>
      <c r="GP21" t="str">
        <f>IF('[1]Data Checking'!GT21="","",'[1]Data Checking'!GT21)</f>
        <v/>
      </c>
      <c r="GQ21" t="str">
        <f>IF('[1]Data Checking'!GU21="","",'[1]Data Checking'!GU21)</f>
        <v/>
      </c>
      <c r="GR21" t="str">
        <f>IF('[1]Data Checking'!GV21="","",'[1]Data Checking'!GV21)</f>
        <v/>
      </c>
      <c r="GS21" t="str">
        <f>IF('[1]Data Checking'!GW21="","",'[1]Data Checking'!GW21)</f>
        <v/>
      </c>
      <c r="GT21" t="str">
        <f>IF('[1]Data Checking'!GX21="","",'[1]Data Checking'!GX21)</f>
        <v/>
      </c>
      <c r="GU21" t="str">
        <f>IF('[1]Data Checking'!GY21="","",'[1]Data Checking'!GY21)</f>
        <v/>
      </c>
      <c r="GV21" t="str">
        <f>IF('[1]Data Checking'!GZ21="","",'[1]Data Checking'!GZ21)</f>
        <v/>
      </c>
      <c r="GW21" t="str">
        <f>IF('[1]Data Checking'!HA21="","",'[1]Data Checking'!HA21)</f>
        <v/>
      </c>
      <c r="GX21" t="str">
        <f>IF('[1]Data Checking'!HB21="","",'[1]Data Checking'!HB21)</f>
        <v/>
      </c>
      <c r="GY21" t="str">
        <f>IF('[1]Data Checking'!HC21="","",'[1]Data Checking'!HC21)</f>
        <v/>
      </c>
      <c r="GZ21" t="str">
        <f>IF('[1]Data Checking'!HD21="","",'[1]Data Checking'!HD21)</f>
        <v/>
      </c>
      <c r="HA21" t="str">
        <f>IF('[1]Data Checking'!HE21="","",'[1]Data Checking'!HE21)</f>
        <v/>
      </c>
      <c r="HB21" t="str">
        <f>IF('[1]Data Checking'!HF21="","",'[1]Data Checking'!HF21)</f>
        <v/>
      </c>
      <c r="HC21" t="str">
        <f>IF('[1]Data Checking'!HG21="","",'[1]Data Checking'!HG21)</f>
        <v/>
      </c>
      <c r="HD21" t="str">
        <f>IF('[1]Data Checking'!HH21="","",'[1]Data Checking'!HH21)</f>
        <v/>
      </c>
      <c r="HE21" t="str">
        <f>IF('[1]Data Checking'!HI21="","",'[1]Data Checking'!HI21)</f>
        <v/>
      </c>
      <c r="HF21" t="str">
        <f>IF('[1]Data Checking'!HJ21="","",'[1]Data Checking'!HJ21)</f>
        <v/>
      </c>
      <c r="HG21" t="str">
        <f>IF('[1]Data Checking'!HK21="","",'[1]Data Checking'!HK21)</f>
        <v/>
      </c>
      <c r="HH21" t="str">
        <f>IF('[1]Data Checking'!HL21="","",'[1]Data Checking'!HL21)</f>
        <v/>
      </c>
      <c r="HI21" t="str">
        <f>IF('[1]Data Checking'!HM21="","",'[1]Data Checking'!HM21)</f>
        <v/>
      </c>
      <c r="HJ21" t="str">
        <f>IF('[1]Data Checking'!HN21="","",'[1]Data Checking'!HN21)</f>
        <v/>
      </c>
      <c r="HK21" t="str">
        <f>IF('[1]Data Checking'!HO21="","",'[1]Data Checking'!HO21)</f>
        <v/>
      </c>
      <c r="HL21" t="str">
        <f>IF('[1]Data Checking'!HP21="","",'[1]Data Checking'!HP21)</f>
        <v/>
      </c>
      <c r="HM21" t="str">
        <f>IF('[1]Data Checking'!HQ21="","",'[1]Data Checking'!HQ21)</f>
        <v/>
      </c>
      <c r="HN21" t="str">
        <f>IF('[1]Data Checking'!HR21="","",'[1]Data Checking'!HR21)</f>
        <v/>
      </c>
      <c r="HO21" t="str">
        <f>IF('[1]Data Checking'!HS21="","",'[1]Data Checking'!HS21)</f>
        <v/>
      </c>
      <c r="HP21" t="str">
        <f>IF('[1]Data Checking'!HT21="","",'[1]Data Checking'!HT21)</f>
        <v/>
      </c>
      <c r="HQ21" t="str">
        <f>IF('[1]Data Checking'!HU21="","",'[1]Data Checking'!HU21)</f>
        <v/>
      </c>
      <c r="HR21" t="str">
        <f>IF('[1]Data Checking'!HV21="","",'[1]Data Checking'!HV21)</f>
        <v/>
      </c>
      <c r="HS21" t="str">
        <f>IF('[1]Data Checking'!HW21="","",'[1]Data Checking'!HW21)</f>
        <v/>
      </c>
      <c r="HT21" t="str">
        <f>IF('[1]Data Checking'!HX21="","",'[1]Data Checking'!HX21)</f>
        <v/>
      </c>
      <c r="HU21" t="str">
        <f>IF('[1]Data Checking'!HY21="","",'[1]Data Checking'!HY21)</f>
        <v/>
      </c>
      <c r="HV21" t="str">
        <f>IF('[1]Data Checking'!HZ21="","",'[1]Data Checking'!HZ21)</f>
        <v/>
      </c>
      <c r="HW21" t="str">
        <f>IF('[1]Data Checking'!IA21="","",'[1]Data Checking'!IA21)</f>
        <v/>
      </c>
      <c r="HX21" t="str">
        <f>IF('[1]Data Checking'!IB21="","",'[1]Data Checking'!IB21)</f>
        <v/>
      </c>
      <c r="HY21" t="str">
        <f>IF('[1]Data Checking'!IC21="","",'[1]Data Checking'!IC21)</f>
        <v/>
      </c>
      <c r="HZ21" t="str">
        <f>IF('[1]Data Checking'!ID21="","",'[1]Data Checking'!ID21)</f>
        <v/>
      </c>
      <c r="IA21" t="str">
        <f>IF('[1]Data Checking'!IE21="","",'[1]Data Checking'!IE21)</f>
        <v/>
      </c>
      <c r="IB21" t="str">
        <f>IF('[1]Data Checking'!IF21="","",'[1]Data Checking'!IF21)</f>
        <v>Oui</v>
      </c>
      <c r="IC21" t="str">
        <f>IF('[1]Data Checking'!IG21="","",'[1]Data Checking'!IG21)</f>
        <v>Affrontements ou violences</v>
      </c>
      <c r="ID21">
        <f>IF('[1]Data Checking'!IH21="","",'[1]Data Checking'!IH21)</f>
        <v>0</v>
      </c>
      <c r="IE21">
        <f>IF('[1]Data Checking'!II21="","",'[1]Data Checking'!II21)</f>
        <v>1</v>
      </c>
      <c r="IF21">
        <f>IF('[1]Data Checking'!IJ21="","",'[1]Data Checking'!IJ21)</f>
        <v>0</v>
      </c>
      <c r="IG21">
        <f>IF('[1]Data Checking'!IK21="","",'[1]Data Checking'!IK21)</f>
        <v>0</v>
      </c>
      <c r="IH21">
        <f>IF('[1]Data Checking'!IL21="","",'[1]Data Checking'!IL21)</f>
        <v>0</v>
      </c>
      <c r="II21">
        <f>IF('[1]Data Checking'!IM21="","",'[1]Data Checking'!IM21)</f>
        <v>0</v>
      </c>
      <c r="IJ21" t="str">
        <f>IF('[1]Data Checking'!IN21="","",'[1]Data Checking'!IN21)</f>
        <v/>
      </c>
      <c r="IK21" t="str">
        <f>IF('[1]Data Checking'!IO21="","",'[1]Data Checking'!IO21)</f>
        <v>Risques de vols ou pillages</v>
      </c>
      <c r="IL21">
        <f>IF('[1]Data Checking'!IP21="","",'[1]Data Checking'!IP21)</f>
        <v>1</v>
      </c>
      <c r="IM21">
        <f>IF('[1]Data Checking'!IQ21="","",'[1]Data Checking'!IQ21)</f>
        <v>0</v>
      </c>
      <c r="IN21">
        <f>IF('[1]Data Checking'!IR21="","",'[1]Data Checking'!IR21)</f>
        <v>0</v>
      </c>
      <c r="IO21">
        <f>IF('[1]Data Checking'!IS21="","",'[1]Data Checking'!IS21)</f>
        <v>0</v>
      </c>
      <c r="IP21">
        <f>IF('[1]Data Checking'!IT21="","",'[1]Data Checking'!IT21)</f>
        <v>0</v>
      </c>
      <c r="IQ21">
        <f>IF('[1]Data Checking'!IU21="","",'[1]Data Checking'!IU21)</f>
        <v>0</v>
      </c>
      <c r="IR21">
        <f>IF('[1]Data Checking'!IV21="","",'[1]Data Checking'!IV21)</f>
        <v>0</v>
      </c>
      <c r="IS21">
        <f>IF('[1]Data Checking'!IW21="","",'[1]Data Checking'!IW21)</f>
        <v>0</v>
      </c>
      <c r="IT21" t="str">
        <f>IF('[1]Data Checking'!IX21="","",'[1]Data Checking'!IX21)</f>
        <v/>
      </c>
      <c r="IU21" t="str">
        <f>IF('[1]Data Checking'!IY21="","",'[1]Data Checking'!IY21)</f>
        <v>Oui</v>
      </c>
      <c r="IV21" t="str">
        <f>IF('[1]Data Checking'!IZ21="","",'[1]Data Checking'!IZ21)</f>
        <v/>
      </c>
      <c r="IW21" t="str">
        <f>IF('[1]Data Checking'!JA21="","",'[1]Data Checking'!JA21)</f>
        <v>Nourriture</v>
      </c>
      <c r="IX21">
        <f>IF('[1]Data Checking'!JB21="","",'[1]Data Checking'!JB21)</f>
        <v>1</v>
      </c>
      <c r="IY21">
        <f>IF('[1]Data Checking'!JC21="","",'[1]Data Checking'!JC21)</f>
        <v>0</v>
      </c>
      <c r="IZ21">
        <f>IF('[1]Data Checking'!JD21="","",'[1]Data Checking'!JD21)</f>
        <v>0</v>
      </c>
      <c r="JA21">
        <f>IF('[1]Data Checking'!JE21="","",'[1]Data Checking'!JE21)</f>
        <v>0</v>
      </c>
      <c r="JB21" t="str">
        <f>IF('[1]Data Checking'!JF21="","",'[1]Data Checking'!JF21)</f>
        <v/>
      </c>
      <c r="JC21" t="str">
        <f>IF('[1]Data Checking'!JG21="","",'[1]Data Checking'!JG21)</f>
        <v/>
      </c>
      <c r="JD21" t="str">
        <f>IF('[1]Data Checking'!JH21="","",'[1]Data Checking'!JH21)</f>
        <v/>
      </c>
      <c r="JE21" t="str">
        <f>IF('[1]Data Checking'!JI21="","",'[1]Data Checking'!JI21)</f>
        <v/>
      </c>
      <c r="JF21" t="str">
        <f>IF('[1]Data Checking'!JJ21="","",'[1]Data Checking'!JJ21)</f>
        <v/>
      </c>
      <c r="JG21" t="str">
        <f>IF('[1]Data Checking'!JK21="","",'[1]Data Checking'!JK21)</f>
        <v/>
      </c>
      <c r="JH21" t="str">
        <f>IF('[1]Data Checking'!JL21="","",'[1]Data Checking'!JL21)</f>
        <v/>
      </c>
      <c r="JI21" t="str">
        <f>IF('[1]Data Checking'!JM21="","",'[1]Data Checking'!JM21)</f>
        <v/>
      </c>
      <c r="JJ21" t="str">
        <f>IF('[1]Data Checking'!JN21="","",'[1]Data Checking'!JN21)</f>
        <v/>
      </c>
      <c r="JK21" t="str">
        <f>IF('[1]Data Checking'!JO21="","",'[1]Data Checking'!JO21)</f>
        <v/>
      </c>
      <c r="JL21" t="str">
        <f>IF('[1]Data Checking'!JP21="","",'[1]Data Checking'!JP21)</f>
        <v/>
      </c>
      <c r="JM21" t="str">
        <f>IF('[1]Data Checking'!JQ21="","",'[1]Data Checking'!JQ21)</f>
        <v/>
      </c>
      <c r="JN21" t="str">
        <f>IF('[1]Data Checking'!JR21="","",'[1]Data Checking'!JR21)</f>
        <v/>
      </c>
      <c r="JO21" t="str">
        <f>IF('[1]Data Checking'!JS21="","",'[1]Data Checking'!JS21)</f>
        <v/>
      </c>
      <c r="JP21" t="str">
        <f>IF('[1]Data Checking'!JT21="","",'[1]Data Checking'!JT21)</f>
        <v/>
      </c>
      <c r="JQ21" t="str">
        <f>IF('[1]Data Checking'!JU21="","",'[1]Data Checking'!JU21)</f>
        <v/>
      </c>
      <c r="JR21" t="str">
        <f>IF('[1]Data Checking'!JV21="","",'[1]Data Checking'!JV21)</f>
        <v/>
      </c>
      <c r="JS21" t="str">
        <f>IF('[1]Data Checking'!JW21="","",'[1]Data Checking'!JW21)</f>
        <v/>
      </c>
      <c r="JT21" t="str">
        <f>IF('[1]Data Checking'!JX21="","",'[1]Data Checking'!JX21)</f>
        <v/>
      </c>
      <c r="JU21" t="str">
        <f>IF('[1]Data Checking'!JY21="","",'[1]Data Checking'!JY21)</f>
        <v/>
      </c>
      <c r="JV21" t="str">
        <f>IF('[1]Data Checking'!JZ21="","",'[1]Data Checking'!JZ21)</f>
        <v/>
      </c>
      <c r="JW21" t="str">
        <f>IF('[1]Data Checking'!KA21="","",'[1]Data Checking'!KA21)</f>
        <v/>
      </c>
      <c r="JX21" t="str">
        <f>IF('[1]Data Checking'!KB21="","",'[1]Data Checking'!KB21)</f>
        <v/>
      </c>
      <c r="JY21" t="str">
        <f>IF('[1]Data Checking'!KC21="","",'[1]Data Checking'!KC21)</f>
        <v/>
      </c>
      <c r="JZ21" t="str">
        <f>IF('[1]Data Checking'!KD21="","",'[1]Data Checking'!KD21)</f>
        <v/>
      </c>
      <c r="KA21" t="str">
        <f>IF('[1]Data Checking'!KE21="","",'[1]Data Checking'!KE21)</f>
        <v/>
      </c>
      <c r="KB21" t="str">
        <f>IF('[1]Data Checking'!KF21="","",'[1]Data Checking'!KF21)</f>
        <v/>
      </c>
      <c r="KC21" t="str">
        <f>IF('[1]Data Checking'!KG21="","",'[1]Data Checking'!KG21)</f>
        <v/>
      </c>
      <c r="KD21" t="str">
        <f>IF('[1]Data Checking'!KH21="","",'[1]Data Checking'!KH21)</f>
        <v/>
      </c>
      <c r="KE21" t="str">
        <f>IF('[1]Data Checking'!KI21="","",'[1]Data Checking'!KI21)</f>
        <v/>
      </c>
      <c r="KF21" t="str">
        <f>IF('[1]Data Checking'!KJ21="","",'[1]Data Checking'!KJ21)</f>
        <v/>
      </c>
      <c r="KG21" t="str">
        <f>IF('[1]Data Checking'!KK21="","",'[1]Data Checking'!KK21)</f>
        <v/>
      </c>
      <c r="KH21" t="str">
        <f>IF('[1]Data Checking'!KL21="","",'[1]Data Checking'!KL21)</f>
        <v/>
      </c>
      <c r="KI21" t="str">
        <f>IF('[1]Data Checking'!KM21="","",'[1]Data Checking'!KM21)</f>
        <v/>
      </c>
      <c r="KJ21" t="str">
        <f>IF('[1]Data Checking'!KN21="","",'[1]Data Checking'!KN21)</f>
        <v/>
      </c>
      <c r="KK21" t="str">
        <f>IF('[1]Data Checking'!KO21="","",'[1]Data Checking'!KO21)</f>
        <v/>
      </c>
      <c r="KL21" t="str">
        <f>IF('[1]Data Checking'!KP21="","",'[1]Data Checking'!KP21)</f>
        <v/>
      </c>
      <c r="KM21" t="str">
        <f>IF('[1]Data Checking'!KQ21="","",'[1]Data Checking'!KQ21)</f>
        <v/>
      </c>
      <c r="KN21" t="str">
        <f>IF('[1]Data Checking'!KR21="","",'[1]Data Checking'!KR21)</f>
        <v/>
      </c>
      <c r="KO21" t="str">
        <f>IF('[1]Data Checking'!KS21="","",'[1]Data Checking'!KS21)</f>
        <v/>
      </c>
      <c r="KP21" t="str">
        <f>IF('[1]Data Checking'!KT21="","",'[1]Data Checking'!KT21)</f>
        <v/>
      </c>
      <c r="KQ21" t="str">
        <f>IF('[1]Data Checking'!KU21="","",'[1]Data Checking'!KU21)</f>
        <v/>
      </c>
      <c r="KR21" t="str">
        <f>IF('[1]Data Checking'!KV21="","",'[1]Data Checking'!KV21)</f>
        <v/>
      </c>
      <c r="KS21" t="str">
        <f>IF('[1]Data Checking'!KW21="","",'[1]Data Checking'!KW21)</f>
        <v/>
      </c>
      <c r="KT21" t="str">
        <f>IF('[1]Data Checking'!KX21="","",'[1]Data Checking'!KX21)</f>
        <v/>
      </c>
      <c r="KU21" t="str">
        <f>IF('[1]Data Checking'!KY21="","",'[1]Data Checking'!KY21)</f>
        <v/>
      </c>
      <c r="KV21" t="str">
        <f>IF('[1]Data Checking'!KZ21="","",'[1]Data Checking'!KZ21)</f>
        <v/>
      </c>
      <c r="KW21" t="str">
        <f>IF('[1]Data Checking'!LA21="","",'[1]Data Checking'!LA21)</f>
        <v/>
      </c>
      <c r="KX21" t="str">
        <f>IF('[1]Data Checking'!LB21="","",'[1]Data Checking'!LB21)</f>
        <v/>
      </c>
      <c r="KY21" t="str">
        <f>IF('[1]Data Checking'!LC21="","",'[1]Data Checking'!LC21)</f>
        <v/>
      </c>
      <c r="KZ21" t="str">
        <f>IF('[1]Data Checking'!LD21="","",'[1]Data Checking'!LD21)</f>
        <v/>
      </c>
      <c r="LA21" t="str">
        <f>IF('[1]Data Checking'!LE21="","",'[1]Data Checking'!LE21)</f>
        <v/>
      </c>
      <c r="LB21" t="str">
        <f>IF('[1]Data Checking'!LF21="","",'[1]Data Checking'!LF21)</f>
        <v/>
      </c>
      <c r="LC21" t="str">
        <f>IF('[1]Data Checking'!LG21="","",'[1]Data Checking'!LG21)</f>
        <v/>
      </c>
      <c r="LD21" t="str">
        <f>IF('[1]Data Checking'!LH21="","",'[1]Data Checking'!LH21)</f>
        <v/>
      </c>
      <c r="LE21" t="str">
        <f>IF('[1]Data Checking'!LI21="","",'[1]Data Checking'!LI21)</f>
        <v/>
      </c>
      <c r="LF21" t="str">
        <f>IF('[1]Data Checking'!LJ21="","",'[1]Data Checking'!LJ21)</f>
        <v/>
      </c>
      <c r="LG21" t="str">
        <f>IF('[1]Data Checking'!LK21="","",'[1]Data Checking'!LK21)</f>
        <v/>
      </c>
      <c r="LH21" t="str">
        <f>IF('[1]Data Checking'!LL21="","",'[1]Data Checking'!LL21)</f>
        <v/>
      </c>
      <c r="LI21" t="str">
        <f>IF('[1]Data Checking'!LM21="","",'[1]Data Checking'!LM21)</f>
        <v/>
      </c>
      <c r="LJ21" t="str">
        <f>IF('[1]Data Checking'!LN21="","",'[1]Data Checking'!LN21)</f>
        <v/>
      </c>
      <c r="LK21" t="str">
        <f>IF('[1]Data Checking'!LO21="","",'[1]Data Checking'!LO21)</f>
        <v/>
      </c>
      <c r="LL21" t="str">
        <f>IF('[1]Data Checking'!LP21="","",'[1]Data Checking'!LP21)</f>
        <v/>
      </c>
      <c r="LM21" t="str">
        <f>IF('[1]Data Checking'!LQ21="","",'[1]Data Checking'!LQ21)</f>
        <v/>
      </c>
      <c r="LN21" t="str">
        <f>IF('[1]Data Checking'!LR21="","",'[1]Data Checking'!LR21)</f>
        <v/>
      </c>
      <c r="LO21" t="str">
        <f>IF('[1]Data Checking'!LS21="","",'[1]Data Checking'!LS21)</f>
        <v/>
      </c>
      <c r="LP21" t="str">
        <f>IF('[1]Data Checking'!LT21="","",'[1]Data Checking'!LT21)</f>
        <v/>
      </c>
      <c r="LQ21" t="str">
        <f>IF('[1]Data Checking'!LU21="","",'[1]Data Checking'!LU21)</f>
        <v/>
      </c>
      <c r="LR21" t="str">
        <f>IF('[1]Data Checking'!LV21="","",'[1]Data Checking'!LV21)</f>
        <v/>
      </c>
      <c r="LS21" t="str">
        <f>IF('[1]Data Checking'!LW21="","",'[1]Data Checking'!LW21)</f>
        <v/>
      </c>
      <c r="LT21" t="str">
        <f>IF('[1]Data Checking'!LX21="","",'[1]Data Checking'!LX21)</f>
        <v/>
      </c>
      <c r="LU21" t="str">
        <f>IF('[1]Data Checking'!LY21="","",'[1]Data Checking'!LY21)</f>
        <v/>
      </c>
      <c r="LV21" t="str">
        <f>IF('[1]Data Checking'!LZ21="","",'[1]Data Checking'!LZ21)</f>
        <v/>
      </c>
      <c r="LW21" t="str">
        <f>IF('[1]Data Checking'!MA21="","",'[1]Data Checking'!MA21)</f>
        <v/>
      </c>
      <c r="LX21" t="str">
        <f>IF('[1]Data Checking'!MB21="","",'[1]Data Checking'!MB21)</f>
        <v/>
      </c>
      <c r="LY21" t="str">
        <f>IF('[1]Data Checking'!MC21="","",'[1]Data Checking'!MC21)</f>
        <v/>
      </c>
      <c r="LZ21" t="str">
        <f>IF('[1]Data Checking'!MD21="","",'[1]Data Checking'!MD21)</f>
        <v/>
      </c>
      <c r="MA21" t="str">
        <f>IF('[1]Data Checking'!ME21="","",'[1]Data Checking'!ME21)</f>
        <v/>
      </c>
      <c r="MB21" t="str">
        <f>IF('[1]Data Checking'!MF21="","",'[1]Data Checking'!MF21)</f>
        <v/>
      </c>
      <c r="MC21" t="str">
        <f>IF('[1]Data Checking'!MG21="","",'[1]Data Checking'!MG21)</f>
        <v/>
      </c>
      <c r="MD21" t="str">
        <f>IF('[1]Data Checking'!MH21="","",'[1]Data Checking'!MH21)</f>
        <v/>
      </c>
      <c r="ME21" t="str">
        <f>IF('[1]Data Checking'!MI21="","",'[1]Data Checking'!MI21)</f>
        <v/>
      </c>
      <c r="MF21" t="str">
        <f>IF('[1]Data Checking'!MJ21="","",'[1]Data Checking'!MJ21)</f>
        <v/>
      </c>
      <c r="MG21" t="str">
        <f>IF('[1]Data Checking'!MK21="","",'[1]Data Checking'!MK21)</f>
        <v/>
      </c>
      <c r="MH21" t="str">
        <f>IF('[1]Data Checking'!ML21="","",'[1]Data Checking'!ML21)</f>
        <v/>
      </c>
      <c r="MI21" t="str">
        <f>IF('[1]Data Checking'!MM21="","",'[1]Data Checking'!MM21)</f>
        <v/>
      </c>
      <c r="MJ21" t="str">
        <f>IF('[1]Data Checking'!MN21="","",'[1]Data Checking'!MN21)</f>
        <v/>
      </c>
      <c r="MK21" t="str">
        <f>IF('[1]Data Checking'!MO21="","",'[1]Data Checking'!MO21)</f>
        <v/>
      </c>
      <c r="ML21" t="str">
        <f>IF('[1]Data Checking'!MP21="","",'[1]Data Checking'!MP21)</f>
        <v/>
      </c>
      <c r="MM21" t="str">
        <f>IF('[1]Data Checking'!MQ21="","",'[1]Data Checking'!MQ21)</f>
        <v/>
      </c>
      <c r="MN21" t="str">
        <f>IF('[1]Data Checking'!MR21="","",'[1]Data Checking'!MR21)</f>
        <v/>
      </c>
      <c r="MO21" t="str">
        <f>IF('[1]Data Checking'!MS21="","",'[1]Data Checking'!MS21)</f>
        <v/>
      </c>
      <c r="MP21" t="str">
        <f>IF('[1]Data Checking'!MT21="","",'[1]Data Checking'!MT21)</f>
        <v/>
      </c>
      <c r="MQ21" t="str">
        <f>IF('[1]Data Checking'!MU21="","",'[1]Data Checking'!MU21)</f>
        <v/>
      </c>
      <c r="MR21" t="str">
        <f>IF('[1]Data Checking'!MV21="","",'[1]Data Checking'!MV21)</f>
        <v/>
      </c>
      <c r="MS21" t="str">
        <f>IF('[1]Data Checking'!MW21="","",'[1]Data Checking'!MW21)</f>
        <v/>
      </c>
      <c r="MT21" t="str">
        <f>IF('[1]Data Checking'!MX21="","",'[1]Data Checking'!MX21)</f>
        <v/>
      </c>
      <c r="MU21" t="str">
        <f>IF('[1]Data Checking'!MY21="","",'[1]Data Checking'!MY21)</f>
        <v/>
      </c>
      <c r="MV21" t="str">
        <f>IF('[1]Data Checking'!MZ21="","",'[1]Data Checking'!MZ21)</f>
        <v/>
      </c>
      <c r="MW21" t="str">
        <f>IF('[1]Data Checking'!NA21="","",'[1]Data Checking'!NA21)</f>
        <v/>
      </c>
      <c r="MX21" t="str">
        <f>IF('[1]Data Checking'!NB21="","",'[1]Data Checking'!NB21)</f>
        <v/>
      </c>
      <c r="MY21" t="str">
        <f>IF('[1]Data Checking'!NC21="","",'[1]Data Checking'!NC21)</f>
        <v/>
      </c>
      <c r="MZ21" t="str">
        <f>IF('[1]Data Checking'!ND21="","",'[1]Data Checking'!ND21)</f>
        <v/>
      </c>
      <c r="NA21" t="str">
        <f>IF('[1]Data Checking'!NE21="","",'[1]Data Checking'!NE21)</f>
        <v/>
      </c>
      <c r="NB21" t="str">
        <f>IF('[1]Data Checking'!NF21="","",'[1]Data Checking'!NF21)</f>
        <v/>
      </c>
      <c r="NC21" t="str">
        <f>IF('[1]Data Checking'!NG21="","",'[1]Data Checking'!NG21)</f>
        <v/>
      </c>
      <c r="ND21" t="str">
        <f>IF('[1]Data Checking'!NH21="","",'[1]Data Checking'!NH21)</f>
        <v/>
      </c>
      <c r="NE21" t="str">
        <f>IF('[1]Data Checking'!NI21="","",'[1]Data Checking'!NI21)</f>
        <v/>
      </c>
      <c r="NF21" t="str">
        <f>IF('[1]Data Checking'!NJ21="","",'[1]Data Checking'!NJ21)</f>
        <v/>
      </c>
      <c r="NG21" t="str">
        <f>IF('[1]Data Checking'!NK21="","",'[1]Data Checking'!NK21)</f>
        <v/>
      </c>
      <c r="NH21" t="str">
        <f>IF('[1]Data Checking'!NL21="","",'[1]Data Checking'!NL21)</f>
        <v/>
      </c>
      <c r="NI21" t="str">
        <f>IF('[1]Data Checking'!NM21="","",'[1]Data Checking'!NM21)</f>
        <v/>
      </c>
      <c r="NJ21" t="str">
        <f>IF('[1]Data Checking'!NN21="","",'[1]Data Checking'!NN21)</f>
        <v/>
      </c>
      <c r="NK21" t="str">
        <f>IF('[1]Data Checking'!NO21="","",'[1]Data Checking'!NO21)</f>
        <v/>
      </c>
      <c r="NL21" t="str">
        <f>IF('[1]Data Checking'!NP21="","",'[1]Data Checking'!NP21)</f>
        <v/>
      </c>
      <c r="NM21" t="str">
        <f>IF('[1]Data Checking'!NQ21="","",'[1]Data Checking'!NQ21)</f>
        <v/>
      </c>
      <c r="NN21" t="str">
        <f>IF('[1]Data Checking'!NR21="","",'[1]Data Checking'!NR21)</f>
        <v/>
      </c>
      <c r="NO21" t="str">
        <f>IF('[1]Data Checking'!NS21="","",'[1]Data Checking'!NS21)</f>
        <v/>
      </c>
      <c r="NP21" t="str">
        <f>IF('[1]Data Checking'!NT21="","",'[1]Data Checking'!NT21)</f>
        <v/>
      </c>
      <c r="NQ21" t="str">
        <f>IF('[1]Data Checking'!NU21="","",'[1]Data Checking'!NU21)</f>
        <v/>
      </c>
      <c r="NR21" t="str">
        <f>IF('[1]Data Checking'!NV21="","",'[1]Data Checking'!NV21)</f>
        <v/>
      </c>
      <c r="NS21" t="str">
        <f>IF('[1]Data Checking'!NW21="","",'[1]Data Checking'!NW21)</f>
        <v/>
      </c>
      <c r="NT21" t="str">
        <f>IF('[1]Data Checking'!NX21="","",'[1]Data Checking'!NX21)</f>
        <v/>
      </c>
      <c r="NU21" t="str">
        <f>IF('[1]Data Checking'!NY21="","",'[1]Data Checking'!NY21)</f>
        <v/>
      </c>
      <c r="NV21" t="str">
        <f>IF('[1]Data Checking'!NZ21="","",'[1]Data Checking'!NZ21)</f>
        <v/>
      </c>
      <c r="NW21" t="str">
        <f>IF('[1]Data Checking'!OA21="","",'[1]Data Checking'!OA21)</f>
        <v/>
      </c>
      <c r="NX21" t="str">
        <f>IF('[1]Data Checking'!OB21="","",'[1]Data Checking'!OB21)</f>
        <v/>
      </c>
      <c r="NY21" t="str">
        <f>IF('[1]Data Checking'!OC21="","",'[1]Data Checking'!OC21)</f>
        <v/>
      </c>
      <c r="NZ21" t="str">
        <f>IF('[1]Data Checking'!OD21="","",'[1]Data Checking'!OD21)</f>
        <v/>
      </c>
      <c r="OA21" t="str">
        <f>IF('[1]Data Checking'!OE21="","",'[1]Data Checking'!OE21)</f>
        <v/>
      </c>
      <c r="OB21" t="str">
        <f>IF('[1]Data Checking'!OF21="","",'[1]Data Checking'!OF21)</f>
        <v/>
      </c>
      <c r="OC21" t="str">
        <f>IF('[1]Data Checking'!OG21="","",'[1]Data Checking'!OG21)</f>
        <v/>
      </c>
      <c r="OD21" t="str">
        <f>IF('[1]Data Checking'!OH21="","",'[1]Data Checking'!OH21)</f>
        <v/>
      </c>
      <c r="OE21" t="str">
        <f>IF('[1]Data Checking'!OI21="","",'[1]Data Checking'!OI21)</f>
        <v/>
      </c>
      <c r="OF21" t="str">
        <f>IF('[1]Data Checking'!OJ21="","",'[1]Data Checking'!OJ21)</f>
        <v/>
      </c>
      <c r="OG21" t="str">
        <f>IF('[1]Data Checking'!OK21="","",'[1]Data Checking'!OK21)</f>
        <v/>
      </c>
      <c r="OH21" t="str">
        <f>IF('[1]Data Checking'!OL21="","",'[1]Data Checking'!OL21)</f>
        <v/>
      </c>
      <c r="OI21" t="str">
        <f>IF('[1]Data Checking'!OM21="","",'[1]Data Checking'!OM21)</f>
        <v/>
      </c>
      <c r="OJ21" t="str">
        <f>IF('[1]Data Checking'!ON21="","",'[1]Data Checking'!ON21)</f>
        <v/>
      </c>
      <c r="OK21" t="str">
        <f>IF('[1]Data Checking'!OO21="","",'[1]Data Checking'!OO21)</f>
        <v/>
      </c>
      <c r="OL21" t="str">
        <f>IF('[1]Data Checking'!OP21="","",'[1]Data Checking'!OP21)</f>
        <v/>
      </c>
      <c r="OM21" t="str">
        <f>IF('[1]Data Checking'!OQ21="","",'[1]Data Checking'!OQ21)</f>
        <v/>
      </c>
      <c r="ON21" t="str">
        <f>IF('[1]Data Checking'!OR21="","",'[1]Data Checking'!OR21)</f>
        <v/>
      </c>
      <c r="OO21" t="str">
        <f>IF('[1]Data Checking'!OS21="","",'[1]Data Checking'!OS21)</f>
        <v/>
      </c>
      <c r="OP21" t="str">
        <f>IF('[1]Data Checking'!OT21="","",'[1]Data Checking'!OT21)</f>
        <v/>
      </c>
      <c r="OQ21" t="str">
        <f>IF('[1]Data Checking'!OU21="","",'[1]Data Checking'!OU21)</f>
        <v/>
      </c>
      <c r="OR21" t="str">
        <f>IF('[1]Data Checking'!OV21="","",'[1]Data Checking'!OV21)</f>
        <v/>
      </c>
      <c r="OS21" t="str">
        <f>IF('[1]Data Checking'!OW21="","",'[1]Data Checking'!OW21)</f>
        <v/>
      </c>
      <c r="OT21" t="str">
        <f>IF('[1]Data Checking'!OX21="","",'[1]Data Checking'!OX21)</f>
        <v/>
      </c>
      <c r="OU21" t="str">
        <f>IF('[1]Data Checking'!OY21="","",'[1]Data Checking'!OY21)</f>
        <v/>
      </c>
      <c r="OV21" t="str">
        <f>IF('[1]Data Checking'!OZ21="","",'[1]Data Checking'!OZ21)</f>
        <v/>
      </c>
      <c r="OW21" t="str">
        <f>IF('[1]Data Checking'!PA21="","",'[1]Data Checking'!PA21)</f>
        <v/>
      </c>
      <c r="OX21" t="str">
        <f>IF('[1]Data Checking'!PB21="","",'[1]Data Checking'!PB21)</f>
        <v/>
      </c>
      <c r="OY21" t="str">
        <f>IF('[1]Data Checking'!PC21="","",'[1]Data Checking'!PC21)</f>
        <v/>
      </c>
      <c r="OZ21" t="str">
        <f>IF('[1]Data Checking'!PD21="","",'[1]Data Checking'!PD21)</f>
        <v/>
      </c>
      <c r="PA21" t="str">
        <f>IF('[1]Data Checking'!PE21="","",'[1]Data Checking'!PE21)</f>
        <v/>
      </c>
      <c r="PB21" t="str">
        <f>IF('[1]Data Checking'!PF21="","",'[1]Data Checking'!PF21)</f>
        <v/>
      </c>
      <c r="PC21" t="str">
        <f>IF('[1]Data Checking'!PG21="","",'[1]Data Checking'!PG21)</f>
        <v/>
      </c>
      <c r="PD21" t="str">
        <f>IF('[1]Data Checking'!PH21="","",'[1]Data Checking'!PH21)</f>
        <v/>
      </c>
      <c r="PE21" t="str">
        <f>IF('[1]Data Checking'!PI21="","",'[1]Data Checking'!PI21)</f>
        <v/>
      </c>
      <c r="PF21" t="str">
        <f>IF('[1]Data Checking'!PJ21="","",'[1]Data Checking'!PJ21)</f>
        <v/>
      </c>
      <c r="PG21" t="str">
        <f>IF('[1]Data Checking'!PK21="","",'[1]Data Checking'!PK21)</f>
        <v/>
      </c>
      <c r="PH21" t="str">
        <f>IF('[1]Data Checking'!PL21="","",'[1]Data Checking'!PL21)</f>
        <v/>
      </c>
      <c r="PI21" t="str">
        <f>IF('[1]Data Checking'!PM21="","",'[1]Data Checking'!PM21)</f>
        <v/>
      </c>
      <c r="PJ21" t="str">
        <f>IF('[1]Data Checking'!PN21="","",'[1]Data Checking'!PN21)</f>
        <v/>
      </c>
      <c r="PK21" t="str">
        <f>IF('[1]Data Checking'!PO21="","",'[1]Data Checking'!PO21)</f>
        <v/>
      </c>
      <c r="PL21" t="str">
        <f>IF('[1]Data Checking'!PP21="","",'[1]Data Checking'!PP21)</f>
        <v/>
      </c>
      <c r="PM21" t="str">
        <f>IF('[1]Data Checking'!PQ21="","",'[1]Data Checking'!PQ21)</f>
        <v/>
      </c>
      <c r="PN21" t="str">
        <f>IF('[1]Data Checking'!PR21="","",'[1]Data Checking'!PR21)</f>
        <v/>
      </c>
      <c r="PO21" t="str">
        <f>IF('[1]Data Checking'!PS21="","",'[1]Data Checking'!PS21)</f>
        <v/>
      </c>
      <c r="PP21" t="str">
        <f>IF('[1]Data Checking'!PT21="","",'[1]Data Checking'!PT21)</f>
        <v/>
      </c>
      <c r="PQ21" t="str">
        <f>IF('[1]Data Checking'!PU21="","",'[1]Data Checking'!PU21)</f>
        <v/>
      </c>
      <c r="PR21" t="str">
        <f>IF('[1]Data Checking'!PV21="","",'[1]Data Checking'!PV21)</f>
        <v/>
      </c>
      <c r="PS21" t="str">
        <f>IF('[1]Data Checking'!PW21="","",'[1]Data Checking'!PW21)</f>
        <v/>
      </c>
      <c r="PT21" t="str">
        <f>IF('[1]Data Checking'!PX21="","",'[1]Data Checking'!PX21)</f>
        <v/>
      </c>
      <c r="PU21" t="str">
        <f>IF('[1]Data Checking'!PY21="","",'[1]Data Checking'!PY21)</f>
        <v/>
      </c>
      <c r="PV21" t="str">
        <f>IF('[1]Data Checking'!PZ21="","",'[1]Data Checking'!PZ21)</f>
        <v/>
      </c>
      <c r="PW21" t="str">
        <f>IF('[1]Data Checking'!QA21="","",'[1]Data Checking'!QA21)</f>
        <v/>
      </c>
      <c r="PX21" t="str">
        <f>IF('[1]Data Checking'!QB21="","",'[1]Data Checking'!QB21)</f>
        <v/>
      </c>
      <c r="PY21" t="str">
        <f>IF('[1]Data Checking'!QC21="","",'[1]Data Checking'!QC21)</f>
        <v/>
      </c>
      <c r="PZ21" t="str">
        <f>IF('[1]Data Checking'!QD21="","",'[1]Data Checking'!QD21)</f>
        <v/>
      </c>
      <c r="QA21" t="str">
        <f>IF('[1]Data Checking'!QE21="","",'[1]Data Checking'!QE21)</f>
        <v/>
      </c>
      <c r="QB21" t="str">
        <f>IF('[1]Data Checking'!QF21="","",'[1]Data Checking'!QF21)</f>
        <v/>
      </c>
      <c r="QC21" t="str">
        <f>IF('[1]Data Checking'!QG21="","",'[1]Data Checking'!QG21)</f>
        <v/>
      </c>
      <c r="QD21" t="str">
        <f>IF('[1]Data Checking'!QH21="","",'[1]Data Checking'!QH21)</f>
        <v/>
      </c>
      <c r="QE21" t="str">
        <f>IF('[1]Data Checking'!QI21="","",'[1]Data Checking'!QI21)</f>
        <v/>
      </c>
      <c r="QF21" t="str">
        <f>IF('[1]Data Checking'!QJ21="","",'[1]Data Checking'!QJ21)</f>
        <v/>
      </c>
      <c r="QG21" t="str">
        <f>IF('[1]Data Checking'!QK21="","",'[1]Data Checking'!QK21)</f>
        <v/>
      </c>
      <c r="QH21" t="str">
        <f>IF('[1]Data Checking'!QL21="","",'[1]Data Checking'!QL21)</f>
        <v/>
      </c>
      <c r="QI21" t="str">
        <f>IF('[1]Data Checking'!QM21="","",'[1]Data Checking'!QM21)</f>
        <v/>
      </c>
      <c r="QJ21" t="str">
        <f>IF('[1]Data Checking'!QN21="","",'[1]Data Checking'!QN21)</f>
        <v/>
      </c>
      <c r="QK21" t="str">
        <f>IF('[1]Data Checking'!QO21="","",'[1]Data Checking'!QO21)</f>
        <v/>
      </c>
      <c r="QL21" t="str">
        <f>IF('[1]Data Checking'!QP21="","",'[1]Data Checking'!QP21)</f>
        <v/>
      </c>
      <c r="QM21" t="str">
        <f>IF('[1]Data Checking'!QQ21="","",'[1]Data Checking'!QQ21)</f>
        <v/>
      </c>
      <c r="QN21" t="str">
        <f>IF('[1]Data Checking'!QR21="","",'[1]Data Checking'!QR21)</f>
        <v/>
      </c>
      <c r="QO21" t="str">
        <f>IF('[1]Data Checking'!QS21="","",'[1]Data Checking'!QS21)</f>
        <v/>
      </c>
      <c r="QP21" t="str">
        <f>IF('[1]Data Checking'!QT21="","",'[1]Data Checking'!QT21)</f>
        <v/>
      </c>
      <c r="QQ21" t="str">
        <f>IF('[1]Data Checking'!QU21="","",'[1]Data Checking'!QU21)</f>
        <v/>
      </c>
      <c r="QR21" t="str">
        <f>IF('[1]Data Checking'!QV21="","",'[1]Data Checking'!QV21)</f>
        <v/>
      </c>
      <c r="QS21" t="str">
        <f>IF('[1]Data Checking'!QW21="","",'[1]Data Checking'!QW21)</f>
        <v/>
      </c>
      <c r="QT21" t="str">
        <f>IF('[1]Data Checking'!QX21="","",'[1]Data Checking'!QX21)</f>
        <v/>
      </c>
      <c r="QU21" t="str">
        <f>IF('[1]Data Checking'!QY21="","",'[1]Data Checking'!QY21)</f>
        <v/>
      </c>
      <c r="QV21" t="str">
        <f>IF('[1]Data Checking'!QZ21="","",'[1]Data Checking'!QZ21)</f>
        <v/>
      </c>
      <c r="QW21" t="str">
        <f>IF('[1]Data Checking'!RA21="","",'[1]Data Checking'!RA21)</f>
        <v/>
      </c>
      <c r="QX21" t="str">
        <f>IF('[1]Data Checking'!RB21="","",'[1]Data Checking'!RB21)</f>
        <v/>
      </c>
      <c r="QY21" t="str">
        <f>IF('[1]Data Checking'!RC21="","",'[1]Data Checking'!RC21)</f>
        <v/>
      </c>
      <c r="QZ21" t="str">
        <f>IF('[1]Data Checking'!RD21="","",'[1]Data Checking'!RD21)</f>
        <v/>
      </c>
      <c r="RA21" t="str">
        <f>IF('[1]Data Checking'!RE21="","",'[1]Data Checking'!RE21)</f>
        <v/>
      </c>
      <c r="RB21" t="str">
        <f>IF('[1]Data Checking'!RF21="","",'[1]Data Checking'!RF21)</f>
        <v/>
      </c>
      <c r="RC21" t="str">
        <f>IF('[1]Data Checking'!RG21="","",'[1]Data Checking'!RG21)</f>
        <v/>
      </c>
      <c r="RD21" t="str">
        <f>IF('[1]Data Checking'!RH21="","",'[1]Data Checking'!RH21)</f>
        <v/>
      </c>
      <c r="RE21" t="str">
        <f>IF('[1]Data Checking'!RI21="","",'[1]Data Checking'!RI21)</f>
        <v/>
      </c>
      <c r="RF21" t="str">
        <f>IF('[1]Data Checking'!RJ21="","",'[1]Data Checking'!RJ21)</f>
        <v/>
      </c>
      <c r="RG21" t="str">
        <f>IF('[1]Data Checking'!RK21="","",'[1]Data Checking'!RK21)</f>
        <v/>
      </c>
      <c r="RH21" t="str">
        <f>IF('[1]Data Checking'!RL21="","",'[1]Data Checking'!RL21)</f>
        <v/>
      </c>
      <c r="RI21" t="str">
        <f>IF('[1]Data Checking'!RM21="","",'[1]Data Checking'!RM21)</f>
        <v/>
      </c>
      <c r="RJ21" t="str">
        <f>IF('[1]Data Checking'!RN21="","",'[1]Data Checking'!RN21)</f>
        <v/>
      </c>
      <c r="RK21" t="str">
        <f>IF('[1]Data Checking'!RO21="","",'[1]Data Checking'!RO21)</f>
        <v/>
      </c>
      <c r="RL21" t="str">
        <f>IF('[1]Data Checking'!RP21="","",'[1]Data Checking'!RP21)</f>
        <v/>
      </c>
      <c r="RM21" t="str">
        <f>IF('[1]Data Checking'!RQ21="","",'[1]Data Checking'!RQ21)</f>
        <v/>
      </c>
      <c r="RN21" t="str">
        <f>IF('[1]Data Checking'!RR21="","",'[1]Data Checking'!RR21)</f>
        <v/>
      </c>
      <c r="RO21" t="str">
        <f>IF('[1]Data Checking'!RS21="","",'[1]Data Checking'!RS21)</f>
        <v/>
      </c>
      <c r="RP21" t="str">
        <f>IF('[1]Data Checking'!RT21="","",'[1]Data Checking'!RT21)</f>
        <v/>
      </c>
      <c r="RQ21" t="str">
        <f>IF('[1]Data Checking'!RU21="","",'[1]Data Checking'!RU21)</f>
        <v/>
      </c>
      <c r="RR21" t="str">
        <f>IF('[1]Data Checking'!RV21="","",'[1]Data Checking'!RV21)</f>
        <v/>
      </c>
      <c r="RS21" t="str">
        <f>IF('[1]Data Checking'!RW21="","",'[1]Data Checking'!RW21)</f>
        <v/>
      </c>
      <c r="RT21" t="str">
        <f>IF('[1]Data Checking'!RX21="","",'[1]Data Checking'!RX21)</f>
        <v/>
      </c>
      <c r="RU21" t="str">
        <f>IF('[1]Data Checking'!RY21="","",'[1]Data Checking'!RY21)</f>
        <v/>
      </c>
      <c r="RV21" t="str">
        <f>IF('[1]Data Checking'!RZ21="","",'[1]Data Checking'!RZ21)</f>
        <v/>
      </c>
      <c r="RW21" t="str">
        <f>IF('[1]Data Checking'!SA21="","",'[1]Data Checking'!SA21)</f>
        <v/>
      </c>
      <c r="RX21" t="str">
        <f>IF('[1]Data Checking'!SB21="","",'[1]Data Checking'!SB21)</f>
        <v/>
      </c>
      <c r="RY21" t="str">
        <f>IF('[1]Data Checking'!SC21="","",'[1]Data Checking'!SC21)</f>
        <v/>
      </c>
      <c r="RZ21" t="str">
        <f>IF('[1]Data Checking'!SD21="","",'[1]Data Checking'!SD21)</f>
        <v/>
      </c>
      <c r="SA21" t="str">
        <f>IF('[1]Data Checking'!SE21="","",'[1]Data Checking'!SE21)</f>
        <v/>
      </c>
      <c r="SB21" t="str">
        <f>IF('[1]Data Checking'!SF21="","",'[1]Data Checking'!SF21)</f>
        <v/>
      </c>
      <c r="SC21" t="str">
        <f>IF('[1]Data Checking'!SG21="","",'[1]Data Checking'!SG21)</f>
        <v/>
      </c>
      <c r="SD21" t="str">
        <f>IF('[1]Data Checking'!SH21="","",'[1]Data Checking'!SH21)</f>
        <v/>
      </c>
      <c r="SE21" t="str">
        <f>IF('[1]Data Checking'!SI21="","",'[1]Data Checking'!SI21)</f>
        <v/>
      </c>
      <c r="SF21" t="str">
        <f>IF('[1]Data Checking'!SJ21="","",'[1]Data Checking'!SJ21)</f>
        <v/>
      </c>
      <c r="SG21" t="str">
        <f>IF('[1]Data Checking'!SK21="","",'[1]Data Checking'!SK21)</f>
        <v/>
      </c>
      <c r="SH21" t="str">
        <f>IF('[1]Data Checking'!SL21="","",'[1]Data Checking'!SL21)</f>
        <v/>
      </c>
      <c r="SI21" t="str">
        <f>IF('[1]Data Checking'!SM21="","",'[1]Data Checking'!SM21)</f>
        <v/>
      </c>
      <c r="SJ21" t="str">
        <f>IF('[1]Data Checking'!SN21="","",'[1]Data Checking'!SN21)</f>
        <v/>
      </c>
      <c r="SK21" t="str">
        <f>IF('[1]Data Checking'!SO21="","",'[1]Data Checking'!SO21)</f>
        <v/>
      </c>
      <c r="SL21" t="str">
        <f>IF('[1]Data Checking'!SP21="","",'[1]Data Checking'!SP21)</f>
        <v/>
      </c>
      <c r="SM21" t="str">
        <f>IF('[1]Data Checking'!SQ21="","",'[1]Data Checking'!SQ21)</f>
        <v/>
      </c>
      <c r="SN21" t="str">
        <f>IF('[1]Data Checking'!SR21="","",'[1]Data Checking'!SR21)</f>
        <v/>
      </c>
      <c r="SO21" t="str">
        <f>IF('[1]Data Checking'!SS21="","",'[1]Data Checking'!SS21)</f>
        <v/>
      </c>
      <c r="SP21" t="str">
        <f>IF('[1]Data Checking'!ST21="","",'[1]Data Checking'!ST21)</f>
        <v/>
      </c>
      <c r="SQ21" t="str">
        <f>IF('[1]Data Checking'!SU21="","",'[1]Data Checking'!SU21)</f>
        <v/>
      </c>
      <c r="SR21" t="str">
        <f>IF('[1]Data Checking'!SV21="","",'[1]Data Checking'!SV21)</f>
        <v/>
      </c>
      <c r="SS21" t="str">
        <f>IF('[1]Data Checking'!SW21="","",'[1]Data Checking'!SW21)</f>
        <v/>
      </c>
      <c r="ST21" t="str">
        <f>IF('[1]Data Checking'!SX21="","",'[1]Data Checking'!SX21)</f>
        <v/>
      </c>
      <c r="SU21" t="str">
        <f>IF('[1]Data Checking'!SY21="","",'[1]Data Checking'!SY21)</f>
        <v/>
      </c>
      <c r="SV21" t="str">
        <f>IF('[1]Data Checking'!SZ21="","",'[1]Data Checking'!SZ21)</f>
        <v/>
      </c>
      <c r="SW21" t="str">
        <f>IF('[1]Data Checking'!TA21="","",'[1]Data Checking'!TA21)</f>
        <v/>
      </c>
      <c r="SX21" t="str">
        <f>IF('[1]Data Checking'!TB21="","",'[1]Data Checking'!TB21)</f>
        <v/>
      </c>
      <c r="SY21" t="str">
        <f>IF('[1]Data Checking'!TC21="","",'[1]Data Checking'!TC21)</f>
        <v/>
      </c>
      <c r="SZ21" t="str">
        <f>IF('[1]Data Checking'!TD21="","",'[1]Data Checking'!TD21)</f>
        <v/>
      </c>
      <c r="TA21" t="str">
        <f>IF('[1]Data Checking'!TE21="","",'[1]Data Checking'!TE21)</f>
        <v/>
      </c>
      <c r="TB21" t="str">
        <f>IF('[1]Data Checking'!TF21="","",'[1]Data Checking'!TF21)</f>
        <v/>
      </c>
      <c r="TC21" t="str">
        <f>IF('[1]Data Checking'!TG21="","",'[1]Data Checking'!TG21)</f>
        <v/>
      </c>
      <c r="TD21" t="str">
        <f>IF('[1]Data Checking'!TH21="","",'[1]Data Checking'!TH21)</f>
        <v/>
      </c>
      <c r="TE21" t="str">
        <f>IF('[1]Data Checking'!TI21="","",'[1]Data Checking'!TI21)</f>
        <v/>
      </c>
      <c r="TF21" t="str">
        <f>IF('[1]Data Checking'!TJ21="","",'[1]Data Checking'!TJ21)</f>
        <v/>
      </c>
      <c r="TG21" t="str">
        <f>IF('[1]Data Checking'!TK21="","",'[1]Data Checking'!TK21)</f>
        <v/>
      </c>
      <c r="TH21" t="str">
        <f>IF('[1]Data Checking'!TL21="","",'[1]Data Checking'!TL21)</f>
        <v/>
      </c>
      <c r="TI21" t="str">
        <f>IF('[1]Data Checking'!TM21="","",'[1]Data Checking'!TM21)</f>
        <v/>
      </c>
      <c r="TJ21">
        <f>IF('[1]Data Checking'!TN21="","",'[1]Data Checking'!TN21)</f>
        <v>0</v>
      </c>
      <c r="TK21">
        <f>IF('[1]Data Checking'!TO21="","",'[1]Data Checking'!TO21)</f>
        <v>0</v>
      </c>
      <c r="TL21">
        <f>IF('[1]Data Checking'!TP21="","",'[1]Data Checking'!TP21)</f>
        <v>0</v>
      </c>
      <c r="TM21">
        <f>IF('[1]Data Checking'!TQ21="","",'[1]Data Checking'!TQ21)</f>
        <v>0</v>
      </c>
      <c r="TN21">
        <f>IF('[1]Data Checking'!TR21="","",'[1]Data Checking'!TR21)</f>
        <v>0</v>
      </c>
      <c r="TO21" t="str">
        <f>IF('[1]Data Checking'!TS21="","",'[1]Data Checking'!TS21)</f>
        <v/>
      </c>
      <c r="TP21" t="str">
        <f>IF('[1]Data Checking'!TT21="","",'[1]Data Checking'!TT21)</f>
        <v/>
      </c>
      <c r="TQ21">
        <f>IF('[1]Data Checking'!TU21="","",'[1]Data Checking'!TU21)</f>
        <v>237410299</v>
      </c>
      <c r="TR21" t="str">
        <f>IF('[1]Data Checking'!TV21="","",'[1]Data Checking'!TV21)</f>
        <v>1a785b35-4221-44c2-9a3c-80b707294292</v>
      </c>
      <c r="TS21">
        <f>IF('[1]Data Checking'!TW21="","",'[1]Data Checking'!TW21)</f>
        <v>44530.680798611109</v>
      </c>
      <c r="TT21" t="str">
        <f>IF('[1]Data Checking'!TX21="","",'[1]Data Checking'!TX21)</f>
        <v/>
      </c>
      <c r="TU21" t="str">
        <f>IF('[1]Data Checking'!TY21="","",'[1]Data Checking'!TY21)</f>
        <v/>
      </c>
      <c r="TV21" t="str">
        <f>IF('[1]Data Checking'!TZ21="","",'[1]Data Checking'!TZ21)</f>
        <v>submitted_via_web</v>
      </c>
      <c r="TW21" t="str">
        <f>IF('[1]Data Checking'!UA21="","",'[1]Data Checking'!UA21)</f>
        <v>icsm_haiti</v>
      </c>
      <c r="TX21" t="str">
        <f>IF('[1]Data Checking'!UB21="","",'[1]Data Checking'!UB21)</f>
        <v/>
      </c>
      <c r="TY21">
        <f>IF('[1]Data Checking'!UC21="","",'[1]Data Checking'!UC21)</f>
        <v>20</v>
      </c>
      <c r="TZ21" t="str">
        <f>IF('[1]Data Checking'!UD21="","",'[1]Data Checking'!UD21)</f>
        <v/>
      </c>
      <c r="UA21" t="e">
        <f>IF('[1]Data Checking'!UL21="","",'[1]Data Checking'!UL21)</f>
        <v>#REF!</v>
      </c>
      <c r="UB21" t="e">
        <f>IF('[1]Data Checking'!UM21="","",'[1]Data Checking'!UM21)</f>
        <v>#REF!</v>
      </c>
      <c r="UC21" t="e">
        <f>IF('[1]Data Checking'!UN21="","",'[1]Data Checking'!UN21)</f>
        <v>#REF!</v>
      </c>
    </row>
    <row r="22" spans="1:549">
      <c r="A22">
        <f>IF('[1]Data Checking'!D22="","",'[1]Data Checking'!D22)</f>
        <v>44530.421085057867</v>
      </c>
      <c r="B22">
        <f>IF('[1]Data Checking'!E22="","",'[1]Data Checking'!E22)</f>
        <v>44530.430086354158</v>
      </c>
      <c r="C22">
        <f>IF('[1]Data Checking'!F22="","",'[1]Data Checking'!F22)</f>
        <v>44530</v>
      </c>
      <c r="D22" t="str">
        <f>IF('[1]Data Checking'!H22="","",'[1]Data Checking'!H22)</f>
        <v>audit.csv</v>
      </c>
      <c r="E22" t="str">
        <f>IF('[1]Data Checking'!I22="","",'[1]Data Checking'!I22)</f>
        <v>icsm_haiti</v>
      </c>
      <c r="F22" t="str">
        <f>IF('[1]Data Checking'!J22="","",'[1]Data Checking'!J22)</f>
        <v>372032330787357</v>
      </c>
      <c r="G22" t="str">
        <f>IF('[1]Data Checking'!K22="","",'[1]Data Checking'!K22)</f>
        <v/>
      </c>
      <c r="H22">
        <f>IF('[1]Data Checking'!L22="","",'[1]Data Checking'!L22)</f>
        <v>44530</v>
      </c>
      <c r="I22" t="str">
        <f>IF('[1]Data Checking'!M22="","",'[1]Data Checking'!M22)</f>
        <v>Save the Children</v>
      </c>
      <c r="J22" t="str">
        <f>IF('[1]Data Checking'!N22="","",'[1]Data Checking'!N22)</f>
        <v/>
      </c>
      <c r="K22" t="str">
        <f>IF('[1]Data Checking'!O22="","",'[1]Data Checking'!O22)</f>
        <v>save</v>
      </c>
      <c r="L22" t="str">
        <f>IF('[1]Data Checking'!P22="","",'[1]Data Checking'!P22)</f>
        <v>Save the Children</v>
      </c>
      <c r="M22" t="str">
        <f>IF('[1]Data Checking'!Q22="","",'[1]Data Checking'!Q22)</f>
        <v>Save the Children</v>
      </c>
      <c r="N22" t="str">
        <f>IF('[1]Data Checking'!R22="","",'[1]Data Checking'!R22)</f>
        <v>ASV758</v>
      </c>
      <c r="O22" t="str">
        <f>IF('[1]Data Checking'!S22="","",'[1]Data Checking'!S22)</f>
        <v/>
      </c>
      <c r="P22" t="str">
        <f>IF('[1]Data Checking'!T22="","",'[1]Data Checking'!T22)</f>
        <v>save_asv</v>
      </c>
      <c r="Q22" t="str">
        <f>IF('[1]Data Checking'!U22="","",'[1]Data Checking'!U22)</f>
        <v>ASV758</v>
      </c>
      <c r="R22" t="str">
        <f>IF('[1]Data Checking'!V22="","",'[1]Data Checking'!V22)</f>
        <v>ASV758</v>
      </c>
      <c r="S22" t="str">
        <f>IF('[1]Data Checking'!W22="","",'[1]Data Checking'!W22)</f>
        <v>Artibonite</v>
      </c>
      <c r="T22" t="str">
        <f>IF('[1]Data Checking'!X22="","",'[1]Data Checking'!X22)</f>
        <v>L'Estère</v>
      </c>
      <c r="U22" t="str">
        <f>IF('[1]Data Checking'!Y22="","",'[1]Data Checking'!Y22)</f>
        <v>HT0513</v>
      </c>
      <c r="V22" t="str">
        <f>IF('[1]Data Checking'!Z22="","",'[1]Data Checking'!Z22)</f>
        <v>L'Estère</v>
      </c>
      <c r="W22" t="str">
        <f>IF('[1]Data Checking'!AA22="","",'[1]Data Checking'!AA22)</f>
        <v>Je ne sais pas, je ne souhaite pas répondre</v>
      </c>
      <c r="X22" t="str">
        <f>IF('[1]Data Checking'!AB22="","",'[1]Data Checking'!AB22)</f>
        <v>nsnr</v>
      </c>
      <c r="Y22" t="str">
        <f>IF('[1]Data Checking'!AC22="","",'[1]Data Checking'!AC22)</f>
        <v>Je ne sais pas, je ne souhaite pas répondre</v>
      </c>
      <c r="Z22" t="str">
        <f>IF('[1]Data Checking'!AD22="","",'[1]Data Checking'!AD22)</f>
        <v>Centre-ville de l'Estère</v>
      </c>
      <c r="AA22" t="str">
        <f>IF('[1]Data Checking'!AE22="","",'[1]Data Checking'!AE22)</f>
        <v/>
      </c>
      <c r="AB22" t="str">
        <f>IF('[1]Data Checking'!AF22="","",'[1]Data Checking'!AF22)</f>
        <v>est_1</v>
      </c>
      <c r="AC22" t="str">
        <f>IF('[1]Data Checking'!AG22="","",'[1]Data Checking'!AG22)</f>
        <v>Centre-ville de l'Estère</v>
      </c>
      <c r="AD22" t="str">
        <f>IF('[1]Data Checking'!AH22="","",'[1]Data Checking'!AH22)</f>
        <v>Centre-ville de l'Estère</v>
      </c>
      <c r="AE22" t="str">
        <f>IF('[1]Data Checking'!AI22="","",'[1]Data Checking'!AI22)</f>
        <v>Marché L'Estère</v>
      </c>
      <c r="AF22" t="str">
        <f>IF('[1]Data Checking'!AJ22="","",'[1]Data Checking'!AJ22)</f>
        <v/>
      </c>
      <c r="AG22" t="str">
        <f>IF('[1]Data Checking'!AK22="","",'[1]Data Checking'!AK22)</f>
        <v>lest_1</v>
      </c>
      <c r="AH22" t="str">
        <f>IF('[1]Data Checking'!AL22="","",'[1]Data Checking'!AL22)</f>
        <v>Marché L'Estère</v>
      </c>
      <c r="AI22" t="str">
        <f>IF('[1]Data Checking'!AM22="","",'[1]Data Checking'!AM22)</f>
        <v>Marché L'Estère</v>
      </c>
      <c r="AJ22" t="str">
        <f>IF('[1]Data Checking'!AN22="","",'[1]Data Checking'!AN22)</f>
        <v>Milieu urbain</v>
      </c>
      <c r="AK22" t="str">
        <f>IF('[1]Data Checking'!AO22="","",'[1]Data Checking'!AO22)</f>
        <v>Enquête auprès d'un marchand</v>
      </c>
      <c r="AL22" t="str">
        <f>IF('[1]Data Checking'!AP22="","",'[1]Data Checking'!AP22)</f>
        <v>Oui</v>
      </c>
      <c r="AM22" t="str">
        <f>IF('[1]Data Checking'!AQ22="","",'[1]Data Checking'!AQ22)</f>
        <v/>
      </c>
      <c r="AN22" t="str">
        <f>IF('[1]Data Checking'!AR22="","",'[1]Data Checking'!AR22)</f>
        <v>Oui</v>
      </c>
      <c r="AO22" t="str">
        <f>IF('[1]Data Checking'!AS22="","",'[1]Data Checking'!AS22)</f>
        <v/>
      </c>
      <c r="AP22" t="str">
        <f>IF('[1]Data Checking'!AT22="","",'[1]Data Checking'!AT22)</f>
        <v>Femme</v>
      </c>
      <c r="AQ22">
        <f>IF('[1]Data Checking'!AU22="","",'[1]Data Checking'!AU22)</f>
        <v>44530</v>
      </c>
      <c r="AR22">
        <f>IF('[1]Data Checking'!AV22="","",'[1]Data Checking'!AV22)</f>
        <v>44530</v>
      </c>
      <c r="AS22" t="str">
        <f>IF('[1]Data Checking'!AW22="","",'[1]Data Checking'!AW22)</f>
        <v>Détaillant sur une table</v>
      </c>
      <c r="AT22" t="str">
        <f>IF('[1]Data Checking'!AX22="","",'[1]Data Checking'!AX22)</f>
        <v/>
      </c>
      <c r="AU22" t="str">
        <f>IF('[1]Data Checking'!AY22="","",'[1]Data Checking'!AY22)</f>
        <v>Nourriture</v>
      </c>
      <c r="AV22">
        <f>IF('[1]Data Checking'!AZ22="","",'[1]Data Checking'!AZ22)</f>
        <v>1</v>
      </c>
      <c r="AW22">
        <f>IF('[1]Data Checking'!BA22="","",'[1]Data Checking'!BA22)</f>
        <v>0</v>
      </c>
      <c r="AX22">
        <f>IF('[1]Data Checking'!BB22="","",'[1]Data Checking'!BB22)</f>
        <v>0</v>
      </c>
      <c r="AY22">
        <f>IF('[1]Data Checking'!BC22="","",'[1]Data Checking'!BC22)</f>
        <v>0</v>
      </c>
      <c r="AZ22" t="str">
        <f>IF('[1]Data Checking'!BD22="","",'[1]Data Checking'!BD22)</f>
        <v>nourriture</v>
      </c>
      <c r="BA22" t="str">
        <f>IF('[1]Data Checking'!BE22="","",'[1]Data Checking'!BE22)</f>
        <v>Nourriture</v>
      </c>
      <c r="BB22" t="str">
        <f>IF('[1]Data Checking'!BF22="","",'[1]Data Checking'!BF22)</f>
        <v>En espèces (Gourde)</v>
      </c>
      <c r="BC22">
        <f>IF('[1]Data Checking'!BG22="","",'[1]Data Checking'!BG22)</f>
        <v>1</v>
      </c>
      <c r="BD22">
        <f>IF('[1]Data Checking'!BH22="","",'[1]Data Checking'!BH22)</f>
        <v>0</v>
      </c>
      <c r="BE22">
        <f>IF('[1]Data Checking'!BI22="","",'[1]Data Checking'!BI22)</f>
        <v>0</v>
      </c>
      <c r="BF22">
        <f>IF('[1]Data Checking'!BJ22="","",'[1]Data Checking'!BJ22)</f>
        <v>0</v>
      </c>
      <c r="BG22">
        <f>IF('[1]Data Checking'!BK22="","",'[1]Data Checking'!BK22)</f>
        <v>0</v>
      </c>
      <c r="BH22">
        <f>IF('[1]Data Checking'!BL22="","",'[1]Data Checking'!BL22)</f>
        <v>0</v>
      </c>
      <c r="BI22">
        <f>IF('[1]Data Checking'!BM22="","",'[1]Data Checking'!BM22)</f>
        <v>0</v>
      </c>
      <c r="BJ22">
        <f>IF('[1]Data Checking'!BN22="","",'[1]Data Checking'!BN22)</f>
        <v>0</v>
      </c>
      <c r="BK22">
        <f>IF('[1]Data Checking'!BO22="","",'[1]Data Checking'!BO22)</f>
        <v>0</v>
      </c>
      <c r="BL22">
        <f>IF('[1]Data Checking'!BP22="","",'[1]Data Checking'!BP22)</f>
        <v>0</v>
      </c>
      <c r="BM22" t="str">
        <f>IF('[1]Data Checking'!BQ22="","",'[1]Data Checking'!BQ22)</f>
        <v/>
      </c>
      <c r="BN22" t="str">
        <f>IF('[1]Data Checking'!BR22="","",'[1]Data Checking'!BR22)</f>
        <v>Je ne sais pas / Je ne souhaite pas répondre</v>
      </c>
      <c r="BO22" t="str">
        <f>IF('[1]Data Checking'!BS22="","",'[1]Data Checking'!BS22)</f>
        <v>Moins de 20</v>
      </c>
      <c r="BP22" t="str">
        <f>IF('[1]Data Checking'!BT22="","",'[1]Data Checking'!BT22)</f>
        <v>Farine de blé blanche Riz Maïs (moulu) Sucre Haricot noir Huile végétale</v>
      </c>
      <c r="BQ22">
        <f>IF('[1]Data Checking'!BU22="","",'[1]Data Checking'!BU22)</f>
        <v>1</v>
      </c>
      <c r="BR22">
        <f>IF('[1]Data Checking'!BV22="","",'[1]Data Checking'!BV22)</f>
        <v>1</v>
      </c>
      <c r="BS22">
        <f>IF('[1]Data Checking'!BW22="","",'[1]Data Checking'!BW22)</f>
        <v>1</v>
      </c>
      <c r="BT22">
        <f>IF('[1]Data Checking'!BX22="","",'[1]Data Checking'!BX22)</f>
        <v>1</v>
      </c>
      <c r="BU22">
        <f>IF('[1]Data Checking'!BY22="","",'[1]Data Checking'!BY22)</f>
        <v>1</v>
      </c>
      <c r="BV22">
        <f>IF('[1]Data Checking'!BZ22="","",'[1]Data Checking'!BZ22)</f>
        <v>0</v>
      </c>
      <c r="BW22">
        <f>IF('[1]Data Checking'!CA22="","",'[1]Data Checking'!CA22)</f>
        <v>1</v>
      </c>
      <c r="BX22">
        <f>IF('[1]Data Checking'!CB22="","",'[1]Data Checking'!CB22)</f>
        <v>0</v>
      </c>
      <c r="BY22" t="str">
        <f>IF('[1]Data Checking'!CC22="","",'[1]Data Checking'!CC22)</f>
        <v>Oui je connais le prix de mes produits en grosse marmite</v>
      </c>
      <c r="BZ22">
        <f>IF('[1]Data Checking'!CD22="","",'[1]Data Checking'!CD22)</f>
        <v>200</v>
      </c>
      <c r="CA22">
        <f>IF('[1]Data Checking'!CE22="","",'[1]Data Checking'!CE22)</f>
        <v>100</v>
      </c>
      <c r="CB22" t="str">
        <f>IF('[1]Data Checking'!CF22="","",'[1]Data Checking'!CF22)</f>
        <v>Oui</v>
      </c>
      <c r="CC22">
        <f>IF('[1]Data Checking'!CG22="","",'[1]Data Checking'!CG22)</f>
        <v>250</v>
      </c>
      <c r="CD22">
        <f>IF('[1]Data Checking'!CH22="","",'[1]Data Checking'!CH22)</f>
        <v>96.153846153846104</v>
      </c>
      <c r="CE22" t="str">
        <f>IF('[1]Data Checking'!CI22="","",'[1]Data Checking'!CI22)</f>
        <v>Oui</v>
      </c>
      <c r="CF22">
        <f>IF('[1]Data Checking'!CJ22="","",'[1]Data Checking'!CJ22)</f>
        <v>200</v>
      </c>
      <c r="CG22">
        <f>IF('[1]Data Checking'!CK22="","",'[1]Data Checking'!CK22)</f>
        <v>86.956521739130395</v>
      </c>
      <c r="CH22" t="str">
        <f>IF('[1]Data Checking'!CL22="","",'[1]Data Checking'!CL22)</f>
        <v>Oui</v>
      </c>
      <c r="CI22">
        <f>IF('[1]Data Checking'!CM22="","",'[1]Data Checking'!CM22)</f>
        <v>400</v>
      </c>
      <c r="CJ22">
        <f>IF('[1]Data Checking'!CN22="","",'[1]Data Checking'!CN22)</f>
        <v>137.93103448275801</v>
      </c>
      <c r="CK22" t="str">
        <f>IF('[1]Data Checking'!CO22="","",'[1]Data Checking'!CO22)</f>
        <v>Oui</v>
      </c>
      <c r="CL22">
        <f>IF('[1]Data Checking'!CP22="","",'[1]Data Checking'!CP22)</f>
        <v>500</v>
      </c>
      <c r="CM22">
        <f>IF('[1]Data Checking'!CQ22="","",'[1]Data Checking'!CQ22)</f>
        <v>208.333333333333</v>
      </c>
      <c r="CN22" t="str">
        <f>IF('[1]Data Checking'!CR22="","",'[1]Data Checking'!CR22)</f>
        <v>Oui</v>
      </c>
      <c r="CO22" t="str">
        <f>IF('[1]Data Checking'!CS22="","",'[1]Data Checking'!CS22)</f>
        <v/>
      </c>
      <c r="CP22" t="str">
        <f>IF('[1]Data Checking'!CT22="","",'[1]Data Checking'!CT22)</f>
        <v/>
      </c>
      <c r="CQ22" t="str">
        <f>IF('[1]Data Checking'!CU22="","",'[1]Data Checking'!CU22)</f>
        <v/>
      </c>
      <c r="CR22" t="str">
        <f>IF('[1]Data Checking'!CV22="","",'[1]Data Checking'!CV22)</f>
        <v>Remplissage à partir de drum</v>
      </c>
      <c r="CS22" t="str">
        <f>IF('[1]Data Checking'!CW22="","",'[1]Data Checking'!CW22)</f>
        <v>Oui</v>
      </c>
      <c r="CT22">
        <f>IF('[1]Data Checking'!CX22="","",'[1]Data Checking'!CX22)</f>
        <v>450</v>
      </c>
      <c r="CU22" t="str">
        <f>IF('[1]Data Checking'!CY22="","",'[1]Data Checking'!CY22)</f>
        <v/>
      </c>
      <c r="CV22" t="str">
        <f>IF('[1]Data Checking'!CZ22="","",'[1]Data Checking'!CZ22)</f>
        <v/>
      </c>
      <c r="CW22" t="str">
        <f>IF('[1]Data Checking'!DA22="","",'[1]Data Checking'!DA22)</f>
        <v/>
      </c>
      <c r="CX22" t="str">
        <f>IF('[1]Data Checking'!DB22="","",'[1]Data Checking'!DB22)</f>
        <v/>
      </c>
      <c r="CY22" t="str">
        <f>IF('[1]Data Checking'!DC22="","",'[1]Data Checking'!DC22)</f>
        <v/>
      </c>
      <c r="CZ22" t="str">
        <f>IF('[1]Data Checking'!DD22="","",'[1]Data Checking'!DD22)</f>
        <v/>
      </c>
      <c r="DA22" t="str">
        <f>IF('[1]Data Checking'!DE22="","",'[1]Data Checking'!DE22)</f>
        <v>NA</v>
      </c>
      <c r="DB22">
        <f>IF('[1]Data Checking'!DF22="","",'[1]Data Checking'!DF22)</f>
        <v>450</v>
      </c>
      <c r="DC22" t="str">
        <f>IF('[1]Data Checking'!DG22="","",'[1]Data Checking'!DG22)</f>
        <v>Oui</v>
      </c>
      <c r="DD22" t="str">
        <f>IF('[1]Data Checking'!DH22="","",'[1]Data Checking'!DH22)</f>
        <v>Oui</v>
      </c>
      <c r="DE22" t="str">
        <f>IF('[1]Data Checking'!DI22="","",'[1]Data Checking'!DI22)</f>
        <v>Changement du taux de change de la Gourde</v>
      </c>
      <c r="DF22">
        <f>IF('[1]Data Checking'!DJ22="","",'[1]Data Checking'!DJ22)</f>
        <v>1</v>
      </c>
      <c r="DG22">
        <f>IF('[1]Data Checking'!DK22="","",'[1]Data Checking'!DK22)</f>
        <v>0</v>
      </c>
      <c r="DH22">
        <f>IF('[1]Data Checking'!DL22="","",'[1]Data Checking'!DL22)</f>
        <v>0</v>
      </c>
      <c r="DI22">
        <f>IF('[1]Data Checking'!DM22="","",'[1]Data Checking'!DM22)</f>
        <v>0</v>
      </c>
      <c r="DJ22">
        <f>IF('[1]Data Checking'!DN22="","",'[1]Data Checking'!DN22)</f>
        <v>0</v>
      </c>
      <c r="DK22">
        <f>IF('[1]Data Checking'!DO22="","",'[1]Data Checking'!DO22)</f>
        <v>0</v>
      </c>
      <c r="DL22">
        <f>IF('[1]Data Checking'!DP22="","",'[1]Data Checking'!DP22)</f>
        <v>0</v>
      </c>
      <c r="DM22">
        <f>IF('[1]Data Checking'!DQ22="","",'[1]Data Checking'!DQ22)</f>
        <v>0</v>
      </c>
      <c r="DN22">
        <f>IF('[1]Data Checking'!DR22="","",'[1]Data Checking'!DR22)</f>
        <v>0</v>
      </c>
      <c r="DO22">
        <f>IF('[1]Data Checking'!DS22="","",'[1]Data Checking'!DS22)</f>
        <v>0</v>
      </c>
      <c r="DP22">
        <f>IF('[1]Data Checking'!DT22="","",'[1]Data Checking'!DT22)</f>
        <v>0</v>
      </c>
      <c r="DQ22">
        <f>IF('[1]Data Checking'!DU22="","",'[1]Data Checking'!DU22)</f>
        <v>0</v>
      </c>
      <c r="DR22">
        <f>IF('[1]Data Checking'!DV22="","",'[1]Data Checking'!DV22)</f>
        <v>0</v>
      </c>
      <c r="DS22">
        <f>IF('[1]Data Checking'!DW22="","",'[1]Data Checking'!DW22)</f>
        <v>0</v>
      </c>
      <c r="DT22" t="str">
        <f>IF('[1]Data Checking'!DX22="","",'[1]Data Checking'!DX22)</f>
        <v/>
      </c>
      <c r="DU22" t="str">
        <f>IF('[1]Data Checking'!DY22="","",'[1]Data Checking'!DY22)</f>
        <v>Riz</v>
      </c>
      <c r="DV22">
        <f>IF('[1]Data Checking'!DZ22="","",'[1]Data Checking'!DZ22)</f>
        <v>0</v>
      </c>
      <c r="DW22">
        <f>IF('[1]Data Checking'!EA22="","",'[1]Data Checking'!EA22)</f>
        <v>1</v>
      </c>
      <c r="DX22">
        <f>IF('[1]Data Checking'!EB22="","",'[1]Data Checking'!EB22)</f>
        <v>0</v>
      </c>
      <c r="DY22">
        <f>IF('[1]Data Checking'!EC22="","",'[1]Data Checking'!EC22)</f>
        <v>0</v>
      </c>
      <c r="DZ22">
        <f>IF('[1]Data Checking'!ED22="","",'[1]Data Checking'!ED22)</f>
        <v>0</v>
      </c>
      <c r="EA22">
        <f>IF('[1]Data Checking'!EE22="","",'[1]Data Checking'!EE22)</f>
        <v>0</v>
      </c>
      <c r="EB22">
        <f>IF('[1]Data Checking'!EF22="","",'[1]Data Checking'!EF22)</f>
        <v>0</v>
      </c>
      <c r="EC22">
        <f>IF('[1]Data Checking'!EG22="","",'[1]Data Checking'!EG22)</f>
        <v>0</v>
      </c>
      <c r="ED22" t="str">
        <f>IF('[1]Data Checking'!EH22="","",'[1]Data Checking'!EH22)</f>
        <v>Non</v>
      </c>
      <c r="EE22" t="str">
        <f>IF('[1]Data Checking'!EI22="","",'[1]Data Checking'!EI22)</f>
        <v>Non</v>
      </c>
      <c r="EF22" t="str">
        <f>IF('[1]Data Checking'!EJ22="","",'[1]Data Checking'!EJ22)</f>
        <v>Oui</v>
      </c>
      <c r="EG22" t="str">
        <f>IF('[1]Data Checking'!EK22="","",'[1]Data Checking'!EK22)</f>
        <v>Artibonite</v>
      </c>
      <c r="EH22" t="str">
        <f>IF('[1]Data Checking'!EL22="","",'[1]Data Checking'!EL22)</f>
        <v>Meme</v>
      </c>
      <c r="EI22" t="str">
        <f>IF('[1]Data Checking'!EM22="","",'[1]Data Checking'!EM22)</f>
        <v>Gonaïves</v>
      </c>
      <c r="EJ22" t="str">
        <f>IF('[1]Data Checking'!EN22="","",'[1]Data Checking'!EN22)</f>
        <v>Différent</v>
      </c>
      <c r="EK22" t="str">
        <f>IF('[1]Data Checking'!EO22="","",'[1]Data Checking'!EO22)</f>
        <v/>
      </c>
      <c r="EL22" t="str">
        <f>IF('[1]Data Checking'!EP22="","",'[1]Data Checking'!EP22)</f>
        <v/>
      </c>
      <c r="EM22" t="str">
        <f>IF('[1]Data Checking'!EQ22="","",'[1]Data Checking'!EQ22)</f>
        <v/>
      </c>
      <c r="EN22" t="str">
        <f>IF('[1]Data Checking'!ER22="","",'[1]Data Checking'!ER22)</f>
        <v/>
      </c>
      <c r="EO22" t="str">
        <f>IF('[1]Data Checking'!ES22="","",'[1]Data Checking'!ES22)</f>
        <v/>
      </c>
      <c r="EP22" t="str">
        <f>IF('[1]Data Checking'!ET22="","",'[1]Data Checking'!ET22)</f>
        <v/>
      </c>
      <c r="EQ22" t="str">
        <f>IF('[1]Data Checking'!EU22="","",'[1]Data Checking'!EU22)</f>
        <v/>
      </c>
      <c r="ER22" t="str">
        <f>IF('[1]Data Checking'!EV22="","",'[1]Data Checking'!EV22)</f>
        <v/>
      </c>
      <c r="ES22" t="str">
        <f>IF('[1]Data Checking'!EW22="","",'[1]Data Checking'!EW22)</f>
        <v/>
      </c>
      <c r="ET22" t="str">
        <f>IF('[1]Data Checking'!EX22="","",'[1]Data Checking'!EX22)</f>
        <v/>
      </c>
      <c r="EU22" t="str">
        <f>IF('[1]Data Checking'!EY22="","",'[1]Data Checking'!EY22)</f>
        <v/>
      </c>
      <c r="EV22" t="str">
        <f>IF('[1]Data Checking'!EZ22="","",'[1]Data Checking'!EZ22)</f>
        <v/>
      </c>
      <c r="EW22" t="str">
        <f>IF('[1]Data Checking'!FA22="","",'[1]Data Checking'!FA22)</f>
        <v/>
      </c>
      <c r="EX22" t="str">
        <f>IF('[1]Data Checking'!FB22="","",'[1]Data Checking'!FB22)</f>
        <v/>
      </c>
      <c r="EY22" t="str">
        <f>IF('[1]Data Checking'!FC22="","",'[1]Data Checking'!FC22)</f>
        <v/>
      </c>
      <c r="EZ22" t="str">
        <f>IF('[1]Data Checking'!FD22="","",'[1]Data Checking'!FD22)</f>
        <v/>
      </c>
      <c r="FA22" t="str">
        <f>IF('[1]Data Checking'!FE22="","",'[1]Data Checking'!FE22)</f>
        <v/>
      </c>
      <c r="FB22" t="str">
        <f>IF('[1]Data Checking'!FF22="","",'[1]Data Checking'!FF22)</f>
        <v/>
      </c>
      <c r="FC22" t="str">
        <f>IF('[1]Data Checking'!FG22="","",'[1]Data Checking'!FG22)</f>
        <v/>
      </c>
      <c r="FD22" t="str">
        <f>IF('[1]Data Checking'!FH22="","",'[1]Data Checking'!FH22)</f>
        <v/>
      </c>
      <c r="FE22" t="str">
        <f>IF('[1]Data Checking'!FI22="","",'[1]Data Checking'!FI22)</f>
        <v/>
      </c>
      <c r="FF22" t="str">
        <f>IF('[1]Data Checking'!FJ22="","",'[1]Data Checking'!FJ22)</f>
        <v/>
      </c>
      <c r="FG22" t="str">
        <f>IF('[1]Data Checking'!FK22="","",'[1]Data Checking'!FK22)</f>
        <v/>
      </c>
      <c r="FH22" t="str">
        <f>IF('[1]Data Checking'!FL22="","",'[1]Data Checking'!FL22)</f>
        <v/>
      </c>
      <c r="FI22" t="str">
        <f>IF('[1]Data Checking'!FM22="","",'[1]Data Checking'!FM22)</f>
        <v/>
      </c>
      <c r="FJ22" t="str">
        <f>IF('[1]Data Checking'!FN22="","",'[1]Data Checking'!FN22)</f>
        <v/>
      </c>
      <c r="FK22" t="str">
        <f>IF('[1]Data Checking'!FO22="","",'[1]Data Checking'!FO22)</f>
        <v/>
      </c>
      <c r="FL22" t="str">
        <f>IF('[1]Data Checking'!FP22="","",'[1]Data Checking'!FP22)</f>
        <v/>
      </c>
      <c r="FM22" t="str">
        <f>IF('[1]Data Checking'!FQ22="","",'[1]Data Checking'!FQ22)</f>
        <v/>
      </c>
      <c r="FN22" t="str">
        <f>IF('[1]Data Checking'!FR22="","",'[1]Data Checking'!FR22)</f>
        <v/>
      </c>
      <c r="FO22" t="str">
        <f>IF('[1]Data Checking'!FS22="","",'[1]Data Checking'!FS22)</f>
        <v/>
      </c>
      <c r="FP22" t="str">
        <f>IF('[1]Data Checking'!FT22="","",'[1]Data Checking'!FT22)</f>
        <v/>
      </c>
      <c r="FQ22" t="str">
        <f>IF('[1]Data Checking'!FU22="","",'[1]Data Checking'!FU22)</f>
        <v/>
      </c>
      <c r="FR22" t="str">
        <f>IF('[1]Data Checking'!FV22="","",'[1]Data Checking'!FV22)</f>
        <v/>
      </c>
      <c r="FS22" t="str">
        <f>IF('[1]Data Checking'!FW22="","",'[1]Data Checking'!FW22)</f>
        <v/>
      </c>
      <c r="FT22" t="str">
        <f>IF('[1]Data Checking'!FX22="","",'[1]Data Checking'!FX22)</f>
        <v/>
      </c>
      <c r="FU22" t="str">
        <f>IF('[1]Data Checking'!FY22="","",'[1]Data Checking'!FY22)</f>
        <v/>
      </c>
      <c r="FV22" t="str">
        <f>IF('[1]Data Checking'!FZ22="","",'[1]Data Checking'!FZ22)</f>
        <v/>
      </c>
      <c r="FW22" t="str">
        <f>IF('[1]Data Checking'!GA22="","",'[1]Data Checking'!GA22)</f>
        <v/>
      </c>
      <c r="FX22" t="str">
        <f>IF('[1]Data Checking'!GB22="","",'[1]Data Checking'!GB22)</f>
        <v/>
      </c>
      <c r="FY22" t="str">
        <f>IF('[1]Data Checking'!GC22="","",'[1]Data Checking'!GC22)</f>
        <v/>
      </c>
      <c r="FZ22" t="str">
        <f>IF('[1]Data Checking'!GD22="","",'[1]Data Checking'!GD22)</f>
        <v/>
      </c>
      <c r="GA22" t="str">
        <f>IF('[1]Data Checking'!GE22="","",'[1]Data Checking'!GE22)</f>
        <v/>
      </c>
      <c r="GB22" t="str">
        <f>IF('[1]Data Checking'!GF22="","",'[1]Data Checking'!GF22)</f>
        <v/>
      </c>
      <c r="GC22" t="str">
        <f>IF('[1]Data Checking'!GG22="","",'[1]Data Checking'!GG22)</f>
        <v/>
      </c>
      <c r="GD22" t="str">
        <f>IF('[1]Data Checking'!GH22="","",'[1]Data Checking'!GH22)</f>
        <v/>
      </c>
      <c r="GE22" t="str">
        <f>IF('[1]Data Checking'!GI22="","",'[1]Data Checking'!GI22)</f>
        <v/>
      </c>
      <c r="GF22" t="str">
        <f>IF('[1]Data Checking'!GJ22="","",'[1]Data Checking'!GJ22)</f>
        <v/>
      </c>
      <c r="GG22" t="str">
        <f>IF('[1]Data Checking'!GK22="","",'[1]Data Checking'!GK22)</f>
        <v/>
      </c>
      <c r="GH22" t="str">
        <f>IF('[1]Data Checking'!GL22="","",'[1]Data Checking'!GL22)</f>
        <v/>
      </c>
      <c r="GI22" t="str">
        <f>IF('[1]Data Checking'!GM22="","",'[1]Data Checking'!GM22)</f>
        <v/>
      </c>
      <c r="GJ22" t="str">
        <f>IF('[1]Data Checking'!GN22="","",'[1]Data Checking'!GN22)</f>
        <v/>
      </c>
      <c r="GK22" t="str">
        <f>IF('[1]Data Checking'!GO22="","",'[1]Data Checking'!GO22)</f>
        <v/>
      </c>
      <c r="GL22" t="str">
        <f>IF('[1]Data Checking'!GP22="","",'[1]Data Checking'!GP22)</f>
        <v/>
      </c>
      <c r="GM22" t="str">
        <f>IF('[1]Data Checking'!GQ22="","",'[1]Data Checking'!GQ22)</f>
        <v/>
      </c>
      <c r="GN22" t="str">
        <f>IF('[1]Data Checking'!GR22="","",'[1]Data Checking'!GR22)</f>
        <v/>
      </c>
      <c r="GO22" t="str">
        <f>IF('[1]Data Checking'!GS22="","",'[1]Data Checking'!GS22)</f>
        <v/>
      </c>
      <c r="GP22" t="str">
        <f>IF('[1]Data Checking'!GT22="","",'[1]Data Checking'!GT22)</f>
        <v/>
      </c>
      <c r="GQ22" t="str">
        <f>IF('[1]Data Checking'!GU22="","",'[1]Data Checking'!GU22)</f>
        <v/>
      </c>
      <c r="GR22" t="str">
        <f>IF('[1]Data Checking'!GV22="","",'[1]Data Checking'!GV22)</f>
        <v/>
      </c>
      <c r="GS22" t="str">
        <f>IF('[1]Data Checking'!GW22="","",'[1]Data Checking'!GW22)</f>
        <v/>
      </c>
      <c r="GT22" t="str">
        <f>IF('[1]Data Checking'!GX22="","",'[1]Data Checking'!GX22)</f>
        <v/>
      </c>
      <c r="GU22" t="str">
        <f>IF('[1]Data Checking'!GY22="","",'[1]Data Checking'!GY22)</f>
        <v/>
      </c>
      <c r="GV22" t="str">
        <f>IF('[1]Data Checking'!GZ22="","",'[1]Data Checking'!GZ22)</f>
        <v/>
      </c>
      <c r="GW22" t="str">
        <f>IF('[1]Data Checking'!HA22="","",'[1]Data Checking'!HA22)</f>
        <v/>
      </c>
      <c r="GX22" t="str">
        <f>IF('[1]Data Checking'!HB22="","",'[1]Data Checking'!HB22)</f>
        <v/>
      </c>
      <c r="GY22" t="str">
        <f>IF('[1]Data Checking'!HC22="","",'[1]Data Checking'!HC22)</f>
        <v/>
      </c>
      <c r="GZ22" t="str">
        <f>IF('[1]Data Checking'!HD22="","",'[1]Data Checking'!HD22)</f>
        <v/>
      </c>
      <c r="HA22" t="str">
        <f>IF('[1]Data Checking'!HE22="","",'[1]Data Checking'!HE22)</f>
        <v/>
      </c>
      <c r="HB22" t="str">
        <f>IF('[1]Data Checking'!HF22="","",'[1]Data Checking'!HF22)</f>
        <v/>
      </c>
      <c r="HC22" t="str">
        <f>IF('[1]Data Checking'!HG22="","",'[1]Data Checking'!HG22)</f>
        <v/>
      </c>
      <c r="HD22" t="str">
        <f>IF('[1]Data Checking'!HH22="","",'[1]Data Checking'!HH22)</f>
        <v/>
      </c>
      <c r="HE22" t="str">
        <f>IF('[1]Data Checking'!HI22="","",'[1]Data Checking'!HI22)</f>
        <v/>
      </c>
      <c r="HF22" t="str">
        <f>IF('[1]Data Checking'!HJ22="","",'[1]Data Checking'!HJ22)</f>
        <v/>
      </c>
      <c r="HG22" t="str">
        <f>IF('[1]Data Checking'!HK22="","",'[1]Data Checking'!HK22)</f>
        <v/>
      </c>
      <c r="HH22" t="str">
        <f>IF('[1]Data Checking'!HL22="","",'[1]Data Checking'!HL22)</f>
        <v/>
      </c>
      <c r="HI22" t="str">
        <f>IF('[1]Data Checking'!HM22="","",'[1]Data Checking'!HM22)</f>
        <v/>
      </c>
      <c r="HJ22" t="str">
        <f>IF('[1]Data Checking'!HN22="","",'[1]Data Checking'!HN22)</f>
        <v/>
      </c>
      <c r="HK22" t="str">
        <f>IF('[1]Data Checking'!HO22="","",'[1]Data Checking'!HO22)</f>
        <v/>
      </c>
      <c r="HL22" t="str">
        <f>IF('[1]Data Checking'!HP22="","",'[1]Data Checking'!HP22)</f>
        <v/>
      </c>
      <c r="HM22" t="str">
        <f>IF('[1]Data Checking'!HQ22="","",'[1]Data Checking'!HQ22)</f>
        <v/>
      </c>
      <c r="HN22" t="str">
        <f>IF('[1]Data Checking'!HR22="","",'[1]Data Checking'!HR22)</f>
        <v/>
      </c>
      <c r="HO22" t="str">
        <f>IF('[1]Data Checking'!HS22="","",'[1]Data Checking'!HS22)</f>
        <v/>
      </c>
      <c r="HP22" t="str">
        <f>IF('[1]Data Checking'!HT22="","",'[1]Data Checking'!HT22)</f>
        <v/>
      </c>
      <c r="HQ22" t="str">
        <f>IF('[1]Data Checking'!HU22="","",'[1]Data Checking'!HU22)</f>
        <v/>
      </c>
      <c r="HR22" t="str">
        <f>IF('[1]Data Checking'!HV22="","",'[1]Data Checking'!HV22)</f>
        <v/>
      </c>
      <c r="HS22" t="str">
        <f>IF('[1]Data Checking'!HW22="","",'[1]Data Checking'!HW22)</f>
        <v/>
      </c>
      <c r="HT22" t="str">
        <f>IF('[1]Data Checking'!HX22="","",'[1]Data Checking'!HX22)</f>
        <v/>
      </c>
      <c r="HU22" t="str">
        <f>IF('[1]Data Checking'!HY22="","",'[1]Data Checking'!HY22)</f>
        <v/>
      </c>
      <c r="HV22" t="str">
        <f>IF('[1]Data Checking'!HZ22="","",'[1]Data Checking'!HZ22)</f>
        <v/>
      </c>
      <c r="HW22" t="str">
        <f>IF('[1]Data Checking'!IA22="","",'[1]Data Checking'!IA22)</f>
        <v/>
      </c>
      <c r="HX22" t="str">
        <f>IF('[1]Data Checking'!IB22="","",'[1]Data Checking'!IB22)</f>
        <v/>
      </c>
      <c r="HY22" t="str">
        <f>IF('[1]Data Checking'!IC22="","",'[1]Data Checking'!IC22)</f>
        <v/>
      </c>
      <c r="HZ22" t="str">
        <f>IF('[1]Data Checking'!ID22="","",'[1]Data Checking'!ID22)</f>
        <v/>
      </c>
      <c r="IA22" t="str">
        <f>IF('[1]Data Checking'!IE22="","",'[1]Data Checking'!IE22)</f>
        <v/>
      </c>
      <c r="IB22" t="str">
        <f>IF('[1]Data Checking'!IF22="","",'[1]Data Checking'!IF22)</f>
        <v>Oui</v>
      </c>
      <c r="IC22" t="str">
        <f>IF('[1]Data Checking'!IG22="","",'[1]Data Checking'!IG22)</f>
        <v>Affrontements ou violences</v>
      </c>
      <c r="ID22">
        <f>IF('[1]Data Checking'!IH22="","",'[1]Data Checking'!IH22)</f>
        <v>0</v>
      </c>
      <c r="IE22">
        <f>IF('[1]Data Checking'!II22="","",'[1]Data Checking'!II22)</f>
        <v>1</v>
      </c>
      <c r="IF22">
        <f>IF('[1]Data Checking'!IJ22="","",'[1]Data Checking'!IJ22)</f>
        <v>0</v>
      </c>
      <c r="IG22">
        <f>IF('[1]Data Checking'!IK22="","",'[1]Data Checking'!IK22)</f>
        <v>0</v>
      </c>
      <c r="IH22">
        <f>IF('[1]Data Checking'!IL22="","",'[1]Data Checking'!IL22)</f>
        <v>0</v>
      </c>
      <c r="II22">
        <f>IF('[1]Data Checking'!IM22="","",'[1]Data Checking'!IM22)</f>
        <v>0</v>
      </c>
      <c r="IJ22" t="str">
        <f>IF('[1]Data Checking'!IN22="","",'[1]Data Checking'!IN22)</f>
        <v/>
      </c>
      <c r="IK22" t="str">
        <f>IF('[1]Data Checking'!IO22="","",'[1]Data Checking'!IO22)</f>
        <v>Risques de vols ou pillages</v>
      </c>
      <c r="IL22">
        <f>IF('[1]Data Checking'!IP22="","",'[1]Data Checking'!IP22)</f>
        <v>1</v>
      </c>
      <c r="IM22">
        <f>IF('[1]Data Checking'!IQ22="","",'[1]Data Checking'!IQ22)</f>
        <v>0</v>
      </c>
      <c r="IN22">
        <f>IF('[1]Data Checking'!IR22="","",'[1]Data Checking'!IR22)</f>
        <v>0</v>
      </c>
      <c r="IO22">
        <f>IF('[1]Data Checking'!IS22="","",'[1]Data Checking'!IS22)</f>
        <v>0</v>
      </c>
      <c r="IP22">
        <f>IF('[1]Data Checking'!IT22="","",'[1]Data Checking'!IT22)</f>
        <v>0</v>
      </c>
      <c r="IQ22">
        <f>IF('[1]Data Checking'!IU22="","",'[1]Data Checking'!IU22)</f>
        <v>0</v>
      </c>
      <c r="IR22">
        <f>IF('[1]Data Checking'!IV22="","",'[1]Data Checking'!IV22)</f>
        <v>0</v>
      </c>
      <c r="IS22">
        <f>IF('[1]Data Checking'!IW22="","",'[1]Data Checking'!IW22)</f>
        <v>0</v>
      </c>
      <c r="IT22" t="str">
        <f>IF('[1]Data Checking'!IX22="","",'[1]Data Checking'!IX22)</f>
        <v/>
      </c>
      <c r="IU22" t="str">
        <f>IF('[1]Data Checking'!IY22="","",'[1]Data Checking'!IY22)</f>
        <v>Oui</v>
      </c>
      <c r="IV22" t="str">
        <f>IF('[1]Data Checking'!IZ22="","",'[1]Data Checking'!IZ22)</f>
        <v/>
      </c>
      <c r="IW22" t="str">
        <f>IF('[1]Data Checking'!JA22="","",'[1]Data Checking'!JA22)</f>
        <v>Nourriture</v>
      </c>
      <c r="IX22">
        <f>IF('[1]Data Checking'!JB22="","",'[1]Data Checking'!JB22)</f>
        <v>1</v>
      </c>
      <c r="IY22">
        <f>IF('[1]Data Checking'!JC22="","",'[1]Data Checking'!JC22)</f>
        <v>0</v>
      </c>
      <c r="IZ22">
        <f>IF('[1]Data Checking'!JD22="","",'[1]Data Checking'!JD22)</f>
        <v>0</v>
      </c>
      <c r="JA22">
        <f>IF('[1]Data Checking'!JE22="","",'[1]Data Checking'!JE22)</f>
        <v>0</v>
      </c>
      <c r="JB22" t="str">
        <f>IF('[1]Data Checking'!JF22="","",'[1]Data Checking'!JF22)</f>
        <v/>
      </c>
      <c r="JC22" t="str">
        <f>IF('[1]Data Checking'!JG22="","",'[1]Data Checking'!JG22)</f>
        <v/>
      </c>
      <c r="JD22" t="str">
        <f>IF('[1]Data Checking'!JH22="","",'[1]Data Checking'!JH22)</f>
        <v/>
      </c>
      <c r="JE22" t="str">
        <f>IF('[1]Data Checking'!JI22="","",'[1]Data Checking'!JI22)</f>
        <v/>
      </c>
      <c r="JF22" t="str">
        <f>IF('[1]Data Checking'!JJ22="","",'[1]Data Checking'!JJ22)</f>
        <v/>
      </c>
      <c r="JG22" t="str">
        <f>IF('[1]Data Checking'!JK22="","",'[1]Data Checking'!JK22)</f>
        <v/>
      </c>
      <c r="JH22" t="str">
        <f>IF('[1]Data Checking'!JL22="","",'[1]Data Checking'!JL22)</f>
        <v/>
      </c>
      <c r="JI22" t="str">
        <f>IF('[1]Data Checking'!JM22="","",'[1]Data Checking'!JM22)</f>
        <v/>
      </c>
      <c r="JJ22" t="str">
        <f>IF('[1]Data Checking'!JN22="","",'[1]Data Checking'!JN22)</f>
        <v/>
      </c>
      <c r="JK22" t="str">
        <f>IF('[1]Data Checking'!JO22="","",'[1]Data Checking'!JO22)</f>
        <v/>
      </c>
      <c r="JL22" t="str">
        <f>IF('[1]Data Checking'!JP22="","",'[1]Data Checking'!JP22)</f>
        <v/>
      </c>
      <c r="JM22" t="str">
        <f>IF('[1]Data Checking'!JQ22="","",'[1]Data Checking'!JQ22)</f>
        <v/>
      </c>
      <c r="JN22" t="str">
        <f>IF('[1]Data Checking'!JR22="","",'[1]Data Checking'!JR22)</f>
        <v/>
      </c>
      <c r="JO22" t="str">
        <f>IF('[1]Data Checking'!JS22="","",'[1]Data Checking'!JS22)</f>
        <v/>
      </c>
      <c r="JP22" t="str">
        <f>IF('[1]Data Checking'!JT22="","",'[1]Data Checking'!JT22)</f>
        <v/>
      </c>
      <c r="JQ22" t="str">
        <f>IF('[1]Data Checking'!JU22="","",'[1]Data Checking'!JU22)</f>
        <v/>
      </c>
      <c r="JR22" t="str">
        <f>IF('[1]Data Checking'!JV22="","",'[1]Data Checking'!JV22)</f>
        <v/>
      </c>
      <c r="JS22" t="str">
        <f>IF('[1]Data Checking'!JW22="","",'[1]Data Checking'!JW22)</f>
        <v/>
      </c>
      <c r="JT22" t="str">
        <f>IF('[1]Data Checking'!JX22="","",'[1]Data Checking'!JX22)</f>
        <v/>
      </c>
      <c r="JU22" t="str">
        <f>IF('[1]Data Checking'!JY22="","",'[1]Data Checking'!JY22)</f>
        <v/>
      </c>
      <c r="JV22" t="str">
        <f>IF('[1]Data Checking'!JZ22="","",'[1]Data Checking'!JZ22)</f>
        <v/>
      </c>
      <c r="JW22" t="str">
        <f>IF('[1]Data Checking'!KA22="","",'[1]Data Checking'!KA22)</f>
        <v/>
      </c>
      <c r="JX22" t="str">
        <f>IF('[1]Data Checking'!KB22="","",'[1]Data Checking'!KB22)</f>
        <v/>
      </c>
      <c r="JY22" t="str">
        <f>IF('[1]Data Checking'!KC22="","",'[1]Data Checking'!KC22)</f>
        <v/>
      </c>
      <c r="JZ22" t="str">
        <f>IF('[1]Data Checking'!KD22="","",'[1]Data Checking'!KD22)</f>
        <v/>
      </c>
      <c r="KA22" t="str">
        <f>IF('[1]Data Checking'!KE22="","",'[1]Data Checking'!KE22)</f>
        <v/>
      </c>
      <c r="KB22" t="str">
        <f>IF('[1]Data Checking'!KF22="","",'[1]Data Checking'!KF22)</f>
        <v/>
      </c>
      <c r="KC22" t="str">
        <f>IF('[1]Data Checking'!KG22="","",'[1]Data Checking'!KG22)</f>
        <v/>
      </c>
      <c r="KD22" t="str">
        <f>IF('[1]Data Checking'!KH22="","",'[1]Data Checking'!KH22)</f>
        <v/>
      </c>
      <c r="KE22" t="str">
        <f>IF('[1]Data Checking'!KI22="","",'[1]Data Checking'!KI22)</f>
        <v/>
      </c>
      <c r="KF22" t="str">
        <f>IF('[1]Data Checking'!KJ22="","",'[1]Data Checking'!KJ22)</f>
        <v/>
      </c>
      <c r="KG22" t="str">
        <f>IF('[1]Data Checking'!KK22="","",'[1]Data Checking'!KK22)</f>
        <v/>
      </c>
      <c r="KH22" t="str">
        <f>IF('[1]Data Checking'!KL22="","",'[1]Data Checking'!KL22)</f>
        <v/>
      </c>
      <c r="KI22" t="str">
        <f>IF('[1]Data Checking'!KM22="","",'[1]Data Checking'!KM22)</f>
        <v/>
      </c>
      <c r="KJ22" t="str">
        <f>IF('[1]Data Checking'!KN22="","",'[1]Data Checking'!KN22)</f>
        <v/>
      </c>
      <c r="KK22" t="str">
        <f>IF('[1]Data Checking'!KO22="","",'[1]Data Checking'!KO22)</f>
        <v/>
      </c>
      <c r="KL22" t="str">
        <f>IF('[1]Data Checking'!KP22="","",'[1]Data Checking'!KP22)</f>
        <v/>
      </c>
      <c r="KM22" t="str">
        <f>IF('[1]Data Checking'!KQ22="","",'[1]Data Checking'!KQ22)</f>
        <v/>
      </c>
      <c r="KN22" t="str">
        <f>IF('[1]Data Checking'!KR22="","",'[1]Data Checking'!KR22)</f>
        <v/>
      </c>
      <c r="KO22" t="str">
        <f>IF('[1]Data Checking'!KS22="","",'[1]Data Checking'!KS22)</f>
        <v/>
      </c>
      <c r="KP22" t="str">
        <f>IF('[1]Data Checking'!KT22="","",'[1]Data Checking'!KT22)</f>
        <v/>
      </c>
      <c r="KQ22" t="str">
        <f>IF('[1]Data Checking'!KU22="","",'[1]Data Checking'!KU22)</f>
        <v/>
      </c>
      <c r="KR22" t="str">
        <f>IF('[1]Data Checking'!KV22="","",'[1]Data Checking'!KV22)</f>
        <v/>
      </c>
      <c r="KS22" t="str">
        <f>IF('[1]Data Checking'!KW22="","",'[1]Data Checking'!KW22)</f>
        <v/>
      </c>
      <c r="KT22" t="str">
        <f>IF('[1]Data Checking'!KX22="","",'[1]Data Checking'!KX22)</f>
        <v/>
      </c>
      <c r="KU22" t="str">
        <f>IF('[1]Data Checking'!KY22="","",'[1]Data Checking'!KY22)</f>
        <v/>
      </c>
      <c r="KV22" t="str">
        <f>IF('[1]Data Checking'!KZ22="","",'[1]Data Checking'!KZ22)</f>
        <v/>
      </c>
      <c r="KW22" t="str">
        <f>IF('[1]Data Checking'!LA22="","",'[1]Data Checking'!LA22)</f>
        <v/>
      </c>
      <c r="KX22" t="str">
        <f>IF('[1]Data Checking'!LB22="","",'[1]Data Checking'!LB22)</f>
        <v/>
      </c>
      <c r="KY22" t="str">
        <f>IF('[1]Data Checking'!LC22="","",'[1]Data Checking'!LC22)</f>
        <v/>
      </c>
      <c r="KZ22" t="str">
        <f>IF('[1]Data Checking'!LD22="","",'[1]Data Checking'!LD22)</f>
        <v/>
      </c>
      <c r="LA22" t="str">
        <f>IF('[1]Data Checking'!LE22="","",'[1]Data Checking'!LE22)</f>
        <v/>
      </c>
      <c r="LB22" t="str">
        <f>IF('[1]Data Checking'!LF22="","",'[1]Data Checking'!LF22)</f>
        <v/>
      </c>
      <c r="LC22" t="str">
        <f>IF('[1]Data Checking'!LG22="","",'[1]Data Checking'!LG22)</f>
        <v/>
      </c>
      <c r="LD22" t="str">
        <f>IF('[1]Data Checking'!LH22="","",'[1]Data Checking'!LH22)</f>
        <v/>
      </c>
      <c r="LE22" t="str">
        <f>IF('[1]Data Checking'!LI22="","",'[1]Data Checking'!LI22)</f>
        <v/>
      </c>
      <c r="LF22" t="str">
        <f>IF('[1]Data Checking'!LJ22="","",'[1]Data Checking'!LJ22)</f>
        <v/>
      </c>
      <c r="LG22" t="str">
        <f>IF('[1]Data Checking'!LK22="","",'[1]Data Checking'!LK22)</f>
        <v/>
      </c>
      <c r="LH22" t="str">
        <f>IF('[1]Data Checking'!LL22="","",'[1]Data Checking'!LL22)</f>
        <v/>
      </c>
      <c r="LI22" t="str">
        <f>IF('[1]Data Checking'!LM22="","",'[1]Data Checking'!LM22)</f>
        <v/>
      </c>
      <c r="LJ22" t="str">
        <f>IF('[1]Data Checking'!LN22="","",'[1]Data Checking'!LN22)</f>
        <v/>
      </c>
      <c r="LK22" t="str">
        <f>IF('[1]Data Checking'!LO22="","",'[1]Data Checking'!LO22)</f>
        <v/>
      </c>
      <c r="LL22" t="str">
        <f>IF('[1]Data Checking'!LP22="","",'[1]Data Checking'!LP22)</f>
        <v/>
      </c>
      <c r="LM22" t="str">
        <f>IF('[1]Data Checking'!LQ22="","",'[1]Data Checking'!LQ22)</f>
        <v/>
      </c>
      <c r="LN22" t="str">
        <f>IF('[1]Data Checking'!LR22="","",'[1]Data Checking'!LR22)</f>
        <v/>
      </c>
      <c r="LO22" t="str">
        <f>IF('[1]Data Checking'!LS22="","",'[1]Data Checking'!LS22)</f>
        <v/>
      </c>
      <c r="LP22" t="str">
        <f>IF('[1]Data Checking'!LT22="","",'[1]Data Checking'!LT22)</f>
        <v/>
      </c>
      <c r="LQ22" t="str">
        <f>IF('[1]Data Checking'!LU22="","",'[1]Data Checking'!LU22)</f>
        <v/>
      </c>
      <c r="LR22" t="str">
        <f>IF('[1]Data Checking'!LV22="","",'[1]Data Checking'!LV22)</f>
        <v/>
      </c>
      <c r="LS22" t="str">
        <f>IF('[1]Data Checking'!LW22="","",'[1]Data Checking'!LW22)</f>
        <v/>
      </c>
      <c r="LT22" t="str">
        <f>IF('[1]Data Checking'!LX22="","",'[1]Data Checking'!LX22)</f>
        <v/>
      </c>
      <c r="LU22" t="str">
        <f>IF('[1]Data Checking'!LY22="","",'[1]Data Checking'!LY22)</f>
        <v/>
      </c>
      <c r="LV22" t="str">
        <f>IF('[1]Data Checking'!LZ22="","",'[1]Data Checking'!LZ22)</f>
        <v/>
      </c>
      <c r="LW22" t="str">
        <f>IF('[1]Data Checking'!MA22="","",'[1]Data Checking'!MA22)</f>
        <v/>
      </c>
      <c r="LX22" t="str">
        <f>IF('[1]Data Checking'!MB22="","",'[1]Data Checking'!MB22)</f>
        <v/>
      </c>
      <c r="LY22" t="str">
        <f>IF('[1]Data Checking'!MC22="","",'[1]Data Checking'!MC22)</f>
        <v/>
      </c>
      <c r="LZ22" t="str">
        <f>IF('[1]Data Checking'!MD22="","",'[1]Data Checking'!MD22)</f>
        <v/>
      </c>
      <c r="MA22" t="str">
        <f>IF('[1]Data Checking'!ME22="","",'[1]Data Checking'!ME22)</f>
        <v/>
      </c>
      <c r="MB22" t="str">
        <f>IF('[1]Data Checking'!MF22="","",'[1]Data Checking'!MF22)</f>
        <v/>
      </c>
      <c r="MC22" t="str">
        <f>IF('[1]Data Checking'!MG22="","",'[1]Data Checking'!MG22)</f>
        <v/>
      </c>
      <c r="MD22" t="str">
        <f>IF('[1]Data Checking'!MH22="","",'[1]Data Checking'!MH22)</f>
        <v/>
      </c>
      <c r="ME22" t="str">
        <f>IF('[1]Data Checking'!MI22="","",'[1]Data Checking'!MI22)</f>
        <v/>
      </c>
      <c r="MF22" t="str">
        <f>IF('[1]Data Checking'!MJ22="","",'[1]Data Checking'!MJ22)</f>
        <v/>
      </c>
      <c r="MG22" t="str">
        <f>IF('[1]Data Checking'!MK22="","",'[1]Data Checking'!MK22)</f>
        <v/>
      </c>
      <c r="MH22" t="str">
        <f>IF('[1]Data Checking'!ML22="","",'[1]Data Checking'!ML22)</f>
        <v/>
      </c>
      <c r="MI22" t="str">
        <f>IF('[1]Data Checking'!MM22="","",'[1]Data Checking'!MM22)</f>
        <v/>
      </c>
      <c r="MJ22" t="str">
        <f>IF('[1]Data Checking'!MN22="","",'[1]Data Checking'!MN22)</f>
        <v/>
      </c>
      <c r="MK22" t="str">
        <f>IF('[1]Data Checking'!MO22="","",'[1]Data Checking'!MO22)</f>
        <v/>
      </c>
      <c r="ML22" t="str">
        <f>IF('[1]Data Checking'!MP22="","",'[1]Data Checking'!MP22)</f>
        <v/>
      </c>
      <c r="MM22" t="str">
        <f>IF('[1]Data Checking'!MQ22="","",'[1]Data Checking'!MQ22)</f>
        <v/>
      </c>
      <c r="MN22" t="str">
        <f>IF('[1]Data Checking'!MR22="","",'[1]Data Checking'!MR22)</f>
        <v/>
      </c>
      <c r="MO22" t="str">
        <f>IF('[1]Data Checking'!MS22="","",'[1]Data Checking'!MS22)</f>
        <v/>
      </c>
      <c r="MP22" t="str">
        <f>IF('[1]Data Checking'!MT22="","",'[1]Data Checking'!MT22)</f>
        <v/>
      </c>
      <c r="MQ22" t="str">
        <f>IF('[1]Data Checking'!MU22="","",'[1]Data Checking'!MU22)</f>
        <v/>
      </c>
      <c r="MR22" t="str">
        <f>IF('[1]Data Checking'!MV22="","",'[1]Data Checking'!MV22)</f>
        <v/>
      </c>
      <c r="MS22" t="str">
        <f>IF('[1]Data Checking'!MW22="","",'[1]Data Checking'!MW22)</f>
        <v/>
      </c>
      <c r="MT22" t="str">
        <f>IF('[1]Data Checking'!MX22="","",'[1]Data Checking'!MX22)</f>
        <v/>
      </c>
      <c r="MU22" t="str">
        <f>IF('[1]Data Checking'!MY22="","",'[1]Data Checking'!MY22)</f>
        <v/>
      </c>
      <c r="MV22" t="str">
        <f>IF('[1]Data Checking'!MZ22="","",'[1]Data Checking'!MZ22)</f>
        <v/>
      </c>
      <c r="MW22" t="str">
        <f>IF('[1]Data Checking'!NA22="","",'[1]Data Checking'!NA22)</f>
        <v/>
      </c>
      <c r="MX22" t="str">
        <f>IF('[1]Data Checking'!NB22="","",'[1]Data Checking'!NB22)</f>
        <v/>
      </c>
      <c r="MY22" t="str">
        <f>IF('[1]Data Checking'!NC22="","",'[1]Data Checking'!NC22)</f>
        <v/>
      </c>
      <c r="MZ22" t="str">
        <f>IF('[1]Data Checking'!ND22="","",'[1]Data Checking'!ND22)</f>
        <v/>
      </c>
      <c r="NA22" t="str">
        <f>IF('[1]Data Checking'!NE22="","",'[1]Data Checking'!NE22)</f>
        <v/>
      </c>
      <c r="NB22" t="str">
        <f>IF('[1]Data Checking'!NF22="","",'[1]Data Checking'!NF22)</f>
        <v/>
      </c>
      <c r="NC22" t="str">
        <f>IF('[1]Data Checking'!NG22="","",'[1]Data Checking'!NG22)</f>
        <v/>
      </c>
      <c r="ND22" t="str">
        <f>IF('[1]Data Checking'!NH22="","",'[1]Data Checking'!NH22)</f>
        <v/>
      </c>
      <c r="NE22" t="str">
        <f>IF('[1]Data Checking'!NI22="","",'[1]Data Checking'!NI22)</f>
        <v/>
      </c>
      <c r="NF22" t="str">
        <f>IF('[1]Data Checking'!NJ22="","",'[1]Data Checking'!NJ22)</f>
        <v/>
      </c>
      <c r="NG22" t="str">
        <f>IF('[1]Data Checking'!NK22="","",'[1]Data Checking'!NK22)</f>
        <v/>
      </c>
      <c r="NH22" t="str">
        <f>IF('[1]Data Checking'!NL22="","",'[1]Data Checking'!NL22)</f>
        <v/>
      </c>
      <c r="NI22" t="str">
        <f>IF('[1]Data Checking'!NM22="","",'[1]Data Checking'!NM22)</f>
        <v/>
      </c>
      <c r="NJ22" t="str">
        <f>IF('[1]Data Checking'!NN22="","",'[1]Data Checking'!NN22)</f>
        <v/>
      </c>
      <c r="NK22" t="str">
        <f>IF('[1]Data Checking'!NO22="","",'[1]Data Checking'!NO22)</f>
        <v/>
      </c>
      <c r="NL22" t="str">
        <f>IF('[1]Data Checking'!NP22="","",'[1]Data Checking'!NP22)</f>
        <v/>
      </c>
      <c r="NM22" t="str">
        <f>IF('[1]Data Checking'!NQ22="","",'[1]Data Checking'!NQ22)</f>
        <v/>
      </c>
      <c r="NN22" t="str">
        <f>IF('[1]Data Checking'!NR22="","",'[1]Data Checking'!NR22)</f>
        <v/>
      </c>
      <c r="NO22" t="str">
        <f>IF('[1]Data Checking'!NS22="","",'[1]Data Checking'!NS22)</f>
        <v/>
      </c>
      <c r="NP22" t="str">
        <f>IF('[1]Data Checking'!NT22="","",'[1]Data Checking'!NT22)</f>
        <v/>
      </c>
      <c r="NQ22" t="str">
        <f>IF('[1]Data Checking'!NU22="","",'[1]Data Checking'!NU22)</f>
        <v/>
      </c>
      <c r="NR22" t="str">
        <f>IF('[1]Data Checking'!NV22="","",'[1]Data Checking'!NV22)</f>
        <v/>
      </c>
      <c r="NS22" t="str">
        <f>IF('[1]Data Checking'!NW22="","",'[1]Data Checking'!NW22)</f>
        <v/>
      </c>
      <c r="NT22" t="str">
        <f>IF('[1]Data Checking'!NX22="","",'[1]Data Checking'!NX22)</f>
        <v/>
      </c>
      <c r="NU22" t="str">
        <f>IF('[1]Data Checking'!NY22="","",'[1]Data Checking'!NY22)</f>
        <v/>
      </c>
      <c r="NV22" t="str">
        <f>IF('[1]Data Checking'!NZ22="","",'[1]Data Checking'!NZ22)</f>
        <v/>
      </c>
      <c r="NW22" t="str">
        <f>IF('[1]Data Checking'!OA22="","",'[1]Data Checking'!OA22)</f>
        <v/>
      </c>
      <c r="NX22" t="str">
        <f>IF('[1]Data Checking'!OB22="","",'[1]Data Checking'!OB22)</f>
        <v/>
      </c>
      <c r="NY22" t="str">
        <f>IF('[1]Data Checking'!OC22="","",'[1]Data Checking'!OC22)</f>
        <v/>
      </c>
      <c r="NZ22" t="str">
        <f>IF('[1]Data Checking'!OD22="","",'[1]Data Checking'!OD22)</f>
        <v/>
      </c>
      <c r="OA22" t="str">
        <f>IF('[1]Data Checking'!OE22="","",'[1]Data Checking'!OE22)</f>
        <v/>
      </c>
      <c r="OB22" t="str">
        <f>IF('[1]Data Checking'!OF22="","",'[1]Data Checking'!OF22)</f>
        <v/>
      </c>
      <c r="OC22" t="str">
        <f>IF('[1]Data Checking'!OG22="","",'[1]Data Checking'!OG22)</f>
        <v/>
      </c>
      <c r="OD22" t="str">
        <f>IF('[1]Data Checking'!OH22="","",'[1]Data Checking'!OH22)</f>
        <v/>
      </c>
      <c r="OE22" t="str">
        <f>IF('[1]Data Checking'!OI22="","",'[1]Data Checking'!OI22)</f>
        <v/>
      </c>
      <c r="OF22" t="str">
        <f>IF('[1]Data Checking'!OJ22="","",'[1]Data Checking'!OJ22)</f>
        <v/>
      </c>
      <c r="OG22" t="str">
        <f>IF('[1]Data Checking'!OK22="","",'[1]Data Checking'!OK22)</f>
        <v/>
      </c>
      <c r="OH22" t="str">
        <f>IF('[1]Data Checking'!OL22="","",'[1]Data Checking'!OL22)</f>
        <v/>
      </c>
      <c r="OI22" t="str">
        <f>IF('[1]Data Checking'!OM22="","",'[1]Data Checking'!OM22)</f>
        <v/>
      </c>
      <c r="OJ22" t="str">
        <f>IF('[1]Data Checking'!ON22="","",'[1]Data Checking'!ON22)</f>
        <v/>
      </c>
      <c r="OK22" t="str">
        <f>IF('[1]Data Checking'!OO22="","",'[1]Data Checking'!OO22)</f>
        <v/>
      </c>
      <c r="OL22" t="str">
        <f>IF('[1]Data Checking'!OP22="","",'[1]Data Checking'!OP22)</f>
        <v/>
      </c>
      <c r="OM22" t="str">
        <f>IF('[1]Data Checking'!OQ22="","",'[1]Data Checking'!OQ22)</f>
        <v/>
      </c>
      <c r="ON22" t="str">
        <f>IF('[1]Data Checking'!OR22="","",'[1]Data Checking'!OR22)</f>
        <v/>
      </c>
      <c r="OO22" t="str">
        <f>IF('[1]Data Checking'!OS22="","",'[1]Data Checking'!OS22)</f>
        <v/>
      </c>
      <c r="OP22" t="str">
        <f>IF('[1]Data Checking'!OT22="","",'[1]Data Checking'!OT22)</f>
        <v/>
      </c>
      <c r="OQ22" t="str">
        <f>IF('[1]Data Checking'!OU22="","",'[1]Data Checking'!OU22)</f>
        <v/>
      </c>
      <c r="OR22" t="str">
        <f>IF('[1]Data Checking'!OV22="","",'[1]Data Checking'!OV22)</f>
        <v/>
      </c>
      <c r="OS22" t="str">
        <f>IF('[1]Data Checking'!OW22="","",'[1]Data Checking'!OW22)</f>
        <v/>
      </c>
      <c r="OT22" t="str">
        <f>IF('[1]Data Checking'!OX22="","",'[1]Data Checking'!OX22)</f>
        <v/>
      </c>
      <c r="OU22" t="str">
        <f>IF('[1]Data Checking'!OY22="","",'[1]Data Checking'!OY22)</f>
        <v/>
      </c>
      <c r="OV22" t="str">
        <f>IF('[1]Data Checking'!OZ22="","",'[1]Data Checking'!OZ22)</f>
        <v/>
      </c>
      <c r="OW22" t="str">
        <f>IF('[1]Data Checking'!PA22="","",'[1]Data Checking'!PA22)</f>
        <v/>
      </c>
      <c r="OX22" t="str">
        <f>IF('[1]Data Checking'!PB22="","",'[1]Data Checking'!PB22)</f>
        <v/>
      </c>
      <c r="OY22" t="str">
        <f>IF('[1]Data Checking'!PC22="","",'[1]Data Checking'!PC22)</f>
        <v/>
      </c>
      <c r="OZ22" t="str">
        <f>IF('[1]Data Checking'!PD22="","",'[1]Data Checking'!PD22)</f>
        <v/>
      </c>
      <c r="PA22" t="str">
        <f>IF('[1]Data Checking'!PE22="","",'[1]Data Checking'!PE22)</f>
        <v/>
      </c>
      <c r="PB22" t="str">
        <f>IF('[1]Data Checking'!PF22="","",'[1]Data Checking'!PF22)</f>
        <v/>
      </c>
      <c r="PC22" t="str">
        <f>IF('[1]Data Checking'!PG22="","",'[1]Data Checking'!PG22)</f>
        <v/>
      </c>
      <c r="PD22" t="str">
        <f>IF('[1]Data Checking'!PH22="","",'[1]Data Checking'!PH22)</f>
        <v/>
      </c>
      <c r="PE22" t="str">
        <f>IF('[1]Data Checking'!PI22="","",'[1]Data Checking'!PI22)</f>
        <v/>
      </c>
      <c r="PF22" t="str">
        <f>IF('[1]Data Checking'!PJ22="","",'[1]Data Checking'!PJ22)</f>
        <v/>
      </c>
      <c r="PG22" t="str">
        <f>IF('[1]Data Checking'!PK22="","",'[1]Data Checking'!PK22)</f>
        <v/>
      </c>
      <c r="PH22" t="str">
        <f>IF('[1]Data Checking'!PL22="","",'[1]Data Checking'!PL22)</f>
        <v/>
      </c>
      <c r="PI22" t="str">
        <f>IF('[1]Data Checking'!PM22="","",'[1]Data Checking'!PM22)</f>
        <v/>
      </c>
      <c r="PJ22" t="str">
        <f>IF('[1]Data Checking'!PN22="","",'[1]Data Checking'!PN22)</f>
        <v/>
      </c>
      <c r="PK22" t="str">
        <f>IF('[1]Data Checking'!PO22="","",'[1]Data Checking'!PO22)</f>
        <v/>
      </c>
      <c r="PL22" t="str">
        <f>IF('[1]Data Checking'!PP22="","",'[1]Data Checking'!PP22)</f>
        <v/>
      </c>
      <c r="PM22" t="str">
        <f>IF('[1]Data Checking'!PQ22="","",'[1]Data Checking'!PQ22)</f>
        <v/>
      </c>
      <c r="PN22" t="str">
        <f>IF('[1]Data Checking'!PR22="","",'[1]Data Checking'!PR22)</f>
        <v/>
      </c>
      <c r="PO22" t="str">
        <f>IF('[1]Data Checking'!PS22="","",'[1]Data Checking'!PS22)</f>
        <v/>
      </c>
      <c r="PP22" t="str">
        <f>IF('[1]Data Checking'!PT22="","",'[1]Data Checking'!PT22)</f>
        <v/>
      </c>
      <c r="PQ22" t="str">
        <f>IF('[1]Data Checking'!PU22="","",'[1]Data Checking'!PU22)</f>
        <v/>
      </c>
      <c r="PR22" t="str">
        <f>IF('[1]Data Checking'!PV22="","",'[1]Data Checking'!PV22)</f>
        <v/>
      </c>
      <c r="PS22" t="str">
        <f>IF('[1]Data Checking'!PW22="","",'[1]Data Checking'!PW22)</f>
        <v/>
      </c>
      <c r="PT22" t="str">
        <f>IF('[1]Data Checking'!PX22="","",'[1]Data Checking'!PX22)</f>
        <v/>
      </c>
      <c r="PU22" t="str">
        <f>IF('[1]Data Checking'!PY22="","",'[1]Data Checking'!PY22)</f>
        <v/>
      </c>
      <c r="PV22" t="str">
        <f>IF('[1]Data Checking'!PZ22="","",'[1]Data Checking'!PZ22)</f>
        <v/>
      </c>
      <c r="PW22" t="str">
        <f>IF('[1]Data Checking'!QA22="","",'[1]Data Checking'!QA22)</f>
        <v/>
      </c>
      <c r="PX22" t="str">
        <f>IF('[1]Data Checking'!QB22="","",'[1]Data Checking'!QB22)</f>
        <v/>
      </c>
      <c r="PY22" t="str">
        <f>IF('[1]Data Checking'!QC22="","",'[1]Data Checking'!QC22)</f>
        <v/>
      </c>
      <c r="PZ22" t="str">
        <f>IF('[1]Data Checking'!QD22="","",'[1]Data Checking'!QD22)</f>
        <v/>
      </c>
      <c r="QA22" t="str">
        <f>IF('[1]Data Checking'!QE22="","",'[1]Data Checking'!QE22)</f>
        <v/>
      </c>
      <c r="QB22" t="str">
        <f>IF('[1]Data Checking'!QF22="","",'[1]Data Checking'!QF22)</f>
        <v/>
      </c>
      <c r="QC22" t="str">
        <f>IF('[1]Data Checking'!QG22="","",'[1]Data Checking'!QG22)</f>
        <v/>
      </c>
      <c r="QD22" t="str">
        <f>IF('[1]Data Checking'!QH22="","",'[1]Data Checking'!QH22)</f>
        <v/>
      </c>
      <c r="QE22" t="str">
        <f>IF('[1]Data Checking'!QI22="","",'[1]Data Checking'!QI22)</f>
        <v/>
      </c>
      <c r="QF22" t="str">
        <f>IF('[1]Data Checking'!QJ22="","",'[1]Data Checking'!QJ22)</f>
        <v/>
      </c>
      <c r="QG22" t="str">
        <f>IF('[1]Data Checking'!QK22="","",'[1]Data Checking'!QK22)</f>
        <v/>
      </c>
      <c r="QH22" t="str">
        <f>IF('[1]Data Checking'!QL22="","",'[1]Data Checking'!QL22)</f>
        <v/>
      </c>
      <c r="QI22" t="str">
        <f>IF('[1]Data Checking'!QM22="","",'[1]Data Checking'!QM22)</f>
        <v/>
      </c>
      <c r="QJ22" t="str">
        <f>IF('[1]Data Checking'!QN22="","",'[1]Data Checking'!QN22)</f>
        <v/>
      </c>
      <c r="QK22" t="str">
        <f>IF('[1]Data Checking'!QO22="","",'[1]Data Checking'!QO22)</f>
        <v/>
      </c>
      <c r="QL22" t="str">
        <f>IF('[1]Data Checking'!QP22="","",'[1]Data Checking'!QP22)</f>
        <v/>
      </c>
      <c r="QM22" t="str">
        <f>IF('[1]Data Checking'!QQ22="","",'[1]Data Checking'!QQ22)</f>
        <v/>
      </c>
      <c r="QN22" t="str">
        <f>IF('[1]Data Checking'!QR22="","",'[1]Data Checking'!QR22)</f>
        <v/>
      </c>
      <c r="QO22" t="str">
        <f>IF('[1]Data Checking'!QS22="","",'[1]Data Checking'!QS22)</f>
        <v/>
      </c>
      <c r="QP22" t="str">
        <f>IF('[1]Data Checking'!QT22="","",'[1]Data Checking'!QT22)</f>
        <v/>
      </c>
      <c r="QQ22" t="str">
        <f>IF('[1]Data Checking'!QU22="","",'[1]Data Checking'!QU22)</f>
        <v/>
      </c>
      <c r="QR22" t="str">
        <f>IF('[1]Data Checking'!QV22="","",'[1]Data Checking'!QV22)</f>
        <v/>
      </c>
      <c r="QS22" t="str">
        <f>IF('[1]Data Checking'!QW22="","",'[1]Data Checking'!QW22)</f>
        <v/>
      </c>
      <c r="QT22" t="str">
        <f>IF('[1]Data Checking'!QX22="","",'[1]Data Checking'!QX22)</f>
        <v/>
      </c>
      <c r="QU22" t="str">
        <f>IF('[1]Data Checking'!QY22="","",'[1]Data Checking'!QY22)</f>
        <v/>
      </c>
      <c r="QV22" t="str">
        <f>IF('[1]Data Checking'!QZ22="","",'[1]Data Checking'!QZ22)</f>
        <v/>
      </c>
      <c r="QW22" t="str">
        <f>IF('[1]Data Checking'!RA22="","",'[1]Data Checking'!RA22)</f>
        <v/>
      </c>
      <c r="QX22" t="str">
        <f>IF('[1]Data Checking'!RB22="","",'[1]Data Checking'!RB22)</f>
        <v/>
      </c>
      <c r="QY22" t="str">
        <f>IF('[1]Data Checking'!RC22="","",'[1]Data Checking'!RC22)</f>
        <v/>
      </c>
      <c r="QZ22" t="str">
        <f>IF('[1]Data Checking'!RD22="","",'[1]Data Checking'!RD22)</f>
        <v/>
      </c>
      <c r="RA22" t="str">
        <f>IF('[1]Data Checking'!RE22="","",'[1]Data Checking'!RE22)</f>
        <v/>
      </c>
      <c r="RB22" t="str">
        <f>IF('[1]Data Checking'!RF22="","",'[1]Data Checking'!RF22)</f>
        <v/>
      </c>
      <c r="RC22" t="str">
        <f>IF('[1]Data Checking'!RG22="","",'[1]Data Checking'!RG22)</f>
        <v/>
      </c>
      <c r="RD22" t="str">
        <f>IF('[1]Data Checking'!RH22="","",'[1]Data Checking'!RH22)</f>
        <v/>
      </c>
      <c r="RE22" t="str">
        <f>IF('[1]Data Checking'!RI22="","",'[1]Data Checking'!RI22)</f>
        <v/>
      </c>
      <c r="RF22" t="str">
        <f>IF('[1]Data Checking'!RJ22="","",'[1]Data Checking'!RJ22)</f>
        <v/>
      </c>
      <c r="RG22" t="str">
        <f>IF('[1]Data Checking'!RK22="","",'[1]Data Checking'!RK22)</f>
        <v/>
      </c>
      <c r="RH22" t="str">
        <f>IF('[1]Data Checking'!RL22="","",'[1]Data Checking'!RL22)</f>
        <v/>
      </c>
      <c r="RI22" t="str">
        <f>IF('[1]Data Checking'!RM22="","",'[1]Data Checking'!RM22)</f>
        <v/>
      </c>
      <c r="RJ22" t="str">
        <f>IF('[1]Data Checking'!RN22="","",'[1]Data Checking'!RN22)</f>
        <v/>
      </c>
      <c r="RK22" t="str">
        <f>IF('[1]Data Checking'!RO22="","",'[1]Data Checking'!RO22)</f>
        <v/>
      </c>
      <c r="RL22" t="str">
        <f>IF('[1]Data Checking'!RP22="","",'[1]Data Checking'!RP22)</f>
        <v/>
      </c>
      <c r="RM22" t="str">
        <f>IF('[1]Data Checking'!RQ22="","",'[1]Data Checking'!RQ22)</f>
        <v/>
      </c>
      <c r="RN22" t="str">
        <f>IF('[1]Data Checking'!RR22="","",'[1]Data Checking'!RR22)</f>
        <v/>
      </c>
      <c r="RO22" t="str">
        <f>IF('[1]Data Checking'!RS22="","",'[1]Data Checking'!RS22)</f>
        <v/>
      </c>
      <c r="RP22" t="str">
        <f>IF('[1]Data Checking'!RT22="","",'[1]Data Checking'!RT22)</f>
        <v/>
      </c>
      <c r="RQ22" t="str">
        <f>IF('[1]Data Checking'!RU22="","",'[1]Data Checking'!RU22)</f>
        <v/>
      </c>
      <c r="RR22" t="str">
        <f>IF('[1]Data Checking'!RV22="","",'[1]Data Checking'!RV22)</f>
        <v/>
      </c>
      <c r="RS22" t="str">
        <f>IF('[1]Data Checking'!RW22="","",'[1]Data Checking'!RW22)</f>
        <v/>
      </c>
      <c r="RT22" t="str">
        <f>IF('[1]Data Checking'!RX22="","",'[1]Data Checking'!RX22)</f>
        <v/>
      </c>
      <c r="RU22" t="str">
        <f>IF('[1]Data Checking'!RY22="","",'[1]Data Checking'!RY22)</f>
        <v/>
      </c>
      <c r="RV22" t="str">
        <f>IF('[1]Data Checking'!RZ22="","",'[1]Data Checking'!RZ22)</f>
        <v/>
      </c>
      <c r="RW22" t="str">
        <f>IF('[1]Data Checking'!SA22="","",'[1]Data Checking'!SA22)</f>
        <v/>
      </c>
      <c r="RX22" t="str">
        <f>IF('[1]Data Checking'!SB22="","",'[1]Data Checking'!SB22)</f>
        <v/>
      </c>
      <c r="RY22" t="str">
        <f>IF('[1]Data Checking'!SC22="","",'[1]Data Checking'!SC22)</f>
        <v/>
      </c>
      <c r="RZ22" t="str">
        <f>IF('[1]Data Checking'!SD22="","",'[1]Data Checking'!SD22)</f>
        <v/>
      </c>
      <c r="SA22" t="str">
        <f>IF('[1]Data Checking'!SE22="","",'[1]Data Checking'!SE22)</f>
        <v/>
      </c>
      <c r="SB22" t="str">
        <f>IF('[1]Data Checking'!SF22="","",'[1]Data Checking'!SF22)</f>
        <v/>
      </c>
      <c r="SC22" t="str">
        <f>IF('[1]Data Checking'!SG22="","",'[1]Data Checking'!SG22)</f>
        <v/>
      </c>
      <c r="SD22" t="str">
        <f>IF('[1]Data Checking'!SH22="","",'[1]Data Checking'!SH22)</f>
        <v/>
      </c>
      <c r="SE22" t="str">
        <f>IF('[1]Data Checking'!SI22="","",'[1]Data Checking'!SI22)</f>
        <v/>
      </c>
      <c r="SF22" t="str">
        <f>IF('[1]Data Checking'!SJ22="","",'[1]Data Checking'!SJ22)</f>
        <v/>
      </c>
      <c r="SG22" t="str">
        <f>IF('[1]Data Checking'!SK22="","",'[1]Data Checking'!SK22)</f>
        <v/>
      </c>
      <c r="SH22" t="str">
        <f>IF('[1]Data Checking'!SL22="","",'[1]Data Checking'!SL22)</f>
        <v/>
      </c>
      <c r="SI22" t="str">
        <f>IF('[1]Data Checking'!SM22="","",'[1]Data Checking'!SM22)</f>
        <v/>
      </c>
      <c r="SJ22" t="str">
        <f>IF('[1]Data Checking'!SN22="","",'[1]Data Checking'!SN22)</f>
        <v/>
      </c>
      <c r="SK22" t="str">
        <f>IF('[1]Data Checking'!SO22="","",'[1]Data Checking'!SO22)</f>
        <v/>
      </c>
      <c r="SL22" t="str">
        <f>IF('[1]Data Checking'!SP22="","",'[1]Data Checking'!SP22)</f>
        <v/>
      </c>
      <c r="SM22" t="str">
        <f>IF('[1]Data Checking'!SQ22="","",'[1]Data Checking'!SQ22)</f>
        <v/>
      </c>
      <c r="SN22" t="str">
        <f>IF('[1]Data Checking'!SR22="","",'[1]Data Checking'!SR22)</f>
        <v/>
      </c>
      <c r="SO22" t="str">
        <f>IF('[1]Data Checking'!SS22="","",'[1]Data Checking'!SS22)</f>
        <v/>
      </c>
      <c r="SP22" t="str">
        <f>IF('[1]Data Checking'!ST22="","",'[1]Data Checking'!ST22)</f>
        <v/>
      </c>
      <c r="SQ22" t="str">
        <f>IF('[1]Data Checking'!SU22="","",'[1]Data Checking'!SU22)</f>
        <v/>
      </c>
      <c r="SR22" t="str">
        <f>IF('[1]Data Checking'!SV22="","",'[1]Data Checking'!SV22)</f>
        <v/>
      </c>
      <c r="SS22" t="str">
        <f>IF('[1]Data Checking'!SW22="","",'[1]Data Checking'!SW22)</f>
        <v/>
      </c>
      <c r="ST22" t="str">
        <f>IF('[1]Data Checking'!SX22="","",'[1]Data Checking'!SX22)</f>
        <v/>
      </c>
      <c r="SU22" t="str">
        <f>IF('[1]Data Checking'!SY22="","",'[1]Data Checking'!SY22)</f>
        <v/>
      </c>
      <c r="SV22" t="str">
        <f>IF('[1]Data Checking'!SZ22="","",'[1]Data Checking'!SZ22)</f>
        <v/>
      </c>
      <c r="SW22" t="str">
        <f>IF('[1]Data Checking'!TA22="","",'[1]Data Checking'!TA22)</f>
        <v/>
      </c>
      <c r="SX22" t="str">
        <f>IF('[1]Data Checking'!TB22="","",'[1]Data Checking'!TB22)</f>
        <v/>
      </c>
      <c r="SY22" t="str">
        <f>IF('[1]Data Checking'!TC22="","",'[1]Data Checking'!TC22)</f>
        <v/>
      </c>
      <c r="SZ22" t="str">
        <f>IF('[1]Data Checking'!TD22="","",'[1]Data Checking'!TD22)</f>
        <v/>
      </c>
      <c r="TA22" t="str">
        <f>IF('[1]Data Checking'!TE22="","",'[1]Data Checking'!TE22)</f>
        <v/>
      </c>
      <c r="TB22" t="str">
        <f>IF('[1]Data Checking'!TF22="","",'[1]Data Checking'!TF22)</f>
        <v/>
      </c>
      <c r="TC22" t="str">
        <f>IF('[1]Data Checking'!TG22="","",'[1]Data Checking'!TG22)</f>
        <v/>
      </c>
      <c r="TD22" t="str">
        <f>IF('[1]Data Checking'!TH22="","",'[1]Data Checking'!TH22)</f>
        <v/>
      </c>
      <c r="TE22" t="str">
        <f>IF('[1]Data Checking'!TI22="","",'[1]Data Checking'!TI22)</f>
        <v/>
      </c>
      <c r="TF22" t="str">
        <f>IF('[1]Data Checking'!TJ22="","",'[1]Data Checking'!TJ22)</f>
        <v/>
      </c>
      <c r="TG22" t="str">
        <f>IF('[1]Data Checking'!TK22="","",'[1]Data Checking'!TK22)</f>
        <v/>
      </c>
      <c r="TH22" t="str">
        <f>IF('[1]Data Checking'!TL22="","",'[1]Data Checking'!TL22)</f>
        <v/>
      </c>
      <c r="TI22" t="str">
        <f>IF('[1]Data Checking'!TM22="","",'[1]Data Checking'!TM22)</f>
        <v/>
      </c>
      <c r="TJ22">
        <f>IF('[1]Data Checking'!TN22="","",'[1]Data Checking'!TN22)</f>
        <v>0</v>
      </c>
      <c r="TK22">
        <f>IF('[1]Data Checking'!TO22="","",'[1]Data Checking'!TO22)</f>
        <v>0</v>
      </c>
      <c r="TL22">
        <f>IF('[1]Data Checking'!TP22="","",'[1]Data Checking'!TP22)</f>
        <v>0</v>
      </c>
      <c r="TM22">
        <f>IF('[1]Data Checking'!TQ22="","",'[1]Data Checking'!TQ22)</f>
        <v>0</v>
      </c>
      <c r="TN22">
        <f>IF('[1]Data Checking'!TR22="","",'[1]Data Checking'!TR22)</f>
        <v>0</v>
      </c>
      <c r="TO22" t="str">
        <f>IF('[1]Data Checking'!TS22="","",'[1]Data Checking'!TS22)</f>
        <v/>
      </c>
      <c r="TP22" t="str">
        <f>IF('[1]Data Checking'!TT22="","",'[1]Data Checking'!TT22)</f>
        <v/>
      </c>
      <c r="TQ22">
        <f>IF('[1]Data Checking'!TU22="","",'[1]Data Checking'!TU22)</f>
        <v>237410327</v>
      </c>
      <c r="TR22" t="str">
        <f>IF('[1]Data Checking'!TV22="","",'[1]Data Checking'!TV22)</f>
        <v>c5e26d36-6513-4fbd-a093-2d047e30d5c4</v>
      </c>
      <c r="TS22">
        <f>IF('[1]Data Checking'!TW22="","",'[1]Data Checking'!TW22)</f>
        <v>44530.680925925917</v>
      </c>
      <c r="TT22" t="str">
        <f>IF('[1]Data Checking'!TX22="","",'[1]Data Checking'!TX22)</f>
        <v/>
      </c>
      <c r="TU22" t="str">
        <f>IF('[1]Data Checking'!TY22="","",'[1]Data Checking'!TY22)</f>
        <v/>
      </c>
      <c r="TV22" t="str">
        <f>IF('[1]Data Checking'!TZ22="","",'[1]Data Checking'!TZ22)</f>
        <v>submitted_via_web</v>
      </c>
      <c r="TW22" t="str">
        <f>IF('[1]Data Checking'!UA22="","",'[1]Data Checking'!UA22)</f>
        <v>icsm_haiti</v>
      </c>
      <c r="TX22" t="str">
        <f>IF('[1]Data Checking'!UB22="","",'[1]Data Checking'!UB22)</f>
        <v/>
      </c>
      <c r="TY22">
        <f>IF('[1]Data Checking'!UC22="","",'[1]Data Checking'!UC22)</f>
        <v>21</v>
      </c>
      <c r="TZ22" t="str">
        <f>IF('[1]Data Checking'!UD22="","",'[1]Data Checking'!UD22)</f>
        <v/>
      </c>
      <c r="UA22" t="e">
        <f>IF('[1]Data Checking'!UL22="","",'[1]Data Checking'!UL22)</f>
        <v>#REF!</v>
      </c>
      <c r="UB22" t="e">
        <f>IF('[1]Data Checking'!UM22="","",'[1]Data Checking'!UM22)</f>
        <v>#REF!</v>
      </c>
      <c r="UC22" t="e">
        <f>IF('[1]Data Checking'!UN22="","",'[1]Data Checking'!UN22)</f>
        <v>#REF!</v>
      </c>
    </row>
    <row r="23" spans="1:549">
      <c r="A23">
        <f>IF('[1]Data Checking'!D23="","",'[1]Data Checking'!D23)</f>
        <v>44530.430343402782</v>
      </c>
      <c r="B23">
        <f>IF('[1]Data Checking'!E23="","",'[1]Data Checking'!E23)</f>
        <v>44530.440863622687</v>
      </c>
      <c r="C23">
        <f>IF('[1]Data Checking'!F23="","",'[1]Data Checking'!F23)</f>
        <v>44530</v>
      </c>
      <c r="D23" t="str">
        <f>IF('[1]Data Checking'!H23="","",'[1]Data Checking'!H23)</f>
        <v>audit.csv</v>
      </c>
      <c r="E23" t="str">
        <f>IF('[1]Data Checking'!I23="","",'[1]Data Checking'!I23)</f>
        <v>icsm_haiti</v>
      </c>
      <c r="F23" t="str">
        <f>IF('[1]Data Checking'!J23="","",'[1]Data Checking'!J23)</f>
        <v>372032330787357</v>
      </c>
      <c r="G23" t="str">
        <f>IF('[1]Data Checking'!K23="","",'[1]Data Checking'!K23)</f>
        <v/>
      </c>
      <c r="H23">
        <f>IF('[1]Data Checking'!L23="","",'[1]Data Checking'!L23)</f>
        <v>44530</v>
      </c>
      <c r="I23" t="str">
        <f>IF('[1]Data Checking'!M23="","",'[1]Data Checking'!M23)</f>
        <v>Save the Children</v>
      </c>
      <c r="J23" t="str">
        <f>IF('[1]Data Checking'!N23="","",'[1]Data Checking'!N23)</f>
        <v/>
      </c>
      <c r="K23" t="str">
        <f>IF('[1]Data Checking'!O23="","",'[1]Data Checking'!O23)</f>
        <v>save</v>
      </c>
      <c r="L23" t="str">
        <f>IF('[1]Data Checking'!P23="","",'[1]Data Checking'!P23)</f>
        <v>Save the Children</v>
      </c>
      <c r="M23" t="str">
        <f>IF('[1]Data Checking'!Q23="","",'[1]Data Checking'!Q23)</f>
        <v>Save the Children</v>
      </c>
      <c r="N23" t="str">
        <f>IF('[1]Data Checking'!R23="","",'[1]Data Checking'!R23)</f>
        <v>ASV758</v>
      </c>
      <c r="O23" t="str">
        <f>IF('[1]Data Checking'!S23="","",'[1]Data Checking'!S23)</f>
        <v/>
      </c>
      <c r="P23" t="str">
        <f>IF('[1]Data Checking'!T23="","",'[1]Data Checking'!T23)</f>
        <v>save_asv</v>
      </c>
      <c r="Q23" t="str">
        <f>IF('[1]Data Checking'!U23="","",'[1]Data Checking'!U23)</f>
        <v>ASV758</v>
      </c>
      <c r="R23" t="str">
        <f>IF('[1]Data Checking'!V23="","",'[1]Data Checking'!V23)</f>
        <v>ASV758</v>
      </c>
      <c r="S23" t="str">
        <f>IF('[1]Data Checking'!W23="","",'[1]Data Checking'!W23)</f>
        <v>Artibonite</v>
      </c>
      <c r="T23" t="str">
        <f>IF('[1]Data Checking'!X23="","",'[1]Data Checking'!X23)</f>
        <v>L'Estère</v>
      </c>
      <c r="U23" t="str">
        <f>IF('[1]Data Checking'!Y23="","",'[1]Data Checking'!Y23)</f>
        <v>HT0513</v>
      </c>
      <c r="V23" t="str">
        <f>IF('[1]Data Checking'!Z23="","",'[1]Data Checking'!Z23)</f>
        <v>L'Estère</v>
      </c>
      <c r="W23" t="str">
        <f>IF('[1]Data Checking'!AA23="","",'[1]Data Checking'!AA23)</f>
        <v>Je ne sais pas, je ne souhaite pas répondre</v>
      </c>
      <c r="X23" t="str">
        <f>IF('[1]Data Checking'!AB23="","",'[1]Data Checking'!AB23)</f>
        <v>nsnr</v>
      </c>
      <c r="Y23" t="str">
        <f>IF('[1]Data Checking'!AC23="","",'[1]Data Checking'!AC23)</f>
        <v>Je ne sais pas, je ne souhaite pas répondre</v>
      </c>
      <c r="Z23" t="str">
        <f>IF('[1]Data Checking'!AD23="","",'[1]Data Checking'!AD23)</f>
        <v>Centre-ville de l'Estère</v>
      </c>
      <c r="AA23" t="str">
        <f>IF('[1]Data Checking'!AE23="","",'[1]Data Checking'!AE23)</f>
        <v/>
      </c>
      <c r="AB23" t="str">
        <f>IF('[1]Data Checking'!AF23="","",'[1]Data Checking'!AF23)</f>
        <v>est_1</v>
      </c>
      <c r="AC23" t="str">
        <f>IF('[1]Data Checking'!AG23="","",'[1]Data Checking'!AG23)</f>
        <v>Centre-ville de l'Estère</v>
      </c>
      <c r="AD23" t="str">
        <f>IF('[1]Data Checking'!AH23="","",'[1]Data Checking'!AH23)</f>
        <v>Centre-ville de l'Estère</v>
      </c>
      <c r="AE23" t="str">
        <f>IF('[1]Data Checking'!AI23="","",'[1]Data Checking'!AI23)</f>
        <v>Marché L'Estère</v>
      </c>
      <c r="AF23" t="str">
        <f>IF('[1]Data Checking'!AJ23="","",'[1]Data Checking'!AJ23)</f>
        <v/>
      </c>
      <c r="AG23" t="str">
        <f>IF('[1]Data Checking'!AK23="","",'[1]Data Checking'!AK23)</f>
        <v>lest_1</v>
      </c>
      <c r="AH23" t="str">
        <f>IF('[1]Data Checking'!AL23="","",'[1]Data Checking'!AL23)</f>
        <v>Marché L'Estère</v>
      </c>
      <c r="AI23" t="str">
        <f>IF('[1]Data Checking'!AM23="","",'[1]Data Checking'!AM23)</f>
        <v>Marché L'Estère</v>
      </c>
      <c r="AJ23" t="str">
        <f>IF('[1]Data Checking'!AN23="","",'[1]Data Checking'!AN23)</f>
        <v>Milieu urbain</v>
      </c>
      <c r="AK23" t="str">
        <f>IF('[1]Data Checking'!AO23="","",'[1]Data Checking'!AO23)</f>
        <v>Enquête auprès d'un marchand</v>
      </c>
      <c r="AL23" t="str">
        <f>IF('[1]Data Checking'!AP23="","",'[1]Data Checking'!AP23)</f>
        <v>Oui</v>
      </c>
      <c r="AM23" t="str">
        <f>IF('[1]Data Checking'!AQ23="","",'[1]Data Checking'!AQ23)</f>
        <v/>
      </c>
      <c r="AN23" t="str">
        <f>IF('[1]Data Checking'!AR23="","",'[1]Data Checking'!AR23)</f>
        <v>Oui</v>
      </c>
      <c r="AO23" t="str">
        <f>IF('[1]Data Checking'!AS23="","",'[1]Data Checking'!AS23)</f>
        <v/>
      </c>
      <c r="AP23" t="str">
        <f>IF('[1]Data Checking'!AT23="","",'[1]Data Checking'!AT23)</f>
        <v>Homme</v>
      </c>
      <c r="AQ23">
        <f>IF('[1]Data Checking'!AU23="","",'[1]Data Checking'!AU23)</f>
        <v>44530</v>
      </c>
      <c r="AR23">
        <f>IF('[1]Data Checking'!AV23="","",'[1]Data Checking'!AV23)</f>
        <v>44530</v>
      </c>
      <c r="AS23" t="str">
        <f>IF('[1]Data Checking'!AW23="","",'[1]Data Checking'!AW23)</f>
        <v>Détaillant sur une table</v>
      </c>
      <c r="AT23" t="str">
        <f>IF('[1]Data Checking'!AX23="","",'[1]Data Checking'!AX23)</f>
        <v/>
      </c>
      <c r="AU23" t="str">
        <f>IF('[1]Data Checking'!AY23="","",'[1]Data Checking'!AY23)</f>
        <v>Produits et Ustensiles d'hygiène et assainissement</v>
      </c>
      <c r="AV23">
        <f>IF('[1]Data Checking'!AZ23="","",'[1]Data Checking'!AZ23)</f>
        <v>0</v>
      </c>
      <c r="AW23">
        <f>IF('[1]Data Checking'!BA23="","",'[1]Data Checking'!BA23)</f>
        <v>1</v>
      </c>
      <c r="AX23">
        <f>IF('[1]Data Checking'!BB23="","",'[1]Data Checking'!BB23)</f>
        <v>0</v>
      </c>
      <c r="AY23">
        <f>IF('[1]Data Checking'!BC23="","",'[1]Data Checking'!BC23)</f>
        <v>0</v>
      </c>
      <c r="AZ23" t="str">
        <f>IF('[1]Data Checking'!BD23="","",'[1]Data Checking'!BD23)</f>
        <v>wash</v>
      </c>
      <c r="BA23" t="str">
        <f>IF('[1]Data Checking'!BE23="","",'[1]Data Checking'!BE23)</f>
        <v>Produits et Ustensiles d'hygiène et assainissement</v>
      </c>
      <c r="BB23" t="str">
        <f>IF('[1]Data Checking'!BF23="","",'[1]Data Checking'!BF23)</f>
        <v>En espèces (Gourde)</v>
      </c>
      <c r="BC23">
        <f>IF('[1]Data Checking'!BG23="","",'[1]Data Checking'!BG23)</f>
        <v>1</v>
      </c>
      <c r="BD23">
        <f>IF('[1]Data Checking'!BH23="","",'[1]Data Checking'!BH23)</f>
        <v>0</v>
      </c>
      <c r="BE23">
        <f>IF('[1]Data Checking'!BI23="","",'[1]Data Checking'!BI23)</f>
        <v>0</v>
      </c>
      <c r="BF23">
        <f>IF('[1]Data Checking'!BJ23="","",'[1]Data Checking'!BJ23)</f>
        <v>0</v>
      </c>
      <c r="BG23">
        <f>IF('[1]Data Checking'!BK23="","",'[1]Data Checking'!BK23)</f>
        <v>0</v>
      </c>
      <c r="BH23">
        <f>IF('[1]Data Checking'!BL23="","",'[1]Data Checking'!BL23)</f>
        <v>0</v>
      </c>
      <c r="BI23">
        <f>IF('[1]Data Checking'!BM23="","",'[1]Data Checking'!BM23)</f>
        <v>0</v>
      </c>
      <c r="BJ23">
        <f>IF('[1]Data Checking'!BN23="","",'[1]Data Checking'!BN23)</f>
        <v>0</v>
      </c>
      <c r="BK23">
        <f>IF('[1]Data Checking'!BO23="","",'[1]Data Checking'!BO23)</f>
        <v>0</v>
      </c>
      <c r="BL23">
        <f>IF('[1]Data Checking'!BP23="","",'[1]Data Checking'!BP23)</f>
        <v>0</v>
      </c>
      <c r="BM23" t="str">
        <f>IF('[1]Data Checking'!BQ23="","",'[1]Data Checking'!BQ23)</f>
        <v/>
      </c>
      <c r="BN23" t="str">
        <f>IF('[1]Data Checking'!BR23="","",'[1]Data Checking'!BR23)</f>
        <v>Oui, il y a plus de commerçants par rapport au mois passé</v>
      </c>
      <c r="BO23" t="str">
        <f>IF('[1]Data Checking'!BS23="","",'[1]Data Checking'!BS23)</f>
        <v>Moins de 20</v>
      </c>
      <c r="BP23" t="str">
        <f>IF('[1]Data Checking'!BT23="","",'[1]Data Checking'!BT23)</f>
        <v/>
      </c>
      <c r="BQ23" t="str">
        <f>IF('[1]Data Checking'!BU23="","",'[1]Data Checking'!BU23)</f>
        <v/>
      </c>
      <c r="BR23" t="str">
        <f>IF('[1]Data Checking'!BV23="","",'[1]Data Checking'!BV23)</f>
        <v/>
      </c>
      <c r="BS23" t="str">
        <f>IF('[1]Data Checking'!BW23="","",'[1]Data Checking'!BW23)</f>
        <v/>
      </c>
      <c r="BT23" t="str">
        <f>IF('[1]Data Checking'!BX23="","",'[1]Data Checking'!BX23)</f>
        <v/>
      </c>
      <c r="BU23" t="str">
        <f>IF('[1]Data Checking'!BY23="","",'[1]Data Checking'!BY23)</f>
        <v/>
      </c>
      <c r="BV23" t="str">
        <f>IF('[1]Data Checking'!BZ23="","",'[1]Data Checking'!BZ23)</f>
        <v/>
      </c>
      <c r="BW23" t="str">
        <f>IF('[1]Data Checking'!CA23="","",'[1]Data Checking'!CA23)</f>
        <v/>
      </c>
      <c r="BX23" t="str">
        <f>IF('[1]Data Checking'!CB23="","",'[1]Data Checking'!CB23)</f>
        <v/>
      </c>
      <c r="BY23" t="str">
        <f>IF('[1]Data Checking'!CC23="","",'[1]Data Checking'!CC23)</f>
        <v/>
      </c>
      <c r="BZ23" t="str">
        <f>IF('[1]Data Checking'!CD23="","",'[1]Data Checking'!CD23)</f>
        <v/>
      </c>
      <c r="CA23" t="str">
        <f>IF('[1]Data Checking'!CE23="","",'[1]Data Checking'!CE23)</f>
        <v/>
      </c>
      <c r="CB23" t="str">
        <f>IF('[1]Data Checking'!CF23="","",'[1]Data Checking'!CF23)</f>
        <v/>
      </c>
      <c r="CC23" t="str">
        <f>IF('[1]Data Checking'!CG23="","",'[1]Data Checking'!CG23)</f>
        <v/>
      </c>
      <c r="CD23" t="str">
        <f>IF('[1]Data Checking'!CH23="","",'[1]Data Checking'!CH23)</f>
        <v/>
      </c>
      <c r="CE23" t="str">
        <f>IF('[1]Data Checking'!CI23="","",'[1]Data Checking'!CI23)</f>
        <v/>
      </c>
      <c r="CF23" t="str">
        <f>IF('[1]Data Checking'!CJ23="","",'[1]Data Checking'!CJ23)</f>
        <v/>
      </c>
      <c r="CG23" t="str">
        <f>IF('[1]Data Checking'!CK23="","",'[1]Data Checking'!CK23)</f>
        <v/>
      </c>
      <c r="CH23" t="str">
        <f>IF('[1]Data Checking'!CL23="","",'[1]Data Checking'!CL23)</f>
        <v/>
      </c>
      <c r="CI23" t="str">
        <f>IF('[1]Data Checking'!CM23="","",'[1]Data Checking'!CM23)</f>
        <v/>
      </c>
      <c r="CJ23" t="str">
        <f>IF('[1]Data Checking'!CN23="","",'[1]Data Checking'!CN23)</f>
        <v/>
      </c>
      <c r="CK23" t="str">
        <f>IF('[1]Data Checking'!CO23="","",'[1]Data Checking'!CO23)</f>
        <v/>
      </c>
      <c r="CL23" t="str">
        <f>IF('[1]Data Checking'!CP23="","",'[1]Data Checking'!CP23)</f>
        <v/>
      </c>
      <c r="CM23" t="str">
        <f>IF('[1]Data Checking'!CQ23="","",'[1]Data Checking'!CQ23)</f>
        <v/>
      </c>
      <c r="CN23" t="str">
        <f>IF('[1]Data Checking'!CR23="","",'[1]Data Checking'!CR23)</f>
        <v/>
      </c>
      <c r="CO23" t="str">
        <f>IF('[1]Data Checking'!CS23="","",'[1]Data Checking'!CS23)</f>
        <v/>
      </c>
      <c r="CP23" t="str">
        <f>IF('[1]Data Checking'!CT23="","",'[1]Data Checking'!CT23)</f>
        <v/>
      </c>
      <c r="CQ23" t="str">
        <f>IF('[1]Data Checking'!CU23="","",'[1]Data Checking'!CU23)</f>
        <v/>
      </c>
      <c r="CR23" t="str">
        <f>IF('[1]Data Checking'!CV23="","",'[1]Data Checking'!CV23)</f>
        <v/>
      </c>
      <c r="CS23" t="str">
        <f>IF('[1]Data Checking'!CW23="","",'[1]Data Checking'!CW23)</f>
        <v/>
      </c>
      <c r="CT23" t="str">
        <f>IF('[1]Data Checking'!CX23="","",'[1]Data Checking'!CX23)</f>
        <v/>
      </c>
      <c r="CU23" t="str">
        <f>IF('[1]Data Checking'!CY23="","",'[1]Data Checking'!CY23)</f>
        <v/>
      </c>
      <c r="CV23" t="str">
        <f>IF('[1]Data Checking'!CZ23="","",'[1]Data Checking'!CZ23)</f>
        <v/>
      </c>
      <c r="CW23" t="str">
        <f>IF('[1]Data Checking'!DA23="","",'[1]Data Checking'!DA23)</f>
        <v/>
      </c>
      <c r="CX23" t="str">
        <f>IF('[1]Data Checking'!DB23="","",'[1]Data Checking'!DB23)</f>
        <v/>
      </c>
      <c r="CY23" t="str">
        <f>IF('[1]Data Checking'!DC23="","",'[1]Data Checking'!DC23)</f>
        <v/>
      </c>
      <c r="CZ23" t="str">
        <f>IF('[1]Data Checking'!DD23="","",'[1]Data Checking'!DD23)</f>
        <v/>
      </c>
      <c r="DA23" t="str">
        <f>IF('[1]Data Checking'!DE23="","",'[1]Data Checking'!DE23)</f>
        <v/>
      </c>
      <c r="DB23" t="str">
        <f>IF('[1]Data Checking'!DF23="","",'[1]Data Checking'!DF23)</f>
        <v/>
      </c>
      <c r="DC23" t="str">
        <f>IF('[1]Data Checking'!DG23="","",'[1]Data Checking'!DG23)</f>
        <v/>
      </c>
      <c r="DD23" t="str">
        <f>IF('[1]Data Checking'!DH23="","",'[1]Data Checking'!DH23)</f>
        <v/>
      </c>
      <c r="DE23" t="str">
        <f>IF('[1]Data Checking'!DI23="","",'[1]Data Checking'!DI23)</f>
        <v/>
      </c>
      <c r="DF23" t="str">
        <f>IF('[1]Data Checking'!DJ23="","",'[1]Data Checking'!DJ23)</f>
        <v/>
      </c>
      <c r="DG23" t="str">
        <f>IF('[1]Data Checking'!DK23="","",'[1]Data Checking'!DK23)</f>
        <v/>
      </c>
      <c r="DH23" t="str">
        <f>IF('[1]Data Checking'!DL23="","",'[1]Data Checking'!DL23)</f>
        <v/>
      </c>
      <c r="DI23" t="str">
        <f>IF('[1]Data Checking'!DM23="","",'[1]Data Checking'!DM23)</f>
        <v/>
      </c>
      <c r="DJ23" t="str">
        <f>IF('[1]Data Checking'!DN23="","",'[1]Data Checking'!DN23)</f>
        <v/>
      </c>
      <c r="DK23" t="str">
        <f>IF('[1]Data Checking'!DO23="","",'[1]Data Checking'!DO23)</f>
        <v/>
      </c>
      <c r="DL23" t="str">
        <f>IF('[1]Data Checking'!DP23="","",'[1]Data Checking'!DP23)</f>
        <v/>
      </c>
      <c r="DM23" t="str">
        <f>IF('[1]Data Checking'!DQ23="","",'[1]Data Checking'!DQ23)</f>
        <v/>
      </c>
      <c r="DN23" t="str">
        <f>IF('[1]Data Checking'!DR23="","",'[1]Data Checking'!DR23)</f>
        <v/>
      </c>
      <c r="DO23" t="str">
        <f>IF('[1]Data Checking'!DS23="","",'[1]Data Checking'!DS23)</f>
        <v/>
      </c>
      <c r="DP23" t="str">
        <f>IF('[1]Data Checking'!DT23="","",'[1]Data Checking'!DT23)</f>
        <v/>
      </c>
      <c r="DQ23" t="str">
        <f>IF('[1]Data Checking'!DU23="","",'[1]Data Checking'!DU23)</f>
        <v/>
      </c>
      <c r="DR23" t="str">
        <f>IF('[1]Data Checking'!DV23="","",'[1]Data Checking'!DV23)</f>
        <v/>
      </c>
      <c r="DS23" t="str">
        <f>IF('[1]Data Checking'!DW23="","",'[1]Data Checking'!DW23)</f>
        <v/>
      </c>
      <c r="DT23" t="str">
        <f>IF('[1]Data Checking'!DX23="","",'[1]Data Checking'!DX23)</f>
        <v/>
      </c>
      <c r="DU23" t="str">
        <f>IF('[1]Data Checking'!DY23="","",'[1]Data Checking'!DY23)</f>
        <v/>
      </c>
      <c r="DV23" t="str">
        <f>IF('[1]Data Checking'!DZ23="","",'[1]Data Checking'!DZ23)</f>
        <v/>
      </c>
      <c r="DW23" t="str">
        <f>IF('[1]Data Checking'!EA23="","",'[1]Data Checking'!EA23)</f>
        <v/>
      </c>
      <c r="DX23" t="str">
        <f>IF('[1]Data Checking'!EB23="","",'[1]Data Checking'!EB23)</f>
        <v/>
      </c>
      <c r="DY23" t="str">
        <f>IF('[1]Data Checking'!EC23="","",'[1]Data Checking'!EC23)</f>
        <v/>
      </c>
      <c r="DZ23" t="str">
        <f>IF('[1]Data Checking'!ED23="","",'[1]Data Checking'!ED23)</f>
        <v/>
      </c>
      <c r="EA23" t="str">
        <f>IF('[1]Data Checking'!EE23="","",'[1]Data Checking'!EE23)</f>
        <v/>
      </c>
      <c r="EB23" t="str">
        <f>IF('[1]Data Checking'!EF23="","",'[1]Data Checking'!EF23)</f>
        <v/>
      </c>
      <c r="EC23" t="str">
        <f>IF('[1]Data Checking'!EG23="","",'[1]Data Checking'!EG23)</f>
        <v/>
      </c>
      <c r="ED23" t="str">
        <f>IF('[1]Data Checking'!EH23="","",'[1]Data Checking'!EH23)</f>
        <v/>
      </c>
      <c r="EE23" t="str">
        <f>IF('[1]Data Checking'!EI23="","",'[1]Data Checking'!EI23)</f>
        <v/>
      </c>
      <c r="EF23" t="str">
        <f>IF('[1]Data Checking'!EJ23="","",'[1]Data Checking'!EJ23)</f>
        <v/>
      </c>
      <c r="EG23" t="str">
        <f>IF('[1]Data Checking'!EK23="","",'[1]Data Checking'!EK23)</f>
        <v/>
      </c>
      <c r="EH23" t="str">
        <f>IF('[1]Data Checking'!EL23="","",'[1]Data Checking'!EL23)</f>
        <v/>
      </c>
      <c r="EI23" t="str">
        <f>IF('[1]Data Checking'!EM23="","",'[1]Data Checking'!EM23)</f>
        <v/>
      </c>
      <c r="EJ23" t="str">
        <f>IF('[1]Data Checking'!EN23="","",'[1]Data Checking'!EN23)</f>
        <v/>
      </c>
      <c r="EK23" t="str">
        <f>IF('[1]Data Checking'!EO23="","",'[1]Data Checking'!EO23)</f>
        <v>Savon lessive Brosse à dent Dentifrice Papier toilette Serviettes hygiéniques Chlore en grain (nettoyage) Savon pour se laver</v>
      </c>
      <c r="EL23">
        <f>IF('[1]Data Checking'!EP23="","",'[1]Data Checking'!EP23)</f>
        <v>1</v>
      </c>
      <c r="EM23">
        <f>IF('[1]Data Checking'!EQ23="","",'[1]Data Checking'!EQ23)</f>
        <v>1</v>
      </c>
      <c r="EN23">
        <f>IF('[1]Data Checking'!ER23="","",'[1]Data Checking'!ER23)</f>
        <v>1</v>
      </c>
      <c r="EO23">
        <f>IF('[1]Data Checking'!ES23="","",'[1]Data Checking'!ES23)</f>
        <v>1</v>
      </c>
      <c r="EP23">
        <f>IF('[1]Data Checking'!ET23="","",'[1]Data Checking'!ET23)</f>
        <v>1</v>
      </c>
      <c r="EQ23">
        <f>IF('[1]Data Checking'!EU23="","",'[1]Data Checking'!EU23)</f>
        <v>1</v>
      </c>
      <c r="ER23">
        <f>IF('[1]Data Checking'!EV23="","",'[1]Data Checking'!EV23)</f>
        <v>1</v>
      </c>
      <c r="ES23">
        <f>IF('[1]Data Checking'!EW23="","",'[1]Data Checking'!EW23)</f>
        <v>0</v>
      </c>
      <c r="ET23">
        <f>IF('[1]Data Checking'!EX23="","",'[1]Data Checking'!EX23)</f>
        <v>0</v>
      </c>
      <c r="EU23">
        <f>IF('[1]Data Checking'!EY23="","",'[1]Data Checking'!EY23)</f>
        <v>0</v>
      </c>
      <c r="EV23">
        <f>IF('[1]Data Checking'!EZ23="","",'[1]Data Checking'!EZ23)</f>
        <v>0</v>
      </c>
      <c r="EW23" t="str">
        <f>IF('[1]Data Checking'!FA23="","",'[1]Data Checking'!FA23)</f>
        <v>Oui</v>
      </c>
      <c r="EX23">
        <f>IF('[1]Data Checking'!FB23="","",'[1]Data Checking'!FB23)</f>
        <v>30</v>
      </c>
      <c r="EY23">
        <f>IF('[1]Data Checking'!FC23="","",'[1]Data Checking'!FC23)</f>
        <v>30</v>
      </c>
      <c r="EZ23" t="str">
        <f>IF('[1]Data Checking'!FD23="","",'[1]Data Checking'!FD23)</f>
        <v/>
      </c>
      <c r="FA23" t="str">
        <f>IF('[1]Data Checking'!FE23="","",'[1]Data Checking'!FE23)</f>
        <v/>
      </c>
      <c r="FB23" t="str">
        <f>IF('[1]Data Checking'!FF23="","",'[1]Data Checking'!FF23)</f>
        <v/>
      </c>
      <c r="FC23">
        <f>IF('[1]Data Checking'!FG23="","",'[1]Data Checking'!FG23)</f>
        <v>30</v>
      </c>
      <c r="FD23" t="str">
        <f>IF('[1]Data Checking'!FH23="","",'[1]Data Checking'!FH23)</f>
        <v>Oui</v>
      </c>
      <c r="FE23">
        <f>IF('[1]Data Checking'!FI23="","",'[1]Data Checking'!FI23)</f>
        <v>25</v>
      </c>
      <c r="FF23" t="str">
        <f>IF('[1]Data Checking'!FJ23="","",'[1]Data Checking'!FJ23)</f>
        <v>Oui</v>
      </c>
      <c r="FG23">
        <f>IF('[1]Data Checking'!FK23="","",'[1]Data Checking'!FK23)</f>
        <v>50</v>
      </c>
      <c r="FH23" t="str">
        <f>IF('[1]Data Checking'!FL23="","",'[1]Data Checking'!FL23)</f>
        <v>Oui</v>
      </c>
      <c r="FI23" t="str">
        <f>IF('[1]Data Checking'!FM23="","",'[1]Data Checking'!FM23)</f>
        <v>Oui</v>
      </c>
      <c r="FJ23">
        <f>IF('[1]Data Checking'!FN23="","",'[1]Data Checking'!FN23)</f>
        <v>25</v>
      </c>
      <c r="FK23" t="str">
        <f>IF('[1]Data Checking'!FO23="","",'[1]Data Checking'!FO23)</f>
        <v/>
      </c>
      <c r="FL23" t="str">
        <f>IF('[1]Data Checking'!FP23="","",'[1]Data Checking'!FP23)</f>
        <v/>
      </c>
      <c r="FM23">
        <f>IF('[1]Data Checking'!FQ23="","",'[1]Data Checking'!FQ23)</f>
        <v>25</v>
      </c>
      <c r="FN23" t="str">
        <f>IF('[1]Data Checking'!FR23="","",'[1]Data Checking'!FR23)</f>
        <v>Oui</v>
      </c>
      <c r="FO23" t="str">
        <f>IF('[1]Data Checking'!FS23="","",'[1]Data Checking'!FS23)</f>
        <v>Oui</v>
      </c>
      <c r="FP23">
        <f>IF('[1]Data Checking'!FT23="","",'[1]Data Checking'!FT23)</f>
        <v>100</v>
      </c>
      <c r="FQ23" t="str">
        <f>IF('[1]Data Checking'!FU23="","",'[1]Data Checking'!FU23)</f>
        <v/>
      </c>
      <c r="FR23" t="str">
        <f>IF('[1]Data Checking'!FV23="","",'[1]Data Checking'!FV23)</f>
        <v/>
      </c>
      <c r="FS23">
        <f>IF('[1]Data Checking'!FW23="","",'[1]Data Checking'!FW23)</f>
        <v>100</v>
      </c>
      <c r="FT23" t="str">
        <f>IF('[1]Data Checking'!FX23="","",'[1]Data Checking'!FX23)</f>
        <v>Oui</v>
      </c>
      <c r="FU23" t="str">
        <f>IF('[1]Data Checking'!FY23="","",'[1]Data Checking'!FY23)</f>
        <v>Oui</v>
      </c>
      <c r="FV23">
        <f>IF('[1]Data Checking'!FZ23="","",'[1]Data Checking'!FZ23)</f>
        <v>125</v>
      </c>
      <c r="FW23" t="str">
        <f>IF('[1]Data Checking'!GA23="","",'[1]Data Checking'!GA23)</f>
        <v/>
      </c>
      <c r="FX23" t="str">
        <f>IF('[1]Data Checking'!GB23="","",'[1]Data Checking'!GB23)</f>
        <v/>
      </c>
      <c r="FY23" t="str">
        <f>IF('[1]Data Checking'!GC23="","",'[1]Data Checking'!GC23)</f>
        <v/>
      </c>
      <c r="FZ23">
        <f>IF('[1]Data Checking'!GD23="","",'[1]Data Checking'!GD23)</f>
        <v>125</v>
      </c>
      <c r="GA23" t="str">
        <f>IF('[1]Data Checking'!GE23="","",'[1]Data Checking'!GE23)</f>
        <v>Oui</v>
      </c>
      <c r="GB23" t="str">
        <f>IF('[1]Data Checking'!GF23="","",'[1]Data Checking'!GF23)</f>
        <v>Oui</v>
      </c>
      <c r="GC23" t="str">
        <f>IF('[1]Data Checking'!GG23="","",'[1]Data Checking'!GG23)</f>
        <v/>
      </c>
      <c r="GD23">
        <f>IF('[1]Data Checking'!GH23="","",'[1]Data Checking'!GH23)</f>
        <v>5</v>
      </c>
      <c r="GE23" t="str">
        <f>IF('[1]Data Checking'!GI23="","",'[1]Data Checking'!GI23)</f>
        <v/>
      </c>
      <c r="GF23" t="str">
        <f>IF('[1]Data Checking'!GJ23="","",'[1]Data Checking'!GJ23)</f>
        <v/>
      </c>
      <c r="GG23" t="str">
        <f>IF('[1]Data Checking'!GK23="","",'[1]Data Checking'!GK23)</f>
        <v/>
      </c>
      <c r="GH23" t="str">
        <f>IF('[1]Data Checking'!GL23="","",'[1]Data Checking'!GL23)</f>
        <v/>
      </c>
      <c r="GI23" t="str">
        <f>IF('[1]Data Checking'!GM23="","",'[1]Data Checking'!GM23)</f>
        <v/>
      </c>
      <c r="GJ23" t="str">
        <f>IF('[1]Data Checking'!GN23="","",'[1]Data Checking'!GN23)</f>
        <v/>
      </c>
      <c r="GK23" t="str">
        <f>IF('[1]Data Checking'!GO23="","",'[1]Data Checking'!GO23)</f>
        <v>Oui</v>
      </c>
      <c r="GL23" t="str">
        <f>IF('[1]Data Checking'!GP23="","",'[1]Data Checking'!GP23)</f>
        <v>NA</v>
      </c>
      <c r="GM23">
        <f>IF('[1]Data Checking'!GQ23="","",'[1]Data Checking'!GQ23)</f>
        <v>5</v>
      </c>
      <c r="GN23" t="str">
        <f>IF('[1]Data Checking'!GR23="","",'[1]Data Checking'!GR23)</f>
        <v/>
      </c>
      <c r="GO23" t="str">
        <f>IF('[1]Data Checking'!GS23="","",'[1]Data Checking'!GS23)</f>
        <v/>
      </c>
      <c r="GP23" t="str">
        <f>IF('[1]Data Checking'!GT23="","",'[1]Data Checking'!GT23)</f>
        <v/>
      </c>
      <c r="GQ23" t="str">
        <f>IF('[1]Data Checking'!GU23="","",'[1]Data Checking'!GU23)</f>
        <v>Oui</v>
      </c>
      <c r="GR23" t="str">
        <f>IF('[1]Data Checking'!GV23="","",'[1]Data Checking'!GV23)</f>
        <v>Article trop cher</v>
      </c>
      <c r="GS23">
        <f>IF('[1]Data Checking'!GW23="","",'[1]Data Checking'!GW23)</f>
        <v>0</v>
      </c>
      <c r="GT23">
        <f>IF('[1]Data Checking'!GX23="","",'[1]Data Checking'!GX23)</f>
        <v>0</v>
      </c>
      <c r="GU23">
        <f>IF('[1]Data Checking'!GY23="","",'[1]Data Checking'!GY23)</f>
        <v>0</v>
      </c>
      <c r="GV23">
        <f>IF('[1]Data Checking'!GZ23="","",'[1]Data Checking'!GZ23)</f>
        <v>1</v>
      </c>
      <c r="GW23">
        <f>IF('[1]Data Checking'!HA23="","",'[1]Data Checking'!HA23)</f>
        <v>0</v>
      </c>
      <c r="GX23">
        <f>IF('[1]Data Checking'!HB23="","",'[1]Data Checking'!HB23)</f>
        <v>0</v>
      </c>
      <c r="GY23">
        <f>IF('[1]Data Checking'!HC23="","",'[1]Data Checking'!HC23)</f>
        <v>0</v>
      </c>
      <c r="GZ23">
        <f>IF('[1]Data Checking'!HD23="","",'[1]Data Checking'!HD23)</f>
        <v>0</v>
      </c>
      <c r="HA23">
        <f>IF('[1]Data Checking'!HE23="","",'[1]Data Checking'!HE23)</f>
        <v>0</v>
      </c>
      <c r="HB23">
        <f>IF('[1]Data Checking'!HF23="","",'[1]Data Checking'!HF23)</f>
        <v>0</v>
      </c>
      <c r="HC23">
        <f>IF('[1]Data Checking'!HG23="","",'[1]Data Checking'!HG23)</f>
        <v>0</v>
      </c>
      <c r="HD23">
        <f>IF('[1]Data Checking'!HH23="","",'[1]Data Checking'!HH23)</f>
        <v>0</v>
      </c>
      <c r="HE23">
        <f>IF('[1]Data Checking'!HI23="","",'[1]Data Checking'!HI23)</f>
        <v>0</v>
      </c>
      <c r="HF23" t="str">
        <f>IF('[1]Data Checking'!HJ23="","",'[1]Data Checking'!HJ23)</f>
        <v/>
      </c>
      <c r="HG23" t="str">
        <f>IF('[1]Data Checking'!HK23="","",'[1]Data Checking'!HK23)</f>
        <v>Savon lessive Brosse à dent Chlore en grain (nettoyage)</v>
      </c>
      <c r="HH23">
        <f>IF('[1]Data Checking'!HL23="","",'[1]Data Checking'!HL23)</f>
        <v>1</v>
      </c>
      <c r="HI23">
        <f>IF('[1]Data Checking'!HM23="","",'[1]Data Checking'!HM23)</f>
        <v>1</v>
      </c>
      <c r="HJ23">
        <f>IF('[1]Data Checking'!HN23="","",'[1]Data Checking'!HN23)</f>
        <v>0</v>
      </c>
      <c r="HK23">
        <f>IF('[1]Data Checking'!HO23="","",'[1]Data Checking'!HO23)</f>
        <v>0</v>
      </c>
      <c r="HL23">
        <f>IF('[1]Data Checking'!HP23="","",'[1]Data Checking'!HP23)</f>
        <v>0</v>
      </c>
      <c r="HM23">
        <f>IF('[1]Data Checking'!HQ23="","",'[1]Data Checking'!HQ23)</f>
        <v>1</v>
      </c>
      <c r="HN23">
        <f>IF('[1]Data Checking'!HR23="","",'[1]Data Checking'!HR23)</f>
        <v>0</v>
      </c>
      <c r="HO23">
        <f>IF('[1]Data Checking'!HS23="","",'[1]Data Checking'!HS23)</f>
        <v>0</v>
      </c>
      <c r="HP23">
        <f>IF('[1]Data Checking'!HT23="","",'[1]Data Checking'!HT23)</f>
        <v>0</v>
      </c>
      <c r="HQ23">
        <f>IF('[1]Data Checking'!HU23="","",'[1]Data Checking'!HU23)</f>
        <v>0</v>
      </c>
      <c r="HR23">
        <f>IF('[1]Data Checking'!HV23="","",'[1]Data Checking'!HV23)</f>
        <v>0</v>
      </c>
      <c r="HS23" t="str">
        <f>IF('[1]Data Checking'!HW23="","",'[1]Data Checking'!HW23)</f>
        <v>Non</v>
      </c>
      <c r="HT23" t="str">
        <f>IF('[1]Data Checking'!HX23="","",'[1]Data Checking'!HX23)</f>
        <v>Non</v>
      </c>
      <c r="HU23" t="str">
        <f>IF('[1]Data Checking'!HY23="","",'[1]Data Checking'!HY23)</f>
        <v>Oui</v>
      </c>
      <c r="HV23" t="str">
        <f>IF('[1]Data Checking'!HZ23="","",'[1]Data Checking'!HZ23)</f>
        <v>Artibonite</v>
      </c>
      <c r="HW23" t="str">
        <f>IF('[1]Data Checking'!IA23="","",'[1]Data Checking'!IA23)</f>
        <v>Meme</v>
      </c>
      <c r="HX23" t="str">
        <f>IF('[1]Data Checking'!IB23="","",'[1]Data Checking'!IB23)</f>
        <v>L'Estère</v>
      </c>
      <c r="HY23" t="str">
        <f>IF('[1]Data Checking'!IC23="","",'[1]Data Checking'!IC23)</f>
        <v>Meme</v>
      </c>
      <c r="HZ23" t="str">
        <f>IF('[1]Data Checking'!ID23="","",'[1]Data Checking'!ID23)</f>
        <v/>
      </c>
      <c r="IA23" t="str">
        <f>IF('[1]Data Checking'!IE23="","",'[1]Data Checking'!IE23)</f>
        <v/>
      </c>
      <c r="IB23" t="str">
        <f>IF('[1]Data Checking'!IF23="","",'[1]Data Checking'!IF23)</f>
        <v>Oui</v>
      </c>
      <c r="IC23" t="str">
        <f>IF('[1]Data Checking'!IG23="","",'[1]Data Checking'!IG23)</f>
        <v>Vols ou pillages</v>
      </c>
      <c r="ID23">
        <f>IF('[1]Data Checking'!IH23="","",'[1]Data Checking'!IH23)</f>
        <v>1</v>
      </c>
      <c r="IE23">
        <f>IF('[1]Data Checking'!II23="","",'[1]Data Checking'!II23)</f>
        <v>0</v>
      </c>
      <c r="IF23">
        <f>IF('[1]Data Checking'!IJ23="","",'[1]Data Checking'!IJ23)</f>
        <v>0</v>
      </c>
      <c r="IG23">
        <f>IF('[1]Data Checking'!IK23="","",'[1]Data Checking'!IK23)</f>
        <v>0</v>
      </c>
      <c r="IH23">
        <f>IF('[1]Data Checking'!IL23="","",'[1]Data Checking'!IL23)</f>
        <v>0</v>
      </c>
      <c r="II23">
        <f>IF('[1]Data Checking'!IM23="","",'[1]Data Checking'!IM23)</f>
        <v>0</v>
      </c>
      <c r="IJ23" t="str">
        <f>IF('[1]Data Checking'!IN23="","",'[1]Data Checking'!IN23)</f>
        <v/>
      </c>
      <c r="IK23" t="str">
        <f>IF('[1]Data Checking'!IO23="","",'[1]Data Checking'!IO23)</f>
        <v>Risques de vols ou pillages</v>
      </c>
      <c r="IL23">
        <f>IF('[1]Data Checking'!IP23="","",'[1]Data Checking'!IP23)</f>
        <v>1</v>
      </c>
      <c r="IM23">
        <f>IF('[1]Data Checking'!IQ23="","",'[1]Data Checking'!IQ23)</f>
        <v>0</v>
      </c>
      <c r="IN23">
        <f>IF('[1]Data Checking'!IR23="","",'[1]Data Checking'!IR23)</f>
        <v>0</v>
      </c>
      <c r="IO23">
        <f>IF('[1]Data Checking'!IS23="","",'[1]Data Checking'!IS23)</f>
        <v>0</v>
      </c>
      <c r="IP23">
        <f>IF('[1]Data Checking'!IT23="","",'[1]Data Checking'!IT23)</f>
        <v>0</v>
      </c>
      <c r="IQ23">
        <f>IF('[1]Data Checking'!IU23="","",'[1]Data Checking'!IU23)</f>
        <v>0</v>
      </c>
      <c r="IR23">
        <f>IF('[1]Data Checking'!IV23="","",'[1]Data Checking'!IV23)</f>
        <v>0</v>
      </c>
      <c r="IS23">
        <f>IF('[1]Data Checking'!IW23="","",'[1]Data Checking'!IW23)</f>
        <v>0</v>
      </c>
      <c r="IT23" t="str">
        <f>IF('[1]Data Checking'!IX23="","",'[1]Data Checking'!IX23)</f>
        <v/>
      </c>
      <c r="IU23" t="str">
        <f>IF('[1]Data Checking'!IY23="","",'[1]Data Checking'!IY23)</f>
        <v>Oui</v>
      </c>
      <c r="IV23" t="str">
        <f>IF('[1]Data Checking'!IZ23="","",'[1]Data Checking'!IZ23)</f>
        <v/>
      </c>
      <c r="IW23" t="str">
        <f>IF('[1]Data Checking'!JA23="","",'[1]Data Checking'!JA23)</f>
        <v>Produits d'hygiène et assainissement</v>
      </c>
      <c r="IX23">
        <f>IF('[1]Data Checking'!JB23="","",'[1]Data Checking'!JB23)</f>
        <v>0</v>
      </c>
      <c r="IY23">
        <f>IF('[1]Data Checking'!JC23="","",'[1]Data Checking'!JC23)</f>
        <v>1</v>
      </c>
      <c r="IZ23">
        <f>IF('[1]Data Checking'!JD23="","",'[1]Data Checking'!JD23)</f>
        <v>0</v>
      </c>
      <c r="JA23">
        <f>IF('[1]Data Checking'!JE23="","",'[1]Data Checking'!JE23)</f>
        <v>0</v>
      </c>
      <c r="JB23" t="str">
        <f>IF('[1]Data Checking'!JF23="","",'[1]Data Checking'!JF23)</f>
        <v/>
      </c>
      <c r="JC23" t="str">
        <f>IF('[1]Data Checking'!JG23="","",'[1]Data Checking'!JG23)</f>
        <v/>
      </c>
      <c r="JD23" t="str">
        <f>IF('[1]Data Checking'!JH23="","",'[1]Data Checking'!JH23)</f>
        <v/>
      </c>
      <c r="JE23" t="str">
        <f>IF('[1]Data Checking'!JI23="","",'[1]Data Checking'!JI23)</f>
        <v/>
      </c>
      <c r="JF23" t="str">
        <f>IF('[1]Data Checking'!JJ23="","",'[1]Data Checking'!JJ23)</f>
        <v/>
      </c>
      <c r="JG23" t="str">
        <f>IF('[1]Data Checking'!JK23="","",'[1]Data Checking'!JK23)</f>
        <v/>
      </c>
      <c r="JH23" t="str">
        <f>IF('[1]Data Checking'!JL23="","",'[1]Data Checking'!JL23)</f>
        <v/>
      </c>
      <c r="JI23" t="str">
        <f>IF('[1]Data Checking'!JM23="","",'[1]Data Checking'!JM23)</f>
        <v/>
      </c>
      <c r="JJ23" t="str">
        <f>IF('[1]Data Checking'!JN23="","",'[1]Data Checking'!JN23)</f>
        <v/>
      </c>
      <c r="JK23" t="str">
        <f>IF('[1]Data Checking'!JO23="","",'[1]Data Checking'!JO23)</f>
        <v/>
      </c>
      <c r="JL23" t="str">
        <f>IF('[1]Data Checking'!JP23="","",'[1]Data Checking'!JP23)</f>
        <v/>
      </c>
      <c r="JM23" t="str">
        <f>IF('[1]Data Checking'!JQ23="","",'[1]Data Checking'!JQ23)</f>
        <v/>
      </c>
      <c r="JN23" t="str">
        <f>IF('[1]Data Checking'!JR23="","",'[1]Data Checking'!JR23)</f>
        <v/>
      </c>
      <c r="JO23" t="str">
        <f>IF('[1]Data Checking'!JS23="","",'[1]Data Checking'!JS23)</f>
        <v/>
      </c>
      <c r="JP23" t="str">
        <f>IF('[1]Data Checking'!JT23="","",'[1]Data Checking'!JT23)</f>
        <v/>
      </c>
      <c r="JQ23" t="str">
        <f>IF('[1]Data Checking'!JU23="","",'[1]Data Checking'!JU23)</f>
        <v/>
      </c>
      <c r="JR23" t="str">
        <f>IF('[1]Data Checking'!JV23="","",'[1]Data Checking'!JV23)</f>
        <v/>
      </c>
      <c r="JS23" t="str">
        <f>IF('[1]Data Checking'!JW23="","",'[1]Data Checking'!JW23)</f>
        <v/>
      </c>
      <c r="JT23" t="str">
        <f>IF('[1]Data Checking'!JX23="","",'[1]Data Checking'!JX23)</f>
        <v/>
      </c>
      <c r="JU23" t="str">
        <f>IF('[1]Data Checking'!JY23="","",'[1]Data Checking'!JY23)</f>
        <v/>
      </c>
      <c r="JV23" t="str">
        <f>IF('[1]Data Checking'!JZ23="","",'[1]Data Checking'!JZ23)</f>
        <v/>
      </c>
      <c r="JW23" t="str">
        <f>IF('[1]Data Checking'!KA23="","",'[1]Data Checking'!KA23)</f>
        <v/>
      </c>
      <c r="JX23" t="str">
        <f>IF('[1]Data Checking'!KB23="","",'[1]Data Checking'!KB23)</f>
        <v/>
      </c>
      <c r="JY23" t="str">
        <f>IF('[1]Data Checking'!KC23="","",'[1]Data Checking'!KC23)</f>
        <v/>
      </c>
      <c r="JZ23" t="str">
        <f>IF('[1]Data Checking'!KD23="","",'[1]Data Checking'!KD23)</f>
        <v/>
      </c>
      <c r="KA23" t="str">
        <f>IF('[1]Data Checking'!KE23="","",'[1]Data Checking'!KE23)</f>
        <v/>
      </c>
      <c r="KB23" t="str">
        <f>IF('[1]Data Checking'!KF23="","",'[1]Data Checking'!KF23)</f>
        <v/>
      </c>
      <c r="KC23" t="str">
        <f>IF('[1]Data Checking'!KG23="","",'[1]Data Checking'!KG23)</f>
        <v/>
      </c>
      <c r="KD23" t="str">
        <f>IF('[1]Data Checking'!KH23="","",'[1]Data Checking'!KH23)</f>
        <v/>
      </c>
      <c r="KE23" t="str">
        <f>IF('[1]Data Checking'!KI23="","",'[1]Data Checking'!KI23)</f>
        <v/>
      </c>
      <c r="KF23" t="str">
        <f>IF('[1]Data Checking'!KJ23="","",'[1]Data Checking'!KJ23)</f>
        <v/>
      </c>
      <c r="KG23" t="str">
        <f>IF('[1]Data Checking'!KK23="","",'[1]Data Checking'!KK23)</f>
        <v/>
      </c>
      <c r="KH23" t="str">
        <f>IF('[1]Data Checking'!KL23="","",'[1]Data Checking'!KL23)</f>
        <v/>
      </c>
      <c r="KI23" t="str">
        <f>IF('[1]Data Checking'!KM23="","",'[1]Data Checking'!KM23)</f>
        <v/>
      </c>
      <c r="KJ23" t="str">
        <f>IF('[1]Data Checking'!KN23="","",'[1]Data Checking'!KN23)</f>
        <v/>
      </c>
      <c r="KK23" t="str">
        <f>IF('[1]Data Checking'!KO23="","",'[1]Data Checking'!KO23)</f>
        <v/>
      </c>
      <c r="KL23" t="str">
        <f>IF('[1]Data Checking'!KP23="","",'[1]Data Checking'!KP23)</f>
        <v/>
      </c>
      <c r="KM23" t="str">
        <f>IF('[1]Data Checking'!KQ23="","",'[1]Data Checking'!KQ23)</f>
        <v/>
      </c>
      <c r="KN23" t="str">
        <f>IF('[1]Data Checking'!KR23="","",'[1]Data Checking'!KR23)</f>
        <v/>
      </c>
      <c r="KO23" t="str">
        <f>IF('[1]Data Checking'!KS23="","",'[1]Data Checking'!KS23)</f>
        <v/>
      </c>
      <c r="KP23" t="str">
        <f>IF('[1]Data Checking'!KT23="","",'[1]Data Checking'!KT23)</f>
        <v/>
      </c>
      <c r="KQ23" t="str">
        <f>IF('[1]Data Checking'!KU23="","",'[1]Data Checking'!KU23)</f>
        <v/>
      </c>
      <c r="KR23" t="str">
        <f>IF('[1]Data Checking'!KV23="","",'[1]Data Checking'!KV23)</f>
        <v/>
      </c>
      <c r="KS23" t="str">
        <f>IF('[1]Data Checking'!KW23="","",'[1]Data Checking'!KW23)</f>
        <v/>
      </c>
      <c r="KT23" t="str">
        <f>IF('[1]Data Checking'!KX23="","",'[1]Data Checking'!KX23)</f>
        <v/>
      </c>
      <c r="KU23" t="str">
        <f>IF('[1]Data Checking'!KY23="","",'[1]Data Checking'!KY23)</f>
        <v/>
      </c>
      <c r="KV23" t="str">
        <f>IF('[1]Data Checking'!KZ23="","",'[1]Data Checking'!KZ23)</f>
        <v/>
      </c>
      <c r="KW23" t="str">
        <f>IF('[1]Data Checking'!LA23="","",'[1]Data Checking'!LA23)</f>
        <v/>
      </c>
      <c r="KX23" t="str">
        <f>IF('[1]Data Checking'!LB23="","",'[1]Data Checking'!LB23)</f>
        <v/>
      </c>
      <c r="KY23" t="str">
        <f>IF('[1]Data Checking'!LC23="","",'[1]Data Checking'!LC23)</f>
        <v/>
      </c>
      <c r="KZ23" t="str">
        <f>IF('[1]Data Checking'!LD23="","",'[1]Data Checking'!LD23)</f>
        <v/>
      </c>
      <c r="LA23" t="str">
        <f>IF('[1]Data Checking'!LE23="","",'[1]Data Checking'!LE23)</f>
        <v/>
      </c>
      <c r="LB23" t="str">
        <f>IF('[1]Data Checking'!LF23="","",'[1]Data Checking'!LF23)</f>
        <v/>
      </c>
      <c r="LC23" t="str">
        <f>IF('[1]Data Checking'!LG23="","",'[1]Data Checking'!LG23)</f>
        <v/>
      </c>
      <c r="LD23" t="str">
        <f>IF('[1]Data Checking'!LH23="","",'[1]Data Checking'!LH23)</f>
        <v/>
      </c>
      <c r="LE23" t="str">
        <f>IF('[1]Data Checking'!LI23="","",'[1]Data Checking'!LI23)</f>
        <v/>
      </c>
      <c r="LF23" t="str">
        <f>IF('[1]Data Checking'!LJ23="","",'[1]Data Checking'!LJ23)</f>
        <v/>
      </c>
      <c r="LG23" t="str">
        <f>IF('[1]Data Checking'!LK23="","",'[1]Data Checking'!LK23)</f>
        <v/>
      </c>
      <c r="LH23" t="str">
        <f>IF('[1]Data Checking'!LL23="","",'[1]Data Checking'!LL23)</f>
        <v/>
      </c>
      <c r="LI23" t="str">
        <f>IF('[1]Data Checking'!LM23="","",'[1]Data Checking'!LM23)</f>
        <v/>
      </c>
      <c r="LJ23" t="str">
        <f>IF('[1]Data Checking'!LN23="","",'[1]Data Checking'!LN23)</f>
        <v/>
      </c>
      <c r="LK23" t="str">
        <f>IF('[1]Data Checking'!LO23="","",'[1]Data Checking'!LO23)</f>
        <v/>
      </c>
      <c r="LL23" t="str">
        <f>IF('[1]Data Checking'!LP23="","",'[1]Data Checking'!LP23)</f>
        <v/>
      </c>
      <c r="LM23" t="str">
        <f>IF('[1]Data Checking'!LQ23="","",'[1]Data Checking'!LQ23)</f>
        <v/>
      </c>
      <c r="LN23" t="str">
        <f>IF('[1]Data Checking'!LR23="","",'[1]Data Checking'!LR23)</f>
        <v/>
      </c>
      <c r="LO23" t="str">
        <f>IF('[1]Data Checking'!LS23="","",'[1]Data Checking'!LS23)</f>
        <v/>
      </c>
      <c r="LP23" t="str">
        <f>IF('[1]Data Checking'!LT23="","",'[1]Data Checking'!LT23)</f>
        <v/>
      </c>
      <c r="LQ23" t="str">
        <f>IF('[1]Data Checking'!LU23="","",'[1]Data Checking'!LU23)</f>
        <v/>
      </c>
      <c r="LR23" t="str">
        <f>IF('[1]Data Checking'!LV23="","",'[1]Data Checking'!LV23)</f>
        <v/>
      </c>
      <c r="LS23" t="str">
        <f>IF('[1]Data Checking'!LW23="","",'[1]Data Checking'!LW23)</f>
        <v/>
      </c>
      <c r="LT23" t="str">
        <f>IF('[1]Data Checking'!LX23="","",'[1]Data Checking'!LX23)</f>
        <v/>
      </c>
      <c r="LU23" t="str">
        <f>IF('[1]Data Checking'!LY23="","",'[1]Data Checking'!LY23)</f>
        <v/>
      </c>
      <c r="LV23" t="str">
        <f>IF('[1]Data Checking'!LZ23="","",'[1]Data Checking'!LZ23)</f>
        <v/>
      </c>
      <c r="LW23" t="str">
        <f>IF('[1]Data Checking'!MA23="","",'[1]Data Checking'!MA23)</f>
        <v/>
      </c>
      <c r="LX23" t="str">
        <f>IF('[1]Data Checking'!MB23="","",'[1]Data Checking'!MB23)</f>
        <v/>
      </c>
      <c r="LY23" t="str">
        <f>IF('[1]Data Checking'!MC23="","",'[1]Data Checking'!MC23)</f>
        <v/>
      </c>
      <c r="LZ23" t="str">
        <f>IF('[1]Data Checking'!MD23="","",'[1]Data Checking'!MD23)</f>
        <v/>
      </c>
      <c r="MA23" t="str">
        <f>IF('[1]Data Checking'!ME23="","",'[1]Data Checking'!ME23)</f>
        <v/>
      </c>
      <c r="MB23" t="str">
        <f>IF('[1]Data Checking'!MF23="","",'[1]Data Checking'!MF23)</f>
        <v/>
      </c>
      <c r="MC23" t="str">
        <f>IF('[1]Data Checking'!MG23="","",'[1]Data Checking'!MG23)</f>
        <v/>
      </c>
      <c r="MD23" t="str">
        <f>IF('[1]Data Checking'!MH23="","",'[1]Data Checking'!MH23)</f>
        <v/>
      </c>
      <c r="ME23" t="str">
        <f>IF('[1]Data Checking'!MI23="","",'[1]Data Checking'!MI23)</f>
        <v/>
      </c>
      <c r="MF23" t="str">
        <f>IF('[1]Data Checking'!MJ23="","",'[1]Data Checking'!MJ23)</f>
        <v/>
      </c>
      <c r="MG23" t="str">
        <f>IF('[1]Data Checking'!MK23="","",'[1]Data Checking'!MK23)</f>
        <v/>
      </c>
      <c r="MH23" t="str">
        <f>IF('[1]Data Checking'!ML23="","",'[1]Data Checking'!ML23)</f>
        <v/>
      </c>
      <c r="MI23" t="str">
        <f>IF('[1]Data Checking'!MM23="","",'[1]Data Checking'!MM23)</f>
        <v/>
      </c>
      <c r="MJ23" t="str">
        <f>IF('[1]Data Checking'!MN23="","",'[1]Data Checking'!MN23)</f>
        <v/>
      </c>
      <c r="MK23" t="str">
        <f>IF('[1]Data Checking'!MO23="","",'[1]Data Checking'!MO23)</f>
        <v/>
      </c>
      <c r="ML23" t="str">
        <f>IF('[1]Data Checking'!MP23="","",'[1]Data Checking'!MP23)</f>
        <v/>
      </c>
      <c r="MM23" t="str">
        <f>IF('[1]Data Checking'!MQ23="","",'[1]Data Checking'!MQ23)</f>
        <v/>
      </c>
      <c r="MN23" t="str">
        <f>IF('[1]Data Checking'!MR23="","",'[1]Data Checking'!MR23)</f>
        <v/>
      </c>
      <c r="MO23" t="str">
        <f>IF('[1]Data Checking'!MS23="","",'[1]Data Checking'!MS23)</f>
        <v/>
      </c>
      <c r="MP23" t="str">
        <f>IF('[1]Data Checking'!MT23="","",'[1]Data Checking'!MT23)</f>
        <v/>
      </c>
      <c r="MQ23" t="str">
        <f>IF('[1]Data Checking'!MU23="","",'[1]Data Checking'!MU23)</f>
        <v/>
      </c>
      <c r="MR23" t="str">
        <f>IF('[1]Data Checking'!MV23="","",'[1]Data Checking'!MV23)</f>
        <v/>
      </c>
      <c r="MS23" t="str">
        <f>IF('[1]Data Checking'!MW23="","",'[1]Data Checking'!MW23)</f>
        <v/>
      </c>
      <c r="MT23" t="str">
        <f>IF('[1]Data Checking'!MX23="","",'[1]Data Checking'!MX23)</f>
        <v/>
      </c>
      <c r="MU23" t="str">
        <f>IF('[1]Data Checking'!MY23="","",'[1]Data Checking'!MY23)</f>
        <v/>
      </c>
      <c r="MV23" t="str">
        <f>IF('[1]Data Checking'!MZ23="","",'[1]Data Checking'!MZ23)</f>
        <v/>
      </c>
      <c r="MW23" t="str">
        <f>IF('[1]Data Checking'!NA23="","",'[1]Data Checking'!NA23)</f>
        <v/>
      </c>
      <c r="MX23" t="str">
        <f>IF('[1]Data Checking'!NB23="","",'[1]Data Checking'!NB23)</f>
        <v/>
      </c>
      <c r="MY23" t="str">
        <f>IF('[1]Data Checking'!NC23="","",'[1]Data Checking'!NC23)</f>
        <v/>
      </c>
      <c r="MZ23" t="str">
        <f>IF('[1]Data Checking'!ND23="","",'[1]Data Checking'!ND23)</f>
        <v/>
      </c>
      <c r="NA23" t="str">
        <f>IF('[1]Data Checking'!NE23="","",'[1]Data Checking'!NE23)</f>
        <v/>
      </c>
      <c r="NB23" t="str">
        <f>IF('[1]Data Checking'!NF23="","",'[1]Data Checking'!NF23)</f>
        <v/>
      </c>
      <c r="NC23" t="str">
        <f>IF('[1]Data Checking'!NG23="","",'[1]Data Checking'!NG23)</f>
        <v/>
      </c>
      <c r="ND23" t="str">
        <f>IF('[1]Data Checking'!NH23="","",'[1]Data Checking'!NH23)</f>
        <v/>
      </c>
      <c r="NE23" t="str">
        <f>IF('[1]Data Checking'!NI23="","",'[1]Data Checking'!NI23)</f>
        <v/>
      </c>
      <c r="NF23" t="str">
        <f>IF('[1]Data Checking'!NJ23="","",'[1]Data Checking'!NJ23)</f>
        <v/>
      </c>
      <c r="NG23" t="str">
        <f>IF('[1]Data Checking'!NK23="","",'[1]Data Checking'!NK23)</f>
        <v/>
      </c>
      <c r="NH23" t="str">
        <f>IF('[1]Data Checking'!NL23="","",'[1]Data Checking'!NL23)</f>
        <v/>
      </c>
      <c r="NI23" t="str">
        <f>IF('[1]Data Checking'!NM23="","",'[1]Data Checking'!NM23)</f>
        <v/>
      </c>
      <c r="NJ23" t="str">
        <f>IF('[1]Data Checking'!NN23="","",'[1]Data Checking'!NN23)</f>
        <v/>
      </c>
      <c r="NK23" t="str">
        <f>IF('[1]Data Checking'!NO23="","",'[1]Data Checking'!NO23)</f>
        <v/>
      </c>
      <c r="NL23" t="str">
        <f>IF('[1]Data Checking'!NP23="","",'[1]Data Checking'!NP23)</f>
        <v/>
      </c>
      <c r="NM23" t="str">
        <f>IF('[1]Data Checking'!NQ23="","",'[1]Data Checking'!NQ23)</f>
        <v/>
      </c>
      <c r="NN23" t="str">
        <f>IF('[1]Data Checking'!NR23="","",'[1]Data Checking'!NR23)</f>
        <v/>
      </c>
      <c r="NO23" t="str">
        <f>IF('[1]Data Checking'!NS23="","",'[1]Data Checking'!NS23)</f>
        <v/>
      </c>
      <c r="NP23" t="str">
        <f>IF('[1]Data Checking'!NT23="","",'[1]Data Checking'!NT23)</f>
        <v/>
      </c>
      <c r="NQ23" t="str">
        <f>IF('[1]Data Checking'!NU23="","",'[1]Data Checking'!NU23)</f>
        <v/>
      </c>
      <c r="NR23" t="str">
        <f>IF('[1]Data Checking'!NV23="","",'[1]Data Checking'!NV23)</f>
        <v/>
      </c>
      <c r="NS23" t="str">
        <f>IF('[1]Data Checking'!NW23="","",'[1]Data Checking'!NW23)</f>
        <v/>
      </c>
      <c r="NT23" t="str">
        <f>IF('[1]Data Checking'!NX23="","",'[1]Data Checking'!NX23)</f>
        <v/>
      </c>
      <c r="NU23" t="str">
        <f>IF('[1]Data Checking'!NY23="","",'[1]Data Checking'!NY23)</f>
        <v/>
      </c>
      <c r="NV23" t="str">
        <f>IF('[1]Data Checking'!NZ23="","",'[1]Data Checking'!NZ23)</f>
        <v/>
      </c>
      <c r="NW23" t="str">
        <f>IF('[1]Data Checking'!OA23="","",'[1]Data Checking'!OA23)</f>
        <v/>
      </c>
      <c r="NX23" t="str">
        <f>IF('[1]Data Checking'!OB23="","",'[1]Data Checking'!OB23)</f>
        <v/>
      </c>
      <c r="NY23" t="str">
        <f>IF('[1]Data Checking'!OC23="","",'[1]Data Checking'!OC23)</f>
        <v/>
      </c>
      <c r="NZ23" t="str">
        <f>IF('[1]Data Checking'!OD23="","",'[1]Data Checking'!OD23)</f>
        <v/>
      </c>
      <c r="OA23" t="str">
        <f>IF('[1]Data Checking'!OE23="","",'[1]Data Checking'!OE23)</f>
        <v/>
      </c>
      <c r="OB23" t="str">
        <f>IF('[1]Data Checking'!OF23="","",'[1]Data Checking'!OF23)</f>
        <v/>
      </c>
      <c r="OC23" t="str">
        <f>IF('[1]Data Checking'!OG23="","",'[1]Data Checking'!OG23)</f>
        <v/>
      </c>
      <c r="OD23" t="str">
        <f>IF('[1]Data Checking'!OH23="","",'[1]Data Checking'!OH23)</f>
        <v/>
      </c>
      <c r="OE23" t="str">
        <f>IF('[1]Data Checking'!OI23="","",'[1]Data Checking'!OI23)</f>
        <v/>
      </c>
      <c r="OF23" t="str">
        <f>IF('[1]Data Checking'!OJ23="","",'[1]Data Checking'!OJ23)</f>
        <v/>
      </c>
      <c r="OG23" t="str">
        <f>IF('[1]Data Checking'!OK23="","",'[1]Data Checking'!OK23)</f>
        <v/>
      </c>
      <c r="OH23" t="str">
        <f>IF('[1]Data Checking'!OL23="","",'[1]Data Checking'!OL23)</f>
        <v/>
      </c>
      <c r="OI23" t="str">
        <f>IF('[1]Data Checking'!OM23="","",'[1]Data Checking'!OM23)</f>
        <v/>
      </c>
      <c r="OJ23" t="str">
        <f>IF('[1]Data Checking'!ON23="","",'[1]Data Checking'!ON23)</f>
        <v/>
      </c>
      <c r="OK23" t="str">
        <f>IF('[1]Data Checking'!OO23="","",'[1]Data Checking'!OO23)</f>
        <v/>
      </c>
      <c r="OL23" t="str">
        <f>IF('[1]Data Checking'!OP23="","",'[1]Data Checking'!OP23)</f>
        <v/>
      </c>
      <c r="OM23" t="str">
        <f>IF('[1]Data Checking'!OQ23="","",'[1]Data Checking'!OQ23)</f>
        <v/>
      </c>
      <c r="ON23" t="str">
        <f>IF('[1]Data Checking'!OR23="","",'[1]Data Checking'!OR23)</f>
        <v/>
      </c>
      <c r="OO23" t="str">
        <f>IF('[1]Data Checking'!OS23="","",'[1]Data Checking'!OS23)</f>
        <v/>
      </c>
      <c r="OP23" t="str">
        <f>IF('[1]Data Checking'!OT23="","",'[1]Data Checking'!OT23)</f>
        <v/>
      </c>
      <c r="OQ23" t="str">
        <f>IF('[1]Data Checking'!OU23="","",'[1]Data Checking'!OU23)</f>
        <v/>
      </c>
      <c r="OR23" t="str">
        <f>IF('[1]Data Checking'!OV23="","",'[1]Data Checking'!OV23)</f>
        <v/>
      </c>
      <c r="OS23" t="str">
        <f>IF('[1]Data Checking'!OW23="","",'[1]Data Checking'!OW23)</f>
        <v/>
      </c>
      <c r="OT23" t="str">
        <f>IF('[1]Data Checking'!OX23="","",'[1]Data Checking'!OX23)</f>
        <v/>
      </c>
      <c r="OU23" t="str">
        <f>IF('[1]Data Checking'!OY23="","",'[1]Data Checking'!OY23)</f>
        <v/>
      </c>
      <c r="OV23" t="str">
        <f>IF('[1]Data Checking'!OZ23="","",'[1]Data Checking'!OZ23)</f>
        <v/>
      </c>
      <c r="OW23" t="str">
        <f>IF('[1]Data Checking'!PA23="","",'[1]Data Checking'!PA23)</f>
        <v/>
      </c>
      <c r="OX23" t="str">
        <f>IF('[1]Data Checking'!PB23="","",'[1]Data Checking'!PB23)</f>
        <v/>
      </c>
      <c r="OY23" t="str">
        <f>IF('[1]Data Checking'!PC23="","",'[1]Data Checking'!PC23)</f>
        <v/>
      </c>
      <c r="OZ23" t="str">
        <f>IF('[1]Data Checking'!PD23="","",'[1]Data Checking'!PD23)</f>
        <v/>
      </c>
      <c r="PA23" t="str">
        <f>IF('[1]Data Checking'!PE23="","",'[1]Data Checking'!PE23)</f>
        <v/>
      </c>
      <c r="PB23" t="str">
        <f>IF('[1]Data Checking'!PF23="","",'[1]Data Checking'!PF23)</f>
        <v/>
      </c>
      <c r="PC23" t="str">
        <f>IF('[1]Data Checking'!PG23="","",'[1]Data Checking'!PG23)</f>
        <v/>
      </c>
      <c r="PD23" t="str">
        <f>IF('[1]Data Checking'!PH23="","",'[1]Data Checking'!PH23)</f>
        <v/>
      </c>
      <c r="PE23" t="str">
        <f>IF('[1]Data Checking'!PI23="","",'[1]Data Checking'!PI23)</f>
        <v/>
      </c>
      <c r="PF23" t="str">
        <f>IF('[1]Data Checking'!PJ23="","",'[1]Data Checking'!PJ23)</f>
        <v/>
      </c>
      <c r="PG23" t="str">
        <f>IF('[1]Data Checking'!PK23="","",'[1]Data Checking'!PK23)</f>
        <v/>
      </c>
      <c r="PH23" t="str">
        <f>IF('[1]Data Checking'!PL23="","",'[1]Data Checking'!PL23)</f>
        <v/>
      </c>
      <c r="PI23" t="str">
        <f>IF('[1]Data Checking'!PM23="","",'[1]Data Checking'!PM23)</f>
        <v/>
      </c>
      <c r="PJ23" t="str">
        <f>IF('[1]Data Checking'!PN23="","",'[1]Data Checking'!PN23)</f>
        <v/>
      </c>
      <c r="PK23" t="str">
        <f>IF('[1]Data Checking'!PO23="","",'[1]Data Checking'!PO23)</f>
        <v/>
      </c>
      <c r="PL23" t="str">
        <f>IF('[1]Data Checking'!PP23="","",'[1]Data Checking'!PP23)</f>
        <v/>
      </c>
      <c r="PM23" t="str">
        <f>IF('[1]Data Checking'!PQ23="","",'[1]Data Checking'!PQ23)</f>
        <v/>
      </c>
      <c r="PN23" t="str">
        <f>IF('[1]Data Checking'!PR23="","",'[1]Data Checking'!PR23)</f>
        <v/>
      </c>
      <c r="PO23" t="str">
        <f>IF('[1]Data Checking'!PS23="","",'[1]Data Checking'!PS23)</f>
        <v/>
      </c>
      <c r="PP23" t="str">
        <f>IF('[1]Data Checking'!PT23="","",'[1]Data Checking'!PT23)</f>
        <v/>
      </c>
      <c r="PQ23" t="str">
        <f>IF('[1]Data Checking'!PU23="","",'[1]Data Checking'!PU23)</f>
        <v/>
      </c>
      <c r="PR23" t="str">
        <f>IF('[1]Data Checking'!PV23="","",'[1]Data Checking'!PV23)</f>
        <v/>
      </c>
      <c r="PS23" t="str">
        <f>IF('[1]Data Checking'!PW23="","",'[1]Data Checking'!PW23)</f>
        <v/>
      </c>
      <c r="PT23" t="str">
        <f>IF('[1]Data Checking'!PX23="","",'[1]Data Checking'!PX23)</f>
        <v/>
      </c>
      <c r="PU23" t="str">
        <f>IF('[1]Data Checking'!PY23="","",'[1]Data Checking'!PY23)</f>
        <v/>
      </c>
      <c r="PV23" t="str">
        <f>IF('[1]Data Checking'!PZ23="","",'[1]Data Checking'!PZ23)</f>
        <v/>
      </c>
      <c r="PW23" t="str">
        <f>IF('[1]Data Checking'!QA23="","",'[1]Data Checking'!QA23)</f>
        <v/>
      </c>
      <c r="PX23" t="str">
        <f>IF('[1]Data Checking'!QB23="","",'[1]Data Checking'!QB23)</f>
        <v/>
      </c>
      <c r="PY23" t="str">
        <f>IF('[1]Data Checking'!QC23="","",'[1]Data Checking'!QC23)</f>
        <v/>
      </c>
      <c r="PZ23" t="str">
        <f>IF('[1]Data Checking'!QD23="","",'[1]Data Checking'!QD23)</f>
        <v/>
      </c>
      <c r="QA23" t="str">
        <f>IF('[1]Data Checking'!QE23="","",'[1]Data Checking'!QE23)</f>
        <v/>
      </c>
      <c r="QB23" t="str">
        <f>IF('[1]Data Checking'!QF23="","",'[1]Data Checking'!QF23)</f>
        <v/>
      </c>
      <c r="QC23" t="str">
        <f>IF('[1]Data Checking'!QG23="","",'[1]Data Checking'!QG23)</f>
        <v/>
      </c>
      <c r="QD23" t="str">
        <f>IF('[1]Data Checking'!QH23="","",'[1]Data Checking'!QH23)</f>
        <v/>
      </c>
      <c r="QE23" t="str">
        <f>IF('[1]Data Checking'!QI23="","",'[1]Data Checking'!QI23)</f>
        <v/>
      </c>
      <c r="QF23" t="str">
        <f>IF('[1]Data Checking'!QJ23="","",'[1]Data Checking'!QJ23)</f>
        <v/>
      </c>
      <c r="QG23" t="str">
        <f>IF('[1]Data Checking'!QK23="","",'[1]Data Checking'!QK23)</f>
        <v/>
      </c>
      <c r="QH23" t="str">
        <f>IF('[1]Data Checking'!QL23="","",'[1]Data Checking'!QL23)</f>
        <v/>
      </c>
      <c r="QI23" t="str">
        <f>IF('[1]Data Checking'!QM23="","",'[1]Data Checking'!QM23)</f>
        <v/>
      </c>
      <c r="QJ23" t="str">
        <f>IF('[1]Data Checking'!QN23="","",'[1]Data Checking'!QN23)</f>
        <v/>
      </c>
      <c r="QK23" t="str">
        <f>IF('[1]Data Checking'!QO23="","",'[1]Data Checking'!QO23)</f>
        <v/>
      </c>
      <c r="QL23" t="str">
        <f>IF('[1]Data Checking'!QP23="","",'[1]Data Checking'!QP23)</f>
        <v/>
      </c>
      <c r="QM23" t="str">
        <f>IF('[1]Data Checking'!QQ23="","",'[1]Data Checking'!QQ23)</f>
        <v/>
      </c>
      <c r="QN23" t="str">
        <f>IF('[1]Data Checking'!QR23="","",'[1]Data Checking'!QR23)</f>
        <v/>
      </c>
      <c r="QO23" t="str">
        <f>IF('[1]Data Checking'!QS23="","",'[1]Data Checking'!QS23)</f>
        <v/>
      </c>
      <c r="QP23" t="str">
        <f>IF('[1]Data Checking'!QT23="","",'[1]Data Checking'!QT23)</f>
        <v/>
      </c>
      <c r="QQ23" t="str">
        <f>IF('[1]Data Checking'!QU23="","",'[1]Data Checking'!QU23)</f>
        <v/>
      </c>
      <c r="QR23" t="str">
        <f>IF('[1]Data Checking'!QV23="","",'[1]Data Checking'!QV23)</f>
        <v/>
      </c>
      <c r="QS23" t="str">
        <f>IF('[1]Data Checking'!QW23="","",'[1]Data Checking'!QW23)</f>
        <v/>
      </c>
      <c r="QT23" t="str">
        <f>IF('[1]Data Checking'!QX23="","",'[1]Data Checking'!QX23)</f>
        <v/>
      </c>
      <c r="QU23" t="str">
        <f>IF('[1]Data Checking'!QY23="","",'[1]Data Checking'!QY23)</f>
        <v/>
      </c>
      <c r="QV23" t="str">
        <f>IF('[1]Data Checking'!QZ23="","",'[1]Data Checking'!QZ23)</f>
        <v/>
      </c>
      <c r="QW23" t="str">
        <f>IF('[1]Data Checking'!RA23="","",'[1]Data Checking'!RA23)</f>
        <v/>
      </c>
      <c r="QX23" t="str">
        <f>IF('[1]Data Checking'!RB23="","",'[1]Data Checking'!RB23)</f>
        <v/>
      </c>
      <c r="QY23" t="str">
        <f>IF('[1]Data Checking'!RC23="","",'[1]Data Checking'!RC23)</f>
        <v/>
      </c>
      <c r="QZ23" t="str">
        <f>IF('[1]Data Checking'!RD23="","",'[1]Data Checking'!RD23)</f>
        <v/>
      </c>
      <c r="RA23" t="str">
        <f>IF('[1]Data Checking'!RE23="","",'[1]Data Checking'!RE23)</f>
        <v/>
      </c>
      <c r="RB23" t="str">
        <f>IF('[1]Data Checking'!RF23="","",'[1]Data Checking'!RF23)</f>
        <v/>
      </c>
      <c r="RC23" t="str">
        <f>IF('[1]Data Checking'!RG23="","",'[1]Data Checking'!RG23)</f>
        <v/>
      </c>
      <c r="RD23" t="str">
        <f>IF('[1]Data Checking'!RH23="","",'[1]Data Checking'!RH23)</f>
        <v/>
      </c>
      <c r="RE23" t="str">
        <f>IF('[1]Data Checking'!RI23="","",'[1]Data Checking'!RI23)</f>
        <v/>
      </c>
      <c r="RF23" t="str">
        <f>IF('[1]Data Checking'!RJ23="","",'[1]Data Checking'!RJ23)</f>
        <v/>
      </c>
      <c r="RG23" t="str">
        <f>IF('[1]Data Checking'!RK23="","",'[1]Data Checking'!RK23)</f>
        <v/>
      </c>
      <c r="RH23" t="str">
        <f>IF('[1]Data Checking'!RL23="","",'[1]Data Checking'!RL23)</f>
        <v/>
      </c>
      <c r="RI23" t="str">
        <f>IF('[1]Data Checking'!RM23="","",'[1]Data Checking'!RM23)</f>
        <v/>
      </c>
      <c r="RJ23" t="str">
        <f>IF('[1]Data Checking'!RN23="","",'[1]Data Checking'!RN23)</f>
        <v/>
      </c>
      <c r="RK23" t="str">
        <f>IF('[1]Data Checking'!RO23="","",'[1]Data Checking'!RO23)</f>
        <v/>
      </c>
      <c r="RL23" t="str">
        <f>IF('[1]Data Checking'!RP23="","",'[1]Data Checking'!RP23)</f>
        <v/>
      </c>
      <c r="RM23" t="str">
        <f>IF('[1]Data Checking'!RQ23="","",'[1]Data Checking'!RQ23)</f>
        <v/>
      </c>
      <c r="RN23" t="str">
        <f>IF('[1]Data Checking'!RR23="","",'[1]Data Checking'!RR23)</f>
        <v/>
      </c>
      <c r="RO23" t="str">
        <f>IF('[1]Data Checking'!RS23="","",'[1]Data Checking'!RS23)</f>
        <v/>
      </c>
      <c r="RP23" t="str">
        <f>IF('[1]Data Checking'!RT23="","",'[1]Data Checking'!RT23)</f>
        <v/>
      </c>
      <c r="RQ23" t="str">
        <f>IF('[1]Data Checking'!RU23="","",'[1]Data Checking'!RU23)</f>
        <v/>
      </c>
      <c r="RR23" t="str">
        <f>IF('[1]Data Checking'!RV23="","",'[1]Data Checking'!RV23)</f>
        <v/>
      </c>
      <c r="RS23" t="str">
        <f>IF('[1]Data Checking'!RW23="","",'[1]Data Checking'!RW23)</f>
        <v/>
      </c>
      <c r="RT23" t="str">
        <f>IF('[1]Data Checking'!RX23="","",'[1]Data Checking'!RX23)</f>
        <v/>
      </c>
      <c r="RU23" t="str">
        <f>IF('[1]Data Checking'!RY23="","",'[1]Data Checking'!RY23)</f>
        <v/>
      </c>
      <c r="RV23" t="str">
        <f>IF('[1]Data Checking'!RZ23="","",'[1]Data Checking'!RZ23)</f>
        <v/>
      </c>
      <c r="RW23" t="str">
        <f>IF('[1]Data Checking'!SA23="","",'[1]Data Checking'!SA23)</f>
        <v/>
      </c>
      <c r="RX23" t="str">
        <f>IF('[1]Data Checking'!SB23="","",'[1]Data Checking'!SB23)</f>
        <v/>
      </c>
      <c r="RY23" t="str">
        <f>IF('[1]Data Checking'!SC23="","",'[1]Data Checking'!SC23)</f>
        <v/>
      </c>
      <c r="RZ23" t="str">
        <f>IF('[1]Data Checking'!SD23="","",'[1]Data Checking'!SD23)</f>
        <v/>
      </c>
      <c r="SA23" t="str">
        <f>IF('[1]Data Checking'!SE23="","",'[1]Data Checking'!SE23)</f>
        <v/>
      </c>
      <c r="SB23" t="str">
        <f>IF('[1]Data Checking'!SF23="","",'[1]Data Checking'!SF23)</f>
        <v/>
      </c>
      <c r="SC23" t="str">
        <f>IF('[1]Data Checking'!SG23="","",'[1]Data Checking'!SG23)</f>
        <v/>
      </c>
      <c r="SD23" t="str">
        <f>IF('[1]Data Checking'!SH23="","",'[1]Data Checking'!SH23)</f>
        <v/>
      </c>
      <c r="SE23" t="str">
        <f>IF('[1]Data Checking'!SI23="","",'[1]Data Checking'!SI23)</f>
        <v/>
      </c>
      <c r="SF23" t="str">
        <f>IF('[1]Data Checking'!SJ23="","",'[1]Data Checking'!SJ23)</f>
        <v/>
      </c>
      <c r="SG23" t="str">
        <f>IF('[1]Data Checking'!SK23="","",'[1]Data Checking'!SK23)</f>
        <v/>
      </c>
      <c r="SH23" t="str">
        <f>IF('[1]Data Checking'!SL23="","",'[1]Data Checking'!SL23)</f>
        <v/>
      </c>
      <c r="SI23" t="str">
        <f>IF('[1]Data Checking'!SM23="","",'[1]Data Checking'!SM23)</f>
        <v/>
      </c>
      <c r="SJ23" t="str">
        <f>IF('[1]Data Checking'!SN23="","",'[1]Data Checking'!SN23)</f>
        <v/>
      </c>
      <c r="SK23" t="str">
        <f>IF('[1]Data Checking'!SO23="","",'[1]Data Checking'!SO23)</f>
        <v/>
      </c>
      <c r="SL23" t="str">
        <f>IF('[1]Data Checking'!SP23="","",'[1]Data Checking'!SP23)</f>
        <v/>
      </c>
      <c r="SM23" t="str">
        <f>IF('[1]Data Checking'!SQ23="","",'[1]Data Checking'!SQ23)</f>
        <v/>
      </c>
      <c r="SN23" t="str">
        <f>IF('[1]Data Checking'!SR23="","",'[1]Data Checking'!SR23)</f>
        <v/>
      </c>
      <c r="SO23" t="str">
        <f>IF('[1]Data Checking'!SS23="","",'[1]Data Checking'!SS23)</f>
        <v/>
      </c>
      <c r="SP23" t="str">
        <f>IF('[1]Data Checking'!ST23="","",'[1]Data Checking'!ST23)</f>
        <v/>
      </c>
      <c r="SQ23" t="str">
        <f>IF('[1]Data Checking'!SU23="","",'[1]Data Checking'!SU23)</f>
        <v/>
      </c>
      <c r="SR23" t="str">
        <f>IF('[1]Data Checking'!SV23="","",'[1]Data Checking'!SV23)</f>
        <v/>
      </c>
      <c r="SS23" t="str">
        <f>IF('[1]Data Checking'!SW23="","",'[1]Data Checking'!SW23)</f>
        <v/>
      </c>
      <c r="ST23" t="str">
        <f>IF('[1]Data Checking'!SX23="","",'[1]Data Checking'!SX23)</f>
        <v/>
      </c>
      <c r="SU23" t="str">
        <f>IF('[1]Data Checking'!SY23="","",'[1]Data Checking'!SY23)</f>
        <v/>
      </c>
      <c r="SV23" t="str">
        <f>IF('[1]Data Checking'!SZ23="","",'[1]Data Checking'!SZ23)</f>
        <v/>
      </c>
      <c r="SW23" t="str">
        <f>IF('[1]Data Checking'!TA23="","",'[1]Data Checking'!TA23)</f>
        <v/>
      </c>
      <c r="SX23" t="str">
        <f>IF('[1]Data Checking'!TB23="","",'[1]Data Checking'!TB23)</f>
        <v/>
      </c>
      <c r="SY23" t="str">
        <f>IF('[1]Data Checking'!TC23="","",'[1]Data Checking'!TC23)</f>
        <v/>
      </c>
      <c r="SZ23" t="str">
        <f>IF('[1]Data Checking'!TD23="","",'[1]Data Checking'!TD23)</f>
        <v/>
      </c>
      <c r="TA23" t="str">
        <f>IF('[1]Data Checking'!TE23="","",'[1]Data Checking'!TE23)</f>
        <v/>
      </c>
      <c r="TB23" t="str">
        <f>IF('[1]Data Checking'!TF23="","",'[1]Data Checking'!TF23)</f>
        <v/>
      </c>
      <c r="TC23" t="str">
        <f>IF('[1]Data Checking'!TG23="","",'[1]Data Checking'!TG23)</f>
        <v/>
      </c>
      <c r="TD23" t="str">
        <f>IF('[1]Data Checking'!TH23="","",'[1]Data Checking'!TH23)</f>
        <v/>
      </c>
      <c r="TE23" t="str">
        <f>IF('[1]Data Checking'!TI23="","",'[1]Data Checking'!TI23)</f>
        <v/>
      </c>
      <c r="TF23" t="str">
        <f>IF('[1]Data Checking'!TJ23="","",'[1]Data Checking'!TJ23)</f>
        <v/>
      </c>
      <c r="TG23" t="str">
        <f>IF('[1]Data Checking'!TK23="","",'[1]Data Checking'!TK23)</f>
        <v/>
      </c>
      <c r="TH23" t="str">
        <f>IF('[1]Data Checking'!TL23="","",'[1]Data Checking'!TL23)</f>
        <v/>
      </c>
      <c r="TI23" t="str">
        <f>IF('[1]Data Checking'!TM23="","",'[1]Data Checking'!TM23)</f>
        <v/>
      </c>
      <c r="TJ23">
        <f>IF('[1]Data Checking'!TN23="","",'[1]Data Checking'!TN23)</f>
        <v>0</v>
      </c>
      <c r="TK23">
        <f>IF('[1]Data Checking'!TO23="","",'[1]Data Checking'!TO23)</f>
        <v>0</v>
      </c>
      <c r="TL23">
        <f>IF('[1]Data Checking'!TP23="","",'[1]Data Checking'!TP23)</f>
        <v>0</v>
      </c>
      <c r="TM23">
        <f>IF('[1]Data Checking'!TQ23="","",'[1]Data Checking'!TQ23)</f>
        <v>0</v>
      </c>
      <c r="TN23">
        <f>IF('[1]Data Checking'!TR23="","",'[1]Data Checking'!TR23)</f>
        <v>0</v>
      </c>
      <c r="TO23" t="str">
        <f>IF('[1]Data Checking'!TS23="","",'[1]Data Checking'!TS23)</f>
        <v/>
      </c>
      <c r="TP23" t="str">
        <f>IF('[1]Data Checking'!TT23="","",'[1]Data Checking'!TT23)</f>
        <v/>
      </c>
      <c r="TQ23">
        <f>IF('[1]Data Checking'!TU23="","",'[1]Data Checking'!TU23)</f>
        <v>237410398</v>
      </c>
      <c r="TR23" t="str">
        <f>IF('[1]Data Checking'!TV23="","",'[1]Data Checking'!TV23)</f>
        <v>9c043063-2bbe-4c6a-9d71-6dab9ff7ae84</v>
      </c>
      <c r="TS23">
        <f>IF('[1]Data Checking'!TW23="","",'[1]Data Checking'!TW23)</f>
        <v>44530.681111111109</v>
      </c>
      <c r="TT23" t="str">
        <f>IF('[1]Data Checking'!TX23="","",'[1]Data Checking'!TX23)</f>
        <v/>
      </c>
      <c r="TU23" t="str">
        <f>IF('[1]Data Checking'!TY23="","",'[1]Data Checking'!TY23)</f>
        <v/>
      </c>
      <c r="TV23" t="str">
        <f>IF('[1]Data Checking'!TZ23="","",'[1]Data Checking'!TZ23)</f>
        <v>submitted_via_web</v>
      </c>
      <c r="TW23" t="str">
        <f>IF('[1]Data Checking'!UA23="","",'[1]Data Checking'!UA23)</f>
        <v>icsm_haiti</v>
      </c>
      <c r="TX23" t="str">
        <f>IF('[1]Data Checking'!UB23="","",'[1]Data Checking'!UB23)</f>
        <v/>
      </c>
      <c r="TY23">
        <f>IF('[1]Data Checking'!UC23="","",'[1]Data Checking'!UC23)</f>
        <v>22</v>
      </c>
      <c r="TZ23" t="str">
        <f>IF('[1]Data Checking'!UD23="","",'[1]Data Checking'!UD23)</f>
        <v/>
      </c>
      <c r="UA23" t="e">
        <f>IF('[1]Data Checking'!UL23="","",'[1]Data Checking'!UL23)</f>
        <v>#REF!</v>
      </c>
      <c r="UB23" t="e">
        <f>IF('[1]Data Checking'!UM23="","",'[1]Data Checking'!UM23)</f>
        <v>#REF!</v>
      </c>
      <c r="UC23" t="e">
        <f>IF('[1]Data Checking'!UN23="","",'[1]Data Checking'!UN23)</f>
        <v>#REF!</v>
      </c>
    </row>
    <row r="24" spans="1:549">
      <c r="A24">
        <f>IF('[1]Data Checking'!D24="","",'[1]Data Checking'!D24)</f>
        <v>44530.441612615738</v>
      </c>
      <c r="B24">
        <f>IF('[1]Data Checking'!E24="","",'[1]Data Checking'!E24)</f>
        <v>44530.451431979163</v>
      </c>
      <c r="C24">
        <f>IF('[1]Data Checking'!F24="","",'[1]Data Checking'!F24)</f>
        <v>44530</v>
      </c>
      <c r="D24" t="str">
        <f>IF('[1]Data Checking'!H24="","",'[1]Data Checking'!H24)</f>
        <v>audit.csv</v>
      </c>
      <c r="E24" t="str">
        <f>IF('[1]Data Checking'!I24="","",'[1]Data Checking'!I24)</f>
        <v>icsm_haiti</v>
      </c>
      <c r="F24" t="str">
        <f>IF('[1]Data Checking'!J24="","",'[1]Data Checking'!J24)</f>
        <v>372032330787357</v>
      </c>
      <c r="G24" t="str">
        <f>IF('[1]Data Checking'!K24="","",'[1]Data Checking'!K24)</f>
        <v/>
      </c>
      <c r="H24">
        <f>IF('[1]Data Checking'!L24="","",'[1]Data Checking'!L24)</f>
        <v>44530</v>
      </c>
      <c r="I24" t="str">
        <f>IF('[1]Data Checking'!M24="","",'[1]Data Checking'!M24)</f>
        <v>Save the Children</v>
      </c>
      <c r="J24" t="str">
        <f>IF('[1]Data Checking'!N24="","",'[1]Data Checking'!N24)</f>
        <v/>
      </c>
      <c r="K24" t="str">
        <f>IF('[1]Data Checking'!O24="","",'[1]Data Checking'!O24)</f>
        <v>save</v>
      </c>
      <c r="L24" t="str">
        <f>IF('[1]Data Checking'!P24="","",'[1]Data Checking'!P24)</f>
        <v>Save the Children</v>
      </c>
      <c r="M24" t="str">
        <f>IF('[1]Data Checking'!Q24="","",'[1]Data Checking'!Q24)</f>
        <v>Save the Children</v>
      </c>
      <c r="N24" t="str">
        <f>IF('[1]Data Checking'!R24="","",'[1]Data Checking'!R24)</f>
        <v>ASV758</v>
      </c>
      <c r="O24" t="str">
        <f>IF('[1]Data Checking'!S24="","",'[1]Data Checking'!S24)</f>
        <v/>
      </c>
      <c r="P24" t="str">
        <f>IF('[1]Data Checking'!T24="","",'[1]Data Checking'!T24)</f>
        <v>save_asv</v>
      </c>
      <c r="Q24" t="str">
        <f>IF('[1]Data Checking'!U24="","",'[1]Data Checking'!U24)</f>
        <v>ASV758</v>
      </c>
      <c r="R24" t="str">
        <f>IF('[1]Data Checking'!V24="","",'[1]Data Checking'!V24)</f>
        <v>ASV758</v>
      </c>
      <c r="S24" t="str">
        <f>IF('[1]Data Checking'!W24="","",'[1]Data Checking'!W24)</f>
        <v>Artibonite</v>
      </c>
      <c r="T24" t="str">
        <f>IF('[1]Data Checking'!X24="","",'[1]Data Checking'!X24)</f>
        <v>L'Estère</v>
      </c>
      <c r="U24" t="str">
        <f>IF('[1]Data Checking'!Y24="","",'[1]Data Checking'!Y24)</f>
        <v>HT0513</v>
      </c>
      <c r="V24" t="str">
        <f>IF('[1]Data Checking'!Z24="","",'[1]Data Checking'!Z24)</f>
        <v>L'Estère</v>
      </c>
      <c r="W24" t="str">
        <f>IF('[1]Data Checking'!AA24="","",'[1]Data Checking'!AA24)</f>
        <v>Je ne sais pas, je ne souhaite pas répondre</v>
      </c>
      <c r="X24" t="str">
        <f>IF('[1]Data Checking'!AB24="","",'[1]Data Checking'!AB24)</f>
        <v>nsnr</v>
      </c>
      <c r="Y24" t="str">
        <f>IF('[1]Data Checking'!AC24="","",'[1]Data Checking'!AC24)</f>
        <v>Je ne sais pas, je ne souhaite pas répondre</v>
      </c>
      <c r="Z24" t="str">
        <f>IF('[1]Data Checking'!AD24="","",'[1]Data Checking'!AD24)</f>
        <v>Centre-ville de l'Estère</v>
      </c>
      <c r="AA24" t="str">
        <f>IF('[1]Data Checking'!AE24="","",'[1]Data Checking'!AE24)</f>
        <v/>
      </c>
      <c r="AB24" t="str">
        <f>IF('[1]Data Checking'!AF24="","",'[1]Data Checking'!AF24)</f>
        <v>est_1</v>
      </c>
      <c r="AC24" t="str">
        <f>IF('[1]Data Checking'!AG24="","",'[1]Data Checking'!AG24)</f>
        <v>Centre-ville de l'Estère</v>
      </c>
      <c r="AD24" t="str">
        <f>IF('[1]Data Checking'!AH24="","",'[1]Data Checking'!AH24)</f>
        <v>Centre-ville de l'Estère</v>
      </c>
      <c r="AE24" t="str">
        <f>IF('[1]Data Checking'!AI24="","",'[1]Data Checking'!AI24)</f>
        <v>Marché L'Estère</v>
      </c>
      <c r="AF24" t="str">
        <f>IF('[1]Data Checking'!AJ24="","",'[1]Data Checking'!AJ24)</f>
        <v/>
      </c>
      <c r="AG24" t="str">
        <f>IF('[1]Data Checking'!AK24="","",'[1]Data Checking'!AK24)</f>
        <v>lest_1</v>
      </c>
      <c r="AH24" t="str">
        <f>IF('[1]Data Checking'!AL24="","",'[1]Data Checking'!AL24)</f>
        <v>Marché L'Estère</v>
      </c>
      <c r="AI24" t="str">
        <f>IF('[1]Data Checking'!AM24="","",'[1]Data Checking'!AM24)</f>
        <v>Marché L'Estère</v>
      </c>
      <c r="AJ24" t="str">
        <f>IF('[1]Data Checking'!AN24="","",'[1]Data Checking'!AN24)</f>
        <v>Milieu urbain</v>
      </c>
      <c r="AK24" t="str">
        <f>IF('[1]Data Checking'!AO24="","",'[1]Data Checking'!AO24)</f>
        <v>Enquête auprès d'un marchand</v>
      </c>
      <c r="AL24" t="str">
        <f>IF('[1]Data Checking'!AP24="","",'[1]Data Checking'!AP24)</f>
        <v>Oui</v>
      </c>
      <c r="AM24" t="str">
        <f>IF('[1]Data Checking'!AQ24="","",'[1]Data Checking'!AQ24)</f>
        <v/>
      </c>
      <c r="AN24" t="str">
        <f>IF('[1]Data Checking'!AR24="","",'[1]Data Checking'!AR24)</f>
        <v>Oui</v>
      </c>
      <c r="AO24" t="str">
        <f>IF('[1]Data Checking'!AS24="","",'[1]Data Checking'!AS24)</f>
        <v/>
      </c>
      <c r="AP24" t="str">
        <f>IF('[1]Data Checking'!AT24="","",'[1]Data Checking'!AT24)</f>
        <v>Femme</v>
      </c>
      <c r="AQ24">
        <f>IF('[1]Data Checking'!AU24="","",'[1]Data Checking'!AU24)</f>
        <v>44530</v>
      </c>
      <c r="AR24">
        <f>IF('[1]Data Checking'!AV24="","",'[1]Data Checking'!AV24)</f>
        <v>44530</v>
      </c>
      <c r="AS24" t="str">
        <f>IF('[1]Data Checking'!AW24="","",'[1]Data Checking'!AW24)</f>
        <v>Détaillant mobile</v>
      </c>
      <c r="AT24" t="str">
        <f>IF('[1]Data Checking'!AX24="","",'[1]Data Checking'!AX24)</f>
        <v/>
      </c>
      <c r="AU24" t="str">
        <f>IF('[1]Data Checking'!AY24="","",'[1]Data Checking'!AY24)</f>
        <v>Produits et Ustensiles d'hygiène et assainissement</v>
      </c>
      <c r="AV24">
        <f>IF('[1]Data Checking'!AZ24="","",'[1]Data Checking'!AZ24)</f>
        <v>0</v>
      </c>
      <c r="AW24">
        <f>IF('[1]Data Checking'!BA24="","",'[1]Data Checking'!BA24)</f>
        <v>1</v>
      </c>
      <c r="AX24">
        <f>IF('[1]Data Checking'!BB24="","",'[1]Data Checking'!BB24)</f>
        <v>0</v>
      </c>
      <c r="AY24">
        <f>IF('[1]Data Checking'!BC24="","",'[1]Data Checking'!BC24)</f>
        <v>0</v>
      </c>
      <c r="AZ24" t="str">
        <f>IF('[1]Data Checking'!BD24="","",'[1]Data Checking'!BD24)</f>
        <v>wash</v>
      </c>
      <c r="BA24" t="str">
        <f>IF('[1]Data Checking'!BE24="","",'[1]Data Checking'!BE24)</f>
        <v>Produits et Ustensiles d'hygiène et assainissement</v>
      </c>
      <c r="BB24" t="str">
        <f>IF('[1]Data Checking'!BF24="","",'[1]Data Checking'!BF24)</f>
        <v>En espèces (Gourde)</v>
      </c>
      <c r="BC24">
        <f>IF('[1]Data Checking'!BG24="","",'[1]Data Checking'!BG24)</f>
        <v>1</v>
      </c>
      <c r="BD24">
        <f>IF('[1]Data Checking'!BH24="","",'[1]Data Checking'!BH24)</f>
        <v>0</v>
      </c>
      <c r="BE24">
        <f>IF('[1]Data Checking'!BI24="","",'[1]Data Checking'!BI24)</f>
        <v>0</v>
      </c>
      <c r="BF24">
        <f>IF('[1]Data Checking'!BJ24="","",'[1]Data Checking'!BJ24)</f>
        <v>0</v>
      </c>
      <c r="BG24">
        <f>IF('[1]Data Checking'!BK24="","",'[1]Data Checking'!BK24)</f>
        <v>0</v>
      </c>
      <c r="BH24">
        <f>IF('[1]Data Checking'!BL24="","",'[1]Data Checking'!BL24)</f>
        <v>0</v>
      </c>
      <c r="BI24">
        <f>IF('[1]Data Checking'!BM24="","",'[1]Data Checking'!BM24)</f>
        <v>0</v>
      </c>
      <c r="BJ24">
        <f>IF('[1]Data Checking'!BN24="","",'[1]Data Checking'!BN24)</f>
        <v>0</v>
      </c>
      <c r="BK24">
        <f>IF('[1]Data Checking'!BO24="","",'[1]Data Checking'!BO24)</f>
        <v>0</v>
      </c>
      <c r="BL24">
        <f>IF('[1]Data Checking'!BP24="","",'[1]Data Checking'!BP24)</f>
        <v>0</v>
      </c>
      <c r="BM24" t="str">
        <f>IF('[1]Data Checking'!BQ24="","",'[1]Data Checking'!BQ24)</f>
        <v/>
      </c>
      <c r="BN24" t="str">
        <f>IF('[1]Data Checking'!BR24="","",'[1]Data Checking'!BR24)</f>
        <v>Oui, il y a moins de commerçants par rapport au mois passé</v>
      </c>
      <c r="BO24" t="str">
        <f>IF('[1]Data Checking'!BS24="","",'[1]Data Checking'!BS24)</f>
        <v>Moins de 20</v>
      </c>
      <c r="BP24" t="str">
        <f>IF('[1]Data Checking'!BT24="","",'[1]Data Checking'!BT24)</f>
        <v/>
      </c>
      <c r="BQ24" t="str">
        <f>IF('[1]Data Checking'!BU24="","",'[1]Data Checking'!BU24)</f>
        <v/>
      </c>
      <c r="BR24" t="str">
        <f>IF('[1]Data Checking'!BV24="","",'[1]Data Checking'!BV24)</f>
        <v/>
      </c>
      <c r="BS24" t="str">
        <f>IF('[1]Data Checking'!BW24="","",'[1]Data Checking'!BW24)</f>
        <v/>
      </c>
      <c r="BT24" t="str">
        <f>IF('[1]Data Checking'!BX24="","",'[1]Data Checking'!BX24)</f>
        <v/>
      </c>
      <c r="BU24" t="str">
        <f>IF('[1]Data Checking'!BY24="","",'[1]Data Checking'!BY24)</f>
        <v/>
      </c>
      <c r="BV24" t="str">
        <f>IF('[1]Data Checking'!BZ24="","",'[1]Data Checking'!BZ24)</f>
        <v/>
      </c>
      <c r="BW24" t="str">
        <f>IF('[1]Data Checking'!CA24="","",'[1]Data Checking'!CA24)</f>
        <v/>
      </c>
      <c r="BX24" t="str">
        <f>IF('[1]Data Checking'!CB24="","",'[1]Data Checking'!CB24)</f>
        <v/>
      </c>
      <c r="BY24" t="str">
        <f>IF('[1]Data Checking'!CC24="","",'[1]Data Checking'!CC24)</f>
        <v/>
      </c>
      <c r="BZ24" t="str">
        <f>IF('[1]Data Checking'!CD24="","",'[1]Data Checking'!CD24)</f>
        <v/>
      </c>
      <c r="CA24" t="str">
        <f>IF('[1]Data Checking'!CE24="","",'[1]Data Checking'!CE24)</f>
        <v/>
      </c>
      <c r="CB24" t="str">
        <f>IF('[1]Data Checking'!CF24="","",'[1]Data Checking'!CF24)</f>
        <v/>
      </c>
      <c r="CC24" t="str">
        <f>IF('[1]Data Checking'!CG24="","",'[1]Data Checking'!CG24)</f>
        <v/>
      </c>
      <c r="CD24" t="str">
        <f>IF('[1]Data Checking'!CH24="","",'[1]Data Checking'!CH24)</f>
        <v/>
      </c>
      <c r="CE24" t="str">
        <f>IF('[1]Data Checking'!CI24="","",'[1]Data Checking'!CI24)</f>
        <v/>
      </c>
      <c r="CF24" t="str">
        <f>IF('[1]Data Checking'!CJ24="","",'[1]Data Checking'!CJ24)</f>
        <v/>
      </c>
      <c r="CG24" t="str">
        <f>IF('[1]Data Checking'!CK24="","",'[1]Data Checking'!CK24)</f>
        <v/>
      </c>
      <c r="CH24" t="str">
        <f>IF('[1]Data Checking'!CL24="","",'[1]Data Checking'!CL24)</f>
        <v/>
      </c>
      <c r="CI24" t="str">
        <f>IF('[1]Data Checking'!CM24="","",'[1]Data Checking'!CM24)</f>
        <v/>
      </c>
      <c r="CJ24" t="str">
        <f>IF('[1]Data Checking'!CN24="","",'[1]Data Checking'!CN24)</f>
        <v/>
      </c>
      <c r="CK24" t="str">
        <f>IF('[1]Data Checking'!CO24="","",'[1]Data Checking'!CO24)</f>
        <v/>
      </c>
      <c r="CL24" t="str">
        <f>IF('[1]Data Checking'!CP24="","",'[1]Data Checking'!CP24)</f>
        <v/>
      </c>
      <c r="CM24" t="str">
        <f>IF('[1]Data Checking'!CQ24="","",'[1]Data Checking'!CQ24)</f>
        <v/>
      </c>
      <c r="CN24" t="str">
        <f>IF('[1]Data Checking'!CR24="","",'[1]Data Checking'!CR24)</f>
        <v/>
      </c>
      <c r="CO24" t="str">
        <f>IF('[1]Data Checking'!CS24="","",'[1]Data Checking'!CS24)</f>
        <v/>
      </c>
      <c r="CP24" t="str">
        <f>IF('[1]Data Checking'!CT24="","",'[1]Data Checking'!CT24)</f>
        <v/>
      </c>
      <c r="CQ24" t="str">
        <f>IF('[1]Data Checking'!CU24="","",'[1]Data Checking'!CU24)</f>
        <v/>
      </c>
      <c r="CR24" t="str">
        <f>IF('[1]Data Checking'!CV24="","",'[1]Data Checking'!CV24)</f>
        <v/>
      </c>
      <c r="CS24" t="str">
        <f>IF('[1]Data Checking'!CW24="","",'[1]Data Checking'!CW24)</f>
        <v/>
      </c>
      <c r="CT24" t="str">
        <f>IF('[1]Data Checking'!CX24="","",'[1]Data Checking'!CX24)</f>
        <v/>
      </c>
      <c r="CU24" t="str">
        <f>IF('[1]Data Checking'!CY24="","",'[1]Data Checking'!CY24)</f>
        <v/>
      </c>
      <c r="CV24" t="str">
        <f>IF('[1]Data Checking'!CZ24="","",'[1]Data Checking'!CZ24)</f>
        <v/>
      </c>
      <c r="CW24" t="str">
        <f>IF('[1]Data Checking'!DA24="","",'[1]Data Checking'!DA24)</f>
        <v/>
      </c>
      <c r="CX24" t="str">
        <f>IF('[1]Data Checking'!DB24="","",'[1]Data Checking'!DB24)</f>
        <v/>
      </c>
      <c r="CY24" t="str">
        <f>IF('[1]Data Checking'!DC24="","",'[1]Data Checking'!DC24)</f>
        <v/>
      </c>
      <c r="CZ24" t="str">
        <f>IF('[1]Data Checking'!DD24="","",'[1]Data Checking'!DD24)</f>
        <v/>
      </c>
      <c r="DA24" t="str">
        <f>IF('[1]Data Checking'!DE24="","",'[1]Data Checking'!DE24)</f>
        <v/>
      </c>
      <c r="DB24" t="str">
        <f>IF('[1]Data Checking'!DF24="","",'[1]Data Checking'!DF24)</f>
        <v/>
      </c>
      <c r="DC24" t="str">
        <f>IF('[1]Data Checking'!DG24="","",'[1]Data Checking'!DG24)</f>
        <v/>
      </c>
      <c r="DD24" t="str">
        <f>IF('[1]Data Checking'!DH24="","",'[1]Data Checking'!DH24)</f>
        <v/>
      </c>
      <c r="DE24" t="str">
        <f>IF('[1]Data Checking'!DI24="","",'[1]Data Checking'!DI24)</f>
        <v/>
      </c>
      <c r="DF24" t="str">
        <f>IF('[1]Data Checking'!DJ24="","",'[1]Data Checking'!DJ24)</f>
        <v/>
      </c>
      <c r="DG24" t="str">
        <f>IF('[1]Data Checking'!DK24="","",'[1]Data Checking'!DK24)</f>
        <v/>
      </c>
      <c r="DH24" t="str">
        <f>IF('[1]Data Checking'!DL24="","",'[1]Data Checking'!DL24)</f>
        <v/>
      </c>
      <c r="DI24" t="str">
        <f>IF('[1]Data Checking'!DM24="","",'[1]Data Checking'!DM24)</f>
        <v/>
      </c>
      <c r="DJ24" t="str">
        <f>IF('[1]Data Checking'!DN24="","",'[1]Data Checking'!DN24)</f>
        <v/>
      </c>
      <c r="DK24" t="str">
        <f>IF('[1]Data Checking'!DO24="","",'[1]Data Checking'!DO24)</f>
        <v/>
      </c>
      <c r="DL24" t="str">
        <f>IF('[1]Data Checking'!DP24="","",'[1]Data Checking'!DP24)</f>
        <v/>
      </c>
      <c r="DM24" t="str">
        <f>IF('[1]Data Checking'!DQ24="","",'[1]Data Checking'!DQ24)</f>
        <v/>
      </c>
      <c r="DN24" t="str">
        <f>IF('[1]Data Checking'!DR24="","",'[1]Data Checking'!DR24)</f>
        <v/>
      </c>
      <c r="DO24" t="str">
        <f>IF('[1]Data Checking'!DS24="","",'[1]Data Checking'!DS24)</f>
        <v/>
      </c>
      <c r="DP24" t="str">
        <f>IF('[1]Data Checking'!DT24="","",'[1]Data Checking'!DT24)</f>
        <v/>
      </c>
      <c r="DQ24" t="str">
        <f>IF('[1]Data Checking'!DU24="","",'[1]Data Checking'!DU24)</f>
        <v/>
      </c>
      <c r="DR24" t="str">
        <f>IF('[1]Data Checking'!DV24="","",'[1]Data Checking'!DV24)</f>
        <v/>
      </c>
      <c r="DS24" t="str">
        <f>IF('[1]Data Checking'!DW24="","",'[1]Data Checking'!DW24)</f>
        <v/>
      </c>
      <c r="DT24" t="str">
        <f>IF('[1]Data Checking'!DX24="","",'[1]Data Checking'!DX24)</f>
        <v/>
      </c>
      <c r="DU24" t="str">
        <f>IF('[1]Data Checking'!DY24="","",'[1]Data Checking'!DY24)</f>
        <v/>
      </c>
      <c r="DV24" t="str">
        <f>IF('[1]Data Checking'!DZ24="","",'[1]Data Checking'!DZ24)</f>
        <v/>
      </c>
      <c r="DW24" t="str">
        <f>IF('[1]Data Checking'!EA24="","",'[1]Data Checking'!EA24)</f>
        <v/>
      </c>
      <c r="DX24" t="str">
        <f>IF('[1]Data Checking'!EB24="","",'[1]Data Checking'!EB24)</f>
        <v/>
      </c>
      <c r="DY24" t="str">
        <f>IF('[1]Data Checking'!EC24="","",'[1]Data Checking'!EC24)</f>
        <v/>
      </c>
      <c r="DZ24" t="str">
        <f>IF('[1]Data Checking'!ED24="","",'[1]Data Checking'!ED24)</f>
        <v/>
      </c>
      <c r="EA24" t="str">
        <f>IF('[1]Data Checking'!EE24="","",'[1]Data Checking'!EE24)</f>
        <v/>
      </c>
      <c r="EB24" t="str">
        <f>IF('[1]Data Checking'!EF24="","",'[1]Data Checking'!EF24)</f>
        <v/>
      </c>
      <c r="EC24" t="str">
        <f>IF('[1]Data Checking'!EG24="","",'[1]Data Checking'!EG24)</f>
        <v/>
      </c>
      <c r="ED24" t="str">
        <f>IF('[1]Data Checking'!EH24="","",'[1]Data Checking'!EH24)</f>
        <v/>
      </c>
      <c r="EE24" t="str">
        <f>IF('[1]Data Checking'!EI24="","",'[1]Data Checking'!EI24)</f>
        <v/>
      </c>
      <c r="EF24" t="str">
        <f>IF('[1]Data Checking'!EJ24="","",'[1]Data Checking'!EJ24)</f>
        <v/>
      </c>
      <c r="EG24" t="str">
        <f>IF('[1]Data Checking'!EK24="","",'[1]Data Checking'!EK24)</f>
        <v/>
      </c>
      <c r="EH24" t="str">
        <f>IF('[1]Data Checking'!EL24="","",'[1]Data Checking'!EL24)</f>
        <v/>
      </c>
      <c r="EI24" t="str">
        <f>IF('[1]Data Checking'!EM24="","",'[1]Data Checking'!EM24)</f>
        <v/>
      </c>
      <c r="EJ24" t="str">
        <f>IF('[1]Data Checking'!EN24="","",'[1]Data Checking'!EN24)</f>
        <v/>
      </c>
      <c r="EK24" t="str">
        <f>IF('[1]Data Checking'!EO24="","",'[1]Data Checking'!EO24)</f>
        <v>Savon lessive Brosse à dent Dentifrice Papier toilette Serviettes hygiéniques Chlore en grain (nettoyage) Savon pour se laver</v>
      </c>
      <c r="EL24">
        <f>IF('[1]Data Checking'!EP24="","",'[1]Data Checking'!EP24)</f>
        <v>1</v>
      </c>
      <c r="EM24">
        <f>IF('[1]Data Checking'!EQ24="","",'[1]Data Checking'!EQ24)</f>
        <v>1</v>
      </c>
      <c r="EN24">
        <f>IF('[1]Data Checking'!ER24="","",'[1]Data Checking'!ER24)</f>
        <v>1</v>
      </c>
      <c r="EO24">
        <f>IF('[1]Data Checking'!ES24="","",'[1]Data Checking'!ES24)</f>
        <v>1</v>
      </c>
      <c r="EP24">
        <f>IF('[1]Data Checking'!ET24="","",'[1]Data Checking'!ET24)</f>
        <v>1</v>
      </c>
      <c r="EQ24">
        <f>IF('[1]Data Checking'!EU24="","",'[1]Data Checking'!EU24)</f>
        <v>1</v>
      </c>
      <c r="ER24">
        <f>IF('[1]Data Checking'!EV24="","",'[1]Data Checking'!EV24)</f>
        <v>1</v>
      </c>
      <c r="ES24">
        <f>IF('[1]Data Checking'!EW24="","",'[1]Data Checking'!EW24)</f>
        <v>0</v>
      </c>
      <c r="ET24">
        <f>IF('[1]Data Checking'!EX24="","",'[1]Data Checking'!EX24)</f>
        <v>0</v>
      </c>
      <c r="EU24">
        <f>IF('[1]Data Checking'!EY24="","",'[1]Data Checking'!EY24)</f>
        <v>0</v>
      </c>
      <c r="EV24">
        <f>IF('[1]Data Checking'!EZ24="","",'[1]Data Checking'!EZ24)</f>
        <v>0</v>
      </c>
      <c r="EW24" t="str">
        <f>IF('[1]Data Checking'!FA24="","",'[1]Data Checking'!FA24)</f>
        <v>Oui</v>
      </c>
      <c r="EX24">
        <f>IF('[1]Data Checking'!FB24="","",'[1]Data Checking'!FB24)</f>
        <v>30</v>
      </c>
      <c r="EY24">
        <f>IF('[1]Data Checking'!FC24="","",'[1]Data Checking'!FC24)</f>
        <v>30</v>
      </c>
      <c r="EZ24" t="str">
        <f>IF('[1]Data Checking'!FD24="","",'[1]Data Checking'!FD24)</f>
        <v/>
      </c>
      <c r="FA24" t="str">
        <f>IF('[1]Data Checking'!FE24="","",'[1]Data Checking'!FE24)</f>
        <v/>
      </c>
      <c r="FB24" t="str">
        <f>IF('[1]Data Checking'!FF24="","",'[1]Data Checking'!FF24)</f>
        <v/>
      </c>
      <c r="FC24">
        <f>IF('[1]Data Checking'!FG24="","",'[1]Data Checking'!FG24)</f>
        <v>30</v>
      </c>
      <c r="FD24" t="str">
        <f>IF('[1]Data Checking'!FH24="","",'[1]Data Checking'!FH24)</f>
        <v>Oui</v>
      </c>
      <c r="FE24">
        <f>IF('[1]Data Checking'!FI24="","",'[1]Data Checking'!FI24)</f>
        <v>25</v>
      </c>
      <c r="FF24" t="str">
        <f>IF('[1]Data Checking'!FJ24="","",'[1]Data Checking'!FJ24)</f>
        <v>Oui</v>
      </c>
      <c r="FG24">
        <f>IF('[1]Data Checking'!FK24="","",'[1]Data Checking'!FK24)</f>
        <v>25</v>
      </c>
      <c r="FH24" t="str">
        <f>IF('[1]Data Checking'!FL24="","",'[1]Data Checking'!FL24)</f>
        <v>Oui</v>
      </c>
      <c r="FI24" t="str">
        <f>IF('[1]Data Checking'!FM24="","",'[1]Data Checking'!FM24)</f>
        <v>Oui</v>
      </c>
      <c r="FJ24">
        <f>IF('[1]Data Checking'!FN24="","",'[1]Data Checking'!FN24)</f>
        <v>15</v>
      </c>
      <c r="FK24" t="str">
        <f>IF('[1]Data Checking'!FO24="","",'[1]Data Checking'!FO24)</f>
        <v/>
      </c>
      <c r="FL24" t="str">
        <f>IF('[1]Data Checking'!FP24="","",'[1]Data Checking'!FP24)</f>
        <v/>
      </c>
      <c r="FM24">
        <f>IF('[1]Data Checking'!FQ24="","",'[1]Data Checking'!FQ24)</f>
        <v>15</v>
      </c>
      <c r="FN24" t="str">
        <f>IF('[1]Data Checking'!FR24="","",'[1]Data Checking'!FR24)</f>
        <v>Oui</v>
      </c>
      <c r="FO24" t="str">
        <f>IF('[1]Data Checking'!FS24="","",'[1]Data Checking'!FS24)</f>
        <v>Oui</v>
      </c>
      <c r="FP24">
        <f>IF('[1]Data Checking'!FT24="","",'[1]Data Checking'!FT24)</f>
        <v>100</v>
      </c>
      <c r="FQ24" t="str">
        <f>IF('[1]Data Checking'!FU24="","",'[1]Data Checking'!FU24)</f>
        <v/>
      </c>
      <c r="FR24" t="str">
        <f>IF('[1]Data Checking'!FV24="","",'[1]Data Checking'!FV24)</f>
        <v/>
      </c>
      <c r="FS24">
        <f>IF('[1]Data Checking'!FW24="","",'[1]Data Checking'!FW24)</f>
        <v>100</v>
      </c>
      <c r="FT24" t="str">
        <f>IF('[1]Data Checking'!FX24="","",'[1]Data Checking'!FX24)</f>
        <v>Oui</v>
      </c>
      <c r="FU24" t="str">
        <f>IF('[1]Data Checking'!FY24="","",'[1]Data Checking'!FY24)</f>
        <v>Oui</v>
      </c>
      <c r="FV24">
        <f>IF('[1]Data Checking'!FZ24="","",'[1]Data Checking'!FZ24)</f>
        <v>100</v>
      </c>
      <c r="FW24" t="str">
        <f>IF('[1]Data Checking'!GA24="","",'[1]Data Checking'!GA24)</f>
        <v/>
      </c>
      <c r="FX24" t="str">
        <f>IF('[1]Data Checking'!GB24="","",'[1]Data Checking'!GB24)</f>
        <v/>
      </c>
      <c r="FY24" t="str">
        <f>IF('[1]Data Checking'!GC24="","",'[1]Data Checking'!GC24)</f>
        <v/>
      </c>
      <c r="FZ24">
        <f>IF('[1]Data Checking'!GD24="","",'[1]Data Checking'!GD24)</f>
        <v>100</v>
      </c>
      <c r="GA24" t="str">
        <f>IF('[1]Data Checking'!GE24="","",'[1]Data Checking'!GE24)</f>
        <v>Oui</v>
      </c>
      <c r="GB24" t="str">
        <f>IF('[1]Data Checking'!GF24="","",'[1]Data Checking'!GF24)</f>
        <v>Oui</v>
      </c>
      <c r="GC24" t="str">
        <f>IF('[1]Data Checking'!GG24="","",'[1]Data Checking'!GG24)</f>
        <v/>
      </c>
      <c r="GD24">
        <f>IF('[1]Data Checking'!GH24="","",'[1]Data Checking'!GH24)</f>
        <v>5</v>
      </c>
      <c r="GE24" t="str">
        <f>IF('[1]Data Checking'!GI24="","",'[1]Data Checking'!GI24)</f>
        <v/>
      </c>
      <c r="GF24" t="str">
        <f>IF('[1]Data Checking'!GJ24="","",'[1]Data Checking'!GJ24)</f>
        <v/>
      </c>
      <c r="GG24" t="str">
        <f>IF('[1]Data Checking'!GK24="","",'[1]Data Checking'!GK24)</f>
        <v/>
      </c>
      <c r="GH24" t="str">
        <f>IF('[1]Data Checking'!GL24="","",'[1]Data Checking'!GL24)</f>
        <v/>
      </c>
      <c r="GI24" t="str">
        <f>IF('[1]Data Checking'!GM24="","",'[1]Data Checking'!GM24)</f>
        <v/>
      </c>
      <c r="GJ24" t="str">
        <f>IF('[1]Data Checking'!GN24="","",'[1]Data Checking'!GN24)</f>
        <v/>
      </c>
      <c r="GK24" t="str">
        <f>IF('[1]Data Checking'!GO24="","",'[1]Data Checking'!GO24)</f>
        <v>Oui</v>
      </c>
      <c r="GL24" t="str">
        <f>IF('[1]Data Checking'!GP24="","",'[1]Data Checking'!GP24)</f>
        <v>NA</v>
      </c>
      <c r="GM24">
        <f>IF('[1]Data Checking'!GQ24="","",'[1]Data Checking'!GQ24)</f>
        <v>5</v>
      </c>
      <c r="GN24" t="str">
        <f>IF('[1]Data Checking'!GR24="","",'[1]Data Checking'!GR24)</f>
        <v/>
      </c>
      <c r="GO24" t="str">
        <f>IF('[1]Data Checking'!GS24="","",'[1]Data Checking'!GS24)</f>
        <v/>
      </c>
      <c r="GP24" t="str">
        <f>IF('[1]Data Checking'!GT24="","",'[1]Data Checking'!GT24)</f>
        <v/>
      </c>
      <c r="GQ24" t="str">
        <f>IF('[1]Data Checking'!GU24="","",'[1]Data Checking'!GU24)</f>
        <v>Oui</v>
      </c>
      <c r="GR24" t="str">
        <f>IF('[1]Data Checking'!GV24="","",'[1]Data Checking'!GV24)</f>
        <v>Pas assez d'argent</v>
      </c>
      <c r="GS24">
        <f>IF('[1]Data Checking'!GW24="","",'[1]Data Checking'!GW24)</f>
        <v>0</v>
      </c>
      <c r="GT24">
        <f>IF('[1]Data Checking'!GX24="","",'[1]Data Checking'!GX24)</f>
        <v>0</v>
      </c>
      <c r="GU24">
        <f>IF('[1]Data Checking'!GY24="","",'[1]Data Checking'!GY24)</f>
        <v>0</v>
      </c>
      <c r="GV24">
        <f>IF('[1]Data Checking'!GZ24="","",'[1]Data Checking'!GZ24)</f>
        <v>0</v>
      </c>
      <c r="GW24">
        <f>IF('[1]Data Checking'!HA24="","",'[1]Data Checking'!HA24)</f>
        <v>1</v>
      </c>
      <c r="GX24">
        <f>IF('[1]Data Checking'!HB24="","",'[1]Data Checking'!HB24)</f>
        <v>0</v>
      </c>
      <c r="GY24">
        <f>IF('[1]Data Checking'!HC24="","",'[1]Data Checking'!HC24)</f>
        <v>0</v>
      </c>
      <c r="GZ24">
        <f>IF('[1]Data Checking'!HD24="","",'[1]Data Checking'!HD24)</f>
        <v>0</v>
      </c>
      <c r="HA24">
        <f>IF('[1]Data Checking'!HE24="","",'[1]Data Checking'!HE24)</f>
        <v>0</v>
      </c>
      <c r="HB24">
        <f>IF('[1]Data Checking'!HF24="","",'[1]Data Checking'!HF24)</f>
        <v>0</v>
      </c>
      <c r="HC24">
        <f>IF('[1]Data Checking'!HG24="","",'[1]Data Checking'!HG24)</f>
        <v>0</v>
      </c>
      <c r="HD24">
        <f>IF('[1]Data Checking'!HH24="","",'[1]Data Checking'!HH24)</f>
        <v>0</v>
      </c>
      <c r="HE24">
        <f>IF('[1]Data Checking'!HI24="","",'[1]Data Checking'!HI24)</f>
        <v>0</v>
      </c>
      <c r="HF24" t="str">
        <f>IF('[1]Data Checking'!HJ24="","",'[1]Data Checking'!HJ24)</f>
        <v/>
      </c>
      <c r="HG24" t="str">
        <f>IF('[1]Data Checking'!HK24="","",'[1]Data Checking'!HK24)</f>
        <v>Chlore en grain (nettoyage)</v>
      </c>
      <c r="HH24">
        <f>IF('[1]Data Checking'!HL24="","",'[1]Data Checking'!HL24)</f>
        <v>0</v>
      </c>
      <c r="HI24">
        <f>IF('[1]Data Checking'!HM24="","",'[1]Data Checking'!HM24)</f>
        <v>0</v>
      </c>
      <c r="HJ24">
        <f>IF('[1]Data Checking'!HN24="","",'[1]Data Checking'!HN24)</f>
        <v>0</v>
      </c>
      <c r="HK24">
        <f>IF('[1]Data Checking'!HO24="","",'[1]Data Checking'!HO24)</f>
        <v>0</v>
      </c>
      <c r="HL24">
        <f>IF('[1]Data Checking'!HP24="","",'[1]Data Checking'!HP24)</f>
        <v>0</v>
      </c>
      <c r="HM24">
        <f>IF('[1]Data Checking'!HQ24="","",'[1]Data Checking'!HQ24)</f>
        <v>1</v>
      </c>
      <c r="HN24">
        <f>IF('[1]Data Checking'!HR24="","",'[1]Data Checking'!HR24)</f>
        <v>0</v>
      </c>
      <c r="HO24">
        <f>IF('[1]Data Checking'!HS24="","",'[1]Data Checking'!HS24)</f>
        <v>0</v>
      </c>
      <c r="HP24">
        <f>IF('[1]Data Checking'!HT24="","",'[1]Data Checking'!HT24)</f>
        <v>0</v>
      </c>
      <c r="HQ24">
        <f>IF('[1]Data Checking'!HU24="","",'[1]Data Checking'!HU24)</f>
        <v>0</v>
      </c>
      <c r="HR24">
        <f>IF('[1]Data Checking'!HV24="","",'[1]Data Checking'!HV24)</f>
        <v>0</v>
      </c>
      <c r="HS24" t="str">
        <f>IF('[1]Data Checking'!HW24="","",'[1]Data Checking'!HW24)</f>
        <v>Non</v>
      </c>
      <c r="HT24" t="str">
        <f>IF('[1]Data Checking'!HX24="","",'[1]Data Checking'!HX24)</f>
        <v>Non</v>
      </c>
      <c r="HU24" t="str">
        <f>IF('[1]Data Checking'!HY24="","",'[1]Data Checking'!HY24)</f>
        <v>Oui</v>
      </c>
      <c r="HV24" t="str">
        <f>IF('[1]Data Checking'!HZ24="","",'[1]Data Checking'!HZ24)</f>
        <v>Artibonite</v>
      </c>
      <c r="HW24" t="str">
        <f>IF('[1]Data Checking'!IA24="","",'[1]Data Checking'!IA24)</f>
        <v>Meme</v>
      </c>
      <c r="HX24" t="str">
        <f>IF('[1]Data Checking'!IB24="","",'[1]Data Checking'!IB24)</f>
        <v>L'Estère</v>
      </c>
      <c r="HY24" t="str">
        <f>IF('[1]Data Checking'!IC24="","",'[1]Data Checking'!IC24)</f>
        <v>Meme</v>
      </c>
      <c r="HZ24" t="str">
        <f>IF('[1]Data Checking'!ID24="","",'[1]Data Checking'!ID24)</f>
        <v/>
      </c>
      <c r="IA24" t="str">
        <f>IF('[1]Data Checking'!IE24="","",'[1]Data Checking'!IE24)</f>
        <v/>
      </c>
      <c r="IB24" t="str">
        <f>IF('[1]Data Checking'!IF24="","",'[1]Data Checking'!IF24)</f>
        <v>Oui</v>
      </c>
      <c r="IC24" t="str">
        <f>IF('[1]Data Checking'!IG24="","",'[1]Data Checking'!IG24)</f>
        <v>Affrontements ou violences</v>
      </c>
      <c r="ID24">
        <f>IF('[1]Data Checking'!IH24="","",'[1]Data Checking'!IH24)</f>
        <v>0</v>
      </c>
      <c r="IE24">
        <f>IF('[1]Data Checking'!II24="","",'[1]Data Checking'!II24)</f>
        <v>1</v>
      </c>
      <c r="IF24">
        <f>IF('[1]Data Checking'!IJ24="","",'[1]Data Checking'!IJ24)</f>
        <v>0</v>
      </c>
      <c r="IG24">
        <f>IF('[1]Data Checking'!IK24="","",'[1]Data Checking'!IK24)</f>
        <v>0</v>
      </c>
      <c r="IH24">
        <f>IF('[1]Data Checking'!IL24="","",'[1]Data Checking'!IL24)</f>
        <v>0</v>
      </c>
      <c r="II24">
        <f>IF('[1]Data Checking'!IM24="","",'[1]Data Checking'!IM24)</f>
        <v>0</v>
      </c>
      <c r="IJ24" t="str">
        <f>IF('[1]Data Checking'!IN24="","",'[1]Data Checking'!IN24)</f>
        <v/>
      </c>
      <c r="IK24" t="str">
        <f>IF('[1]Data Checking'!IO24="","",'[1]Data Checking'!IO24)</f>
        <v>Risques de vols ou pillages</v>
      </c>
      <c r="IL24">
        <f>IF('[1]Data Checking'!IP24="","",'[1]Data Checking'!IP24)</f>
        <v>1</v>
      </c>
      <c r="IM24">
        <f>IF('[1]Data Checking'!IQ24="","",'[1]Data Checking'!IQ24)</f>
        <v>0</v>
      </c>
      <c r="IN24">
        <f>IF('[1]Data Checking'!IR24="","",'[1]Data Checking'!IR24)</f>
        <v>0</v>
      </c>
      <c r="IO24">
        <f>IF('[1]Data Checking'!IS24="","",'[1]Data Checking'!IS24)</f>
        <v>0</v>
      </c>
      <c r="IP24">
        <f>IF('[1]Data Checking'!IT24="","",'[1]Data Checking'!IT24)</f>
        <v>0</v>
      </c>
      <c r="IQ24">
        <f>IF('[1]Data Checking'!IU24="","",'[1]Data Checking'!IU24)</f>
        <v>0</v>
      </c>
      <c r="IR24">
        <f>IF('[1]Data Checking'!IV24="","",'[1]Data Checking'!IV24)</f>
        <v>0</v>
      </c>
      <c r="IS24">
        <f>IF('[1]Data Checking'!IW24="","",'[1]Data Checking'!IW24)</f>
        <v>0</v>
      </c>
      <c r="IT24" t="str">
        <f>IF('[1]Data Checking'!IX24="","",'[1]Data Checking'!IX24)</f>
        <v/>
      </c>
      <c r="IU24" t="str">
        <f>IF('[1]Data Checking'!IY24="","",'[1]Data Checking'!IY24)</f>
        <v>Oui</v>
      </c>
      <c r="IV24" t="str">
        <f>IF('[1]Data Checking'!IZ24="","",'[1]Data Checking'!IZ24)</f>
        <v/>
      </c>
      <c r="IW24" t="str">
        <f>IF('[1]Data Checking'!JA24="","",'[1]Data Checking'!JA24)</f>
        <v>Produits d'hygiène et assainissement</v>
      </c>
      <c r="IX24">
        <f>IF('[1]Data Checking'!JB24="","",'[1]Data Checking'!JB24)</f>
        <v>0</v>
      </c>
      <c r="IY24">
        <f>IF('[1]Data Checking'!JC24="","",'[1]Data Checking'!JC24)</f>
        <v>1</v>
      </c>
      <c r="IZ24">
        <f>IF('[1]Data Checking'!JD24="","",'[1]Data Checking'!JD24)</f>
        <v>0</v>
      </c>
      <c r="JA24">
        <f>IF('[1]Data Checking'!JE24="","",'[1]Data Checking'!JE24)</f>
        <v>0</v>
      </c>
      <c r="JB24" t="str">
        <f>IF('[1]Data Checking'!JF24="","",'[1]Data Checking'!JF24)</f>
        <v/>
      </c>
      <c r="JC24" t="str">
        <f>IF('[1]Data Checking'!JG24="","",'[1]Data Checking'!JG24)</f>
        <v/>
      </c>
      <c r="JD24" t="str">
        <f>IF('[1]Data Checking'!JH24="","",'[1]Data Checking'!JH24)</f>
        <v/>
      </c>
      <c r="JE24" t="str">
        <f>IF('[1]Data Checking'!JI24="","",'[1]Data Checking'!JI24)</f>
        <v/>
      </c>
      <c r="JF24" t="str">
        <f>IF('[1]Data Checking'!JJ24="","",'[1]Data Checking'!JJ24)</f>
        <v/>
      </c>
      <c r="JG24" t="str">
        <f>IF('[1]Data Checking'!JK24="","",'[1]Data Checking'!JK24)</f>
        <v/>
      </c>
      <c r="JH24" t="str">
        <f>IF('[1]Data Checking'!JL24="","",'[1]Data Checking'!JL24)</f>
        <v/>
      </c>
      <c r="JI24" t="str">
        <f>IF('[1]Data Checking'!JM24="","",'[1]Data Checking'!JM24)</f>
        <v/>
      </c>
      <c r="JJ24" t="str">
        <f>IF('[1]Data Checking'!JN24="","",'[1]Data Checking'!JN24)</f>
        <v/>
      </c>
      <c r="JK24" t="str">
        <f>IF('[1]Data Checking'!JO24="","",'[1]Data Checking'!JO24)</f>
        <v/>
      </c>
      <c r="JL24" t="str">
        <f>IF('[1]Data Checking'!JP24="","",'[1]Data Checking'!JP24)</f>
        <v/>
      </c>
      <c r="JM24" t="str">
        <f>IF('[1]Data Checking'!JQ24="","",'[1]Data Checking'!JQ24)</f>
        <v/>
      </c>
      <c r="JN24" t="str">
        <f>IF('[1]Data Checking'!JR24="","",'[1]Data Checking'!JR24)</f>
        <v/>
      </c>
      <c r="JO24" t="str">
        <f>IF('[1]Data Checking'!JS24="","",'[1]Data Checking'!JS24)</f>
        <v/>
      </c>
      <c r="JP24" t="str">
        <f>IF('[1]Data Checking'!JT24="","",'[1]Data Checking'!JT24)</f>
        <v/>
      </c>
      <c r="JQ24" t="str">
        <f>IF('[1]Data Checking'!JU24="","",'[1]Data Checking'!JU24)</f>
        <v/>
      </c>
      <c r="JR24" t="str">
        <f>IF('[1]Data Checking'!JV24="","",'[1]Data Checking'!JV24)</f>
        <v/>
      </c>
      <c r="JS24" t="str">
        <f>IF('[1]Data Checking'!JW24="","",'[1]Data Checking'!JW24)</f>
        <v/>
      </c>
      <c r="JT24" t="str">
        <f>IF('[1]Data Checking'!JX24="","",'[1]Data Checking'!JX24)</f>
        <v/>
      </c>
      <c r="JU24" t="str">
        <f>IF('[1]Data Checking'!JY24="","",'[1]Data Checking'!JY24)</f>
        <v/>
      </c>
      <c r="JV24" t="str">
        <f>IF('[1]Data Checking'!JZ24="","",'[1]Data Checking'!JZ24)</f>
        <v/>
      </c>
      <c r="JW24" t="str">
        <f>IF('[1]Data Checking'!KA24="","",'[1]Data Checking'!KA24)</f>
        <v/>
      </c>
      <c r="JX24" t="str">
        <f>IF('[1]Data Checking'!KB24="","",'[1]Data Checking'!KB24)</f>
        <v/>
      </c>
      <c r="JY24" t="str">
        <f>IF('[1]Data Checking'!KC24="","",'[1]Data Checking'!KC24)</f>
        <v/>
      </c>
      <c r="JZ24" t="str">
        <f>IF('[1]Data Checking'!KD24="","",'[1]Data Checking'!KD24)</f>
        <v/>
      </c>
      <c r="KA24" t="str">
        <f>IF('[1]Data Checking'!KE24="","",'[1]Data Checking'!KE24)</f>
        <v/>
      </c>
      <c r="KB24" t="str">
        <f>IF('[1]Data Checking'!KF24="","",'[1]Data Checking'!KF24)</f>
        <v/>
      </c>
      <c r="KC24" t="str">
        <f>IF('[1]Data Checking'!KG24="","",'[1]Data Checking'!KG24)</f>
        <v/>
      </c>
      <c r="KD24" t="str">
        <f>IF('[1]Data Checking'!KH24="","",'[1]Data Checking'!KH24)</f>
        <v/>
      </c>
      <c r="KE24" t="str">
        <f>IF('[1]Data Checking'!KI24="","",'[1]Data Checking'!KI24)</f>
        <v/>
      </c>
      <c r="KF24" t="str">
        <f>IF('[1]Data Checking'!KJ24="","",'[1]Data Checking'!KJ24)</f>
        <v/>
      </c>
      <c r="KG24" t="str">
        <f>IF('[1]Data Checking'!KK24="","",'[1]Data Checking'!KK24)</f>
        <v/>
      </c>
      <c r="KH24" t="str">
        <f>IF('[1]Data Checking'!KL24="","",'[1]Data Checking'!KL24)</f>
        <v/>
      </c>
      <c r="KI24" t="str">
        <f>IF('[1]Data Checking'!KM24="","",'[1]Data Checking'!KM24)</f>
        <v/>
      </c>
      <c r="KJ24" t="str">
        <f>IF('[1]Data Checking'!KN24="","",'[1]Data Checking'!KN24)</f>
        <v/>
      </c>
      <c r="KK24" t="str">
        <f>IF('[1]Data Checking'!KO24="","",'[1]Data Checking'!KO24)</f>
        <v/>
      </c>
      <c r="KL24" t="str">
        <f>IF('[1]Data Checking'!KP24="","",'[1]Data Checking'!KP24)</f>
        <v/>
      </c>
      <c r="KM24" t="str">
        <f>IF('[1]Data Checking'!KQ24="","",'[1]Data Checking'!KQ24)</f>
        <v/>
      </c>
      <c r="KN24" t="str">
        <f>IF('[1]Data Checking'!KR24="","",'[1]Data Checking'!KR24)</f>
        <v/>
      </c>
      <c r="KO24" t="str">
        <f>IF('[1]Data Checking'!KS24="","",'[1]Data Checking'!KS24)</f>
        <v/>
      </c>
      <c r="KP24" t="str">
        <f>IF('[1]Data Checking'!KT24="","",'[1]Data Checking'!KT24)</f>
        <v/>
      </c>
      <c r="KQ24" t="str">
        <f>IF('[1]Data Checking'!KU24="","",'[1]Data Checking'!KU24)</f>
        <v/>
      </c>
      <c r="KR24" t="str">
        <f>IF('[1]Data Checking'!KV24="","",'[1]Data Checking'!KV24)</f>
        <v/>
      </c>
      <c r="KS24" t="str">
        <f>IF('[1]Data Checking'!KW24="","",'[1]Data Checking'!KW24)</f>
        <v/>
      </c>
      <c r="KT24" t="str">
        <f>IF('[1]Data Checking'!KX24="","",'[1]Data Checking'!KX24)</f>
        <v/>
      </c>
      <c r="KU24" t="str">
        <f>IF('[1]Data Checking'!KY24="","",'[1]Data Checking'!KY24)</f>
        <v/>
      </c>
      <c r="KV24" t="str">
        <f>IF('[1]Data Checking'!KZ24="","",'[1]Data Checking'!KZ24)</f>
        <v/>
      </c>
      <c r="KW24" t="str">
        <f>IF('[1]Data Checking'!LA24="","",'[1]Data Checking'!LA24)</f>
        <v/>
      </c>
      <c r="KX24" t="str">
        <f>IF('[1]Data Checking'!LB24="","",'[1]Data Checking'!LB24)</f>
        <v/>
      </c>
      <c r="KY24" t="str">
        <f>IF('[1]Data Checking'!LC24="","",'[1]Data Checking'!LC24)</f>
        <v/>
      </c>
      <c r="KZ24" t="str">
        <f>IF('[1]Data Checking'!LD24="","",'[1]Data Checking'!LD24)</f>
        <v/>
      </c>
      <c r="LA24" t="str">
        <f>IF('[1]Data Checking'!LE24="","",'[1]Data Checking'!LE24)</f>
        <v/>
      </c>
      <c r="LB24" t="str">
        <f>IF('[1]Data Checking'!LF24="","",'[1]Data Checking'!LF24)</f>
        <v/>
      </c>
      <c r="LC24" t="str">
        <f>IF('[1]Data Checking'!LG24="","",'[1]Data Checking'!LG24)</f>
        <v/>
      </c>
      <c r="LD24" t="str">
        <f>IF('[1]Data Checking'!LH24="","",'[1]Data Checking'!LH24)</f>
        <v/>
      </c>
      <c r="LE24" t="str">
        <f>IF('[1]Data Checking'!LI24="","",'[1]Data Checking'!LI24)</f>
        <v/>
      </c>
      <c r="LF24" t="str">
        <f>IF('[1]Data Checking'!LJ24="","",'[1]Data Checking'!LJ24)</f>
        <v/>
      </c>
      <c r="LG24" t="str">
        <f>IF('[1]Data Checking'!LK24="","",'[1]Data Checking'!LK24)</f>
        <v/>
      </c>
      <c r="LH24" t="str">
        <f>IF('[1]Data Checking'!LL24="","",'[1]Data Checking'!LL24)</f>
        <v/>
      </c>
      <c r="LI24" t="str">
        <f>IF('[1]Data Checking'!LM24="","",'[1]Data Checking'!LM24)</f>
        <v/>
      </c>
      <c r="LJ24" t="str">
        <f>IF('[1]Data Checking'!LN24="","",'[1]Data Checking'!LN24)</f>
        <v/>
      </c>
      <c r="LK24" t="str">
        <f>IF('[1]Data Checking'!LO24="","",'[1]Data Checking'!LO24)</f>
        <v/>
      </c>
      <c r="LL24" t="str">
        <f>IF('[1]Data Checking'!LP24="","",'[1]Data Checking'!LP24)</f>
        <v/>
      </c>
      <c r="LM24" t="str">
        <f>IF('[1]Data Checking'!LQ24="","",'[1]Data Checking'!LQ24)</f>
        <v/>
      </c>
      <c r="LN24" t="str">
        <f>IF('[1]Data Checking'!LR24="","",'[1]Data Checking'!LR24)</f>
        <v/>
      </c>
      <c r="LO24" t="str">
        <f>IF('[1]Data Checking'!LS24="","",'[1]Data Checking'!LS24)</f>
        <v/>
      </c>
      <c r="LP24" t="str">
        <f>IF('[1]Data Checking'!LT24="","",'[1]Data Checking'!LT24)</f>
        <v/>
      </c>
      <c r="LQ24" t="str">
        <f>IF('[1]Data Checking'!LU24="","",'[1]Data Checking'!LU24)</f>
        <v/>
      </c>
      <c r="LR24" t="str">
        <f>IF('[1]Data Checking'!LV24="","",'[1]Data Checking'!LV24)</f>
        <v/>
      </c>
      <c r="LS24" t="str">
        <f>IF('[1]Data Checking'!LW24="","",'[1]Data Checking'!LW24)</f>
        <v/>
      </c>
      <c r="LT24" t="str">
        <f>IF('[1]Data Checking'!LX24="","",'[1]Data Checking'!LX24)</f>
        <v/>
      </c>
      <c r="LU24" t="str">
        <f>IF('[1]Data Checking'!LY24="","",'[1]Data Checking'!LY24)</f>
        <v/>
      </c>
      <c r="LV24" t="str">
        <f>IF('[1]Data Checking'!LZ24="","",'[1]Data Checking'!LZ24)</f>
        <v/>
      </c>
      <c r="LW24" t="str">
        <f>IF('[1]Data Checking'!MA24="","",'[1]Data Checking'!MA24)</f>
        <v/>
      </c>
      <c r="LX24" t="str">
        <f>IF('[1]Data Checking'!MB24="","",'[1]Data Checking'!MB24)</f>
        <v/>
      </c>
      <c r="LY24" t="str">
        <f>IF('[1]Data Checking'!MC24="","",'[1]Data Checking'!MC24)</f>
        <v/>
      </c>
      <c r="LZ24" t="str">
        <f>IF('[1]Data Checking'!MD24="","",'[1]Data Checking'!MD24)</f>
        <v/>
      </c>
      <c r="MA24" t="str">
        <f>IF('[1]Data Checking'!ME24="","",'[1]Data Checking'!ME24)</f>
        <v/>
      </c>
      <c r="MB24" t="str">
        <f>IF('[1]Data Checking'!MF24="","",'[1]Data Checking'!MF24)</f>
        <v/>
      </c>
      <c r="MC24" t="str">
        <f>IF('[1]Data Checking'!MG24="","",'[1]Data Checking'!MG24)</f>
        <v/>
      </c>
      <c r="MD24" t="str">
        <f>IF('[1]Data Checking'!MH24="","",'[1]Data Checking'!MH24)</f>
        <v/>
      </c>
      <c r="ME24" t="str">
        <f>IF('[1]Data Checking'!MI24="","",'[1]Data Checking'!MI24)</f>
        <v/>
      </c>
      <c r="MF24" t="str">
        <f>IF('[1]Data Checking'!MJ24="","",'[1]Data Checking'!MJ24)</f>
        <v/>
      </c>
      <c r="MG24" t="str">
        <f>IF('[1]Data Checking'!MK24="","",'[1]Data Checking'!MK24)</f>
        <v/>
      </c>
      <c r="MH24" t="str">
        <f>IF('[1]Data Checking'!ML24="","",'[1]Data Checking'!ML24)</f>
        <v/>
      </c>
      <c r="MI24" t="str">
        <f>IF('[1]Data Checking'!MM24="","",'[1]Data Checking'!MM24)</f>
        <v/>
      </c>
      <c r="MJ24" t="str">
        <f>IF('[1]Data Checking'!MN24="","",'[1]Data Checking'!MN24)</f>
        <v/>
      </c>
      <c r="MK24" t="str">
        <f>IF('[1]Data Checking'!MO24="","",'[1]Data Checking'!MO24)</f>
        <v/>
      </c>
      <c r="ML24" t="str">
        <f>IF('[1]Data Checking'!MP24="","",'[1]Data Checking'!MP24)</f>
        <v/>
      </c>
      <c r="MM24" t="str">
        <f>IF('[1]Data Checking'!MQ24="","",'[1]Data Checking'!MQ24)</f>
        <v/>
      </c>
      <c r="MN24" t="str">
        <f>IF('[1]Data Checking'!MR24="","",'[1]Data Checking'!MR24)</f>
        <v/>
      </c>
      <c r="MO24" t="str">
        <f>IF('[1]Data Checking'!MS24="","",'[1]Data Checking'!MS24)</f>
        <v/>
      </c>
      <c r="MP24" t="str">
        <f>IF('[1]Data Checking'!MT24="","",'[1]Data Checking'!MT24)</f>
        <v/>
      </c>
      <c r="MQ24" t="str">
        <f>IF('[1]Data Checking'!MU24="","",'[1]Data Checking'!MU24)</f>
        <v/>
      </c>
      <c r="MR24" t="str">
        <f>IF('[1]Data Checking'!MV24="","",'[1]Data Checking'!MV24)</f>
        <v/>
      </c>
      <c r="MS24" t="str">
        <f>IF('[1]Data Checking'!MW24="","",'[1]Data Checking'!MW24)</f>
        <v/>
      </c>
      <c r="MT24" t="str">
        <f>IF('[1]Data Checking'!MX24="","",'[1]Data Checking'!MX24)</f>
        <v/>
      </c>
      <c r="MU24" t="str">
        <f>IF('[1]Data Checking'!MY24="","",'[1]Data Checking'!MY24)</f>
        <v/>
      </c>
      <c r="MV24" t="str">
        <f>IF('[1]Data Checking'!MZ24="","",'[1]Data Checking'!MZ24)</f>
        <v/>
      </c>
      <c r="MW24" t="str">
        <f>IF('[1]Data Checking'!NA24="","",'[1]Data Checking'!NA24)</f>
        <v/>
      </c>
      <c r="MX24" t="str">
        <f>IF('[1]Data Checking'!NB24="","",'[1]Data Checking'!NB24)</f>
        <v/>
      </c>
      <c r="MY24" t="str">
        <f>IF('[1]Data Checking'!NC24="","",'[1]Data Checking'!NC24)</f>
        <v/>
      </c>
      <c r="MZ24" t="str">
        <f>IF('[1]Data Checking'!ND24="","",'[1]Data Checking'!ND24)</f>
        <v/>
      </c>
      <c r="NA24" t="str">
        <f>IF('[1]Data Checking'!NE24="","",'[1]Data Checking'!NE24)</f>
        <v/>
      </c>
      <c r="NB24" t="str">
        <f>IF('[1]Data Checking'!NF24="","",'[1]Data Checking'!NF24)</f>
        <v/>
      </c>
      <c r="NC24" t="str">
        <f>IF('[1]Data Checking'!NG24="","",'[1]Data Checking'!NG24)</f>
        <v/>
      </c>
      <c r="ND24" t="str">
        <f>IF('[1]Data Checking'!NH24="","",'[1]Data Checking'!NH24)</f>
        <v/>
      </c>
      <c r="NE24" t="str">
        <f>IF('[1]Data Checking'!NI24="","",'[1]Data Checking'!NI24)</f>
        <v/>
      </c>
      <c r="NF24" t="str">
        <f>IF('[1]Data Checking'!NJ24="","",'[1]Data Checking'!NJ24)</f>
        <v/>
      </c>
      <c r="NG24" t="str">
        <f>IF('[1]Data Checking'!NK24="","",'[1]Data Checking'!NK24)</f>
        <v/>
      </c>
      <c r="NH24" t="str">
        <f>IF('[1]Data Checking'!NL24="","",'[1]Data Checking'!NL24)</f>
        <v/>
      </c>
      <c r="NI24" t="str">
        <f>IF('[1]Data Checking'!NM24="","",'[1]Data Checking'!NM24)</f>
        <v/>
      </c>
      <c r="NJ24" t="str">
        <f>IF('[1]Data Checking'!NN24="","",'[1]Data Checking'!NN24)</f>
        <v/>
      </c>
      <c r="NK24" t="str">
        <f>IF('[1]Data Checking'!NO24="","",'[1]Data Checking'!NO24)</f>
        <v/>
      </c>
      <c r="NL24" t="str">
        <f>IF('[1]Data Checking'!NP24="","",'[1]Data Checking'!NP24)</f>
        <v/>
      </c>
      <c r="NM24" t="str">
        <f>IF('[1]Data Checking'!NQ24="","",'[1]Data Checking'!NQ24)</f>
        <v/>
      </c>
      <c r="NN24" t="str">
        <f>IF('[1]Data Checking'!NR24="","",'[1]Data Checking'!NR24)</f>
        <v/>
      </c>
      <c r="NO24" t="str">
        <f>IF('[1]Data Checking'!NS24="","",'[1]Data Checking'!NS24)</f>
        <v/>
      </c>
      <c r="NP24" t="str">
        <f>IF('[1]Data Checking'!NT24="","",'[1]Data Checking'!NT24)</f>
        <v/>
      </c>
      <c r="NQ24" t="str">
        <f>IF('[1]Data Checking'!NU24="","",'[1]Data Checking'!NU24)</f>
        <v/>
      </c>
      <c r="NR24" t="str">
        <f>IF('[1]Data Checking'!NV24="","",'[1]Data Checking'!NV24)</f>
        <v/>
      </c>
      <c r="NS24" t="str">
        <f>IF('[1]Data Checking'!NW24="","",'[1]Data Checking'!NW24)</f>
        <v/>
      </c>
      <c r="NT24" t="str">
        <f>IF('[1]Data Checking'!NX24="","",'[1]Data Checking'!NX24)</f>
        <v/>
      </c>
      <c r="NU24" t="str">
        <f>IF('[1]Data Checking'!NY24="","",'[1]Data Checking'!NY24)</f>
        <v/>
      </c>
      <c r="NV24" t="str">
        <f>IF('[1]Data Checking'!NZ24="","",'[1]Data Checking'!NZ24)</f>
        <v/>
      </c>
      <c r="NW24" t="str">
        <f>IF('[1]Data Checking'!OA24="","",'[1]Data Checking'!OA24)</f>
        <v/>
      </c>
      <c r="NX24" t="str">
        <f>IF('[1]Data Checking'!OB24="","",'[1]Data Checking'!OB24)</f>
        <v/>
      </c>
      <c r="NY24" t="str">
        <f>IF('[1]Data Checking'!OC24="","",'[1]Data Checking'!OC24)</f>
        <v/>
      </c>
      <c r="NZ24" t="str">
        <f>IF('[1]Data Checking'!OD24="","",'[1]Data Checking'!OD24)</f>
        <v/>
      </c>
      <c r="OA24" t="str">
        <f>IF('[1]Data Checking'!OE24="","",'[1]Data Checking'!OE24)</f>
        <v/>
      </c>
      <c r="OB24" t="str">
        <f>IF('[1]Data Checking'!OF24="","",'[1]Data Checking'!OF24)</f>
        <v/>
      </c>
      <c r="OC24" t="str">
        <f>IF('[1]Data Checking'!OG24="","",'[1]Data Checking'!OG24)</f>
        <v/>
      </c>
      <c r="OD24" t="str">
        <f>IF('[1]Data Checking'!OH24="","",'[1]Data Checking'!OH24)</f>
        <v/>
      </c>
      <c r="OE24" t="str">
        <f>IF('[1]Data Checking'!OI24="","",'[1]Data Checking'!OI24)</f>
        <v/>
      </c>
      <c r="OF24" t="str">
        <f>IF('[1]Data Checking'!OJ24="","",'[1]Data Checking'!OJ24)</f>
        <v/>
      </c>
      <c r="OG24" t="str">
        <f>IF('[1]Data Checking'!OK24="","",'[1]Data Checking'!OK24)</f>
        <v/>
      </c>
      <c r="OH24" t="str">
        <f>IF('[1]Data Checking'!OL24="","",'[1]Data Checking'!OL24)</f>
        <v/>
      </c>
      <c r="OI24" t="str">
        <f>IF('[1]Data Checking'!OM24="","",'[1]Data Checking'!OM24)</f>
        <v/>
      </c>
      <c r="OJ24" t="str">
        <f>IF('[1]Data Checking'!ON24="","",'[1]Data Checking'!ON24)</f>
        <v/>
      </c>
      <c r="OK24" t="str">
        <f>IF('[1]Data Checking'!OO24="","",'[1]Data Checking'!OO24)</f>
        <v/>
      </c>
      <c r="OL24" t="str">
        <f>IF('[1]Data Checking'!OP24="","",'[1]Data Checking'!OP24)</f>
        <v/>
      </c>
      <c r="OM24" t="str">
        <f>IF('[1]Data Checking'!OQ24="","",'[1]Data Checking'!OQ24)</f>
        <v/>
      </c>
      <c r="ON24" t="str">
        <f>IF('[1]Data Checking'!OR24="","",'[1]Data Checking'!OR24)</f>
        <v/>
      </c>
      <c r="OO24" t="str">
        <f>IF('[1]Data Checking'!OS24="","",'[1]Data Checking'!OS24)</f>
        <v/>
      </c>
      <c r="OP24" t="str">
        <f>IF('[1]Data Checking'!OT24="","",'[1]Data Checking'!OT24)</f>
        <v/>
      </c>
      <c r="OQ24" t="str">
        <f>IF('[1]Data Checking'!OU24="","",'[1]Data Checking'!OU24)</f>
        <v/>
      </c>
      <c r="OR24" t="str">
        <f>IF('[1]Data Checking'!OV24="","",'[1]Data Checking'!OV24)</f>
        <v/>
      </c>
      <c r="OS24" t="str">
        <f>IF('[1]Data Checking'!OW24="","",'[1]Data Checking'!OW24)</f>
        <v/>
      </c>
      <c r="OT24" t="str">
        <f>IF('[1]Data Checking'!OX24="","",'[1]Data Checking'!OX24)</f>
        <v/>
      </c>
      <c r="OU24" t="str">
        <f>IF('[1]Data Checking'!OY24="","",'[1]Data Checking'!OY24)</f>
        <v/>
      </c>
      <c r="OV24" t="str">
        <f>IF('[1]Data Checking'!OZ24="","",'[1]Data Checking'!OZ24)</f>
        <v/>
      </c>
      <c r="OW24" t="str">
        <f>IF('[1]Data Checking'!PA24="","",'[1]Data Checking'!PA24)</f>
        <v/>
      </c>
      <c r="OX24" t="str">
        <f>IF('[1]Data Checking'!PB24="","",'[1]Data Checking'!PB24)</f>
        <v/>
      </c>
      <c r="OY24" t="str">
        <f>IF('[1]Data Checking'!PC24="","",'[1]Data Checking'!PC24)</f>
        <v/>
      </c>
      <c r="OZ24" t="str">
        <f>IF('[1]Data Checking'!PD24="","",'[1]Data Checking'!PD24)</f>
        <v/>
      </c>
      <c r="PA24" t="str">
        <f>IF('[1]Data Checking'!PE24="","",'[1]Data Checking'!PE24)</f>
        <v/>
      </c>
      <c r="PB24" t="str">
        <f>IF('[1]Data Checking'!PF24="","",'[1]Data Checking'!PF24)</f>
        <v/>
      </c>
      <c r="PC24" t="str">
        <f>IF('[1]Data Checking'!PG24="","",'[1]Data Checking'!PG24)</f>
        <v/>
      </c>
      <c r="PD24" t="str">
        <f>IF('[1]Data Checking'!PH24="","",'[1]Data Checking'!PH24)</f>
        <v/>
      </c>
      <c r="PE24" t="str">
        <f>IF('[1]Data Checking'!PI24="","",'[1]Data Checking'!PI24)</f>
        <v/>
      </c>
      <c r="PF24" t="str">
        <f>IF('[1]Data Checking'!PJ24="","",'[1]Data Checking'!PJ24)</f>
        <v/>
      </c>
      <c r="PG24" t="str">
        <f>IF('[1]Data Checking'!PK24="","",'[1]Data Checking'!PK24)</f>
        <v/>
      </c>
      <c r="PH24" t="str">
        <f>IF('[1]Data Checking'!PL24="","",'[1]Data Checking'!PL24)</f>
        <v/>
      </c>
      <c r="PI24" t="str">
        <f>IF('[1]Data Checking'!PM24="","",'[1]Data Checking'!PM24)</f>
        <v/>
      </c>
      <c r="PJ24" t="str">
        <f>IF('[1]Data Checking'!PN24="","",'[1]Data Checking'!PN24)</f>
        <v/>
      </c>
      <c r="PK24" t="str">
        <f>IF('[1]Data Checking'!PO24="","",'[1]Data Checking'!PO24)</f>
        <v/>
      </c>
      <c r="PL24" t="str">
        <f>IF('[1]Data Checking'!PP24="","",'[1]Data Checking'!PP24)</f>
        <v/>
      </c>
      <c r="PM24" t="str">
        <f>IF('[1]Data Checking'!PQ24="","",'[1]Data Checking'!PQ24)</f>
        <v/>
      </c>
      <c r="PN24" t="str">
        <f>IF('[1]Data Checking'!PR24="","",'[1]Data Checking'!PR24)</f>
        <v/>
      </c>
      <c r="PO24" t="str">
        <f>IF('[1]Data Checking'!PS24="","",'[1]Data Checking'!PS24)</f>
        <v/>
      </c>
      <c r="PP24" t="str">
        <f>IF('[1]Data Checking'!PT24="","",'[1]Data Checking'!PT24)</f>
        <v/>
      </c>
      <c r="PQ24" t="str">
        <f>IF('[1]Data Checking'!PU24="","",'[1]Data Checking'!PU24)</f>
        <v/>
      </c>
      <c r="PR24" t="str">
        <f>IF('[1]Data Checking'!PV24="","",'[1]Data Checking'!PV24)</f>
        <v/>
      </c>
      <c r="PS24" t="str">
        <f>IF('[1]Data Checking'!PW24="","",'[1]Data Checking'!PW24)</f>
        <v/>
      </c>
      <c r="PT24" t="str">
        <f>IF('[1]Data Checking'!PX24="","",'[1]Data Checking'!PX24)</f>
        <v/>
      </c>
      <c r="PU24" t="str">
        <f>IF('[1]Data Checking'!PY24="","",'[1]Data Checking'!PY24)</f>
        <v/>
      </c>
      <c r="PV24" t="str">
        <f>IF('[1]Data Checking'!PZ24="","",'[1]Data Checking'!PZ24)</f>
        <v/>
      </c>
      <c r="PW24" t="str">
        <f>IF('[1]Data Checking'!QA24="","",'[1]Data Checking'!QA24)</f>
        <v/>
      </c>
      <c r="PX24" t="str">
        <f>IF('[1]Data Checking'!QB24="","",'[1]Data Checking'!QB24)</f>
        <v/>
      </c>
      <c r="PY24" t="str">
        <f>IF('[1]Data Checking'!QC24="","",'[1]Data Checking'!QC24)</f>
        <v/>
      </c>
      <c r="PZ24" t="str">
        <f>IF('[1]Data Checking'!QD24="","",'[1]Data Checking'!QD24)</f>
        <v/>
      </c>
      <c r="QA24" t="str">
        <f>IF('[1]Data Checking'!QE24="","",'[1]Data Checking'!QE24)</f>
        <v/>
      </c>
      <c r="QB24" t="str">
        <f>IF('[1]Data Checking'!QF24="","",'[1]Data Checking'!QF24)</f>
        <v/>
      </c>
      <c r="QC24" t="str">
        <f>IF('[1]Data Checking'!QG24="","",'[1]Data Checking'!QG24)</f>
        <v/>
      </c>
      <c r="QD24" t="str">
        <f>IF('[1]Data Checking'!QH24="","",'[1]Data Checking'!QH24)</f>
        <v/>
      </c>
      <c r="QE24" t="str">
        <f>IF('[1]Data Checking'!QI24="","",'[1]Data Checking'!QI24)</f>
        <v/>
      </c>
      <c r="QF24" t="str">
        <f>IF('[1]Data Checking'!QJ24="","",'[1]Data Checking'!QJ24)</f>
        <v/>
      </c>
      <c r="QG24" t="str">
        <f>IF('[1]Data Checking'!QK24="","",'[1]Data Checking'!QK24)</f>
        <v/>
      </c>
      <c r="QH24" t="str">
        <f>IF('[1]Data Checking'!QL24="","",'[1]Data Checking'!QL24)</f>
        <v/>
      </c>
      <c r="QI24" t="str">
        <f>IF('[1]Data Checking'!QM24="","",'[1]Data Checking'!QM24)</f>
        <v/>
      </c>
      <c r="QJ24" t="str">
        <f>IF('[1]Data Checking'!QN24="","",'[1]Data Checking'!QN24)</f>
        <v/>
      </c>
      <c r="QK24" t="str">
        <f>IF('[1]Data Checking'!QO24="","",'[1]Data Checking'!QO24)</f>
        <v/>
      </c>
      <c r="QL24" t="str">
        <f>IF('[1]Data Checking'!QP24="","",'[1]Data Checking'!QP24)</f>
        <v/>
      </c>
      <c r="QM24" t="str">
        <f>IF('[1]Data Checking'!QQ24="","",'[1]Data Checking'!QQ24)</f>
        <v/>
      </c>
      <c r="QN24" t="str">
        <f>IF('[1]Data Checking'!QR24="","",'[1]Data Checking'!QR24)</f>
        <v/>
      </c>
      <c r="QO24" t="str">
        <f>IF('[1]Data Checking'!QS24="","",'[1]Data Checking'!QS24)</f>
        <v/>
      </c>
      <c r="QP24" t="str">
        <f>IF('[1]Data Checking'!QT24="","",'[1]Data Checking'!QT24)</f>
        <v/>
      </c>
      <c r="QQ24" t="str">
        <f>IF('[1]Data Checking'!QU24="","",'[1]Data Checking'!QU24)</f>
        <v/>
      </c>
      <c r="QR24" t="str">
        <f>IF('[1]Data Checking'!QV24="","",'[1]Data Checking'!QV24)</f>
        <v/>
      </c>
      <c r="QS24" t="str">
        <f>IF('[1]Data Checking'!QW24="","",'[1]Data Checking'!QW24)</f>
        <v/>
      </c>
      <c r="QT24" t="str">
        <f>IF('[1]Data Checking'!QX24="","",'[1]Data Checking'!QX24)</f>
        <v/>
      </c>
      <c r="QU24" t="str">
        <f>IF('[1]Data Checking'!QY24="","",'[1]Data Checking'!QY24)</f>
        <v/>
      </c>
      <c r="QV24" t="str">
        <f>IF('[1]Data Checking'!QZ24="","",'[1]Data Checking'!QZ24)</f>
        <v/>
      </c>
      <c r="QW24" t="str">
        <f>IF('[1]Data Checking'!RA24="","",'[1]Data Checking'!RA24)</f>
        <v/>
      </c>
      <c r="QX24" t="str">
        <f>IF('[1]Data Checking'!RB24="","",'[1]Data Checking'!RB24)</f>
        <v/>
      </c>
      <c r="QY24" t="str">
        <f>IF('[1]Data Checking'!RC24="","",'[1]Data Checking'!RC24)</f>
        <v/>
      </c>
      <c r="QZ24" t="str">
        <f>IF('[1]Data Checking'!RD24="","",'[1]Data Checking'!RD24)</f>
        <v/>
      </c>
      <c r="RA24" t="str">
        <f>IF('[1]Data Checking'!RE24="","",'[1]Data Checking'!RE24)</f>
        <v/>
      </c>
      <c r="RB24" t="str">
        <f>IF('[1]Data Checking'!RF24="","",'[1]Data Checking'!RF24)</f>
        <v/>
      </c>
      <c r="RC24" t="str">
        <f>IF('[1]Data Checking'!RG24="","",'[1]Data Checking'!RG24)</f>
        <v/>
      </c>
      <c r="RD24" t="str">
        <f>IF('[1]Data Checking'!RH24="","",'[1]Data Checking'!RH24)</f>
        <v/>
      </c>
      <c r="RE24" t="str">
        <f>IF('[1]Data Checking'!RI24="","",'[1]Data Checking'!RI24)</f>
        <v/>
      </c>
      <c r="RF24" t="str">
        <f>IF('[1]Data Checking'!RJ24="","",'[1]Data Checking'!RJ24)</f>
        <v/>
      </c>
      <c r="RG24" t="str">
        <f>IF('[1]Data Checking'!RK24="","",'[1]Data Checking'!RK24)</f>
        <v/>
      </c>
      <c r="RH24" t="str">
        <f>IF('[1]Data Checking'!RL24="","",'[1]Data Checking'!RL24)</f>
        <v/>
      </c>
      <c r="RI24" t="str">
        <f>IF('[1]Data Checking'!RM24="","",'[1]Data Checking'!RM24)</f>
        <v/>
      </c>
      <c r="RJ24" t="str">
        <f>IF('[1]Data Checking'!RN24="","",'[1]Data Checking'!RN24)</f>
        <v/>
      </c>
      <c r="RK24" t="str">
        <f>IF('[1]Data Checking'!RO24="","",'[1]Data Checking'!RO24)</f>
        <v/>
      </c>
      <c r="RL24" t="str">
        <f>IF('[1]Data Checking'!RP24="","",'[1]Data Checking'!RP24)</f>
        <v/>
      </c>
      <c r="RM24" t="str">
        <f>IF('[1]Data Checking'!RQ24="","",'[1]Data Checking'!RQ24)</f>
        <v/>
      </c>
      <c r="RN24" t="str">
        <f>IF('[1]Data Checking'!RR24="","",'[1]Data Checking'!RR24)</f>
        <v/>
      </c>
      <c r="RO24" t="str">
        <f>IF('[1]Data Checking'!RS24="","",'[1]Data Checking'!RS24)</f>
        <v/>
      </c>
      <c r="RP24" t="str">
        <f>IF('[1]Data Checking'!RT24="","",'[1]Data Checking'!RT24)</f>
        <v/>
      </c>
      <c r="RQ24" t="str">
        <f>IF('[1]Data Checking'!RU24="","",'[1]Data Checking'!RU24)</f>
        <v/>
      </c>
      <c r="RR24" t="str">
        <f>IF('[1]Data Checking'!RV24="","",'[1]Data Checking'!RV24)</f>
        <v/>
      </c>
      <c r="RS24" t="str">
        <f>IF('[1]Data Checking'!RW24="","",'[1]Data Checking'!RW24)</f>
        <v/>
      </c>
      <c r="RT24" t="str">
        <f>IF('[1]Data Checking'!RX24="","",'[1]Data Checking'!RX24)</f>
        <v/>
      </c>
      <c r="RU24" t="str">
        <f>IF('[1]Data Checking'!RY24="","",'[1]Data Checking'!RY24)</f>
        <v/>
      </c>
      <c r="RV24" t="str">
        <f>IF('[1]Data Checking'!RZ24="","",'[1]Data Checking'!RZ24)</f>
        <v/>
      </c>
      <c r="RW24" t="str">
        <f>IF('[1]Data Checking'!SA24="","",'[1]Data Checking'!SA24)</f>
        <v/>
      </c>
      <c r="RX24" t="str">
        <f>IF('[1]Data Checking'!SB24="","",'[1]Data Checking'!SB24)</f>
        <v/>
      </c>
      <c r="RY24" t="str">
        <f>IF('[1]Data Checking'!SC24="","",'[1]Data Checking'!SC24)</f>
        <v/>
      </c>
      <c r="RZ24" t="str">
        <f>IF('[1]Data Checking'!SD24="","",'[1]Data Checking'!SD24)</f>
        <v/>
      </c>
      <c r="SA24" t="str">
        <f>IF('[1]Data Checking'!SE24="","",'[1]Data Checking'!SE24)</f>
        <v/>
      </c>
      <c r="SB24" t="str">
        <f>IF('[1]Data Checking'!SF24="","",'[1]Data Checking'!SF24)</f>
        <v/>
      </c>
      <c r="SC24" t="str">
        <f>IF('[1]Data Checking'!SG24="","",'[1]Data Checking'!SG24)</f>
        <v/>
      </c>
      <c r="SD24" t="str">
        <f>IF('[1]Data Checking'!SH24="","",'[1]Data Checking'!SH24)</f>
        <v/>
      </c>
      <c r="SE24" t="str">
        <f>IF('[1]Data Checking'!SI24="","",'[1]Data Checking'!SI24)</f>
        <v/>
      </c>
      <c r="SF24" t="str">
        <f>IF('[1]Data Checking'!SJ24="","",'[1]Data Checking'!SJ24)</f>
        <v/>
      </c>
      <c r="SG24" t="str">
        <f>IF('[1]Data Checking'!SK24="","",'[1]Data Checking'!SK24)</f>
        <v/>
      </c>
      <c r="SH24" t="str">
        <f>IF('[1]Data Checking'!SL24="","",'[1]Data Checking'!SL24)</f>
        <v/>
      </c>
      <c r="SI24" t="str">
        <f>IF('[1]Data Checking'!SM24="","",'[1]Data Checking'!SM24)</f>
        <v/>
      </c>
      <c r="SJ24" t="str">
        <f>IF('[1]Data Checking'!SN24="","",'[1]Data Checking'!SN24)</f>
        <v/>
      </c>
      <c r="SK24" t="str">
        <f>IF('[1]Data Checking'!SO24="","",'[1]Data Checking'!SO24)</f>
        <v/>
      </c>
      <c r="SL24" t="str">
        <f>IF('[1]Data Checking'!SP24="","",'[1]Data Checking'!SP24)</f>
        <v/>
      </c>
      <c r="SM24" t="str">
        <f>IF('[1]Data Checking'!SQ24="","",'[1]Data Checking'!SQ24)</f>
        <v/>
      </c>
      <c r="SN24" t="str">
        <f>IF('[1]Data Checking'!SR24="","",'[1]Data Checking'!SR24)</f>
        <v/>
      </c>
      <c r="SO24" t="str">
        <f>IF('[1]Data Checking'!SS24="","",'[1]Data Checking'!SS24)</f>
        <v/>
      </c>
      <c r="SP24" t="str">
        <f>IF('[1]Data Checking'!ST24="","",'[1]Data Checking'!ST24)</f>
        <v/>
      </c>
      <c r="SQ24" t="str">
        <f>IF('[1]Data Checking'!SU24="","",'[1]Data Checking'!SU24)</f>
        <v/>
      </c>
      <c r="SR24" t="str">
        <f>IF('[1]Data Checking'!SV24="","",'[1]Data Checking'!SV24)</f>
        <v/>
      </c>
      <c r="SS24" t="str">
        <f>IF('[1]Data Checking'!SW24="","",'[1]Data Checking'!SW24)</f>
        <v/>
      </c>
      <c r="ST24" t="str">
        <f>IF('[1]Data Checking'!SX24="","",'[1]Data Checking'!SX24)</f>
        <v/>
      </c>
      <c r="SU24" t="str">
        <f>IF('[1]Data Checking'!SY24="","",'[1]Data Checking'!SY24)</f>
        <v/>
      </c>
      <c r="SV24" t="str">
        <f>IF('[1]Data Checking'!SZ24="","",'[1]Data Checking'!SZ24)</f>
        <v/>
      </c>
      <c r="SW24" t="str">
        <f>IF('[1]Data Checking'!TA24="","",'[1]Data Checking'!TA24)</f>
        <v/>
      </c>
      <c r="SX24" t="str">
        <f>IF('[1]Data Checking'!TB24="","",'[1]Data Checking'!TB24)</f>
        <v/>
      </c>
      <c r="SY24" t="str">
        <f>IF('[1]Data Checking'!TC24="","",'[1]Data Checking'!TC24)</f>
        <v/>
      </c>
      <c r="SZ24" t="str">
        <f>IF('[1]Data Checking'!TD24="","",'[1]Data Checking'!TD24)</f>
        <v/>
      </c>
      <c r="TA24" t="str">
        <f>IF('[1]Data Checking'!TE24="","",'[1]Data Checking'!TE24)</f>
        <v/>
      </c>
      <c r="TB24" t="str">
        <f>IF('[1]Data Checking'!TF24="","",'[1]Data Checking'!TF24)</f>
        <v/>
      </c>
      <c r="TC24" t="str">
        <f>IF('[1]Data Checking'!TG24="","",'[1]Data Checking'!TG24)</f>
        <v/>
      </c>
      <c r="TD24" t="str">
        <f>IF('[1]Data Checking'!TH24="","",'[1]Data Checking'!TH24)</f>
        <v/>
      </c>
      <c r="TE24" t="str">
        <f>IF('[1]Data Checking'!TI24="","",'[1]Data Checking'!TI24)</f>
        <v/>
      </c>
      <c r="TF24" t="str">
        <f>IF('[1]Data Checking'!TJ24="","",'[1]Data Checking'!TJ24)</f>
        <v/>
      </c>
      <c r="TG24" t="str">
        <f>IF('[1]Data Checking'!TK24="","",'[1]Data Checking'!TK24)</f>
        <v/>
      </c>
      <c r="TH24" t="str">
        <f>IF('[1]Data Checking'!TL24="","",'[1]Data Checking'!TL24)</f>
        <v/>
      </c>
      <c r="TI24" t="str">
        <f>IF('[1]Data Checking'!TM24="","",'[1]Data Checking'!TM24)</f>
        <v/>
      </c>
      <c r="TJ24">
        <f>IF('[1]Data Checking'!TN24="","",'[1]Data Checking'!TN24)</f>
        <v>0</v>
      </c>
      <c r="TK24">
        <f>IF('[1]Data Checking'!TO24="","",'[1]Data Checking'!TO24)</f>
        <v>0</v>
      </c>
      <c r="TL24">
        <f>IF('[1]Data Checking'!TP24="","",'[1]Data Checking'!TP24)</f>
        <v>0</v>
      </c>
      <c r="TM24">
        <f>IF('[1]Data Checking'!TQ24="","",'[1]Data Checking'!TQ24)</f>
        <v>0</v>
      </c>
      <c r="TN24">
        <f>IF('[1]Data Checking'!TR24="","",'[1]Data Checking'!TR24)</f>
        <v>0</v>
      </c>
      <c r="TO24" t="str">
        <f>IF('[1]Data Checking'!TS24="","",'[1]Data Checking'!TS24)</f>
        <v/>
      </c>
      <c r="TP24" t="str">
        <f>IF('[1]Data Checking'!TT24="","",'[1]Data Checking'!TT24)</f>
        <v/>
      </c>
      <c r="TQ24">
        <f>IF('[1]Data Checking'!TU24="","",'[1]Data Checking'!TU24)</f>
        <v>237410482</v>
      </c>
      <c r="TR24" t="str">
        <f>IF('[1]Data Checking'!TV24="","",'[1]Data Checking'!TV24)</f>
        <v>3d692e2a-a66c-489d-8cd8-131630f27722</v>
      </c>
      <c r="TS24">
        <f>IF('[1]Data Checking'!TW24="","",'[1]Data Checking'!TW24)</f>
        <v>44530.681296296287</v>
      </c>
      <c r="TT24" t="str">
        <f>IF('[1]Data Checking'!TX24="","",'[1]Data Checking'!TX24)</f>
        <v/>
      </c>
      <c r="TU24" t="str">
        <f>IF('[1]Data Checking'!TY24="","",'[1]Data Checking'!TY24)</f>
        <v/>
      </c>
      <c r="TV24" t="str">
        <f>IF('[1]Data Checking'!TZ24="","",'[1]Data Checking'!TZ24)</f>
        <v>submitted_via_web</v>
      </c>
      <c r="TW24" t="str">
        <f>IF('[1]Data Checking'!UA24="","",'[1]Data Checking'!UA24)</f>
        <v>icsm_haiti</v>
      </c>
      <c r="TX24" t="str">
        <f>IF('[1]Data Checking'!UB24="","",'[1]Data Checking'!UB24)</f>
        <v/>
      </c>
      <c r="TY24">
        <f>IF('[1]Data Checking'!UC24="","",'[1]Data Checking'!UC24)</f>
        <v>23</v>
      </c>
      <c r="TZ24" t="str">
        <f>IF('[1]Data Checking'!UD24="","",'[1]Data Checking'!UD24)</f>
        <v/>
      </c>
      <c r="UA24" t="e">
        <f>IF('[1]Data Checking'!UL24="","",'[1]Data Checking'!UL24)</f>
        <v>#REF!</v>
      </c>
      <c r="UB24" t="e">
        <f>IF('[1]Data Checking'!UM24="","",'[1]Data Checking'!UM24)</f>
        <v>#REF!</v>
      </c>
      <c r="UC24" t="e">
        <f>IF('[1]Data Checking'!UN24="","",'[1]Data Checking'!UN24)</f>
        <v>#REF!</v>
      </c>
    </row>
    <row r="25" spans="1:549">
      <c r="A25">
        <f>IF('[1]Data Checking'!D25="","",'[1]Data Checking'!D25)</f>
        <v>44526.687098263887</v>
      </c>
      <c r="B25">
        <f>IF('[1]Data Checking'!E25="","",'[1]Data Checking'!E25)</f>
        <v>44526.693174282409</v>
      </c>
      <c r="C25">
        <f>IF('[1]Data Checking'!F25="","",'[1]Data Checking'!F25)</f>
        <v>44526</v>
      </c>
      <c r="D25" t="str">
        <f>IF('[1]Data Checking'!H25="","",'[1]Data Checking'!H25)</f>
        <v>audit.csv</v>
      </c>
      <c r="E25" t="str">
        <f>IF('[1]Data Checking'!I25="","",'[1]Data Checking'!I25)</f>
        <v>icsm_haiti</v>
      </c>
      <c r="F25" t="str">
        <f>IF('[1]Data Checking'!J25="","",'[1]Data Checking'!J25)</f>
        <v/>
      </c>
      <c r="G25" t="str">
        <f>IF('[1]Data Checking'!K25="","",'[1]Data Checking'!K25)</f>
        <v/>
      </c>
      <c r="H25">
        <f>IF('[1]Data Checking'!L25="","",'[1]Data Checking'!L25)</f>
        <v>44526</v>
      </c>
      <c r="I25" t="str">
        <f>IF('[1]Data Checking'!M25="","",'[1]Data Checking'!M25)</f>
        <v>Croix-Rouge Neerlandaise</v>
      </c>
      <c r="J25" t="str">
        <f>IF('[1]Data Checking'!N25="","",'[1]Data Checking'!N25)</f>
        <v/>
      </c>
      <c r="K25" t="str">
        <f>IF('[1]Data Checking'!O25="","",'[1]Data Checking'!O25)</f>
        <v>crnl</v>
      </c>
      <c r="L25" t="str">
        <f>IF('[1]Data Checking'!P25="","",'[1]Data Checking'!P25)</f>
        <v>Croix-Rouge Neerlandaise</v>
      </c>
      <c r="M25" t="str">
        <f>IF('[1]Data Checking'!Q25="","",'[1]Data Checking'!Q25)</f>
        <v>Croix-Rouge Neerlandaise</v>
      </c>
      <c r="N25" t="str">
        <f>IF('[1]Data Checking'!R25="","",'[1]Data Checking'!R25)</f>
        <v>PS_6827</v>
      </c>
      <c r="O25" t="str">
        <f>IF('[1]Data Checking'!S25="","",'[1]Data Checking'!S25)</f>
        <v/>
      </c>
      <c r="P25" t="str">
        <f>IF('[1]Data Checking'!T25="","",'[1]Data Checking'!T25)</f>
        <v>crnl_ps</v>
      </c>
      <c r="Q25" t="str">
        <f>IF('[1]Data Checking'!U25="","",'[1]Data Checking'!U25)</f>
        <v>PS_6827</v>
      </c>
      <c r="R25" t="str">
        <f>IF('[1]Data Checking'!V25="","",'[1]Data Checking'!V25)</f>
        <v>PS_6827</v>
      </c>
      <c r="S25" t="str">
        <f>IF('[1]Data Checking'!W25="","",'[1]Data Checking'!W25)</f>
        <v>Sud-Est</v>
      </c>
      <c r="T25" t="str">
        <f>IF('[1]Data Checking'!X25="","",'[1]Data Checking'!X25)</f>
        <v>Jacmel</v>
      </c>
      <c r="U25" t="str">
        <f>IF('[1]Data Checking'!Y25="","",'[1]Data Checking'!Y25)</f>
        <v>HT0211</v>
      </c>
      <c r="V25" t="str">
        <f>IF('[1]Data Checking'!Z25="","",'[1]Data Checking'!Z25)</f>
        <v>Jacmel</v>
      </c>
      <c r="W25" t="str">
        <f>IF('[1]Data Checking'!AA25="","",'[1]Data Checking'!AA25)</f>
        <v>1re Section Bas Cap Rouge</v>
      </c>
      <c r="X25" t="str">
        <f>IF('[1]Data Checking'!AB25="","",'[1]Data Checking'!AB25)</f>
        <v>HT0211-01</v>
      </c>
      <c r="Y25" t="str">
        <f>IF('[1]Data Checking'!AC25="","",'[1]Data Checking'!AC25)</f>
        <v>1re Section Bas Cap Rouge</v>
      </c>
      <c r="Z25" t="str">
        <f>IF('[1]Data Checking'!AD25="","",'[1]Data Checking'!AD25)</f>
        <v>Beaudoin</v>
      </c>
      <c r="AA25" t="str">
        <f>IF('[1]Data Checking'!AE25="","",'[1]Data Checking'!AE25)</f>
        <v/>
      </c>
      <c r="AB25" t="str">
        <f>IF('[1]Data Checking'!AF25="","",'[1]Data Checking'!AF25)</f>
        <v>jac_1</v>
      </c>
      <c r="AC25" t="str">
        <f>IF('[1]Data Checking'!AG25="","",'[1]Data Checking'!AG25)</f>
        <v>Beaudoin</v>
      </c>
      <c r="AD25" t="str">
        <f>IF('[1]Data Checking'!AH25="","",'[1]Data Checking'!AH25)</f>
        <v>Beaudoin</v>
      </c>
      <c r="AE25" t="str">
        <f>IF('[1]Data Checking'!AI25="","",'[1]Data Checking'!AI25)</f>
        <v>Marché Beaudoin</v>
      </c>
      <c r="AF25" t="str">
        <f>IF('[1]Data Checking'!AJ25="","",'[1]Data Checking'!AJ25)</f>
        <v/>
      </c>
      <c r="AG25" t="str">
        <f>IF('[1]Data Checking'!AK25="","",'[1]Data Checking'!AK25)</f>
        <v>jac_1</v>
      </c>
      <c r="AH25" t="str">
        <f>IF('[1]Data Checking'!AL25="","",'[1]Data Checking'!AL25)</f>
        <v>Marché Beaudoin</v>
      </c>
      <c r="AI25" t="str">
        <f>IF('[1]Data Checking'!AM25="","",'[1]Data Checking'!AM25)</f>
        <v>Marché Beaudoin</v>
      </c>
      <c r="AJ25" t="str">
        <f>IF('[1]Data Checking'!AN25="","",'[1]Data Checking'!AN25)</f>
        <v>Milieu urbain</v>
      </c>
      <c r="AK25" t="str">
        <f>IF('[1]Data Checking'!AO25="","",'[1]Data Checking'!AO25)</f>
        <v>Enquête auprès d'un marchand</v>
      </c>
      <c r="AL25" t="str">
        <f>IF('[1]Data Checking'!AP25="","",'[1]Data Checking'!AP25)</f>
        <v>Oui</v>
      </c>
      <c r="AM25" t="str">
        <f>IF('[1]Data Checking'!AQ25="","",'[1]Data Checking'!AQ25)</f>
        <v/>
      </c>
      <c r="AN25" t="str">
        <f>IF('[1]Data Checking'!AR25="","",'[1]Data Checking'!AR25)</f>
        <v>Oui</v>
      </c>
      <c r="AO25" t="str">
        <f>IF('[1]Data Checking'!AS25="","",'[1]Data Checking'!AS25)</f>
        <v/>
      </c>
      <c r="AP25" t="str">
        <f>IF('[1]Data Checking'!AT25="","",'[1]Data Checking'!AT25)</f>
        <v>Femme</v>
      </c>
      <c r="AQ25">
        <f>IF('[1]Data Checking'!AU25="","",'[1]Data Checking'!AU25)</f>
        <v>44526</v>
      </c>
      <c r="AR25">
        <f>IF('[1]Data Checking'!AV25="","",'[1]Data Checking'!AV25)</f>
        <v>44526</v>
      </c>
      <c r="AS25" t="str">
        <f>IF('[1]Data Checking'!AW25="","",'[1]Data Checking'!AW25)</f>
        <v>Détaillant avec boutique</v>
      </c>
      <c r="AT25" t="str">
        <f>IF('[1]Data Checking'!AX25="","",'[1]Data Checking'!AX25)</f>
        <v/>
      </c>
      <c r="AU25" t="str">
        <f>IF('[1]Data Checking'!AY25="","",'[1]Data Checking'!AY25)</f>
        <v>Produits et Ustensiles d'hygiène et assainissement</v>
      </c>
      <c r="AV25">
        <f>IF('[1]Data Checking'!AZ25="","",'[1]Data Checking'!AZ25)</f>
        <v>0</v>
      </c>
      <c r="AW25">
        <f>IF('[1]Data Checking'!BA25="","",'[1]Data Checking'!BA25)</f>
        <v>1</v>
      </c>
      <c r="AX25">
        <f>IF('[1]Data Checking'!BB25="","",'[1]Data Checking'!BB25)</f>
        <v>0</v>
      </c>
      <c r="AY25">
        <f>IF('[1]Data Checking'!BC25="","",'[1]Data Checking'!BC25)</f>
        <v>0</v>
      </c>
      <c r="AZ25" t="str">
        <f>IF('[1]Data Checking'!BD25="","",'[1]Data Checking'!BD25)</f>
        <v>wash</v>
      </c>
      <c r="BA25" t="str">
        <f>IF('[1]Data Checking'!BE25="","",'[1]Data Checking'!BE25)</f>
        <v>Produits et Ustensiles d'hygiène et assainissement</v>
      </c>
      <c r="BB25" t="str">
        <f>IF('[1]Data Checking'!BF25="","",'[1]Data Checking'!BF25)</f>
        <v>En espèces (Gourde)</v>
      </c>
      <c r="BC25">
        <f>IF('[1]Data Checking'!BG25="","",'[1]Data Checking'!BG25)</f>
        <v>1</v>
      </c>
      <c r="BD25">
        <f>IF('[1]Data Checking'!BH25="","",'[1]Data Checking'!BH25)</f>
        <v>0</v>
      </c>
      <c r="BE25">
        <f>IF('[1]Data Checking'!BI25="","",'[1]Data Checking'!BI25)</f>
        <v>0</v>
      </c>
      <c r="BF25">
        <f>IF('[1]Data Checking'!BJ25="","",'[1]Data Checking'!BJ25)</f>
        <v>0</v>
      </c>
      <c r="BG25">
        <f>IF('[1]Data Checking'!BK25="","",'[1]Data Checking'!BK25)</f>
        <v>0</v>
      </c>
      <c r="BH25">
        <f>IF('[1]Data Checking'!BL25="","",'[1]Data Checking'!BL25)</f>
        <v>0</v>
      </c>
      <c r="BI25">
        <f>IF('[1]Data Checking'!BM25="","",'[1]Data Checking'!BM25)</f>
        <v>0</v>
      </c>
      <c r="BJ25">
        <f>IF('[1]Data Checking'!BN25="","",'[1]Data Checking'!BN25)</f>
        <v>0</v>
      </c>
      <c r="BK25">
        <f>IF('[1]Data Checking'!BO25="","",'[1]Data Checking'!BO25)</f>
        <v>0</v>
      </c>
      <c r="BL25">
        <f>IF('[1]Data Checking'!BP25="","",'[1]Data Checking'!BP25)</f>
        <v>0</v>
      </c>
      <c r="BM25" t="str">
        <f>IF('[1]Data Checking'!BQ25="","",'[1]Data Checking'!BQ25)</f>
        <v/>
      </c>
      <c r="BN25" t="str">
        <f>IF('[1]Data Checking'!BR25="","",'[1]Data Checking'!BR25)</f>
        <v>Oui, il y a plus de commerçants par rapport au mois passé</v>
      </c>
      <c r="BO25" t="str">
        <f>IF('[1]Data Checking'!BS25="","",'[1]Data Checking'!BS25)</f>
        <v>Entre 21 et 60</v>
      </c>
      <c r="BP25" t="str">
        <f>IF('[1]Data Checking'!BT25="","",'[1]Data Checking'!BT25)</f>
        <v/>
      </c>
      <c r="BQ25" t="str">
        <f>IF('[1]Data Checking'!BU25="","",'[1]Data Checking'!BU25)</f>
        <v/>
      </c>
      <c r="BR25" t="str">
        <f>IF('[1]Data Checking'!BV25="","",'[1]Data Checking'!BV25)</f>
        <v/>
      </c>
      <c r="BS25" t="str">
        <f>IF('[1]Data Checking'!BW25="","",'[1]Data Checking'!BW25)</f>
        <v/>
      </c>
      <c r="BT25" t="str">
        <f>IF('[1]Data Checking'!BX25="","",'[1]Data Checking'!BX25)</f>
        <v/>
      </c>
      <c r="BU25" t="str">
        <f>IF('[1]Data Checking'!BY25="","",'[1]Data Checking'!BY25)</f>
        <v/>
      </c>
      <c r="BV25" t="str">
        <f>IF('[1]Data Checking'!BZ25="","",'[1]Data Checking'!BZ25)</f>
        <v/>
      </c>
      <c r="BW25" t="str">
        <f>IF('[1]Data Checking'!CA25="","",'[1]Data Checking'!CA25)</f>
        <v/>
      </c>
      <c r="BX25" t="str">
        <f>IF('[1]Data Checking'!CB25="","",'[1]Data Checking'!CB25)</f>
        <v/>
      </c>
      <c r="BY25" t="str">
        <f>IF('[1]Data Checking'!CC25="","",'[1]Data Checking'!CC25)</f>
        <v/>
      </c>
      <c r="BZ25" t="str">
        <f>IF('[1]Data Checking'!CD25="","",'[1]Data Checking'!CD25)</f>
        <v/>
      </c>
      <c r="CA25" t="str">
        <f>IF('[1]Data Checking'!CE25="","",'[1]Data Checking'!CE25)</f>
        <v/>
      </c>
      <c r="CB25" t="str">
        <f>IF('[1]Data Checking'!CF25="","",'[1]Data Checking'!CF25)</f>
        <v/>
      </c>
      <c r="CC25" t="str">
        <f>IF('[1]Data Checking'!CG25="","",'[1]Data Checking'!CG25)</f>
        <v/>
      </c>
      <c r="CD25" t="str">
        <f>IF('[1]Data Checking'!CH25="","",'[1]Data Checking'!CH25)</f>
        <v/>
      </c>
      <c r="CE25" t="str">
        <f>IF('[1]Data Checking'!CI25="","",'[1]Data Checking'!CI25)</f>
        <v/>
      </c>
      <c r="CF25" t="str">
        <f>IF('[1]Data Checking'!CJ25="","",'[1]Data Checking'!CJ25)</f>
        <v/>
      </c>
      <c r="CG25" t="str">
        <f>IF('[1]Data Checking'!CK25="","",'[1]Data Checking'!CK25)</f>
        <v/>
      </c>
      <c r="CH25" t="str">
        <f>IF('[1]Data Checking'!CL25="","",'[1]Data Checking'!CL25)</f>
        <v/>
      </c>
      <c r="CI25" t="str">
        <f>IF('[1]Data Checking'!CM25="","",'[1]Data Checking'!CM25)</f>
        <v/>
      </c>
      <c r="CJ25" t="str">
        <f>IF('[1]Data Checking'!CN25="","",'[1]Data Checking'!CN25)</f>
        <v/>
      </c>
      <c r="CK25" t="str">
        <f>IF('[1]Data Checking'!CO25="","",'[1]Data Checking'!CO25)</f>
        <v/>
      </c>
      <c r="CL25" t="str">
        <f>IF('[1]Data Checking'!CP25="","",'[1]Data Checking'!CP25)</f>
        <v/>
      </c>
      <c r="CM25" t="str">
        <f>IF('[1]Data Checking'!CQ25="","",'[1]Data Checking'!CQ25)</f>
        <v/>
      </c>
      <c r="CN25" t="str">
        <f>IF('[1]Data Checking'!CR25="","",'[1]Data Checking'!CR25)</f>
        <v/>
      </c>
      <c r="CO25" t="str">
        <f>IF('[1]Data Checking'!CS25="","",'[1]Data Checking'!CS25)</f>
        <v/>
      </c>
      <c r="CP25" t="str">
        <f>IF('[1]Data Checking'!CT25="","",'[1]Data Checking'!CT25)</f>
        <v/>
      </c>
      <c r="CQ25" t="str">
        <f>IF('[1]Data Checking'!CU25="","",'[1]Data Checking'!CU25)</f>
        <v/>
      </c>
      <c r="CR25" t="str">
        <f>IF('[1]Data Checking'!CV25="","",'[1]Data Checking'!CV25)</f>
        <v/>
      </c>
      <c r="CS25" t="str">
        <f>IF('[1]Data Checking'!CW25="","",'[1]Data Checking'!CW25)</f>
        <v/>
      </c>
      <c r="CT25" t="str">
        <f>IF('[1]Data Checking'!CX25="","",'[1]Data Checking'!CX25)</f>
        <v/>
      </c>
      <c r="CU25" t="str">
        <f>IF('[1]Data Checking'!CY25="","",'[1]Data Checking'!CY25)</f>
        <v/>
      </c>
      <c r="CV25" t="str">
        <f>IF('[1]Data Checking'!CZ25="","",'[1]Data Checking'!CZ25)</f>
        <v/>
      </c>
      <c r="CW25" t="str">
        <f>IF('[1]Data Checking'!DA25="","",'[1]Data Checking'!DA25)</f>
        <v/>
      </c>
      <c r="CX25" t="str">
        <f>IF('[1]Data Checking'!DB25="","",'[1]Data Checking'!DB25)</f>
        <v/>
      </c>
      <c r="CY25" t="str">
        <f>IF('[1]Data Checking'!DC25="","",'[1]Data Checking'!DC25)</f>
        <v/>
      </c>
      <c r="CZ25" t="str">
        <f>IF('[1]Data Checking'!DD25="","",'[1]Data Checking'!DD25)</f>
        <v/>
      </c>
      <c r="DA25" t="str">
        <f>IF('[1]Data Checking'!DE25="","",'[1]Data Checking'!DE25)</f>
        <v/>
      </c>
      <c r="DB25" t="str">
        <f>IF('[1]Data Checking'!DF25="","",'[1]Data Checking'!DF25)</f>
        <v/>
      </c>
      <c r="DC25" t="str">
        <f>IF('[1]Data Checking'!DG25="","",'[1]Data Checking'!DG25)</f>
        <v/>
      </c>
      <c r="DD25" t="str">
        <f>IF('[1]Data Checking'!DH25="","",'[1]Data Checking'!DH25)</f>
        <v/>
      </c>
      <c r="DE25" t="str">
        <f>IF('[1]Data Checking'!DI25="","",'[1]Data Checking'!DI25)</f>
        <v/>
      </c>
      <c r="DF25" t="str">
        <f>IF('[1]Data Checking'!DJ25="","",'[1]Data Checking'!DJ25)</f>
        <v/>
      </c>
      <c r="DG25" t="str">
        <f>IF('[1]Data Checking'!DK25="","",'[1]Data Checking'!DK25)</f>
        <v/>
      </c>
      <c r="DH25" t="str">
        <f>IF('[1]Data Checking'!DL25="","",'[1]Data Checking'!DL25)</f>
        <v/>
      </c>
      <c r="DI25" t="str">
        <f>IF('[1]Data Checking'!DM25="","",'[1]Data Checking'!DM25)</f>
        <v/>
      </c>
      <c r="DJ25" t="str">
        <f>IF('[1]Data Checking'!DN25="","",'[1]Data Checking'!DN25)</f>
        <v/>
      </c>
      <c r="DK25" t="str">
        <f>IF('[1]Data Checking'!DO25="","",'[1]Data Checking'!DO25)</f>
        <v/>
      </c>
      <c r="DL25" t="str">
        <f>IF('[1]Data Checking'!DP25="","",'[1]Data Checking'!DP25)</f>
        <v/>
      </c>
      <c r="DM25" t="str">
        <f>IF('[1]Data Checking'!DQ25="","",'[1]Data Checking'!DQ25)</f>
        <v/>
      </c>
      <c r="DN25" t="str">
        <f>IF('[1]Data Checking'!DR25="","",'[1]Data Checking'!DR25)</f>
        <v/>
      </c>
      <c r="DO25" t="str">
        <f>IF('[1]Data Checking'!DS25="","",'[1]Data Checking'!DS25)</f>
        <v/>
      </c>
      <c r="DP25" t="str">
        <f>IF('[1]Data Checking'!DT25="","",'[1]Data Checking'!DT25)</f>
        <v/>
      </c>
      <c r="DQ25" t="str">
        <f>IF('[1]Data Checking'!DU25="","",'[1]Data Checking'!DU25)</f>
        <v/>
      </c>
      <c r="DR25" t="str">
        <f>IF('[1]Data Checking'!DV25="","",'[1]Data Checking'!DV25)</f>
        <v/>
      </c>
      <c r="DS25" t="str">
        <f>IF('[1]Data Checking'!DW25="","",'[1]Data Checking'!DW25)</f>
        <v/>
      </c>
      <c r="DT25" t="str">
        <f>IF('[1]Data Checking'!DX25="","",'[1]Data Checking'!DX25)</f>
        <v/>
      </c>
      <c r="DU25" t="str">
        <f>IF('[1]Data Checking'!DY25="","",'[1]Data Checking'!DY25)</f>
        <v/>
      </c>
      <c r="DV25" t="str">
        <f>IF('[1]Data Checking'!DZ25="","",'[1]Data Checking'!DZ25)</f>
        <v/>
      </c>
      <c r="DW25" t="str">
        <f>IF('[1]Data Checking'!EA25="","",'[1]Data Checking'!EA25)</f>
        <v/>
      </c>
      <c r="DX25" t="str">
        <f>IF('[1]Data Checking'!EB25="","",'[1]Data Checking'!EB25)</f>
        <v/>
      </c>
      <c r="DY25" t="str">
        <f>IF('[1]Data Checking'!EC25="","",'[1]Data Checking'!EC25)</f>
        <v/>
      </c>
      <c r="DZ25" t="str">
        <f>IF('[1]Data Checking'!ED25="","",'[1]Data Checking'!ED25)</f>
        <v/>
      </c>
      <c r="EA25" t="str">
        <f>IF('[1]Data Checking'!EE25="","",'[1]Data Checking'!EE25)</f>
        <v/>
      </c>
      <c r="EB25" t="str">
        <f>IF('[1]Data Checking'!EF25="","",'[1]Data Checking'!EF25)</f>
        <v/>
      </c>
      <c r="EC25" t="str">
        <f>IF('[1]Data Checking'!EG25="","",'[1]Data Checking'!EG25)</f>
        <v/>
      </c>
      <c r="ED25" t="str">
        <f>IF('[1]Data Checking'!EH25="","",'[1]Data Checking'!EH25)</f>
        <v/>
      </c>
      <c r="EE25" t="str">
        <f>IF('[1]Data Checking'!EI25="","",'[1]Data Checking'!EI25)</f>
        <v/>
      </c>
      <c r="EF25" t="str">
        <f>IF('[1]Data Checking'!EJ25="","",'[1]Data Checking'!EJ25)</f>
        <v/>
      </c>
      <c r="EG25" t="str">
        <f>IF('[1]Data Checking'!EK25="","",'[1]Data Checking'!EK25)</f>
        <v/>
      </c>
      <c r="EH25" t="str">
        <f>IF('[1]Data Checking'!EL25="","",'[1]Data Checking'!EL25)</f>
        <v/>
      </c>
      <c r="EI25" t="str">
        <f>IF('[1]Data Checking'!EM25="","",'[1]Data Checking'!EM25)</f>
        <v/>
      </c>
      <c r="EJ25" t="str">
        <f>IF('[1]Data Checking'!EN25="","",'[1]Data Checking'!EN25)</f>
        <v/>
      </c>
      <c r="EK25" t="str">
        <f>IF('[1]Data Checking'!EO25="","",'[1]Data Checking'!EO25)</f>
        <v>Brosse à dent Papier toilette Serviettes hygiéniques Savon pour se laver</v>
      </c>
      <c r="EL25">
        <f>IF('[1]Data Checking'!EP25="","",'[1]Data Checking'!EP25)</f>
        <v>0</v>
      </c>
      <c r="EM25">
        <f>IF('[1]Data Checking'!EQ25="","",'[1]Data Checking'!EQ25)</f>
        <v>1</v>
      </c>
      <c r="EN25">
        <f>IF('[1]Data Checking'!ER25="","",'[1]Data Checking'!ER25)</f>
        <v>0</v>
      </c>
      <c r="EO25">
        <f>IF('[1]Data Checking'!ES25="","",'[1]Data Checking'!ES25)</f>
        <v>1</v>
      </c>
      <c r="EP25">
        <f>IF('[1]Data Checking'!ET25="","",'[1]Data Checking'!ET25)</f>
        <v>1</v>
      </c>
      <c r="EQ25">
        <f>IF('[1]Data Checking'!EU25="","",'[1]Data Checking'!EU25)</f>
        <v>0</v>
      </c>
      <c r="ER25">
        <f>IF('[1]Data Checking'!EV25="","",'[1]Data Checking'!EV25)</f>
        <v>1</v>
      </c>
      <c r="ES25">
        <f>IF('[1]Data Checking'!EW25="","",'[1]Data Checking'!EW25)</f>
        <v>0</v>
      </c>
      <c r="ET25">
        <f>IF('[1]Data Checking'!EX25="","",'[1]Data Checking'!EX25)</f>
        <v>0</v>
      </c>
      <c r="EU25">
        <f>IF('[1]Data Checking'!EY25="","",'[1]Data Checking'!EY25)</f>
        <v>0</v>
      </c>
      <c r="EV25">
        <f>IF('[1]Data Checking'!EZ25="","",'[1]Data Checking'!EZ25)</f>
        <v>0</v>
      </c>
      <c r="EW25" t="str">
        <f>IF('[1]Data Checking'!FA25="","",'[1]Data Checking'!FA25)</f>
        <v/>
      </c>
      <c r="EX25" t="str">
        <f>IF('[1]Data Checking'!FB25="","",'[1]Data Checking'!FB25)</f>
        <v/>
      </c>
      <c r="EY25" t="str">
        <f>IF('[1]Data Checking'!FC25="","",'[1]Data Checking'!FC25)</f>
        <v/>
      </c>
      <c r="EZ25" t="str">
        <f>IF('[1]Data Checking'!FD25="","",'[1]Data Checking'!FD25)</f>
        <v/>
      </c>
      <c r="FA25" t="str">
        <f>IF('[1]Data Checking'!FE25="","",'[1]Data Checking'!FE25)</f>
        <v/>
      </c>
      <c r="FB25" t="str">
        <f>IF('[1]Data Checking'!FF25="","",'[1]Data Checking'!FF25)</f>
        <v/>
      </c>
      <c r="FC25" t="str">
        <f>IF('[1]Data Checking'!FG25="","",'[1]Data Checking'!FG25)</f>
        <v/>
      </c>
      <c r="FD25" t="str">
        <f>IF('[1]Data Checking'!FH25="","",'[1]Data Checking'!FH25)</f>
        <v/>
      </c>
      <c r="FE25">
        <f>IF('[1]Data Checking'!FI25="","",'[1]Data Checking'!FI25)</f>
        <v>50</v>
      </c>
      <c r="FF25" t="str">
        <f>IF('[1]Data Checking'!FJ25="","",'[1]Data Checking'!FJ25)</f>
        <v>Oui</v>
      </c>
      <c r="FG25">
        <f>IF('[1]Data Checking'!FK25="","",'[1]Data Checking'!FK25)</f>
        <v>25</v>
      </c>
      <c r="FH25" t="str">
        <f>IF('[1]Data Checking'!FL25="","",'[1]Data Checking'!FL25)</f>
        <v>Oui</v>
      </c>
      <c r="FI25" t="str">
        <f>IF('[1]Data Checking'!FM25="","",'[1]Data Checking'!FM25)</f>
        <v>Oui</v>
      </c>
      <c r="FJ25">
        <f>IF('[1]Data Checking'!FN25="","",'[1]Data Checking'!FN25)</f>
        <v>50</v>
      </c>
      <c r="FK25" t="str">
        <f>IF('[1]Data Checking'!FO25="","",'[1]Data Checking'!FO25)</f>
        <v/>
      </c>
      <c r="FL25" t="str">
        <f>IF('[1]Data Checking'!FP25="","",'[1]Data Checking'!FP25)</f>
        <v/>
      </c>
      <c r="FM25">
        <f>IF('[1]Data Checking'!FQ25="","",'[1]Data Checking'!FQ25)</f>
        <v>50</v>
      </c>
      <c r="FN25" t="str">
        <f>IF('[1]Data Checking'!FR25="","",'[1]Data Checking'!FR25)</f>
        <v>Oui</v>
      </c>
      <c r="FO25" t="str">
        <f>IF('[1]Data Checking'!FS25="","",'[1]Data Checking'!FS25)</f>
        <v/>
      </c>
      <c r="FP25" t="str">
        <f>IF('[1]Data Checking'!FT25="","",'[1]Data Checking'!FT25)</f>
        <v/>
      </c>
      <c r="FQ25" t="str">
        <f>IF('[1]Data Checking'!FU25="","",'[1]Data Checking'!FU25)</f>
        <v/>
      </c>
      <c r="FR25" t="str">
        <f>IF('[1]Data Checking'!FV25="","",'[1]Data Checking'!FV25)</f>
        <v/>
      </c>
      <c r="FS25" t="str">
        <f>IF('[1]Data Checking'!FW25="","",'[1]Data Checking'!FW25)</f>
        <v/>
      </c>
      <c r="FT25" t="str">
        <f>IF('[1]Data Checking'!FX25="","",'[1]Data Checking'!FX25)</f>
        <v/>
      </c>
      <c r="FU25" t="str">
        <f>IF('[1]Data Checking'!FY25="","",'[1]Data Checking'!FY25)</f>
        <v>Oui</v>
      </c>
      <c r="FV25">
        <f>IF('[1]Data Checking'!FZ25="","",'[1]Data Checking'!FZ25)</f>
        <v>80</v>
      </c>
      <c r="FW25" t="str">
        <f>IF('[1]Data Checking'!GA25="","",'[1]Data Checking'!GA25)</f>
        <v/>
      </c>
      <c r="FX25" t="str">
        <f>IF('[1]Data Checking'!GB25="","",'[1]Data Checking'!GB25)</f>
        <v/>
      </c>
      <c r="FY25" t="str">
        <f>IF('[1]Data Checking'!GC25="","",'[1]Data Checking'!GC25)</f>
        <v/>
      </c>
      <c r="FZ25">
        <f>IF('[1]Data Checking'!GD25="","",'[1]Data Checking'!GD25)</f>
        <v>80</v>
      </c>
      <c r="GA25" t="str">
        <f>IF('[1]Data Checking'!GE25="","",'[1]Data Checking'!GE25)</f>
        <v>Oui</v>
      </c>
      <c r="GB25" t="str">
        <f>IF('[1]Data Checking'!GF25="","",'[1]Data Checking'!GF25)</f>
        <v/>
      </c>
      <c r="GC25" t="str">
        <f>IF('[1]Data Checking'!GG25="","",'[1]Data Checking'!GG25)</f>
        <v/>
      </c>
      <c r="GD25" t="str">
        <f>IF('[1]Data Checking'!GH25="","",'[1]Data Checking'!GH25)</f>
        <v/>
      </c>
      <c r="GE25" t="str">
        <f>IF('[1]Data Checking'!GI25="","",'[1]Data Checking'!GI25)</f>
        <v/>
      </c>
      <c r="GF25" t="str">
        <f>IF('[1]Data Checking'!GJ25="","",'[1]Data Checking'!GJ25)</f>
        <v/>
      </c>
      <c r="GG25" t="str">
        <f>IF('[1]Data Checking'!GK25="","",'[1]Data Checking'!GK25)</f>
        <v/>
      </c>
      <c r="GH25" t="str">
        <f>IF('[1]Data Checking'!GL25="","",'[1]Data Checking'!GL25)</f>
        <v/>
      </c>
      <c r="GI25" t="str">
        <f>IF('[1]Data Checking'!GM25="","",'[1]Data Checking'!GM25)</f>
        <v/>
      </c>
      <c r="GJ25" t="str">
        <f>IF('[1]Data Checking'!GN25="","",'[1]Data Checking'!GN25)</f>
        <v/>
      </c>
      <c r="GK25" t="str">
        <f>IF('[1]Data Checking'!GO25="","",'[1]Data Checking'!GO25)</f>
        <v/>
      </c>
      <c r="GL25" t="str">
        <f>IF('[1]Data Checking'!GP25="","",'[1]Data Checking'!GP25)</f>
        <v/>
      </c>
      <c r="GM25" t="str">
        <f>IF('[1]Data Checking'!GQ25="","",'[1]Data Checking'!GQ25)</f>
        <v/>
      </c>
      <c r="GN25" t="str">
        <f>IF('[1]Data Checking'!GR25="","",'[1]Data Checking'!GR25)</f>
        <v/>
      </c>
      <c r="GO25" t="str">
        <f>IF('[1]Data Checking'!GS25="","",'[1]Data Checking'!GS25)</f>
        <v/>
      </c>
      <c r="GP25" t="str">
        <f>IF('[1]Data Checking'!GT25="","",'[1]Data Checking'!GT25)</f>
        <v/>
      </c>
      <c r="GQ25" t="str">
        <f>IF('[1]Data Checking'!GU25="","",'[1]Data Checking'!GU25)</f>
        <v>Oui</v>
      </c>
      <c r="GR25" t="str">
        <f>IF('[1]Data Checking'!GV25="","",'[1]Data Checking'!GV25)</f>
        <v>Article trop cher</v>
      </c>
      <c r="GS25">
        <f>IF('[1]Data Checking'!GW25="","",'[1]Data Checking'!GW25)</f>
        <v>0</v>
      </c>
      <c r="GT25">
        <f>IF('[1]Data Checking'!GX25="","",'[1]Data Checking'!GX25)</f>
        <v>0</v>
      </c>
      <c r="GU25">
        <f>IF('[1]Data Checking'!GY25="","",'[1]Data Checking'!GY25)</f>
        <v>0</v>
      </c>
      <c r="GV25">
        <f>IF('[1]Data Checking'!GZ25="","",'[1]Data Checking'!GZ25)</f>
        <v>1</v>
      </c>
      <c r="GW25">
        <f>IF('[1]Data Checking'!HA25="","",'[1]Data Checking'!HA25)</f>
        <v>0</v>
      </c>
      <c r="GX25">
        <f>IF('[1]Data Checking'!HB25="","",'[1]Data Checking'!HB25)</f>
        <v>0</v>
      </c>
      <c r="GY25">
        <f>IF('[1]Data Checking'!HC25="","",'[1]Data Checking'!HC25)</f>
        <v>0</v>
      </c>
      <c r="GZ25">
        <f>IF('[1]Data Checking'!HD25="","",'[1]Data Checking'!HD25)</f>
        <v>0</v>
      </c>
      <c r="HA25">
        <f>IF('[1]Data Checking'!HE25="","",'[1]Data Checking'!HE25)</f>
        <v>0</v>
      </c>
      <c r="HB25">
        <f>IF('[1]Data Checking'!HF25="","",'[1]Data Checking'!HF25)</f>
        <v>0</v>
      </c>
      <c r="HC25">
        <f>IF('[1]Data Checking'!HG25="","",'[1]Data Checking'!HG25)</f>
        <v>0</v>
      </c>
      <c r="HD25">
        <f>IF('[1]Data Checking'!HH25="","",'[1]Data Checking'!HH25)</f>
        <v>0</v>
      </c>
      <c r="HE25">
        <f>IF('[1]Data Checking'!HI25="","",'[1]Data Checking'!HI25)</f>
        <v>0</v>
      </c>
      <c r="HF25" t="str">
        <f>IF('[1]Data Checking'!HJ25="","",'[1]Data Checking'!HJ25)</f>
        <v/>
      </c>
      <c r="HG25" t="str">
        <f>IF('[1]Data Checking'!HK25="","",'[1]Data Checking'!HK25)</f>
        <v>Savon pour se laver Serviettes hygiéniques Papier toilette Brosse à dent</v>
      </c>
      <c r="HH25">
        <f>IF('[1]Data Checking'!HL25="","",'[1]Data Checking'!HL25)</f>
        <v>0</v>
      </c>
      <c r="HI25">
        <f>IF('[1]Data Checking'!HM25="","",'[1]Data Checking'!HM25)</f>
        <v>1</v>
      </c>
      <c r="HJ25">
        <f>IF('[1]Data Checking'!HN25="","",'[1]Data Checking'!HN25)</f>
        <v>0</v>
      </c>
      <c r="HK25">
        <f>IF('[1]Data Checking'!HO25="","",'[1]Data Checking'!HO25)</f>
        <v>1</v>
      </c>
      <c r="HL25">
        <f>IF('[1]Data Checking'!HP25="","",'[1]Data Checking'!HP25)</f>
        <v>1</v>
      </c>
      <c r="HM25">
        <f>IF('[1]Data Checking'!HQ25="","",'[1]Data Checking'!HQ25)</f>
        <v>0</v>
      </c>
      <c r="HN25">
        <f>IF('[1]Data Checking'!HR25="","",'[1]Data Checking'!HR25)</f>
        <v>1</v>
      </c>
      <c r="HO25">
        <f>IF('[1]Data Checking'!HS25="","",'[1]Data Checking'!HS25)</f>
        <v>0</v>
      </c>
      <c r="HP25">
        <f>IF('[1]Data Checking'!HT25="","",'[1]Data Checking'!HT25)</f>
        <v>0</v>
      </c>
      <c r="HQ25">
        <f>IF('[1]Data Checking'!HU25="","",'[1]Data Checking'!HU25)</f>
        <v>0</v>
      </c>
      <c r="HR25">
        <f>IF('[1]Data Checking'!HV25="","",'[1]Data Checking'!HV25)</f>
        <v>0</v>
      </c>
      <c r="HS25" t="str">
        <f>IF('[1]Data Checking'!HW25="","",'[1]Data Checking'!HW25)</f>
        <v>Oui</v>
      </c>
      <c r="HT25" t="str">
        <f>IF('[1]Data Checking'!HX25="","",'[1]Data Checking'!HX25)</f>
        <v>Non</v>
      </c>
      <c r="HU25" t="str">
        <f>IF('[1]Data Checking'!HY25="","",'[1]Data Checking'!HY25)</f>
        <v>Oui</v>
      </c>
      <c r="HV25" t="str">
        <f>IF('[1]Data Checking'!HZ25="","",'[1]Data Checking'!HZ25)</f>
        <v>Ouest</v>
      </c>
      <c r="HW25" t="str">
        <f>IF('[1]Data Checking'!IA25="","",'[1]Data Checking'!IA25)</f>
        <v>Différent</v>
      </c>
      <c r="HX25" t="str">
        <f>IF('[1]Data Checking'!IB25="","",'[1]Data Checking'!IB25)</f>
        <v>Port-au-Prince</v>
      </c>
      <c r="HY25" t="str">
        <f>IF('[1]Data Checking'!IC25="","",'[1]Data Checking'!IC25)</f>
        <v>Différent</v>
      </c>
      <c r="HZ25" t="str">
        <f>IF('[1]Data Checking'!ID25="","",'[1]Data Checking'!ID25)</f>
        <v/>
      </c>
      <c r="IA25" t="str">
        <f>IF('[1]Data Checking'!IE25="","",'[1]Data Checking'!IE25)</f>
        <v/>
      </c>
      <c r="IB25" t="str">
        <f>IF('[1]Data Checking'!IF25="","",'[1]Data Checking'!IF25)</f>
        <v>Oui</v>
      </c>
      <c r="IC25" t="str">
        <f>IF('[1]Data Checking'!IG25="","",'[1]Data Checking'!IG25)</f>
        <v>Manifestations</v>
      </c>
      <c r="ID25">
        <f>IF('[1]Data Checking'!IH25="","",'[1]Data Checking'!IH25)</f>
        <v>0</v>
      </c>
      <c r="IE25">
        <f>IF('[1]Data Checking'!II25="","",'[1]Data Checking'!II25)</f>
        <v>0</v>
      </c>
      <c r="IF25">
        <f>IF('[1]Data Checking'!IJ25="","",'[1]Data Checking'!IJ25)</f>
        <v>1</v>
      </c>
      <c r="IG25">
        <f>IF('[1]Data Checking'!IK25="","",'[1]Data Checking'!IK25)</f>
        <v>0</v>
      </c>
      <c r="IH25">
        <f>IF('[1]Data Checking'!IL25="","",'[1]Data Checking'!IL25)</f>
        <v>0</v>
      </c>
      <c r="II25">
        <f>IF('[1]Data Checking'!IM25="","",'[1]Data Checking'!IM25)</f>
        <v>0</v>
      </c>
      <c r="IJ25" t="str">
        <f>IF('[1]Data Checking'!IN25="","",'[1]Data Checking'!IN25)</f>
        <v/>
      </c>
      <c r="IK25" t="str">
        <f>IF('[1]Data Checking'!IO25="","",'[1]Data Checking'!IO25)</f>
        <v>Augmentation des prix</v>
      </c>
      <c r="IL25">
        <f>IF('[1]Data Checking'!IP25="","",'[1]Data Checking'!IP25)</f>
        <v>0</v>
      </c>
      <c r="IM25">
        <f>IF('[1]Data Checking'!IQ25="","",'[1]Data Checking'!IQ25)</f>
        <v>0</v>
      </c>
      <c r="IN25">
        <f>IF('[1]Data Checking'!IR25="","",'[1]Data Checking'!IR25)</f>
        <v>1</v>
      </c>
      <c r="IO25">
        <f>IF('[1]Data Checking'!IS25="","",'[1]Data Checking'!IS25)</f>
        <v>0</v>
      </c>
      <c r="IP25">
        <f>IF('[1]Data Checking'!IT25="","",'[1]Data Checking'!IT25)</f>
        <v>0</v>
      </c>
      <c r="IQ25">
        <f>IF('[1]Data Checking'!IU25="","",'[1]Data Checking'!IU25)</f>
        <v>0</v>
      </c>
      <c r="IR25">
        <f>IF('[1]Data Checking'!IV25="","",'[1]Data Checking'!IV25)</f>
        <v>0</v>
      </c>
      <c r="IS25">
        <f>IF('[1]Data Checking'!IW25="","",'[1]Data Checking'!IW25)</f>
        <v>0</v>
      </c>
      <c r="IT25" t="str">
        <f>IF('[1]Data Checking'!IX25="","",'[1]Data Checking'!IX25)</f>
        <v/>
      </c>
      <c r="IU25" t="str">
        <f>IF('[1]Data Checking'!IY25="","",'[1]Data Checking'!IY25)</f>
        <v>Oui</v>
      </c>
      <c r="IV25" t="str">
        <f>IF('[1]Data Checking'!IZ25="","",'[1]Data Checking'!IZ25)</f>
        <v/>
      </c>
      <c r="IW25" t="str">
        <f>IF('[1]Data Checking'!JA25="","",'[1]Data Checking'!JA25)</f>
        <v>Produits d'hygiène et assainissement</v>
      </c>
      <c r="IX25">
        <f>IF('[1]Data Checking'!JB25="","",'[1]Data Checking'!JB25)</f>
        <v>0</v>
      </c>
      <c r="IY25">
        <f>IF('[1]Data Checking'!JC25="","",'[1]Data Checking'!JC25)</f>
        <v>1</v>
      </c>
      <c r="IZ25">
        <f>IF('[1]Data Checking'!JD25="","",'[1]Data Checking'!JD25)</f>
        <v>0</v>
      </c>
      <c r="JA25">
        <f>IF('[1]Data Checking'!JE25="","",'[1]Data Checking'!JE25)</f>
        <v>0</v>
      </c>
      <c r="JB25" t="str">
        <f>IF('[1]Data Checking'!JF25="","",'[1]Data Checking'!JF25)</f>
        <v/>
      </c>
      <c r="JC25" t="str">
        <f>IF('[1]Data Checking'!JG25="","",'[1]Data Checking'!JG25)</f>
        <v/>
      </c>
      <c r="JD25" t="str">
        <f>IF('[1]Data Checking'!JH25="","",'[1]Data Checking'!JH25)</f>
        <v/>
      </c>
      <c r="JE25" t="str">
        <f>IF('[1]Data Checking'!JI25="","",'[1]Data Checking'!JI25)</f>
        <v/>
      </c>
      <c r="JF25" t="str">
        <f>IF('[1]Data Checking'!JJ25="","",'[1]Data Checking'!JJ25)</f>
        <v/>
      </c>
      <c r="JG25" t="str">
        <f>IF('[1]Data Checking'!JK25="","",'[1]Data Checking'!JK25)</f>
        <v/>
      </c>
      <c r="JH25" t="str">
        <f>IF('[1]Data Checking'!JL25="","",'[1]Data Checking'!JL25)</f>
        <v/>
      </c>
      <c r="JI25" t="str">
        <f>IF('[1]Data Checking'!JM25="","",'[1]Data Checking'!JM25)</f>
        <v/>
      </c>
      <c r="JJ25" t="str">
        <f>IF('[1]Data Checking'!JN25="","",'[1]Data Checking'!JN25)</f>
        <v/>
      </c>
      <c r="JK25" t="str">
        <f>IF('[1]Data Checking'!JO25="","",'[1]Data Checking'!JO25)</f>
        <v/>
      </c>
      <c r="JL25" t="str">
        <f>IF('[1]Data Checking'!JP25="","",'[1]Data Checking'!JP25)</f>
        <v/>
      </c>
      <c r="JM25" t="str">
        <f>IF('[1]Data Checking'!JQ25="","",'[1]Data Checking'!JQ25)</f>
        <v/>
      </c>
      <c r="JN25" t="str">
        <f>IF('[1]Data Checking'!JR25="","",'[1]Data Checking'!JR25)</f>
        <v/>
      </c>
      <c r="JO25" t="str">
        <f>IF('[1]Data Checking'!JS25="","",'[1]Data Checking'!JS25)</f>
        <v/>
      </c>
      <c r="JP25" t="str">
        <f>IF('[1]Data Checking'!JT25="","",'[1]Data Checking'!JT25)</f>
        <v/>
      </c>
      <c r="JQ25" t="str">
        <f>IF('[1]Data Checking'!JU25="","",'[1]Data Checking'!JU25)</f>
        <v/>
      </c>
      <c r="JR25" t="str">
        <f>IF('[1]Data Checking'!JV25="","",'[1]Data Checking'!JV25)</f>
        <v/>
      </c>
      <c r="JS25" t="str">
        <f>IF('[1]Data Checking'!JW25="","",'[1]Data Checking'!JW25)</f>
        <v/>
      </c>
      <c r="JT25" t="str">
        <f>IF('[1]Data Checking'!JX25="","",'[1]Data Checking'!JX25)</f>
        <v/>
      </c>
      <c r="JU25" t="str">
        <f>IF('[1]Data Checking'!JY25="","",'[1]Data Checking'!JY25)</f>
        <v/>
      </c>
      <c r="JV25" t="str">
        <f>IF('[1]Data Checking'!JZ25="","",'[1]Data Checking'!JZ25)</f>
        <v/>
      </c>
      <c r="JW25" t="str">
        <f>IF('[1]Data Checking'!KA25="","",'[1]Data Checking'!KA25)</f>
        <v/>
      </c>
      <c r="JX25" t="str">
        <f>IF('[1]Data Checking'!KB25="","",'[1]Data Checking'!KB25)</f>
        <v/>
      </c>
      <c r="JY25" t="str">
        <f>IF('[1]Data Checking'!KC25="","",'[1]Data Checking'!KC25)</f>
        <v/>
      </c>
      <c r="JZ25" t="str">
        <f>IF('[1]Data Checking'!KD25="","",'[1]Data Checking'!KD25)</f>
        <v/>
      </c>
      <c r="KA25" t="str">
        <f>IF('[1]Data Checking'!KE25="","",'[1]Data Checking'!KE25)</f>
        <v/>
      </c>
      <c r="KB25" t="str">
        <f>IF('[1]Data Checking'!KF25="","",'[1]Data Checking'!KF25)</f>
        <v/>
      </c>
      <c r="KC25" t="str">
        <f>IF('[1]Data Checking'!KG25="","",'[1]Data Checking'!KG25)</f>
        <v/>
      </c>
      <c r="KD25" t="str">
        <f>IF('[1]Data Checking'!KH25="","",'[1]Data Checking'!KH25)</f>
        <v/>
      </c>
      <c r="KE25" t="str">
        <f>IF('[1]Data Checking'!KI25="","",'[1]Data Checking'!KI25)</f>
        <v/>
      </c>
      <c r="KF25" t="str">
        <f>IF('[1]Data Checking'!KJ25="","",'[1]Data Checking'!KJ25)</f>
        <v/>
      </c>
      <c r="KG25" t="str">
        <f>IF('[1]Data Checking'!KK25="","",'[1]Data Checking'!KK25)</f>
        <v/>
      </c>
      <c r="KH25" t="str">
        <f>IF('[1]Data Checking'!KL25="","",'[1]Data Checking'!KL25)</f>
        <v/>
      </c>
      <c r="KI25" t="str">
        <f>IF('[1]Data Checking'!KM25="","",'[1]Data Checking'!KM25)</f>
        <v/>
      </c>
      <c r="KJ25" t="str">
        <f>IF('[1]Data Checking'!KN25="","",'[1]Data Checking'!KN25)</f>
        <v/>
      </c>
      <c r="KK25" t="str">
        <f>IF('[1]Data Checking'!KO25="","",'[1]Data Checking'!KO25)</f>
        <v/>
      </c>
      <c r="KL25" t="str">
        <f>IF('[1]Data Checking'!KP25="","",'[1]Data Checking'!KP25)</f>
        <v/>
      </c>
      <c r="KM25" t="str">
        <f>IF('[1]Data Checking'!KQ25="","",'[1]Data Checking'!KQ25)</f>
        <v/>
      </c>
      <c r="KN25" t="str">
        <f>IF('[1]Data Checking'!KR25="","",'[1]Data Checking'!KR25)</f>
        <v/>
      </c>
      <c r="KO25" t="str">
        <f>IF('[1]Data Checking'!KS25="","",'[1]Data Checking'!KS25)</f>
        <v/>
      </c>
      <c r="KP25" t="str">
        <f>IF('[1]Data Checking'!KT25="","",'[1]Data Checking'!KT25)</f>
        <v/>
      </c>
      <c r="KQ25" t="str">
        <f>IF('[1]Data Checking'!KU25="","",'[1]Data Checking'!KU25)</f>
        <v/>
      </c>
      <c r="KR25" t="str">
        <f>IF('[1]Data Checking'!KV25="","",'[1]Data Checking'!KV25)</f>
        <v/>
      </c>
      <c r="KS25" t="str">
        <f>IF('[1]Data Checking'!KW25="","",'[1]Data Checking'!KW25)</f>
        <v/>
      </c>
      <c r="KT25" t="str">
        <f>IF('[1]Data Checking'!KX25="","",'[1]Data Checking'!KX25)</f>
        <v/>
      </c>
      <c r="KU25" t="str">
        <f>IF('[1]Data Checking'!KY25="","",'[1]Data Checking'!KY25)</f>
        <v/>
      </c>
      <c r="KV25" t="str">
        <f>IF('[1]Data Checking'!KZ25="","",'[1]Data Checking'!KZ25)</f>
        <v/>
      </c>
      <c r="KW25" t="str">
        <f>IF('[1]Data Checking'!LA25="","",'[1]Data Checking'!LA25)</f>
        <v/>
      </c>
      <c r="KX25" t="str">
        <f>IF('[1]Data Checking'!LB25="","",'[1]Data Checking'!LB25)</f>
        <v/>
      </c>
      <c r="KY25" t="str">
        <f>IF('[1]Data Checking'!LC25="","",'[1]Data Checking'!LC25)</f>
        <v/>
      </c>
      <c r="KZ25" t="str">
        <f>IF('[1]Data Checking'!LD25="","",'[1]Data Checking'!LD25)</f>
        <v/>
      </c>
      <c r="LA25" t="str">
        <f>IF('[1]Data Checking'!LE25="","",'[1]Data Checking'!LE25)</f>
        <v/>
      </c>
      <c r="LB25" t="str">
        <f>IF('[1]Data Checking'!LF25="","",'[1]Data Checking'!LF25)</f>
        <v/>
      </c>
      <c r="LC25" t="str">
        <f>IF('[1]Data Checking'!LG25="","",'[1]Data Checking'!LG25)</f>
        <v/>
      </c>
      <c r="LD25" t="str">
        <f>IF('[1]Data Checking'!LH25="","",'[1]Data Checking'!LH25)</f>
        <v/>
      </c>
      <c r="LE25" t="str">
        <f>IF('[1]Data Checking'!LI25="","",'[1]Data Checking'!LI25)</f>
        <v/>
      </c>
      <c r="LF25" t="str">
        <f>IF('[1]Data Checking'!LJ25="","",'[1]Data Checking'!LJ25)</f>
        <v/>
      </c>
      <c r="LG25" t="str">
        <f>IF('[1]Data Checking'!LK25="","",'[1]Data Checking'!LK25)</f>
        <v/>
      </c>
      <c r="LH25" t="str">
        <f>IF('[1]Data Checking'!LL25="","",'[1]Data Checking'!LL25)</f>
        <v/>
      </c>
      <c r="LI25" t="str">
        <f>IF('[1]Data Checking'!LM25="","",'[1]Data Checking'!LM25)</f>
        <v/>
      </c>
      <c r="LJ25" t="str">
        <f>IF('[1]Data Checking'!LN25="","",'[1]Data Checking'!LN25)</f>
        <v/>
      </c>
      <c r="LK25" t="str">
        <f>IF('[1]Data Checking'!LO25="","",'[1]Data Checking'!LO25)</f>
        <v/>
      </c>
      <c r="LL25" t="str">
        <f>IF('[1]Data Checking'!LP25="","",'[1]Data Checking'!LP25)</f>
        <v/>
      </c>
      <c r="LM25" t="str">
        <f>IF('[1]Data Checking'!LQ25="","",'[1]Data Checking'!LQ25)</f>
        <v/>
      </c>
      <c r="LN25" t="str">
        <f>IF('[1]Data Checking'!LR25="","",'[1]Data Checking'!LR25)</f>
        <v/>
      </c>
      <c r="LO25" t="str">
        <f>IF('[1]Data Checking'!LS25="","",'[1]Data Checking'!LS25)</f>
        <v/>
      </c>
      <c r="LP25" t="str">
        <f>IF('[1]Data Checking'!LT25="","",'[1]Data Checking'!LT25)</f>
        <v/>
      </c>
      <c r="LQ25" t="str">
        <f>IF('[1]Data Checking'!LU25="","",'[1]Data Checking'!LU25)</f>
        <v/>
      </c>
      <c r="LR25" t="str">
        <f>IF('[1]Data Checking'!LV25="","",'[1]Data Checking'!LV25)</f>
        <v/>
      </c>
      <c r="LS25" t="str">
        <f>IF('[1]Data Checking'!LW25="","",'[1]Data Checking'!LW25)</f>
        <v/>
      </c>
      <c r="LT25" t="str">
        <f>IF('[1]Data Checking'!LX25="","",'[1]Data Checking'!LX25)</f>
        <v/>
      </c>
      <c r="LU25" t="str">
        <f>IF('[1]Data Checking'!LY25="","",'[1]Data Checking'!LY25)</f>
        <v/>
      </c>
      <c r="LV25" t="str">
        <f>IF('[1]Data Checking'!LZ25="","",'[1]Data Checking'!LZ25)</f>
        <v/>
      </c>
      <c r="LW25" t="str">
        <f>IF('[1]Data Checking'!MA25="","",'[1]Data Checking'!MA25)</f>
        <v/>
      </c>
      <c r="LX25" t="str">
        <f>IF('[1]Data Checking'!MB25="","",'[1]Data Checking'!MB25)</f>
        <v/>
      </c>
      <c r="LY25" t="str">
        <f>IF('[1]Data Checking'!MC25="","",'[1]Data Checking'!MC25)</f>
        <v/>
      </c>
      <c r="LZ25" t="str">
        <f>IF('[1]Data Checking'!MD25="","",'[1]Data Checking'!MD25)</f>
        <v/>
      </c>
      <c r="MA25" t="str">
        <f>IF('[1]Data Checking'!ME25="","",'[1]Data Checking'!ME25)</f>
        <v/>
      </c>
      <c r="MB25" t="str">
        <f>IF('[1]Data Checking'!MF25="","",'[1]Data Checking'!MF25)</f>
        <v/>
      </c>
      <c r="MC25" t="str">
        <f>IF('[1]Data Checking'!MG25="","",'[1]Data Checking'!MG25)</f>
        <v/>
      </c>
      <c r="MD25" t="str">
        <f>IF('[1]Data Checking'!MH25="","",'[1]Data Checking'!MH25)</f>
        <v/>
      </c>
      <c r="ME25" t="str">
        <f>IF('[1]Data Checking'!MI25="","",'[1]Data Checking'!MI25)</f>
        <v/>
      </c>
      <c r="MF25" t="str">
        <f>IF('[1]Data Checking'!MJ25="","",'[1]Data Checking'!MJ25)</f>
        <v/>
      </c>
      <c r="MG25" t="str">
        <f>IF('[1]Data Checking'!MK25="","",'[1]Data Checking'!MK25)</f>
        <v/>
      </c>
      <c r="MH25" t="str">
        <f>IF('[1]Data Checking'!ML25="","",'[1]Data Checking'!ML25)</f>
        <v/>
      </c>
      <c r="MI25" t="str">
        <f>IF('[1]Data Checking'!MM25="","",'[1]Data Checking'!MM25)</f>
        <v/>
      </c>
      <c r="MJ25" t="str">
        <f>IF('[1]Data Checking'!MN25="","",'[1]Data Checking'!MN25)</f>
        <v/>
      </c>
      <c r="MK25" t="str">
        <f>IF('[1]Data Checking'!MO25="","",'[1]Data Checking'!MO25)</f>
        <v/>
      </c>
      <c r="ML25" t="str">
        <f>IF('[1]Data Checking'!MP25="","",'[1]Data Checking'!MP25)</f>
        <v/>
      </c>
      <c r="MM25" t="str">
        <f>IF('[1]Data Checking'!MQ25="","",'[1]Data Checking'!MQ25)</f>
        <v/>
      </c>
      <c r="MN25" t="str">
        <f>IF('[1]Data Checking'!MR25="","",'[1]Data Checking'!MR25)</f>
        <v/>
      </c>
      <c r="MO25" t="str">
        <f>IF('[1]Data Checking'!MS25="","",'[1]Data Checking'!MS25)</f>
        <v/>
      </c>
      <c r="MP25" t="str">
        <f>IF('[1]Data Checking'!MT25="","",'[1]Data Checking'!MT25)</f>
        <v/>
      </c>
      <c r="MQ25" t="str">
        <f>IF('[1]Data Checking'!MU25="","",'[1]Data Checking'!MU25)</f>
        <v/>
      </c>
      <c r="MR25" t="str">
        <f>IF('[1]Data Checking'!MV25="","",'[1]Data Checking'!MV25)</f>
        <v/>
      </c>
      <c r="MS25" t="str">
        <f>IF('[1]Data Checking'!MW25="","",'[1]Data Checking'!MW25)</f>
        <v/>
      </c>
      <c r="MT25" t="str">
        <f>IF('[1]Data Checking'!MX25="","",'[1]Data Checking'!MX25)</f>
        <v/>
      </c>
      <c r="MU25" t="str">
        <f>IF('[1]Data Checking'!MY25="","",'[1]Data Checking'!MY25)</f>
        <v/>
      </c>
      <c r="MV25" t="str">
        <f>IF('[1]Data Checking'!MZ25="","",'[1]Data Checking'!MZ25)</f>
        <v/>
      </c>
      <c r="MW25" t="str">
        <f>IF('[1]Data Checking'!NA25="","",'[1]Data Checking'!NA25)</f>
        <v/>
      </c>
      <c r="MX25" t="str">
        <f>IF('[1]Data Checking'!NB25="","",'[1]Data Checking'!NB25)</f>
        <v/>
      </c>
      <c r="MY25" t="str">
        <f>IF('[1]Data Checking'!NC25="","",'[1]Data Checking'!NC25)</f>
        <v/>
      </c>
      <c r="MZ25" t="str">
        <f>IF('[1]Data Checking'!ND25="","",'[1]Data Checking'!ND25)</f>
        <v/>
      </c>
      <c r="NA25" t="str">
        <f>IF('[1]Data Checking'!NE25="","",'[1]Data Checking'!NE25)</f>
        <v/>
      </c>
      <c r="NB25" t="str">
        <f>IF('[1]Data Checking'!NF25="","",'[1]Data Checking'!NF25)</f>
        <v/>
      </c>
      <c r="NC25" t="str">
        <f>IF('[1]Data Checking'!NG25="","",'[1]Data Checking'!NG25)</f>
        <v/>
      </c>
      <c r="ND25" t="str">
        <f>IF('[1]Data Checking'!NH25="","",'[1]Data Checking'!NH25)</f>
        <v/>
      </c>
      <c r="NE25" t="str">
        <f>IF('[1]Data Checking'!NI25="","",'[1]Data Checking'!NI25)</f>
        <v/>
      </c>
      <c r="NF25" t="str">
        <f>IF('[1]Data Checking'!NJ25="","",'[1]Data Checking'!NJ25)</f>
        <v/>
      </c>
      <c r="NG25" t="str">
        <f>IF('[1]Data Checking'!NK25="","",'[1]Data Checking'!NK25)</f>
        <v/>
      </c>
      <c r="NH25" t="str">
        <f>IF('[1]Data Checking'!NL25="","",'[1]Data Checking'!NL25)</f>
        <v/>
      </c>
      <c r="NI25" t="str">
        <f>IF('[1]Data Checking'!NM25="","",'[1]Data Checking'!NM25)</f>
        <v/>
      </c>
      <c r="NJ25" t="str">
        <f>IF('[1]Data Checking'!NN25="","",'[1]Data Checking'!NN25)</f>
        <v/>
      </c>
      <c r="NK25" t="str">
        <f>IF('[1]Data Checking'!NO25="","",'[1]Data Checking'!NO25)</f>
        <v/>
      </c>
      <c r="NL25" t="str">
        <f>IF('[1]Data Checking'!NP25="","",'[1]Data Checking'!NP25)</f>
        <v/>
      </c>
      <c r="NM25" t="str">
        <f>IF('[1]Data Checking'!NQ25="","",'[1]Data Checking'!NQ25)</f>
        <v/>
      </c>
      <c r="NN25" t="str">
        <f>IF('[1]Data Checking'!NR25="","",'[1]Data Checking'!NR25)</f>
        <v/>
      </c>
      <c r="NO25" t="str">
        <f>IF('[1]Data Checking'!NS25="","",'[1]Data Checking'!NS25)</f>
        <v/>
      </c>
      <c r="NP25" t="str">
        <f>IF('[1]Data Checking'!NT25="","",'[1]Data Checking'!NT25)</f>
        <v/>
      </c>
      <c r="NQ25" t="str">
        <f>IF('[1]Data Checking'!NU25="","",'[1]Data Checking'!NU25)</f>
        <v/>
      </c>
      <c r="NR25" t="str">
        <f>IF('[1]Data Checking'!NV25="","",'[1]Data Checking'!NV25)</f>
        <v/>
      </c>
      <c r="NS25" t="str">
        <f>IF('[1]Data Checking'!NW25="","",'[1]Data Checking'!NW25)</f>
        <v/>
      </c>
      <c r="NT25" t="str">
        <f>IF('[1]Data Checking'!NX25="","",'[1]Data Checking'!NX25)</f>
        <v/>
      </c>
      <c r="NU25" t="str">
        <f>IF('[1]Data Checking'!NY25="","",'[1]Data Checking'!NY25)</f>
        <v/>
      </c>
      <c r="NV25" t="str">
        <f>IF('[1]Data Checking'!NZ25="","",'[1]Data Checking'!NZ25)</f>
        <v/>
      </c>
      <c r="NW25" t="str">
        <f>IF('[1]Data Checking'!OA25="","",'[1]Data Checking'!OA25)</f>
        <v/>
      </c>
      <c r="NX25" t="str">
        <f>IF('[1]Data Checking'!OB25="","",'[1]Data Checking'!OB25)</f>
        <v/>
      </c>
      <c r="NY25" t="str">
        <f>IF('[1]Data Checking'!OC25="","",'[1]Data Checking'!OC25)</f>
        <v/>
      </c>
      <c r="NZ25" t="str">
        <f>IF('[1]Data Checking'!OD25="","",'[1]Data Checking'!OD25)</f>
        <v/>
      </c>
      <c r="OA25" t="str">
        <f>IF('[1]Data Checking'!OE25="","",'[1]Data Checking'!OE25)</f>
        <v/>
      </c>
      <c r="OB25" t="str">
        <f>IF('[1]Data Checking'!OF25="","",'[1]Data Checking'!OF25)</f>
        <v/>
      </c>
      <c r="OC25" t="str">
        <f>IF('[1]Data Checking'!OG25="","",'[1]Data Checking'!OG25)</f>
        <v/>
      </c>
      <c r="OD25" t="str">
        <f>IF('[1]Data Checking'!OH25="","",'[1]Data Checking'!OH25)</f>
        <v/>
      </c>
      <c r="OE25" t="str">
        <f>IF('[1]Data Checking'!OI25="","",'[1]Data Checking'!OI25)</f>
        <v/>
      </c>
      <c r="OF25" t="str">
        <f>IF('[1]Data Checking'!OJ25="","",'[1]Data Checking'!OJ25)</f>
        <v/>
      </c>
      <c r="OG25" t="str">
        <f>IF('[1]Data Checking'!OK25="","",'[1]Data Checking'!OK25)</f>
        <v/>
      </c>
      <c r="OH25" t="str">
        <f>IF('[1]Data Checking'!OL25="","",'[1]Data Checking'!OL25)</f>
        <v/>
      </c>
      <c r="OI25" t="str">
        <f>IF('[1]Data Checking'!OM25="","",'[1]Data Checking'!OM25)</f>
        <v/>
      </c>
      <c r="OJ25" t="str">
        <f>IF('[1]Data Checking'!ON25="","",'[1]Data Checking'!ON25)</f>
        <v/>
      </c>
      <c r="OK25" t="str">
        <f>IF('[1]Data Checking'!OO25="","",'[1]Data Checking'!OO25)</f>
        <v/>
      </c>
      <c r="OL25" t="str">
        <f>IF('[1]Data Checking'!OP25="","",'[1]Data Checking'!OP25)</f>
        <v/>
      </c>
      <c r="OM25" t="str">
        <f>IF('[1]Data Checking'!OQ25="","",'[1]Data Checking'!OQ25)</f>
        <v/>
      </c>
      <c r="ON25" t="str">
        <f>IF('[1]Data Checking'!OR25="","",'[1]Data Checking'!OR25)</f>
        <v/>
      </c>
      <c r="OO25" t="str">
        <f>IF('[1]Data Checking'!OS25="","",'[1]Data Checking'!OS25)</f>
        <v/>
      </c>
      <c r="OP25" t="str">
        <f>IF('[1]Data Checking'!OT25="","",'[1]Data Checking'!OT25)</f>
        <v/>
      </c>
      <c r="OQ25" t="str">
        <f>IF('[1]Data Checking'!OU25="","",'[1]Data Checking'!OU25)</f>
        <v/>
      </c>
      <c r="OR25" t="str">
        <f>IF('[1]Data Checking'!OV25="","",'[1]Data Checking'!OV25)</f>
        <v/>
      </c>
      <c r="OS25" t="str">
        <f>IF('[1]Data Checking'!OW25="","",'[1]Data Checking'!OW25)</f>
        <v/>
      </c>
      <c r="OT25" t="str">
        <f>IF('[1]Data Checking'!OX25="","",'[1]Data Checking'!OX25)</f>
        <v/>
      </c>
      <c r="OU25" t="str">
        <f>IF('[1]Data Checking'!OY25="","",'[1]Data Checking'!OY25)</f>
        <v/>
      </c>
      <c r="OV25" t="str">
        <f>IF('[1]Data Checking'!OZ25="","",'[1]Data Checking'!OZ25)</f>
        <v/>
      </c>
      <c r="OW25" t="str">
        <f>IF('[1]Data Checking'!PA25="","",'[1]Data Checking'!PA25)</f>
        <v/>
      </c>
      <c r="OX25" t="str">
        <f>IF('[1]Data Checking'!PB25="","",'[1]Data Checking'!PB25)</f>
        <v/>
      </c>
      <c r="OY25" t="str">
        <f>IF('[1]Data Checking'!PC25="","",'[1]Data Checking'!PC25)</f>
        <v/>
      </c>
      <c r="OZ25" t="str">
        <f>IF('[1]Data Checking'!PD25="","",'[1]Data Checking'!PD25)</f>
        <v/>
      </c>
      <c r="PA25" t="str">
        <f>IF('[1]Data Checking'!PE25="","",'[1]Data Checking'!PE25)</f>
        <v/>
      </c>
      <c r="PB25" t="str">
        <f>IF('[1]Data Checking'!PF25="","",'[1]Data Checking'!PF25)</f>
        <v/>
      </c>
      <c r="PC25" t="str">
        <f>IF('[1]Data Checking'!PG25="","",'[1]Data Checking'!PG25)</f>
        <v/>
      </c>
      <c r="PD25" t="str">
        <f>IF('[1]Data Checking'!PH25="","",'[1]Data Checking'!PH25)</f>
        <v/>
      </c>
      <c r="PE25" t="str">
        <f>IF('[1]Data Checking'!PI25="","",'[1]Data Checking'!PI25)</f>
        <v/>
      </c>
      <c r="PF25" t="str">
        <f>IF('[1]Data Checking'!PJ25="","",'[1]Data Checking'!PJ25)</f>
        <v/>
      </c>
      <c r="PG25" t="str">
        <f>IF('[1]Data Checking'!PK25="","",'[1]Data Checking'!PK25)</f>
        <v/>
      </c>
      <c r="PH25" t="str">
        <f>IF('[1]Data Checking'!PL25="","",'[1]Data Checking'!PL25)</f>
        <v/>
      </c>
      <c r="PI25" t="str">
        <f>IF('[1]Data Checking'!PM25="","",'[1]Data Checking'!PM25)</f>
        <v/>
      </c>
      <c r="PJ25" t="str">
        <f>IF('[1]Data Checking'!PN25="","",'[1]Data Checking'!PN25)</f>
        <v/>
      </c>
      <c r="PK25" t="str">
        <f>IF('[1]Data Checking'!PO25="","",'[1]Data Checking'!PO25)</f>
        <v/>
      </c>
      <c r="PL25" t="str">
        <f>IF('[1]Data Checking'!PP25="","",'[1]Data Checking'!PP25)</f>
        <v/>
      </c>
      <c r="PM25" t="str">
        <f>IF('[1]Data Checking'!PQ25="","",'[1]Data Checking'!PQ25)</f>
        <v/>
      </c>
      <c r="PN25" t="str">
        <f>IF('[1]Data Checking'!PR25="","",'[1]Data Checking'!PR25)</f>
        <v/>
      </c>
      <c r="PO25" t="str">
        <f>IF('[1]Data Checking'!PS25="","",'[1]Data Checking'!PS25)</f>
        <v/>
      </c>
      <c r="PP25" t="str">
        <f>IF('[1]Data Checking'!PT25="","",'[1]Data Checking'!PT25)</f>
        <v/>
      </c>
      <c r="PQ25" t="str">
        <f>IF('[1]Data Checking'!PU25="","",'[1]Data Checking'!PU25)</f>
        <v/>
      </c>
      <c r="PR25" t="str">
        <f>IF('[1]Data Checking'!PV25="","",'[1]Data Checking'!PV25)</f>
        <v/>
      </c>
      <c r="PS25" t="str">
        <f>IF('[1]Data Checking'!PW25="","",'[1]Data Checking'!PW25)</f>
        <v/>
      </c>
      <c r="PT25" t="str">
        <f>IF('[1]Data Checking'!PX25="","",'[1]Data Checking'!PX25)</f>
        <v/>
      </c>
      <c r="PU25" t="str">
        <f>IF('[1]Data Checking'!PY25="","",'[1]Data Checking'!PY25)</f>
        <v/>
      </c>
      <c r="PV25" t="str">
        <f>IF('[1]Data Checking'!PZ25="","",'[1]Data Checking'!PZ25)</f>
        <v/>
      </c>
      <c r="PW25" t="str">
        <f>IF('[1]Data Checking'!QA25="","",'[1]Data Checking'!QA25)</f>
        <v/>
      </c>
      <c r="PX25" t="str">
        <f>IF('[1]Data Checking'!QB25="","",'[1]Data Checking'!QB25)</f>
        <v/>
      </c>
      <c r="PY25" t="str">
        <f>IF('[1]Data Checking'!QC25="","",'[1]Data Checking'!QC25)</f>
        <v/>
      </c>
      <c r="PZ25" t="str">
        <f>IF('[1]Data Checking'!QD25="","",'[1]Data Checking'!QD25)</f>
        <v/>
      </c>
      <c r="QA25" t="str">
        <f>IF('[1]Data Checking'!QE25="","",'[1]Data Checking'!QE25)</f>
        <v/>
      </c>
      <c r="QB25" t="str">
        <f>IF('[1]Data Checking'!QF25="","",'[1]Data Checking'!QF25)</f>
        <v/>
      </c>
      <c r="QC25" t="str">
        <f>IF('[1]Data Checking'!QG25="","",'[1]Data Checking'!QG25)</f>
        <v/>
      </c>
      <c r="QD25" t="str">
        <f>IF('[1]Data Checking'!QH25="","",'[1]Data Checking'!QH25)</f>
        <v/>
      </c>
      <c r="QE25" t="str">
        <f>IF('[1]Data Checking'!QI25="","",'[1]Data Checking'!QI25)</f>
        <v/>
      </c>
      <c r="QF25" t="str">
        <f>IF('[1]Data Checking'!QJ25="","",'[1]Data Checking'!QJ25)</f>
        <v/>
      </c>
      <c r="QG25" t="str">
        <f>IF('[1]Data Checking'!QK25="","",'[1]Data Checking'!QK25)</f>
        <v/>
      </c>
      <c r="QH25" t="str">
        <f>IF('[1]Data Checking'!QL25="","",'[1]Data Checking'!QL25)</f>
        <v/>
      </c>
      <c r="QI25" t="str">
        <f>IF('[1]Data Checking'!QM25="","",'[1]Data Checking'!QM25)</f>
        <v/>
      </c>
      <c r="QJ25" t="str">
        <f>IF('[1]Data Checking'!QN25="","",'[1]Data Checking'!QN25)</f>
        <v/>
      </c>
      <c r="QK25" t="str">
        <f>IF('[1]Data Checking'!QO25="","",'[1]Data Checking'!QO25)</f>
        <v/>
      </c>
      <c r="QL25" t="str">
        <f>IF('[1]Data Checking'!QP25="","",'[1]Data Checking'!QP25)</f>
        <v/>
      </c>
      <c r="QM25" t="str">
        <f>IF('[1]Data Checking'!QQ25="","",'[1]Data Checking'!QQ25)</f>
        <v/>
      </c>
      <c r="QN25" t="str">
        <f>IF('[1]Data Checking'!QR25="","",'[1]Data Checking'!QR25)</f>
        <v/>
      </c>
      <c r="QO25" t="str">
        <f>IF('[1]Data Checking'!QS25="","",'[1]Data Checking'!QS25)</f>
        <v/>
      </c>
      <c r="QP25" t="str">
        <f>IF('[1]Data Checking'!QT25="","",'[1]Data Checking'!QT25)</f>
        <v/>
      </c>
      <c r="QQ25" t="str">
        <f>IF('[1]Data Checking'!QU25="","",'[1]Data Checking'!QU25)</f>
        <v/>
      </c>
      <c r="QR25" t="str">
        <f>IF('[1]Data Checking'!QV25="","",'[1]Data Checking'!QV25)</f>
        <v/>
      </c>
      <c r="QS25" t="str">
        <f>IF('[1]Data Checking'!QW25="","",'[1]Data Checking'!QW25)</f>
        <v/>
      </c>
      <c r="QT25" t="str">
        <f>IF('[1]Data Checking'!QX25="","",'[1]Data Checking'!QX25)</f>
        <v/>
      </c>
      <c r="QU25" t="str">
        <f>IF('[1]Data Checking'!QY25="","",'[1]Data Checking'!QY25)</f>
        <v/>
      </c>
      <c r="QV25" t="str">
        <f>IF('[1]Data Checking'!QZ25="","",'[1]Data Checking'!QZ25)</f>
        <v/>
      </c>
      <c r="QW25" t="str">
        <f>IF('[1]Data Checking'!RA25="","",'[1]Data Checking'!RA25)</f>
        <v/>
      </c>
      <c r="QX25" t="str">
        <f>IF('[1]Data Checking'!RB25="","",'[1]Data Checking'!RB25)</f>
        <v/>
      </c>
      <c r="QY25" t="str">
        <f>IF('[1]Data Checking'!RC25="","",'[1]Data Checking'!RC25)</f>
        <v/>
      </c>
      <c r="QZ25" t="str">
        <f>IF('[1]Data Checking'!RD25="","",'[1]Data Checking'!RD25)</f>
        <v/>
      </c>
      <c r="RA25" t="str">
        <f>IF('[1]Data Checking'!RE25="","",'[1]Data Checking'!RE25)</f>
        <v/>
      </c>
      <c r="RB25" t="str">
        <f>IF('[1]Data Checking'!RF25="","",'[1]Data Checking'!RF25)</f>
        <v/>
      </c>
      <c r="RC25" t="str">
        <f>IF('[1]Data Checking'!RG25="","",'[1]Data Checking'!RG25)</f>
        <v/>
      </c>
      <c r="RD25" t="str">
        <f>IF('[1]Data Checking'!RH25="","",'[1]Data Checking'!RH25)</f>
        <v/>
      </c>
      <c r="RE25" t="str">
        <f>IF('[1]Data Checking'!RI25="","",'[1]Data Checking'!RI25)</f>
        <v/>
      </c>
      <c r="RF25" t="str">
        <f>IF('[1]Data Checking'!RJ25="","",'[1]Data Checking'!RJ25)</f>
        <v/>
      </c>
      <c r="RG25" t="str">
        <f>IF('[1]Data Checking'!RK25="","",'[1]Data Checking'!RK25)</f>
        <v/>
      </c>
      <c r="RH25" t="str">
        <f>IF('[1]Data Checking'!RL25="","",'[1]Data Checking'!RL25)</f>
        <v/>
      </c>
      <c r="RI25" t="str">
        <f>IF('[1]Data Checking'!RM25="","",'[1]Data Checking'!RM25)</f>
        <v/>
      </c>
      <c r="RJ25" t="str">
        <f>IF('[1]Data Checking'!RN25="","",'[1]Data Checking'!RN25)</f>
        <v/>
      </c>
      <c r="RK25" t="str">
        <f>IF('[1]Data Checking'!RO25="","",'[1]Data Checking'!RO25)</f>
        <v/>
      </c>
      <c r="RL25" t="str">
        <f>IF('[1]Data Checking'!RP25="","",'[1]Data Checking'!RP25)</f>
        <v/>
      </c>
      <c r="RM25" t="str">
        <f>IF('[1]Data Checking'!RQ25="","",'[1]Data Checking'!RQ25)</f>
        <v/>
      </c>
      <c r="RN25" t="str">
        <f>IF('[1]Data Checking'!RR25="","",'[1]Data Checking'!RR25)</f>
        <v/>
      </c>
      <c r="RO25" t="str">
        <f>IF('[1]Data Checking'!RS25="","",'[1]Data Checking'!RS25)</f>
        <v/>
      </c>
      <c r="RP25" t="str">
        <f>IF('[1]Data Checking'!RT25="","",'[1]Data Checking'!RT25)</f>
        <v/>
      </c>
      <c r="RQ25" t="str">
        <f>IF('[1]Data Checking'!RU25="","",'[1]Data Checking'!RU25)</f>
        <v/>
      </c>
      <c r="RR25" t="str">
        <f>IF('[1]Data Checking'!RV25="","",'[1]Data Checking'!RV25)</f>
        <v/>
      </c>
      <c r="RS25" t="str">
        <f>IF('[1]Data Checking'!RW25="","",'[1]Data Checking'!RW25)</f>
        <v/>
      </c>
      <c r="RT25" t="str">
        <f>IF('[1]Data Checking'!RX25="","",'[1]Data Checking'!RX25)</f>
        <v/>
      </c>
      <c r="RU25" t="str">
        <f>IF('[1]Data Checking'!RY25="","",'[1]Data Checking'!RY25)</f>
        <v/>
      </c>
      <c r="RV25" t="str">
        <f>IF('[1]Data Checking'!RZ25="","",'[1]Data Checking'!RZ25)</f>
        <v/>
      </c>
      <c r="RW25" t="str">
        <f>IF('[1]Data Checking'!SA25="","",'[1]Data Checking'!SA25)</f>
        <v/>
      </c>
      <c r="RX25" t="str">
        <f>IF('[1]Data Checking'!SB25="","",'[1]Data Checking'!SB25)</f>
        <v/>
      </c>
      <c r="RY25" t="str">
        <f>IF('[1]Data Checking'!SC25="","",'[1]Data Checking'!SC25)</f>
        <v/>
      </c>
      <c r="RZ25" t="str">
        <f>IF('[1]Data Checking'!SD25="","",'[1]Data Checking'!SD25)</f>
        <v/>
      </c>
      <c r="SA25" t="str">
        <f>IF('[1]Data Checking'!SE25="","",'[1]Data Checking'!SE25)</f>
        <v/>
      </c>
      <c r="SB25" t="str">
        <f>IF('[1]Data Checking'!SF25="","",'[1]Data Checking'!SF25)</f>
        <v/>
      </c>
      <c r="SC25" t="str">
        <f>IF('[1]Data Checking'!SG25="","",'[1]Data Checking'!SG25)</f>
        <v/>
      </c>
      <c r="SD25" t="str">
        <f>IF('[1]Data Checking'!SH25="","",'[1]Data Checking'!SH25)</f>
        <v/>
      </c>
      <c r="SE25" t="str">
        <f>IF('[1]Data Checking'!SI25="","",'[1]Data Checking'!SI25)</f>
        <v/>
      </c>
      <c r="SF25" t="str">
        <f>IF('[1]Data Checking'!SJ25="","",'[1]Data Checking'!SJ25)</f>
        <v/>
      </c>
      <c r="SG25" t="str">
        <f>IF('[1]Data Checking'!SK25="","",'[1]Data Checking'!SK25)</f>
        <v/>
      </c>
      <c r="SH25" t="str">
        <f>IF('[1]Data Checking'!SL25="","",'[1]Data Checking'!SL25)</f>
        <v/>
      </c>
      <c r="SI25" t="str">
        <f>IF('[1]Data Checking'!SM25="","",'[1]Data Checking'!SM25)</f>
        <v/>
      </c>
      <c r="SJ25" t="str">
        <f>IF('[1]Data Checking'!SN25="","",'[1]Data Checking'!SN25)</f>
        <v/>
      </c>
      <c r="SK25" t="str">
        <f>IF('[1]Data Checking'!SO25="","",'[1]Data Checking'!SO25)</f>
        <v/>
      </c>
      <c r="SL25" t="str">
        <f>IF('[1]Data Checking'!SP25="","",'[1]Data Checking'!SP25)</f>
        <v/>
      </c>
      <c r="SM25" t="str">
        <f>IF('[1]Data Checking'!SQ25="","",'[1]Data Checking'!SQ25)</f>
        <v/>
      </c>
      <c r="SN25" t="str">
        <f>IF('[1]Data Checking'!SR25="","",'[1]Data Checking'!SR25)</f>
        <v/>
      </c>
      <c r="SO25" t="str">
        <f>IF('[1]Data Checking'!SS25="","",'[1]Data Checking'!SS25)</f>
        <v/>
      </c>
      <c r="SP25" t="str">
        <f>IF('[1]Data Checking'!ST25="","",'[1]Data Checking'!ST25)</f>
        <v/>
      </c>
      <c r="SQ25" t="str">
        <f>IF('[1]Data Checking'!SU25="","",'[1]Data Checking'!SU25)</f>
        <v/>
      </c>
      <c r="SR25" t="str">
        <f>IF('[1]Data Checking'!SV25="","",'[1]Data Checking'!SV25)</f>
        <v/>
      </c>
      <c r="SS25" t="str">
        <f>IF('[1]Data Checking'!SW25="","",'[1]Data Checking'!SW25)</f>
        <v/>
      </c>
      <c r="ST25" t="str">
        <f>IF('[1]Data Checking'!SX25="","",'[1]Data Checking'!SX25)</f>
        <v/>
      </c>
      <c r="SU25" t="str">
        <f>IF('[1]Data Checking'!SY25="","",'[1]Data Checking'!SY25)</f>
        <v/>
      </c>
      <c r="SV25" t="str">
        <f>IF('[1]Data Checking'!SZ25="","",'[1]Data Checking'!SZ25)</f>
        <v/>
      </c>
      <c r="SW25" t="str">
        <f>IF('[1]Data Checking'!TA25="","",'[1]Data Checking'!TA25)</f>
        <v/>
      </c>
      <c r="SX25" t="str">
        <f>IF('[1]Data Checking'!TB25="","",'[1]Data Checking'!TB25)</f>
        <v/>
      </c>
      <c r="SY25" t="str">
        <f>IF('[1]Data Checking'!TC25="","",'[1]Data Checking'!TC25)</f>
        <v/>
      </c>
      <c r="SZ25" t="str">
        <f>IF('[1]Data Checking'!TD25="","",'[1]Data Checking'!TD25)</f>
        <v/>
      </c>
      <c r="TA25" t="str">
        <f>IF('[1]Data Checking'!TE25="","",'[1]Data Checking'!TE25)</f>
        <v/>
      </c>
      <c r="TB25" t="str">
        <f>IF('[1]Data Checking'!TF25="","",'[1]Data Checking'!TF25)</f>
        <v/>
      </c>
      <c r="TC25" t="str">
        <f>IF('[1]Data Checking'!TG25="","",'[1]Data Checking'!TG25)</f>
        <v/>
      </c>
      <c r="TD25" t="str">
        <f>IF('[1]Data Checking'!TH25="","",'[1]Data Checking'!TH25)</f>
        <v/>
      </c>
      <c r="TE25" t="str">
        <f>IF('[1]Data Checking'!TI25="","",'[1]Data Checking'!TI25)</f>
        <v/>
      </c>
      <c r="TF25" t="str">
        <f>IF('[1]Data Checking'!TJ25="","",'[1]Data Checking'!TJ25)</f>
        <v/>
      </c>
      <c r="TG25" t="str">
        <f>IF('[1]Data Checking'!TK25="","",'[1]Data Checking'!TK25)</f>
        <v/>
      </c>
      <c r="TH25" t="str">
        <f>IF('[1]Data Checking'!TL25="","",'[1]Data Checking'!TL25)</f>
        <v/>
      </c>
      <c r="TI25" t="str">
        <f>IF('[1]Data Checking'!TM25="","",'[1]Data Checking'!TM25)</f>
        <v/>
      </c>
      <c r="TJ25">
        <f>IF('[1]Data Checking'!TN25="","",'[1]Data Checking'!TN25)</f>
        <v>0</v>
      </c>
      <c r="TK25">
        <f>IF('[1]Data Checking'!TO25="","",'[1]Data Checking'!TO25)</f>
        <v>0</v>
      </c>
      <c r="TL25">
        <f>IF('[1]Data Checking'!TP25="","",'[1]Data Checking'!TP25)</f>
        <v>0</v>
      </c>
      <c r="TM25">
        <f>IF('[1]Data Checking'!TQ25="","",'[1]Data Checking'!TQ25)</f>
        <v>0</v>
      </c>
      <c r="TN25">
        <f>IF('[1]Data Checking'!TR25="","",'[1]Data Checking'!TR25)</f>
        <v>0</v>
      </c>
      <c r="TO25" t="str">
        <f>IF('[1]Data Checking'!TS25="","",'[1]Data Checking'!TS25)</f>
        <v/>
      </c>
      <c r="TP25" t="str">
        <f>IF('[1]Data Checking'!TT25="","",'[1]Data Checking'!TT25)</f>
        <v/>
      </c>
      <c r="TQ25">
        <f>IF('[1]Data Checking'!TU25="","",'[1]Data Checking'!TU25)</f>
        <v>237463550</v>
      </c>
      <c r="TR25" t="str">
        <f>IF('[1]Data Checking'!TV25="","",'[1]Data Checking'!TV25)</f>
        <v>3eef8785-2dd7-4a94-8971-e6f2b74a504a</v>
      </c>
      <c r="TS25">
        <f>IF('[1]Data Checking'!TW25="","",'[1]Data Checking'!TW25)</f>
        <v>44530.798854166656</v>
      </c>
      <c r="TT25" t="str">
        <f>IF('[1]Data Checking'!TX25="","",'[1]Data Checking'!TX25)</f>
        <v/>
      </c>
      <c r="TU25" t="str">
        <f>IF('[1]Data Checking'!TY25="","",'[1]Data Checking'!TY25)</f>
        <v/>
      </c>
      <c r="TV25" t="str">
        <f>IF('[1]Data Checking'!TZ25="","",'[1]Data Checking'!TZ25)</f>
        <v>submitted_via_web</v>
      </c>
      <c r="TW25" t="str">
        <f>IF('[1]Data Checking'!UA25="","",'[1]Data Checking'!UA25)</f>
        <v>icsm_haiti</v>
      </c>
      <c r="TX25" t="str">
        <f>IF('[1]Data Checking'!UB25="","",'[1]Data Checking'!UB25)</f>
        <v/>
      </c>
      <c r="TY25">
        <f>IF('[1]Data Checking'!UC25="","",'[1]Data Checking'!UC25)</f>
        <v>24</v>
      </c>
      <c r="TZ25" t="str">
        <f>IF('[1]Data Checking'!UD25="","",'[1]Data Checking'!UD25)</f>
        <v/>
      </c>
      <c r="UA25" t="e">
        <f>IF('[1]Data Checking'!UL25="","",'[1]Data Checking'!UL25)</f>
        <v>#REF!</v>
      </c>
      <c r="UB25" t="e">
        <f>IF('[1]Data Checking'!UM25="","",'[1]Data Checking'!UM25)</f>
        <v>#REF!</v>
      </c>
      <c r="UC25" t="e">
        <f>IF('[1]Data Checking'!UN25="","",'[1]Data Checking'!UN25)</f>
        <v>#REF!</v>
      </c>
    </row>
    <row r="26" spans="1:549">
      <c r="A26">
        <f>IF('[1]Data Checking'!D26="","",'[1]Data Checking'!D26)</f>
        <v>44526.694800439807</v>
      </c>
      <c r="B26">
        <f>IF('[1]Data Checking'!E26="","",'[1]Data Checking'!E26)</f>
        <v>44526.698965405092</v>
      </c>
      <c r="C26">
        <f>IF('[1]Data Checking'!F26="","",'[1]Data Checking'!F26)</f>
        <v>44526</v>
      </c>
      <c r="D26" t="str">
        <f>IF('[1]Data Checking'!H26="","",'[1]Data Checking'!H26)</f>
        <v>audit.csv</v>
      </c>
      <c r="E26" t="str">
        <f>IF('[1]Data Checking'!I26="","",'[1]Data Checking'!I26)</f>
        <v>icsm_haiti</v>
      </c>
      <c r="F26" t="str">
        <f>IF('[1]Data Checking'!J26="","",'[1]Data Checking'!J26)</f>
        <v/>
      </c>
      <c r="G26" t="str">
        <f>IF('[1]Data Checking'!K26="","",'[1]Data Checking'!K26)</f>
        <v/>
      </c>
      <c r="H26">
        <f>IF('[1]Data Checking'!L26="","",'[1]Data Checking'!L26)</f>
        <v>44526</v>
      </c>
      <c r="I26" t="str">
        <f>IF('[1]Data Checking'!M26="","",'[1]Data Checking'!M26)</f>
        <v>Croix-Rouge Neerlandaise</v>
      </c>
      <c r="J26" t="str">
        <f>IF('[1]Data Checking'!N26="","",'[1]Data Checking'!N26)</f>
        <v/>
      </c>
      <c r="K26" t="str">
        <f>IF('[1]Data Checking'!O26="","",'[1]Data Checking'!O26)</f>
        <v>crnl</v>
      </c>
      <c r="L26" t="str">
        <f>IF('[1]Data Checking'!P26="","",'[1]Data Checking'!P26)</f>
        <v>Croix-Rouge Neerlandaise</v>
      </c>
      <c r="M26" t="str">
        <f>IF('[1]Data Checking'!Q26="","",'[1]Data Checking'!Q26)</f>
        <v>Croix-Rouge Neerlandaise</v>
      </c>
      <c r="N26" t="str">
        <f>IF('[1]Data Checking'!R26="","",'[1]Data Checking'!R26)</f>
        <v>PS_6827</v>
      </c>
      <c r="O26" t="str">
        <f>IF('[1]Data Checking'!S26="","",'[1]Data Checking'!S26)</f>
        <v/>
      </c>
      <c r="P26" t="str">
        <f>IF('[1]Data Checking'!T26="","",'[1]Data Checking'!T26)</f>
        <v>crnl_ps</v>
      </c>
      <c r="Q26" t="str">
        <f>IF('[1]Data Checking'!U26="","",'[1]Data Checking'!U26)</f>
        <v>PS_6827</v>
      </c>
      <c r="R26" t="str">
        <f>IF('[1]Data Checking'!V26="","",'[1]Data Checking'!V26)</f>
        <v>PS_6827</v>
      </c>
      <c r="S26" t="str">
        <f>IF('[1]Data Checking'!W26="","",'[1]Data Checking'!W26)</f>
        <v>Sud-Est</v>
      </c>
      <c r="T26" t="str">
        <f>IF('[1]Data Checking'!X26="","",'[1]Data Checking'!X26)</f>
        <v>Jacmel</v>
      </c>
      <c r="U26" t="str">
        <f>IF('[1]Data Checking'!Y26="","",'[1]Data Checking'!Y26)</f>
        <v>HT0211</v>
      </c>
      <c r="V26" t="str">
        <f>IF('[1]Data Checking'!Z26="","",'[1]Data Checking'!Z26)</f>
        <v>Jacmel</v>
      </c>
      <c r="W26" t="str">
        <f>IF('[1]Data Checking'!AA26="","",'[1]Data Checking'!AA26)</f>
        <v>1re Section Bas Cap Rouge</v>
      </c>
      <c r="X26" t="str">
        <f>IF('[1]Data Checking'!AB26="","",'[1]Data Checking'!AB26)</f>
        <v>HT0211-01</v>
      </c>
      <c r="Y26" t="str">
        <f>IF('[1]Data Checking'!AC26="","",'[1]Data Checking'!AC26)</f>
        <v>1re Section Bas Cap Rouge</v>
      </c>
      <c r="Z26" t="str">
        <f>IF('[1]Data Checking'!AD26="","",'[1]Data Checking'!AD26)</f>
        <v>Beaudoin</v>
      </c>
      <c r="AA26" t="str">
        <f>IF('[1]Data Checking'!AE26="","",'[1]Data Checking'!AE26)</f>
        <v/>
      </c>
      <c r="AB26" t="str">
        <f>IF('[1]Data Checking'!AF26="","",'[1]Data Checking'!AF26)</f>
        <v>jac_1</v>
      </c>
      <c r="AC26" t="str">
        <f>IF('[1]Data Checking'!AG26="","",'[1]Data Checking'!AG26)</f>
        <v>Beaudoin</v>
      </c>
      <c r="AD26" t="str">
        <f>IF('[1]Data Checking'!AH26="","",'[1]Data Checking'!AH26)</f>
        <v>Beaudoin</v>
      </c>
      <c r="AE26" t="str">
        <f>IF('[1]Data Checking'!AI26="","",'[1]Data Checking'!AI26)</f>
        <v>Marché Beaudoin</v>
      </c>
      <c r="AF26" t="str">
        <f>IF('[1]Data Checking'!AJ26="","",'[1]Data Checking'!AJ26)</f>
        <v/>
      </c>
      <c r="AG26" t="str">
        <f>IF('[1]Data Checking'!AK26="","",'[1]Data Checking'!AK26)</f>
        <v>jac_1</v>
      </c>
      <c r="AH26" t="str">
        <f>IF('[1]Data Checking'!AL26="","",'[1]Data Checking'!AL26)</f>
        <v>Marché Beaudoin</v>
      </c>
      <c r="AI26" t="str">
        <f>IF('[1]Data Checking'!AM26="","",'[1]Data Checking'!AM26)</f>
        <v>Marché Beaudoin</v>
      </c>
      <c r="AJ26" t="str">
        <f>IF('[1]Data Checking'!AN26="","",'[1]Data Checking'!AN26)</f>
        <v>Milieu urbain</v>
      </c>
      <c r="AK26" t="str">
        <f>IF('[1]Data Checking'!AO26="","",'[1]Data Checking'!AO26)</f>
        <v>Enquête auprès d'un marchand</v>
      </c>
      <c r="AL26" t="str">
        <f>IF('[1]Data Checking'!AP26="","",'[1]Data Checking'!AP26)</f>
        <v>Oui</v>
      </c>
      <c r="AM26" t="str">
        <f>IF('[1]Data Checking'!AQ26="","",'[1]Data Checking'!AQ26)</f>
        <v/>
      </c>
      <c r="AN26" t="str">
        <f>IF('[1]Data Checking'!AR26="","",'[1]Data Checking'!AR26)</f>
        <v>Oui</v>
      </c>
      <c r="AO26" t="str">
        <f>IF('[1]Data Checking'!AS26="","",'[1]Data Checking'!AS26)</f>
        <v/>
      </c>
      <c r="AP26" t="str">
        <f>IF('[1]Data Checking'!AT26="","",'[1]Data Checking'!AT26)</f>
        <v>Homme</v>
      </c>
      <c r="AQ26">
        <f>IF('[1]Data Checking'!AU26="","",'[1]Data Checking'!AU26)</f>
        <v>44526</v>
      </c>
      <c r="AR26">
        <f>IF('[1]Data Checking'!AV26="","",'[1]Data Checking'!AV26)</f>
        <v>44526</v>
      </c>
      <c r="AS26" t="str">
        <f>IF('[1]Data Checking'!AW26="","",'[1]Data Checking'!AW26)</f>
        <v>Détaillant avec boutique</v>
      </c>
      <c r="AT26" t="str">
        <f>IF('[1]Data Checking'!AX26="","",'[1]Data Checking'!AX26)</f>
        <v/>
      </c>
      <c r="AU26" t="str">
        <f>IF('[1]Data Checking'!AY26="","",'[1]Data Checking'!AY26)</f>
        <v>Produits et Ustensiles d'hygiène et assainissement</v>
      </c>
      <c r="AV26">
        <f>IF('[1]Data Checking'!AZ26="","",'[1]Data Checking'!AZ26)</f>
        <v>0</v>
      </c>
      <c r="AW26">
        <f>IF('[1]Data Checking'!BA26="","",'[1]Data Checking'!BA26)</f>
        <v>1</v>
      </c>
      <c r="AX26">
        <f>IF('[1]Data Checking'!BB26="","",'[1]Data Checking'!BB26)</f>
        <v>0</v>
      </c>
      <c r="AY26">
        <f>IF('[1]Data Checking'!BC26="","",'[1]Data Checking'!BC26)</f>
        <v>0</v>
      </c>
      <c r="AZ26" t="str">
        <f>IF('[1]Data Checking'!BD26="","",'[1]Data Checking'!BD26)</f>
        <v>wash</v>
      </c>
      <c r="BA26" t="str">
        <f>IF('[1]Data Checking'!BE26="","",'[1]Data Checking'!BE26)</f>
        <v>Produits et Ustensiles d'hygiène et assainissement</v>
      </c>
      <c r="BB26" t="str">
        <f>IF('[1]Data Checking'!BF26="","",'[1]Data Checking'!BF26)</f>
        <v>En espèces (Gourde)</v>
      </c>
      <c r="BC26">
        <f>IF('[1]Data Checking'!BG26="","",'[1]Data Checking'!BG26)</f>
        <v>1</v>
      </c>
      <c r="BD26">
        <f>IF('[1]Data Checking'!BH26="","",'[1]Data Checking'!BH26)</f>
        <v>0</v>
      </c>
      <c r="BE26">
        <f>IF('[1]Data Checking'!BI26="","",'[1]Data Checking'!BI26)</f>
        <v>0</v>
      </c>
      <c r="BF26">
        <f>IF('[1]Data Checking'!BJ26="","",'[1]Data Checking'!BJ26)</f>
        <v>0</v>
      </c>
      <c r="BG26">
        <f>IF('[1]Data Checking'!BK26="","",'[1]Data Checking'!BK26)</f>
        <v>0</v>
      </c>
      <c r="BH26">
        <f>IF('[1]Data Checking'!BL26="","",'[1]Data Checking'!BL26)</f>
        <v>0</v>
      </c>
      <c r="BI26">
        <f>IF('[1]Data Checking'!BM26="","",'[1]Data Checking'!BM26)</f>
        <v>0</v>
      </c>
      <c r="BJ26">
        <f>IF('[1]Data Checking'!BN26="","",'[1]Data Checking'!BN26)</f>
        <v>0</v>
      </c>
      <c r="BK26">
        <f>IF('[1]Data Checking'!BO26="","",'[1]Data Checking'!BO26)</f>
        <v>0</v>
      </c>
      <c r="BL26">
        <f>IF('[1]Data Checking'!BP26="","",'[1]Data Checking'!BP26)</f>
        <v>0</v>
      </c>
      <c r="BM26" t="str">
        <f>IF('[1]Data Checking'!BQ26="","",'[1]Data Checking'!BQ26)</f>
        <v/>
      </c>
      <c r="BN26" t="str">
        <f>IF('[1]Data Checking'!BR26="","",'[1]Data Checking'!BR26)</f>
        <v>Non, il n'y a pas eu de variation</v>
      </c>
      <c r="BO26" t="str">
        <f>IF('[1]Data Checking'!BS26="","",'[1]Data Checking'!BS26)</f>
        <v>Entre 21 et 60</v>
      </c>
      <c r="BP26" t="str">
        <f>IF('[1]Data Checking'!BT26="","",'[1]Data Checking'!BT26)</f>
        <v/>
      </c>
      <c r="BQ26" t="str">
        <f>IF('[1]Data Checking'!BU26="","",'[1]Data Checking'!BU26)</f>
        <v/>
      </c>
      <c r="BR26" t="str">
        <f>IF('[1]Data Checking'!BV26="","",'[1]Data Checking'!BV26)</f>
        <v/>
      </c>
      <c r="BS26" t="str">
        <f>IF('[1]Data Checking'!BW26="","",'[1]Data Checking'!BW26)</f>
        <v/>
      </c>
      <c r="BT26" t="str">
        <f>IF('[1]Data Checking'!BX26="","",'[1]Data Checking'!BX26)</f>
        <v/>
      </c>
      <c r="BU26" t="str">
        <f>IF('[1]Data Checking'!BY26="","",'[1]Data Checking'!BY26)</f>
        <v/>
      </c>
      <c r="BV26" t="str">
        <f>IF('[1]Data Checking'!BZ26="","",'[1]Data Checking'!BZ26)</f>
        <v/>
      </c>
      <c r="BW26" t="str">
        <f>IF('[1]Data Checking'!CA26="","",'[1]Data Checking'!CA26)</f>
        <v/>
      </c>
      <c r="BX26" t="str">
        <f>IF('[1]Data Checking'!CB26="","",'[1]Data Checking'!CB26)</f>
        <v/>
      </c>
      <c r="BY26" t="str">
        <f>IF('[1]Data Checking'!CC26="","",'[1]Data Checking'!CC26)</f>
        <v/>
      </c>
      <c r="BZ26" t="str">
        <f>IF('[1]Data Checking'!CD26="","",'[1]Data Checking'!CD26)</f>
        <v/>
      </c>
      <c r="CA26" t="str">
        <f>IF('[1]Data Checking'!CE26="","",'[1]Data Checking'!CE26)</f>
        <v/>
      </c>
      <c r="CB26" t="str">
        <f>IF('[1]Data Checking'!CF26="","",'[1]Data Checking'!CF26)</f>
        <v/>
      </c>
      <c r="CC26" t="str">
        <f>IF('[1]Data Checking'!CG26="","",'[1]Data Checking'!CG26)</f>
        <v/>
      </c>
      <c r="CD26" t="str">
        <f>IF('[1]Data Checking'!CH26="","",'[1]Data Checking'!CH26)</f>
        <v/>
      </c>
      <c r="CE26" t="str">
        <f>IF('[1]Data Checking'!CI26="","",'[1]Data Checking'!CI26)</f>
        <v/>
      </c>
      <c r="CF26" t="str">
        <f>IF('[1]Data Checking'!CJ26="","",'[1]Data Checking'!CJ26)</f>
        <v/>
      </c>
      <c r="CG26" t="str">
        <f>IF('[1]Data Checking'!CK26="","",'[1]Data Checking'!CK26)</f>
        <v/>
      </c>
      <c r="CH26" t="str">
        <f>IF('[1]Data Checking'!CL26="","",'[1]Data Checking'!CL26)</f>
        <v/>
      </c>
      <c r="CI26" t="str">
        <f>IF('[1]Data Checking'!CM26="","",'[1]Data Checking'!CM26)</f>
        <v/>
      </c>
      <c r="CJ26" t="str">
        <f>IF('[1]Data Checking'!CN26="","",'[1]Data Checking'!CN26)</f>
        <v/>
      </c>
      <c r="CK26" t="str">
        <f>IF('[1]Data Checking'!CO26="","",'[1]Data Checking'!CO26)</f>
        <v/>
      </c>
      <c r="CL26" t="str">
        <f>IF('[1]Data Checking'!CP26="","",'[1]Data Checking'!CP26)</f>
        <v/>
      </c>
      <c r="CM26" t="str">
        <f>IF('[1]Data Checking'!CQ26="","",'[1]Data Checking'!CQ26)</f>
        <v/>
      </c>
      <c r="CN26" t="str">
        <f>IF('[1]Data Checking'!CR26="","",'[1]Data Checking'!CR26)</f>
        <v/>
      </c>
      <c r="CO26" t="str">
        <f>IF('[1]Data Checking'!CS26="","",'[1]Data Checking'!CS26)</f>
        <v/>
      </c>
      <c r="CP26" t="str">
        <f>IF('[1]Data Checking'!CT26="","",'[1]Data Checking'!CT26)</f>
        <v/>
      </c>
      <c r="CQ26" t="str">
        <f>IF('[1]Data Checking'!CU26="","",'[1]Data Checking'!CU26)</f>
        <v/>
      </c>
      <c r="CR26" t="str">
        <f>IF('[1]Data Checking'!CV26="","",'[1]Data Checking'!CV26)</f>
        <v/>
      </c>
      <c r="CS26" t="str">
        <f>IF('[1]Data Checking'!CW26="","",'[1]Data Checking'!CW26)</f>
        <v/>
      </c>
      <c r="CT26" t="str">
        <f>IF('[1]Data Checking'!CX26="","",'[1]Data Checking'!CX26)</f>
        <v/>
      </c>
      <c r="CU26" t="str">
        <f>IF('[1]Data Checking'!CY26="","",'[1]Data Checking'!CY26)</f>
        <v/>
      </c>
      <c r="CV26" t="str">
        <f>IF('[1]Data Checking'!CZ26="","",'[1]Data Checking'!CZ26)</f>
        <v/>
      </c>
      <c r="CW26" t="str">
        <f>IF('[1]Data Checking'!DA26="","",'[1]Data Checking'!DA26)</f>
        <v/>
      </c>
      <c r="CX26" t="str">
        <f>IF('[1]Data Checking'!DB26="","",'[1]Data Checking'!DB26)</f>
        <v/>
      </c>
      <c r="CY26" t="str">
        <f>IF('[1]Data Checking'!DC26="","",'[1]Data Checking'!DC26)</f>
        <v/>
      </c>
      <c r="CZ26" t="str">
        <f>IF('[1]Data Checking'!DD26="","",'[1]Data Checking'!DD26)</f>
        <v/>
      </c>
      <c r="DA26" t="str">
        <f>IF('[1]Data Checking'!DE26="","",'[1]Data Checking'!DE26)</f>
        <v/>
      </c>
      <c r="DB26" t="str">
        <f>IF('[1]Data Checking'!DF26="","",'[1]Data Checking'!DF26)</f>
        <v/>
      </c>
      <c r="DC26" t="str">
        <f>IF('[1]Data Checking'!DG26="","",'[1]Data Checking'!DG26)</f>
        <v/>
      </c>
      <c r="DD26" t="str">
        <f>IF('[1]Data Checking'!DH26="","",'[1]Data Checking'!DH26)</f>
        <v/>
      </c>
      <c r="DE26" t="str">
        <f>IF('[1]Data Checking'!DI26="","",'[1]Data Checking'!DI26)</f>
        <v/>
      </c>
      <c r="DF26" t="str">
        <f>IF('[1]Data Checking'!DJ26="","",'[1]Data Checking'!DJ26)</f>
        <v/>
      </c>
      <c r="DG26" t="str">
        <f>IF('[1]Data Checking'!DK26="","",'[1]Data Checking'!DK26)</f>
        <v/>
      </c>
      <c r="DH26" t="str">
        <f>IF('[1]Data Checking'!DL26="","",'[1]Data Checking'!DL26)</f>
        <v/>
      </c>
      <c r="DI26" t="str">
        <f>IF('[1]Data Checking'!DM26="","",'[1]Data Checking'!DM26)</f>
        <v/>
      </c>
      <c r="DJ26" t="str">
        <f>IF('[1]Data Checking'!DN26="","",'[1]Data Checking'!DN26)</f>
        <v/>
      </c>
      <c r="DK26" t="str">
        <f>IF('[1]Data Checking'!DO26="","",'[1]Data Checking'!DO26)</f>
        <v/>
      </c>
      <c r="DL26" t="str">
        <f>IF('[1]Data Checking'!DP26="","",'[1]Data Checking'!DP26)</f>
        <v/>
      </c>
      <c r="DM26" t="str">
        <f>IF('[1]Data Checking'!DQ26="","",'[1]Data Checking'!DQ26)</f>
        <v/>
      </c>
      <c r="DN26" t="str">
        <f>IF('[1]Data Checking'!DR26="","",'[1]Data Checking'!DR26)</f>
        <v/>
      </c>
      <c r="DO26" t="str">
        <f>IF('[1]Data Checking'!DS26="","",'[1]Data Checking'!DS26)</f>
        <v/>
      </c>
      <c r="DP26" t="str">
        <f>IF('[1]Data Checking'!DT26="","",'[1]Data Checking'!DT26)</f>
        <v/>
      </c>
      <c r="DQ26" t="str">
        <f>IF('[1]Data Checking'!DU26="","",'[1]Data Checking'!DU26)</f>
        <v/>
      </c>
      <c r="DR26" t="str">
        <f>IF('[1]Data Checking'!DV26="","",'[1]Data Checking'!DV26)</f>
        <v/>
      </c>
      <c r="DS26" t="str">
        <f>IF('[1]Data Checking'!DW26="","",'[1]Data Checking'!DW26)</f>
        <v/>
      </c>
      <c r="DT26" t="str">
        <f>IF('[1]Data Checking'!DX26="","",'[1]Data Checking'!DX26)</f>
        <v/>
      </c>
      <c r="DU26" t="str">
        <f>IF('[1]Data Checking'!DY26="","",'[1]Data Checking'!DY26)</f>
        <v/>
      </c>
      <c r="DV26" t="str">
        <f>IF('[1]Data Checking'!DZ26="","",'[1]Data Checking'!DZ26)</f>
        <v/>
      </c>
      <c r="DW26" t="str">
        <f>IF('[1]Data Checking'!EA26="","",'[1]Data Checking'!EA26)</f>
        <v/>
      </c>
      <c r="DX26" t="str">
        <f>IF('[1]Data Checking'!EB26="","",'[1]Data Checking'!EB26)</f>
        <v/>
      </c>
      <c r="DY26" t="str">
        <f>IF('[1]Data Checking'!EC26="","",'[1]Data Checking'!EC26)</f>
        <v/>
      </c>
      <c r="DZ26" t="str">
        <f>IF('[1]Data Checking'!ED26="","",'[1]Data Checking'!ED26)</f>
        <v/>
      </c>
      <c r="EA26" t="str">
        <f>IF('[1]Data Checking'!EE26="","",'[1]Data Checking'!EE26)</f>
        <v/>
      </c>
      <c r="EB26" t="str">
        <f>IF('[1]Data Checking'!EF26="","",'[1]Data Checking'!EF26)</f>
        <v/>
      </c>
      <c r="EC26" t="str">
        <f>IF('[1]Data Checking'!EG26="","",'[1]Data Checking'!EG26)</f>
        <v/>
      </c>
      <c r="ED26" t="str">
        <f>IF('[1]Data Checking'!EH26="","",'[1]Data Checking'!EH26)</f>
        <v/>
      </c>
      <c r="EE26" t="str">
        <f>IF('[1]Data Checking'!EI26="","",'[1]Data Checking'!EI26)</f>
        <v/>
      </c>
      <c r="EF26" t="str">
        <f>IF('[1]Data Checking'!EJ26="","",'[1]Data Checking'!EJ26)</f>
        <v/>
      </c>
      <c r="EG26" t="str">
        <f>IF('[1]Data Checking'!EK26="","",'[1]Data Checking'!EK26)</f>
        <v/>
      </c>
      <c r="EH26" t="str">
        <f>IF('[1]Data Checking'!EL26="","",'[1]Data Checking'!EL26)</f>
        <v/>
      </c>
      <c r="EI26" t="str">
        <f>IF('[1]Data Checking'!EM26="","",'[1]Data Checking'!EM26)</f>
        <v/>
      </c>
      <c r="EJ26" t="str">
        <f>IF('[1]Data Checking'!EN26="","",'[1]Data Checking'!EN26)</f>
        <v/>
      </c>
      <c r="EK26" t="str">
        <f>IF('[1]Data Checking'!EO26="","",'[1]Data Checking'!EO26)</f>
        <v>Savon lessive Chlore en grain (nettoyage) Papier toilette</v>
      </c>
      <c r="EL26">
        <f>IF('[1]Data Checking'!EP26="","",'[1]Data Checking'!EP26)</f>
        <v>1</v>
      </c>
      <c r="EM26">
        <f>IF('[1]Data Checking'!EQ26="","",'[1]Data Checking'!EQ26)</f>
        <v>0</v>
      </c>
      <c r="EN26">
        <f>IF('[1]Data Checking'!ER26="","",'[1]Data Checking'!ER26)</f>
        <v>0</v>
      </c>
      <c r="EO26">
        <f>IF('[1]Data Checking'!ES26="","",'[1]Data Checking'!ES26)</f>
        <v>1</v>
      </c>
      <c r="EP26">
        <f>IF('[1]Data Checking'!ET26="","",'[1]Data Checking'!ET26)</f>
        <v>0</v>
      </c>
      <c r="EQ26">
        <f>IF('[1]Data Checking'!EU26="","",'[1]Data Checking'!EU26)</f>
        <v>1</v>
      </c>
      <c r="ER26">
        <f>IF('[1]Data Checking'!EV26="","",'[1]Data Checking'!EV26)</f>
        <v>0</v>
      </c>
      <c r="ES26">
        <f>IF('[1]Data Checking'!EW26="","",'[1]Data Checking'!EW26)</f>
        <v>0</v>
      </c>
      <c r="ET26">
        <f>IF('[1]Data Checking'!EX26="","",'[1]Data Checking'!EX26)</f>
        <v>0</v>
      </c>
      <c r="EU26">
        <f>IF('[1]Data Checking'!EY26="","",'[1]Data Checking'!EY26)</f>
        <v>0</v>
      </c>
      <c r="EV26">
        <f>IF('[1]Data Checking'!EZ26="","",'[1]Data Checking'!EZ26)</f>
        <v>0</v>
      </c>
      <c r="EW26" t="str">
        <f>IF('[1]Data Checking'!FA26="","",'[1]Data Checking'!FA26)</f>
        <v>Oui</v>
      </c>
      <c r="EX26">
        <f>IF('[1]Data Checking'!FB26="","",'[1]Data Checking'!FB26)</f>
        <v>40</v>
      </c>
      <c r="EY26">
        <f>IF('[1]Data Checking'!FC26="","",'[1]Data Checking'!FC26)</f>
        <v>40</v>
      </c>
      <c r="EZ26" t="str">
        <f>IF('[1]Data Checking'!FD26="","",'[1]Data Checking'!FD26)</f>
        <v/>
      </c>
      <c r="FA26" t="str">
        <f>IF('[1]Data Checking'!FE26="","",'[1]Data Checking'!FE26)</f>
        <v/>
      </c>
      <c r="FB26" t="str">
        <f>IF('[1]Data Checking'!FF26="","",'[1]Data Checking'!FF26)</f>
        <v/>
      </c>
      <c r="FC26">
        <f>IF('[1]Data Checking'!FG26="","",'[1]Data Checking'!FG26)</f>
        <v>40</v>
      </c>
      <c r="FD26" t="str">
        <f>IF('[1]Data Checking'!FH26="","",'[1]Data Checking'!FH26)</f>
        <v>Oui</v>
      </c>
      <c r="FE26" t="str">
        <f>IF('[1]Data Checking'!FI26="","",'[1]Data Checking'!FI26)</f>
        <v/>
      </c>
      <c r="FF26" t="str">
        <f>IF('[1]Data Checking'!FJ26="","",'[1]Data Checking'!FJ26)</f>
        <v/>
      </c>
      <c r="FG26">
        <f>IF('[1]Data Checking'!FK26="","",'[1]Data Checking'!FK26)</f>
        <v>50</v>
      </c>
      <c r="FH26" t="str">
        <f>IF('[1]Data Checking'!FL26="","",'[1]Data Checking'!FL26)</f>
        <v>Oui</v>
      </c>
      <c r="FI26" t="str">
        <f>IF('[1]Data Checking'!FM26="","",'[1]Data Checking'!FM26)</f>
        <v/>
      </c>
      <c r="FJ26" t="str">
        <f>IF('[1]Data Checking'!FN26="","",'[1]Data Checking'!FN26)</f>
        <v/>
      </c>
      <c r="FK26" t="str">
        <f>IF('[1]Data Checking'!FO26="","",'[1]Data Checking'!FO26)</f>
        <v/>
      </c>
      <c r="FL26" t="str">
        <f>IF('[1]Data Checking'!FP26="","",'[1]Data Checking'!FP26)</f>
        <v/>
      </c>
      <c r="FM26" t="str">
        <f>IF('[1]Data Checking'!FQ26="","",'[1]Data Checking'!FQ26)</f>
        <v/>
      </c>
      <c r="FN26" t="str">
        <f>IF('[1]Data Checking'!FR26="","",'[1]Data Checking'!FR26)</f>
        <v/>
      </c>
      <c r="FO26" t="str">
        <f>IF('[1]Data Checking'!FS26="","",'[1]Data Checking'!FS26)</f>
        <v/>
      </c>
      <c r="FP26" t="str">
        <f>IF('[1]Data Checking'!FT26="","",'[1]Data Checking'!FT26)</f>
        <v/>
      </c>
      <c r="FQ26" t="str">
        <f>IF('[1]Data Checking'!FU26="","",'[1]Data Checking'!FU26)</f>
        <v/>
      </c>
      <c r="FR26" t="str">
        <f>IF('[1]Data Checking'!FV26="","",'[1]Data Checking'!FV26)</f>
        <v/>
      </c>
      <c r="FS26" t="str">
        <f>IF('[1]Data Checking'!FW26="","",'[1]Data Checking'!FW26)</f>
        <v/>
      </c>
      <c r="FT26" t="str">
        <f>IF('[1]Data Checking'!FX26="","",'[1]Data Checking'!FX26)</f>
        <v/>
      </c>
      <c r="FU26" t="str">
        <f>IF('[1]Data Checking'!FY26="","",'[1]Data Checking'!FY26)</f>
        <v/>
      </c>
      <c r="FV26" t="str">
        <f>IF('[1]Data Checking'!FZ26="","",'[1]Data Checking'!FZ26)</f>
        <v/>
      </c>
      <c r="FW26" t="str">
        <f>IF('[1]Data Checking'!GA26="","",'[1]Data Checking'!GA26)</f>
        <v/>
      </c>
      <c r="FX26" t="str">
        <f>IF('[1]Data Checking'!GB26="","",'[1]Data Checking'!GB26)</f>
        <v/>
      </c>
      <c r="FY26" t="str">
        <f>IF('[1]Data Checking'!GC26="","",'[1]Data Checking'!GC26)</f>
        <v/>
      </c>
      <c r="FZ26" t="str">
        <f>IF('[1]Data Checking'!GD26="","",'[1]Data Checking'!GD26)</f>
        <v/>
      </c>
      <c r="GA26" t="str">
        <f>IF('[1]Data Checking'!GE26="","",'[1]Data Checking'!GE26)</f>
        <v/>
      </c>
      <c r="GB26" t="str">
        <f>IF('[1]Data Checking'!GF26="","",'[1]Data Checking'!GF26)</f>
        <v>Oui</v>
      </c>
      <c r="GC26" t="str">
        <f>IF('[1]Data Checking'!GG26="","",'[1]Data Checking'!GG26)</f>
        <v/>
      </c>
      <c r="GD26">
        <f>IF('[1]Data Checking'!GH26="","",'[1]Data Checking'!GH26)</f>
        <v>50</v>
      </c>
      <c r="GE26" t="str">
        <f>IF('[1]Data Checking'!GI26="","",'[1]Data Checking'!GI26)</f>
        <v/>
      </c>
      <c r="GF26" t="str">
        <f>IF('[1]Data Checking'!GJ26="","",'[1]Data Checking'!GJ26)</f>
        <v/>
      </c>
      <c r="GG26" t="str">
        <f>IF('[1]Data Checking'!GK26="","",'[1]Data Checking'!GK26)</f>
        <v/>
      </c>
      <c r="GH26" t="str">
        <f>IF('[1]Data Checking'!GL26="","",'[1]Data Checking'!GL26)</f>
        <v/>
      </c>
      <c r="GI26" t="str">
        <f>IF('[1]Data Checking'!GM26="","",'[1]Data Checking'!GM26)</f>
        <v/>
      </c>
      <c r="GJ26" t="str">
        <f>IF('[1]Data Checking'!GN26="","",'[1]Data Checking'!GN26)</f>
        <v/>
      </c>
      <c r="GK26" t="str">
        <f>IF('[1]Data Checking'!GO26="","",'[1]Data Checking'!GO26)</f>
        <v>Oui</v>
      </c>
      <c r="GL26" t="str">
        <f>IF('[1]Data Checking'!GP26="","",'[1]Data Checking'!GP26)</f>
        <v>NA</v>
      </c>
      <c r="GM26">
        <f>IF('[1]Data Checking'!GQ26="","",'[1]Data Checking'!GQ26)</f>
        <v>50</v>
      </c>
      <c r="GN26" t="str">
        <f>IF('[1]Data Checking'!GR26="","",'[1]Data Checking'!GR26)</f>
        <v/>
      </c>
      <c r="GO26" t="str">
        <f>IF('[1]Data Checking'!GS26="","",'[1]Data Checking'!GS26)</f>
        <v/>
      </c>
      <c r="GP26" t="str">
        <f>IF('[1]Data Checking'!GT26="","",'[1]Data Checking'!GT26)</f>
        <v/>
      </c>
      <c r="GQ26" t="str">
        <f>IF('[1]Data Checking'!GU26="","",'[1]Data Checking'!GU26)</f>
        <v>Oui</v>
      </c>
      <c r="GR26" t="str">
        <f>IF('[1]Data Checking'!GV26="","",'[1]Data Checking'!GV26)</f>
        <v>Autre (précisez)</v>
      </c>
      <c r="GS26">
        <f>IF('[1]Data Checking'!GW26="","",'[1]Data Checking'!GW26)</f>
        <v>0</v>
      </c>
      <c r="GT26">
        <f>IF('[1]Data Checking'!GX26="","",'[1]Data Checking'!GX26)</f>
        <v>0</v>
      </c>
      <c r="GU26">
        <f>IF('[1]Data Checking'!GY26="","",'[1]Data Checking'!GY26)</f>
        <v>0</v>
      </c>
      <c r="GV26">
        <f>IF('[1]Data Checking'!GZ26="","",'[1]Data Checking'!GZ26)</f>
        <v>0</v>
      </c>
      <c r="GW26">
        <f>IF('[1]Data Checking'!HA26="","",'[1]Data Checking'!HA26)</f>
        <v>0</v>
      </c>
      <c r="GX26">
        <f>IF('[1]Data Checking'!HB26="","",'[1]Data Checking'!HB26)</f>
        <v>0</v>
      </c>
      <c r="GY26">
        <f>IF('[1]Data Checking'!HC26="","",'[1]Data Checking'!HC26)</f>
        <v>0</v>
      </c>
      <c r="GZ26">
        <f>IF('[1]Data Checking'!HD26="","",'[1]Data Checking'!HD26)</f>
        <v>0</v>
      </c>
      <c r="HA26">
        <f>IF('[1]Data Checking'!HE26="","",'[1]Data Checking'!HE26)</f>
        <v>0</v>
      </c>
      <c r="HB26">
        <f>IF('[1]Data Checking'!HF26="","",'[1]Data Checking'!HF26)</f>
        <v>0</v>
      </c>
      <c r="HC26">
        <f>IF('[1]Data Checking'!HG26="","",'[1]Data Checking'!HG26)</f>
        <v>0</v>
      </c>
      <c r="HD26">
        <f>IF('[1]Data Checking'!HH26="","",'[1]Data Checking'!HH26)</f>
        <v>1</v>
      </c>
      <c r="HE26">
        <f>IF('[1]Data Checking'!HI26="","",'[1]Data Checking'!HI26)</f>
        <v>0</v>
      </c>
      <c r="HF26" t="str">
        <f>IF('[1]Data Checking'!HJ26="","",'[1]Data Checking'!HJ26)</f>
        <v>Yo paka jwenn klorox</v>
      </c>
      <c r="HG26" t="str">
        <f>IF('[1]Data Checking'!HK26="","",'[1]Data Checking'!HK26)</f>
        <v>Chlore en grain (nettoyage)</v>
      </c>
      <c r="HH26">
        <f>IF('[1]Data Checking'!HL26="","",'[1]Data Checking'!HL26)</f>
        <v>0</v>
      </c>
      <c r="HI26">
        <f>IF('[1]Data Checking'!HM26="","",'[1]Data Checking'!HM26)</f>
        <v>0</v>
      </c>
      <c r="HJ26">
        <f>IF('[1]Data Checking'!HN26="","",'[1]Data Checking'!HN26)</f>
        <v>0</v>
      </c>
      <c r="HK26">
        <f>IF('[1]Data Checking'!HO26="","",'[1]Data Checking'!HO26)</f>
        <v>0</v>
      </c>
      <c r="HL26">
        <f>IF('[1]Data Checking'!HP26="","",'[1]Data Checking'!HP26)</f>
        <v>0</v>
      </c>
      <c r="HM26">
        <f>IF('[1]Data Checking'!HQ26="","",'[1]Data Checking'!HQ26)</f>
        <v>1</v>
      </c>
      <c r="HN26">
        <f>IF('[1]Data Checking'!HR26="","",'[1]Data Checking'!HR26)</f>
        <v>0</v>
      </c>
      <c r="HO26">
        <f>IF('[1]Data Checking'!HS26="","",'[1]Data Checking'!HS26)</f>
        <v>0</v>
      </c>
      <c r="HP26">
        <f>IF('[1]Data Checking'!HT26="","",'[1]Data Checking'!HT26)</f>
        <v>0</v>
      </c>
      <c r="HQ26">
        <f>IF('[1]Data Checking'!HU26="","",'[1]Data Checking'!HU26)</f>
        <v>0</v>
      </c>
      <c r="HR26">
        <f>IF('[1]Data Checking'!HV26="","",'[1]Data Checking'!HV26)</f>
        <v>0</v>
      </c>
      <c r="HS26" t="str">
        <f>IF('[1]Data Checking'!HW26="","",'[1]Data Checking'!HW26)</f>
        <v>Oui</v>
      </c>
      <c r="HT26" t="str">
        <f>IF('[1]Data Checking'!HX26="","",'[1]Data Checking'!HX26)</f>
        <v>Oui</v>
      </c>
      <c r="HU26" t="str">
        <f>IF('[1]Data Checking'!HY26="","",'[1]Data Checking'!HY26)</f>
        <v>Oui</v>
      </c>
      <c r="HV26" t="str">
        <f>IF('[1]Data Checking'!HZ26="","",'[1]Data Checking'!HZ26)</f>
        <v>Ouest</v>
      </c>
      <c r="HW26" t="str">
        <f>IF('[1]Data Checking'!IA26="","",'[1]Data Checking'!IA26)</f>
        <v>Différent</v>
      </c>
      <c r="HX26" t="str">
        <f>IF('[1]Data Checking'!IB26="","",'[1]Data Checking'!IB26)</f>
        <v>Port-au-Prince</v>
      </c>
      <c r="HY26" t="str">
        <f>IF('[1]Data Checking'!IC26="","",'[1]Data Checking'!IC26)</f>
        <v>Différent</v>
      </c>
      <c r="HZ26" t="str">
        <f>IF('[1]Data Checking'!ID26="","",'[1]Data Checking'!ID26)</f>
        <v/>
      </c>
      <c r="IA26" t="str">
        <f>IF('[1]Data Checking'!IE26="","",'[1]Data Checking'!IE26)</f>
        <v/>
      </c>
      <c r="IB26" t="str">
        <f>IF('[1]Data Checking'!IF26="","",'[1]Data Checking'!IF26)</f>
        <v>Oui</v>
      </c>
      <c r="IC26" t="str">
        <f>IF('[1]Data Checking'!IG26="","",'[1]Data Checking'!IG26)</f>
        <v>Manifestations</v>
      </c>
      <c r="ID26">
        <f>IF('[1]Data Checking'!IH26="","",'[1]Data Checking'!IH26)</f>
        <v>0</v>
      </c>
      <c r="IE26">
        <f>IF('[1]Data Checking'!II26="","",'[1]Data Checking'!II26)</f>
        <v>0</v>
      </c>
      <c r="IF26">
        <f>IF('[1]Data Checking'!IJ26="","",'[1]Data Checking'!IJ26)</f>
        <v>1</v>
      </c>
      <c r="IG26">
        <f>IF('[1]Data Checking'!IK26="","",'[1]Data Checking'!IK26)</f>
        <v>0</v>
      </c>
      <c r="IH26">
        <f>IF('[1]Data Checking'!IL26="","",'[1]Data Checking'!IL26)</f>
        <v>0</v>
      </c>
      <c r="II26">
        <f>IF('[1]Data Checking'!IM26="","",'[1]Data Checking'!IM26)</f>
        <v>0</v>
      </c>
      <c r="IJ26" t="str">
        <f>IF('[1]Data Checking'!IN26="","",'[1]Data Checking'!IN26)</f>
        <v/>
      </c>
      <c r="IK26" t="str">
        <f>IF('[1]Data Checking'!IO26="","",'[1]Data Checking'!IO26)</f>
        <v>Augmentation des prix</v>
      </c>
      <c r="IL26">
        <f>IF('[1]Data Checking'!IP26="","",'[1]Data Checking'!IP26)</f>
        <v>0</v>
      </c>
      <c r="IM26">
        <f>IF('[1]Data Checking'!IQ26="","",'[1]Data Checking'!IQ26)</f>
        <v>0</v>
      </c>
      <c r="IN26">
        <f>IF('[1]Data Checking'!IR26="","",'[1]Data Checking'!IR26)</f>
        <v>1</v>
      </c>
      <c r="IO26">
        <f>IF('[1]Data Checking'!IS26="","",'[1]Data Checking'!IS26)</f>
        <v>0</v>
      </c>
      <c r="IP26">
        <f>IF('[1]Data Checking'!IT26="","",'[1]Data Checking'!IT26)</f>
        <v>0</v>
      </c>
      <c r="IQ26">
        <f>IF('[1]Data Checking'!IU26="","",'[1]Data Checking'!IU26)</f>
        <v>0</v>
      </c>
      <c r="IR26">
        <f>IF('[1]Data Checking'!IV26="","",'[1]Data Checking'!IV26)</f>
        <v>0</v>
      </c>
      <c r="IS26">
        <f>IF('[1]Data Checking'!IW26="","",'[1]Data Checking'!IW26)</f>
        <v>0</v>
      </c>
      <c r="IT26" t="str">
        <f>IF('[1]Data Checking'!IX26="","",'[1]Data Checking'!IX26)</f>
        <v/>
      </c>
      <c r="IU26" t="str">
        <f>IF('[1]Data Checking'!IY26="","",'[1]Data Checking'!IY26)</f>
        <v>Oui</v>
      </c>
      <c r="IV26" t="str">
        <f>IF('[1]Data Checking'!IZ26="","",'[1]Data Checking'!IZ26)</f>
        <v/>
      </c>
      <c r="IW26" t="str">
        <f>IF('[1]Data Checking'!JA26="","",'[1]Data Checking'!JA26)</f>
        <v>Produits d'hygiène et assainissement</v>
      </c>
      <c r="IX26">
        <f>IF('[1]Data Checking'!JB26="","",'[1]Data Checking'!JB26)</f>
        <v>0</v>
      </c>
      <c r="IY26">
        <f>IF('[1]Data Checking'!JC26="","",'[1]Data Checking'!JC26)</f>
        <v>1</v>
      </c>
      <c r="IZ26">
        <f>IF('[1]Data Checking'!JD26="","",'[1]Data Checking'!JD26)</f>
        <v>0</v>
      </c>
      <c r="JA26">
        <f>IF('[1]Data Checking'!JE26="","",'[1]Data Checking'!JE26)</f>
        <v>0</v>
      </c>
      <c r="JB26" t="str">
        <f>IF('[1]Data Checking'!JF26="","",'[1]Data Checking'!JF26)</f>
        <v/>
      </c>
      <c r="JC26" t="str">
        <f>IF('[1]Data Checking'!JG26="","",'[1]Data Checking'!JG26)</f>
        <v/>
      </c>
      <c r="JD26" t="str">
        <f>IF('[1]Data Checking'!JH26="","",'[1]Data Checking'!JH26)</f>
        <v/>
      </c>
      <c r="JE26" t="str">
        <f>IF('[1]Data Checking'!JI26="","",'[1]Data Checking'!JI26)</f>
        <v/>
      </c>
      <c r="JF26" t="str">
        <f>IF('[1]Data Checking'!JJ26="","",'[1]Data Checking'!JJ26)</f>
        <v/>
      </c>
      <c r="JG26" t="str">
        <f>IF('[1]Data Checking'!JK26="","",'[1]Data Checking'!JK26)</f>
        <v/>
      </c>
      <c r="JH26" t="str">
        <f>IF('[1]Data Checking'!JL26="","",'[1]Data Checking'!JL26)</f>
        <v/>
      </c>
      <c r="JI26" t="str">
        <f>IF('[1]Data Checking'!JM26="","",'[1]Data Checking'!JM26)</f>
        <v/>
      </c>
      <c r="JJ26" t="str">
        <f>IF('[1]Data Checking'!JN26="","",'[1]Data Checking'!JN26)</f>
        <v/>
      </c>
      <c r="JK26" t="str">
        <f>IF('[1]Data Checking'!JO26="","",'[1]Data Checking'!JO26)</f>
        <v/>
      </c>
      <c r="JL26" t="str">
        <f>IF('[1]Data Checking'!JP26="","",'[1]Data Checking'!JP26)</f>
        <v/>
      </c>
      <c r="JM26" t="str">
        <f>IF('[1]Data Checking'!JQ26="","",'[1]Data Checking'!JQ26)</f>
        <v/>
      </c>
      <c r="JN26" t="str">
        <f>IF('[1]Data Checking'!JR26="","",'[1]Data Checking'!JR26)</f>
        <v/>
      </c>
      <c r="JO26" t="str">
        <f>IF('[1]Data Checking'!JS26="","",'[1]Data Checking'!JS26)</f>
        <v/>
      </c>
      <c r="JP26" t="str">
        <f>IF('[1]Data Checking'!JT26="","",'[1]Data Checking'!JT26)</f>
        <v/>
      </c>
      <c r="JQ26" t="str">
        <f>IF('[1]Data Checking'!JU26="","",'[1]Data Checking'!JU26)</f>
        <v/>
      </c>
      <c r="JR26" t="str">
        <f>IF('[1]Data Checking'!JV26="","",'[1]Data Checking'!JV26)</f>
        <v/>
      </c>
      <c r="JS26" t="str">
        <f>IF('[1]Data Checking'!JW26="","",'[1]Data Checking'!JW26)</f>
        <v/>
      </c>
      <c r="JT26" t="str">
        <f>IF('[1]Data Checking'!JX26="","",'[1]Data Checking'!JX26)</f>
        <v/>
      </c>
      <c r="JU26" t="str">
        <f>IF('[1]Data Checking'!JY26="","",'[1]Data Checking'!JY26)</f>
        <v/>
      </c>
      <c r="JV26" t="str">
        <f>IF('[1]Data Checking'!JZ26="","",'[1]Data Checking'!JZ26)</f>
        <v/>
      </c>
      <c r="JW26" t="str">
        <f>IF('[1]Data Checking'!KA26="","",'[1]Data Checking'!KA26)</f>
        <v/>
      </c>
      <c r="JX26" t="str">
        <f>IF('[1]Data Checking'!KB26="","",'[1]Data Checking'!KB26)</f>
        <v/>
      </c>
      <c r="JY26" t="str">
        <f>IF('[1]Data Checking'!KC26="","",'[1]Data Checking'!KC26)</f>
        <v/>
      </c>
      <c r="JZ26" t="str">
        <f>IF('[1]Data Checking'!KD26="","",'[1]Data Checking'!KD26)</f>
        <v/>
      </c>
      <c r="KA26" t="str">
        <f>IF('[1]Data Checking'!KE26="","",'[1]Data Checking'!KE26)</f>
        <v/>
      </c>
      <c r="KB26" t="str">
        <f>IF('[1]Data Checking'!KF26="","",'[1]Data Checking'!KF26)</f>
        <v/>
      </c>
      <c r="KC26" t="str">
        <f>IF('[1]Data Checking'!KG26="","",'[1]Data Checking'!KG26)</f>
        <v/>
      </c>
      <c r="KD26" t="str">
        <f>IF('[1]Data Checking'!KH26="","",'[1]Data Checking'!KH26)</f>
        <v/>
      </c>
      <c r="KE26" t="str">
        <f>IF('[1]Data Checking'!KI26="","",'[1]Data Checking'!KI26)</f>
        <v/>
      </c>
      <c r="KF26" t="str">
        <f>IF('[1]Data Checking'!KJ26="","",'[1]Data Checking'!KJ26)</f>
        <v/>
      </c>
      <c r="KG26" t="str">
        <f>IF('[1]Data Checking'!KK26="","",'[1]Data Checking'!KK26)</f>
        <v/>
      </c>
      <c r="KH26" t="str">
        <f>IF('[1]Data Checking'!KL26="","",'[1]Data Checking'!KL26)</f>
        <v/>
      </c>
      <c r="KI26" t="str">
        <f>IF('[1]Data Checking'!KM26="","",'[1]Data Checking'!KM26)</f>
        <v/>
      </c>
      <c r="KJ26" t="str">
        <f>IF('[1]Data Checking'!KN26="","",'[1]Data Checking'!KN26)</f>
        <v/>
      </c>
      <c r="KK26" t="str">
        <f>IF('[1]Data Checking'!KO26="","",'[1]Data Checking'!KO26)</f>
        <v/>
      </c>
      <c r="KL26" t="str">
        <f>IF('[1]Data Checking'!KP26="","",'[1]Data Checking'!KP26)</f>
        <v/>
      </c>
      <c r="KM26" t="str">
        <f>IF('[1]Data Checking'!KQ26="","",'[1]Data Checking'!KQ26)</f>
        <v/>
      </c>
      <c r="KN26" t="str">
        <f>IF('[1]Data Checking'!KR26="","",'[1]Data Checking'!KR26)</f>
        <v/>
      </c>
      <c r="KO26" t="str">
        <f>IF('[1]Data Checking'!KS26="","",'[1]Data Checking'!KS26)</f>
        <v/>
      </c>
      <c r="KP26" t="str">
        <f>IF('[1]Data Checking'!KT26="","",'[1]Data Checking'!KT26)</f>
        <v/>
      </c>
      <c r="KQ26" t="str">
        <f>IF('[1]Data Checking'!KU26="","",'[1]Data Checking'!KU26)</f>
        <v/>
      </c>
      <c r="KR26" t="str">
        <f>IF('[1]Data Checking'!KV26="","",'[1]Data Checking'!KV26)</f>
        <v/>
      </c>
      <c r="KS26" t="str">
        <f>IF('[1]Data Checking'!KW26="","",'[1]Data Checking'!KW26)</f>
        <v/>
      </c>
      <c r="KT26" t="str">
        <f>IF('[1]Data Checking'!KX26="","",'[1]Data Checking'!KX26)</f>
        <v/>
      </c>
      <c r="KU26" t="str">
        <f>IF('[1]Data Checking'!KY26="","",'[1]Data Checking'!KY26)</f>
        <v/>
      </c>
      <c r="KV26" t="str">
        <f>IF('[1]Data Checking'!KZ26="","",'[1]Data Checking'!KZ26)</f>
        <v/>
      </c>
      <c r="KW26" t="str">
        <f>IF('[1]Data Checking'!LA26="","",'[1]Data Checking'!LA26)</f>
        <v/>
      </c>
      <c r="KX26" t="str">
        <f>IF('[1]Data Checking'!LB26="","",'[1]Data Checking'!LB26)</f>
        <v/>
      </c>
      <c r="KY26" t="str">
        <f>IF('[1]Data Checking'!LC26="","",'[1]Data Checking'!LC26)</f>
        <v/>
      </c>
      <c r="KZ26" t="str">
        <f>IF('[1]Data Checking'!LD26="","",'[1]Data Checking'!LD26)</f>
        <v/>
      </c>
      <c r="LA26" t="str">
        <f>IF('[1]Data Checking'!LE26="","",'[1]Data Checking'!LE26)</f>
        <v/>
      </c>
      <c r="LB26" t="str">
        <f>IF('[1]Data Checking'!LF26="","",'[1]Data Checking'!LF26)</f>
        <v/>
      </c>
      <c r="LC26" t="str">
        <f>IF('[1]Data Checking'!LG26="","",'[1]Data Checking'!LG26)</f>
        <v/>
      </c>
      <c r="LD26" t="str">
        <f>IF('[1]Data Checking'!LH26="","",'[1]Data Checking'!LH26)</f>
        <v/>
      </c>
      <c r="LE26" t="str">
        <f>IF('[1]Data Checking'!LI26="","",'[1]Data Checking'!LI26)</f>
        <v/>
      </c>
      <c r="LF26" t="str">
        <f>IF('[1]Data Checking'!LJ26="","",'[1]Data Checking'!LJ26)</f>
        <v/>
      </c>
      <c r="LG26" t="str">
        <f>IF('[1]Data Checking'!LK26="","",'[1]Data Checking'!LK26)</f>
        <v/>
      </c>
      <c r="LH26" t="str">
        <f>IF('[1]Data Checking'!LL26="","",'[1]Data Checking'!LL26)</f>
        <v/>
      </c>
      <c r="LI26" t="str">
        <f>IF('[1]Data Checking'!LM26="","",'[1]Data Checking'!LM26)</f>
        <v/>
      </c>
      <c r="LJ26" t="str">
        <f>IF('[1]Data Checking'!LN26="","",'[1]Data Checking'!LN26)</f>
        <v/>
      </c>
      <c r="LK26" t="str">
        <f>IF('[1]Data Checking'!LO26="","",'[1]Data Checking'!LO26)</f>
        <v/>
      </c>
      <c r="LL26" t="str">
        <f>IF('[1]Data Checking'!LP26="","",'[1]Data Checking'!LP26)</f>
        <v/>
      </c>
      <c r="LM26" t="str">
        <f>IF('[1]Data Checking'!LQ26="","",'[1]Data Checking'!LQ26)</f>
        <v/>
      </c>
      <c r="LN26" t="str">
        <f>IF('[1]Data Checking'!LR26="","",'[1]Data Checking'!LR26)</f>
        <v/>
      </c>
      <c r="LO26" t="str">
        <f>IF('[1]Data Checking'!LS26="","",'[1]Data Checking'!LS26)</f>
        <v/>
      </c>
      <c r="LP26" t="str">
        <f>IF('[1]Data Checking'!LT26="","",'[1]Data Checking'!LT26)</f>
        <v/>
      </c>
      <c r="LQ26" t="str">
        <f>IF('[1]Data Checking'!LU26="","",'[1]Data Checking'!LU26)</f>
        <v/>
      </c>
      <c r="LR26" t="str">
        <f>IF('[1]Data Checking'!LV26="","",'[1]Data Checking'!LV26)</f>
        <v/>
      </c>
      <c r="LS26" t="str">
        <f>IF('[1]Data Checking'!LW26="","",'[1]Data Checking'!LW26)</f>
        <v/>
      </c>
      <c r="LT26" t="str">
        <f>IF('[1]Data Checking'!LX26="","",'[1]Data Checking'!LX26)</f>
        <v/>
      </c>
      <c r="LU26" t="str">
        <f>IF('[1]Data Checking'!LY26="","",'[1]Data Checking'!LY26)</f>
        <v/>
      </c>
      <c r="LV26" t="str">
        <f>IF('[1]Data Checking'!LZ26="","",'[1]Data Checking'!LZ26)</f>
        <v/>
      </c>
      <c r="LW26" t="str">
        <f>IF('[1]Data Checking'!MA26="","",'[1]Data Checking'!MA26)</f>
        <v/>
      </c>
      <c r="LX26" t="str">
        <f>IF('[1]Data Checking'!MB26="","",'[1]Data Checking'!MB26)</f>
        <v/>
      </c>
      <c r="LY26" t="str">
        <f>IF('[1]Data Checking'!MC26="","",'[1]Data Checking'!MC26)</f>
        <v/>
      </c>
      <c r="LZ26" t="str">
        <f>IF('[1]Data Checking'!MD26="","",'[1]Data Checking'!MD26)</f>
        <v/>
      </c>
      <c r="MA26" t="str">
        <f>IF('[1]Data Checking'!ME26="","",'[1]Data Checking'!ME26)</f>
        <v/>
      </c>
      <c r="MB26" t="str">
        <f>IF('[1]Data Checking'!MF26="","",'[1]Data Checking'!MF26)</f>
        <v/>
      </c>
      <c r="MC26" t="str">
        <f>IF('[1]Data Checking'!MG26="","",'[1]Data Checking'!MG26)</f>
        <v/>
      </c>
      <c r="MD26" t="str">
        <f>IF('[1]Data Checking'!MH26="","",'[1]Data Checking'!MH26)</f>
        <v/>
      </c>
      <c r="ME26" t="str">
        <f>IF('[1]Data Checking'!MI26="","",'[1]Data Checking'!MI26)</f>
        <v/>
      </c>
      <c r="MF26" t="str">
        <f>IF('[1]Data Checking'!MJ26="","",'[1]Data Checking'!MJ26)</f>
        <v/>
      </c>
      <c r="MG26" t="str">
        <f>IF('[1]Data Checking'!MK26="","",'[1]Data Checking'!MK26)</f>
        <v/>
      </c>
      <c r="MH26" t="str">
        <f>IF('[1]Data Checking'!ML26="","",'[1]Data Checking'!ML26)</f>
        <v/>
      </c>
      <c r="MI26" t="str">
        <f>IF('[1]Data Checking'!MM26="","",'[1]Data Checking'!MM26)</f>
        <v/>
      </c>
      <c r="MJ26" t="str">
        <f>IF('[1]Data Checking'!MN26="","",'[1]Data Checking'!MN26)</f>
        <v/>
      </c>
      <c r="MK26" t="str">
        <f>IF('[1]Data Checking'!MO26="","",'[1]Data Checking'!MO26)</f>
        <v/>
      </c>
      <c r="ML26" t="str">
        <f>IF('[1]Data Checking'!MP26="","",'[1]Data Checking'!MP26)</f>
        <v/>
      </c>
      <c r="MM26" t="str">
        <f>IF('[1]Data Checking'!MQ26="","",'[1]Data Checking'!MQ26)</f>
        <v/>
      </c>
      <c r="MN26" t="str">
        <f>IF('[1]Data Checking'!MR26="","",'[1]Data Checking'!MR26)</f>
        <v/>
      </c>
      <c r="MO26" t="str">
        <f>IF('[1]Data Checking'!MS26="","",'[1]Data Checking'!MS26)</f>
        <v/>
      </c>
      <c r="MP26" t="str">
        <f>IF('[1]Data Checking'!MT26="","",'[1]Data Checking'!MT26)</f>
        <v/>
      </c>
      <c r="MQ26" t="str">
        <f>IF('[1]Data Checking'!MU26="","",'[1]Data Checking'!MU26)</f>
        <v/>
      </c>
      <c r="MR26" t="str">
        <f>IF('[1]Data Checking'!MV26="","",'[1]Data Checking'!MV26)</f>
        <v/>
      </c>
      <c r="MS26" t="str">
        <f>IF('[1]Data Checking'!MW26="","",'[1]Data Checking'!MW26)</f>
        <v/>
      </c>
      <c r="MT26" t="str">
        <f>IF('[1]Data Checking'!MX26="","",'[1]Data Checking'!MX26)</f>
        <v/>
      </c>
      <c r="MU26" t="str">
        <f>IF('[1]Data Checking'!MY26="","",'[1]Data Checking'!MY26)</f>
        <v/>
      </c>
      <c r="MV26" t="str">
        <f>IF('[1]Data Checking'!MZ26="","",'[1]Data Checking'!MZ26)</f>
        <v/>
      </c>
      <c r="MW26" t="str">
        <f>IF('[1]Data Checking'!NA26="","",'[1]Data Checking'!NA26)</f>
        <v/>
      </c>
      <c r="MX26" t="str">
        <f>IF('[1]Data Checking'!NB26="","",'[1]Data Checking'!NB26)</f>
        <v/>
      </c>
      <c r="MY26" t="str">
        <f>IF('[1]Data Checking'!NC26="","",'[1]Data Checking'!NC26)</f>
        <v/>
      </c>
      <c r="MZ26" t="str">
        <f>IF('[1]Data Checking'!ND26="","",'[1]Data Checking'!ND26)</f>
        <v/>
      </c>
      <c r="NA26" t="str">
        <f>IF('[1]Data Checking'!NE26="","",'[1]Data Checking'!NE26)</f>
        <v/>
      </c>
      <c r="NB26" t="str">
        <f>IF('[1]Data Checking'!NF26="","",'[1]Data Checking'!NF26)</f>
        <v/>
      </c>
      <c r="NC26" t="str">
        <f>IF('[1]Data Checking'!NG26="","",'[1]Data Checking'!NG26)</f>
        <v/>
      </c>
      <c r="ND26" t="str">
        <f>IF('[1]Data Checking'!NH26="","",'[1]Data Checking'!NH26)</f>
        <v/>
      </c>
      <c r="NE26" t="str">
        <f>IF('[1]Data Checking'!NI26="","",'[1]Data Checking'!NI26)</f>
        <v/>
      </c>
      <c r="NF26" t="str">
        <f>IF('[1]Data Checking'!NJ26="","",'[1]Data Checking'!NJ26)</f>
        <v/>
      </c>
      <c r="NG26" t="str">
        <f>IF('[1]Data Checking'!NK26="","",'[1]Data Checking'!NK26)</f>
        <v/>
      </c>
      <c r="NH26" t="str">
        <f>IF('[1]Data Checking'!NL26="","",'[1]Data Checking'!NL26)</f>
        <v/>
      </c>
      <c r="NI26" t="str">
        <f>IF('[1]Data Checking'!NM26="","",'[1]Data Checking'!NM26)</f>
        <v/>
      </c>
      <c r="NJ26" t="str">
        <f>IF('[1]Data Checking'!NN26="","",'[1]Data Checking'!NN26)</f>
        <v/>
      </c>
      <c r="NK26" t="str">
        <f>IF('[1]Data Checking'!NO26="","",'[1]Data Checking'!NO26)</f>
        <v/>
      </c>
      <c r="NL26" t="str">
        <f>IF('[1]Data Checking'!NP26="","",'[1]Data Checking'!NP26)</f>
        <v/>
      </c>
      <c r="NM26" t="str">
        <f>IF('[1]Data Checking'!NQ26="","",'[1]Data Checking'!NQ26)</f>
        <v/>
      </c>
      <c r="NN26" t="str">
        <f>IF('[1]Data Checking'!NR26="","",'[1]Data Checking'!NR26)</f>
        <v/>
      </c>
      <c r="NO26" t="str">
        <f>IF('[1]Data Checking'!NS26="","",'[1]Data Checking'!NS26)</f>
        <v/>
      </c>
      <c r="NP26" t="str">
        <f>IF('[1]Data Checking'!NT26="","",'[1]Data Checking'!NT26)</f>
        <v/>
      </c>
      <c r="NQ26" t="str">
        <f>IF('[1]Data Checking'!NU26="","",'[1]Data Checking'!NU26)</f>
        <v/>
      </c>
      <c r="NR26" t="str">
        <f>IF('[1]Data Checking'!NV26="","",'[1]Data Checking'!NV26)</f>
        <v/>
      </c>
      <c r="NS26" t="str">
        <f>IF('[1]Data Checking'!NW26="","",'[1]Data Checking'!NW26)</f>
        <v/>
      </c>
      <c r="NT26" t="str">
        <f>IF('[1]Data Checking'!NX26="","",'[1]Data Checking'!NX26)</f>
        <v/>
      </c>
      <c r="NU26" t="str">
        <f>IF('[1]Data Checking'!NY26="","",'[1]Data Checking'!NY26)</f>
        <v/>
      </c>
      <c r="NV26" t="str">
        <f>IF('[1]Data Checking'!NZ26="","",'[1]Data Checking'!NZ26)</f>
        <v/>
      </c>
      <c r="NW26" t="str">
        <f>IF('[1]Data Checking'!OA26="","",'[1]Data Checking'!OA26)</f>
        <v/>
      </c>
      <c r="NX26" t="str">
        <f>IF('[1]Data Checking'!OB26="","",'[1]Data Checking'!OB26)</f>
        <v/>
      </c>
      <c r="NY26" t="str">
        <f>IF('[1]Data Checking'!OC26="","",'[1]Data Checking'!OC26)</f>
        <v/>
      </c>
      <c r="NZ26" t="str">
        <f>IF('[1]Data Checking'!OD26="","",'[1]Data Checking'!OD26)</f>
        <v/>
      </c>
      <c r="OA26" t="str">
        <f>IF('[1]Data Checking'!OE26="","",'[1]Data Checking'!OE26)</f>
        <v/>
      </c>
      <c r="OB26" t="str">
        <f>IF('[1]Data Checking'!OF26="","",'[1]Data Checking'!OF26)</f>
        <v/>
      </c>
      <c r="OC26" t="str">
        <f>IF('[1]Data Checking'!OG26="","",'[1]Data Checking'!OG26)</f>
        <v/>
      </c>
      <c r="OD26" t="str">
        <f>IF('[1]Data Checking'!OH26="","",'[1]Data Checking'!OH26)</f>
        <v/>
      </c>
      <c r="OE26" t="str">
        <f>IF('[1]Data Checking'!OI26="","",'[1]Data Checking'!OI26)</f>
        <v/>
      </c>
      <c r="OF26" t="str">
        <f>IF('[1]Data Checking'!OJ26="","",'[1]Data Checking'!OJ26)</f>
        <v/>
      </c>
      <c r="OG26" t="str">
        <f>IF('[1]Data Checking'!OK26="","",'[1]Data Checking'!OK26)</f>
        <v/>
      </c>
      <c r="OH26" t="str">
        <f>IF('[1]Data Checking'!OL26="","",'[1]Data Checking'!OL26)</f>
        <v/>
      </c>
      <c r="OI26" t="str">
        <f>IF('[1]Data Checking'!OM26="","",'[1]Data Checking'!OM26)</f>
        <v/>
      </c>
      <c r="OJ26" t="str">
        <f>IF('[1]Data Checking'!ON26="","",'[1]Data Checking'!ON26)</f>
        <v/>
      </c>
      <c r="OK26" t="str">
        <f>IF('[1]Data Checking'!OO26="","",'[1]Data Checking'!OO26)</f>
        <v/>
      </c>
      <c r="OL26" t="str">
        <f>IF('[1]Data Checking'!OP26="","",'[1]Data Checking'!OP26)</f>
        <v/>
      </c>
      <c r="OM26" t="str">
        <f>IF('[1]Data Checking'!OQ26="","",'[1]Data Checking'!OQ26)</f>
        <v/>
      </c>
      <c r="ON26" t="str">
        <f>IF('[1]Data Checking'!OR26="","",'[1]Data Checking'!OR26)</f>
        <v/>
      </c>
      <c r="OO26" t="str">
        <f>IF('[1]Data Checking'!OS26="","",'[1]Data Checking'!OS26)</f>
        <v/>
      </c>
      <c r="OP26" t="str">
        <f>IF('[1]Data Checking'!OT26="","",'[1]Data Checking'!OT26)</f>
        <v/>
      </c>
      <c r="OQ26" t="str">
        <f>IF('[1]Data Checking'!OU26="","",'[1]Data Checking'!OU26)</f>
        <v/>
      </c>
      <c r="OR26" t="str">
        <f>IF('[1]Data Checking'!OV26="","",'[1]Data Checking'!OV26)</f>
        <v/>
      </c>
      <c r="OS26" t="str">
        <f>IF('[1]Data Checking'!OW26="","",'[1]Data Checking'!OW26)</f>
        <v/>
      </c>
      <c r="OT26" t="str">
        <f>IF('[1]Data Checking'!OX26="","",'[1]Data Checking'!OX26)</f>
        <v/>
      </c>
      <c r="OU26" t="str">
        <f>IF('[1]Data Checking'!OY26="","",'[1]Data Checking'!OY26)</f>
        <v/>
      </c>
      <c r="OV26" t="str">
        <f>IF('[1]Data Checking'!OZ26="","",'[1]Data Checking'!OZ26)</f>
        <v/>
      </c>
      <c r="OW26" t="str">
        <f>IF('[1]Data Checking'!PA26="","",'[1]Data Checking'!PA26)</f>
        <v/>
      </c>
      <c r="OX26" t="str">
        <f>IF('[1]Data Checking'!PB26="","",'[1]Data Checking'!PB26)</f>
        <v/>
      </c>
      <c r="OY26" t="str">
        <f>IF('[1]Data Checking'!PC26="","",'[1]Data Checking'!PC26)</f>
        <v/>
      </c>
      <c r="OZ26" t="str">
        <f>IF('[1]Data Checking'!PD26="","",'[1]Data Checking'!PD26)</f>
        <v/>
      </c>
      <c r="PA26" t="str">
        <f>IF('[1]Data Checking'!PE26="","",'[1]Data Checking'!PE26)</f>
        <v/>
      </c>
      <c r="PB26" t="str">
        <f>IF('[1]Data Checking'!PF26="","",'[1]Data Checking'!PF26)</f>
        <v/>
      </c>
      <c r="PC26" t="str">
        <f>IF('[1]Data Checking'!PG26="","",'[1]Data Checking'!PG26)</f>
        <v/>
      </c>
      <c r="PD26" t="str">
        <f>IF('[1]Data Checking'!PH26="","",'[1]Data Checking'!PH26)</f>
        <v/>
      </c>
      <c r="PE26" t="str">
        <f>IF('[1]Data Checking'!PI26="","",'[1]Data Checking'!PI26)</f>
        <v/>
      </c>
      <c r="PF26" t="str">
        <f>IF('[1]Data Checking'!PJ26="","",'[1]Data Checking'!PJ26)</f>
        <v/>
      </c>
      <c r="PG26" t="str">
        <f>IF('[1]Data Checking'!PK26="","",'[1]Data Checking'!PK26)</f>
        <v/>
      </c>
      <c r="PH26" t="str">
        <f>IF('[1]Data Checking'!PL26="","",'[1]Data Checking'!PL26)</f>
        <v/>
      </c>
      <c r="PI26" t="str">
        <f>IF('[1]Data Checking'!PM26="","",'[1]Data Checking'!PM26)</f>
        <v/>
      </c>
      <c r="PJ26" t="str">
        <f>IF('[1]Data Checking'!PN26="","",'[1]Data Checking'!PN26)</f>
        <v/>
      </c>
      <c r="PK26" t="str">
        <f>IF('[1]Data Checking'!PO26="","",'[1]Data Checking'!PO26)</f>
        <v/>
      </c>
      <c r="PL26" t="str">
        <f>IF('[1]Data Checking'!PP26="","",'[1]Data Checking'!PP26)</f>
        <v/>
      </c>
      <c r="PM26" t="str">
        <f>IF('[1]Data Checking'!PQ26="","",'[1]Data Checking'!PQ26)</f>
        <v/>
      </c>
      <c r="PN26" t="str">
        <f>IF('[1]Data Checking'!PR26="","",'[1]Data Checking'!PR26)</f>
        <v/>
      </c>
      <c r="PO26" t="str">
        <f>IF('[1]Data Checking'!PS26="","",'[1]Data Checking'!PS26)</f>
        <v/>
      </c>
      <c r="PP26" t="str">
        <f>IF('[1]Data Checking'!PT26="","",'[1]Data Checking'!PT26)</f>
        <v/>
      </c>
      <c r="PQ26" t="str">
        <f>IF('[1]Data Checking'!PU26="","",'[1]Data Checking'!PU26)</f>
        <v/>
      </c>
      <c r="PR26" t="str">
        <f>IF('[1]Data Checking'!PV26="","",'[1]Data Checking'!PV26)</f>
        <v/>
      </c>
      <c r="PS26" t="str">
        <f>IF('[1]Data Checking'!PW26="","",'[1]Data Checking'!PW26)</f>
        <v/>
      </c>
      <c r="PT26" t="str">
        <f>IF('[1]Data Checking'!PX26="","",'[1]Data Checking'!PX26)</f>
        <v/>
      </c>
      <c r="PU26" t="str">
        <f>IF('[1]Data Checking'!PY26="","",'[1]Data Checking'!PY26)</f>
        <v/>
      </c>
      <c r="PV26" t="str">
        <f>IF('[1]Data Checking'!PZ26="","",'[1]Data Checking'!PZ26)</f>
        <v/>
      </c>
      <c r="PW26" t="str">
        <f>IF('[1]Data Checking'!QA26="","",'[1]Data Checking'!QA26)</f>
        <v/>
      </c>
      <c r="PX26" t="str">
        <f>IF('[1]Data Checking'!QB26="","",'[1]Data Checking'!QB26)</f>
        <v/>
      </c>
      <c r="PY26" t="str">
        <f>IF('[1]Data Checking'!QC26="","",'[1]Data Checking'!QC26)</f>
        <v/>
      </c>
      <c r="PZ26" t="str">
        <f>IF('[1]Data Checking'!QD26="","",'[1]Data Checking'!QD26)</f>
        <v/>
      </c>
      <c r="QA26" t="str">
        <f>IF('[1]Data Checking'!QE26="","",'[1]Data Checking'!QE26)</f>
        <v/>
      </c>
      <c r="QB26" t="str">
        <f>IF('[1]Data Checking'!QF26="","",'[1]Data Checking'!QF26)</f>
        <v/>
      </c>
      <c r="QC26" t="str">
        <f>IF('[1]Data Checking'!QG26="","",'[1]Data Checking'!QG26)</f>
        <v/>
      </c>
      <c r="QD26" t="str">
        <f>IF('[1]Data Checking'!QH26="","",'[1]Data Checking'!QH26)</f>
        <v/>
      </c>
      <c r="QE26" t="str">
        <f>IF('[1]Data Checking'!QI26="","",'[1]Data Checking'!QI26)</f>
        <v/>
      </c>
      <c r="QF26" t="str">
        <f>IF('[1]Data Checking'!QJ26="","",'[1]Data Checking'!QJ26)</f>
        <v/>
      </c>
      <c r="QG26" t="str">
        <f>IF('[1]Data Checking'!QK26="","",'[1]Data Checking'!QK26)</f>
        <v/>
      </c>
      <c r="QH26" t="str">
        <f>IF('[1]Data Checking'!QL26="","",'[1]Data Checking'!QL26)</f>
        <v/>
      </c>
      <c r="QI26" t="str">
        <f>IF('[1]Data Checking'!QM26="","",'[1]Data Checking'!QM26)</f>
        <v/>
      </c>
      <c r="QJ26" t="str">
        <f>IF('[1]Data Checking'!QN26="","",'[1]Data Checking'!QN26)</f>
        <v/>
      </c>
      <c r="QK26" t="str">
        <f>IF('[1]Data Checking'!QO26="","",'[1]Data Checking'!QO26)</f>
        <v/>
      </c>
      <c r="QL26" t="str">
        <f>IF('[1]Data Checking'!QP26="","",'[1]Data Checking'!QP26)</f>
        <v/>
      </c>
      <c r="QM26" t="str">
        <f>IF('[1]Data Checking'!QQ26="","",'[1]Data Checking'!QQ26)</f>
        <v/>
      </c>
      <c r="QN26" t="str">
        <f>IF('[1]Data Checking'!QR26="","",'[1]Data Checking'!QR26)</f>
        <v/>
      </c>
      <c r="QO26" t="str">
        <f>IF('[1]Data Checking'!QS26="","",'[1]Data Checking'!QS26)</f>
        <v/>
      </c>
      <c r="QP26" t="str">
        <f>IF('[1]Data Checking'!QT26="","",'[1]Data Checking'!QT26)</f>
        <v/>
      </c>
      <c r="QQ26" t="str">
        <f>IF('[1]Data Checking'!QU26="","",'[1]Data Checking'!QU26)</f>
        <v/>
      </c>
      <c r="QR26" t="str">
        <f>IF('[1]Data Checking'!QV26="","",'[1]Data Checking'!QV26)</f>
        <v/>
      </c>
      <c r="QS26" t="str">
        <f>IF('[1]Data Checking'!QW26="","",'[1]Data Checking'!QW26)</f>
        <v/>
      </c>
      <c r="QT26" t="str">
        <f>IF('[1]Data Checking'!QX26="","",'[1]Data Checking'!QX26)</f>
        <v/>
      </c>
      <c r="QU26" t="str">
        <f>IF('[1]Data Checking'!QY26="","",'[1]Data Checking'!QY26)</f>
        <v/>
      </c>
      <c r="QV26" t="str">
        <f>IF('[1]Data Checking'!QZ26="","",'[1]Data Checking'!QZ26)</f>
        <v/>
      </c>
      <c r="QW26" t="str">
        <f>IF('[1]Data Checking'!RA26="","",'[1]Data Checking'!RA26)</f>
        <v/>
      </c>
      <c r="QX26" t="str">
        <f>IF('[1]Data Checking'!RB26="","",'[1]Data Checking'!RB26)</f>
        <v/>
      </c>
      <c r="QY26" t="str">
        <f>IF('[1]Data Checking'!RC26="","",'[1]Data Checking'!RC26)</f>
        <v/>
      </c>
      <c r="QZ26" t="str">
        <f>IF('[1]Data Checking'!RD26="","",'[1]Data Checking'!RD26)</f>
        <v/>
      </c>
      <c r="RA26" t="str">
        <f>IF('[1]Data Checking'!RE26="","",'[1]Data Checking'!RE26)</f>
        <v/>
      </c>
      <c r="RB26" t="str">
        <f>IF('[1]Data Checking'!RF26="","",'[1]Data Checking'!RF26)</f>
        <v/>
      </c>
      <c r="RC26" t="str">
        <f>IF('[1]Data Checking'!RG26="","",'[1]Data Checking'!RG26)</f>
        <v/>
      </c>
      <c r="RD26" t="str">
        <f>IF('[1]Data Checking'!RH26="","",'[1]Data Checking'!RH26)</f>
        <v/>
      </c>
      <c r="RE26" t="str">
        <f>IF('[1]Data Checking'!RI26="","",'[1]Data Checking'!RI26)</f>
        <v/>
      </c>
      <c r="RF26" t="str">
        <f>IF('[1]Data Checking'!RJ26="","",'[1]Data Checking'!RJ26)</f>
        <v/>
      </c>
      <c r="RG26" t="str">
        <f>IF('[1]Data Checking'!RK26="","",'[1]Data Checking'!RK26)</f>
        <v/>
      </c>
      <c r="RH26" t="str">
        <f>IF('[1]Data Checking'!RL26="","",'[1]Data Checking'!RL26)</f>
        <v/>
      </c>
      <c r="RI26" t="str">
        <f>IF('[1]Data Checking'!RM26="","",'[1]Data Checking'!RM26)</f>
        <v/>
      </c>
      <c r="RJ26" t="str">
        <f>IF('[1]Data Checking'!RN26="","",'[1]Data Checking'!RN26)</f>
        <v/>
      </c>
      <c r="RK26" t="str">
        <f>IF('[1]Data Checking'!RO26="","",'[1]Data Checking'!RO26)</f>
        <v/>
      </c>
      <c r="RL26" t="str">
        <f>IF('[1]Data Checking'!RP26="","",'[1]Data Checking'!RP26)</f>
        <v/>
      </c>
      <c r="RM26" t="str">
        <f>IF('[1]Data Checking'!RQ26="","",'[1]Data Checking'!RQ26)</f>
        <v/>
      </c>
      <c r="RN26" t="str">
        <f>IF('[1]Data Checking'!RR26="","",'[1]Data Checking'!RR26)</f>
        <v/>
      </c>
      <c r="RO26" t="str">
        <f>IF('[1]Data Checking'!RS26="","",'[1]Data Checking'!RS26)</f>
        <v/>
      </c>
      <c r="RP26" t="str">
        <f>IF('[1]Data Checking'!RT26="","",'[1]Data Checking'!RT26)</f>
        <v/>
      </c>
      <c r="RQ26" t="str">
        <f>IF('[1]Data Checking'!RU26="","",'[1]Data Checking'!RU26)</f>
        <v/>
      </c>
      <c r="RR26" t="str">
        <f>IF('[1]Data Checking'!RV26="","",'[1]Data Checking'!RV26)</f>
        <v/>
      </c>
      <c r="RS26" t="str">
        <f>IF('[1]Data Checking'!RW26="","",'[1]Data Checking'!RW26)</f>
        <v/>
      </c>
      <c r="RT26" t="str">
        <f>IF('[1]Data Checking'!RX26="","",'[1]Data Checking'!RX26)</f>
        <v/>
      </c>
      <c r="RU26" t="str">
        <f>IF('[1]Data Checking'!RY26="","",'[1]Data Checking'!RY26)</f>
        <v/>
      </c>
      <c r="RV26" t="str">
        <f>IF('[1]Data Checking'!RZ26="","",'[1]Data Checking'!RZ26)</f>
        <v/>
      </c>
      <c r="RW26" t="str">
        <f>IF('[1]Data Checking'!SA26="","",'[1]Data Checking'!SA26)</f>
        <v/>
      </c>
      <c r="RX26" t="str">
        <f>IF('[1]Data Checking'!SB26="","",'[1]Data Checking'!SB26)</f>
        <v/>
      </c>
      <c r="RY26" t="str">
        <f>IF('[1]Data Checking'!SC26="","",'[1]Data Checking'!SC26)</f>
        <v/>
      </c>
      <c r="RZ26" t="str">
        <f>IF('[1]Data Checking'!SD26="","",'[1]Data Checking'!SD26)</f>
        <v/>
      </c>
      <c r="SA26" t="str">
        <f>IF('[1]Data Checking'!SE26="","",'[1]Data Checking'!SE26)</f>
        <v/>
      </c>
      <c r="SB26" t="str">
        <f>IF('[1]Data Checking'!SF26="","",'[1]Data Checking'!SF26)</f>
        <v/>
      </c>
      <c r="SC26" t="str">
        <f>IF('[1]Data Checking'!SG26="","",'[1]Data Checking'!SG26)</f>
        <v/>
      </c>
      <c r="SD26" t="str">
        <f>IF('[1]Data Checking'!SH26="","",'[1]Data Checking'!SH26)</f>
        <v/>
      </c>
      <c r="SE26" t="str">
        <f>IF('[1]Data Checking'!SI26="","",'[1]Data Checking'!SI26)</f>
        <v/>
      </c>
      <c r="SF26" t="str">
        <f>IF('[1]Data Checking'!SJ26="","",'[1]Data Checking'!SJ26)</f>
        <v/>
      </c>
      <c r="SG26" t="str">
        <f>IF('[1]Data Checking'!SK26="","",'[1]Data Checking'!SK26)</f>
        <v/>
      </c>
      <c r="SH26" t="str">
        <f>IF('[1]Data Checking'!SL26="","",'[1]Data Checking'!SL26)</f>
        <v/>
      </c>
      <c r="SI26" t="str">
        <f>IF('[1]Data Checking'!SM26="","",'[1]Data Checking'!SM26)</f>
        <v/>
      </c>
      <c r="SJ26" t="str">
        <f>IF('[1]Data Checking'!SN26="","",'[1]Data Checking'!SN26)</f>
        <v/>
      </c>
      <c r="SK26" t="str">
        <f>IF('[1]Data Checking'!SO26="","",'[1]Data Checking'!SO26)</f>
        <v/>
      </c>
      <c r="SL26" t="str">
        <f>IF('[1]Data Checking'!SP26="","",'[1]Data Checking'!SP26)</f>
        <v/>
      </c>
      <c r="SM26" t="str">
        <f>IF('[1]Data Checking'!SQ26="","",'[1]Data Checking'!SQ26)</f>
        <v/>
      </c>
      <c r="SN26" t="str">
        <f>IF('[1]Data Checking'!SR26="","",'[1]Data Checking'!SR26)</f>
        <v/>
      </c>
      <c r="SO26" t="str">
        <f>IF('[1]Data Checking'!SS26="","",'[1]Data Checking'!SS26)</f>
        <v/>
      </c>
      <c r="SP26" t="str">
        <f>IF('[1]Data Checking'!ST26="","",'[1]Data Checking'!ST26)</f>
        <v/>
      </c>
      <c r="SQ26" t="str">
        <f>IF('[1]Data Checking'!SU26="","",'[1]Data Checking'!SU26)</f>
        <v/>
      </c>
      <c r="SR26" t="str">
        <f>IF('[1]Data Checking'!SV26="","",'[1]Data Checking'!SV26)</f>
        <v/>
      </c>
      <c r="SS26" t="str">
        <f>IF('[1]Data Checking'!SW26="","",'[1]Data Checking'!SW26)</f>
        <v/>
      </c>
      <c r="ST26" t="str">
        <f>IF('[1]Data Checking'!SX26="","",'[1]Data Checking'!SX26)</f>
        <v/>
      </c>
      <c r="SU26" t="str">
        <f>IF('[1]Data Checking'!SY26="","",'[1]Data Checking'!SY26)</f>
        <v/>
      </c>
      <c r="SV26" t="str">
        <f>IF('[1]Data Checking'!SZ26="","",'[1]Data Checking'!SZ26)</f>
        <v/>
      </c>
      <c r="SW26" t="str">
        <f>IF('[1]Data Checking'!TA26="","",'[1]Data Checking'!TA26)</f>
        <v/>
      </c>
      <c r="SX26" t="str">
        <f>IF('[1]Data Checking'!TB26="","",'[1]Data Checking'!TB26)</f>
        <v/>
      </c>
      <c r="SY26" t="str">
        <f>IF('[1]Data Checking'!TC26="","",'[1]Data Checking'!TC26)</f>
        <v/>
      </c>
      <c r="SZ26" t="str">
        <f>IF('[1]Data Checking'!TD26="","",'[1]Data Checking'!TD26)</f>
        <v/>
      </c>
      <c r="TA26" t="str">
        <f>IF('[1]Data Checking'!TE26="","",'[1]Data Checking'!TE26)</f>
        <v/>
      </c>
      <c r="TB26" t="str">
        <f>IF('[1]Data Checking'!TF26="","",'[1]Data Checking'!TF26)</f>
        <v/>
      </c>
      <c r="TC26" t="str">
        <f>IF('[1]Data Checking'!TG26="","",'[1]Data Checking'!TG26)</f>
        <v/>
      </c>
      <c r="TD26" t="str">
        <f>IF('[1]Data Checking'!TH26="","",'[1]Data Checking'!TH26)</f>
        <v/>
      </c>
      <c r="TE26" t="str">
        <f>IF('[1]Data Checking'!TI26="","",'[1]Data Checking'!TI26)</f>
        <v/>
      </c>
      <c r="TF26" t="str">
        <f>IF('[1]Data Checking'!TJ26="","",'[1]Data Checking'!TJ26)</f>
        <v/>
      </c>
      <c r="TG26" t="str">
        <f>IF('[1]Data Checking'!TK26="","",'[1]Data Checking'!TK26)</f>
        <v/>
      </c>
      <c r="TH26" t="str">
        <f>IF('[1]Data Checking'!TL26="","",'[1]Data Checking'!TL26)</f>
        <v/>
      </c>
      <c r="TI26" t="str">
        <f>IF('[1]Data Checking'!TM26="","",'[1]Data Checking'!TM26)</f>
        <v/>
      </c>
      <c r="TJ26">
        <f>IF('[1]Data Checking'!TN26="","",'[1]Data Checking'!TN26)</f>
        <v>0</v>
      </c>
      <c r="TK26">
        <f>IF('[1]Data Checking'!TO26="","",'[1]Data Checking'!TO26)</f>
        <v>0</v>
      </c>
      <c r="TL26">
        <f>IF('[1]Data Checking'!TP26="","",'[1]Data Checking'!TP26)</f>
        <v>0</v>
      </c>
      <c r="TM26">
        <f>IF('[1]Data Checking'!TQ26="","",'[1]Data Checking'!TQ26)</f>
        <v>0</v>
      </c>
      <c r="TN26">
        <f>IF('[1]Data Checking'!TR26="","",'[1]Data Checking'!TR26)</f>
        <v>0</v>
      </c>
      <c r="TO26" t="str">
        <f>IF('[1]Data Checking'!TS26="","",'[1]Data Checking'!TS26)</f>
        <v>Ils ont besoin de chlore</v>
      </c>
      <c r="TP26" t="str">
        <f>IF('[1]Data Checking'!TT26="","",'[1]Data Checking'!TT26)</f>
        <v/>
      </c>
      <c r="TQ26">
        <f>IF('[1]Data Checking'!TU26="","",'[1]Data Checking'!TU26)</f>
        <v>237463555</v>
      </c>
      <c r="TR26" t="str">
        <f>IF('[1]Data Checking'!TV26="","",'[1]Data Checking'!TV26)</f>
        <v>2dc3e8bf-7c15-4f99-8067-7cd2102bea90</v>
      </c>
      <c r="TS26">
        <f>IF('[1]Data Checking'!TW26="","",'[1]Data Checking'!TW26)</f>
        <v>44530.79886574074</v>
      </c>
      <c r="TT26" t="str">
        <f>IF('[1]Data Checking'!TX26="","",'[1]Data Checking'!TX26)</f>
        <v/>
      </c>
      <c r="TU26" t="str">
        <f>IF('[1]Data Checking'!TY26="","",'[1]Data Checking'!TY26)</f>
        <v/>
      </c>
      <c r="TV26" t="str">
        <f>IF('[1]Data Checking'!TZ26="","",'[1]Data Checking'!TZ26)</f>
        <v>submitted_via_web</v>
      </c>
      <c r="TW26" t="str">
        <f>IF('[1]Data Checking'!UA26="","",'[1]Data Checking'!UA26)</f>
        <v>icsm_haiti</v>
      </c>
      <c r="TX26" t="str">
        <f>IF('[1]Data Checking'!UB26="","",'[1]Data Checking'!UB26)</f>
        <v/>
      </c>
      <c r="TY26">
        <f>IF('[1]Data Checking'!UC26="","",'[1]Data Checking'!UC26)</f>
        <v>25</v>
      </c>
      <c r="TZ26" t="str">
        <f>IF('[1]Data Checking'!UD26="","",'[1]Data Checking'!UD26)</f>
        <v/>
      </c>
      <c r="UA26" t="e">
        <f>IF('[1]Data Checking'!UL26="","",'[1]Data Checking'!UL26)</f>
        <v>#REF!</v>
      </c>
      <c r="UB26" t="e">
        <f>IF('[1]Data Checking'!UM26="","",'[1]Data Checking'!UM26)</f>
        <v>#REF!</v>
      </c>
      <c r="UC26" t="e">
        <f>IF('[1]Data Checking'!UN26="","",'[1]Data Checking'!UN26)</f>
        <v>#REF!</v>
      </c>
    </row>
    <row r="27" spans="1:549">
      <c r="A27">
        <f>IF('[1]Data Checking'!D27="","",'[1]Data Checking'!D27)</f>
        <v>44526.700162337962</v>
      </c>
      <c r="B27">
        <f>IF('[1]Data Checking'!E27="","",'[1]Data Checking'!E27)</f>
        <v>44526.703968148147</v>
      </c>
      <c r="C27">
        <f>IF('[1]Data Checking'!F27="","",'[1]Data Checking'!F27)</f>
        <v>44526</v>
      </c>
      <c r="D27" t="str">
        <f>IF('[1]Data Checking'!H27="","",'[1]Data Checking'!H27)</f>
        <v>audit.csv</v>
      </c>
      <c r="E27" t="str">
        <f>IF('[1]Data Checking'!I27="","",'[1]Data Checking'!I27)</f>
        <v>icsm_haiti</v>
      </c>
      <c r="F27" t="str">
        <f>IF('[1]Data Checking'!J27="","",'[1]Data Checking'!J27)</f>
        <v/>
      </c>
      <c r="G27" t="str">
        <f>IF('[1]Data Checking'!K27="","",'[1]Data Checking'!K27)</f>
        <v/>
      </c>
      <c r="H27">
        <f>IF('[1]Data Checking'!L27="","",'[1]Data Checking'!L27)</f>
        <v>44526</v>
      </c>
      <c r="I27" t="str">
        <f>IF('[1]Data Checking'!M27="","",'[1]Data Checking'!M27)</f>
        <v>Croix-Rouge Neerlandaise</v>
      </c>
      <c r="J27" t="str">
        <f>IF('[1]Data Checking'!N27="","",'[1]Data Checking'!N27)</f>
        <v/>
      </c>
      <c r="K27" t="str">
        <f>IF('[1]Data Checking'!O27="","",'[1]Data Checking'!O27)</f>
        <v>crnl</v>
      </c>
      <c r="L27" t="str">
        <f>IF('[1]Data Checking'!P27="","",'[1]Data Checking'!P27)</f>
        <v>Croix-Rouge Neerlandaise</v>
      </c>
      <c r="M27" t="str">
        <f>IF('[1]Data Checking'!Q27="","",'[1]Data Checking'!Q27)</f>
        <v>Croix-Rouge Neerlandaise</v>
      </c>
      <c r="N27" t="str">
        <f>IF('[1]Data Checking'!R27="","",'[1]Data Checking'!R27)</f>
        <v>PS_6827</v>
      </c>
      <c r="O27" t="str">
        <f>IF('[1]Data Checking'!S27="","",'[1]Data Checking'!S27)</f>
        <v/>
      </c>
      <c r="P27" t="str">
        <f>IF('[1]Data Checking'!T27="","",'[1]Data Checking'!T27)</f>
        <v>crnl_ps</v>
      </c>
      <c r="Q27" t="str">
        <f>IF('[1]Data Checking'!U27="","",'[1]Data Checking'!U27)</f>
        <v>PS_6827</v>
      </c>
      <c r="R27" t="str">
        <f>IF('[1]Data Checking'!V27="","",'[1]Data Checking'!V27)</f>
        <v>PS_6827</v>
      </c>
      <c r="S27" t="str">
        <f>IF('[1]Data Checking'!W27="","",'[1]Data Checking'!W27)</f>
        <v>Sud-Est</v>
      </c>
      <c r="T27" t="str">
        <f>IF('[1]Data Checking'!X27="","",'[1]Data Checking'!X27)</f>
        <v>Jacmel</v>
      </c>
      <c r="U27" t="str">
        <f>IF('[1]Data Checking'!Y27="","",'[1]Data Checking'!Y27)</f>
        <v>HT0211</v>
      </c>
      <c r="V27" t="str">
        <f>IF('[1]Data Checking'!Z27="","",'[1]Data Checking'!Z27)</f>
        <v>Jacmel</v>
      </c>
      <c r="W27" t="str">
        <f>IF('[1]Data Checking'!AA27="","",'[1]Data Checking'!AA27)</f>
        <v>1re Section Bas Cap Rouge</v>
      </c>
      <c r="X27" t="str">
        <f>IF('[1]Data Checking'!AB27="","",'[1]Data Checking'!AB27)</f>
        <v>HT0211-01</v>
      </c>
      <c r="Y27" t="str">
        <f>IF('[1]Data Checking'!AC27="","",'[1]Data Checking'!AC27)</f>
        <v>1re Section Bas Cap Rouge</v>
      </c>
      <c r="Z27" t="str">
        <f>IF('[1]Data Checking'!AD27="","",'[1]Data Checking'!AD27)</f>
        <v>Beaudoin</v>
      </c>
      <c r="AA27" t="str">
        <f>IF('[1]Data Checking'!AE27="","",'[1]Data Checking'!AE27)</f>
        <v/>
      </c>
      <c r="AB27" t="str">
        <f>IF('[1]Data Checking'!AF27="","",'[1]Data Checking'!AF27)</f>
        <v>jac_1</v>
      </c>
      <c r="AC27" t="str">
        <f>IF('[1]Data Checking'!AG27="","",'[1]Data Checking'!AG27)</f>
        <v>Beaudoin</v>
      </c>
      <c r="AD27" t="str">
        <f>IF('[1]Data Checking'!AH27="","",'[1]Data Checking'!AH27)</f>
        <v>Beaudoin</v>
      </c>
      <c r="AE27" t="str">
        <f>IF('[1]Data Checking'!AI27="","",'[1]Data Checking'!AI27)</f>
        <v>Marché Beaudoin</v>
      </c>
      <c r="AF27" t="str">
        <f>IF('[1]Data Checking'!AJ27="","",'[1]Data Checking'!AJ27)</f>
        <v/>
      </c>
      <c r="AG27" t="str">
        <f>IF('[1]Data Checking'!AK27="","",'[1]Data Checking'!AK27)</f>
        <v>jac_1</v>
      </c>
      <c r="AH27" t="str">
        <f>IF('[1]Data Checking'!AL27="","",'[1]Data Checking'!AL27)</f>
        <v>Marché Beaudoin</v>
      </c>
      <c r="AI27" t="str">
        <f>IF('[1]Data Checking'!AM27="","",'[1]Data Checking'!AM27)</f>
        <v>Marché Beaudoin</v>
      </c>
      <c r="AJ27" t="str">
        <f>IF('[1]Data Checking'!AN27="","",'[1]Data Checking'!AN27)</f>
        <v>Milieu urbain</v>
      </c>
      <c r="AK27" t="str">
        <f>IF('[1]Data Checking'!AO27="","",'[1]Data Checking'!AO27)</f>
        <v>Enquête auprès d'un marchand</v>
      </c>
      <c r="AL27" t="str">
        <f>IF('[1]Data Checking'!AP27="","",'[1]Data Checking'!AP27)</f>
        <v>Oui</v>
      </c>
      <c r="AM27" t="str">
        <f>IF('[1]Data Checking'!AQ27="","",'[1]Data Checking'!AQ27)</f>
        <v/>
      </c>
      <c r="AN27" t="str">
        <f>IF('[1]Data Checking'!AR27="","",'[1]Data Checking'!AR27)</f>
        <v>Oui</v>
      </c>
      <c r="AO27" t="str">
        <f>IF('[1]Data Checking'!AS27="","",'[1]Data Checking'!AS27)</f>
        <v/>
      </c>
      <c r="AP27" t="str">
        <f>IF('[1]Data Checking'!AT27="","",'[1]Data Checking'!AT27)</f>
        <v>Femme</v>
      </c>
      <c r="AQ27">
        <f>IF('[1]Data Checking'!AU27="","",'[1]Data Checking'!AU27)</f>
        <v>44526</v>
      </c>
      <c r="AR27">
        <f>IF('[1]Data Checking'!AV27="","",'[1]Data Checking'!AV27)</f>
        <v>44526</v>
      </c>
      <c r="AS27" t="str">
        <f>IF('[1]Data Checking'!AW27="","",'[1]Data Checking'!AW27)</f>
        <v>Détaillant avec boutique</v>
      </c>
      <c r="AT27" t="str">
        <f>IF('[1]Data Checking'!AX27="","",'[1]Data Checking'!AX27)</f>
        <v/>
      </c>
      <c r="AU27" t="str">
        <f>IF('[1]Data Checking'!AY27="","",'[1]Data Checking'!AY27)</f>
        <v>Produits et Ustensiles d'hygiène et assainissement</v>
      </c>
      <c r="AV27">
        <f>IF('[1]Data Checking'!AZ27="","",'[1]Data Checking'!AZ27)</f>
        <v>0</v>
      </c>
      <c r="AW27">
        <f>IF('[1]Data Checking'!BA27="","",'[1]Data Checking'!BA27)</f>
        <v>1</v>
      </c>
      <c r="AX27">
        <f>IF('[1]Data Checking'!BB27="","",'[1]Data Checking'!BB27)</f>
        <v>0</v>
      </c>
      <c r="AY27">
        <f>IF('[1]Data Checking'!BC27="","",'[1]Data Checking'!BC27)</f>
        <v>0</v>
      </c>
      <c r="AZ27" t="str">
        <f>IF('[1]Data Checking'!BD27="","",'[1]Data Checking'!BD27)</f>
        <v>wash</v>
      </c>
      <c r="BA27" t="str">
        <f>IF('[1]Data Checking'!BE27="","",'[1]Data Checking'!BE27)</f>
        <v>Produits et Ustensiles d'hygiène et assainissement</v>
      </c>
      <c r="BB27" t="str">
        <f>IF('[1]Data Checking'!BF27="","",'[1]Data Checking'!BF27)</f>
        <v>En espèces (Gourde)</v>
      </c>
      <c r="BC27">
        <f>IF('[1]Data Checking'!BG27="","",'[1]Data Checking'!BG27)</f>
        <v>1</v>
      </c>
      <c r="BD27">
        <f>IF('[1]Data Checking'!BH27="","",'[1]Data Checking'!BH27)</f>
        <v>0</v>
      </c>
      <c r="BE27">
        <f>IF('[1]Data Checking'!BI27="","",'[1]Data Checking'!BI27)</f>
        <v>0</v>
      </c>
      <c r="BF27">
        <f>IF('[1]Data Checking'!BJ27="","",'[1]Data Checking'!BJ27)</f>
        <v>0</v>
      </c>
      <c r="BG27">
        <f>IF('[1]Data Checking'!BK27="","",'[1]Data Checking'!BK27)</f>
        <v>0</v>
      </c>
      <c r="BH27">
        <f>IF('[1]Data Checking'!BL27="","",'[1]Data Checking'!BL27)</f>
        <v>0</v>
      </c>
      <c r="BI27">
        <f>IF('[1]Data Checking'!BM27="","",'[1]Data Checking'!BM27)</f>
        <v>0</v>
      </c>
      <c r="BJ27">
        <f>IF('[1]Data Checking'!BN27="","",'[1]Data Checking'!BN27)</f>
        <v>0</v>
      </c>
      <c r="BK27">
        <f>IF('[1]Data Checking'!BO27="","",'[1]Data Checking'!BO27)</f>
        <v>0</v>
      </c>
      <c r="BL27">
        <f>IF('[1]Data Checking'!BP27="","",'[1]Data Checking'!BP27)</f>
        <v>0</v>
      </c>
      <c r="BM27" t="str">
        <f>IF('[1]Data Checking'!BQ27="","",'[1]Data Checking'!BQ27)</f>
        <v/>
      </c>
      <c r="BN27" t="str">
        <f>IF('[1]Data Checking'!BR27="","",'[1]Data Checking'!BR27)</f>
        <v>Non, il n'y a pas eu de variation</v>
      </c>
      <c r="BO27" t="str">
        <f>IF('[1]Data Checking'!BS27="","",'[1]Data Checking'!BS27)</f>
        <v>Moins de 20</v>
      </c>
      <c r="BP27" t="str">
        <f>IF('[1]Data Checking'!BT27="","",'[1]Data Checking'!BT27)</f>
        <v/>
      </c>
      <c r="BQ27" t="str">
        <f>IF('[1]Data Checking'!BU27="","",'[1]Data Checking'!BU27)</f>
        <v/>
      </c>
      <c r="BR27" t="str">
        <f>IF('[1]Data Checking'!BV27="","",'[1]Data Checking'!BV27)</f>
        <v/>
      </c>
      <c r="BS27" t="str">
        <f>IF('[1]Data Checking'!BW27="","",'[1]Data Checking'!BW27)</f>
        <v/>
      </c>
      <c r="BT27" t="str">
        <f>IF('[1]Data Checking'!BX27="","",'[1]Data Checking'!BX27)</f>
        <v/>
      </c>
      <c r="BU27" t="str">
        <f>IF('[1]Data Checking'!BY27="","",'[1]Data Checking'!BY27)</f>
        <v/>
      </c>
      <c r="BV27" t="str">
        <f>IF('[1]Data Checking'!BZ27="","",'[1]Data Checking'!BZ27)</f>
        <v/>
      </c>
      <c r="BW27" t="str">
        <f>IF('[1]Data Checking'!CA27="","",'[1]Data Checking'!CA27)</f>
        <v/>
      </c>
      <c r="BX27" t="str">
        <f>IF('[1]Data Checking'!CB27="","",'[1]Data Checking'!CB27)</f>
        <v/>
      </c>
      <c r="BY27" t="str">
        <f>IF('[1]Data Checking'!CC27="","",'[1]Data Checking'!CC27)</f>
        <v/>
      </c>
      <c r="BZ27" t="str">
        <f>IF('[1]Data Checking'!CD27="","",'[1]Data Checking'!CD27)</f>
        <v/>
      </c>
      <c r="CA27" t="str">
        <f>IF('[1]Data Checking'!CE27="","",'[1]Data Checking'!CE27)</f>
        <v/>
      </c>
      <c r="CB27" t="str">
        <f>IF('[1]Data Checking'!CF27="","",'[1]Data Checking'!CF27)</f>
        <v/>
      </c>
      <c r="CC27" t="str">
        <f>IF('[1]Data Checking'!CG27="","",'[1]Data Checking'!CG27)</f>
        <v/>
      </c>
      <c r="CD27" t="str">
        <f>IF('[1]Data Checking'!CH27="","",'[1]Data Checking'!CH27)</f>
        <v/>
      </c>
      <c r="CE27" t="str">
        <f>IF('[1]Data Checking'!CI27="","",'[1]Data Checking'!CI27)</f>
        <v/>
      </c>
      <c r="CF27" t="str">
        <f>IF('[1]Data Checking'!CJ27="","",'[1]Data Checking'!CJ27)</f>
        <v/>
      </c>
      <c r="CG27" t="str">
        <f>IF('[1]Data Checking'!CK27="","",'[1]Data Checking'!CK27)</f>
        <v/>
      </c>
      <c r="CH27" t="str">
        <f>IF('[1]Data Checking'!CL27="","",'[1]Data Checking'!CL27)</f>
        <v/>
      </c>
      <c r="CI27" t="str">
        <f>IF('[1]Data Checking'!CM27="","",'[1]Data Checking'!CM27)</f>
        <v/>
      </c>
      <c r="CJ27" t="str">
        <f>IF('[1]Data Checking'!CN27="","",'[1]Data Checking'!CN27)</f>
        <v/>
      </c>
      <c r="CK27" t="str">
        <f>IF('[1]Data Checking'!CO27="","",'[1]Data Checking'!CO27)</f>
        <v/>
      </c>
      <c r="CL27" t="str">
        <f>IF('[1]Data Checking'!CP27="","",'[1]Data Checking'!CP27)</f>
        <v/>
      </c>
      <c r="CM27" t="str">
        <f>IF('[1]Data Checking'!CQ27="","",'[1]Data Checking'!CQ27)</f>
        <v/>
      </c>
      <c r="CN27" t="str">
        <f>IF('[1]Data Checking'!CR27="","",'[1]Data Checking'!CR27)</f>
        <v/>
      </c>
      <c r="CO27" t="str">
        <f>IF('[1]Data Checking'!CS27="","",'[1]Data Checking'!CS27)</f>
        <v/>
      </c>
      <c r="CP27" t="str">
        <f>IF('[1]Data Checking'!CT27="","",'[1]Data Checking'!CT27)</f>
        <v/>
      </c>
      <c r="CQ27" t="str">
        <f>IF('[1]Data Checking'!CU27="","",'[1]Data Checking'!CU27)</f>
        <v/>
      </c>
      <c r="CR27" t="str">
        <f>IF('[1]Data Checking'!CV27="","",'[1]Data Checking'!CV27)</f>
        <v/>
      </c>
      <c r="CS27" t="str">
        <f>IF('[1]Data Checking'!CW27="","",'[1]Data Checking'!CW27)</f>
        <v/>
      </c>
      <c r="CT27" t="str">
        <f>IF('[1]Data Checking'!CX27="","",'[1]Data Checking'!CX27)</f>
        <v/>
      </c>
      <c r="CU27" t="str">
        <f>IF('[1]Data Checking'!CY27="","",'[1]Data Checking'!CY27)</f>
        <v/>
      </c>
      <c r="CV27" t="str">
        <f>IF('[1]Data Checking'!CZ27="","",'[1]Data Checking'!CZ27)</f>
        <v/>
      </c>
      <c r="CW27" t="str">
        <f>IF('[1]Data Checking'!DA27="","",'[1]Data Checking'!DA27)</f>
        <v/>
      </c>
      <c r="CX27" t="str">
        <f>IF('[1]Data Checking'!DB27="","",'[1]Data Checking'!DB27)</f>
        <v/>
      </c>
      <c r="CY27" t="str">
        <f>IF('[1]Data Checking'!DC27="","",'[1]Data Checking'!DC27)</f>
        <v/>
      </c>
      <c r="CZ27" t="str">
        <f>IF('[1]Data Checking'!DD27="","",'[1]Data Checking'!DD27)</f>
        <v/>
      </c>
      <c r="DA27" t="str">
        <f>IF('[1]Data Checking'!DE27="","",'[1]Data Checking'!DE27)</f>
        <v/>
      </c>
      <c r="DB27" t="str">
        <f>IF('[1]Data Checking'!DF27="","",'[1]Data Checking'!DF27)</f>
        <v/>
      </c>
      <c r="DC27" t="str">
        <f>IF('[1]Data Checking'!DG27="","",'[1]Data Checking'!DG27)</f>
        <v/>
      </c>
      <c r="DD27" t="str">
        <f>IF('[1]Data Checking'!DH27="","",'[1]Data Checking'!DH27)</f>
        <v/>
      </c>
      <c r="DE27" t="str">
        <f>IF('[1]Data Checking'!DI27="","",'[1]Data Checking'!DI27)</f>
        <v/>
      </c>
      <c r="DF27" t="str">
        <f>IF('[1]Data Checking'!DJ27="","",'[1]Data Checking'!DJ27)</f>
        <v/>
      </c>
      <c r="DG27" t="str">
        <f>IF('[1]Data Checking'!DK27="","",'[1]Data Checking'!DK27)</f>
        <v/>
      </c>
      <c r="DH27" t="str">
        <f>IF('[1]Data Checking'!DL27="","",'[1]Data Checking'!DL27)</f>
        <v/>
      </c>
      <c r="DI27" t="str">
        <f>IF('[1]Data Checking'!DM27="","",'[1]Data Checking'!DM27)</f>
        <v/>
      </c>
      <c r="DJ27" t="str">
        <f>IF('[1]Data Checking'!DN27="","",'[1]Data Checking'!DN27)</f>
        <v/>
      </c>
      <c r="DK27" t="str">
        <f>IF('[1]Data Checking'!DO27="","",'[1]Data Checking'!DO27)</f>
        <v/>
      </c>
      <c r="DL27" t="str">
        <f>IF('[1]Data Checking'!DP27="","",'[1]Data Checking'!DP27)</f>
        <v/>
      </c>
      <c r="DM27" t="str">
        <f>IF('[1]Data Checking'!DQ27="","",'[1]Data Checking'!DQ27)</f>
        <v/>
      </c>
      <c r="DN27" t="str">
        <f>IF('[1]Data Checking'!DR27="","",'[1]Data Checking'!DR27)</f>
        <v/>
      </c>
      <c r="DO27" t="str">
        <f>IF('[1]Data Checking'!DS27="","",'[1]Data Checking'!DS27)</f>
        <v/>
      </c>
      <c r="DP27" t="str">
        <f>IF('[1]Data Checking'!DT27="","",'[1]Data Checking'!DT27)</f>
        <v/>
      </c>
      <c r="DQ27" t="str">
        <f>IF('[1]Data Checking'!DU27="","",'[1]Data Checking'!DU27)</f>
        <v/>
      </c>
      <c r="DR27" t="str">
        <f>IF('[1]Data Checking'!DV27="","",'[1]Data Checking'!DV27)</f>
        <v/>
      </c>
      <c r="DS27" t="str">
        <f>IF('[1]Data Checking'!DW27="","",'[1]Data Checking'!DW27)</f>
        <v/>
      </c>
      <c r="DT27" t="str">
        <f>IF('[1]Data Checking'!DX27="","",'[1]Data Checking'!DX27)</f>
        <v/>
      </c>
      <c r="DU27" t="str">
        <f>IF('[1]Data Checking'!DY27="","",'[1]Data Checking'!DY27)</f>
        <v/>
      </c>
      <c r="DV27" t="str">
        <f>IF('[1]Data Checking'!DZ27="","",'[1]Data Checking'!DZ27)</f>
        <v/>
      </c>
      <c r="DW27" t="str">
        <f>IF('[1]Data Checking'!EA27="","",'[1]Data Checking'!EA27)</f>
        <v/>
      </c>
      <c r="DX27" t="str">
        <f>IF('[1]Data Checking'!EB27="","",'[1]Data Checking'!EB27)</f>
        <v/>
      </c>
      <c r="DY27" t="str">
        <f>IF('[1]Data Checking'!EC27="","",'[1]Data Checking'!EC27)</f>
        <v/>
      </c>
      <c r="DZ27" t="str">
        <f>IF('[1]Data Checking'!ED27="","",'[1]Data Checking'!ED27)</f>
        <v/>
      </c>
      <c r="EA27" t="str">
        <f>IF('[1]Data Checking'!EE27="","",'[1]Data Checking'!EE27)</f>
        <v/>
      </c>
      <c r="EB27" t="str">
        <f>IF('[1]Data Checking'!EF27="","",'[1]Data Checking'!EF27)</f>
        <v/>
      </c>
      <c r="EC27" t="str">
        <f>IF('[1]Data Checking'!EG27="","",'[1]Data Checking'!EG27)</f>
        <v/>
      </c>
      <c r="ED27" t="str">
        <f>IF('[1]Data Checking'!EH27="","",'[1]Data Checking'!EH27)</f>
        <v/>
      </c>
      <c r="EE27" t="str">
        <f>IF('[1]Data Checking'!EI27="","",'[1]Data Checking'!EI27)</f>
        <v/>
      </c>
      <c r="EF27" t="str">
        <f>IF('[1]Data Checking'!EJ27="","",'[1]Data Checking'!EJ27)</f>
        <v/>
      </c>
      <c r="EG27" t="str">
        <f>IF('[1]Data Checking'!EK27="","",'[1]Data Checking'!EK27)</f>
        <v/>
      </c>
      <c r="EH27" t="str">
        <f>IF('[1]Data Checking'!EL27="","",'[1]Data Checking'!EL27)</f>
        <v/>
      </c>
      <c r="EI27" t="str">
        <f>IF('[1]Data Checking'!EM27="","",'[1]Data Checking'!EM27)</f>
        <v/>
      </c>
      <c r="EJ27" t="str">
        <f>IF('[1]Data Checking'!EN27="","",'[1]Data Checking'!EN27)</f>
        <v/>
      </c>
      <c r="EK27" t="str">
        <f>IF('[1]Data Checking'!EO27="","",'[1]Data Checking'!EO27)</f>
        <v>Brosse à dent Dentifrice Papier toilette Savon pour se laver</v>
      </c>
      <c r="EL27">
        <f>IF('[1]Data Checking'!EP27="","",'[1]Data Checking'!EP27)</f>
        <v>0</v>
      </c>
      <c r="EM27">
        <f>IF('[1]Data Checking'!EQ27="","",'[1]Data Checking'!EQ27)</f>
        <v>1</v>
      </c>
      <c r="EN27">
        <f>IF('[1]Data Checking'!ER27="","",'[1]Data Checking'!ER27)</f>
        <v>1</v>
      </c>
      <c r="EO27">
        <f>IF('[1]Data Checking'!ES27="","",'[1]Data Checking'!ES27)</f>
        <v>1</v>
      </c>
      <c r="EP27">
        <f>IF('[1]Data Checking'!ET27="","",'[1]Data Checking'!ET27)</f>
        <v>0</v>
      </c>
      <c r="EQ27">
        <f>IF('[1]Data Checking'!EU27="","",'[1]Data Checking'!EU27)</f>
        <v>0</v>
      </c>
      <c r="ER27">
        <f>IF('[1]Data Checking'!EV27="","",'[1]Data Checking'!EV27)</f>
        <v>1</v>
      </c>
      <c r="ES27">
        <f>IF('[1]Data Checking'!EW27="","",'[1]Data Checking'!EW27)</f>
        <v>0</v>
      </c>
      <c r="ET27">
        <f>IF('[1]Data Checking'!EX27="","",'[1]Data Checking'!EX27)</f>
        <v>0</v>
      </c>
      <c r="EU27">
        <f>IF('[1]Data Checking'!EY27="","",'[1]Data Checking'!EY27)</f>
        <v>0</v>
      </c>
      <c r="EV27">
        <f>IF('[1]Data Checking'!EZ27="","",'[1]Data Checking'!EZ27)</f>
        <v>0</v>
      </c>
      <c r="EW27" t="str">
        <f>IF('[1]Data Checking'!FA27="","",'[1]Data Checking'!FA27)</f>
        <v/>
      </c>
      <c r="EX27" t="str">
        <f>IF('[1]Data Checking'!FB27="","",'[1]Data Checking'!FB27)</f>
        <v/>
      </c>
      <c r="EY27" t="str">
        <f>IF('[1]Data Checking'!FC27="","",'[1]Data Checking'!FC27)</f>
        <v/>
      </c>
      <c r="EZ27" t="str">
        <f>IF('[1]Data Checking'!FD27="","",'[1]Data Checking'!FD27)</f>
        <v/>
      </c>
      <c r="FA27" t="str">
        <f>IF('[1]Data Checking'!FE27="","",'[1]Data Checking'!FE27)</f>
        <v/>
      </c>
      <c r="FB27" t="str">
        <f>IF('[1]Data Checking'!FF27="","",'[1]Data Checking'!FF27)</f>
        <v/>
      </c>
      <c r="FC27" t="str">
        <f>IF('[1]Data Checking'!FG27="","",'[1]Data Checking'!FG27)</f>
        <v/>
      </c>
      <c r="FD27" t="str">
        <f>IF('[1]Data Checking'!FH27="","",'[1]Data Checking'!FH27)</f>
        <v/>
      </c>
      <c r="FE27">
        <f>IF('[1]Data Checking'!FI27="","",'[1]Data Checking'!FI27)</f>
        <v>25</v>
      </c>
      <c r="FF27" t="str">
        <f>IF('[1]Data Checking'!FJ27="","",'[1]Data Checking'!FJ27)</f>
        <v>Oui</v>
      </c>
      <c r="FG27">
        <f>IF('[1]Data Checking'!FK27="","",'[1]Data Checking'!FK27)</f>
        <v>50</v>
      </c>
      <c r="FH27" t="str">
        <f>IF('[1]Data Checking'!FL27="","",'[1]Data Checking'!FL27)</f>
        <v>Oui</v>
      </c>
      <c r="FI27" t="str">
        <f>IF('[1]Data Checking'!FM27="","",'[1]Data Checking'!FM27)</f>
        <v>Oui</v>
      </c>
      <c r="FJ27">
        <f>IF('[1]Data Checking'!FN27="","",'[1]Data Checking'!FN27)</f>
        <v>50</v>
      </c>
      <c r="FK27" t="str">
        <f>IF('[1]Data Checking'!FO27="","",'[1]Data Checking'!FO27)</f>
        <v/>
      </c>
      <c r="FL27" t="str">
        <f>IF('[1]Data Checking'!FP27="","",'[1]Data Checking'!FP27)</f>
        <v/>
      </c>
      <c r="FM27">
        <f>IF('[1]Data Checking'!FQ27="","",'[1]Data Checking'!FQ27)</f>
        <v>50</v>
      </c>
      <c r="FN27" t="str">
        <f>IF('[1]Data Checking'!FR27="","",'[1]Data Checking'!FR27)</f>
        <v>Oui</v>
      </c>
      <c r="FO27" t="str">
        <f>IF('[1]Data Checking'!FS27="","",'[1]Data Checking'!FS27)</f>
        <v>Oui</v>
      </c>
      <c r="FP27">
        <f>IF('[1]Data Checking'!FT27="","",'[1]Data Checking'!FT27)</f>
        <v>125</v>
      </c>
      <c r="FQ27" t="str">
        <f>IF('[1]Data Checking'!FU27="","",'[1]Data Checking'!FU27)</f>
        <v/>
      </c>
      <c r="FR27" t="str">
        <f>IF('[1]Data Checking'!FV27="","",'[1]Data Checking'!FV27)</f>
        <v/>
      </c>
      <c r="FS27">
        <f>IF('[1]Data Checking'!FW27="","",'[1]Data Checking'!FW27)</f>
        <v>125</v>
      </c>
      <c r="FT27" t="str">
        <f>IF('[1]Data Checking'!FX27="","",'[1]Data Checking'!FX27)</f>
        <v>Oui</v>
      </c>
      <c r="FU27" t="str">
        <f>IF('[1]Data Checking'!FY27="","",'[1]Data Checking'!FY27)</f>
        <v/>
      </c>
      <c r="FV27" t="str">
        <f>IF('[1]Data Checking'!FZ27="","",'[1]Data Checking'!FZ27)</f>
        <v/>
      </c>
      <c r="FW27" t="str">
        <f>IF('[1]Data Checking'!GA27="","",'[1]Data Checking'!GA27)</f>
        <v/>
      </c>
      <c r="FX27" t="str">
        <f>IF('[1]Data Checking'!GB27="","",'[1]Data Checking'!GB27)</f>
        <v/>
      </c>
      <c r="FY27" t="str">
        <f>IF('[1]Data Checking'!GC27="","",'[1]Data Checking'!GC27)</f>
        <v/>
      </c>
      <c r="FZ27" t="str">
        <f>IF('[1]Data Checking'!GD27="","",'[1]Data Checking'!GD27)</f>
        <v/>
      </c>
      <c r="GA27" t="str">
        <f>IF('[1]Data Checking'!GE27="","",'[1]Data Checking'!GE27)</f>
        <v/>
      </c>
      <c r="GB27" t="str">
        <f>IF('[1]Data Checking'!GF27="","",'[1]Data Checking'!GF27)</f>
        <v/>
      </c>
      <c r="GC27" t="str">
        <f>IF('[1]Data Checking'!GG27="","",'[1]Data Checking'!GG27)</f>
        <v/>
      </c>
      <c r="GD27" t="str">
        <f>IF('[1]Data Checking'!GH27="","",'[1]Data Checking'!GH27)</f>
        <v/>
      </c>
      <c r="GE27" t="str">
        <f>IF('[1]Data Checking'!GI27="","",'[1]Data Checking'!GI27)</f>
        <v/>
      </c>
      <c r="GF27" t="str">
        <f>IF('[1]Data Checking'!GJ27="","",'[1]Data Checking'!GJ27)</f>
        <v/>
      </c>
      <c r="GG27" t="str">
        <f>IF('[1]Data Checking'!GK27="","",'[1]Data Checking'!GK27)</f>
        <v/>
      </c>
      <c r="GH27" t="str">
        <f>IF('[1]Data Checking'!GL27="","",'[1]Data Checking'!GL27)</f>
        <v/>
      </c>
      <c r="GI27" t="str">
        <f>IF('[1]Data Checking'!GM27="","",'[1]Data Checking'!GM27)</f>
        <v/>
      </c>
      <c r="GJ27" t="str">
        <f>IF('[1]Data Checking'!GN27="","",'[1]Data Checking'!GN27)</f>
        <v/>
      </c>
      <c r="GK27" t="str">
        <f>IF('[1]Data Checking'!GO27="","",'[1]Data Checking'!GO27)</f>
        <v/>
      </c>
      <c r="GL27" t="str">
        <f>IF('[1]Data Checking'!GP27="","",'[1]Data Checking'!GP27)</f>
        <v/>
      </c>
      <c r="GM27" t="str">
        <f>IF('[1]Data Checking'!GQ27="","",'[1]Data Checking'!GQ27)</f>
        <v/>
      </c>
      <c r="GN27" t="str">
        <f>IF('[1]Data Checking'!GR27="","",'[1]Data Checking'!GR27)</f>
        <v/>
      </c>
      <c r="GO27" t="str">
        <f>IF('[1]Data Checking'!GS27="","",'[1]Data Checking'!GS27)</f>
        <v/>
      </c>
      <c r="GP27" t="str">
        <f>IF('[1]Data Checking'!GT27="","",'[1]Data Checking'!GT27)</f>
        <v/>
      </c>
      <c r="GQ27" t="str">
        <f>IF('[1]Data Checking'!GU27="","",'[1]Data Checking'!GU27)</f>
        <v>Oui</v>
      </c>
      <c r="GR27" t="str">
        <f>IF('[1]Data Checking'!GV27="","",'[1]Data Checking'!GV27)</f>
        <v>Pas assez d'argent</v>
      </c>
      <c r="GS27">
        <f>IF('[1]Data Checking'!GW27="","",'[1]Data Checking'!GW27)</f>
        <v>0</v>
      </c>
      <c r="GT27">
        <f>IF('[1]Data Checking'!GX27="","",'[1]Data Checking'!GX27)</f>
        <v>0</v>
      </c>
      <c r="GU27">
        <f>IF('[1]Data Checking'!GY27="","",'[1]Data Checking'!GY27)</f>
        <v>0</v>
      </c>
      <c r="GV27">
        <f>IF('[1]Data Checking'!GZ27="","",'[1]Data Checking'!GZ27)</f>
        <v>0</v>
      </c>
      <c r="GW27">
        <f>IF('[1]Data Checking'!HA27="","",'[1]Data Checking'!HA27)</f>
        <v>1</v>
      </c>
      <c r="GX27">
        <f>IF('[1]Data Checking'!HB27="","",'[1]Data Checking'!HB27)</f>
        <v>0</v>
      </c>
      <c r="GY27">
        <f>IF('[1]Data Checking'!HC27="","",'[1]Data Checking'!HC27)</f>
        <v>0</v>
      </c>
      <c r="GZ27">
        <f>IF('[1]Data Checking'!HD27="","",'[1]Data Checking'!HD27)</f>
        <v>0</v>
      </c>
      <c r="HA27">
        <f>IF('[1]Data Checking'!HE27="","",'[1]Data Checking'!HE27)</f>
        <v>0</v>
      </c>
      <c r="HB27">
        <f>IF('[1]Data Checking'!HF27="","",'[1]Data Checking'!HF27)</f>
        <v>0</v>
      </c>
      <c r="HC27">
        <f>IF('[1]Data Checking'!HG27="","",'[1]Data Checking'!HG27)</f>
        <v>0</v>
      </c>
      <c r="HD27">
        <f>IF('[1]Data Checking'!HH27="","",'[1]Data Checking'!HH27)</f>
        <v>0</v>
      </c>
      <c r="HE27">
        <f>IF('[1]Data Checking'!HI27="","",'[1]Data Checking'!HI27)</f>
        <v>0</v>
      </c>
      <c r="HF27" t="str">
        <f>IF('[1]Data Checking'!HJ27="","",'[1]Data Checking'!HJ27)</f>
        <v/>
      </c>
      <c r="HG27" t="str">
        <f>IF('[1]Data Checking'!HK27="","",'[1]Data Checking'!HK27)</f>
        <v>Brosse à dent Dentifrice Papier toilette Savon pour se laver</v>
      </c>
      <c r="HH27">
        <f>IF('[1]Data Checking'!HL27="","",'[1]Data Checking'!HL27)</f>
        <v>0</v>
      </c>
      <c r="HI27">
        <f>IF('[1]Data Checking'!HM27="","",'[1]Data Checking'!HM27)</f>
        <v>1</v>
      </c>
      <c r="HJ27">
        <f>IF('[1]Data Checking'!HN27="","",'[1]Data Checking'!HN27)</f>
        <v>1</v>
      </c>
      <c r="HK27">
        <f>IF('[1]Data Checking'!HO27="","",'[1]Data Checking'!HO27)</f>
        <v>1</v>
      </c>
      <c r="HL27">
        <f>IF('[1]Data Checking'!HP27="","",'[1]Data Checking'!HP27)</f>
        <v>0</v>
      </c>
      <c r="HM27">
        <f>IF('[1]Data Checking'!HQ27="","",'[1]Data Checking'!HQ27)</f>
        <v>0</v>
      </c>
      <c r="HN27">
        <f>IF('[1]Data Checking'!HR27="","",'[1]Data Checking'!HR27)</f>
        <v>1</v>
      </c>
      <c r="HO27">
        <f>IF('[1]Data Checking'!HS27="","",'[1]Data Checking'!HS27)</f>
        <v>0</v>
      </c>
      <c r="HP27">
        <f>IF('[1]Data Checking'!HT27="","",'[1]Data Checking'!HT27)</f>
        <v>0</v>
      </c>
      <c r="HQ27">
        <f>IF('[1]Data Checking'!HU27="","",'[1]Data Checking'!HU27)</f>
        <v>0</v>
      </c>
      <c r="HR27">
        <f>IF('[1]Data Checking'!HV27="","",'[1]Data Checking'!HV27)</f>
        <v>0</v>
      </c>
      <c r="HS27" t="str">
        <f>IF('[1]Data Checking'!HW27="","",'[1]Data Checking'!HW27)</f>
        <v>Non</v>
      </c>
      <c r="HT27" t="str">
        <f>IF('[1]Data Checking'!HX27="","",'[1]Data Checking'!HX27)</f>
        <v>Non</v>
      </c>
      <c r="HU27" t="str">
        <f>IF('[1]Data Checking'!HY27="","",'[1]Data Checking'!HY27)</f>
        <v>Oui</v>
      </c>
      <c r="HV27" t="str">
        <f>IF('[1]Data Checking'!HZ27="","",'[1]Data Checking'!HZ27)</f>
        <v>Ouest</v>
      </c>
      <c r="HW27" t="str">
        <f>IF('[1]Data Checking'!IA27="","",'[1]Data Checking'!IA27)</f>
        <v>Différent</v>
      </c>
      <c r="HX27" t="str">
        <f>IF('[1]Data Checking'!IB27="","",'[1]Data Checking'!IB27)</f>
        <v>Port-au-Prince</v>
      </c>
      <c r="HY27" t="str">
        <f>IF('[1]Data Checking'!IC27="","",'[1]Data Checking'!IC27)</f>
        <v>Différent</v>
      </c>
      <c r="HZ27" t="str">
        <f>IF('[1]Data Checking'!ID27="","",'[1]Data Checking'!ID27)</f>
        <v/>
      </c>
      <c r="IA27" t="str">
        <f>IF('[1]Data Checking'!IE27="","",'[1]Data Checking'!IE27)</f>
        <v/>
      </c>
      <c r="IB27" t="str">
        <f>IF('[1]Data Checking'!IF27="","",'[1]Data Checking'!IF27)</f>
        <v>Oui</v>
      </c>
      <c r="IC27" t="str">
        <f>IF('[1]Data Checking'!IG27="","",'[1]Data Checking'!IG27)</f>
        <v>Vols ou pillages Manifestations</v>
      </c>
      <c r="ID27">
        <f>IF('[1]Data Checking'!IH27="","",'[1]Data Checking'!IH27)</f>
        <v>1</v>
      </c>
      <c r="IE27">
        <f>IF('[1]Data Checking'!II27="","",'[1]Data Checking'!II27)</f>
        <v>0</v>
      </c>
      <c r="IF27">
        <f>IF('[1]Data Checking'!IJ27="","",'[1]Data Checking'!IJ27)</f>
        <v>1</v>
      </c>
      <c r="IG27">
        <f>IF('[1]Data Checking'!IK27="","",'[1]Data Checking'!IK27)</f>
        <v>0</v>
      </c>
      <c r="IH27">
        <f>IF('[1]Data Checking'!IL27="","",'[1]Data Checking'!IL27)</f>
        <v>0</v>
      </c>
      <c r="II27">
        <f>IF('[1]Data Checking'!IM27="","",'[1]Data Checking'!IM27)</f>
        <v>0</v>
      </c>
      <c r="IJ27" t="str">
        <f>IF('[1]Data Checking'!IN27="","",'[1]Data Checking'!IN27)</f>
        <v/>
      </c>
      <c r="IK27" t="str">
        <f>IF('[1]Data Checking'!IO27="","",'[1]Data Checking'!IO27)</f>
        <v>Augmentation des prix Difficultés pour se réapprovisionner en marchandises</v>
      </c>
      <c r="IL27">
        <f>IF('[1]Data Checking'!IP27="","",'[1]Data Checking'!IP27)</f>
        <v>0</v>
      </c>
      <c r="IM27">
        <f>IF('[1]Data Checking'!IQ27="","",'[1]Data Checking'!IQ27)</f>
        <v>0</v>
      </c>
      <c r="IN27">
        <f>IF('[1]Data Checking'!IR27="","",'[1]Data Checking'!IR27)</f>
        <v>1</v>
      </c>
      <c r="IO27">
        <f>IF('[1]Data Checking'!IS27="","",'[1]Data Checking'!IS27)</f>
        <v>1</v>
      </c>
      <c r="IP27">
        <f>IF('[1]Data Checking'!IT27="","",'[1]Data Checking'!IT27)</f>
        <v>0</v>
      </c>
      <c r="IQ27">
        <f>IF('[1]Data Checking'!IU27="","",'[1]Data Checking'!IU27)</f>
        <v>0</v>
      </c>
      <c r="IR27">
        <f>IF('[1]Data Checking'!IV27="","",'[1]Data Checking'!IV27)</f>
        <v>0</v>
      </c>
      <c r="IS27">
        <f>IF('[1]Data Checking'!IW27="","",'[1]Data Checking'!IW27)</f>
        <v>0</v>
      </c>
      <c r="IT27" t="str">
        <f>IF('[1]Data Checking'!IX27="","",'[1]Data Checking'!IX27)</f>
        <v/>
      </c>
      <c r="IU27" t="str">
        <f>IF('[1]Data Checking'!IY27="","",'[1]Data Checking'!IY27)</f>
        <v>Oui</v>
      </c>
      <c r="IV27" t="str">
        <f>IF('[1]Data Checking'!IZ27="","",'[1]Data Checking'!IZ27)</f>
        <v/>
      </c>
      <c r="IW27" t="str">
        <f>IF('[1]Data Checking'!JA27="","",'[1]Data Checking'!JA27)</f>
        <v>Produits d'hygiène et assainissement</v>
      </c>
      <c r="IX27">
        <f>IF('[1]Data Checking'!JB27="","",'[1]Data Checking'!JB27)</f>
        <v>0</v>
      </c>
      <c r="IY27">
        <f>IF('[1]Data Checking'!JC27="","",'[1]Data Checking'!JC27)</f>
        <v>1</v>
      </c>
      <c r="IZ27">
        <f>IF('[1]Data Checking'!JD27="","",'[1]Data Checking'!JD27)</f>
        <v>0</v>
      </c>
      <c r="JA27">
        <f>IF('[1]Data Checking'!JE27="","",'[1]Data Checking'!JE27)</f>
        <v>0</v>
      </c>
      <c r="JB27" t="str">
        <f>IF('[1]Data Checking'!JF27="","",'[1]Data Checking'!JF27)</f>
        <v/>
      </c>
      <c r="JC27" t="str">
        <f>IF('[1]Data Checking'!JG27="","",'[1]Data Checking'!JG27)</f>
        <v/>
      </c>
      <c r="JD27" t="str">
        <f>IF('[1]Data Checking'!JH27="","",'[1]Data Checking'!JH27)</f>
        <v/>
      </c>
      <c r="JE27" t="str">
        <f>IF('[1]Data Checking'!JI27="","",'[1]Data Checking'!JI27)</f>
        <v/>
      </c>
      <c r="JF27" t="str">
        <f>IF('[1]Data Checking'!JJ27="","",'[1]Data Checking'!JJ27)</f>
        <v/>
      </c>
      <c r="JG27" t="str">
        <f>IF('[1]Data Checking'!JK27="","",'[1]Data Checking'!JK27)</f>
        <v/>
      </c>
      <c r="JH27" t="str">
        <f>IF('[1]Data Checking'!JL27="","",'[1]Data Checking'!JL27)</f>
        <v/>
      </c>
      <c r="JI27" t="str">
        <f>IF('[1]Data Checking'!JM27="","",'[1]Data Checking'!JM27)</f>
        <v/>
      </c>
      <c r="JJ27" t="str">
        <f>IF('[1]Data Checking'!JN27="","",'[1]Data Checking'!JN27)</f>
        <v/>
      </c>
      <c r="JK27" t="str">
        <f>IF('[1]Data Checking'!JO27="","",'[1]Data Checking'!JO27)</f>
        <v/>
      </c>
      <c r="JL27" t="str">
        <f>IF('[1]Data Checking'!JP27="","",'[1]Data Checking'!JP27)</f>
        <v/>
      </c>
      <c r="JM27" t="str">
        <f>IF('[1]Data Checking'!JQ27="","",'[1]Data Checking'!JQ27)</f>
        <v/>
      </c>
      <c r="JN27" t="str">
        <f>IF('[1]Data Checking'!JR27="","",'[1]Data Checking'!JR27)</f>
        <v/>
      </c>
      <c r="JO27" t="str">
        <f>IF('[1]Data Checking'!JS27="","",'[1]Data Checking'!JS27)</f>
        <v/>
      </c>
      <c r="JP27" t="str">
        <f>IF('[1]Data Checking'!JT27="","",'[1]Data Checking'!JT27)</f>
        <v/>
      </c>
      <c r="JQ27" t="str">
        <f>IF('[1]Data Checking'!JU27="","",'[1]Data Checking'!JU27)</f>
        <v/>
      </c>
      <c r="JR27" t="str">
        <f>IF('[1]Data Checking'!JV27="","",'[1]Data Checking'!JV27)</f>
        <v/>
      </c>
      <c r="JS27" t="str">
        <f>IF('[1]Data Checking'!JW27="","",'[1]Data Checking'!JW27)</f>
        <v/>
      </c>
      <c r="JT27" t="str">
        <f>IF('[1]Data Checking'!JX27="","",'[1]Data Checking'!JX27)</f>
        <v/>
      </c>
      <c r="JU27" t="str">
        <f>IF('[1]Data Checking'!JY27="","",'[1]Data Checking'!JY27)</f>
        <v/>
      </c>
      <c r="JV27" t="str">
        <f>IF('[1]Data Checking'!JZ27="","",'[1]Data Checking'!JZ27)</f>
        <v/>
      </c>
      <c r="JW27" t="str">
        <f>IF('[1]Data Checking'!KA27="","",'[1]Data Checking'!KA27)</f>
        <v/>
      </c>
      <c r="JX27" t="str">
        <f>IF('[1]Data Checking'!KB27="","",'[1]Data Checking'!KB27)</f>
        <v/>
      </c>
      <c r="JY27" t="str">
        <f>IF('[1]Data Checking'!KC27="","",'[1]Data Checking'!KC27)</f>
        <v/>
      </c>
      <c r="JZ27" t="str">
        <f>IF('[1]Data Checking'!KD27="","",'[1]Data Checking'!KD27)</f>
        <v/>
      </c>
      <c r="KA27" t="str">
        <f>IF('[1]Data Checking'!KE27="","",'[1]Data Checking'!KE27)</f>
        <v/>
      </c>
      <c r="KB27" t="str">
        <f>IF('[1]Data Checking'!KF27="","",'[1]Data Checking'!KF27)</f>
        <v/>
      </c>
      <c r="KC27" t="str">
        <f>IF('[1]Data Checking'!KG27="","",'[1]Data Checking'!KG27)</f>
        <v/>
      </c>
      <c r="KD27" t="str">
        <f>IF('[1]Data Checking'!KH27="","",'[1]Data Checking'!KH27)</f>
        <v/>
      </c>
      <c r="KE27" t="str">
        <f>IF('[1]Data Checking'!KI27="","",'[1]Data Checking'!KI27)</f>
        <v/>
      </c>
      <c r="KF27" t="str">
        <f>IF('[1]Data Checking'!KJ27="","",'[1]Data Checking'!KJ27)</f>
        <v/>
      </c>
      <c r="KG27" t="str">
        <f>IF('[1]Data Checking'!KK27="","",'[1]Data Checking'!KK27)</f>
        <v/>
      </c>
      <c r="KH27" t="str">
        <f>IF('[1]Data Checking'!KL27="","",'[1]Data Checking'!KL27)</f>
        <v/>
      </c>
      <c r="KI27" t="str">
        <f>IF('[1]Data Checking'!KM27="","",'[1]Data Checking'!KM27)</f>
        <v/>
      </c>
      <c r="KJ27" t="str">
        <f>IF('[1]Data Checking'!KN27="","",'[1]Data Checking'!KN27)</f>
        <v/>
      </c>
      <c r="KK27" t="str">
        <f>IF('[1]Data Checking'!KO27="","",'[1]Data Checking'!KO27)</f>
        <v/>
      </c>
      <c r="KL27" t="str">
        <f>IF('[1]Data Checking'!KP27="","",'[1]Data Checking'!KP27)</f>
        <v/>
      </c>
      <c r="KM27" t="str">
        <f>IF('[1]Data Checking'!KQ27="","",'[1]Data Checking'!KQ27)</f>
        <v/>
      </c>
      <c r="KN27" t="str">
        <f>IF('[1]Data Checking'!KR27="","",'[1]Data Checking'!KR27)</f>
        <v/>
      </c>
      <c r="KO27" t="str">
        <f>IF('[1]Data Checking'!KS27="","",'[1]Data Checking'!KS27)</f>
        <v/>
      </c>
      <c r="KP27" t="str">
        <f>IF('[1]Data Checking'!KT27="","",'[1]Data Checking'!KT27)</f>
        <v/>
      </c>
      <c r="KQ27" t="str">
        <f>IF('[1]Data Checking'!KU27="","",'[1]Data Checking'!KU27)</f>
        <v/>
      </c>
      <c r="KR27" t="str">
        <f>IF('[1]Data Checking'!KV27="","",'[1]Data Checking'!KV27)</f>
        <v/>
      </c>
      <c r="KS27" t="str">
        <f>IF('[1]Data Checking'!KW27="","",'[1]Data Checking'!KW27)</f>
        <v/>
      </c>
      <c r="KT27" t="str">
        <f>IF('[1]Data Checking'!KX27="","",'[1]Data Checking'!KX27)</f>
        <v/>
      </c>
      <c r="KU27" t="str">
        <f>IF('[1]Data Checking'!KY27="","",'[1]Data Checking'!KY27)</f>
        <v/>
      </c>
      <c r="KV27" t="str">
        <f>IF('[1]Data Checking'!KZ27="","",'[1]Data Checking'!KZ27)</f>
        <v/>
      </c>
      <c r="KW27" t="str">
        <f>IF('[1]Data Checking'!LA27="","",'[1]Data Checking'!LA27)</f>
        <v/>
      </c>
      <c r="KX27" t="str">
        <f>IF('[1]Data Checking'!LB27="","",'[1]Data Checking'!LB27)</f>
        <v/>
      </c>
      <c r="KY27" t="str">
        <f>IF('[1]Data Checking'!LC27="","",'[1]Data Checking'!LC27)</f>
        <v/>
      </c>
      <c r="KZ27" t="str">
        <f>IF('[1]Data Checking'!LD27="","",'[1]Data Checking'!LD27)</f>
        <v/>
      </c>
      <c r="LA27" t="str">
        <f>IF('[1]Data Checking'!LE27="","",'[1]Data Checking'!LE27)</f>
        <v/>
      </c>
      <c r="LB27" t="str">
        <f>IF('[1]Data Checking'!LF27="","",'[1]Data Checking'!LF27)</f>
        <v/>
      </c>
      <c r="LC27" t="str">
        <f>IF('[1]Data Checking'!LG27="","",'[1]Data Checking'!LG27)</f>
        <v/>
      </c>
      <c r="LD27" t="str">
        <f>IF('[1]Data Checking'!LH27="","",'[1]Data Checking'!LH27)</f>
        <v/>
      </c>
      <c r="LE27" t="str">
        <f>IF('[1]Data Checking'!LI27="","",'[1]Data Checking'!LI27)</f>
        <v/>
      </c>
      <c r="LF27" t="str">
        <f>IF('[1]Data Checking'!LJ27="","",'[1]Data Checking'!LJ27)</f>
        <v/>
      </c>
      <c r="LG27" t="str">
        <f>IF('[1]Data Checking'!LK27="","",'[1]Data Checking'!LK27)</f>
        <v/>
      </c>
      <c r="LH27" t="str">
        <f>IF('[1]Data Checking'!LL27="","",'[1]Data Checking'!LL27)</f>
        <v/>
      </c>
      <c r="LI27" t="str">
        <f>IF('[1]Data Checking'!LM27="","",'[1]Data Checking'!LM27)</f>
        <v/>
      </c>
      <c r="LJ27" t="str">
        <f>IF('[1]Data Checking'!LN27="","",'[1]Data Checking'!LN27)</f>
        <v/>
      </c>
      <c r="LK27" t="str">
        <f>IF('[1]Data Checking'!LO27="","",'[1]Data Checking'!LO27)</f>
        <v/>
      </c>
      <c r="LL27" t="str">
        <f>IF('[1]Data Checking'!LP27="","",'[1]Data Checking'!LP27)</f>
        <v/>
      </c>
      <c r="LM27" t="str">
        <f>IF('[1]Data Checking'!LQ27="","",'[1]Data Checking'!LQ27)</f>
        <v/>
      </c>
      <c r="LN27" t="str">
        <f>IF('[1]Data Checking'!LR27="","",'[1]Data Checking'!LR27)</f>
        <v/>
      </c>
      <c r="LO27" t="str">
        <f>IF('[1]Data Checking'!LS27="","",'[1]Data Checking'!LS27)</f>
        <v/>
      </c>
      <c r="LP27" t="str">
        <f>IF('[1]Data Checking'!LT27="","",'[1]Data Checking'!LT27)</f>
        <v/>
      </c>
      <c r="LQ27" t="str">
        <f>IF('[1]Data Checking'!LU27="","",'[1]Data Checking'!LU27)</f>
        <v/>
      </c>
      <c r="LR27" t="str">
        <f>IF('[1]Data Checking'!LV27="","",'[1]Data Checking'!LV27)</f>
        <v/>
      </c>
      <c r="LS27" t="str">
        <f>IF('[1]Data Checking'!LW27="","",'[1]Data Checking'!LW27)</f>
        <v/>
      </c>
      <c r="LT27" t="str">
        <f>IF('[1]Data Checking'!LX27="","",'[1]Data Checking'!LX27)</f>
        <v/>
      </c>
      <c r="LU27" t="str">
        <f>IF('[1]Data Checking'!LY27="","",'[1]Data Checking'!LY27)</f>
        <v/>
      </c>
      <c r="LV27" t="str">
        <f>IF('[1]Data Checking'!LZ27="","",'[1]Data Checking'!LZ27)</f>
        <v/>
      </c>
      <c r="LW27" t="str">
        <f>IF('[1]Data Checking'!MA27="","",'[1]Data Checking'!MA27)</f>
        <v/>
      </c>
      <c r="LX27" t="str">
        <f>IF('[1]Data Checking'!MB27="","",'[1]Data Checking'!MB27)</f>
        <v/>
      </c>
      <c r="LY27" t="str">
        <f>IF('[1]Data Checking'!MC27="","",'[1]Data Checking'!MC27)</f>
        <v/>
      </c>
      <c r="LZ27" t="str">
        <f>IF('[1]Data Checking'!MD27="","",'[1]Data Checking'!MD27)</f>
        <v/>
      </c>
      <c r="MA27" t="str">
        <f>IF('[1]Data Checking'!ME27="","",'[1]Data Checking'!ME27)</f>
        <v/>
      </c>
      <c r="MB27" t="str">
        <f>IF('[1]Data Checking'!MF27="","",'[1]Data Checking'!MF27)</f>
        <v/>
      </c>
      <c r="MC27" t="str">
        <f>IF('[1]Data Checking'!MG27="","",'[1]Data Checking'!MG27)</f>
        <v/>
      </c>
      <c r="MD27" t="str">
        <f>IF('[1]Data Checking'!MH27="","",'[1]Data Checking'!MH27)</f>
        <v/>
      </c>
      <c r="ME27" t="str">
        <f>IF('[1]Data Checking'!MI27="","",'[1]Data Checking'!MI27)</f>
        <v/>
      </c>
      <c r="MF27" t="str">
        <f>IF('[1]Data Checking'!MJ27="","",'[1]Data Checking'!MJ27)</f>
        <v/>
      </c>
      <c r="MG27" t="str">
        <f>IF('[1]Data Checking'!MK27="","",'[1]Data Checking'!MK27)</f>
        <v/>
      </c>
      <c r="MH27" t="str">
        <f>IF('[1]Data Checking'!ML27="","",'[1]Data Checking'!ML27)</f>
        <v/>
      </c>
      <c r="MI27" t="str">
        <f>IF('[1]Data Checking'!MM27="","",'[1]Data Checking'!MM27)</f>
        <v/>
      </c>
      <c r="MJ27" t="str">
        <f>IF('[1]Data Checking'!MN27="","",'[1]Data Checking'!MN27)</f>
        <v/>
      </c>
      <c r="MK27" t="str">
        <f>IF('[1]Data Checking'!MO27="","",'[1]Data Checking'!MO27)</f>
        <v/>
      </c>
      <c r="ML27" t="str">
        <f>IF('[1]Data Checking'!MP27="","",'[1]Data Checking'!MP27)</f>
        <v/>
      </c>
      <c r="MM27" t="str">
        <f>IF('[1]Data Checking'!MQ27="","",'[1]Data Checking'!MQ27)</f>
        <v/>
      </c>
      <c r="MN27" t="str">
        <f>IF('[1]Data Checking'!MR27="","",'[1]Data Checking'!MR27)</f>
        <v/>
      </c>
      <c r="MO27" t="str">
        <f>IF('[1]Data Checking'!MS27="","",'[1]Data Checking'!MS27)</f>
        <v/>
      </c>
      <c r="MP27" t="str">
        <f>IF('[1]Data Checking'!MT27="","",'[1]Data Checking'!MT27)</f>
        <v/>
      </c>
      <c r="MQ27" t="str">
        <f>IF('[1]Data Checking'!MU27="","",'[1]Data Checking'!MU27)</f>
        <v/>
      </c>
      <c r="MR27" t="str">
        <f>IF('[1]Data Checking'!MV27="","",'[1]Data Checking'!MV27)</f>
        <v/>
      </c>
      <c r="MS27" t="str">
        <f>IF('[1]Data Checking'!MW27="","",'[1]Data Checking'!MW27)</f>
        <v/>
      </c>
      <c r="MT27" t="str">
        <f>IF('[1]Data Checking'!MX27="","",'[1]Data Checking'!MX27)</f>
        <v/>
      </c>
      <c r="MU27" t="str">
        <f>IF('[1]Data Checking'!MY27="","",'[1]Data Checking'!MY27)</f>
        <v/>
      </c>
      <c r="MV27" t="str">
        <f>IF('[1]Data Checking'!MZ27="","",'[1]Data Checking'!MZ27)</f>
        <v/>
      </c>
      <c r="MW27" t="str">
        <f>IF('[1]Data Checking'!NA27="","",'[1]Data Checking'!NA27)</f>
        <v/>
      </c>
      <c r="MX27" t="str">
        <f>IF('[1]Data Checking'!NB27="","",'[1]Data Checking'!NB27)</f>
        <v/>
      </c>
      <c r="MY27" t="str">
        <f>IF('[1]Data Checking'!NC27="","",'[1]Data Checking'!NC27)</f>
        <v/>
      </c>
      <c r="MZ27" t="str">
        <f>IF('[1]Data Checking'!ND27="","",'[1]Data Checking'!ND27)</f>
        <v/>
      </c>
      <c r="NA27" t="str">
        <f>IF('[1]Data Checking'!NE27="","",'[1]Data Checking'!NE27)</f>
        <v/>
      </c>
      <c r="NB27" t="str">
        <f>IF('[1]Data Checking'!NF27="","",'[1]Data Checking'!NF27)</f>
        <v/>
      </c>
      <c r="NC27" t="str">
        <f>IF('[1]Data Checking'!NG27="","",'[1]Data Checking'!NG27)</f>
        <v/>
      </c>
      <c r="ND27" t="str">
        <f>IF('[1]Data Checking'!NH27="","",'[1]Data Checking'!NH27)</f>
        <v/>
      </c>
      <c r="NE27" t="str">
        <f>IF('[1]Data Checking'!NI27="","",'[1]Data Checking'!NI27)</f>
        <v/>
      </c>
      <c r="NF27" t="str">
        <f>IF('[1]Data Checking'!NJ27="","",'[1]Data Checking'!NJ27)</f>
        <v/>
      </c>
      <c r="NG27" t="str">
        <f>IF('[1]Data Checking'!NK27="","",'[1]Data Checking'!NK27)</f>
        <v/>
      </c>
      <c r="NH27" t="str">
        <f>IF('[1]Data Checking'!NL27="","",'[1]Data Checking'!NL27)</f>
        <v/>
      </c>
      <c r="NI27" t="str">
        <f>IF('[1]Data Checking'!NM27="","",'[1]Data Checking'!NM27)</f>
        <v/>
      </c>
      <c r="NJ27" t="str">
        <f>IF('[1]Data Checking'!NN27="","",'[1]Data Checking'!NN27)</f>
        <v/>
      </c>
      <c r="NK27" t="str">
        <f>IF('[1]Data Checking'!NO27="","",'[1]Data Checking'!NO27)</f>
        <v/>
      </c>
      <c r="NL27" t="str">
        <f>IF('[1]Data Checking'!NP27="","",'[1]Data Checking'!NP27)</f>
        <v/>
      </c>
      <c r="NM27" t="str">
        <f>IF('[1]Data Checking'!NQ27="","",'[1]Data Checking'!NQ27)</f>
        <v/>
      </c>
      <c r="NN27" t="str">
        <f>IF('[1]Data Checking'!NR27="","",'[1]Data Checking'!NR27)</f>
        <v/>
      </c>
      <c r="NO27" t="str">
        <f>IF('[1]Data Checking'!NS27="","",'[1]Data Checking'!NS27)</f>
        <v/>
      </c>
      <c r="NP27" t="str">
        <f>IF('[1]Data Checking'!NT27="","",'[1]Data Checking'!NT27)</f>
        <v/>
      </c>
      <c r="NQ27" t="str">
        <f>IF('[1]Data Checking'!NU27="","",'[1]Data Checking'!NU27)</f>
        <v/>
      </c>
      <c r="NR27" t="str">
        <f>IF('[1]Data Checking'!NV27="","",'[1]Data Checking'!NV27)</f>
        <v/>
      </c>
      <c r="NS27" t="str">
        <f>IF('[1]Data Checking'!NW27="","",'[1]Data Checking'!NW27)</f>
        <v/>
      </c>
      <c r="NT27" t="str">
        <f>IF('[1]Data Checking'!NX27="","",'[1]Data Checking'!NX27)</f>
        <v/>
      </c>
      <c r="NU27" t="str">
        <f>IF('[1]Data Checking'!NY27="","",'[1]Data Checking'!NY27)</f>
        <v/>
      </c>
      <c r="NV27" t="str">
        <f>IF('[1]Data Checking'!NZ27="","",'[1]Data Checking'!NZ27)</f>
        <v/>
      </c>
      <c r="NW27" t="str">
        <f>IF('[1]Data Checking'!OA27="","",'[1]Data Checking'!OA27)</f>
        <v/>
      </c>
      <c r="NX27" t="str">
        <f>IF('[1]Data Checking'!OB27="","",'[1]Data Checking'!OB27)</f>
        <v/>
      </c>
      <c r="NY27" t="str">
        <f>IF('[1]Data Checking'!OC27="","",'[1]Data Checking'!OC27)</f>
        <v/>
      </c>
      <c r="NZ27" t="str">
        <f>IF('[1]Data Checking'!OD27="","",'[1]Data Checking'!OD27)</f>
        <v/>
      </c>
      <c r="OA27" t="str">
        <f>IF('[1]Data Checking'!OE27="","",'[1]Data Checking'!OE27)</f>
        <v/>
      </c>
      <c r="OB27" t="str">
        <f>IF('[1]Data Checking'!OF27="","",'[1]Data Checking'!OF27)</f>
        <v/>
      </c>
      <c r="OC27" t="str">
        <f>IF('[1]Data Checking'!OG27="","",'[1]Data Checking'!OG27)</f>
        <v/>
      </c>
      <c r="OD27" t="str">
        <f>IF('[1]Data Checking'!OH27="","",'[1]Data Checking'!OH27)</f>
        <v/>
      </c>
      <c r="OE27" t="str">
        <f>IF('[1]Data Checking'!OI27="","",'[1]Data Checking'!OI27)</f>
        <v/>
      </c>
      <c r="OF27" t="str">
        <f>IF('[1]Data Checking'!OJ27="","",'[1]Data Checking'!OJ27)</f>
        <v/>
      </c>
      <c r="OG27" t="str">
        <f>IF('[1]Data Checking'!OK27="","",'[1]Data Checking'!OK27)</f>
        <v/>
      </c>
      <c r="OH27" t="str">
        <f>IF('[1]Data Checking'!OL27="","",'[1]Data Checking'!OL27)</f>
        <v/>
      </c>
      <c r="OI27" t="str">
        <f>IF('[1]Data Checking'!OM27="","",'[1]Data Checking'!OM27)</f>
        <v/>
      </c>
      <c r="OJ27" t="str">
        <f>IF('[1]Data Checking'!ON27="","",'[1]Data Checking'!ON27)</f>
        <v/>
      </c>
      <c r="OK27" t="str">
        <f>IF('[1]Data Checking'!OO27="","",'[1]Data Checking'!OO27)</f>
        <v/>
      </c>
      <c r="OL27" t="str">
        <f>IF('[1]Data Checking'!OP27="","",'[1]Data Checking'!OP27)</f>
        <v/>
      </c>
      <c r="OM27" t="str">
        <f>IF('[1]Data Checking'!OQ27="","",'[1]Data Checking'!OQ27)</f>
        <v/>
      </c>
      <c r="ON27" t="str">
        <f>IF('[1]Data Checking'!OR27="","",'[1]Data Checking'!OR27)</f>
        <v/>
      </c>
      <c r="OO27" t="str">
        <f>IF('[1]Data Checking'!OS27="","",'[1]Data Checking'!OS27)</f>
        <v/>
      </c>
      <c r="OP27" t="str">
        <f>IF('[1]Data Checking'!OT27="","",'[1]Data Checking'!OT27)</f>
        <v/>
      </c>
      <c r="OQ27" t="str">
        <f>IF('[1]Data Checking'!OU27="","",'[1]Data Checking'!OU27)</f>
        <v/>
      </c>
      <c r="OR27" t="str">
        <f>IF('[1]Data Checking'!OV27="","",'[1]Data Checking'!OV27)</f>
        <v/>
      </c>
      <c r="OS27" t="str">
        <f>IF('[1]Data Checking'!OW27="","",'[1]Data Checking'!OW27)</f>
        <v/>
      </c>
      <c r="OT27" t="str">
        <f>IF('[1]Data Checking'!OX27="","",'[1]Data Checking'!OX27)</f>
        <v/>
      </c>
      <c r="OU27" t="str">
        <f>IF('[1]Data Checking'!OY27="","",'[1]Data Checking'!OY27)</f>
        <v/>
      </c>
      <c r="OV27" t="str">
        <f>IF('[1]Data Checking'!OZ27="","",'[1]Data Checking'!OZ27)</f>
        <v/>
      </c>
      <c r="OW27" t="str">
        <f>IF('[1]Data Checking'!PA27="","",'[1]Data Checking'!PA27)</f>
        <v/>
      </c>
      <c r="OX27" t="str">
        <f>IF('[1]Data Checking'!PB27="","",'[1]Data Checking'!PB27)</f>
        <v/>
      </c>
      <c r="OY27" t="str">
        <f>IF('[1]Data Checking'!PC27="","",'[1]Data Checking'!PC27)</f>
        <v/>
      </c>
      <c r="OZ27" t="str">
        <f>IF('[1]Data Checking'!PD27="","",'[1]Data Checking'!PD27)</f>
        <v/>
      </c>
      <c r="PA27" t="str">
        <f>IF('[1]Data Checking'!PE27="","",'[1]Data Checking'!PE27)</f>
        <v/>
      </c>
      <c r="PB27" t="str">
        <f>IF('[1]Data Checking'!PF27="","",'[1]Data Checking'!PF27)</f>
        <v/>
      </c>
      <c r="PC27" t="str">
        <f>IF('[1]Data Checking'!PG27="","",'[1]Data Checking'!PG27)</f>
        <v/>
      </c>
      <c r="PD27" t="str">
        <f>IF('[1]Data Checking'!PH27="","",'[1]Data Checking'!PH27)</f>
        <v/>
      </c>
      <c r="PE27" t="str">
        <f>IF('[1]Data Checking'!PI27="","",'[1]Data Checking'!PI27)</f>
        <v/>
      </c>
      <c r="PF27" t="str">
        <f>IF('[1]Data Checking'!PJ27="","",'[1]Data Checking'!PJ27)</f>
        <v/>
      </c>
      <c r="PG27" t="str">
        <f>IF('[1]Data Checking'!PK27="","",'[1]Data Checking'!PK27)</f>
        <v/>
      </c>
      <c r="PH27" t="str">
        <f>IF('[1]Data Checking'!PL27="","",'[1]Data Checking'!PL27)</f>
        <v/>
      </c>
      <c r="PI27" t="str">
        <f>IF('[1]Data Checking'!PM27="","",'[1]Data Checking'!PM27)</f>
        <v/>
      </c>
      <c r="PJ27" t="str">
        <f>IF('[1]Data Checking'!PN27="","",'[1]Data Checking'!PN27)</f>
        <v/>
      </c>
      <c r="PK27" t="str">
        <f>IF('[1]Data Checking'!PO27="","",'[1]Data Checking'!PO27)</f>
        <v/>
      </c>
      <c r="PL27" t="str">
        <f>IF('[1]Data Checking'!PP27="","",'[1]Data Checking'!PP27)</f>
        <v/>
      </c>
      <c r="PM27" t="str">
        <f>IF('[1]Data Checking'!PQ27="","",'[1]Data Checking'!PQ27)</f>
        <v/>
      </c>
      <c r="PN27" t="str">
        <f>IF('[1]Data Checking'!PR27="","",'[1]Data Checking'!PR27)</f>
        <v/>
      </c>
      <c r="PO27" t="str">
        <f>IF('[1]Data Checking'!PS27="","",'[1]Data Checking'!PS27)</f>
        <v/>
      </c>
      <c r="PP27" t="str">
        <f>IF('[1]Data Checking'!PT27="","",'[1]Data Checking'!PT27)</f>
        <v/>
      </c>
      <c r="PQ27" t="str">
        <f>IF('[1]Data Checking'!PU27="","",'[1]Data Checking'!PU27)</f>
        <v/>
      </c>
      <c r="PR27" t="str">
        <f>IF('[1]Data Checking'!PV27="","",'[1]Data Checking'!PV27)</f>
        <v/>
      </c>
      <c r="PS27" t="str">
        <f>IF('[1]Data Checking'!PW27="","",'[1]Data Checking'!PW27)</f>
        <v/>
      </c>
      <c r="PT27" t="str">
        <f>IF('[1]Data Checking'!PX27="","",'[1]Data Checking'!PX27)</f>
        <v/>
      </c>
      <c r="PU27" t="str">
        <f>IF('[1]Data Checking'!PY27="","",'[1]Data Checking'!PY27)</f>
        <v/>
      </c>
      <c r="PV27" t="str">
        <f>IF('[1]Data Checking'!PZ27="","",'[1]Data Checking'!PZ27)</f>
        <v/>
      </c>
      <c r="PW27" t="str">
        <f>IF('[1]Data Checking'!QA27="","",'[1]Data Checking'!QA27)</f>
        <v/>
      </c>
      <c r="PX27" t="str">
        <f>IF('[1]Data Checking'!QB27="","",'[1]Data Checking'!QB27)</f>
        <v/>
      </c>
      <c r="PY27" t="str">
        <f>IF('[1]Data Checking'!QC27="","",'[1]Data Checking'!QC27)</f>
        <v/>
      </c>
      <c r="PZ27" t="str">
        <f>IF('[1]Data Checking'!QD27="","",'[1]Data Checking'!QD27)</f>
        <v/>
      </c>
      <c r="QA27" t="str">
        <f>IF('[1]Data Checking'!QE27="","",'[1]Data Checking'!QE27)</f>
        <v/>
      </c>
      <c r="QB27" t="str">
        <f>IF('[1]Data Checking'!QF27="","",'[1]Data Checking'!QF27)</f>
        <v/>
      </c>
      <c r="QC27" t="str">
        <f>IF('[1]Data Checking'!QG27="","",'[1]Data Checking'!QG27)</f>
        <v/>
      </c>
      <c r="QD27" t="str">
        <f>IF('[1]Data Checking'!QH27="","",'[1]Data Checking'!QH27)</f>
        <v/>
      </c>
      <c r="QE27" t="str">
        <f>IF('[1]Data Checking'!QI27="","",'[1]Data Checking'!QI27)</f>
        <v/>
      </c>
      <c r="QF27" t="str">
        <f>IF('[1]Data Checking'!QJ27="","",'[1]Data Checking'!QJ27)</f>
        <v/>
      </c>
      <c r="QG27" t="str">
        <f>IF('[1]Data Checking'!QK27="","",'[1]Data Checking'!QK27)</f>
        <v/>
      </c>
      <c r="QH27" t="str">
        <f>IF('[1]Data Checking'!QL27="","",'[1]Data Checking'!QL27)</f>
        <v/>
      </c>
      <c r="QI27" t="str">
        <f>IF('[1]Data Checking'!QM27="","",'[1]Data Checking'!QM27)</f>
        <v/>
      </c>
      <c r="QJ27" t="str">
        <f>IF('[1]Data Checking'!QN27="","",'[1]Data Checking'!QN27)</f>
        <v/>
      </c>
      <c r="QK27" t="str">
        <f>IF('[1]Data Checking'!QO27="","",'[1]Data Checking'!QO27)</f>
        <v/>
      </c>
      <c r="QL27" t="str">
        <f>IF('[1]Data Checking'!QP27="","",'[1]Data Checking'!QP27)</f>
        <v/>
      </c>
      <c r="QM27" t="str">
        <f>IF('[1]Data Checking'!QQ27="","",'[1]Data Checking'!QQ27)</f>
        <v/>
      </c>
      <c r="QN27" t="str">
        <f>IF('[1]Data Checking'!QR27="","",'[1]Data Checking'!QR27)</f>
        <v/>
      </c>
      <c r="QO27" t="str">
        <f>IF('[1]Data Checking'!QS27="","",'[1]Data Checking'!QS27)</f>
        <v/>
      </c>
      <c r="QP27" t="str">
        <f>IF('[1]Data Checking'!QT27="","",'[1]Data Checking'!QT27)</f>
        <v/>
      </c>
      <c r="QQ27" t="str">
        <f>IF('[1]Data Checking'!QU27="","",'[1]Data Checking'!QU27)</f>
        <v/>
      </c>
      <c r="QR27" t="str">
        <f>IF('[1]Data Checking'!QV27="","",'[1]Data Checking'!QV27)</f>
        <v/>
      </c>
      <c r="QS27" t="str">
        <f>IF('[1]Data Checking'!QW27="","",'[1]Data Checking'!QW27)</f>
        <v/>
      </c>
      <c r="QT27" t="str">
        <f>IF('[1]Data Checking'!QX27="","",'[1]Data Checking'!QX27)</f>
        <v/>
      </c>
      <c r="QU27" t="str">
        <f>IF('[1]Data Checking'!QY27="","",'[1]Data Checking'!QY27)</f>
        <v/>
      </c>
      <c r="QV27" t="str">
        <f>IF('[1]Data Checking'!QZ27="","",'[1]Data Checking'!QZ27)</f>
        <v/>
      </c>
      <c r="QW27" t="str">
        <f>IF('[1]Data Checking'!RA27="","",'[1]Data Checking'!RA27)</f>
        <v/>
      </c>
      <c r="QX27" t="str">
        <f>IF('[1]Data Checking'!RB27="","",'[1]Data Checking'!RB27)</f>
        <v/>
      </c>
      <c r="QY27" t="str">
        <f>IF('[1]Data Checking'!RC27="","",'[1]Data Checking'!RC27)</f>
        <v/>
      </c>
      <c r="QZ27" t="str">
        <f>IF('[1]Data Checking'!RD27="","",'[1]Data Checking'!RD27)</f>
        <v/>
      </c>
      <c r="RA27" t="str">
        <f>IF('[1]Data Checking'!RE27="","",'[1]Data Checking'!RE27)</f>
        <v/>
      </c>
      <c r="RB27" t="str">
        <f>IF('[1]Data Checking'!RF27="","",'[1]Data Checking'!RF27)</f>
        <v/>
      </c>
      <c r="RC27" t="str">
        <f>IF('[1]Data Checking'!RG27="","",'[1]Data Checking'!RG27)</f>
        <v/>
      </c>
      <c r="RD27" t="str">
        <f>IF('[1]Data Checking'!RH27="","",'[1]Data Checking'!RH27)</f>
        <v/>
      </c>
      <c r="RE27" t="str">
        <f>IF('[1]Data Checking'!RI27="","",'[1]Data Checking'!RI27)</f>
        <v/>
      </c>
      <c r="RF27" t="str">
        <f>IF('[1]Data Checking'!RJ27="","",'[1]Data Checking'!RJ27)</f>
        <v/>
      </c>
      <c r="RG27" t="str">
        <f>IF('[1]Data Checking'!RK27="","",'[1]Data Checking'!RK27)</f>
        <v/>
      </c>
      <c r="RH27" t="str">
        <f>IF('[1]Data Checking'!RL27="","",'[1]Data Checking'!RL27)</f>
        <v/>
      </c>
      <c r="RI27" t="str">
        <f>IF('[1]Data Checking'!RM27="","",'[1]Data Checking'!RM27)</f>
        <v/>
      </c>
      <c r="RJ27" t="str">
        <f>IF('[1]Data Checking'!RN27="","",'[1]Data Checking'!RN27)</f>
        <v/>
      </c>
      <c r="RK27" t="str">
        <f>IF('[1]Data Checking'!RO27="","",'[1]Data Checking'!RO27)</f>
        <v/>
      </c>
      <c r="RL27" t="str">
        <f>IF('[1]Data Checking'!RP27="","",'[1]Data Checking'!RP27)</f>
        <v/>
      </c>
      <c r="RM27" t="str">
        <f>IF('[1]Data Checking'!RQ27="","",'[1]Data Checking'!RQ27)</f>
        <v/>
      </c>
      <c r="RN27" t="str">
        <f>IF('[1]Data Checking'!RR27="","",'[1]Data Checking'!RR27)</f>
        <v/>
      </c>
      <c r="RO27" t="str">
        <f>IF('[1]Data Checking'!RS27="","",'[1]Data Checking'!RS27)</f>
        <v/>
      </c>
      <c r="RP27" t="str">
        <f>IF('[1]Data Checking'!RT27="","",'[1]Data Checking'!RT27)</f>
        <v/>
      </c>
      <c r="RQ27" t="str">
        <f>IF('[1]Data Checking'!RU27="","",'[1]Data Checking'!RU27)</f>
        <v/>
      </c>
      <c r="RR27" t="str">
        <f>IF('[1]Data Checking'!RV27="","",'[1]Data Checking'!RV27)</f>
        <v/>
      </c>
      <c r="RS27" t="str">
        <f>IF('[1]Data Checking'!RW27="","",'[1]Data Checking'!RW27)</f>
        <v/>
      </c>
      <c r="RT27" t="str">
        <f>IF('[1]Data Checking'!RX27="","",'[1]Data Checking'!RX27)</f>
        <v/>
      </c>
      <c r="RU27" t="str">
        <f>IF('[1]Data Checking'!RY27="","",'[1]Data Checking'!RY27)</f>
        <v/>
      </c>
      <c r="RV27" t="str">
        <f>IF('[1]Data Checking'!RZ27="","",'[1]Data Checking'!RZ27)</f>
        <v/>
      </c>
      <c r="RW27" t="str">
        <f>IF('[1]Data Checking'!SA27="","",'[1]Data Checking'!SA27)</f>
        <v/>
      </c>
      <c r="RX27" t="str">
        <f>IF('[1]Data Checking'!SB27="","",'[1]Data Checking'!SB27)</f>
        <v/>
      </c>
      <c r="RY27" t="str">
        <f>IF('[1]Data Checking'!SC27="","",'[1]Data Checking'!SC27)</f>
        <v/>
      </c>
      <c r="RZ27" t="str">
        <f>IF('[1]Data Checking'!SD27="","",'[1]Data Checking'!SD27)</f>
        <v/>
      </c>
      <c r="SA27" t="str">
        <f>IF('[1]Data Checking'!SE27="","",'[1]Data Checking'!SE27)</f>
        <v/>
      </c>
      <c r="SB27" t="str">
        <f>IF('[1]Data Checking'!SF27="","",'[1]Data Checking'!SF27)</f>
        <v/>
      </c>
      <c r="SC27" t="str">
        <f>IF('[1]Data Checking'!SG27="","",'[1]Data Checking'!SG27)</f>
        <v/>
      </c>
      <c r="SD27" t="str">
        <f>IF('[1]Data Checking'!SH27="","",'[1]Data Checking'!SH27)</f>
        <v/>
      </c>
      <c r="SE27" t="str">
        <f>IF('[1]Data Checking'!SI27="","",'[1]Data Checking'!SI27)</f>
        <v/>
      </c>
      <c r="SF27" t="str">
        <f>IF('[1]Data Checking'!SJ27="","",'[1]Data Checking'!SJ27)</f>
        <v/>
      </c>
      <c r="SG27" t="str">
        <f>IF('[1]Data Checking'!SK27="","",'[1]Data Checking'!SK27)</f>
        <v/>
      </c>
      <c r="SH27" t="str">
        <f>IF('[1]Data Checking'!SL27="","",'[1]Data Checking'!SL27)</f>
        <v/>
      </c>
      <c r="SI27" t="str">
        <f>IF('[1]Data Checking'!SM27="","",'[1]Data Checking'!SM27)</f>
        <v/>
      </c>
      <c r="SJ27" t="str">
        <f>IF('[1]Data Checking'!SN27="","",'[1]Data Checking'!SN27)</f>
        <v/>
      </c>
      <c r="SK27" t="str">
        <f>IF('[1]Data Checking'!SO27="","",'[1]Data Checking'!SO27)</f>
        <v/>
      </c>
      <c r="SL27" t="str">
        <f>IF('[1]Data Checking'!SP27="","",'[1]Data Checking'!SP27)</f>
        <v/>
      </c>
      <c r="SM27" t="str">
        <f>IF('[1]Data Checking'!SQ27="","",'[1]Data Checking'!SQ27)</f>
        <v/>
      </c>
      <c r="SN27" t="str">
        <f>IF('[1]Data Checking'!SR27="","",'[1]Data Checking'!SR27)</f>
        <v/>
      </c>
      <c r="SO27" t="str">
        <f>IF('[1]Data Checking'!SS27="","",'[1]Data Checking'!SS27)</f>
        <v/>
      </c>
      <c r="SP27" t="str">
        <f>IF('[1]Data Checking'!ST27="","",'[1]Data Checking'!ST27)</f>
        <v/>
      </c>
      <c r="SQ27" t="str">
        <f>IF('[1]Data Checking'!SU27="","",'[1]Data Checking'!SU27)</f>
        <v/>
      </c>
      <c r="SR27" t="str">
        <f>IF('[1]Data Checking'!SV27="","",'[1]Data Checking'!SV27)</f>
        <v/>
      </c>
      <c r="SS27" t="str">
        <f>IF('[1]Data Checking'!SW27="","",'[1]Data Checking'!SW27)</f>
        <v/>
      </c>
      <c r="ST27" t="str">
        <f>IF('[1]Data Checking'!SX27="","",'[1]Data Checking'!SX27)</f>
        <v/>
      </c>
      <c r="SU27" t="str">
        <f>IF('[1]Data Checking'!SY27="","",'[1]Data Checking'!SY27)</f>
        <v/>
      </c>
      <c r="SV27" t="str">
        <f>IF('[1]Data Checking'!SZ27="","",'[1]Data Checking'!SZ27)</f>
        <v/>
      </c>
      <c r="SW27" t="str">
        <f>IF('[1]Data Checking'!TA27="","",'[1]Data Checking'!TA27)</f>
        <v/>
      </c>
      <c r="SX27" t="str">
        <f>IF('[1]Data Checking'!TB27="","",'[1]Data Checking'!TB27)</f>
        <v/>
      </c>
      <c r="SY27" t="str">
        <f>IF('[1]Data Checking'!TC27="","",'[1]Data Checking'!TC27)</f>
        <v/>
      </c>
      <c r="SZ27" t="str">
        <f>IF('[1]Data Checking'!TD27="","",'[1]Data Checking'!TD27)</f>
        <v/>
      </c>
      <c r="TA27" t="str">
        <f>IF('[1]Data Checking'!TE27="","",'[1]Data Checking'!TE27)</f>
        <v/>
      </c>
      <c r="TB27" t="str">
        <f>IF('[1]Data Checking'!TF27="","",'[1]Data Checking'!TF27)</f>
        <v/>
      </c>
      <c r="TC27" t="str">
        <f>IF('[1]Data Checking'!TG27="","",'[1]Data Checking'!TG27)</f>
        <v/>
      </c>
      <c r="TD27" t="str">
        <f>IF('[1]Data Checking'!TH27="","",'[1]Data Checking'!TH27)</f>
        <v/>
      </c>
      <c r="TE27" t="str">
        <f>IF('[1]Data Checking'!TI27="","",'[1]Data Checking'!TI27)</f>
        <v/>
      </c>
      <c r="TF27" t="str">
        <f>IF('[1]Data Checking'!TJ27="","",'[1]Data Checking'!TJ27)</f>
        <v/>
      </c>
      <c r="TG27" t="str">
        <f>IF('[1]Data Checking'!TK27="","",'[1]Data Checking'!TK27)</f>
        <v/>
      </c>
      <c r="TH27" t="str">
        <f>IF('[1]Data Checking'!TL27="","",'[1]Data Checking'!TL27)</f>
        <v/>
      </c>
      <c r="TI27" t="str">
        <f>IF('[1]Data Checking'!TM27="","",'[1]Data Checking'!TM27)</f>
        <v/>
      </c>
      <c r="TJ27">
        <f>IF('[1]Data Checking'!TN27="","",'[1]Data Checking'!TN27)</f>
        <v>0</v>
      </c>
      <c r="TK27">
        <f>IF('[1]Data Checking'!TO27="","",'[1]Data Checking'!TO27)</f>
        <v>0</v>
      </c>
      <c r="TL27">
        <f>IF('[1]Data Checking'!TP27="","",'[1]Data Checking'!TP27)</f>
        <v>0</v>
      </c>
      <c r="TM27">
        <f>IF('[1]Data Checking'!TQ27="","",'[1]Data Checking'!TQ27)</f>
        <v>0</v>
      </c>
      <c r="TN27">
        <f>IF('[1]Data Checking'!TR27="","",'[1]Data Checking'!TR27)</f>
        <v>0</v>
      </c>
      <c r="TO27" t="str">
        <f>IF('[1]Data Checking'!TS27="","",'[1]Data Checking'!TS27)</f>
        <v/>
      </c>
      <c r="TP27" t="str">
        <f>IF('[1]Data Checking'!TT27="","",'[1]Data Checking'!TT27)</f>
        <v/>
      </c>
      <c r="TQ27">
        <f>IF('[1]Data Checking'!TU27="","",'[1]Data Checking'!TU27)</f>
        <v>237463559</v>
      </c>
      <c r="TR27" t="str">
        <f>IF('[1]Data Checking'!TV27="","",'[1]Data Checking'!TV27)</f>
        <v>65811ea3-d64f-4b08-a30a-1dc76f31e4e3</v>
      </c>
      <c r="TS27">
        <f>IF('[1]Data Checking'!TW27="","",'[1]Data Checking'!TW27)</f>
        <v>44530.798877314817</v>
      </c>
      <c r="TT27" t="str">
        <f>IF('[1]Data Checking'!TX27="","",'[1]Data Checking'!TX27)</f>
        <v/>
      </c>
      <c r="TU27" t="str">
        <f>IF('[1]Data Checking'!TY27="","",'[1]Data Checking'!TY27)</f>
        <v/>
      </c>
      <c r="TV27" t="str">
        <f>IF('[1]Data Checking'!TZ27="","",'[1]Data Checking'!TZ27)</f>
        <v>submitted_via_web</v>
      </c>
      <c r="TW27" t="str">
        <f>IF('[1]Data Checking'!UA27="","",'[1]Data Checking'!UA27)</f>
        <v>icsm_haiti</v>
      </c>
      <c r="TX27" t="str">
        <f>IF('[1]Data Checking'!UB27="","",'[1]Data Checking'!UB27)</f>
        <v/>
      </c>
      <c r="TY27">
        <f>IF('[1]Data Checking'!UC27="","",'[1]Data Checking'!UC27)</f>
        <v>26</v>
      </c>
      <c r="TZ27" t="str">
        <f>IF('[1]Data Checking'!UD27="","",'[1]Data Checking'!UD27)</f>
        <v/>
      </c>
      <c r="UA27" t="e">
        <f>IF('[1]Data Checking'!UL27="","",'[1]Data Checking'!UL27)</f>
        <v>#REF!</v>
      </c>
      <c r="UB27" t="e">
        <f>IF('[1]Data Checking'!UM27="","",'[1]Data Checking'!UM27)</f>
        <v>#REF!</v>
      </c>
      <c r="UC27" t="e">
        <f>IF('[1]Data Checking'!UN27="","",'[1]Data Checking'!UN27)</f>
        <v>#REF!</v>
      </c>
    </row>
    <row r="28" spans="1:549">
      <c r="A28">
        <f>IF('[1]Data Checking'!D28="","",'[1]Data Checking'!D28)</f>
        <v>44526.706794641213</v>
      </c>
      <c r="B28">
        <f>IF('[1]Data Checking'!E28="","",'[1]Data Checking'!E28)</f>
        <v>44526.70918377315</v>
      </c>
      <c r="C28">
        <f>IF('[1]Data Checking'!F28="","",'[1]Data Checking'!F28)</f>
        <v>44526</v>
      </c>
      <c r="D28" t="str">
        <f>IF('[1]Data Checking'!H28="","",'[1]Data Checking'!H28)</f>
        <v>audit.csv</v>
      </c>
      <c r="E28" t="str">
        <f>IF('[1]Data Checking'!I28="","",'[1]Data Checking'!I28)</f>
        <v>icsm_haiti</v>
      </c>
      <c r="F28" t="str">
        <f>IF('[1]Data Checking'!J28="","",'[1]Data Checking'!J28)</f>
        <v/>
      </c>
      <c r="G28" t="str">
        <f>IF('[1]Data Checking'!K28="","",'[1]Data Checking'!K28)</f>
        <v/>
      </c>
      <c r="H28">
        <f>IF('[1]Data Checking'!L28="","",'[1]Data Checking'!L28)</f>
        <v>44526</v>
      </c>
      <c r="I28" t="str">
        <f>IF('[1]Data Checking'!M28="","",'[1]Data Checking'!M28)</f>
        <v>Croix-Rouge Neerlandaise</v>
      </c>
      <c r="J28" t="str">
        <f>IF('[1]Data Checking'!N28="","",'[1]Data Checking'!N28)</f>
        <v/>
      </c>
      <c r="K28" t="str">
        <f>IF('[1]Data Checking'!O28="","",'[1]Data Checking'!O28)</f>
        <v>crnl</v>
      </c>
      <c r="L28" t="str">
        <f>IF('[1]Data Checking'!P28="","",'[1]Data Checking'!P28)</f>
        <v>Croix-Rouge Neerlandaise</v>
      </c>
      <c r="M28" t="str">
        <f>IF('[1]Data Checking'!Q28="","",'[1]Data Checking'!Q28)</f>
        <v>Croix-Rouge Neerlandaise</v>
      </c>
      <c r="N28" t="str">
        <f>IF('[1]Data Checking'!R28="","",'[1]Data Checking'!R28)</f>
        <v>PS_6827</v>
      </c>
      <c r="O28" t="str">
        <f>IF('[1]Data Checking'!S28="","",'[1]Data Checking'!S28)</f>
        <v/>
      </c>
      <c r="P28" t="str">
        <f>IF('[1]Data Checking'!T28="","",'[1]Data Checking'!T28)</f>
        <v>crnl_ps</v>
      </c>
      <c r="Q28" t="str">
        <f>IF('[1]Data Checking'!U28="","",'[1]Data Checking'!U28)</f>
        <v>PS_6827</v>
      </c>
      <c r="R28" t="str">
        <f>IF('[1]Data Checking'!V28="","",'[1]Data Checking'!V28)</f>
        <v>PS_6827</v>
      </c>
      <c r="S28" t="str">
        <f>IF('[1]Data Checking'!W28="","",'[1]Data Checking'!W28)</f>
        <v>Sud-Est</v>
      </c>
      <c r="T28" t="str">
        <f>IF('[1]Data Checking'!X28="","",'[1]Data Checking'!X28)</f>
        <v>Jacmel</v>
      </c>
      <c r="U28" t="str">
        <f>IF('[1]Data Checking'!Y28="","",'[1]Data Checking'!Y28)</f>
        <v>HT0211</v>
      </c>
      <c r="V28" t="str">
        <f>IF('[1]Data Checking'!Z28="","",'[1]Data Checking'!Z28)</f>
        <v>Jacmel</v>
      </c>
      <c r="W28" t="str">
        <f>IF('[1]Data Checking'!AA28="","",'[1]Data Checking'!AA28)</f>
        <v>1re Section Bas Cap Rouge</v>
      </c>
      <c r="X28" t="str">
        <f>IF('[1]Data Checking'!AB28="","",'[1]Data Checking'!AB28)</f>
        <v>HT0211-01</v>
      </c>
      <c r="Y28" t="str">
        <f>IF('[1]Data Checking'!AC28="","",'[1]Data Checking'!AC28)</f>
        <v>1re Section Bas Cap Rouge</v>
      </c>
      <c r="Z28" t="str">
        <f>IF('[1]Data Checking'!AD28="","",'[1]Data Checking'!AD28)</f>
        <v>Beaudoin</v>
      </c>
      <c r="AA28" t="str">
        <f>IF('[1]Data Checking'!AE28="","",'[1]Data Checking'!AE28)</f>
        <v/>
      </c>
      <c r="AB28" t="str">
        <f>IF('[1]Data Checking'!AF28="","",'[1]Data Checking'!AF28)</f>
        <v>jac_1</v>
      </c>
      <c r="AC28" t="str">
        <f>IF('[1]Data Checking'!AG28="","",'[1]Data Checking'!AG28)</f>
        <v>Beaudoin</v>
      </c>
      <c r="AD28" t="str">
        <f>IF('[1]Data Checking'!AH28="","",'[1]Data Checking'!AH28)</f>
        <v>Beaudoin</v>
      </c>
      <c r="AE28" t="str">
        <f>IF('[1]Data Checking'!AI28="","",'[1]Data Checking'!AI28)</f>
        <v>Marché Beaudoin</v>
      </c>
      <c r="AF28" t="str">
        <f>IF('[1]Data Checking'!AJ28="","",'[1]Data Checking'!AJ28)</f>
        <v/>
      </c>
      <c r="AG28" t="str">
        <f>IF('[1]Data Checking'!AK28="","",'[1]Data Checking'!AK28)</f>
        <v>jac_1</v>
      </c>
      <c r="AH28" t="str">
        <f>IF('[1]Data Checking'!AL28="","",'[1]Data Checking'!AL28)</f>
        <v>Marché Beaudoin</v>
      </c>
      <c r="AI28" t="str">
        <f>IF('[1]Data Checking'!AM28="","",'[1]Data Checking'!AM28)</f>
        <v>Marché Beaudoin</v>
      </c>
      <c r="AJ28" t="str">
        <f>IF('[1]Data Checking'!AN28="","",'[1]Data Checking'!AN28)</f>
        <v>Milieu urbain</v>
      </c>
      <c r="AK28" t="str">
        <f>IF('[1]Data Checking'!AO28="","",'[1]Data Checking'!AO28)</f>
        <v>Enquête auprès d'un marchand</v>
      </c>
      <c r="AL28" t="str">
        <f>IF('[1]Data Checking'!AP28="","",'[1]Data Checking'!AP28)</f>
        <v>Oui</v>
      </c>
      <c r="AM28" t="str">
        <f>IF('[1]Data Checking'!AQ28="","",'[1]Data Checking'!AQ28)</f>
        <v/>
      </c>
      <c r="AN28" t="str">
        <f>IF('[1]Data Checking'!AR28="","",'[1]Data Checking'!AR28)</f>
        <v>Oui</v>
      </c>
      <c r="AO28" t="str">
        <f>IF('[1]Data Checking'!AS28="","",'[1]Data Checking'!AS28)</f>
        <v/>
      </c>
      <c r="AP28" t="str">
        <f>IF('[1]Data Checking'!AT28="","",'[1]Data Checking'!AT28)</f>
        <v>Femme</v>
      </c>
      <c r="AQ28">
        <f>IF('[1]Data Checking'!AU28="","",'[1]Data Checking'!AU28)</f>
        <v>44526</v>
      </c>
      <c r="AR28">
        <f>IF('[1]Data Checking'!AV28="","",'[1]Data Checking'!AV28)</f>
        <v>44526</v>
      </c>
      <c r="AS28" t="str">
        <f>IF('[1]Data Checking'!AW28="","",'[1]Data Checking'!AW28)</f>
        <v>Détaillant sur une table</v>
      </c>
      <c r="AT28" t="str">
        <f>IF('[1]Data Checking'!AX28="","",'[1]Data Checking'!AX28)</f>
        <v/>
      </c>
      <c r="AU28" t="str">
        <f>IF('[1]Data Checking'!AY28="","",'[1]Data Checking'!AY28)</f>
        <v>Charbon de bois</v>
      </c>
      <c r="AV28">
        <f>IF('[1]Data Checking'!AZ28="","",'[1]Data Checking'!AZ28)</f>
        <v>0</v>
      </c>
      <c r="AW28">
        <f>IF('[1]Data Checking'!BA28="","",'[1]Data Checking'!BA28)</f>
        <v>0</v>
      </c>
      <c r="AX28">
        <f>IF('[1]Data Checking'!BB28="","",'[1]Data Checking'!BB28)</f>
        <v>1</v>
      </c>
      <c r="AY28">
        <f>IF('[1]Data Checking'!BC28="","",'[1]Data Checking'!BC28)</f>
        <v>0</v>
      </c>
      <c r="AZ28" t="str">
        <f>IF('[1]Data Checking'!BD28="","",'[1]Data Checking'!BD28)</f>
        <v>charbon</v>
      </c>
      <c r="BA28" t="str">
        <f>IF('[1]Data Checking'!BE28="","",'[1]Data Checking'!BE28)</f>
        <v>Charbon de bois</v>
      </c>
      <c r="BB28" t="str">
        <f>IF('[1]Data Checking'!BF28="","",'[1]Data Checking'!BF28)</f>
        <v>En espèces (Gourde)</v>
      </c>
      <c r="BC28">
        <f>IF('[1]Data Checking'!BG28="","",'[1]Data Checking'!BG28)</f>
        <v>1</v>
      </c>
      <c r="BD28">
        <f>IF('[1]Data Checking'!BH28="","",'[1]Data Checking'!BH28)</f>
        <v>0</v>
      </c>
      <c r="BE28">
        <f>IF('[1]Data Checking'!BI28="","",'[1]Data Checking'!BI28)</f>
        <v>0</v>
      </c>
      <c r="BF28">
        <f>IF('[1]Data Checking'!BJ28="","",'[1]Data Checking'!BJ28)</f>
        <v>0</v>
      </c>
      <c r="BG28">
        <f>IF('[1]Data Checking'!BK28="","",'[1]Data Checking'!BK28)</f>
        <v>0</v>
      </c>
      <c r="BH28">
        <f>IF('[1]Data Checking'!BL28="","",'[1]Data Checking'!BL28)</f>
        <v>0</v>
      </c>
      <c r="BI28">
        <f>IF('[1]Data Checking'!BM28="","",'[1]Data Checking'!BM28)</f>
        <v>0</v>
      </c>
      <c r="BJ28">
        <f>IF('[1]Data Checking'!BN28="","",'[1]Data Checking'!BN28)</f>
        <v>0</v>
      </c>
      <c r="BK28">
        <f>IF('[1]Data Checking'!BO28="","",'[1]Data Checking'!BO28)</f>
        <v>0</v>
      </c>
      <c r="BL28">
        <f>IF('[1]Data Checking'!BP28="","",'[1]Data Checking'!BP28)</f>
        <v>0</v>
      </c>
      <c r="BM28" t="str">
        <f>IF('[1]Data Checking'!BQ28="","",'[1]Data Checking'!BQ28)</f>
        <v/>
      </c>
      <c r="BN28" t="str">
        <f>IF('[1]Data Checking'!BR28="","",'[1]Data Checking'!BR28)</f>
        <v>Non, il n'y a pas eu de variation</v>
      </c>
      <c r="BO28" t="str">
        <f>IF('[1]Data Checking'!BS28="","",'[1]Data Checking'!BS28)</f>
        <v>Moins de 20</v>
      </c>
      <c r="BP28" t="str">
        <f>IF('[1]Data Checking'!BT28="","",'[1]Data Checking'!BT28)</f>
        <v/>
      </c>
      <c r="BQ28" t="str">
        <f>IF('[1]Data Checking'!BU28="","",'[1]Data Checking'!BU28)</f>
        <v/>
      </c>
      <c r="BR28" t="str">
        <f>IF('[1]Data Checking'!BV28="","",'[1]Data Checking'!BV28)</f>
        <v/>
      </c>
      <c r="BS28" t="str">
        <f>IF('[1]Data Checking'!BW28="","",'[1]Data Checking'!BW28)</f>
        <v/>
      </c>
      <c r="BT28" t="str">
        <f>IF('[1]Data Checking'!BX28="","",'[1]Data Checking'!BX28)</f>
        <v/>
      </c>
      <c r="BU28" t="str">
        <f>IF('[1]Data Checking'!BY28="","",'[1]Data Checking'!BY28)</f>
        <v/>
      </c>
      <c r="BV28" t="str">
        <f>IF('[1]Data Checking'!BZ28="","",'[1]Data Checking'!BZ28)</f>
        <v/>
      </c>
      <c r="BW28" t="str">
        <f>IF('[1]Data Checking'!CA28="","",'[1]Data Checking'!CA28)</f>
        <v/>
      </c>
      <c r="BX28" t="str">
        <f>IF('[1]Data Checking'!CB28="","",'[1]Data Checking'!CB28)</f>
        <v/>
      </c>
      <c r="BY28" t="str">
        <f>IF('[1]Data Checking'!CC28="","",'[1]Data Checking'!CC28)</f>
        <v/>
      </c>
      <c r="BZ28" t="str">
        <f>IF('[1]Data Checking'!CD28="","",'[1]Data Checking'!CD28)</f>
        <v/>
      </c>
      <c r="CA28" t="str">
        <f>IF('[1]Data Checking'!CE28="","",'[1]Data Checking'!CE28)</f>
        <v/>
      </c>
      <c r="CB28" t="str">
        <f>IF('[1]Data Checking'!CF28="","",'[1]Data Checking'!CF28)</f>
        <v/>
      </c>
      <c r="CC28" t="str">
        <f>IF('[1]Data Checking'!CG28="","",'[1]Data Checking'!CG28)</f>
        <v/>
      </c>
      <c r="CD28" t="str">
        <f>IF('[1]Data Checking'!CH28="","",'[1]Data Checking'!CH28)</f>
        <v/>
      </c>
      <c r="CE28" t="str">
        <f>IF('[1]Data Checking'!CI28="","",'[1]Data Checking'!CI28)</f>
        <v/>
      </c>
      <c r="CF28" t="str">
        <f>IF('[1]Data Checking'!CJ28="","",'[1]Data Checking'!CJ28)</f>
        <v/>
      </c>
      <c r="CG28" t="str">
        <f>IF('[1]Data Checking'!CK28="","",'[1]Data Checking'!CK28)</f>
        <v/>
      </c>
      <c r="CH28" t="str">
        <f>IF('[1]Data Checking'!CL28="","",'[1]Data Checking'!CL28)</f>
        <v/>
      </c>
      <c r="CI28" t="str">
        <f>IF('[1]Data Checking'!CM28="","",'[1]Data Checking'!CM28)</f>
        <v/>
      </c>
      <c r="CJ28" t="str">
        <f>IF('[1]Data Checking'!CN28="","",'[1]Data Checking'!CN28)</f>
        <v/>
      </c>
      <c r="CK28" t="str">
        <f>IF('[1]Data Checking'!CO28="","",'[1]Data Checking'!CO28)</f>
        <v/>
      </c>
      <c r="CL28" t="str">
        <f>IF('[1]Data Checking'!CP28="","",'[1]Data Checking'!CP28)</f>
        <v/>
      </c>
      <c r="CM28" t="str">
        <f>IF('[1]Data Checking'!CQ28="","",'[1]Data Checking'!CQ28)</f>
        <v/>
      </c>
      <c r="CN28" t="str">
        <f>IF('[1]Data Checking'!CR28="","",'[1]Data Checking'!CR28)</f>
        <v/>
      </c>
      <c r="CO28" t="str">
        <f>IF('[1]Data Checking'!CS28="","",'[1]Data Checking'!CS28)</f>
        <v/>
      </c>
      <c r="CP28" t="str">
        <f>IF('[1]Data Checking'!CT28="","",'[1]Data Checking'!CT28)</f>
        <v/>
      </c>
      <c r="CQ28" t="str">
        <f>IF('[1]Data Checking'!CU28="","",'[1]Data Checking'!CU28)</f>
        <v/>
      </c>
      <c r="CR28" t="str">
        <f>IF('[1]Data Checking'!CV28="","",'[1]Data Checking'!CV28)</f>
        <v/>
      </c>
      <c r="CS28" t="str">
        <f>IF('[1]Data Checking'!CW28="","",'[1]Data Checking'!CW28)</f>
        <v/>
      </c>
      <c r="CT28" t="str">
        <f>IF('[1]Data Checking'!CX28="","",'[1]Data Checking'!CX28)</f>
        <v/>
      </c>
      <c r="CU28" t="str">
        <f>IF('[1]Data Checking'!CY28="","",'[1]Data Checking'!CY28)</f>
        <v/>
      </c>
      <c r="CV28" t="str">
        <f>IF('[1]Data Checking'!CZ28="","",'[1]Data Checking'!CZ28)</f>
        <v/>
      </c>
      <c r="CW28" t="str">
        <f>IF('[1]Data Checking'!DA28="","",'[1]Data Checking'!DA28)</f>
        <v/>
      </c>
      <c r="CX28" t="str">
        <f>IF('[1]Data Checking'!DB28="","",'[1]Data Checking'!DB28)</f>
        <v/>
      </c>
      <c r="CY28" t="str">
        <f>IF('[1]Data Checking'!DC28="","",'[1]Data Checking'!DC28)</f>
        <v/>
      </c>
      <c r="CZ28" t="str">
        <f>IF('[1]Data Checking'!DD28="","",'[1]Data Checking'!DD28)</f>
        <v/>
      </c>
      <c r="DA28" t="str">
        <f>IF('[1]Data Checking'!DE28="","",'[1]Data Checking'!DE28)</f>
        <v/>
      </c>
      <c r="DB28" t="str">
        <f>IF('[1]Data Checking'!DF28="","",'[1]Data Checking'!DF28)</f>
        <v/>
      </c>
      <c r="DC28" t="str">
        <f>IF('[1]Data Checking'!DG28="","",'[1]Data Checking'!DG28)</f>
        <v/>
      </c>
      <c r="DD28" t="str">
        <f>IF('[1]Data Checking'!DH28="","",'[1]Data Checking'!DH28)</f>
        <v/>
      </c>
      <c r="DE28" t="str">
        <f>IF('[1]Data Checking'!DI28="","",'[1]Data Checking'!DI28)</f>
        <v/>
      </c>
      <c r="DF28" t="str">
        <f>IF('[1]Data Checking'!DJ28="","",'[1]Data Checking'!DJ28)</f>
        <v/>
      </c>
      <c r="DG28" t="str">
        <f>IF('[1]Data Checking'!DK28="","",'[1]Data Checking'!DK28)</f>
        <v/>
      </c>
      <c r="DH28" t="str">
        <f>IF('[1]Data Checking'!DL28="","",'[1]Data Checking'!DL28)</f>
        <v/>
      </c>
      <c r="DI28" t="str">
        <f>IF('[1]Data Checking'!DM28="","",'[1]Data Checking'!DM28)</f>
        <v/>
      </c>
      <c r="DJ28" t="str">
        <f>IF('[1]Data Checking'!DN28="","",'[1]Data Checking'!DN28)</f>
        <v/>
      </c>
      <c r="DK28" t="str">
        <f>IF('[1]Data Checking'!DO28="","",'[1]Data Checking'!DO28)</f>
        <v/>
      </c>
      <c r="DL28" t="str">
        <f>IF('[1]Data Checking'!DP28="","",'[1]Data Checking'!DP28)</f>
        <v/>
      </c>
      <c r="DM28" t="str">
        <f>IF('[1]Data Checking'!DQ28="","",'[1]Data Checking'!DQ28)</f>
        <v/>
      </c>
      <c r="DN28" t="str">
        <f>IF('[1]Data Checking'!DR28="","",'[1]Data Checking'!DR28)</f>
        <v/>
      </c>
      <c r="DO28" t="str">
        <f>IF('[1]Data Checking'!DS28="","",'[1]Data Checking'!DS28)</f>
        <v/>
      </c>
      <c r="DP28" t="str">
        <f>IF('[1]Data Checking'!DT28="","",'[1]Data Checking'!DT28)</f>
        <v/>
      </c>
      <c r="DQ28" t="str">
        <f>IF('[1]Data Checking'!DU28="","",'[1]Data Checking'!DU28)</f>
        <v/>
      </c>
      <c r="DR28" t="str">
        <f>IF('[1]Data Checking'!DV28="","",'[1]Data Checking'!DV28)</f>
        <v/>
      </c>
      <c r="DS28" t="str">
        <f>IF('[1]Data Checking'!DW28="","",'[1]Data Checking'!DW28)</f>
        <v/>
      </c>
      <c r="DT28" t="str">
        <f>IF('[1]Data Checking'!DX28="","",'[1]Data Checking'!DX28)</f>
        <v/>
      </c>
      <c r="DU28" t="str">
        <f>IF('[1]Data Checking'!DY28="","",'[1]Data Checking'!DY28)</f>
        <v/>
      </c>
      <c r="DV28" t="str">
        <f>IF('[1]Data Checking'!DZ28="","",'[1]Data Checking'!DZ28)</f>
        <v/>
      </c>
      <c r="DW28" t="str">
        <f>IF('[1]Data Checking'!EA28="","",'[1]Data Checking'!EA28)</f>
        <v/>
      </c>
      <c r="DX28" t="str">
        <f>IF('[1]Data Checking'!EB28="","",'[1]Data Checking'!EB28)</f>
        <v/>
      </c>
      <c r="DY28" t="str">
        <f>IF('[1]Data Checking'!EC28="","",'[1]Data Checking'!EC28)</f>
        <v/>
      </c>
      <c r="DZ28" t="str">
        <f>IF('[1]Data Checking'!ED28="","",'[1]Data Checking'!ED28)</f>
        <v/>
      </c>
      <c r="EA28" t="str">
        <f>IF('[1]Data Checking'!EE28="","",'[1]Data Checking'!EE28)</f>
        <v/>
      </c>
      <c r="EB28" t="str">
        <f>IF('[1]Data Checking'!EF28="","",'[1]Data Checking'!EF28)</f>
        <v/>
      </c>
      <c r="EC28" t="str">
        <f>IF('[1]Data Checking'!EG28="","",'[1]Data Checking'!EG28)</f>
        <v/>
      </c>
      <c r="ED28" t="str">
        <f>IF('[1]Data Checking'!EH28="","",'[1]Data Checking'!EH28)</f>
        <v/>
      </c>
      <c r="EE28" t="str">
        <f>IF('[1]Data Checking'!EI28="","",'[1]Data Checking'!EI28)</f>
        <v/>
      </c>
      <c r="EF28" t="str">
        <f>IF('[1]Data Checking'!EJ28="","",'[1]Data Checking'!EJ28)</f>
        <v/>
      </c>
      <c r="EG28" t="str">
        <f>IF('[1]Data Checking'!EK28="","",'[1]Data Checking'!EK28)</f>
        <v/>
      </c>
      <c r="EH28" t="str">
        <f>IF('[1]Data Checking'!EL28="","",'[1]Data Checking'!EL28)</f>
        <v/>
      </c>
      <c r="EI28" t="str">
        <f>IF('[1]Data Checking'!EM28="","",'[1]Data Checking'!EM28)</f>
        <v/>
      </c>
      <c r="EJ28" t="str">
        <f>IF('[1]Data Checking'!EN28="","",'[1]Data Checking'!EN28)</f>
        <v/>
      </c>
      <c r="EK28" t="str">
        <f>IF('[1]Data Checking'!EO28="","",'[1]Data Checking'!EO28)</f>
        <v/>
      </c>
      <c r="EL28" t="str">
        <f>IF('[1]Data Checking'!EP28="","",'[1]Data Checking'!EP28)</f>
        <v/>
      </c>
      <c r="EM28" t="str">
        <f>IF('[1]Data Checking'!EQ28="","",'[1]Data Checking'!EQ28)</f>
        <v/>
      </c>
      <c r="EN28" t="str">
        <f>IF('[1]Data Checking'!ER28="","",'[1]Data Checking'!ER28)</f>
        <v/>
      </c>
      <c r="EO28" t="str">
        <f>IF('[1]Data Checking'!ES28="","",'[1]Data Checking'!ES28)</f>
        <v/>
      </c>
      <c r="EP28" t="str">
        <f>IF('[1]Data Checking'!ET28="","",'[1]Data Checking'!ET28)</f>
        <v/>
      </c>
      <c r="EQ28" t="str">
        <f>IF('[1]Data Checking'!EU28="","",'[1]Data Checking'!EU28)</f>
        <v/>
      </c>
      <c r="ER28" t="str">
        <f>IF('[1]Data Checking'!EV28="","",'[1]Data Checking'!EV28)</f>
        <v/>
      </c>
      <c r="ES28" t="str">
        <f>IF('[1]Data Checking'!EW28="","",'[1]Data Checking'!EW28)</f>
        <v/>
      </c>
      <c r="ET28" t="str">
        <f>IF('[1]Data Checking'!EX28="","",'[1]Data Checking'!EX28)</f>
        <v/>
      </c>
      <c r="EU28" t="str">
        <f>IF('[1]Data Checking'!EY28="","",'[1]Data Checking'!EY28)</f>
        <v/>
      </c>
      <c r="EV28" t="str">
        <f>IF('[1]Data Checking'!EZ28="","",'[1]Data Checking'!EZ28)</f>
        <v/>
      </c>
      <c r="EW28" t="str">
        <f>IF('[1]Data Checking'!FA28="","",'[1]Data Checking'!FA28)</f>
        <v/>
      </c>
      <c r="EX28" t="str">
        <f>IF('[1]Data Checking'!FB28="","",'[1]Data Checking'!FB28)</f>
        <v/>
      </c>
      <c r="EY28" t="str">
        <f>IF('[1]Data Checking'!FC28="","",'[1]Data Checking'!FC28)</f>
        <v/>
      </c>
      <c r="EZ28" t="str">
        <f>IF('[1]Data Checking'!FD28="","",'[1]Data Checking'!FD28)</f>
        <v/>
      </c>
      <c r="FA28" t="str">
        <f>IF('[1]Data Checking'!FE28="","",'[1]Data Checking'!FE28)</f>
        <v/>
      </c>
      <c r="FB28" t="str">
        <f>IF('[1]Data Checking'!FF28="","",'[1]Data Checking'!FF28)</f>
        <v/>
      </c>
      <c r="FC28" t="str">
        <f>IF('[1]Data Checking'!FG28="","",'[1]Data Checking'!FG28)</f>
        <v/>
      </c>
      <c r="FD28" t="str">
        <f>IF('[1]Data Checking'!FH28="","",'[1]Data Checking'!FH28)</f>
        <v/>
      </c>
      <c r="FE28" t="str">
        <f>IF('[1]Data Checking'!FI28="","",'[1]Data Checking'!FI28)</f>
        <v/>
      </c>
      <c r="FF28" t="str">
        <f>IF('[1]Data Checking'!FJ28="","",'[1]Data Checking'!FJ28)</f>
        <v/>
      </c>
      <c r="FG28" t="str">
        <f>IF('[1]Data Checking'!FK28="","",'[1]Data Checking'!FK28)</f>
        <v/>
      </c>
      <c r="FH28" t="str">
        <f>IF('[1]Data Checking'!FL28="","",'[1]Data Checking'!FL28)</f>
        <v/>
      </c>
      <c r="FI28" t="str">
        <f>IF('[1]Data Checking'!FM28="","",'[1]Data Checking'!FM28)</f>
        <v/>
      </c>
      <c r="FJ28" t="str">
        <f>IF('[1]Data Checking'!FN28="","",'[1]Data Checking'!FN28)</f>
        <v/>
      </c>
      <c r="FK28" t="str">
        <f>IF('[1]Data Checking'!FO28="","",'[1]Data Checking'!FO28)</f>
        <v/>
      </c>
      <c r="FL28" t="str">
        <f>IF('[1]Data Checking'!FP28="","",'[1]Data Checking'!FP28)</f>
        <v/>
      </c>
      <c r="FM28" t="str">
        <f>IF('[1]Data Checking'!FQ28="","",'[1]Data Checking'!FQ28)</f>
        <v/>
      </c>
      <c r="FN28" t="str">
        <f>IF('[1]Data Checking'!FR28="","",'[1]Data Checking'!FR28)</f>
        <v/>
      </c>
      <c r="FO28" t="str">
        <f>IF('[1]Data Checking'!FS28="","",'[1]Data Checking'!FS28)</f>
        <v/>
      </c>
      <c r="FP28" t="str">
        <f>IF('[1]Data Checking'!FT28="","",'[1]Data Checking'!FT28)</f>
        <v/>
      </c>
      <c r="FQ28" t="str">
        <f>IF('[1]Data Checking'!FU28="","",'[1]Data Checking'!FU28)</f>
        <v/>
      </c>
      <c r="FR28" t="str">
        <f>IF('[1]Data Checking'!FV28="","",'[1]Data Checking'!FV28)</f>
        <v/>
      </c>
      <c r="FS28" t="str">
        <f>IF('[1]Data Checking'!FW28="","",'[1]Data Checking'!FW28)</f>
        <v/>
      </c>
      <c r="FT28" t="str">
        <f>IF('[1]Data Checking'!FX28="","",'[1]Data Checking'!FX28)</f>
        <v/>
      </c>
      <c r="FU28" t="str">
        <f>IF('[1]Data Checking'!FY28="","",'[1]Data Checking'!FY28)</f>
        <v/>
      </c>
      <c r="FV28" t="str">
        <f>IF('[1]Data Checking'!FZ28="","",'[1]Data Checking'!FZ28)</f>
        <v/>
      </c>
      <c r="FW28" t="str">
        <f>IF('[1]Data Checking'!GA28="","",'[1]Data Checking'!GA28)</f>
        <v/>
      </c>
      <c r="FX28" t="str">
        <f>IF('[1]Data Checking'!GB28="","",'[1]Data Checking'!GB28)</f>
        <v/>
      </c>
      <c r="FY28" t="str">
        <f>IF('[1]Data Checking'!GC28="","",'[1]Data Checking'!GC28)</f>
        <v/>
      </c>
      <c r="FZ28" t="str">
        <f>IF('[1]Data Checking'!GD28="","",'[1]Data Checking'!GD28)</f>
        <v/>
      </c>
      <c r="GA28" t="str">
        <f>IF('[1]Data Checking'!GE28="","",'[1]Data Checking'!GE28)</f>
        <v/>
      </c>
      <c r="GB28" t="str">
        <f>IF('[1]Data Checking'!GF28="","",'[1]Data Checking'!GF28)</f>
        <v/>
      </c>
      <c r="GC28" t="str">
        <f>IF('[1]Data Checking'!GG28="","",'[1]Data Checking'!GG28)</f>
        <v/>
      </c>
      <c r="GD28" t="str">
        <f>IF('[1]Data Checking'!GH28="","",'[1]Data Checking'!GH28)</f>
        <v/>
      </c>
      <c r="GE28" t="str">
        <f>IF('[1]Data Checking'!GI28="","",'[1]Data Checking'!GI28)</f>
        <v/>
      </c>
      <c r="GF28" t="str">
        <f>IF('[1]Data Checking'!GJ28="","",'[1]Data Checking'!GJ28)</f>
        <v/>
      </c>
      <c r="GG28" t="str">
        <f>IF('[1]Data Checking'!GK28="","",'[1]Data Checking'!GK28)</f>
        <v/>
      </c>
      <c r="GH28" t="str">
        <f>IF('[1]Data Checking'!GL28="","",'[1]Data Checking'!GL28)</f>
        <v/>
      </c>
      <c r="GI28" t="str">
        <f>IF('[1]Data Checking'!GM28="","",'[1]Data Checking'!GM28)</f>
        <v/>
      </c>
      <c r="GJ28" t="str">
        <f>IF('[1]Data Checking'!GN28="","",'[1]Data Checking'!GN28)</f>
        <v/>
      </c>
      <c r="GK28" t="str">
        <f>IF('[1]Data Checking'!GO28="","",'[1]Data Checking'!GO28)</f>
        <v/>
      </c>
      <c r="GL28" t="str">
        <f>IF('[1]Data Checking'!GP28="","",'[1]Data Checking'!GP28)</f>
        <v/>
      </c>
      <c r="GM28" t="str">
        <f>IF('[1]Data Checking'!GQ28="","",'[1]Data Checking'!GQ28)</f>
        <v/>
      </c>
      <c r="GN28" t="str">
        <f>IF('[1]Data Checking'!GR28="","",'[1]Data Checking'!GR28)</f>
        <v/>
      </c>
      <c r="GO28" t="str">
        <f>IF('[1]Data Checking'!GS28="","",'[1]Data Checking'!GS28)</f>
        <v/>
      </c>
      <c r="GP28" t="str">
        <f>IF('[1]Data Checking'!GT28="","",'[1]Data Checking'!GT28)</f>
        <v/>
      </c>
      <c r="GQ28" t="str">
        <f>IF('[1]Data Checking'!GU28="","",'[1]Data Checking'!GU28)</f>
        <v/>
      </c>
      <c r="GR28" t="str">
        <f>IF('[1]Data Checking'!GV28="","",'[1]Data Checking'!GV28)</f>
        <v/>
      </c>
      <c r="GS28" t="str">
        <f>IF('[1]Data Checking'!GW28="","",'[1]Data Checking'!GW28)</f>
        <v/>
      </c>
      <c r="GT28" t="str">
        <f>IF('[1]Data Checking'!GX28="","",'[1]Data Checking'!GX28)</f>
        <v/>
      </c>
      <c r="GU28" t="str">
        <f>IF('[1]Data Checking'!GY28="","",'[1]Data Checking'!GY28)</f>
        <v/>
      </c>
      <c r="GV28" t="str">
        <f>IF('[1]Data Checking'!GZ28="","",'[1]Data Checking'!GZ28)</f>
        <v/>
      </c>
      <c r="GW28" t="str">
        <f>IF('[1]Data Checking'!HA28="","",'[1]Data Checking'!HA28)</f>
        <v/>
      </c>
      <c r="GX28" t="str">
        <f>IF('[1]Data Checking'!HB28="","",'[1]Data Checking'!HB28)</f>
        <v/>
      </c>
      <c r="GY28" t="str">
        <f>IF('[1]Data Checking'!HC28="","",'[1]Data Checking'!HC28)</f>
        <v/>
      </c>
      <c r="GZ28" t="str">
        <f>IF('[1]Data Checking'!HD28="","",'[1]Data Checking'!HD28)</f>
        <v/>
      </c>
      <c r="HA28" t="str">
        <f>IF('[1]Data Checking'!HE28="","",'[1]Data Checking'!HE28)</f>
        <v/>
      </c>
      <c r="HB28" t="str">
        <f>IF('[1]Data Checking'!HF28="","",'[1]Data Checking'!HF28)</f>
        <v/>
      </c>
      <c r="HC28" t="str">
        <f>IF('[1]Data Checking'!HG28="","",'[1]Data Checking'!HG28)</f>
        <v/>
      </c>
      <c r="HD28" t="str">
        <f>IF('[1]Data Checking'!HH28="","",'[1]Data Checking'!HH28)</f>
        <v/>
      </c>
      <c r="HE28" t="str">
        <f>IF('[1]Data Checking'!HI28="","",'[1]Data Checking'!HI28)</f>
        <v/>
      </c>
      <c r="HF28" t="str">
        <f>IF('[1]Data Checking'!HJ28="","",'[1]Data Checking'!HJ28)</f>
        <v/>
      </c>
      <c r="HG28" t="str">
        <f>IF('[1]Data Checking'!HK28="","",'[1]Data Checking'!HK28)</f>
        <v/>
      </c>
      <c r="HH28" t="str">
        <f>IF('[1]Data Checking'!HL28="","",'[1]Data Checking'!HL28)</f>
        <v/>
      </c>
      <c r="HI28" t="str">
        <f>IF('[1]Data Checking'!HM28="","",'[1]Data Checking'!HM28)</f>
        <v/>
      </c>
      <c r="HJ28" t="str">
        <f>IF('[1]Data Checking'!HN28="","",'[1]Data Checking'!HN28)</f>
        <v/>
      </c>
      <c r="HK28" t="str">
        <f>IF('[1]Data Checking'!HO28="","",'[1]Data Checking'!HO28)</f>
        <v/>
      </c>
      <c r="HL28" t="str">
        <f>IF('[1]Data Checking'!HP28="","",'[1]Data Checking'!HP28)</f>
        <v/>
      </c>
      <c r="HM28" t="str">
        <f>IF('[1]Data Checking'!HQ28="","",'[1]Data Checking'!HQ28)</f>
        <v/>
      </c>
      <c r="HN28" t="str">
        <f>IF('[1]Data Checking'!HR28="","",'[1]Data Checking'!HR28)</f>
        <v/>
      </c>
      <c r="HO28" t="str">
        <f>IF('[1]Data Checking'!HS28="","",'[1]Data Checking'!HS28)</f>
        <v/>
      </c>
      <c r="HP28" t="str">
        <f>IF('[1]Data Checking'!HT28="","",'[1]Data Checking'!HT28)</f>
        <v/>
      </c>
      <c r="HQ28" t="str">
        <f>IF('[1]Data Checking'!HU28="","",'[1]Data Checking'!HU28)</f>
        <v/>
      </c>
      <c r="HR28" t="str">
        <f>IF('[1]Data Checking'!HV28="","",'[1]Data Checking'!HV28)</f>
        <v/>
      </c>
      <c r="HS28" t="str">
        <f>IF('[1]Data Checking'!HW28="","",'[1]Data Checking'!HW28)</f>
        <v/>
      </c>
      <c r="HT28" t="str">
        <f>IF('[1]Data Checking'!HX28="","",'[1]Data Checking'!HX28)</f>
        <v/>
      </c>
      <c r="HU28" t="str">
        <f>IF('[1]Data Checking'!HY28="","",'[1]Data Checking'!HY28)</f>
        <v/>
      </c>
      <c r="HV28" t="str">
        <f>IF('[1]Data Checking'!HZ28="","",'[1]Data Checking'!HZ28)</f>
        <v/>
      </c>
      <c r="HW28" t="str">
        <f>IF('[1]Data Checking'!IA28="","",'[1]Data Checking'!IA28)</f>
        <v/>
      </c>
      <c r="HX28" t="str">
        <f>IF('[1]Data Checking'!IB28="","",'[1]Data Checking'!IB28)</f>
        <v/>
      </c>
      <c r="HY28" t="str">
        <f>IF('[1]Data Checking'!IC28="","",'[1]Data Checking'!IC28)</f>
        <v/>
      </c>
      <c r="HZ28">
        <f>IF('[1]Data Checking'!ID28="","",'[1]Data Checking'!ID28)</f>
        <v>75</v>
      </c>
      <c r="IA28" t="str">
        <f>IF('[1]Data Checking'!IE28="","",'[1]Data Checking'!IE28)</f>
        <v>Oui</v>
      </c>
      <c r="IB28" t="str">
        <f>IF('[1]Data Checking'!IF28="","",'[1]Data Checking'!IF28)</f>
        <v>Oui</v>
      </c>
      <c r="IC28" t="str">
        <f>IF('[1]Data Checking'!IG28="","",'[1]Data Checking'!IG28)</f>
        <v>Manifestations</v>
      </c>
      <c r="ID28">
        <f>IF('[1]Data Checking'!IH28="","",'[1]Data Checking'!IH28)</f>
        <v>0</v>
      </c>
      <c r="IE28">
        <f>IF('[1]Data Checking'!II28="","",'[1]Data Checking'!II28)</f>
        <v>0</v>
      </c>
      <c r="IF28">
        <f>IF('[1]Data Checking'!IJ28="","",'[1]Data Checking'!IJ28)</f>
        <v>1</v>
      </c>
      <c r="IG28">
        <f>IF('[1]Data Checking'!IK28="","",'[1]Data Checking'!IK28)</f>
        <v>0</v>
      </c>
      <c r="IH28">
        <f>IF('[1]Data Checking'!IL28="","",'[1]Data Checking'!IL28)</f>
        <v>0</v>
      </c>
      <c r="II28">
        <f>IF('[1]Data Checking'!IM28="","",'[1]Data Checking'!IM28)</f>
        <v>0</v>
      </c>
      <c r="IJ28" t="str">
        <f>IF('[1]Data Checking'!IN28="","",'[1]Data Checking'!IN28)</f>
        <v/>
      </c>
      <c r="IK28" t="str">
        <f>IF('[1]Data Checking'!IO28="","",'[1]Data Checking'!IO28)</f>
        <v>Augmentation des prix</v>
      </c>
      <c r="IL28">
        <f>IF('[1]Data Checking'!IP28="","",'[1]Data Checking'!IP28)</f>
        <v>0</v>
      </c>
      <c r="IM28">
        <f>IF('[1]Data Checking'!IQ28="","",'[1]Data Checking'!IQ28)</f>
        <v>0</v>
      </c>
      <c r="IN28">
        <f>IF('[1]Data Checking'!IR28="","",'[1]Data Checking'!IR28)</f>
        <v>1</v>
      </c>
      <c r="IO28">
        <f>IF('[1]Data Checking'!IS28="","",'[1]Data Checking'!IS28)</f>
        <v>0</v>
      </c>
      <c r="IP28">
        <f>IF('[1]Data Checking'!IT28="","",'[1]Data Checking'!IT28)</f>
        <v>0</v>
      </c>
      <c r="IQ28">
        <f>IF('[1]Data Checking'!IU28="","",'[1]Data Checking'!IU28)</f>
        <v>0</v>
      </c>
      <c r="IR28">
        <f>IF('[1]Data Checking'!IV28="","",'[1]Data Checking'!IV28)</f>
        <v>0</v>
      </c>
      <c r="IS28">
        <f>IF('[1]Data Checking'!IW28="","",'[1]Data Checking'!IW28)</f>
        <v>0</v>
      </c>
      <c r="IT28" t="str">
        <f>IF('[1]Data Checking'!IX28="","",'[1]Data Checking'!IX28)</f>
        <v/>
      </c>
      <c r="IU28" t="str">
        <f>IF('[1]Data Checking'!IY28="","",'[1]Data Checking'!IY28)</f>
        <v>Oui</v>
      </c>
      <c r="IV28" t="str">
        <f>IF('[1]Data Checking'!IZ28="","",'[1]Data Checking'!IZ28)</f>
        <v/>
      </c>
      <c r="IW28" t="str">
        <f>IF('[1]Data Checking'!JA28="","",'[1]Data Checking'!JA28)</f>
        <v>Charbon de bois</v>
      </c>
      <c r="IX28">
        <f>IF('[1]Data Checking'!JB28="","",'[1]Data Checking'!JB28)</f>
        <v>0</v>
      </c>
      <c r="IY28">
        <f>IF('[1]Data Checking'!JC28="","",'[1]Data Checking'!JC28)</f>
        <v>0</v>
      </c>
      <c r="IZ28">
        <f>IF('[1]Data Checking'!JD28="","",'[1]Data Checking'!JD28)</f>
        <v>1</v>
      </c>
      <c r="JA28">
        <f>IF('[1]Data Checking'!JE28="","",'[1]Data Checking'!JE28)</f>
        <v>0</v>
      </c>
      <c r="JB28" t="str">
        <f>IF('[1]Data Checking'!JF28="","",'[1]Data Checking'!JF28)</f>
        <v/>
      </c>
      <c r="JC28" t="str">
        <f>IF('[1]Data Checking'!JG28="","",'[1]Data Checking'!JG28)</f>
        <v/>
      </c>
      <c r="JD28" t="str">
        <f>IF('[1]Data Checking'!JH28="","",'[1]Data Checking'!JH28)</f>
        <v/>
      </c>
      <c r="JE28" t="str">
        <f>IF('[1]Data Checking'!JI28="","",'[1]Data Checking'!JI28)</f>
        <v/>
      </c>
      <c r="JF28" t="str">
        <f>IF('[1]Data Checking'!JJ28="","",'[1]Data Checking'!JJ28)</f>
        <v/>
      </c>
      <c r="JG28" t="str">
        <f>IF('[1]Data Checking'!JK28="","",'[1]Data Checking'!JK28)</f>
        <v/>
      </c>
      <c r="JH28" t="str">
        <f>IF('[1]Data Checking'!JL28="","",'[1]Data Checking'!JL28)</f>
        <v/>
      </c>
      <c r="JI28" t="str">
        <f>IF('[1]Data Checking'!JM28="","",'[1]Data Checking'!JM28)</f>
        <v/>
      </c>
      <c r="JJ28" t="str">
        <f>IF('[1]Data Checking'!JN28="","",'[1]Data Checking'!JN28)</f>
        <v/>
      </c>
      <c r="JK28" t="str">
        <f>IF('[1]Data Checking'!JO28="","",'[1]Data Checking'!JO28)</f>
        <v/>
      </c>
      <c r="JL28" t="str">
        <f>IF('[1]Data Checking'!JP28="","",'[1]Data Checking'!JP28)</f>
        <v/>
      </c>
      <c r="JM28" t="str">
        <f>IF('[1]Data Checking'!JQ28="","",'[1]Data Checking'!JQ28)</f>
        <v/>
      </c>
      <c r="JN28" t="str">
        <f>IF('[1]Data Checking'!JR28="","",'[1]Data Checking'!JR28)</f>
        <v/>
      </c>
      <c r="JO28" t="str">
        <f>IF('[1]Data Checking'!JS28="","",'[1]Data Checking'!JS28)</f>
        <v/>
      </c>
      <c r="JP28" t="str">
        <f>IF('[1]Data Checking'!JT28="","",'[1]Data Checking'!JT28)</f>
        <v/>
      </c>
      <c r="JQ28" t="str">
        <f>IF('[1]Data Checking'!JU28="","",'[1]Data Checking'!JU28)</f>
        <v/>
      </c>
      <c r="JR28" t="str">
        <f>IF('[1]Data Checking'!JV28="","",'[1]Data Checking'!JV28)</f>
        <v/>
      </c>
      <c r="JS28" t="str">
        <f>IF('[1]Data Checking'!JW28="","",'[1]Data Checking'!JW28)</f>
        <v/>
      </c>
      <c r="JT28" t="str">
        <f>IF('[1]Data Checking'!JX28="","",'[1]Data Checking'!JX28)</f>
        <v/>
      </c>
      <c r="JU28" t="str">
        <f>IF('[1]Data Checking'!JY28="","",'[1]Data Checking'!JY28)</f>
        <v/>
      </c>
      <c r="JV28" t="str">
        <f>IF('[1]Data Checking'!JZ28="","",'[1]Data Checking'!JZ28)</f>
        <v/>
      </c>
      <c r="JW28" t="str">
        <f>IF('[1]Data Checking'!KA28="","",'[1]Data Checking'!KA28)</f>
        <v/>
      </c>
      <c r="JX28" t="str">
        <f>IF('[1]Data Checking'!KB28="","",'[1]Data Checking'!KB28)</f>
        <v/>
      </c>
      <c r="JY28" t="str">
        <f>IF('[1]Data Checking'!KC28="","",'[1]Data Checking'!KC28)</f>
        <v/>
      </c>
      <c r="JZ28" t="str">
        <f>IF('[1]Data Checking'!KD28="","",'[1]Data Checking'!KD28)</f>
        <v/>
      </c>
      <c r="KA28" t="str">
        <f>IF('[1]Data Checking'!KE28="","",'[1]Data Checking'!KE28)</f>
        <v/>
      </c>
      <c r="KB28" t="str">
        <f>IF('[1]Data Checking'!KF28="","",'[1]Data Checking'!KF28)</f>
        <v/>
      </c>
      <c r="KC28" t="str">
        <f>IF('[1]Data Checking'!KG28="","",'[1]Data Checking'!KG28)</f>
        <v/>
      </c>
      <c r="KD28" t="str">
        <f>IF('[1]Data Checking'!KH28="","",'[1]Data Checking'!KH28)</f>
        <v/>
      </c>
      <c r="KE28" t="str">
        <f>IF('[1]Data Checking'!KI28="","",'[1]Data Checking'!KI28)</f>
        <v/>
      </c>
      <c r="KF28" t="str">
        <f>IF('[1]Data Checking'!KJ28="","",'[1]Data Checking'!KJ28)</f>
        <v/>
      </c>
      <c r="KG28" t="str">
        <f>IF('[1]Data Checking'!KK28="","",'[1]Data Checking'!KK28)</f>
        <v/>
      </c>
      <c r="KH28" t="str">
        <f>IF('[1]Data Checking'!KL28="","",'[1]Data Checking'!KL28)</f>
        <v/>
      </c>
      <c r="KI28" t="str">
        <f>IF('[1]Data Checking'!KM28="","",'[1]Data Checking'!KM28)</f>
        <v/>
      </c>
      <c r="KJ28" t="str">
        <f>IF('[1]Data Checking'!KN28="","",'[1]Data Checking'!KN28)</f>
        <v/>
      </c>
      <c r="KK28" t="str">
        <f>IF('[1]Data Checking'!KO28="","",'[1]Data Checking'!KO28)</f>
        <v/>
      </c>
      <c r="KL28" t="str">
        <f>IF('[1]Data Checking'!KP28="","",'[1]Data Checking'!KP28)</f>
        <v/>
      </c>
      <c r="KM28" t="str">
        <f>IF('[1]Data Checking'!KQ28="","",'[1]Data Checking'!KQ28)</f>
        <v/>
      </c>
      <c r="KN28" t="str">
        <f>IF('[1]Data Checking'!KR28="","",'[1]Data Checking'!KR28)</f>
        <v/>
      </c>
      <c r="KO28" t="str">
        <f>IF('[1]Data Checking'!KS28="","",'[1]Data Checking'!KS28)</f>
        <v/>
      </c>
      <c r="KP28" t="str">
        <f>IF('[1]Data Checking'!KT28="","",'[1]Data Checking'!KT28)</f>
        <v/>
      </c>
      <c r="KQ28" t="str">
        <f>IF('[1]Data Checking'!KU28="","",'[1]Data Checking'!KU28)</f>
        <v/>
      </c>
      <c r="KR28" t="str">
        <f>IF('[1]Data Checking'!KV28="","",'[1]Data Checking'!KV28)</f>
        <v/>
      </c>
      <c r="KS28" t="str">
        <f>IF('[1]Data Checking'!KW28="","",'[1]Data Checking'!KW28)</f>
        <v/>
      </c>
      <c r="KT28" t="str">
        <f>IF('[1]Data Checking'!KX28="","",'[1]Data Checking'!KX28)</f>
        <v/>
      </c>
      <c r="KU28" t="str">
        <f>IF('[1]Data Checking'!KY28="","",'[1]Data Checking'!KY28)</f>
        <v/>
      </c>
      <c r="KV28" t="str">
        <f>IF('[1]Data Checking'!KZ28="","",'[1]Data Checking'!KZ28)</f>
        <v/>
      </c>
      <c r="KW28" t="str">
        <f>IF('[1]Data Checking'!LA28="","",'[1]Data Checking'!LA28)</f>
        <v/>
      </c>
      <c r="KX28" t="str">
        <f>IF('[1]Data Checking'!LB28="","",'[1]Data Checking'!LB28)</f>
        <v/>
      </c>
      <c r="KY28" t="str">
        <f>IF('[1]Data Checking'!LC28="","",'[1]Data Checking'!LC28)</f>
        <v/>
      </c>
      <c r="KZ28" t="str">
        <f>IF('[1]Data Checking'!LD28="","",'[1]Data Checking'!LD28)</f>
        <v/>
      </c>
      <c r="LA28" t="str">
        <f>IF('[1]Data Checking'!LE28="","",'[1]Data Checking'!LE28)</f>
        <v/>
      </c>
      <c r="LB28" t="str">
        <f>IF('[1]Data Checking'!LF28="","",'[1]Data Checking'!LF28)</f>
        <v/>
      </c>
      <c r="LC28" t="str">
        <f>IF('[1]Data Checking'!LG28="","",'[1]Data Checking'!LG28)</f>
        <v/>
      </c>
      <c r="LD28" t="str">
        <f>IF('[1]Data Checking'!LH28="","",'[1]Data Checking'!LH28)</f>
        <v/>
      </c>
      <c r="LE28" t="str">
        <f>IF('[1]Data Checking'!LI28="","",'[1]Data Checking'!LI28)</f>
        <v/>
      </c>
      <c r="LF28" t="str">
        <f>IF('[1]Data Checking'!LJ28="","",'[1]Data Checking'!LJ28)</f>
        <v/>
      </c>
      <c r="LG28" t="str">
        <f>IF('[1]Data Checking'!LK28="","",'[1]Data Checking'!LK28)</f>
        <v/>
      </c>
      <c r="LH28" t="str">
        <f>IF('[1]Data Checking'!LL28="","",'[1]Data Checking'!LL28)</f>
        <v/>
      </c>
      <c r="LI28" t="str">
        <f>IF('[1]Data Checking'!LM28="","",'[1]Data Checking'!LM28)</f>
        <v/>
      </c>
      <c r="LJ28" t="str">
        <f>IF('[1]Data Checking'!LN28="","",'[1]Data Checking'!LN28)</f>
        <v/>
      </c>
      <c r="LK28" t="str">
        <f>IF('[1]Data Checking'!LO28="","",'[1]Data Checking'!LO28)</f>
        <v/>
      </c>
      <c r="LL28" t="str">
        <f>IF('[1]Data Checking'!LP28="","",'[1]Data Checking'!LP28)</f>
        <v/>
      </c>
      <c r="LM28" t="str">
        <f>IF('[1]Data Checking'!LQ28="","",'[1]Data Checking'!LQ28)</f>
        <v/>
      </c>
      <c r="LN28" t="str">
        <f>IF('[1]Data Checking'!LR28="","",'[1]Data Checking'!LR28)</f>
        <v/>
      </c>
      <c r="LO28" t="str">
        <f>IF('[1]Data Checking'!LS28="","",'[1]Data Checking'!LS28)</f>
        <v/>
      </c>
      <c r="LP28" t="str">
        <f>IF('[1]Data Checking'!LT28="","",'[1]Data Checking'!LT28)</f>
        <v/>
      </c>
      <c r="LQ28" t="str">
        <f>IF('[1]Data Checking'!LU28="","",'[1]Data Checking'!LU28)</f>
        <v/>
      </c>
      <c r="LR28" t="str">
        <f>IF('[1]Data Checking'!LV28="","",'[1]Data Checking'!LV28)</f>
        <v/>
      </c>
      <c r="LS28" t="str">
        <f>IF('[1]Data Checking'!LW28="","",'[1]Data Checking'!LW28)</f>
        <v/>
      </c>
      <c r="LT28" t="str">
        <f>IF('[1]Data Checking'!LX28="","",'[1]Data Checking'!LX28)</f>
        <v/>
      </c>
      <c r="LU28" t="str">
        <f>IF('[1]Data Checking'!LY28="","",'[1]Data Checking'!LY28)</f>
        <v/>
      </c>
      <c r="LV28" t="str">
        <f>IF('[1]Data Checking'!LZ28="","",'[1]Data Checking'!LZ28)</f>
        <v/>
      </c>
      <c r="LW28" t="str">
        <f>IF('[1]Data Checking'!MA28="","",'[1]Data Checking'!MA28)</f>
        <v/>
      </c>
      <c r="LX28" t="str">
        <f>IF('[1]Data Checking'!MB28="","",'[1]Data Checking'!MB28)</f>
        <v/>
      </c>
      <c r="LY28" t="str">
        <f>IF('[1]Data Checking'!MC28="","",'[1]Data Checking'!MC28)</f>
        <v/>
      </c>
      <c r="LZ28" t="str">
        <f>IF('[1]Data Checking'!MD28="","",'[1]Data Checking'!MD28)</f>
        <v/>
      </c>
      <c r="MA28" t="str">
        <f>IF('[1]Data Checking'!ME28="","",'[1]Data Checking'!ME28)</f>
        <v/>
      </c>
      <c r="MB28" t="str">
        <f>IF('[1]Data Checking'!MF28="","",'[1]Data Checking'!MF28)</f>
        <v/>
      </c>
      <c r="MC28" t="str">
        <f>IF('[1]Data Checking'!MG28="","",'[1]Data Checking'!MG28)</f>
        <v/>
      </c>
      <c r="MD28" t="str">
        <f>IF('[1]Data Checking'!MH28="","",'[1]Data Checking'!MH28)</f>
        <v/>
      </c>
      <c r="ME28" t="str">
        <f>IF('[1]Data Checking'!MI28="","",'[1]Data Checking'!MI28)</f>
        <v/>
      </c>
      <c r="MF28" t="str">
        <f>IF('[1]Data Checking'!MJ28="","",'[1]Data Checking'!MJ28)</f>
        <v/>
      </c>
      <c r="MG28" t="str">
        <f>IF('[1]Data Checking'!MK28="","",'[1]Data Checking'!MK28)</f>
        <v/>
      </c>
      <c r="MH28" t="str">
        <f>IF('[1]Data Checking'!ML28="","",'[1]Data Checking'!ML28)</f>
        <v/>
      </c>
      <c r="MI28" t="str">
        <f>IF('[1]Data Checking'!MM28="","",'[1]Data Checking'!MM28)</f>
        <v/>
      </c>
      <c r="MJ28" t="str">
        <f>IF('[1]Data Checking'!MN28="","",'[1]Data Checking'!MN28)</f>
        <v/>
      </c>
      <c r="MK28" t="str">
        <f>IF('[1]Data Checking'!MO28="","",'[1]Data Checking'!MO28)</f>
        <v/>
      </c>
      <c r="ML28" t="str">
        <f>IF('[1]Data Checking'!MP28="","",'[1]Data Checking'!MP28)</f>
        <v/>
      </c>
      <c r="MM28" t="str">
        <f>IF('[1]Data Checking'!MQ28="","",'[1]Data Checking'!MQ28)</f>
        <v/>
      </c>
      <c r="MN28" t="str">
        <f>IF('[1]Data Checking'!MR28="","",'[1]Data Checking'!MR28)</f>
        <v/>
      </c>
      <c r="MO28" t="str">
        <f>IF('[1]Data Checking'!MS28="","",'[1]Data Checking'!MS28)</f>
        <v/>
      </c>
      <c r="MP28" t="str">
        <f>IF('[1]Data Checking'!MT28="","",'[1]Data Checking'!MT28)</f>
        <v/>
      </c>
      <c r="MQ28" t="str">
        <f>IF('[1]Data Checking'!MU28="","",'[1]Data Checking'!MU28)</f>
        <v/>
      </c>
      <c r="MR28" t="str">
        <f>IF('[1]Data Checking'!MV28="","",'[1]Data Checking'!MV28)</f>
        <v/>
      </c>
      <c r="MS28" t="str">
        <f>IF('[1]Data Checking'!MW28="","",'[1]Data Checking'!MW28)</f>
        <v/>
      </c>
      <c r="MT28" t="str">
        <f>IF('[1]Data Checking'!MX28="","",'[1]Data Checking'!MX28)</f>
        <v/>
      </c>
      <c r="MU28" t="str">
        <f>IF('[1]Data Checking'!MY28="","",'[1]Data Checking'!MY28)</f>
        <v/>
      </c>
      <c r="MV28" t="str">
        <f>IF('[1]Data Checking'!MZ28="","",'[1]Data Checking'!MZ28)</f>
        <v/>
      </c>
      <c r="MW28" t="str">
        <f>IF('[1]Data Checking'!NA28="","",'[1]Data Checking'!NA28)</f>
        <v/>
      </c>
      <c r="MX28" t="str">
        <f>IF('[1]Data Checking'!NB28="","",'[1]Data Checking'!NB28)</f>
        <v/>
      </c>
      <c r="MY28" t="str">
        <f>IF('[1]Data Checking'!NC28="","",'[1]Data Checking'!NC28)</f>
        <v/>
      </c>
      <c r="MZ28" t="str">
        <f>IF('[1]Data Checking'!ND28="","",'[1]Data Checking'!ND28)</f>
        <v/>
      </c>
      <c r="NA28" t="str">
        <f>IF('[1]Data Checking'!NE28="","",'[1]Data Checking'!NE28)</f>
        <v/>
      </c>
      <c r="NB28" t="str">
        <f>IF('[1]Data Checking'!NF28="","",'[1]Data Checking'!NF28)</f>
        <v/>
      </c>
      <c r="NC28" t="str">
        <f>IF('[1]Data Checking'!NG28="","",'[1]Data Checking'!NG28)</f>
        <v/>
      </c>
      <c r="ND28" t="str">
        <f>IF('[1]Data Checking'!NH28="","",'[1]Data Checking'!NH28)</f>
        <v/>
      </c>
      <c r="NE28" t="str">
        <f>IF('[1]Data Checking'!NI28="","",'[1]Data Checking'!NI28)</f>
        <v/>
      </c>
      <c r="NF28" t="str">
        <f>IF('[1]Data Checking'!NJ28="","",'[1]Data Checking'!NJ28)</f>
        <v/>
      </c>
      <c r="NG28" t="str">
        <f>IF('[1]Data Checking'!NK28="","",'[1]Data Checking'!NK28)</f>
        <v/>
      </c>
      <c r="NH28" t="str">
        <f>IF('[1]Data Checking'!NL28="","",'[1]Data Checking'!NL28)</f>
        <v/>
      </c>
      <c r="NI28" t="str">
        <f>IF('[1]Data Checking'!NM28="","",'[1]Data Checking'!NM28)</f>
        <v/>
      </c>
      <c r="NJ28" t="str">
        <f>IF('[1]Data Checking'!NN28="","",'[1]Data Checking'!NN28)</f>
        <v/>
      </c>
      <c r="NK28" t="str">
        <f>IF('[1]Data Checking'!NO28="","",'[1]Data Checking'!NO28)</f>
        <v/>
      </c>
      <c r="NL28" t="str">
        <f>IF('[1]Data Checking'!NP28="","",'[1]Data Checking'!NP28)</f>
        <v/>
      </c>
      <c r="NM28" t="str">
        <f>IF('[1]Data Checking'!NQ28="","",'[1]Data Checking'!NQ28)</f>
        <v/>
      </c>
      <c r="NN28" t="str">
        <f>IF('[1]Data Checking'!NR28="","",'[1]Data Checking'!NR28)</f>
        <v/>
      </c>
      <c r="NO28" t="str">
        <f>IF('[1]Data Checking'!NS28="","",'[1]Data Checking'!NS28)</f>
        <v/>
      </c>
      <c r="NP28" t="str">
        <f>IF('[1]Data Checking'!NT28="","",'[1]Data Checking'!NT28)</f>
        <v/>
      </c>
      <c r="NQ28" t="str">
        <f>IF('[1]Data Checking'!NU28="","",'[1]Data Checking'!NU28)</f>
        <v/>
      </c>
      <c r="NR28" t="str">
        <f>IF('[1]Data Checking'!NV28="","",'[1]Data Checking'!NV28)</f>
        <v/>
      </c>
      <c r="NS28" t="str">
        <f>IF('[1]Data Checking'!NW28="","",'[1]Data Checking'!NW28)</f>
        <v/>
      </c>
      <c r="NT28" t="str">
        <f>IF('[1]Data Checking'!NX28="","",'[1]Data Checking'!NX28)</f>
        <v/>
      </c>
      <c r="NU28" t="str">
        <f>IF('[1]Data Checking'!NY28="","",'[1]Data Checking'!NY28)</f>
        <v/>
      </c>
      <c r="NV28" t="str">
        <f>IF('[1]Data Checking'!NZ28="","",'[1]Data Checking'!NZ28)</f>
        <v/>
      </c>
      <c r="NW28" t="str">
        <f>IF('[1]Data Checking'!OA28="","",'[1]Data Checking'!OA28)</f>
        <v/>
      </c>
      <c r="NX28" t="str">
        <f>IF('[1]Data Checking'!OB28="","",'[1]Data Checking'!OB28)</f>
        <v/>
      </c>
      <c r="NY28" t="str">
        <f>IF('[1]Data Checking'!OC28="","",'[1]Data Checking'!OC28)</f>
        <v/>
      </c>
      <c r="NZ28" t="str">
        <f>IF('[1]Data Checking'!OD28="","",'[1]Data Checking'!OD28)</f>
        <v/>
      </c>
      <c r="OA28" t="str">
        <f>IF('[1]Data Checking'!OE28="","",'[1]Data Checking'!OE28)</f>
        <v/>
      </c>
      <c r="OB28" t="str">
        <f>IF('[1]Data Checking'!OF28="","",'[1]Data Checking'!OF28)</f>
        <v/>
      </c>
      <c r="OC28" t="str">
        <f>IF('[1]Data Checking'!OG28="","",'[1]Data Checking'!OG28)</f>
        <v/>
      </c>
      <c r="OD28" t="str">
        <f>IF('[1]Data Checking'!OH28="","",'[1]Data Checking'!OH28)</f>
        <v/>
      </c>
      <c r="OE28" t="str">
        <f>IF('[1]Data Checking'!OI28="","",'[1]Data Checking'!OI28)</f>
        <v/>
      </c>
      <c r="OF28" t="str">
        <f>IF('[1]Data Checking'!OJ28="","",'[1]Data Checking'!OJ28)</f>
        <v/>
      </c>
      <c r="OG28" t="str">
        <f>IF('[1]Data Checking'!OK28="","",'[1]Data Checking'!OK28)</f>
        <v/>
      </c>
      <c r="OH28" t="str">
        <f>IF('[1]Data Checking'!OL28="","",'[1]Data Checking'!OL28)</f>
        <v/>
      </c>
      <c r="OI28" t="str">
        <f>IF('[1]Data Checking'!OM28="","",'[1]Data Checking'!OM28)</f>
        <v/>
      </c>
      <c r="OJ28" t="str">
        <f>IF('[1]Data Checking'!ON28="","",'[1]Data Checking'!ON28)</f>
        <v/>
      </c>
      <c r="OK28" t="str">
        <f>IF('[1]Data Checking'!OO28="","",'[1]Data Checking'!OO28)</f>
        <v/>
      </c>
      <c r="OL28" t="str">
        <f>IF('[1]Data Checking'!OP28="","",'[1]Data Checking'!OP28)</f>
        <v/>
      </c>
      <c r="OM28" t="str">
        <f>IF('[1]Data Checking'!OQ28="","",'[1]Data Checking'!OQ28)</f>
        <v/>
      </c>
      <c r="ON28" t="str">
        <f>IF('[1]Data Checking'!OR28="","",'[1]Data Checking'!OR28)</f>
        <v/>
      </c>
      <c r="OO28" t="str">
        <f>IF('[1]Data Checking'!OS28="","",'[1]Data Checking'!OS28)</f>
        <v/>
      </c>
      <c r="OP28" t="str">
        <f>IF('[1]Data Checking'!OT28="","",'[1]Data Checking'!OT28)</f>
        <v/>
      </c>
      <c r="OQ28" t="str">
        <f>IF('[1]Data Checking'!OU28="","",'[1]Data Checking'!OU28)</f>
        <v/>
      </c>
      <c r="OR28" t="str">
        <f>IF('[1]Data Checking'!OV28="","",'[1]Data Checking'!OV28)</f>
        <v/>
      </c>
      <c r="OS28" t="str">
        <f>IF('[1]Data Checking'!OW28="","",'[1]Data Checking'!OW28)</f>
        <v/>
      </c>
      <c r="OT28" t="str">
        <f>IF('[1]Data Checking'!OX28="","",'[1]Data Checking'!OX28)</f>
        <v/>
      </c>
      <c r="OU28" t="str">
        <f>IF('[1]Data Checking'!OY28="","",'[1]Data Checking'!OY28)</f>
        <v/>
      </c>
      <c r="OV28" t="str">
        <f>IF('[1]Data Checking'!OZ28="","",'[1]Data Checking'!OZ28)</f>
        <v/>
      </c>
      <c r="OW28" t="str">
        <f>IF('[1]Data Checking'!PA28="","",'[1]Data Checking'!PA28)</f>
        <v/>
      </c>
      <c r="OX28" t="str">
        <f>IF('[1]Data Checking'!PB28="","",'[1]Data Checking'!PB28)</f>
        <v/>
      </c>
      <c r="OY28" t="str">
        <f>IF('[1]Data Checking'!PC28="","",'[1]Data Checking'!PC28)</f>
        <v/>
      </c>
      <c r="OZ28" t="str">
        <f>IF('[1]Data Checking'!PD28="","",'[1]Data Checking'!PD28)</f>
        <v/>
      </c>
      <c r="PA28" t="str">
        <f>IF('[1]Data Checking'!PE28="","",'[1]Data Checking'!PE28)</f>
        <v/>
      </c>
      <c r="PB28" t="str">
        <f>IF('[1]Data Checking'!PF28="","",'[1]Data Checking'!PF28)</f>
        <v/>
      </c>
      <c r="PC28" t="str">
        <f>IF('[1]Data Checking'!PG28="","",'[1]Data Checking'!PG28)</f>
        <v/>
      </c>
      <c r="PD28" t="str">
        <f>IF('[1]Data Checking'!PH28="","",'[1]Data Checking'!PH28)</f>
        <v/>
      </c>
      <c r="PE28" t="str">
        <f>IF('[1]Data Checking'!PI28="","",'[1]Data Checking'!PI28)</f>
        <v/>
      </c>
      <c r="PF28" t="str">
        <f>IF('[1]Data Checking'!PJ28="","",'[1]Data Checking'!PJ28)</f>
        <v/>
      </c>
      <c r="PG28" t="str">
        <f>IF('[1]Data Checking'!PK28="","",'[1]Data Checking'!PK28)</f>
        <v/>
      </c>
      <c r="PH28" t="str">
        <f>IF('[1]Data Checking'!PL28="","",'[1]Data Checking'!PL28)</f>
        <v/>
      </c>
      <c r="PI28" t="str">
        <f>IF('[1]Data Checking'!PM28="","",'[1]Data Checking'!PM28)</f>
        <v/>
      </c>
      <c r="PJ28" t="str">
        <f>IF('[1]Data Checking'!PN28="","",'[1]Data Checking'!PN28)</f>
        <v/>
      </c>
      <c r="PK28" t="str">
        <f>IF('[1]Data Checking'!PO28="","",'[1]Data Checking'!PO28)</f>
        <v/>
      </c>
      <c r="PL28" t="str">
        <f>IF('[1]Data Checking'!PP28="","",'[1]Data Checking'!PP28)</f>
        <v/>
      </c>
      <c r="PM28" t="str">
        <f>IF('[1]Data Checking'!PQ28="","",'[1]Data Checking'!PQ28)</f>
        <v/>
      </c>
      <c r="PN28" t="str">
        <f>IF('[1]Data Checking'!PR28="","",'[1]Data Checking'!PR28)</f>
        <v/>
      </c>
      <c r="PO28" t="str">
        <f>IF('[1]Data Checking'!PS28="","",'[1]Data Checking'!PS28)</f>
        <v/>
      </c>
      <c r="PP28" t="str">
        <f>IF('[1]Data Checking'!PT28="","",'[1]Data Checking'!PT28)</f>
        <v/>
      </c>
      <c r="PQ28" t="str">
        <f>IF('[1]Data Checking'!PU28="","",'[1]Data Checking'!PU28)</f>
        <v/>
      </c>
      <c r="PR28" t="str">
        <f>IF('[1]Data Checking'!PV28="","",'[1]Data Checking'!PV28)</f>
        <v/>
      </c>
      <c r="PS28" t="str">
        <f>IF('[1]Data Checking'!PW28="","",'[1]Data Checking'!PW28)</f>
        <v/>
      </c>
      <c r="PT28" t="str">
        <f>IF('[1]Data Checking'!PX28="","",'[1]Data Checking'!PX28)</f>
        <v/>
      </c>
      <c r="PU28" t="str">
        <f>IF('[1]Data Checking'!PY28="","",'[1]Data Checking'!PY28)</f>
        <v/>
      </c>
      <c r="PV28" t="str">
        <f>IF('[1]Data Checking'!PZ28="","",'[1]Data Checking'!PZ28)</f>
        <v/>
      </c>
      <c r="PW28" t="str">
        <f>IF('[1]Data Checking'!QA28="","",'[1]Data Checking'!QA28)</f>
        <v/>
      </c>
      <c r="PX28" t="str">
        <f>IF('[1]Data Checking'!QB28="","",'[1]Data Checking'!QB28)</f>
        <v/>
      </c>
      <c r="PY28" t="str">
        <f>IF('[1]Data Checking'!QC28="","",'[1]Data Checking'!QC28)</f>
        <v/>
      </c>
      <c r="PZ28" t="str">
        <f>IF('[1]Data Checking'!QD28="","",'[1]Data Checking'!QD28)</f>
        <v/>
      </c>
      <c r="QA28" t="str">
        <f>IF('[1]Data Checking'!QE28="","",'[1]Data Checking'!QE28)</f>
        <v/>
      </c>
      <c r="QB28" t="str">
        <f>IF('[1]Data Checking'!QF28="","",'[1]Data Checking'!QF28)</f>
        <v/>
      </c>
      <c r="QC28" t="str">
        <f>IF('[1]Data Checking'!QG28="","",'[1]Data Checking'!QG28)</f>
        <v/>
      </c>
      <c r="QD28" t="str">
        <f>IF('[1]Data Checking'!QH28="","",'[1]Data Checking'!QH28)</f>
        <v/>
      </c>
      <c r="QE28" t="str">
        <f>IF('[1]Data Checking'!QI28="","",'[1]Data Checking'!QI28)</f>
        <v/>
      </c>
      <c r="QF28" t="str">
        <f>IF('[1]Data Checking'!QJ28="","",'[1]Data Checking'!QJ28)</f>
        <v/>
      </c>
      <c r="QG28" t="str">
        <f>IF('[1]Data Checking'!QK28="","",'[1]Data Checking'!QK28)</f>
        <v/>
      </c>
      <c r="QH28" t="str">
        <f>IF('[1]Data Checking'!QL28="","",'[1]Data Checking'!QL28)</f>
        <v/>
      </c>
      <c r="QI28" t="str">
        <f>IF('[1]Data Checking'!QM28="","",'[1]Data Checking'!QM28)</f>
        <v/>
      </c>
      <c r="QJ28" t="str">
        <f>IF('[1]Data Checking'!QN28="","",'[1]Data Checking'!QN28)</f>
        <v/>
      </c>
      <c r="QK28" t="str">
        <f>IF('[1]Data Checking'!QO28="","",'[1]Data Checking'!QO28)</f>
        <v/>
      </c>
      <c r="QL28" t="str">
        <f>IF('[1]Data Checking'!QP28="","",'[1]Data Checking'!QP28)</f>
        <v/>
      </c>
      <c r="QM28" t="str">
        <f>IF('[1]Data Checking'!QQ28="","",'[1]Data Checking'!QQ28)</f>
        <v/>
      </c>
      <c r="QN28" t="str">
        <f>IF('[1]Data Checking'!QR28="","",'[1]Data Checking'!QR28)</f>
        <v/>
      </c>
      <c r="QO28" t="str">
        <f>IF('[1]Data Checking'!QS28="","",'[1]Data Checking'!QS28)</f>
        <v/>
      </c>
      <c r="QP28" t="str">
        <f>IF('[1]Data Checking'!QT28="","",'[1]Data Checking'!QT28)</f>
        <v/>
      </c>
      <c r="QQ28" t="str">
        <f>IF('[1]Data Checking'!QU28="","",'[1]Data Checking'!QU28)</f>
        <v/>
      </c>
      <c r="QR28" t="str">
        <f>IF('[1]Data Checking'!QV28="","",'[1]Data Checking'!QV28)</f>
        <v/>
      </c>
      <c r="QS28" t="str">
        <f>IF('[1]Data Checking'!QW28="","",'[1]Data Checking'!QW28)</f>
        <v/>
      </c>
      <c r="QT28" t="str">
        <f>IF('[1]Data Checking'!QX28="","",'[1]Data Checking'!QX28)</f>
        <v/>
      </c>
      <c r="QU28" t="str">
        <f>IF('[1]Data Checking'!QY28="","",'[1]Data Checking'!QY28)</f>
        <v/>
      </c>
      <c r="QV28" t="str">
        <f>IF('[1]Data Checking'!QZ28="","",'[1]Data Checking'!QZ28)</f>
        <v/>
      </c>
      <c r="QW28" t="str">
        <f>IF('[1]Data Checking'!RA28="","",'[1]Data Checking'!RA28)</f>
        <v/>
      </c>
      <c r="QX28" t="str">
        <f>IF('[1]Data Checking'!RB28="","",'[1]Data Checking'!RB28)</f>
        <v/>
      </c>
      <c r="QY28" t="str">
        <f>IF('[1]Data Checking'!RC28="","",'[1]Data Checking'!RC28)</f>
        <v/>
      </c>
      <c r="QZ28" t="str">
        <f>IF('[1]Data Checking'!RD28="","",'[1]Data Checking'!RD28)</f>
        <v/>
      </c>
      <c r="RA28" t="str">
        <f>IF('[1]Data Checking'!RE28="","",'[1]Data Checking'!RE28)</f>
        <v/>
      </c>
      <c r="RB28" t="str">
        <f>IF('[1]Data Checking'!RF28="","",'[1]Data Checking'!RF28)</f>
        <v/>
      </c>
      <c r="RC28" t="str">
        <f>IF('[1]Data Checking'!RG28="","",'[1]Data Checking'!RG28)</f>
        <v/>
      </c>
      <c r="RD28" t="str">
        <f>IF('[1]Data Checking'!RH28="","",'[1]Data Checking'!RH28)</f>
        <v/>
      </c>
      <c r="RE28" t="str">
        <f>IF('[1]Data Checking'!RI28="","",'[1]Data Checking'!RI28)</f>
        <v/>
      </c>
      <c r="RF28" t="str">
        <f>IF('[1]Data Checking'!RJ28="","",'[1]Data Checking'!RJ28)</f>
        <v/>
      </c>
      <c r="RG28" t="str">
        <f>IF('[1]Data Checking'!RK28="","",'[1]Data Checking'!RK28)</f>
        <v/>
      </c>
      <c r="RH28" t="str">
        <f>IF('[1]Data Checking'!RL28="","",'[1]Data Checking'!RL28)</f>
        <v/>
      </c>
      <c r="RI28" t="str">
        <f>IF('[1]Data Checking'!RM28="","",'[1]Data Checking'!RM28)</f>
        <v/>
      </c>
      <c r="RJ28" t="str">
        <f>IF('[1]Data Checking'!RN28="","",'[1]Data Checking'!RN28)</f>
        <v/>
      </c>
      <c r="RK28" t="str">
        <f>IF('[1]Data Checking'!RO28="","",'[1]Data Checking'!RO28)</f>
        <v/>
      </c>
      <c r="RL28" t="str">
        <f>IF('[1]Data Checking'!RP28="","",'[1]Data Checking'!RP28)</f>
        <v/>
      </c>
      <c r="RM28" t="str">
        <f>IF('[1]Data Checking'!RQ28="","",'[1]Data Checking'!RQ28)</f>
        <v/>
      </c>
      <c r="RN28" t="str">
        <f>IF('[1]Data Checking'!RR28="","",'[1]Data Checking'!RR28)</f>
        <v/>
      </c>
      <c r="RO28" t="str">
        <f>IF('[1]Data Checking'!RS28="","",'[1]Data Checking'!RS28)</f>
        <v/>
      </c>
      <c r="RP28" t="str">
        <f>IF('[1]Data Checking'!RT28="","",'[1]Data Checking'!RT28)</f>
        <v/>
      </c>
      <c r="RQ28" t="str">
        <f>IF('[1]Data Checking'!RU28="","",'[1]Data Checking'!RU28)</f>
        <v/>
      </c>
      <c r="RR28" t="str">
        <f>IF('[1]Data Checking'!RV28="","",'[1]Data Checking'!RV28)</f>
        <v/>
      </c>
      <c r="RS28" t="str">
        <f>IF('[1]Data Checking'!RW28="","",'[1]Data Checking'!RW28)</f>
        <v/>
      </c>
      <c r="RT28" t="str">
        <f>IF('[1]Data Checking'!RX28="","",'[1]Data Checking'!RX28)</f>
        <v/>
      </c>
      <c r="RU28" t="str">
        <f>IF('[1]Data Checking'!RY28="","",'[1]Data Checking'!RY28)</f>
        <v/>
      </c>
      <c r="RV28" t="str">
        <f>IF('[1]Data Checking'!RZ28="","",'[1]Data Checking'!RZ28)</f>
        <v/>
      </c>
      <c r="RW28" t="str">
        <f>IF('[1]Data Checking'!SA28="","",'[1]Data Checking'!SA28)</f>
        <v/>
      </c>
      <c r="RX28" t="str">
        <f>IF('[1]Data Checking'!SB28="","",'[1]Data Checking'!SB28)</f>
        <v/>
      </c>
      <c r="RY28" t="str">
        <f>IF('[1]Data Checking'!SC28="","",'[1]Data Checking'!SC28)</f>
        <v/>
      </c>
      <c r="RZ28" t="str">
        <f>IF('[1]Data Checking'!SD28="","",'[1]Data Checking'!SD28)</f>
        <v/>
      </c>
      <c r="SA28" t="str">
        <f>IF('[1]Data Checking'!SE28="","",'[1]Data Checking'!SE28)</f>
        <v/>
      </c>
      <c r="SB28" t="str">
        <f>IF('[1]Data Checking'!SF28="","",'[1]Data Checking'!SF28)</f>
        <v/>
      </c>
      <c r="SC28" t="str">
        <f>IF('[1]Data Checking'!SG28="","",'[1]Data Checking'!SG28)</f>
        <v/>
      </c>
      <c r="SD28" t="str">
        <f>IF('[1]Data Checking'!SH28="","",'[1]Data Checking'!SH28)</f>
        <v/>
      </c>
      <c r="SE28" t="str">
        <f>IF('[1]Data Checking'!SI28="","",'[1]Data Checking'!SI28)</f>
        <v/>
      </c>
      <c r="SF28" t="str">
        <f>IF('[1]Data Checking'!SJ28="","",'[1]Data Checking'!SJ28)</f>
        <v/>
      </c>
      <c r="SG28" t="str">
        <f>IF('[1]Data Checking'!SK28="","",'[1]Data Checking'!SK28)</f>
        <v/>
      </c>
      <c r="SH28" t="str">
        <f>IF('[1]Data Checking'!SL28="","",'[1]Data Checking'!SL28)</f>
        <v/>
      </c>
      <c r="SI28" t="str">
        <f>IF('[1]Data Checking'!SM28="","",'[1]Data Checking'!SM28)</f>
        <v/>
      </c>
      <c r="SJ28" t="str">
        <f>IF('[1]Data Checking'!SN28="","",'[1]Data Checking'!SN28)</f>
        <v/>
      </c>
      <c r="SK28" t="str">
        <f>IF('[1]Data Checking'!SO28="","",'[1]Data Checking'!SO28)</f>
        <v/>
      </c>
      <c r="SL28" t="str">
        <f>IF('[1]Data Checking'!SP28="","",'[1]Data Checking'!SP28)</f>
        <v/>
      </c>
      <c r="SM28" t="str">
        <f>IF('[1]Data Checking'!SQ28="","",'[1]Data Checking'!SQ28)</f>
        <v/>
      </c>
      <c r="SN28" t="str">
        <f>IF('[1]Data Checking'!SR28="","",'[1]Data Checking'!SR28)</f>
        <v/>
      </c>
      <c r="SO28" t="str">
        <f>IF('[1]Data Checking'!SS28="","",'[1]Data Checking'!SS28)</f>
        <v/>
      </c>
      <c r="SP28" t="str">
        <f>IF('[1]Data Checking'!ST28="","",'[1]Data Checking'!ST28)</f>
        <v/>
      </c>
      <c r="SQ28" t="str">
        <f>IF('[1]Data Checking'!SU28="","",'[1]Data Checking'!SU28)</f>
        <v/>
      </c>
      <c r="SR28" t="str">
        <f>IF('[1]Data Checking'!SV28="","",'[1]Data Checking'!SV28)</f>
        <v/>
      </c>
      <c r="SS28" t="str">
        <f>IF('[1]Data Checking'!SW28="","",'[1]Data Checking'!SW28)</f>
        <v/>
      </c>
      <c r="ST28" t="str">
        <f>IF('[1]Data Checking'!SX28="","",'[1]Data Checking'!SX28)</f>
        <v/>
      </c>
      <c r="SU28" t="str">
        <f>IF('[1]Data Checking'!SY28="","",'[1]Data Checking'!SY28)</f>
        <v/>
      </c>
      <c r="SV28" t="str">
        <f>IF('[1]Data Checking'!SZ28="","",'[1]Data Checking'!SZ28)</f>
        <v/>
      </c>
      <c r="SW28" t="str">
        <f>IF('[1]Data Checking'!TA28="","",'[1]Data Checking'!TA28)</f>
        <v/>
      </c>
      <c r="SX28" t="str">
        <f>IF('[1]Data Checking'!TB28="","",'[1]Data Checking'!TB28)</f>
        <v/>
      </c>
      <c r="SY28" t="str">
        <f>IF('[1]Data Checking'!TC28="","",'[1]Data Checking'!TC28)</f>
        <v/>
      </c>
      <c r="SZ28" t="str">
        <f>IF('[1]Data Checking'!TD28="","",'[1]Data Checking'!TD28)</f>
        <v/>
      </c>
      <c r="TA28" t="str">
        <f>IF('[1]Data Checking'!TE28="","",'[1]Data Checking'!TE28)</f>
        <v/>
      </c>
      <c r="TB28" t="str">
        <f>IF('[1]Data Checking'!TF28="","",'[1]Data Checking'!TF28)</f>
        <v/>
      </c>
      <c r="TC28" t="str">
        <f>IF('[1]Data Checking'!TG28="","",'[1]Data Checking'!TG28)</f>
        <v/>
      </c>
      <c r="TD28" t="str">
        <f>IF('[1]Data Checking'!TH28="","",'[1]Data Checking'!TH28)</f>
        <v/>
      </c>
      <c r="TE28" t="str">
        <f>IF('[1]Data Checking'!TI28="","",'[1]Data Checking'!TI28)</f>
        <v/>
      </c>
      <c r="TF28" t="str">
        <f>IF('[1]Data Checking'!TJ28="","",'[1]Data Checking'!TJ28)</f>
        <v/>
      </c>
      <c r="TG28" t="str">
        <f>IF('[1]Data Checking'!TK28="","",'[1]Data Checking'!TK28)</f>
        <v/>
      </c>
      <c r="TH28" t="str">
        <f>IF('[1]Data Checking'!TL28="","",'[1]Data Checking'!TL28)</f>
        <v/>
      </c>
      <c r="TI28" t="str">
        <f>IF('[1]Data Checking'!TM28="","",'[1]Data Checking'!TM28)</f>
        <v/>
      </c>
      <c r="TJ28">
        <f>IF('[1]Data Checking'!TN28="","",'[1]Data Checking'!TN28)</f>
        <v>0</v>
      </c>
      <c r="TK28">
        <f>IF('[1]Data Checking'!TO28="","",'[1]Data Checking'!TO28)</f>
        <v>0</v>
      </c>
      <c r="TL28">
        <f>IF('[1]Data Checking'!TP28="","",'[1]Data Checking'!TP28)</f>
        <v>0</v>
      </c>
      <c r="TM28">
        <f>IF('[1]Data Checking'!TQ28="","",'[1]Data Checking'!TQ28)</f>
        <v>0</v>
      </c>
      <c r="TN28">
        <f>IF('[1]Data Checking'!TR28="","",'[1]Data Checking'!TR28)</f>
        <v>0</v>
      </c>
      <c r="TO28" t="str">
        <f>IF('[1]Data Checking'!TS28="","",'[1]Data Checking'!TS28)</f>
        <v/>
      </c>
      <c r="TP28" t="str">
        <f>IF('[1]Data Checking'!TT28="","",'[1]Data Checking'!TT28)</f>
        <v/>
      </c>
      <c r="TQ28">
        <f>IF('[1]Data Checking'!TU28="","",'[1]Data Checking'!TU28)</f>
        <v>237463567</v>
      </c>
      <c r="TR28" t="str">
        <f>IF('[1]Data Checking'!TV28="","",'[1]Data Checking'!TV28)</f>
        <v>3fb5b2bd-eff5-4bdf-a1b1-a15bb2ea53af</v>
      </c>
      <c r="TS28">
        <f>IF('[1]Data Checking'!TW28="","",'[1]Data Checking'!TW28)</f>
        <v>44530.798900462964</v>
      </c>
      <c r="TT28" t="str">
        <f>IF('[1]Data Checking'!TX28="","",'[1]Data Checking'!TX28)</f>
        <v/>
      </c>
      <c r="TU28" t="str">
        <f>IF('[1]Data Checking'!TY28="","",'[1]Data Checking'!TY28)</f>
        <v/>
      </c>
      <c r="TV28" t="str">
        <f>IF('[1]Data Checking'!TZ28="","",'[1]Data Checking'!TZ28)</f>
        <v>submitted_via_web</v>
      </c>
      <c r="TW28" t="str">
        <f>IF('[1]Data Checking'!UA28="","",'[1]Data Checking'!UA28)</f>
        <v>icsm_haiti</v>
      </c>
      <c r="TX28" t="str">
        <f>IF('[1]Data Checking'!UB28="","",'[1]Data Checking'!UB28)</f>
        <v/>
      </c>
      <c r="TY28">
        <f>IF('[1]Data Checking'!UC28="","",'[1]Data Checking'!UC28)</f>
        <v>27</v>
      </c>
      <c r="TZ28" t="str">
        <f>IF('[1]Data Checking'!UD28="","",'[1]Data Checking'!UD28)</f>
        <v/>
      </c>
      <c r="UA28" t="e">
        <f>IF('[1]Data Checking'!UL28="","",'[1]Data Checking'!UL28)</f>
        <v>#REF!</v>
      </c>
      <c r="UB28" t="e">
        <f>IF('[1]Data Checking'!UM28="","",'[1]Data Checking'!UM28)</f>
        <v>#REF!</v>
      </c>
      <c r="UC28" t="e">
        <f>IF('[1]Data Checking'!UN28="","",'[1]Data Checking'!UN28)</f>
        <v>#REF!</v>
      </c>
    </row>
    <row r="29" spans="1:549">
      <c r="A29">
        <f>IF('[1]Data Checking'!D29="","",'[1]Data Checking'!D29)</f>
        <v>44526.709914120373</v>
      </c>
      <c r="B29">
        <f>IF('[1]Data Checking'!E29="","",'[1]Data Checking'!E29)</f>
        <v>44526.714346562498</v>
      </c>
      <c r="C29">
        <f>IF('[1]Data Checking'!F29="","",'[1]Data Checking'!F29)</f>
        <v>44526</v>
      </c>
      <c r="D29" t="str">
        <f>IF('[1]Data Checking'!H29="","",'[1]Data Checking'!H29)</f>
        <v>audit.csv</v>
      </c>
      <c r="E29" t="str">
        <f>IF('[1]Data Checking'!I29="","",'[1]Data Checking'!I29)</f>
        <v>icsm_haiti</v>
      </c>
      <c r="F29" t="str">
        <f>IF('[1]Data Checking'!J29="","",'[1]Data Checking'!J29)</f>
        <v/>
      </c>
      <c r="G29" t="str">
        <f>IF('[1]Data Checking'!K29="","",'[1]Data Checking'!K29)</f>
        <v/>
      </c>
      <c r="H29">
        <f>IF('[1]Data Checking'!L29="","",'[1]Data Checking'!L29)</f>
        <v>44526</v>
      </c>
      <c r="I29" t="str">
        <f>IF('[1]Data Checking'!M29="","",'[1]Data Checking'!M29)</f>
        <v>Croix-Rouge Neerlandaise</v>
      </c>
      <c r="J29" t="str">
        <f>IF('[1]Data Checking'!N29="","",'[1]Data Checking'!N29)</f>
        <v/>
      </c>
      <c r="K29" t="str">
        <f>IF('[1]Data Checking'!O29="","",'[1]Data Checking'!O29)</f>
        <v>crnl</v>
      </c>
      <c r="L29" t="str">
        <f>IF('[1]Data Checking'!P29="","",'[1]Data Checking'!P29)</f>
        <v>Croix-Rouge Neerlandaise</v>
      </c>
      <c r="M29" t="str">
        <f>IF('[1]Data Checking'!Q29="","",'[1]Data Checking'!Q29)</f>
        <v>Croix-Rouge Neerlandaise</v>
      </c>
      <c r="N29" t="str">
        <f>IF('[1]Data Checking'!R29="","",'[1]Data Checking'!R29)</f>
        <v>PS_6827</v>
      </c>
      <c r="O29" t="str">
        <f>IF('[1]Data Checking'!S29="","",'[1]Data Checking'!S29)</f>
        <v/>
      </c>
      <c r="P29" t="str">
        <f>IF('[1]Data Checking'!T29="","",'[1]Data Checking'!T29)</f>
        <v>crnl_ps</v>
      </c>
      <c r="Q29" t="str">
        <f>IF('[1]Data Checking'!U29="","",'[1]Data Checking'!U29)</f>
        <v>PS_6827</v>
      </c>
      <c r="R29" t="str">
        <f>IF('[1]Data Checking'!V29="","",'[1]Data Checking'!V29)</f>
        <v>PS_6827</v>
      </c>
      <c r="S29" t="str">
        <f>IF('[1]Data Checking'!W29="","",'[1]Data Checking'!W29)</f>
        <v>Sud-Est</v>
      </c>
      <c r="T29" t="str">
        <f>IF('[1]Data Checking'!X29="","",'[1]Data Checking'!X29)</f>
        <v>Jacmel</v>
      </c>
      <c r="U29" t="str">
        <f>IF('[1]Data Checking'!Y29="","",'[1]Data Checking'!Y29)</f>
        <v>HT0211</v>
      </c>
      <c r="V29" t="str">
        <f>IF('[1]Data Checking'!Z29="","",'[1]Data Checking'!Z29)</f>
        <v>Jacmel</v>
      </c>
      <c r="W29" t="str">
        <f>IF('[1]Data Checking'!AA29="","",'[1]Data Checking'!AA29)</f>
        <v>1re Section Bas Cap Rouge</v>
      </c>
      <c r="X29" t="str">
        <f>IF('[1]Data Checking'!AB29="","",'[1]Data Checking'!AB29)</f>
        <v>HT0211-01</v>
      </c>
      <c r="Y29" t="str">
        <f>IF('[1]Data Checking'!AC29="","",'[1]Data Checking'!AC29)</f>
        <v>1re Section Bas Cap Rouge</v>
      </c>
      <c r="Z29" t="str">
        <f>IF('[1]Data Checking'!AD29="","",'[1]Data Checking'!AD29)</f>
        <v>Beaudoin</v>
      </c>
      <c r="AA29" t="str">
        <f>IF('[1]Data Checking'!AE29="","",'[1]Data Checking'!AE29)</f>
        <v/>
      </c>
      <c r="AB29" t="str">
        <f>IF('[1]Data Checking'!AF29="","",'[1]Data Checking'!AF29)</f>
        <v>jac_1</v>
      </c>
      <c r="AC29" t="str">
        <f>IF('[1]Data Checking'!AG29="","",'[1]Data Checking'!AG29)</f>
        <v>Beaudoin</v>
      </c>
      <c r="AD29" t="str">
        <f>IF('[1]Data Checking'!AH29="","",'[1]Data Checking'!AH29)</f>
        <v>Beaudoin</v>
      </c>
      <c r="AE29" t="str">
        <f>IF('[1]Data Checking'!AI29="","",'[1]Data Checking'!AI29)</f>
        <v>Marché Beaudoin</v>
      </c>
      <c r="AF29" t="str">
        <f>IF('[1]Data Checking'!AJ29="","",'[1]Data Checking'!AJ29)</f>
        <v/>
      </c>
      <c r="AG29" t="str">
        <f>IF('[1]Data Checking'!AK29="","",'[1]Data Checking'!AK29)</f>
        <v>jac_1</v>
      </c>
      <c r="AH29" t="str">
        <f>IF('[1]Data Checking'!AL29="","",'[1]Data Checking'!AL29)</f>
        <v>Marché Beaudoin</v>
      </c>
      <c r="AI29" t="str">
        <f>IF('[1]Data Checking'!AM29="","",'[1]Data Checking'!AM29)</f>
        <v>Marché Beaudoin</v>
      </c>
      <c r="AJ29" t="str">
        <f>IF('[1]Data Checking'!AN29="","",'[1]Data Checking'!AN29)</f>
        <v>Milieu urbain</v>
      </c>
      <c r="AK29" t="str">
        <f>IF('[1]Data Checking'!AO29="","",'[1]Data Checking'!AO29)</f>
        <v>Enquête auprès d'un marchand</v>
      </c>
      <c r="AL29" t="str">
        <f>IF('[1]Data Checking'!AP29="","",'[1]Data Checking'!AP29)</f>
        <v>Oui</v>
      </c>
      <c r="AM29" t="str">
        <f>IF('[1]Data Checking'!AQ29="","",'[1]Data Checking'!AQ29)</f>
        <v/>
      </c>
      <c r="AN29" t="str">
        <f>IF('[1]Data Checking'!AR29="","",'[1]Data Checking'!AR29)</f>
        <v>Oui</v>
      </c>
      <c r="AO29" t="str">
        <f>IF('[1]Data Checking'!AS29="","",'[1]Data Checking'!AS29)</f>
        <v/>
      </c>
      <c r="AP29" t="str">
        <f>IF('[1]Data Checking'!AT29="","",'[1]Data Checking'!AT29)</f>
        <v>Femme</v>
      </c>
      <c r="AQ29">
        <f>IF('[1]Data Checking'!AU29="","",'[1]Data Checking'!AU29)</f>
        <v>44526</v>
      </c>
      <c r="AR29">
        <f>IF('[1]Data Checking'!AV29="","",'[1]Data Checking'!AV29)</f>
        <v>44526</v>
      </c>
      <c r="AS29" t="str">
        <f>IF('[1]Data Checking'!AW29="","",'[1]Data Checking'!AW29)</f>
        <v>Détaillant avec boutique</v>
      </c>
      <c r="AT29" t="str">
        <f>IF('[1]Data Checking'!AX29="","",'[1]Data Checking'!AX29)</f>
        <v/>
      </c>
      <c r="AU29" t="str">
        <f>IF('[1]Data Checking'!AY29="","",'[1]Data Checking'!AY29)</f>
        <v>Charbon de bois</v>
      </c>
      <c r="AV29">
        <f>IF('[1]Data Checking'!AZ29="","",'[1]Data Checking'!AZ29)</f>
        <v>0</v>
      </c>
      <c r="AW29">
        <f>IF('[1]Data Checking'!BA29="","",'[1]Data Checking'!BA29)</f>
        <v>0</v>
      </c>
      <c r="AX29">
        <f>IF('[1]Data Checking'!BB29="","",'[1]Data Checking'!BB29)</f>
        <v>1</v>
      </c>
      <c r="AY29">
        <f>IF('[1]Data Checking'!BC29="","",'[1]Data Checking'!BC29)</f>
        <v>0</v>
      </c>
      <c r="AZ29" t="str">
        <f>IF('[1]Data Checking'!BD29="","",'[1]Data Checking'!BD29)</f>
        <v>charbon</v>
      </c>
      <c r="BA29" t="str">
        <f>IF('[1]Data Checking'!BE29="","",'[1]Data Checking'!BE29)</f>
        <v>Charbon de bois</v>
      </c>
      <c r="BB29" t="str">
        <f>IF('[1]Data Checking'!BF29="","",'[1]Data Checking'!BF29)</f>
        <v>En espèces (Gourde)</v>
      </c>
      <c r="BC29">
        <f>IF('[1]Data Checking'!BG29="","",'[1]Data Checking'!BG29)</f>
        <v>1</v>
      </c>
      <c r="BD29">
        <f>IF('[1]Data Checking'!BH29="","",'[1]Data Checking'!BH29)</f>
        <v>0</v>
      </c>
      <c r="BE29">
        <f>IF('[1]Data Checking'!BI29="","",'[1]Data Checking'!BI29)</f>
        <v>0</v>
      </c>
      <c r="BF29">
        <f>IF('[1]Data Checking'!BJ29="","",'[1]Data Checking'!BJ29)</f>
        <v>0</v>
      </c>
      <c r="BG29">
        <f>IF('[1]Data Checking'!BK29="","",'[1]Data Checking'!BK29)</f>
        <v>0</v>
      </c>
      <c r="BH29">
        <f>IF('[1]Data Checking'!BL29="","",'[1]Data Checking'!BL29)</f>
        <v>0</v>
      </c>
      <c r="BI29">
        <f>IF('[1]Data Checking'!BM29="","",'[1]Data Checking'!BM29)</f>
        <v>0</v>
      </c>
      <c r="BJ29">
        <f>IF('[1]Data Checking'!BN29="","",'[1]Data Checking'!BN29)</f>
        <v>0</v>
      </c>
      <c r="BK29">
        <f>IF('[1]Data Checking'!BO29="","",'[1]Data Checking'!BO29)</f>
        <v>0</v>
      </c>
      <c r="BL29">
        <f>IF('[1]Data Checking'!BP29="","",'[1]Data Checking'!BP29)</f>
        <v>0</v>
      </c>
      <c r="BM29" t="str">
        <f>IF('[1]Data Checking'!BQ29="","",'[1]Data Checking'!BQ29)</f>
        <v/>
      </c>
      <c r="BN29" t="str">
        <f>IF('[1]Data Checking'!BR29="","",'[1]Data Checking'!BR29)</f>
        <v>Je ne sais pas / Je ne souhaite pas répondre</v>
      </c>
      <c r="BO29" t="str">
        <f>IF('[1]Data Checking'!BS29="","",'[1]Data Checking'!BS29)</f>
        <v>Entre 21 et 60</v>
      </c>
      <c r="BP29" t="str">
        <f>IF('[1]Data Checking'!BT29="","",'[1]Data Checking'!BT29)</f>
        <v/>
      </c>
      <c r="BQ29" t="str">
        <f>IF('[1]Data Checking'!BU29="","",'[1]Data Checking'!BU29)</f>
        <v/>
      </c>
      <c r="BR29" t="str">
        <f>IF('[1]Data Checking'!BV29="","",'[1]Data Checking'!BV29)</f>
        <v/>
      </c>
      <c r="BS29" t="str">
        <f>IF('[1]Data Checking'!BW29="","",'[1]Data Checking'!BW29)</f>
        <v/>
      </c>
      <c r="BT29" t="str">
        <f>IF('[1]Data Checking'!BX29="","",'[1]Data Checking'!BX29)</f>
        <v/>
      </c>
      <c r="BU29" t="str">
        <f>IF('[1]Data Checking'!BY29="","",'[1]Data Checking'!BY29)</f>
        <v/>
      </c>
      <c r="BV29" t="str">
        <f>IF('[1]Data Checking'!BZ29="","",'[1]Data Checking'!BZ29)</f>
        <v/>
      </c>
      <c r="BW29" t="str">
        <f>IF('[1]Data Checking'!CA29="","",'[1]Data Checking'!CA29)</f>
        <v/>
      </c>
      <c r="BX29" t="str">
        <f>IF('[1]Data Checking'!CB29="","",'[1]Data Checking'!CB29)</f>
        <v/>
      </c>
      <c r="BY29" t="str">
        <f>IF('[1]Data Checking'!CC29="","",'[1]Data Checking'!CC29)</f>
        <v/>
      </c>
      <c r="BZ29" t="str">
        <f>IF('[1]Data Checking'!CD29="","",'[1]Data Checking'!CD29)</f>
        <v/>
      </c>
      <c r="CA29" t="str">
        <f>IF('[1]Data Checking'!CE29="","",'[1]Data Checking'!CE29)</f>
        <v/>
      </c>
      <c r="CB29" t="str">
        <f>IF('[1]Data Checking'!CF29="","",'[1]Data Checking'!CF29)</f>
        <v/>
      </c>
      <c r="CC29" t="str">
        <f>IF('[1]Data Checking'!CG29="","",'[1]Data Checking'!CG29)</f>
        <v/>
      </c>
      <c r="CD29" t="str">
        <f>IF('[1]Data Checking'!CH29="","",'[1]Data Checking'!CH29)</f>
        <v/>
      </c>
      <c r="CE29" t="str">
        <f>IF('[1]Data Checking'!CI29="","",'[1]Data Checking'!CI29)</f>
        <v/>
      </c>
      <c r="CF29" t="str">
        <f>IF('[1]Data Checking'!CJ29="","",'[1]Data Checking'!CJ29)</f>
        <v/>
      </c>
      <c r="CG29" t="str">
        <f>IF('[1]Data Checking'!CK29="","",'[1]Data Checking'!CK29)</f>
        <v/>
      </c>
      <c r="CH29" t="str">
        <f>IF('[1]Data Checking'!CL29="","",'[1]Data Checking'!CL29)</f>
        <v/>
      </c>
      <c r="CI29" t="str">
        <f>IF('[1]Data Checking'!CM29="","",'[1]Data Checking'!CM29)</f>
        <v/>
      </c>
      <c r="CJ29" t="str">
        <f>IF('[1]Data Checking'!CN29="","",'[1]Data Checking'!CN29)</f>
        <v/>
      </c>
      <c r="CK29" t="str">
        <f>IF('[1]Data Checking'!CO29="","",'[1]Data Checking'!CO29)</f>
        <v/>
      </c>
      <c r="CL29" t="str">
        <f>IF('[1]Data Checking'!CP29="","",'[1]Data Checking'!CP29)</f>
        <v/>
      </c>
      <c r="CM29" t="str">
        <f>IF('[1]Data Checking'!CQ29="","",'[1]Data Checking'!CQ29)</f>
        <v/>
      </c>
      <c r="CN29" t="str">
        <f>IF('[1]Data Checking'!CR29="","",'[1]Data Checking'!CR29)</f>
        <v/>
      </c>
      <c r="CO29" t="str">
        <f>IF('[1]Data Checking'!CS29="","",'[1]Data Checking'!CS29)</f>
        <v/>
      </c>
      <c r="CP29" t="str">
        <f>IF('[1]Data Checking'!CT29="","",'[1]Data Checking'!CT29)</f>
        <v/>
      </c>
      <c r="CQ29" t="str">
        <f>IF('[1]Data Checking'!CU29="","",'[1]Data Checking'!CU29)</f>
        <v/>
      </c>
      <c r="CR29" t="str">
        <f>IF('[1]Data Checking'!CV29="","",'[1]Data Checking'!CV29)</f>
        <v/>
      </c>
      <c r="CS29" t="str">
        <f>IF('[1]Data Checking'!CW29="","",'[1]Data Checking'!CW29)</f>
        <v/>
      </c>
      <c r="CT29" t="str">
        <f>IF('[1]Data Checking'!CX29="","",'[1]Data Checking'!CX29)</f>
        <v/>
      </c>
      <c r="CU29" t="str">
        <f>IF('[1]Data Checking'!CY29="","",'[1]Data Checking'!CY29)</f>
        <v/>
      </c>
      <c r="CV29" t="str">
        <f>IF('[1]Data Checking'!CZ29="","",'[1]Data Checking'!CZ29)</f>
        <v/>
      </c>
      <c r="CW29" t="str">
        <f>IF('[1]Data Checking'!DA29="","",'[1]Data Checking'!DA29)</f>
        <v/>
      </c>
      <c r="CX29" t="str">
        <f>IF('[1]Data Checking'!DB29="","",'[1]Data Checking'!DB29)</f>
        <v/>
      </c>
      <c r="CY29" t="str">
        <f>IF('[1]Data Checking'!DC29="","",'[1]Data Checking'!DC29)</f>
        <v/>
      </c>
      <c r="CZ29" t="str">
        <f>IF('[1]Data Checking'!DD29="","",'[1]Data Checking'!DD29)</f>
        <v/>
      </c>
      <c r="DA29" t="str">
        <f>IF('[1]Data Checking'!DE29="","",'[1]Data Checking'!DE29)</f>
        <v/>
      </c>
      <c r="DB29" t="str">
        <f>IF('[1]Data Checking'!DF29="","",'[1]Data Checking'!DF29)</f>
        <v/>
      </c>
      <c r="DC29" t="str">
        <f>IF('[1]Data Checking'!DG29="","",'[1]Data Checking'!DG29)</f>
        <v/>
      </c>
      <c r="DD29" t="str">
        <f>IF('[1]Data Checking'!DH29="","",'[1]Data Checking'!DH29)</f>
        <v/>
      </c>
      <c r="DE29" t="str">
        <f>IF('[1]Data Checking'!DI29="","",'[1]Data Checking'!DI29)</f>
        <v/>
      </c>
      <c r="DF29" t="str">
        <f>IF('[1]Data Checking'!DJ29="","",'[1]Data Checking'!DJ29)</f>
        <v/>
      </c>
      <c r="DG29" t="str">
        <f>IF('[1]Data Checking'!DK29="","",'[1]Data Checking'!DK29)</f>
        <v/>
      </c>
      <c r="DH29" t="str">
        <f>IF('[1]Data Checking'!DL29="","",'[1]Data Checking'!DL29)</f>
        <v/>
      </c>
      <c r="DI29" t="str">
        <f>IF('[1]Data Checking'!DM29="","",'[1]Data Checking'!DM29)</f>
        <v/>
      </c>
      <c r="DJ29" t="str">
        <f>IF('[1]Data Checking'!DN29="","",'[1]Data Checking'!DN29)</f>
        <v/>
      </c>
      <c r="DK29" t="str">
        <f>IF('[1]Data Checking'!DO29="","",'[1]Data Checking'!DO29)</f>
        <v/>
      </c>
      <c r="DL29" t="str">
        <f>IF('[1]Data Checking'!DP29="","",'[1]Data Checking'!DP29)</f>
        <v/>
      </c>
      <c r="DM29" t="str">
        <f>IF('[1]Data Checking'!DQ29="","",'[1]Data Checking'!DQ29)</f>
        <v/>
      </c>
      <c r="DN29" t="str">
        <f>IF('[1]Data Checking'!DR29="","",'[1]Data Checking'!DR29)</f>
        <v/>
      </c>
      <c r="DO29" t="str">
        <f>IF('[1]Data Checking'!DS29="","",'[1]Data Checking'!DS29)</f>
        <v/>
      </c>
      <c r="DP29" t="str">
        <f>IF('[1]Data Checking'!DT29="","",'[1]Data Checking'!DT29)</f>
        <v/>
      </c>
      <c r="DQ29" t="str">
        <f>IF('[1]Data Checking'!DU29="","",'[1]Data Checking'!DU29)</f>
        <v/>
      </c>
      <c r="DR29" t="str">
        <f>IF('[1]Data Checking'!DV29="","",'[1]Data Checking'!DV29)</f>
        <v/>
      </c>
      <c r="DS29" t="str">
        <f>IF('[1]Data Checking'!DW29="","",'[1]Data Checking'!DW29)</f>
        <v/>
      </c>
      <c r="DT29" t="str">
        <f>IF('[1]Data Checking'!DX29="","",'[1]Data Checking'!DX29)</f>
        <v/>
      </c>
      <c r="DU29" t="str">
        <f>IF('[1]Data Checking'!DY29="","",'[1]Data Checking'!DY29)</f>
        <v/>
      </c>
      <c r="DV29" t="str">
        <f>IF('[1]Data Checking'!DZ29="","",'[1]Data Checking'!DZ29)</f>
        <v/>
      </c>
      <c r="DW29" t="str">
        <f>IF('[1]Data Checking'!EA29="","",'[1]Data Checking'!EA29)</f>
        <v/>
      </c>
      <c r="DX29" t="str">
        <f>IF('[1]Data Checking'!EB29="","",'[1]Data Checking'!EB29)</f>
        <v/>
      </c>
      <c r="DY29" t="str">
        <f>IF('[1]Data Checking'!EC29="","",'[1]Data Checking'!EC29)</f>
        <v/>
      </c>
      <c r="DZ29" t="str">
        <f>IF('[1]Data Checking'!ED29="","",'[1]Data Checking'!ED29)</f>
        <v/>
      </c>
      <c r="EA29" t="str">
        <f>IF('[1]Data Checking'!EE29="","",'[1]Data Checking'!EE29)</f>
        <v/>
      </c>
      <c r="EB29" t="str">
        <f>IF('[1]Data Checking'!EF29="","",'[1]Data Checking'!EF29)</f>
        <v/>
      </c>
      <c r="EC29" t="str">
        <f>IF('[1]Data Checking'!EG29="","",'[1]Data Checking'!EG29)</f>
        <v/>
      </c>
      <c r="ED29" t="str">
        <f>IF('[1]Data Checking'!EH29="","",'[1]Data Checking'!EH29)</f>
        <v/>
      </c>
      <c r="EE29" t="str">
        <f>IF('[1]Data Checking'!EI29="","",'[1]Data Checking'!EI29)</f>
        <v/>
      </c>
      <c r="EF29" t="str">
        <f>IF('[1]Data Checking'!EJ29="","",'[1]Data Checking'!EJ29)</f>
        <v/>
      </c>
      <c r="EG29" t="str">
        <f>IF('[1]Data Checking'!EK29="","",'[1]Data Checking'!EK29)</f>
        <v/>
      </c>
      <c r="EH29" t="str">
        <f>IF('[1]Data Checking'!EL29="","",'[1]Data Checking'!EL29)</f>
        <v/>
      </c>
      <c r="EI29" t="str">
        <f>IF('[1]Data Checking'!EM29="","",'[1]Data Checking'!EM29)</f>
        <v/>
      </c>
      <c r="EJ29" t="str">
        <f>IF('[1]Data Checking'!EN29="","",'[1]Data Checking'!EN29)</f>
        <v/>
      </c>
      <c r="EK29" t="str">
        <f>IF('[1]Data Checking'!EO29="","",'[1]Data Checking'!EO29)</f>
        <v/>
      </c>
      <c r="EL29" t="str">
        <f>IF('[1]Data Checking'!EP29="","",'[1]Data Checking'!EP29)</f>
        <v/>
      </c>
      <c r="EM29" t="str">
        <f>IF('[1]Data Checking'!EQ29="","",'[1]Data Checking'!EQ29)</f>
        <v/>
      </c>
      <c r="EN29" t="str">
        <f>IF('[1]Data Checking'!ER29="","",'[1]Data Checking'!ER29)</f>
        <v/>
      </c>
      <c r="EO29" t="str">
        <f>IF('[1]Data Checking'!ES29="","",'[1]Data Checking'!ES29)</f>
        <v/>
      </c>
      <c r="EP29" t="str">
        <f>IF('[1]Data Checking'!ET29="","",'[1]Data Checking'!ET29)</f>
        <v/>
      </c>
      <c r="EQ29" t="str">
        <f>IF('[1]Data Checking'!EU29="","",'[1]Data Checking'!EU29)</f>
        <v/>
      </c>
      <c r="ER29" t="str">
        <f>IF('[1]Data Checking'!EV29="","",'[1]Data Checking'!EV29)</f>
        <v/>
      </c>
      <c r="ES29" t="str">
        <f>IF('[1]Data Checking'!EW29="","",'[1]Data Checking'!EW29)</f>
        <v/>
      </c>
      <c r="ET29" t="str">
        <f>IF('[1]Data Checking'!EX29="","",'[1]Data Checking'!EX29)</f>
        <v/>
      </c>
      <c r="EU29" t="str">
        <f>IF('[1]Data Checking'!EY29="","",'[1]Data Checking'!EY29)</f>
        <v/>
      </c>
      <c r="EV29" t="str">
        <f>IF('[1]Data Checking'!EZ29="","",'[1]Data Checking'!EZ29)</f>
        <v/>
      </c>
      <c r="EW29" t="str">
        <f>IF('[1]Data Checking'!FA29="","",'[1]Data Checking'!FA29)</f>
        <v/>
      </c>
      <c r="EX29" t="str">
        <f>IF('[1]Data Checking'!FB29="","",'[1]Data Checking'!FB29)</f>
        <v/>
      </c>
      <c r="EY29" t="str">
        <f>IF('[1]Data Checking'!FC29="","",'[1]Data Checking'!FC29)</f>
        <v/>
      </c>
      <c r="EZ29" t="str">
        <f>IF('[1]Data Checking'!FD29="","",'[1]Data Checking'!FD29)</f>
        <v/>
      </c>
      <c r="FA29" t="str">
        <f>IF('[1]Data Checking'!FE29="","",'[1]Data Checking'!FE29)</f>
        <v/>
      </c>
      <c r="FB29" t="str">
        <f>IF('[1]Data Checking'!FF29="","",'[1]Data Checking'!FF29)</f>
        <v/>
      </c>
      <c r="FC29" t="str">
        <f>IF('[1]Data Checking'!FG29="","",'[1]Data Checking'!FG29)</f>
        <v/>
      </c>
      <c r="FD29" t="str">
        <f>IF('[1]Data Checking'!FH29="","",'[1]Data Checking'!FH29)</f>
        <v/>
      </c>
      <c r="FE29" t="str">
        <f>IF('[1]Data Checking'!FI29="","",'[1]Data Checking'!FI29)</f>
        <v/>
      </c>
      <c r="FF29" t="str">
        <f>IF('[1]Data Checking'!FJ29="","",'[1]Data Checking'!FJ29)</f>
        <v/>
      </c>
      <c r="FG29" t="str">
        <f>IF('[1]Data Checking'!FK29="","",'[1]Data Checking'!FK29)</f>
        <v/>
      </c>
      <c r="FH29" t="str">
        <f>IF('[1]Data Checking'!FL29="","",'[1]Data Checking'!FL29)</f>
        <v/>
      </c>
      <c r="FI29" t="str">
        <f>IF('[1]Data Checking'!FM29="","",'[1]Data Checking'!FM29)</f>
        <v/>
      </c>
      <c r="FJ29" t="str">
        <f>IF('[1]Data Checking'!FN29="","",'[1]Data Checking'!FN29)</f>
        <v/>
      </c>
      <c r="FK29" t="str">
        <f>IF('[1]Data Checking'!FO29="","",'[1]Data Checking'!FO29)</f>
        <v/>
      </c>
      <c r="FL29" t="str">
        <f>IF('[1]Data Checking'!FP29="","",'[1]Data Checking'!FP29)</f>
        <v/>
      </c>
      <c r="FM29" t="str">
        <f>IF('[1]Data Checking'!FQ29="","",'[1]Data Checking'!FQ29)</f>
        <v/>
      </c>
      <c r="FN29" t="str">
        <f>IF('[1]Data Checking'!FR29="","",'[1]Data Checking'!FR29)</f>
        <v/>
      </c>
      <c r="FO29" t="str">
        <f>IF('[1]Data Checking'!FS29="","",'[1]Data Checking'!FS29)</f>
        <v/>
      </c>
      <c r="FP29" t="str">
        <f>IF('[1]Data Checking'!FT29="","",'[1]Data Checking'!FT29)</f>
        <v/>
      </c>
      <c r="FQ29" t="str">
        <f>IF('[1]Data Checking'!FU29="","",'[1]Data Checking'!FU29)</f>
        <v/>
      </c>
      <c r="FR29" t="str">
        <f>IF('[1]Data Checking'!FV29="","",'[1]Data Checking'!FV29)</f>
        <v/>
      </c>
      <c r="FS29" t="str">
        <f>IF('[1]Data Checking'!FW29="","",'[1]Data Checking'!FW29)</f>
        <v/>
      </c>
      <c r="FT29" t="str">
        <f>IF('[1]Data Checking'!FX29="","",'[1]Data Checking'!FX29)</f>
        <v/>
      </c>
      <c r="FU29" t="str">
        <f>IF('[1]Data Checking'!FY29="","",'[1]Data Checking'!FY29)</f>
        <v/>
      </c>
      <c r="FV29" t="str">
        <f>IF('[1]Data Checking'!FZ29="","",'[1]Data Checking'!FZ29)</f>
        <v/>
      </c>
      <c r="FW29" t="str">
        <f>IF('[1]Data Checking'!GA29="","",'[1]Data Checking'!GA29)</f>
        <v/>
      </c>
      <c r="FX29" t="str">
        <f>IF('[1]Data Checking'!GB29="","",'[1]Data Checking'!GB29)</f>
        <v/>
      </c>
      <c r="FY29" t="str">
        <f>IF('[1]Data Checking'!GC29="","",'[1]Data Checking'!GC29)</f>
        <v/>
      </c>
      <c r="FZ29" t="str">
        <f>IF('[1]Data Checking'!GD29="","",'[1]Data Checking'!GD29)</f>
        <v/>
      </c>
      <c r="GA29" t="str">
        <f>IF('[1]Data Checking'!GE29="","",'[1]Data Checking'!GE29)</f>
        <v/>
      </c>
      <c r="GB29" t="str">
        <f>IF('[1]Data Checking'!GF29="","",'[1]Data Checking'!GF29)</f>
        <v/>
      </c>
      <c r="GC29" t="str">
        <f>IF('[1]Data Checking'!GG29="","",'[1]Data Checking'!GG29)</f>
        <v/>
      </c>
      <c r="GD29" t="str">
        <f>IF('[1]Data Checking'!GH29="","",'[1]Data Checking'!GH29)</f>
        <v/>
      </c>
      <c r="GE29" t="str">
        <f>IF('[1]Data Checking'!GI29="","",'[1]Data Checking'!GI29)</f>
        <v/>
      </c>
      <c r="GF29" t="str">
        <f>IF('[1]Data Checking'!GJ29="","",'[1]Data Checking'!GJ29)</f>
        <v/>
      </c>
      <c r="GG29" t="str">
        <f>IF('[1]Data Checking'!GK29="","",'[1]Data Checking'!GK29)</f>
        <v/>
      </c>
      <c r="GH29" t="str">
        <f>IF('[1]Data Checking'!GL29="","",'[1]Data Checking'!GL29)</f>
        <v/>
      </c>
      <c r="GI29" t="str">
        <f>IF('[1]Data Checking'!GM29="","",'[1]Data Checking'!GM29)</f>
        <v/>
      </c>
      <c r="GJ29" t="str">
        <f>IF('[1]Data Checking'!GN29="","",'[1]Data Checking'!GN29)</f>
        <v/>
      </c>
      <c r="GK29" t="str">
        <f>IF('[1]Data Checking'!GO29="","",'[1]Data Checking'!GO29)</f>
        <v/>
      </c>
      <c r="GL29" t="str">
        <f>IF('[1]Data Checking'!GP29="","",'[1]Data Checking'!GP29)</f>
        <v/>
      </c>
      <c r="GM29" t="str">
        <f>IF('[1]Data Checking'!GQ29="","",'[1]Data Checking'!GQ29)</f>
        <v/>
      </c>
      <c r="GN29" t="str">
        <f>IF('[1]Data Checking'!GR29="","",'[1]Data Checking'!GR29)</f>
        <v/>
      </c>
      <c r="GO29" t="str">
        <f>IF('[1]Data Checking'!GS29="","",'[1]Data Checking'!GS29)</f>
        <v/>
      </c>
      <c r="GP29" t="str">
        <f>IF('[1]Data Checking'!GT29="","",'[1]Data Checking'!GT29)</f>
        <v/>
      </c>
      <c r="GQ29" t="str">
        <f>IF('[1]Data Checking'!GU29="","",'[1]Data Checking'!GU29)</f>
        <v/>
      </c>
      <c r="GR29" t="str">
        <f>IF('[1]Data Checking'!GV29="","",'[1]Data Checking'!GV29)</f>
        <v/>
      </c>
      <c r="GS29" t="str">
        <f>IF('[1]Data Checking'!GW29="","",'[1]Data Checking'!GW29)</f>
        <v/>
      </c>
      <c r="GT29" t="str">
        <f>IF('[1]Data Checking'!GX29="","",'[1]Data Checking'!GX29)</f>
        <v/>
      </c>
      <c r="GU29" t="str">
        <f>IF('[1]Data Checking'!GY29="","",'[1]Data Checking'!GY29)</f>
        <v/>
      </c>
      <c r="GV29" t="str">
        <f>IF('[1]Data Checking'!GZ29="","",'[1]Data Checking'!GZ29)</f>
        <v/>
      </c>
      <c r="GW29" t="str">
        <f>IF('[1]Data Checking'!HA29="","",'[1]Data Checking'!HA29)</f>
        <v/>
      </c>
      <c r="GX29" t="str">
        <f>IF('[1]Data Checking'!HB29="","",'[1]Data Checking'!HB29)</f>
        <v/>
      </c>
      <c r="GY29" t="str">
        <f>IF('[1]Data Checking'!HC29="","",'[1]Data Checking'!HC29)</f>
        <v/>
      </c>
      <c r="GZ29" t="str">
        <f>IF('[1]Data Checking'!HD29="","",'[1]Data Checking'!HD29)</f>
        <v/>
      </c>
      <c r="HA29" t="str">
        <f>IF('[1]Data Checking'!HE29="","",'[1]Data Checking'!HE29)</f>
        <v/>
      </c>
      <c r="HB29" t="str">
        <f>IF('[1]Data Checking'!HF29="","",'[1]Data Checking'!HF29)</f>
        <v/>
      </c>
      <c r="HC29" t="str">
        <f>IF('[1]Data Checking'!HG29="","",'[1]Data Checking'!HG29)</f>
        <v/>
      </c>
      <c r="HD29" t="str">
        <f>IF('[1]Data Checking'!HH29="","",'[1]Data Checking'!HH29)</f>
        <v/>
      </c>
      <c r="HE29" t="str">
        <f>IF('[1]Data Checking'!HI29="","",'[1]Data Checking'!HI29)</f>
        <v/>
      </c>
      <c r="HF29" t="str">
        <f>IF('[1]Data Checking'!HJ29="","",'[1]Data Checking'!HJ29)</f>
        <v/>
      </c>
      <c r="HG29" t="str">
        <f>IF('[1]Data Checking'!HK29="","",'[1]Data Checking'!HK29)</f>
        <v/>
      </c>
      <c r="HH29" t="str">
        <f>IF('[1]Data Checking'!HL29="","",'[1]Data Checking'!HL29)</f>
        <v/>
      </c>
      <c r="HI29" t="str">
        <f>IF('[1]Data Checking'!HM29="","",'[1]Data Checking'!HM29)</f>
        <v/>
      </c>
      <c r="HJ29" t="str">
        <f>IF('[1]Data Checking'!HN29="","",'[1]Data Checking'!HN29)</f>
        <v/>
      </c>
      <c r="HK29" t="str">
        <f>IF('[1]Data Checking'!HO29="","",'[1]Data Checking'!HO29)</f>
        <v/>
      </c>
      <c r="HL29" t="str">
        <f>IF('[1]Data Checking'!HP29="","",'[1]Data Checking'!HP29)</f>
        <v/>
      </c>
      <c r="HM29" t="str">
        <f>IF('[1]Data Checking'!HQ29="","",'[1]Data Checking'!HQ29)</f>
        <v/>
      </c>
      <c r="HN29" t="str">
        <f>IF('[1]Data Checking'!HR29="","",'[1]Data Checking'!HR29)</f>
        <v/>
      </c>
      <c r="HO29" t="str">
        <f>IF('[1]Data Checking'!HS29="","",'[1]Data Checking'!HS29)</f>
        <v/>
      </c>
      <c r="HP29" t="str">
        <f>IF('[1]Data Checking'!HT29="","",'[1]Data Checking'!HT29)</f>
        <v/>
      </c>
      <c r="HQ29" t="str">
        <f>IF('[1]Data Checking'!HU29="","",'[1]Data Checking'!HU29)</f>
        <v/>
      </c>
      <c r="HR29" t="str">
        <f>IF('[1]Data Checking'!HV29="","",'[1]Data Checking'!HV29)</f>
        <v/>
      </c>
      <c r="HS29" t="str">
        <f>IF('[1]Data Checking'!HW29="","",'[1]Data Checking'!HW29)</f>
        <v/>
      </c>
      <c r="HT29" t="str">
        <f>IF('[1]Data Checking'!HX29="","",'[1]Data Checking'!HX29)</f>
        <v/>
      </c>
      <c r="HU29" t="str">
        <f>IF('[1]Data Checking'!HY29="","",'[1]Data Checking'!HY29)</f>
        <v/>
      </c>
      <c r="HV29" t="str">
        <f>IF('[1]Data Checking'!HZ29="","",'[1]Data Checking'!HZ29)</f>
        <v/>
      </c>
      <c r="HW29" t="str">
        <f>IF('[1]Data Checking'!IA29="","",'[1]Data Checking'!IA29)</f>
        <v/>
      </c>
      <c r="HX29" t="str">
        <f>IF('[1]Data Checking'!IB29="","",'[1]Data Checking'!IB29)</f>
        <v/>
      </c>
      <c r="HY29" t="str">
        <f>IF('[1]Data Checking'!IC29="","",'[1]Data Checking'!IC29)</f>
        <v/>
      </c>
      <c r="HZ29">
        <f>IF('[1]Data Checking'!ID29="","",'[1]Data Checking'!ID29)</f>
        <v>75</v>
      </c>
      <c r="IA29" t="str">
        <f>IF('[1]Data Checking'!IE29="","",'[1]Data Checking'!IE29)</f>
        <v>Non</v>
      </c>
      <c r="IB29" t="str">
        <f>IF('[1]Data Checking'!IF29="","",'[1]Data Checking'!IF29)</f>
        <v>Oui</v>
      </c>
      <c r="IC29" t="str">
        <f>IF('[1]Data Checking'!IG29="","",'[1]Data Checking'!IG29)</f>
        <v>Manifestations Vols ou pillages</v>
      </c>
      <c r="ID29">
        <f>IF('[1]Data Checking'!IH29="","",'[1]Data Checking'!IH29)</f>
        <v>1</v>
      </c>
      <c r="IE29">
        <f>IF('[1]Data Checking'!II29="","",'[1]Data Checking'!II29)</f>
        <v>0</v>
      </c>
      <c r="IF29">
        <f>IF('[1]Data Checking'!IJ29="","",'[1]Data Checking'!IJ29)</f>
        <v>1</v>
      </c>
      <c r="IG29">
        <f>IF('[1]Data Checking'!IK29="","",'[1]Data Checking'!IK29)</f>
        <v>0</v>
      </c>
      <c r="IH29">
        <f>IF('[1]Data Checking'!IL29="","",'[1]Data Checking'!IL29)</f>
        <v>0</v>
      </c>
      <c r="II29">
        <f>IF('[1]Data Checking'!IM29="","",'[1]Data Checking'!IM29)</f>
        <v>0</v>
      </c>
      <c r="IJ29" t="str">
        <f>IF('[1]Data Checking'!IN29="","",'[1]Data Checking'!IN29)</f>
        <v/>
      </c>
      <c r="IK29" t="str">
        <f>IF('[1]Data Checking'!IO29="","",'[1]Data Checking'!IO29)</f>
        <v>Augmentation des prix</v>
      </c>
      <c r="IL29">
        <f>IF('[1]Data Checking'!IP29="","",'[1]Data Checking'!IP29)</f>
        <v>0</v>
      </c>
      <c r="IM29">
        <f>IF('[1]Data Checking'!IQ29="","",'[1]Data Checking'!IQ29)</f>
        <v>0</v>
      </c>
      <c r="IN29">
        <f>IF('[1]Data Checking'!IR29="","",'[1]Data Checking'!IR29)</f>
        <v>1</v>
      </c>
      <c r="IO29">
        <f>IF('[1]Data Checking'!IS29="","",'[1]Data Checking'!IS29)</f>
        <v>0</v>
      </c>
      <c r="IP29">
        <f>IF('[1]Data Checking'!IT29="","",'[1]Data Checking'!IT29)</f>
        <v>0</v>
      </c>
      <c r="IQ29">
        <f>IF('[1]Data Checking'!IU29="","",'[1]Data Checking'!IU29)</f>
        <v>0</v>
      </c>
      <c r="IR29">
        <f>IF('[1]Data Checking'!IV29="","",'[1]Data Checking'!IV29)</f>
        <v>0</v>
      </c>
      <c r="IS29">
        <f>IF('[1]Data Checking'!IW29="","",'[1]Data Checking'!IW29)</f>
        <v>0</v>
      </c>
      <c r="IT29" t="str">
        <f>IF('[1]Data Checking'!IX29="","",'[1]Data Checking'!IX29)</f>
        <v/>
      </c>
      <c r="IU29" t="str">
        <f>IF('[1]Data Checking'!IY29="","",'[1]Data Checking'!IY29)</f>
        <v>Oui</v>
      </c>
      <c r="IV29" t="str">
        <f>IF('[1]Data Checking'!IZ29="","",'[1]Data Checking'!IZ29)</f>
        <v/>
      </c>
      <c r="IW29" t="str">
        <f>IF('[1]Data Checking'!JA29="","",'[1]Data Checking'!JA29)</f>
        <v>Charbon de bois</v>
      </c>
      <c r="IX29">
        <f>IF('[1]Data Checking'!JB29="","",'[1]Data Checking'!JB29)</f>
        <v>0</v>
      </c>
      <c r="IY29">
        <f>IF('[1]Data Checking'!JC29="","",'[1]Data Checking'!JC29)</f>
        <v>0</v>
      </c>
      <c r="IZ29">
        <f>IF('[1]Data Checking'!JD29="","",'[1]Data Checking'!JD29)</f>
        <v>1</v>
      </c>
      <c r="JA29">
        <f>IF('[1]Data Checking'!JE29="","",'[1]Data Checking'!JE29)</f>
        <v>0</v>
      </c>
      <c r="JB29" t="str">
        <f>IF('[1]Data Checking'!JF29="","",'[1]Data Checking'!JF29)</f>
        <v/>
      </c>
      <c r="JC29" t="str">
        <f>IF('[1]Data Checking'!JG29="","",'[1]Data Checking'!JG29)</f>
        <v/>
      </c>
      <c r="JD29" t="str">
        <f>IF('[1]Data Checking'!JH29="","",'[1]Data Checking'!JH29)</f>
        <v/>
      </c>
      <c r="JE29" t="str">
        <f>IF('[1]Data Checking'!JI29="","",'[1]Data Checking'!JI29)</f>
        <v/>
      </c>
      <c r="JF29" t="str">
        <f>IF('[1]Data Checking'!JJ29="","",'[1]Data Checking'!JJ29)</f>
        <v/>
      </c>
      <c r="JG29" t="str">
        <f>IF('[1]Data Checking'!JK29="","",'[1]Data Checking'!JK29)</f>
        <v/>
      </c>
      <c r="JH29" t="str">
        <f>IF('[1]Data Checking'!JL29="","",'[1]Data Checking'!JL29)</f>
        <v/>
      </c>
      <c r="JI29" t="str">
        <f>IF('[1]Data Checking'!JM29="","",'[1]Data Checking'!JM29)</f>
        <v/>
      </c>
      <c r="JJ29" t="str">
        <f>IF('[1]Data Checking'!JN29="","",'[1]Data Checking'!JN29)</f>
        <v/>
      </c>
      <c r="JK29" t="str">
        <f>IF('[1]Data Checking'!JO29="","",'[1]Data Checking'!JO29)</f>
        <v/>
      </c>
      <c r="JL29" t="str">
        <f>IF('[1]Data Checking'!JP29="","",'[1]Data Checking'!JP29)</f>
        <v/>
      </c>
      <c r="JM29" t="str">
        <f>IF('[1]Data Checking'!JQ29="","",'[1]Data Checking'!JQ29)</f>
        <v/>
      </c>
      <c r="JN29" t="str">
        <f>IF('[1]Data Checking'!JR29="","",'[1]Data Checking'!JR29)</f>
        <v/>
      </c>
      <c r="JO29" t="str">
        <f>IF('[1]Data Checking'!JS29="","",'[1]Data Checking'!JS29)</f>
        <v/>
      </c>
      <c r="JP29" t="str">
        <f>IF('[1]Data Checking'!JT29="","",'[1]Data Checking'!JT29)</f>
        <v/>
      </c>
      <c r="JQ29" t="str">
        <f>IF('[1]Data Checking'!JU29="","",'[1]Data Checking'!JU29)</f>
        <v/>
      </c>
      <c r="JR29" t="str">
        <f>IF('[1]Data Checking'!JV29="","",'[1]Data Checking'!JV29)</f>
        <v/>
      </c>
      <c r="JS29" t="str">
        <f>IF('[1]Data Checking'!JW29="","",'[1]Data Checking'!JW29)</f>
        <v/>
      </c>
      <c r="JT29" t="str">
        <f>IF('[1]Data Checking'!JX29="","",'[1]Data Checking'!JX29)</f>
        <v/>
      </c>
      <c r="JU29" t="str">
        <f>IF('[1]Data Checking'!JY29="","",'[1]Data Checking'!JY29)</f>
        <v/>
      </c>
      <c r="JV29" t="str">
        <f>IF('[1]Data Checking'!JZ29="","",'[1]Data Checking'!JZ29)</f>
        <v/>
      </c>
      <c r="JW29" t="str">
        <f>IF('[1]Data Checking'!KA29="","",'[1]Data Checking'!KA29)</f>
        <v/>
      </c>
      <c r="JX29" t="str">
        <f>IF('[1]Data Checking'!KB29="","",'[1]Data Checking'!KB29)</f>
        <v/>
      </c>
      <c r="JY29" t="str">
        <f>IF('[1]Data Checking'!KC29="","",'[1]Data Checking'!KC29)</f>
        <v/>
      </c>
      <c r="JZ29" t="str">
        <f>IF('[1]Data Checking'!KD29="","",'[1]Data Checking'!KD29)</f>
        <v/>
      </c>
      <c r="KA29" t="str">
        <f>IF('[1]Data Checking'!KE29="","",'[1]Data Checking'!KE29)</f>
        <v/>
      </c>
      <c r="KB29" t="str">
        <f>IF('[1]Data Checking'!KF29="","",'[1]Data Checking'!KF29)</f>
        <v/>
      </c>
      <c r="KC29" t="str">
        <f>IF('[1]Data Checking'!KG29="","",'[1]Data Checking'!KG29)</f>
        <v/>
      </c>
      <c r="KD29" t="str">
        <f>IF('[1]Data Checking'!KH29="","",'[1]Data Checking'!KH29)</f>
        <v/>
      </c>
      <c r="KE29" t="str">
        <f>IF('[1]Data Checking'!KI29="","",'[1]Data Checking'!KI29)</f>
        <v/>
      </c>
      <c r="KF29" t="str">
        <f>IF('[1]Data Checking'!KJ29="","",'[1]Data Checking'!KJ29)</f>
        <v/>
      </c>
      <c r="KG29" t="str">
        <f>IF('[1]Data Checking'!KK29="","",'[1]Data Checking'!KK29)</f>
        <v/>
      </c>
      <c r="KH29" t="str">
        <f>IF('[1]Data Checking'!KL29="","",'[1]Data Checking'!KL29)</f>
        <v/>
      </c>
      <c r="KI29" t="str">
        <f>IF('[1]Data Checking'!KM29="","",'[1]Data Checking'!KM29)</f>
        <v/>
      </c>
      <c r="KJ29" t="str">
        <f>IF('[1]Data Checking'!KN29="","",'[1]Data Checking'!KN29)</f>
        <v/>
      </c>
      <c r="KK29" t="str">
        <f>IF('[1]Data Checking'!KO29="","",'[1]Data Checking'!KO29)</f>
        <v/>
      </c>
      <c r="KL29" t="str">
        <f>IF('[1]Data Checking'!KP29="","",'[1]Data Checking'!KP29)</f>
        <v/>
      </c>
      <c r="KM29" t="str">
        <f>IF('[1]Data Checking'!KQ29="","",'[1]Data Checking'!KQ29)</f>
        <v/>
      </c>
      <c r="KN29" t="str">
        <f>IF('[1]Data Checking'!KR29="","",'[1]Data Checking'!KR29)</f>
        <v/>
      </c>
      <c r="KO29" t="str">
        <f>IF('[1]Data Checking'!KS29="","",'[1]Data Checking'!KS29)</f>
        <v/>
      </c>
      <c r="KP29" t="str">
        <f>IF('[1]Data Checking'!KT29="","",'[1]Data Checking'!KT29)</f>
        <v/>
      </c>
      <c r="KQ29" t="str">
        <f>IF('[1]Data Checking'!KU29="","",'[1]Data Checking'!KU29)</f>
        <v/>
      </c>
      <c r="KR29" t="str">
        <f>IF('[1]Data Checking'!KV29="","",'[1]Data Checking'!KV29)</f>
        <v/>
      </c>
      <c r="KS29" t="str">
        <f>IF('[1]Data Checking'!KW29="","",'[1]Data Checking'!KW29)</f>
        <v/>
      </c>
      <c r="KT29" t="str">
        <f>IF('[1]Data Checking'!KX29="","",'[1]Data Checking'!KX29)</f>
        <v/>
      </c>
      <c r="KU29" t="str">
        <f>IF('[1]Data Checking'!KY29="","",'[1]Data Checking'!KY29)</f>
        <v/>
      </c>
      <c r="KV29" t="str">
        <f>IF('[1]Data Checking'!KZ29="","",'[1]Data Checking'!KZ29)</f>
        <v/>
      </c>
      <c r="KW29" t="str">
        <f>IF('[1]Data Checking'!LA29="","",'[1]Data Checking'!LA29)</f>
        <v/>
      </c>
      <c r="KX29" t="str">
        <f>IF('[1]Data Checking'!LB29="","",'[1]Data Checking'!LB29)</f>
        <v/>
      </c>
      <c r="KY29" t="str">
        <f>IF('[1]Data Checking'!LC29="","",'[1]Data Checking'!LC29)</f>
        <v/>
      </c>
      <c r="KZ29" t="str">
        <f>IF('[1]Data Checking'!LD29="","",'[1]Data Checking'!LD29)</f>
        <v/>
      </c>
      <c r="LA29" t="str">
        <f>IF('[1]Data Checking'!LE29="","",'[1]Data Checking'!LE29)</f>
        <v/>
      </c>
      <c r="LB29" t="str">
        <f>IF('[1]Data Checking'!LF29="","",'[1]Data Checking'!LF29)</f>
        <v/>
      </c>
      <c r="LC29" t="str">
        <f>IF('[1]Data Checking'!LG29="","",'[1]Data Checking'!LG29)</f>
        <v/>
      </c>
      <c r="LD29" t="str">
        <f>IF('[1]Data Checking'!LH29="","",'[1]Data Checking'!LH29)</f>
        <v/>
      </c>
      <c r="LE29" t="str">
        <f>IF('[1]Data Checking'!LI29="","",'[1]Data Checking'!LI29)</f>
        <v/>
      </c>
      <c r="LF29" t="str">
        <f>IF('[1]Data Checking'!LJ29="","",'[1]Data Checking'!LJ29)</f>
        <v/>
      </c>
      <c r="LG29" t="str">
        <f>IF('[1]Data Checking'!LK29="","",'[1]Data Checking'!LK29)</f>
        <v/>
      </c>
      <c r="LH29" t="str">
        <f>IF('[1]Data Checking'!LL29="","",'[1]Data Checking'!LL29)</f>
        <v/>
      </c>
      <c r="LI29" t="str">
        <f>IF('[1]Data Checking'!LM29="","",'[1]Data Checking'!LM29)</f>
        <v/>
      </c>
      <c r="LJ29" t="str">
        <f>IF('[1]Data Checking'!LN29="","",'[1]Data Checking'!LN29)</f>
        <v/>
      </c>
      <c r="LK29" t="str">
        <f>IF('[1]Data Checking'!LO29="","",'[1]Data Checking'!LO29)</f>
        <v/>
      </c>
      <c r="LL29" t="str">
        <f>IF('[1]Data Checking'!LP29="","",'[1]Data Checking'!LP29)</f>
        <v/>
      </c>
      <c r="LM29" t="str">
        <f>IF('[1]Data Checking'!LQ29="","",'[1]Data Checking'!LQ29)</f>
        <v/>
      </c>
      <c r="LN29" t="str">
        <f>IF('[1]Data Checking'!LR29="","",'[1]Data Checking'!LR29)</f>
        <v/>
      </c>
      <c r="LO29" t="str">
        <f>IF('[1]Data Checking'!LS29="","",'[1]Data Checking'!LS29)</f>
        <v/>
      </c>
      <c r="LP29" t="str">
        <f>IF('[1]Data Checking'!LT29="","",'[1]Data Checking'!LT29)</f>
        <v/>
      </c>
      <c r="LQ29" t="str">
        <f>IF('[1]Data Checking'!LU29="","",'[1]Data Checking'!LU29)</f>
        <v/>
      </c>
      <c r="LR29" t="str">
        <f>IF('[1]Data Checking'!LV29="","",'[1]Data Checking'!LV29)</f>
        <v/>
      </c>
      <c r="LS29" t="str">
        <f>IF('[1]Data Checking'!LW29="","",'[1]Data Checking'!LW29)</f>
        <v/>
      </c>
      <c r="LT29" t="str">
        <f>IF('[1]Data Checking'!LX29="","",'[1]Data Checking'!LX29)</f>
        <v/>
      </c>
      <c r="LU29" t="str">
        <f>IF('[1]Data Checking'!LY29="","",'[1]Data Checking'!LY29)</f>
        <v/>
      </c>
      <c r="LV29" t="str">
        <f>IF('[1]Data Checking'!LZ29="","",'[1]Data Checking'!LZ29)</f>
        <v/>
      </c>
      <c r="LW29" t="str">
        <f>IF('[1]Data Checking'!MA29="","",'[1]Data Checking'!MA29)</f>
        <v/>
      </c>
      <c r="LX29" t="str">
        <f>IF('[1]Data Checking'!MB29="","",'[1]Data Checking'!MB29)</f>
        <v/>
      </c>
      <c r="LY29" t="str">
        <f>IF('[1]Data Checking'!MC29="","",'[1]Data Checking'!MC29)</f>
        <v/>
      </c>
      <c r="LZ29" t="str">
        <f>IF('[1]Data Checking'!MD29="","",'[1]Data Checking'!MD29)</f>
        <v/>
      </c>
      <c r="MA29" t="str">
        <f>IF('[1]Data Checking'!ME29="","",'[1]Data Checking'!ME29)</f>
        <v/>
      </c>
      <c r="MB29" t="str">
        <f>IF('[1]Data Checking'!MF29="","",'[1]Data Checking'!MF29)</f>
        <v/>
      </c>
      <c r="MC29" t="str">
        <f>IF('[1]Data Checking'!MG29="","",'[1]Data Checking'!MG29)</f>
        <v/>
      </c>
      <c r="MD29" t="str">
        <f>IF('[1]Data Checking'!MH29="","",'[1]Data Checking'!MH29)</f>
        <v/>
      </c>
      <c r="ME29" t="str">
        <f>IF('[1]Data Checking'!MI29="","",'[1]Data Checking'!MI29)</f>
        <v/>
      </c>
      <c r="MF29" t="str">
        <f>IF('[1]Data Checking'!MJ29="","",'[1]Data Checking'!MJ29)</f>
        <v/>
      </c>
      <c r="MG29" t="str">
        <f>IF('[1]Data Checking'!MK29="","",'[1]Data Checking'!MK29)</f>
        <v/>
      </c>
      <c r="MH29" t="str">
        <f>IF('[1]Data Checking'!ML29="","",'[1]Data Checking'!ML29)</f>
        <v/>
      </c>
      <c r="MI29" t="str">
        <f>IF('[1]Data Checking'!MM29="","",'[1]Data Checking'!MM29)</f>
        <v/>
      </c>
      <c r="MJ29" t="str">
        <f>IF('[1]Data Checking'!MN29="","",'[1]Data Checking'!MN29)</f>
        <v/>
      </c>
      <c r="MK29" t="str">
        <f>IF('[1]Data Checking'!MO29="","",'[1]Data Checking'!MO29)</f>
        <v/>
      </c>
      <c r="ML29" t="str">
        <f>IF('[1]Data Checking'!MP29="","",'[1]Data Checking'!MP29)</f>
        <v/>
      </c>
      <c r="MM29" t="str">
        <f>IF('[1]Data Checking'!MQ29="","",'[1]Data Checking'!MQ29)</f>
        <v/>
      </c>
      <c r="MN29" t="str">
        <f>IF('[1]Data Checking'!MR29="","",'[1]Data Checking'!MR29)</f>
        <v/>
      </c>
      <c r="MO29" t="str">
        <f>IF('[1]Data Checking'!MS29="","",'[1]Data Checking'!MS29)</f>
        <v/>
      </c>
      <c r="MP29" t="str">
        <f>IF('[1]Data Checking'!MT29="","",'[1]Data Checking'!MT29)</f>
        <v/>
      </c>
      <c r="MQ29" t="str">
        <f>IF('[1]Data Checking'!MU29="","",'[1]Data Checking'!MU29)</f>
        <v/>
      </c>
      <c r="MR29" t="str">
        <f>IF('[1]Data Checking'!MV29="","",'[1]Data Checking'!MV29)</f>
        <v/>
      </c>
      <c r="MS29" t="str">
        <f>IF('[1]Data Checking'!MW29="","",'[1]Data Checking'!MW29)</f>
        <v/>
      </c>
      <c r="MT29" t="str">
        <f>IF('[1]Data Checking'!MX29="","",'[1]Data Checking'!MX29)</f>
        <v/>
      </c>
      <c r="MU29" t="str">
        <f>IF('[1]Data Checking'!MY29="","",'[1]Data Checking'!MY29)</f>
        <v/>
      </c>
      <c r="MV29" t="str">
        <f>IF('[1]Data Checking'!MZ29="","",'[1]Data Checking'!MZ29)</f>
        <v/>
      </c>
      <c r="MW29" t="str">
        <f>IF('[1]Data Checking'!NA29="","",'[1]Data Checking'!NA29)</f>
        <v/>
      </c>
      <c r="MX29" t="str">
        <f>IF('[1]Data Checking'!NB29="","",'[1]Data Checking'!NB29)</f>
        <v/>
      </c>
      <c r="MY29" t="str">
        <f>IF('[1]Data Checking'!NC29="","",'[1]Data Checking'!NC29)</f>
        <v/>
      </c>
      <c r="MZ29" t="str">
        <f>IF('[1]Data Checking'!ND29="","",'[1]Data Checking'!ND29)</f>
        <v/>
      </c>
      <c r="NA29" t="str">
        <f>IF('[1]Data Checking'!NE29="","",'[1]Data Checking'!NE29)</f>
        <v/>
      </c>
      <c r="NB29" t="str">
        <f>IF('[1]Data Checking'!NF29="","",'[1]Data Checking'!NF29)</f>
        <v/>
      </c>
      <c r="NC29" t="str">
        <f>IF('[1]Data Checking'!NG29="","",'[1]Data Checking'!NG29)</f>
        <v/>
      </c>
      <c r="ND29" t="str">
        <f>IF('[1]Data Checking'!NH29="","",'[1]Data Checking'!NH29)</f>
        <v/>
      </c>
      <c r="NE29" t="str">
        <f>IF('[1]Data Checking'!NI29="","",'[1]Data Checking'!NI29)</f>
        <v/>
      </c>
      <c r="NF29" t="str">
        <f>IF('[1]Data Checking'!NJ29="","",'[1]Data Checking'!NJ29)</f>
        <v/>
      </c>
      <c r="NG29" t="str">
        <f>IF('[1]Data Checking'!NK29="","",'[1]Data Checking'!NK29)</f>
        <v/>
      </c>
      <c r="NH29" t="str">
        <f>IF('[1]Data Checking'!NL29="","",'[1]Data Checking'!NL29)</f>
        <v/>
      </c>
      <c r="NI29" t="str">
        <f>IF('[1]Data Checking'!NM29="","",'[1]Data Checking'!NM29)</f>
        <v/>
      </c>
      <c r="NJ29" t="str">
        <f>IF('[1]Data Checking'!NN29="","",'[1]Data Checking'!NN29)</f>
        <v/>
      </c>
      <c r="NK29" t="str">
        <f>IF('[1]Data Checking'!NO29="","",'[1]Data Checking'!NO29)</f>
        <v/>
      </c>
      <c r="NL29" t="str">
        <f>IF('[1]Data Checking'!NP29="","",'[1]Data Checking'!NP29)</f>
        <v/>
      </c>
      <c r="NM29" t="str">
        <f>IF('[1]Data Checking'!NQ29="","",'[1]Data Checking'!NQ29)</f>
        <v/>
      </c>
      <c r="NN29" t="str">
        <f>IF('[1]Data Checking'!NR29="","",'[1]Data Checking'!NR29)</f>
        <v/>
      </c>
      <c r="NO29" t="str">
        <f>IF('[1]Data Checking'!NS29="","",'[1]Data Checking'!NS29)</f>
        <v/>
      </c>
      <c r="NP29" t="str">
        <f>IF('[1]Data Checking'!NT29="","",'[1]Data Checking'!NT29)</f>
        <v/>
      </c>
      <c r="NQ29" t="str">
        <f>IF('[1]Data Checking'!NU29="","",'[1]Data Checking'!NU29)</f>
        <v/>
      </c>
      <c r="NR29" t="str">
        <f>IF('[1]Data Checking'!NV29="","",'[1]Data Checking'!NV29)</f>
        <v/>
      </c>
      <c r="NS29" t="str">
        <f>IF('[1]Data Checking'!NW29="","",'[1]Data Checking'!NW29)</f>
        <v/>
      </c>
      <c r="NT29" t="str">
        <f>IF('[1]Data Checking'!NX29="","",'[1]Data Checking'!NX29)</f>
        <v/>
      </c>
      <c r="NU29" t="str">
        <f>IF('[1]Data Checking'!NY29="","",'[1]Data Checking'!NY29)</f>
        <v/>
      </c>
      <c r="NV29" t="str">
        <f>IF('[1]Data Checking'!NZ29="","",'[1]Data Checking'!NZ29)</f>
        <v/>
      </c>
      <c r="NW29" t="str">
        <f>IF('[1]Data Checking'!OA29="","",'[1]Data Checking'!OA29)</f>
        <v/>
      </c>
      <c r="NX29" t="str">
        <f>IF('[1]Data Checking'!OB29="","",'[1]Data Checking'!OB29)</f>
        <v/>
      </c>
      <c r="NY29" t="str">
        <f>IF('[1]Data Checking'!OC29="","",'[1]Data Checking'!OC29)</f>
        <v/>
      </c>
      <c r="NZ29" t="str">
        <f>IF('[1]Data Checking'!OD29="","",'[1]Data Checking'!OD29)</f>
        <v/>
      </c>
      <c r="OA29" t="str">
        <f>IF('[1]Data Checking'!OE29="","",'[1]Data Checking'!OE29)</f>
        <v/>
      </c>
      <c r="OB29" t="str">
        <f>IF('[1]Data Checking'!OF29="","",'[1]Data Checking'!OF29)</f>
        <v/>
      </c>
      <c r="OC29" t="str">
        <f>IF('[1]Data Checking'!OG29="","",'[1]Data Checking'!OG29)</f>
        <v/>
      </c>
      <c r="OD29" t="str">
        <f>IF('[1]Data Checking'!OH29="","",'[1]Data Checking'!OH29)</f>
        <v/>
      </c>
      <c r="OE29" t="str">
        <f>IF('[1]Data Checking'!OI29="","",'[1]Data Checking'!OI29)</f>
        <v/>
      </c>
      <c r="OF29" t="str">
        <f>IF('[1]Data Checking'!OJ29="","",'[1]Data Checking'!OJ29)</f>
        <v/>
      </c>
      <c r="OG29" t="str">
        <f>IF('[1]Data Checking'!OK29="","",'[1]Data Checking'!OK29)</f>
        <v/>
      </c>
      <c r="OH29" t="str">
        <f>IF('[1]Data Checking'!OL29="","",'[1]Data Checking'!OL29)</f>
        <v/>
      </c>
      <c r="OI29" t="str">
        <f>IF('[1]Data Checking'!OM29="","",'[1]Data Checking'!OM29)</f>
        <v/>
      </c>
      <c r="OJ29" t="str">
        <f>IF('[1]Data Checking'!ON29="","",'[1]Data Checking'!ON29)</f>
        <v/>
      </c>
      <c r="OK29" t="str">
        <f>IF('[1]Data Checking'!OO29="","",'[1]Data Checking'!OO29)</f>
        <v/>
      </c>
      <c r="OL29" t="str">
        <f>IF('[1]Data Checking'!OP29="","",'[1]Data Checking'!OP29)</f>
        <v/>
      </c>
      <c r="OM29" t="str">
        <f>IF('[1]Data Checking'!OQ29="","",'[1]Data Checking'!OQ29)</f>
        <v/>
      </c>
      <c r="ON29" t="str">
        <f>IF('[1]Data Checking'!OR29="","",'[1]Data Checking'!OR29)</f>
        <v/>
      </c>
      <c r="OO29" t="str">
        <f>IF('[1]Data Checking'!OS29="","",'[1]Data Checking'!OS29)</f>
        <v/>
      </c>
      <c r="OP29" t="str">
        <f>IF('[1]Data Checking'!OT29="","",'[1]Data Checking'!OT29)</f>
        <v/>
      </c>
      <c r="OQ29" t="str">
        <f>IF('[1]Data Checking'!OU29="","",'[1]Data Checking'!OU29)</f>
        <v/>
      </c>
      <c r="OR29" t="str">
        <f>IF('[1]Data Checking'!OV29="","",'[1]Data Checking'!OV29)</f>
        <v/>
      </c>
      <c r="OS29" t="str">
        <f>IF('[1]Data Checking'!OW29="","",'[1]Data Checking'!OW29)</f>
        <v/>
      </c>
      <c r="OT29" t="str">
        <f>IF('[1]Data Checking'!OX29="","",'[1]Data Checking'!OX29)</f>
        <v/>
      </c>
      <c r="OU29" t="str">
        <f>IF('[1]Data Checking'!OY29="","",'[1]Data Checking'!OY29)</f>
        <v/>
      </c>
      <c r="OV29" t="str">
        <f>IF('[1]Data Checking'!OZ29="","",'[1]Data Checking'!OZ29)</f>
        <v/>
      </c>
      <c r="OW29" t="str">
        <f>IF('[1]Data Checking'!PA29="","",'[1]Data Checking'!PA29)</f>
        <v/>
      </c>
      <c r="OX29" t="str">
        <f>IF('[1]Data Checking'!PB29="","",'[1]Data Checking'!PB29)</f>
        <v/>
      </c>
      <c r="OY29" t="str">
        <f>IF('[1]Data Checking'!PC29="","",'[1]Data Checking'!PC29)</f>
        <v/>
      </c>
      <c r="OZ29" t="str">
        <f>IF('[1]Data Checking'!PD29="","",'[1]Data Checking'!PD29)</f>
        <v/>
      </c>
      <c r="PA29" t="str">
        <f>IF('[1]Data Checking'!PE29="","",'[1]Data Checking'!PE29)</f>
        <v/>
      </c>
      <c r="PB29" t="str">
        <f>IF('[1]Data Checking'!PF29="","",'[1]Data Checking'!PF29)</f>
        <v/>
      </c>
      <c r="PC29" t="str">
        <f>IF('[1]Data Checking'!PG29="","",'[1]Data Checking'!PG29)</f>
        <v/>
      </c>
      <c r="PD29" t="str">
        <f>IF('[1]Data Checking'!PH29="","",'[1]Data Checking'!PH29)</f>
        <v/>
      </c>
      <c r="PE29" t="str">
        <f>IF('[1]Data Checking'!PI29="","",'[1]Data Checking'!PI29)</f>
        <v/>
      </c>
      <c r="PF29" t="str">
        <f>IF('[1]Data Checking'!PJ29="","",'[1]Data Checking'!PJ29)</f>
        <v/>
      </c>
      <c r="PG29" t="str">
        <f>IF('[1]Data Checking'!PK29="","",'[1]Data Checking'!PK29)</f>
        <v/>
      </c>
      <c r="PH29" t="str">
        <f>IF('[1]Data Checking'!PL29="","",'[1]Data Checking'!PL29)</f>
        <v/>
      </c>
      <c r="PI29" t="str">
        <f>IF('[1]Data Checking'!PM29="","",'[1]Data Checking'!PM29)</f>
        <v/>
      </c>
      <c r="PJ29" t="str">
        <f>IF('[1]Data Checking'!PN29="","",'[1]Data Checking'!PN29)</f>
        <v/>
      </c>
      <c r="PK29" t="str">
        <f>IF('[1]Data Checking'!PO29="","",'[1]Data Checking'!PO29)</f>
        <v/>
      </c>
      <c r="PL29" t="str">
        <f>IF('[1]Data Checking'!PP29="","",'[1]Data Checking'!PP29)</f>
        <v/>
      </c>
      <c r="PM29" t="str">
        <f>IF('[1]Data Checking'!PQ29="","",'[1]Data Checking'!PQ29)</f>
        <v/>
      </c>
      <c r="PN29" t="str">
        <f>IF('[1]Data Checking'!PR29="","",'[1]Data Checking'!PR29)</f>
        <v/>
      </c>
      <c r="PO29" t="str">
        <f>IF('[1]Data Checking'!PS29="","",'[1]Data Checking'!PS29)</f>
        <v/>
      </c>
      <c r="PP29" t="str">
        <f>IF('[1]Data Checking'!PT29="","",'[1]Data Checking'!PT29)</f>
        <v/>
      </c>
      <c r="PQ29" t="str">
        <f>IF('[1]Data Checking'!PU29="","",'[1]Data Checking'!PU29)</f>
        <v/>
      </c>
      <c r="PR29" t="str">
        <f>IF('[1]Data Checking'!PV29="","",'[1]Data Checking'!PV29)</f>
        <v/>
      </c>
      <c r="PS29" t="str">
        <f>IF('[1]Data Checking'!PW29="","",'[1]Data Checking'!PW29)</f>
        <v/>
      </c>
      <c r="PT29" t="str">
        <f>IF('[1]Data Checking'!PX29="","",'[1]Data Checking'!PX29)</f>
        <v/>
      </c>
      <c r="PU29" t="str">
        <f>IF('[1]Data Checking'!PY29="","",'[1]Data Checking'!PY29)</f>
        <v/>
      </c>
      <c r="PV29" t="str">
        <f>IF('[1]Data Checking'!PZ29="","",'[1]Data Checking'!PZ29)</f>
        <v/>
      </c>
      <c r="PW29" t="str">
        <f>IF('[1]Data Checking'!QA29="","",'[1]Data Checking'!QA29)</f>
        <v/>
      </c>
      <c r="PX29" t="str">
        <f>IF('[1]Data Checking'!QB29="","",'[1]Data Checking'!QB29)</f>
        <v/>
      </c>
      <c r="PY29" t="str">
        <f>IF('[1]Data Checking'!QC29="","",'[1]Data Checking'!QC29)</f>
        <v/>
      </c>
      <c r="PZ29" t="str">
        <f>IF('[1]Data Checking'!QD29="","",'[1]Data Checking'!QD29)</f>
        <v/>
      </c>
      <c r="QA29" t="str">
        <f>IF('[1]Data Checking'!QE29="","",'[1]Data Checking'!QE29)</f>
        <v/>
      </c>
      <c r="QB29" t="str">
        <f>IF('[1]Data Checking'!QF29="","",'[1]Data Checking'!QF29)</f>
        <v/>
      </c>
      <c r="QC29" t="str">
        <f>IF('[1]Data Checking'!QG29="","",'[1]Data Checking'!QG29)</f>
        <v/>
      </c>
      <c r="QD29" t="str">
        <f>IF('[1]Data Checking'!QH29="","",'[1]Data Checking'!QH29)</f>
        <v/>
      </c>
      <c r="QE29" t="str">
        <f>IF('[1]Data Checking'!QI29="","",'[1]Data Checking'!QI29)</f>
        <v/>
      </c>
      <c r="QF29" t="str">
        <f>IF('[1]Data Checking'!QJ29="","",'[1]Data Checking'!QJ29)</f>
        <v/>
      </c>
      <c r="QG29" t="str">
        <f>IF('[1]Data Checking'!QK29="","",'[1]Data Checking'!QK29)</f>
        <v/>
      </c>
      <c r="QH29" t="str">
        <f>IF('[1]Data Checking'!QL29="","",'[1]Data Checking'!QL29)</f>
        <v/>
      </c>
      <c r="QI29" t="str">
        <f>IF('[1]Data Checking'!QM29="","",'[1]Data Checking'!QM29)</f>
        <v/>
      </c>
      <c r="QJ29" t="str">
        <f>IF('[1]Data Checking'!QN29="","",'[1]Data Checking'!QN29)</f>
        <v/>
      </c>
      <c r="QK29" t="str">
        <f>IF('[1]Data Checking'!QO29="","",'[1]Data Checking'!QO29)</f>
        <v/>
      </c>
      <c r="QL29" t="str">
        <f>IF('[1]Data Checking'!QP29="","",'[1]Data Checking'!QP29)</f>
        <v/>
      </c>
      <c r="QM29" t="str">
        <f>IF('[1]Data Checking'!QQ29="","",'[1]Data Checking'!QQ29)</f>
        <v/>
      </c>
      <c r="QN29" t="str">
        <f>IF('[1]Data Checking'!QR29="","",'[1]Data Checking'!QR29)</f>
        <v/>
      </c>
      <c r="QO29" t="str">
        <f>IF('[1]Data Checking'!QS29="","",'[1]Data Checking'!QS29)</f>
        <v/>
      </c>
      <c r="QP29" t="str">
        <f>IF('[1]Data Checking'!QT29="","",'[1]Data Checking'!QT29)</f>
        <v/>
      </c>
      <c r="QQ29" t="str">
        <f>IF('[1]Data Checking'!QU29="","",'[1]Data Checking'!QU29)</f>
        <v/>
      </c>
      <c r="QR29" t="str">
        <f>IF('[1]Data Checking'!QV29="","",'[1]Data Checking'!QV29)</f>
        <v/>
      </c>
      <c r="QS29" t="str">
        <f>IF('[1]Data Checking'!QW29="","",'[1]Data Checking'!QW29)</f>
        <v/>
      </c>
      <c r="QT29" t="str">
        <f>IF('[1]Data Checking'!QX29="","",'[1]Data Checking'!QX29)</f>
        <v/>
      </c>
      <c r="QU29" t="str">
        <f>IF('[1]Data Checking'!QY29="","",'[1]Data Checking'!QY29)</f>
        <v/>
      </c>
      <c r="QV29" t="str">
        <f>IF('[1]Data Checking'!QZ29="","",'[1]Data Checking'!QZ29)</f>
        <v/>
      </c>
      <c r="QW29" t="str">
        <f>IF('[1]Data Checking'!RA29="","",'[1]Data Checking'!RA29)</f>
        <v/>
      </c>
      <c r="QX29" t="str">
        <f>IF('[1]Data Checking'!RB29="","",'[1]Data Checking'!RB29)</f>
        <v/>
      </c>
      <c r="QY29" t="str">
        <f>IF('[1]Data Checking'!RC29="","",'[1]Data Checking'!RC29)</f>
        <v/>
      </c>
      <c r="QZ29" t="str">
        <f>IF('[1]Data Checking'!RD29="","",'[1]Data Checking'!RD29)</f>
        <v/>
      </c>
      <c r="RA29" t="str">
        <f>IF('[1]Data Checking'!RE29="","",'[1]Data Checking'!RE29)</f>
        <v/>
      </c>
      <c r="RB29" t="str">
        <f>IF('[1]Data Checking'!RF29="","",'[1]Data Checking'!RF29)</f>
        <v/>
      </c>
      <c r="RC29" t="str">
        <f>IF('[1]Data Checking'!RG29="","",'[1]Data Checking'!RG29)</f>
        <v/>
      </c>
      <c r="RD29" t="str">
        <f>IF('[1]Data Checking'!RH29="","",'[1]Data Checking'!RH29)</f>
        <v/>
      </c>
      <c r="RE29" t="str">
        <f>IF('[1]Data Checking'!RI29="","",'[1]Data Checking'!RI29)</f>
        <v/>
      </c>
      <c r="RF29" t="str">
        <f>IF('[1]Data Checking'!RJ29="","",'[1]Data Checking'!RJ29)</f>
        <v/>
      </c>
      <c r="RG29" t="str">
        <f>IF('[1]Data Checking'!RK29="","",'[1]Data Checking'!RK29)</f>
        <v/>
      </c>
      <c r="RH29" t="str">
        <f>IF('[1]Data Checking'!RL29="","",'[1]Data Checking'!RL29)</f>
        <v/>
      </c>
      <c r="RI29" t="str">
        <f>IF('[1]Data Checking'!RM29="","",'[1]Data Checking'!RM29)</f>
        <v/>
      </c>
      <c r="RJ29" t="str">
        <f>IF('[1]Data Checking'!RN29="","",'[1]Data Checking'!RN29)</f>
        <v/>
      </c>
      <c r="RK29" t="str">
        <f>IF('[1]Data Checking'!RO29="","",'[1]Data Checking'!RO29)</f>
        <v/>
      </c>
      <c r="RL29" t="str">
        <f>IF('[1]Data Checking'!RP29="","",'[1]Data Checking'!RP29)</f>
        <v/>
      </c>
      <c r="RM29" t="str">
        <f>IF('[1]Data Checking'!RQ29="","",'[1]Data Checking'!RQ29)</f>
        <v/>
      </c>
      <c r="RN29" t="str">
        <f>IF('[1]Data Checking'!RR29="","",'[1]Data Checking'!RR29)</f>
        <v/>
      </c>
      <c r="RO29" t="str">
        <f>IF('[1]Data Checking'!RS29="","",'[1]Data Checking'!RS29)</f>
        <v/>
      </c>
      <c r="RP29" t="str">
        <f>IF('[1]Data Checking'!RT29="","",'[1]Data Checking'!RT29)</f>
        <v/>
      </c>
      <c r="RQ29" t="str">
        <f>IF('[1]Data Checking'!RU29="","",'[1]Data Checking'!RU29)</f>
        <v/>
      </c>
      <c r="RR29" t="str">
        <f>IF('[1]Data Checking'!RV29="","",'[1]Data Checking'!RV29)</f>
        <v/>
      </c>
      <c r="RS29" t="str">
        <f>IF('[1]Data Checking'!RW29="","",'[1]Data Checking'!RW29)</f>
        <v/>
      </c>
      <c r="RT29" t="str">
        <f>IF('[1]Data Checking'!RX29="","",'[1]Data Checking'!RX29)</f>
        <v/>
      </c>
      <c r="RU29" t="str">
        <f>IF('[1]Data Checking'!RY29="","",'[1]Data Checking'!RY29)</f>
        <v/>
      </c>
      <c r="RV29" t="str">
        <f>IF('[1]Data Checking'!RZ29="","",'[1]Data Checking'!RZ29)</f>
        <v/>
      </c>
      <c r="RW29" t="str">
        <f>IF('[1]Data Checking'!SA29="","",'[1]Data Checking'!SA29)</f>
        <v/>
      </c>
      <c r="RX29" t="str">
        <f>IF('[1]Data Checking'!SB29="","",'[1]Data Checking'!SB29)</f>
        <v/>
      </c>
      <c r="RY29" t="str">
        <f>IF('[1]Data Checking'!SC29="","",'[1]Data Checking'!SC29)</f>
        <v/>
      </c>
      <c r="RZ29" t="str">
        <f>IF('[1]Data Checking'!SD29="","",'[1]Data Checking'!SD29)</f>
        <v/>
      </c>
      <c r="SA29" t="str">
        <f>IF('[1]Data Checking'!SE29="","",'[1]Data Checking'!SE29)</f>
        <v/>
      </c>
      <c r="SB29" t="str">
        <f>IF('[1]Data Checking'!SF29="","",'[1]Data Checking'!SF29)</f>
        <v/>
      </c>
      <c r="SC29" t="str">
        <f>IF('[1]Data Checking'!SG29="","",'[1]Data Checking'!SG29)</f>
        <v/>
      </c>
      <c r="SD29" t="str">
        <f>IF('[1]Data Checking'!SH29="","",'[1]Data Checking'!SH29)</f>
        <v/>
      </c>
      <c r="SE29" t="str">
        <f>IF('[1]Data Checking'!SI29="","",'[1]Data Checking'!SI29)</f>
        <v/>
      </c>
      <c r="SF29" t="str">
        <f>IF('[1]Data Checking'!SJ29="","",'[1]Data Checking'!SJ29)</f>
        <v/>
      </c>
      <c r="SG29" t="str">
        <f>IF('[1]Data Checking'!SK29="","",'[1]Data Checking'!SK29)</f>
        <v/>
      </c>
      <c r="SH29" t="str">
        <f>IF('[1]Data Checking'!SL29="","",'[1]Data Checking'!SL29)</f>
        <v/>
      </c>
      <c r="SI29" t="str">
        <f>IF('[1]Data Checking'!SM29="","",'[1]Data Checking'!SM29)</f>
        <v/>
      </c>
      <c r="SJ29" t="str">
        <f>IF('[1]Data Checking'!SN29="","",'[1]Data Checking'!SN29)</f>
        <v/>
      </c>
      <c r="SK29" t="str">
        <f>IF('[1]Data Checking'!SO29="","",'[1]Data Checking'!SO29)</f>
        <v/>
      </c>
      <c r="SL29" t="str">
        <f>IF('[1]Data Checking'!SP29="","",'[1]Data Checking'!SP29)</f>
        <v/>
      </c>
      <c r="SM29" t="str">
        <f>IF('[1]Data Checking'!SQ29="","",'[1]Data Checking'!SQ29)</f>
        <v/>
      </c>
      <c r="SN29" t="str">
        <f>IF('[1]Data Checking'!SR29="","",'[1]Data Checking'!SR29)</f>
        <v/>
      </c>
      <c r="SO29" t="str">
        <f>IF('[1]Data Checking'!SS29="","",'[1]Data Checking'!SS29)</f>
        <v/>
      </c>
      <c r="SP29" t="str">
        <f>IF('[1]Data Checking'!ST29="","",'[1]Data Checking'!ST29)</f>
        <v/>
      </c>
      <c r="SQ29" t="str">
        <f>IF('[1]Data Checking'!SU29="","",'[1]Data Checking'!SU29)</f>
        <v/>
      </c>
      <c r="SR29" t="str">
        <f>IF('[1]Data Checking'!SV29="","",'[1]Data Checking'!SV29)</f>
        <v/>
      </c>
      <c r="SS29" t="str">
        <f>IF('[1]Data Checking'!SW29="","",'[1]Data Checking'!SW29)</f>
        <v/>
      </c>
      <c r="ST29" t="str">
        <f>IF('[1]Data Checking'!SX29="","",'[1]Data Checking'!SX29)</f>
        <v/>
      </c>
      <c r="SU29" t="str">
        <f>IF('[1]Data Checking'!SY29="","",'[1]Data Checking'!SY29)</f>
        <v/>
      </c>
      <c r="SV29" t="str">
        <f>IF('[1]Data Checking'!SZ29="","",'[1]Data Checking'!SZ29)</f>
        <v/>
      </c>
      <c r="SW29" t="str">
        <f>IF('[1]Data Checking'!TA29="","",'[1]Data Checking'!TA29)</f>
        <v/>
      </c>
      <c r="SX29" t="str">
        <f>IF('[1]Data Checking'!TB29="","",'[1]Data Checking'!TB29)</f>
        <v/>
      </c>
      <c r="SY29" t="str">
        <f>IF('[1]Data Checking'!TC29="","",'[1]Data Checking'!TC29)</f>
        <v/>
      </c>
      <c r="SZ29" t="str">
        <f>IF('[1]Data Checking'!TD29="","",'[1]Data Checking'!TD29)</f>
        <v/>
      </c>
      <c r="TA29" t="str">
        <f>IF('[1]Data Checking'!TE29="","",'[1]Data Checking'!TE29)</f>
        <v/>
      </c>
      <c r="TB29" t="str">
        <f>IF('[1]Data Checking'!TF29="","",'[1]Data Checking'!TF29)</f>
        <v/>
      </c>
      <c r="TC29" t="str">
        <f>IF('[1]Data Checking'!TG29="","",'[1]Data Checking'!TG29)</f>
        <v/>
      </c>
      <c r="TD29" t="str">
        <f>IF('[1]Data Checking'!TH29="","",'[1]Data Checking'!TH29)</f>
        <v/>
      </c>
      <c r="TE29" t="str">
        <f>IF('[1]Data Checking'!TI29="","",'[1]Data Checking'!TI29)</f>
        <v/>
      </c>
      <c r="TF29" t="str">
        <f>IF('[1]Data Checking'!TJ29="","",'[1]Data Checking'!TJ29)</f>
        <v/>
      </c>
      <c r="TG29" t="str">
        <f>IF('[1]Data Checking'!TK29="","",'[1]Data Checking'!TK29)</f>
        <v/>
      </c>
      <c r="TH29" t="str">
        <f>IF('[1]Data Checking'!TL29="","",'[1]Data Checking'!TL29)</f>
        <v/>
      </c>
      <c r="TI29" t="str">
        <f>IF('[1]Data Checking'!TM29="","",'[1]Data Checking'!TM29)</f>
        <v/>
      </c>
      <c r="TJ29">
        <f>IF('[1]Data Checking'!TN29="","",'[1]Data Checking'!TN29)</f>
        <v>0</v>
      </c>
      <c r="TK29">
        <f>IF('[1]Data Checking'!TO29="","",'[1]Data Checking'!TO29)</f>
        <v>0</v>
      </c>
      <c r="TL29">
        <f>IF('[1]Data Checking'!TP29="","",'[1]Data Checking'!TP29)</f>
        <v>0</v>
      </c>
      <c r="TM29">
        <f>IF('[1]Data Checking'!TQ29="","",'[1]Data Checking'!TQ29)</f>
        <v>0</v>
      </c>
      <c r="TN29">
        <f>IF('[1]Data Checking'!TR29="","",'[1]Data Checking'!TR29)</f>
        <v>0</v>
      </c>
      <c r="TO29" t="str">
        <f>IF('[1]Data Checking'!TS29="","",'[1]Data Checking'!TS29)</f>
        <v/>
      </c>
      <c r="TP29" t="str">
        <f>IF('[1]Data Checking'!TT29="","",'[1]Data Checking'!TT29)</f>
        <v/>
      </c>
      <c r="TQ29">
        <f>IF('[1]Data Checking'!TU29="","",'[1]Data Checking'!TU29)</f>
        <v>237463573</v>
      </c>
      <c r="TR29" t="str">
        <f>IF('[1]Data Checking'!TV29="","",'[1]Data Checking'!TV29)</f>
        <v>da3140af-4f2f-439c-9156-0dba096dbfbd</v>
      </c>
      <c r="TS29">
        <f>IF('[1]Data Checking'!TW29="","",'[1]Data Checking'!TW29)</f>
        <v>44530.79891203704</v>
      </c>
      <c r="TT29" t="str">
        <f>IF('[1]Data Checking'!TX29="","",'[1]Data Checking'!TX29)</f>
        <v/>
      </c>
      <c r="TU29" t="str">
        <f>IF('[1]Data Checking'!TY29="","",'[1]Data Checking'!TY29)</f>
        <v/>
      </c>
      <c r="TV29" t="str">
        <f>IF('[1]Data Checking'!TZ29="","",'[1]Data Checking'!TZ29)</f>
        <v>submitted_via_web</v>
      </c>
      <c r="TW29" t="str">
        <f>IF('[1]Data Checking'!UA29="","",'[1]Data Checking'!UA29)</f>
        <v>icsm_haiti</v>
      </c>
      <c r="TX29" t="str">
        <f>IF('[1]Data Checking'!UB29="","",'[1]Data Checking'!UB29)</f>
        <v/>
      </c>
      <c r="TY29">
        <f>IF('[1]Data Checking'!UC29="","",'[1]Data Checking'!UC29)</f>
        <v>28</v>
      </c>
      <c r="TZ29" t="str">
        <f>IF('[1]Data Checking'!UD29="","",'[1]Data Checking'!UD29)</f>
        <v/>
      </c>
      <c r="UA29" t="e">
        <f>IF('[1]Data Checking'!UL29="","",'[1]Data Checking'!UL29)</f>
        <v>#REF!</v>
      </c>
      <c r="UB29" t="e">
        <f>IF('[1]Data Checking'!UM29="","",'[1]Data Checking'!UM29)</f>
        <v>#REF!</v>
      </c>
      <c r="UC29" t="e">
        <f>IF('[1]Data Checking'!UN29="","",'[1]Data Checking'!UN29)</f>
        <v>#REF!</v>
      </c>
    </row>
    <row r="30" spans="1:549">
      <c r="A30">
        <f>IF('[1]Data Checking'!D30="","",'[1]Data Checking'!D30)</f>
        <v>44526.714492523148</v>
      </c>
      <c r="B30">
        <f>IF('[1]Data Checking'!E30="","",'[1]Data Checking'!E30)</f>
        <v>44526.717032511573</v>
      </c>
      <c r="C30">
        <f>IF('[1]Data Checking'!F30="","",'[1]Data Checking'!F30)</f>
        <v>44526</v>
      </c>
      <c r="D30" t="str">
        <f>IF('[1]Data Checking'!H30="","",'[1]Data Checking'!H30)</f>
        <v>audit.csv</v>
      </c>
      <c r="E30" t="str">
        <f>IF('[1]Data Checking'!I30="","",'[1]Data Checking'!I30)</f>
        <v>icsm_haiti</v>
      </c>
      <c r="F30" t="str">
        <f>IF('[1]Data Checking'!J30="","",'[1]Data Checking'!J30)</f>
        <v/>
      </c>
      <c r="G30" t="str">
        <f>IF('[1]Data Checking'!K30="","",'[1]Data Checking'!K30)</f>
        <v/>
      </c>
      <c r="H30">
        <f>IF('[1]Data Checking'!L30="","",'[1]Data Checking'!L30)</f>
        <v>44526</v>
      </c>
      <c r="I30" t="str">
        <f>IF('[1]Data Checking'!M30="","",'[1]Data Checking'!M30)</f>
        <v>Croix-Rouge Neerlandaise</v>
      </c>
      <c r="J30" t="str">
        <f>IF('[1]Data Checking'!N30="","",'[1]Data Checking'!N30)</f>
        <v/>
      </c>
      <c r="K30" t="str">
        <f>IF('[1]Data Checking'!O30="","",'[1]Data Checking'!O30)</f>
        <v>crnl</v>
      </c>
      <c r="L30" t="str">
        <f>IF('[1]Data Checking'!P30="","",'[1]Data Checking'!P30)</f>
        <v>Croix-Rouge Neerlandaise</v>
      </c>
      <c r="M30" t="str">
        <f>IF('[1]Data Checking'!Q30="","",'[1]Data Checking'!Q30)</f>
        <v>Croix-Rouge Neerlandaise</v>
      </c>
      <c r="N30" t="str">
        <f>IF('[1]Data Checking'!R30="","",'[1]Data Checking'!R30)</f>
        <v>PS_6827</v>
      </c>
      <c r="O30" t="str">
        <f>IF('[1]Data Checking'!S30="","",'[1]Data Checking'!S30)</f>
        <v/>
      </c>
      <c r="P30" t="str">
        <f>IF('[1]Data Checking'!T30="","",'[1]Data Checking'!T30)</f>
        <v>crnl_ps</v>
      </c>
      <c r="Q30" t="str">
        <f>IF('[1]Data Checking'!U30="","",'[1]Data Checking'!U30)</f>
        <v>PS_6827</v>
      </c>
      <c r="R30" t="str">
        <f>IF('[1]Data Checking'!V30="","",'[1]Data Checking'!V30)</f>
        <v>PS_6827</v>
      </c>
      <c r="S30" t="str">
        <f>IF('[1]Data Checking'!W30="","",'[1]Data Checking'!W30)</f>
        <v>Sud-Est</v>
      </c>
      <c r="T30" t="str">
        <f>IF('[1]Data Checking'!X30="","",'[1]Data Checking'!X30)</f>
        <v>Jacmel</v>
      </c>
      <c r="U30" t="str">
        <f>IF('[1]Data Checking'!Y30="","",'[1]Data Checking'!Y30)</f>
        <v>HT0211</v>
      </c>
      <c r="V30" t="str">
        <f>IF('[1]Data Checking'!Z30="","",'[1]Data Checking'!Z30)</f>
        <v>Jacmel</v>
      </c>
      <c r="W30" t="str">
        <f>IF('[1]Data Checking'!AA30="","",'[1]Data Checking'!AA30)</f>
        <v>1re Section Bas Cap Rouge</v>
      </c>
      <c r="X30" t="str">
        <f>IF('[1]Data Checking'!AB30="","",'[1]Data Checking'!AB30)</f>
        <v>HT0211-01</v>
      </c>
      <c r="Y30" t="str">
        <f>IF('[1]Data Checking'!AC30="","",'[1]Data Checking'!AC30)</f>
        <v>1re Section Bas Cap Rouge</v>
      </c>
      <c r="Z30" t="str">
        <f>IF('[1]Data Checking'!AD30="","",'[1]Data Checking'!AD30)</f>
        <v>Beaudoin</v>
      </c>
      <c r="AA30" t="str">
        <f>IF('[1]Data Checking'!AE30="","",'[1]Data Checking'!AE30)</f>
        <v/>
      </c>
      <c r="AB30" t="str">
        <f>IF('[1]Data Checking'!AF30="","",'[1]Data Checking'!AF30)</f>
        <v>jac_1</v>
      </c>
      <c r="AC30" t="str">
        <f>IF('[1]Data Checking'!AG30="","",'[1]Data Checking'!AG30)</f>
        <v>Beaudoin</v>
      </c>
      <c r="AD30" t="str">
        <f>IF('[1]Data Checking'!AH30="","",'[1]Data Checking'!AH30)</f>
        <v>Beaudoin</v>
      </c>
      <c r="AE30" t="str">
        <f>IF('[1]Data Checking'!AI30="","",'[1]Data Checking'!AI30)</f>
        <v>Marché Beaudoin</v>
      </c>
      <c r="AF30" t="str">
        <f>IF('[1]Data Checking'!AJ30="","",'[1]Data Checking'!AJ30)</f>
        <v/>
      </c>
      <c r="AG30" t="str">
        <f>IF('[1]Data Checking'!AK30="","",'[1]Data Checking'!AK30)</f>
        <v>jac_1</v>
      </c>
      <c r="AH30" t="str">
        <f>IF('[1]Data Checking'!AL30="","",'[1]Data Checking'!AL30)</f>
        <v>Marché Beaudoin</v>
      </c>
      <c r="AI30" t="str">
        <f>IF('[1]Data Checking'!AM30="","",'[1]Data Checking'!AM30)</f>
        <v>Marché Beaudoin</v>
      </c>
      <c r="AJ30" t="str">
        <f>IF('[1]Data Checking'!AN30="","",'[1]Data Checking'!AN30)</f>
        <v>Milieu urbain</v>
      </c>
      <c r="AK30" t="str">
        <f>IF('[1]Data Checking'!AO30="","",'[1]Data Checking'!AO30)</f>
        <v>Enquête auprès d'un marchand</v>
      </c>
      <c r="AL30" t="str">
        <f>IF('[1]Data Checking'!AP30="","",'[1]Data Checking'!AP30)</f>
        <v>Oui</v>
      </c>
      <c r="AM30" t="str">
        <f>IF('[1]Data Checking'!AQ30="","",'[1]Data Checking'!AQ30)</f>
        <v/>
      </c>
      <c r="AN30" t="str">
        <f>IF('[1]Data Checking'!AR30="","",'[1]Data Checking'!AR30)</f>
        <v>Oui</v>
      </c>
      <c r="AO30" t="str">
        <f>IF('[1]Data Checking'!AS30="","",'[1]Data Checking'!AS30)</f>
        <v/>
      </c>
      <c r="AP30" t="str">
        <f>IF('[1]Data Checking'!AT30="","",'[1]Data Checking'!AT30)</f>
        <v>Homme</v>
      </c>
      <c r="AQ30">
        <f>IF('[1]Data Checking'!AU30="","",'[1]Data Checking'!AU30)</f>
        <v>44526</v>
      </c>
      <c r="AR30">
        <f>IF('[1]Data Checking'!AV30="","",'[1]Data Checking'!AV30)</f>
        <v>44526</v>
      </c>
      <c r="AS30" t="str">
        <f>IF('[1]Data Checking'!AW30="","",'[1]Data Checking'!AW30)</f>
        <v>Détaillant sur une table</v>
      </c>
      <c r="AT30" t="str">
        <f>IF('[1]Data Checking'!AX30="","",'[1]Data Checking'!AX30)</f>
        <v/>
      </c>
      <c r="AU30" t="str">
        <f>IF('[1]Data Checking'!AY30="","",'[1]Data Checking'!AY30)</f>
        <v>Charbon de bois</v>
      </c>
      <c r="AV30">
        <f>IF('[1]Data Checking'!AZ30="","",'[1]Data Checking'!AZ30)</f>
        <v>0</v>
      </c>
      <c r="AW30">
        <f>IF('[1]Data Checking'!BA30="","",'[1]Data Checking'!BA30)</f>
        <v>0</v>
      </c>
      <c r="AX30">
        <f>IF('[1]Data Checking'!BB30="","",'[1]Data Checking'!BB30)</f>
        <v>1</v>
      </c>
      <c r="AY30">
        <f>IF('[1]Data Checking'!BC30="","",'[1]Data Checking'!BC30)</f>
        <v>0</v>
      </c>
      <c r="AZ30" t="str">
        <f>IF('[1]Data Checking'!BD30="","",'[1]Data Checking'!BD30)</f>
        <v>charbon</v>
      </c>
      <c r="BA30" t="str">
        <f>IF('[1]Data Checking'!BE30="","",'[1]Data Checking'!BE30)</f>
        <v>Charbon de bois</v>
      </c>
      <c r="BB30" t="str">
        <f>IF('[1]Data Checking'!BF30="","",'[1]Data Checking'!BF30)</f>
        <v>En espèces (Gourde) A crédit partiel</v>
      </c>
      <c r="BC30">
        <f>IF('[1]Data Checking'!BG30="","",'[1]Data Checking'!BG30)</f>
        <v>1</v>
      </c>
      <c r="BD30">
        <f>IF('[1]Data Checking'!BH30="","",'[1]Data Checking'!BH30)</f>
        <v>0</v>
      </c>
      <c r="BE30">
        <f>IF('[1]Data Checking'!BI30="","",'[1]Data Checking'!BI30)</f>
        <v>0</v>
      </c>
      <c r="BF30">
        <f>IF('[1]Data Checking'!BJ30="","",'[1]Data Checking'!BJ30)</f>
        <v>0</v>
      </c>
      <c r="BG30">
        <f>IF('[1]Data Checking'!BK30="","",'[1]Data Checking'!BK30)</f>
        <v>1</v>
      </c>
      <c r="BH30">
        <f>IF('[1]Data Checking'!BL30="","",'[1]Data Checking'!BL30)</f>
        <v>0</v>
      </c>
      <c r="BI30">
        <f>IF('[1]Data Checking'!BM30="","",'[1]Data Checking'!BM30)</f>
        <v>0</v>
      </c>
      <c r="BJ30">
        <f>IF('[1]Data Checking'!BN30="","",'[1]Data Checking'!BN30)</f>
        <v>0</v>
      </c>
      <c r="BK30">
        <f>IF('[1]Data Checking'!BO30="","",'[1]Data Checking'!BO30)</f>
        <v>0</v>
      </c>
      <c r="BL30">
        <f>IF('[1]Data Checking'!BP30="","",'[1]Data Checking'!BP30)</f>
        <v>0</v>
      </c>
      <c r="BM30" t="str">
        <f>IF('[1]Data Checking'!BQ30="","",'[1]Data Checking'!BQ30)</f>
        <v/>
      </c>
      <c r="BN30" t="str">
        <f>IF('[1]Data Checking'!BR30="","",'[1]Data Checking'!BR30)</f>
        <v>Oui, il y a plus de commerçants par rapport au mois passé</v>
      </c>
      <c r="BO30" t="str">
        <f>IF('[1]Data Checking'!BS30="","",'[1]Data Checking'!BS30)</f>
        <v>Moins de 20</v>
      </c>
      <c r="BP30" t="str">
        <f>IF('[1]Data Checking'!BT30="","",'[1]Data Checking'!BT30)</f>
        <v/>
      </c>
      <c r="BQ30" t="str">
        <f>IF('[1]Data Checking'!BU30="","",'[1]Data Checking'!BU30)</f>
        <v/>
      </c>
      <c r="BR30" t="str">
        <f>IF('[1]Data Checking'!BV30="","",'[1]Data Checking'!BV30)</f>
        <v/>
      </c>
      <c r="BS30" t="str">
        <f>IF('[1]Data Checking'!BW30="","",'[1]Data Checking'!BW30)</f>
        <v/>
      </c>
      <c r="BT30" t="str">
        <f>IF('[1]Data Checking'!BX30="","",'[1]Data Checking'!BX30)</f>
        <v/>
      </c>
      <c r="BU30" t="str">
        <f>IF('[1]Data Checking'!BY30="","",'[1]Data Checking'!BY30)</f>
        <v/>
      </c>
      <c r="BV30" t="str">
        <f>IF('[1]Data Checking'!BZ30="","",'[1]Data Checking'!BZ30)</f>
        <v/>
      </c>
      <c r="BW30" t="str">
        <f>IF('[1]Data Checking'!CA30="","",'[1]Data Checking'!CA30)</f>
        <v/>
      </c>
      <c r="BX30" t="str">
        <f>IF('[1]Data Checking'!CB30="","",'[1]Data Checking'!CB30)</f>
        <v/>
      </c>
      <c r="BY30" t="str">
        <f>IF('[1]Data Checking'!CC30="","",'[1]Data Checking'!CC30)</f>
        <v/>
      </c>
      <c r="BZ30" t="str">
        <f>IF('[1]Data Checking'!CD30="","",'[1]Data Checking'!CD30)</f>
        <v/>
      </c>
      <c r="CA30" t="str">
        <f>IF('[1]Data Checking'!CE30="","",'[1]Data Checking'!CE30)</f>
        <v/>
      </c>
      <c r="CB30" t="str">
        <f>IF('[1]Data Checking'!CF30="","",'[1]Data Checking'!CF30)</f>
        <v/>
      </c>
      <c r="CC30" t="str">
        <f>IF('[1]Data Checking'!CG30="","",'[1]Data Checking'!CG30)</f>
        <v/>
      </c>
      <c r="CD30" t="str">
        <f>IF('[1]Data Checking'!CH30="","",'[1]Data Checking'!CH30)</f>
        <v/>
      </c>
      <c r="CE30" t="str">
        <f>IF('[1]Data Checking'!CI30="","",'[1]Data Checking'!CI30)</f>
        <v/>
      </c>
      <c r="CF30" t="str">
        <f>IF('[1]Data Checking'!CJ30="","",'[1]Data Checking'!CJ30)</f>
        <v/>
      </c>
      <c r="CG30" t="str">
        <f>IF('[1]Data Checking'!CK30="","",'[1]Data Checking'!CK30)</f>
        <v/>
      </c>
      <c r="CH30" t="str">
        <f>IF('[1]Data Checking'!CL30="","",'[1]Data Checking'!CL30)</f>
        <v/>
      </c>
      <c r="CI30" t="str">
        <f>IF('[1]Data Checking'!CM30="","",'[1]Data Checking'!CM30)</f>
        <v/>
      </c>
      <c r="CJ30" t="str">
        <f>IF('[1]Data Checking'!CN30="","",'[1]Data Checking'!CN30)</f>
        <v/>
      </c>
      <c r="CK30" t="str">
        <f>IF('[1]Data Checking'!CO30="","",'[1]Data Checking'!CO30)</f>
        <v/>
      </c>
      <c r="CL30" t="str">
        <f>IF('[1]Data Checking'!CP30="","",'[1]Data Checking'!CP30)</f>
        <v/>
      </c>
      <c r="CM30" t="str">
        <f>IF('[1]Data Checking'!CQ30="","",'[1]Data Checking'!CQ30)</f>
        <v/>
      </c>
      <c r="CN30" t="str">
        <f>IF('[1]Data Checking'!CR30="","",'[1]Data Checking'!CR30)</f>
        <v/>
      </c>
      <c r="CO30" t="str">
        <f>IF('[1]Data Checking'!CS30="","",'[1]Data Checking'!CS30)</f>
        <v/>
      </c>
      <c r="CP30" t="str">
        <f>IF('[1]Data Checking'!CT30="","",'[1]Data Checking'!CT30)</f>
        <v/>
      </c>
      <c r="CQ30" t="str">
        <f>IF('[1]Data Checking'!CU30="","",'[1]Data Checking'!CU30)</f>
        <v/>
      </c>
      <c r="CR30" t="str">
        <f>IF('[1]Data Checking'!CV30="","",'[1]Data Checking'!CV30)</f>
        <v/>
      </c>
      <c r="CS30" t="str">
        <f>IF('[1]Data Checking'!CW30="","",'[1]Data Checking'!CW30)</f>
        <v/>
      </c>
      <c r="CT30" t="str">
        <f>IF('[1]Data Checking'!CX30="","",'[1]Data Checking'!CX30)</f>
        <v/>
      </c>
      <c r="CU30" t="str">
        <f>IF('[1]Data Checking'!CY30="","",'[1]Data Checking'!CY30)</f>
        <v/>
      </c>
      <c r="CV30" t="str">
        <f>IF('[1]Data Checking'!CZ30="","",'[1]Data Checking'!CZ30)</f>
        <v/>
      </c>
      <c r="CW30" t="str">
        <f>IF('[1]Data Checking'!DA30="","",'[1]Data Checking'!DA30)</f>
        <v/>
      </c>
      <c r="CX30" t="str">
        <f>IF('[1]Data Checking'!DB30="","",'[1]Data Checking'!DB30)</f>
        <v/>
      </c>
      <c r="CY30" t="str">
        <f>IF('[1]Data Checking'!DC30="","",'[1]Data Checking'!DC30)</f>
        <v/>
      </c>
      <c r="CZ30" t="str">
        <f>IF('[1]Data Checking'!DD30="","",'[1]Data Checking'!DD30)</f>
        <v/>
      </c>
      <c r="DA30" t="str">
        <f>IF('[1]Data Checking'!DE30="","",'[1]Data Checking'!DE30)</f>
        <v/>
      </c>
      <c r="DB30" t="str">
        <f>IF('[1]Data Checking'!DF30="","",'[1]Data Checking'!DF30)</f>
        <v/>
      </c>
      <c r="DC30" t="str">
        <f>IF('[1]Data Checking'!DG30="","",'[1]Data Checking'!DG30)</f>
        <v/>
      </c>
      <c r="DD30" t="str">
        <f>IF('[1]Data Checking'!DH30="","",'[1]Data Checking'!DH30)</f>
        <v/>
      </c>
      <c r="DE30" t="str">
        <f>IF('[1]Data Checking'!DI30="","",'[1]Data Checking'!DI30)</f>
        <v/>
      </c>
      <c r="DF30" t="str">
        <f>IF('[1]Data Checking'!DJ30="","",'[1]Data Checking'!DJ30)</f>
        <v/>
      </c>
      <c r="DG30" t="str">
        <f>IF('[1]Data Checking'!DK30="","",'[1]Data Checking'!DK30)</f>
        <v/>
      </c>
      <c r="DH30" t="str">
        <f>IF('[1]Data Checking'!DL30="","",'[1]Data Checking'!DL30)</f>
        <v/>
      </c>
      <c r="DI30" t="str">
        <f>IF('[1]Data Checking'!DM30="","",'[1]Data Checking'!DM30)</f>
        <v/>
      </c>
      <c r="DJ30" t="str">
        <f>IF('[1]Data Checking'!DN30="","",'[1]Data Checking'!DN30)</f>
        <v/>
      </c>
      <c r="DK30" t="str">
        <f>IF('[1]Data Checking'!DO30="","",'[1]Data Checking'!DO30)</f>
        <v/>
      </c>
      <c r="DL30" t="str">
        <f>IF('[1]Data Checking'!DP30="","",'[1]Data Checking'!DP30)</f>
        <v/>
      </c>
      <c r="DM30" t="str">
        <f>IF('[1]Data Checking'!DQ30="","",'[1]Data Checking'!DQ30)</f>
        <v/>
      </c>
      <c r="DN30" t="str">
        <f>IF('[1]Data Checking'!DR30="","",'[1]Data Checking'!DR30)</f>
        <v/>
      </c>
      <c r="DO30" t="str">
        <f>IF('[1]Data Checking'!DS30="","",'[1]Data Checking'!DS30)</f>
        <v/>
      </c>
      <c r="DP30" t="str">
        <f>IF('[1]Data Checking'!DT30="","",'[1]Data Checking'!DT30)</f>
        <v/>
      </c>
      <c r="DQ30" t="str">
        <f>IF('[1]Data Checking'!DU30="","",'[1]Data Checking'!DU30)</f>
        <v/>
      </c>
      <c r="DR30" t="str">
        <f>IF('[1]Data Checking'!DV30="","",'[1]Data Checking'!DV30)</f>
        <v/>
      </c>
      <c r="DS30" t="str">
        <f>IF('[1]Data Checking'!DW30="","",'[1]Data Checking'!DW30)</f>
        <v/>
      </c>
      <c r="DT30" t="str">
        <f>IF('[1]Data Checking'!DX30="","",'[1]Data Checking'!DX30)</f>
        <v/>
      </c>
      <c r="DU30" t="str">
        <f>IF('[1]Data Checking'!DY30="","",'[1]Data Checking'!DY30)</f>
        <v/>
      </c>
      <c r="DV30" t="str">
        <f>IF('[1]Data Checking'!DZ30="","",'[1]Data Checking'!DZ30)</f>
        <v/>
      </c>
      <c r="DW30" t="str">
        <f>IF('[1]Data Checking'!EA30="","",'[1]Data Checking'!EA30)</f>
        <v/>
      </c>
      <c r="DX30" t="str">
        <f>IF('[1]Data Checking'!EB30="","",'[1]Data Checking'!EB30)</f>
        <v/>
      </c>
      <c r="DY30" t="str">
        <f>IF('[1]Data Checking'!EC30="","",'[1]Data Checking'!EC30)</f>
        <v/>
      </c>
      <c r="DZ30" t="str">
        <f>IF('[1]Data Checking'!ED30="","",'[1]Data Checking'!ED30)</f>
        <v/>
      </c>
      <c r="EA30" t="str">
        <f>IF('[1]Data Checking'!EE30="","",'[1]Data Checking'!EE30)</f>
        <v/>
      </c>
      <c r="EB30" t="str">
        <f>IF('[1]Data Checking'!EF30="","",'[1]Data Checking'!EF30)</f>
        <v/>
      </c>
      <c r="EC30" t="str">
        <f>IF('[1]Data Checking'!EG30="","",'[1]Data Checking'!EG30)</f>
        <v/>
      </c>
      <c r="ED30" t="str">
        <f>IF('[1]Data Checking'!EH30="","",'[1]Data Checking'!EH30)</f>
        <v/>
      </c>
      <c r="EE30" t="str">
        <f>IF('[1]Data Checking'!EI30="","",'[1]Data Checking'!EI30)</f>
        <v/>
      </c>
      <c r="EF30" t="str">
        <f>IF('[1]Data Checking'!EJ30="","",'[1]Data Checking'!EJ30)</f>
        <v/>
      </c>
      <c r="EG30" t="str">
        <f>IF('[1]Data Checking'!EK30="","",'[1]Data Checking'!EK30)</f>
        <v/>
      </c>
      <c r="EH30" t="str">
        <f>IF('[1]Data Checking'!EL30="","",'[1]Data Checking'!EL30)</f>
        <v/>
      </c>
      <c r="EI30" t="str">
        <f>IF('[1]Data Checking'!EM30="","",'[1]Data Checking'!EM30)</f>
        <v/>
      </c>
      <c r="EJ30" t="str">
        <f>IF('[1]Data Checking'!EN30="","",'[1]Data Checking'!EN30)</f>
        <v/>
      </c>
      <c r="EK30" t="str">
        <f>IF('[1]Data Checking'!EO30="","",'[1]Data Checking'!EO30)</f>
        <v/>
      </c>
      <c r="EL30" t="str">
        <f>IF('[1]Data Checking'!EP30="","",'[1]Data Checking'!EP30)</f>
        <v/>
      </c>
      <c r="EM30" t="str">
        <f>IF('[1]Data Checking'!EQ30="","",'[1]Data Checking'!EQ30)</f>
        <v/>
      </c>
      <c r="EN30" t="str">
        <f>IF('[1]Data Checking'!ER30="","",'[1]Data Checking'!ER30)</f>
        <v/>
      </c>
      <c r="EO30" t="str">
        <f>IF('[1]Data Checking'!ES30="","",'[1]Data Checking'!ES30)</f>
        <v/>
      </c>
      <c r="EP30" t="str">
        <f>IF('[1]Data Checking'!ET30="","",'[1]Data Checking'!ET30)</f>
        <v/>
      </c>
      <c r="EQ30" t="str">
        <f>IF('[1]Data Checking'!EU30="","",'[1]Data Checking'!EU30)</f>
        <v/>
      </c>
      <c r="ER30" t="str">
        <f>IF('[1]Data Checking'!EV30="","",'[1]Data Checking'!EV30)</f>
        <v/>
      </c>
      <c r="ES30" t="str">
        <f>IF('[1]Data Checking'!EW30="","",'[1]Data Checking'!EW30)</f>
        <v/>
      </c>
      <c r="ET30" t="str">
        <f>IF('[1]Data Checking'!EX30="","",'[1]Data Checking'!EX30)</f>
        <v/>
      </c>
      <c r="EU30" t="str">
        <f>IF('[1]Data Checking'!EY30="","",'[1]Data Checking'!EY30)</f>
        <v/>
      </c>
      <c r="EV30" t="str">
        <f>IF('[1]Data Checking'!EZ30="","",'[1]Data Checking'!EZ30)</f>
        <v/>
      </c>
      <c r="EW30" t="str">
        <f>IF('[1]Data Checking'!FA30="","",'[1]Data Checking'!FA30)</f>
        <v/>
      </c>
      <c r="EX30" t="str">
        <f>IF('[1]Data Checking'!FB30="","",'[1]Data Checking'!FB30)</f>
        <v/>
      </c>
      <c r="EY30" t="str">
        <f>IF('[1]Data Checking'!FC30="","",'[1]Data Checking'!FC30)</f>
        <v/>
      </c>
      <c r="EZ30" t="str">
        <f>IF('[1]Data Checking'!FD30="","",'[1]Data Checking'!FD30)</f>
        <v/>
      </c>
      <c r="FA30" t="str">
        <f>IF('[1]Data Checking'!FE30="","",'[1]Data Checking'!FE30)</f>
        <v/>
      </c>
      <c r="FB30" t="str">
        <f>IF('[1]Data Checking'!FF30="","",'[1]Data Checking'!FF30)</f>
        <v/>
      </c>
      <c r="FC30" t="str">
        <f>IF('[1]Data Checking'!FG30="","",'[1]Data Checking'!FG30)</f>
        <v/>
      </c>
      <c r="FD30" t="str">
        <f>IF('[1]Data Checking'!FH30="","",'[1]Data Checking'!FH30)</f>
        <v/>
      </c>
      <c r="FE30" t="str">
        <f>IF('[1]Data Checking'!FI30="","",'[1]Data Checking'!FI30)</f>
        <v/>
      </c>
      <c r="FF30" t="str">
        <f>IF('[1]Data Checking'!FJ30="","",'[1]Data Checking'!FJ30)</f>
        <v/>
      </c>
      <c r="FG30" t="str">
        <f>IF('[1]Data Checking'!FK30="","",'[1]Data Checking'!FK30)</f>
        <v/>
      </c>
      <c r="FH30" t="str">
        <f>IF('[1]Data Checking'!FL30="","",'[1]Data Checking'!FL30)</f>
        <v/>
      </c>
      <c r="FI30" t="str">
        <f>IF('[1]Data Checking'!FM30="","",'[1]Data Checking'!FM30)</f>
        <v/>
      </c>
      <c r="FJ30" t="str">
        <f>IF('[1]Data Checking'!FN30="","",'[1]Data Checking'!FN30)</f>
        <v/>
      </c>
      <c r="FK30" t="str">
        <f>IF('[1]Data Checking'!FO30="","",'[1]Data Checking'!FO30)</f>
        <v/>
      </c>
      <c r="FL30" t="str">
        <f>IF('[1]Data Checking'!FP30="","",'[1]Data Checking'!FP30)</f>
        <v/>
      </c>
      <c r="FM30" t="str">
        <f>IF('[1]Data Checking'!FQ30="","",'[1]Data Checking'!FQ30)</f>
        <v/>
      </c>
      <c r="FN30" t="str">
        <f>IF('[1]Data Checking'!FR30="","",'[1]Data Checking'!FR30)</f>
        <v/>
      </c>
      <c r="FO30" t="str">
        <f>IF('[1]Data Checking'!FS30="","",'[1]Data Checking'!FS30)</f>
        <v/>
      </c>
      <c r="FP30" t="str">
        <f>IF('[1]Data Checking'!FT30="","",'[1]Data Checking'!FT30)</f>
        <v/>
      </c>
      <c r="FQ30" t="str">
        <f>IF('[1]Data Checking'!FU30="","",'[1]Data Checking'!FU30)</f>
        <v/>
      </c>
      <c r="FR30" t="str">
        <f>IF('[1]Data Checking'!FV30="","",'[1]Data Checking'!FV30)</f>
        <v/>
      </c>
      <c r="FS30" t="str">
        <f>IF('[1]Data Checking'!FW30="","",'[1]Data Checking'!FW30)</f>
        <v/>
      </c>
      <c r="FT30" t="str">
        <f>IF('[1]Data Checking'!FX30="","",'[1]Data Checking'!FX30)</f>
        <v/>
      </c>
      <c r="FU30" t="str">
        <f>IF('[1]Data Checking'!FY30="","",'[1]Data Checking'!FY30)</f>
        <v/>
      </c>
      <c r="FV30" t="str">
        <f>IF('[1]Data Checking'!FZ30="","",'[1]Data Checking'!FZ30)</f>
        <v/>
      </c>
      <c r="FW30" t="str">
        <f>IF('[1]Data Checking'!GA30="","",'[1]Data Checking'!GA30)</f>
        <v/>
      </c>
      <c r="FX30" t="str">
        <f>IF('[1]Data Checking'!GB30="","",'[1]Data Checking'!GB30)</f>
        <v/>
      </c>
      <c r="FY30" t="str">
        <f>IF('[1]Data Checking'!GC30="","",'[1]Data Checking'!GC30)</f>
        <v/>
      </c>
      <c r="FZ30" t="str">
        <f>IF('[1]Data Checking'!GD30="","",'[1]Data Checking'!GD30)</f>
        <v/>
      </c>
      <c r="GA30" t="str">
        <f>IF('[1]Data Checking'!GE30="","",'[1]Data Checking'!GE30)</f>
        <v/>
      </c>
      <c r="GB30" t="str">
        <f>IF('[1]Data Checking'!GF30="","",'[1]Data Checking'!GF30)</f>
        <v/>
      </c>
      <c r="GC30" t="str">
        <f>IF('[1]Data Checking'!GG30="","",'[1]Data Checking'!GG30)</f>
        <v/>
      </c>
      <c r="GD30" t="str">
        <f>IF('[1]Data Checking'!GH30="","",'[1]Data Checking'!GH30)</f>
        <v/>
      </c>
      <c r="GE30" t="str">
        <f>IF('[1]Data Checking'!GI30="","",'[1]Data Checking'!GI30)</f>
        <v/>
      </c>
      <c r="GF30" t="str">
        <f>IF('[1]Data Checking'!GJ30="","",'[1]Data Checking'!GJ30)</f>
        <v/>
      </c>
      <c r="GG30" t="str">
        <f>IF('[1]Data Checking'!GK30="","",'[1]Data Checking'!GK30)</f>
        <v/>
      </c>
      <c r="GH30" t="str">
        <f>IF('[1]Data Checking'!GL30="","",'[1]Data Checking'!GL30)</f>
        <v/>
      </c>
      <c r="GI30" t="str">
        <f>IF('[1]Data Checking'!GM30="","",'[1]Data Checking'!GM30)</f>
        <v/>
      </c>
      <c r="GJ30" t="str">
        <f>IF('[1]Data Checking'!GN30="","",'[1]Data Checking'!GN30)</f>
        <v/>
      </c>
      <c r="GK30" t="str">
        <f>IF('[1]Data Checking'!GO30="","",'[1]Data Checking'!GO30)</f>
        <v/>
      </c>
      <c r="GL30" t="str">
        <f>IF('[1]Data Checking'!GP30="","",'[1]Data Checking'!GP30)</f>
        <v/>
      </c>
      <c r="GM30" t="str">
        <f>IF('[1]Data Checking'!GQ30="","",'[1]Data Checking'!GQ30)</f>
        <v/>
      </c>
      <c r="GN30" t="str">
        <f>IF('[1]Data Checking'!GR30="","",'[1]Data Checking'!GR30)</f>
        <v/>
      </c>
      <c r="GO30" t="str">
        <f>IF('[1]Data Checking'!GS30="","",'[1]Data Checking'!GS30)</f>
        <v/>
      </c>
      <c r="GP30" t="str">
        <f>IF('[1]Data Checking'!GT30="","",'[1]Data Checking'!GT30)</f>
        <v/>
      </c>
      <c r="GQ30" t="str">
        <f>IF('[1]Data Checking'!GU30="","",'[1]Data Checking'!GU30)</f>
        <v/>
      </c>
      <c r="GR30" t="str">
        <f>IF('[1]Data Checking'!GV30="","",'[1]Data Checking'!GV30)</f>
        <v/>
      </c>
      <c r="GS30" t="str">
        <f>IF('[1]Data Checking'!GW30="","",'[1]Data Checking'!GW30)</f>
        <v/>
      </c>
      <c r="GT30" t="str">
        <f>IF('[1]Data Checking'!GX30="","",'[1]Data Checking'!GX30)</f>
        <v/>
      </c>
      <c r="GU30" t="str">
        <f>IF('[1]Data Checking'!GY30="","",'[1]Data Checking'!GY30)</f>
        <v/>
      </c>
      <c r="GV30" t="str">
        <f>IF('[1]Data Checking'!GZ30="","",'[1]Data Checking'!GZ30)</f>
        <v/>
      </c>
      <c r="GW30" t="str">
        <f>IF('[1]Data Checking'!HA30="","",'[1]Data Checking'!HA30)</f>
        <v/>
      </c>
      <c r="GX30" t="str">
        <f>IF('[1]Data Checking'!HB30="","",'[1]Data Checking'!HB30)</f>
        <v/>
      </c>
      <c r="GY30" t="str">
        <f>IF('[1]Data Checking'!HC30="","",'[1]Data Checking'!HC30)</f>
        <v/>
      </c>
      <c r="GZ30" t="str">
        <f>IF('[1]Data Checking'!HD30="","",'[1]Data Checking'!HD30)</f>
        <v/>
      </c>
      <c r="HA30" t="str">
        <f>IF('[1]Data Checking'!HE30="","",'[1]Data Checking'!HE30)</f>
        <v/>
      </c>
      <c r="HB30" t="str">
        <f>IF('[1]Data Checking'!HF30="","",'[1]Data Checking'!HF30)</f>
        <v/>
      </c>
      <c r="HC30" t="str">
        <f>IF('[1]Data Checking'!HG30="","",'[1]Data Checking'!HG30)</f>
        <v/>
      </c>
      <c r="HD30" t="str">
        <f>IF('[1]Data Checking'!HH30="","",'[1]Data Checking'!HH30)</f>
        <v/>
      </c>
      <c r="HE30" t="str">
        <f>IF('[1]Data Checking'!HI30="","",'[1]Data Checking'!HI30)</f>
        <v/>
      </c>
      <c r="HF30" t="str">
        <f>IF('[1]Data Checking'!HJ30="","",'[1]Data Checking'!HJ30)</f>
        <v/>
      </c>
      <c r="HG30" t="str">
        <f>IF('[1]Data Checking'!HK30="","",'[1]Data Checking'!HK30)</f>
        <v/>
      </c>
      <c r="HH30" t="str">
        <f>IF('[1]Data Checking'!HL30="","",'[1]Data Checking'!HL30)</f>
        <v/>
      </c>
      <c r="HI30" t="str">
        <f>IF('[1]Data Checking'!HM30="","",'[1]Data Checking'!HM30)</f>
        <v/>
      </c>
      <c r="HJ30" t="str">
        <f>IF('[1]Data Checking'!HN30="","",'[1]Data Checking'!HN30)</f>
        <v/>
      </c>
      <c r="HK30" t="str">
        <f>IF('[1]Data Checking'!HO30="","",'[1]Data Checking'!HO30)</f>
        <v/>
      </c>
      <c r="HL30" t="str">
        <f>IF('[1]Data Checking'!HP30="","",'[1]Data Checking'!HP30)</f>
        <v/>
      </c>
      <c r="HM30" t="str">
        <f>IF('[1]Data Checking'!HQ30="","",'[1]Data Checking'!HQ30)</f>
        <v/>
      </c>
      <c r="HN30" t="str">
        <f>IF('[1]Data Checking'!HR30="","",'[1]Data Checking'!HR30)</f>
        <v/>
      </c>
      <c r="HO30" t="str">
        <f>IF('[1]Data Checking'!HS30="","",'[1]Data Checking'!HS30)</f>
        <v/>
      </c>
      <c r="HP30" t="str">
        <f>IF('[1]Data Checking'!HT30="","",'[1]Data Checking'!HT30)</f>
        <v/>
      </c>
      <c r="HQ30" t="str">
        <f>IF('[1]Data Checking'!HU30="","",'[1]Data Checking'!HU30)</f>
        <v/>
      </c>
      <c r="HR30" t="str">
        <f>IF('[1]Data Checking'!HV30="","",'[1]Data Checking'!HV30)</f>
        <v/>
      </c>
      <c r="HS30" t="str">
        <f>IF('[1]Data Checking'!HW30="","",'[1]Data Checking'!HW30)</f>
        <v/>
      </c>
      <c r="HT30" t="str">
        <f>IF('[1]Data Checking'!HX30="","",'[1]Data Checking'!HX30)</f>
        <v/>
      </c>
      <c r="HU30" t="str">
        <f>IF('[1]Data Checking'!HY30="","",'[1]Data Checking'!HY30)</f>
        <v/>
      </c>
      <c r="HV30" t="str">
        <f>IF('[1]Data Checking'!HZ30="","",'[1]Data Checking'!HZ30)</f>
        <v/>
      </c>
      <c r="HW30" t="str">
        <f>IF('[1]Data Checking'!IA30="","",'[1]Data Checking'!IA30)</f>
        <v/>
      </c>
      <c r="HX30" t="str">
        <f>IF('[1]Data Checking'!IB30="","",'[1]Data Checking'!IB30)</f>
        <v/>
      </c>
      <c r="HY30" t="str">
        <f>IF('[1]Data Checking'!IC30="","",'[1]Data Checking'!IC30)</f>
        <v/>
      </c>
      <c r="HZ30">
        <f>IF('[1]Data Checking'!ID30="","",'[1]Data Checking'!ID30)</f>
        <v>75</v>
      </c>
      <c r="IA30" t="str">
        <f>IF('[1]Data Checking'!IE30="","",'[1]Data Checking'!IE30)</f>
        <v>Oui</v>
      </c>
      <c r="IB30" t="str">
        <f>IF('[1]Data Checking'!IF30="","",'[1]Data Checking'!IF30)</f>
        <v>Oui</v>
      </c>
      <c r="IC30" t="str">
        <f>IF('[1]Data Checking'!IG30="","",'[1]Data Checking'!IG30)</f>
        <v>Manifestations Vols ou pillages</v>
      </c>
      <c r="ID30">
        <f>IF('[1]Data Checking'!IH30="","",'[1]Data Checking'!IH30)</f>
        <v>1</v>
      </c>
      <c r="IE30">
        <f>IF('[1]Data Checking'!II30="","",'[1]Data Checking'!II30)</f>
        <v>0</v>
      </c>
      <c r="IF30">
        <f>IF('[1]Data Checking'!IJ30="","",'[1]Data Checking'!IJ30)</f>
        <v>1</v>
      </c>
      <c r="IG30">
        <f>IF('[1]Data Checking'!IK30="","",'[1]Data Checking'!IK30)</f>
        <v>0</v>
      </c>
      <c r="IH30">
        <f>IF('[1]Data Checking'!IL30="","",'[1]Data Checking'!IL30)</f>
        <v>0</v>
      </c>
      <c r="II30">
        <f>IF('[1]Data Checking'!IM30="","",'[1]Data Checking'!IM30)</f>
        <v>0</v>
      </c>
      <c r="IJ30" t="str">
        <f>IF('[1]Data Checking'!IN30="","",'[1]Data Checking'!IN30)</f>
        <v/>
      </c>
      <c r="IK30" t="str">
        <f>IF('[1]Data Checking'!IO30="","",'[1]Data Checking'!IO30)</f>
        <v>Augmentation des prix</v>
      </c>
      <c r="IL30">
        <f>IF('[1]Data Checking'!IP30="","",'[1]Data Checking'!IP30)</f>
        <v>0</v>
      </c>
      <c r="IM30">
        <f>IF('[1]Data Checking'!IQ30="","",'[1]Data Checking'!IQ30)</f>
        <v>0</v>
      </c>
      <c r="IN30">
        <f>IF('[1]Data Checking'!IR30="","",'[1]Data Checking'!IR30)</f>
        <v>1</v>
      </c>
      <c r="IO30">
        <f>IF('[1]Data Checking'!IS30="","",'[1]Data Checking'!IS30)</f>
        <v>0</v>
      </c>
      <c r="IP30">
        <f>IF('[1]Data Checking'!IT30="","",'[1]Data Checking'!IT30)</f>
        <v>0</v>
      </c>
      <c r="IQ30">
        <f>IF('[1]Data Checking'!IU30="","",'[1]Data Checking'!IU30)</f>
        <v>0</v>
      </c>
      <c r="IR30">
        <f>IF('[1]Data Checking'!IV30="","",'[1]Data Checking'!IV30)</f>
        <v>0</v>
      </c>
      <c r="IS30">
        <f>IF('[1]Data Checking'!IW30="","",'[1]Data Checking'!IW30)</f>
        <v>0</v>
      </c>
      <c r="IT30" t="str">
        <f>IF('[1]Data Checking'!IX30="","",'[1]Data Checking'!IX30)</f>
        <v/>
      </c>
      <c r="IU30" t="str">
        <f>IF('[1]Data Checking'!IY30="","",'[1]Data Checking'!IY30)</f>
        <v>Oui</v>
      </c>
      <c r="IV30" t="str">
        <f>IF('[1]Data Checking'!IZ30="","",'[1]Data Checking'!IZ30)</f>
        <v/>
      </c>
      <c r="IW30" t="str">
        <f>IF('[1]Data Checking'!JA30="","",'[1]Data Checking'!JA30)</f>
        <v>Charbon de bois</v>
      </c>
      <c r="IX30">
        <f>IF('[1]Data Checking'!JB30="","",'[1]Data Checking'!JB30)</f>
        <v>0</v>
      </c>
      <c r="IY30">
        <f>IF('[1]Data Checking'!JC30="","",'[1]Data Checking'!JC30)</f>
        <v>0</v>
      </c>
      <c r="IZ30">
        <f>IF('[1]Data Checking'!JD30="","",'[1]Data Checking'!JD30)</f>
        <v>1</v>
      </c>
      <c r="JA30">
        <f>IF('[1]Data Checking'!JE30="","",'[1]Data Checking'!JE30)</f>
        <v>0</v>
      </c>
      <c r="JB30" t="str">
        <f>IF('[1]Data Checking'!JF30="","",'[1]Data Checking'!JF30)</f>
        <v/>
      </c>
      <c r="JC30" t="str">
        <f>IF('[1]Data Checking'!JG30="","",'[1]Data Checking'!JG30)</f>
        <v/>
      </c>
      <c r="JD30" t="str">
        <f>IF('[1]Data Checking'!JH30="","",'[1]Data Checking'!JH30)</f>
        <v/>
      </c>
      <c r="JE30" t="str">
        <f>IF('[1]Data Checking'!JI30="","",'[1]Data Checking'!JI30)</f>
        <v/>
      </c>
      <c r="JF30" t="str">
        <f>IF('[1]Data Checking'!JJ30="","",'[1]Data Checking'!JJ30)</f>
        <v/>
      </c>
      <c r="JG30" t="str">
        <f>IF('[1]Data Checking'!JK30="","",'[1]Data Checking'!JK30)</f>
        <v/>
      </c>
      <c r="JH30" t="str">
        <f>IF('[1]Data Checking'!JL30="","",'[1]Data Checking'!JL30)</f>
        <v/>
      </c>
      <c r="JI30" t="str">
        <f>IF('[1]Data Checking'!JM30="","",'[1]Data Checking'!JM30)</f>
        <v/>
      </c>
      <c r="JJ30" t="str">
        <f>IF('[1]Data Checking'!JN30="","",'[1]Data Checking'!JN30)</f>
        <v/>
      </c>
      <c r="JK30" t="str">
        <f>IF('[1]Data Checking'!JO30="","",'[1]Data Checking'!JO30)</f>
        <v/>
      </c>
      <c r="JL30" t="str">
        <f>IF('[1]Data Checking'!JP30="","",'[1]Data Checking'!JP30)</f>
        <v/>
      </c>
      <c r="JM30" t="str">
        <f>IF('[1]Data Checking'!JQ30="","",'[1]Data Checking'!JQ30)</f>
        <v/>
      </c>
      <c r="JN30" t="str">
        <f>IF('[1]Data Checking'!JR30="","",'[1]Data Checking'!JR30)</f>
        <v/>
      </c>
      <c r="JO30" t="str">
        <f>IF('[1]Data Checking'!JS30="","",'[1]Data Checking'!JS30)</f>
        <v/>
      </c>
      <c r="JP30" t="str">
        <f>IF('[1]Data Checking'!JT30="","",'[1]Data Checking'!JT30)</f>
        <v/>
      </c>
      <c r="JQ30" t="str">
        <f>IF('[1]Data Checking'!JU30="","",'[1]Data Checking'!JU30)</f>
        <v/>
      </c>
      <c r="JR30" t="str">
        <f>IF('[1]Data Checking'!JV30="","",'[1]Data Checking'!JV30)</f>
        <v/>
      </c>
      <c r="JS30" t="str">
        <f>IF('[1]Data Checking'!JW30="","",'[1]Data Checking'!JW30)</f>
        <v/>
      </c>
      <c r="JT30" t="str">
        <f>IF('[1]Data Checking'!JX30="","",'[1]Data Checking'!JX30)</f>
        <v/>
      </c>
      <c r="JU30" t="str">
        <f>IF('[1]Data Checking'!JY30="","",'[1]Data Checking'!JY30)</f>
        <v/>
      </c>
      <c r="JV30" t="str">
        <f>IF('[1]Data Checking'!JZ30="","",'[1]Data Checking'!JZ30)</f>
        <v/>
      </c>
      <c r="JW30" t="str">
        <f>IF('[1]Data Checking'!KA30="","",'[1]Data Checking'!KA30)</f>
        <v/>
      </c>
      <c r="JX30" t="str">
        <f>IF('[1]Data Checking'!KB30="","",'[1]Data Checking'!KB30)</f>
        <v/>
      </c>
      <c r="JY30" t="str">
        <f>IF('[1]Data Checking'!KC30="","",'[1]Data Checking'!KC30)</f>
        <v/>
      </c>
      <c r="JZ30" t="str">
        <f>IF('[1]Data Checking'!KD30="","",'[1]Data Checking'!KD30)</f>
        <v/>
      </c>
      <c r="KA30" t="str">
        <f>IF('[1]Data Checking'!KE30="","",'[1]Data Checking'!KE30)</f>
        <v/>
      </c>
      <c r="KB30" t="str">
        <f>IF('[1]Data Checking'!KF30="","",'[1]Data Checking'!KF30)</f>
        <v/>
      </c>
      <c r="KC30" t="str">
        <f>IF('[1]Data Checking'!KG30="","",'[1]Data Checking'!KG30)</f>
        <v/>
      </c>
      <c r="KD30" t="str">
        <f>IF('[1]Data Checking'!KH30="","",'[1]Data Checking'!KH30)</f>
        <v/>
      </c>
      <c r="KE30" t="str">
        <f>IF('[1]Data Checking'!KI30="","",'[1]Data Checking'!KI30)</f>
        <v/>
      </c>
      <c r="KF30" t="str">
        <f>IF('[1]Data Checking'!KJ30="","",'[1]Data Checking'!KJ30)</f>
        <v/>
      </c>
      <c r="KG30" t="str">
        <f>IF('[1]Data Checking'!KK30="","",'[1]Data Checking'!KK30)</f>
        <v/>
      </c>
      <c r="KH30" t="str">
        <f>IF('[1]Data Checking'!KL30="","",'[1]Data Checking'!KL30)</f>
        <v/>
      </c>
      <c r="KI30" t="str">
        <f>IF('[1]Data Checking'!KM30="","",'[1]Data Checking'!KM30)</f>
        <v/>
      </c>
      <c r="KJ30" t="str">
        <f>IF('[1]Data Checking'!KN30="","",'[1]Data Checking'!KN30)</f>
        <v/>
      </c>
      <c r="KK30" t="str">
        <f>IF('[1]Data Checking'!KO30="","",'[1]Data Checking'!KO30)</f>
        <v/>
      </c>
      <c r="KL30" t="str">
        <f>IF('[1]Data Checking'!KP30="","",'[1]Data Checking'!KP30)</f>
        <v/>
      </c>
      <c r="KM30" t="str">
        <f>IF('[1]Data Checking'!KQ30="","",'[1]Data Checking'!KQ30)</f>
        <v/>
      </c>
      <c r="KN30" t="str">
        <f>IF('[1]Data Checking'!KR30="","",'[1]Data Checking'!KR30)</f>
        <v/>
      </c>
      <c r="KO30" t="str">
        <f>IF('[1]Data Checking'!KS30="","",'[1]Data Checking'!KS30)</f>
        <v/>
      </c>
      <c r="KP30" t="str">
        <f>IF('[1]Data Checking'!KT30="","",'[1]Data Checking'!KT30)</f>
        <v/>
      </c>
      <c r="KQ30" t="str">
        <f>IF('[1]Data Checking'!KU30="","",'[1]Data Checking'!KU30)</f>
        <v/>
      </c>
      <c r="KR30" t="str">
        <f>IF('[1]Data Checking'!KV30="","",'[1]Data Checking'!KV30)</f>
        <v/>
      </c>
      <c r="KS30" t="str">
        <f>IF('[1]Data Checking'!KW30="","",'[1]Data Checking'!KW30)</f>
        <v/>
      </c>
      <c r="KT30" t="str">
        <f>IF('[1]Data Checking'!KX30="","",'[1]Data Checking'!KX30)</f>
        <v/>
      </c>
      <c r="KU30" t="str">
        <f>IF('[1]Data Checking'!KY30="","",'[1]Data Checking'!KY30)</f>
        <v/>
      </c>
      <c r="KV30" t="str">
        <f>IF('[1]Data Checking'!KZ30="","",'[1]Data Checking'!KZ30)</f>
        <v/>
      </c>
      <c r="KW30" t="str">
        <f>IF('[1]Data Checking'!LA30="","",'[1]Data Checking'!LA30)</f>
        <v/>
      </c>
      <c r="KX30" t="str">
        <f>IF('[1]Data Checking'!LB30="","",'[1]Data Checking'!LB30)</f>
        <v/>
      </c>
      <c r="KY30" t="str">
        <f>IF('[1]Data Checking'!LC30="","",'[1]Data Checking'!LC30)</f>
        <v/>
      </c>
      <c r="KZ30" t="str">
        <f>IF('[1]Data Checking'!LD30="","",'[1]Data Checking'!LD30)</f>
        <v/>
      </c>
      <c r="LA30" t="str">
        <f>IF('[1]Data Checking'!LE30="","",'[1]Data Checking'!LE30)</f>
        <v/>
      </c>
      <c r="LB30" t="str">
        <f>IF('[1]Data Checking'!LF30="","",'[1]Data Checking'!LF30)</f>
        <v/>
      </c>
      <c r="LC30" t="str">
        <f>IF('[1]Data Checking'!LG30="","",'[1]Data Checking'!LG30)</f>
        <v/>
      </c>
      <c r="LD30" t="str">
        <f>IF('[1]Data Checking'!LH30="","",'[1]Data Checking'!LH30)</f>
        <v/>
      </c>
      <c r="LE30" t="str">
        <f>IF('[1]Data Checking'!LI30="","",'[1]Data Checking'!LI30)</f>
        <v/>
      </c>
      <c r="LF30" t="str">
        <f>IF('[1]Data Checking'!LJ30="","",'[1]Data Checking'!LJ30)</f>
        <v/>
      </c>
      <c r="LG30" t="str">
        <f>IF('[1]Data Checking'!LK30="","",'[1]Data Checking'!LK30)</f>
        <v/>
      </c>
      <c r="LH30" t="str">
        <f>IF('[1]Data Checking'!LL30="","",'[1]Data Checking'!LL30)</f>
        <v/>
      </c>
      <c r="LI30" t="str">
        <f>IF('[1]Data Checking'!LM30="","",'[1]Data Checking'!LM30)</f>
        <v/>
      </c>
      <c r="LJ30" t="str">
        <f>IF('[1]Data Checking'!LN30="","",'[1]Data Checking'!LN30)</f>
        <v/>
      </c>
      <c r="LK30" t="str">
        <f>IF('[1]Data Checking'!LO30="","",'[1]Data Checking'!LO30)</f>
        <v/>
      </c>
      <c r="LL30" t="str">
        <f>IF('[1]Data Checking'!LP30="","",'[1]Data Checking'!LP30)</f>
        <v/>
      </c>
      <c r="LM30" t="str">
        <f>IF('[1]Data Checking'!LQ30="","",'[1]Data Checking'!LQ30)</f>
        <v/>
      </c>
      <c r="LN30" t="str">
        <f>IF('[1]Data Checking'!LR30="","",'[1]Data Checking'!LR30)</f>
        <v/>
      </c>
      <c r="LO30" t="str">
        <f>IF('[1]Data Checking'!LS30="","",'[1]Data Checking'!LS30)</f>
        <v/>
      </c>
      <c r="LP30" t="str">
        <f>IF('[1]Data Checking'!LT30="","",'[1]Data Checking'!LT30)</f>
        <v/>
      </c>
      <c r="LQ30" t="str">
        <f>IF('[1]Data Checking'!LU30="","",'[1]Data Checking'!LU30)</f>
        <v/>
      </c>
      <c r="LR30" t="str">
        <f>IF('[1]Data Checking'!LV30="","",'[1]Data Checking'!LV30)</f>
        <v/>
      </c>
      <c r="LS30" t="str">
        <f>IF('[1]Data Checking'!LW30="","",'[1]Data Checking'!LW30)</f>
        <v/>
      </c>
      <c r="LT30" t="str">
        <f>IF('[1]Data Checking'!LX30="","",'[1]Data Checking'!LX30)</f>
        <v/>
      </c>
      <c r="LU30" t="str">
        <f>IF('[1]Data Checking'!LY30="","",'[1]Data Checking'!LY30)</f>
        <v/>
      </c>
      <c r="LV30" t="str">
        <f>IF('[1]Data Checking'!LZ30="","",'[1]Data Checking'!LZ30)</f>
        <v/>
      </c>
      <c r="LW30" t="str">
        <f>IF('[1]Data Checking'!MA30="","",'[1]Data Checking'!MA30)</f>
        <v/>
      </c>
      <c r="LX30" t="str">
        <f>IF('[1]Data Checking'!MB30="","",'[1]Data Checking'!MB30)</f>
        <v/>
      </c>
      <c r="LY30" t="str">
        <f>IF('[1]Data Checking'!MC30="","",'[1]Data Checking'!MC30)</f>
        <v/>
      </c>
      <c r="LZ30" t="str">
        <f>IF('[1]Data Checking'!MD30="","",'[1]Data Checking'!MD30)</f>
        <v/>
      </c>
      <c r="MA30" t="str">
        <f>IF('[1]Data Checking'!ME30="","",'[1]Data Checking'!ME30)</f>
        <v/>
      </c>
      <c r="MB30" t="str">
        <f>IF('[1]Data Checking'!MF30="","",'[1]Data Checking'!MF30)</f>
        <v/>
      </c>
      <c r="MC30" t="str">
        <f>IF('[1]Data Checking'!MG30="","",'[1]Data Checking'!MG30)</f>
        <v/>
      </c>
      <c r="MD30" t="str">
        <f>IF('[1]Data Checking'!MH30="","",'[1]Data Checking'!MH30)</f>
        <v/>
      </c>
      <c r="ME30" t="str">
        <f>IF('[1]Data Checking'!MI30="","",'[1]Data Checking'!MI30)</f>
        <v/>
      </c>
      <c r="MF30" t="str">
        <f>IF('[1]Data Checking'!MJ30="","",'[1]Data Checking'!MJ30)</f>
        <v/>
      </c>
      <c r="MG30" t="str">
        <f>IF('[1]Data Checking'!MK30="","",'[1]Data Checking'!MK30)</f>
        <v/>
      </c>
      <c r="MH30" t="str">
        <f>IF('[1]Data Checking'!ML30="","",'[1]Data Checking'!ML30)</f>
        <v/>
      </c>
      <c r="MI30" t="str">
        <f>IF('[1]Data Checking'!MM30="","",'[1]Data Checking'!MM30)</f>
        <v/>
      </c>
      <c r="MJ30" t="str">
        <f>IF('[1]Data Checking'!MN30="","",'[1]Data Checking'!MN30)</f>
        <v/>
      </c>
      <c r="MK30" t="str">
        <f>IF('[1]Data Checking'!MO30="","",'[1]Data Checking'!MO30)</f>
        <v/>
      </c>
      <c r="ML30" t="str">
        <f>IF('[1]Data Checking'!MP30="","",'[1]Data Checking'!MP30)</f>
        <v/>
      </c>
      <c r="MM30" t="str">
        <f>IF('[1]Data Checking'!MQ30="","",'[1]Data Checking'!MQ30)</f>
        <v/>
      </c>
      <c r="MN30" t="str">
        <f>IF('[1]Data Checking'!MR30="","",'[1]Data Checking'!MR30)</f>
        <v/>
      </c>
      <c r="MO30" t="str">
        <f>IF('[1]Data Checking'!MS30="","",'[1]Data Checking'!MS30)</f>
        <v/>
      </c>
      <c r="MP30" t="str">
        <f>IF('[1]Data Checking'!MT30="","",'[1]Data Checking'!MT30)</f>
        <v/>
      </c>
      <c r="MQ30" t="str">
        <f>IF('[1]Data Checking'!MU30="","",'[1]Data Checking'!MU30)</f>
        <v/>
      </c>
      <c r="MR30" t="str">
        <f>IF('[1]Data Checking'!MV30="","",'[1]Data Checking'!MV30)</f>
        <v/>
      </c>
      <c r="MS30" t="str">
        <f>IF('[1]Data Checking'!MW30="","",'[1]Data Checking'!MW30)</f>
        <v/>
      </c>
      <c r="MT30" t="str">
        <f>IF('[1]Data Checking'!MX30="","",'[1]Data Checking'!MX30)</f>
        <v/>
      </c>
      <c r="MU30" t="str">
        <f>IF('[1]Data Checking'!MY30="","",'[1]Data Checking'!MY30)</f>
        <v/>
      </c>
      <c r="MV30" t="str">
        <f>IF('[1]Data Checking'!MZ30="","",'[1]Data Checking'!MZ30)</f>
        <v/>
      </c>
      <c r="MW30" t="str">
        <f>IF('[1]Data Checking'!NA30="","",'[1]Data Checking'!NA30)</f>
        <v/>
      </c>
      <c r="MX30" t="str">
        <f>IF('[1]Data Checking'!NB30="","",'[1]Data Checking'!NB30)</f>
        <v/>
      </c>
      <c r="MY30" t="str">
        <f>IF('[1]Data Checking'!NC30="","",'[1]Data Checking'!NC30)</f>
        <v/>
      </c>
      <c r="MZ30" t="str">
        <f>IF('[1]Data Checking'!ND30="","",'[1]Data Checking'!ND30)</f>
        <v/>
      </c>
      <c r="NA30" t="str">
        <f>IF('[1]Data Checking'!NE30="","",'[1]Data Checking'!NE30)</f>
        <v/>
      </c>
      <c r="NB30" t="str">
        <f>IF('[1]Data Checking'!NF30="","",'[1]Data Checking'!NF30)</f>
        <v/>
      </c>
      <c r="NC30" t="str">
        <f>IF('[1]Data Checking'!NG30="","",'[1]Data Checking'!NG30)</f>
        <v/>
      </c>
      <c r="ND30" t="str">
        <f>IF('[1]Data Checking'!NH30="","",'[1]Data Checking'!NH30)</f>
        <v/>
      </c>
      <c r="NE30" t="str">
        <f>IF('[1]Data Checking'!NI30="","",'[1]Data Checking'!NI30)</f>
        <v/>
      </c>
      <c r="NF30" t="str">
        <f>IF('[1]Data Checking'!NJ30="","",'[1]Data Checking'!NJ30)</f>
        <v/>
      </c>
      <c r="NG30" t="str">
        <f>IF('[1]Data Checking'!NK30="","",'[1]Data Checking'!NK30)</f>
        <v/>
      </c>
      <c r="NH30" t="str">
        <f>IF('[1]Data Checking'!NL30="","",'[1]Data Checking'!NL30)</f>
        <v/>
      </c>
      <c r="NI30" t="str">
        <f>IF('[1]Data Checking'!NM30="","",'[1]Data Checking'!NM30)</f>
        <v/>
      </c>
      <c r="NJ30" t="str">
        <f>IF('[1]Data Checking'!NN30="","",'[1]Data Checking'!NN30)</f>
        <v/>
      </c>
      <c r="NK30" t="str">
        <f>IF('[1]Data Checking'!NO30="","",'[1]Data Checking'!NO30)</f>
        <v/>
      </c>
      <c r="NL30" t="str">
        <f>IF('[1]Data Checking'!NP30="","",'[1]Data Checking'!NP30)</f>
        <v/>
      </c>
      <c r="NM30" t="str">
        <f>IF('[1]Data Checking'!NQ30="","",'[1]Data Checking'!NQ30)</f>
        <v/>
      </c>
      <c r="NN30" t="str">
        <f>IF('[1]Data Checking'!NR30="","",'[1]Data Checking'!NR30)</f>
        <v/>
      </c>
      <c r="NO30" t="str">
        <f>IF('[1]Data Checking'!NS30="","",'[1]Data Checking'!NS30)</f>
        <v/>
      </c>
      <c r="NP30" t="str">
        <f>IF('[1]Data Checking'!NT30="","",'[1]Data Checking'!NT30)</f>
        <v/>
      </c>
      <c r="NQ30" t="str">
        <f>IF('[1]Data Checking'!NU30="","",'[1]Data Checking'!NU30)</f>
        <v/>
      </c>
      <c r="NR30" t="str">
        <f>IF('[1]Data Checking'!NV30="","",'[1]Data Checking'!NV30)</f>
        <v/>
      </c>
      <c r="NS30" t="str">
        <f>IF('[1]Data Checking'!NW30="","",'[1]Data Checking'!NW30)</f>
        <v/>
      </c>
      <c r="NT30" t="str">
        <f>IF('[1]Data Checking'!NX30="","",'[1]Data Checking'!NX30)</f>
        <v/>
      </c>
      <c r="NU30" t="str">
        <f>IF('[1]Data Checking'!NY30="","",'[1]Data Checking'!NY30)</f>
        <v/>
      </c>
      <c r="NV30" t="str">
        <f>IF('[1]Data Checking'!NZ30="","",'[1]Data Checking'!NZ30)</f>
        <v/>
      </c>
      <c r="NW30" t="str">
        <f>IF('[1]Data Checking'!OA30="","",'[1]Data Checking'!OA30)</f>
        <v/>
      </c>
      <c r="NX30" t="str">
        <f>IF('[1]Data Checking'!OB30="","",'[1]Data Checking'!OB30)</f>
        <v/>
      </c>
      <c r="NY30" t="str">
        <f>IF('[1]Data Checking'!OC30="","",'[1]Data Checking'!OC30)</f>
        <v/>
      </c>
      <c r="NZ30" t="str">
        <f>IF('[1]Data Checking'!OD30="","",'[1]Data Checking'!OD30)</f>
        <v/>
      </c>
      <c r="OA30" t="str">
        <f>IF('[1]Data Checking'!OE30="","",'[1]Data Checking'!OE30)</f>
        <v/>
      </c>
      <c r="OB30" t="str">
        <f>IF('[1]Data Checking'!OF30="","",'[1]Data Checking'!OF30)</f>
        <v/>
      </c>
      <c r="OC30" t="str">
        <f>IF('[1]Data Checking'!OG30="","",'[1]Data Checking'!OG30)</f>
        <v/>
      </c>
      <c r="OD30" t="str">
        <f>IF('[1]Data Checking'!OH30="","",'[1]Data Checking'!OH30)</f>
        <v/>
      </c>
      <c r="OE30" t="str">
        <f>IF('[1]Data Checking'!OI30="","",'[1]Data Checking'!OI30)</f>
        <v/>
      </c>
      <c r="OF30" t="str">
        <f>IF('[1]Data Checking'!OJ30="","",'[1]Data Checking'!OJ30)</f>
        <v/>
      </c>
      <c r="OG30" t="str">
        <f>IF('[1]Data Checking'!OK30="","",'[1]Data Checking'!OK30)</f>
        <v/>
      </c>
      <c r="OH30" t="str">
        <f>IF('[1]Data Checking'!OL30="","",'[1]Data Checking'!OL30)</f>
        <v/>
      </c>
      <c r="OI30" t="str">
        <f>IF('[1]Data Checking'!OM30="","",'[1]Data Checking'!OM30)</f>
        <v/>
      </c>
      <c r="OJ30" t="str">
        <f>IF('[1]Data Checking'!ON30="","",'[1]Data Checking'!ON30)</f>
        <v/>
      </c>
      <c r="OK30" t="str">
        <f>IF('[1]Data Checking'!OO30="","",'[1]Data Checking'!OO30)</f>
        <v/>
      </c>
      <c r="OL30" t="str">
        <f>IF('[1]Data Checking'!OP30="","",'[1]Data Checking'!OP30)</f>
        <v/>
      </c>
      <c r="OM30" t="str">
        <f>IF('[1]Data Checking'!OQ30="","",'[1]Data Checking'!OQ30)</f>
        <v/>
      </c>
      <c r="ON30" t="str">
        <f>IF('[1]Data Checking'!OR30="","",'[1]Data Checking'!OR30)</f>
        <v/>
      </c>
      <c r="OO30" t="str">
        <f>IF('[1]Data Checking'!OS30="","",'[1]Data Checking'!OS30)</f>
        <v/>
      </c>
      <c r="OP30" t="str">
        <f>IF('[1]Data Checking'!OT30="","",'[1]Data Checking'!OT30)</f>
        <v/>
      </c>
      <c r="OQ30" t="str">
        <f>IF('[1]Data Checking'!OU30="","",'[1]Data Checking'!OU30)</f>
        <v/>
      </c>
      <c r="OR30" t="str">
        <f>IF('[1]Data Checking'!OV30="","",'[1]Data Checking'!OV30)</f>
        <v/>
      </c>
      <c r="OS30" t="str">
        <f>IF('[1]Data Checking'!OW30="","",'[1]Data Checking'!OW30)</f>
        <v/>
      </c>
      <c r="OT30" t="str">
        <f>IF('[1]Data Checking'!OX30="","",'[1]Data Checking'!OX30)</f>
        <v/>
      </c>
      <c r="OU30" t="str">
        <f>IF('[1]Data Checking'!OY30="","",'[1]Data Checking'!OY30)</f>
        <v/>
      </c>
      <c r="OV30" t="str">
        <f>IF('[1]Data Checking'!OZ30="","",'[1]Data Checking'!OZ30)</f>
        <v/>
      </c>
      <c r="OW30" t="str">
        <f>IF('[1]Data Checking'!PA30="","",'[1]Data Checking'!PA30)</f>
        <v/>
      </c>
      <c r="OX30" t="str">
        <f>IF('[1]Data Checking'!PB30="","",'[1]Data Checking'!PB30)</f>
        <v/>
      </c>
      <c r="OY30" t="str">
        <f>IF('[1]Data Checking'!PC30="","",'[1]Data Checking'!PC30)</f>
        <v/>
      </c>
      <c r="OZ30" t="str">
        <f>IF('[1]Data Checking'!PD30="","",'[1]Data Checking'!PD30)</f>
        <v/>
      </c>
      <c r="PA30" t="str">
        <f>IF('[1]Data Checking'!PE30="","",'[1]Data Checking'!PE30)</f>
        <v/>
      </c>
      <c r="PB30" t="str">
        <f>IF('[1]Data Checking'!PF30="","",'[1]Data Checking'!PF30)</f>
        <v/>
      </c>
      <c r="PC30" t="str">
        <f>IF('[1]Data Checking'!PG30="","",'[1]Data Checking'!PG30)</f>
        <v/>
      </c>
      <c r="PD30" t="str">
        <f>IF('[1]Data Checking'!PH30="","",'[1]Data Checking'!PH30)</f>
        <v/>
      </c>
      <c r="PE30" t="str">
        <f>IF('[1]Data Checking'!PI30="","",'[1]Data Checking'!PI30)</f>
        <v/>
      </c>
      <c r="PF30" t="str">
        <f>IF('[1]Data Checking'!PJ30="","",'[1]Data Checking'!PJ30)</f>
        <v/>
      </c>
      <c r="PG30" t="str">
        <f>IF('[1]Data Checking'!PK30="","",'[1]Data Checking'!PK30)</f>
        <v/>
      </c>
      <c r="PH30" t="str">
        <f>IF('[1]Data Checking'!PL30="","",'[1]Data Checking'!PL30)</f>
        <v/>
      </c>
      <c r="PI30" t="str">
        <f>IF('[1]Data Checking'!PM30="","",'[1]Data Checking'!PM30)</f>
        <v/>
      </c>
      <c r="PJ30" t="str">
        <f>IF('[1]Data Checking'!PN30="","",'[1]Data Checking'!PN30)</f>
        <v/>
      </c>
      <c r="PK30" t="str">
        <f>IF('[1]Data Checking'!PO30="","",'[1]Data Checking'!PO30)</f>
        <v/>
      </c>
      <c r="PL30" t="str">
        <f>IF('[1]Data Checking'!PP30="","",'[1]Data Checking'!PP30)</f>
        <v/>
      </c>
      <c r="PM30" t="str">
        <f>IF('[1]Data Checking'!PQ30="","",'[1]Data Checking'!PQ30)</f>
        <v/>
      </c>
      <c r="PN30" t="str">
        <f>IF('[1]Data Checking'!PR30="","",'[1]Data Checking'!PR30)</f>
        <v/>
      </c>
      <c r="PO30" t="str">
        <f>IF('[1]Data Checking'!PS30="","",'[1]Data Checking'!PS30)</f>
        <v/>
      </c>
      <c r="PP30" t="str">
        <f>IF('[1]Data Checking'!PT30="","",'[1]Data Checking'!PT30)</f>
        <v/>
      </c>
      <c r="PQ30" t="str">
        <f>IF('[1]Data Checking'!PU30="","",'[1]Data Checking'!PU30)</f>
        <v/>
      </c>
      <c r="PR30" t="str">
        <f>IF('[1]Data Checking'!PV30="","",'[1]Data Checking'!PV30)</f>
        <v/>
      </c>
      <c r="PS30" t="str">
        <f>IF('[1]Data Checking'!PW30="","",'[1]Data Checking'!PW30)</f>
        <v/>
      </c>
      <c r="PT30" t="str">
        <f>IF('[1]Data Checking'!PX30="","",'[1]Data Checking'!PX30)</f>
        <v/>
      </c>
      <c r="PU30" t="str">
        <f>IF('[1]Data Checking'!PY30="","",'[1]Data Checking'!PY30)</f>
        <v/>
      </c>
      <c r="PV30" t="str">
        <f>IF('[1]Data Checking'!PZ30="","",'[1]Data Checking'!PZ30)</f>
        <v/>
      </c>
      <c r="PW30" t="str">
        <f>IF('[1]Data Checking'!QA30="","",'[1]Data Checking'!QA30)</f>
        <v/>
      </c>
      <c r="PX30" t="str">
        <f>IF('[1]Data Checking'!QB30="","",'[1]Data Checking'!QB30)</f>
        <v/>
      </c>
      <c r="PY30" t="str">
        <f>IF('[1]Data Checking'!QC30="","",'[1]Data Checking'!QC30)</f>
        <v/>
      </c>
      <c r="PZ30" t="str">
        <f>IF('[1]Data Checking'!QD30="","",'[1]Data Checking'!QD30)</f>
        <v/>
      </c>
      <c r="QA30" t="str">
        <f>IF('[1]Data Checking'!QE30="","",'[1]Data Checking'!QE30)</f>
        <v/>
      </c>
      <c r="QB30" t="str">
        <f>IF('[1]Data Checking'!QF30="","",'[1]Data Checking'!QF30)</f>
        <v/>
      </c>
      <c r="QC30" t="str">
        <f>IF('[1]Data Checking'!QG30="","",'[1]Data Checking'!QG30)</f>
        <v/>
      </c>
      <c r="QD30" t="str">
        <f>IF('[1]Data Checking'!QH30="","",'[1]Data Checking'!QH30)</f>
        <v/>
      </c>
      <c r="QE30" t="str">
        <f>IF('[1]Data Checking'!QI30="","",'[1]Data Checking'!QI30)</f>
        <v/>
      </c>
      <c r="QF30" t="str">
        <f>IF('[1]Data Checking'!QJ30="","",'[1]Data Checking'!QJ30)</f>
        <v/>
      </c>
      <c r="QG30" t="str">
        <f>IF('[1]Data Checking'!QK30="","",'[1]Data Checking'!QK30)</f>
        <v/>
      </c>
      <c r="QH30" t="str">
        <f>IF('[1]Data Checking'!QL30="","",'[1]Data Checking'!QL30)</f>
        <v/>
      </c>
      <c r="QI30" t="str">
        <f>IF('[1]Data Checking'!QM30="","",'[1]Data Checking'!QM30)</f>
        <v/>
      </c>
      <c r="QJ30" t="str">
        <f>IF('[1]Data Checking'!QN30="","",'[1]Data Checking'!QN30)</f>
        <v/>
      </c>
      <c r="QK30" t="str">
        <f>IF('[1]Data Checking'!QO30="","",'[1]Data Checking'!QO30)</f>
        <v/>
      </c>
      <c r="QL30" t="str">
        <f>IF('[1]Data Checking'!QP30="","",'[1]Data Checking'!QP30)</f>
        <v/>
      </c>
      <c r="QM30" t="str">
        <f>IF('[1]Data Checking'!QQ30="","",'[1]Data Checking'!QQ30)</f>
        <v/>
      </c>
      <c r="QN30" t="str">
        <f>IF('[1]Data Checking'!QR30="","",'[1]Data Checking'!QR30)</f>
        <v/>
      </c>
      <c r="QO30" t="str">
        <f>IF('[1]Data Checking'!QS30="","",'[1]Data Checking'!QS30)</f>
        <v/>
      </c>
      <c r="QP30" t="str">
        <f>IF('[1]Data Checking'!QT30="","",'[1]Data Checking'!QT30)</f>
        <v/>
      </c>
      <c r="QQ30" t="str">
        <f>IF('[1]Data Checking'!QU30="","",'[1]Data Checking'!QU30)</f>
        <v/>
      </c>
      <c r="QR30" t="str">
        <f>IF('[1]Data Checking'!QV30="","",'[1]Data Checking'!QV30)</f>
        <v/>
      </c>
      <c r="QS30" t="str">
        <f>IF('[1]Data Checking'!QW30="","",'[1]Data Checking'!QW30)</f>
        <v/>
      </c>
      <c r="QT30" t="str">
        <f>IF('[1]Data Checking'!QX30="","",'[1]Data Checking'!QX30)</f>
        <v/>
      </c>
      <c r="QU30" t="str">
        <f>IF('[1]Data Checking'!QY30="","",'[1]Data Checking'!QY30)</f>
        <v/>
      </c>
      <c r="QV30" t="str">
        <f>IF('[1]Data Checking'!QZ30="","",'[1]Data Checking'!QZ30)</f>
        <v/>
      </c>
      <c r="QW30" t="str">
        <f>IF('[1]Data Checking'!RA30="","",'[1]Data Checking'!RA30)</f>
        <v/>
      </c>
      <c r="QX30" t="str">
        <f>IF('[1]Data Checking'!RB30="","",'[1]Data Checking'!RB30)</f>
        <v/>
      </c>
      <c r="QY30" t="str">
        <f>IF('[1]Data Checking'!RC30="","",'[1]Data Checking'!RC30)</f>
        <v/>
      </c>
      <c r="QZ30" t="str">
        <f>IF('[1]Data Checking'!RD30="","",'[1]Data Checking'!RD30)</f>
        <v/>
      </c>
      <c r="RA30" t="str">
        <f>IF('[1]Data Checking'!RE30="","",'[1]Data Checking'!RE30)</f>
        <v/>
      </c>
      <c r="RB30" t="str">
        <f>IF('[1]Data Checking'!RF30="","",'[1]Data Checking'!RF30)</f>
        <v/>
      </c>
      <c r="RC30" t="str">
        <f>IF('[1]Data Checking'!RG30="","",'[1]Data Checking'!RG30)</f>
        <v/>
      </c>
      <c r="RD30" t="str">
        <f>IF('[1]Data Checking'!RH30="","",'[1]Data Checking'!RH30)</f>
        <v/>
      </c>
      <c r="RE30" t="str">
        <f>IF('[1]Data Checking'!RI30="","",'[1]Data Checking'!RI30)</f>
        <v/>
      </c>
      <c r="RF30" t="str">
        <f>IF('[1]Data Checking'!RJ30="","",'[1]Data Checking'!RJ30)</f>
        <v/>
      </c>
      <c r="RG30" t="str">
        <f>IF('[1]Data Checking'!RK30="","",'[1]Data Checking'!RK30)</f>
        <v/>
      </c>
      <c r="RH30" t="str">
        <f>IF('[1]Data Checking'!RL30="","",'[1]Data Checking'!RL30)</f>
        <v/>
      </c>
      <c r="RI30" t="str">
        <f>IF('[1]Data Checking'!RM30="","",'[1]Data Checking'!RM30)</f>
        <v/>
      </c>
      <c r="RJ30" t="str">
        <f>IF('[1]Data Checking'!RN30="","",'[1]Data Checking'!RN30)</f>
        <v/>
      </c>
      <c r="RK30" t="str">
        <f>IF('[1]Data Checking'!RO30="","",'[1]Data Checking'!RO30)</f>
        <v/>
      </c>
      <c r="RL30" t="str">
        <f>IF('[1]Data Checking'!RP30="","",'[1]Data Checking'!RP30)</f>
        <v/>
      </c>
      <c r="RM30" t="str">
        <f>IF('[1]Data Checking'!RQ30="","",'[1]Data Checking'!RQ30)</f>
        <v/>
      </c>
      <c r="RN30" t="str">
        <f>IF('[1]Data Checking'!RR30="","",'[1]Data Checking'!RR30)</f>
        <v/>
      </c>
      <c r="RO30" t="str">
        <f>IF('[1]Data Checking'!RS30="","",'[1]Data Checking'!RS30)</f>
        <v/>
      </c>
      <c r="RP30" t="str">
        <f>IF('[1]Data Checking'!RT30="","",'[1]Data Checking'!RT30)</f>
        <v/>
      </c>
      <c r="RQ30" t="str">
        <f>IF('[1]Data Checking'!RU30="","",'[1]Data Checking'!RU30)</f>
        <v/>
      </c>
      <c r="RR30" t="str">
        <f>IF('[1]Data Checking'!RV30="","",'[1]Data Checking'!RV30)</f>
        <v/>
      </c>
      <c r="RS30" t="str">
        <f>IF('[1]Data Checking'!RW30="","",'[1]Data Checking'!RW30)</f>
        <v/>
      </c>
      <c r="RT30" t="str">
        <f>IF('[1]Data Checking'!RX30="","",'[1]Data Checking'!RX30)</f>
        <v/>
      </c>
      <c r="RU30" t="str">
        <f>IF('[1]Data Checking'!RY30="","",'[1]Data Checking'!RY30)</f>
        <v/>
      </c>
      <c r="RV30" t="str">
        <f>IF('[1]Data Checking'!RZ30="","",'[1]Data Checking'!RZ30)</f>
        <v/>
      </c>
      <c r="RW30" t="str">
        <f>IF('[1]Data Checking'!SA30="","",'[1]Data Checking'!SA30)</f>
        <v/>
      </c>
      <c r="RX30" t="str">
        <f>IF('[1]Data Checking'!SB30="","",'[1]Data Checking'!SB30)</f>
        <v/>
      </c>
      <c r="RY30" t="str">
        <f>IF('[1]Data Checking'!SC30="","",'[1]Data Checking'!SC30)</f>
        <v/>
      </c>
      <c r="RZ30" t="str">
        <f>IF('[1]Data Checking'!SD30="","",'[1]Data Checking'!SD30)</f>
        <v/>
      </c>
      <c r="SA30" t="str">
        <f>IF('[1]Data Checking'!SE30="","",'[1]Data Checking'!SE30)</f>
        <v/>
      </c>
      <c r="SB30" t="str">
        <f>IF('[1]Data Checking'!SF30="","",'[1]Data Checking'!SF30)</f>
        <v/>
      </c>
      <c r="SC30" t="str">
        <f>IF('[1]Data Checking'!SG30="","",'[1]Data Checking'!SG30)</f>
        <v/>
      </c>
      <c r="SD30" t="str">
        <f>IF('[1]Data Checking'!SH30="","",'[1]Data Checking'!SH30)</f>
        <v/>
      </c>
      <c r="SE30" t="str">
        <f>IF('[1]Data Checking'!SI30="","",'[1]Data Checking'!SI30)</f>
        <v/>
      </c>
      <c r="SF30" t="str">
        <f>IF('[1]Data Checking'!SJ30="","",'[1]Data Checking'!SJ30)</f>
        <v/>
      </c>
      <c r="SG30" t="str">
        <f>IF('[1]Data Checking'!SK30="","",'[1]Data Checking'!SK30)</f>
        <v/>
      </c>
      <c r="SH30" t="str">
        <f>IF('[1]Data Checking'!SL30="","",'[1]Data Checking'!SL30)</f>
        <v/>
      </c>
      <c r="SI30" t="str">
        <f>IF('[1]Data Checking'!SM30="","",'[1]Data Checking'!SM30)</f>
        <v/>
      </c>
      <c r="SJ30" t="str">
        <f>IF('[1]Data Checking'!SN30="","",'[1]Data Checking'!SN30)</f>
        <v/>
      </c>
      <c r="SK30" t="str">
        <f>IF('[1]Data Checking'!SO30="","",'[1]Data Checking'!SO30)</f>
        <v/>
      </c>
      <c r="SL30" t="str">
        <f>IF('[1]Data Checking'!SP30="","",'[1]Data Checking'!SP30)</f>
        <v/>
      </c>
      <c r="SM30" t="str">
        <f>IF('[1]Data Checking'!SQ30="","",'[1]Data Checking'!SQ30)</f>
        <v/>
      </c>
      <c r="SN30" t="str">
        <f>IF('[1]Data Checking'!SR30="","",'[1]Data Checking'!SR30)</f>
        <v/>
      </c>
      <c r="SO30" t="str">
        <f>IF('[1]Data Checking'!SS30="","",'[1]Data Checking'!SS30)</f>
        <v/>
      </c>
      <c r="SP30" t="str">
        <f>IF('[1]Data Checking'!ST30="","",'[1]Data Checking'!ST30)</f>
        <v/>
      </c>
      <c r="SQ30" t="str">
        <f>IF('[1]Data Checking'!SU30="","",'[1]Data Checking'!SU30)</f>
        <v/>
      </c>
      <c r="SR30" t="str">
        <f>IF('[1]Data Checking'!SV30="","",'[1]Data Checking'!SV30)</f>
        <v/>
      </c>
      <c r="SS30" t="str">
        <f>IF('[1]Data Checking'!SW30="","",'[1]Data Checking'!SW30)</f>
        <v/>
      </c>
      <c r="ST30" t="str">
        <f>IF('[1]Data Checking'!SX30="","",'[1]Data Checking'!SX30)</f>
        <v/>
      </c>
      <c r="SU30" t="str">
        <f>IF('[1]Data Checking'!SY30="","",'[1]Data Checking'!SY30)</f>
        <v/>
      </c>
      <c r="SV30" t="str">
        <f>IF('[1]Data Checking'!SZ30="","",'[1]Data Checking'!SZ30)</f>
        <v/>
      </c>
      <c r="SW30" t="str">
        <f>IF('[1]Data Checking'!TA30="","",'[1]Data Checking'!TA30)</f>
        <v/>
      </c>
      <c r="SX30" t="str">
        <f>IF('[1]Data Checking'!TB30="","",'[1]Data Checking'!TB30)</f>
        <v/>
      </c>
      <c r="SY30" t="str">
        <f>IF('[1]Data Checking'!TC30="","",'[1]Data Checking'!TC30)</f>
        <v/>
      </c>
      <c r="SZ30" t="str">
        <f>IF('[1]Data Checking'!TD30="","",'[1]Data Checking'!TD30)</f>
        <v/>
      </c>
      <c r="TA30" t="str">
        <f>IF('[1]Data Checking'!TE30="","",'[1]Data Checking'!TE30)</f>
        <v/>
      </c>
      <c r="TB30" t="str">
        <f>IF('[1]Data Checking'!TF30="","",'[1]Data Checking'!TF30)</f>
        <v/>
      </c>
      <c r="TC30" t="str">
        <f>IF('[1]Data Checking'!TG30="","",'[1]Data Checking'!TG30)</f>
        <v/>
      </c>
      <c r="TD30" t="str">
        <f>IF('[1]Data Checking'!TH30="","",'[1]Data Checking'!TH30)</f>
        <v/>
      </c>
      <c r="TE30" t="str">
        <f>IF('[1]Data Checking'!TI30="","",'[1]Data Checking'!TI30)</f>
        <v/>
      </c>
      <c r="TF30" t="str">
        <f>IF('[1]Data Checking'!TJ30="","",'[1]Data Checking'!TJ30)</f>
        <v/>
      </c>
      <c r="TG30" t="str">
        <f>IF('[1]Data Checking'!TK30="","",'[1]Data Checking'!TK30)</f>
        <v/>
      </c>
      <c r="TH30" t="str">
        <f>IF('[1]Data Checking'!TL30="","",'[1]Data Checking'!TL30)</f>
        <v/>
      </c>
      <c r="TI30" t="str">
        <f>IF('[1]Data Checking'!TM30="","",'[1]Data Checking'!TM30)</f>
        <v/>
      </c>
      <c r="TJ30">
        <f>IF('[1]Data Checking'!TN30="","",'[1]Data Checking'!TN30)</f>
        <v>0</v>
      </c>
      <c r="TK30">
        <f>IF('[1]Data Checking'!TO30="","",'[1]Data Checking'!TO30)</f>
        <v>0</v>
      </c>
      <c r="TL30">
        <f>IF('[1]Data Checking'!TP30="","",'[1]Data Checking'!TP30)</f>
        <v>0</v>
      </c>
      <c r="TM30">
        <f>IF('[1]Data Checking'!TQ30="","",'[1]Data Checking'!TQ30)</f>
        <v>0</v>
      </c>
      <c r="TN30">
        <f>IF('[1]Data Checking'!TR30="","",'[1]Data Checking'!TR30)</f>
        <v>0</v>
      </c>
      <c r="TO30" t="str">
        <f>IF('[1]Data Checking'!TS30="","",'[1]Data Checking'!TS30)</f>
        <v/>
      </c>
      <c r="TP30" t="str">
        <f>IF('[1]Data Checking'!TT30="","",'[1]Data Checking'!TT30)</f>
        <v/>
      </c>
      <c r="TQ30">
        <f>IF('[1]Data Checking'!TU30="","",'[1]Data Checking'!TU30)</f>
        <v>237463575</v>
      </c>
      <c r="TR30" t="str">
        <f>IF('[1]Data Checking'!TV30="","",'[1]Data Checking'!TV30)</f>
        <v>db48ef37-50a5-4c1f-8391-03052c746f8d</v>
      </c>
      <c r="TS30">
        <f>IF('[1]Data Checking'!TW30="","",'[1]Data Checking'!TW30)</f>
        <v>44530.79892361111</v>
      </c>
      <c r="TT30" t="str">
        <f>IF('[1]Data Checking'!TX30="","",'[1]Data Checking'!TX30)</f>
        <v/>
      </c>
      <c r="TU30" t="str">
        <f>IF('[1]Data Checking'!TY30="","",'[1]Data Checking'!TY30)</f>
        <v/>
      </c>
      <c r="TV30" t="str">
        <f>IF('[1]Data Checking'!TZ30="","",'[1]Data Checking'!TZ30)</f>
        <v>submitted_via_web</v>
      </c>
      <c r="TW30" t="str">
        <f>IF('[1]Data Checking'!UA30="","",'[1]Data Checking'!UA30)</f>
        <v>icsm_haiti</v>
      </c>
      <c r="TX30" t="str">
        <f>IF('[1]Data Checking'!UB30="","",'[1]Data Checking'!UB30)</f>
        <v/>
      </c>
      <c r="TY30">
        <f>IF('[1]Data Checking'!UC30="","",'[1]Data Checking'!UC30)</f>
        <v>29</v>
      </c>
      <c r="TZ30" t="str">
        <f>IF('[1]Data Checking'!UD30="","",'[1]Data Checking'!UD30)</f>
        <v/>
      </c>
      <c r="UA30" t="e">
        <f>IF('[1]Data Checking'!UL30="","",'[1]Data Checking'!UL30)</f>
        <v>#REF!</v>
      </c>
      <c r="UB30" t="e">
        <f>IF('[1]Data Checking'!UM30="","",'[1]Data Checking'!UM30)</f>
        <v>#REF!</v>
      </c>
      <c r="UC30" t="e">
        <f>IF('[1]Data Checking'!UN30="","",'[1]Data Checking'!UN30)</f>
        <v>#REF!</v>
      </c>
    </row>
    <row r="31" spans="1:549">
      <c r="A31">
        <f>IF('[1]Data Checking'!D31="","",'[1]Data Checking'!D31)</f>
        <v>44526.718456875002</v>
      </c>
      <c r="B31">
        <f>IF('[1]Data Checking'!E31="","",'[1]Data Checking'!E31)</f>
        <v>44526.721770335651</v>
      </c>
      <c r="C31">
        <f>IF('[1]Data Checking'!F31="","",'[1]Data Checking'!F31)</f>
        <v>44526</v>
      </c>
      <c r="D31" t="str">
        <f>IF('[1]Data Checking'!H31="","",'[1]Data Checking'!H31)</f>
        <v>audit.csv</v>
      </c>
      <c r="E31" t="str">
        <f>IF('[1]Data Checking'!I31="","",'[1]Data Checking'!I31)</f>
        <v>icsm_haiti</v>
      </c>
      <c r="F31" t="str">
        <f>IF('[1]Data Checking'!J31="","",'[1]Data Checking'!J31)</f>
        <v/>
      </c>
      <c r="G31" t="str">
        <f>IF('[1]Data Checking'!K31="","",'[1]Data Checking'!K31)</f>
        <v/>
      </c>
      <c r="H31">
        <f>IF('[1]Data Checking'!L31="","",'[1]Data Checking'!L31)</f>
        <v>44526</v>
      </c>
      <c r="I31" t="str">
        <f>IF('[1]Data Checking'!M31="","",'[1]Data Checking'!M31)</f>
        <v>Croix-Rouge Neerlandaise</v>
      </c>
      <c r="J31" t="str">
        <f>IF('[1]Data Checking'!N31="","",'[1]Data Checking'!N31)</f>
        <v/>
      </c>
      <c r="K31" t="str">
        <f>IF('[1]Data Checking'!O31="","",'[1]Data Checking'!O31)</f>
        <v>crnl</v>
      </c>
      <c r="L31" t="str">
        <f>IF('[1]Data Checking'!P31="","",'[1]Data Checking'!P31)</f>
        <v>Croix-Rouge Neerlandaise</v>
      </c>
      <c r="M31" t="str">
        <f>IF('[1]Data Checking'!Q31="","",'[1]Data Checking'!Q31)</f>
        <v>Croix-Rouge Neerlandaise</v>
      </c>
      <c r="N31" t="str">
        <f>IF('[1]Data Checking'!R31="","",'[1]Data Checking'!R31)</f>
        <v>PS_6827</v>
      </c>
      <c r="O31" t="str">
        <f>IF('[1]Data Checking'!S31="","",'[1]Data Checking'!S31)</f>
        <v/>
      </c>
      <c r="P31" t="str">
        <f>IF('[1]Data Checking'!T31="","",'[1]Data Checking'!T31)</f>
        <v>crnl_ps</v>
      </c>
      <c r="Q31" t="str">
        <f>IF('[1]Data Checking'!U31="","",'[1]Data Checking'!U31)</f>
        <v>PS_6827</v>
      </c>
      <c r="R31" t="str">
        <f>IF('[1]Data Checking'!V31="","",'[1]Data Checking'!V31)</f>
        <v>PS_6827</v>
      </c>
      <c r="S31" t="str">
        <f>IF('[1]Data Checking'!W31="","",'[1]Data Checking'!W31)</f>
        <v>Sud-Est</v>
      </c>
      <c r="T31" t="str">
        <f>IF('[1]Data Checking'!X31="","",'[1]Data Checking'!X31)</f>
        <v>Jacmel</v>
      </c>
      <c r="U31" t="str">
        <f>IF('[1]Data Checking'!Y31="","",'[1]Data Checking'!Y31)</f>
        <v>HT0211</v>
      </c>
      <c r="V31" t="str">
        <f>IF('[1]Data Checking'!Z31="","",'[1]Data Checking'!Z31)</f>
        <v>Jacmel</v>
      </c>
      <c r="W31" t="str">
        <f>IF('[1]Data Checking'!AA31="","",'[1]Data Checking'!AA31)</f>
        <v>1re Section Bas Cap Rouge</v>
      </c>
      <c r="X31" t="str">
        <f>IF('[1]Data Checking'!AB31="","",'[1]Data Checking'!AB31)</f>
        <v>HT0211-01</v>
      </c>
      <c r="Y31" t="str">
        <f>IF('[1]Data Checking'!AC31="","",'[1]Data Checking'!AC31)</f>
        <v>1re Section Bas Cap Rouge</v>
      </c>
      <c r="Z31" t="str">
        <f>IF('[1]Data Checking'!AD31="","",'[1]Data Checking'!AD31)</f>
        <v>Beaudoin</v>
      </c>
      <c r="AA31" t="str">
        <f>IF('[1]Data Checking'!AE31="","",'[1]Data Checking'!AE31)</f>
        <v/>
      </c>
      <c r="AB31" t="str">
        <f>IF('[1]Data Checking'!AF31="","",'[1]Data Checking'!AF31)</f>
        <v>jac_1</v>
      </c>
      <c r="AC31" t="str">
        <f>IF('[1]Data Checking'!AG31="","",'[1]Data Checking'!AG31)</f>
        <v>Beaudoin</v>
      </c>
      <c r="AD31" t="str">
        <f>IF('[1]Data Checking'!AH31="","",'[1]Data Checking'!AH31)</f>
        <v>Beaudoin</v>
      </c>
      <c r="AE31" t="str">
        <f>IF('[1]Data Checking'!AI31="","",'[1]Data Checking'!AI31)</f>
        <v>Marché Beaudoin</v>
      </c>
      <c r="AF31" t="str">
        <f>IF('[1]Data Checking'!AJ31="","",'[1]Data Checking'!AJ31)</f>
        <v/>
      </c>
      <c r="AG31" t="str">
        <f>IF('[1]Data Checking'!AK31="","",'[1]Data Checking'!AK31)</f>
        <v>jac_1</v>
      </c>
      <c r="AH31" t="str">
        <f>IF('[1]Data Checking'!AL31="","",'[1]Data Checking'!AL31)</f>
        <v>Marché Beaudoin</v>
      </c>
      <c r="AI31" t="str">
        <f>IF('[1]Data Checking'!AM31="","",'[1]Data Checking'!AM31)</f>
        <v>Marché Beaudoin</v>
      </c>
      <c r="AJ31" t="str">
        <f>IF('[1]Data Checking'!AN31="","",'[1]Data Checking'!AN31)</f>
        <v>Milieu urbain</v>
      </c>
      <c r="AK31" t="str">
        <f>IF('[1]Data Checking'!AO31="","",'[1]Data Checking'!AO31)</f>
        <v>Enquête auprès d'un marchand</v>
      </c>
      <c r="AL31" t="str">
        <f>IF('[1]Data Checking'!AP31="","",'[1]Data Checking'!AP31)</f>
        <v>Oui</v>
      </c>
      <c r="AM31" t="str">
        <f>IF('[1]Data Checking'!AQ31="","",'[1]Data Checking'!AQ31)</f>
        <v/>
      </c>
      <c r="AN31" t="str">
        <f>IF('[1]Data Checking'!AR31="","",'[1]Data Checking'!AR31)</f>
        <v>Oui</v>
      </c>
      <c r="AO31" t="str">
        <f>IF('[1]Data Checking'!AS31="","",'[1]Data Checking'!AS31)</f>
        <v/>
      </c>
      <c r="AP31" t="str">
        <f>IF('[1]Data Checking'!AT31="","",'[1]Data Checking'!AT31)</f>
        <v>Femme</v>
      </c>
      <c r="AQ31">
        <f>IF('[1]Data Checking'!AU31="","",'[1]Data Checking'!AU31)</f>
        <v>44526</v>
      </c>
      <c r="AR31">
        <f>IF('[1]Data Checking'!AV31="","",'[1]Data Checking'!AV31)</f>
        <v>44526</v>
      </c>
      <c r="AS31" t="str">
        <f>IF('[1]Data Checking'!AW31="","",'[1]Data Checking'!AW31)</f>
        <v>Détaillant avec boutique</v>
      </c>
      <c r="AT31" t="str">
        <f>IF('[1]Data Checking'!AX31="","",'[1]Data Checking'!AX31)</f>
        <v/>
      </c>
      <c r="AU31" t="str">
        <f>IF('[1]Data Checking'!AY31="","",'[1]Data Checking'!AY31)</f>
        <v>Nourriture</v>
      </c>
      <c r="AV31">
        <f>IF('[1]Data Checking'!AZ31="","",'[1]Data Checking'!AZ31)</f>
        <v>1</v>
      </c>
      <c r="AW31">
        <f>IF('[1]Data Checking'!BA31="","",'[1]Data Checking'!BA31)</f>
        <v>0</v>
      </c>
      <c r="AX31">
        <f>IF('[1]Data Checking'!BB31="","",'[1]Data Checking'!BB31)</f>
        <v>0</v>
      </c>
      <c r="AY31">
        <f>IF('[1]Data Checking'!BC31="","",'[1]Data Checking'!BC31)</f>
        <v>0</v>
      </c>
      <c r="AZ31" t="str">
        <f>IF('[1]Data Checking'!BD31="","",'[1]Data Checking'!BD31)</f>
        <v>nourriture</v>
      </c>
      <c r="BA31" t="str">
        <f>IF('[1]Data Checking'!BE31="","",'[1]Data Checking'!BE31)</f>
        <v>Nourriture</v>
      </c>
      <c r="BB31" t="str">
        <f>IF('[1]Data Checking'!BF31="","",'[1]Data Checking'!BF31)</f>
        <v>En espèces (Gourde) A crédit partiel</v>
      </c>
      <c r="BC31">
        <f>IF('[1]Data Checking'!BG31="","",'[1]Data Checking'!BG31)</f>
        <v>1</v>
      </c>
      <c r="BD31">
        <f>IF('[1]Data Checking'!BH31="","",'[1]Data Checking'!BH31)</f>
        <v>0</v>
      </c>
      <c r="BE31">
        <f>IF('[1]Data Checking'!BI31="","",'[1]Data Checking'!BI31)</f>
        <v>0</v>
      </c>
      <c r="BF31">
        <f>IF('[1]Data Checking'!BJ31="","",'[1]Data Checking'!BJ31)</f>
        <v>0</v>
      </c>
      <c r="BG31">
        <f>IF('[1]Data Checking'!BK31="","",'[1]Data Checking'!BK31)</f>
        <v>1</v>
      </c>
      <c r="BH31">
        <f>IF('[1]Data Checking'!BL31="","",'[1]Data Checking'!BL31)</f>
        <v>0</v>
      </c>
      <c r="BI31">
        <f>IF('[1]Data Checking'!BM31="","",'[1]Data Checking'!BM31)</f>
        <v>0</v>
      </c>
      <c r="BJ31">
        <f>IF('[1]Data Checking'!BN31="","",'[1]Data Checking'!BN31)</f>
        <v>0</v>
      </c>
      <c r="BK31">
        <f>IF('[1]Data Checking'!BO31="","",'[1]Data Checking'!BO31)</f>
        <v>0</v>
      </c>
      <c r="BL31">
        <f>IF('[1]Data Checking'!BP31="","",'[1]Data Checking'!BP31)</f>
        <v>0</v>
      </c>
      <c r="BM31" t="str">
        <f>IF('[1]Data Checking'!BQ31="","",'[1]Data Checking'!BQ31)</f>
        <v/>
      </c>
      <c r="BN31" t="str">
        <f>IF('[1]Data Checking'!BR31="","",'[1]Data Checking'!BR31)</f>
        <v>Je ne sais pas / Je ne souhaite pas répondre</v>
      </c>
      <c r="BO31" t="str">
        <f>IF('[1]Data Checking'!BS31="","",'[1]Data Checking'!BS31)</f>
        <v>Moins de 20</v>
      </c>
      <c r="BP31" t="str">
        <f>IF('[1]Data Checking'!BT31="","",'[1]Data Checking'!BT31)</f>
        <v>Riz Farine de blé blanche Maïs (moulu) Sucre Haricot noir Huile végétale</v>
      </c>
      <c r="BQ31">
        <f>IF('[1]Data Checking'!BU31="","",'[1]Data Checking'!BU31)</f>
        <v>1</v>
      </c>
      <c r="BR31">
        <f>IF('[1]Data Checking'!BV31="","",'[1]Data Checking'!BV31)</f>
        <v>1</v>
      </c>
      <c r="BS31">
        <f>IF('[1]Data Checking'!BW31="","",'[1]Data Checking'!BW31)</f>
        <v>1</v>
      </c>
      <c r="BT31">
        <f>IF('[1]Data Checking'!BX31="","",'[1]Data Checking'!BX31)</f>
        <v>1</v>
      </c>
      <c r="BU31">
        <f>IF('[1]Data Checking'!BY31="","",'[1]Data Checking'!BY31)</f>
        <v>1</v>
      </c>
      <c r="BV31">
        <f>IF('[1]Data Checking'!BZ31="","",'[1]Data Checking'!BZ31)</f>
        <v>0</v>
      </c>
      <c r="BW31">
        <f>IF('[1]Data Checking'!CA31="","",'[1]Data Checking'!CA31)</f>
        <v>1</v>
      </c>
      <c r="BX31">
        <f>IF('[1]Data Checking'!CB31="","",'[1]Data Checking'!CB31)</f>
        <v>0</v>
      </c>
      <c r="BY31" t="str">
        <f>IF('[1]Data Checking'!CC31="","",'[1]Data Checking'!CC31)</f>
        <v>Oui je connais le prix de mes produits en grosse marmite</v>
      </c>
      <c r="BZ31">
        <f>IF('[1]Data Checking'!CD31="","",'[1]Data Checking'!CD31)</f>
        <v>600</v>
      </c>
      <c r="CA31">
        <f>IF('[1]Data Checking'!CE31="","",'[1]Data Checking'!CE31)</f>
        <v>300</v>
      </c>
      <c r="CB31" t="str">
        <f>IF('[1]Data Checking'!CF31="","",'[1]Data Checking'!CF31)</f>
        <v>Oui</v>
      </c>
      <c r="CC31">
        <f>IF('[1]Data Checking'!CG31="","",'[1]Data Checking'!CG31)</f>
        <v>450</v>
      </c>
      <c r="CD31">
        <f>IF('[1]Data Checking'!CH31="","",'[1]Data Checking'!CH31)</f>
        <v>173.07692307692301</v>
      </c>
      <c r="CE31" t="str">
        <f>IF('[1]Data Checking'!CI31="","",'[1]Data Checking'!CI31)</f>
        <v>Oui</v>
      </c>
      <c r="CF31">
        <f>IF('[1]Data Checking'!CJ31="","",'[1]Data Checking'!CJ31)</f>
        <v>350</v>
      </c>
      <c r="CG31">
        <f>IF('[1]Data Checking'!CK31="","",'[1]Data Checking'!CK31)</f>
        <v>152.173913043478</v>
      </c>
      <c r="CH31" t="str">
        <f>IF('[1]Data Checking'!CL31="","",'[1]Data Checking'!CL31)</f>
        <v>Oui</v>
      </c>
      <c r="CI31">
        <f>IF('[1]Data Checking'!CM31="","",'[1]Data Checking'!CM31)</f>
        <v>350</v>
      </c>
      <c r="CJ31">
        <f>IF('[1]Data Checking'!CN31="","",'[1]Data Checking'!CN31)</f>
        <v>120.689655172413</v>
      </c>
      <c r="CK31" t="str">
        <f>IF('[1]Data Checking'!CO31="","",'[1]Data Checking'!CO31)</f>
        <v>Oui</v>
      </c>
      <c r="CL31">
        <f>IF('[1]Data Checking'!CP31="","",'[1]Data Checking'!CP31)</f>
        <v>700</v>
      </c>
      <c r="CM31">
        <f>IF('[1]Data Checking'!CQ31="","",'[1]Data Checking'!CQ31)</f>
        <v>291.666666666666</v>
      </c>
      <c r="CN31" t="str">
        <f>IF('[1]Data Checking'!CR31="","",'[1]Data Checking'!CR31)</f>
        <v>Non</v>
      </c>
      <c r="CO31" t="str">
        <f>IF('[1]Data Checking'!CS31="","",'[1]Data Checking'!CS31)</f>
        <v/>
      </c>
      <c r="CP31" t="str">
        <f>IF('[1]Data Checking'!CT31="","",'[1]Data Checking'!CT31)</f>
        <v/>
      </c>
      <c r="CQ31" t="str">
        <f>IF('[1]Data Checking'!CU31="","",'[1]Data Checking'!CU31)</f>
        <v/>
      </c>
      <c r="CR31" t="str">
        <f>IF('[1]Data Checking'!CV31="","",'[1]Data Checking'!CV31)</f>
        <v>Remplissage à partir de drum</v>
      </c>
      <c r="CS31" t="str">
        <f>IF('[1]Data Checking'!CW31="","",'[1]Data Checking'!CW31)</f>
        <v>Oui</v>
      </c>
      <c r="CT31">
        <f>IF('[1]Data Checking'!CX31="","",'[1]Data Checking'!CX31)</f>
        <v>1000</v>
      </c>
      <c r="CU31" t="str">
        <f>IF('[1]Data Checking'!CY31="","",'[1]Data Checking'!CY31)</f>
        <v/>
      </c>
      <c r="CV31" t="str">
        <f>IF('[1]Data Checking'!CZ31="","",'[1]Data Checking'!CZ31)</f>
        <v/>
      </c>
      <c r="CW31" t="str">
        <f>IF('[1]Data Checking'!DA31="","",'[1]Data Checking'!DA31)</f>
        <v/>
      </c>
      <c r="CX31" t="str">
        <f>IF('[1]Data Checking'!DB31="","",'[1]Data Checking'!DB31)</f>
        <v/>
      </c>
      <c r="CY31" t="str">
        <f>IF('[1]Data Checking'!DC31="","",'[1]Data Checking'!DC31)</f>
        <v/>
      </c>
      <c r="CZ31" t="str">
        <f>IF('[1]Data Checking'!DD31="","",'[1]Data Checking'!DD31)</f>
        <v/>
      </c>
      <c r="DA31" t="str">
        <f>IF('[1]Data Checking'!DE31="","",'[1]Data Checking'!DE31)</f>
        <v>NA</v>
      </c>
      <c r="DB31">
        <f>IF('[1]Data Checking'!DF31="","",'[1]Data Checking'!DF31)</f>
        <v>1000</v>
      </c>
      <c r="DC31" t="str">
        <f>IF('[1]Data Checking'!DG31="","",'[1]Data Checking'!DG31)</f>
        <v>Oui</v>
      </c>
      <c r="DD31" t="str">
        <f>IF('[1]Data Checking'!DH31="","",'[1]Data Checking'!DH31)</f>
        <v>Non</v>
      </c>
      <c r="DE31" t="str">
        <f>IF('[1]Data Checking'!DI31="","",'[1]Data Checking'!DI31)</f>
        <v/>
      </c>
      <c r="DF31" t="str">
        <f>IF('[1]Data Checking'!DJ31="","",'[1]Data Checking'!DJ31)</f>
        <v/>
      </c>
      <c r="DG31" t="str">
        <f>IF('[1]Data Checking'!DK31="","",'[1]Data Checking'!DK31)</f>
        <v/>
      </c>
      <c r="DH31" t="str">
        <f>IF('[1]Data Checking'!DL31="","",'[1]Data Checking'!DL31)</f>
        <v/>
      </c>
      <c r="DI31" t="str">
        <f>IF('[1]Data Checking'!DM31="","",'[1]Data Checking'!DM31)</f>
        <v/>
      </c>
      <c r="DJ31" t="str">
        <f>IF('[1]Data Checking'!DN31="","",'[1]Data Checking'!DN31)</f>
        <v/>
      </c>
      <c r="DK31" t="str">
        <f>IF('[1]Data Checking'!DO31="","",'[1]Data Checking'!DO31)</f>
        <v/>
      </c>
      <c r="DL31" t="str">
        <f>IF('[1]Data Checking'!DP31="","",'[1]Data Checking'!DP31)</f>
        <v/>
      </c>
      <c r="DM31" t="str">
        <f>IF('[1]Data Checking'!DQ31="","",'[1]Data Checking'!DQ31)</f>
        <v/>
      </c>
      <c r="DN31" t="str">
        <f>IF('[1]Data Checking'!DR31="","",'[1]Data Checking'!DR31)</f>
        <v/>
      </c>
      <c r="DO31" t="str">
        <f>IF('[1]Data Checking'!DS31="","",'[1]Data Checking'!DS31)</f>
        <v/>
      </c>
      <c r="DP31" t="str">
        <f>IF('[1]Data Checking'!DT31="","",'[1]Data Checking'!DT31)</f>
        <v/>
      </c>
      <c r="DQ31" t="str">
        <f>IF('[1]Data Checking'!DU31="","",'[1]Data Checking'!DU31)</f>
        <v/>
      </c>
      <c r="DR31" t="str">
        <f>IF('[1]Data Checking'!DV31="","",'[1]Data Checking'!DV31)</f>
        <v/>
      </c>
      <c r="DS31" t="str">
        <f>IF('[1]Data Checking'!DW31="","",'[1]Data Checking'!DW31)</f>
        <v/>
      </c>
      <c r="DT31" t="str">
        <f>IF('[1]Data Checking'!DX31="","",'[1]Data Checking'!DX31)</f>
        <v/>
      </c>
      <c r="DU31" t="str">
        <f>IF('[1]Data Checking'!DY31="","",'[1]Data Checking'!DY31)</f>
        <v/>
      </c>
      <c r="DV31" t="str">
        <f>IF('[1]Data Checking'!DZ31="","",'[1]Data Checking'!DZ31)</f>
        <v/>
      </c>
      <c r="DW31" t="str">
        <f>IF('[1]Data Checking'!EA31="","",'[1]Data Checking'!EA31)</f>
        <v/>
      </c>
      <c r="DX31" t="str">
        <f>IF('[1]Data Checking'!EB31="","",'[1]Data Checking'!EB31)</f>
        <v/>
      </c>
      <c r="DY31" t="str">
        <f>IF('[1]Data Checking'!EC31="","",'[1]Data Checking'!EC31)</f>
        <v/>
      </c>
      <c r="DZ31" t="str">
        <f>IF('[1]Data Checking'!ED31="","",'[1]Data Checking'!ED31)</f>
        <v/>
      </c>
      <c r="EA31" t="str">
        <f>IF('[1]Data Checking'!EE31="","",'[1]Data Checking'!EE31)</f>
        <v/>
      </c>
      <c r="EB31" t="str">
        <f>IF('[1]Data Checking'!EF31="","",'[1]Data Checking'!EF31)</f>
        <v/>
      </c>
      <c r="EC31" t="str">
        <f>IF('[1]Data Checking'!EG31="","",'[1]Data Checking'!EG31)</f>
        <v/>
      </c>
      <c r="ED31" t="str">
        <f>IF('[1]Data Checking'!EH31="","",'[1]Data Checking'!EH31)</f>
        <v>Non</v>
      </c>
      <c r="EE31" t="str">
        <f>IF('[1]Data Checking'!EI31="","",'[1]Data Checking'!EI31)</f>
        <v>Non</v>
      </c>
      <c r="EF31" t="str">
        <f>IF('[1]Data Checking'!EJ31="","",'[1]Data Checking'!EJ31)</f>
        <v>Non</v>
      </c>
      <c r="EG31" t="str">
        <f>IF('[1]Data Checking'!EK31="","",'[1]Data Checking'!EK31)</f>
        <v/>
      </c>
      <c r="EH31" t="str">
        <f>IF('[1]Data Checking'!EL31="","",'[1]Data Checking'!EL31)</f>
        <v>Différent</v>
      </c>
      <c r="EI31" t="str">
        <f>IF('[1]Data Checking'!EM31="","",'[1]Data Checking'!EM31)</f>
        <v/>
      </c>
      <c r="EJ31" t="str">
        <f>IF('[1]Data Checking'!EN31="","",'[1]Data Checking'!EN31)</f>
        <v>Différent</v>
      </c>
      <c r="EK31" t="str">
        <f>IF('[1]Data Checking'!EO31="","",'[1]Data Checking'!EO31)</f>
        <v/>
      </c>
      <c r="EL31" t="str">
        <f>IF('[1]Data Checking'!EP31="","",'[1]Data Checking'!EP31)</f>
        <v/>
      </c>
      <c r="EM31" t="str">
        <f>IF('[1]Data Checking'!EQ31="","",'[1]Data Checking'!EQ31)</f>
        <v/>
      </c>
      <c r="EN31" t="str">
        <f>IF('[1]Data Checking'!ER31="","",'[1]Data Checking'!ER31)</f>
        <v/>
      </c>
      <c r="EO31" t="str">
        <f>IF('[1]Data Checking'!ES31="","",'[1]Data Checking'!ES31)</f>
        <v/>
      </c>
      <c r="EP31" t="str">
        <f>IF('[1]Data Checking'!ET31="","",'[1]Data Checking'!ET31)</f>
        <v/>
      </c>
      <c r="EQ31" t="str">
        <f>IF('[1]Data Checking'!EU31="","",'[1]Data Checking'!EU31)</f>
        <v/>
      </c>
      <c r="ER31" t="str">
        <f>IF('[1]Data Checking'!EV31="","",'[1]Data Checking'!EV31)</f>
        <v/>
      </c>
      <c r="ES31" t="str">
        <f>IF('[1]Data Checking'!EW31="","",'[1]Data Checking'!EW31)</f>
        <v/>
      </c>
      <c r="ET31" t="str">
        <f>IF('[1]Data Checking'!EX31="","",'[1]Data Checking'!EX31)</f>
        <v/>
      </c>
      <c r="EU31" t="str">
        <f>IF('[1]Data Checking'!EY31="","",'[1]Data Checking'!EY31)</f>
        <v/>
      </c>
      <c r="EV31" t="str">
        <f>IF('[1]Data Checking'!EZ31="","",'[1]Data Checking'!EZ31)</f>
        <v/>
      </c>
      <c r="EW31" t="str">
        <f>IF('[1]Data Checking'!FA31="","",'[1]Data Checking'!FA31)</f>
        <v/>
      </c>
      <c r="EX31" t="str">
        <f>IF('[1]Data Checking'!FB31="","",'[1]Data Checking'!FB31)</f>
        <v/>
      </c>
      <c r="EY31" t="str">
        <f>IF('[1]Data Checking'!FC31="","",'[1]Data Checking'!FC31)</f>
        <v/>
      </c>
      <c r="EZ31" t="str">
        <f>IF('[1]Data Checking'!FD31="","",'[1]Data Checking'!FD31)</f>
        <v/>
      </c>
      <c r="FA31" t="str">
        <f>IF('[1]Data Checking'!FE31="","",'[1]Data Checking'!FE31)</f>
        <v/>
      </c>
      <c r="FB31" t="str">
        <f>IF('[1]Data Checking'!FF31="","",'[1]Data Checking'!FF31)</f>
        <v/>
      </c>
      <c r="FC31" t="str">
        <f>IF('[1]Data Checking'!FG31="","",'[1]Data Checking'!FG31)</f>
        <v/>
      </c>
      <c r="FD31" t="str">
        <f>IF('[1]Data Checking'!FH31="","",'[1]Data Checking'!FH31)</f>
        <v/>
      </c>
      <c r="FE31" t="str">
        <f>IF('[1]Data Checking'!FI31="","",'[1]Data Checking'!FI31)</f>
        <v/>
      </c>
      <c r="FF31" t="str">
        <f>IF('[1]Data Checking'!FJ31="","",'[1]Data Checking'!FJ31)</f>
        <v/>
      </c>
      <c r="FG31" t="str">
        <f>IF('[1]Data Checking'!FK31="","",'[1]Data Checking'!FK31)</f>
        <v/>
      </c>
      <c r="FH31" t="str">
        <f>IF('[1]Data Checking'!FL31="","",'[1]Data Checking'!FL31)</f>
        <v/>
      </c>
      <c r="FI31" t="str">
        <f>IF('[1]Data Checking'!FM31="","",'[1]Data Checking'!FM31)</f>
        <v/>
      </c>
      <c r="FJ31" t="str">
        <f>IF('[1]Data Checking'!FN31="","",'[1]Data Checking'!FN31)</f>
        <v/>
      </c>
      <c r="FK31" t="str">
        <f>IF('[1]Data Checking'!FO31="","",'[1]Data Checking'!FO31)</f>
        <v/>
      </c>
      <c r="FL31" t="str">
        <f>IF('[1]Data Checking'!FP31="","",'[1]Data Checking'!FP31)</f>
        <v/>
      </c>
      <c r="FM31" t="str">
        <f>IF('[1]Data Checking'!FQ31="","",'[1]Data Checking'!FQ31)</f>
        <v/>
      </c>
      <c r="FN31" t="str">
        <f>IF('[1]Data Checking'!FR31="","",'[1]Data Checking'!FR31)</f>
        <v/>
      </c>
      <c r="FO31" t="str">
        <f>IF('[1]Data Checking'!FS31="","",'[1]Data Checking'!FS31)</f>
        <v/>
      </c>
      <c r="FP31" t="str">
        <f>IF('[1]Data Checking'!FT31="","",'[1]Data Checking'!FT31)</f>
        <v/>
      </c>
      <c r="FQ31" t="str">
        <f>IF('[1]Data Checking'!FU31="","",'[1]Data Checking'!FU31)</f>
        <v/>
      </c>
      <c r="FR31" t="str">
        <f>IF('[1]Data Checking'!FV31="","",'[1]Data Checking'!FV31)</f>
        <v/>
      </c>
      <c r="FS31" t="str">
        <f>IF('[1]Data Checking'!FW31="","",'[1]Data Checking'!FW31)</f>
        <v/>
      </c>
      <c r="FT31" t="str">
        <f>IF('[1]Data Checking'!FX31="","",'[1]Data Checking'!FX31)</f>
        <v/>
      </c>
      <c r="FU31" t="str">
        <f>IF('[1]Data Checking'!FY31="","",'[1]Data Checking'!FY31)</f>
        <v/>
      </c>
      <c r="FV31" t="str">
        <f>IF('[1]Data Checking'!FZ31="","",'[1]Data Checking'!FZ31)</f>
        <v/>
      </c>
      <c r="FW31" t="str">
        <f>IF('[1]Data Checking'!GA31="","",'[1]Data Checking'!GA31)</f>
        <v/>
      </c>
      <c r="FX31" t="str">
        <f>IF('[1]Data Checking'!GB31="","",'[1]Data Checking'!GB31)</f>
        <v/>
      </c>
      <c r="FY31" t="str">
        <f>IF('[1]Data Checking'!GC31="","",'[1]Data Checking'!GC31)</f>
        <v/>
      </c>
      <c r="FZ31" t="str">
        <f>IF('[1]Data Checking'!GD31="","",'[1]Data Checking'!GD31)</f>
        <v/>
      </c>
      <c r="GA31" t="str">
        <f>IF('[1]Data Checking'!GE31="","",'[1]Data Checking'!GE31)</f>
        <v/>
      </c>
      <c r="GB31" t="str">
        <f>IF('[1]Data Checking'!GF31="","",'[1]Data Checking'!GF31)</f>
        <v/>
      </c>
      <c r="GC31" t="str">
        <f>IF('[1]Data Checking'!GG31="","",'[1]Data Checking'!GG31)</f>
        <v/>
      </c>
      <c r="GD31" t="str">
        <f>IF('[1]Data Checking'!GH31="","",'[1]Data Checking'!GH31)</f>
        <v/>
      </c>
      <c r="GE31" t="str">
        <f>IF('[1]Data Checking'!GI31="","",'[1]Data Checking'!GI31)</f>
        <v/>
      </c>
      <c r="GF31" t="str">
        <f>IF('[1]Data Checking'!GJ31="","",'[1]Data Checking'!GJ31)</f>
        <v/>
      </c>
      <c r="GG31" t="str">
        <f>IF('[1]Data Checking'!GK31="","",'[1]Data Checking'!GK31)</f>
        <v/>
      </c>
      <c r="GH31" t="str">
        <f>IF('[1]Data Checking'!GL31="","",'[1]Data Checking'!GL31)</f>
        <v/>
      </c>
      <c r="GI31" t="str">
        <f>IF('[1]Data Checking'!GM31="","",'[1]Data Checking'!GM31)</f>
        <v/>
      </c>
      <c r="GJ31" t="str">
        <f>IF('[1]Data Checking'!GN31="","",'[1]Data Checking'!GN31)</f>
        <v/>
      </c>
      <c r="GK31" t="str">
        <f>IF('[1]Data Checking'!GO31="","",'[1]Data Checking'!GO31)</f>
        <v/>
      </c>
      <c r="GL31" t="str">
        <f>IF('[1]Data Checking'!GP31="","",'[1]Data Checking'!GP31)</f>
        <v/>
      </c>
      <c r="GM31" t="str">
        <f>IF('[1]Data Checking'!GQ31="","",'[1]Data Checking'!GQ31)</f>
        <v/>
      </c>
      <c r="GN31" t="str">
        <f>IF('[1]Data Checking'!GR31="","",'[1]Data Checking'!GR31)</f>
        <v/>
      </c>
      <c r="GO31" t="str">
        <f>IF('[1]Data Checking'!GS31="","",'[1]Data Checking'!GS31)</f>
        <v/>
      </c>
      <c r="GP31" t="str">
        <f>IF('[1]Data Checking'!GT31="","",'[1]Data Checking'!GT31)</f>
        <v/>
      </c>
      <c r="GQ31" t="str">
        <f>IF('[1]Data Checking'!GU31="","",'[1]Data Checking'!GU31)</f>
        <v/>
      </c>
      <c r="GR31" t="str">
        <f>IF('[1]Data Checking'!GV31="","",'[1]Data Checking'!GV31)</f>
        <v/>
      </c>
      <c r="GS31" t="str">
        <f>IF('[1]Data Checking'!GW31="","",'[1]Data Checking'!GW31)</f>
        <v/>
      </c>
      <c r="GT31" t="str">
        <f>IF('[1]Data Checking'!GX31="","",'[1]Data Checking'!GX31)</f>
        <v/>
      </c>
      <c r="GU31" t="str">
        <f>IF('[1]Data Checking'!GY31="","",'[1]Data Checking'!GY31)</f>
        <v/>
      </c>
      <c r="GV31" t="str">
        <f>IF('[1]Data Checking'!GZ31="","",'[1]Data Checking'!GZ31)</f>
        <v/>
      </c>
      <c r="GW31" t="str">
        <f>IF('[1]Data Checking'!HA31="","",'[1]Data Checking'!HA31)</f>
        <v/>
      </c>
      <c r="GX31" t="str">
        <f>IF('[1]Data Checking'!HB31="","",'[1]Data Checking'!HB31)</f>
        <v/>
      </c>
      <c r="GY31" t="str">
        <f>IF('[1]Data Checking'!HC31="","",'[1]Data Checking'!HC31)</f>
        <v/>
      </c>
      <c r="GZ31" t="str">
        <f>IF('[1]Data Checking'!HD31="","",'[1]Data Checking'!HD31)</f>
        <v/>
      </c>
      <c r="HA31" t="str">
        <f>IF('[1]Data Checking'!HE31="","",'[1]Data Checking'!HE31)</f>
        <v/>
      </c>
      <c r="HB31" t="str">
        <f>IF('[1]Data Checking'!HF31="","",'[1]Data Checking'!HF31)</f>
        <v/>
      </c>
      <c r="HC31" t="str">
        <f>IF('[1]Data Checking'!HG31="","",'[1]Data Checking'!HG31)</f>
        <v/>
      </c>
      <c r="HD31" t="str">
        <f>IF('[1]Data Checking'!HH31="","",'[1]Data Checking'!HH31)</f>
        <v/>
      </c>
      <c r="HE31" t="str">
        <f>IF('[1]Data Checking'!HI31="","",'[1]Data Checking'!HI31)</f>
        <v/>
      </c>
      <c r="HF31" t="str">
        <f>IF('[1]Data Checking'!HJ31="","",'[1]Data Checking'!HJ31)</f>
        <v/>
      </c>
      <c r="HG31" t="str">
        <f>IF('[1]Data Checking'!HK31="","",'[1]Data Checking'!HK31)</f>
        <v/>
      </c>
      <c r="HH31" t="str">
        <f>IF('[1]Data Checking'!HL31="","",'[1]Data Checking'!HL31)</f>
        <v/>
      </c>
      <c r="HI31" t="str">
        <f>IF('[1]Data Checking'!HM31="","",'[1]Data Checking'!HM31)</f>
        <v/>
      </c>
      <c r="HJ31" t="str">
        <f>IF('[1]Data Checking'!HN31="","",'[1]Data Checking'!HN31)</f>
        <v/>
      </c>
      <c r="HK31" t="str">
        <f>IF('[1]Data Checking'!HO31="","",'[1]Data Checking'!HO31)</f>
        <v/>
      </c>
      <c r="HL31" t="str">
        <f>IF('[1]Data Checking'!HP31="","",'[1]Data Checking'!HP31)</f>
        <v/>
      </c>
      <c r="HM31" t="str">
        <f>IF('[1]Data Checking'!HQ31="","",'[1]Data Checking'!HQ31)</f>
        <v/>
      </c>
      <c r="HN31" t="str">
        <f>IF('[1]Data Checking'!HR31="","",'[1]Data Checking'!HR31)</f>
        <v/>
      </c>
      <c r="HO31" t="str">
        <f>IF('[1]Data Checking'!HS31="","",'[1]Data Checking'!HS31)</f>
        <v/>
      </c>
      <c r="HP31" t="str">
        <f>IF('[1]Data Checking'!HT31="","",'[1]Data Checking'!HT31)</f>
        <v/>
      </c>
      <c r="HQ31" t="str">
        <f>IF('[1]Data Checking'!HU31="","",'[1]Data Checking'!HU31)</f>
        <v/>
      </c>
      <c r="HR31" t="str">
        <f>IF('[1]Data Checking'!HV31="","",'[1]Data Checking'!HV31)</f>
        <v/>
      </c>
      <c r="HS31" t="str">
        <f>IF('[1]Data Checking'!HW31="","",'[1]Data Checking'!HW31)</f>
        <v/>
      </c>
      <c r="HT31" t="str">
        <f>IF('[1]Data Checking'!HX31="","",'[1]Data Checking'!HX31)</f>
        <v/>
      </c>
      <c r="HU31" t="str">
        <f>IF('[1]Data Checking'!HY31="","",'[1]Data Checking'!HY31)</f>
        <v/>
      </c>
      <c r="HV31" t="str">
        <f>IF('[1]Data Checking'!HZ31="","",'[1]Data Checking'!HZ31)</f>
        <v/>
      </c>
      <c r="HW31" t="str">
        <f>IF('[1]Data Checking'!IA31="","",'[1]Data Checking'!IA31)</f>
        <v/>
      </c>
      <c r="HX31" t="str">
        <f>IF('[1]Data Checking'!IB31="","",'[1]Data Checking'!IB31)</f>
        <v/>
      </c>
      <c r="HY31" t="str">
        <f>IF('[1]Data Checking'!IC31="","",'[1]Data Checking'!IC31)</f>
        <v/>
      </c>
      <c r="HZ31" t="str">
        <f>IF('[1]Data Checking'!ID31="","",'[1]Data Checking'!ID31)</f>
        <v/>
      </c>
      <c r="IA31" t="str">
        <f>IF('[1]Data Checking'!IE31="","",'[1]Data Checking'!IE31)</f>
        <v/>
      </c>
      <c r="IB31" t="str">
        <f>IF('[1]Data Checking'!IF31="","",'[1]Data Checking'!IF31)</f>
        <v>Oui</v>
      </c>
      <c r="IC31" t="str">
        <f>IF('[1]Data Checking'!IG31="","",'[1]Data Checking'!IG31)</f>
        <v>Vols ou pillages Manifestations Fermeture / Hibernation pour cause de troubles politiques</v>
      </c>
      <c r="ID31">
        <f>IF('[1]Data Checking'!IH31="","",'[1]Data Checking'!IH31)</f>
        <v>1</v>
      </c>
      <c r="IE31">
        <f>IF('[1]Data Checking'!II31="","",'[1]Data Checking'!II31)</f>
        <v>0</v>
      </c>
      <c r="IF31">
        <f>IF('[1]Data Checking'!IJ31="","",'[1]Data Checking'!IJ31)</f>
        <v>1</v>
      </c>
      <c r="IG31">
        <f>IF('[1]Data Checking'!IK31="","",'[1]Data Checking'!IK31)</f>
        <v>1</v>
      </c>
      <c r="IH31">
        <f>IF('[1]Data Checking'!IL31="","",'[1]Data Checking'!IL31)</f>
        <v>0</v>
      </c>
      <c r="II31">
        <f>IF('[1]Data Checking'!IM31="","",'[1]Data Checking'!IM31)</f>
        <v>0</v>
      </c>
      <c r="IJ31" t="str">
        <f>IF('[1]Data Checking'!IN31="","",'[1]Data Checking'!IN31)</f>
        <v/>
      </c>
      <c r="IK31" t="str">
        <f>IF('[1]Data Checking'!IO31="","",'[1]Data Checking'!IO31)</f>
        <v>Augmentation des prix</v>
      </c>
      <c r="IL31">
        <f>IF('[1]Data Checking'!IP31="","",'[1]Data Checking'!IP31)</f>
        <v>0</v>
      </c>
      <c r="IM31">
        <f>IF('[1]Data Checking'!IQ31="","",'[1]Data Checking'!IQ31)</f>
        <v>0</v>
      </c>
      <c r="IN31">
        <f>IF('[1]Data Checking'!IR31="","",'[1]Data Checking'!IR31)</f>
        <v>1</v>
      </c>
      <c r="IO31">
        <f>IF('[1]Data Checking'!IS31="","",'[1]Data Checking'!IS31)</f>
        <v>0</v>
      </c>
      <c r="IP31">
        <f>IF('[1]Data Checking'!IT31="","",'[1]Data Checking'!IT31)</f>
        <v>0</v>
      </c>
      <c r="IQ31">
        <f>IF('[1]Data Checking'!IU31="","",'[1]Data Checking'!IU31)</f>
        <v>0</v>
      </c>
      <c r="IR31">
        <f>IF('[1]Data Checking'!IV31="","",'[1]Data Checking'!IV31)</f>
        <v>0</v>
      </c>
      <c r="IS31">
        <f>IF('[1]Data Checking'!IW31="","",'[1]Data Checking'!IW31)</f>
        <v>0</v>
      </c>
      <c r="IT31" t="str">
        <f>IF('[1]Data Checking'!IX31="","",'[1]Data Checking'!IX31)</f>
        <v/>
      </c>
      <c r="IU31" t="str">
        <f>IF('[1]Data Checking'!IY31="","",'[1]Data Checking'!IY31)</f>
        <v>Oui</v>
      </c>
      <c r="IV31" t="str">
        <f>IF('[1]Data Checking'!IZ31="","",'[1]Data Checking'!IZ31)</f>
        <v/>
      </c>
      <c r="IW31" t="str">
        <f>IF('[1]Data Checking'!JA31="","",'[1]Data Checking'!JA31)</f>
        <v>Nourriture</v>
      </c>
      <c r="IX31">
        <f>IF('[1]Data Checking'!JB31="","",'[1]Data Checking'!JB31)</f>
        <v>1</v>
      </c>
      <c r="IY31">
        <f>IF('[1]Data Checking'!JC31="","",'[1]Data Checking'!JC31)</f>
        <v>0</v>
      </c>
      <c r="IZ31">
        <f>IF('[1]Data Checking'!JD31="","",'[1]Data Checking'!JD31)</f>
        <v>0</v>
      </c>
      <c r="JA31">
        <f>IF('[1]Data Checking'!JE31="","",'[1]Data Checking'!JE31)</f>
        <v>0</v>
      </c>
      <c r="JB31" t="str">
        <f>IF('[1]Data Checking'!JF31="","",'[1]Data Checking'!JF31)</f>
        <v/>
      </c>
      <c r="JC31" t="str">
        <f>IF('[1]Data Checking'!JG31="","",'[1]Data Checking'!JG31)</f>
        <v/>
      </c>
      <c r="JD31" t="str">
        <f>IF('[1]Data Checking'!JH31="","",'[1]Data Checking'!JH31)</f>
        <v/>
      </c>
      <c r="JE31" t="str">
        <f>IF('[1]Data Checking'!JI31="","",'[1]Data Checking'!JI31)</f>
        <v/>
      </c>
      <c r="JF31" t="str">
        <f>IF('[1]Data Checking'!JJ31="","",'[1]Data Checking'!JJ31)</f>
        <v/>
      </c>
      <c r="JG31" t="str">
        <f>IF('[1]Data Checking'!JK31="","",'[1]Data Checking'!JK31)</f>
        <v/>
      </c>
      <c r="JH31" t="str">
        <f>IF('[1]Data Checking'!JL31="","",'[1]Data Checking'!JL31)</f>
        <v/>
      </c>
      <c r="JI31" t="str">
        <f>IF('[1]Data Checking'!JM31="","",'[1]Data Checking'!JM31)</f>
        <v/>
      </c>
      <c r="JJ31" t="str">
        <f>IF('[1]Data Checking'!JN31="","",'[1]Data Checking'!JN31)</f>
        <v/>
      </c>
      <c r="JK31" t="str">
        <f>IF('[1]Data Checking'!JO31="","",'[1]Data Checking'!JO31)</f>
        <v/>
      </c>
      <c r="JL31" t="str">
        <f>IF('[1]Data Checking'!JP31="","",'[1]Data Checking'!JP31)</f>
        <v/>
      </c>
      <c r="JM31" t="str">
        <f>IF('[1]Data Checking'!JQ31="","",'[1]Data Checking'!JQ31)</f>
        <v/>
      </c>
      <c r="JN31" t="str">
        <f>IF('[1]Data Checking'!JR31="","",'[1]Data Checking'!JR31)</f>
        <v/>
      </c>
      <c r="JO31" t="str">
        <f>IF('[1]Data Checking'!JS31="","",'[1]Data Checking'!JS31)</f>
        <v/>
      </c>
      <c r="JP31" t="str">
        <f>IF('[1]Data Checking'!JT31="","",'[1]Data Checking'!JT31)</f>
        <v/>
      </c>
      <c r="JQ31" t="str">
        <f>IF('[1]Data Checking'!JU31="","",'[1]Data Checking'!JU31)</f>
        <v/>
      </c>
      <c r="JR31" t="str">
        <f>IF('[1]Data Checking'!JV31="","",'[1]Data Checking'!JV31)</f>
        <v/>
      </c>
      <c r="JS31" t="str">
        <f>IF('[1]Data Checking'!JW31="","",'[1]Data Checking'!JW31)</f>
        <v/>
      </c>
      <c r="JT31" t="str">
        <f>IF('[1]Data Checking'!JX31="","",'[1]Data Checking'!JX31)</f>
        <v/>
      </c>
      <c r="JU31" t="str">
        <f>IF('[1]Data Checking'!JY31="","",'[1]Data Checking'!JY31)</f>
        <v/>
      </c>
      <c r="JV31" t="str">
        <f>IF('[1]Data Checking'!JZ31="","",'[1]Data Checking'!JZ31)</f>
        <v/>
      </c>
      <c r="JW31" t="str">
        <f>IF('[1]Data Checking'!KA31="","",'[1]Data Checking'!KA31)</f>
        <v/>
      </c>
      <c r="JX31" t="str">
        <f>IF('[1]Data Checking'!KB31="","",'[1]Data Checking'!KB31)</f>
        <v/>
      </c>
      <c r="JY31" t="str">
        <f>IF('[1]Data Checking'!KC31="","",'[1]Data Checking'!KC31)</f>
        <v/>
      </c>
      <c r="JZ31" t="str">
        <f>IF('[1]Data Checking'!KD31="","",'[1]Data Checking'!KD31)</f>
        <v/>
      </c>
      <c r="KA31" t="str">
        <f>IF('[1]Data Checking'!KE31="","",'[1]Data Checking'!KE31)</f>
        <v/>
      </c>
      <c r="KB31" t="str">
        <f>IF('[1]Data Checking'!KF31="","",'[1]Data Checking'!KF31)</f>
        <v/>
      </c>
      <c r="KC31" t="str">
        <f>IF('[1]Data Checking'!KG31="","",'[1]Data Checking'!KG31)</f>
        <v/>
      </c>
      <c r="KD31" t="str">
        <f>IF('[1]Data Checking'!KH31="","",'[1]Data Checking'!KH31)</f>
        <v/>
      </c>
      <c r="KE31" t="str">
        <f>IF('[1]Data Checking'!KI31="","",'[1]Data Checking'!KI31)</f>
        <v/>
      </c>
      <c r="KF31" t="str">
        <f>IF('[1]Data Checking'!KJ31="","",'[1]Data Checking'!KJ31)</f>
        <v/>
      </c>
      <c r="KG31" t="str">
        <f>IF('[1]Data Checking'!KK31="","",'[1]Data Checking'!KK31)</f>
        <v/>
      </c>
      <c r="KH31" t="str">
        <f>IF('[1]Data Checking'!KL31="","",'[1]Data Checking'!KL31)</f>
        <v/>
      </c>
      <c r="KI31" t="str">
        <f>IF('[1]Data Checking'!KM31="","",'[1]Data Checking'!KM31)</f>
        <v/>
      </c>
      <c r="KJ31" t="str">
        <f>IF('[1]Data Checking'!KN31="","",'[1]Data Checking'!KN31)</f>
        <v/>
      </c>
      <c r="KK31" t="str">
        <f>IF('[1]Data Checking'!KO31="","",'[1]Data Checking'!KO31)</f>
        <v/>
      </c>
      <c r="KL31" t="str">
        <f>IF('[1]Data Checking'!KP31="","",'[1]Data Checking'!KP31)</f>
        <v/>
      </c>
      <c r="KM31" t="str">
        <f>IF('[1]Data Checking'!KQ31="","",'[1]Data Checking'!KQ31)</f>
        <v/>
      </c>
      <c r="KN31" t="str">
        <f>IF('[1]Data Checking'!KR31="","",'[1]Data Checking'!KR31)</f>
        <v/>
      </c>
      <c r="KO31" t="str">
        <f>IF('[1]Data Checking'!KS31="","",'[1]Data Checking'!KS31)</f>
        <v/>
      </c>
      <c r="KP31" t="str">
        <f>IF('[1]Data Checking'!KT31="","",'[1]Data Checking'!KT31)</f>
        <v/>
      </c>
      <c r="KQ31" t="str">
        <f>IF('[1]Data Checking'!KU31="","",'[1]Data Checking'!KU31)</f>
        <v/>
      </c>
      <c r="KR31" t="str">
        <f>IF('[1]Data Checking'!KV31="","",'[1]Data Checking'!KV31)</f>
        <v/>
      </c>
      <c r="KS31" t="str">
        <f>IF('[1]Data Checking'!KW31="","",'[1]Data Checking'!KW31)</f>
        <v/>
      </c>
      <c r="KT31" t="str">
        <f>IF('[1]Data Checking'!KX31="","",'[1]Data Checking'!KX31)</f>
        <v/>
      </c>
      <c r="KU31" t="str">
        <f>IF('[1]Data Checking'!KY31="","",'[1]Data Checking'!KY31)</f>
        <v/>
      </c>
      <c r="KV31" t="str">
        <f>IF('[1]Data Checking'!KZ31="","",'[1]Data Checking'!KZ31)</f>
        <v/>
      </c>
      <c r="KW31" t="str">
        <f>IF('[1]Data Checking'!LA31="","",'[1]Data Checking'!LA31)</f>
        <v/>
      </c>
      <c r="KX31" t="str">
        <f>IF('[1]Data Checking'!LB31="","",'[1]Data Checking'!LB31)</f>
        <v/>
      </c>
      <c r="KY31" t="str">
        <f>IF('[1]Data Checking'!LC31="","",'[1]Data Checking'!LC31)</f>
        <v/>
      </c>
      <c r="KZ31" t="str">
        <f>IF('[1]Data Checking'!LD31="","",'[1]Data Checking'!LD31)</f>
        <v/>
      </c>
      <c r="LA31" t="str">
        <f>IF('[1]Data Checking'!LE31="","",'[1]Data Checking'!LE31)</f>
        <v/>
      </c>
      <c r="LB31" t="str">
        <f>IF('[1]Data Checking'!LF31="","",'[1]Data Checking'!LF31)</f>
        <v/>
      </c>
      <c r="LC31" t="str">
        <f>IF('[1]Data Checking'!LG31="","",'[1]Data Checking'!LG31)</f>
        <v/>
      </c>
      <c r="LD31" t="str">
        <f>IF('[1]Data Checking'!LH31="","",'[1]Data Checking'!LH31)</f>
        <v/>
      </c>
      <c r="LE31" t="str">
        <f>IF('[1]Data Checking'!LI31="","",'[1]Data Checking'!LI31)</f>
        <v/>
      </c>
      <c r="LF31" t="str">
        <f>IF('[1]Data Checking'!LJ31="","",'[1]Data Checking'!LJ31)</f>
        <v/>
      </c>
      <c r="LG31" t="str">
        <f>IF('[1]Data Checking'!LK31="","",'[1]Data Checking'!LK31)</f>
        <v/>
      </c>
      <c r="LH31" t="str">
        <f>IF('[1]Data Checking'!LL31="","",'[1]Data Checking'!LL31)</f>
        <v/>
      </c>
      <c r="LI31" t="str">
        <f>IF('[1]Data Checking'!LM31="","",'[1]Data Checking'!LM31)</f>
        <v/>
      </c>
      <c r="LJ31" t="str">
        <f>IF('[1]Data Checking'!LN31="","",'[1]Data Checking'!LN31)</f>
        <v/>
      </c>
      <c r="LK31" t="str">
        <f>IF('[1]Data Checking'!LO31="","",'[1]Data Checking'!LO31)</f>
        <v/>
      </c>
      <c r="LL31" t="str">
        <f>IF('[1]Data Checking'!LP31="","",'[1]Data Checking'!LP31)</f>
        <v/>
      </c>
      <c r="LM31" t="str">
        <f>IF('[1]Data Checking'!LQ31="","",'[1]Data Checking'!LQ31)</f>
        <v/>
      </c>
      <c r="LN31" t="str">
        <f>IF('[1]Data Checking'!LR31="","",'[1]Data Checking'!LR31)</f>
        <v/>
      </c>
      <c r="LO31" t="str">
        <f>IF('[1]Data Checking'!LS31="","",'[1]Data Checking'!LS31)</f>
        <v/>
      </c>
      <c r="LP31" t="str">
        <f>IF('[1]Data Checking'!LT31="","",'[1]Data Checking'!LT31)</f>
        <v/>
      </c>
      <c r="LQ31" t="str">
        <f>IF('[1]Data Checking'!LU31="","",'[1]Data Checking'!LU31)</f>
        <v/>
      </c>
      <c r="LR31" t="str">
        <f>IF('[1]Data Checking'!LV31="","",'[1]Data Checking'!LV31)</f>
        <v/>
      </c>
      <c r="LS31" t="str">
        <f>IF('[1]Data Checking'!LW31="","",'[1]Data Checking'!LW31)</f>
        <v/>
      </c>
      <c r="LT31" t="str">
        <f>IF('[1]Data Checking'!LX31="","",'[1]Data Checking'!LX31)</f>
        <v/>
      </c>
      <c r="LU31" t="str">
        <f>IF('[1]Data Checking'!LY31="","",'[1]Data Checking'!LY31)</f>
        <v/>
      </c>
      <c r="LV31" t="str">
        <f>IF('[1]Data Checking'!LZ31="","",'[1]Data Checking'!LZ31)</f>
        <v/>
      </c>
      <c r="LW31" t="str">
        <f>IF('[1]Data Checking'!MA31="","",'[1]Data Checking'!MA31)</f>
        <v/>
      </c>
      <c r="LX31" t="str">
        <f>IF('[1]Data Checking'!MB31="","",'[1]Data Checking'!MB31)</f>
        <v/>
      </c>
      <c r="LY31" t="str">
        <f>IF('[1]Data Checking'!MC31="","",'[1]Data Checking'!MC31)</f>
        <v/>
      </c>
      <c r="LZ31" t="str">
        <f>IF('[1]Data Checking'!MD31="","",'[1]Data Checking'!MD31)</f>
        <v/>
      </c>
      <c r="MA31" t="str">
        <f>IF('[1]Data Checking'!ME31="","",'[1]Data Checking'!ME31)</f>
        <v/>
      </c>
      <c r="MB31" t="str">
        <f>IF('[1]Data Checking'!MF31="","",'[1]Data Checking'!MF31)</f>
        <v/>
      </c>
      <c r="MC31" t="str">
        <f>IF('[1]Data Checking'!MG31="","",'[1]Data Checking'!MG31)</f>
        <v/>
      </c>
      <c r="MD31" t="str">
        <f>IF('[1]Data Checking'!MH31="","",'[1]Data Checking'!MH31)</f>
        <v/>
      </c>
      <c r="ME31" t="str">
        <f>IF('[1]Data Checking'!MI31="","",'[1]Data Checking'!MI31)</f>
        <v/>
      </c>
      <c r="MF31" t="str">
        <f>IF('[1]Data Checking'!MJ31="","",'[1]Data Checking'!MJ31)</f>
        <v/>
      </c>
      <c r="MG31" t="str">
        <f>IF('[1]Data Checking'!MK31="","",'[1]Data Checking'!MK31)</f>
        <v/>
      </c>
      <c r="MH31" t="str">
        <f>IF('[1]Data Checking'!ML31="","",'[1]Data Checking'!ML31)</f>
        <v/>
      </c>
      <c r="MI31" t="str">
        <f>IF('[1]Data Checking'!MM31="","",'[1]Data Checking'!MM31)</f>
        <v/>
      </c>
      <c r="MJ31" t="str">
        <f>IF('[1]Data Checking'!MN31="","",'[1]Data Checking'!MN31)</f>
        <v/>
      </c>
      <c r="MK31" t="str">
        <f>IF('[1]Data Checking'!MO31="","",'[1]Data Checking'!MO31)</f>
        <v/>
      </c>
      <c r="ML31" t="str">
        <f>IF('[1]Data Checking'!MP31="","",'[1]Data Checking'!MP31)</f>
        <v/>
      </c>
      <c r="MM31" t="str">
        <f>IF('[1]Data Checking'!MQ31="","",'[1]Data Checking'!MQ31)</f>
        <v/>
      </c>
      <c r="MN31" t="str">
        <f>IF('[1]Data Checking'!MR31="","",'[1]Data Checking'!MR31)</f>
        <v/>
      </c>
      <c r="MO31" t="str">
        <f>IF('[1]Data Checking'!MS31="","",'[1]Data Checking'!MS31)</f>
        <v/>
      </c>
      <c r="MP31" t="str">
        <f>IF('[1]Data Checking'!MT31="","",'[1]Data Checking'!MT31)</f>
        <v/>
      </c>
      <c r="MQ31" t="str">
        <f>IF('[1]Data Checking'!MU31="","",'[1]Data Checking'!MU31)</f>
        <v/>
      </c>
      <c r="MR31" t="str">
        <f>IF('[1]Data Checking'!MV31="","",'[1]Data Checking'!MV31)</f>
        <v/>
      </c>
      <c r="MS31" t="str">
        <f>IF('[1]Data Checking'!MW31="","",'[1]Data Checking'!MW31)</f>
        <v/>
      </c>
      <c r="MT31" t="str">
        <f>IF('[1]Data Checking'!MX31="","",'[1]Data Checking'!MX31)</f>
        <v/>
      </c>
      <c r="MU31" t="str">
        <f>IF('[1]Data Checking'!MY31="","",'[1]Data Checking'!MY31)</f>
        <v/>
      </c>
      <c r="MV31" t="str">
        <f>IF('[1]Data Checking'!MZ31="","",'[1]Data Checking'!MZ31)</f>
        <v/>
      </c>
      <c r="MW31" t="str">
        <f>IF('[1]Data Checking'!NA31="","",'[1]Data Checking'!NA31)</f>
        <v/>
      </c>
      <c r="MX31" t="str">
        <f>IF('[1]Data Checking'!NB31="","",'[1]Data Checking'!NB31)</f>
        <v/>
      </c>
      <c r="MY31" t="str">
        <f>IF('[1]Data Checking'!NC31="","",'[1]Data Checking'!NC31)</f>
        <v/>
      </c>
      <c r="MZ31" t="str">
        <f>IF('[1]Data Checking'!ND31="","",'[1]Data Checking'!ND31)</f>
        <v/>
      </c>
      <c r="NA31" t="str">
        <f>IF('[1]Data Checking'!NE31="","",'[1]Data Checking'!NE31)</f>
        <v/>
      </c>
      <c r="NB31" t="str">
        <f>IF('[1]Data Checking'!NF31="","",'[1]Data Checking'!NF31)</f>
        <v/>
      </c>
      <c r="NC31" t="str">
        <f>IF('[1]Data Checking'!NG31="","",'[1]Data Checking'!NG31)</f>
        <v/>
      </c>
      <c r="ND31" t="str">
        <f>IF('[1]Data Checking'!NH31="","",'[1]Data Checking'!NH31)</f>
        <v/>
      </c>
      <c r="NE31" t="str">
        <f>IF('[1]Data Checking'!NI31="","",'[1]Data Checking'!NI31)</f>
        <v/>
      </c>
      <c r="NF31" t="str">
        <f>IF('[1]Data Checking'!NJ31="","",'[1]Data Checking'!NJ31)</f>
        <v/>
      </c>
      <c r="NG31" t="str">
        <f>IF('[1]Data Checking'!NK31="","",'[1]Data Checking'!NK31)</f>
        <v/>
      </c>
      <c r="NH31" t="str">
        <f>IF('[1]Data Checking'!NL31="","",'[1]Data Checking'!NL31)</f>
        <v/>
      </c>
      <c r="NI31" t="str">
        <f>IF('[1]Data Checking'!NM31="","",'[1]Data Checking'!NM31)</f>
        <v/>
      </c>
      <c r="NJ31" t="str">
        <f>IF('[1]Data Checking'!NN31="","",'[1]Data Checking'!NN31)</f>
        <v/>
      </c>
      <c r="NK31" t="str">
        <f>IF('[1]Data Checking'!NO31="","",'[1]Data Checking'!NO31)</f>
        <v/>
      </c>
      <c r="NL31" t="str">
        <f>IF('[1]Data Checking'!NP31="","",'[1]Data Checking'!NP31)</f>
        <v/>
      </c>
      <c r="NM31" t="str">
        <f>IF('[1]Data Checking'!NQ31="","",'[1]Data Checking'!NQ31)</f>
        <v/>
      </c>
      <c r="NN31" t="str">
        <f>IF('[1]Data Checking'!NR31="","",'[1]Data Checking'!NR31)</f>
        <v/>
      </c>
      <c r="NO31" t="str">
        <f>IF('[1]Data Checking'!NS31="","",'[1]Data Checking'!NS31)</f>
        <v/>
      </c>
      <c r="NP31" t="str">
        <f>IF('[1]Data Checking'!NT31="","",'[1]Data Checking'!NT31)</f>
        <v/>
      </c>
      <c r="NQ31" t="str">
        <f>IF('[1]Data Checking'!NU31="","",'[1]Data Checking'!NU31)</f>
        <v/>
      </c>
      <c r="NR31" t="str">
        <f>IF('[1]Data Checking'!NV31="","",'[1]Data Checking'!NV31)</f>
        <v/>
      </c>
      <c r="NS31" t="str">
        <f>IF('[1]Data Checking'!NW31="","",'[1]Data Checking'!NW31)</f>
        <v/>
      </c>
      <c r="NT31" t="str">
        <f>IF('[1]Data Checking'!NX31="","",'[1]Data Checking'!NX31)</f>
        <v/>
      </c>
      <c r="NU31" t="str">
        <f>IF('[1]Data Checking'!NY31="","",'[1]Data Checking'!NY31)</f>
        <v/>
      </c>
      <c r="NV31" t="str">
        <f>IF('[1]Data Checking'!NZ31="","",'[1]Data Checking'!NZ31)</f>
        <v/>
      </c>
      <c r="NW31" t="str">
        <f>IF('[1]Data Checking'!OA31="","",'[1]Data Checking'!OA31)</f>
        <v/>
      </c>
      <c r="NX31" t="str">
        <f>IF('[1]Data Checking'!OB31="","",'[1]Data Checking'!OB31)</f>
        <v/>
      </c>
      <c r="NY31" t="str">
        <f>IF('[1]Data Checking'!OC31="","",'[1]Data Checking'!OC31)</f>
        <v/>
      </c>
      <c r="NZ31" t="str">
        <f>IF('[1]Data Checking'!OD31="","",'[1]Data Checking'!OD31)</f>
        <v/>
      </c>
      <c r="OA31" t="str">
        <f>IF('[1]Data Checking'!OE31="","",'[1]Data Checking'!OE31)</f>
        <v/>
      </c>
      <c r="OB31" t="str">
        <f>IF('[1]Data Checking'!OF31="","",'[1]Data Checking'!OF31)</f>
        <v/>
      </c>
      <c r="OC31" t="str">
        <f>IF('[1]Data Checking'!OG31="","",'[1]Data Checking'!OG31)</f>
        <v/>
      </c>
      <c r="OD31" t="str">
        <f>IF('[1]Data Checking'!OH31="","",'[1]Data Checking'!OH31)</f>
        <v/>
      </c>
      <c r="OE31" t="str">
        <f>IF('[1]Data Checking'!OI31="","",'[1]Data Checking'!OI31)</f>
        <v/>
      </c>
      <c r="OF31" t="str">
        <f>IF('[1]Data Checking'!OJ31="","",'[1]Data Checking'!OJ31)</f>
        <v/>
      </c>
      <c r="OG31" t="str">
        <f>IF('[1]Data Checking'!OK31="","",'[1]Data Checking'!OK31)</f>
        <v/>
      </c>
      <c r="OH31" t="str">
        <f>IF('[1]Data Checking'!OL31="","",'[1]Data Checking'!OL31)</f>
        <v/>
      </c>
      <c r="OI31" t="str">
        <f>IF('[1]Data Checking'!OM31="","",'[1]Data Checking'!OM31)</f>
        <v/>
      </c>
      <c r="OJ31" t="str">
        <f>IF('[1]Data Checking'!ON31="","",'[1]Data Checking'!ON31)</f>
        <v/>
      </c>
      <c r="OK31" t="str">
        <f>IF('[1]Data Checking'!OO31="","",'[1]Data Checking'!OO31)</f>
        <v/>
      </c>
      <c r="OL31" t="str">
        <f>IF('[1]Data Checking'!OP31="","",'[1]Data Checking'!OP31)</f>
        <v/>
      </c>
      <c r="OM31" t="str">
        <f>IF('[1]Data Checking'!OQ31="","",'[1]Data Checking'!OQ31)</f>
        <v/>
      </c>
      <c r="ON31" t="str">
        <f>IF('[1]Data Checking'!OR31="","",'[1]Data Checking'!OR31)</f>
        <v/>
      </c>
      <c r="OO31" t="str">
        <f>IF('[1]Data Checking'!OS31="","",'[1]Data Checking'!OS31)</f>
        <v/>
      </c>
      <c r="OP31" t="str">
        <f>IF('[1]Data Checking'!OT31="","",'[1]Data Checking'!OT31)</f>
        <v/>
      </c>
      <c r="OQ31" t="str">
        <f>IF('[1]Data Checking'!OU31="","",'[1]Data Checking'!OU31)</f>
        <v/>
      </c>
      <c r="OR31" t="str">
        <f>IF('[1]Data Checking'!OV31="","",'[1]Data Checking'!OV31)</f>
        <v/>
      </c>
      <c r="OS31" t="str">
        <f>IF('[1]Data Checking'!OW31="","",'[1]Data Checking'!OW31)</f>
        <v/>
      </c>
      <c r="OT31" t="str">
        <f>IF('[1]Data Checking'!OX31="","",'[1]Data Checking'!OX31)</f>
        <v/>
      </c>
      <c r="OU31" t="str">
        <f>IF('[1]Data Checking'!OY31="","",'[1]Data Checking'!OY31)</f>
        <v/>
      </c>
      <c r="OV31" t="str">
        <f>IF('[1]Data Checking'!OZ31="","",'[1]Data Checking'!OZ31)</f>
        <v/>
      </c>
      <c r="OW31" t="str">
        <f>IF('[1]Data Checking'!PA31="","",'[1]Data Checking'!PA31)</f>
        <v/>
      </c>
      <c r="OX31" t="str">
        <f>IF('[1]Data Checking'!PB31="","",'[1]Data Checking'!PB31)</f>
        <v/>
      </c>
      <c r="OY31" t="str">
        <f>IF('[1]Data Checking'!PC31="","",'[1]Data Checking'!PC31)</f>
        <v/>
      </c>
      <c r="OZ31" t="str">
        <f>IF('[1]Data Checking'!PD31="","",'[1]Data Checking'!PD31)</f>
        <v/>
      </c>
      <c r="PA31" t="str">
        <f>IF('[1]Data Checking'!PE31="","",'[1]Data Checking'!PE31)</f>
        <v/>
      </c>
      <c r="PB31" t="str">
        <f>IF('[1]Data Checking'!PF31="","",'[1]Data Checking'!PF31)</f>
        <v/>
      </c>
      <c r="PC31" t="str">
        <f>IF('[1]Data Checking'!PG31="","",'[1]Data Checking'!PG31)</f>
        <v/>
      </c>
      <c r="PD31" t="str">
        <f>IF('[1]Data Checking'!PH31="","",'[1]Data Checking'!PH31)</f>
        <v/>
      </c>
      <c r="PE31" t="str">
        <f>IF('[1]Data Checking'!PI31="","",'[1]Data Checking'!PI31)</f>
        <v/>
      </c>
      <c r="PF31" t="str">
        <f>IF('[1]Data Checking'!PJ31="","",'[1]Data Checking'!PJ31)</f>
        <v/>
      </c>
      <c r="PG31" t="str">
        <f>IF('[1]Data Checking'!PK31="","",'[1]Data Checking'!PK31)</f>
        <v/>
      </c>
      <c r="PH31" t="str">
        <f>IF('[1]Data Checking'!PL31="","",'[1]Data Checking'!PL31)</f>
        <v/>
      </c>
      <c r="PI31" t="str">
        <f>IF('[1]Data Checking'!PM31="","",'[1]Data Checking'!PM31)</f>
        <v/>
      </c>
      <c r="PJ31" t="str">
        <f>IF('[1]Data Checking'!PN31="","",'[1]Data Checking'!PN31)</f>
        <v/>
      </c>
      <c r="PK31" t="str">
        <f>IF('[1]Data Checking'!PO31="","",'[1]Data Checking'!PO31)</f>
        <v/>
      </c>
      <c r="PL31" t="str">
        <f>IF('[1]Data Checking'!PP31="","",'[1]Data Checking'!PP31)</f>
        <v/>
      </c>
      <c r="PM31" t="str">
        <f>IF('[1]Data Checking'!PQ31="","",'[1]Data Checking'!PQ31)</f>
        <v/>
      </c>
      <c r="PN31" t="str">
        <f>IF('[1]Data Checking'!PR31="","",'[1]Data Checking'!PR31)</f>
        <v/>
      </c>
      <c r="PO31" t="str">
        <f>IF('[1]Data Checking'!PS31="","",'[1]Data Checking'!PS31)</f>
        <v/>
      </c>
      <c r="PP31" t="str">
        <f>IF('[1]Data Checking'!PT31="","",'[1]Data Checking'!PT31)</f>
        <v/>
      </c>
      <c r="PQ31" t="str">
        <f>IF('[1]Data Checking'!PU31="","",'[1]Data Checking'!PU31)</f>
        <v/>
      </c>
      <c r="PR31" t="str">
        <f>IF('[1]Data Checking'!PV31="","",'[1]Data Checking'!PV31)</f>
        <v/>
      </c>
      <c r="PS31" t="str">
        <f>IF('[1]Data Checking'!PW31="","",'[1]Data Checking'!PW31)</f>
        <v/>
      </c>
      <c r="PT31" t="str">
        <f>IF('[1]Data Checking'!PX31="","",'[1]Data Checking'!PX31)</f>
        <v/>
      </c>
      <c r="PU31" t="str">
        <f>IF('[1]Data Checking'!PY31="","",'[1]Data Checking'!PY31)</f>
        <v/>
      </c>
      <c r="PV31" t="str">
        <f>IF('[1]Data Checking'!PZ31="","",'[1]Data Checking'!PZ31)</f>
        <v/>
      </c>
      <c r="PW31" t="str">
        <f>IF('[1]Data Checking'!QA31="","",'[1]Data Checking'!QA31)</f>
        <v/>
      </c>
      <c r="PX31" t="str">
        <f>IF('[1]Data Checking'!QB31="","",'[1]Data Checking'!QB31)</f>
        <v/>
      </c>
      <c r="PY31" t="str">
        <f>IF('[1]Data Checking'!QC31="","",'[1]Data Checking'!QC31)</f>
        <v/>
      </c>
      <c r="PZ31" t="str">
        <f>IF('[1]Data Checking'!QD31="","",'[1]Data Checking'!QD31)</f>
        <v/>
      </c>
      <c r="QA31" t="str">
        <f>IF('[1]Data Checking'!QE31="","",'[1]Data Checking'!QE31)</f>
        <v/>
      </c>
      <c r="QB31" t="str">
        <f>IF('[1]Data Checking'!QF31="","",'[1]Data Checking'!QF31)</f>
        <v/>
      </c>
      <c r="QC31" t="str">
        <f>IF('[1]Data Checking'!QG31="","",'[1]Data Checking'!QG31)</f>
        <v/>
      </c>
      <c r="QD31" t="str">
        <f>IF('[1]Data Checking'!QH31="","",'[1]Data Checking'!QH31)</f>
        <v/>
      </c>
      <c r="QE31" t="str">
        <f>IF('[1]Data Checking'!QI31="","",'[1]Data Checking'!QI31)</f>
        <v/>
      </c>
      <c r="QF31" t="str">
        <f>IF('[1]Data Checking'!QJ31="","",'[1]Data Checking'!QJ31)</f>
        <v/>
      </c>
      <c r="QG31" t="str">
        <f>IF('[1]Data Checking'!QK31="","",'[1]Data Checking'!QK31)</f>
        <v/>
      </c>
      <c r="QH31" t="str">
        <f>IF('[1]Data Checking'!QL31="","",'[1]Data Checking'!QL31)</f>
        <v/>
      </c>
      <c r="QI31" t="str">
        <f>IF('[1]Data Checking'!QM31="","",'[1]Data Checking'!QM31)</f>
        <v/>
      </c>
      <c r="QJ31" t="str">
        <f>IF('[1]Data Checking'!QN31="","",'[1]Data Checking'!QN31)</f>
        <v/>
      </c>
      <c r="QK31" t="str">
        <f>IF('[1]Data Checking'!QO31="","",'[1]Data Checking'!QO31)</f>
        <v/>
      </c>
      <c r="QL31" t="str">
        <f>IF('[1]Data Checking'!QP31="","",'[1]Data Checking'!QP31)</f>
        <v/>
      </c>
      <c r="QM31" t="str">
        <f>IF('[1]Data Checking'!QQ31="","",'[1]Data Checking'!QQ31)</f>
        <v/>
      </c>
      <c r="QN31" t="str">
        <f>IF('[1]Data Checking'!QR31="","",'[1]Data Checking'!QR31)</f>
        <v/>
      </c>
      <c r="QO31" t="str">
        <f>IF('[1]Data Checking'!QS31="","",'[1]Data Checking'!QS31)</f>
        <v/>
      </c>
      <c r="QP31" t="str">
        <f>IF('[1]Data Checking'!QT31="","",'[1]Data Checking'!QT31)</f>
        <v/>
      </c>
      <c r="QQ31" t="str">
        <f>IF('[1]Data Checking'!QU31="","",'[1]Data Checking'!QU31)</f>
        <v/>
      </c>
      <c r="QR31" t="str">
        <f>IF('[1]Data Checking'!QV31="","",'[1]Data Checking'!QV31)</f>
        <v/>
      </c>
      <c r="QS31" t="str">
        <f>IF('[1]Data Checking'!QW31="","",'[1]Data Checking'!QW31)</f>
        <v/>
      </c>
      <c r="QT31" t="str">
        <f>IF('[1]Data Checking'!QX31="","",'[1]Data Checking'!QX31)</f>
        <v/>
      </c>
      <c r="QU31" t="str">
        <f>IF('[1]Data Checking'!QY31="","",'[1]Data Checking'!QY31)</f>
        <v/>
      </c>
      <c r="QV31" t="str">
        <f>IF('[1]Data Checking'!QZ31="","",'[1]Data Checking'!QZ31)</f>
        <v/>
      </c>
      <c r="QW31" t="str">
        <f>IF('[1]Data Checking'!RA31="","",'[1]Data Checking'!RA31)</f>
        <v/>
      </c>
      <c r="QX31" t="str">
        <f>IF('[1]Data Checking'!RB31="","",'[1]Data Checking'!RB31)</f>
        <v/>
      </c>
      <c r="QY31" t="str">
        <f>IF('[1]Data Checking'!RC31="","",'[1]Data Checking'!RC31)</f>
        <v/>
      </c>
      <c r="QZ31" t="str">
        <f>IF('[1]Data Checking'!RD31="","",'[1]Data Checking'!RD31)</f>
        <v/>
      </c>
      <c r="RA31" t="str">
        <f>IF('[1]Data Checking'!RE31="","",'[1]Data Checking'!RE31)</f>
        <v/>
      </c>
      <c r="RB31" t="str">
        <f>IF('[1]Data Checking'!RF31="","",'[1]Data Checking'!RF31)</f>
        <v/>
      </c>
      <c r="RC31" t="str">
        <f>IF('[1]Data Checking'!RG31="","",'[1]Data Checking'!RG31)</f>
        <v/>
      </c>
      <c r="RD31" t="str">
        <f>IF('[1]Data Checking'!RH31="","",'[1]Data Checking'!RH31)</f>
        <v/>
      </c>
      <c r="RE31" t="str">
        <f>IF('[1]Data Checking'!RI31="","",'[1]Data Checking'!RI31)</f>
        <v/>
      </c>
      <c r="RF31" t="str">
        <f>IF('[1]Data Checking'!RJ31="","",'[1]Data Checking'!RJ31)</f>
        <v/>
      </c>
      <c r="RG31" t="str">
        <f>IF('[1]Data Checking'!RK31="","",'[1]Data Checking'!RK31)</f>
        <v/>
      </c>
      <c r="RH31" t="str">
        <f>IF('[1]Data Checking'!RL31="","",'[1]Data Checking'!RL31)</f>
        <v/>
      </c>
      <c r="RI31" t="str">
        <f>IF('[1]Data Checking'!RM31="","",'[1]Data Checking'!RM31)</f>
        <v/>
      </c>
      <c r="RJ31" t="str">
        <f>IF('[1]Data Checking'!RN31="","",'[1]Data Checking'!RN31)</f>
        <v/>
      </c>
      <c r="RK31" t="str">
        <f>IF('[1]Data Checking'!RO31="","",'[1]Data Checking'!RO31)</f>
        <v/>
      </c>
      <c r="RL31" t="str">
        <f>IF('[1]Data Checking'!RP31="","",'[1]Data Checking'!RP31)</f>
        <v/>
      </c>
      <c r="RM31" t="str">
        <f>IF('[1]Data Checking'!RQ31="","",'[1]Data Checking'!RQ31)</f>
        <v/>
      </c>
      <c r="RN31" t="str">
        <f>IF('[1]Data Checking'!RR31="","",'[1]Data Checking'!RR31)</f>
        <v/>
      </c>
      <c r="RO31" t="str">
        <f>IF('[1]Data Checking'!RS31="","",'[1]Data Checking'!RS31)</f>
        <v/>
      </c>
      <c r="RP31" t="str">
        <f>IF('[1]Data Checking'!RT31="","",'[1]Data Checking'!RT31)</f>
        <v/>
      </c>
      <c r="RQ31" t="str">
        <f>IF('[1]Data Checking'!RU31="","",'[1]Data Checking'!RU31)</f>
        <v/>
      </c>
      <c r="RR31" t="str">
        <f>IF('[1]Data Checking'!RV31="","",'[1]Data Checking'!RV31)</f>
        <v/>
      </c>
      <c r="RS31" t="str">
        <f>IF('[1]Data Checking'!RW31="","",'[1]Data Checking'!RW31)</f>
        <v/>
      </c>
      <c r="RT31" t="str">
        <f>IF('[1]Data Checking'!RX31="","",'[1]Data Checking'!RX31)</f>
        <v/>
      </c>
      <c r="RU31" t="str">
        <f>IF('[1]Data Checking'!RY31="","",'[1]Data Checking'!RY31)</f>
        <v/>
      </c>
      <c r="RV31" t="str">
        <f>IF('[1]Data Checking'!RZ31="","",'[1]Data Checking'!RZ31)</f>
        <v/>
      </c>
      <c r="RW31" t="str">
        <f>IF('[1]Data Checking'!SA31="","",'[1]Data Checking'!SA31)</f>
        <v/>
      </c>
      <c r="RX31" t="str">
        <f>IF('[1]Data Checking'!SB31="","",'[1]Data Checking'!SB31)</f>
        <v/>
      </c>
      <c r="RY31" t="str">
        <f>IF('[1]Data Checking'!SC31="","",'[1]Data Checking'!SC31)</f>
        <v/>
      </c>
      <c r="RZ31" t="str">
        <f>IF('[1]Data Checking'!SD31="","",'[1]Data Checking'!SD31)</f>
        <v/>
      </c>
      <c r="SA31" t="str">
        <f>IF('[1]Data Checking'!SE31="","",'[1]Data Checking'!SE31)</f>
        <v/>
      </c>
      <c r="SB31" t="str">
        <f>IF('[1]Data Checking'!SF31="","",'[1]Data Checking'!SF31)</f>
        <v/>
      </c>
      <c r="SC31" t="str">
        <f>IF('[1]Data Checking'!SG31="","",'[1]Data Checking'!SG31)</f>
        <v/>
      </c>
      <c r="SD31" t="str">
        <f>IF('[1]Data Checking'!SH31="","",'[1]Data Checking'!SH31)</f>
        <v/>
      </c>
      <c r="SE31" t="str">
        <f>IF('[1]Data Checking'!SI31="","",'[1]Data Checking'!SI31)</f>
        <v/>
      </c>
      <c r="SF31" t="str">
        <f>IF('[1]Data Checking'!SJ31="","",'[1]Data Checking'!SJ31)</f>
        <v/>
      </c>
      <c r="SG31" t="str">
        <f>IF('[1]Data Checking'!SK31="","",'[1]Data Checking'!SK31)</f>
        <v/>
      </c>
      <c r="SH31" t="str">
        <f>IF('[1]Data Checking'!SL31="","",'[1]Data Checking'!SL31)</f>
        <v/>
      </c>
      <c r="SI31" t="str">
        <f>IF('[1]Data Checking'!SM31="","",'[1]Data Checking'!SM31)</f>
        <v/>
      </c>
      <c r="SJ31" t="str">
        <f>IF('[1]Data Checking'!SN31="","",'[1]Data Checking'!SN31)</f>
        <v/>
      </c>
      <c r="SK31" t="str">
        <f>IF('[1]Data Checking'!SO31="","",'[1]Data Checking'!SO31)</f>
        <v/>
      </c>
      <c r="SL31" t="str">
        <f>IF('[1]Data Checking'!SP31="","",'[1]Data Checking'!SP31)</f>
        <v/>
      </c>
      <c r="SM31" t="str">
        <f>IF('[1]Data Checking'!SQ31="","",'[1]Data Checking'!SQ31)</f>
        <v/>
      </c>
      <c r="SN31" t="str">
        <f>IF('[1]Data Checking'!SR31="","",'[1]Data Checking'!SR31)</f>
        <v/>
      </c>
      <c r="SO31" t="str">
        <f>IF('[1]Data Checking'!SS31="","",'[1]Data Checking'!SS31)</f>
        <v/>
      </c>
      <c r="SP31" t="str">
        <f>IF('[1]Data Checking'!ST31="","",'[1]Data Checking'!ST31)</f>
        <v/>
      </c>
      <c r="SQ31" t="str">
        <f>IF('[1]Data Checking'!SU31="","",'[1]Data Checking'!SU31)</f>
        <v/>
      </c>
      <c r="SR31" t="str">
        <f>IF('[1]Data Checking'!SV31="","",'[1]Data Checking'!SV31)</f>
        <v/>
      </c>
      <c r="SS31" t="str">
        <f>IF('[1]Data Checking'!SW31="","",'[1]Data Checking'!SW31)</f>
        <v/>
      </c>
      <c r="ST31" t="str">
        <f>IF('[1]Data Checking'!SX31="","",'[1]Data Checking'!SX31)</f>
        <v/>
      </c>
      <c r="SU31" t="str">
        <f>IF('[1]Data Checking'!SY31="","",'[1]Data Checking'!SY31)</f>
        <v/>
      </c>
      <c r="SV31" t="str">
        <f>IF('[1]Data Checking'!SZ31="","",'[1]Data Checking'!SZ31)</f>
        <v/>
      </c>
      <c r="SW31" t="str">
        <f>IF('[1]Data Checking'!TA31="","",'[1]Data Checking'!TA31)</f>
        <v/>
      </c>
      <c r="SX31" t="str">
        <f>IF('[1]Data Checking'!TB31="","",'[1]Data Checking'!TB31)</f>
        <v/>
      </c>
      <c r="SY31" t="str">
        <f>IF('[1]Data Checking'!TC31="","",'[1]Data Checking'!TC31)</f>
        <v/>
      </c>
      <c r="SZ31" t="str">
        <f>IF('[1]Data Checking'!TD31="","",'[1]Data Checking'!TD31)</f>
        <v/>
      </c>
      <c r="TA31" t="str">
        <f>IF('[1]Data Checking'!TE31="","",'[1]Data Checking'!TE31)</f>
        <v/>
      </c>
      <c r="TB31" t="str">
        <f>IF('[1]Data Checking'!TF31="","",'[1]Data Checking'!TF31)</f>
        <v/>
      </c>
      <c r="TC31" t="str">
        <f>IF('[1]Data Checking'!TG31="","",'[1]Data Checking'!TG31)</f>
        <v/>
      </c>
      <c r="TD31" t="str">
        <f>IF('[1]Data Checking'!TH31="","",'[1]Data Checking'!TH31)</f>
        <v/>
      </c>
      <c r="TE31" t="str">
        <f>IF('[1]Data Checking'!TI31="","",'[1]Data Checking'!TI31)</f>
        <v/>
      </c>
      <c r="TF31" t="str">
        <f>IF('[1]Data Checking'!TJ31="","",'[1]Data Checking'!TJ31)</f>
        <v/>
      </c>
      <c r="TG31" t="str">
        <f>IF('[1]Data Checking'!TK31="","",'[1]Data Checking'!TK31)</f>
        <v/>
      </c>
      <c r="TH31" t="str">
        <f>IF('[1]Data Checking'!TL31="","",'[1]Data Checking'!TL31)</f>
        <v/>
      </c>
      <c r="TI31" t="str">
        <f>IF('[1]Data Checking'!TM31="","",'[1]Data Checking'!TM31)</f>
        <v/>
      </c>
      <c r="TJ31">
        <f>IF('[1]Data Checking'!TN31="","",'[1]Data Checking'!TN31)</f>
        <v>0</v>
      </c>
      <c r="TK31">
        <f>IF('[1]Data Checking'!TO31="","",'[1]Data Checking'!TO31)</f>
        <v>0</v>
      </c>
      <c r="TL31">
        <f>IF('[1]Data Checking'!TP31="","",'[1]Data Checking'!TP31)</f>
        <v>0</v>
      </c>
      <c r="TM31">
        <f>IF('[1]Data Checking'!TQ31="","",'[1]Data Checking'!TQ31)</f>
        <v>0</v>
      </c>
      <c r="TN31">
        <f>IF('[1]Data Checking'!TR31="","",'[1]Data Checking'!TR31)</f>
        <v>0</v>
      </c>
      <c r="TO31" t="str">
        <f>IF('[1]Data Checking'!TS31="","",'[1]Data Checking'!TS31)</f>
        <v/>
      </c>
      <c r="TP31" t="str">
        <f>IF('[1]Data Checking'!TT31="","",'[1]Data Checking'!TT31)</f>
        <v/>
      </c>
      <c r="TQ31">
        <f>IF('[1]Data Checking'!TU31="","",'[1]Data Checking'!TU31)</f>
        <v>237463582</v>
      </c>
      <c r="TR31" t="str">
        <f>IF('[1]Data Checking'!TV31="","",'[1]Data Checking'!TV31)</f>
        <v>07231cd4-f22a-46a6-bd0a-a68bad996e6b</v>
      </c>
      <c r="TS31">
        <f>IF('[1]Data Checking'!TW31="","",'[1]Data Checking'!TW31)</f>
        <v>44530.798935185187</v>
      </c>
      <c r="TT31" t="str">
        <f>IF('[1]Data Checking'!TX31="","",'[1]Data Checking'!TX31)</f>
        <v/>
      </c>
      <c r="TU31" t="str">
        <f>IF('[1]Data Checking'!TY31="","",'[1]Data Checking'!TY31)</f>
        <v/>
      </c>
      <c r="TV31" t="str">
        <f>IF('[1]Data Checking'!TZ31="","",'[1]Data Checking'!TZ31)</f>
        <v>submitted_via_web</v>
      </c>
      <c r="TW31" t="str">
        <f>IF('[1]Data Checking'!UA31="","",'[1]Data Checking'!UA31)</f>
        <v>icsm_haiti</v>
      </c>
      <c r="TX31" t="str">
        <f>IF('[1]Data Checking'!UB31="","",'[1]Data Checking'!UB31)</f>
        <v/>
      </c>
      <c r="TY31">
        <f>IF('[1]Data Checking'!UC31="","",'[1]Data Checking'!UC31)</f>
        <v>30</v>
      </c>
      <c r="TZ31" t="str">
        <f>IF('[1]Data Checking'!UD31="","",'[1]Data Checking'!UD31)</f>
        <v/>
      </c>
      <c r="UA31" t="e">
        <f>IF('[1]Data Checking'!UL31="","",'[1]Data Checking'!UL31)</f>
        <v>#REF!</v>
      </c>
      <c r="UB31" t="e">
        <f>IF('[1]Data Checking'!UM31="","",'[1]Data Checking'!UM31)</f>
        <v>#REF!</v>
      </c>
      <c r="UC31" t="e">
        <f>IF('[1]Data Checking'!UN31="","",'[1]Data Checking'!UN31)</f>
        <v>#REF!</v>
      </c>
    </row>
    <row r="32" spans="1:549">
      <c r="A32">
        <f>IF('[1]Data Checking'!D32="","",'[1]Data Checking'!D32)</f>
        <v>44526.723103912038</v>
      </c>
      <c r="B32">
        <f>IF('[1]Data Checking'!E32="","",'[1]Data Checking'!E32)</f>
        <v>44526.726126157409</v>
      </c>
      <c r="C32">
        <f>IF('[1]Data Checking'!F32="","",'[1]Data Checking'!F32)</f>
        <v>44526</v>
      </c>
      <c r="D32" t="str">
        <f>IF('[1]Data Checking'!H32="","",'[1]Data Checking'!H32)</f>
        <v>audit.csv</v>
      </c>
      <c r="E32" t="str">
        <f>IF('[1]Data Checking'!I32="","",'[1]Data Checking'!I32)</f>
        <v>icsm_haiti</v>
      </c>
      <c r="F32" t="str">
        <f>IF('[1]Data Checking'!J32="","",'[1]Data Checking'!J32)</f>
        <v/>
      </c>
      <c r="G32" t="str">
        <f>IF('[1]Data Checking'!K32="","",'[1]Data Checking'!K32)</f>
        <v/>
      </c>
      <c r="H32">
        <f>IF('[1]Data Checking'!L32="","",'[1]Data Checking'!L32)</f>
        <v>44526</v>
      </c>
      <c r="I32" t="str">
        <f>IF('[1]Data Checking'!M32="","",'[1]Data Checking'!M32)</f>
        <v>Croix-Rouge Neerlandaise</v>
      </c>
      <c r="J32" t="str">
        <f>IF('[1]Data Checking'!N32="","",'[1]Data Checking'!N32)</f>
        <v/>
      </c>
      <c r="K32" t="str">
        <f>IF('[1]Data Checking'!O32="","",'[1]Data Checking'!O32)</f>
        <v>crnl</v>
      </c>
      <c r="L32" t="str">
        <f>IF('[1]Data Checking'!P32="","",'[1]Data Checking'!P32)</f>
        <v>Croix-Rouge Neerlandaise</v>
      </c>
      <c r="M32" t="str">
        <f>IF('[1]Data Checking'!Q32="","",'[1]Data Checking'!Q32)</f>
        <v>Croix-Rouge Neerlandaise</v>
      </c>
      <c r="N32" t="str">
        <f>IF('[1]Data Checking'!R32="","",'[1]Data Checking'!R32)</f>
        <v>PS_6827</v>
      </c>
      <c r="O32" t="str">
        <f>IF('[1]Data Checking'!S32="","",'[1]Data Checking'!S32)</f>
        <v/>
      </c>
      <c r="P32" t="str">
        <f>IF('[1]Data Checking'!T32="","",'[1]Data Checking'!T32)</f>
        <v>crnl_ps</v>
      </c>
      <c r="Q32" t="str">
        <f>IF('[1]Data Checking'!U32="","",'[1]Data Checking'!U32)</f>
        <v>PS_6827</v>
      </c>
      <c r="R32" t="str">
        <f>IF('[1]Data Checking'!V32="","",'[1]Data Checking'!V32)</f>
        <v>PS_6827</v>
      </c>
      <c r="S32" t="str">
        <f>IF('[1]Data Checking'!W32="","",'[1]Data Checking'!W32)</f>
        <v>Sud-Est</v>
      </c>
      <c r="T32" t="str">
        <f>IF('[1]Data Checking'!X32="","",'[1]Data Checking'!X32)</f>
        <v>Jacmel</v>
      </c>
      <c r="U32" t="str">
        <f>IF('[1]Data Checking'!Y32="","",'[1]Data Checking'!Y32)</f>
        <v>HT0211</v>
      </c>
      <c r="V32" t="str">
        <f>IF('[1]Data Checking'!Z32="","",'[1]Data Checking'!Z32)</f>
        <v>Jacmel</v>
      </c>
      <c r="W32" t="str">
        <f>IF('[1]Data Checking'!AA32="","",'[1]Data Checking'!AA32)</f>
        <v>1re Section Bas Cap Rouge</v>
      </c>
      <c r="X32" t="str">
        <f>IF('[1]Data Checking'!AB32="","",'[1]Data Checking'!AB32)</f>
        <v>HT0211-01</v>
      </c>
      <c r="Y32" t="str">
        <f>IF('[1]Data Checking'!AC32="","",'[1]Data Checking'!AC32)</f>
        <v>1re Section Bas Cap Rouge</v>
      </c>
      <c r="Z32" t="str">
        <f>IF('[1]Data Checking'!AD32="","",'[1]Data Checking'!AD32)</f>
        <v>Beaudoin</v>
      </c>
      <c r="AA32" t="str">
        <f>IF('[1]Data Checking'!AE32="","",'[1]Data Checking'!AE32)</f>
        <v/>
      </c>
      <c r="AB32" t="str">
        <f>IF('[1]Data Checking'!AF32="","",'[1]Data Checking'!AF32)</f>
        <v>jac_1</v>
      </c>
      <c r="AC32" t="str">
        <f>IF('[1]Data Checking'!AG32="","",'[1]Data Checking'!AG32)</f>
        <v>Beaudoin</v>
      </c>
      <c r="AD32" t="str">
        <f>IF('[1]Data Checking'!AH32="","",'[1]Data Checking'!AH32)</f>
        <v>Beaudoin</v>
      </c>
      <c r="AE32" t="str">
        <f>IF('[1]Data Checking'!AI32="","",'[1]Data Checking'!AI32)</f>
        <v>Marché Beaudoin</v>
      </c>
      <c r="AF32" t="str">
        <f>IF('[1]Data Checking'!AJ32="","",'[1]Data Checking'!AJ32)</f>
        <v/>
      </c>
      <c r="AG32" t="str">
        <f>IF('[1]Data Checking'!AK32="","",'[1]Data Checking'!AK32)</f>
        <v>jac_1</v>
      </c>
      <c r="AH32" t="str">
        <f>IF('[1]Data Checking'!AL32="","",'[1]Data Checking'!AL32)</f>
        <v>Marché Beaudoin</v>
      </c>
      <c r="AI32" t="str">
        <f>IF('[1]Data Checking'!AM32="","",'[1]Data Checking'!AM32)</f>
        <v>Marché Beaudoin</v>
      </c>
      <c r="AJ32" t="str">
        <f>IF('[1]Data Checking'!AN32="","",'[1]Data Checking'!AN32)</f>
        <v>Milieu urbain</v>
      </c>
      <c r="AK32" t="str">
        <f>IF('[1]Data Checking'!AO32="","",'[1]Data Checking'!AO32)</f>
        <v>Enquête auprès d'un marchand</v>
      </c>
      <c r="AL32" t="str">
        <f>IF('[1]Data Checking'!AP32="","",'[1]Data Checking'!AP32)</f>
        <v>Oui</v>
      </c>
      <c r="AM32" t="str">
        <f>IF('[1]Data Checking'!AQ32="","",'[1]Data Checking'!AQ32)</f>
        <v/>
      </c>
      <c r="AN32" t="str">
        <f>IF('[1]Data Checking'!AR32="","",'[1]Data Checking'!AR32)</f>
        <v>Oui</v>
      </c>
      <c r="AO32" t="str">
        <f>IF('[1]Data Checking'!AS32="","",'[1]Data Checking'!AS32)</f>
        <v/>
      </c>
      <c r="AP32" t="str">
        <f>IF('[1]Data Checking'!AT32="","",'[1]Data Checking'!AT32)</f>
        <v>Femme</v>
      </c>
      <c r="AQ32">
        <f>IF('[1]Data Checking'!AU32="","",'[1]Data Checking'!AU32)</f>
        <v>44526</v>
      </c>
      <c r="AR32">
        <f>IF('[1]Data Checking'!AV32="","",'[1]Data Checking'!AV32)</f>
        <v>44526</v>
      </c>
      <c r="AS32" t="str">
        <f>IF('[1]Data Checking'!AW32="","",'[1]Data Checking'!AW32)</f>
        <v>Détaillant sur une table</v>
      </c>
      <c r="AT32" t="str">
        <f>IF('[1]Data Checking'!AX32="","",'[1]Data Checking'!AX32)</f>
        <v/>
      </c>
      <c r="AU32" t="str">
        <f>IF('[1]Data Checking'!AY32="","",'[1]Data Checking'!AY32)</f>
        <v>Nourriture</v>
      </c>
      <c r="AV32">
        <f>IF('[1]Data Checking'!AZ32="","",'[1]Data Checking'!AZ32)</f>
        <v>1</v>
      </c>
      <c r="AW32">
        <f>IF('[1]Data Checking'!BA32="","",'[1]Data Checking'!BA32)</f>
        <v>0</v>
      </c>
      <c r="AX32">
        <f>IF('[1]Data Checking'!BB32="","",'[1]Data Checking'!BB32)</f>
        <v>0</v>
      </c>
      <c r="AY32">
        <f>IF('[1]Data Checking'!BC32="","",'[1]Data Checking'!BC32)</f>
        <v>0</v>
      </c>
      <c r="AZ32" t="str">
        <f>IF('[1]Data Checking'!BD32="","",'[1]Data Checking'!BD32)</f>
        <v>nourriture</v>
      </c>
      <c r="BA32" t="str">
        <f>IF('[1]Data Checking'!BE32="","",'[1]Data Checking'!BE32)</f>
        <v>Nourriture</v>
      </c>
      <c r="BB32" t="str">
        <f>IF('[1]Data Checking'!BF32="","",'[1]Data Checking'!BF32)</f>
        <v>A crédit partiel En espèces (Gourde)</v>
      </c>
      <c r="BC32">
        <f>IF('[1]Data Checking'!BG32="","",'[1]Data Checking'!BG32)</f>
        <v>1</v>
      </c>
      <c r="BD32">
        <f>IF('[1]Data Checking'!BH32="","",'[1]Data Checking'!BH32)</f>
        <v>0</v>
      </c>
      <c r="BE32">
        <f>IF('[1]Data Checking'!BI32="","",'[1]Data Checking'!BI32)</f>
        <v>0</v>
      </c>
      <c r="BF32">
        <f>IF('[1]Data Checking'!BJ32="","",'[1]Data Checking'!BJ32)</f>
        <v>0</v>
      </c>
      <c r="BG32">
        <f>IF('[1]Data Checking'!BK32="","",'[1]Data Checking'!BK32)</f>
        <v>1</v>
      </c>
      <c r="BH32">
        <f>IF('[1]Data Checking'!BL32="","",'[1]Data Checking'!BL32)</f>
        <v>0</v>
      </c>
      <c r="BI32">
        <f>IF('[1]Data Checking'!BM32="","",'[1]Data Checking'!BM32)</f>
        <v>0</v>
      </c>
      <c r="BJ32">
        <f>IF('[1]Data Checking'!BN32="","",'[1]Data Checking'!BN32)</f>
        <v>0</v>
      </c>
      <c r="BK32">
        <f>IF('[1]Data Checking'!BO32="","",'[1]Data Checking'!BO32)</f>
        <v>0</v>
      </c>
      <c r="BL32">
        <f>IF('[1]Data Checking'!BP32="","",'[1]Data Checking'!BP32)</f>
        <v>0</v>
      </c>
      <c r="BM32" t="str">
        <f>IF('[1]Data Checking'!BQ32="","",'[1]Data Checking'!BQ32)</f>
        <v/>
      </c>
      <c r="BN32" t="str">
        <f>IF('[1]Data Checking'!BR32="","",'[1]Data Checking'!BR32)</f>
        <v>Je ne sais pas / Je ne souhaite pas répondre</v>
      </c>
      <c r="BO32" t="str">
        <f>IF('[1]Data Checking'!BS32="","",'[1]Data Checking'!BS32)</f>
        <v>Entre 21 et 60</v>
      </c>
      <c r="BP32" t="str">
        <f>IF('[1]Data Checking'!BT32="","",'[1]Data Checking'!BT32)</f>
        <v>Riz Maïs (moulu) Sucre Haricot noir Huile végétale</v>
      </c>
      <c r="BQ32">
        <f>IF('[1]Data Checking'!BU32="","",'[1]Data Checking'!BU32)</f>
        <v>0</v>
      </c>
      <c r="BR32">
        <f>IF('[1]Data Checking'!BV32="","",'[1]Data Checking'!BV32)</f>
        <v>1</v>
      </c>
      <c r="BS32">
        <f>IF('[1]Data Checking'!BW32="","",'[1]Data Checking'!BW32)</f>
        <v>1</v>
      </c>
      <c r="BT32">
        <f>IF('[1]Data Checking'!BX32="","",'[1]Data Checking'!BX32)</f>
        <v>1</v>
      </c>
      <c r="BU32">
        <f>IF('[1]Data Checking'!BY32="","",'[1]Data Checking'!BY32)</f>
        <v>1</v>
      </c>
      <c r="BV32">
        <f>IF('[1]Data Checking'!BZ32="","",'[1]Data Checking'!BZ32)</f>
        <v>0</v>
      </c>
      <c r="BW32">
        <f>IF('[1]Data Checking'!CA32="","",'[1]Data Checking'!CA32)</f>
        <v>1</v>
      </c>
      <c r="BX32">
        <f>IF('[1]Data Checking'!CB32="","",'[1]Data Checking'!CB32)</f>
        <v>0</v>
      </c>
      <c r="BY32" t="str">
        <f>IF('[1]Data Checking'!CC32="","",'[1]Data Checking'!CC32)</f>
        <v>Oui je connais le prix de mes produits en grosse marmite</v>
      </c>
      <c r="BZ32" t="str">
        <f>IF('[1]Data Checking'!CD32="","",'[1]Data Checking'!CD32)</f>
        <v/>
      </c>
      <c r="CA32" t="str">
        <f>IF('[1]Data Checking'!CE32="","",'[1]Data Checking'!CE32)</f>
        <v/>
      </c>
      <c r="CB32" t="str">
        <f>IF('[1]Data Checking'!CF32="","",'[1]Data Checking'!CF32)</f>
        <v/>
      </c>
      <c r="CC32">
        <f>IF('[1]Data Checking'!CG32="","",'[1]Data Checking'!CG32)</f>
        <v>350</v>
      </c>
      <c r="CD32">
        <f>IF('[1]Data Checking'!CH32="","",'[1]Data Checking'!CH32)</f>
        <v>134.61538461538399</v>
      </c>
      <c r="CE32" t="str">
        <f>IF('[1]Data Checking'!CI32="","",'[1]Data Checking'!CI32)</f>
        <v>Oui</v>
      </c>
      <c r="CF32">
        <f>IF('[1]Data Checking'!CJ32="","",'[1]Data Checking'!CJ32)</f>
        <v>350</v>
      </c>
      <c r="CG32">
        <f>IF('[1]Data Checking'!CK32="","",'[1]Data Checking'!CK32)</f>
        <v>152.173913043478</v>
      </c>
      <c r="CH32" t="str">
        <f>IF('[1]Data Checking'!CL32="","",'[1]Data Checking'!CL32)</f>
        <v>Oui</v>
      </c>
      <c r="CI32">
        <f>IF('[1]Data Checking'!CM32="","",'[1]Data Checking'!CM32)</f>
        <v>450</v>
      </c>
      <c r="CJ32">
        <f>IF('[1]Data Checking'!CN32="","",'[1]Data Checking'!CN32)</f>
        <v>155.172413793103</v>
      </c>
      <c r="CK32" t="str">
        <f>IF('[1]Data Checking'!CO32="","",'[1]Data Checking'!CO32)</f>
        <v>Oui</v>
      </c>
      <c r="CL32">
        <f>IF('[1]Data Checking'!CP32="","",'[1]Data Checking'!CP32)</f>
        <v>700</v>
      </c>
      <c r="CM32">
        <f>IF('[1]Data Checking'!CQ32="","",'[1]Data Checking'!CQ32)</f>
        <v>291.666666666666</v>
      </c>
      <c r="CN32" t="str">
        <f>IF('[1]Data Checking'!CR32="","",'[1]Data Checking'!CR32)</f>
        <v>Non</v>
      </c>
      <c r="CO32" t="str">
        <f>IF('[1]Data Checking'!CS32="","",'[1]Data Checking'!CS32)</f>
        <v/>
      </c>
      <c r="CP32" t="str">
        <f>IF('[1]Data Checking'!CT32="","",'[1]Data Checking'!CT32)</f>
        <v/>
      </c>
      <c r="CQ32" t="str">
        <f>IF('[1]Data Checking'!CU32="","",'[1]Data Checking'!CU32)</f>
        <v/>
      </c>
      <c r="CR32" t="str">
        <f>IF('[1]Data Checking'!CV32="","",'[1]Data Checking'!CV32)</f>
        <v>Remplissage à partir de drum</v>
      </c>
      <c r="CS32" t="str">
        <f>IF('[1]Data Checking'!CW32="","",'[1]Data Checking'!CW32)</f>
        <v>Oui</v>
      </c>
      <c r="CT32">
        <f>IF('[1]Data Checking'!CX32="","",'[1]Data Checking'!CX32)</f>
        <v>1000</v>
      </c>
      <c r="CU32" t="str">
        <f>IF('[1]Data Checking'!CY32="","",'[1]Data Checking'!CY32)</f>
        <v/>
      </c>
      <c r="CV32" t="str">
        <f>IF('[1]Data Checking'!CZ32="","",'[1]Data Checking'!CZ32)</f>
        <v/>
      </c>
      <c r="CW32" t="str">
        <f>IF('[1]Data Checking'!DA32="","",'[1]Data Checking'!DA32)</f>
        <v/>
      </c>
      <c r="CX32" t="str">
        <f>IF('[1]Data Checking'!DB32="","",'[1]Data Checking'!DB32)</f>
        <v/>
      </c>
      <c r="CY32" t="str">
        <f>IF('[1]Data Checking'!DC32="","",'[1]Data Checking'!DC32)</f>
        <v/>
      </c>
      <c r="CZ32" t="str">
        <f>IF('[1]Data Checking'!DD32="","",'[1]Data Checking'!DD32)</f>
        <v/>
      </c>
      <c r="DA32" t="str">
        <f>IF('[1]Data Checking'!DE32="","",'[1]Data Checking'!DE32)</f>
        <v>NA</v>
      </c>
      <c r="DB32">
        <f>IF('[1]Data Checking'!DF32="","",'[1]Data Checking'!DF32)</f>
        <v>1000</v>
      </c>
      <c r="DC32" t="str">
        <f>IF('[1]Data Checking'!DG32="","",'[1]Data Checking'!DG32)</f>
        <v>Oui</v>
      </c>
      <c r="DD32" t="str">
        <f>IF('[1]Data Checking'!DH32="","",'[1]Data Checking'!DH32)</f>
        <v>Oui</v>
      </c>
      <c r="DE32" t="str">
        <f>IF('[1]Data Checking'!DI32="","",'[1]Data Checking'!DI32)</f>
        <v>Pas encore eu le temps de réapprovisinner</v>
      </c>
      <c r="DF32">
        <f>IF('[1]Data Checking'!DJ32="","",'[1]Data Checking'!DJ32)</f>
        <v>0</v>
      </c>
      <c r="DG32">
        <f>IF('[1]Data Checking'!DK32="","",'[1]Data Checking'!DK32)</f>
        <v>0</v>
      </c>
      <c r="DH32">
        <f>IF('[1]Data Checking'!DL32="","",'[1]Data Checking'!DL32)</f>
        <v>0</v>
      </c>
      <c r="DI32">
        <f>IF('[1]Data Checking'!DM32="","",'[1]Data Checking'!DM32)</f>
        <v>0</v>
      </c>
      <c r="DJ32">
        <f>IF('[1]Data Checking'!DN32="","",'[1]Data Checking'!DN32)</f>
        <v>0</v>
      </c>
      <c r="DK32">
        <f>IF('[1]Data Checking'!DO32="","",'[1]Data Checking'!DO32)</f>
        <v>0</v>
      </c>
      <c r="DL32">
        <f>IF('[1]Data Checking'!DP32="","",'[1]Data Checking'!DP32)</f>
        <v>1</v>
      </c>
      <c r="DM32">
        <f>IF('[1]Data Checking'!DQ32="","",'[1]Data Checking'!DQ32)</f>
        <v>0</v>
      </c>
      <c r="DN32">
        <f>IF('[1]Data Checking'!DR32="","",'[1]Data Checking'!DR32)</f>
        <v>0</v>
      </c>
      <c r="DO32">
        <f>IF('[1]Data Checking'!DS32="","",'[1]Data Checking'!DS32)</f>
        <v>0</v>
      </c>
      <c r="DP32">
        <f>IF('[1]Data Checking'!DT32="","",'[1]Data Checking'!DT32)</f>
        <v>0</v>
      </c>
      <c r="DQ32">
        <f>IF('[1]Data Checking'!DU32="","",'[1]Data Checking'!DU32)</f>
        <v>0</v>
      </c>
      <c r="DR32">
        <f>IF('[1]Data Checking'!DV32="","",'[1]Data Checking'!DV32)</f>
        <v>0</v>
      </c>
      <c r="DS32">
        <f>IF('[1]Data Checking'!DW32="","",'[1]Data Checking'!DW32)</f>
        <v>0</v>
      </c>
      <c r="DT32" t="str">
        <f>IF('[1]Data Checking'!DX32="","",'[1]Data Checking'!DX32)</f>
        <v/>
      </c>
      <c r="DU32" t="str">
        <f>IF('[1]Data Checking'!DY32="","",'[1]Data Checking'!DY32)</f>
        <v>Haricot noir Sucre</v>
      </c>
      <c r="DV32">
        <f>IF('[1]Data Checking'!DZ32="","",'[1]Data Checking'!DZ32)</f>
        <v>0</v>
      </c>
      <c r="DW32">
        <f>IF('[1]Data Checking'!EA32="","",'[1]Data Checking'!EA32)</f>
        <v>0</v>
      </c>
      <c r="DX32">
        <f>IF('[1]Data Checking'!EB32="","",'[1]Data Checking'!EB32)</f>
        <v>0</v>
      </c>
      <c r="DY32">
        <f>IF('[1]Data Checking'!EC32="","",'[1]Data Checking'!EC32)</f>
        <v>1</v>
      </c>
      <c r="DZ32">
        <f>IF('[1]Data Checking'!ED32="","",'[1]Data Checking'!ED32)</f>
        <v>1</v>
      </c>
      <c r="EA32">
        <f>IF('[1]Data Checking'!EE32="","",'[1]Data Checking'!EE32)</f>
        <v>0</v>
      </c>
      <c r="EB32">
        <f>IF('[1]Data Checking'!EF32="","",'[1]Data Checking'!EF32)</f>
        <v>0</v>
      </c>
      <c r="EC32">
        <f>IF('[1]Data Checking'!EG32="","",'[1]Data Checking'!EG32)</f>
        <v>0</v>
      </c>
      <c r="ED32" t="str">
        <f>IF('[1]Data Checking'!EH32="","",'[1]Data Checking'!EH32)</f>
        <v>Non</v>
      </c>
      <c r="EE32" t="str">
        <f>IF('[1]Data Checking'!EI32="","",'[1]Data Checking'!EI32)</f>
        <v>Oui</v>
      </c>
      <c r="EF32" t="str">
        <f>IF('[1]Data Checking'!EJ32="","",'[1]Data Checking'!EJ32)</f>
        <v>Oui</v>
      </c>
      <c r="EG32" t="str">
        <f>IF('[1]Data Checking'!EK32="","",'[1]Data Checking'!EK32)</f>
        <v>Ouest</v>
      </c>
      <c r="EH32" t="str">
        <f>IF('[1]Data Checking'!EL32="","",'[1]Data Checking'!EL32)</f>
        <v>Différent</v>
      </c>
      <c r="EI32" t="str">
        <f>IF('[1]Data Checking'!EM32="","",'[1]Data Checking'!EM32)</f>
        <v>Port-au-Prince</v>
      </c>
      <c r="EJ32" t="str">
        <f>IF('[1]Data Checking'!EN32="","",'[1]Data Checking'!EN32)</f>
        <v>Différent</v>
      </c>
      <c r="EK32" t="str">
        <f>IF('[1]Data Checking'!EO32="","",'[1]Data Checking'!EO32)</f>
        <v/>
      </c>
      <c r="EL32" t="str">
        <f>IF('[1]Data Checking'!EP32="","",'[1]Data Checking'!EP32)</f>
        <v/>
      </c>
      <c r="EM32" t="str">
        <f>IF('[1]Data Checking'!EQ32="","",'[1]Data Checking'!EQ32)</f>
        <v/>
      </c>
      <c r="EN32" t="str">
        <f>IF('[1]Data Checking'!ER32="","",'[1]Data Checking'!ER32)</f>
        <v/>
      </c>
      <c r="EO32" t="str">
        <f>IF('[1]Data Checking'!ES32="","",'[1]Data Checking'!ES32)</f>
        <v/>
      </c>
      <c r="EP32" t="str">
        <f>IF('[1]Data Checking'!ET32="","",'[1]Data Checking'!ET32)</f>
        <v/>
      </c>
      <c r="EQ32" t="str">
        <f>IF('[1]Data Checking'!EU32="","",'[1]Data Checking'!EU32)</f>
        <v/>
      </c>
      <c r="ER32" t="str">
        <f>IF('[1]Data Checking'!EV32="","",'[1]Data Checking'!EV32)</f>
        <v/>
      </c>
      <c r="ES32" t="str">
        <f>IF('[1]Data Checking'!EW32="","",'[1]Data Checking'!EW32)</f>
        <v/>
      </c>
      <c r="ET32" t="str">
        <f>IF('[1]Data Checking'!EX32="","",'[1]Data Checking'!EX32)</f>
        <v/>
      </c>
      <c r="EU32" t="str">
        <f>IF('[1]Data Checking'!EY32="","",'[1]Data Checking'!EY32)</f>
        <v/>
      </c>
      <c r="EV32" t="str">
        <f>IF('[1]Data Checking'!EZ32="","",'[1]Data Checking'!EZ32)</f>
        <v/>
      </c>
      <c r="EW32" t="str">
        <f>IF('[1]Data Checking'!FA32="","",'[1]Data Checking'!FA32)</f>
        <v/>
      </c>
      <c r="EX32" t="str">
        <f>IF('[1]Data Checking'!FB32="","",'[1]Data Checking'!FB32)</f>
        <v/>
      </c>
      <c r="EY32" t="str">
        <f>IF('[1]Data Checking'!FC32="","",'[1]Data Checking'!FC32)</f>
        <v/>
      </c>
      <c r="EZ32" t="str">
        <f>IF('[1]Data Checking'!FD32="","",'[1]Data Checking'!FD32)</f>
        <v/>
      </c>
      <c r="FA32" t="str">
        <f>IF('[1]Data Checking'!FE32="","",'[1]Data Checking'!FE32)</f>
        <v/>
      </c>
      <c r="FB32" t="str">
        <f>IF('[1]Data Checking'!FF32="","",'[1]Data Checking'!FF32)</f>
        <v/>
      </c>
      <c r="FC32" t="str">
        <f>IF('[1]Data Checking'!FG32="","",'[1]Data Checking'!FG32)</f>
        <v/>
      </c>
      <c r="FD32" t="str">
        <f>IF('[1]Data Checking'!FH32="","",'[1]Data Checking'!FH32)</f>
        <v/>
      </c>
      <c r="FE32" t="str">
        <f>IF('[1]Data Checking'!FI32="","",'[1]Data Checking'!FI32)</f>
        <v/>
      </c>
      <c r="FF32" t="str">
        <f>IF('[1]Data Checking'!FJ32="","",'[1]Data Checking'!FJ32)</f>
        <v/>
      </c>
      <c r="FG32" t="str">
        <f>IF('[1]Data Checking'!FK32="","",'[1]Data Checking'!FK32)</f>
        <v/>
      </c>
      <c r="FH32" t="str">
        <f>IF('[1]Data Checking'!FL32="","",'[1]Data Checking'!FL32)</f>
        <v/>
      </c>
      <c r="FI32" t="str">
        <f>IF('[1]Data Checking'!FM32="","",'[1]Data Checking'!FM32)</f>
        <v/>
      </c>
      <c r="FJ32" t="str">
        <f>IF('[1]Data Checking'!FN32="","",'[1]Data Checking'!FN32)</f>
        <v/>
      </c>
      <c r="FK32" t="str">
        <f>IF('[1]Data Checking'!FO32="","",'[1]Data Checking'!FO32)</f>
        <v/>
      </c>
      <c r="FL32" t="str">
        <f>IF('[1]Data Checking'!FP32="","",'[1]Data Checking'!FP32)</f>
        <v/>
      </c>
      <c r="FM32" t="str">
        <f>IF('[1]Data Checking'!FQ32="","",'[1]Data Checking'!FQ32)</f>
        <v/>
      </c>
      <c r="FN32" t="str">
        <f>IF('[1]Data Checking'!FR32="","",'[1]Data Checking'!FR32)</f>
        <v/>
      </c>
      <c r="FO32" t="str">
        <f>IF('[1]Data Checking'!FS32="","",'[1]Data Checking'!FS32)</f>
        <v/>
      </c>
      <c r="FP32" t="str">
        <f>IF('[1]Data Checking'!FT32="","",'[1]Data Checking'!FT32)</f>
        <v/>
      </c>
      <c r="FQ32" t="str">
        <f>IF('[1]Data Checking'!FU32="","",'[1]Data Checking'!FU32)</f>
        <v/>
      </c>
      <c r="FR32" t="str">
        <f>IF('[1]Data Checking'!FV32="","",'[1]Data Checking'!FV32)</f>
        <v/>
      </c>
      <c r="FS32" t="str">
        <f>IF('[1]Data Checking'!FW32="","",'[1]Data Checking'!FW32)</f>
        <v/>
      </c>
      <c r="FT32" t="str">
        <f>IF('[1]Data Checking'!FX32="","",'[1]Data Checking'!FX32)</f>
        <v/>
      </c>
      <c r="FU32" t="str">
        <f>IF('[1]Data Checking'!FY32="","",'[1]Data Checking'!FY32)</f>
        <v/>
      </c>
      <c r="FV32" t="str">
        <f>IF('[1]Data Checking'!FZ32="","",'[1]Data Checking'!FZ32)</f>
        <v/>
      </c>
      <c r="FW32" t="str">
        <f>IF('[1]Data Checking'!GA32="","",'[1]Data Checking'!GA32)</f>
        <v/>
      </c>
      <c r="FX32" t="str">
        <f>IF('[1]Data Checking'!GB32="","",'[1]Data Checking'!GB32)</f>
        <v/>
      </c>
      <c r="FY32" t="str">
        <f>IF('[1]Data Checking'!GC32="","",'[1]Data Checking'!GC32)</f>
        <v/>
      </c>
      <c r="FZ32" t="str">
        <f>IF('[1]Data Checking'!GD32="","",'[1]Data Checking'!GD32)</f>
        <v/>
      </c>
      <c r="GA32" t="str">
        <f>IF('[1]Data Checking'!GE32="","",'[1]Data Checking'!GE32)</f>
        <v/>
      </c>
      <c r="GB32" t="str">
        <f>IF('[1]Data Checking'!GF32="","",'[1]Data Checking'!GF32)</f>
        <v/>
      </c>
      <c r="GC32" t="str">
        <f>IF('[1]Data Checking'!GG32="","",'[1]Data Checking'!GG32)</f>
        <v/>
      </c>
      <c r="GD32" t="str">
        <f>IF('[1]Data Checking'!GH32="","",'[1]Data Checking'!GH32)</f>
        <v/>
      </c>
      <c r="GE32" t="str">
        <f>IF('[1]Data Checking'!GI32="","",'[1]Data Checking'!GI32)</f>
        <v/>
      </c>
      <c r="GF32" t="str">
        <f>IF('[1]Data Checking'!GJ32="","",'[1]Data Checking'!GJ32)</f>
        <v/>
      </c>
      <c r="GG32" t="str">
        <f>IF('[1]Data Checking'!GK32="","",'[1]Data Checking'!GK32)</f>
        <v/>
      </c>
      <c r="GH32" t="str">
        <f>IF('[1]Data Checking'!GL32="","",'[1]Data Checking'!GL32)</f>
        <v/>
      </c>
      <c r="GI32" t="str">
        <f>IF('[1]Data Checking'!GM32="","",'[1]Data Checking'!GM32)</f>
        <v/>
      </c>
      <c r="GJ32" t="str">
        <f>IF('[1]Data Checking'!GN32="","",'[1]Data Checking'!GN32)</f>
        <v/>
      </c>
      <c r="GK32" t="str">
        <f>IF('[1]Data Checking'!GO32="","",'[1]Data Checking'!GO32)</f>
        <v/>
      </c>
      <c r="GL32" t="str">
        <f>IF('[1]Data Checking'!GP32="","",'[1]Data Checking'!GP32)</f>
        <v/>
      </c>
      <c r="GM32" t="str">
        <f>IF('[1]Data Checking'!GQ32="","",'[1]Data Checking'!GQ32)</f>
        <v/>
      </c>
      <c r="GN32" t="str">
        <f>IF('[1]Data Checking'!GR32="","",'[1]Data Checking'!GR32)</f>
        <v/>
      </c>
      <c r="GO32" t="str">
        <f>IF('[1]Data Checking'!GS32="","",'[1]Data Checking'!GS32)</f>
        <v/>
      </c>
      <c r="GP32" t="str">
        <f>IF('[1]Data Checking'!GT32="","",'[1]Data Checking'!GT32)</f>
        <v/>
      </c>
      <c r="GQ32" t="str">
        <f>IF('[1]Data Checking'!GU32="","",'[1]Data Checking'!GU32)</f>
        <v/>
      </c>
      <c r="GR32" t="str">
        <f>IF('[1]Data Checking'!GV32="","",'[1]Data Checking'!GV32)</f>
        <v/>
      </c>
      <c r="GS32" t="str">
        <f>IF('[1]Data Checking'!GW32="","",'[1]Data Checking'!GW32)</f>
        <v/>
      </c>
      <c r="GT32" t="str">
        <f>IF('[1]Data Checking'!GX32="","",'[1]Data Checking'!GX32)</f>
        <v/>
      </c>
      <c r="GU32" t="str">
        <f>IF('[1]Data Checking'!GY32="","",'[1]Data Checking'!GY32)</f>
        <v/>
      </c>
      <c r="GV32" t="str">
        <f>IF('[1]Data Checking'!GZ32="","",'[1]Data Checking'!GZ32)</f>
        <v/>
      </c>
      <c r="GW32" t="str">
        <f>IF('[1]Data Checking'!HA32="","",'[1]Data Checking'!HA32)</f>
        <v/>
      </c>
      <c r="GX32" t="str">
        <f>IF('[1]Data Checking'!HB32="","",'[1]Data Checking'!HB32)</f>
        <v/>
      </c>
      <c r="GY32" t="str">
        <f>IF('[1]Data Checking'!HC32="","",'[1]Data Checking'!HC32)</f>
        <v/>
      </c>
      <c r="GZ32" t="str">
        <f>IF('[1]Data Checking'!HD32="","",'[1]Data Checking'!HD32)</f>
        <v/>
      </c>
      <c r="HA32" t="str">
        <f>IF('[1]Data Checking'!HE32="","",'[1]Data Checking'!HE32)</f>
        <v/>
      </c>
      <c r="HB32" t="str">
        <f>IF('[1]Data Checking'!HF32="","",'[1]Data Checking'!HF32)</f>
        <v/>
      </c>
      <c r="HC32" t="str">
        <f>IF('[1]Data Checking'!HG32="","",'[1]Data Checking'!HG32)</f>
        <v/>
      </c>
      <c r="HD32" t="str">
        <f>IF('[1]Data Checking'!HH32="","",'[1]Data Checking'!HH32)</f>
        <v/>
      </c>
      <c r="HE32" t="str">
        <f>IF('[1]Data Checking'!HI32="","",'[1]Data Checking'!HI32)</f>
        <v/>
      </c>
      <c r="HF32" t="str">
        <f>IF('[1]Data Checking'!HJ32="","",'[1]Data Checking'!HJ32)</f>
        <v/>
      </c>
      <c r="HG32" t="str">
        <f>IF('[1]Data Checking'!HK32="","",'[1]Data Checking'!HK32)</f>
        <v/>
      </c>
      <c r="HH32" t="str">
        <f>IF('[1]Data Checking'!HL32="","",'[1]Data Checking'!HL32)</f>
        <v/>
      </c>
      <c r="HI32" t="str">
        <f>IF('[1]Data Checking'!HM32="","",'[1]Data Checking'!HM32)</f>
        <v/>
      </c>
      <c r="HJ32" t="str">
        <f>IF('[1]Data Checking'!HN32="","",'[1]Data Checking'!HN32)</f>
        <v/>
      </c>
      <c r="HK32" t="str">
        <f>IF('[1]Data Checking'!HO32="","",'[1]Data Checking'!HO32)</f>
        <v/>
      </c>
      <c r="HL32" t="str">
        <f>IF('[1]Data Checking'!HP32="","",'[1]Data Checking'!HP32)</f>
        <v/>
      </c>
      <c r="HM32" t="str">
        <f>IF('[1]Data Checking'!HQ32="","",'[1]Data Checking'!HQ32)</f>
        <v/>
      </c>
      <c r="HN32" t="str">
        <f>IF('[1]Data Checking'!HR32="","",'[1]Data Checking'!HR32)</f>
        <v/>
      </c>
      <c r="HO32" t="str">
        <f>IF('[1]Data Checking'!HS32="","",'[1]Data Checking'!HS32)</f>
        <v/>
      </c>
      <c r="HP32" t="str">
        <f>IF('[1]Data Checking'!HT32="","",'[1]Data Checking'!HT32)</f>
        <v/>
      </c>
      <c r="HQ32" t="str">
        <f>IF('[1]Data Checking'!HU32="","",'[1]Data Checking'!HU32)</f>
        <v/>
      </c>
      <c r="HR32" t="str">
        <f>IF('[1]Data Checking'!HV32="","",'[1]Data Checking'!HV32)</f>
        <v/>
      </c>
      <c r="HS32" t="str">
        <f>IF('[1]Data Checking'!HW32="","",'[1]Data Checking'!HW32)</f>
        <v/>
      </c>
      <c r="HT32" t="str">
        <f>IF('[1]Data Checking'!HX32="","",'[1]Data Checking'!HX32)</f>
        <v/>
      </c>
      <c r="HU32" t="str">
        <f>IF('[1]Data Checking'!HY32="","",'[1]Data Checking'!HY32)</f>
        <v/>
      </c>
      <c r="HV32" t="str">
        <f>IF('[1]Data Checking'!HZ32="","",'[1]Data Checking'!HZ32)</f>
        <v/>
      </c>
      <c r="HW32" t="str">
        <f>IF('[1]Data Checking'!IA32="","",'[1]Data Checking'!IA32)</f>
        <v/>
      </c>
      <c r="HX32" t="str">
        <f>IF('[1]Data Checking'!IB32="","",'[1]Data Checking'!IB32)</f>
        <v/>
      </c>
      <c r="HY32" t="str">
        <f>IF('[1]Data Checking'!IC32="","",'[1]Data Checking'!IC32)</f>
        <v/>
      </c>
      <c r="HZ32" t="str">
        <f>IF('[1]Data Checking'!ID32="","",'[1]Data Checking'!ID32)</f>
        <v/>
      </c>
      <c r="IA32" t="str">
        <f>IF('[1]Data Checking'!IE32="","",'[1]Data Checking'!IE32)</f>
        <v/>
      </c>
      <c r="IB32" t="str">
        <f>IF('[1]Data Checking'!IF32="","",'[1]Data Checking'!IF32)</f>
        <v>Oui</v>
      </c>
      <c r="IC32" t="str">
        <f>IF('[1]Data Checking'!IG32="","",'[1]Data Checking'!IG32)</f>
        <v>Manifestations</v>
      </c>
      <c r="ID32">
        <f>IF('[1]Data Checking'!IH32="","",'[1]Data Checking'!IH32)</f>
        <v>0</v>
      </c>
      <c r="IE32">
        <f>IF('[1]Data Checking'!II32="","",'[1]Data Checking'!II32)</f>
        <v>0</v>
      </c>
      <c r="IF32">
        <f>IF('[1]Data Checking'!IJ32="","",'[1]Data Checking'!IJ32)</f>
        <v>1</v>
      </c>
      <c r="IG32">
        <f>IF('[1]Data Checking'!IK32="","",'[1]Data Checking'!IK32)</f>
        <v>0</v>
      </c>
      <c r="IH32">
        <f>IF('[1]Data Checking'!IL32="","",'[1]Data Checking'!IL32)</f>
        <v>0</v>
      </c>
      <c r="II32">
        <f>IF('[1]Data Checking'!IM32="","",'[1]Data Checking'!IM32)</f>
        <v>0</v>
      </c>
      <c r="IJ32" t="str">
        <f>IF('[1]Data Checking'!IN32="","",'[1]Data Checking'!IN32)</f>
        <v/>
      </c>
      <c r="IK32" t="str">
        <f>IF('[1]Data Checking'!IO32="","",'[1]Data Checking'!IO32)</f>
        <v>Augmentation des prix Difficultés pour se réapprovisionner en marchandises</v>
      </c>
      <c r="IL32">
        <f>IF('[1]Data Checking'!IP32="","",'[1]Data Checking'!IP32)</f>
        <v>0</v>
      </c>
      <c r="IM32">
        <f>IF('[1]Data Checking'!IQ32="","",'[1]Data Checking'!IQ32)</f>
        <v>0</v>
      </c>
      <c r="IN32">
        <f>IF('[1]Data Checking'!IR32="","",'[1]Data Checking'!IR32)</f>
        <v>1</v>
      </c>
      <c r="IO32">
        <f>IF('[1]Data Checking'!IS32="","",'[1]Data Checking'!IS32)</f>
        <v>1</v>
      </c>
      <c r="IP32">
        <f>IF('[1]Data Checking'!IT32="","",'[1]Data Checking'!IT32)</f>
        <v>0</v>
      </c>
      <c r="IQ32">
        <f>IF('[1]Data Checking'!IU32="","",'[1]Data Checking'!IU32)</f>
        <v>0</v>
      </c>
      <c r="IR32">
        <f>IF('[1]Data Checking'!IV32="","",'[1]Data Checking'!IV32)</f>
        <v>0</v>
      </c>
      <c r="IS32">
        <f>IF('[1]Data Checking'!IW32="","",'[1]Data Checking'!IW32)</f>
        <v>0</v>
      </c>
      <c r="IT32" t="str">
        <f>IF('[1]Data Checking'!IX32="","",'[1]Data Checking'!IX32)</f>
        <v/>
      </c>
      <c r="IU32" t="str">
        <f>IF('[1]Data Checking'!IY32="","",'[1]Data Checking'!IY32)</f>
        <v>Oui</v>
      </c>
      <c r="IV32" t="str">
        <f>IF('[1]Data Checking'!IZ32="","",'[1]Data Checking'!IZ32)</f>
        <v/>
      </c>
      <c r="IW32" t="str">
        <f>IF('[1]Data Checking'!JA32="","",'[1]Data Checking'!JA32)</f>
        <v>Nourriture</v>
      </c>
      <c r="IX32">
        <f>IF('[1]Data Checking'!JB32="","",'[1]Data Checking'!JB32)</f>
        <v>1</v>
      </c>
      <c r="IY32">
        <f>IF('[1]Data Checking'!JC32="","",'[1]Data Checking'!JC32)</f>
        <v>0</v>
      </c>
      <c r="IZ32">
        <f>IF('[1]Data Checking'!JD32="","",'[1]Data Checking'!JD32)</f>
        <v>0</v>
      </c>
      <c r="JA32">
        <f>IF('[1]Data Checking'!JE32="","",'[1]Data Checking'!JE32)</f>
        <v>0</v>
      </c>
      <c r="JB32" t="str">
        <f>IF('[1]Data Checking'!JF32="","",'[1]Data Checking'!JF32)</f>
        <v/>
      </c>
      <c r="JC32" t="str">
        <f>IF('[1]Data Checking'!JG32="","",'[1]Data Checking'!JG32)</f>
        <v/>
      </c>
      <c r="JD32" t="str">
        <f>IF('[1]Data Checking'!JH32="","",'[1]Data Checking'!JH32)</f>
        <v/>
      </c>
      <c r="JE32" t="str">
        <f>IF('[1]Data Checking'!JI32="","",'[1]Data Checking'!JI32)</f>
        <v/>
      </c>
      <c r="JF32" t="str">
        <f>IF('[1]Data Checking'!JJ32="","",'[1]Data Checking'!JJ32)</f>
        <v/>
      </c>
      <c r="JG32" t="str">
        <f>IF('[1]Data Checking'!JK32="","",'[1]Data Checking'!JK32)</f>
        <v/>
      </c>
      <c r="JH32" t="str">
        <f>IF('[1]Data Checking'!JL32="","",'[1]Data Checking'!JL32)</f>
        <v/>
      </c>
      <c r="JI32" t="str">
        <f>IF('[1]Data Checking'!JM32="","",'[1]Data Checking'!JM32)</f>
        <v/>
      </c>
      <c r="JJ32" t="str">
        <f>IF('[1]Data Checking'!JN32="","",'[1]Data Checking'!JN32)</f>
        <v/>
      </c>
      <c r="JK32" t="str">
        <f>IF('[1]Data Checking'!JO32="","",'[1]Data Checking'!JO32)</f>
        <v/>
      </c>
      <c r="JL32" t="str">
        <f>IF('[1]Data Checking'!JP32="","",'[1]Data Checking'!JP32)</f>
        <v/>
      </c>
      <c r="JM32" t="str">
        <f>IF('[1]Data Checking'!JQ32="","",'[1]Data Checking'!JQ32)</f>
        <v/>
      </c>
      <c r="JN32" t="str">
        <f>IF('[1]Data Checking'!JR32="","",'[1]Data Checking'!JR32)</f>
        <v/>
      </c>
      <c r="JO32" t="str">
        <f>IF('[1]Data Checking'!JS32="","",'[1]Data Checking'!JS32)</f>
        <v/>
      </c>
      <c r="JP32" t="str">
        <f>IF('[1]Data Checking'!JT32="","",'[1]Data Checking'!JT32)</f>
        <v/>
      </c>
      <c r="JQ32" t="str">
        <f>IF('[1]Data Checking'!JU32="","",'[1]Data Checking'!JU32)</f>
        <v/>
      </c>
      <c r="JR32" t="str">
        <f>IF('[1]Data Checking'!JV32="","",'[1]Data Checking'!JV32)</f>
        <v/>
      </c>
      <c r="JS32" t="str">
        <f>IF('[1]Data Checking'!JW32="","",'[1]Data Checking'!JW32)</f>
        <v/>
      </c>
      <c r="JT32" t="str">
        <f>IF('[1]Data Checking'!JX32="","",'[1]Data Checking'!JX32)</f>
        <v/>
      </c>
      <c r="JU32" t="str">
        <f>IF('[1]Data Checking'!JY32="","",'[1]Data Checking'!JY32)</f>
        <v/>
      </c>
      <c r="JV32" t="str">
        <f>IF('[1]Data Checking'!JZ32="","",'[1]Data Checking'!JZ32)</f>
        <v/>
      </c>
      <c r="JW32" t="str">
        <f>IF('[1]Data Checking'!KA32="","",'[1]Data Checking'!KA32)</f>
        <v/>
      </c>
      <c r="JX32" t="str">
        <f>IF('[1]Data Checking'!KB32="","",'[1]Data Checking'!KB32)</f>
        <v/>
      </c>
      <c r="JY32" t="str">
        <f>IF('[1]Data Checking'!KC32="","",'[1]Data Checking'!KC32)</f>
        <v/>
      </c>
      <c r="JZ32" t="str">
        <f>IF('[1]Data Checking'!KD32="","",'[1]Data Checking'!KD32)</f>
        <v/>
      </c>
      <c r="KA32" t="str">
        <f>IF('[1]Data Checking'!KE32="","",'[1]Data Checking'!KE32)</f>
        <v/>
      </c>
      <c r="KB32" t="str">
        <f>IF('[1]Data Checking'!KF32="","",'[1]Data Checking'!KF32)</f>
        <v/>
      </c>
      <c r="KC32" t="str">
        <f>IF('[1]Data Checking'!KG32="","",'[1]Data Checking'!KG32)</f>
        <v/>
      </c>
      <c r="KD32" t="str">
        <f>IF('[1]Data Checking'!KH32="","",'[1]Data Checking'!KH32)</f>
        <v/>
      </c>
      <c r="KE32" t="str">
        <f>IF('[1]Data Checking'!KI32="","",'[1]Data Checking'!KI32)</f>
        <v/>
      </c>
      <c r="KF32" t="str">
        <f>IF('[1]Data Checking'!KJ32="","",'[1]Data Checking'!KJ32)</f>
        <v/>
      </c>
      <c r="KG32" t="str">
        <f>IF('[1]Data Checking'!KK32="","",'[1]Data Checking'!KK32)</f>
        <v/>
      </c>
      <c r="KH32" t="str">
        <f>IF('[1]Data Checking'!KL32="","",'[1]Data Checking'!KL32)</f>
        <v/>
      </c>
      <c r="KI32" t="str">
        <f>IF('[1]Data Checking'!KM32="","",'[1]Data Checking'!KM32)</f>
        <v/>
      </c>
      <c r="KJ32" t="str">
        <f>IF('[1]Data Checking'!KN32="","",'[1]Data Checking'!KN32)</f>
        <v/>
      </c>
      <c r="KK32" t="str">
        <f>IF('[1]Data Checking'!KO32="","",'[1]Data Checking'!KO32)</f>
        <v/>
      </c>
      <c r="KL32" t="str">
        <f>IF('[1]Data Checking'!KP32="","",'[1]Data Checking'!KP32)</f>
        <v/>
      </c>
      <c r="KM32" t="str">
        <f>IF('[1]Data Checking'!KQ32="","",'[1]Data Checking'!KQ32)</f>
        <v/>
      </c>
      <c r="KN32" t="str">
        <f>IF('[1]Data Checking'!KR32="","",'[1]Data Checking'!KR32)</f>
        <v/>
      </c>
      <c r="KO32" t="str">
        <f>IF('[1]Data Checking'!KS32="","",'[1]Data Checking'!KS32)</f>
        <v/>
      </c>
      <c r="KP32" t="str">
        <f>IF('[1]Data Checking'!KT32="","",'[1]Data Checking'!KT32)</f>
        <v/>
      </c>
      <c r="KQ32" t="str">
        <f>IF('[1]Data Checking'!KU32="","",'[1]Data Checking'!KU32)</f>
        <v/>
      </c>
      <c r="KR32" t="str">
        <f>IF('[1]Data Checking'!KV32="","",'[1]Data Checking'!KV32)</f>
        <v/>
      </c>
      <c r="KS32" t="str">
        <f>IF('[1]Data Checking'!KW32="","",'[1]Data Checking'!KW32)</f>
        <v/>
      </c>
      <c r="KT32" t="str">
        <f>IF('[1]Data Checking'!KX32="","",'[1]Data Checking'!KX32)</f>
        <v/>
      </c>
      <c r="KU32" t="str">
        <f>IF('[1]Data Checking'!KY32="","",'[1]Data Checking'!KY32)</f>
        <v/>
      </c>
      <c r="KV32" t="str">
        <f>IF('[1]Data Checking'!KZ32="","",'[1]Data Checking'!KZ32)</f>
        <v/>
      </c>
      <c r="KW32" t="str">
        <f>IF('[1]Data Checking'!LA32="","",'[1]Data Checking'!LA32)</f>
        <v/>
      </c>
      <c r="KX32" t="str">
        <f>IF('[1]Data Checking'!LB32="","",'[1]Data Checking'!LB32)</f>
        <v/>
      </c>
      <c r="KY32" t="str">
        <f>IF('[1]Data Checking'!LC32="","",'[1]Data Checking'!LC32)</f>
        <v/>
      </c>
      <c r="KZ32" t="str">
        <f>IF('[1]Data Checking'!LD32="","",'[1]Data Checking'!LD32)</f>
        <v/>
      </c>
      <c r="LA32" t="str">
        <f>IF('[1]Data Checking'!LE32="","",'[1]Data Checking'!LE32)</f>
        <v/>
      </c>
      <c r="LB32" t="str">
        <f>IF('[1]Data Checking'!LF32="","",'[1]Data Checking'!LF32)</f>
        <v/>
      </c>
      <c r="LC32" t="str">
        <f>IF('[1]Data Checking'!LG32="","",'[1]Data Checking'!LG32)</f>
        <v/>
      </c>
      <c r="LD32" t="str">
        <f>IF('[1]Data Checking'!LH32="","",'[1]Data Checking'!LH32)</f>
        <v/>
      </c>
      <c r="LE32" t="str">
        <f>IF('[1]Data Checking'!LI32="","",'[1]Data Checking'!LI32)</f>
        <v/>
      </c>
      <c r="LF32" t="str">
        <f>IF('[1]Data Checking'!LJ32="","",'[1]Data Checking'!LJ32)</f>
        <v/>
      </c>
      <c r="LG32" t="str">
        <f>IF('[1]Data Checking'!LK32="","",'[1]Data Checking'!LK32)</f>
        <v/>
      </c>
      <c r="LH32" t="str">
        <f>IF('[1]Data Checking'!LL32="","",'[1]Data Checking'!LL32)</f>
        <v/>
      </c>
      <c r="LI32" t="str">
        <f>IF('[1]Data Checking'!LM32="","",'[1]Data Checking'!LM32)</f>
        <v/>
      </c>
      <c r="LJ32" t="str">
        <f>IF('[1]Data Checking'!LN32="","",'[1]Data Checking'!LN32)</f>
        <v/>
      </c>
      <c r="LK32" t="str">
        <f>IF('[1]Data Checking'!LO32="","",'[1]Data Checking'!LO32)</f>
        <v/>
      </c>
      <c r="LL32" t="str">
        <f>IF('[1]Data Checking'!LP32="","",'[1]Data Checking'!LP32)</f>
        <v/>
      </c>
      <c r="LM32" t="str">
        <f>IF('[1]Data Checking'!LQ32="","",'[1]Data Checking'!LQ32)</f>
        <v/>
      </c>
      <c r="LN32" t="str">
        <f>IF('[1]Data Checking'!LR32="","",'[1]Data Checking'!LR32)</f>
        <v/>
      </c>
      <c r="LO32" t="str">
        <f>IF('[1]Data Checking'!LS32="","",'[1]Data Checking'!LS32)</f>
        <v/>
      </c>
      <c r="LP32" t="str">
        <f>IF('[1]Data Checking'!LT32="","",'[1]Data Checking'!LT32)</f>
        <v/>
      </c>
      <c r="LQ32" t="str">
        <f>IF('[1]Data Checking'!LU32="","",'[1]Data Checking'!LU32)</f>
        <v/>
      </c>
      <c r="LR32" t="str">
        <f>IF('[1]Data Checking'!LV32="","",'[1]Data Checking'!LV32)</f>
        <v/>
      </c>
      <c r="LS32" t="str">
        <f>IF('[1]Data Checking'!LW32="","",'[1]Data Checking'!LW32)</f>
        <v/>
      </c>
      <c r="LT32" t="str">
        <f>IF('[1]Data Checking'!LX32="","",'[1]Data Checking'!LX32)</f>
        <v/>
      </c>
      <c r="LU32" t="str">
        <f>IF('[1]Data Checking'!LY32="","",'[1]Data Checking'!LY32)</f>
        <v/>
      </c>
      <c r="LV32" t="str">
        <f>IF('[1]Data Checking'!LZ32="","",'[1]Data Checking'!LZ32)</f>
        <v/>
      </c>
      <c r="LW32" t="str">
        <f>IF('[1]Data Checking'!MA32="","",'[1]Data Checking'!MA32)</f>
        <v/>
      </c>
      <c r="LX32" t="str">
        <f>IF('[1]Data Checking'!MB32="","",'[1]Data Checking'!MB32)</f>
        <v/>
      </c>
      <c r="LY32" t="str">
        <f>IF('[1]Data Checking'!MC32="","",'[1]Data Checking'!MC32)</f>
        <v/>
      </c>
      <c r="LZ32" t="str">
        <f>IF('[1]Data Checking'!MD32="","",'[1]Data Checking'!MD32)</f>
        <v/>
      </c>
      <c r="MA32" t="str">
        <f>IF('[1]Data Checking'!ME32="","",'[1]Data Checking'!ME32)</f>
        <v/>
      </c>
      <c r="MB32" t="str">
        <f>IF('[1]Data Checking'!MF32="","",'[1]Data Checking'!MF32)</f>
        <v/>
      </c>
      <c r="MC32" t="str">
        <f>IF('[1]Data Checking'!MG32="","",'[1]Data Checking'!MG32)</f>
        <v/>
      </c>
      <c r="MD32" t="str">
        <f>IF('[1]Data Checking'!MH32="","",'[1]Data Checking'!MH32)</f>
        <v/>
      </c>
      <c r="ME32" t="str">
        <f>IF('[1]Data Checking'!MI32="","",'[1]Data Checking'!MI32)</f>
        <v/>
      </c>
      <c r="MF32" t="str">
        <f>IF('[1]Data Checking'!MJ32="","",'[1]Data Checking'!MJ32)</f>
        <v/>
      </c>
      <c r="MG32" t="str">
        <f>IF('[1]Data Checking'!MK32="","",'[1]Data Checking'!MK32)</f>
        <v/>
      </c>
      <c r="MH32" t="str">
        <f>IF('[1]Data Checking'!ML32="","",'[1]Data Checking'!ML32)</f>
        <v/>
      </c>
      <c r="MI32" t="str">
        <f>IF('[1]Data Checking'!MM32="","",'[1]Data Checking'!MM32)</f>
        <v/>
      </c>
      <c r="MJ32" t="str">
        <f>IF('[1]Data Checking'!MN32="","",'[1]Data Checking'!MN32)</f>
        <v/>
      </c>
      <c r="MK32" t="str">
        <f>IF('[1]Data Checking'!MO32="","",'[1]Data Checking'!MO32)</f>
        <v/>
      </c>
      <c r="ML32" t="str">
        <f>IF('[1]Data Checking'!MP32="","",'[1]Data Checking'!MP32)</f>
        <v/>
      </c>
      <c r="MM32" t="str">
        <f>IF('[1]Data Checking'!MQ32="","",'[1]Data Checking'!MQ32)</f>
        <v/>
      </c>
      <c r="MN32" t="str">
        <f>IF('[1]Data Checking'!MR32="","",'[1]Data Checking'!MR32)</f>
        <v/>
      </c>
      <c r="MO32" t="str">
        <f>IF('[1]Data Checking'!MS32="","",'[1]Data Checking'!MS32)</f>
        <v/>
      </c>
      <c r="MP32" t="str">
        <f>IF('[1]Data Checking'!MT32="","",'[1]Data Checking'!MT32)</f>
        <v/>
      </c>
      <c r="MQ32" t="str">
        <f>IF('[1]Data Checking'!MU32="","",'[1]Data Checking'!MU32)</f>
        <v/>
      </c>
      <c r="MR32" t="str">
        <f>IF('[1]Data Checking'!MV32="","",'[1]Data Checking'!MV32)</f>
        <v/>
      </c>
      <c r="MS32" t="str">
        <f>IF('[1]Data Checking'!MW32="","",'[1]Data Checking'!MW32)</f>
        <v/>
      </c>
      <c r="MT32" t="str">
        <f>IF('[1]Data Checking'!MX32="","",'[1]Data Checking'!MX32)</f>
        <v/>
      </c>
      <c r="MU32" t="str">
        <f>IF('[1]Data Checking'!MY32="","",'[1]Data Checking'!MY32)</f>
        <v/>
      </c>
      <c r="MV32" t="str">
        <f>IF('[1]Data Checking'!MZ32="","",'[1]Data Checking'!MZ32)</f>
        <v/>
      </c>
      <c r="MW32" t="str">
        <f>IF('[1]Data Checking'!NA32="","",'[1]Data Checking'!NA32)</f>
        <v/>
      </c>
      <c r="MX32" t="str">
        <f>IF('[1]Data Checking'!NB32="","",'[1]Data Checking'!NB32)</f>
        <v/>
      </c>
      <c r="MY32" t="str">
        <f>IF('[1]Data Checking'!NC32="","",'[1]Data Checking'!NC32)</f>
        <v/>
      </c>
      <c r="MZ32" t="str">
        <f>IF('[1]Data Checking'!ND32="","",'[1]Data Checking'!ND32)</f>
        <v/>
      </c>
      <c r="NA32" t="str">
        <f>IF('[1]Data Checking'!NE32="","",'[1]Data Checking'!NE32)</f>
        <v/>
      </c>
      <c r="NB32" t="str">
        <f>IF('[1]Data Checking'!NF32="","",'[1]Data Checking'!NF32)</f>
        <v/>
      </c>
      <c r="NC32" t="str">
        <f>IF('[1]Data Checking'!NG32="","",'[1]Data Checking'!NG32)</f>
        <v/>
      </c>
      <c r="ND32" t="str">
        <f>IF('[1]Data Checking'!NH32="","",'[1]Data Checking'!NH32)</f>
        <v/>
      </c>
      <c r="NE32" t="str">
        <f>IF('[1]Data Checking'!NI32="","",'[1]Data Checking'!NI32)</f>
        <v/>
      </c>
      <c r="NF32" t="str">
        <f>IF('[1]Data Checking'!NJ32="","",'[1]Data Checking'!NJ32)</f>
        <v/>
      </c>
      <c r="NG32" t="str">
        <f>IF('[1]Data Checking'!NK32="","",'[1]Data Checking'!NK32)</f>
        <v/>
      </c>
      <c r="NH32" t="str">
        <f>IF('[1]Data Checking'!NL32="","",'[1]Data Checking'!NL32)</f>
        <v/>
      </c>
      <c r="NI32" t="str">
        <f>IF('[1]Data Checking'!NM32="","",'[1]Data Checking'!NM32)</f>
        <v/>
      </c>
      <c r="NJ32" t="str">
        <f>IF('[1]Data Checking'!NN32="","",'[1]Data Checking'!NN32)</f>
        <v/>
      </c>
      <c r="NK32" t="str">
        <f>IF('[1]Data Checking'!NO32="","",'[1]Data Checking'!NO32)</f>
        <v/>
      </c>
      <c r="NL32" t="str">
        <f>IF('[1]Data Checking'!NP32="","",'[1]Data Checking'!NP32)</f>
        <v/>
      </c>
      <c r="NM32" t="str">
        <f>IF('[1]Data Checking'!NQ32="","",'[1]Data Checking'!NQ32)</f>
        <v/>
      </c>
      <c r="NN32" t="str">
        <f>IF('[1]Data Checking'!NR32="","",'[1]Data Checking'!NR32)</f>
        <v/>
      </c>
      <c r="NO32" t="str">
        <f>IF('[1]Data Checking'!NS32="","",'[1]Data Checking'!NS32)</f>
        <v/>
      </c>
      <c r="NP32" t="str">
        <f>IF('[1]Data Checking'!NT32="","",'[1]Data Checking'!NT32)</f>
        <v/>
      </c>
      <c r="NQ32" t="str">
        <f>IF('[1]Data Checking'!NU32="","",'[1]Data Checking'!NU32)</f>
        <v/>
      </c>
      <c r="NR32" t="str">
        <f>IF('[1]Data Checking'!NV32="","",'[1]Data Checking'!NV32)</f>
        <v/>
      </c>
      <c r="NS32" t="str">
        <f>IF('[1]Data Checking'!NW32="","",'[1]Data Checking'!NW32)</f>
        <v/>
      </c>
      <c r="NT32" t="str">
        <f>IF('[1]Data Checking'!NX32="","",'[1]Data Checking'!NX32)</f>
        <v/>
      </c>
      <c r="NU32" t="str">
        <f>IF('[1]Data Checking'!NY32="","",'[1]Data Checking'!NY32)</f>
        <v/>
      </c>
      <c r="NV32" t="str">
        <f>IF('[1]Data Checking'!NZ32="","",'[1]Data Checking'!NZ32)</f>
        <v/>
      </c>
      <c r="NW32" t="str">
        <f>IF('[1]Data Checking'!OA32="","",'[1]Data Checking'!OA32)</f>
        <v/>
      </c>
      <c r="NX32" t="str">
        <f>IF('[1]Data Checking'!OB32="","",'[1]Data Checking'!OB32)</f>
        <v/>
      </c>
      <c r="NY32" t="str">
        <f>IF('[1]Data Checking'!OC32="","",'[1]Data Checking'!OC32)</f>
        <v/>
      </c>
      <c r="NZ32" t="str">
        <f>IF('[1]Data Checking'!OD32="","",'[1]Data Checking'!OD32)</f>
        <v/>
      </c>
      <c r="OA32" t="str">
        <f>IF('[1]Data Checking'!OE32="","",'[1]Data Checking'!OE32)</f>
        <v/>
      </c>
      <c r="OB32" t="str">
        <f>IF('[1]Data Checking'!OF32="","",'[1]Data Checking'!OF32)</f>
        <v/>
      </c>
      <c r="OC32" t="str">
        <f>IF('[1]Data Checking'!OG32="","",'[1]Data Checking'!OG32)</f>
        <v/>
      </c>
      <c r="OD32" t="str">
        <f>IF('[1]Data Checking'!OH32="","",'[1]Data Checking'!OH32)</f>
        <v/>
      </c>
      <c r="OE32" t="str">
        <f>IF('[1]Data Checking'!OI32="","",'[1]Data Checking'!OI32)</f>
        <v/>
      </c>
      <c r="OF32" t="str">
        <f>IF('[1]Data Checking'!OJ32="","",'[1]Data Checking'!OJ32)</f>
        <v/>
      </c>
      <c r="OG32" t="str">
        <f>IF('[1]Data Checking'!OK32="","",'[1]Data Checking'!OK32)</f>
        <v/>
      </c>
      <c r="OH32" t="str">
        <f>IF('[1]Data Checking'!OL32="","",'[1]Data Checking'!OL32)</f>
        <v/>
      </c>
      <c r="OI32" t="str">
        <f>IF('[1]Data Checking'!OM32="","",'[1]Data Checking'!OM32)</f>
        <v/>
      </c>
      <c r="OJ32" t="str">
        <f>IF('[1]Data Checking'!ON32="","",'[1]Data Checking'!ON32)</f>
        <v/>
      </c>
      <c r="OK32" t="str">
        <f>IF('[1]Data Checking'!OO32="","",'[1]Data Checking'!OO32)</f>
        <v/>
      </c>
      <c r="OL32" t="str">
        <f>IF('[1]Data Checking'!OP32="","",'[1]Data Checking'!OP32)</f>
        <v/>
      </c>
      <c r="OM32" t="str">
        <f>IF('[1]Data Checking'!OQ32="","",'[1]Data Checking'!OQ32)</f>
        <v/>
      </c>
      <c r="ON32" t="str">
        <f>IF('[1]Data Checking'!OR32="","",'[1]Data Checking'!OR32)</f>
        <v/>
      </c>
      <c r="OO32" t="str">
        <f>IF('[1]Data Checking'!OS32="","",'[1]Data Checking'!OS32)</f>
        <v/>
      </c>
      <c r="OP32" t="str">
        <f>IF('[1]Data Checking'!OT32="","",'[1]Data Checking'!OT32)</f>
        <v/>
      </c>
      <c r="OQ32" t="str">
        <f>IF('[1]Data Checking'!OU32="","",'[1]Data Checking'!OU32)</f>
        <v/>
      </c>
      <c r="OR32" t="str">
        <f>IF('[1]Data Checking'!OV32="","",'[1]Data Checking'!OV32)</f>
        <v/>
      </c>
      <c r="OS32" t="str">
        <f>IF('[1]Data Checking'!OW32="","",'[1]Data Checking'!OW32)</f>
        <v/>
      </c>
      <c r="OT32" t="str">
        <f>IF('[1]Data Checking'!OX32="","",'[1]Data Checking'!OX32)</f>
        <v/>
      </c>
      <c r="OU32" t="str">
        <f>IF('[1]Data Checking'!OY32="","",'[1]Data Checking'!OY32)</f>
        <v/>
      </c>
      <c r="OV32" t="str">
        <f>IF('[1]Data Checking'!OZ32="","",'[1]Data Checking'!OZ32)</f>
        <v/>
      </c>
      <c r="OW32" t="str">
        <f>IF('[1]Data Checking'!PA32="","",'[1]Data Checking'!PA32)</f>
        <v/>
      </c>
      <c r="OX32" t="str">
        <f>IF('[1]Data Checking'!PB32="","",'[1]Data Checking'!PB32)</f>
        <v/>
      </c>
      <c r="OY32" t="str">
        <f>IF('[1]Data Checking'!PC32="","",'[1]Data Checking'!PC32)</f>
        <v/>
      </c>
      <c r="OZ32" t="str">
        <f>IF('[1]Data Checking'!PD32="","",'[1]Data Checking'!PD32)</f>
        <v/>
      </c>
      <c r="PA32" t="str">
        <f>IF('[1]Data Checking'!PE32="","",'[1]Data Checking'!PE32)</f>
        <v/>
      </c>
      <c r="PB32" t="str">
        <f>IF('[1]Data Checking'!PF32="","",'[1]Data Checking'!PF32)</f>
        <v/>
      </c>
      <c r="PC32" t="str">
        <f>IF('[1]Data Checking'!PG32="","",'[1]Data Checking'!PG32)</f>
        <v/>
      </c>
      <c r="PD32" t="str">
        <f>IF('[1]Data Checking'!PH32="","",'[1]Data Checking'!PH32)</f>
        <v/>
      </c>
      <c r="PE32" t="str">
        <f>IF('[1]Data Checking'!PI32="","",'[1]Data Checking'!PI32)</f>
        <v/>
      </c>
      <c r="PF32" t="str">
        <f>IF('[1]Data Checking'!PJ32="","",'[1]Data Checking'!PJ32)</f>
        <v/>
      </c>
      <c r="PG32" t="str">
        <f>IF('[1]Data Checking'!PK32="","",'[1]Data Checking'!PK32)</f>
        <v/>
      </c>
      <c r="PH32" t="str">
        <f>IF('[1]Data Checking'!PL32="","",'[1]Data Checking'!PL32)</f>
        <v/>
      </c>
      <c r="PI32" t="str">
        <f>IF('[1]Data Checking'!PM32="","",'[1]Data Checking'!PM32)</f>
        <v/>
      </c>
      <c r="PJ32" t="str">
        <f>IF('[1]Data Checking'!PN32="","",'[1]Data Checking'!PN32)</f>
        <v/>
      </c>
      <c r="PK32" t="str">
        <f>IF('[1]Data Checking'!PO32="","",'[1]Data Checking'!PO32)</f>
        <v/>
      </c>
      <c r="PL32" t="str">
        <f>IF('[1]Data Checking'!PP32="","",'[1]Data Checking'!PP32)</f>
        <v/>
      </c>
      <c r="PM32" t="str">
        <f>IF('[1]Data Checking'!PQ32="","",'[1]Data Checking'!PQ32)</f>
        <v/>
      </c>
      <c r="PN32" t="str">
        <f>IF('[1]Data Checking'!PR32="","",'[1]Data Checking'!PR32)</f>
        <v/>
      </c>
      <c r="PO32" t="str">
        <f>IF('[1]Data Checking'!PS32="","",'[1]Data Checking'!PS32)</f>
        <v/>
      </c>
      <c r="PP32" t="str">
        <f>IF('[1]Data Checking'!PT32="","",'[1]Data Checking'!PT32)</f>
        <v/>
      </c>
      <c r="PQ32" t="str">
        <f>IF('[1]Data Checking'!PU32="","",'[1]Data Checking'!PU32)</f>
        <v/>
      </c>
      <c r="PR32" t="str">
        <f>IF('[1]Data Checking'!PV32="","",'[1]Data Checking'!PV32)</f>
        <v/>
      </c>
      <c r="PS32" t="str">
        <f>IF('[1]Data Checking'!PW32="","",'[1]Data Checking'!PW32)</f>
        <v/>
      </c>
      <c r="PT32" t="str">
        <f>IF('[1]Data Checking'!PX32="","",'[1]Data Checking'!PX32)</f>
        <v/>
      </c>
      <c r="PU32" t="str">
        <f>IF('[1]Data Checking'!PY32="","",'[1]Data Checking'!PY32)</f>
        <v/>
      </c>
      <c r="PV32" t="str">
        <f>IF('[1]Data Checking'!PZ32="","",'[1]Data Checking'!PZ32)</f>
        <v/>
      </c>
      <c r="PW32" t="str">
        <f>IF('[1]Data Checking'!QA32="","",'[1]Data Checking'!QA32)</f>
        <v/>
      </c>
      <c r="PX32" t="str">
        <f>IF('[1]Data Checking'!QB32="","",'[1]Data Checking'!QB32)</f>
        <v/>
      </c>
      <c r="PY32" t="str">
        <f>IF('[1]Data Checking'!QC32="","",'[1]Data Checking'!QC32)</f>
        <v/>
      </c>
      <c r="PZ32" t="str">
        <f>IF('[1]Data Checking'!QD32="","",'[1]Data Checking'!QD32)</f>
        <v/>
      </c>
      <c r="QA32" t="str">
        <f>IF('[1]Data Checking'!QE32="","",'[1]Data Checking'!QE32)</f>
        <v/>
      </c>
      <c r="QB32" t="str">
        <f>IF('[1]Data Checking'!QF32="","",'[1]Data Checking'!QF32)</f>
        <v/>
      </c>
      <c r="QC32" t="str">
        <f>IF('[1]Data Checking'!QG32="","",'[1]Data Checking'!QG32)</f>
        <v/>
      </c>
      <c r="QD32" t="str">
        <f>IF('[1]Data Checking'!QH32="","",'[1]Data Checking'!QH32)</f>
        <v/>
      </c>
      <c r="QE32" t="str">
        <f>IF('[1]Data Checking'!QI32="","",'[1]Data Checking'!QI32)</f>
        <v/>
      </c>
      <c r="QF32" t="str">
        <f>IF('[1]Data Checking'!QJ32="","",'[1]Data Checking'!QJ32)</f>
        <v/>
      </c>
      <c r="QG32" t="str">
        <f>IF('[1]Data Checking'!QK32="","",'[1]Data Checking'!QK32)</f>
        <v/>
      </c>
      <c r="QH32" t="str">
        <f>IF('[1]Data Checking'!QL32="","",'[1]Data Checking'!QL32)</f>
        <v/>
      </c>
      <c r="QI32" t="str">
        <f>IF('[1]Data Checking'!QM32="","",'[1]Data Checking'!QM32)</f>
        <v/>
      </c>
      <c r="QJ32" t="str">
        <f>IF('[1]Data Checking'!QN32="","",'[1]Data Checking'!QN32)</f>
        <v/>
      </c>
      <c r="QK32" t="str">
        <f>IF('[1]Data Checking'!QO32="","",'[1]Data Checking'!QO32)</f>
        <v/>
      </c>
      <c r="QL32" t="str">
        <f>IF('[1]Data Checking'!QP32="","",'[1]Data Checking'!QP32)</f>
        <v/>
      </c>
      <c r="QM32" t="str">
        <f>IF('[1]Data Checking'!QQ32="","",'[1]Data Checking'!QQ32)</f>
        <v/>
      </c>
      <c r="QN32" t="str">
        <f>IF('[1]Data Checking'!QR32="","",'[1]Data Checking'!QR32)</f>
        <v/>
      </c>
      <c r="QO32" t="str">
        <f>IF('[1]Data Checking'!QS32="","",'[1]Data Checking'!QS32)</f>
        <v/>
      </c>
      <c r="QP32" t="str">
        <f>IF('[1]Data Checking'!QT32="","",'[1]Data Checking'!QT32)</f>
        <v/>
      </c>
      <c r="QQ32" t="str">
        <f>IF('[1]Data Checking'!QU32="","",'[1]Data Checking'!QU32)</f>
        <v/>
      </c>
      <c r="QR32" t="str">
        <f>IF('[1]Data Checking'!QV32="","",'[1]Data Checking'!QV32)</f>
        <v/>
      </c>
      <c r="QS32" t="str">
        <f>IF('[1]Data Checking'!QW32="","",'[1]Data Checking'!QW32)</f>
        <v/>
      </c>
      <c r="QT32" t="str">
        <f>IF('[1]Data Checking'!QX32="","",'[1]Data Checking'!QX32)</f>
        <v/>
      </c>
      <c r="QU32" t="str">
        <f>IF('[1]Data Checking'!QY32="","",'[1]Data Checking'!QY32)</f>
        <v/>
      </c>
      <c r="QV32" t="str">
        <f>IF('[1]Data Checking'!QZ32="","",'[1]Data Checking'!QZ32)</f>
        <v/>
      </c>
      <c r="QW32" t="str">
        <f>IF('[1]Data Checking'!RA32="","",'[1]Data Checking'!RA32)</f>
        <v/>
      </c>
      <c r="QX32" t="str">
        <f>IF('[1]Data Checking'!RB32="","",'[1]Data Checking'!RB32)</f>
        <v/>
      </c>
      <c r="QY32" t="str">
        <f>IF('[1]Data Checking'!RC32="","",'[1]Data Checking'!RC32)</f>
        <v/>
      </c>
      <c r="QZ32" t="str">
        <f>IF('[1]Data Checking'!RD32="","",'[1]Data Checking'!RD32)</f>
        <v/>
      </c>
      <c r="RA32" t="str">
        <f>IF('[1]Data Checking'!RE32="","",'[1]Data Checking'!RE32)</f>
        <v/>
      </c>
      <c r="RB32" t="str">
        <f>IF('[1]Data Checking'!RF32="","",'[1]Data Checking'!RF32)</f>
        <v/>
      </c>
      <c r="RC32" t="str">
        <f>IF('[1]Data Checking'!RG32="","",'[1]Data Checking'!RG32)</f>
        <v/>
      </c>
      <c r="RD32" t="str">
        <f>IF('[1]Data Checking'!RH32="","",'[1]Data Checking'!RH32)</f>
        <v/>
      </c>
      <c r="RE32" t="str">
        <f>IF('[1]Data Checking'!RI32="","",'[1]Data Checking'!RI32)</f>
        <v/>
      </c>
      <c r="RF32" t="str">
        <f>IF('[1]Data Checking'!RJ32="","",'[1]Data Checking'!RJ32)</f>
        <v/>
      </c>
      <c r="RG32" t="str">
        <f>IF('[1]Data Checking'!RK32="","",'[1]Data Checking'!RK32)</f>
        <v/>
      </c>
      <c r="RH32" t="str">
        <f>IF('[1]Data Checking'!RL32="","",'[1]Data Checking'!RL32)</f>
        <v/>
      </c>
      <c r="RI32" t="str">
        <f>IF('[1]Data Checking'!RM32="","",'[1]Data Checking'!RM32)</f>
        <v/>
      </c>
      <c r="RJ32" t="str">
        <f>IF('[1]Data Checking'!RN32="","",'[1]Data Checking'!RN32)</f>
        <v/>
      </c>
      <c r="RK32" t="str">
        <f>IF('[1]Data Checking'!RO32="","",'[1]Data Checking'!RO32)</f>
        <v/>
      </c>
      <c r="RL32" t="str">
        <f>IF('[1]Data Checking'!RP32="","",'[1]Data Checking'!RP32)</f>
        <v/>
      </c>
      <c r="RM32" t="str">
        <f>IF('[1]Data Checking'!RQ32="","",'[1]Data Checking'!RQ32)</f>
        <v/>
      </c>
      <c r="RN32" t="str">
        <f>IF('[1]Data Checking'!RR32="","",'[1]Data Checking'!RR32)</f>
        <v/>
      </c>
      <c r="RO32" t="str">
        <f>IF('[1]Data Checking'!RS32="","",'[1]Data Checking'!RS32)</f>
        <v/>
      </c>
      <c r="RP32" t="str">
        <f>IF('[1]Data Checking'!RT32="","",'[1]Data Checking'!RT32)</f>
        <v/>
      </c>
      <c r="RQ32" t="str">
        <f>IF('[1]Data Checking'!RU32="","",'[1]Data Checking'!RU32)</f>
        <v/>
      </c>
      <c r="RR32" t="str">
        <f>IF('[1]Data Checking'!RV32="","",'[1]Data Checking'!RV32)</f>
        <v/>
      </c>
      <c r="RS32" t="str">
        <f>IF('[1]Data Checking'!RW32="","",'[1]Data Checking'!RW32)</f>
        <v/>
      </c>
      <c r="RT32" t="str">
        <f>IF('[1]Data Checking'!RX32="","",'[1]Data Checking'!RX32)</f>
        <v/>
      </c>
      <c r="RU32" t="str">
        <f>IF('[1]Data Checking'!RY32="","",'[1]Data Checking'!RY32)</f>
        <v/>
      </c>
      <c r="RV32" t="str">
        <f>IF('[1]Data Checking'!RZ32="","",'[1]Data Checking'!RZ32)</f>
        <v/>
      </c>
      <c r="RW32" t="str">
        <f>IF('[1]Data Checking'!SA32="","",'[1]Data Checking'!SA32)</f>
        <v/>
      </c>
      <c r="RX32" t="str">
        <f>IF('[1]Data Checking'!SB32="","",'[1]Data Checking'!SB32)</f>
        <v/>
      </c>
      <c r="RY32" t="str">
        <f>IF('[1]Data Checking'!SC32="","",'[1]Data Checking'!SC32)</f>
        <v/>
      </c>
      <c r="RZ32" t="str">
        <f>IF('[1]Data Checking'!SD32="","",'[1]Data Checking'!SD32)</f>
        <v/>
      </c>
      <c r="SA32" t="str">
        <f>IF('[1]Data Checking'!SE32="","",'[1]Data Checking'!SE32)</f>
        <v/>
      </c>
      <c r="SB32" t="str">
        <f>IF('[1]Data Checking'!SF32="","",'[1]Data Checking'!SF32)</f>
        <v/>
      </c>
      <c r="SC32" t="str">
        <f>IF('[1]Data Checking'!SG32="","",'[1]Data Checking'!SG32)</f>
        <v/>
      </c>
      <c r="SD32" t="str">
        <f>IF('[1]Data Checking'!SH32="","",'[1]Data Checking'!SH32)</f>
        <v/>
      </c>
      <c r="SE32" t="str">
        <f>IF('[1]Data Checking'!SI32="","",'[1]Data Checking'!SI32)</f>
        <v/>
      </c>
      <c r="SF32" t="str">
        <f>IF('[1]Data Checking'!SJ32="","",'[1]Data Checking'!SJ32)</f>
        <v/>
      </c>
      <c r="SG32" t="str">
        <f>IF('[1]Data Checking'!SK32="","",'[1]Data Checking'!SK32)</f>
        <v/>
      </c>
      <c r="SH32" t="str">
        <f>IF('[1]Data Checking'!SL32="","",'[1]Data Checking'!SL32)</f>
        <v/>
      </c>
      <c r="SI32" t="str">
        <f>IF('[1]Data Checking'!SM32="","",'[1]Data Checking'!SM32)</f>
        <v/>
      </c>
      <c r="SJ32" t="str">
        <f>IF('[1]Data Checking'!SN32="","",'[1]Data Checking'!SN32)</f>
        <v/>
      </c>
      <c r="SK32" t="str">
        <f>IF('[1]Data Checking'!SO32="","",'[1]Data Checking'!SO32)</f>
        <v/>
      </c>
      <c r="SL32" t="str">
        <f>IF('[1]Data Checking'!SP32="","",'[1]Data Checking'!SP32)</f>
        <v/>
      </c>
      <c r="SM32" t="str">
        <f>IF('[1]Data Checking'!SQ32="","",'[1]Data Checking'!SQ32)</f>
        <v/>
      </c>
      <c r="SN32" t="str">
        <f>IF('[1]Data Checking'!SR32="","",'[1]Data Checking'!SR32)</f>
        <v/>
      </c>
      <c r="SO32" t="str">
        <f>IF('[1]Data Checking'!SS32="","",'[1]Data Checking'!SS32)</f>
        <v/>
      </c>
      <c r="SP32" t="str">
        <f>IF('[1]Data Checking'!ST32="","",'[1]Data Checking'!ST32)</f>
        <v/>
      </c>
      <c r="SQ32" t="str">
        <f>IF('[1]Data Checking'!SU32="","",'[1]Data Checking'!SU32)</f>
        <v/>
      </c>
      <c r="SR32" t="str">
        <f>IF('[1]Data Checking'!SV32="","",'[1]Data Checking'!SV32)</f>
        <v/>
      </c>
      <c r="SS32" t="str">
        <f>IF('[1]Data Checking'!SW32="","",'[1]Data Checking'!SW32)</f>
        <v/>
      </c>
      <c r="ST32" t="str">
        <f>IF('[1]Data Checking'!SX32="","",'[1]Data Checking'!SX32)</f>
        <v/>
      </c>
      <c r="SU32" t="str">
        <f>IF('[1]Data Checking'!SY32="","",'[1]Data Checking'!SY32)</f>
        <v/>
      </c>
      <c r="SV32" t="str">
        <f>IF('[1]Data Checking'!SZ32="","",'[1]Data Checking'!SZ32)</f>
        <v/>
      </c>
      <c r="SW32" t="str">
        <f>IF('[1]Data Checking'!TA32="","",'[1]Data Checking'!TA32)</f>
        <v/>
      </c>
      <c r="SX32" t="str">
        <f>IF('[1]Data Checking'!TB32="","",'[1]Data Checking'!TB32)</f>
        <v/>
      </c>
      <c r="SY32" t="str">
        <f>IF('[1]Data Checking'!TC32="","",'[1]Data Checking'!TC32)</f>
        <v/>
      </c>
      <c r="SZ32" t="str">
        <f>IF('[1]Data Checking'!TD32="","",'[1]Data Checking'!TD32)</f>
        <v/>
      </c>
      <c r="TA32" t="str">
        <f>IF('[1]Data Checking'!TE32="","",'[1]Data Checking'!TE32)</f>
        <v/>
      </c>
      <c r="TB32" t="str">
        <f>IF('[1]Data Checking'!TF32="","",'[1]Data Checking'!TF32)</f>
        <v/>
      </c>
      <c r="TC32" t="str">
        <f>IF('[1]Data Checking'!TG32="","",'[1]Data Checking'!TG32)</f>
        <v/>
      </c>
      <c r="TD32" t="str">
        <f>IF('[1]Data Checking'!TH32="","",'[1]Data Checking'!TH32)</f>
        <v/>
      </c>
      <c r="TE32" t="str">
        <f>IF('[1]Data Checking'!TI32="","",'[1]Data Checking'!TI32)</f>
        <v/>
      </c>
      <c r="TF32" t="str">
        <f>IF('[1]Data Checking'!TJ32="","",'[1]Data Checking'!TJ32)</f>
        <v/>
      </c>
      <c r="TG32" t="str">
        <f>IF('[1]Data Checking'!TK32="","",'[1]Data Checking'!TK32)</f>
        <v/>
      </c>
      <c r="TH32" t="str">
        <f>IF('[1]Data Checking'!TL32="","",'[1]Data Checking'!TL32)</f>
        <v/>
      </c>
      <c r="TI32" t="str">
        <f>IF('[1]Data Checking'!TM32="","",'[1]Data Checking'!TM32)</f>
        <v/>
      </c>
      <c r="TJ32">
        <f>IF('[1]Data Checking'!TN32="","",'[1]Data Checking'!TN32)</f>
        <v>0</v>
      </c>
      <c r="TK32">
        <f>IF('[1]Data Checking'!TO32="","",'[1]Data Checking'!TO32)</f>
        <v>0</v>
      </c>
      <c r="TL32">
        <f>IF('[1]Data Checking'!TP32="","",'[1]Data Checking'!TP32)</f>
        <v>0</v>
      </c>
      <c r="TM32">
        <f>IF('[1]Data Checking'!TQ32="","",'[1]Data Checking'!TQ32)</f>
        <v>0</v>
      </c>
      <c r="TN32">
        <f>IF('[1]Data Checking'!TR32="","",'[1]Data Checking'!TR32)</f>
        <v>0</v>
      </c>
      <c r="TO32" t="str">
        <f>IF('[1]Data Checking'!TS32="","",'[1]Data Checking'!TS32)</f>
        <v/>
      </c>
      <c r="TP32" t="str">
        <f>IF('[1]Data Checking'!TT32="","",'[1]Data Checking'!TT32)</f>
        <v/>
      </c>
      <c r="TQ32">
        <f>IF('[1]Data Checking'!TU32="","",'[1]Data Checking'!TU32)</f>
        <v>237463589</v>
      </c>
      <c r="TR32" t="str">
        <f>IF('[1]Data Checking'!TV32="","",'[1]Data Checking'!TV32)</f>
        <v>5c9676e0-a4ca-4103-bb7b-fc522adaa1c4</v>
      </c>
      <c r="TS32">
        <f>IF('[1]Data Checking'!TW32="","",'[1]Data Checking'!TW32)</f>
        <v>44530.798946759263</v>
      </c>
      <c r="TT32" t="str">
        <f>IF('[1]Data Checking'!TX32="","",'[1]Data Checking'!TX32)</f>
        <v/>
      </c>
      <c r="TU32" t="str">
        <f>IF('[1]Data Checking'!TY32="","",'[1]Data Checking'!TY32)</f>
        <v/>
      </c>
      <c r="TV32" t="str">
        <f>IF('[1]Data Checking'!TZ32="","",'[1]Data Checking'!TZ32)</f>
        <v>submitted_via_web</v>
      </c>
      <c r="TW32" t="str">
        <f>IF('[1]Data Checking'!UA32="","",'[1]Data Checking'!UA32)</f>
        <v>icsm_haiti</v>
      </c>
      <c r="TX32" t="str">
        <f>IF('[1]Data Checking'!UB32="","",'[1]Data Checking'!UB32)</f>
        <v/>
      </c>
      <c r="TY32">
        <f>IF('[1]Data Checking'!UC32="","",'[1]Data Checking'!UC32)</f>
        <v>31</v>
      </c>
      <c r="TZ32" t="str">
        <f>IF('[1]Data Checking'!UD32="","",'[1]Data Checking'!UD32)</f>
        <v/>
      </c>
      <c r="UA32" t="e">
        <f>IF('[1]Data Checking'!UL32="","",'[1]Data Checking'!UL32)</f>
        <v>#REF!</v>
      </c>
      <c r="UB32" t="e">
        <f>IF('[1]Data Checking'!UM32="","",'[1]Data Checking'!UM32)</f>
        <v>#REF!</v>
      </c>
      <c r="UC32" t="e">
        <f>IF('[1]Data Checking'!UN32="","",'[1]Data Checking'!UN32)</f>
        <v>#REF!</v>
      </c>
    </row>
    <row r="33" spans="1:549">
      <c r="A33">
        <f>IF('[1]Data Checking'!D33="","",'[1]Data Checking'!D33)</f>
        <v>44526.72634021991</v>
      </c>
      <c r="B33">
        <f>IF('[1]Data Checking'!E33="","",'[1]Data Checking'!E33)</f>
        <v>44526.72974116898</v>
      </c>
      <c r="C33">
        <f>IF('[1]Data Checking'!F33="","",'[1]Data Checking'!F33)</f>
        <v>44526</v>
      </c>
      <c r="D33" t="str">
        <f>IF('[1]Data Checking'!H33="","",'[1]Data Checking'!H33)</f>
        <v>audit.csv</v>
      </c>
      <c r="E33" t="str">
        <f>IF('[1]Data Checking'!I33="","",'[1]Data Checking'!I33)</f>
        <v>icsm_haiti</v>
      </c>
      <c r="F33" t="str">
        <f>IF('[1]Data Checking'!J33="","",'[1]Data Checking'!J33)</f>
        <v/>
      </c>
      <c r="G33" t="str">
        <f>IF('[1]Data Checking'!K33="","",'[1]Data Checking'!K33)</f>
        <v/>
      </c>
      <c r="H33">
        <f>IF('[1]Data Checking'!L33="","",'[1]Data Checking'!L33)</f>
        <v>44526</v>
      </c>
      <c r="I33" t="str">
        <f>IF('[1]Data Checking'!M33="","",'[1]Data Checking'!M33)</f>
        <v>Croix-Rouge Neerlandaise</v>
      </c>
      <c r="J33" t="str">
        <f>IF('[1]Data Checking'!N33="","",'[1]Data Checking'!N33)</f>
        <v/>
      </c>
      <c r="K33" t="str">
        <f>IF('[1]Data Checking'!O33="","",'[1]Data Checking'!O33)</f>
        <v>crnl</v>
      </c>
      <c r="L33" t="str">
        <f>IF('[1]Data Checking'!P33="","",'[1]Data Checking'!P33)</f>
        <v>Croix-Rouge Neerlandaise</v>
      </c>
      <c r="M33" t="str">
        <f>IF('[1]Data Checking'!Q33="","",'[1]Data Checking'!Q33)</f>
        <v>Croix-Rouge Neerlandaise</v>
      </c>
      <c r="N33" t="str">
        <f>IF('[1]Data Checking'!R33="","",'[1]Data Checking'!R33)</f>
        <v>PS_6827</v>
      </c>
      <c r="O33" t="str">
        <f>IF('[1]Data Checking'!S33="","",'[1]Data Checking'!S33)</f>
        <v/>
      </c>
      <c r="P33" t="str">
        <f>IF('[1]Data Checking'!T33="","",'[1]Data Checking'!T33)</f>
        <v>crnl_ps</v>
      </c>
      <c r="Q33" t="str">
        <f>IF('[1]Data Checking'!U33="","",'[1]Data Checking'!U33)</f>
        <v>PS_6827</v>
      </c>
      <c r="R33" t="str">
        <f>IF('[1]Data Checking'!V33="","",'[1]Data Checking'!V33)</f>
        <v>PS_6827</v>
      </c>
      <c r="S33" t="str">
        <f>IF('[1]Data Checking'!W33="","",'[1]Data Checking'!W33)</f>
        <v>Sud-Est</v>
      </c>
      <c r="T33" t="str">
        <f>IF('[1]Data Checking'!X33="","",'[1]Data Checking'!X33)</f>
        <v>Jacmel</v>
      </c>
      <c r="U33" t="str">
        <f>IF('[1]Data Checking'!Y33="","",'[1]Data Checking'!Y33)</f>
        <v>HT0211</v>
      </c>
      <c r="V33" t="str">
        <f>IF('[1]Data Checking'!Z33="","",'[1]Data Checking'!Z33)</f>
        <v>Jacmel</v>
      </c>
      <c r="W33" t="str">
        <f>IF('[1]Data Checking'!AA33="","",'[1]Data Checking'!AA33)</f>
        <v>1re Section Bas Cap Rouge</v>
      </c>
      <c r="X33" t="str">
        <f>IF('[1]Data Checking'!AB33="","",'[1]Data Checking'!AB33)</f>
        <v>HT0211-01</v>
      </c>
      <c r="Y33" t="str">
        <f>IF('[1]Data Checking'!AC33="","",'[1]Data Checking'!AC33)</f>
        <v>1re Section Bas Cap Rouge</v>
      </c>
      <c r="Z33" t="str">
        <f>IF('[1]Data Checking'!AD33="","",'[1]Data Checking'!AD33)</f>
        <v>Beaudoin</v>
      </c>
      <c r="AA33" t="str">
        <f>IF('[1]Data Checking'!AE33="","",'[1]Data Checking'!AE33)</f>
        <v/>
      </c>
      <c r="AB33" t="str">
        <f>IF('[1]Data Checking'!AF33="","",'[1]Data Checking'!AF33)</f>
        <v>jac_1</v>
      </c>
      <c r="AC33" t="str">
        <f>IF('[1]Data Checking'!AG33="","",'[1]Data Checking'!AG33)</f>
        <v>Beaudoin</v>
      </c>
      <c r="AD33" t="str">
        <f>IF('[1]Data Checking'!AH33="","",'[1]Data Checking'!AH33)</f>
        <v>Beaudoin</v>
      </c>
      <c r="AE33" t="str">
        <f>IF('[1]Data Checking'!AI33="","",'[1]Data Checking'!AI33)</f>
        <v>Marché Beaudoin</v>
      </c>
      <c r="AF33" t="str">
        <f>IF('[1]Data Checking'!AJ33="","",'[1]Data Checking'!AJ33)</f>
        <v/>
      </c>
      <c r="AG33" t="str">
        <f>IF('[1]Data Checking'!AK33="","",'[1]Data Checking'!AK33)</f>
        <v>jac_1</v>
      </c>
      <c r="AH33" t="str">
        <f>IF('[1]Data Checking'!AL33="","",'[1]Data Checking'!AL33)</f>
        <v>Marché Beaudoin</v>
      </c>
      <c r="AI33" t="str">
        <f>IF('[1]Data Checking'!AM33="","",'[1]Data Checking'!AM33)</f>
        <v>Marché Beaudoin</v>
      </c>
      <c r="AJ33" t="str">
        <f>IF('[1]Data Checking'!AN33="","",'[1]Data Checking'!AN33)</f>
        <v>Milieu urbain</v>
      </c>
      <c r="AK33" t="str">
        <f>IF('[1]Data Checking'!AO33="","",'[1]Data Checking'!AO33)</f>
        <v>Enquête auprès d'un marchand</v>
      </c>
      <c r="AL33" t="str">
        <f>IF('[1]Data Checking'!AP33="","",'[1]Data Checking'!AP33)</f>
        <v>Oui</v>
      </c>
      <c r="AM33" t="str">
        <f>IF('[1]Data Checking'!AQ33="","",'[1]Data Checking'!AQ33)</f>
        <v/>
      </c>
      <c r="AN33" t="str">
        <f>IF('[1]Data Checking'!AR33="","",'[1]Data Checking'!AR33)</f>
        <v>Oui</v>
      </c>
      <c r="AO33" t="str">
        <f>IF('[1]Data Checking'!AS33="","",'[1]Data Checking'!AS33)</f>
        <v/>
      </c>
      <c r="AP33" t="str">
        <f>IF('[1]Data Checking'!AT33="","",'[1]Data Checking'!AT33)</f>
        <v>Homme</v>
      </c>
      <c r="AQ33">
        <f>IF('[1]Data Checking'!AU33="","",'[1]Data Checking'!AU33)</f>
        <v>44526</v>
      </c>
      <c r="AR33">
        <f>IF('[1]Data Checking'!AV33="","",'[1]Data Checking'!AV33)</f>
        <v>44526</v>
      </c>
      <c r="AS33" t="str">
        <f>IF('[1]Data Checking'!AW33="","",'[1]Data Checking'!AW33)</f>
        <v>Détaillant avec boutique</v>
      </c>
      <c r="AT33" t="str">
        <f>IF('[1]Data Checking'!AX33="","",'[1]Data Checking'!AX33)</f>
        <v/>
      </c>
      <c r="AU33" t="str">
        <f>IF('[1]Data Checking'!AY33="","",'[1]Data Checking'!AY33)</f>
        <v>Nourriture</v>
      </c>
      <c r="AV33">
        <f>IF('[1]Data Checking'!AZ33="","",'[1]Data Checking'!AZ33)</f>
        <v>1</v>
      </c>
      <c r="AW33">
        <f>IF('[1]Data Checking'!BA33="","",'[1]Data Checking'!BA33)</f>
        <v>0</v>
      </c>
      <c r="AX33">
        <f>IF('[1]Data Checking'!BB33="","",'[1]Data Checking'!BB33)</f>
        <v>0</v>
      </c>
      <c r="AY33">
        <f>IF('[1]Data Checking'!BC33="","",'[1]Data Checking'!BC33)</f>
        <v>0</v>
      </c>
      <c r="AZ33" t="str">
        <f>IF('[1]Data Checking'!BD33="","",'[1]Data Checking'!BD33)</f>
        <v>nourriture</v>
      </c>
      <c r="BA33" t="str">
        <f>IF('[1]Data Checking'!BE33="","",'[1]Data Checking'!BE33)</f>
        <v>Nourriture</v>
      </c>
      <c r="BB33" t="str">
        <f>IF('[1]Data Checking'!BF33="","",'[1]Data Checking'!BF33)</f>
        <v>En espèces (Gourde) A crédit partiel Cheque</v>
      </c>
      <c r="BC33">
        <f>IF('[1]Data Checking'!BG33="","",'[1]Data Checking'!BG33)</f>
        <v>1</v>
      </c>
      <c r="BD33">
        <f>IF('[1]Data Checking'!BH33="","",'[1]Data Checking'!BH33)</f>
        <v>0</v>
      </c>
      <c r="BE33">
        <f>IF('[1]Data Checking'!BI33="","",'[1]Data Checking'!BI33)</f>
        <v>0</v>
      </c>
      <c r="BF33">
        <f>IF('[1]Data Checking'!BJ33="","",'[1]Data Checking'!BJ33)</f>
        <v>0</v>
      </c>
      <c r="BG33">
        <f>IF('[1]Data Checking'!BK33="","",'[1]Data Checking'!BK33)</f>
        <v>1</v>
      </c>
      <c r="BH33">
        <f>IF('[1]Data Checking'!BL33="","",'[1]Data Checking'!BL33)</f>
        <v>0</v>
      </c>
      <c r="BI33">
        <f>IF('[1]Data Checking'!BM33="","",'[1]Data Checking'!BM33)</f>
        <v>0</v>
      </c>
      <c r="BJ33">
        <f>IF('[1]Data Checking'!BN33="","",'[1]Data Checking'!BN33)</f>
        <v>1</v>
      </c>
      <c r="BK33">
        <f>IF('[1]Data Checking'!BO33="","",'[1]Data Checking'!BO33)</f>
        <v>0</v>
      </c>
      <c r="BL33">
        <f>IF('[1]Data Checking'!BP33="","",'[1]Data Checking'!BP33)</f>
        <v>0</v>
      </c>
      <c r="BM33" t="str">
        <f>IF('[1]Data Checking'!BQ33="","",'[1]Data Checking'!BQ33)</f>
        <v/>
      </c>
      <c r="BN33" t="str">
        <f>IF('[1]Data Checking'!BR33="","",'[1]Data Checking'!BR33)</f>
        <v>Oui, il y a moins de commerçants par rapport au mois passé</v>
      </c>
      <c r="BO33" t="str">
        <f>IF('[1]Data Checking'!BS33="","",'[1]Data Checking'!BS33)</f>
        <v>Entre 21 et 60</v>
      </c>
      <c r="BP33" t="str">
        <f>IF('[1]Data Checking'!BT33="","",'[1]Data Checking'!BT33)</f>
        <v>Riz Sucre Haricot noir Huile végétale Maïs (moulu)</v>
      </c>
      <c r="BQ33">
        <f>IF('[1]Data Checking'!BU33="","",'[1]Data Checking'!BU33)</f>
        <v>0</v>
      </c>
      <c r="BR33">
        <f>IF('[1]Data Checking'!BV33="","",'[1]Data Checking'!BV33)</f>
        <v>1</v>
      </c>
      <c r="BS33">
        <f>IF('[1]Data Checking'!BW33="","",'[1]Data Checking'!BW33)</f>
        <v>1</v>
      </c>
      <c r="BT33">
        <f>IF('[1]Data Checking'!BX33="","",'[1]Data Checking'!BX33)</f>
        <v>1</v>
      </c>
      <c r="BU33">
        <f>IF('[1]Data Checking'!BY33="","",'[1]Data Checking'!BY33)</f>
        <v>1</v>
      </c>
      <c r="BV33">
        <f>IF('[1]Data Checking'!BZ33="","",'[1]Data Checking'!BZ33)</f>
        <v>0</v>
      </c>
      <c r="BW33">
        <f>IF('[1]Data Checking'!CA33="","",'[1]Data Checking'!CA33)</f>
        <v>1</v>
      </c>
      <c r="BX33">
        <f>IF('[1]Data Checking'!CB33="","",'[1]Data Checking'!CB33)</f>
        <v>0</v>
      </c>
      <c r="BY33" t="str">
        <f>IF('[1]Data Checking'!CC33="","",'[1]Data Checking'!CC33)</f>
        <v>Oui je connais le prix de mes produits en grosse marmite</v>
      </c>
      <c r="BZ33" t="str">
        <f>IF('[1]Data Checking'!CD33="","",'[1]Data Checking'!CD33)</f>
        <v/>
      </c>
      <c r="CA33" t="str">
        <f>IF('[1]Data Checking'!CE33="","",'[1]Data Checking'!CE33)</f>
        <v/>
      </c>
      <c r="CB33" t="str">
        <f>IF('[1]Data Checking'!CF33="","",'[1]Data Checking'!CF33)</f>
        <v/>
      </c>
      <c r="CC33">
        <f>IF('[1]Data Checking'!CG33="","",'[1]Data Checking'!CG33)</f>
        <v>450</v>
      </c>
      <c r="CD33">
        <f>IF('[1]Data Checking'!CH33="","",'[1]Data Checking'!CH33)</f>
        <v>173.07692307692301</v>
      </c>
      <c r="CE33" t="str">
        <f>IF('[1]Data Checking'!CI33="","",'[1]Data Checking'!CI33)</f>
        <v>Oui</v>
      </c>
      <c r="CF33">
        <f>IF('[1]Data Checking'!CJ33="","",'[1]Data Checking'!CJ33)</f>
        <v>350</v>
      </c>
      <c r="CG33">
        <f>IF('[1]Data Checking'!CK33="","",'[1]Data Checking'!CK33)</f>
        <v>152.173913043478</v>
      </c>
      <c r="CH33" t="str">
        <f>IF('[1]Data Checking'!CL33="","",'[1]Data Checking'!CL33)</f>
        <v>Oui</v>
      </c>
      <c r="CI33">
        <f>IF('[1]Data Checking'!CM33="","",'[1]Data Checking'!CM33)</f>
        <v>450</v>
      </c>
      <c r="CJ33">
        <f>IF('[1]Data Checking'!CN33="","",'[1]Data Checking'!CN33)</f>
        <v>155.172413793103</v>
      </c>
      <c r="CK33" t="str">
        <f>IF('[1]Data Checking'!CO33="","",'[1]Data Checking'!CO33)</f>
        <v>Oui</v>
      </c>
      <c r="CL33">
        <f>IF('[1]Data Checking'!CP33="","",'[1]Data Checking'!CP33)</f>
        <v>650</v>
      </c>
      <c r="CM33">
        <f>IF('[1]Data Checking'!CQ33="","",'[1]Data Checking'!CQ33)</f>
        <v>270.83333333333297</v>
      </c>
      <c r="CN33" t="str">
        <f>IF('[1]Data Checking'!CR33="","",'[1]Data Checking'!CR33)</f>
        <v>Oui</v>
      </c>
      <c r="CO33" t="str">
        <f>IF('[1]Data Checking'!CS33="","",'[1]Data Checking'!CS33)</f>
        <v/>
      </c>
      <c r="CP33" t="str">
        <f>IF('[1]Data Checking'!CT33="","",'[1]Data Checking'!CT33)</f>
        <v/>
      </c>
      <c r="CQ33" t="str">
        <f>IF('[1]Data Checking'!CU33="","",'[1]Data Checking'!CU33)</f>
        <v/>
      </c>
      <c r="CR33" t="str">
        <f>IF('[1]Data Checking'!CV33="","",'[1]Data Checking'!CV33)</f>
        <v>Remplissage à partir de drum</v>
      </c>
      <c r="CS33" t="str">
        <f>IF('[1]Data Checking'!CW33="","",'[1]Data Checking'!CW33)</f>
        <v>Oui</v>
      </c>
      <c r="CT33">
        <f>IF('[1]Data Checking'!CX33="","",'[1]Data Checking'!CX33)</f>
        <v>1000</v>
      </c>
      <c r="CU33" t="str">
        <f>IF('[1]Data Checking'!CY33="","",'[1]Data Checking'!CY33)</f>
        <v/>
      </c>
      <c r="CV33" t="str">
        <f>IF('[1]Data Checking'!CZ33="","",'[1]Data Checking'!CZ33)</f>
        <v/>
      </c>
      <c r="CW33" t="str">
        <f>IF('[1]Data Checking'!DA33="","",'[1]Data Checking'!DA33)</f>
        <v/>
      </c>
      <c r="CX33" t="str">
        <f>IF('[1]Data Checking'!DB33="","",'[1]Data Checking'!DB33)</f>
        <v/>
      </c>
      <c r="CY33" t="str">
        <f>IF('[1]Data Checking'!DC33="","",'[1]Data Checking'!DC33)</f>
        <v/>
      </c>
      <c r="CZ33" t="str">
        <f>IF('[1]Data Checking'!DD33="","",'[1]Data Checking'!DD33)</f>
        <v/>
      </c>
      <c r="DA33" t="str">
        <f>IF('[1]Data Checking'!DE33="","",'[1]Data Checking'!DE33)</f>
        <v>NA</v>
      </c>
      <c r="DB33">
        <f>IF('[1]Data Checking'!DF33="","",'[1]Data Checking'!DF33)</f>
        <v>1000</v>
      </c>
      <c r="DC33" t="str">
        <f>IF('[1]Data Checking'!DG33="","",'[1]Data Checking'!DG33)</f>
        <v>Oui</v>
      </c>
      <c r="DD33" t="str">
        <f>IF('[1]Data Checking'!DH33="","",'[1]Data Checking'!DH33)</f>
        <v>Oui</v>
      </c>
      <c r="DE33" t="str">
        <f>IF('[1]Data Checking'!DI33="","",'[1]Data Checking'!DI33)</f>
        <v>Article indisponible chez les fournisseurs</v>
      </c>
      <c r="DF33">
        <f>IF('[1]Data Checking'!DJ33="","",'[1]Data Checking'!DJ33)</f>
        <v>0</v>
      </c>
      <c r="DG33">
        <f>IF('[1]Data Checking'!DK33="","",'[1]Data Checking'!DK33)</f>
        <v>0</v>
      </c>
      <c r="DH33">
        <f>IF('[1]Data Checking'!DL33="","",'[1]Data Checking'!DL33)</f>
        <v>0</v>
      </c>
      <c r="DI33">
        <f>IF('[1]Data Checking'!DM33="","",'[1]Data Checking'!DM33)</f>
        <v>0</v>
      </c>
      <c r="DJ33">
        <f>IF('[1]Data Checking'!DN33="","",'[1]Data Checking'!DN33)</f>
        <v>0</v>
      </c>
      <c r="DK33">
        <f>IF('[1]Data Checking'!DO33="","",'[1]Data Checking'!DO33)</f>
        <v>0</v>
      </c>
      <c r="DL33">
        <f>IF('[1]Data Checking'!DP33="","",'[1]Data Checking'!DP33)</f>
        <v>0</v>
      </c>
      <c r="DM33">
        <f>IF('[1]Data Checking'!DQ33="","",'[1]Data Checking'!DQ33)</f>
        <v>1</v>
      </c>
      <c r="DN33">
        <f>IF('[1]Data Checking'!DR33="","",'[1]Data Checking'!DR33)</f>
        <v>0</v>
      </c>
      <c r="DO33">
        <f>IF('[1]Data Checking'!DS33="","",'[1]Data Checking'!DS33)</f>
        <v>0</v>
      </c>
      <c r="DP33">
        <f>IF('[1]Data Checking'!DT33="","",'[1]Data Checking'!DT33)</f>
        <v>0</v>
      </c>
      <c r="DQ33">
        <f>IF('[1]Data Checking'!DU33="","",'[1]Data Checking'!DU33)</f>
        <v>0</v>
      </c>
      <c r="DR33">
        <f>IF('[1]Data Checking'!DV33="","",'[1]Data Checking'!DV33)</f>
        <v>0</v>
      </c>
      <c r="DS33">
        <f>IF('[1]Data Checking'!DW33="","",'[1]Data Checking'!DW33)</f>
        <v>0</v>
      </c>
      <c r="DT33" t="str">
        <f>IF('[1]Data Checking'!DX33="","",'[1]Data Checking'!DX33)</f>
        <v/>
      </c>
      <c r="DU33" t="str">
        <f>IF('[1]Data Checking'!DY33="","",'[1]Data Checking'!DY33)</f>
        <v>Riz Maïs (moulu) Sucre Haricot noir Huile végétale</v>
      </c>
      <c r="DV33">
        <f>IF('[1]Data Checking'!DZ33="","",'[1]Data Checking'!DZ33)</f>
        <v>0</v>
      </c>
      <c r="DW33">
        <f>IF('[1]Data Checking'!EA33="","",'[1]Data Checking'!EA33)</f>
        <v>1</v>
      </c>
      <c r="DX33">
        <f>IF('[1]Data Checking'!EB33="","",'[1]Data Checking'!EB33)</f>
        <v>1</v>
      </c>
      <c r="DY33">
        <f>IF('[1]Data Checking'!EC33="","",'[1]Data Checking'!EC33)</f>
        <v>1</v>
      </c>
      <c r="DZ33">
        <f>IF('[1]Data Checking'!ED33="","",'[1]Data Checking'!ED33)</f>
        <v>1</v>
      </c>
      <c r="EA33">
        <f>IF('[1]Data Checking'!EE33="","",'[1]Data Checking'!EE33)</f>
        <v>0</v>
      </c>
      <c r="EB33">
        <f>IF('[1]Data Checking'!EF33="","",'[1]Data Checking'!EF33)</f>
        <v>1</v>
      </c>
      <c r="EC33">
        <f>IF('[1]Data Checking'!EG33="","",'[1]Data Checking'!EG33)</f>
        <v>0</v>
      </c>
      <c r="ED33" t="str">
        <f>IF('[1]Data Checking'!EH33="","",'[1]Data Checking'!EH33)</f>
        <v>Non</v>
      </c>
      <c r="EE33" t="str">
        <f>IF('[1]Data Checking'!EI33="","",'[1]Data Checking'!EI33)</f>
        <v>Non</v>
      </c>
      <c r="EF33" t="str">
        <f>IF('[1]Data Checking'!EJ33="","",'[1]Data Checking'!EJ33)</f>
        <v>Oui</v>
      </c>
      <c r="EG33" t="str">
        <f>IF('[1]Data Checking'!EK33="","",'[1]Data Checking'!EK33)</f>
        <v>Ouest</v>
      </c>
      <c r="EH33" t="str">
        <f>IF('[1]Data Checking'!EL33="","",'[1]Data Checking'!EL33)</f>
        <v>Différent</v>
      </c>
      <c r="EI33" t="str">
        <f>IF('[1]Data Checking'!EM33="","",'[1]Data Checking'!EM33)</f>
        <v>Port-au-Prince</v>
      </c>
      <c r="EJ33" t="str">
        <f>IF('[1]Data Checking'!EN33="","",'[1]Data Checking'!EN33)</f>
        <v>Différent</v>
      </c>
      <c r="EK33" t="str">
        <f>IF('[1]Data Checking'!EO33="","",'[1]Data Checking'!EO33)</f>
        <v/>
      </c>
      <c r="EL33" t="str">
        <f>IF('[1]Data Checking'!EP33="","",'[1]Data Checking'!EP33)</f>
        <v/>
      </c>
      <c r="EM33" t="str">
        <f>IF('[1]Data Checking'!EQ33="","",'[1]Data Checking'!EQ33)</f>
        <v/>
      </c>
      <c r="EN33" t="str">
        <f>IF('[1]Data Checking'!ER33="","",'[1]Data Checking'!ER33)</f>
        <v/>
      </c>
      <c r="EO33" t="str">
        <f>IF('[1]Data Checking'!ES33="","",'[1]Data Checking'!ES33)</f>
        <v/>
      </c>
      <c r="EP33" t="str">
        <f>IF('[1]Data Checking'!ET33="","",'[1]Data Checking'!ET33)</f>
        <v/>
      </c>
      <c r="EQ33" t="str">
        <f>IF('[1]Data Checking'!EU33="","",'[1]Data Checking'!EU33)</f>
        <v/>
      </c>
      <c r="ER33" t="str">
        <f>IF('[1]Data Checking'!EV33="","",'[1]Data Checking'!EV33)</f>
        <v/>
      </c>
      <c r="ES33" t="str">
        <f>IF('[1]Data Checking'!EW33="","",'[1]Data Checking'!EW33)</f>
        <v/>
      </c>
      <c r="ET33" t="str">
        <f>IF('[1]Data Checking'!EX33="","",'[1]Data Checking'!EX33)</f>
        <v/>
      </c>
      <c r="EU33" t="str">
        <f>IF('[1]Data Checking'!EY33="","",'[1]Data Checking'!EY33)</f>
        <v/>
      </c>
      <c r="EV33" t="str">
        <f>IF('[1]Data Checking'!EZ33="","",'[1]Data Checking'!EZ33)</f>
        <v/>
      </c>
      <c r="EW33" t="str">
        <f>IF('[1]Data Checking'!FA33="","",'[1]Data Checking'!FA33)</f>
        <v/>
      </c>
      <c r="EX33" t="str">
        <f>IF('[1]Data Checking'!FB33="","",'[1]Data Checking'!FB33)</f>
        <v/>
      </c>
      <c r="EY33" t="str">
        <f>IF('[1]Data Checking'!FC33="","",'[1]Data Checking'!FC33)</f>
        <v/>
      </c>
      <c r="EZ33" t="str">
        <f>IF('[1]Data Checking'!FD33="","",'[1]Data Checking'!FD33)</f>
        <v/>
      </c>
      <c r="FA33" t="str">
        <f>IF('[1]Data Checking'!FE33="","",'[1]Data Checking'!FE33)</f>
        <v/>
      </c>
      <c r="FB33" t="str">
        <f>IF('[1]Data Checking'!FF33="","",'[1]Data Checking'!FF33)</f>
        <v/>
      </c>
      <c r="FC33" t="str">
        <f>IF('[1]Data Checking'!FG33="","",'[1]Data Checking'!FG33)</f>
        <v/>
      </c>
      <c r="FD33" t="str">
        <f>IF('[1]Data Checking'!FH33="","",'[1]Data Checking'!FH33)</f>
        <v/>
      </c>
      <c r="FE33" t="str">
        <f>IF('[1]Data Checking'!FI33="","",'[1]Data Checking'!FI33)</f>
        <v/>
      </c>
      <c r="FF33" t="str">
        <f>IF('[1]Data Checking'!FJ33="","",'[1]Data Checking'!FJ33)</f>
        <v/>
      </c>
      <c r="FG33" t="str">
        <f>IF('[1]Data Checking'!FK33="","",'[1]Data Checking'!FK33)</f>
        <v/>
      </c>
      <c r="FH33" t="str">
        <f>IF('[1]Data Checking'!FL33="","",'[1]Data Checking'!FL33)</f>
        <v/>
      </c>
      <c r="FI33" t="str">
        <f>IF('[1]Data Checking'!FM33="","",'[1]Data Checking'!FM33)</f>
        <v/>
      </c>
      <c r="FJ33" t="str">
        <f>IF('[1]Data Checking'!FN33="","",'[1]Data Checking'!FN33)</f>
        <v/>
      </c>
      <c r="FK33" t="str">
        <f>IF('[1]Data Checking'!FO33="","",'[1]Data Checking'!FO33)</f>
        <v/>
      </c>
      <c r="FL33" t="str">
        <f>IF('[1]Data Checking'!FP33="","",'[1]Data Checking'!FP33)</f>
        <v/>
      </c>
      <c r="FM33" t="str">
        <f>IF('[1]Data Checking'!FQ33="","",'[1]Data Checking'!FQ33)</f>
        <v/>
      </c>
      <c r="FN33" t="str">
        <f>IF('[1]Data Checking'!FR33="","",'[1]Data Checking'!FR33)</f>
        <v/>
      </c>
      <c r="FO33" t="str">
        <f>IF('[1]Data Checking'!FS33="","",'[1]Data Checking'!FS33)</f>
        <v/>
      </c>
      <c r="FP33" t="str">
        <f>IF('[1]Data Checking'!FT33="","",'[1]Data Checking'!FT33)</f>
        <v/>
      </c>
      <c r="FQ33" t="str">
        <f>IF('[1]Data Checking'!FU33="","",'[1]Data Checking'!FU33)</f>
        <v/>
      </c>
      <c r="FR33" t="str">
        <f>IF('[1]Data Checking'!FV33="","",'[1]Data Checking'!FV33)</f>
        <v/>
      </c>
      <c r="FS33" t="str">
        <f>IF('[1]Data Checking'!FW33="","",'[1]Data Checking'!FW33)</f>
        <v/>
      </c>
      <c r="FT33" t="str">
        <f>IF('[1]Data Checking'!FX33="","",'[1]Data Checking'!FX33)</f>
        <v/>
      </c>
      <c r="FU33" t="str">
        <f>IF('[1]Data Checking'!FY33="","",'[1]Data Checking'!FY33)</f>
        <v/>
      </c>
      <c r="FV33" t="str">
        <f>IF('[1]Data Checking'!FZ33="","",'[1]Data Checking'!FZ33)</f>
        <v/>
      </c>
      <c r="FW33" t="str">
        <f>IF('[1]Data Checking'!GA33="","",'[1]Data Checking'!GA33)</f>
        <v/>
      </c>
      <c r="FX33" t="str">
        <f>IF('[1]Data Checking'!GB33="","",'[1]Data Checking'!GB33)</f>
        <v/>
      </c>
      <c r="FY33" t="str">
        <f>IF('[1]Data Checking'!GC33="","",'[1]Data Checking'!GC33)</f>
        <v/>
      </c>
      <c r="FZ33" t="str">
        <f>IF('[1]Data Checking'!GD33="","",'[1]Data Checking'!GD33)</f>
        <v/>
      </c>
      <c r="GA33" t="str">
        <f>IF('[1]Data Checking'!GE33="","",'[1]Data Checking'!GE33)</f>
        <v/>
      </c>
      <c r="GB33" t="str">
        <f>IF('[1]Data Checking'!GF33="","",'[1]Data Checking'!GF33)</f>
        <v/>
      </c>
      <c r="GC33" t="str">
        <f>IF('[1]Data Checking'!GG33="","",'[1]Data Checking'!GG33)</f>
        <v/>
      </c>
      <c r="GD33" t="str">
        <f>IF('[1]Data Checking'!GH33="","",'[1]Data Checking'!GH33)</f>
        <v/>
      </c>
      <c r="GE33" t="str">
        <f>IF('[1]Data Checking'!GI33="","",'[1]Data Checking'!GI33)</f>
        <v/>
      </c>
      <c r="GF33" t="str">
        <f>IF('[1]Data Checking'!GJ33="","",'[1]Data Checking'!GJ33)</f>
        <v/>
      </c>
      <c r="GG33" t="str">
        <f>IF('[1]Data Checking'!GK33="","",'[1]Data Checking'!GK33)</f>
        <v/>
      </c>
      <c r="GH33" t="str">
        <f>IF('[1]Data Checking'!GL33="","",'[1]Data Checking'!GL33)</f>
        <v/>
      </c>
      <c r="GI33" t="str">
        <f>IF('[1]Data Checking'!GM33="","",'[1]Data Checking'!GM33)</f>
        <v/>
      </c>
      <c r="GJ33" t="str">
        <f>IF('[1]Data Checking'!GN33="","",'[1]Data Checking'!GN33)</f>
        <v/>
      </c>
      <c r="GK33" t="str">
        <f>IF('[1]Data Checking'!GO33="","",'[1]Data Checking'!GO33)</f>
        <v/>
      </c>
      <c r="GL33" t="str">
        <f>IF('[1]Data Checking'!GP33="","",'[1]Data Checking'!GP33)</f>
        <v/>
      </c>
      <c r="GM33" t="str">
        <f>IF('[1]Data Checking'!GQ33="","",'[1]Data Checking'!GQ33)</f>
        <v/>
      </c>
      <c r="GN33" t="str">
        <f>IF('[1]Data Checking'!GR33="","",'[1]Data Checking'!GR33)</f>
        <v/>
      </c>
      <c r="GO33" t="str">
        <f>IF('[1]Data Checking'!GS33="","",'[1]Data Checking'!GS33)</f>
        <v/>
      </c>
      <c r="GP33" t="str">
        <f>IF('[1]Data Checking'!GT33="","",'[1]Data Checking'!GT33)</f>
        <v/>
      </c>
      <c r="GQ33" t="str">
        <f>IF('[1]Data Checking'!GU33="","",'[1]Data Checking'!GU33)</f>
        <v/>
      </c>
      <c r="GR33" t="str">
        <f>IF('[1]Data Checking'!GV33="","",'[1]Data Checking'!GV33)</f>
        <v/>
      </c>
      <c r="GS33" t="str">
        <f>IF('[1]Data Checking'!GW33="","",'[1]Data Checking'!GW33)</f>
        <v/>
      </c>
      <c r="GT33" t="str">
        <f>IF('[1]Data Checking'!GX33="","",'[1]Data Checking'!GX33)</f>
        <v/>
      </c>
      <c r="GU33" t="str">
        <f>IF('[1]Data Checking'!GY33="","",'[1]Data Checking'!GY33)</f>
        <v/>
      </c>
      <c r="GV33" t="str">
        <f>IF('[1]Data Checking'!GZ33="","",'[1]Data Checking'!GZ33)</f>
        <v/>
      </c>
      <c r="GW33" t="str">
        <f>IF('[1]Data Checking'!HA33="","",'[1]Data Checking'!HA33)</f>
        <v/>
      </c>
      <c r="GX33" t="str">
        <f>IF('[1]Data Checking'!HB33="","",'[1]Data Checking'!HB33)</f>
        <v/>
      </c>
      <c r="GY33" t="str">
        <f>IF('[1]Data Checking'!HC33="","",'[1]Data Checking'!HC33)</f>
        <v/>
      </c>
      <c r="GZ33" t="str">
        <f>IF('[1]Data Checking'!HD33="","",'[1]Data Checking'!HD33)</f>
        <v/>
      </c>
      <c r="HA33" t="str">
        <f>IF('[1]Data Checking'!HE33="","",'[1]Data Checking'!HE33)</f>
        <v/>
      </c>
      <c r="HB33" t="str">
        <f>IF('[1]Data Checking'!HF33="","",'[1]Data Checking'!HF33)</f>
        <v/>
      </c>
      <c r="HC33" t="str">
        <f>IF('[1]Data Checking'!HG33="","",'[1]Data Checking'!HG33)</f>
        <v/>
      </c>
      <c r="HD33" t="str">
        <f>IF('[1]Data Checking'!HH33="","",'[1]Data Checking'!HH33)</f>
        <v/>
      </c>
      <c r="HE33" t="str">
        <f>IF('[1]Data Checking'!HI33="","",'[1]Data Checking'!HI33)</f>
        <v/>
      </c>
      <c r="HF33" t="str">
        <f>IF('[1]Data Checking'!HJ33="","",'[1]Data Checking'!HJ33)</f>
        <v/>
      </c>
      <c r="HG33" t="str">
        <f>IF('[1]Data Checking'!HK33="","",'[1]Data Checking'!HK33)</f>
        <v/>
      </c>
      <c r="HH33" t="str">
        <f>IF('[1]Data Checking'!HL33="","",'[1]Data Checking'!HL33)</f>
        <v/>
      </c>
      <c r="HI33" t="str">
        <f>IF('[1]Data Checking'!HM33="","",'[1]Data Checking'!HM33)</f>
        <v/>
      </c>
      <c r="HJ33" t="str">
        <f>IF('[1]Data Checking'!HN33="","",'[1]Data Checking'!HN33)</f>
        <v/>
      </c>
      <c r="HK33" t="str">
        <f>IF('[1]Data Checking'!HO33="","",'[1]Data Checking'!HO33)</f>
        <v/>
      </c>
      <c r="HL33" t="str">
        <f>IF('[1]Data Checking'!HP33="","",'[1]Data Checking'!HP33)</f>
        <v/>
      </c>
      <c r="HM33" t="str">
        <f>IF('[1]Data Checking'!HQ33="","",'[1]Data Checking'!HQ33)</f>
        <v/>
      </c>
      <c r="HN33" t="str">
        <f>IF('[1]Data Checking'!HR33="","",'[1]Data Checking'!HR33)</f>
        <v/>
      </c>
      <c r="HO33" t="str">
        <f>IF('[1]Data Checking'!HS33="","",'[1]Data Checking'!HS33)</f>
        <v/>
      </c>
      <c r="HP33" t="str">
        <f>IF('[1]Data Checking'!HT33="","",'[1]Data Checking'!HT33)</f>
        <v/>
      </c>
      <c r="HQ33" t="str">
        <f>IF('[1]Data Checking'!HU33="","",'[1]Data Checking'!HU33)</f>
        <v/>
      </c>
      <c r="HR33" t="str">
        <f>IF('[1]Data Checking'!HV33="","",'[1]Data Checking'!HV33)</f>
        <v/>
      </c>
      <c r="HS33" t="str">
        <f>IF('[1]Data Checking'!HW33="","",'[1]Data Checking'!HW33)</f>
        <v/>
      </c>
      <c r="HT33" t="str">
        <f>IF('[1]Data Checking'!HX33="","",'[1]Data Checking'!HX33)</f>
        <v/>
      </c>
      <c r="HU33" t="str">
        <f>IF('[1]Data Checking'!HY33="","",'[1]Data Checking'!HY33)</f>
        <v/>
      </c>
      <c r="HV33" t="str">
        <f>IF('[1]Data Checking'!HZ33="","",'[1]Data Checking'!HZ33)</f>
        <v/>
      </c>
      <c r="HW33" t="str">
        <f>IF('[1]Data Checking'!IA33="","",'[1]Data Checking'!IA33)</f>
        <v/>
      </c>
      <c r="HX33" t="str">
        <f>IF('[1]Data Checking'!IB33="","",'[1]Data Checking'!IB33)</f>
        <v/>
      </c>
      <c r="HY33" t="str">
        <f>IF('[1]Data Checking'!IC33="","",'[1]Data Checking'!IC33)</f>
        <v/>
      </c>
      <c r="HZ33" t="str">
        <f>IF('[1]Data Checking'!ID33="","",'[1]Data Checking'!ID33)</f>
        <v/>
      </c>
      <c r="IA33" t="str">
        <f>IF('[1]Data Checking'!IE33="","",'[1]Data Checking'!IE33)</f>
        <v/>
      </c>
      <c r="IB33" t="str">
        <f>IF('[1]Data Checking'!IF33="","",'[1]Data Checking'!IF33)</f>
        <v>Non</v>
      </c>
      <c r="IC33" t="str">
        <f>IF('[1]Data Checking'!IG33="","",'[1]Data Checking'!IG33)</f>
        <v/>
      </c>
      <c r="ID33" t="str">
        <f>IF('[1]Data Checking'!IH33="","",'[1]Data Checking'!IH33)</f>
        <v/>
      </c>
      <c r="IE33" t="str">
        <f>IF('[1]Data Checking'!II33="","",'[1]Data Checking'!II33)</f>
        <v/>
      </c>
      <c r="IF33" t="str">
        <f>IF('[1]Data Checking'!IJ33="","",'[1]Data Checking'!IJ33)</f>
        <v/>
      </c>
      <c r="IG33" t="str">
        <f>IF('[1]Data Checking'!IK33="","",'[1]Data Checking'!IK33)</f>
        <v/>
      </c>
      <c r="IH33" t="str">
        <f>IF('[1]Data Checking'!IL33="","",'[1]Data Checking'!IL33)</f>
        <v/>
      </c>
      <c r="II33" t="str">
        <f>IF('[1]Data Checking'!IM33="","",'[1]Data Checking'!IM33)</f>
        <v/>
      </c>
      <c r="IJ33" t="str">
        <f>IF('[1]Data Checking'!IN33="","",'[1]Data Checking'!IN33)</f>
        <v/>
      </c>
      <c r="IK33" t="str">
        <f>IF('[1]Data Checking'!IO33="","",'[1]Data Checking'!IO33)</f>
        <v>Aucune préoccupation particulière</v>
      </c>
      <c r="IL33">
        <f>IF('[1]Data Checking'!IP33="","",'[1]Data Checking'!IP33)</f>
        <v>0</v>
      </c>
      <c r="IM33">
        <f>IF('[1]Data Checking'!IQ33="","",'[1]Data Checking'!IQ33)</f>
        <v>0</v>
      </c>
      <c r="IN33">
        <f>IF('[1]Data Checking'!IR33="","",'[1]Data Checking'!IR33)</f>
        <v>0</v>
      </c>
      <c r="IO33">
        <f>IF('[1]Data Checking'!IS33="","",'[1]Data Checking'!IS33)</f>
        <v>0</v>
      </c>
      <c r="IP33">
        <f>IF('[1]Data Checking'!IT33="","",'[1]Data Checking'!IT33)</f>
        <v>0</v>
      </c>
      <c r="IQ33">
        <f>IF('[1]Data Checking'!IU33="","",'[1]Data Checking'!IU33)</f>
        <v>1</v>
      </c>
      <c r="IR33">
        <f>IF('[1]Data Checking'!IV33="","",'[1]Data Checking'!IV33)</f>
        <v>0</v>
      </c>
      <c r="IS33">
        <f>IF('[1]Data Checking'!IW33="","",'[1]Data Checking'!IW33)</f>
        <v>0</v>
      </c>
      <c r="IT33" t="str">
        <f>IF('[1]Data Checking'!IX33="","",'[1]Data Checking'!IX33)</f>
        <v/>
      </c>
      <c r="IU33" t="str">
        <f>IF('[1]Data Checking'!IY33="","",'[1]Data Checking'!IY33)</f>
        <v>Non</v>
      </c>
      <c r="IV33" t="str">
        <f>IF('[1]Data Checking'!IZ33="","",'[1]Data Checking'!IZ33)</f>
        <v/>
      </c>
      <c r="IW33" t="str">
        <f>IF('[1]Data Checking'!JA33="","",'[1]Data Checking'!JA33)</f>
        <v/>
      </c>
      <c r="IX33" t="str">
        <f>IF('[1]Data Checking'!JB33="","",'[1]Data Checking'!JB33)</f>
        <v/>
      </c>
      <c r="IY33" t="str">
        <f>IF('[1]Data Checking'!JC33="","",'[1]Data Checking'!JC33)</f>
        <v/>
      </c>
      <c r="IZ33" t="str">
        <f>IF('[1]Data Checking'!JD33="","",'[1]Data Checking'!JD33)</f>
        <v/>
      </c>
      <c r="JA33" t="str">
        <f>IF('[1]Data Checking'!JE33="","",'[1]Data Checking'!JE33)</f>
        <v/>
      </c>
      <c r="JB33" t="str">
        <f>IF('[1]Data Checking'!JF33="","",'[1]Data Checking'!JF33)</f>
        <v/>
      </c>
      <c r="JC33" t="str">
        <f>IF('[1]Data Checking'!JG33="","",'[1]Data Checking'!JG33)</f>
        <v/>
      </c>
      <c r="JD33" t="str">
        <f>IF('[1]Data Checking'!JH33="","",'[1]Data Checking'!JH33)</f>
        <v/>
      </c>
      <c r="JE33" t="str">
        <f>IF('[1]Data Checking'!JI33="","",'[1]Data Checking'!JI33)</f>
        <v/>
      </c>
      <c r="JF33" t="str">
        <f>IF('[1]Data Checking'!JJ33="","",'[1]Data Checking'!JJ33)</f>
        <v/>
      </c>
      <c r="JG33" t="str">
        <f>IF('[1]Data Checking'!JK33="","",'[1]Data Checking'!JK33)</f>
        <v/>
      </c>
      <c r="JH33" t="str">
        <f>IF('[1]Data Checking'!JL33="","",'[1]Data Checking'!JL33)</f>
        <v/>
      </c>
      <c r="JI33" t="str">
        <f>IF('[1]Data Checking'!JM33="","",'[1]Data Checking'!JM33)</f>
        <v/>
      </c>
      <c r="JJ33" t="str">
        <f>IF('[1]Data Checking'!JN33="","",'[1]Data Checking'!JN33)</f>
        <v/>
      </c>
      <c r="JK33" t="str">
        <f>IF('[1]Data Checking'!JO33="","",'[1]Data Checking'!JO33)</f>
        <v/>
      </c>
      <c r="JL33" t="str">
        <f>IF('[1]Data Checking'!JP33="","",'[1]Data Checking'!JP33)</f>
        <v/>
      </c>
      <c r="JM33" t="str">
        <f>IF('[1]Data Checking'!JQ33="","",'[1]Data Checking'!JQ33)</f>
        <v/>
      </c>
      <c r="JN33" t="str">
        <f>IF('[1]Data Checking'!JR33="","",'[1]Data Checking'!JR33)</f>
        <v/>
      </c>
      <c r="JO33" t="str">
        <f>IF('[1]Data Checking'!JS33="","",'[1]Data Checking'!JS33)</f>
        <v/>
      </c>
      <c r="JP33" t="str">
        <f>IF('[1]Data Checking'!JT33="","",'[1]Data Checking'!JT33)</f>
        <v/>
      </c>
      <c r="JQ33" t="str">
        <f>IF('[1]Data Checking'!JU33="","",'[1]Data Checking'!JU33)</f>
        <v/>
      </c>
      <c r="JR33" t="str">
        <f>IF('[1]Data Checking'!JV33="","",'[1]Data Checking'!JV33)</f>
        <v/>
      </c>
      <c r="JS33" t="str">
        <f>IF('[1]Data Checking'!JW33="","",'[1]Data Checking'!JW33)</f>
        <v/>
      </c>
      <c r="JT33" t="str">
        <f>IF('[1]Data Checking'!JX33="","",'[1]Data Checking'!JX33)</f>
        <v/>
      </c>
      <c r="JU33" t="str">
        <f>IF('[1]Data Checking'!JY33="","",'[1]Data Checking'!JY33)</f>
        <v/>
      </c>
      <c r="JV33" t="str">
        <f>IF('[1]Data Checking'!JZ33="","",'[1]Data Checking'!JZ33)</f>
        <v/>
      </c>
      <c r="JW33" t="str">
        <f>IF('[1]Data Checking'!KA33="","",'[1]Data Checking'!KA33)</f>
        <v/>
      </c>
      <c r="JX33" t="str">
        <f>IF('[1]Data Checking'!KB33="","",'[1]Data Checking'!KB33)</f>
        <v/>
      </c>
      <c r="JY33" t="str">
        <f>IF('[1]Data Checking'!KC33="","",'[1]Data Checking'!KC33)</f>
        <v/>
      </c>
      <c r="JZ33" t="str">
        <f>IF('[1]Data Checking'!KD33="","",'[1]Data Checking'!KD33)</f>
        <v/>
      </c>
      <c r="KA33" t="str">
        <f>IF('[1]Data Checking'!KE33="","",'[1]Data Checking'!KE33)</f>
        <v/>
      </c>
      <c r="KB33" t="str">
        <f>IF('[1]Data Checking'!KF33="","",'[1]Data Checking'!KF33)</f>
        <v/>
      </c>
      <c r="KC33" t="str">
        <f>IF('[1]Data Checking'!KG33="","",'[1]Data Checking'!KG33)</f>
        <v/>
      </c>
      <c r="KD33" t="str">
        <f>IF('[1]Data Checking'!KH33="","",'[1]Data Checking'!KH33)</f>
        <v/>
      </c>
      <c r="KE33" t="str">
        <f>IF('[1]Data Checking'!KI33="","",'[1]Data Checking'!KI33)</f>
        <v/>
      </c>
      <c r="KF33" t="str">
        <f>IF('[1]Data Checking'!KJ33="","",'[1]Data Checking'!KJ33)</f>
        <v/>
      </c>
      <c r="KG33" t="str">
        <f>IF('[1]Data Checking'!KK33="","",'[1]Data Checking'!KK33)</f>
        <v/>
      </c>
      <c r="KH33" t="str">
        <f>IF('[1]Data Checking'!KL33="","",'[1]Data Checking'!KL33)</f>
        <v/>
      </c>
      <c r="KI33" t="str">
        <f>IF('[1]Data Checking'!KM33="","",'[1]Data Checking'!KM33)</f>
        <v/>
      </c>
      <c r="KJ33" t="str">
        <f>IF('[1]Data Checking'!KN33="","",'[1]Data Checking'!KN33)</f>
        <v/>
      </c>
      <c r="KK33" t="str">
        <f>IF('[1]Data Checking'!KO33="","",'[1]Data Checking'!KO33)</f>
        <v/>
      </c>
      <c r="KL33" t="str">
        <f>IF('[1]Data Checking'!KP33="","",'[1]Data Checking'!KP33)</f>
        <v/>
      </c>
      <c r="KM33" t="str">
        <f>IF('[1]Data Checking'!KQ33="","",'[1]Data Checking'!KQ33)</f>
        <v/>
      </c>
      <c r="KN33" t="str">
        <f>IF('[1]Data Checking'!KR33="","",'[1]Data Checking'!KR33)</f>
        <v/>
      </c>
      <c r="KO33" t="str">
        <f>IF('[1]Data Checking'!KS33="","",'[1]Data Checking'!KS33)</f>
        <v/>
      </c>
      <c r="KP33" t="str">
        <f>IF('[1]Data Checking'!KT33="","",'[1]Data Checking'!KT33)</f>
        <v/>
      </c>
      <c r="KQ33" t="str">
        <f>IF('[1]Data Checking'!KU33="","",'[1]Data Checking'!KU33)</f>
        <v/>
      </c>
      <c r="KR33" t="str">
        <f>IF('[1]Data Checking'!KV33="","",'[1]Data Checking'!KV33)</f>
        <v/>
      </c>
      <c r="KS33" t="str">
        <f>IF('[1]Data Checking'!KW33="","",'[1]Data Checking'!KW33)</f>
        <v/>
      </c>
      <c r="KT33" t="str">
        <f>IF('[1]Data Checking'!KX33="","",'[1]Data Checking'!KX33)</f>
        <v/>
      </c>
      <c r="KU33" t="str">
        <f>IF('[1]Data Checking'!KY33="","",'[1]Data Checking'!KY33)</f>
        <v/>
      </c>
      <c r="KV33" t="str">
        <f>IF('[1]Data Checking'!KZ33="","",'[1]Data Checking'!KZ33)</f>
        <v/>
      </c>
      <c r="KW33" t="str">
        <f>IF('[1]Data Checking'!LA33="","",'[1]Data Checking'!LA33)</f>
        <v/>
      </c>
      <c r="KX33" t="str">
        <f>IF('[1]Data Checking'!LB33="","",'[1]Data Checking'!LB33)</f>
        <v/>
      </c>
      <c r="KY33" t="str">
        <f>IF('[1]Data Checking'!LC33="","",'[1]Data Checking'!LC33)</f>
        <v/>
      </c>
      <c r="KZ33" t="str">
        <f>IF('[1]Data Checking'!LD33="","",'[1]Data Checking'!LD33)</f>
        <v/>
      </c>
      <c r="LA33" t="str">
        <f>IF('[1]Data Checking'!LE33="","",'[1]Data Checking'!LE33)</f>
        <v/>
      </c>
      <c r="LB33" t="str">
        <f>IF('[1]Data Checking'!LF33="","",'[1]Data Checking'!LF33)</f>
        <v/>
      </c>
      <c r="LC33" t="str">
        <f>IF('[1]Data Checking'!LG33="","",'[1]Data Checking'!LG33)</f>
        <v/>
      </c>
      <c r="LD33" t="str">
        <f>IF('[1]Data Checking'!LH33="","",'[1]Data Checking'!LH33)</f>
        <v/>
      </c>
      <c r="LE33" t="str">
        <f>IF('[1]Data Checking'!LI33="","",'[1]Data Checking'!LI33)</f>
        <v/>
      </c>
      <c r="LF33" t="str">
        <f>IF('[1]Data Checking'!LJ33="","",'[1]Data Checking'!LJ33)</f>
        <v/>
      </c>
      <c r="LG33" t="str">
        <f>IF('[1]Data Checking'!LK33="","",'[1]Data Checking'!LK33)</f>
        <v/>
      </c>
      <c r="LH33" t="str">
        <f>IF('[1]Data Checking'!LL33="","",'[1]Data Checking'!LL33)</f>
        <v/>
      </c>
      <c r="LI33" t="str">
        <f>IF('[1]Data Checking'!LM33="","",'[1]Data Checking'!LM33)</f>
        <v/>
      </c>
      <c r="LJ33" t="str">
        <f>IF('[1]Data Checking'!LN33="","",'[1]Data Checking'!LN33)</f>
        <v/>
      </c>
      <c r="LK33" t="str">
        <f>IF('[1]Data Checking'!LO33="","",'[1]Data Checking'!LO33)</f>
        <v/>
      </c>
      <c r="LL33" t="str">
        <f>IF('[1]Data Checking'!LP33="","",'[1]Data Checking'!LP33)</f>
        <v/>
      </c>
      <c r="LM33" t="str">
        <f>IF('[1]Data Checking'!LQ33="","",'[1]Data Checking'!LQ33)</f>
        <v/>
      </c>
      <c r="LN33" t="str">
        <f>IF('[1]Data Checking'!LR33="","",'[1]Data Checking'!LR33)</f>
        <v/>
      </c>
      <c r="LO33" t="str">
        <f>IF('[1]Data Checking'!LS33="","",'[1]Data Checking'!LS33)</f>
        <v/>
      </c>
      <c r="LP33" t="str">
        <f>IF('[1]Data Checking'!LT33="","",'[1]Data Checking'!LT33)</f>
        <v/>
      </c>
      <c r="LQ33" t="str">
        <f>IF('[1]Data Checking'!LU33="","",'[1]Data Checking'!LU33)</f>
        <v/>
      </c>
      <c r="LR33" t="str">
        <f>IF('[1]Data Checking'!LV33="","",'[1]Data Checking'!LV33)</f>
        <v/>
      </c>
      <c r="LS33" t="str">
        <f>IF('[1]Data Checking'!LW33="","",'[1]Data Checking'!LW33)</f>
        <v/>
      </c>
      <c r="LT33" t="str">
        <f>IF('[1]Data Checking'!LX33="","",'[1]Data Checking'!LX33)</f>
        <v/>
      </c>
      <c r="LU33" t="str">
        <f>IF('[1]Data Checking'!LY33="","",'[1]Data Checking'!LY33)</f>
        <v/>
      </c>
      <c r="LV33" t="str">
        <f>IF('[1]Data Checking'!LZ33="","",'[1]Data Checking'!LZ33)</f>
        <v/>
      </c>
      <c r="LW33" t="str">
        <f>IF('[1]Data Checking'!MA33="","",'[1]Data Checking'!MA33)</f>
        <v/>
      </c>
      <c r="LX33" t="str">
        <f>IF('[1]Data Checking'!MB33="","",'[1]Data Checking'!MB33)</f>
        <v/>
      </c>
      <c r="LY33" t="str">
        <f>IF('[1]Data Checking'!MC33="","",'[1]Data Checking'!MC33)</f>
        <v/>
      </c>
      <c r="LZ33" t="str">
        <f>IF('[1]Data Checking'!MD33="","",'[1]Data Checking'!MD33)</f>
        <v/>
      </c>
      <c r="MA33" t="str">
        <f>IF('[1]Data Checking'!ME33="","",'[1]Data Checking'!ME33)</f>
        <v/>
      </c>
      <c r="MB33" t="str">
        <f>IF('[1]Data Checking'!MF33="","",'[1]Data Checking'!MF33)</f>
        <v/>
      </c>
      <c r="MC33" t="str">
        <f>IF('[1]Data Checking'!MG33="","",'[1]Data Checking'!MG33)</f>
        <v/>
      </c>
      <c r="MD33" t="str">
        <f>IF('[1]Data Checking'!MH33="","",'[1]Data Checking'!MH33)</f>
        <v/>
      </c>
      <c r="ME33" t="str">
        <f>IF('[1]Data Checking'!MI33="","",'[1]Data Checking'!MI33)</f>
        <v/>
      </c>
      <c r="MF33" t="str">
        <f>IF('[1]Data Checking'!MJ33="","",'[1]Data Checking'!MJ33)</f>
        <v/>
      </c>
      <c r="MG33" t="str">
        <f>IF('[1]Data Checking'!MK33="","",'[1]Data Checking'!MK33)</f>
        <v/>
      </c>
      <c r="MH33" t="str">
        <f>IF('[1]Data Checking'!ML33="","",'[1]Data Checking'!ML33)</f>
        <v/>
      </c>
      <c r="MI33" t="str">
        <f>IF('[1]Data Checking'!MM33="","",'[1]Data Checking'!MM33)</f>
        <v/>
      </c>
      <c r="MJ33" t="str">
        <f>IF('[1]Data Checking'!MN33="","",'[1]Data Checking'!MN33)</f>
        <v/>
      </c>
      <c r="MK33" t="str">
        <f>IF('[1]Data Checking'!MO33="","",'[1]Data Checking'!MO33)</f>
        <v/>
      </c>
      <c r="ML33" t="str">
        <f>IF('[1]Data Checking'!MP33="","",'[1]Data Checking'!MP33)</f>
        <v/>
      </c>
      <c r="MM33" t="str">
        <f>IF('[1]Data Checking'!MQ33="","",'[1]Data Checking'!MQ33)</f>
        <v/>
      </c>
      <c r="MN33" t="str">
        <f>IF('[1]Data Checking'!MR33="","",'[1]Data Checking'!MR33)</f>
        <v/>
      </c>
      <c r="MO33" t="str">
        <f>IF('[1]Data Checking'!MS33="","",'[1]Data Checking'!MS33)</f>
        <v/>
      </c>
      <c r="MP33" t="str">
        <f>IF('[1]Data Checking'!MT33="","",'[1]Data Checking'!MT33)</f>
        <v/>
      </c>
      <c r="MQ33" t="str">
        <f>IF('[1]Data Checking'!MU33="","",'[1]Data Checking'!MU33)</f>
        <v/>
      </c>
      <c r="MR33" t="str">
        <f>IF('[1]Data Checking'!MV33="","",'[1]Data Checking'!MV33)</f>
        <v/>
      </c>
      <c r="MS33" t="str">
        <f>IF('[1]Data Checking'!MW33="","",'[1]Data Checking'!MW33)</f>
        <v/>
      </c>
      <c r="MT33" t="str">
        <f>IF('[1]Data Checking'!MX33="","",'[1]Data Checking'!MX33)</f>
        <v/>
      </c>
      <c r="MU33" t="str">
        <f>IF('[1]Data Checking'!MY33="","",'[1]Data Checking'!MY33)</f>
        <v/>
      </c>
      <c r="MV33" t="str">
        <f>IF('[1]Data Checking'!MZ33="","",'[1]Data Checking'!MZ33)</f>
        <v/>
      </c>
      <c r="MW33" t="str">
        <f>IF('[1]Data Checking'!NA33="","",'[1]Data Checking'!NA33)</f>
        <v/>
      </c>
      <c r="MX33" t="str">
        <f>IF('[1]Data Checking'!NB33="","",'[1]Data Checking'!NB33)</f>
        <v/>
      </c>
      <c r="MY33" t="str">
        <f>IF('[1]Data Checking'!NC33="","",'[1]Data Checking'!NC33)</f>
        <v/>
      </c>
      <c r="MZ33" t="str">
        <f>IF('[1]Data Checking'!ND33="","",'[1]Data Checking'!ND33)</f>
        <v/>
      </c>
      <c r="NA33" t="str">
        <f>IF('[1]Data Checking'!NE33="","",'[1]Data Checking'!NE33)</f>
        <v/>
      </c>
      <c r="NB33" t="str">
        <f>IF('[1]Data Checking'!NF33="","",'[1]Data Checking'!NF33)</f>
        <v/>
      </c>
      <c r="NC33" t="str">
        <f>IF('[1]Data Checking'!NG33="","",'[1]Data Checking'!NG33)</f>
        <v/>
      </c>
      <c r="ND33" t="str">
        <f>IF('[1]Data Checking'!NH33="","",'[1]Data Checking'!NH33)</f>
        <v/>
      </c>
      <c r="NE33" t="str">
        <f>IF('[1]Data Checking'!NI33="","",'[1]Data Checking'!NI33)</f>
        <v/>
      </c>
      <c r="NF33" t="str">
        <f>IF('[1]Data Checking'!NJ33="","",'[1]Data Checking'!NJ33)</f>
        <v/>
      </c>
      <c r="NG33" t="str">
        <f>IF('[1]Data Checking'!NK33="","",'[1]Data Checking'!NK33)</f>
        <v/>
      </c>
      <c r="NH33" t="str">
        <f>IF('[1]Data Checking'!NL33="","",'[1]Data Checking'!NL33)</f>
        <v/>
      </c>
      <c r="NI33" t="str">
        <f>IF('[1]Data Checking'!NM33="","",'[1]Data Checking'!NM33)</f>
        <v/>
      </c>
      <c r="NJ33" t="str">
        <f>IF('[1]Data Checking'!NN33="","",'[1]Data Checking'!NN33)</f>
        <v/>
      </c>
      <c r="NK33" t="str">
        <f>IF('[1]Data Checking'!NO33="","",'[1]Data Checking'!NO33)</f>
        <v/>
      </c>
      <c r="NL33" t="str">
        <f>IF('[1]Data Checking'!NP33="","",'[1]Data Checking'!NP33)</f>
        <v/>
      </c>
      <c r="NM33" t="str">
        <f>IF('[1]Data Checking'!NQ33="","",'[1]Data Checking'!NQ33)</f>
        <v/>
      </c>
      <c r="NN33" t="str">
        <f>IF('[1]Data Checking'!NR33="","",'[1]Data Checking'!NR33)</f>
        <v/>
      </c>
      <c r="NO33" t="str">
        <f>IF('[1]Data Checking'!NS33="","",'[1]Data Checking'!NS33)</f>
        <v/>
      </c>
      <c r="NP33" t="str">
        <f>IF('[1]Data Checking'!NT33="","",'[1]Data Checking'!NT33)</f>
        <v/>
      </c>
      <c r="NQ33" t="str">
        <f>IF('[1]Data Checking'!NU33="","",'[1]Data Checking'!NU33)</f>
        <v/>
      </c>
      <c r="NR33" t="str">
        <f>IF('[1]Data Checking'!NV33="","",'[1]Data Checking'!NV33)</f>
        <v/>
      </c>
      <c r="NS33" t="str">
        <f>IF('[1]Data Checking'!NW33="","",'[1]Data Checking'!NW33)</f>
        <v/>
      </c>
      <c r="NT33" t="str">
        <f>IF('[1]Data Checking'!NX33="","",'[1]Data Checking'!NX33)</f>
        <v/>
      </c>
      <c r="NU33" t="str">
        <f>IF('[1]Data Checking'!NY33="","",'[1]Data Checking'!NY33)</f>
        <v/>
      </c>
      <c r="NV33" t="str">
        <f>IF('[1]Data Checking'!NZ33="","",'[1]Data Checking'!NZ33)</f>
        <v/>
      </c>
      <c r="NW33" t="str">
        <f>IF('[1]Data Checking'!OA33="","",'[1]Data Checking'!OA33)</f>
        <v/>
      </c>
      <c r="NX33" t="str">
        <f>IF('[1]Data Checking'!OB33="","",'[1]Data Checking'!OB33)</f>
        <v/>
      </c>
      <c r="NY33" t="str">
        <f>IF('[1]Data Checking'!OC33="","",'[1]Data Checking'!OC33)</f>
        <v/>
      </c>
      <c r="NZ33" t="str">
        <f>IF('[1]Data Checking'!OD33="","",'[1]Data Checking'!OD33)</f>
        <v/>
      </c>
      <c r="OA33" t="str">
        <f>IF('[1]Data Checking'!OE33="","",'[1]Data Checking'!OE33)</f>
        <v/>
      </c>
      <c r="OB33" t="str">
        <f>IF('[1]Data Checking'!OF33="","",'[1]Data Checking'!OF33)</f>
        <v/>
      </c>
      <c r="OC33" t="str">
        <f>IF('[1]Data Checking'!OG33="","",'[1]Data Checking'!OG33)</f>
        <v/>
      </c>
      <c r="OD33" t="str">
        <f>IF('[1]Data Checking'!OH33="","",'[1]Data Checking'!OH33)</f>
        <v/>
      </c>
      <c r="OE33" t="str">
        <f>IF('[1]Data Checking'!OI33="","",'[1]Data Checking'!OI33)</f>
        <v/>
      </c>
      <c r="OF33" t="str">
        <f>IF('[1]Data Checking'!OJ33="","",'[1]Data Checking'!OJ33)</f>
        <v/>
      </c>
      <c r="OG33" t="str">
        <f>IF('[1]Data Checking'!OK33="","",'[1]Data Checking'!OK33)</f>
        <v/>
      </c>
      <c r="OH33" t="str">
        <f>IF('[1]Data Checking'!OL33="","",'[1]Data Checking'!OL33)</f>
        <v/>
      </c>
      <c r="OI33" t="str">
        <f>IF('[1]Data Checking'!OM33="","",'[1]Data Checking'!OM33)</f>
        <v/>
      </c>
      <c r="OJ33" t="str">
        <f>IF('[1]Data Checking'!ON33="","",'[1]Data Checking'!ON33)</f>
        <v/>
      </c>
      <c r="OK33" t="str">
        <f>IF('[1]Data Checking'!OO33="","",'[1]Data Checking'!OO33)</f>
        <v/>
      </c>
      <c r="OL33" t="str">
        <f>IF('[1]Data Checking'!OP33="","",'[1]Data Checking'!OP33)</f>
        <v/>
      </c>
      <c r="OM33" t="str">
        <f>IF('[1]Data Checking'!OQ33="","",'[1]Data Checking'!OQ33)</f>
        <v/>
      </c>
      <c r="ON33" t="str">
        <f>IF('[1]Data Checking'!OR33="","",'[1]Data Checking'!OR33)</f>
        <v/>
      </c>
      <c r="OO33" t="str">
        <f>IF('[1]Data Checking'!OS33="","",'[1]Data Checking'!OS33)</f>
        <v/>
      </c>
      <c r="OP33" t="str">
        <f>IF('[1]Data Checking'!OT33="","",'[1]Data Checking'!OT33)</f>
        <v/>
      </c>
      <c r="OQ33" t="str">
        <f>IF('[1]Data Checking'!OU33="","",'[1]Data Checking'!OU33)</f>
        <v/>
      </c>
      <c r="OR33" t="str">
        <f>IF('[1]Data Checking'!OV33="","",'[1]Data Checking'!OV33)</f>
        <v/>
      </c>
      <c r="OS33" t="str">
        <f>IF('[1]Data Checking'!OW33="","",'[1]Data Checking'!OW33)</f>
        <v/>
      </c>
      <c r="OT33" t="str">
        <f>IF('[1]Data Checking'!OX33="","",'[1]Data Checking'!OX33)</f>
        <v/>
      </c>
      <c r="OU33" t="str">
        <f>IF('[1]Data Checking'!OY33="","",'[1]Data Checking'!OY33)</f>
        <v/>
      </c>
      <c r="OV33" t="str">
        <f>IF('[1]Data Checking'!OZ33="","",'[1]Data Checking'!OZ33)</f>
        <v/>
      </c>
      <c r="OW33" t="str">
        <f>IF('[1]Data Checking'!PA33="","",'[1]Data Checking'!PA33)</f>
        <v/>
      </c>
      <c r="OX33" t="str">
        <f>IF('[1]Data Checking'!PB33="","",'[1]Data Checking'!PB33)</f>
        <v/>
      </c>
      <c r="OY33" t="str">
        <f>IF('[1]Data Checking'!PC33="","",'[1]Data Checking'!PC33)</f>
        <v/>
      </c>
      <c r="OZ33" t="str">
        <f>IF('[1]Data Checking'!PD33="","",'[1]Data Checking'!PD33)</f>
        <v/>
      </c>
      <c r="PA33" t="str">
        <f>IF('[1]Data Checking'!PE33="","",'[1]Data Checking'!PE33)</f>
        <v/>
      </c>
      <c r="PB33" t="str">
        <f>IF('[1]Data Checking'!PF33="","",'[1]Data Checking'!PF33)</f>
        <v/>
      </c>
      <c r="PC33" t="str">
        <f>IF('[1]Data Checking'!PG33="","",'[1]Data Checking'!PG33)</f>
        <v/>
      </c>
      <c r="PD33" t="str">
        <f>IF('[1]Data Checking'!PH33="","",'[1]Data Checking'!PH33)</f>
        <v/>
      </c>
      <c r="PE33" t="str">
        <f>IF('[1]Data Checking'!PI33="","",'[1]Data Checking'!PI33)</f>
        <v/>
      </c>
      <c r="PF33" t="str">
        <f>IF('[1]Data Checking'!PJ33="","",'[1]Data Checking'!PJ33)</f>
        <v/>
      </c>
      <c r="PG33" t="str">
        <f>IF('[1]Data Checking'!PK33="","",'[1]Data Checking'!PK33)</f>
        <v/>
      </c>
      <c r="PH33" t="str">
        <f>IF('[1]Data Checking'!PL33="","",'[1]Data Checking'!PL33)</f>
        <v/>
      </c>
      <c r="PI33" t="str">
        <f>IF('[1]Data Checking'!PM33="","",'[1]Data Checking'!PM33)</f>
        <v/>
      </c>
      <c r="PJ33" t="str">
        <f>IF('[1]Data Checking'!PN33="","",'[1]Data Checking'!PN33)</f>
        <v/>
      </c>
      <c r="PK33" t="str">
        <f>IF('[1]Data Checking'!PO33="","",'[1]Data Checking'!PO33)</f>
        <v/>
      </c>
      <c r="PL33" t="str">
        <f>IF('[1]Data Checking'!PP33="","",'[1]Data Checking'!PP33)</f>
        <v/>
      </c>
      <c r="PM33" t="str">
        <f>IF('[1]Data Checking'!PQ33="","",'[1]Data Checking'!PQ33)</f>
        <v/>
      </c>
      <c r="PN33" t="str">
        <f>IF('[1]Data Checking'!PR33="","",'[1]Data Checking'!PR33)</f>
        <v/>
      </c>
      <c r="PO33" t="str">
        <f>IF('[1]Data Checking'!PS33="","",'[1]Data Checking'!PS33)</f>
        <v/>
      </c>
      <c r="PP33" t="str">
        <f>IF('[1]Data Checking'!PT33="","",'[1]Data Checking'!PT33)</f>
        <v/>
      </c>
      <c r="PQ33" t="str">
        <f>IF('[1]Data Checking'!PU33="","",'[1]Data Checking'!PU33)</f>
        <v/>
      </c>
      <c r="PR33" t="str">
        <f>IF('[1]Data Checking'!PV33="","",'[1]Data Checking'!PV33)</f>
        <v/>
      </c>
      <c r="PS33" t="str">
        <f>IF('[1]Data Checking'!PW33="","",'[1]Data Checking'!PW33)</f>
        <v/>
      </c>
      <c r="PT33" t="str">
        <f>IF('[1]Data Checking'!PX33="","",'[1]Data Checking'!PX33)</f>
        <v/>
      </c>
      <c r="PU33" t="str">
        <f>IF('[1]Data Checking'!PY33="","",'[1]Data Checking'!PY33)</f>
        <v/>
      </c>
      <c r="PV33" t="str">
        <f>IF('[1]Data Checking'!PZ33="","",'[1]Data Checking'!PZ33)</f>
        <v/>
      </c>
      <c r="PW33" t="str">
        <f>IF('[1]Data Checking'!QA33="","",'[1]Data Checking'!QA33)</f>
        <v/>
      </c>
      <c r="PX33" t="str">
        <f>IF('[1]Data Checking'!QB33="","",'[1]Data Checking'!QB33)</f>
        <v/>
      </c>
      <c r="PY33" t="str">
        <f>IF('[1]Data Checking'!QC33="","",'[1]Data Checking'!QC33)</f>
        <v/>
      </c>
      <c r="PZ33" t="str">
        <f>IF('[1]Data Checking'!QD33="","",'[1]Data Checking'!QD33)</f>
        <v/>
      </c>
      <c r="QA33" t="str">
        <f>IF('[1]Data Checking'!QE33="","",'[1]Data Checking'!QE33)</f>
        <v/>
      </c>
      <c r="QB33" t="str">
        <f>IF('[1]Data Checking'!QF33="","",'[1]Data Checking'!QF33)</f>
        <v/>
      </c>
      <c r="QC33" t="str">
        <f>IF('[1]Data Checking'!QG33="","",'[1]Data Checking'!QG33)</f>
        <v/>
      </c>
      <c r="QD33" t="str">
        <f>IF('[1]Data Checking'!QH33="","",'[1]Data Checking'!QH33)</f>
        <v/>
      </c>
      <c r="QE33" t="str">
        <f>IF('[1]Data Checking'!QI33="","",'[1]Data Checking'!QI33)</f>
        <v/>
      </c>
      <c r="QF33" t="str">
        <f>IF('[1]Data Checking'!QJ33="","",'[1]Data Checking'!QJ33)</f>
        <v/>
      </c>
      <c r="QG33" t="str">
        <f>IF('[1]Data Checking'!QK33="","",'[1]Data Checking'!QK33)</f>
        <v/>
      </c>
      <c r="QH33" t="str">
        <f>IF('[1]Data Checking'!QL33="","",'[1]Data Checking'!QL33)</f>
        <v/>
      </c>
      <c r="QI33" t="str">
        <f>IF('[1]Data Checking'!QM33="","",'[1]Data Checking'!QM33)</f>
        <v/>
      </c>
      <c r="QJ33" t="str">
        <f>IF('[1]Data Checking'!QN33="","",'[1]Data Checking'!QN33)</f>
        <v/>
      </c>
      <c r="QK33" t="str">
        <f>IF('[1]Data Checking'!QO33="","",'[1]Data Checking'!QO33)</f>
        <v/>
      </c>
      <c r="QL33" t="str">
        <f>IF('[1]Data Checking'!QP33="","",'[1]Data Checking'!QP33)</f>
        <v/>
      </c>
      <c r="QM33" t="str">
        <f>IF('[1]Data Checking'!QQ33="","",'[1]Data Checking'!QQ33)</f>
        <v/>
      </c>
      <c r="QN33" t="str">
        <f>IF('[1]Data Checking'!QR33="","",'[1]Data Checking'!QR33)</f>
        <v/>
      </c>
      <c r="QO33" t="str">
        <f>IF('[1]Data Checking'!QS33="","",'[1]Data Checking'!QS33)</f>
        <v/>
      </c>
      <c r="QP33" t="str">
        <f>IF('[1]Data Checking'!QT33="","",'[1]Data Checking'!QT33)</f>
        <v/>
      </c>
      <c r="QQ33" t="str">
        <f>IF('[1]Data Checking'!QU33="","",'[1]Data Checking'!QU33)</f>
        <v/>
      </c>
      <c r="QR33" t="str">
        <f>IF('[1]Data Checking'!QV33="","",'[1]Data Checking'!QV33)</f>
        <v/>
      </c>
      <c r="QS33" t="str">
        <f>IF('[1]Data Checking'!QW33="","",'[1]Data Checking'!QW33)</f>
        <v/>
      </c>
      <c r="QT33" t="str">
        <f>IF('[1]Data Checking'!QX33="","",'[1]Data Checking'!QX33)</f>
        <v/>
      </c>
      <c r="QU33" t="str">
        <f>IF('[1]Data Checking'!QY33="","",'[1]Data Checking'!QY33)</f>
        <v/>
      </c>
      <c r="QV33" t="str">
        <f>IF('[1]Data Checking'!QZ33="","",'[1]Data Checking'!QZ33)</f>
        <v/>
      </c>
      <c r="QW33" t="str">
        <f>IF('[1]Data Checking'!RA33="","",'[1]Data Checking'!RA33)</f>
        <v/>
      </c>
      <c r="QX33" t="str">
        <f>IF('[1]Data Checking'!RB33="","",'[1]Data Checking'!RB33)</f>
        <v/>
      </c>
      <c r="QY33" t="str">
        <f>IF('[1]Data Checking'!RC33="","",'[1]Data Checking'!RC33)</f>
        <v/>
      </c>
      <c r="QZ33" t="str">
        <f>IF('[1]Data Checking'!RD33="","",'[1]Data Checking'!RD33)</f>
        <v/>
      </c>
      <c r="RA33" t="str">
        <f>IF('[1]Data Checking'!RE33="","",'[1]Data Checking'!RE33)</f>
        <v/>
      </c>
      <c r="RB33" t="str">
        <f>IF('[1]Data Checking'!RF33="","",'[1]Data Checking'!RF33)</f>
        <v/>
      </c>
      <c r="RC33" t="str">
        <f>IF('[1]Data Checking'!RG33="","",'[1]Data Checking'!RG33)</f>
        <v/>
      </c>
      <c r="RD33" t="str">
        <f>IF('[1]Data Checking'!RH33="","",'[1]Data Checking'!RH33)</f>
        <v/>
      </c>
      <c r="RE33" t="str">
        <f>IF('[1]Data Checking'!RI33="","",'[1]Data Checking'!RI33)</f>
        <v/>
      </c>
      <c r="RF33" t="str">
        <f>IF('[1]Data Checking'!RJ33="","",'[1]Data Checking'!RJ33)</f>
        <v/>
      </c>
      <c r="RG33" t="str">
        <f>IF('[1]Data Checking'!RK33="","",'[1]Data Checking'!RK33)</f>
        <v/>
      </c>
      <c r="RH33" t="str">
        <f>IF('[1]Data Checking'!RL33="","",'[1]Data Checking'!RL33)</f>
        <v/>
      </c>
      <c r="RI33" t="str">
        <f>IF('[1]Data Checking'!RM33="","",'[1]Data Checking'!RM33)</f>
        <v/>
      </c>
      <c r="RJ33" t="str">
        <f>IF('[1]Data Checking'!RN33="","",'[1]Data Checking'!RN33)</f>
        <v/>
      </c>
      <c r="RK33" t="str">
        <f>IF('[1]Data Checking'!RO33="","",'[1]Data Checking'!RO33)</f>
        <v/>
      </c>
      <c r="RL33" t="str">
        <f>IF('[1]Data Checking'!RP33="","",'[1]Data Checking'!RP33)</f>
        <v/>
      </c>
      <c r="RM33" t="str">
        <f>IF('[1]Data Checking'!RQ33="","",'[1]Data Checking'!RQ33)</f>
        <v/>
      </c>
      <c r="RN33" t="str">
        <f>IF('[1]Data Checking'!RR33="","",'[1]Data Checking'!RR33)</f>
        <v/>
      </c>
      <c r="RO33" t="str">
        <f>IF('[1]Data Checking'!RS33="","",'[1]Data Checking'!RS33)</f>
        <v/>
      </c>
      <c r="RP33" t="str">
        <f>IF('[1]Data Checking'!RT33="","",'[1]Data Checking'!RT33)</f>
        <v/>
      </c>
      <c r="RQ33" t="str">
        <f>IF('[1]Data Checking'!RU33="","",'[1]Data Checking'!RU33)</f>
        <v/>
      </c>
      <c r="RR33" t="str">
        <f>IF('[1]Data Checking'!RV33="","",'[1]Data Checking'!RV33)</f>
        <v/>
      </c>
      <c r="RS33" t="str">
        <f>IF('[1]Data Checking'!RW33="","",'[1]Data Checking'!RW33)</f>
        <v/>
      </c>
      <c r="RT33" t="str">
        <f>IF('[1]Data Checking'!RX33="","",'[1]Data Checking'!RX33)</f>
        <v/>
      </c>
      <c r="RU33" t="str">
        <f>IF('[1]Data Checking'!RY33="","",'[1]Data Checking'!RY33)</f>
        <v/>
      </c>
      <c r="RV33" t="str">
        <f>IF('[1]Data Checking'!RZ33="","",'[1]Data Checking'!RZ33)</f>
        <v/>
      </c>
      <c r="RW33" t="str">
        <f>IF('[1]Data Checking'!SA33="","",'[1]Data Checking'!SA33)</f>
        <v/>
      </c>
      <c r="RX33" t="str">
        <f>IF('[1]Data Checking'!SB33="","",'[1]Data Checking'!SB33)</f>
        <v/>
      </c>
      <c r="RY33" t="str">
        <f>IF('[1]Data Checking'!SC33="","",'[1]Data Checking'!SC33)</f>
        <v/>
      </c>
      <c r="RZ33" t="str">
        <f>IF('[1]Data Checking'!SD33="","",'[1]Data Checking'!SD33)</f>
        <v/>
      </c>
      <c r="SA33" t="str">
        <f>IF('[1]Data Checking'!SE33="","",'[1]Data Checking'!SE33)</f>
        <v/>
      </c>
      <c r="SB33" t="str">
        <f>IF('[1]Data Checking'!SF33="","",'[1]Data Checking'!SF33)</f>
        <v/>
      </c>
      <c r="SC33" t="str">
        <f>IF('[1]Data Checking'!SG33="","",'[1]Data Checking'!SG33)</f>
        <v/>
      </c>
      <c r="SD33" t="str">
        <f>IF('[1]Data Checking'!SH33="","",'[1]Data Checking'!SH33)</f>
        <v/>
      </c>
      <c r="SE33" t="str">
        <f>IF('[1]Data Checking'!SI33="","",'[1]Data Checking'!SI33)</f>
        <v/>
      </c>
      <c r="SF33" t="str">
        <f>IF('[1]Data Checking'!SJ33="","",'[1]Data Checking'!SJ33)</f>
        <v/>
      </c>
      <c r="SG33" t="str">
        <f>IF('[1]Data Checking'!SK33="","",'[1]Data Checking'!SK33)</f>
        <v/>
      </c>
      <c r="SH33" t="str">
        <f>IF('[1]Data Checking'!SL33="","",'[1]Data Checking'!SL33)</f>
        <v/>
      </c>
      <c r="SI33" t="str">
        <f>IF('[1]Data Checking'!SM33="","",'[1]Data Checking'!SM33)</f>
        <v/>
      </c>
      <c r="SJ33" t="str">
        <f>IF('[1]Data Checking'!SN33="","",'[1]Data Checking'!SN33)</f>
        <v/>
      </c>
      <c r="SK33" t="str">
        <f>IF('[1]Data Checking'!SO33="","",'[1]Data Checking'!SO33)</f>
        <v/>
      </c>
      <c r="SL33" t="str">
        <f>IF('[1]Data Checking'!SP33="","",'[1]Data Checking'!SP33)</f>
        <v/>
      </c>
      <c r="SM33" t="str">
        <f>IF('[1]Data Checking'!SQ33="","",'[1]Data Checking'!SQ33)</f>
        <v/>
      </c>
      <c r="SN33" t="str">
        <f>IF('[1]Data Checking'!SR33="","",'[1]Data Checking'!SR33)</f>
        <v/>
      </c>
      <c r="SO33" t="str">
        <f>IF('[1]Data Checking'!SS33="","",'[1]Data Checking'!SS33)</f>
        <v/>
      </c>
      <c r="SP33" t="str">
        <f>IF('[1]Data Checking'!ST33="","",'[1]Data Checking'!ST33)</f>
        <v/>
      </c>
      <c r="SQ33" t="str">
        <f>IF('[1]Data Checking'!SU33="","",'[1]Data Checking'!SU33)</f>
        <v/>
      </c>
      <c r="SR33" t="str">
        <f>IF('[1]Data Checking'!SV33="","",'[1]Data Checking'!SV33)</f>
        <v/>
      </c>
      <c r="SS33" t="str">
        <f>IF('[1]Data Checking'!SW33="","",'[1]Data Checking'!SW33)</f>
        <v/>
      </c>
      <c r="ST33" t="str">
        <f>IF('[1]Data Checking'!SX33="","",'[1]Data Checking'!SX33)</f>
        <v/>
      </c>
      <c r="SU33" t="str">
        <f>IF('[1]Data Checking'!SY33="","",'[1]Data Checking'!SY33)</f>
        <v/>
      </c>
      <c r="SV33" t="str">
        <f>IF('[1]Data Checking'!SZ33="","",'[1]Data Checking'!SZ33)</f>
        <v/>
      </c>
      <c r="SW33" t="str">
        <f>IF('[1]Data Checking'!TA33="","",'[1]Data Checking'!TA33)</f>
        <v/>
      </c>
      <c r="SX33" t="str">
        <f>IF('[1]Data Checking'!TB33="","",'[1]Data Checking'!TB33)</f>
        <v/>
      </c>
      <c r="SY33" t="str">
        <f>IF('[1]Data Checking'!TC33="","",'[1]Data Checking'!TC33)</f>
        <v/>
      </c>
      <c r="SZ33" t="str">
        <f>IF('[1]Data Checking'!TD33="","",'[1]Data Checking'!TD33)</f>
        <v/>
      </c>
      <c r="TA33" t="str">
        <f>IF('[1]Data Checking'!TE33="","",'[1]Data Checking'!TE33)</f>
        <v/>
      </c>
      <c r="TB33" t="str">
        <f>IF('[1]Data Checking'!TF33="","",'[1]Data Checking'!TF33)</f>
        <v/>
      </c>
      <c r="TC33" t="str">
        <f>IF('[1]Data Checking'!TG33="","",'[1]Data Checking'!TG33)</f>
        <v/>
      </c>
      <c r="TD33" t="str">
        <f>IF('[1]Data Checking'!TH33="","",'[1]Data Checking'!TH33)</f>
        <v/>
      </c>
      <c r="TE33" t="str">
        <f>IF('[1]Data Checking'!TI33="","",'[1]Data Checking'!TI33)</f>
        <v/>
      </c>
      <c r="TF33" t="str">
        <f>IF('[1]Data Checking'!TJ33="","",'[1]Data Checking'!TJ33)</f>
        <v/>
      </c>
      <c r="TG33" t="str">
        <f>IF('[1]Data Checking'!TK33="","",'[1]Data Checking'!TK33)</f>
        <v/>
      </c>
      <c r="TH33" t="str">
        <f>IF('[1]Data Checking'!TL33="","",'[1]Data Checking'!TL33)</f>
        <v/>
      </c>
      <c r="TI33" t="str">
        <f>IF('[1]Data Checking'!TM33="","",'[1]Data Checking'!TM33)</f>
        <v/>
      </c>
      <c r="TJ33">
        <f>IF('[1]Data Checking'!TN33="","",'[1]Data Checking'!TN33)</f>
        <v>0</v>
      </c>
      <c r="TK33">
        <f>IF('[1]Data Checking'!TO33="","",'[1]Data Checking'!TO33)</f>
        <v>0</v>
      </c>
      <c r="TL33">
        <f>IF('[1]Data Checking'!TP33="","",'[1]Data Checking'!TP33)</f>
        <v>0</v>
      </c>
      <c r="TM33">
        <f>IF('[1]Data Checking'!TQ33="","",'[1]Data Checking'!TQ33)</f>
        <v>0</v>
      </c>
      <c r="TN33">
        <f>IF('[1]Data Checking'!TR33="","",'[1]Data Checking'!TR33)</f>
        <v>0</v>
      </c>
      <c r="TO33" t="str">
        <f>IF('[1]Data Checking'!TS33="","",'[1]Data Checking'!TS33)</f>
        <v/>
      </c>
      <c r="TP33" t="str">
        <f>IF('[1]Data Checking'!TT33="","",'[1]Data Checking'!TT33)</f>
        <v/>
      </c>
      <c r="TQ33">
        <f>IF('[1]Data Checking'!TU33="","",'[1]Data Checking'!TU33)</f>
        <v>237463592</v>
      </c>
      <c r="TR33" t="str">
        <f>IF('[1]Data Checking'!TV33="","",'[1]Data Checking'!TV33)</f>
        <v>4bc05ce2-7dcb-4c85-ae0f-8e96b513fa83</v>
      </c>
      <c r="TS33">
        <f>IF('[1]Data Checking'!TW33="","",'[1]Data Checking'!TW33)</f>
        <v>44530.798958333333</v>
      </c>
      <c r="TT33" t="str">
        <f>IF('[1]Data Checking'!TX33="","",'[1]Data Checking'!TX33)</f>
        <v/>
      </c>
      <c r="TU33" t="str">
        <f>IF('[1]Data Checking'!TY33="","",'[1]Data Checking'!TY33)</f>
        <v/>
      </c>
      <c r="TV33" t="str">
        <f>IF('[1]Data Checking'!TZ33="","",'[1]Data Checking'!TZ33)</f>
        <v>submitted_via_web</v>
      </c>
      <c r="TW33" t="str">
        <f>IF('[1]Data Checking'!UA33="","",'[1]Data Checking'!UA33)</f>
        <v>icsm_haiti</v>
      </c>
      <c r="TX33" t="str">
        <f>IF('[1]Data Checking'!UB33="","",'[1]Data Checking'!UB33)</f>
        <v/>
      </c>
      <c r="TY33">
        <f>IF('[1]Data Checking'!UC33="","",'[1]Data Checking'!UC33)</f>
        <v>32</v>
      </c>
      <c r="TZ33" t="str">
        <f>IF('[1]Data Checking'!UD33="","",'[1]Data Checking'!UD33)</f>
        <v/>
      </c>
      <c r="UA33" t="e">
        <f>IF('[1]Data Checking'!UL33="","",'[1]Data Checking'!UL33)</f>
        <v>#REF!</v>
      </c>
      <c r="UB33" t="e">
        <f>IF('[1]Data Checking'!UM33="","",'[1]Data Checking'!UM33)</f>
        <v>#REF!</v>
      </c>
      <c r="UC33" t="e">
        <f>IF('[1]Data Checking'!UN33="","",'[1]Data Checking'!UN33)</f>
        <v>#REF!</v>
      </c>
    </row>
    <row r="34" spans="1:549">
      <c r="A34">
        <f>IF('[1]Data Checking'!D34="","",'[1]Data Checking'!D34)</f>
        <v>44527.713176238423</v>
      </c>
      <c r="B34">
        <f>IF('[1]Data Checking'!E34="","",'[1]Data Checking'!E34)</f>
        <v>44527.72048019676</v>
      </c>
      <c r="C34">
        <f>IF('[1]Data Checking'!F34="","",'[1]Data Checking'!F34)</f>
        <v>44527</v>
      </c>
      <c r="D34" t="str">
        <f>IF('[1]Data Checking'!H34="","",'[1]Data Checking'!H34)</f>
        <v>audit.csv</v>
      </c>
      <c r="E34" t="str">
        <f>IF('[1]Data Checking'!I34="","",'[1]Data Checking'!I34)</f>
        <v>icsm_haiti</v>
      </c>
      <c r="F34" t="str">
        <f>IF('[1]Data Checking'!J34="","",'[1]Data Checking'!J34)</f>
        <v/>
      </c>
      <c r="G34" t="str">
        <f>IF('[1]Data Checking'!K34="","",'[1]Data Checking'!K34)</f>
        <v/>
      </c>
      <c r="H34">
        <f>IF('[1]Data Checking'!L34="","",'[1]Data Checking'!L34)</f>
        <v>44527</v>
      </c>
      <c r="I34" t="str">
        <f>IF('[1]Data Checking'!M34="","",'[1]Data Checking'!M34)</f>
        <v>Croix-Rouge Neerlandaise</v>
      </c>
      <c r="J34" t="str">
        <f>IF('[1]Data Checking'!N34="","",'[1]Data Checking'!N34)</f>
        <v/>
      </c>
      <c r="K34" t="str">
        <f>IF('[1]Data Checking'!O34="","",'[1]Data Checking'!O34)</f>
        <v>crnl</v>
      </c>
      <c r="L34" t="str">
        <f>IF('[1]Data Checking'!P34="","",'[1]Data Checking'!P34)</f>
        <v>Croix-Rouge Neerlandaise</v>
      </c>
      <c r="M34" t="str">
        <f>IF('[1]Data Checking'!Q34="","",'[1]Data Checking'!Q34)</f>
        <v>Croix-Rouge Neerlandaise</v>
      </c>
      <c r="N34" t="str">
        <f>IF('[1]Data Checking'!R34="","",'[1]Data Checking'!R34)</f>
        <v>PS_6827</v>
      </c>
      <c r="O34" t="str">
        <f>IF('[1]Data Checking'!S34="","",'[1]Data Checking'!S34)</f>
        <v/>
      </c>
      <c r="P34" t="str">
        <f>IF('[1]Data Checking'!T34="","",'[1]Data Checking'!T34)</f>
        <v>crnl_ps</v>
      </c>
      <c r="Q34" t="str">
        <f>IF('[1]Data Checking'!U34="","",'[1]Data Checking'!U34)</f>
        <v>PS_6827</v>
      </c>
      <c r="R34" t="str">
        <f>IF('[1]Data Checking'!V34="","",'[1]Data Checking'!V34)</f>
        <v>PS_6827</v>
      </c>
      <c r="S34" t="str">
        <f>IF('[1]Data Checking'!W34="","",'[1]Data Checking'!W34)</f>
        <v>Sud-Est</v>
      </c>
      <c r="T34" t="str">
        <f>IF('[1]Data Checking'!X34="","",'[1]Data Checking'!X34)</f>
        <v>Jacmel</v>
      </c>
      <c r="U34" t="str">
        <f>IF('[1]Data Checking'!Y34="","",'[1]Data Checking'!Y34)</f>
        <v>HT0211</v>
      </c>
      <c r="V34" t="str">
        <f>IF('[1]Data Checking'!Z34="","",'[1]Data Checking'!Z34)</f>
        <v>Jacmel</v>
      </c>
      <c r="W34" t="str">
        <f>IF('[1]Data Checking'!AA34="","",'[1]Data Checking'!AA34)</f>
        <v>1re Section Bas Cap Rouge</v>
      </c>
      <c r="X34" t="str">
        <f>IF('[1]Data Checking'!AB34="","",'[1]Data Checking'!AB34)</f>
        <v>HT0211-01</v>
      </c>
      <c r="Y34" t="str">
        <f>IF('[1]Data Checking'!AC34="","",'[1]Data Checking'!AC34)</f>
        <v>1re Section Bas Cap Rouge</v>
      </c>
      <c r="Z34" t="str">
        <f>IF('[1]Data Checking'!AD34="","",'[1]Data Checking'!AD34)</f>
        <v>Beaudoin</v>
      </c>
      <c r="AA34" t="str">
        <f>IF('[1]Data Checking'!AE34="","",'[1]Data Checking'!AE34)</f>
        <v/>
      </c>
      <c r="AB34" t="str">
        <f>IF('[1]Data Checking'!AF34="","",'[1]Data Checking'!AF34)</f>
        <v>jac_1</v>
      </c>
      <c r="AC34" t="str">
        <f>IF('[1]Data Checking'!AG34="","",'[1]Data Checking'!AG34)</f>
        <v>Beaudoin</v>
      </c>
      <c r="AD34" t="str">
        <f>IF('[1]Data Checking'!AH34="","",'[1]Data Checking'!AH34)</f>
        <v>Beaudoin</v>
      </c>
      <c r="AE34" t="str">
        <f>IF('[1]Data Checking'!AI34="","",'[1]Data Checking'!AI34)</f>
        <v>Marché Beaudoin</v>
      </c>
      <c r="AF34" t="str">
        <f>IF('[1]Data Checking'!AJ34="","",'[1]Data Checking'!AJ34)</f>
        <v/>
      </c>
      <c r="AG34" t="str">
        <f>IF('[1]Data Checking'!AK34="","",'[1]Data Checking'!AK34)</f>
        <v>jac_1</v>
      </c>
      <c r="AH34" t="str">
        <f>IF('[1]Data Checking'!AL34="","",'[1]Data Checking'!AL34)</f>
        <v>Marché Beaudoin</v>
      </c>
      <c r="AI34" t="str">
        <f>IF('[1]Data Checking'!AM34="","",'[1]Data Checking'!AM34)</f>
        <v>Marché Beaudoin</v>
      </c>
      <c r="AJ34" t="str">
        <f>IF('[1]Data Checking'!AN34="","",'[1]Data Checking'!AN34)</f>
        <v>Milieu urbain</v>
      </c>
      <c r="AK34" t="str">
        <f>IF('[1]Data Checking'!AO34="","",'[1]Data Checking'!AO34)</f>
        <v>Enquête auprès d'un marchand</v>
      </c>
      <c r="AL34" t="str">
        <f>IF('[1]Data Checking'!AP34="","",'[1]Data Checking'!AP34)</f>
        <v>Oui</v>
      </c>
      <c r="AM34" t="str">
        <f>IF('[1]Data Checking'!AQ34="","",'[1]Data Checking'!AQ34)</f>
        <v/>
      </c>
      <c r="AN34" t="str">
        <f>IF('[1]Data Checking'!AR34="","",'[1]Data Checking'!AR34)</f>
        <v>Oui</v>
      </c>
      <c r="AO34" t="str">
        <f>IF('[1]Data Checking'!AS34="","",'[1]Data Checking'!AS34)</f>
        <v/>
      </c>
      <c r="AP34" t="str">
        <f>IF('[1]Data Checking'!AT34="","",'[1]Data Checking'!AT34)</f>
        <v>Femme</v>
      </c>
      <c r="AQ34">
        <f>IF('[1]Data Checking'!AU34="","",'[1]Data Checking'!AU34)</f>
        <v>44527</v>
      </c>
      <c r="AR34">
        <f>IF('[1]Data Checking'!AV34="","",'[1]Data Checking'!AV34)</f>
        <v>44527</v>
      </c>
      <c r="AS34" t="str">
        <f>IF('[1]Data Checking'!AW34="","",'[1]Data Checking'!AW34)</f>
        <v>Détaillant avec boutique</v>
      </c>
      <c r="AT34" t="str">
        <f>IF('[1]Data Checking'!AX34="","",'[1]Data Checking'!AX34)</f>
        <v/>
      </c>
      <c r="AU34" t="str">
        <f>IF('[1]Data Checking'!AY34="","",'[1]Data Checking'!AY34)</f>
        <v>Produits et Ustensiles d'hygiène et assainissement Nourriture Charbon de bois</v>
      </c>
      <c r="AV34">
        <f>IF('[1]Data Checking'!AZ34="","",'[1]Data Checking'!AZ34)</f>
        <v>1</v>
      </c>
      <c r="AW34">
        <f>IF('[1]Data Checking'!BA34="","",'[1]Data Checking'!BA34)</f>
        <v>1</v>
      </c>
      <c r="AX34">
        <f>IF('[1]Data Checking'!BB34="","",'[1]Data Checking'!BB34)</f>
        <v>1</v>
      </c>
      <c r="AY34">
        <f>IF('[1]Data Checking'!BC34="","",'[1]Data Checking'!BC34)</f>
        <v>0</v>
      </c>
      <c r="AZ34" t="str">
        <f>IF('[1]Data Checking'!BD34="","",'[1]Data Checking'!BD34)</f>
        <v>wash</v>
      </c>
      <c r="BA34" t="str">
        <f>IF('[1]Data Checking'!BE34="","",'[1]Data Checking'!BE34)</f>
        <v>Produits et Ustensiles d'hygiène et assainissement</v>
      </c>
      <c r="BB34" t="str">
        <f>IF('[1]Data Checking'!BF34="","",'[1]Data Checking'!BF34)</f>
        <v>En espèces (Gourde) A crédit partiel</v>
      </c>
      <c r="BC34">
        <f>IF('[1]Data Checking'!BG34="","",'[1]Data Checking'!BG34)</f>
        <v>1</v>
      </c>
      <c r="BD34">
        <f>IF('[1]Data Checking'!BH34="","",'[1]Data Checking'!BH34)</f>
        <v>0</v>
      </c>
      <c r="BE34">
        <f>IF('[1]Data Checking'!BI34="","",'[1]Data Checking'!BI34)</f>
        <v>0</v>
      </c>
      <c r="BF34">
        <f>IF('[1]Data Checking'!BJ34="","",'[1]Data Checking'!BJ34)</f>
        <v>0</v>
      </c>
      <c r="BG34">
        <f>IF('[1]Data Checking'!BK34="","",'[1]Data Checking'!BK34)</f>
        <v>1</v>
      </c>
      <c r="BH34">
        <f>IF('[1]Data Checking'!BL34="","",'[1]Data Checking'!BL34)</f>
        <v>0</v>
      </c>
      <c r="BI34">
        <f>IF('[1]Data Checking'!BM34="","",'[1]Data Checking'!BM34)</f>
        <v>0</v>
      </c>
      <c r="BJ34">
        <f>IF('[1]Data Checking'!BN34="","",'[1]Data Checking'!BN34)</f>
        <v>0</v>
      </c>
      <c r="BK34">
        <f>IF('[1]Data Checking'!BO34="","",'[1]Data Checking'!BO34)</f>
        <v>0</v>
      </c>
      <c r="BL34">
        <f>IF('[1]Data Checking'!BP34="","",'[1]Data Checking'!BP34)</f>
        <v>0</v>
      </c>
      <c r="BM34" t="str">
        <f>IF('[1]Data Checking'!BQ34="","",'[1]Data Checking'!BQ34)</f>
        <v/>
      </c>
      <c r="BN34" t="str">
        <f>IF('[1]Data Checking'!BR34="","",'[1]Data Checking'!BR34)</f>
        <v>Non, il n'y a pas eu de variation</v>
      </c>
      <c r="BO34" t="str">
        <f>IF('[1]Data Checking'!BS34="","",'[1]Data Checking'!BS34)</f>
        <v>Entre 21 et 60</v>
      </c>
      <c r="BP34" t="str">
        <f>IF('[1]Data Checking'!BT34="","",'[1]Data Checking'!BT34)</f>
        <v>Riz Sucre Maïs (moulu)</v>
      </c>
      <c r="BQ34">
        <f>IF('[1]Data Checking'!BU34="","",'[1]Data Checking'!BU34)</f>
        <v>0</v>
      </c>
      <c r="BR34">
        <f>IF('[1]Data Checking'!BV34="","",'[1]Data Checking'!BV34)</f>
        <v>1</v>
      </c>
      <c r="BS34">
        <f>IF('[1]Data Checking'!BW34="","",'[1]Data Checking'!BW34)</f>
        <v>1</v>
      </c>
      <c r="BT34">
        <f>IF('[1]Data Checking'!BX34="","",'[1]Data Checking'!BX34)</f>
        <v>1</v>
      </c>
      <c r="BU34">
        <f>IF('[1]Data Checking'!BY34="","",'[1]Data Checking'!BY34)</f>
        <v>0</v>
      </c>
      <c r="BV34">
        <f>IF('[1]Data Checking'!BZ34="","",'[1]Data Checking'!BZ34)</f>
        <v>0</v>
      </c>
      <c r="BW34">
        <f>IF('[1]Data Checking'!CA34="","",'[1]Data Checking'!CA34)</f>
        <v>0</v>
      </c>
      <c r="BX34">
        <f>IF('[1]Data Checking'!CB34="","",'[1]Data Checking'!CB34)</f>
        <v>0</v>
      </c>
      <c r="BY34" t="str">
        <f>IF('[1]Data Checking'!CC34="","",'[1]Data Checking'!CC34)</f>
        <v>Oui je connais le prix de mes produits en grosse marmite</v>
      </c>
      <c r="BZ34" t="str">
        <f>IF('[1]Data Checking'!CD34="","",'[1]Data Checking'!CD34)</f>
        <v/>
      </c>
      <c r="CA34" t="str">
        <f>IF('[1]Data Checking'!CE34="","",'[1]Data Checking'!CE34)</f>
        <v/>
      </c>
      <c r="CB34" t="str">
        <f>IF('[1]Data Checking'!CF34="","",'[1]Data Checking'!CF34)</f>
        <v/>
      </c>
      <c r="CC34">
        <f>IF('[1]Data Checking'!CG34="","",'[1]Data Checking'!CG34)</f>
        <v>400</v>
      </c>
      <c r="CD34">
        <f>IF('[1]Data Checking'!CH34="","",'[1]Data Checking'!CH34)</f>
        <v>153.84615384615299</v>
      </c>
      <c r="CE34" t="str">
        <f>IF('[1]Data Checking'!CI34="","",'[1]Data Checking'!CI34)</f>
        <v>Oui</v>
      </c>
      <c r="CF34">
        <f>IF('[1]Data Checking'!CJ34="","",'[1]Data Checking'!CJ34)</f>
        <v>350</v>
      </c>
      <c r="CG34">
        <f>IF('[1]Data Checking'!CK34="","",'[1]Data Checking'!CK34)</f>
        <v>152.173913043478</v>
      </c>
      <c r="CH34" t="str">
        <f>IF('[1]Data Checking'!CL34="","",'[1]Data Checking'!CL34)</f>
        <v>Oui</v>
      </c>
      <c r="CI34">
        <f>IF('[1]Data Checking'!CM34="","",'[1]Data Checking'!CM34)</f>
        <v>450</v>
      </c>
      <c r="CJ34">
        <f>IF('[1]Data Checking'!CN34="","",'[1]Data Checking'!CN34)</f>
        <v>155.172413793103</v>
      </c>
      <c r="CK34" t="str">
        <f>IF('[1]Data Checking'!CO34="","",'[1]Data Checking'!CO34)</f>
        <v>Oui</v>
      </c>
      <c r="CL34" t="str">
        <f>IF('[1]Data Checking'!CP34="","",'[1]Data Checking'!CP34)</f>
        <v/>
      </c>
      <c r="CM34" t="str">
        <f>IF('[1]Data Checking'!CQ34="","",'[1]Data Checking'!CQ34)</f>
        <v/>
      </c>
      <c r="CN34" t="str">
        <f>IF('[1]Data Checking'!CR34="","",'[1]Data Checking'!CR34)</f>
        <v/>
      </c>
      <c r="CO34" t="str">
        <f>IF('[1]Data Checking'!CS34="","",'[1]Data Checking'!CS34)</f>
        <v/>
      </c>
      <c r="CP34" t="str">
        <f>IF('[1]Data Checking'!CT34="","",'[1]Data Checking'!CT34)</f>
        <v/>
      </c>
      <c r="CQ34" t="str">
        <f>IF('[1]Data Checking'!CU34="","",'[1]Data Checking'!CU34)</f>
        <v/>
      </c>
      <c r="CR34" t="str">
        <f>IF('[1]Data Checking'!CV34="","",'[1]Data Checking'!CV34)</f>
        <v/>
      </c>
      <c r="CS34" t="str">
        <f>IF('[1]Data Checking'!CW34="","",'[1]Data Checking'!CW34)</f>
        <v/>
      </c>
      <c r="CT34" t="str">
        <f>IF('[1]Data Checking'!CX34="","",'[1]Data Checking'!CX34)</f>
        <v/>
      </c>
      <c r="CU34" t="str">
        <f>IF('[1]Data Checking'!CY34="","",'[1]Data Checking'!CY34)</f>
        <v/>
      </c>
      <c r="CV34" t="str">
        <f>IF('[1]Data Checking'!CZ34="","",'[1]Data Checking'!CZ34)</f>
        <v/>
      </c>
      <c r="CW34" t="str">
        <f>IF('[1]Data Checking'!DA34="","",'[1]Data Checking'!DA34)</f>
        <v/>
      </c>
      <c r="CX34" t="str">
        <f>IF('[1]Data Checking'!DB34="","",'[1]Data Checking'!DB34)</f>
        <v/>
      </c>
      <c r="CY34" t="str">
        <f>IF('[1]Data Checking'!DC34="","",'[1]Data Checking'!DC34)</f>
        <v/>
      </c>
      <c r="CZ34" t="str">
        <f>IF('[1]Data Checking'!DD34="","",'[1]Data Checking'!DD34)</f>
        <v/>
      </c>
      <c r="DA34" t="str">
        <f>IF('[1]Data Checking'!DE34="","",'[1]Data Checking'!DE34)</f>
        <v/>
      </c>
      <c r="DB34" t="str">
        <f>IF('[1]Data Checking'!DF34="","",'[1]Data Checking'!DF34)</f>
        <v/>
      </c>
      <c r="DC34" t="str">
        <f>IF('[1]Data Checking'!DG34="","",'[1]Data Checking'!DG34)</f>
        <v/>
      </c>
      <c r="DD34" t="str">
        <f>IF('[1]Data Checking'!DH34="","",'[1]Data Checking'!DH34)</f>
        <v>Oui</v>
      </c>
      <c r="DE34" t="str">
        <f>IF('[1]Data Checking'!DI34="","",'[1]Data Checking'!DI34)</f>
        <v>Article trop cher Pas assez d'argent</v>
      </c>
      <c r="DF34">
        <f>IF('[1]Data Checking'!DJ34="","",'[1]Data Checking'!DJ34)</f>
        <v>0</v>
      </c>
      <c r="DG34">
        <f>IF('[1]Data Checking'!DK34="","",'[1]Data Checking'!DK34)</f>
        <v>0</v>
      </c>
      <c r="DH34">
        <f>IF('[1]Data Checking'!DL34="","",'[1]Data Checking'!DL34)</f>
        <v>0</v>
      </c>
      <c r="DI34">
        <f>IF('[1]Data Checking'!DM34="","",'[1]Data Checking'!DM34)</f>
        <v>0</v>
      </c>
      <c r="DJ34">
        <f>IF('[1]Data Checking'!DN34="","",'[1]Data Checking'!DN34)</f>
        <v>1</v>
      </c>
      <c r="DK34">
        <f>IF('[1]Data Checking'!DO34="","",'[1]Data Checking'!DO34)</f>
        <v>1</v>
      </c>
      <c r="DL34">
        <f>IF('[1]Data Checking'!DP34="","",'[1]Data Checking'!DP34)</f>
        <v>0</v>
      </c>
      <c r="DM34">
        <f>IF('[1]Data Checking'!DQ34="","",'[1]Data Checking'!DQ34)</f>
        <v>0</v>
      </c>
      <c r="DN34">
        <f>IF('[1]Data Checking'!DR34="","",'[1]Data Checking'!DR34)</f>
        <v>0</v>
      </c>
      <c r="DO34">
        <f>IF('[1]Data Checking'!DS34="","",'[1]Data Checking'!DS34)</f>
        <v>0</v>
      </c>
      <c r="DP34">
        <f>IF('[1]Data Checking'!DT34="","",'[1]Data Checking'!DT34)</f>
        <v>0</v>
      </c>
      <c r="DQ34">
        <f>IF('[1]Data Checking'!DU34="","",'[1]Data Checking'!DU34)</f>
        <v>0</v>
      </c>
      <c r="DR34">
        <f>IF('[1]Data Checking'!DV34="","",'[1]Data Checking'!DV34)</f>
        <v>0</v>
      </c>
      <c r="DS34">
        <f>IF('[1]Data Checking'!DW34="","",'[1]Data Checking'!DW34)</f>
        <v>0</v>
      </c>
      <c r="DT34" t="str">
        <f>IF('[1]Data Checking'!DX34="","",'[1]Data Checking'!DX34)</f>
        <v/>
      </c>
      <c r="DU34" t="str">
        <f>IF('[1]Data Checking'!DY34="","",'[1]Data Checking'!DY34)</f>
        <v>Riz Maïs (moulu) Sucre</v>
      </c>
      <c r="DV34">
        <f>IF('[1]Data Checking'!DZ34="","",'[1]Data Checking'!DZ34)</f>
        <v>0</v>
      </c>
      <c r="DW34">
        <f>IF('[1]Data Checking'!EA34="","",'[1]Data Checking'!EA34)</f>
        <v>1</v>
      </c>
      <c r="DX34">
        <f>IF('[1]Data Checking'!EB34="","",'[1]Data Checking'!EB34)</f>
        <v>1</v>
      </c>
      <c r="DY34">
        <f>IF('[1]Data Checking'!EC34="","",'[1]Data Checking'!EC34)</f>
        <v>1</v>
      </c>
      <c r="DZ34">
        <f>IF('[1]Data Checking'!ED34="","",'[1]Data Checking'!ED34)</f>
        <v>0</v>
      </c>
      <c r="EA34">
        <f>IF('[1]Data Checking'!EE34="","",'[1]Data Checking'!EE34)</f>
        <v>0</v>
      </c>
      <c r="EB34">
        <f>IF('[1]Data Checking'!EF34="","",'[1]Data Checking'!EF34)</f>
        <v>0</v>
      </c>
      <c r="EC34">
        <f>IF('[1]Data Checking'!EG34="","",'[1]Data Checking'!EG34)</f>
        <v>0</v>
      </c>
      <c r="ED34" t="str">
        <f>IF('[1]Data Checking'!EH34="","",'[1]Data Checking'!EH34)</f>
        <v>Non</v>
      </c>
      <c r="EE34" t="str">
        <f>IF('[1]Data Checking'!EI34="","",'[1]Data Checking'!EI34)</f>
        <v>Non</v>
      </c>
      <c r="EF34" t="str">
        <f>IF('[1]Data Checking'!EJ34="","",'[1]Data Checking'!EJ34)</f>
        <v>Oui</v>
      </c>
      <c r="EG34" t="str">
        <f>IF('[1]Data Checking'!EK34="","",'[1]Data Checking'!EK34)</f>
        <v>Sud-Est</v>
      </c>
      <c r="EH34" t="str">
        <f>IF('[1]Data Checking'!EL34="","",'[1]Data Checking'!EL34)</f>
        <v>Meme</v>
      </c>
      <c r="EI34" t="str">
        <f>IF('[1]Data Checking'!EM34="","",'[1]Data Checking'!EM34)</f>
        <v>Jacmel</v>
      </c>
      <c r="EJ34" t="str">
        <f>IF('[1]Data Checking'!EN34="","",'[1]Data Checking'!EN34)</f>
        <v>Meme</v>
      </c>
      <c r="EK34" t="str">
        <f>IF('[1]Data Checking'!EO34="","",'[1]Data Checking'!EO34)</f>
        <v>Grande bassine de nettoyage ou pour cuisiner</v>
      </c>
      <c r="EL34">
        <f>IF('[1]Data Checking'!EP34="","",'[1]Data Checking'!EP34)</f>
        <v>0</v>
      </c>
      <c r="EM34">
        <f>IF('[1]Data Checking'!EQ34="","",'[1]Data Checking'!EQ34)</f>
        <v>0</v>
      </c>
      <c r="EN34">
        <f>IF('[1]Data Checking'!ER34="","",'[1]Data Checking'!ER34)</f>
        <v>0</v>
      </c>
      <c r="EO34">
        <f>IF('[1]Data Checking'!ES34="","",'[1]Data Checking'!ES34)</f>
        <v>0</v>
      </c>
      <c r="EP34">
        <f>IF('[1]Data Checking'!ET34="","",'[1]Data Checking'!ET34)</f>
        <v>0</v>
      </c>
      <c r="EQ34">
        <f>IF('[1]Data Checking'!EU34="","",'[1]Data Checking'!EU34)</f>
        <v>0</v>
      </c>
      <c r="ER34">
        <f>IF('[1]Data Checking'!EV34="","",'[1]Data Checking'!EV34)</f>
        <v>0</v>
      </c>
      <c r="ES34">
        <f>IF('[1]Data Checking'!EW34="","",'[1]Data Checking'!EW34)</f>
        <v>0</v>
      </c>
      <c r="ET34">
        <f>IF('[1]Data Checking'!EX34="","",'[1]Data Checking'!EX34)</f>
        <v>1</v>
      </c>
      <c r="EU34">
        <f>IF('[1]Data Checking'!EY34="","",'[1]Data Checking'!EY34)</f>
        <v>0</v>
      </c>
      <c r="EV34">
        <f>IF('[1]Data Checking'!EZ34="","",'[1]Data Checking'!EZ34)</f>
        <v>0</v>
      </c>
      <c r="EW34" t="str">
        <f>IF('[1]Data Checking'!FA34="","",'[1]Data Checking'!FA34)</f>
        <v/>
      </c>
      <c r="EX34" t="str">
        <f>IF('[1]Data Checking'!FB34="","",'[1]Data Checking'!FB34)</f>
        <v/>
      </c>
      <c r="EY34" t="str">
        <f>IF('[1]Data Checking'!FC34="","",'[1]Data Checking'!FC34)</f>
        <v/>
      </c>
      <c r="EZ34" t="str">
        <f>IF('[1]Data Checking'!FD34="","",'[1]Data Checking'!FD34)</f>
        <v/>
      </c>
      <c r="FA34" t="str">
        <f>IF('[1]Data Checking'!FE34="","",'[1]Data Checking'!FE34)</f>
        <v/>
      </c>
      <c r="FB34" t="str">
        <f>IF('[1]Data Checking'!FF34="","",'[1]Data Checking'!FF34)</f>
        <v/>
      </c>
      <c r="FC34" t="str">
        <f>IF('[1]Data Checking'!FG34="","",'[1]Data Checking'!FG34)</f>
        <v/>
      </c>
      <c r="FD34" t="str">
        <f>IF('[1]Data Checking'!FH34="","",'[1]Data Checking'!FH34)</f>
        <v/>
      </c>
      <c r="FE34" t="str">
        <f>IF('[1]Data Checking'!FI34="","",'[1]Data Checking'!FI34)</f>
        <v/>
      </c>
      <c r="FF34" t="str">
        <f>IF('[1]Data Checking'!FJ34="","",'[1]Data Checking'!FJ34)</f>
        <v/>
      </c>
      <c r="FG34" t="str">
        <f>IF('[1]Data Checking'!FK34="","",'[1]Data Checking'!FK34)</f>
        <v/>
      </c>
      <c r="FH34" t="str">
        <f>IF('[1]Data Checking'!FL34="","",'[1]Data Checking'!FL34)</f>
        <v/>
      </c>
      <c r="FI34" t="str">
        <f>IF('[1]Data Checking'!FM34="","",'[1]Data Checking'!FM34)</f>
        <v/>
      </c>
      <c r="FJ34" t="str">
        <f>IF('[1]Data Checking'!FN34="","",'[1]Data Checking'!FN34)</f>
        <v/>
      </c>
      <c r="FK34" t="str">
        <f>IF('[1]Data Checking'!FO34="","",'[1]Data Checking'!FO34)</f>
        <v/>
      </c>
      <c r="FL34" t="str">
        <f>IF('[1]Data Checking'!FP34="","",'[1]Data Checking'!FP34)</f>
        <v/>
      </c>
      <c r="FM34" t="str">
        <f>IF('[1]Data Checking'!FQ34="","",'[1]Data Checking'!FQ34)</f>
        <v/>
      </c>
      <c r="FN34" t="str">
        <f>IF('[1]Data Checking'!FR34="","",'[1]Data Checking'!FR34)</f>
        <v/>
      </c>
      <c r="FO34" t="str">
        <f>IF('[1]Data Checking'!FS34="","",'[1]Data Checking'!FS34)</f>
        <v/>
      </c>
      <c r="FP34" t="str">
        <f>IF('[1]Data Checking'!FT34="","",'[1]Data Checking'!FT34)</f>
        <v/>
      </c>
      <c r="FQ34" t="str">
        <f>IF('[1]Data Checking'!FU34="","",'[1]Data Checking'!FU34)</f>
        <v/>
      </c>
      <c r="FR34" t="str">
        <f>IF('[1]Data Checking'!FV34="","",'[1]Data Checking'!FV34)</f>
        <v/>
      </c>
      <c r="FS34" t="str">
        <f>IF('[1]Data Checking'!FW34="","",'[1]Data Checking'!FW34)</f>
        <v/>
      </c>
      <c r="FT34" t="str">
        <f>IF('[1]Data Checking'!FX34="","",'[1]Data Checking'!FX34)</f>
        <v/>
      </c>
      <c r="FU34" t="str">
        <f>IF('[1]Data Checking'!FY34="","",'[1]Data Checking'!FY34)</f>
        <v/>
      </c>
      <c r="FV34" t="str">
        <f>IF('[1]Data Checking'!FZ34="","",'[1]Data Checking'!FZ34)</f>
        <v/>
      </c>
      <c r="FW34" t="str">
        <f>IF('[1]Data Checking'!GA34="","",'[1]Data Checking'!GA34)</f>
        <v/>
      </c>
      <c r="FX34" t="str">
        <f>IF('[1]Data Checking'!GB34="","",'[1]Data Checking'!GB34)</f>
        <v/>
      </c>
      <c r="FY34" t="str">
        <f>IF('[1]Data Checking'!GC34="","",'[1]Data Checking'!GC34)</f>
        <v/>
      </c>
      <c r="FZ34" t="str">
        <f>IF('[1]Data Checking'!GD34="","",'[1]Data Checking'!GD34)</f>
        <v/>
      </c>
      <c r="GA34" t="str">
        <f>IF('[1]Data Checking'!GE34="","",'[1]Data Checking'!GE34)</f>
        <v/>
      </c>
      <c r="GB34" t="str">
        <f>IF('[1]Data Checking'!GF34="","",'[1]Data Checking'!GF34)</f>
        <v/>
      </c>
      <c r="GC34" t="str">
        <f>IF('[1]Data Checking'!GG34="","",'[1]Data Checking'!GG34)</f>
        <v/>
      </c>
      <c r="GD34" t="str">
        <f>IF('[1]Data Checking'!GH34="","",'[1]Data Checking'!GH34)</f>
        <v/>
      </c>
      <c r="GE34" t="str">
        <f>IF('[1]Data Checking'!GI34="","",'[1]Data Checking'!GI34)</f>
        <v/>
      </c>
      <c r="GF34" t="str">
        <f>IF('[1]Data Checking'!GJ34="","",'[1]Data Checking'!GJ34)</f>
        <v/>
      </c>
      <c r="GG34" t="str">
        <f>IF('[1]Data Checking'!GK34="","",'[1]Data Checking'!GK34)</f>
        <v/>
      </c>
      <c r="GH34" t="str">
        <f>IF('[1]Data Checking'!GL34="","",'[1]Data Checking'!GL34)</f>
        <v/>
      </c>
      <c r="GI34" t="str">
        <f>IF('[1]Data Checking'!GM34="","",'[1]Data Checking'!GM34)</f>
        <v/>
      </c>
      <c r="GJ34" t="str">
        <f>IF('[1]Data Checking'!GN34="","",'[1]Data Checking'!GN34)</f>
        <v/>
      </c>
      <c r="GK34" t="str">
        <f>IF('[1]Data Checking'!GO34="","",'[1]Data Checking'!GO34)</f>
        <v/>
      </c>
      <c r="GL34" t="str">
        <f>IF('[1]Data Checking'!GP34="","",'[1]Data Checking'!GP34)</f>
        <v/>
      </c>
      <c r="GM34" t="str">
        <f>IF('[1]Data Checking'!GQ34="","",'[1]Data Checking'!GQ34)</f>
        <v/>
      </c>
      <c r="GN34" t="str">
        <f>IF('[1]Data Checking'!GR34="","",'[1]Data Checking'!GR34)</f>
        <v/>
      </c>
      <c r="GO34">
        <f>IF('[1]Data Checking'!GS34="","",'[1]Data Checking'!GS34)</f>
        <v>500</v>
      </c>
      <c r="GP34" t="str">
        <f>IF('[1]Data Checking'!GT34="","",'[1]Data Checking'!GT34)</f>
        <v/>
      </c>
      <c r="GQ34" t="str">
        <f>IF('[1]Data Checking'!GU34="","",'[1]Data Checking'!GU34)</f>
        <v>Oui</v>
      </c>
      <c r="GR34" t="str">
        <f>IF('[1]Data Checking'!GV34="","",'[1]Data Checking'!GV34)</f>
        <v>Changement du taux de change de la Gourde</v>
      </c>
      <c r="GS34">
        <f>IF('[1]Data Checking'!GW34="","",'[1]Data Checking'!GW34)</f>
        <v>1</v>
      </c>
      <c r="GT34">
        <f>IF('[1]Data Checking'!GX34="","",'[1]Data Checking'!GX34)</f>
        <v>0</v>
      </c>
      <c r="GU34">
        <f>IF('[1]Data Checking'!GY34="","",'[1]Data Checking'!GY34)</f>
        <v>0</v>
      </c>
      <c r="GV34">
        <f>IF('[1]Data Checking'!GZ34="","",'[1]Data Checking'!GZ34)</f>
        <v>0</v>
      </c>
      <c r="GW34">
        <f>IF('[1]Data Checking'!HA34="","",'[1]Data Checking'!HA34)</f>
        <v>0</v>
      </c>
      <c r="GX34">
        <f>IF('[1]Data Checking'!HB34="","",'[1]Data Checking'!HB34)</f>
        <v>0</v>
      </c>
      <c r="GY34">
        <f>IF('[1]Data Checking'!HC34="","",'[1]Data Checking'!HC34)</f>
        <v>0</v>
      </c>
      <c r="GZ34">
        <f>IF('[1]Data Checking'!HD34="","",'[1]Data Checking'!HD34)</f>
        <v>0</v>
      </c>
      <c r="HA34">
        <f>IF('[1]Data Checking'!HE34="","",'[1]Data Checking'!HE34)</f>
        <v>0</v>
      </c>
      <c r="HB34">
        <f>IF('[1]Data Checking'!HF34="","",'[1]Data Checking'!HF34)</f>
        <v>0</v>
      </c>
      <c r="HC34">
        <f>IF('[1]Data Checking'!HG34="","",'[1]Data Checking'!HG34)</f>
        <v>0</v>
      </c>
      <c r="HD34">
        <f>IF('[1]Data Checking'!HH34="","",'[1]Data Checking'!HH34)</f>
        <v>0</v>
      </c>
      <c r="HE34">
        <f>IF('[1]Data Checking'!HI34="","",'[1]Data Checking'!HI34)</f>
        <v>0</v>
      </c>
      <c r="HF34" t="str">
        <f>IF('[1]Data Checking'!HJ34="","",'[1]Data Checking'!HJ34)</f>
        <v/>
      </c>
      <c r="HG34" t="str">
        <f>IF('[1]Data Checking'!HK34="","",'[1]Data Checking'!HK34)</f>
        <v>Grande bassine de nettoyage ou pour cuisiner</v>
      </c>
      <c r="HH34">
        <f>IF('[1]Data Checking'!HL34="","",'[1]Data Checking'!HL34)</f>
        <v>0</v>
      </c>
      <c r="HI34">
        <f>IF('[1]Data Checking'!HM34="","",'[1]Data Checking'!HM34)</f>
        <v>0</v>
      </c>
      <c r="HJ34">
        <f>IF('[1]Data Checking'!HN34="","",'[1]Data Checking'!HN34)</f>
        <v>0</v>
      </c>
      <c r="HK34">
        <f>IF('[1]Data Checking'!HO34="","",'[1]Data Checking'!HO34)</f>
        <v>0</v>
      </c>
      <c r="HL34">
        <f>IF('[1]Data Checking'!HP34="","",'[1]Data Checking'!HP34)</f>
        <v>0</v>
      </c>
      <c r="HM34">
        <f>IF('[1]Data Checking'!HQ34="","",'[1]Data Checking'!HQ34)</f>
        <v>0</v>
      </c>
      <c r="HN34">
        <f>IF('[1]Data Checking'!HR34="","",'[1]Data Checking'!HR34)</f>
        <v>0</v>
      </c>
      <c r="HO34">
        <f>IF('[1]Data Checking'!HS34="","",'[1]Data Checking'!HS34)</f>
        <v>0</v>
      </c>
      <c r="HP34">
        <f>IF('[1]Data Checking'!HT34="","",'[1]Data Checking'!HT34)</f>
        <v>1</v>
      </c>
      <c r="HQ34">
        <f>IF('[1]Data Checking'!HU34="","",'[1]Data Checking'!HU34)</f>
        <v>0</v>
      </c>
      <c r="HR34">
        <f>IF('[1]Data Checking'!HV34="","",'[1]Data Checking'!HV34)</f>
        <v>0</v>
      </c>
      <c r="HS34" t="str">
        <f>IF('[1]Data Checking'!HW34="","",'[1]Data Checking'!HW34)</f>
        <v>Non</v>
      </c>
      <c r="HT34" t="str">
        <f>IF('[1]Data Checking'!HX34="","",'[1]Data Checking'!HX34)</f>
        <v>Non</v>
      </c>
      <c r="HU34" t="str">
        <f>IF('[1]Data Checking'!HY34="","",'[1]Data Checking'!HY34)</f>
        <v>Oui</v>
      </c>
      <c r="HV34" t="str">
        <f>IF('[1]Data Checking'!HZ34="","",'[1]Data Checking'!HZ34)</f>
        <v>Sud-Est</v>
      </c>
      <c r="HW34" t="str">
        <f>IF('[1]Data Checking'!IA34="","",'[1]Data Checking'!IA34)</f>
        <v>Meme</v>
      </c>
      <c r="HX34" t="str">
        <f>IF('[1]Data Checking'!IB34="","",'[1]Data Checking'!IB34)</f>
        <v>Jacmel</v>
      </c>
      <c r="HY34" t="str">
        <f>IF('[1]Data Checking'!IC34="","",'[1]Data Checking'!IC34)</f>
        <v>Meme</v>
      </c>
      <c r="HZ34">
        <f>IF('[1]Data Checking'!ID34="","",'[1]Data Checking'!ID34)</f>
        <v>75</v>
      </c>
      <c r="IA34" t="str">
        <f>IF('[1]Data Checking'!IE34="","",'[1]Data Checking'!IE34)</f>
        <v>Oui</v>
      </c>
      <c r="IB34" t="str">
        <f>IF('[1]Data Checking'!IF34="","",'[1]Data Checking'!IF34)</f>
        <v>Oui</v>
      </c>
      <c r="IC34" t="str">
        <f>IF('[1]Data Checking'!IG34="","",'[1]Data Checking'!IG34)</f>
        <v>Manifestations</v>
      </c>
      <c r="ID34">
        <f>IF('[1]Data Checking'!IH34="","",'[1]Data Checking'!IH34)</f>
        <v>0</v>
      </c>
      <c r="IE34">
        <f>IF('[1]Data Checking'!II34="","",'[1]Data Checking'!II34)</f>
        <v>0</v>
      </c>
      <c r="IF34">
        <f>IF('[1]Data Checking'!IJ34="","",'[1]Data Checking'!IJ34)</f>
        <v>1</v>
      </c>
      <c r="IG34">
        <f>IF('[1]Data Checking'!IK34="","",'[1]Data Checking'!IK34)</f>
        <v>0</v>
      </c>
      <c r="IH34">
        <f>IF('[1]Data Checking'!IL34="","",'[1]Data Checking'!IL34)</f>
        <v>0</v>
      </c>
      <c r="II34">
        <f>IF('[1]Data Checking'!IM34="","",'[1]Data Checking'!IM34)</f>
        <v>0</v>
      </c>
      <c r="IJ34" t="str">
        <f>IF('[1]Data Checking'!IN34="","",'[1]Data Checking'!IN34)</f>
        <v/>
      </c>
      <c r="IK34" t="str">
        <f>IF('[1]Data Checking'!IO34="","",'[1]Data Checking'!IO34)</f>
        <v>Augmentation des prix</v>
      </c>
      <c r="IL34">
        <f>IF('[1]Data Checking'!IP34="","",'[1]Data Checking'!IP34)</f>
        <v>0</v>
      </c>
      <c r="IM34">
        <f>IF('[1]Data Checking'!IQ34="","",'[1]Data Checking'!IQ34)</f>
        <v>0</v>
      </c>
      <c r="IN34">
        <f>IF('[1]Data Checking'!IR34="","",'[1]Data Checking'!IR34)</f>
        <v>1</v>
      </c>
      <c r="IO34">
        <f>IF('[1]Data Checking'!IS34="","",'[1]Data Checking'!IS34)</f>
        <v>0</v>
      </c>
      <c r="IP34">
        <f>IF('[1]Data Checking'!IT34="","",'[1]Data Checking'!IT34)</f>
        <v>0</v>
      </c>
      <c r="IQ34">
        <f>IF('[1]Data Checking'!IU34="","",'[1]Data Checking'!IU34)</f>
        <v>0</v>
      </c>
      <c r="IR34">
        <f>IF('[1]Data Checking'!IV34="","",'[1]Data Checking'!IV34)</f>
        <v>0</v>
      </c>
      <c r="IS34">
        <f>IF('[1]Data Checking'!IW34="","",'[1]Data Checking'!IW34)</f>
        <v>0</v>
      </c>
      <c r="IT34" t="str">
        <f>IF('[1]Data Checking'!IX34="","",'[1]Data Checking'!IX34)</f>
        <v/>
      </c>
      <c r="IU34" t="str">
        <f>IF('[1]Data Checking'!IY34="","",'[1]Data Checking'!IY34)</f>
        <v>Oui</v>
      </c>
      <c r="IV34" t="str">
        <f>IF('[1]Data Checking'!IZ34="","",'[1]Data Checking'!IZ34)</f>
        <v/>
      </c>
      <c r="IW34" t="str">
        <f>IF('[1]Data Checking'!JA34="","",'[1]Data Checking'!JA34)</f>
        <v/>
      </c>
      <c r="IX34" t="str">
        <f>IF('[1]Data Checking'!JB34="","",'[1]Data Checking'!JB34)</f>
        <v/>
      </c>
      <c r="IY34" t="str">
        <f>IF('[1]Data Checking'!JC34="","",'[1]Data Checking'!JC34)</f>
        <v/>
      </c>
      <c r="IZ34" t="str">
        <f>IF('[1]Data Checking'!JD34="","",'[1]Data Checking'!JD34)</f>
        <v/>
      </c>
      <c r="JA34" t="str">
        <f>IF('[1]Data Checking'!JE34="","",'[1]Data Checking'!JE34)</f>
        <v/>
      </c>
      <c r="JB34" t="str">
        <f>IF('[1]Data Checking'!JF34="","",'[1]Data Checking'!JF34)</f>
        <v/>
      </c>
      <c r="JC34" t="str">
        <f>IF('[1]Data Checking'!JG34="","",'[1]Data Checking'!JG34)</f>
        <v/>
      </c>
      <c r="JD34" t="str">
        <f>IF('[1]Data Checking'!JH34="","",'[1]Data Checking'!JH34)</f>
        <v/>
      </c>
      <c r="JE34" t="str">
        <f>IF('[1]Data Checking'!JI34="","",'[1]Data Checking'!JI34)</f>
        <v/>
      </c>
      <c r="JF34" t="str">
        <f>IF('[1]Data Checking'!JJ34="","",'[1]Data Checking'!JJ34)</f>
        <v/>
      </c>
      <c r="JG34" t="str">
        <f>IF('[1]Data Checking'!JK34="","",'[1]Data Checking'!JK34)</f>
        <v/>
      </c>
      <c r="JH34" t="str">
        <f>IF('[1]Data Checking'!JL34="","",'[1]Data Checking'!JL34)</f>
        <v/>
      </c>
      <c r="JI34" t="str">
        <f>IF('[1]Data Checking'!JM34="","",'[1]Data Checking'!JM34)</f>
        <v/>
      </c>
      <c r="JJ34" t="str">
        <f>IF('[1]Data Checking'!JN34="","",'[1]Data Checking'!JN34)</f>
        <v/>
      </c>
      <c r="JK34" t="str">
        <f>IF('[1]Data Checking'!JO34="","",'[1]Data Checking'!JO34)</f>
        <v/>
      </c>
      <c r="JL34" t="str">
        <f>IF('[1]Data Checking'!JP34="","",'[1]Data Checking'!JP34)</f>
        <v/>
      </c>
      <c r="JM34" t="str">
        <f>IF('[1]Data Checking'!JQ34="","",'[1]Data Checking'!JQ34)</f>
        <v/>
      </c>
      <c r="JN34" t="str">
        <f>IF('[1]Data Checking'!JR34="","",'[1]Data Checking'!JR34)</f>
        <v/>
      </c>
      <c r="JO34" t="str">
        <f>IF('[1]Data Checking'!JS34="","",'[1]Data Checking'!JS34)</f>
        <v/>
      </c>
      <c r="JP34" t="str">
        <f>IF('[1]Data Checking'!JT34="","",'[1]Data Checking'!JT34)</f>
        <v/>
      </c>
      <c r="JQ34" t="str">
        <f>IF('[1]Data Checking'!JU34="","",'[1]Data Checking'!JU34)</f>
        <v/>
      </c>
      <c r="JR34" t="str">
        <f>IF('[1]Data Checking'!JV34="","",'[1]Data Checking'!JV34)</f>
        <v/>
      </c>
      <c r="JS34" t="str">
        <f>IF('[1]Data Checking'!JW34="","",'[1]Data Checking'!JW34)</f>
        <v/>
      </c>
      <c r="JT34" t="str">
        <f>IF('[1]Data Checking'!JX34="","",'[1]Data Checking'!JX34)</f>
        <v/>
      </c>
      <c r="JU34" t="str">
        <f>IF('[1]Data Checking'!JY34="","",'[1]Data Checking'!JY34)</f>
        <v/>
      </c>
      <c r="JV34" t="str">
        <f>IF('[1]Data Checking'!JZ34="","",'[1]Data Checking'!JZ34)</f>
        <v/>
      </c>
      <c r="JW34" t="str">
        <f>IF('[1]Data Checking'!KA34="","",'[1]Data Checking'!KA34)</f>
        <v/>
      </c>
      <c r="JX34" t="str">
        <f>IF('[1]Data Checking'!KB34="","",'[1]Data Checking'!KB34)</f>
        <v/>
      </c>
      <c r="JY34" t="str">
        <f>IF('[1]Data Checking'!KC34="","",'[1]Data Checking'!KC34)</f>
        <v/>
      </c>
      <c r="JZ34" t="str">
        <f>IF('[1]Data Checking'!KD34="","",'[1]Data Checking'!KD34)</f>
        <v/>
      </c>
      <c r="KA34" t="str">
        <f>IF('[1]Data Checking'!KE34="","",'[1]Data Checking'!KE34)</f>
        <v/>
      </c>
      <c r="KB34" t="str">
        <f>IF('[1]Data Checking'!KF34="","",'[1]Data Checking'!KF34)</f>
        <v/>
      </c>
      <c r="KC34" t="str">
        <f>IF('[1]Data Checking'!KG34="","",'[1]Data Checking'!KG34)</f>
        <v/>
      </c>
      <c r="KD34" t="str">
        <f>IF('[1]Data Checking'!KH34="","",'[1]Data Checking'!KH34)</f>
        <v/>
      </c>
      <c r="KE34" t="str">
        <f>IF('[1]Data Checking'!KI34="","",'[1]Data Checking'!KI34)</f>
        <v/>
      </c>
      <c r="KF34" t="str">
        <f>IF('[1]Data Checking'!KJ34="","",'[1]Data Checking'!KJ34)</f>
        <v/>
      </c>
      <c r="KG34" t="str">
        <f>IF('[1]Data Checking'!KK34="","",'[1]Data Checking'!KK34)</f>
        <v/>
      </c>
      <c r="KH34" t="str">
        <f>IF('[1]Data Checking'!KL34="","",'[1]Data Checking'!KL34)</f>
        <v/>
      </c>
      <c r="KI34" t="str">
        <f>IF('[1]Data Checking'!KM34="","",'[1]Data Checking'!KM34)</f>
        <v/>
      </c>
      <c r="KJ34" t="str">
        <f>IF('[1]Data Checking'!KN34="","",'[1]Data Checking'!KN34)</f>
        <v/>
      </c>
      <c r="KK34" t="str">
        <f>IF('[1]Data Checking'!KO34="","",'[1]Data Checking'!KO34)</f>
        <v/>
      </c>
      <c r="KL34" t="str">
        <f>IF('[1]Data Checking'!KP34="","",'[1]Data Checking'!KP34)</f>
        <v/>
      </c>
      <c r="KM34" t="str">
        <f>IF('[1]Data Checking'!KQ34="","",'[1]Data Checking'!KQ34)</f>
        <v/>
      </c>
      <c r="KN34" t="str">
        <f>IF('[1]Data Checking'!KR34="","",'[1]Data Checking'!KR34)</f>
        <v/>
      </c>
      <c r="KO34" t="str">
        <f>IF('[1]Data Checking'!KS34="","",'[1]Data Checking'!KS34)</f>
        <v/>
      </c>
      <c r="KP34" t="str">
        <f>IF('[1]Data Checking'!KT34="","",'[1]Data Checking'!KT34)</f>
        <v/>
      </c>
      <c r="KQ34" t="str">
        <f>IF('[1]Data Checking'!KU34="","",'[1]Data Checking'!KU34)</f>
        <v/>
      </c>
      <c r="KR34" t="str">
        <f>IF('[1]Data Checking'!KV34="","",'[1]Data Checking'!KV34)</f>
        <v/>
      </c>
      <c r="KS34" t="str">
        <f>IF('[1]Data Checking'!KW34="","",'[1]Data Checking'!KW34)</f>
        <v/>
      </c>
      <c r="KT34" t="str">
        <f>IF('[1]Data Checking'!KX34="","",'[1]Data Checking'!KX34)</f>
        <v/>
      </c>
      <c r="KU34" t="str">
        <f>IF('[1]Data Checking'!KY34="","",'[1]Data Checking'!KY34)</f>
        <v/>
      </c>
      <c r="KV34" t="str">
        <f>IF('[1]Data Checking'!KZ34="","",'[1]Data Checking'!KZ34)</f>
        <v/>
      </c>
      <c r="KW34" t="str">
        <f>IF('[1]Data Checking'!LA34="","",'[1]Data Checking'!LA34)</f>
        <v/>
      </c>
      <c r="KX34" t="str">
        <f>IF('[1]Data Checking'!LB34="","",'[1]Data Checking'!LB34)</f>
        <v/>
      </c>
      <c r="KY34" t="str">
        <f>IF('[1]Data Checking'!LC34="","",'[1]Data Checking'!LC34)</f>
        <v/>
      </c>
      <c r="KZ34" t="str">
        <f>IF('[1]Data Checking'!LD34="","",'[1]Data Checking'!LD34)</f>
        <v/>
      </c>
      <c r="LA34" t="str">
        <f>IF('[1]Data Checking'!LE34="","",'[1]Data Checking'!LE34)</f>
        <v/>
      </c>
      <c r="LB34" t="str">
        <f>IF('[1]Data Checking'!LF34="","",'[1]Data Checking'!LF34)</f>
        <v/>
      </c>
      <c r="LC34" t="str">
        <f>IF('[1]Data Checking'!LG34="","",'[1]Data Checking'!LG34)</f>
        <v/>
      </c>
      <c r="LD34" t="str">
        <f>IF('[1]Data Checking'!LH34="","",'[1]Data Checking'!LH34)</f>
        <v/>
      </c>
      <c r="LE34" t="str">
        <f>IF('[1]Data Checking'!LI34="","",'[1]Data Checking'!LI34)</f>
        <v/>
      </c>
      <c r="LF34" t="str">
        <f>IF('[1]Data Checking'!LJ34="","",'[1]Data Checking'!LJ34)</f>
        <v/>
      </c>
      <c r="LG34" t="str">
        <f>IF('[1]Data Checking'!LK34="","",'[1]Data Checking'!LK34)</f>
        <v/>
      </c>
      <c r="LH34" t="str">
        <f>IF('[1]Data Checking'!LL34="","",'[1]Data Checking'!LL34)</f>
        <v/>
      </c>
      <c r="LI34" t="str">
        <f>IF('[1]Data Checking'!LM34="","",'[1]Data Checking'!LM34)</f>
        <v/>
      </c>
      <c r="LJ34" t="str">
        <f>IF('[1]Data Checking'!LN34="","",'[1]Data Checking'!LN34)</f>
        <v/>
      </c>
      <c r="LK34" t="str">
        <f>IF('[1]Data Checking'!LO34="","",'[1]Data Checking'!LO34)</f>
        <v/>
      </c>
      <c r="LL34" t="str">
        <f>IF('[1]Data Checking'!LP34="","",'[1]Data Checking'!LP34)</f>
        <v/>
      </c>
      <c r="LM34" t="str">
        <f>IF('[1]Data Checking'!LQ34="","",'[1]Data Checking'!LQ34)</f>
        <v/>
      </c>
      <c r="LN34" t="str">
        <f>IF('[1]Data Checking'!LR34="","",'[1]Data Checking'!LR34)</f>
        <v/>
      </c>
      <c r="LO34" t="str">
        <f>IF('[1]Data Checking'!LS34="","",'[1]Data Checking'!LS34)</f>
        <v/>
      </c>
      <c r="LP34" t="str">
        <f>IF('[1]Data Checking'!LT34="","",'[1]Data Checking'!LT34)</f>
        <v/>
      </c>
      <c r="LQ34" t="str">
        <f>IF('[1]Data Checking'!LU34="","",'[1]Data Checking'!LU34)</f>
        <v/>
      </c>
      <c r="LR34" t="str">
        <f>IF('[1]Data Checking'!LV34="","",'[1]Data Checking'!LV34)</f>
        <v/>
      </c>
      <c r="LS34" t="str">
        <f>IF('[1]Data Checking'!LW34="","",'[1]Data Checking'!LW34)</f>
        <v/>
      </c>
      <c r="LT34" t="str">
        <f>IF('[1]Data Checking'!LX34="","",'[1]Data Checking'!LX34)</f>
        <v/>
      </c>
      <c r="LU34" t="str">
        <f>IF('[1]Data Checking'!LY34="","",'[1]Data Checking'!LY34)</f>
        <v/>
      </c>
      <c r="LV34" t="str">
        <f>IF('[1]Data Checking'!LZ34="","",'[1]Data Checking'!LZ34)</f>
        <v/>
      </c>
      <c r="LW34" t="str">
        <f>IF('[1]Data Checking'!MA34="","",'[1]Data Checking'!MA34)</f>
        <v/>
      </c>
      <c r="LX34" t="str">
        <f>IF('[1]Data Checking'!MB34="","",'[1]Data Checking'!MB34)</f>
        <v/>
      </c>
      <c r="LY34" t="str">
        <f>IF('[1]Data Checking'!MC34="","",'[1]Data Checking'!MC34)</f>
        <v/>
      </c>
      <c r="LZ34" t="str">
        <f>IF('[1]Data Checking'!MD34="","",'[1]Data Checking'!MD34)</f>
        <v/>
      </c>
      <c r="MA34" t="str">
        <f>IF('[1]Data Checking'!ME34="","",'[1]Data Checking'!ME34)</f>
        <v/>
      </c>
      <c r="MB34" t="str">
        <f>IF('[1]Data Checking'!MF34="","",'[1]Data Checking'!MF34)</f>
        <v/>
      </c>
      <c r="MC34" t="str">
        <f>IF('[1]Data Checking'!MG34="","",'[1]Data Checking'!MG34)</f>
        <v/>
      </c>
      <c r="MD34" t="str">
        <f>IF('[1]Data Checking'!MH34="","",'[1]Data Checking'!MH34)</f>
        <v/>
      </c>
      <c r="ME34" t="str">
        <f>IF('[1]Data Checking'!MI34="","",'[1]Data Checking'!MI34)</f>
        <v/>
      </c>
      <c r="MF34" t="str">
        <f>IF('[1]Data Checking'!MJ34="","",'[1]Data Checking'!MJ34)</f>
        <v/>
      </c>
      <c r="MG34" t="str">
        <f>IF('[1]Data Checking'!MK34="","",'[1]Data Checking'!MK34)</f>
        <v/>
      </c>
      <c r="MH34" t="str">
        <f>IF('[1]Data Checking'!ML34="","",'[1]Data Checking'!ML34)</f>
        <v/>
      </c>
      <c r="MI34" t="str">
        <f>IF('[1]Data Checking'!MM34="","",'[1]Data Checking'!MM34)</f>
        <v/>
      </c>
      <c r="MJ34" t="str">
        <f>IF('[1]Data Checking'!MN34="","",'[1]Data Checking'!MN34)</f>
        <v/>
      </c>
      <c r="MK34" t="str">
        <f>IF('[1]Data Checking'!MO34="","",'[1]Data Checking'!MO34)</f>
        <v/>
      </c>
      <c r="ML34" t="str">
        <f>IF('[1]Data Checking'!MP34="","",'[1]Data Checking'!MP34)</f>
        <v/>
      </c>
      <c r="MM34" t="str">
        <f>IF('[1]Data Checking'!MQ34="","",'[1]Data Checking'!MQ34)</f>
        <v/>
      </c>
      <c r="MN34" t="str">
        <f>IF('[1]Data Checking'!MR34="","",'[1]Data Checking'!MR34)</f>
        <v/>
      </c>
      <c r="MO34" t="str">
        <f>IF('[1]Data Checking'!MS34="","",'[1]Data Checking'!MS34)</f>
        <v/>
      </c>
      <c r="MP34" t="str">
        <f>IF('[1]Data Checking'!MT34="","",'[1]Data Checking'!MT34)</f>
        <v/>
      </c>
      <c r="MQ34" t="str">
        <f>IF('[1]Data Checking'!MU34="","",'[1]Data Checking'!MU34)</f>
        <v/>
      </c>
      <c r="MR34" t="str">
        <f>IF('[1]Data Checking'!MV34="","",'[1]Data Checking'!MV34)</f>
        <v/>
      </c>
      <c r="MS34" t="str">
        <f>IF('[1]Data Checking'!MW34="","",'[1]Data Checking'!MW34)</f>
        <v/>
      </c>
      <c r="MT34" t="str">
        <f>IF('[1]Data Checking'!MX34="","",'[1]Data Checking'!MX34)</f>
        <v/>
      </c>
      <c r="MU34" t="str">
        <f>IF('[1]Data Checking'!MY34="","",'[1]Data Checking'!MY34)</f>
        <v/>
      </c>
      <c r="MV34" t="str">
        <f>IF('[1]Data Checking'!MZ34="","",'[1]Data Checking'!MZ34)</f>
        <v/>
      </c>
      <c r="MW34" t="str">
        <f>IF('[1]Data Checking'!NA34="","",'[1]Data Checking'!NA34)</f>
        <v/>
      </c>
      <c r="MX34" t="str">
        <f>IF('[1]Data Checking'!NB34="","",'[1]Data Checking'!NB34)</f>
        <v/>
      </c>
      <c r="MY34" t="str">
        <f>IF('[1]Data Checking'!NC34="","",'[1]Data Checking'!NC34)</f>
        <v/>
      </c>
      <c r="MZ34" t="str">
        <f>IF('[1]Data Checking'!ND34="","",'[1]Data Checking'!ND34)</f>
        <v/>
      </c>
      <c r="NA34" t="str">
        <f>IF('[1]Data Checking'!NE34="","",'[1]Data Checking'!NE34)</f>
        <v/>
      </c>
      <c r="NB34" t="str">
        <f>IF('[1]Data Checking'!NF34="","",'[1]Data Checking'!NF34)</f>
        <v/>
      </c>
      <c r="NC34" t="str">
        <f>IF('[1]Data Checking'!NG34="","",'[1]Data Checking'!NG34)</f>
        <v/>
      </c>
      <c r="ND34" t="str">
        <f>IF('[1]Data Checking'!NH34="","",'[1]Data Checking'!NH34)</f>
        <v/>
      </c>
      <c r="NE34" t="str">
        <f>IF('[1]Data Checking'!NI34="","",'[1]Data Checking'!NI34)</f>
        <v/>
      </c>
      <c r="NF34" t="str">
        <f>IF('[1]Data Checking'!NJ34="","",'[1]Data Checking'!NJ34)</f>
        <v/>
      </c>
      <c r="NG34" t="str">
        <f>IF('[1]Data Checking'!NK34="","",'[1]Data Checking'!NK34)</f>
        <v/>
      </c>
      <c r="NH34" t="str">
        <f>IF('[1]Data Checking'!NL34="","",'[1]Data Checking'!NL34)</f>
        <v/>
      </c>
      <c r="NI34" t="str">
        <f>IF('[1]Data Checking'!NM34="","",'[1]Data Checking'!NM34)</f>
        <v/>
      </c>
      <c r="NJ34" t="str">
        <f>IF('[1]Data Checking'!NN34="","",'[1]Data Checking'!NN34)</f>
        <v/>
      </c>
      <c r="NK34" t="str">
        <f>IF('[1]Data Checking'!NO34="","",'[1]Data Checking'!NO34)</f>
        <v/>
      </c>
      <c r="NL34" t="str">
        <f>IF('[1]Data Checking'!NP34="","",'[1]Data Checking'!NP34)</f>
        <v/>
      </c>
      <c r="NM34" t="str">
        <f>IF('[1]Data Checking'!NQ34="","",'[1]Data Checking'!NQ34)</f>
        <v/>
      </c>
      <c r="NN34" t="str">
        <f>IF('[1]Data Checking'!NR34="","",'[1]Data Checking'!NR34)</f>
        <v/>
      </c>
      <c r="NO34" t="str">
        <f>IF('[1]Data Checking'!NS34="","",'[1]Data Checking'!NS34)</f>
        <v/>
      </c>
      <c r="NP34" t="str">
        <f>IF('[1]Data Checking'!NT34="","",'[1]Data Checking'!NT34)</f>
        <v/>
      </c>
      <c r="NQ34" t="str">
        <f>IF('[1]Data Checking'!NU34="","",'[1]Data Checking'!NU34)</f>
        <v/>
      </c>
      <c r="NR34" t="str">
        <f>IF('[1]Data Checking'!NV34="","",'[1]Data Checking'!NV34)</f>
        <v/>
      </c>
      <c r="NS34" t="str">
        <f>IF('[1]Data Checking'!NW34="","",'[1]Data Checking'!NW34)</f>
        <v/>
      </c>
      <c r="NT34" t="str">
        <f>IF('[1]Data Checking'!NX34="","",'[1]Data Checking'!NX34)</f>
        <v/>
      </c>
      <c r="NU34" t="str">
        <f>IF('[1]Data Checking'!NY34="","",'[1]Data Checking'!NY34)</f>
        <v/>
      </c>
      <c r="NV34" t="str">
        <f>IF('[1]Data Checking'!NZ34="","",'[1]Data Checking'!NZ34)</f>
        <v/>
      </c>
      <c r="NW34" t="str">
        <f>IF('[1]Data Checking'!OA34="","",'[1]Data Checking'!OA34)</f>
        <v/>
      </c>
      <c r="NX34" t="str">
        <f>IF('[1]Data Checking'!OB34="","",'[1]Data Checking'!OB34)</f>
        <v/>
      </c>
      <c r="NY34" t="str">
        <f>IF('[1]Data Checking'!OC34="","",'[1]Data Checking'!OC34)</f>
        <v/>
      </c>
      <c r="NZ34" t="str">
        <f>IF('[1]Data Checking'!OD34="","",'[1]Data Checking'!OD34)</f>
        <v/>
      </c>
      <c r="OA34" t="str">
        <f>IF('[1]Data Checking'!OE34="","",'[1]Data Checking'!OE34)</f>
        <v/>
      </c>
      <c r="OB34" t="str">
        <f>IF('[1]Data Checking'!OF34="","",'[1]Data Checking'!OF34)</f>
        <v/>
      </c>
      <c r="OC34" t="str">
        <f>IF('[1]Data Checking'!OG34="","",'[1]Data Checking'!OG34)</f>
        <v/>
      </c>
      <c r="OD34" t="str">
        <f>IF('[1]Data Checking'!OH34="","",'[1]Data Checking'!OH34)</f>
        <v/>
      </c>
      <c r="OE34" t="str">
        <f>IF('[1]Data Checking'!OI34="","",'[1]Data Checking'!OI34)</f>
        <v/>
      </c>
      <c r="OF34" t="str">
        <f>IF('[1]Data Checking'!OJ34="","",'[1]Data Checking'!OJ34)</f>
        <v/>
      </c>
      <c r="OG34" t="str">
        <f>IF('[1]Data Checking'!OK34="","",'[1]Data Checking'!OK34)</f>
        <v/>
      </c>
      <c r="OH34" t="str">
        <f>IF('[1]Data Checking'!OL34="","",'[1]Data Checking'!OL34)</f>
        <v/>
      </c>
      <c r="OI34" t="str">
        <f>IF('[1]Data Checking'!OM34="","",'[1]Data Checking'!OM34)</f>
        <v/>
      </c>
      <c r="OJ34" t="str">
        <f>IF('[1]Data Checking'!ON34="","",'[1]Data Checking'!ON34)</f>
        <v/>
      </c>
      <c r="OK34" t="str">
        <f>IF('[1]Data Checking'!OO34="","",'[1]Data Checking'!OO34)</f>
        <v/>
      </c>
      <c r="OL34" t="str">
        <f>IF('[1]Data Checking'!OP34="","",'[1]Data Checking'!OP34)</f>
        <v/>
      </c>
      <c r="OM34" t="str">
        <f>IF('[1]Data Checking'!OQ34="","",'[1]Data Checking'!OQ34)</f>
        <v/>
      </c>
      <c r="ON34" t="str">
        <f>IF('[1]Data Checking'!OR34="","",'[1]Data Checking'!OR34)</f>
        <v/>
      </c>
      <c r="OO34" t="str">
        <f>IF('[1]Data Checking'!OS34="","",'[1]Data Checking'!OS34)</f>
        <v/>
      </c>
      <c r="OP34" t="str">
        <f>IF('[1]Data Checking'!OT34="","",'[1]Data Checking'!OT34)</f>
        <v/>
      </c>
      <c r="OQ34" t="str">
        <f>IF('[1]Data Checking'!OU34="","",'[1]Data Checking'!OU34)</f>
        <v/>
      </c>
      <c r="OR34" t="str">
        <f>IF('[1]Data Checking'!OV34="","",'[1]Data Checking'!OV34)</f>
        <v/>
      </c>
      <c r="OS34" t="str">
        <f>IF('[1]Data Checking'!OW34="","",'[1]Data Checking'!OW34)</f>
        <v/>
      </c>
      <c r="OT34" t="str">
        <f>IF('[1]Data Checking'!OX34="","",'[1]Data Checking'!OX34)</f>
        <v/>
      </c>
      <c r="OU34" t="str">
        <f>IF('[1]Data Checking'!OY34="","",'[1]Data Checking'!OY34)</f>
        <v/>
      </c>
      <c r="OV34" t="str">
        <f>IF('[1]Data Checking'!OZ34="","",'[1]Data Checking'!OZ34)</f>
        <v/>
      </c>
      <c r="OW34" t="str">
        <f>IF('[1]Data Checking'!PA34="","",'[1]Data Checking'!PA34)</f>
        <v/>
      </c>
      <c r="OX34" t="str">
        <f>IF('[1]Data Checking'!PB34="","",'[1]Data Checking'!PB34)</f>
        <v/>
      </c>
      <c r="OY34" t="str">
        <f>IF('[1]Data Checking'!PC34="","",'[1]Data Checking'!PC34)</f>
        <v/>
      </c>
      <c r="OZ34" t="str">
        <f>IF('[1]Data Checking'!PD34="","",'[1]Data Checking'!PD34)</f>
        <v/>
      </c>
      <c r="PA34" t="str">
        <f>IF('[1]Data Checking'!PE34="","",'[1]Data Checking'!PE34)</f>
        <v/>
      </c>
      <c r="PB34" t="str">
        <f>IF('[1]Data Checking'!PF34="","",'[1]Data Checking'!PF34)</f>
        <v/>
      </c>
      <c r="PC34" t="str">
        <f>IF('[1]Data Checking'!PG34="","",'[1]Data Checking'!PG34)</f>
        <v/>
      </c>
      <c r="PD34" t="str">
        <f>IF('[1]Data Checking'!PH34="","",'[1]Data Checking'!PH34)</f>
        <v/>
      </c>
      <c r="PE34" t="str">
        <f>IF('[1]Data Checking'!PI34="","",'[1]Data Checking'!PI34)</f>
        <v/>
      </c>
      <c r="PF34" t="str">
        <f>IF('[1]Data Checking'!PJ34="","",'[1]Data Checking'!PJ34)</f>
        <v/>
      </c>
      <c r="PG34" t="str">
        <f>IF('[1]Data Checking'!PK34="","",'[1]Data Checking'!PK34)</f>
        <v/>
      </c>
      <c r="PH34" t="str">
        <f>IF('[1]Data Checking'!PL34="","",'[1]Data Checking'!PL34)</f>
        <v/>
      </c>
      <c r="PI34" t="str">
        <f>IF('[1]Data Checking'!PM34="","",'[1]Data Checking'!PM34)</f>
        <v/>
      </c>
      <c r="PJ34" t="str">
        <f>IF('[1]Data Checking'!PN34="","",'[1]Data Checking'!PN34)</f>
        <v/>
      </c>
      <c r="PK34" t="str">
        <f>IF('[1]Data Checking'!PO34="","",'[1]Data Checking'!PO34)</f>
        <v/>
      </c>
      <c r="PL34" t="str">
        <f>IF('[1]Data Checking'!PP34="","",'[1]Data Checking'!PP34)</f>
        <v/>
      </c>
      <c r="PM34" t="str">
        <f>IF('[1]Data Checking'!PQ34="","",'[1]Data Checking'!PQ34)</f>
        <v/>
      </c>
      <c r="PN34" t="str">
        <f>IF('[1]Data Checking'!PR34="","",'[1]Data Checking'!PR34)</f>
        <v/>
      </c>
      <c r="PO34" t="str">
        <f>IF('[1]Data Checking'!PS34="","",'[1]Data Checking'!PS34)</f>
        <v/>
      </c>
      <c r="PP34" t="str">
        <f>IF('[1]Data Checking'!PT34="","",'[1]Data Checking'!PT34)</f>
        <v/>
      </c>
      <c r="PQ34" t="str">
        <f>IF('[1]Data Checking'!PU34="","",'[1]Data Checking'!PU34)</f>
        <v/>
      </c>
      <c r="PR34" t="str">
        <f>IF('[1]Data Checking'!PV34="","",'[1]Data Checking'!PV34)</f>
        <v/>
      </c>
      <c r="PS34" t="str">
        <f>IF('[1]Data Checking'!PW34="","",'[1]Data Checking'!PW34)</f>
        <v/>
      </c>
      <c r="PT34" t="str">
        <f>IF('[1]Data Checking'!PX34="","",'[1]Data Checking'!PX34)</f>
        <v/>
      </c>
      <c r="PU34" t="str">
        <f>IF('[1]Data Checking'!PY34="","",'[1]Data Checking'!PY34)</f>
        <v/>
      </c>
      <c r="PV34" t="str">
        <f>IF('[1]Data Checking'!PZ34="","",'[1]Data Checking'!PZ34)</f>
        <v/>
      </c>
      <c r="PW34" t="str">
        <f>IF('[1]Data Checking'!QA34="","",'[1]Data Checking'!QA34)</f>
        <v/>
      </c>
      <c r="PX34" t="str">
        <f>IF('[1]Data Checking'!QB34="","",'[1]Data Checking'!QB34)</f>
        <v/>
      </c>
      <c r="PY34" t="str">
        <f>IF('[1]Data Checking'!QC34="","",'[1]Data Checking'!QC34)</f>
        <v/>
      </c>
      <c r="PZ34" t="str">
        <f>IF('[1]Data Checking'!QD34="","",'[1]Data Checking'!QD34)</f>
        <v/>
      </c>
      <c r="QA34" t="str">
        <f>IF('[1]Data Checking'!QE34="","",'[1]Data Checking'!QE34)</f>
        <v/>
      </c>
      <c r="QB34" t="str">
        <f>IF('[1]Data Checking'!QF34="","",'[1]Data Checking'!QF34)</f>
        <v/>
      </c>
      <c r="QC34" t="str">
        <f>IF('[1]Data Checking'!QG34="","",'[1]Data Checking'!QG34)</f>
        <v/>
      </c>
      <c r="QD34" t="str">
        <f>IF('[1]Data Checking'!QH34="","",'[1]Data Checking'!QH34)</f>
        <v/>
      </c>
      <c r="QE34" t="str">
        <f>IF('[1]Data Checking'!QI34="","",'[1]Data Checking'!QI34)</f>
        <v/>
      </c>
      <c r="QF34" t="str">
        <f>IF('[1]Data Checking'!QJ34="","",'[1]Data Checking'!QJ34)</f>
        <v/>
      </c>
      <c r="QG34" t="str">
        <f>IF('[1]Data Checking'!QK34="","",'[1]Data Checking'!QK34)</f>
        <v/>
      </c>
      <c r="QH34" t="str">
        <f>IF('[1]Data Checking'!QL34="","",'[1]Data Checking'!QL34)</f>
        <v/>
      </c>
      <c r="QI34" t="str">
        <f>IF('[1]Data Checking'!QM34="","",'[1]Data Checking'!QM34)</f>
        <v/>
      </c>
      <c r="QJ34" t="str">
        <f>IF('[1]Data Checking'!QN34="","",'[1]Data Checking'!QN34)</f>
        <v/>
      </c>
      <c r="QK34" t="str">
        <f>IF('[1]Data Checking'!QO34="","",'[1]Data Checking'!QO34)</f>
        <v/>
      </c>
      <c r="QL34" t="str">
        <f>IF('[1]Data Checking'!QP34="","",'[1]Data Checking'!QP34)</f>
        <v/>
      </c>
      <c r="QM34" t="str">
        <f>IF('[1]Data Checking'!QQ34="","",'[1]Data Checking'!QQ34)</f>
        <v/>
      </c>
      <c r="QN34" t="str">
        <f>IF('[1]Data Checking'!QR34="","",'[1]Data Checking'!QR34)</f>
        <v/>
      </c>
      <c r="QO34" t="str">
        <f>IF('[1]Data Checking'!QS34="","",'[1]Data Checking'!QS34)</f>
        <v/>
      </c>
      <c r="QP34" t="str">
        <f>IF('[1]Data Checking'!QT34="","",'[1]Data Checking'!QT34)</f>
        <v/>
      </c>
      <c r="QQ34" t="str">
        <f>IF('[1]Data Checking'!QU34="","",'[1]Data Checking'!QU34)</f>
        <v/>
      </c>
      <c r="QR34" t="str">
        <f>IF('[1]Data Checking'!QV34="","",'[1]Data Checking'!QV34)</f>
        <v/>
      </c>
      <c r="QS34" t="str">
        <f>IF('[1]Data Checking'!QW34="","",'[1]Data Checking'!QW34)</f>
        <v/>
      </c>
      <c r="QT34" t="str">
        <f>IF('[1]Data Checking'!QX34="","",'[1]Data Checking'!QX34)</f>
        <v/>
      </c>
      <c r="QU34" t="str">
        <f>IF('[1]Data Checking'!QY34="","",'[1]Data Checking'!QY34)</f>
        <v/>
      </c>
      <c r="QV34" t="str">
        <f>IF('[1]Data Checking'!QZ34="","",'[1]Data Checking'!QZ34)</f>
        <v/>
      </c>
      <c r="QW34" t="str">
        <f>IF('[1]Data Checking'!RA34="","",'[1]Data Checking'!RA34)</f>
        <v/>
      </c>
      <c r="QX34" t="str">
        <f>IF('[1]Data Checking'!RB34="","",'[1]Data Checking'!RB34)</f>
        <v/>
      </c>
      <c r="QY34" t="str">
        <f>IF('[1]Data Checking'!RC34="","",'[1]Data Checking'!RC34)</f>
        <v/>
      </c>
      <c r="QZ34" t="str">
        <f>IF('[1]Data Checking'!RD34="","",'[1]Data Checking'!RD34)</f>
        <v/>
      </c>
      <c r="RA34" t="str">
        <f>IF('[1]Data Checking'!RE34="","",'[1]Data Checking'!RE34)</f>
        <v/>
      </c>
      <c r="RB34" t="str">
        <f>IF('[1]Data Checking'!RF34="","",'[1]Data Checking'!RF34)</f>
        <v/>
      </c>
      <c r="RC34" t="str">
        <f>IF('[1]Data Checking'!RG34="","",'[1]Data Checking'!RG34)</f>
        <v/>
      </c>
      <c r="RD34" t="str">
        <f>IF('[1]Data Checking'!RH34="","",'[1]Data Checking'!RH34)</f>
        <v/>
      </c>
      <c r="RE34" t="str">
        <f>IF('[1]Data Checking'!RI34="","",'[1]Data Checking'!RI34)</f>
        <v/>
      </c>
      <c r="RF34" t="str">
        <f>IF('[1]Data Checking'!RJ34="","",'[1]Data Checking'!RJ34)</f>
        <v/>
      </c>
      <c r="RG34" t="str">
        <f>IF('[1]Data Checking'!RK34="","",'[1]Data Checking'!RK34)</f>
        <v/>
      </c>
      <c r="RH34" t="str">
        <f>IF('[1]Data Checking'!RL34="","",'[1]Data Checking'!RL34)</f>
        <v/>
      </c>
      <c r="RI34" t="str">
        <f>IF('[1]Data Checking'!RM34="","",'[1]Data Checking'!RM34)</f>
        <v/>
      </c>
      <c r="RJ34" t="str">
        <f>IF('[1]Data Checking'!RN34="","",'[1]Data Checking'!RN34)</f>
        <v/>
      </c>
      <c r="RK34" t="str">
        <f>IF('[1]Data Checking'!RO34="","",'[1]Data Checking'!RO34)</f>
        <v/>
      </c>
      <c r="RL34" t="str">
        <f>IF('[1]Data Checking'!RP34="","",'[1]Data Checking'!RP34)</f>
        <v/>
      </c>
      <c r="RM34" t="str">
        <f>IF('[1]Data Checking'!RQ34="","",'[1]Data Checking'!RQ34)</f>
        <v/>
      </c>
      <c r="RN34" t="str">
        <f>IF('[1]Data Checking'!RR34="","",'[1]Data Checking'!RR34)</f>
        <v/>
      </c>
      <c r="RO34" t="str">
        <f>IF('[1]Data Checking'!RS34="","",'[1]Data Checking'!RS34)</f>
        <v/>
      </c>
      <c r="RP34" t="str">
        <f>IF('[1]Data Checking'!RT34="","",'[1]Data Checking'!RT34)</f>
        <v/>
      </c>
      <c r="RQ34" t="str">
        <f>IF('[1]Data Checking'!RU34="","",'[1]Data Checking'!RU34)</f>
        <v/>
      </c>
      <c r="RR34" t="str">
        <f>IF('[1]Data Checking'!RV34="","",'[1]Data Checking'!RV34)</f>
        <v/>
      </c>
      <c r="RS34" t="str">
        <f>IF('[1]Data Checking'!RW34="","",'[1]Data Checking'!RW34)</f>
        <v/>
      </c>
      <c r="RT34" t="str">
        <f>IF('[1]Data Checking'!RX34="","",'[1]Data Checking'!RX34)</f>
        <v/>
      </c>
      <c r="RU34" t="str">
        <f>IF('[1]Data Checking'!RY34="","",'[1]Data Checking'!RY34)</f>
        <v/>
      </c>
      <c r="RV34" t="str">
        <f>IF('[1]Data Checking'!RZ34="","",'[1]Data Checking'!RZ34)</f>
        <v/>
      </c>
      <c r="RW34" t="str">
        <f>IF('[1]Data Checking'!SA34="","",'[1]Data Checking'!SA34)</f>
        <v/>
      </c>
      <c r="RX34" t="str">
        <f>IF('[1]Data Checking'!SB34="","",'[1]Data Checking'!SB34)</f>
        <v/>
      </c>
      <c r="RY34" t="str">
        <f>IF('[1]Data Checking'!SC34="","",'[1]Data Checking'!SC34)</f>
        <v/>
      </c>
      <c r="RZ34" t="str">
        <f>IF('[1]Data Checking'!SD34="","",'[1]Data Checking'!SD34)</f>
        <v/>
      </c>
      <c r="SA34" t="str">
        <f>IF('[1]Data Checking'!SE34="","",'[1]Data Checking'!SE34)</f>
        <v/>
      </c>
      <c r="SB34" t="str">
        <f>IF('[1]Data Checking'!SF34="","",'[1]Data Checking'!SF34)</f>
        <v/>
      </c>
      <c r="SC34" t="str">
        <f>IF('[1]Data Checking'!SG34="","",'[1]Data Checking'!SG34)</f>
        <v/>
      </c>
      <c r="SD34" t="str">
        <f>IF('[1]Data Checking'!SH34="","",'[1]Data Checking'!SH34)</f>
        <v/>
      </c>
      <c r="SE34" t="str">
        <f>IF('[1]Data Checking'!SI34="","",'[1]Data Checking'!SI34)</f>
        <v/>
      </c>
      <c r="SF34" t="str">
        <f>IF('[1]Data Checking'!SJ34="","",'[1]Data Checking'!SJ34)</f>
        <v/>
      </c>
      <c r="SG34" t="str">
        <f>IF('[1]Data Checking'!SK34="","",'[1]Data Checking'!SK34)</f>
        <v/>
      </c>
      <c r="SH34" t="str">
        <f>IF('[1]Data Checking'!SL34="","",'[1]Data Checking'!SL34)</f>
        <v/>
      </c>
      <c r="SI34" t="str">
        <f>IF('[1]Data Checking'!SM34="","",'[1]Data Checking'!SM34)</f>
        <v/>
      </c>
      <c r="SJ34" t="str">
        <f>IF('[1]Data Checking'!SN34="","",'[1]Data Checking'!SN34)</f>
        <v/>
      </c>
      <c r="SK34" t="str">
        <f>IF('[1]Data Checking'!SO34="","",'[1]Data Checking'!SO34)</f>
        <v/>
      </c>
      <c r="SL34" t="str">
        <f>IF('[1]Data Checking'!SP34="","",'[1]Data Checking'!SP34)</f>
        <v/>
      </c>
      <c r="SM34" t="str">
        <f>IF('[1]Data Checking'!SQ34="","",'[1]Data Checking'!SQ34)</f>
        <v/>
      </c>
      <c r="SN34" t="str">
        <f>IF('[1]Data Checking'!SR34="","",'[1]Data Checking'!SR34)</f>
        <v/>
      </c>
      <c r="SO34" t="str">
        <f>IF('[1]Data Checking'!SS34="","",'[1]Data Checking'!SS34)</f>
        <v/>
      </c>
      <c r="SP34" t="str">
        <f>IF('[1]Data Checking'!ST34="","",'[1]Data Checking'!ST34)</f>
        <v/>
      </c>
      <c r="SQ34" t="str">
        <f>IF('[1]Data Checking'!SU34="","",'[1]Data Checking'!SU34)</f>
        <v/>
      </c>
      <c r="SR34" t="str">
        <f>IF('[1]Data Checking'!SV34="","",'[1]Data Checking'!SV34)</f>
        <v/>
      </c>
      <c r="SS34" t="str">
        <f>IF('[1]Data Checking'!SW34="","",'[1]Data Checking'!SW34)</f>
        <v/>
      </c>
      <c r="ST34" t="str">
        <f>IF('[1]Data Checking'!SX34="","",'[1]Data Checking'!SX34)</f>
        <v/>
      </c>
      <c r="SU34" t="str">
        <f>IF('[1]Data Checking'!SY34="","",'[1]Data Checking'!SY34)</f>
        <v/>
      </c>
      <c r="SV34" t="str">
        <f>IF('[1]Data Checking'!SZ34="","",'[1]Data Checking'!SZ34)</f>
        <v/>
      </c>
      <c r="SW34" t="str">
        <f>IF('[1]Data Checking'!TA34="","",'[1]Data Checking'!TA34)</f>
        <v/>
      </c>
      <c r="SX34" t="str">
        <f>IF('[1]Data Checking'!TB34="","",'[1]Data Checking'!TB34)</f>
        <v/>
      </c>
      <c r="SY34" t="str">
        <f>IF('[1]Data Checking'!TC34="","",'[1]Data Checking'!TC34)</f>
        <v/>
      </c>
      <c r="SZ34" t="str">
        <f>IF('[1]Data Checking'!TD34="","",'[1]Data Checking'!TD34)</f>
        <v/>
      </c>
      <c r="TA34" t="str">
        <f>IF('[1]Data Checking'!TE34="","",'[1]Data Checking'!TE34)</f>
        <v/>
      </c>
      <c r="TB34" t="str">
        <f>IF('[1]Data Checking'!TF34="","",'[1]Data Checking'!TF34)</f>
        <v/>
      </c>
      <c r="TC34" t="str">
        <f>IF('[1]Data Checking'!TG34="","",'[1]Data Checking'!TG34)</f>
        <v/>
      </c>
      <c r="TD34" t="str">
        <f>IF('[1]Data Checking'!TH34="","",'[1]Data Checking'!TH34)</f>
        <v/>
      </c>
      <c r="TE34" t="str">
        <f>IF('[1]Data Checking'!TI34="","",'[1]Data Checking'!TI34)</f>
        <v/>
      </c>
      <c r="TF34" t="str">
        <f>IF('[1]Data Checking'!TJ34="","",'[1]Data Checking'!TJ34)</f>
        <v/>
      </c>
      <c r="TG34" t="str">
        <f>IF('[1]Data Checking'!TK34="","",'[1]Data Checking'!TK34)</f>
        <v/>
      </c>
      <c r="TH34" t="str">
        <f>IF('[1]Data Checking'!TL34="","",'[1]Data Checking'!TL34)</f>
        <v/>
      </c>
      <c r="TI34" t="str">
        <f>IF('[1]Data Checking'!TM34="","",'[1]Data Checking'!TM34)</f>
        <v/>
      </c>
      <c r="TJ34">
        <f>IF('[1]Data Checking'!TN34="","",'[1]Data Checking'!TN34)</f>
        <v>0</v>
      </c>
      <c r="TK34">
        <f>IF('[1]Data Checking'!TO34="","",'[1]Data Checking'!TO34)</f>
        <v>0</v>
      </c>
      <c r="TL34">
        <f>IF('[1]Data Checking'!TP34="","",'[1]Data Checking'!TP34)</f>
        <v>0</v>
      </c>
      <c r="TM34">
        <f>IF('[1]Data Checking'!TQ34="","",'[1]Data Checking'!TQ34)</f>
        <v>0</v>
      </c>
      <c r="TN34">
        <f>IF('[1]Data Checking'!TR34="","",'[1]Data Checking'!TR34)</f>
        <v>0</v>
      </c>
      <c r="TO34" t="str">
        <f>IF('[1]Data Checking'!TS34="","",'[1]Data Checking'!TS34)</f>
        <v/>
      </c>
      <c r="TP34" t="str">
        <f>IF('[1]Data Checking'!TT34="","",'[1]Data Checking'!TT34)</f>
        <v/>
      </c>
      <c r="TQ34">
        <f>IF('[1]Data Checking'!TU34="","",'[1]Data Checking'!TU34)</f>
        <v>237463597</v>
      </c>
      <c r="TR34" t="str">
        <f>IF('[1]Data Checking'!TV34="","",'[1]Data Checking'!TV34)</f>
        <v>1d61fedf-32ea-4edc-83e0-ddb77c59184c</v>
      </c>
      <c r="TS34">
        <f>IF('[1]Data Checking'!TW34="","",'[1]Data Checking'!TW34)</f>
        <v>44530.79896990741</v>
      </c>
      <c r="TT34" t="str">
        <f>IF('[1]Data Checking'!TX34="","",'[1]Data Checking'!TX34)</f>
        <v/>
      </c>
      <c r="TU34" t="str">
        <f>IF('[1]Data Checking'!TY34="","",'[1]Data Checking'!TY34)</f>
        <v/>
      </c>
      <c r="TV34" t="str">
        <f>IF('[1]Data Checking'!TZ34="","",'[1]Data Checking'!TZ34)</f>
        <v>submitted_via_web</v>
      </c>
      <c r="TW34" t="str">
        <f>IF('[1]Data Checking'!UA34="","",'[1]Data Checking'!UA34)</f>
        <v>icsm_haiti</v>
      </c>
      <c r="TX34" t="str">
        <f>IF('[1]Data Checking'!UB34="","",'[1]Data Checking'!UB34)</f>
        <v/>
      </c>
      <c r="TY34">
        <f>IF('[1]Data Checking'!UC34="","",'[1]Data Checking'!UC34)</f>
        <v>33</v>
      </c>
      <c r="TZ34" t="str">
        <f>IF('[1]Data Checking'!UD34="","",'[1]Data Checking'!UD34)</f>
        <v/>
      </c>
      <c r="UA34" t="e">
        <f>IF('[1]Data Checking'!UL34="","",'[1]Data Checking'!UL34)</f>
        <v>#REF!</v>
      </c>
      <c r="UB34" t="e">
        <f>IF('[1]Data Checking'!UM34="","",'[1]Data Checking'!UM34)</f>
        <v>#REF!</v>
      </c>
      <c r="UC34" t="e">
        <f>IF('[1]Data Checking'!UN34="","",'[1]Data Checking'!UN34)</f>
        <v>#REF!</v>
      </c>
    </row>
    <row r="35" spans="1:549">
      <c r="A35">
        <f>IF('[1]Data Checking'!D35="","",'[1]Data Checking'!D35)</f>
        <v>44527.721390046303</v>
      </c>
      <c r="B35">
        <f>IF('[1]Data Checking'!E35="","",'[1]Data Checking'!E35)</f>
        <v>44527.727464837961</v>
      </c>
      <c r="C35">
        <f>IF('[1]Data Checking'!F35="","",'[1]Data Checking'!F35)</f>
        <v>44527</v>
      </c>
      <c r="D35" t="str">
        <f>IF('[1]Data Checking'!H35="","",'[1]Data Checking'!H35)</f>
        <v>audit.csv</v>
      </c>
      <c r="E35" t="str">
        <f>IF('[1]Data Checking'!I35="","",'[1]Data Checking'!I35)</f>
        <v>icsm_haiti</v>
      </c>
      <c r="F35" t="str">
        <f>IF('[1]Data Checking'!J35="","",'[1]Data Checking'!J35)</f>
        <v/>
      </c>
      <c r="G35" t="str">
        <f>IF('[1]Data Checking'!K35="","",'[1]Data Checking'!K35)</f>
        <v/>
      </c>
      <c r="H35">
        <f>IF('[1]Data Checking'!L35="","",'[1]Data Checking'!L35)</f>
        <v>44527</v>
      </c>
      <c r="I35" t="str">
        <f>IF('[1]Data Checking'!M35="","",'[1]Data Checking'!M35)</f>
        <v>Croix-Rouge Neerlandaise</v>
      </c>
      <c r="J35" t="str">
        <f>IF('[1]Data Checking'!N35="","",'[1]Data Checking'!N35)</f>
        <v/>
      </c>
      <c r="K35" t="str">
        <f>IF('[1]Data Checking'!O35="","",'[1]Data Checking'!O35)</f>
        <v>crnl</v>
      </c>
      <c r="L35" t="str">
        <f>IF('[1]Data Checking'!P35="","",'[1]Data Checking'!P35)</f>
        <v>Croix-Rouge Neerlandaise</v>
      </c>
      <c r="M35" t="str">
        <f>IF('[1]Data Checking'!Q35="","",'[1]Data Checking'!Q35)</f>
        <v>Croix-Rouge Neerlandaise</v>
      </c>
      <c r="N35" t="str">
        <f>IF('[1]Data Checking'!R35="","",'[1]Data Checking'!R35)</f>
        <v>PS_6827</v>
      </c>
      <c r="O35" t="str">
        <f>IF('[1]Data Checking'!S35="","",'[1]Data Checking'!S35)</f>
        <v/>
      </c>
      <c r="P35" t="str">
        <f>IF('[1]Data Checking'!T35="","",'[1]Data Checking'!T35)</f>
        <v>crnl_ps</v>
      </c>
      <c r="Q35" t="str">
        <f>IF('[1]Data Checking'!U35="","",'[1]Data Checking'!U35)</f>
        <v>PS_6827</v>
      </c>
      <c r="R35" t="str">
        <f>IF('[1]Data Checking'!V35="","",'[1]Data Checking'!V35)</f>
        <v>PS_6827</v>
      </c>
      <c r="S35" t="str">
        <f>IF('[1]Data Checking'!W35="","",'[1]Data Checking'!W35)</f>
        <v>Sud-Est</v>
      </c>
      <c r="T35" t="str">
        <f>IF('[1]Data Checking'!X35="","",'[1]Data Checking'!X35)</f>
        <v>Jacmel</v>
      </c>
      <c r="U35" t="str">
        <f>IF('[1]Data Checking'!Y35="","",'[1]Data Checking'!Y35)</f>
        <v>HT0211</v>
      </c>
      <c r="V35" t="str">
        <f>IF('[1]Data Checking'!Z35="","",'[1]Data Checking'!Z35)</f>
        <v>Jacmel</v>
      </c>
      <c r="W35" t="str">
        <f>IF('[1]Data Checking'!AA35="","",'[1]Data Checking'!AA35)</f>
        <v>1re Section Bas Cap Rouge</v>
      </c>
      <c r="X35" t="str">
        <f>IF('[1]Data Checking'!AB35="","",'[1]Data Checking'!AB35)</f>
        <v>HT0211-01</v>
      </c>
      <c r="Y35" t="str">
        <f>IF('[1]Data Checking'!AC35="","",'[1]Data Checking'!AC35)</f>
        <v>1re Section Bas Cap Rouge</v>
      </c>
      <c r="Z35" t="str">
        <f>IF('[1]Data Checking'!AD35="","",'[1]Data Checking'!AD35)</f>
        <v>Beaudoin</v>
      </c>
      <c r="AA35" t="str">
        <f>IF('[1]Data Checking'!AE35="","",'[1]Data Checking'!AE35)</f>
        <v/>
      </c>
      <c r="AB35" t="str">
        <f>IF('[1]Data Checking'!AF35="","",'[1]Data Checking'!AF35)</f>
        <v>jac_1</v>
      </c>
      <c r="AC35" t="str">
        <f>IF('[1]Data Checking'!AG35="","",'[1]Data Checking'!AG35)</f>
        <v>Beaudoin</v>
      </c>
      <c r="AD35" t="str">
        <f>IF('[1]Data Checking'!AH35="","",'[1]Data Checking'!AH35)</f>
        <v>Beaudoin</v>
      </c>
      <c r="AE35" t="str">
        <f>IF('[1]Data Checking'!AI35="","",'[1]Data Checking'!AI35)</f>
        <v>Marché Beaudoin</v>
      </c>
      <c r="AF35" t="str">
        <f>IF('[1]Data Checking'!AJ35="","",'[1]Data Checking'!AJ35)</f>
        <v/>
      </c>
      <c r="AG35" t="str">
        <f>IF('[1]Data Checking'!AK35="","",'[1]Data Checking'!AK35)</f>
        <v>jac_1</v>
      </c>
      <c r="AH35" t="str">
        <f>IF('[1]Data Checking'!AL35="","",'[1]Data Checking'!AL35)</f>
        <v>Marché Beaudoin</v>
      </c>
      <c r="AI35" t="str">
        <f>IF('[1]Data Checking'!AM35="","",'[1]Data Checking'!AM35)</f>
        <v>Marché Beaudoin</v>
      </c>
      <c r="AJ35" t="str">
        <f>IF('[1]Data Checking'!AN35="","",'[1]Data Checking'!AN35)</f>
        <v>Milieu urbain</v>
      </c>
      <c r="AK35" t="str">
        <f>IF('[1]Data Checking'!AO35="","",'[1]Data Checking'!AO35)</f>
        <v>Enquête auprès d'un client (pour l'eau de boisson et la situation sécuritaire)</v>
      </c>
      <c r="AL35" t="str">
        <f>IF('[1]Data Checking'!AP35="","",'[1]Data Checking'!AP35)</f>
        <v>Oui</v>
      </c>
      <c r="AM35" t="str">
        <f>IF('[1]Data Checking'!AQ35="","",'[1]Data Checking'!AQ35)</f>
        <v/>
      </c>
      <c r="AN35" t="str">
        <f>IF('[1]Data Checking'!AR35="","",'[1]Data Checking'!AR35)</f>
        <v>Oui</v>
      </c>
      <c r="AO35" t="str">
        <f>IF('[1]Data Checking'!AS35="","",'[1]Data Checking'!AS35)</f>
        <v/>
      </c>
      <c r="AP35" t="str">
        <f>IF('[1]Data Checking'!AT35="","",'[1]Data Checking'!AT35)</f>
        <v>Femme</v>
      </c>
      <c r="AQ35">
        <f>IF('[1]Data Checking'!AU35="","",'[1]Data Checking'!AU35)</f>
        <v>44527</v>
      </c>
      <c r="AR35">
        <f>IF('[1]Data Checking'!AV35="","",'[1]Data Checking'!AV35)</f>
        <v>44527</v>
      </c>
      <c r="AS35" t="str">
        <f>IF('[1]Data Checking'!AW35="","",'[1]Data Checking'!AW35)</f>
        <v/>
      </c>
      <c r="AT35" t="str">
        <f>IF('[1]Data Checking'!AX35="","",'[1]Data Checking'!AX35)</f>
        <v/>
      </c>
      <c r="AU35" t="str">
        <f>IF('[1]Data Checking'!AY35="","",'[1]Data Checking'!AY35)</f>
        <v/>
      </c>
      <c r="AV35" t="str">
        <f>IF('[1]Data Checking'!AZ35="","",'[1]Data Checking'!AZ35)</f>
        <v/>
      </c>
      <c r="AW35" t="str">
        <f>IF('[1]Data Checking'!BA35="","",'[1]Data Checking'!BA35)</f>
        <v/>
      </c>
      <c r="AX35" t="str">
        <f>IF('[1]Data Checking'!BB35="","",'[1]Data Checking'!BB35)</f>
        <v/>
      </c>
      <c r="AY35" t="str">
        <f>IF('[1]Data Checking'!BC35="","",'[1]Data Checking'!BC35)</f>
        <v/>
      </c>
      <c r="AZ35" t="str">
        <f>IF('[1]Data Checking'!BD35="","",'[1]Data Checking'!BD35)</f>
        <v/>
      </c>
      <c r="BA35" t="str">
        <f>IF('[1]Data Checking'!BE35="","",'[1]Data Checking'!BE35)</f>
        <v/>
      </c>
      <c r="BB35" t="str">
        <f>IF('[1]Data Checking'!BF35="","",'[1]Data Checking'!BF35)</f>
        <v/>
      </c>
      <c r="BC35" t="str">
        <f>IF('[1]Data Checking'!BG35="","",'[1]Data Checking'!BG35)</f>
        <v/>
      </c>
      <c r="BD35" t="str">
        <f>IF('[1]Data Checking'!BH35="","",'[1]Data Checking'!BH35)</f>
        <v/>
      </c>
      <c r="BE35" t="str">
        <f>IF('[1]Data Checking'!BI35="","",'[1]Data Checking'!BI35)</f>
        <v/>
      </c>
      <c r="BF35" t="str">
        <f>IF('[1]Data Checking'!BJ35="","",'[1]Data Checking'!BJ35)</f>
        <v/>
      </c>
      <c r="BG35" t="str">
        <f>IF('[1]Data Checking'!BK35="","",'[1]Data Checking'!BK35)</f>
        <v/>
      </c>
      <c r="BH35" t="str">
        <f>IF('[1]Data Checking'!BL35="","",'[1]Data Checking'!BL35)</f>
        <v/>
      </c>
      <c r="BI35" t="str">
        <f>IF('[1]Data Checking'!BM35="","",'[1]Data Checking'!BM35)</f>
        <v/>
      </c>
      <c r="BJ35" t="str">
        <f>IF('[1]Data Checking'!BN35="","",'[1]Data Checking'!BN35)</f>
        <v/>
      </c>
      <c r="BK35" t="str">
        <f>IF('[1]Data Checking'!BO35="","",'[1]Data Checking'!BO35)</f>
        <v/>
      </c>
      <c r="BL35" t="str">
        <f>IF('[1]Data Checking'!BP35="","",'[1]Data Checking'!BP35)</f>
        <v/>
      </c>
      <c r="BM35" t="str">
        <f>IF('[1]Data Checking'!BQ35="","",'[1]Data Checking'!BQ35)</f>
        <v/>
      </c>
      <c r="BN35" t="str">
        <f>IF('[1]Data Checking'!BR35="","",'[1]Data Checking'!BR35)</f>
        <v/>
      </c>
      <c r="BO35" t="str">
        <f>IF('[1]Data Checking'!BS35="","",'[1]Data Checking'!BS35)</f>
        <v/>
      </c>
      <c r="BP35" t="str">
        <f>IF('[1]Data Checking'!BT35="","",'[1]Data Checking'!BT35)</f>
        <v/>
      </c>
      <c r="BQ35" t="str">
        <f>IF('[1]Data Checking'!BU35="","",'[1]Data Checking'!BU35)</f>
        <v/>
      </c>
      <c r="BR35" t="str">
        <f>IF('[1]Data Checking'!BV35="","",'[1]Data Checking'!BV35)</f>
        <v/>
      </c>
      <c r="BS35" t="str">
        <f>IF('[1]Data Checking'!BW35="","",'[1]Data Checking'!BW35)</f>
        <v/>
      </c>
      <c r="BT35" t="str">
        <f>IF('[1]Data Checking'!BX35="","",'[1]Data Checking'!BX35)</f>
        <v/>
      </c>
      <c r="BU35" t="str">
        <f>IF('[1]Data Checking'!BY35="","",'[1]Data Checking'!BY35)</f>
        <v/>
      </c>
      <c r="BV35" t="str">
        <f>IF('[1]Data Checking'!BZ35="","",'[1]Data Checking'!BZ35)</f>
        <v/>
      </c>
      <c r="BW35" t="str">
        <f>IF('[1]Data Checking'!CA35="","",'[1]Data Checking'!CA35)</f>
        <v/>
      </c>
      <c r="BX35" t="str">
        <f>IF('[1]Data Checking'!CB35="","",'[1]Data Checking'!CB35)</f>
        <v/>
      </c>
      <c r="BY35" t="str">
        <f>IF('[1]Data Checking'!CC35="","",'[1]Data Checking'!CC35)</f>
        <v/>
      </c>
      <c r="BZ35" t="str">
        <f>IF('[1]Data Checking'!CD35="","",'[1]Data Checking'!CD35)</f>
        <v/>
      </c>
      <c r="CA35" t="str">
        <f>IF('[1]Data Checking'!CE35="","",'[1]Data Checking'!CE35)</f>
        <v/>
      </c>
      <c r="CB35" t="str">
        <f>IF('[1]Data Checking'!CF35="","",'[1]Data Checking'!CF35)</f>
        <v/>
      </c>
      <c r="CC35" t="str">
        <f>IF('[1]Data Checking'!CG35="","",'[1]Data Checking'!CG35)</f>
        <v/>
      </c>
      <c r="CD35" t="str">
        <f>IF('[1]Data Checking'!CH35="","",'[1]Data Checking'!CH35)</f>
        <v/>
      </c>
      <c r="CE35" t="str">
        <f>IF('[1]Data Checking'!CI35="","",'[1]Data Checking'!CI35)</f>
        <v/>
      </c>
      <c r="CF35" t="str">
        <f>IF('[1]Data Checking'!CJ35="","",'[1]Data Checking'!CJ35)</f>
        <v/>
      </c>
      <c r="CG35" t="str">
        <f>IF('[1]Data Checking'!CK35="","",'[1]Data Checking'!CK35)</f>
        <v/>
      </c>
      <c r="CH35" t="str">
        <f>IF('[1]Data Checking'!CL35="","",'[1]Data Checking'!CL35)</f>
        <v/>
      </c>
      <c r="CI35" t="str">
        <f>IF('[1]Data Checking'!CM35="","",'[1]Data Checking'!CM35)</f>
        <v/>
      </c>
      <c r="CJ35" t="str">
        <f>IF('[1]Data Checking'!CN35="","",'[1]Data Checking'!CN35)</f>
        <v/>
      </c>
      <c r="CK35" t="str">
        <f>IF('[1]Data Checking'!CO35="","",'[1]Data Checking'!CO35)</f>
        <v/>
      </c>
      <c r="CL35" t="str">
        <f>IF('[1]Data Checking'!CP35="","",'[1]Data Checking'!CP35)</f>
        <v/>
      </c>
      <c r="CM35" t="str">
        <f>IF('[1]Data Checking'!CQ35="","",'[1]Data Checking'!CQ35)</f>
        <v/>
      </c>
      <c r="CN35" t="str">
        <f>IF('[1]Data Checking'!CR35="","",'[1]Data Checking'!CR35)</f>
        <v/>
      </c>
      <c r="CO35" t="str">
        <f>IF('[1]Data Checking'!CS35="","",'[1]Data Checking'!CS35)</f>
        <v/>
      </c>
      <c r="CP35" t="str">
        <f>IF('[1]Data Checking'!CT35="","",'[1]Data Checking'!CT35)</f>
        <v/>
      </c>
      <c r="CQ35" t="str">
        <f>IF('[1]Data Checking'!CU35="","",'[1]Data Checking'!CU35)</f>
        <v/>
      </c>
      <c r="CR35" t="str">
        <f>IF('[1]Data Checking'!CV35="","",'[1]Data Checking'!CV35)</f>
        <v/>
      </c>
      <c r="CS35" t="str">
        <f>IF('[1]Data Checking'!CW35="","",'[1]Data Checking'!CW35)</f>
        <v/>
      </c>
      <c r="CT35" t="str">
        <f>IF('[1]Data Checking'!CX35="","",'[1]Data Checking'!CX35)</f>
        <v/>
      </c>
      <c r="CU35" t="str">
        <f>IF('[1]Data Checking'!CY35="","",'[1]Data Checking'!CY35)</f>
        <v/>
      </c>
      <c r="CV35" t="str">
        <f>IF('[1]Data Checking'!CZ35="","",'[1]Data Checking'!CZ35)</f>
        <v/>
      </c>
      <c r="CW35" t="str">
        <f>IF('[1]Data Checking'!DA35="","",'[1]Data Checking'!DA35)</f>
        <v/>
      </c>
      <c r="CX35" t="str">
        <f>IF('[1]Data Checking'!DB35="","",'[1]Data Checking'!DB35)</f>
        <v/>
      </c>
      <c r="CY35" t="str">
        <f>IF('[1]Data Checking'!DC35="","",'[1]Data Checking'!DC35)</f>
        <v/>
      </c>
      <c r="CZ35" t="str">
        <f>IF('[1]Data Checking'!DD35="","",'[1]Data Checking'!DD35)</f>
        <v/>
      </c>
      <c r="DA35" t="str">
        <f>IF('[1]Data Checking'!DE35="","",'[1]Data Checking'!DE35)</f>
        <v/>
      </c>
      <c r="DB35" t="str">
        <f>IF('[1]Data Checking'!DF35="","",'[1]Data Checking'!DF35)</f>
        <v/>
      </c>
      <c r="DC35" t="str">
        <f>IF('[1]Data Checking'!DG35="","",'[1]Data Checking'!DG35)</f>
        <v/>
      </c>
      <c r="DD35" t="str">
        <f>IF('[1]Data Checking'!DH35="","",'[1]Data Checking'!DH35)</f>
        <v/>
      </c>
      <c r="DE35" t="str">
        <f>IF('[1]Data Checking'!DI35="","",'[1]Data Checking'!DI35)</f>
        <v/>
      </c>
      <c r="DF35" t="str">
        <f>IF('[1]Data Checking'!DJ35="","",'[1]Data Checking'!DJ35)</f>
        <v/>
      </c>
      <c r="DG35" t="str">
        <f>IF('[1]Data Checking'!DK35="","",'[1]Data Checking'!DK35)</f>
        <v/>
      </c>
      <c r="DH35" t="str">
        <f>IF('[1]Data Checking'!DL35="","",'[1]Data Checking'!DL35)</f>
        <v/>
      </c>
      <c r="DI35" t="str">
        <f>IF('[1]Data Checking'!DM35="","",'[1]Data Checking'!DM35)</f>
        <v/>
      </c>
      <c r="DJ35" t="str">
        <f>IF('[1]Data Checking'!DN35="","",'[1]Data Checking'!DN35)</f>
        <v/>
      </c>
      <c r="DK35" t="str">
        <f>IF('[1]Data Checking'!DO35="","",'[1]Data Checking'!DO35)</f>
        <v/>
      </c>
      <c r="DL35" t="str">
        <f>IF('[1]Data Checking'!DP35="","",'[1]Data Checking'!DP35)</f>
        <v/>
      </c>
      <c r="DM35" t="str">
        <f>IF('[1]Data Checking'!DQ35="","",'[1]Data Checking'!DQ35)</f>
        <v/>
      </c>
      <c r="DN35" t="str">
        <f>IF('[1]Data Checking'!DR35="","",'[1]Data Checking'!DR35)</f>
        <v/>
      </c>
      <c r="DO35" t="str">
        <f>IF('[1]Data Checking'!DS35="","",'[1]Data Checking'!DS35)</f>
        <v/>
      </c>
      <c r="DP35" t="str">
        <f>IF('[1]Data Checking'!DT35="","",'[1]Data Checking'!DT35)</f>
        <v/>
      </c>
      <c r="DQ35" t="str">
        <f>IF('[1]Data Checking'!DU35="","",'[1]Data Checking'!DU35)</f>
        <v/>
      </c>
      <c r="DR35" t="str">
        <f>IF('[1]Data Checking'!DV35="","",'[1]Data Checking'!DV35)</f>
        <v/>
      </c>
      <c r="DS35" t="str">
        <f>IF('[1]Data Checking'!DW35="","",'[1]Data Checking'!DW35)</f>
        <v/>
      </c>
      <c r="DT35" t="str">
        <f>IF('[1]Data Checking'!DX35="","",'[1]Data Checking'!DX35)</f>
        <v/>
      </c>
      <c r="DU35" t="str">
        <f>IF('[1]Data Checking'!DY35="","",'[1]Data Checking'!DY35)</f>
        <v/>
      </c>
      <c r="DV35" t="str">
        <f>IF('[1]Data Checking'!DZ35="","",'[1]Data Checking'!DZ35)</f>
        <v/>
      </c>
      <c r="DW35" t="str">
        <f>IF('[1]Data Checking'!EA35="","",'[1]Data Checking'!EA35)</f>
        <v/>
      </c>
      <c r="DX35" t="str">
        <f>IF('[1]Data Checking'!EB35="","",'[1]Data Checking'!EB35)</f>
        <v/>
      </c>
      <c r="DY35" t="str">
        <f>IF('[1]Data Checking'!EC35="","",'[1]Data Checking'!EC35)</f>
        <v/>
      </c>
      <c r="DZ35" t="str">
        <f>IF('[1]Data Checking'!ED35="","",'[1]Data Checking'!ED35)</f>
        <v/>
      </c>
      <c r="EA35" t="str">
        <f>IF('[1]Data Checking'!EE35="","",'[1]Data Checking'!EE35)</f>
        <v/>
      </c>
      <c r="EB35" t="str">
        <f>IF('[1]Data Checking'!EF35="","",'[1]Data Checking'!EF35)</f>
        <v/>
      </c>
      <c r="EC35" t="str">
        <f>IF('[1]Data Checking'!EG35="","",'[1]Data Checking'!EG35)</f>
        <v/>
      </c>
      <c r="ED35" t="str">
        <f>IF('[1]Data Checking'!EH35="","",'[1]Data Checking'!EH35)</f>
        <v/>
      </c>
      <c r="EE35" t="str">
        <f>IF('[1]Data Checking'!EI35="","",'[1]Data Checking'!EI35)</f>
        <v/>
      </c>
      <c r="EF35" t="str">
        <f>IF('[1]Data Checking'!EJ35="","",'[1]Data Checking'!EJ35)</f>
        <v/>
      </c>
      <c r="EG35" t="str">
        <f>IF('[1]Data Checking'!EK35="","",'[1]Data Checking'!EK35)</f>
        <v/>
      </c>
      <c r="EH35" t="str">
        <f>IF('[1]Data Checking'!EL35="","",'[1]Data Checking'!EL35)</f>
        <v/>
      </c>
      <c r="EI35" t="str">
        <f>IF('[1]Data Checking'!EM35="","",'[1]Data Checking'!EM35)</f>
        <v/>
      </c>
      <c r="EJ35" t="str">
        <f>IF('[1]Data Checking'!EN35="","",'[1]Data Checking'!EN35)</f>
        <v/>
      </c>
      <c r="EK35" t="str">
        <f>IF('[1]Data Checking'!EO35="","",'[1]Data Checking'!EO35)</f>
        <v/>
      </c>
      <c r="EL35" t="str">
        <f>IF('[1]Data Checking'!EP35="","",'[1]Data Checking'!EP35)</f>
        <v/>
      </c>
      <c r="EM35" t="str">
        <f>IF('[1]Data Checking'!EQ35="","",'[1]Data Checking'!EQ35)</f>
        <v/>
      </c>
      <c r="EN35" t="str">
        <f>IF('[1]Data Checking'!ER35="","",'[1]Data Checking'!ER35)</f>
        <v/>
      </c>
      <c r="EO35" t="str">
        <f>IF('[1]Data Checking'!ES35="","",'[1]Data Checking'!ES35)</f>
        <v/>
      </c>
      <c r="EP35" t="str">
        <f>IF('[1]Data Checking'!ET35="","",'[1]Data Checking'!ET35)</f>
        <v/>
      </c>
      <c r="EQ35" t="str">
        <f>IF('[1]Data Checking'!EU35="","",'[1]Data Checking'!EU35)</f>
        <v/>
      </c>
      <c r="ER35" t="str">
        <f>IF('[1]Data Checking'!EV35="","",'[1]Data Checking'!EV35)</f>
        <v/>
      </c>
      <c r="ES35" t="str">
        <f>IF('[1]Data Checking'!EW35="","",'[1]Data Checking'!EW35)</f>
        <v/>
      </c>
      <c r="ET35" t="str">
        <f>IF('[1]Data Checking'!EX35="","",'[1]Data Checking'!EX35)</f>
        <v/>
      </c>
      <c r="EU35" t="str">
        <f>IF('[1]Data Checking'!EY35="","",'[1]Data Checking'!EY35)</f>
        <v/>
      </c>
      <c r="EV35" t="str">
        <f>IF('[1]Data Checking'!EZ35="","",'[1]Data Checking'!EZ35)</f>
        <v/>
      </c>
      <c r="EW35" t="str">
        <f>IF('[1]Data Checking'!FA35="","",'[1]Data Checking'!FA35)</f>
        <v/>
      </c>
      <c r="EX35" t="str">
        <f>IF('[1]Data Checking'!FB35="","",'[1]Data Checking'!FB35)</f>
        <v/>
      </c>
      <c r="EY35" t="str">
        <f>IF('[1]Data Checking'!FC35="","",'[1]Data Checking'!FC35)</f>
        <v/>
      </c>
      <c r="EZ35" t="str">
        <f>IF('[1]Data Checking'!FD35="","",'[1]Data Checking'!FD35)</f>
        <v/>
      </c>
      <c r="FA35" t="str">
        <f>IF('[1]Data Checking'!FE35="","",'[1]Data Checking'!FE35)</f>
        <v/>
      </c>
      <c r="FB35" t="str">
        <f>IF('[1]Data Checking'!FF35="","",'[1]Data Checking'!FF35)</f>
        <v/>
      </c>
      <c r="FC35" t="str">
        <f>IF('[1]Data Checking'!FG35="","",'[1]Data Checking'!FG35)</f>
        <v/>
      </c>
      <c r="FD35" t="str">
        <f>IF('[1]Data Checking'!FH35="","",'[1]Data Checking'!FH35)</f>
        <v/>
      </c>
      <c r="FE35" t="str">
        <f>IF('[1]Data Checking'!FI35="","",'[1]Data Checking'!FI35)</f>
        <v/>
      </c>
      <c r="FF35" t="str">
        <f>IF('[1]Data Checking'!FJ35="","",'[1]Data Checking'!FJ35)</f>
        <v/>
      </c>
      <c r="FG35" t="str">
        <f>IF('[1]Data Checking'!FK35="","",'[1]Data Checking'!FK35)</f>
        <v/>
      </c>
      <c r="FH35" t="str">
        <f>IF('[1]Data Checking'!FL35="","",'[1]Data Checking'!FL35)</f>
        <v/>
      </c>
      <c r="FI35" t="str">
        <f>IF('[1]Data Checking'!FM35="","",'[1]Data Checking'!FM35)</f>
        <v/>
      </c>
      <c r="FJ35" t="str">
        <f>IF('[1]Data Checking'!FN35="","",'[1]Data Checking'!FN35)</f>
        <v/>
      </c>
      <c r="FK35" t="str">
        <f>IF('[1]Data Checking'!FO35="","",'[1]Data Checking'!FO35)</f>
        <v/>
      </c>
      <c r="FL35" t="str">
        <f>IF('[1]Data Checking'!FP35="","",'[1]Data Checking'!FP35)</f>
        <v/>
      </c>
      <c r="FM35" t="str">
        <f>IF('[1]Data Checking'!FQ35="","",'[1]Data Checking'!FQ35)</f>
        <v/>
      </c>
      <c r="FN35" t="str">
        <f>IF('[1]Data Checking'!FR35="","",'[1]Data Checking'!FR35)</f>
        <v/>
      </c>
      <c r="FO35" t="str">
        <f>IF('[1]Data Checking'!FS35="","",'[1]Data Checking'!FS35)</f>
        <v/>
      </c>
      <c r="FP35" t="str">
        <f>IF('[1]Data Checking'!FT35="","",'[1]Data Checking'!FT35)</f>
        <v/>
      </c>
      <c r="FQ35" t="str">
        <f>IF('[1]Data Checking'!FU35="","",'[1]Data Checking'!FU35)</f>
        <v/>
      </c>
      <c r="FR35" t="str">
        <f>IF('[1]Data Checking'!FV35="","",'[1]Data Checking'!FV35)</f>
        <v/>
      </c>
      <c r="FS35" t="str">
        <f>IF('[1]Data Checking'!FW35="","",'[1]Data Checking'!FW35)</f>
        <v/>
      </c>
      <c r="FT35" t="str">
        <f>IF('[1]Data Checking'!FX35="","",'[1]Data Checking'!FX35)</f>
        <v/>
      </c>
      <c r="FU35" t="str">
        <f>IF('[1]Data Checking'!FY35="","",'[1]Data Checking'!FY35)</f>
        <v/>
      </c>
      <c r="FV35" t="str">
        <f>IF('[1]Data Checking'!FZ35="","",'[1]Data Checking'!FZ35)</f>
        <v/>
      </c>
      <c r="FW35" t="str">
        <f>IF('[1]Data Checking'!GA35="","",'[1]Data Checking'!GA35)</f>
        <v/>
      </c>
      <c r="FX35" t="str">
        <f>IF('[1]Data Checking'!GB35="","",'[1]Data Checking'!GB35)</f>
        <v/>
      </c>
      <c r="FY35" t="str">
        <f>IF('[1]Data Checking'!GC35="","",'[1]Data Checking'!GC35)</f>
        <v/>
      </c>
      <c r="FZ35" t="str">
        <f>IF('[1]Data Checking'!GD35="","",'[1]Data Checking'!GD35)</f>
        <v/>
      </c>
      <c r="GA35" t="str">
        <f>IF('[1]Data Checking'!GE35="","",'[1]Data Checking'!GE35)</f>
        <v/>
      </c>
      <c r="GB35" t="str">
        <f>IF('[1]Data Checking'!GF35="","",'[1]Data Checking'!GF35)</f>
        <v/>
      </c>
      <c r="GC35" t="str">
        <f>IF('[1]Data Checking'!GG35="","",'[1]Data Checking'!GG35)</f>
        <v/>
      </c>
      <c r="GD35" t="str">
        <f>IF('[1]Data Checking'!GH35="","",'[1]Data Checking'!GH35)</f>
        <v/>
      </c>
      <c r="GE35" t="str">
        <f>IF('[1]Data Checking'!GI35="","",'[1]Data Checking'!GI35)</f>
        <v/>
      </c>
      <c r="GF35" t="str">
        <f>IF('[1]Data Checking'!GJ35="","",'[1]Data Checking'!GJ35)</f>
        <v/>
      </c>
      <c r="GG35" t="str">
        <f>IF('[1]Data Checking'!GK35="","",'[1]Data Checking'!GK35)</f>
        <v/>
      </c>
      <c r="GH35" t="str">
        <f>IF('[1]Data Checking'!GL35="","",'[1]Data Checking'!GL35)</f>
        <v/>
      </c>
      <c r="GI35" t="str">
        <f>IF('[1]Data Checking'!GM35="","",'[1]Data Checking'!GM35)</f>
        <v/>
      </c>
      <c r="GJ35" t="str">
        <f>IF('[1]Data Checking'!GN35="","",'[1]Data Checking'!GN35)</f>
        <v/>
      </c>
      <c r="GK35" t="str">
        <f>IF('[1]Data Checking'!GO35="","",'[1]Data Checking'!GO35)</f>
        <v/>
      </c>
      <c r="GL35" t="str">
        <f>IF('[1]Data Checking'!GP35="","",'[1]Data Checking'!GP35)</f>
        <v/>
      </c>
      <c r="GM35" t="str">
        <f>IF('[1]Data Checking'!GQ35="","",'[1]Data Checking'!GQ35)</f>
        <v/>
      </c>
      <c r="GN35" t="str">
        <f>IF('[1]Data Checking'!GR35="","",'[1]Data Checking'!GR35)</f>
        <v/>
      </c>
      <c r="GO35" t="str">
        <f>IF('[1]Data Checking'!GS35="","",'[1]Data Checking'!GS35)</f>
        <v/>
      </c>
      <c r="GP35" t="str">
        <f>IF('[1]Data Checking'!GT35="","",'[1]Data Checking'!GT35)</f>
        <v/>
      </c>
      <c r="GQ35" t="str">
        <f>IF('[1]Data Checking'!GU35="","",'[1]Data Checking'!GU35)</f>
        <v/>
      </c>
      <c r="GR35" t="str">
        <f>IF('[1]Data Checking'!GV35="","",'[1]Data Checking'!GV35)</f>
        <v/>
      </c>
      <c r="GS35" t="str">
        <f>IF('[1]Data Checking'!GW35="","",'[1]Data Checking'!GW35)</f>
        <v/>
      </c>
      <c r="GT35" t="str">
        <f>IF('[1]Data Checking'!GX35="","",'[1]Data Checking'!GX35)</f>
        <v/>
      </c>
      <c r="GU35" t="str">
        <f>IF('[1]Data Checking'!GY35="","",'[1]Data Checking'!GY35)</f>
        <v/>
      </c>
      <c r="GV35" t="str">
        <f>IF('[1]Data Checking'!GZ35="","",'[1]Data Checking'!GZ35)</f>
        <v/>
      </c>
      <c r="GW35" t="str">
        <f>IF('[1]Data Checking'!HA35="","",'[1]Data Checking'!HA35)</f>
        <v/>
      </c>
      <c r="GX35" t="str">
        <f>IF('[1]Data Checking'!HB35="","",'[1]Data Checking'!HB35)</f>
        <v/>
      </c>
      <c r="GY35" t="str">
        <f>IF('[1]Data Checking'!HC35="","",'[1]Data Checking'!HC35)</f>
        <v/>
      </c>
      <c r="GZ35" t="str">
        <f>IF('[1]Data Checking'!HD35="","",'[1]Data Checking'!HD35)</f>
        <v/>
      </c>
      <c r="HA35" t="str">
        <f>IF('[1]Data Checking'!HE35="","",'[1]Data Checking'!HE35)</f>
        <v/>
      </c>
      <c r="HB35" t="str">
        <f>IF('[1]Data Checking'!HF35="","",'[1]Data Checking'!HF35)</f>
        <v/>
      </c>
      <c r="HC35" t="str">
        <f>IF('[1]Data Checking'!HG35="","",'[1]Data Checking'!HG35)</f>
        <v/>
      </c>
      <c r="HD35" t="str">
        <f>IF('[1]Data Checking'!HH35="","",'[1]Data Checking'!HH35)</f>
        <v/>
      </c>
      <c r="HE35" t="str">
        <f>IF('[1]Data Checking'!HI35="","",'[1]Data Checking'!HI35)</f>
        <v/>
      </c>
      <c r="HF35" t="str">
        <f>IF('[1]Data Checking'!HJ35="","",'[1]Data Checking'!HJ35)</f>
        <v/>
      </c>
      <c r="HG35" t="str">
        <f>IF('[1]Data Checking'!HK35="","",'[1]Data Checking'!HK35)</f>
        <v/>
      </c>
      <c r="HH35" t="str">
        <f>IF('[1]Data Checking'!HL35="","",'[1]Data Checking'!HL35)</f>
        <v/>
      </c>
      <c r="HI35" t="str">
        <f>IF('[1]Data Checking'!HM35="","",'[1]Data Checking'!HM35)</f>
        <v/>
      </c>
      <c r="HJ35" t="str">
        <f>IF('[1]Data Checking'!HN35="","",'[1]Data Checking'!HN35)</f>
        <v/>
      </c>
      <c r="HK35" t="str">
        <f>IF('[1]Data Checking'!HO35="","",'[1]Data Checking'!HO35)</f>
        <v/>
      </c>
      <c r="HL35" t="str">
        <f>IF('[1]Data Checking'!HP35="","",'[1]Data Checking'!HP35)</f>
        <v/>
      </c>
      <c r="HM35" t="str">
        <f>IF('[1]Data Checking'!HQ35="","",'[1]Data Checking'!HQ35)</f>
        <v/>
      </c>
      <c r="HN35" t="str">
        <f>IF('[1]Data Checking'!HR35="","",'[1]Data Checking'!HR35)</f>
        <v/>
      </c>
      <c r="HO35" t="str">
        <f>IF('[1]Data Checking'!HS35="","",'[1]Data Checking'!HS35)</f>
        <v/>
      </c>
      <c r="HP35" t="str">
        <f>IF('[1]Data Checking'!HT35="","",'[1]Data Checking'!HT35)</f>
        <v/>
      </c>
      <c r="HQ35" t="str">
        <f>IF('[1]Data Checking'!HU35="","",'[1]Data Checking'!HU35)</f>
        <v/>
      </c>
      <c r="HR35" t="str">
        <f>IF('[1]Data Checking'!HV35="","",'[1]Data Checking'!HV35)</f>
        <v/>
      </c>
      <c r="HS35" t="str">
        <f>IF('[1]Data Checking'!HW35="","",'[1]Data Checking'!HW35)</f>
        <v/>
      </c>
      <c r="HT35" t="str">
        <f>IF('[1]Data Checking'!HX35="","",'[1]Data Checking'!HX35)</f>
        <v/>
      </c>
      <c r="HU35" t="str">
        <f>IF('[1]Data Checking'!HY35="","",'[1]Data Checking'!HY35)</f>
        <v/>
      </c>
      <c r="HV35" t="str">
        <f>IF('[1]Data Checking'!HZ35="","",'[1]Data Checking'!HZ35)</f>
        <v/>
      </c>
      <c r="HW35" t="str">
        <f>IF('[1]Data Checking'!IA35="","",'[1]Data Checking'!IA35)</f>
        <v/>
      </c>
      <c r="HX35" t="str">
        <f>IF('[1]Data Checking'!IB35="","",'[1]Data Checking'!IB35)</f>
        <v/>
      </c>
      <c r="HY35" t="str">
        <f>IF('[1]Data Checking'!IC35="","",'[1]Data Checking'!IC35)</f>
        <v/>
      </c>
      <c r="HZ35" t="str">
        <f>IF('[1]Data Checking'!ID35="","",'[1]Data Checking'!ID35)</f>
        <v/>
      </c>
      <c r="IA35" t="str">
        <f>IF('[1]Data Checking'!IE35="","",'[1]Data Checking'!IE35)</f>
        <v/>
      </c>
      <c r="IB35" t="str">
        <f>IF('[1]Data Checking'!IF35="","",'[1]Data Checking'!IF35)</f>
        <v/>
      </c>
      <c r="IC35" t="str">
        <f>IF('[1]Data Checking'!IG35="","",'[1]Data Checking'!IG35)</f>
        <v/>
      </c>
      <c r="ID35" t="str">
        <f>IF('[1]Data Checking'!IH35="","",'[1]Data Checking'!IH35)</f>
        <v/>
      </c>
      <c r="IE35" t="str">
        <f>IF('[1]Data Checking'!II35="","",'[1]Data Checking'!II35)</f>
        <v/>
      </c>
      <c r="IF35" t="str">
        <f>IF('[1]Data Checking'!IJ35="","",'[1]Data Checking'!IJ35)</f>
        <v/>
      </c>
      <c r="IG35" t="str">
        <f>IF('[1]Data Checking'!IK35="","",'[1]Data Checking'!IK35)</f>
        <v/>
      </c>
      <c r="IH35" t="str">
        <f>IF('[1]Data Checking'!IL35="","",'[1]Data Checking'!IL35)</f>
        <v/>
      </c>
      <c r="II35" t="str">
        <f>IF('[1]Data Checking'!IM35="","",'[1]Data Checking'!IM35)</f>
        <v/>
      </c>
      <c r="IJ35" t="str">
        <f>IF('[1]Data Checking'!IN35="","",'[1]Data Checking'!IN35)</f>
        <v/>
      </c>
      <c r="IK35" t="str">
        <f>IF('[1]Data Checking'!IO35="","",'[1]Data Checking'!IO35)</f>
        <v/>
      </c>
      <c r="IL35" t="str">
        <f>IF('[1]Data Checking'!IP35="","",'[1]Data Checking'!IP35)</f>
        <v/>
      </c>
      <c r="IM35" t="str">
        <f>IF('[1]Data Checking'!IQ35="","",'[1]Data Checking'!IQ35)</f>
        <v/>
      </c>
      <c r="IN35" t="str">
        <f>IF('[1]Data Checking'!IR35="","",'[1]Data Checking'!IR35)</f>
        <v/>
      </c>
      <c r="IO35" t="str">
        <f>IF('[1]Data Checking'!IS35="","",'[1]Data Checking'!IS35)</f>
        <v/>
      </c>
      <c r="IP35" t="str">
        <f>IF('[1]Data Checking'!IT35="","",'[1]Data Checking'!IT35)</f>
        <v/>
      </c>
      <c r="IQ35" t="str">
        <f>IF('[1]Data Checking'!IU35="","",'[1]Data Checking'!IU35)</f>
        <v/>
      </c>
      <c r="IR35" t="str">
        <f>IF('[1]Data Checking'!IV35="","",'[1]Data Checking'!IV35)</f>
        <v/>
      </c>
      <c r="IS35" t="str">
        <f>IF('[1]Data Checking'!IW35="","",'[1]Data Checking'!IW35)</f>
        <v/>
      </c>
      <c r="IT35" t="str">
        <f>IF('[1]Data Checking'!IX35="","",'[1]Data Checking'!IX35)</f>
        <v/>
      </c>
      <c r="IU35" t="str">
        <f>IF('[1]Data Checking'!IY35="","",'[1]Data Checking'!IY35)</f>
        <v/>
      </c>
      <c r="IV35" t="str">
        <f>IF('[1]Data Checking'!IZ35="","",'[1]Data Checking'!IZ35)</f>
        <v/>
      </c>
      <c r="IW35" t="str">
        <f>IF('[1]Data Checking'!JA35="","",'[1]Data Checking'!JA35)</f>
        <v/>
      </c>
      <c r="IX35" t="str">
        <f>IF('[1]Data Checking'!JB35="","",'[1]Data Checking'!JB35)</f>
        <v/>
      </c>
      <c r="IY35" t="str">
        <f>IF('[1]Data Checking'!JC35="","",'[1]Data Checking'!JC35)</f>
        <v/>
      </c>
      <c r="IZ35" t="str">
        <f>IF('[1]Data Checking'!JD35="","",'[1]Data Checking'!JD35)</f>
        <v/>
      </c>
      <c r="JA35" t="str">
        <f>IF('[1]Data Checking'!JE35="","",'[1]Data Checking'!JE35)</f>
        <v/>
      </c>
      <c r="JB35" t="str">
        <f>IF('[1]Data Checking'!JF35="","",'[1]Data Checking'!JF35)</f>
        <v>Oui</v>
      </c>
      <c r="JC35" t="str">
        <f>IF('[1]Data Checking'!JG35="","",'[1]Data Checking'!JG35)</f>
        <v>Oui, je vais parfois/souvent chercher l'eau</v>
      </c>
      <c r="JD35" t="str">
        <f>IF('[1]Data Checking'!JH35="","",'[1]Data Checking'!JH35)</f>
        <v>branchement chez un voisin</v>
      </c>
      <c r="JE35" t="str">
        <f>IF('[1]Data Checking'!JI35="","",'[1]Data Checking'!JI35)</f>
        <v/>
      </c>
      <c r="JF35" t="str">
        <f>IF('[1]Data Checking'!JJ35="","",'[1]Data Checking'!JJ35)</f>
        <v>voisin</v>
      </c>
      <c r="JG35" t="str">
        <f>IF('[1]Data Checking'!JK35="","",'[1]Data Checking'!JK35)</f>
        <v>kay yon vwazen</v>
      </c>
      <c r="JH35" t="str">
        <f>IF('[1]Data Checking'!JL35="","",'[1]Data Checking'!JL35)</f>
        <v>kay yon vwazen</v>
      </c>
      <c r="JI35" t="str">
        <f>IF('[1]Data Checking'!JM35="","",'[1]Data Checking'!JM35)</f>
        <v>C'est le moins cher</v>
      </c>
      <c r="JJ35" t="str">
        <f>IF('[1]Data Checking'!JN35="","",'[1]Data Checking'!JN35)</f>
        <v/>
      </c>
      <c r="JK35" t="str">
        <f>IF('[1]Data Checking'!JO35="","",'[1]Data Checking'!JO35)</f>
        <v>Entre 15 min et 30 min au total</v>
      </c>
      <c r="JL35" t="str">
        <f>IF('[1]Data Checking'!JP35="","",'[1]Data Checking'!JP35)</f>
        <v>gros bidon de 5 gallons (18,9 L)</v>
      </c>
      <c r="JM35" t="str">
        <f>IF('[1]Data Checking'!JQ35="","",'[1]Data Checking'!JQ35)</f>
        <v>5gal</v>
      </c>
      <c r="JN35" t="str">
        <f>IF('[1]Data Checking'!JR35="","",'[1]Data Checking'!JR35)</f>
        <v>bidon ki vo 5 galon (18,9L)</v>
      </c>
      <c r="JO35" t="str">
        <f>IF('[1]Data Checking'!JS35="","",'[1]Data Checking'!JS35)</f>
        <v/>
      </c>
      <c r="JP35" t="str">
        <f>IF('[1]Data Checking'!JT35="","",'[1]Data Checking'!JT35)</f>
        <v/>
      </c>
      <c r="JQ35" t="str">
        <f>IF('[1]Data Checking'!JU35="","",'[1]Data Checking'!JU35)</f>
        <v/>
      </c>
      <c r="JR35" t="str">
        <f>IF('[1]Data Checking'!JV35="","",'[1]Data Checking'!JV35)</f>
        <v/>
      </c>
      <c r="JS35" t="str">
        <f>IF('[1]Data Checking'!JW35="","",'[1]Data Checking'!JW35)</f>
        <v/>
      </c>
      <c r="JT35">
        <f>IF('[1]Data Checking'!JX35="","",'[1]Data Checking'!JX35)</f>
        <v>7</v>
      </c>
      <c r="JU35">
        <f>IF('[1]Data Checking'!JY35="","",'[1]Data Checking'!JY35)</f>
        <v>1.4</v>
      </c>
      <c r="JV35" t="str">
        <f>IF('[1]Data Checking'!JZ35="","",'[1]Data Checking'!JZ35)</f>
        <v/>
      </c>
      <c r="JW35" t="str">
        <f>IF('[1]Data Checking'!KA35="","",'[1]Data Checking'!KA35)</f>
        <v>NA</v>
      </c>
      <c r="JX35">
        <f>IF('[1]Data Checking'!KB35="","",'[1]Data Checking'!KB35)</f>
        <v>1.4</v>
      </c>
      <c r="JY35" t="str">
        <f>IF('[1]Data Checking'!KC35="","",'[1]Data Checking'!KC35)</f>
        <v>Non</v>
      </c>
      <c r="JZ35" t="str">
        <f>IF('[1]Data Checking'!KD35="","",'[1]Data Checking'!KD35)</f>
        <v>Oui, parfois</v>
      </c>
      <c r="KA35" t="str">
        <f>IF('[1]Data Checking'!KE35="","",'[1]Data Checking'!KE35)</f>
        <v>Oui</v>
      </c>
      <c r="KB35" t="str">
        <f>IF('[1]Data Checking'!KF35="","",'[1]Data Checking'!KF35)</f>
        <v>A cause de la sècheresses</v>
      </c>
      <c r="KC35">
        <f>IF('[1]Data Checking'!KG35="","",'[1]Data Checking'!KG35)</f>
        <v>0</v>
      </c>
      <c r="KD35">
        <f>IF('[1]Data Checking'!KH35="","",'[1]Data Checking'!KH35)</f>
        <v>0</v>
      </c>
      <c r="KE35">
        <f>IF('[1]Data Checking'!KI35="","",'[1]Data Checking'!KI35)</f>
        <v>0</v>
      </c>
      <c r="KF35">
        <f>IF('[1]Data Checking'!KJ35="","",'[1]Data Checking'!KJ35)</f>
        <v>1</v>
      </c>
      <c r="KG35">
        <f>IF('[1]Data Checking'!KK35="","",'[1]Data Checking'!KK35)</f>
        <v>0</v>
      </c>
      <c r="KH35">
        <f>IF('[1]Data Checking'!KL35="","",'[1]Data Checking'!KL35)</f>
        <v>0</v>
      </c>
      <c r="KI35">
        <f>IF('[1]Data Checking'!KM35="","",'[1]Data Checking'!KM35)</f>
        <v>0</v>
      </c>
      <c r="KJ35">
        <f>IF('[1]Data Checking'!KN35="","",'[1]Data Checking'!KN35)</f>
        <v>0</v>
      </c>
      <c r="KK35">
        <f>IF('[1]Data Checking'!KO35="","",'[1]Data Checking'!KO35)</f>
        <v>0</v>
      </c>
      <c r="KL35">
        <f>IF('[1]Data Checking'!KP35="","",'[1]Data Checking'!KP35)</f>
        <v>0</v>
      </c>
      <c r="KM35">
        <f>IF('[1]Data Checking'!KQ35="","",'[1]Data Checking'!KQ35)</f>
        <v>0</v>
      </c>
      <c r="KN35" t="str">
        <f>IF('[1]Data Checking'!KR35="","",'[1]Data Checking'!KR35)</f>
        <v/>
      </c>
      <c r="KO35" t="str">
        <f>IF('[1]Data Checking'!KS35="","",'[1]Data Checking'!KS35)</f>
        <v>Non</v>
      </c>
      <c r="KP35" t="str">
        <f>IF('[1]Data Checking'!KT35="","",'[1]Data Checking'!KT35)</f>
        <v/>
      </c>
      <c r="KQ35" t="str">
        <f>IF('[1]Data Checking'!KU35="","",'[1]Data Checking'!KU35)</f>
        <v/>
      </c>
      <c r="KR35" t="str">
        <f>IF('[1]Data Checking'!KV35="","",'[1]Data Checking'!KV35)</f>
        <v/>
      </c>
      <c r="KS35" t="str">
        <f>IF('[1]Data Checking'!KW35="","",'[1]Data Checking'!KW35)</f>
        <v/>
      </c>
      <c r="KT35" t="str">
        <f>IF('[1]Data Checking'!KX35="","",'[1]Data Checking'!KX35)</f>
        <v/>
      </c>
      <c r="KU35" t="str">
        <f>IF('[1]Data Checking'!KY35="","",'[1]Data Checking'!KY35)</f>
        <v/>
      </c>
      <c r="KV35" t="str">
        <f>IF('[1]Data Checking'!KZ35="","",'[1]Data Checking'!KZ35)</f>
        <v/>
      </c>
      <c r="KW35" t="str">
        <f>IF('[1]Data Checking'!LA35="","",'[1]Data Checking'!LA35)</f>
        <v/>
      </c>
      <c r="KX35" t="str">
        <f>IF('[1]Data Checking'!LB35="","",'[1]Data Checking'!LB35)</f>
        <v/>
      </c>
      <c r="KY35" t="str">
        <f>IF('[1]Data Checking'!LC35="","",'[1]Data Checking'!LC35)</f>
        <v/>
      </c>
      <c r="KZ35" t="str">
        <f>IF('[1]Data Checking'!LD35="","",'[1]Data Checking'!LD35)</f>
        <v/>
      </c>
      <c r="LA35" t="str">
        <f>IF('[1]Data Checking'!LE35="","",'[1]Data Checking'!LE35)</f>
        <v/>
      </c>
      <c r="LB35" t="str">
        <f>IF('[1]Data Checking'!LF35="","",'[1]Data Checking'!LF35)</f>
        <v/>
      </c>
      <c r="LC35">
        <f>IF('[1]Data Checking'!LG35="","",'[1]Data Checking'!LG35)</f>
        <v>5</v>
      </c>
      <c r="LD35" t="str">
        <f>IF('[1]Data Checking'!LH35="","",'[1]Data Checking'!LH35)</f>
        <v>Riz Mais Haricot noir Huile</v>
      </c>
      <c r="LE35">
        <f>IF('[1]Data Checking'!LI35="","",'[1]Data Checking'!LI35)</f>
        <v>0</v>
      </c>
      <c r="LF35">
        <f>IF('[1]Data Checking'!LJ35="","",'[1]Data Checking'!LJ35)</f>
        <v>1</v>
      </c>
      <c r="LG35">
        <f>IF('[1]Data Checking'!LK35="","",'[1]Data Checking'!LK35)</f>
        <v>1</v>
      </c>
      <c r="LH35">
        <f>IF('[1]Data Checking'!LL35="","",'[1]Data Checking'!LL35)</f>
        <v>0</v>
      </c>
      <c r="LI35">
        <f>IF('[1]Data Checking'!LM35="","",'[1]Data Checking'!LM35)</f>
        <v>0</v>
      </c>
      <c r="LJ35">
        <f>IF('[1]Data Checking'!LN35="","",'[1]Data Checking'!LN35)</f>
        <v>1</v>
      </c>
      <c r="LK35">
        <f>IF('[1]Data Checking'!LO35="","",'[1]Data Checking'!LO35)</f>
        <v>0</v>
      </c>
      <c r="LL35">
        <f>IF('[1]Data Checking'!LP35="","",'[1]Data Checking'!LP35)</f>
        <v>1</v>
      </c>
      <c r="LM35">
        <f>IF('[1]Data Checking'!LQ35="","",'[1]Data Checking'!LQ35)</f>
        <v>0</v>
      </c>
      <c r="LN35">
        <f>IF('[1]Data Checking'!LR35="","",'[1]Data Checking'!LR35)</f>
        <v>0</v>
      </c>
      <c r="LO35" t="str">
        <f>IF('[1]Data Checking'!LS35="","",'[1]Data Checking'!LS35)</f>
        <v/>
      </c>
      <c r="LP35">
        <f>IF('[1]Data Checking'!LT35="","",'[1]Data Checking'!LT35)</f>
        <v>8</v>
      </c>
      <c r="LQ35">
        <f>IF('[1]Data Checking'!LU35="","",'[1]Data Checking'!LU35)</f>
        <v>2</v>
      </c>
      <c r="LR35" t="str">
        <f>IF('[1]Data Checking'!LV35="","",'[1]Data Checking'!LV35)</f>
        <v/>
      </c>
      <c r="LS35" t="str">
        <f>IF('[1]Data Checking'!LW35="","",'[1]Data Checking'!LW35)</f>
        <v/>
      </c>
      <c r="LT35">
        <f>IF('[1]Data Checking'!LX35="","",'[1]Data Checking'!LX35)</f>
        <v>2</v>
      </c>
      <c r="LU35" t="str">
        <f>IF('[1]Data Checking'!LY35="","",'[1]Data Checking'!LY35)</f>
        <v/>
      </c>
      <c r="LV35">
        <f>IF('[1]Data Checking'!LZ35="","",'[1]Data Checking'!LZ35)</f>
        <v>1</v>
      </c>
      <c r="LW35" t="str">
        <f>IF('[1]Data Checking'!MA35="","",'[1]Data Checking'!MA35)</f>
        <v>Savon lessive Chlore en grain Dentifrice Papier toilette</v>
      </c>
      <c r="LX35">
        <f>IF('[1]Data Checking'!MB35="","",'[1]Data Checking'!MB35)</f>
        <v>0</v>
      </c>
      <c r="LY35">
        <f>IF('[1]Data Checking'!MC35="","",'[1]Data Checking'!MC35)</f>
        <v>1</v>
      </c>
      <c r="LZ35">
        <f>IF('[1]Data Checking'!MD35="","",'[1]Data Checking'!MD35)</f>
        <v>0</v>
      </c>
      <c r="MA35">
        <f>IF('[1]Data Checking'!ME35="","",'[1]Data Checking'!ME35)</f>
        <v>1</v>
      </c>
      <c r="MB35">
        <f>IF('[1]Data Checking'!MF35="","",'[1]Data Checking'!MF35)</f>
        <v>1</v>
      </c>
      <c r="MC35">
        <f>IF('[1]Data Checking'!MG35="","",'[1]Data Checking'!MG35)</f>
        <v>1</v>
      </c>
      <c r="MD35">
        <f>IF('[1]Data Checking'!MH35="","",'[1]Data Checking'!MH35)</f>
        <v>0</v>
      </c>
      <c r="ME35">
        <f>IF('[1]Data Checking'!MI35="","",'[1]Data Checking'!MI35)</f>
        <v>0</v>
      </c>
      <c r="MF35">
        <f>IF('[1]Data Checking'!MJ35="","",'[1]Data Checking'!MJ35)</f>
        <v>0</v>
      </c>
      <c r="MG35">
        <f>IF('[1]Data Checking'!MK35="","",'[1]Data Checking'!MK35)</f>
        <v>0</v>
      </c>
      <c r="MH35" t="str">
        <f>IF('[1]Data Checking'!ML35="","",'[1]Data Checking'!ML35)</f>
        <v/>
      </c>
      <c r="MI35">
        <f>IF('[1]Data Checking'!MM35="","",'[1]Data Checking'!MM35)</f>
        <v>10</v>
      </c>
      <c r="MJ35" t="str">
        <f>IF('[1]Data Checking'!MN35="","",'[1]Data Checking'!MN35)</f>
        <v/>
      </c>
      <c r="MK35">
        <f>IF('[1]Data Checking'!MO35="","",'[1]Data Checking'!MO35)</f>
        <v>5</v>
      </c>
      <c r="ML35">
        <f>IF('[1]Data Checking'!MP35="","",'[1]Data Checking'!MP35)</f>
        <v>1</v>
      </c>
      <c r="MM35">
        <f>IF('[1]Data Checking'!MQ35="","",'[1]Data Checking'!MQ35)</f>
        <v>4</v>
      </c>
      <c r="MN35" t="str">
        <f>IF('[1]Data Checking'!MR35="","",'[1]Data Checking'!MR35)</f>
        <v/>
      </c>
      <c r="MO35" t="str">
        <f>IF('[1]Data Checking'!MS35="","",'[1]Data Checking'!MS35)</f>
        <v/>
      </c>
      <c r="MP35" t="str">
        <f>IF('[1]Data Checking'!MT35="","",'[1]Data Checking'!MT35)</f>
        <v>Tente</v>
      </c>
      <c r="MQ35">
        <f>IF('[1]Data Checking'!MU35="","",'[1]Data Checking'!MU35)</f>
        <v>0</v>
      </c>
      <c r="MR35">
        <f>IF('[1]Data Checking'!MV35="","",'[1]Data Checking'!MV35)</f>
        <v>0</v>
      </c>
      <c r="MS35">
        <f>IF('[1]Data Checking'!MW35="","",'[1]Data Checking'!MW35)</f>
        <v>0</v>
      </c>
      <c r="MT35">
        <f>IF('[1]Data Checking'!MX35="","",'[1]Data Checking'!MX35)</f>
        <v>0</v>
      </c>
      <c r="MU35">
        <f>IF('[1]Data Checking'!MY35="","",'[1]Data Checking'!MY35)</f>
        <v>0</v>
      </c>
      <c r="MV35">
        <f>IF('[1]Data Checking'!MZ35="","",'[1]Data Checking'!MZ35)</f>
        <v>0</v>
      </c>
      <c r="MW35">
        <f>IF('[1]Data Checking'!NA35="","",'[1]Data Checking'!NA35)</f>
        <v>1</v>
      </c>
      <c r="MX35">
        <f>IF('[1]Data Checking'!NB35="","",'[1]Data Checking'!NB35)</f>
        <v>0</v>
      </c>
      <c r="MY35">
        <f>IF('[1]Data Checking'!NC35="","",'[1]Data Checking'!NC35)</f>
        <v>0</v>
      </c>
      <c r="MZ35">
        <f>IF('[1]Data Checking'!ND35="","",'[1]Data Checking'!ND35)</f>
        <v>0</v>
      </c>
      <c r="NA35">
        <f>IF('[1]Data Checking'!NE35="","",'[1]Data Checking'!NE35)</f>
        <v>0</v>
      </c>
      <c r="NB35">
        <f>IF('[1]Data Checking'!NF35="","",'[1]Data Checking'!NF35)</f>
        <v>0</v>
      </c>
      <c r="NC35">
        <f>IF('[1]Data Checking'!NG35="","",'[1]Data Checking'!NG35)</f>
        <v>0</v>
      </c>
      <c r="ND35" t="str">
        <f>IF('[1]Data Checking'!NH35="","",'[1]Data Checking'!NH35)</f>
        <v/>
      </c>
      <c r="NE35" t="str">
        <f>IF('[1]Data Checking'!NI35="","",'[1]Data Checking'!NI35)</f>
        <v/>
      </c>
      <c r="NF35" t="str">
        <f>IF('[1]Data Checking'!NJ35="","",'[1]Data Checking'!NJ35)</f>
        <v/>
      </c>
      <c r="NG35" t="str">
        <f>IF('[1]Data Checking'!NK35="","",'[1]Data Checking'!NK35)</f>
        <v/>
      </c>
      <c r="NH35" t="str">
        <f>IF('[1]Data Checking'!NL35="","",'[1]Data Checking'!NL35)</f>
        <v/>
      </c>
      <c r="NI35" t="str">
        <f>IF('[1]Data Checking'!NM35="","",'[1]Data Checking'!NM35)</f>
        <v/>
      </c>
      <c r="NJ35">
        <f>IF('[1]Data Checking'!NN35="","",'[1]Data Checking'!NN35)</f>
        <v>2</v>
      </c>
      <c r="NK35" t="str">
        <f>IF('[1]Data Checking'!NO35="","",'[1]Data Checking'!NO35)</f>
        <v/>
      </c>
      <c r="NL35" t="str">
        <f>IF('[1]Data Checking'!NP35="","",'[1]Data Checking'!NP35)</f>
        <v/>
      </c>
      <c r="NM35" t="str">
        <f>IF('[1]Data Checking'!NQ35="","",'[1]Data Checking'!NQ35)</f>
        <v/>
      </c>
      <c r="NN35" t="str">
        <f>IF('[1]Data Checking'!NR35="","",'[1]Data Checking'!NR35)</f>
        <v/>
      </c>
      <c r="NO35" t="str">
        <f>IF('[1]Data Checking'!NS35="","",'[1]Data Checking'!NS35)</f>
        <v>Casserole Cuillère pour manger Assiette</v>
      </c>
      <c r="NP35">
        <f>IF('[1]Data Checking'!NT35="","",'[1]Data Checking'!NT35)</f>
        <v>0</v>
      </c>
      <c r="NQ35">
        <f>IF('[1]Data Checking'!NU35="","",'[1]Data Checking'!NU35)</f>
        <v>1</v>
      </c>
      <c r="NR35">
        <f>IF('[1]Data Checking'!NV35="","",'[1]Data Checking'!NV35)</f>
        <v>0</v>
      </c>
      <c r="NS35">
        <f>IF('[1]Data Checking'!NW35="","",'[1]Data Checking'!NW35)</f>
        <v>0</v>
      </c>
      <c r="NT35">
        <f>IF('[1]Data Checking'!NX35="","",'[1]Data Checking'!NX35)</f>
        <v>1</v>
      </c>
      <c r="NU35">
        <f>IF('[1]Data Checking'!NY35="","",'[1]Data Checking'!NY35)</f>
        <v>1</v>
      </c>
      <c r="NV35">
        <f>IF('[1]Data Checking'!NZ35="","",'[1]Data Checking'!NZ35)</f>
        <v>0</v>
      </c>
      <c r="NW35">
        <f>IF('[1]Data Checking'!OA35="","",'[1]Data Checking'!OA35)</f>
        <v>0</v>
      </c>
      <c r="NX35">
        <f>IF('[1]Data Checking'!OB35="","",'[1]Data Checking'!OB35)</f>
        <v>0</v>
      </c>
      <c r="NY35">
        <f>IF('[1]Data Checking'!OC35="","",'[1]Data Checking'!OC35)</f>
        <v>0</v>
      </c>
      <c r="NZ35">
        <f>IF('[1]Data Checking'!OD35="","",'[1]Data Checking'!OD35)</f>
        <v>0</v>
      </c>
      <c r="OA35" t="str">
        <f>IF('[1]Data Checking'!OE35="","",'[1]Data Checking'!OE35)</f>
        <v/>
      </c>
      <c r="OB35">
        <f>IF('[1]Data Checking'!OF35="","",'[1]Data Checking'!OF35)</f>
        <v>2</v>
      </c>
      <c r="OC35" t="str">
        <f>IF('[1]Data Checking'!OG35="","",'[1]Data Checking'!OG35)</f>
        <v/>
      </c>
      <c r="OD35" t="str">
        <f>IF('[1]Data Checking'!OH35="","",'[1]Data Checking'!OH35)</f>
        <v/>
      </c>
      <c r="OE35">
        <f>IF('[1]Data Checking'!OI35="","",'[1]Data Checking'!OI35)</f>
        <v>6</v>
      </c>
      <c r="OF35">
        <f>IF('[1]Data Checking'!OJ35="","",'[1]Data Checking'!OJ35)</f>
        <v>6</v>
      </c>
      <c r="OG35" t="str">
        <f>IF('[1]Data Checking'!OK35="","",'[1]Data Checking'!OK35)</f>
        <v/>
      </c>
      <c r="OH35" t="str">
        <f>IF('[1]Data Checking'!OL35="","",'[1]Data Checking'!OL35)</f>
        <v/>
      </c>
      <c r="OI35" t="str">
        <f>IF('[1]Data Checking'!OM35="","",'[1]Data Checking'!OM35)</f>
        <v/>
      </c>
      <c r="OJ35" t="str">
        <f>IF('[1]Data Checking'!ON35="","",'[1]Data Checking'!ON35)</f>
        <v>Moustiquaire Materiels de protection contre le Covid-19 (Gel hydroalchoolique, cache-nez)</v>
      </c>
      <c r="OK35">
        <f>IF('[1]Data Checking'!OO35="","",'[1]Data Checking'!OO35)</f>
        <v>0</v>
      </c>
      <c r="OL35">
        <f>IF('[1]Data Checking'!OP35="","",'[1]Data Checking'!OP35)</f>
        <v>0</v>
      </c>
      <c r="OM35">
        <f>IF('[1]Data Checking'!OQ35="","",'[1]Data Checking'!OQ35)</f>
        <v>0</v>
      </c>
      <c r="ON35">
        <f>IF('[1]Data Checking'!OR35="","",'[1]Data Checking'!OR35)</f>
        <v>0</v>
      </c>
      <c r="OO35">
        <f>IF('[1]Data Checking'!OS35="","",'[1]Data Checking'!OS35)</f>
        <v>1</v>
      </c>
      <c r="OP35">
        <f>IF('[1]Data Checking'!OT35="","",'[1]Data Checking'!OT35)</f>
        <v>1</v>
      </c>
      <c r="OQ35">
        <f>IF('[1]Data Checking'!OU35="","",'[1]Data Checking'!OU35)</f>
        <v>0</v>
      </c>
      <c r="OR35">
        <f>IF('[1]Data Checking'!OV35="","",'[1]Data Checking'!OV35)</f>
        <v>0</v>
      </c>
      <c r="OS35">
        <f>IF('[1]Data Checking'!OW35="","",'[1]Data Checking'!OW35)</f>
        <v>0</v>
      </c>
      <c r="OT35" t="str">
        <f>IF('[1]Data Checking'!OX35="","",'[1]Data Checking'!OX35)</f>
        <v/>
      </c>
      <c r="OU35" t="str">
        <f>IF('[1]Data Checking'!OY35="","",'[1]Data Checking'!OY35)</f>
        <v>Aucun</v>
      </c>
      <c r="OV35">
        <f>IF('[1]Data Checking'!OZ35="","",'[1]Data Checking'!OZ35)</f>
        <v>0</v>
      </c>
      <c r="OW35">
        <f>IF('[1]Data Checking'!PA35="","",'[1]Data Checking'!PA35)</f>
        <v>0</v>
      </c>
      <c r="OX35">
        <f>IF('[1]Data Checking'!PB35="","",'[1]Data Checking'!PB35)</f>
        <v>0</v>
      </c>
      <c r="OY35">
        <f>IF('[1]Data Checking'!PC35="","",'[1]Data Checking'!PC35)</f>
        <v>0</v>
      </c>
      <c r="OZ35">
        <f>IF('[1]Data Checking'!PD35="","",'[1]Data Checking'!PD35)</f>
        <v>0</v>
      </c>
      <c r="PA35">
        <f>IF('[1]Data Checking'!PE35="","",'[1]Data Checking'!PE35)</f>
        <v>1</v>
      </c>
      <c r="PB35" t="str">
        <f>IF('[1]Data Checking'!PF35="","",'[1]Data Checking'!PF35)</f>
        <v/>
      </c>
      <c r="PC35" t="str">
        <f>IF('[1]Data Checking'!PG35="","",'[1]Data Checking'!PG35)</f>
        <v/>
      </c>
      <c r="PD35" t="str">
        <f>IF('[1]Data Checking'!PH35="","",'[1]Data Checking'!PH35)</f>
        <v/>
      </c>
      <c r="PE35" t="str">
        <f>IF('[1]Data Checking'!PI35="","",'[1]Data Checking'!PI35)</f>
        <v/>
      </c>
      <c r="PF35" t="str">
        <f>IF('[1]Data Checking'!PJ35="","",'[1]Data Checking'!PJ35)</f>
        <v>Râteau Pelles Machette Pioche Hache Brouette Houe</v>
      </c>
      <c r="PG35">
        <f>IF('[1]Data Checking'!PK35="","",'[1]Data Checking'!PK35)</f>
        <v>1</v>
      </c>
      <c r="PH35">
        <f>IF('[1]Data Checking'!PL35="","",'[1]Data Checking'!PL35)</f>
        <v>1</v>
      </c>
      <c r="PI35">
        <f>IF('[1]Data Checking'!PM35="","",'[1]Data Checking'!PM35)</f>
        <v>1</v>
      </c>
      <c r="PJ35">
        <f>IF('[1]Data Checking'!PN35="","",'[1]Data Checking'!PN35)</f>
        <v>1</v>
      </c>
      <c r="PK35">
        <f>IF('[1]Data Checking'!PO35="","",'[1]Data Checking'!PO35)</f>
        <v>1</v>
      </c>
      <c r="PL35">
        <f>IF('[1]Data Checking'!PP35="","",'[1]Data Checking'!PP35)</f>
        <v>1</v>
      </c>
      <c r="PM35">
        <f>IF('[1]Data Checking'!PQ35="","",'[1]Data Checking'!PQ35)</f>
        <v>1</v>
      </c>
      <c r="PN35">
        <f>IF('[1]Data Checking'!PR35="","",'[1]Data Checking'!PR35)</f>
        <v>0</v>
      </c>
      <c r="PO35">
        <f>IF('[1]Data Checking'!PS35="","",'[1]Data Checking'!PS35)</f>
        <v>0</v>
      </c>
      <c r="PP35" t="str">
        <f>IF('[1]Data Checking'!PT35="","",'[1]Data Checking'!PT35)</f>
        <v>Pelles</v>
      </c>
      <c r="PQ35">
        <f>IF('[1]Data Checking'!PU35="","",'[1]Data Checking'!PU35)</f>
        <v>1</v>
      </c>
      <c r="PR35">
        <f>IF('[1]Data Checking'!PV35="","",'[1]Data Checking'!PV35)</f>
        <v>0</v>
      </c>
      <c r="PS35">
        <f>IF('[1]Data Checking'!PW35="","",'[1]Data Checking'!PW35)</f>
        <v>0</v>
      </c>
      <c r="PT35">
        <f>IF('[1]Data Checking'!PX35="","",'[1]Data Checking'!PX35)</f>
        <v>0</v>
      </c>
      <c r="PU35">
        <f>IF('[1]Data Checking'!PY35="","",'[1]Data Checking'!PY35)</f>
        <v>0</v>
      </c>
      <c r="PV35">
        <f>IF('[1]Data Checking'!PZ35="","",'[1]Data Checking'!PZ35)</f>
        <v>0</v>
      </c>
      <c r="PW35">
        <f>IF('[1]Data Checking'!QA35="","",'[1]Data Checking'!QA35)</f>
        <v>0</v>
      </c>
      <c r="PX35">
        <f>IF('[1]Data Checking'!QB35="","",'[1]Data Checking'!QB35)</f>
        <v>0</v>
      </c>
      <c r="PY35">
        <f>IF('[1]Data Checking'!QC35="","",'[1]Data Checking'!QC35)</f>
        <v>0</v>
      </c>
      <c r="PZ35" t="str">
        <f>IF('[1]Data Checking'!QD35="","",'[1]Data Checking'!QD35)</f>
        <v>Râteau</v>
      </c>
      <c r="QA35">
        <f>IF('[1]Data Checking'!QE35="","",'[1]Data Checking'!QE35)</f>
        <v>0</v>
      </c>
      <c r="QB35">
        <f>IF('[1]Data Checking'!QF35="","",'[1]Data Checking'!QF35)</f>
        <v>1</v>
      </c>
      <c r="QC35">
        <f>IF('[1]Data Checking'!QG35="","",'[1]Data Checking'!QG35)</f>
        <v>0</v>
      </c>
      <c r="QD35">
        <f>IF('[1]Data Checking'!QH35="","",'[1]Data Checking'!QH35)</f>
        <v>0</v>
      </c>
      <c r="QE35">
        <f>IF('[1]Data Checking'!QI35="","",'[1]Data Checking'!QI35)</f>
        <v>0</v>
      </c>
      <c r="QF35">
        <f>IF('[1]Data Checking'!QJ35="","",'[1]Data Checking'!QJ35)</f>
        <v>0</v>
      </c>
      <c r="QG35">
        <f>IF('[1]Data Checking'!QK35="","",'[1]Data Checking'!QK35)</f>
        <v>0</v>
      </c>
      <c r="QH35">
        <f>IF('[1]Data Checking'!QL35="","",'[1]Data Checking'!QL35)</f>
        <v>0</v>
      </c>
      <c r="QI35">
        <f>IF('[1]Data Checking'!QM35="","",'[1]Data Checking'!QM35)</f>
        <v>0</v>
      </c>
      <c r="QJ35" t="str">
        <f>IF('[1]Data Checking'!QN35="","",'[1]Data Checking'!QN35)</f>
        <v>Machette</v>
      </c>
      <c r="QK35">
        <f>IF('[1]Data Checking'!QO35="","",'[1]Data Checking'!QO35)</f>
        <v>0</v>
      </c>
      <c r="QL35">
        <f>IF('[1]Data Checking'!QP35="","",'[1]Data Checking'!QP35)</f>
        <v>0</v>
      </c>
      <c r="QM35">
        <f>IF('[1]Data Checking'!QQ35="","",'[1]Data Checking'!QQ35)</f>
        <v>1</v>
      </c>
      <c r="QN35">
        <f>IF('[1]Data Checking'!QR35="","",'[1]Data Checking'!QR35)</f>
        <v>0</v>
      </c>
      <c r="QO35">
        <f>IF('[1]Data Checking'!QS35="","",'[1]Data Checking'!QS35)</f>
        <v>0</v>
      </c>
      <c r="QP35">
        <f>IF('[1]Data Checking'!QT35="","",'[1]Data Checking'!QT35)</f>
        <v>0</v>
      </c>
      <c r="QQ35">
        <f>IF('[1]Data Checking'!QU35="","",'[1]Data Checking'!QU35)</f>
        <v>0</v>
      </c>
      <c r="QR35">
        <f>IF('[1]Data Checking'!QV35="","",'[1]Data Checking'!QV35)</f>
        <v>0</v>
      </c>
      <c r="QS35">
        <f>IF('[1]Data Checking'!QW35="","",'[1]Data Checking'!QW35)</f>
        <v>0</v>
      </c>
      <c r="QT35" t="str">
        <f>IF('[1]Data Checking'!QX35="","",'[1]Data Checking'!QX35)</f>
        <v>Pioche</v>
      </c>
      <c r="QU35">
        <f>IF('[1]Data Checking'!QY35="","",'[1]Data Checking'!QY35)</f>
        <v>0</v>
      </c>
      <c r="QV35">
        <f>IF('[1]Data Checking'!QZ35="","",'[1]Data Checking'!QZ35)</f>
        <v>0</v>
      </c>
      <c r="QW35">
        <f>IF('[1]Data Checking'!RA35="","",'[1]Data Checking'!RA35)</f>
        <v>0</v>
      </c>
      <c r="QX35">
        <f>IF('[1]Data Checking'!RB35="","",'[1]Data Checking'!RB35)</f>
        <v>1</v>
      </c>
      <c r="QY35">
        <f>IF('[1]Data Checking'!RC35="","",'[1]Data Checking'!RC35)</f>
        <v>0</v>
      </c>
      <c r="QZ35">
        <f>IF('[1]Data Checking'!RD35="","",'[1]Data Checking'!RD35)</f>
        <v>0</v>
      </c>
      <c r="RA35">
        <f>IF('[1]Data Checking'!RE35="","",'[1]Data Checking'!RE35)</f>
        <v>0</v>
      </c>
      <c r="RB35">
        <f>IF('[1]Data Checking'!RF35="","",'[1]Data Checking'!RF35)</f>
        <v>0</v>
      </c>
      <c r="RC35">
        <f>IF('[1]Data Checking'!RG35="","",'[1]Data Checking'!RG35)</f>
        <v>0</v>
      </c>
      <c r="RD35" t="str">
        <f>IF('[1]Data Checking'!RH35="","",'[1]Data Checking'!RH35)</f>
        <v>Hache</v>
      </c>
      <c r="RE35">
        <f>IF('[1]Data Checking'!RI35="","",'[1]Data Checking'!RI35)</f>
        <v>0</v>
      </c>
      <c r="RF35">
        <f>IF('[1]Data Checking'!RJ35="","",'[1]Data Checking'!RJ35)</f>
        <v>0</v>
      </c>
      <c r="RG35">
        <f>IF('[1]Data Checking'!RK35="","",'[1]Data Checking'!RK35)</f>
        <v>0</v>
      </c>
      <c r="RH35">
        <f>IF('[1]Data Checking'!RL35="","",'[1]Data Checking'!RL35)</f>
        <v>0</v>
      </c>
      <c r="RI35">
        <f>IF('[1]Data Checking'!RM35="","",'[1]Data Checking'!RM35)</f>
        <v>1</v>
      </c>
      <c r="RJ35">
        <f>IF('[1]Data Checking'!RN35="","",'[1]Data Checking'!RN35)</f>
        <v>0</v>
      </c>
      <c r="RK35">
        <f>IF('[1]Data Checking'!RO35="","",'[1]Data Checking'!RO35)</f>
        <v>0</v>
      </c>
      <c r="RL35">
        <f>IF('[1]Data Checking'!RP35="","",'[1]Data Checking'!RP35)</f>
        <v>0</v>
      </c>
      <c r="RM35">
        <f>IF('[1]Data Checking'!RQ35="","",'[1]Data Checking'!RQ35)</f>
        <v>0</v>
      </c>
      <c r="RN35" t="str">
        <f>IF('[1]Data Checking'!RR35="","",'[1]Data Checking'!RR35)</f>
        <v>Brouette</v>
      </c>
      <c r="RO35">
        <f>IF('[1]Data Checking'!RS35="","",'[1]Data Checking'!RS35)</f>
        <v>0</v>
      </c>
      <c r="RP35">
        <f>IF('[1]Data Checking'!RT35="","",'[1]Data Checking'!RT35)</f>
        <v>0</v>
      </c>
      <c r="RQ35">
        <f>IF('[1]Data Checking'!RU35="","",'[1]Data Checking'!RU35)</f>
        <v>0</v>
      </c>
      <c r="RR35">
        <f>IF('[1]Data Checking'!RV35="","",'[1]Data Checking'!RV35)</f>
        <v>0</v>
      </c>
      <c r="RS35">
        <f>IF('[1]Data Checking'!RW35="","",'[1]Data Checking'!RW35)</f>
        <v>0</v>
      </c>
      <c r="RT35">
        <f>IF('[1]Data Checking'!RX35="","",'[1]Data Checking'!RX35)</f>
        <v>1</v>
      </c>
      <c r="RU35">
        <f>IF('[1]Data Checking'!RY35="","",'[1]Data Checking'!RY35)</f>
        <v>0</v>
      </c>
      <c r="RV35">
        <f>IF('[1]Data Checking'!RZ35="","",'[1]Data Checking'!RZ35)</f>
        <v>0</v>
      </c>
      <c r="RW35">
        <f>IF('[1]Data Checking'!SA35="","",'[1]Data Checking'!SA35)</f>
        <v>0</v>
      </c>
      <c r="RX35" t="str">
        <f>IF('[1]Data Checking'!SB35="","",'[1]Data Checking'!SB35)</f>
        <v>Houe</v>
      </c>
      <c r="RY35">
        <f>IF('[1]Data Checking'!SC35="","",'[1]Data Checking'!SC35)</f>
        <v>0</v>
      </c>
      <c r="RZ35">
        <f>IF('[1]Data Checking'!SD35="","",'[1]Data Checking'!SD35)</f>
        <v>0</v>
      </c>
      <c r="SA35">
        <f>IF('[1]Data Checking'!SE35="","",'[1]Data Checking'!SE35)</f>
        <v>0</v>
      </c>
      <c r="SB35">
        <f>IF('[1]Data Checking'!SF35="","",'[1]Data Checking'!SF35)</f>
        <v>0</v>
      </c>
      <c r="SC35">
        <f>IF('[1]Data Checking'!SG35="","",'[1]Data Checking'!SG35)</f>
        <v>0</v>
      </c>
      <c r="SD35">
        <f>IF('[1]Data Checking'!SH35="","",'[1]Data Checking'!SH35)</f>
        <v>0</v>
      </c>
      <c r="SE35">
        <f>IF('[1]Data Checking'!SI35="","",'[1]Data Checking'!SI35)</f>
        <v>1</v>
      </c>
      <c r="SF35">
        <f>IF('[1]Data Checking'!SJ35="","",'[1]Data Checking'!SJ35)</f>
        <v>0</v>
      </c>
      <c r="SG35">
        <f>IF('[1]Data Checking'!SK35="","",'[1]Data Checking'!SK35)</f>
        <v>0</v>
      </c>
      <c r="SH35" t="str">
        <f>IF('[1]Data Checking'!SL35="","",'[1]Data Checking'!SL35)</f>
        <v>Cahiers Paiement frais scolaire (paiement uniforme,…) Plumes/Crayons Sac à dos</v>
      </c>
      <c r="SI35">
        <f>IF('[1]Data Checking'!SM35="","",'[1]Data Checking'!SM35)</f>
        <v>1</v>
      </c>
      <c r="SJ35">
        <f>IF('[1]Data Checking'!SN35="","",'[1]Data Checking'!SN35)</f>
        <v>1</v>
      </c>
      <c r="SK35">
        <f>IF('[1]Data Checking'!SO35="","",'[1]Data Checking'!SO35)</f>
        <v>1</v>
      </c>
      <c r="SL35">
        <f>IF('[1]Data Checking'!SP35="","",'[1]Data Checking'!SP35)</f>
        <v>1</v>
      </c>
      <c r="SM35">
        <f>IF('[1]Data Checking'!SQ35="","",'[1]Data Checking'!SQ35)</f>
        <v>0</v>
      </c>
      <c r="SN35">
        <f>IF('[1]Data Checking'!SR35="","",'[1]Data Checking'!SR35)</f>
        <v>0</v>
      </c>
      <c r="SO35" t="str">
        <f>IF('[1]Data Checking'!SS35="","",'[1]Data Checking'!SS35)</f>
        <v>Sac à dos</v>
      </c>
      <c r="SP35">
        <f>IF('[1]Data Checking'!ST35="","",'[1]Data Checking'!ST35)</f>
        <v>1</v>
      </c>
      <c r="SQ35">
        <f>IF('[1]Data Checking'!SU35="","",'[1]Data Checking'!SU35)</f>
        <v>0</v>
      </c>
      <c r="SR35">
        <f>IF('[1]Data Checking'!SV35="","",'[1]Data Checking'!SV35)</f>
        <v>0</v>
      </c>
      <c r="SS35">
        <f>IF('[1]Data Checking'!SW35="","",'[1]Data Checking'!SW35)</f>
        <v>0</v>
      </c>
      <c r="ST35">
        <f>IF('[1]Data Checking'!SX35="","",'[1]Data Checking'!SX35)</f>
        <v>0</v>
      </c>
      <c r="SU35">
        <f>IF('[1]Data Checking'!SY35="","",'[1]Data Checking'!SY35)</f>
        <v>0</v>
      </c>
      <c r="SV35" t="str">
        <f>IF('[1]Data Checking'!SZ35="","",'[1]Data Checking'!SZ35)</f>
        <v>Cahiers</v>
      </c>
      <c r="SW35">
        <f>IF('[1]Data Checking'!TA35="","",'[1]Data Checking'!TA35)</f>
        <v>0</v>
      </c>
      <c r="SX35">
        <f>IF('[1]Data Checking'!TB35="","",'[1]Data Checking'!TB35)</f>
        <v>0</v>
      </c>
      <c r="SY35">
        <f>IF('[1]Data Checking'!TC35="","",'[1]Data Checking'!TC35)</f>
        <v>1</v>
      </c>
      <c r="SZ35">
        <f>IF('[1]Data Checking'!TD35="","",'[1]Data Checking'!TD35)</f>
        <v>0</v>
      </c>
      <c r="TA35">
        <f>IF('[1]Data Checking'!TE35="","",'[1]Data Checking'!TE35)</f>
        <v>0</v>
      </c>
      <c r="TB35">
        <f>IF('[1]Data Checking'!TF35="","",'[1]Data Checking'!TF35)</f>
        <v>0</v>
      </c>
      <c r="TC35" t="str">
        <f>IF('[1]Data Checking'!TG35="","",'[1]Data Checking'!TG35)</f>
        <v>Paiement frais scolaire (paiement uniforme,…) Plumes/Crayons</v>
      </c>
      <c r="TD35">
        <f>IF('[1]Data Checking'!TH35="","",'[1]Data Checking'!TH35)</f>
        <v>0</v>
      </c>
      <c r="TE35">
        <f>IF('[1]Data Checking'!TI35="","",'[1]Data Checking'!TI35)</f>
        <v>1</v>
      </c>
      <c r="TF35">
        <f>IF('[1]Data Checking'!TJ35="","",'[1]Data Checking'!TJ35)</f>
        <v>0</v>
      </c>
      <c r="TG35">
        <f>IF('[1]Data Checking'!TK35="","",'[1]Data Checking'!TK35)</f>
        <v>1</v>
      </c>
      <c r="TH35">
        <f>IF('[1]Data Checking'!TL35="","",'[1]Data Checking'!TL35)</f>
        <v>0</v>
      </c>
      <c r="TI35">
        <f>IF('[1]Data Checking'!TM35="","",'[1]Data Checking'!TM35)</f>
        <v>0</v>
      </c>
      <c r="TJ35">
        <f>IF('[1]Data Checking'!TN35="","",'[1]Data Checking'!TN35)</f>
        <v>0</v>
      </c>
      <c r="TK35">
        <f>IF('[1]Data Checking'!TO35="","",'[1]Data Checking'!TO35)</f>
        <v>0</v>
      </c>
      <c r="TL35">
        <f>IF('[1]Data Checking'!TP35="","",'[1]Data Checking'!TP35)</f>
        <v>0</v>
      </c>
      <c r="TM35">
        <f>IF('[1]Data Checking'!TQ35="","",'[1]Data Checking'!TQ35)</f>
        <v>0</v>
      </c>
      <c r="TN35">
        <f>IF('[1]Data Checking'!TR35="","",'[1]Data Checking'!TR35)</f>
        <v>0</v>
      </c>
      <c r="TO35" t="str">
        <f>IF('[1]Data Checking'!TS35="","",'[1]Data Checking'!TS35)</f>
        <v/>
      </c>
      <c r="TP35" t="str">
        <f>IF('[1]Data Checking'!TT35="","",'[1]Data Checking'!TT35)</f>
        <v/>
      </c>
      <c r="TQ35">
        <f>IF('[1]Data Checking'!TU35="","",'[1]Data Checking'!TU35)</f>
        <v>237463602</v>
      </c>
      <c r="TR35" t="str">
        <f>IF('[1]Data Checking'!TV35="","",'[1]Data Checking'!TV35)</f>
        <v>dfdb1d24-e0f5-4717-843c-a2044aec348e</v>
      </c>
      <c r="TS35">
        <f>IF('[1]Data Checking'!TW35="","",'[1]Data Checking'!TW35)</f>
        <v>44530.798981481479</v>
      </c>
      <c r="TT35" t="str">
        <f>IF('[1]Data Checking'!TX35="","",'[1]Data Checking'!TX35)</f>
        <v/>
      </c>
      <c r="TU35" t="str">
        <f>IF('[1]Data Checking'!TY35="","",'[1]Data Checking'!TY35)</f>
        <v/>
      </c>
      <c r="TV35" t="str">
        <f>IF('[1]Data Checking'!TZ35="","",'[1]Data Checking'!TZ35)</f>
        <v>submitted_via_web</v>
      </c>
      <c r="TW35" t="str">
        <f>IF('[1]Data Checking'!UA35="","",'[1]Data Checking'!UA35)</f>
        <v>icsm_haiti</v>
      </c>
      <c r="TX35" t="str">
        <f>IF('[1]Data Checking'!UB35="","",'[1]Data Checking'!UB35)</f>
        <v/>
      </c>
      <c r="TY35">
        <f>IF('[1]Data Checking'!UC35="","",'[1]Data Checking'!UC35)</f>
        <v>34</v>
      </c>
      <c r="TZ35" t="str">
        <f>IF('[1]Data Checking'!UD35="","",'[1]Data Checking'!UD35)</f>
        <v/>
      </c>
      <c r="UA35" t="e">
        <f>IF('[1]Data Checking'!UL35="","",'[1]Data Checking'!UL35)</f>
        <v>#REF!</v>
      </c>
      <c r="UB35" t="e">
        <f>IF('[1]Data Checking'!UM35="","",'[1]Data Checking'!UM35)</f>
        <v>#REF!</v>
      </c>
      <c r="UC35" t="e">
        <f>IF('[1]Data Checking'!UN35="","",'[1]Data Checking'!UN35)</f>
        <v>#REF!</v>
      </c>
    </row>
    <row r="36" spans="1:549">
      <c r="A36">
        <f>IF('[1]Data Checking'!D36="","",'[1]Data Checking'!D36)</f>
        <v>44527.73271138889</v>
      </c>
      <c r="B36">
        <f>IF('[1]Data Checking'!E36="","",'[1]Data Checking'!E36)</f>
        <v>44527.735317986109</v>
      </c>
      <c r="C36">
        <f>IF('[1]Data Checking'!F36="","",'[1]Data Checking'!F36)</f>
        <v>44527</v>
      </c>
      <c r="D36" t="str">
        <f>IF('[1]Data Checking'!H36="","",'[1]Data Checking'!H36)</f>
        <v>audit.csv</v>
      </c>
      <c r="E36" t="str">
        <f>IF('[1]Data Checking'!I36="","",'[1]Data Checking'!I36)</f>
        <v>icsm_haiti</v>
      </c>
      <c r="F36" t="str">
        <f>IF('[1]Data Checking'!J36="","",'[1]Data Checking'!J36)</f>
        <v/>
      </c>
      <c r="G36" t="str">
        <f>IF('[1]Data Checking'!K36="","",'[1]Data Checking'!K36)</f>
        <v/>
      </c>
      <c r="H36">
        <f>IF('[1]Data Checking'!L36="","",'[1]Data Checking'!L36)</f>
        <v>44527</v>
      </c>
      <c r="I36" t="str">
        <f>IF('[1]Data Checking'!M36="","",'[1]Data Checking'!M36)</f>
        <v>Croix-Rouge Neerlandaise</v>
      </c>
      <c r="J36" t="str">
        <f>IF('[1]Data Checking'!N36="","",'[1]Data Checking'!N36)</f>
        <v/>
      </c>
      <c r="K36" t="str">
        <f>IF('[1]Data Checking'!O36="","",'[1]Data Checking'!O36)</f>
        <v>crnl</v>
      </c>
      <c r="L36" t="str">
        <f>IF('[1]Data Checking'!P36="","",'[1]Data Checking'!P36)</f>
        <v>Croix-Rouge Neerlandaise</v>
      </c>
      <c r="M36" t="str">
        <f>IF('[1]Data Checking'!Q36="","",'[1]Data Checking'!Q36)</f>
        <v>Croix-Rouge Neerlandaise</v>
      </c>
      <c r="N36" t="str">
        <f>IF('[1]Data Checking'!R36="","",'[1]Data Checking'!R36)</f>
        <v>PS_6827</v>
      </c>
      <c r="O36" t="str">
        <f>IF('[1]Data Checking'!S36="","",'[1]Data Checking'!S36)</f>
        <v/>
      </c>
      <c r="P36" t="str">
        <f>IF('[1]Data Checking'!T36="","",'[1]Data Checking'!T36)</f>
        <v>crnl_ps</v>
      </c>
      <c r="Q36" t="str">
        <f>IF('[1]Data Checking'!U36="","",'[1]Data Checking'!U36)</f>
        <v>PS_6827</v>
      </c>
      <c r="R36" t="str">
        <f>IF('[1]Data Checking'!V36="","",'[1]Data Checking'!V36)</f>
        <v>PS_6827</v>
      </c>
      <c r="S36" t="str">
        <f>IF('[1]Data Checking'!W36="","",'[1]Data Checking'!W36)</f>
        <v>Sud-Est</v>
      </c>
      <c r="T36" t="str">
        <f>IF('[1]Data Checking'!X36="","",'[1]Data Checking'!X36)</f>
        <v>Jacmel</v>
      </c>
      <c r="U36" t="str">
        <f>IF('[1]Data Checking'!Y36="","",'[1]Data Checking'!Y36)</f>
        <v>HT0211</v>
      </c>
      <c r="V36" t="str">
        <f>IF('[1]Data Checking'!Z36="","",'[1]Data Checking'!Z36)</f>
        <v>Jacmel</v>
      </c>
      <c r="W36" t="str">
        <f>IF('[1]Data Checking'!AA36="","",'[1]Data Checking'!AA36)</f>
        <v>1re Section Bas Cap Rouge</v>
      </c>
      <c r="X36" t="str">
        <f>IF('[1]Data Checking'!AB36="","",'[1]Data Checking'!AB36)</f>
        <v>HT0211-01</v>
      </c>
      <c r="Y36" t="str">
        <f>IF('[1]Data Checking'!AC36="","",'[1]Data Checking'!AC36)</f>
        <v>1re Section Bas Cap Rouge</v>
      </c>
      <c r="Z36" t="str">
        <f>IF('[1]Data Checking'!AD36="","",'[1]Data Checking'!AD36)</f>
        <v>Beaudoin</v>
      </c>
      <c r="AA36" t="str">
        <f>IF('[1]Data Checking'!AE36="","",'[1]Data Checking'!AE36)</f>
        <v/>
      </c>
      <c r="AB36" t="str">
        <f>IF('[1]Data Checking'!AF36="","",'[1]Data Checking'!AF36)</f>
        <v>jac_1</v>
      </c>
      <c r="AC36" t="str">
        <f>IF('[1]Data Checking'!AG36="","",'[1]Data Checking'!AG36)</f>
        <v>Beaudoin</v>
      </c>
      <c r="AD36" t="str">
        <f>IF('[1]Data Checking'!AH36="","",'[1]Data Checking'!AH36)</f>
        <v>Beaudoin</v>
      </c>
      <c r="AE36" t="str">
        <f>IF('[1]Data Checking'!AI36="","",'[1]Data Checking'!AI36)</f>
        <v>Marché Beaudoin</v>
      </c>
      <c r="AF36" t="str">
        <f>IF('[1]Data Checking'!AJ36="","",'[1]Data Checking'!AJ36)</f>
        <v/>
      </c>
      <c r="AG36" t="str">
        <f>IF('[1]Data Checking'!AK36="","",'[1]Data Checking'!AK36)</f>
        <v>jac_1</v>
      </c>
      <c r="AH36" t="str">
        <f>IF('[1]Data Checking'!AL36="","",'[1]Data Checking'!AL36)</f>
        <v>Marché Beaudoin</v>
      </c>
      <c r="AI36" t="str">
        <f>IF('[1]Data Checking'!AM36="","",'[1]Data Checking'!AM36)</f>
        <v>Marché Beaudoin</v>
      </c>
      <c r="AJ36" t="str">
        <f>IF('[1]Data Checking'!AN36="","",'[1]Data Checking'!AN36)</f>
        <v>Milieu urbain</v>
      </c>
      <c r="AK36" t="str">
        <f>IF('[1]Data Checking'!AO36="","",'[1]Data Checking'!AO36)</f>
        <v>Enquête auprès d'un client (pour l'eau de boisson et la situation sécuritaire)</v>
      </c>
      <c r="AL36" t="str">
        <f>IF('[1]Data Checking'!AP36="","",'[1]Data Checking'!AP36)</f>
        <v>Oui</v>
      </c>
      <c r="AM36" t="str">
        <f>IF('[1]Data Checking'!AQ36="","",'[1]Data Checking'!AQ36)</f>
        <v/>
      </c>
      <c r="AN36" t="str">
        <f>IF('[1]Data Checking'!AR36="","",'[1]Data Checking'!AR36)</f>
        <v>Oui</v>
      </c>
      <c r="AO36" t="str">
        <f>IF('[1]Data Checking'!AS36="","",'[1]Data Checking'!AS36)</f>
        <v/>
      </c>
      <c r="AP36" t="str">
        <f>IF('[1]Data Checking'!AT36="","",'[1]Data Checking'!AT36)</f>
        <v>Homme</v>
      </c>
      <c r="AQ36">
        <f>IF('[1]Data Checking'!AU36="","",'[1]Data Checking'!AU36)</f>
        <v>44527</v>
      </c>
      <c r="AR36">
        <f>IF('[1]Data Checking'!AV36="","",'[1]Data Checking'!AV36)</f>
        <v>44527</v>
      </c>
      <c r="AS36" t="str">
        <f>IF('[1]Data Checking'!AW36="","",'[1]Data Checking'!AW36)</f>
        <v/>
      </c>
      <c r="AT36" t="str">
        <f>IF('[1]Data Checking'!AX36="","",'[1]Data Checking'!AX36)</f>
        <v/>
      </c>
      <c r="AU36" t="str">
        <f>IF('[1]Data Checking'!AY36="","",'[1]Data Checking'!AY36)</f>
        <v/>
      </c>
      <c r="AV36" t="str">
        <f>IF('[1]Data Checking'!AZ36="","",'[1]Data Checking'!AZ36)</f>
        <v/>
      </c>
      <c r="AW36" t="str">
        <f>IF('[1]Data Checking'!BA36="","",'[1]Data Checking'!BA36)</f>
        <v/>
      </c>
      <c r="AX36" t="str">
        <f>IF('[1]Data Checking'!BB36="","",'[1]Data Checking'!BB36)</f>
        <v/>
      </c>
      <c r="AY36" t="str">
        <f>IF('[1]Data Checking'!BC36="","",'[1]Data Checking'!BC36)</f>
        <v/>
      </c>
      <c r="AZ36" t="str">
        <f>IF('[1]Data Checking'!BD36="","",'[1]Data Checking'!BD36)</f>
        <v/>
      </c>
      <c r="BA36" t="str">
        <f>IF('[1]Data Checking'!BE36="","",'[1]Data Checking'!BE36)</f>
        <v/>
      </c>
      <c r="BB36" t="str">
        <f>IF('[1]Data Checking'!BF36="","",'[1]Data Checking'!BF36)</f>
        <v/>
      </c>
      <c r="BC36" t="str">
        <f>IF('[1]Data Checking'!BG36="","",'[1]Data Checking'!BG36)</f>
        <v/>
      </c>
      <c r="BD36" t="str">
        <f>IF('[1]Data Checking'!BH36="","",'[1]Data Checking'!BH36)</f>
        <v/>
      </c>
      <c r="BE36" t="str">
        <f>IF('[1]Data Checking'!BI36="","",'[1]Data Checking'!BI36)</f>
        <v/>
      </c>
      <c r="BF36" t="str">
        <f>IF('[1]Data Checking'!BJ36="","",'[1]Data Checking'!BJ36)</f>
        <v/>
      </c>
      <c r="BG36" t="str">
        <f>IF('[1]Data Checking'!BK36="","",'[1]Data Checking'!BK36)</f>
        <v/>
      </c>
      <c r="BH36" t="str">
        <f>IF('[1]Data Checking'!BL36="","",'[1]Data Checking'!BL36)</f>
        <v/>
      </c>
      <c r="BI36" t="str">
        <f>IF('[1]Data Checking'!BM36="","",'[1]Data Checking'!BM36)</f>
        <v/>
      </c>
      <c r="BJ36" t="str">
        <f>IF('[1]Data Checking'!BN36="","",'[1]Data Checking'!BN36)</f>
        <v/>
      </c>
      <c r="BK36" t="str">
        <f>IF('[1]Data Checking'!BO36="","",'[1]Data Checking'!BO36)</f>
        <v/>
      </c>
      <c r="BL36" t="str">
        <f>IF('[1]Data Checking'!BP36="","",'[1]Data Checking'!BP36)</f>
        <v/>
      </c>
      <c r="BM36" t="str">
        <f>IF('[1]Data Checking'!BQ36="","",'[1]Data Checking'!BQ36)</f>
        <v/>
      </c>
      <c r="BN36" t="str">
        <f>IF('[1]Data Checking'!BR36="","",'[1]Data Checking'!BR36)</f>
        <v/>
      </c>
      <c r="BO36" t="str">
        <f>IF('[1]Data Checking'!BS36="","",'[1]Data Checking'!BS36)</f>
        <v/>
      </c>
      <c r="BP36" t="str">
        <f>IF('[1]Data Checking'!BT36="","",'[1]Data Checking'!BT36)</f>
        <v/>
      </c>
      <c r="BQ36" t="str">
        <f>IF('[1]Data Checking'!BU36="","",'[1]Data Checking'!BU36)</f>
        <v/>
      </c>
      <c r="BR36" t="str">
        <f>IF('[1]Data Checking'!BV36="","",'[1]Data Checking'!BV36)</f>
        <v/>
      </c>
      <c r="BS36" t="str">
        <f>IF('[1]Data Checking'!BW36="","",'[1]Data Checking'!BW36)</f>
        <v/>
      </c>
      <c r="BT36" t="str">
        <f>IF('[1]Data Checking'!BX36="","",'[1]Data Checking'!BX36)</f>
        <v/>
      </c>
      <c r="BU36" t="str">
        <f>IF('[1]Data Checking'!BY36="","",'[1]Data Checking'!BY36)</f>
        <v/>
      </c>
      <c r="BV36" t="str">
        <f>IF('[1]Data Checking'!BZ36="","",'[1]Data Checking'!BZ36)</f>
        <v/>
      </c>
      <c r="BW36" t="str">
        <f>IF('[1]Data Checking'!CA36="","",'[1]Data Checking'!CA36)</f>
        <v/>
      </c>
      <c r="BX36" t="str">
        <f>IF('[1]Data Checking'!CB36="","",'[1]Data Checking'!CB36)</f>
        <v/>
      </c>
      <c r="BY36" t="str">
        <f>IF('[1]Data Checking'!CC36="","",'[1]Data Checking'!CC36)</f>
        <v/>
      </c>
      <c r="BZ36" t="str">
        <f>IF('[1]Data Checking'!CD36="","",'[1]Data Checking'!CD36)</f>
        <v/>
      </c>
      <c r="CA36" t="str">
        <f>IF('[1]Data Checking'!CE36="","",'[1]Data Checking'!CE36)</f>
        <v/>
      </c>
      <c r="CB36" t="str">
        <f>IF('[1]Data Checking'!CF36="","",'[1]Data Checking'!CF36)</f>
        <v/>
      </c>
      <c r="CC36" t="str">
        <f>IF('[1]Data Checking'!CG36="","",'[1]Data Checking'!CG36)</f>
        <v/>
      </c>
      <c r="CD36" t="str">
        <f>IF('[1]Data Checking'!CH36="","",'[1]Data Checking'!CH36)</f>
        <v/>
      </c>
      <c r="CE36" t="str">
        <f>IF('[1]Data Checking'!CI36="","",'[1]Data Checking'!CI36)</f>
        <v/>
      </c>
      <c r="CF36" t="str">
        <f>IF('[1]Data Checking'!CJ36="","",'[1]Data Checking'!CJ36)</f>
        <v/>
      </c>
      <c r="CG36" t="str">
        <f>IF('[1]Data Checking'!CK36="","",'[1]Data Checking'!CK36)</f>
        <v/>
      </c>
      <c r="CH36" t="str">
        <f>IF('[1]Data Checking'!CL36="","",'[1]Data Checking'!CL36)</f>
        <v/>
      </c>
      <c r="CI36" t="str">
        <f>IF('[1]Data Checking'!CM36="","",'[1]Data Checking'!CM36)</f>
        <v/>
      </c>
      <c r="CJ36" t="str">
        <f>IF('[1]Data Checking'!CN36="","",'[1]Data Checking'!CN36)</f>
        <v/>
      </c>
      <c r="CK36" t="str">
        <f>IF('[1]Data Checking'!CO36="","",'[1]Data Checking'!CO36)</f>
        <v/>
      </c>
      <c r="CL36" t="str">
        <f>IF('[1]Data Checking'!CP36="","",'[1]Data Checking'!CP36)</f>
        <v/>
      </c>
      <c r="CM36" t="str">
        <f>IF('[1]Data Checking'!CQ36="","",'[1]Data Checking'!CQ36)</f>
        <v/>
      </c>
      <c r="CN36" t="str">
        <f>IF('[1]Data Checking'!CR36="","",'[1]Data Checking'!CR36)</f>
        <v/>
      </c>
      <c r="CO36" t="str">
        <f>IF('[1]Data Checking'!CS36="","",'[1]Data Checking'!CS36)</f>
        <v/>
      </c>
      <c r="CP36" t="str">
        <f>IF('[1]Data Checking'!CT36="","",'[1]Data Checking'!CT36)</f>
        <v/>
      </c>
      <c r="CQ36" t="str">
        <f>IF('[1]Data Checking'!CU36="","",'[1]Data Checking'!CU36)</f>
        <v/>
      </c>
      <c r="CR36" t="str">
        <f>IF('[1]Data Checking'!CV36="","",'[1]Data Checking'!CV36)</f>
        <v/>
      </c>
      <c r="CS36" t="str">
        <f>IF('[1]Data Checking'!CW36="","",'[1]Data Checking'!CW36)</f>
        <v/>
      </c>
      <c r="CT36" t="str">
        <f>IF('[1]Data Checking'!CX36="","",'[1]Data Checking'!CX36)</f>
        <v/>
      </c>
      <c r="CU36" t="str">
        <f>IF('[1]Data Checking'!CY36="","",'[1]Data Checking'!CY36)</f>
        <v/>
      </c>
      <c r="CV36" t="str">
        <f>IF('[1]Data Checking'!CZ36="","",'[1]Data Checking'!CZ36)</f>
        <v/>
      </c>
      <c r="CW36" t="str">
        <f>IF('[1]Data Checking'!DA36="","",'[1]Data Checking'!DA36)</f>
        <v/>
      </c>
      <c r="CX36" t="str">
        <f>IF('[1]Data Checking'!DB36="","",'[1]Data Checking'!DB36)</f>
        <v/>
      </c>
      <c r="CY36" t="str">
        <f>IF('[1]Data Checking'!DC36="","",'[1]Data Checking'!DC36)</f>
        <v/>
      </c>
      <c r="CZ36" t="str">
        <f>IF('[1]Data Checking'!DD36="","",'[1]Data Checking'!DD36)</f>
        <v/>
      </c>
      <c r="DA36" t="str">
        <f>IF('[1]Data Checking'!DE36="","",'[1]Data Checking'!DE36)</f>
        <v/>
      </c>
      <c r="DB36" t="str">
        <f>IF('[1]Data Checking'!DF36="","",'[1]Data Checking'!DF36)</f>
        <v/>
      </c>
      <c r="DC36" t="str">
        <f>IF('[1]Data Checking'!DG36="","",'[1]Data Checking'!DG36)</f>
        <v/>
      </c>
      <c r="DD36" t="str">
        <f>IF('[1]Data Checking'!DH36="","",'[1]Data Checking'!DH36)</f>
        <v/>
      </c>
      <c r="DE36" t="str">
        <f>IF('[1]Data Checking'!DI36="","",'[1]Data Checking'!DI36)</f>
        <v/>
      </c>
      <c r="DF36" t="str">
        <f>IF('[1]Data Checking'!DJ36="","",'[1]Data Checking'!DJ36)</f>
        <v/>
      </c>
      <c r="DG36" t="str">
        <f>IF('[1]Data Checking'!DK36="","",'[1]Data Checking'!DK36)</f>
        <v/>
      </c>
      <c r="DH36" t="str">
        <f>IF('[1]Data Checking'!DL36="","",'[1]Data Checking'!DL36)</f>
        <v/>
      </c>
      <c r="DI36" t="str">
        <f>IF('[1]Data Checking'!DM36="","",'[1]Data Checking'!DM36)</f>
        <v/>
      </c>
      <c r="DJ36" t="str">
        <f>IF('[1]Data Checking'!DN36="","",'[1]Data Checking'!DN36)</f>
        <v/>
      </c>
      <c r="DK36" t="str">
        <f>IF('[1]Data Checking'!DO36="","",'[1]Data Checking'!DO36)</f>
        <v/>
      </c>
      <c r="DL36" t="str">
        <f>IF('[1]Data Checking'!DP36="","",'[1]Data Checking'!DP36)</f>
        <v/>
      </c>
      <c r="DM36" t="str">
        <f>IF('[1]Data Checking'!DQ36="","",'[1]Data Checking'!DQ36)</f>
        <v/>
      </c>
      <c r="DN36" t="str">
        <f>IF('[1]Data Checking'!DR36="","",'[1]Data Checking'!DR36)</f>
        <v/>
      </c>
      <c r="DO36" t="str">
        <f>IF('[1]Data Checking'!DS36="","",'[1]Data Checking'!DS36)</f>
        <v/>
      </c>
      <c r="DP36" t="str">
        <f>IF('[1]Data Checking'!DT36="","",'[1]Data Checking'!DT36)</f>
        <v/>
      </c>
      <c r="DQ36" t="str">
        <f>IF('[1]Data Checking'!DU36="","",'[1]Data Checking'!DU36)</f>
        <v/>
      </c>
      <c r="DR36" t="str">
        <f>IF('[1]Data Checking'!DV36="","",'[1]Data Checking'!DV36)</f>
        <v/>
      </c>
      <c r="DS36" t="str">
        <f>IF('[1]Data Checking'!DW36="","",'[1]Data Checking'!DW36)</f>
        <v/>
      </c>
      <c r="DT36" t="str">
        <f>IF('[1]Data Checking'!DX36="","",'[1]Data Checking'!DX36)</f>
        <v/>
      </c>
      <c r="DU36" t="str">
        <f>IF('[1]Data Checking'!DY36="","",'[1]Data Checking'!DY36)</f>
        <v/>
      </c>
      <c r="DV36" t="str">
        <f>IF('[1]Data Checking'!DZ36="","",'[1]Data Checking'!DZ36)</f>
        <v/>
      </c>
      <c r="DW36" t="str">
        <f>IF('[1]Data Checking'!EA36="","",'[1]Data Checking'!EA36)</f>
        <v/>
      </c>
      <c r="DX36" t="str">
        <f>IF('[1]Data Checking'!EB36="","",'[1]Data Checking'!EB36)</f>
        <v/>
      </c>
      <c r="DY36" t="str">
        <f>IF('[1]Data Checking'!EC36="","",'[1]Data Checking'!EC36)</f>
        <v/>
      </c>
      <c r="DZ36" t="str">
        <f>IF('[1]Data Checking'!ED36="","",'[1]Data Checking'!ED36)</f>
        <v/>
      </c>
      <c r="EA36" t="str">
        <f>IF('[1]Data Checking'!EE36="","",'[1]Data Checking'!EE36)</f>
        <v/>
      </c>
      <c r="EB36" t="str">
        <f>IF('[1]Data Checking'!EF36="","",'[1]Data Checking'!EF36)</f>
        <v/>
      </c>
      <c r="EC36" t="str">
        <f>IF('[1]Data Checking'!EG36="","",'[1]Data Checking'!EG36)</f>
        <v/>
      </c>
      <c r="ED36" t="str">
        <f>IF('[1]Data Checking'!EH36="","",'[1]Data Checking'!EH36)</f>
        <v/>
      </c>
      <c r="EE36" t="str">
        <f>IF('[1]Data Checking'!EI36="","",'[1]Data Checking'!EI36)</f>
        <v/>
      </c>
      <c r="EF36" t="str">
        <f>IF('[1]Data Checking'!EJ36="","",'[1]Data Checking'!EJ36)</f>
        <v/>
      </c>
      <c r="EG36" t="str">
        <f>IF('[1]Data Checking'!EK36="","",'[1]Data Checking'!EK36)</f>
        <v/>
      </c>
      <c r="EH36" t="str">
        <f>IF('[1]Data Checking'!EL36="","",'[1]Data Checking'!EL36)</f>
        <v/>
      </c>
      <c r="EI36" t="str">
        <f>IF('[1]Data Checking'!EM36="","",'[1]Data Checking'!EM36)</f>
        <v/>
      </c>
      <c r="EJ36" t="str">
        <f>IF('[1]Data Checking'!EN36="","",'[1]Data Checking'!EN36)</f>
        <v/>
      </c>
      <c r="EK36" t="str">
        <f>IF('[1]Data Checking'!EO36="","",'[1]Data Checking'!EO36)</f>
        <v/>
      </c>
      <c r="EL36" t="str">
        <f>IF('[1]Data Checking'!EP36="","",'[1]Data Checking'!EP36)</f>
        <v/>
      </c>
      <c r="EM36" t="str">
        <f>IF('[1]Data Checking'!EQ36="","",'[1]Data Checking'!EQ36)</f>
        <v/>
      </c>
      <c r="EN36" t="str">
        <f>IF('[1]Data Checking'!ER36="","",'[1]Data Checking'!ER36)</f>
        <v/>
      </c>
      <c r="EO36" t="str">
        <f>IF('[1]Data Checking'!ES36="","",'[1]Data Checking'!ES36)</f>
        <v/>
      </c>
      <c r="EP36" t="str">
        <f>IF('[1]Data Checking'!ET36="","",'[1]Data Checking'!ET36)</f>
        <v/>
      </c>
      <c r="EQ36" t="str">
        <f>IF('[1]Data Checking'!EU36="","",'[1]Data Checking'!EU36)</f>
        <v/>
      </c>
      <c r="ER36" t="str">
        <f>IF('[1]Data Checking'!EV36="","",'[1]Data Checking'!EV36)</f>
        <v/>
      </c>
      <c r="ES36" t="str">
        <f>IF('[1]Data Checking'!EW36="","",'[1]Data Checking'!EW36)</f>
        <v/>
      </c>
      <c r="ET36" t="str">
        <f>IF('[1]Data Checking'!EX36="","",'[1]Data Checking'!EX36)</f>
        <v/>
      </c>
      <c r="EU36" t="str">
        <f>IF('[1]Data Checking'!EY36="","",'[1]Data Checking'!EY36)</f>
        <v/>
      </c>
      <c r="EV36" t="str">
        <f>IF('[1]Data Checking'!EZ36="","",'[1]Data Checking'!EZ36)</f>
        <v/>
      </c>
      <c r="EW36" t="str">
        <f>IF('[1]Data Checking'!FA36="","",'[1]Data Checking'!FA36)</f>
        <v/>
      </c>
      <c r="EX36" t="str">
        <f>IF('[1]Data Checking'!FB36="","",'[1]Data Checking'!FB36)</f>
        <v/>
      </c>
      <c r="EY36" t="str">
        <f>IF('[1]Data Checking'!FC36="","",'[1]Data Checking'!FC36)</f>
        <v/>
      </c>
      <c r="EZ36" t="str">
        <f>IF('[1]Data Checking'!FD36="","",'[1]Data Checking'!FD36)</f>
        <v/>
      </c>
      <c r="FA36" t="str">
        <f>IF('[1]Data Checking'!FE36="","",'[1]Data Checking'!FE36)</f>
        <v/>
      </c>
      <c r="FB36" t="str">
        <f>IF('[1]Data Checking'!FF36="","",'[1]Data Checking'!FF36)</f>
        <v/>
      </c>
      <c r="FC36" t="str">
        <f>IF('[1]Data Checking'!FG36="","",'[1]Data Checking'!FG36)</f>
        <v/>
      </c>
      <c r="FD36" t="str">
        <f>IF('[1]Data Checking'!FH36="","",'[1]Data Checking'!FH36)</f>
        <v/>
      </c>
      <c r="FE36" t="str">
        <f>IF('[1]Data Checking'!FI36="","",'[1]Data Checking'!FI36)</f>
        <v/>
      </c>
      <c r="FF36" t="str">
        <f>IF('[1]Data Checking'!FJ36="","",'[1]Data Checking'!FJ36)</f>
        <v/>
      </c>
      <c r="FG36" t="str">
        <f>IF('[1]Data Checking'!FK36="","",'[1]Data Checking'!FK36)</f>
        <v/>
      </c>
      <c r="FH36" t="str">
        <f>IF('[1]Data Checking'!FL36="","",'[1]Data Checking'!FL36)</f>
        <v/>
      </c>
      <c r="FI36" t="str">
        <f>IF('[1]Data Checking'!FM36="","",'[1]Data Checking'!FM36)</f>
        <v/>
      </c>
      <c r="FJ36" t="str">
        <f>IF('[1]Data Checking'!FN36="","",'[1]Data Checking'!FN36)</f>
        <v/>
      </c>
      <c r="FK36" t="str">
        <f>IF('[1]Data Checking'!FO36="","",'[1]Data Checking'!FO36)</f>
        <v/>
      </c>
      <c r="FL36" t="str">
        <f>IF('[1]Data Checking'!FP36="","",'[1]Data Checking'!FP36)</f>
        <v/>
      </c>
      <c r="FM36" t="str">
        <f>IF('[1]Data Checking'!FQ36="","",'[1]Data Checking'!FQ36)</f>
        <v/>
      </c>
      <c r="FN36" t="str">
        <f>IF('[1]Data Checking'!FR36="","",'[1]Data Checking'!FR36)</f>
        <v/>
      </c>
      <c r="FO36" t="str">
        <f>IF('[1]Data Checking'!FS36="","",'[1]Data Checking'!FS36)</f>
        <v/>
      </c>
      <c r="FP36" t="str">
        <f>IF('[1]Data Checking'!FT36="","",'[1]Data Checking'!FT36)</f>
        <v/>
      </c>
      <c r="FQ36" t="str">
        <f>IF('[1]Data Checking'!FU36="","",'[1]Data Checking'!FU36)</f>
        <v/>
      </c>
      <c r="FR36" t="str">
        <f>IF('[1]Data Checking'!FV36="","",'[1]Data Checking'!FV36)</f>
        <v/>
      </c>
      <c r="FS36" t="str">
        <f>IF('[1]Data Checking'!FW36="","",'[1]Data Checking'!FW36)</f>
        <v/>
      </c>
      <c r="FT36" t="str">
        <f>IF('[1]Data Checking'!FX36="","",'[1]Data Checking'!FX36)</f>
        <v/>
      </c>
      <c r="FU36" t="str">
        <f>IF('[1]Data Checking'!FY36="","",'[1]Data Checking'!FY36)</f>
        <v/>
      </c>
      <c r="FV36" t="str">
        <f>IF('[1]Data Checking'!FZ36="","",'[1]Data Checking'!FZ36)</f>
        <v/>
      </c>
      <c r="FW36" t="str">
        <f>IF('[1]Data Checking'!GA36="","",'[1]Data Checking'!GA36)</f>
        <v/>
      </c>
      <c r="FX36" t="str">
        <f>IF('[1]Data Checking'!GB36="","",'[1]Data Checking'!GB36)</f>
        <v/>
      </c>
      <c r="FY36" t="str">
        <f>IF('[1]Data Checking'!GC36="","",'[1]Data Checking'!GC36)</f>
        <v/>
      </c>
      <c r="FZ36" t="str">
        <f>IF('[1]Data Checking'!GD36="","",'[1]Data Checking'!GD36)</f>
        <v/>
      </c>
      <c r="GA36" t="str">
        <f>IF('[1]Data Checking'!GE36="","",'[1]Data Checking'!GE36)</f>
        <v/>
      </c>
      <c r="GB36" t="str">
        <f>IF('[1]Data Checking'!GF36="","",'[1]Data Checking'!GF36)</f>
        <v/>
      </c>
      <c r="GC36" t="str">
        <f>IF('[1]Data Checking'!GG36="","",'[1]Data Checking'!GG36)</f>
        <v/>
      </c>
      <c r="GD36" t="str">
        <f>IF('[1]Data Checking'!GH36="","",'[1]Data Checking'!GH36)</f>
        <v/>
      </c>
      <c r="GE36" t="str">
        <f>IF('[1]Data Checking'!GI36="","",'[1]Data Checking'!GI36)</f>
        <v/>
      </c>
      <c r="GF36" t="str">
        <f>IF('[1]Data Checking'!GJ36="","",'[1]Data Checking'!GJ36)</f>
        <v/>
      </c>
      <c r="GG36" t="str">
        <f>IF('[1]Data Checking'!GK36="","",'[1]Data Checking'!GK36)</f>
        <v/>
      </c>
      <c r="GH36" t="str">
        <f>IF('[1]Data Checking'!GL36="","",'[1]Data Checking'!GL36)</f>
        <v/>
      </c>
      <c r="GI36" t="str">
        <f>IF('[1]Data Checking'!GM36="","",'[1]Data Checking'!GM36)</f>
        <v/>
      </c>
      <c r="GJ36" t="str">
        <f>IF('[1]Data Checking'!GN36="","",'[1]Data Checking'!GN36)</f>
        <v/>
      </c>
      <c r="GK36" t="str">
        <f>IF('[1]Data Checking'!GO36="","",'[1]Data Checking'!GO36)</f>
        <v/>
      </c>
      <c r="GL36" t="str">
        <f>IF('[1]Data Checking'!GP36="","",'[1]Data Checking'!GP36)</f>
        <v/>
      </c>
      <c r="GM36" t="str">
        <f>IF('[1]Data Checking'!GQ36="","",'[1]Data Checking'!GQ36)</f>
        <v/>
      </c>
      <c r="GN36" t="str">
        <f>IF('[1]Data Checking'!GR36="","",'[1]Data Checking'!GR36)</f>
        <v/>
      </c>
      <c r="GO36" t="str">
        <f>IF('[1]Data Checking'!GS36="","",'[1]Data Checking'!GS36)</f>
        <v/>
      </c>
      <c r="GP36" t="str">
        <f>IF('[1]Data Checking'!GT36="","",'[1]Data Checking'!GT36)</f>
        <v/>
      </c>
      <c r="GQ36" t="str">
        <f>IF('[1]Data Checking'!GU36="","",'[1]Data Checking'!GU36)</f>
        <v/>
      </c>
      <c r="GR36" t="str">
        <f>IF('[1]Data Checking'!GV36="","",'[1]Data Checking'!GV36)</f>
        <v/>
      </c>
      <c r="GS36" t="str">
        <f>IF('[1]Data Checking'!GW36="","",'[1]Data Checking'!GW36)</f>
        <v/>
      </c>
      <c r="GT36" t="str">
        <f>IF('[1]Data Checking'!GX36="","",'[1]Data Checking'!GX36)</f>
        <v/>
      </c>
      <c r="GU36" t="str">
        <f>IF('[1]Data Checking'!GY36="","",'[1]Data Checking'!GY36)</f>
        <v/>
      </c>
      <c r="GV36" t="str">
        <f>IF('[1]Data Checking'!GZ36="","",'[1]Data Checking'!GZ36)</f>
        <v/>
      </c>
      <c r="GW36" t="str">
        <f>IF('[1]Data Checking'!HA36="","",'[1]Data Checking'!HA36)</f>
        <v/>
      </c>
      <c r="GX36" t="str">
        <f>IF('[1]Data Checking'!HB36="","",'[1]Data Checking'!HB36)</f>
        <v/>
      </c>
      <c r="GY36" t="str">
        <f>IF('[1]Data Checking'!HC36="","",'[1]Data Checking'!HC36)</f>
        <v/>
      </c>
      <c r="GZ36" t="str">
        <f>IF('[1]Data Checking'!HD36="","",'[1]Data Checking'!HD36)</f>
        <v/>
      </c>
      <c r="HA36" t="str">
        <f>IF('[1]Data Checking'!HE36="","",'[1]Data Checking'!HE36)</f>
        <v/>
      </c>
      <c r="HB36" t="str">
        <f>IF('[1]Data Checking'!HF36="","",'[1]Data Checking'!HF36)</f>
        <v/>
      </c>
      <c r="HC36" t="str">
        <f>IF('[1]Data Checking'!HG36="","",'[1]Data Checking'!HG36)</f>
        <v/>
      </c>
      <c r="HD36" t="str">
        <f>IF('[1]Data Checking'!HH36="","",'[1]Data Checking'!HH36)</f>
        <v/>
      </c>
      <c r="HE36" t="str">
        <f>IF('[1]Data Checking'!HI36="","",'[1]Data Checking'!HI36)</f>
        <v/>
      </c>
      <c r="HF36" t="str">
        <f>IF('[1]Data Checking'!HJ36="","",'[1]Data Checking'!HJ36)</f>
        <v/>
      </c>
      <c r="HG36" t="str">
        <f>IF('[1]Data Checking'!HK36="","",'[1]Data Checking'!HK36)</f>
        <v/>
      </c>
      <c r="HH36" t="str">
        <f>IF('[1]Data Checking'!HL36="","",'[1]Data Checking'!HL36)</f>
        <v/>
      </c>
      <c r="HI36" t="str">
        <f>IF('[1]Data Checking'!HM36="","",'[1]Data Checking'!HM36)</f>
        <v/>
      </c>
      <c r="HJ36" t="str">
        <f>IF('[1]Data Checking'!HN36="","",'[1]Data Checking'!HN36)</f>
        <v/>
      </c>
      <c r="HK36" t="str">
        <f>IF('[1]Data Checking'!HO36="","",'[1]Data Checking'!HO36)</f>
        <v/>
      </c>
      <c r="HL36" t="str">
        <f>IF('[1]Data Checking'!HP36="","",'[1]Data Checking'!HP36)</f>
        <v/>
      </c>
      <c r="HM36" t="str">
        <f>IF('[1]Data Checking'!HQ36="","",'[1]Data Checking'!HQ36)</f>
        <v/>
      </c>
      <c r="HN36" t="str">
        <f>IF('[1]Data Checking'!HR36="","",'[1]Data Checking'!HR36)</f>
        <v/>
      </c>
      <c r="HO36" t="str">
        <f>IF('[1]Data Checking'!HS36="","",'[1]Data Checking'!HS36)</f>
        <v/>
      </c>
      <c r="HP36" t="str">
        <f>IF('[1]Data Checking'!HT36="","",'[1]Data Checking'!HT36)</f>
        <v/>
      </c>
      <c r="HQ36" t="str">
        <f>IF('[1]Data Checking'!HU36="","",'[1]Data Checking'!HU36)</f>
        <v/>
      </c>
      <c r="HR36" t="str">
        <f>IF('[1]Data Checking'!HV36="","",'[1]Data Checking'!HV36)</f>
        <v/>
      </c>
      <c r="HS36" t="str">
        <f>IF('[1]Data Checking'!HW36="","",'[1]Data Checking'!HW36)</f>
        <v/>
      </c>
      <c r="HT36" t="str">
        <f>IF('[1]Data Checking'!HX36="","",'[1]Data Checking'!HX36)</f>
        <v/>
      </c>
      <c r="HU36" t="str">
        <f>IF('[1]Data Checking'!HY36="","",'[1]Data Checking'!HY36)</f>
        <v/>
      </c>
      <c r="HV36" t="str">
        <f>IF('[1]Data Checking'!HZ36="","",'[1]Data Checking'!HZ36)</f>
        <v/>
      </c>
      <c r="HW36" t="str">
        <f>IF('[1]Data Checking'!IA36="","",'[1]Data Checking'!IA36)</f>
        <v/>
      </c>
      <c r="HX36" t="str">
        <f>IF('[1]Data Checking'!IB36="","",'[1]Data Checking'!IB36)</f>
        <v/>
      </c>
      <c r="HY36" t="str">
        <f>IF('[1]Data Checking'!IC36="","",'[1]Data Checking'!IC36)</f>
        <v/>
      </c>
      <c r="HZ36" t="str">
        <f>IF('[1]Data Checking'!ID36="","",'[1]Data Checking'!ID36)</f>
        <v/>
      </c>
      <c r="IA36" t="str">
        <f>IF('[1]Data Checking'!IE36="","",'[1]Data Checking'!IE36)</f>
        <v/>
      </c>
      <c r="IB36" t="str">
        <f>IF('[1]Data Checking'!IF36="","",'[1]Data Checking'!IF36)</f>
        <v/>
      </c>
      <c r="IC36" t="str">
        <f>IF('[1]Data Checking'!IG36="","",'[1]Data Checking'!IG36)</f>
        <v/>
      </c>
      <c r="ID36" t="str">
        <f>IF('[1]Data Checking'!IH36="","",'[1]Data Checking'!IH36)</f>
        <v/>
      </c>
      <c r="IE36" t="str">
        <f>IF('[1]Data Checking'!II36="","",'[1]Data Checking'!II36)</f>
        <v/>
      </c>
      <c r="IF36" t="str">
        <f>IF('[1]Data Checking'!IJ36="","",'[1]Data Checking'!IJ36)</f>
        <v/>
      </c>
      <c r="IG36" t="str">
        <f>IF('[1]Data Checking'!IK36="","",'[1]Data Checking'!IK36)</f>
        <v/>
      </c>
      <c r="IH36" t="str">
        <f>IF('[1]Data Checking'!IL36="","",'[1]Data Checking'!IL36)</f>
        <v/>
      </c>
      <c r="II36" t="str">
        <f>IF('[1]Data Checking'!IM36="","",'[1]Data Checking'!IM36)</f>
        <v/>
      </c>
      <c r="IJ36" t="str">
        <f>IF('[1]Data Checking'!IN36="","",'[1]Data Checking'!IN36)</f>
        <v/>
      </c>
      <c r="IK36" t="str">
        <f>IF('[1]Data Checking'!IO36="","",'[1]Data Checking'!IO36)</f>
        <v/>
      </c>
      <c r="IL36" t="str">
        <f>IF('[1]Data Checking'!IP36="","",'[1]Data Checking'!IP36)</f>
        <v/>
      </c>
      <c r="IM36" t="str">
        <f>IF('[1]Data Checking'!IQ36="","",'[1]Data Checking'!IQ36)</f>
        <v/>
      </c>
      <c r="IN36" t="str">
        <f>IF('[1]Data Checking'!IR36="","",'[1]Data Checking'!IR36)</f>
        <v/>
      </c>
      <c r="IO36" t="str">
        <f>IF('[1]Data Checking'!IS36="","",'[1]Data Checking'!IS36)</f>
        <v/>
      </c>
      <c r="IP36" t="str">
        <f>IF('[1]Data Checking'!IT36="","",'[1]Data Checking'!IT36)</f>
        <v/>
      </c>
      <c r="IQ36" t="str">
        <f>IF('[1]Data Checking'!IU36="","",'[1]Data Checking'!IU36)</f>
        <v/>
      </c>
      <c r="IR36" t="str">
        <f>IF('[1]Data Checking'!IV36="","",'[1]Data Checking'!IV36)</f>
        <v/>
      </c>
      <c r="IS36" t="str">
        <f>IF('[1]Data Checking'!IW36="","",'[1]Data Checking'!IW36)</f>
        <v/>
      </c>
      <c r="IT36" t="str">
        <f>IF('[1]Data Checking'!IX36="","",'[1]Data Checking'!IX36)</f>
        <v/>
      </c>
      <c r="IU36" t="str">
        <f>IF('[1]Data Checking'!IY36="","",'[1]Data Checking'!IY36)</f>
        <v/>
      </c>
      <c r="IV36" t="str">
        <f>IF('[1]Data Checking'!IZ36="","",'[1]Data Checking'!IZ36)</f>
        <v/>
      </c>
      <c r="IW36" t="str">
        <f>IF('[1]Data Checking'!JA36="","",'[1]Data Checking'!JA36)</f>
        <v/>
      </c>
      <c r="IX36" t="str">
        <f>IF('[1]Data Checking'!JB36="","",'[1]Data Checking'!JB36)</f>
        <v/>
      </c>
      <c r="IY36" t="str">
        <f>IF('[1]Data Checking'!JC36="","",'[1]Data Checking'!JC36)</f>
        <v/>
      </c>
      <c r="IZ36" t="str">
        <f>IF('[1]Data Checking'!JD36="","",'[1]Data Checking'!JD36)</f>
        <v/>
      </c>
      <c r="JA36" t="str">
        <f>IF('[1]Data Checking'!JE36="","",'[1]Data Checking'!JE36)</f>
        <v/>
      </c>
      <c r="JB36" t="str">
        <f>IF('[1]Data Checking'!JF36="","",'[1]Data Checking'!JF36)</f>
        <v>Oui</v>
      </c>
      <c r="JC36" t="str">
        <f>IF('[1]Data Checking'!JG36="","",'[1]Data Checking'!JG36)</f>
        <v>Non, je ne vais jamais chercher de l'eau</v>
      </c>
      <c r="JD36" t="str">
        <f>IF('[1]Data Checking'!JH36="","",'[1]Data Checking'!JH36)</f>
        <v/>
      </c>
      <c r="JE36" t="str">
        <f>IF('[1]Data Checking'!JI36="","",'[1]Data Checking'!JI36)</f>
        <v/>
      </c>
      <c r="JF36" t="str">
        <f>IF('[1]Data Checking'!JJ36="","",'[1]Data Checking'!JJ36)</f>
        <v/>
      </c>
      <c r="JG36" t="str">
        <f>IF('[1]Data Checking'!JK36="","",'[1]Data Checking'!JK36)</f>
        <v/>
      </c>
      <c r="JH36" t="str">
        <f>IF('[1]Data Checking'!JL36="","",'[1]Data Checking'!JL36)</f>
        <v/>
      </c>
      <c r="JI36" t="str">
        <f>IF('[1]Data Checking'!JM36="","",'[1]Data Checking'!JM36)</f>
        <v/>
      </c>
      <c r="JJ36" t="str">
        <f>IF('[1]Data Checking'!JN36="","",'[1]Data Checking'!JN36)</f>
        <v/>
      </c>
      <c r="JK36" t="str">
        <f>IF('[1]Data Checking'!JO36="","",'[1]Data Checking'!JO36)</f>
        <v/>
      </c>
      <c r="JL36" t="str">
        <f>IF('[1]Data Checking'!JP36="","",'[1]Data Checking'!JP36)</f>
        <v/>
      </c>
      <c r="JM36" t="str">
        <f>IF('[1]Data Checking'!JQ36="","",'[1]Data Checking'!JQ36)</f>
        <v/>
      </c>
      <c r="JN36" t="str">
        <f>IF('[1]Data Checking'!JR36="","",'[1]Data Checking'!JR36)</f>
        <v/>
      </c>
      <c r="JO36" t="str">
        <f>IF('[1]Data Checking'!JS36="","",'[1]Data Checking'!JS36)</f>
        <v/>
      </c>
      <c r="JP36" t="str">
        <f>IF('[1]Data Checking'!JT36="","",'[1]Data Checking'!JT36)</f>
        <v/>
      </c>
      <c r="JQ36" t="str">
        <f>IF('[1]Data Checking'!JU36="","",'[1]Data Checking'!JU36)</f>
        <v/>
      </c>
      <c r="JR36" t="str">
        <f>IF('[1]Data Checking'!JV36="","",'[1]Data Checking'!JV36)</f>
        <v/>
      </c>
      <c r="JS36" t="str">
        <f>IF('[1]Data Checking'!JW36="","",'[1]Data Checking'!JW36)</f>
        <v/>
      </c>
      <c r="JT36" t="str">
        <f>IF('[1]Data Checking'!JX36="","",'[1]Data Checking'!JX36)</f>
        <v/>
      </c>
      <c r="JU36" t="str">
        <f>IF('[1]Data Checking'!JY36="","",'[1]Data Checking'!JY36)</f>
        <v/>
      </c>
      <c r="JV36" t="str">
        <f>IF('[1]Data Checking'!JZ36="","",'[1]Data Checking'!JZ36)</f>
        <v/>
      </c>
      <c r="JW36" t="str">
        <f>IF('[1]Data Checking'!KA36="","",'[1]Data Checking'!KA36)</f>
        <v/>
      </c>
      <c r="JX36" t="str">
        <f>IF('[1]Data Checking'!KB36="","",'[1]Data Checking'!KB36)</f>
        <v/>
      </c>
      <c r="JY36" t="str">
        <f>IF('[1]Data Checking'!KC36="","",'[1]Data Checking'!KC36)</f>
        <v/>
      </c>
      <c r="JZ36" t="str">
        <f>IF('[1]Data Checking'!KD36="","",'[1]Data Checking'!KD36)</f>
        <v/>
      </c>
      <c r="KA36" t="str">
        <f>IF('[1]Data Checking'!KE36="","",'[1]Data Checking'!KE36)</f>
        <v/>
      </c>
      <c r="KB36" t="str">
        <f>IF('[1]Data Checking'!KF36="","",'[1]Data Checking'!KF36)</f>
        <v/>
      </c>
      <c r="KC36" t="str">
        <f>IF('[1]Data Checking'!KG36="","",'[1]Data Checking'!KG36)</f>
        <v/>
      </c>
      <c r="KD36" t="str">
        <f>IF('[1]Data Checking'!KH36="","",'[1]Data Checking'!KH36)</f>
        <v/>
      </c>
      <c r="KE36" t="str">
        <f>IF('[1]Data Checking'!KI36="","",'[1]Data Checking'!KI36)</f>
        <v/>
      </c>
      <c r="KF36" t="str">
        <f>IF('[1]Data Checking'!KJ36="","",'[1]Data Checking'!KJ36)</f>
        <v/>
      </c>
      <c r="KG36" t="str">
        <f>IF('[1]Data Checking'!KK36="","",'[1]Data Checking'!KK36)</f>
        <v/>
      </c>
      <c r="KH36" t="str">
        <f>IF('[1]Data Checking'!KL36="","",'[1]Data Checking'!KL36)</f>
        <v/>
      </c>
      <c r="KI36" t="str">
        <f>IF('[1]Data Checking'!KM36="","",'[1]Data Checking'!KM36)</f>
        <v/>
      </c>
      <c r="KJ36" t="str">
        <f>IF('[1]Data Checking'!KN36="","",'[1]Data Checking'!KN36)</f>
        <v/>
      </c>
      <c r="KK36" t="str">
        <f>IF('[1]Data Checking'!KO36="","",'[1]Data Checking'!KO36)</f>
        <v/>
      </c>
      <c r="KL36" t="str">
        <f>IF('[1]Data Checking'!KP36="","",'[1]Data Checking'!KP36)</f>
        <v/>
      </c>
      <c r="KM36" t="str">
        <f>IF('[1]Data Checking'!KQ36="","",'[1]Data Checking'!KQ36)</f>
        <v/>
      </c>
      <c r="KN36" t="str">
        <f>IF('[1]Data Checking'!KR36="","",'[1]Data Checking'!KR36)</f>
        <v/>
      </c>
      <c r="KO36" t="str">
        <f>IF('[1]Data Checking'!KS36="","",'[1]Data Checking'!KS36)</f>
        <v>Oui</v>
      </c>
      <c r="KP36" t="str">
        <f>IF('[1]Data Checking'!KT36="","",'[1]Data Checking'!KT36)</f>
        <v>La mort du président et les troubles politiques qui ont suivi</v>
      </c>
      <c r="KQ36">
        <f>IF('[1]Data Checking'!KU36="","",'[1]Data Checking'!KU36)</f>
        <v>0</v>
      </c>
      <c r="KR36">
        <f>IF('[1]Data Checking'!KV36="","",'[1]Data Checking'!KV36)</f>
        <v>1</v>
      </c>
      <c r="KS36">
        <f>IF('[1]Data Checking'!KW36="","",'[1]Data Checking'!KW36)</f>
        <v>0</v>
      </c>
      <c r="KT36" t="str">
        <f>IF('[1]Data Checking'!KX36="","",'[1]Data Checking'!KX36)</f>
        <v/>
      </c>
      <c r="KU36" t="str">
        <f>IF('[1]Data Checking'!KY36="","",'[1]Data Checking'!KY36)</f>
        <v>Les routes que j'utilise pour accéder au marché sont régulièrement bloquées</v>
      </c>
      <c r="KV36">
        <f>IF('[1]Data Checking'!KZ36="","",'[1]Data Checking'!KZ36)</f>
        <v>1</v>
      </c>
      <c r="KW36">
        <f>IF('[1]Data Checking'!LA36="","",'[1]Data Checking'!LA36)</f>
        <v>0</v>
      </c>
      <c r="KX36">
        <f>IF('[1]Data Checking'!LB36="","",'[1]Data Checking'!LB36)</f>
        <v>0</v>
      </c>
      <c r="KY36">
        <f>IF('[1]Data Checking'!LC36="","",'[1]Data Checking'!LC36)</f>
        <v>0</v>
      </c>
      <c r="KZ36">
        <f>IF('[1]Data Checking'!LD36="","",'[1]Data Checking'!LD36)</f>
        <v>0</v>
      </c>
      <c r="LA36">
        <f>IF('[1]Data Checking'!LE36="","",'[1]Data Checking'!LE36)</f>
        <v>0</v>
      </c>
      <c r="LB36" t="str">
        <f>IF('[1]Data Checking'!LF36="","",'[1]Data Checking'!LF36)</f>
        <v/>
      </c>
      <c r="LC36">
        <f>IF('[1]Data Checking'!LG36="","",'[1]Data Checking'!LG36)</f>
        <v>4</v>
      </c>
      <c r="LD36" t="str">
        <f>IF('[1]Data Checking'!LH36="","",'[1]Data Checking'!LH36)</f>
        <v>Riz Sucre Mais Huile Haricot noir</v>
      </c>
      <c r="LE36">
        <f>IF('[1]Data Checking'!LI36="","",'[1]Data Checking'!LI36)</f>
        <v>0</v>
      </c>
      <c r="LF36">
        <f>IF('[1]Data Checking'!LJ36="","",'[1]Data Checking'!LJ36)</f>
        <v>1</v>
      </c>
      <c r="LG36">
        <f>IF('[1]Data Checking'!LK36="","",'[1]Data Checking'!LK36)</f>
        <v>1</v>
      </c>
      <c r="LH36">
        <f>IF('[1]Data Checking'!LL36="","",'[1]Data Checking'!LL36)</f>
        <v>0</v>
      </c>
      <c r="LI36">
        <f>IF('[1]Data Checking'!LM36="","",'[1]Data Checking'!LM36)</f>
        <v>1</v>
      </c>
      <c r="LJ36">
        <f>IF('[1]Data Checking'!LN36="","",'[1]Data Checking'!LN36)</f>
        <v>1</v>
      </c>
      <c r="LK36">
        <f>IF('[1]Data Checking'!LO36="","",'[1]Data Checking'!LO36)</f>
        <v>0</v>
      </c>
      <c r="LL36">
        <f>IF('[1]Data Checking'!LP36="","",'[1]Data Checking'!LP36)</f>
        <v>1</v>
      </c>
      <c r="LM36">
        <f>IF('[1]Data Checking'!LQ36="","",'[1]Data Checking'!LQ36)</f>
        <v>0</v>
      </c>
      <c r="LN36">
        <f>IF('[1]Data Checking'!LR36="","",'[1]Data Checking'!LR36)</f>
        <v>0</v>
      </c>
      <c r="LO36" t="str">
        <f>IF('[1]Data Checking'!LS36="","",'[1]Data Checking'!LS36)</f>
        <v/>
      </c>
      <c r="LP36">
        <f>IF('[1]Data Checking'!LT36="","",'[1]Data Checking'!LT36)</f>
        <v>4</v>
      </c>
      <c r="LQ36">
        <f>IF('[1]Data Checking'!LU36="","",'[1]Data Checking'!LU36)</f>
        <v>2</v>
      </c>
      <c r="LR36" t="str">
        <f>IF('[1]Data Checking'!LV36="","",'[1]Data Checking'!LV36)</f>
        <v/>
      </c>
      <c r="LS36">
        <f>IF('[1]Data Checking'!LW36="","",'[1]Data Checking'!LW36)</f>
        <v>2</v>
      </c>
      <c r="LT36">
        <f>IF('[1]Data Checking'!LX36="","",'[1]Data Checking'!LX36)</f>
        <v>2</v>
      </c>
      <c r="LU36" t="str">
        <f>IF('[1]Data Checking'!LY36="","",'[1]Data Checking'!LY36)</f>
        <v/>
      </c>
      <c r="LV36">
        <f>IF('[1]Data Checking'!LZ36="","",'[1]Data Checking'!LZ36)</f>
        <v>1</v>
      </c>
      <c r="LW36" t="str">
        <f>IF('[1]Data Checking'!MA36="","",'[1]Data Checking'!MA36)</f>
        <v>Savon lessive Dentifrice Papier toilette</v>
      </c>
      <c r="LX36">
        <f>IF('[1]Data Checking'!MB36="","",'[1]Data Checking'!MB36)</f>
        <v>0</v>
      </c>
      <c r="LY36">
        <f>IF('[1]Data Checking'!MC36="","",'[1]Data Checking'!MC36)</f>
        <v>1</v>
      </c>
      <c r="LZ36">
        <f>IF('[1]Data Checking'!MD36="","",'[1]Data Checking'!MD36)</f>
        <v>0</v>
      </c>
      <c r="MA36">
        <f>IF('[1]Data Checking'!ME36="","",'[1]Data Checking'!ME36)</f>
        <v>0</v>
      </c>
      <c r="MB36">
        <f>IF('[1]Data Checking'!MF36="","",'[1]Data Checking'!MF36)</f>
        <v>1</v>
      </c>
      <c r="MC36">
        <f>IF('[1]Data Checking'!MG36="","",'[1]Data Checking'!MG36)</f>
        <v>1</v>
      </c>
      <c r="MD36">
        <f>IF('[1]Data Checking'!MH36="","",'[1]Data Checking'!MH36)</f>
        <v>0</v>
      </c>
      <c r="ME36">
        <f>IF('[1]Data Checking'!MI36="","",'[1]Data Checking'!MI36)</f>
        <v>0</v>
      </c>
      <c r="MF36">
        <f>IF('[1]Data Checking'!MJ36="","",'[1]Data Checking'!MJ36)</f>
        <v>0</v>
      </c>
      <c r="MG36">
        <f>IF('[1]Data Checking'!MK36="","",'[1]Data Checking'!MK36)</f>
        <v>0</v>
      </c>
      <c r="MH36" t="str">
        <f>IF('[1]Data Checking'!ML36="","",'[1]Data Checking'!ML36)</f>
        <v/>
      </c>
      <c r="MI36">
        <f>IF('[1]Data Checking'!MM36="","",'[1]Data Checking'!MM36)</f>
        <v>4</v>
      </c>
      <c r="MJ36" t="str">
        <f>IF('[1]Data Checking'!MN36="","",'[1]Data Checking'!MN36)</f>
        <v/>
      </c>
      <c r="MK36" t="str">
        <f>IF('[1]Data Checking'!MO36="","",'[1]Data Checking'!MO36)</f>
        <v/>
      </c>
      <c r="ML36">
        <f>IF('[1]Data Checking'!MP36="","",'[1]Data Checking'!MP36)</f>
        <v>1</v>
      </c>
      <c r="MM36">
        <f>IF('[1]Data Checking'!MQ36="","",'[1]Data Checking'!MQ36)</f>
        <v>4</v>
      </c>
      <c r="MN36" t="str">
        <f>IF('[1]Data Checking'!MR36="","",'[1]Data Checking'!MR36)</f>
        <v/>
      </c>
      <c r="MO36" t="str">
        <f>IF('[1]Data Checking'!MS36="","",'[1]Data Checking'!MS36)</f>
        <v/>
      </c>
      <c r="MP36" t="str">
        <f>IF('[1]Data Checking'!MT36="","",'[1]Data Checking'!MT36)</f>
        <v>Aucun</v>
      </c>
      <c r="MQ36">
        <f>IF('[1]Data Checking'!MU36="","",'[1]Data Checking'!MU36)</f>
        <v>0</v>
      </c>
      <c r="MR36">
        <f>IF('[1]Data Checking'!MV36="","",'[1]Data Checking'!MV36)</f>
        <v>0</v>
      </c>
      <c r="MS36">
        <f>IF('[1]Data Checking'!MW36="","",'[1]Data Checking'!MW36)</f>
        <v>0</v>
      </c>
      <c r="MT36">
        <f>IF('[1]Data Checking'!MX36="","",'[1]Data Checking'!MX36)</f>
        <v>0</v>
      </c>
      <c r="MU36">
        <f>IF('[1]Data Checking'!MY36="","",'[1]Data Checking'!MY36)</f>
        <v>0</v>
      </c>
      <c r="MV36">
        <f>IF('[1]Data Checking'!MZ36="","",'[1]Data Checking'!MZ36)</f>
        <v>0</v>
      </c>
      <c r="MW36">
        <f>IF('[1]Data Checking'!NA36="","",'[1]Data Checking'!NA36)</f>
        <v>0</v>
      </c>
      <c r="MX36">
        <f>IF('[1]Data Checking'!NB36="","",'[1]Data Checking'!NB36)</f>
        <v>0</v>
      </c>
      <c r="MY36">
        <f>IF('[1]Data Checking'!NC36="","",'[1]Data Checking'!NC36)</f>
        <v>0</v>
      </c>
      <c r="MZ36">
        <f>IF('[1]Data Checking'!ND36="","",'[1]Data Checking'!ND36)</f>
        <v>0</v>
      </c>
      <c r="NA36">
        <f>IF('[1]Data Checking'!NE36="","",'[1]Data Checking'!NE36)</f>
        <v>0</v>
      </c>
      <c r="NB36">
        <f>IF('[1]Data Checking'!NF36="","",'[1]Data Checking'!NF36)</f>
        <v>0</v>
      </c>
      <c r="NC36">
        <f>IF('[1]Data Checking'!NG36="","",'[1]Data Checking'!NG36)</f>
        <v>1</v>
      </c>
      <c r="ND36" t="str">
        <f>IF('[1]Data Checking'!NH36="","",'[1]Data Checking'!NH36)</f>
        <v/>
      </c>
      <c r="NE36" t="str">
        <f>IF('[1]Data Checking'!NI36="","",'[1]Data Checking'!NI36)</f>
        <v/>
      </c>
      <c r="NF36" t="str">
        <f>IF('[1]Data Checking'!NJ36="","",'[1]Data Checking'!NJ36)</f>
        <v/>
      </c>
      <c r="NG36" t="str">
        <f>IF('[1]Data Checking'!NK36="","",'[1]Data Checking'!NK36)</f>
        <v/>
      </c>
      <c r="NH36" t="str">
        <f>IF('[1]Data Checking'!NL36="","",'[1]Data Checking'!NL36)</f>
        <v/>
      </c>
      <c r="NI36" t="str">
        <f>IF('[1]Data Checking'!NM36="","",'[1]Data Checking'!NM36)</f>
        <v/>
      </c>
      <c r="NJ36" t="str">
        <f>IF('[1]Data Checking'!NN36="","",'[1]Data Checking'!NN36)</f>
        <v/>
      </c>
      <c r="NK36" t="str">
        <f>IF('[1]Data Checking'!NO36="","",'[1]Data Checking'!NO36)</f>
        <v/>
      </c>
      <c r="NL36" t="str">
        <f>IF('[1]Data Checking'!NP36="","",'[1]Data Checking'!NP36)</f>
        <v/>
      </c>
      <c r="NM36" t="str">
        <f>IF('[1]Data Checking'!NQ36="","",'[1]Data Checking'!NQ36)</f>
        <v/>
      </c>
      <c r="NN36" t="str">
        <f>IF('[1]Data Checking'!NR36="","",'[1]Data Checking'!NR36)</f>
        <v/>
      </c>
      <c r="NO36" t="str">
        <f>IF('[1]Data Checking'!NS36="","",'[1]Data Checking'!NS36)</f>
        <v>Assiette Cuillère pour manger</v>
      </c>
      <c r="NP36">
        <f>IF('[1]Data Checking'!NT36="","",'[1]Data Checking'!NT36)</f>
        <v>0</v>
      </c>
      <c r="NQ36">
        <f>IF('[1]Data Checking'!NU36="","",'[1]Data Checking'!NU36)</f>
        <v>0</v>
      </c>
      <c r="NR36">
        <f>IF('[1]Data Checking'!NV36="","",'[1]Data Checking'!NV36)</f>
        <v>0</v>
      </c>
      <c r="NS36">
        <f>IF('[1]Data Checking'!NW36="","",'[1]Data Checking'!NW36)</f>
        <v>0</v>
      </c>
      <c r="NT36">
        <f>IF('[1]Data Checking'!NX36="","",'[1]Data Checking'!NX36)</f>
        <v>1</v>
      </c>
      <c r="NU36">
        <f>IF('[1]Data Checking'!NY36="","",'[1]Data Checking'!NY36)</f>
        <v>1</v>
      </c>
      <c r="NV36">
        <f>IF('[1]Data Checking'!NZ36="","",'[1]Data Checking'!NZ36)</f>
        <v>0</v>
      </c>
      <c r="NW36">
        <f>IF('[1]Data Checking'!OA36="","",'[1]Data Checking'!OA36)</f>
        <v>0</v>
      </c>
      <c r="NX36">
        <f>IF('[1]Data Checking'!OB36="","",'[1]Data Checking'!OB36)</f>
        <v>0</v>
      </c>
      <c r="NY36">
        <f>IF('[1]Data Checking'!OC36="","",'[1]Data Checking'!OC36)</f>
        <v>0</v>
      </c>
      <c r="NZ36">
        <f>IF('[1]Data Checking'!OD36="","",'[1]Data Checking'!OD36)</f>
        <v>0</v>
      </c>
      <c r="OA36" t="str">
        <f>IF('[1]Data Checking'!OE36="","",'[1]Data Checking'!OE36)</f>
        <v/>
      </c>
      <c r="OB36" t="str">
        <f>IF('[1]Data Checking'!OF36="","",'[1]Data Checking'!OF36)</f>
        <v/>
      </c>
      <c r="OC36" t="str">
        <f>IF('[1]Data Checking'!OG36="","",'[1]Data Checking'!OG36)</f>
        <v/>
      </c>
      <c r="OD36" t="str">
        <f>IF('[1]Data Checking'!OH36="","",'[1]Data Checking'!OH36)</f>
        <v/>
      </c>
      <c r="OE36">
        <f>IF('[1]Data Checking'!OI36="","",'[1]Data Checking'!OI36)</f>
        <v>4</v>
      </c>
      <c r="OF36">
        <f>IF('[1]Data Checking'!OJ36="","",'[1]Data Checking'!OJ36)</f>
        <v>4</v>
      </c>
      <c r="OG36" t="str">
        <f>IF('[1]Data Checking'!OK36="","",'[1]Data Checking'!OK36)</f>
        <v/>
      </c>
      <c r="OH36" t="str">
        <f>IF('[1]Data Checking'!OL36="","",'[1]Data Checking'!OL36)</f>
        <v/>
      </c>
      <c r="OI36" t="str">
        <f>IF('[1]Data Checking'!OM36="","",'[1]Data Checking'!OM36)</f>
        <v/>
      </c>
      <c r="OJ36" t="str">
        <f>IF('[1]Data Checking'!ON36="","",'[1]Data Checking'!ON36)</f>
        <v>Moustiquaire</v>
      </c>
      <c r="OK36">
        <f>IF('[1]Data Checking'!OO36="","",'[1]Data Checking'!OO36)</f>
        <v>0</v>
      </c>
      <c r="OL36">
        <f>IF('[1]Data Checking'!OP36="","",'[1]Data Checking'!OP36)</f>
        <v>0</v>
      </c>
      <c r="OM36">
        <f>IF('[1]Data Checking'!OQ36="","",'[1]Data Checking'!OQ36)</f>
        <v>0</v>
      </c>
      <c r="ON36">
        <f>IF('[1]Data Checking'!OR36="","",'[1]Data Checking'!OR36)</f>
        <v>0</v>
      </c>
      <c r="OO36">
        <f>IF('[1]Data Checking'!OS36="","",'[1]Data Checking'!OS36)</f>
        <v>1</v>
      </c>
      <c r="OP36">
        <f>IF('[1]Data Checking'!OT36="","",'[1]Data Checking'!OT36)</f>
        <v>0</v>
      </c>
      <c r="OQ36">
        <f>IF('[1]Data Checking'!OU36="","",'[1]Data Checking'!OU36)</f>
        <v>0</v>
      </c>
      <c r="OR36">
        <f>IF('[1]Data Checking'!OV36="","",'[1]Data Checking'!OV36)</f>
        <v>0</v>
      </c>
      <c r="OS36">
        <f>IF('[1]Data Checking'!OW36="","",'[1]Data Checking'!OW36)</f>
        <v>0</v>
      </c>
      <c r="OT36" t="str">
        <f>IF('[1]Data Checking'!OX36="","",'[1]Data Checking'!OX36)</f>
        <v/>
      </c>
      <c r="OU36" t="str">
        <f>IF('[1]Data Checking'!OY36="","",'[1]Data Checking'!OY36)</f>
        <v>Aucun</v>
      </c>
      <c r="OV36">
        <f>IF('[1]Data Checking'!OZ36="","",'[1]Data Checking'!OZ36)</f>
        <v>0</v>
      </c>
      <c r="OW36">
        <f>IF('[1]Data Checking'!PA36="","",'[1]Data Checking'!PA36)</f>
        <v>0</v>
      </c>
      <c r="OX36">
        <f>IF('[1]Data Checking'!PB36="","",'[1]Data Checking'!PB36)</f>
        <v>0</v>
      </c>
      <c r="OY36">
        <f>IF('[1]Data Checking'!PC36="","",'[1]Data Checking'!PC36)</f>
        <v>0</v>
      </c>
      <c r="OZ36">
        <f>IF('[1]Data Checking'!PD36="","",'[1]Data Checking'!PD36)</f>
        <v>0</v>
      </c>
      <c r="PA36">
        <f>IF('[1]Data Checking'!PE36="","",'[1]Data Checking'!PE36)</f>
        <v>1</v>
      </c>
      <c r="PB36" t="str">
        <f>IF('[1]Data Checking'!PF36="","",'[1]Data Checking'!PF36)</f>
        <v/>
      </c>
      <c r="PC36" t="str">
        <f>IF('[1]Data Checking'!PG36="","",'[1]Data Checking'!PG36)</f>
        <v/>
      </c>
      <c r="PD36" t="str">
        <f>IF('[1]Data Checking'!PH36="","",'[1]Data Checking'!PH36)</f>
        <v/>
      </c>
      <c r="PE36" t="str">
        <f>IF('[1]Data Checking'!PI36="","",'[1]Data Checking'!PI36)</f>
        <v/>
      </c>
      <c r="PF36" t="str">
        <f>IF('[1]Data Checking'!PJ36="","",'[1]Data Checking'!PJ36)</f>
        <v>Aucun</v>
      </c>
      <c r="PG36">
        <f>IF('[1]Data Checking'!PK36="","",'[1]Data Checking'!PK36)</f>
        <v>0</v>
      </c>
      <c r="PH36">
        <f>IF('[1]Data Checking'!PL36="","",'[1]Data Checking'!PL36)</f>
        <v>0</v>
      </c>
      <c r="PI36">
        <f>IF('[1]Data Checking'!PM36="","",'[1]Data Checking'!PM36)</f>
        <v>0</v>
      </c>
      <c r="PJ36">
        <f>IF('[1]Data Checking'!PN36="","",'[1]Data Checking'!PN36)</f>
        <v>0</v>
      </c>
      <c r="PK36">
        <f>IF('[1]Data Checking'!PO36="","",'[1]Data Checking'!PO36)</f>
        <v>0</v>
      </c>
      <c r="PL36">
        <f>IF('[1]Data Checking'!PP36="","",'[1]Data Checking'!PP36)</f>
        <v>0</v>
      </c>
      <c r="PM36">
        <f>IF('[1]Data Checking'!PQ36="","",'[1]Data Checking'!PQ36)</f>
        <v>0</v>
      </c>
      <c r="PN36">
        <f>IF('[1]Data Checking'!PR36="","",'[1]Data Checking'!PR36)</f>
        <v>0</v>
      </c>
      <c r="PO36">
        <f>IF('[1]Data Checking'!PS36="","",'[1]Data Checking'!PS36)</f>
        <v>1</v>
      </c>
      <c r="PP36" t="str">
        <f>IF('[1]Data Checking'!PT36="","",'[1]Data Checking'!PT36)</f>
        <v/>
      </c>
      <c r="PQ36" t="str">
        <f>IF('[1]Data Checking'!PU36="","",'[1]Data Checking'!PU36)</f>
        <v/>
      </c>
      <c r="PR36" t="str">
        <f>IF('[1]Data Checking'!PV36="","",'[1]Data Checking'!PV36)</f>
        <v/>
      </c>
      <c r="PS36" t="str">
        <f>IF('[1]Data Checking'!PW36="","",'[1]Data Checking'!PW36)</f>
        <v/>
      </c>
      <c r="PT36" t="str">
        <f>IF('[1]Data Checking'!PX36="","",'[1]Data Checking'!PX36)</f>
        <v/>
      </c>
      <c r="PU36" t="str">
        <f>IF('[1]Data Checking'!PY36="","",'[1]Data Checking'!PY36)</f>
        <v/>
      </c>
      <c r="PV36" t="str">
        <f>IF('[1]Data Checking'!PZ36="","",'[1]Data Checking'!PZ36)</f>
        <v/>
      </c>
      <c r="PW36" t="str">
        <f>IF('[1]Data Checking'!QA36="","",'[1]Data Checking'!QA36)</f>
        <v/>
      </c>
      <c r="PX36" t="str">
        <f>IF('[1]Data Checking'!QB36="","",'[1]Data Checking'!QB36)</f>
        <v/>
      </c>
      <c r="PY36" t="str">
        <f>IF('[1]Data Checking'!QC36="","",'[1]Data Checking'!QC36)</f>
        <v/>
      </c>
      <c r="PZ36" t="str">
        <f>IF('[1]Data Checking'!QD36="","",'[1]Data Checking'!QD36)</f>
        <v/>
      </c>
      <c r="QA36" t="str">
        <f>IF('[1]Data Checking'!QE36="","",'[1]Data Checking'!QE36)</f>
        <v/>
      </c>
      <c r="QB36" t="str">
        <f>IF('[1]Data Checking'!QF36="","",'[1]Data Checking'!QF36)</f>
        <v/>
      </c>
      <c r="QC36" t="str">
        <f>IF('[1]Data Checking'!QG36="","",'[1]Data Checking'!QG36)</f>
        <v/>
      </c>
      <c r="QD36" t="str">
        <f>IF('[1]Data Checking'!QH36="","",'[1]Data Checking'!QH36)</f>
        <v/>
      </c>
      <c r="QE36" t="str">
        <f>IF('[1]Data Checking'!QI36="","",'[1]Data Checking'!QI36)</f>
        <v/>
      </c>
      <c r="QF36" t="str">
        <f>IF('[1]Data Checking'!QJ36="","",'[1]Data Checking'!QJ36)</f>
        <v/>
      </c>
      <c r="QG36" t="str">
        <f>IF('[1]Data Checking'!QK36="","",'[1]Data Checking'!QK36)</f>
        <v/>
      </c>
      <c r="QH36" t="str">
        <f>IF('[1]Data Checking'!QL36="","",'[1]Data Checking'!QL36)</f>
        <v/>
      </c>
      <c r="QI36" t="str">
        <f>IF('[1]Data Checking'!QM36="","",'[1]Data Checking'!QM36)</f>
        <v/>
      </c>
      <c r="QJ36" t="str">
        <f>IF('[1]Data Checking'!QN36="","",'[1]Data Checking'!QN36)</f>
        <v/>
      </c>
      <c r="QK36" t="str">
        <f>IF('[1]Data Checking'!QO36="","",'[1]Data Checking'!QO36)</f>
        <v/>
      </c>
      <c r="QL36" t="str">
        <f>IF('[1]Data Checking'!QP36="","",'[1]Data Checking'!QP36)</f>
        <v/>
      </c>
      <c r="QM36" t="str">
        <f>IF('[1]Data Checking'!QQ36="","",'[1]Data Checking'!QQ36)</f>
        <v/>
      </c>
      <c r="QN36" t="str">
        <f>IF('[1]Data Checking'!QR36="","",'[1]Data Checking'!QR36)</f>
        <v/>
      </c>
      <c r="QO36" t="str">
        <f>IF('[1]Data Checking'!QS36="","",'[1]Data Checking'!QS36)</f>
        <v/>
      </c>
      <c r="QP36" t="str">
        <f>IF('[1]Data Checking'!QT36="","",'[1]Data Checking'!QT36)</f>
        <v/>
      </c>
      <c r="QQ36" t="str">
        <f>IF('[1]Data Checking'!QU36="","",'[1]Data Checking'!QU36)</f>
        <v/>
      </c>
      <c r="QR36" t="str">
        <f>IF('[1]Data Checking'!QV36="","",'[1]Data Checking'!QV36)</f>
        <v/>
      </c>
      <c r="QS36" t="str">
        <f>IF('[1]Data Checking'!QW36="","",'[1]Data Checking'!QW36)</f>
        <v/>
      </c>
      <c r="QT36" t="str">
        <f>IF('[1]Data Checking'!QX36="","",'[1]Data Checking'!QX36)</f>
        <v/>
      </c>
      <c r="QU36" t="str">
        <f>IF('[1]Data Checking'!QY36="","",'[1]Data Checking'!QY36)</f>
        <v/>
      </c>
      <c r="QV36" t="str">
        <f>IF('[1]Data Checking'!QZ36="","",'[1]Data Checking'!QZ36)</f>
        <v/>
      </c>
      <c r="QW36" t="str">
        <f>IF('[1]Data Checking'!RA36="","",'[1]Data Checking'!RA36)</f>
        <v/>
      </c>
      <c r="QX36" t="str">
        <f>IF('[1]Data Checking'!RB36="","",'[1]Data Checking'!RB36)</f>
        <v/>
      </c>
      <c r="QY36" t="str">
        <f>IF('[1]Data Checking'!RC36="","",'[1]Data Checking'!RC36)</f>
        <v/>
      </c>
      <c r="QZ36" t="str">
        <f>IF('[1]Data Checking'!RD36="","",'[1]Data Checking'!RD36)</f>
        <v/>
      </c>
      <c r="RA36" t="str">
        <f>IF('[1]Data Checking'!RE36="","",'[1]Data Checking'!RE36)</f>
        <v/>
      </c>
      <c r="RB36" t="str">
        <f>IF('[1]Data Checking'!RF36="","",'[1]Data Checking'!RF36)</f>
        <v/>
      </c>
      <c r="RC36" t="str">
        <f>IF('[1]Data Checking'!RG36="","",'[1]Data Checking'!RG36)</f>
        <v/>
      </c>
      <c r="RD36" t="str">
        <f>IF('[1]Data Checking'!RH36="","",'[1]Data Checking'!RH36)</f>
        <v/>
      </c>
      <c r="RE36" t="str">
        <f>IF('[1]Data Checking'!RI36="","",'[1]Data Checking'!RI36)</f>
        <v/>
      </c>
      <c r="RF36" t="str">
        <f>IF('[1]Data Checking'!RJ36="","",'[1]Data Checking'!RJ36)</f>
        <v/>
      </c>
      <c r="RG36" t="str">
        <f>IF('[1]Data Checking'!RK36="","",'[1]Data Checking'!RK36)</f>
        <v/>
      </c>
      <c r="RH36" t="str">
        <f>IF('[1]Data Checking'!RL36="","",'[1]Data Checking'!RL36)</f>
        <v/>
      </c>
      <c r="RI36" t="str">
        <f>IF('[1]Data Checking'!RM36="","",'[1]Data Checking'!RM36)</f>
        <v/>
      </c>
      <c r="RJ36" t="str">
        <f>IF('[1]Data Checking'!RN36="","",'[1]Data Checking'!RN36)</f>
        <v/>
      </c>
      <c r="RK36" t="str">
        <f>IF('[1]Data Checking'!RO36="","",'[1]Data Checking'!RO36)</f>
        <v/>
      </c>
      <c r="RL36" t="str">
        <f>IF('[1]Data Checking'!RP36="","",'[1]Data Checking'!RP36)</f>
        <v/>
      </c>
      <c r="RM36" t="str">
        <f>IF('[1]Data Checking'!RQ36="","",'[1]Data Checking'!RQ36)</f>
        <v/>
      </c>
      <c r="RN36" t="str">
        <f>IF('[1]Data Checking'!RR36="","",'[1]Data Checking'!RR36)</f>
        <v/>
      </c>
      <c r="RO36" t="str">
        <f>IF('[1]Data Checking'!RS36="","",'[1]Data Checking'!RS36)</f>
        <v/>
      </c>
      <c r="RP36" t="str">
        <f>IF('[1]Data Checking'!RT36="","",'[1]Data Checking'!RT36)</f>
        <v/>
      </c>
      <c r="RQ36" t="str">
        <f>IF('[1]Data Checking'!RU36="","",'[1]Data Checking'!RU36)</f>
        <v/>
      </c>
      <c r="RR36" t="str">
        <f>IF('[1]Data Checking'!RV36="","",'[1]Data Checking'!RV36)</f>
        <v/>
      </c>
      <c r="RS36" t="str">
        <f>IF('[1]Data Checking'!RW36="","",'[1]Data Checking'!RW36)</f>
        <v/>
      </c>
      <c r="RT36" t="str">
        <f>IF('[1]Data Checking'!RX36="","",'[1]Data Checking'!RX36)</f>
        <v/>
      </c>
      <c r="RU36" t="str">
        <f>IF('[1]Data Checking'!RY36="","",'[1]Data Checking'!RY36)</f>
        <v/>
      </c>
      <c r="RV36" t="str">
        <f>IF('[1]Data Checking'!RZ36="","",'[1]Data Checking'!RZ36)</f>
        <v/>
      </c>
      <c r="RW36" t="str">
        <f>IF('[1]Data Checking'!SA36="","",'[1]Data Checking'!SA36)</f>
        <v/>
      </c>
      <c r="RX36" t="str">
        <f>IF('[1]Data Checking'!SB36="","",'[1]Data Checking'!SB36)</f>
        <v/>
      </c>
      <c r="RY36" t="str">
        <f>IF('[1]Data Checking'!SC36="","",'[1]Data Checking'!SC36)</f>
        <v/>
      </c>
      <c r="RZ36" t="str">
        <f>IF('[1]Data Checking'!SD36="","",'[1]Data Checking'!SD36)</f>
        <v/>
      </c>
      <c r="SA36" t="str">
        <f>IF('[1]Data Checking'!SE36="","",'[1]Data Checking'!SE36)</f>
        <v/>
      </c>
      <c r="SB36" t="str">
        <f>IF('[1]Data Checking'!SF36="","",'[1]Data Checking'!SF36)</f>
        <v/>
      </c>
      <c r="SC36" t="str">
        <f>IF('[1]Data Checking'!SG36="","",'[1]Data Checking'!SG36)</f>
        <v/>
      </c>
      <c r="SD36" t="str">
        <f>IF('[1]Data Checking'!SH36="","",'[1]Data Checking'!SH36)</f>
        <v/>
      </c>
      <c r="SE36" t="str">
        <f>IF('[1]Data Checking'!SI36="","",'[1]Data Checking'!SI36)</f>
        <v/>
      </c>
      <c r="SF36" t="str">
        <f>IF('[1]Data Checking'!SJ36="","",'[1]Data Checking'!SJ36)</f>
        <v/>
      </c>
      <c r="SG36" t="str">
        <f>IF('[1]Data Checking'!SK36="","",'[1]Data Checking'!SK36)</f>
        <v/>
      </c>
      <c r="SH36" t="str">
        <f>IF('[1]Data Checking'!SL36="","",'[1]Data Checking'!SL36)</f>
        <v>Paiement frais scolaire (paiement uniforme,…)</v>
      </c>
      <c r="SI36">
        <f>IF('[1]Data Checking'!SM36="","",'[1]Data Checking'!SM36)</f>
        <v>0</v>
      </c>
      <c r="SJ36">
        <f>IF('[1]Data Checking'!SN36="","",'[1]Data Checking'!SN36)</f>
        <v>1</v>
      </c>
      <c r="SK36">
        <f>IF('[1]Data Checking'!SO36="","",'[1]Data Checking'!SO36)</f>
        <v>0</v>
      </c>
      <c r="SL36">
        <f>IF('[1]Data Checking'!SP36="","",'[1]Data Checking'!SP36)</f>
        <v>0</v>
      </c>
      <c r="SM36">
        <f>IF('[1]Data Checking'!SQ36="","",'[1]Data Checking'!SQ36)</f>
        <v>0</v>
      </c>
      <c r="SN36">
        <f>IF('[1]Data Checking'!SR36="","",'[1]Data Checking'!SR36)</f>
        <v>0</v>
      </c>
      <c r="SO36" t="str">
        <f>IF('[1]Data Checking'!SS36="","",'[1]Data Checking'!SS36)</f>
        <v/>
      </c>
      <c r="SP36" t="str">
        <f>IF('[1]Data Checking'!ST36="","",'[1]Data Checking'!ST36)</f>
        <v/>
      </c>
      <c r="SQ36" t="str">
        <f>IF('[1]Data Checking'!SU36="","",'[1]Data Checking'!SU36)</f>
        <v/>
      </c>
      <c r="SR36" t="str">
        <f>IF('[1]Data Checking'!SV36="","",'[1]Data Checking'!SV36)</f>
        <v/>
      </c>
      <c r="SS36" t="str">
        <f>IF('[1]Data Checking'!SW36="","",'[1]Data Checking'!SW36)</f>
        <v/>
      </c>
      <c r="ST36" t="str">
        <f>IF('[1]Data Checking'!SX36="","",'[1]Data Checking'!SX36)</f>
        <v/>
      </c>
      <c r="SU36" t="str">
        <f>IF('[1]Data Checking'!SY36="","",'[1]Data Checking'!SY36)</f>
        <v/>
      </c>
      <c r="SV36" t="str">
        <f>IF('[1]Data Checking'!SZ36="","",'[1]Data Checking'!SZ36)</f>
        <v/>
      </c>
      <c r="SW36" t="str">
        <f>IF('[1]Data Checking'!TA36="","",'[1]Data Checking'!TA36)</f>
        <v/>
      </c>
      <c r="SX36" t="str">
        <f>IF('[1]Data Checking'!TB36="","",'[1]Data Checking'!TB36)</f>
        <v/>
      </c>
      <c r="SY36" t="str">
        <f>IF('[1]Data Checking'!TC36="","",'[1]Data Checking'!TC36)</f>
        <v/>
      </c>
      <c r="SZ36" t="str">
        <f>IF('[1]Data Checking'!TD36="","",'[1]Data Checking'!TD36)</f>
        <v/>
      </c>
      <c r="TA36" t="str">
        <f>IF('[1]Data Checking'!TE36="","",'[1]Data Checking'!TE36)</f>
        <v/>
      </c>
      <c r="TB36" t="str">
        <f>IF('[1]Data Checking'!TF36="","",'[1]Data Checking'!TF36)</f>
        <v/>
      </c>
      <c r="TC36" t="str">
        <f>IF('[1]Data Checking'!TG36="","",'[1]Data Checking'!TG36)</f>
        <v/>
      </c>
      <c r="TD36" t="str">
        <f>IF('[1]Data Checking'!TH36="","",'[1]Data Checking'!TH36)</f>
        <v/>
      </c>
      <c r="TE36" t="str">
        <f>IF('[1]Data Checking'!TI36="","",'[1]Data Checking'!TI36)</f>
        <v/>
      </c>
      <c r="TF36" t="str">
        <f>IF('[1]Data Checking'!TJ36="","",'[1]Data Checking'!TJ36)</f>
        <v/>
      </c>
      <c r="TG36" t="str">
        <f>IF('[1]Data Checking'!TK36="","",'[1]Data Checking'!TK36)</f>
        <v/>
      </c>
      <c r="TH36" t="str">
        <f>IF('[1]Data Checking'!TL36="","",'[1]Data Checking'!TL36)</f>
        <v/>
      </c>
      <c r="TI36" t="str">
        <f>IF('[1]Data Checking'!TM36="","",'[1]Data Checking'!TM36)</f>
        <v/>
      </c>
      <c r="TJ36">
        <f>IF('[1]Data Checking'!TN36="","",'[1]Data Checking'!TN36)</f>
        <v>0</v>
      </c>
      <c r="TK36">
        <f>IF('[1]Data Checking'!TO36="","",'[1]Data Checking'!TO36)</f>
        <v>0</v>
      </c>
      <c r="TL36">
        <f>IF('[1]Data Checking'!TP36="","",'[1]Data Checking'!TP36)</f>
        <v>0</v>
      </c>
      <c r="TM36">
        <f>IF('[1]Data Checking'!TQ36="","",'[1]Data Checking'!TQ36)</f>
        <v>0</v>
      </c>
      <c r="TN36">
        <f>IF('[1]Data Checking'!TR36="","",'[1]Data Checking'!TR36)</f>
        <v>0</v>
      </c>
      <c r="TO36" t="str">
        <f>IF('[1]Data Checking'!TS36="","",'[1]Data Checking'!TS36)</f>
        <v/>
      </c>
      <c r="TP36" t="str">
        <f>IF('[1]Data Checking'!TT36="","",'[1]Data Checking'!TT36)</f>
        <v/>
      </c>
      <c r="TQ36">
        <f>IF('[1]Data Checking'!TU36="","",'[1]Data Checking'!TU36)</f>
        <v>237463607</v>
      </c>
      <c r="TR36" t="str">
        <f>IF('[1]Data Checking'!TV36="","",'[1]Data Checking'!TV36)</f>
        <v>59c56028-92aa-4cd6-a90e-ed08f8b284d8</v>
      </c>
      <c r="TS36">
        <f>IF('[1]Data Checking'!TW36="","",'[1]Data Checking'!TW36)</f>
        <v>44530.798993055563</v>
      </c>
      <c r="TT36" t="str">
        <f>IF('[1]Data Checking'!TX36="","",'[1]Data Checking'!TX36)</f>
        <v/>
      </c>
      <c r="TU36" t="str">
        <f>IF('[1]Data Checking'!TY36="","",'[1]Data Checking'!TY36)</f>
        <v/>
      </c>
      <c r="TV36" t="str">
        <f>IF('[1]Data Checking'!TZ36="","",'[1]Data Checking'!TZ36)</f>
        <v>submitted_via_web</v>
      </c>
      <c r="TW36" t="str">
        <f>IF('[1]Data Checking'!UA36="","",'[1]Data Checking'!UA36)</f>
        <v>icsm_haiti</v>
      </c>
      <c r="TX36" t="str">
        <f>IF('[1]Data Checking'!UB36="","",'[1]Data Checking'!UB36)</f>
        <v/>
      </c>
      <c r="TY36">
        <f>IF('[1]Data Checking'!UC36="","",'[1]Data Checking'!UC36)</f>
        <v>35</v>
      </c>
      <c r="TZ36" t="str">
        <f>IF('[1]Data Checking'!UD36="","",'[1]Data Checking'!UD36)</f>
        <v/>
      </c>
      <c r="UA36" t="e">
        <f>IF('[1]Data Checking'!UL36="","",'[1]Data Checking'!UL36)</f>
        <v>#REF!</v>
      </c>
      <c r="UB36" t="e">
        <f>IF('[1]Data Checking'!UM36="","",'[1]Data Checking'!UM36)</f>
        <v>#REF!</v>
      </c>
      <c r="UC36" t="e">
        <f>IF('[1]Data Checking'!UN36="","",'[1]Data Checking'!UN36)</f>
        <v>#REF!</v>
      </c>
    </row>
    <row r="37" spans="1:549">
      <c r="A37">
        <f>IF('[1]Data Checking'!D37="","",'[1]Data Checking'!D37)</f>
        <v>44527.735510648148</v>
      </c>
      <c r="B37">
        <f>IF('[1]Data Checking'!E37="","",'[1]Data Checking'!E37)</f>
        <v>44527.738763229157</v>
      </c>
      <c r="C37">
        <f>IF('[1]Data Checking'!F37="","",'[1]Data Checking'!F37)</f>
        <v>44527</v>
      </c>
      <c r="D37" t="str">
        <f>IF('[1]Data Checking'!H37="","",'[1]Data Checking'!H37)</f>
        <v>audit.csv</v>
      </c>
      <c r="E37" t="str">
        <f>IF('[1]Data Checking'!I37="","",'[1]Data Checking'!I37)</f>
        <v>icsm_haiti</v>
      </c>
      <c r="F37" t="str">
        <f>IF('[1]Data Checking'!J37="","",'[1]Data Checking'!J37)</f>
        <v/>
      </c>
      <c r="G37" t="str">
        <f>IF('[1]Data Checking'!K37="","",'[1]Data Checking'!K37)</f>
        <v/>
      </c>
      <c r="H37">
        <f>IF('[1]Data Checking'!L37="","",'[1]Data Checking'!L37)</f>
        <v>44527</v>
      </c>
      <c r="I37" t="str">
        <f>IF('[1]Data Checking'!M37="","",'[1]Data Checking'!M37)</f>
        <v>Croix-Rouge Neerlandaise</v>
      </c>
      <c r="J37" t="str">
        <f>IF('[1]Data Checking'!N37="","",'[1]Data Checking'!N37)</f>
        <v/>
      </c>
      <c r="K37" t="str">
        <f>IF('[1]Data Checking'!O37="","",'[1]Data Checking'!O37)</f>
        <v>crnl</v>
      </c>
      <c r="L37" t="str">
        <f>IF('[1]Data Checking'!P37="","",'[1]Data Checking'!P37)</f>
        <v>Croix-Rouge Neerlandaise</v>
      </c>
      <c r="M37" t="str">
        <f>IF('[1]Data Checking'!Q37="","",'[1]Data Checking'!Q37)</f>
        <v>Croix-Rouge Neerlandaise</v>
      </c>
      <c r="N37" t="str">
        <f>IF('[1]Data Checking'!R37="","",'[1]Data Checking'!R37)</f>
        <v>PS_6827</v>
      </c>
      <c r="O37" t="str">
        <f>IF('[1]Data Checking'!S37="","",'[1]Data Checking'!S37)</f>
        <v/>
      </c>
      <c r="P37" t="str">
        <f>IF('[1]Data Checking'!T37="","",'[1]Data Checking'!T37)</f>
        <v>crnl_ps</v>
      </c>
      <c r="Q37" t="str">
        <f>IF('[1]Data Checking'!U37="","",'[1]Data Checking'!U37)</f>
        <v>PS_6827</v>
      </c>
      <c r="R37" t="str">
        <f>IF('[1]Data Checking'!V37="","",'[1]Data Checking'!V37)</f>
        <v>PS_6827</v>
      </c>
      <c r="S37" t="str">
        <f>IF('[1]Data Checking'!W37="","",'[1]Data Checking'!W37)</f>
        <v>Sud-Est</v>
      </c>
      <c r="T37" t="str">
        <f>IF('[1]Data Checking'!X37="","",'[1]Data Checking'!X37)</f>
        <v>Jacmel</v>
      </c>
      <c r="U37" t="str">
        <f>IF('[1]Data Checking'!Y37="","",'[1]Data Checking'!Y37)</f>
        <v>HT0211</v>
      </c>
      <c r="V37" t="str">
        <f>IF('[1]Data Checking'!Z37="","",'[1]Data Checking'!Z37)</f>
        <v>Jacmel</v>
      </c>
      <c r="W37" t="str">
        <f>IF('[1]Data Checking'!AA37="","",'[1]Data Checking'!AA37)</f>
        <v>1re Section Bas Cap Rouge</v>
      </c>
      <c r="X37" t="str">
        <f>IF('[1]Data Checking'!AB37="","",'[1]Data Checking'!AB37)</f>
        <v>HT0211-01</v>
      </c>
      <c r="Y37" t="str">
        <f>IF('[1]Data Checking'!AC37="","",'[1]Data Checking'!AC37)</f>
        <v>1re Section Bas Cap Rouge</v>
      </c>
      <c r="Z37" t="str">
        <f>IF('[1]Data Checking'!AD37="","",'[1]Data Checking'!AD37)</f>
        <v>Beaudoin</v>
      </c>
      <c r="AA37" t="str">
        <f>IF('[1]Data Checking'!AE37="","",'[1]Data Checking'!AE37)</f>
        <v/>
      </c>
      <c r="AB37" t="str">
        <f>IF('[1]Data Checking'!AF37="","",'[1]Data Checking'!AF37)</f>
        <v>jac_1</v>
      </c>
      <c r="AC37" t="str">
        <f>IF('[1]Data Checking'!AG37="","",'[1]Data Checking'!AG37)</f>
        <v>Beaudoin</v>
      </c>
      <c r="AD37" t="str">
        <f>IF('[1]Data Checking'!AH37="","",'[1]Data Checking'!AH37)</f>
        <v>Beaudoin</v>
      </c>
      <c r="AE37" t="str">
        <f>IF('[1]Data Checking'!AI37="","",'[1]Data Checking'!AI37)</f>
        <v>Marché Beaudoin</v>
      </c>
      <c r="AF37" t="str">
        <f>IF('[1]Data Checking'!AJ37="","",'[1]Data Checking'!AJ37)</f>
        <v/>
      </c>
      <c r="AG37" t="str">
        <f>IF('[1]Data Checking'!AK37="","",'[1]Data Checking'!AK37)</f>
        <v>jac_1</v>
      </c>
      <c r="AH37" t="str">
        <f>IF('[1]Data Checking'!AL37="","",'[1]Data Checking'!AL37)</f>
        <v>Marché Beaudoin</v>
      </c>
      <c r="AI37" t="str">
        <f>IF('[1]Data Checking'!AM37="","",'[1]Data Checking'!AM37)</f>
        <v>Marché Beaudoin</v>
      </c>
      <c r="AJ37" t="str">
        <f>IF('[1]Data Checking'!AN37="","",'[1]Data Checking'!AN37)</f>
        <v>Milieu urbain</v>
      </c>
      <c r="AK37" t="str">
        <f>IF('[1]Data Checking'!AO37="","",'[1]Data Checking'!AO37)</f>
        <v>Enquête auprès d'un client (pour l'eau de boisson et la situation sécuritaire)</v>
      </c>
      <c r="AL37" t="str">
        <f>IF('[1]Data Checking'!AP37="","",'[1]Data Checking'!AP37)</f>
        <v>Oui</v>
      </c>
      <c r="AM37" t="str">
        <f>IF('[1]Data Checking'!AQ37="","",'[1]Data Checking'!AQ37)</f>
        <v/>
      </c>
      <c r="AN37" t="str">
        <f>IF('[1]Data Checking'!AR37="","",'[1]Data Checking'!AR37)</f>
        <v>Oui</v>
      </c>
      <c r="AO37" t="str">
        <f>IF('[1]Data Checking'!AS37="","",'[1]Data Checking'!AS37)</f>
        <v/>
      </c>
      <c r="AP37" t="str">
        <f>IF('[1]Data Checking'!AT37="","",'[1]Data Checking'!AT37)</f>
        <v>Femme</v>
      </c>
      <c r="AQ37">
        <f>IF('[1]Data Checking'!AU37="","",'[1]Data Checking'!AU37)</f>
        <v>44527</v>
      </c>
      <c r="AR37">
        <f>IF('[1]Data Checking'!AV37="","",'[1]Data Checking'!AV37)</f>
        <v>44527</v>
      </c>
      <c r="AS37" t="str">
        <f>IF('[1]Data Checking'!AW37="","",'[1]Data Checking'!AW37)</f>
        <v/>
      </c>
      <c r="AT37" t="str">
        <f>IF('[1]Data Checking'!AX37="","",'[1]Data Checking'!AX37)</f>
        <v/>
      </c>
      <c r="AU37" t="str">
        <f>IF('[1]Data Checking'!AY37="","",'[1]Data Checking'!AY37)</f>
        <v/>
      </c>
      <c r="AV37" t="str">
        <f>IF('[1]Data Checking'!AZ37="","",'[1]Data Checking'!AZ37)</f>
        <v/>
      </c>
      <c r="AW37" t="str">
        <f>IF('[1]Data Checking'!BA37="","",'[1]Data Checking'!BA37)</f>
        <v/>
      </c>
      <c r="AX37" t="str">
        <f>IF('[1]Data Checking'!BB37="","",'[1]Data Checking'!BB37)</f>
        <v/>
      </c>
      <c r="AY37" t="str">
        <f>IF('[1]Data Checking'!BC37="","",'[1]Data Checking'!BC37)</f>
        <v/>
      </c>
      <c r="AZ37" t="str">
        <f>IF('[1]Data Checking'!BD37="","",'[1]Data Checking'!BD37)</f>
        <v/>
      </c>
      <c r="BA37" t="str">
        <f>IF('[1]Data Checking'!BE37="","",'[1]Data Checking'!BE37)</f>
        <v/>
      </c>
      <c r="BB37" t="str">
        <f>IF('[1]Data Checking'!BF37="","",'[1]Data Checking'!BF37)</f>
        <v/>
      </c>
      <c r="BC37" t="str">
        <f>IF('[1]Data Checking'!BG37="","",'[1]Data Checking'!BG37)</f>
        <v/>
      </c>
      <c r="BD37" t="str">
        <f>IF('[1]Data Checking'!BH37="","",'[1]Data Checking'!BH37)</f>
        <v/>
      </c>
      <c r="BE37" t="str">
        <f>IF('[1]Data Checking'!BI37="","",'[1]Data Checking'!BI37)</f>
        <v/>
      </c>
      <c r="BF37" t="str">
        <f>IF('[1]Data Checking'!BJ37="","",'[1]Data Checking'!BJ37)</f>
        <v/>
      </c>
      <c r="BG37" t="str">
        <f>IF('[1]Data Checking'!BK37="","",'[1]Data Checking'!BK37)</f>
        <v/>
      </c>
      <c r="BH37" t="str">
        <f>IF('[1]Data Checking'!BL37="","",'[1]Data Checking'!BL37)</f>
        <v/>
      </c>
      <c r="BI37" t="str">
        <f>IF('[1]Data Checking'!BM37="","",'[1]Data Checking'!BM37)</f>
        <v/>
      </c>
      <c r="BJ37" t="str">
        <f>IF('[1]Data Checking'!BN37="","",'[1]Data Checking'!BN37)</f>
        <v/>
      </c>
      <c r="BK37" t="str">
        <f>IF('[1]Data Checking'!BO37="","",'[1]Data Checking'!BO37)</f>
        <v/>
      </c>
      <c r="BL37" t="str">
        <f>IF('[1]Data Checking'!BP37="","",'[1]Data Checking'!BP37)</f>
        <v/>
      </c>
      <c r="BM37" t="str">
        <f>IF('[1]Data Checking'!BQ37="","",'[1]Data Checking'!BQ37)</f>
        <v/>
      </c>
      <c r="BN37" t="str">
        <f>IF('[1]Data Checking'!BR37="","",'[1]Data Checking'!BR37)</f>
        <v/>
      </c>
      <c r="BO37" t="str">
        <f>IF('[1]Data Checking'!BS37="","",'[1]Data Checking'!BS37)</f>
        <v/>
      </c>
      <c r="BP37" t="str">
        <f>IF('[1]Data Checking'!BT37="","",'[1]Data Checking'!BT37)</f>
        <v/>
      </c>
      <c r="BQ37" t="str">
        <f>IF('[1]Data Checking'!BU37="","",'[1]Data Checking'!BU37)</f>
        <v/>
      </c>
      <c r="BR37" t="str">
        <f>IF('[1]Data Checking'!BV37="","",'[1]Data Checking'!BV37)</f>
        <v/>
      </c>
      <c r="BS37" t="str">
        <f>IF('[1]Data Checking'!BW37="","",'[1]Data Checking'!BW37)</f>
        <v/>
      </c>
      <c r="BT37" t="str">
        <f>IF('[1]Data Checking'!BX37="","",'[1]Data Checking'!BX37)</f>
        <v/>
      </c>
      <c r="BU37" t="str">
        <f>IF('[1]Data Checking'!BY37="","",'[1]Data Checking'!BY37)</f>
        <v/>
      </c>
      <c r="BV37" t="str">
        <f>IF('[1]Data Checking'!BZ37="","",'[1]Data Checking'!BZ37)</f>
        <v/>
      </c>
      <c r="BW37" t="str">
        <f>IF('[1]Data Checking'!CA37="","",'[1]Data Checking'!CA37)</f>
        <v/>
      </c>
      <c r="BX37" t="str">
        <f>IF('[1]Data Checking'!CB37="","",'[1]Data Checking'!CB37)</f>
        <v/>
      </c>
      <c r="BY37" t="str">
        <f>IF('[1]Data Checking'!CC37="","",'[1]Data Checking'!CC37)</f>
        <v/>
      </c>
      <c r="BZ37" t="str">
        <f>IF('[1]Data Checking'!CD37="","",'[1]Data Checking'!CD37)</f>
        <v/>
      </c>
      <c r="CA37" t="str">
        <f>IF('[1]Data Checking'!CE37="","",'[1]Data Checking'!CE37)</f>
        <v/>
      </c>
      <c r="CB37" t="str">
        <f>IF('[1]Data Checking'!CF37="","",'[1]Data Checking'!CF37)</f>
        <v/>
      </c>
      <c r="CC37" t="str">
        <f>IF('[1]Data Checking'!CG37="","",'[1]Data Checking'!CG37)</f>
        <v/>
      </c>
      <c r="CD37" t="str">
        <f>IF('[1]Data Checking'!CH37="","",'[1]Data Checking'!CH37)</f>
        <v/>
      </c>
      <c r="CE37" t="str">
        <f>IF('[1]Data Checking'!CI37="","",'[1]Data Checking'!CI37)</f>
        <v/>
      </c>
      <c r="CF37" t="str">
        <f>IF('[1]Data Checking'!CJ37="","",'[1]Data Checking'!CJ37)</f>
        <v/>
      </c>
      <c r="CG37" t="str">
        <f>IF('[1]Data Checking'!CK37="","",'[1]Data Checking'!CK37)</f>
        <v/>
      </c>
      <c r="CH37" t="str">
        <f>IF('[1]Data Checking'!CL37="","",'[1]Data Checking'!CL37)</f>
        <v/>
      </c>
      <c r="CI37" t="str">
        <f>IF('[1]Data Checking'!CM37="","",'[1]Data Checking'!CM37)</f>
        <v/>
      </c>
      <c r="CJ37" t="str">
        <f>IF('[1]Data Checking'!CN37="","",'[1]Data Checking'!CN37)</f>
        <v/>
      </c>
      <c r="CK37" t="str">
        <f>IF('[1]Data Checking'!CO37="","",'[1]Data Checking'!CO37)</f>
        <v/>
      </c>
      <c r="CL37" t="str">
        <f>IF('[1]Data Checking'!CP37="","",'[1]Data Checking'!CP37)</f>
        <v/>
      </c>
      <c r="CM37" t="str">
        <f>IF('[1]Data Checking'!CQ37="","",'[1]Data Checking'!CQ37)</f>
        <v/>
      </c>
      <c r="CN37" t="str">
        <f>IF('[1]Data Checking'!CR37="","",'[1]Data Checking'!CR37)</f>
        <v/>
      </c>
      <c r="CO37" t="str">
        <f>IF('[1]Data Checking'!CS37="","",'[1]Data Checking'!CS37)</f>
        <v/>
      </c>
      <c r="CP37" t="str">
        <f>IF('[1]Data Checking'!CT37="","",'[1]Data Checking'!CT37)</f>
        <v/>
      </c>
      <c r="CQ37" t="str">
        <f>IF('[1]Data Checking'!CU37="","",'[1]Data Checking'!CU37)</f>
        <v/>
      </c>
      <c r="CR37" t="str">
        <f>IF('[1]Data Checking'!CV37="","",'[1]Data Checking'!CV37)</f>
        <v/>
      </c>
      <c r="CS37" t="str">
        <f>IF('[1]Data Checking'!CW37="","",'[1]Data Checking'!CW37)</f>
        <v/>
      </c>
      <c r="CT37" t="str">
        <f>IF('[1]Data Checking'!CX37="","",'[1]Data Checking'!CX37)</f>
        <v/>
      </c>
      <c r="CU37" t="str">
        <f>IF('[1]Data Checking'!CY37="","",'[1]Data Checking'!CY37)</f>
        <v/>
      </c>
      <c r="CV37" t="str">
        <f>IF('[1]Data Checking'!CZ37="","",'[1]Data Checking'!CZ37)</f>
        <v/>
      </c>
      <c r="CW37" t="str">
        <f>IF('[1]Data Checking'!DA37="","",'[1]Data Checking'!DA37)</f>
        <v/>
      </c>
      <c r="CX37" t="str">
        <f>IF('[1]Data Checking'!DB37="","",'[1]Data Checking'!DB37)</f>
        <v/>
      </c>
      <c r="CY37" t="str">
        <f>IF('[1]Data Checking'!DC37="","",'[1]Data Checking'!DC37)</f>
        <v/>
      </c>
      <c r="CZ37" t="str">
        <f>IF('[1]Data Checking'!DD37="","",'[1]Data Checking'!DD37)</f>
        <v/>
      </c>
      <c r="DA37" t="str">
        <f>IF('[1]Data Checking'!DE37="","",'[1]Data Checking'!DE37)</f>
        <v/>
      </c>
      <c r="DB37" t="str">
        <f>IF('[1]Data Checking'!DF37="","",'[1]Data Checking'!DF37)</f>
        <v/>
      </c>
      <c r="DC37" t="str">
        <f>IF('[1]Data Checking'!DG37="","",'[1]Data Checking'!DG37)</f>
        <v/>
      </c>
      <c r="DD37" t="str">
        <f>IF('[1]Data Checking'!DH37="","",'[1]Data Checking'!DH37)</f>
        <v/>
      </c>
      <c r="DE37" t="str">
        <f>IF('[1]Data Checking'!DI37="","",'[1]Data Checking'!DI37)</f>
        <v/>
      </c>
      <c r="DF37" t="str">
        <f>IF('[1]Data Checking'!DJ37="","",'[1]Data Checking'!DJ37)</f>
        <v/>
      </c>
      <c r="DG37" t="str">
        <f>IF('[1]Data Checking'!DK37="","",'[1]Data Checking'!DK37)</f>
        <v/>
      </c>
      <c r="DH37" t="str">
        <f>IF('[1]Data Checking'!DL37="","",'[1]Data Checking'!DL37)</f>
        <v/>
      </c>
      <c r="DI37" t="str">
        <f>IF('[1]Data Checking'!DM37="","",'[1]Data Checking'!DM37)</f>
        <v/>
      </c>
      <c r="DJ37" t="str">
        <f>IF('[1]Data Checking'!DN37="","",'[1]Data Checking'!DN37)</f>
        <v/>
      </c>
      <c r="DK37" t="str">
        <f>IF('[1]Data Checking'!DO37="","",'[1]Data Checking'!DO37)</f>
        <v/>
      </c>
      <c r="DL37" t="str">
        <f>IF('[1]Data Checking'!DP37="","",'[1]Data Checking'!DP37)</f>
        <v/>
      </c>
      <c r="DM37" t="str">
        <f>IF('[1]Data Checking'!DQ37="","",'[1]Data Checking'!DQ37)</f>
        <v/>
      </c>
      <c r="DN37" t="str">
        <f>IF('[1]Data Checking'!DR37="","",'[1]Data Checking'!DR37)</f>
        <v/>
      </c>
      <c r="DO37" t="str">
        <f>IF('[1]Data Checking'!DS37="","",'[1]Data Checking'!DS37)</f>
        <v/>
      </c>
      <c r="DP37" t="str">
        <f>IF('[1]Data Checking'!DT37="","",'[1]Data Checking'!DT37)</f>
        <v/>
      </c>
      <c r="DQ37" t="str">
        <f>IF('[1]Data Checking'!DU37="","",'[1]Data Checking'!DU37)</f>
        <v/>
      </c>
      <c r="DR37" t="str">
        <f>IF('[1]Data Checking'!DV37="","",'[1]Data Checking'!DV37)</f>
        <v/>
      </c>
      <c r="DS37" t="str">
        <f>IF('[1]Data Checking'!DW37="","",'[1]Data Checking'!DW37)</f>
        <v/>
      </c>
      <c r="DT37" t="str">
        <f>IF('[1]Data Checking'!DX37="","",'[1]Data Checking'!DX37)</f>
        <v/>
      </c>
      <c r="DU37" t="str">
        <f>IF('[1]Data Checking'!DY37="","",'[1]Data Checking'!DY37)</f>
        <v/>
      </c>
      <c r="DV37" t="str">
        <f>IF('[1]Data Checking'!DZ37="","",'[1]Data Checking'!DZ37)</f>
        <v/>
      </c>
      <c r="DW37" t="str">
        <f>IF('[1]Data Checking'!EA37="","",'[1]Data Checking'!EA37)</f>
        <v/>
      </c>
      <c r="DX37" t="str">
        <f>IF('[1]Data Checking'!EB37="","",'[1]Data Checking'!EB37)</f>
        <v/>
      </c>
      <c r="DY37" t="str">
        <f>IF('[1]Data Checking'!EC37="","",'[1]Data Checking'!EC37)</f>
        <v/>
      </c>
      <c r="DZ37" t="str">
        <f>IF('[1]Data Checking'!ED37="","",'[1]Data Checking'!ED37)</f>
        <v/>
      </c>
      <c r="EA37" t="str">
        <f>IF('[1]Data Checking'!EE37="","",'[1]Data Checking'!EE37)</f>
        <v/>
      </c>
      <c r="EB37" t="str">
        <f>IF('[1]Data Checking'!EF37="","",'[1]Data Checking'!EF37)</f>
        <v/>
      </c>
      <c r="EC37" t="str">
        <f>IF('[1]Data Checking'!EG37="","",'[1]Data Checking'!EG37)</f>
        <v/>
      </c>
      <c r="ED37" t="str">
        <f>IF('[1]Data Checking'!EH37="","",'[1]Data Checking'!EH37)</f>
        <v/>
      </c>
      <c r="EE37" t="str">
        <f>IF('[1]Data Checking'!EI37="","",'[1]Data Checking'!EI37)</f>
        <v/>
      </c>
      <c r="EF37" t="str">
        <f>IF('[1]Data Checking'!EJ37="","",'[1]Data Checking'!EJ37)</f>
        <v/>
      </c>
      <c r="EG37" t="str">
        <f>IF('[1]Data Checking'!EK37="","",'[1]Data Checking'!EK37)</f>
        <v/>
      </c>
      <c r="EH37" t="str">
        <f>IF('[1]Data Checking'!EL37="","",'[1]Data Checking'!EL37)</f>
        <v/>
      </c>
      <c r="EI37" t="str">
        <f>IF('[1]Data Checking'!EM37="","",'[1]Data Checking'!EM37)</f>
        <v/>
      </c>
      <c r="EJ37" t="str">
        <f>IF('[1]Data Checking'!EN37="","",'[1]Data Checking'!EN37)</f>
        <v/>
      </c>
      <c r="EK37" t="str">
        <f>IF('[1]Data Checking'!EO37="","",'[1]Data Checking'!EO37)</f>
        <v/>
      </c>
      <c r="EL37" t="str">
        <f>IF('[1]Data Checking'!EP37="","",'[1]Data Checking'!EP37)</f>
        <v/>
      </c>
      <c r="EM37" t="str">
        <f>IF('[1]Data Checking'!EQ37="","",'[1]Data Checking'!EQ37)</f>
        <v/>
      </c>
      <c r="EN37" t="str">
        <f>IF('[1]Data Checking'!ER37="","",'[1]Data Checking'!ER37)</f>
        <v/>
      </c>
      <c r="EO37" t="str">
        <f>IF('[1]Data Checking'!ES37="","",'[1]Data Checking'!ES37)</f>
        <v/>
      </c>
      <c r="EP37" t="str">
        <f>IF('[1]Data Checking'!ET37="","",'[1]Data Checking'!ET37)</f>
        <v/>
      </c>
      <c r="EQ37" t="str">
        <f>IF('[1]Data Checking'!EU37="","",'[1]Data Checking'!EU37)</f>
        <v/>
      </c>
      <c r="ER37" t="str">
        <f>IF('[1]Data Checking'!EV37="","",'[1]Data Checking'!EV37)</f>
        <v/>
      </c>
      <c r="ES37" t="str">
        <f>IF('[1]Data Checking'!EW37="","",'[1]Data Checking'!EW37)</f>
        <v/>
      </c>
      <c r="ET37" t="str">
        <f>IF('[1]Data Checking'!EX37="","",'[1]Data Checking'!EX37)</f>
        <v/>
      </c>
      <c r="EU37" t="str">
        <f>IF('[1]Data Checking'!EY37="","",'[1]Data Checking'!EY37)</f>
        <v/>
      </c>
      <c r="EV37" t="str">
        <f>IF('[1]Data Checking'!EZ37="","",'[1]Data Checking'!EZ37)</f>
        <v/>
      </c>
      <c r="EW37" t="str">
        <f>IF('[1]Data Checking'!FA37="","",'[1]Data Checking'!FA37)</f>
        <v/>
      </c>
      <c r="EX37" t="str">
        <f>IF('[1]Data Checking'!FB37="","",'[1]Data Checking'!FB37)</f>
        <v/>
      </c>
      <c r="EY37" t="str">
        <f>IF('[1]Data Checking'!FC37="","",'[1]Data Checking'!FC37)</f>
        <v/>
      </c>
      <c r="EZ37" t="str">
        <f>IF('[1]Data Checking'!FD37="","",'[1]Data Checking'!FD37)</f>
        <v/>
      </c>
      <c r="FA37" t="str">
        <f>IF('[1]Data Checking'!FE37="","",'[1]Data Checking'!FE37)</f>
        <v/>
      </c>
      <c r="FB37" t="str">
        <f>IF('[1]Data Checking'!FF37="","",'[1]Data Checking'!FF37)</f>
        <v/>
      </c>
      <c r="FC37" t="str">
        <f>IF('[1]Data Checking'!FG37="","",'[1]Data Checking'!FG37)</f>
        <v/>
      </c>
      <c r="FD37" t="str">
        <f>IF('[1]Data Checking'!FH37="","",'[1]Data Checking'!FH37)</f>
        <v/>
      </c>
      <c r="FE37" t="str">
        <f>IF('[1]Data Checking'!FI37="","",'[1]Data Checking'!FI37)</f>
        <v/>
      </c>
      <c r="FF37" t="str">
        <f>IF('[1]Data Checking'!FJ37="","",'[1]Data Checking'!FJ37)</f>
        <v/>
      </c>
      <c r="FG37" t="str">
        <f>IF('[1]Data Checking'!FK37="","",'[1]Data Checking'!FK37)</f>
        <v/>
      </c>
      <c r="FH37" t="str">
        <f>IF('[1]Data Checking'!FL37="","",'[1]Data Checking'!FL37)</f>
        <v/>
      </c>
      <c r="FI37" t="str">
        <f>IF('[1]Data Checking'!FM37="","",'[1]Data Checking'!FM37)</f>
        <v/>
      </c>
      <c r="FJ37" t="str">
        <f>IF('[1]Data Checking'!FN37="","",'[1]Data Checking'!FN37)</f>
        <v/>
      </c>
      <c r="FK37" t="str">
        <f>IF('[1]Data Checking'!FO37="","",'[1]Data Checking'!FO37)</f>
        <v/>
      </c>
      <c r="FL37" t="str">
        <f>IF('[1]Data Checking'!FP37="","",'[1]Data Checking'!FP37)</f>
        <v/>
      </c>
      <c r="FM37" t="str">
        <f>IF('[1]Data Checking'!FQ37="","",'[1]Data Checking'!FQ37)</f>
        <v/>
      </c>
      <c r="FN37" t="str">
        <f>IF('[1]Data Checking'!FR37="","",'[1]Data Checking'!FR37)</f>
        <v/>
      </c>
      <c r="FO37" t="str">
        <f>IF('[1]Data Checking'!FS37="","",'[1]Data Checking'!FS37)</f>
        <v/>
      </c>
      <c r="FP37" t="str">
        <f>IF('[1]Data Checking'!FT37="","",'[1]Data Checking'!FT37)</f>
        <v/>
      </c>
      <c r="FQ37" t="str">
        <f>IF('[1]Data Checking'!FU37="","",'[1]Data Checking'!FU37)</f>
        <v/>
      </c>
      <c r="FR37" t="str">
        <f>IF('[1]Data Checking'!FV37="","",'[1]Data Checking'!FV37)</f>
        <v/>
      </c>
      <c r="FS37" t="str">
        <f>IF('[1]Data Checking'!FW37="","",'[1]Data Checking'!FW37)</f>
        <v/>
      </c>
      <c r="FT37" t="str">
        <f>IF('[1]Data Checking'!FX37="","",'[1]Data Checking'!FX37)</f>
        <v/>
      </c>
      <c r="FU37" t="str">
        <f>IF('[1]Data Checking'!FY37="","",'[1]Data Checking'!FY37)</f>
        <v/>
      </c>
      <c r="FV37" t="str">
        <f>IF('[1]Data Checking'!FZ37="","",'[1]Data Checking'!FZ37)</f>
        <v/>
      </c>
      <c r="FW37" t="str">
        <f>IF('[1]Data Checking'!GA37="","",'[1]Data Checking'!GA37)</f>
        <v/>
      </c>
      <c r="FX37" t="str">
        <f>IF('[1]Data Checking'!GB37="","",'[1]Data Checking'!GB37)</f>
        <v/>
      </c>
      <c r="FY37" t="str">
        <f>IF('[1]Data Checking'!GC37="","",'[1]Data Checking'!GC37)</f>
        <v/>
      </c>
      <c r="FZ37" t="str">
        <f>IF('[1]Data Checking'!GD37="","",'[1]Data Checking'!GD37)</f>
        <v/>
      </c>
      <c r="GA37" t="str">
        <f>IF('[1]Data Checking'!GE37="","",'[1]Data Checking'!GE37)</f>
        <v/>
      </c>
      <c r="GB37" t="str">
        <f>IF('[1]Data Checking'!GF37="","",'[1]Data Checking'!GF37)</f>
        <v/>
      </c>
      <c r="GC37" t="str">
        <f>IF('[1]Data Checking'!GG37="","",'[1]Data Checking'!GG37)</f>
        <v/>
      </c>
      <c r="GD37" t="str">
        <f>IF('[1]Data Checking'!GH37="","",'[1]Data Checking'!GH37)</f>
        <v/>
      </c>
      <c r="GE37" t="str">
        <f>IF('[1]Data Checking'!GI37="","",'[1]Data Checking'!GI37)</f>
        <v/>
      </c>
      <c r="GF37" t="str">
        <f>IF('[1]Data Checking'!GJ37="","",'[1]Data Checking'!GJ37)</f>
        <v/>
      </c>
      <c r="GG37" t="str">
        <f>IF('[1]Data Checking'!GK37="","",'[1]Data Checking'!GK37)</f>
        <v/>
      </c>
      <c r="GH37" t="str">
        <f>IF('[1]Data Checking'!GL37="","",'[1]Data Checking'!GL37)</f>
        <v/>
      </c>
      <c r="GI37" t="str">
        <f>IF('[1]Data Checking'!GM37="","",'[1]Data Checking'!GM37)</f>
        <v/>
      </c>
      <c r="GJ37" t="str">
        <f>IF('[1]Data Checking'!GN37="","",'[1]Data Checking'!GN37)</f>
        <v/>
      </c>
      <c r="GK37" t="str">
        <f>IF('[1]Data Checking'!GO37="","",'[1]Data Checking'!GO37)</f>
        <v/>
      </c>
      <c r="GL37" t="str">
        <f>IF('[1]Data Checking'!GP37="","",'[1]Data Checking'!GP37)</f>
        <v/>
      </c>
      <c r="GM37" t="str">
        <f>IF('[1]Data Checking'!GQ37="","",'[1]Data Checking'!GQ37)</f>
        <v/>
      </c>
      <c r="GN37" t="str">
        <f>IF('[1]Data Checking'!GR37="","",'[1]Data Checking'!GR37)</f>
        <v/>
      </c>
      <c r="GO37" t="str">
        <f>IF('[1]Data Checking'!GS37="","",'[1]Data Checking'!GS37)</f>
        <v/>
      </c>
      <c r="GP37" t="str">
        <f>IF('[1]Data Checking'!GT37="","",'[1]Data Checking'!GT37)</f>
        <v/>
      </c>
      <c r="GQ37" t="str">
        <f>IF('[1]Data Checking'!GU37="","",'[1]Data Checking'!GU37)</f>
        <v/>
      </c>
      <c r="GR37" t="str">
        <f>IF('[1]Data Checking'!GV37="","",'[1]Data Checking'!GV37)</f>
        <v/>
      </c>
      <c r="GS37" t="str">
        <f>IF('[1]Data Checking'!GW37="","",'[1]Data Checking'!GW37)</f>
        <v/>
      </c>
      <c r="GT37" t="str">
        <f>IF('[1]Data Checking'!GX37="","",'[1]Data Checking'!GX37)</f>
        <v/>
      </c>
      <c r="GU37" t="str">
        <f>IF('[1]Data Checking'!GY37="","",'[1]Data Checking'!GY37)</f>
        <v/>
      </c>
      <c r="GV37" t="str">
        <f>IF('[1]Data Checking'!GZ37="","",'[1]Data Checking'!GZ37)</f>
        <v/>
      </c>
      <c r="GW37" t="str">
        <f>IF('[1]Data Checking'!HA37="","",'[1]Data Checking'!HA37)</f>
        <v/>
      </c>
      <c r="GX37" t="str">
        <f>IF('[1]Data Checking'!HB37="","",'[1]Data Checking'!HB37)</f>
        <v/>
      </c>
      <c r="GY37" t="str">
        <f>IF('[1]Data Checking'!HC37="","",'[1]Data Checking'!HC37)</f>
        <v/>
      </c>
      <c r="GZ37" t="str">
        <f>IF('[1]Data Checking'!HD37="","",'[1]Data Checking'!HD37)</f>
        <v/>
      </c>
      <c r="HA37" t="str">
        <f>IF('[1]Data Checking'!HE37="","",'[1]Data Checking'!HE37)</f>
        <v/>
      </c>
      <c r="HB37" t="str">
        <f>IF('[1]Data Checking'!HF37="","",'[1]Data Checking'!HF37)</f>
        <v/>
      </c>
      <c r="HC37" t="str">
        <f>IF('[1]Data Checking'!HG37="","",'[1]Data Checking'!HG37)</f>
        <v/>
      </c>
      <c r="HD37" t="str">
        <f>IF('[1]Data Checking'!HH37="","",'[1]Data Checking'!HH37)</f>
        <v/>
      </c>
      <c r="HE37" t="str">
        <f>IF('[1]Data Checking'!HI37="","",'[1]Data Checking'!HI37)</f>
        <v/>
      </c>
      <c r="HF37" t="str">
        <f>IF('[1]Data Checking'!HJ37="","",'[1]Data Checking'!HJ37)</f>
        <v/>
      </c>
      <c r="HG37" t="str">
        <f>IF('[1]Data Checking'!HK37="","",'[1]Data Checking'!HK37)</f>
        <v/>
      </c>
      <c r="HH37" t="str">
        <f>IF('[1]Data Checking'!HL37="","",'[1]Data Checking'!HL37)</f>
        <v/>
      </c>
      <c r="HI37" t="str">
        <f>IF('[1]Data Checking'!HM37="","",'[1]Data Checking'!HM37)</f>
        <v/>
      </c>
      <c r="HJ37" t="str">
        <f>IF('[1]Data Checking'!HN37="","",'[1]Data Checking'!HN37)</f>
        <v/>
      </c>
      <c r="HK37" t="str">
        <f>IF('[1]Data Checking'!HO37="","",'[1]Data Checking'!HO37)</f>
        <v/>
      </c>
      <c r="HL37" t="str">
        <f>IF('[1]Data Checking'!HP37="","",'[1]Data Checking'!HP37)</f>
        <v/>
      </c>
      <c r="HM37" t="str">
        <f>IF('[1]Data Checking'!HQ37="","",'[1]Data Checking'!HQ37)</f>
        <v/>
      </c>
      <c r="HN37" t="str">
        <f>IF('[1]Data Checking'!HR37="","",'[1]Data Checking'!HR37)</f>
        <v/>
      </c>
      <c r="HO37" t="str">
        <f>IF('[1]Data Checking'!HS37="","",'[1]Data Checking'!HS37)</f>
        <v/>
      </c>
      <c r="HP37" t="str">
        <f>IF('[1]Data Checking'!HT37="","",'[1]Data Checking'!HT37)</f>
        <v/>
      </c>
      <c r="HQ37" t="str">
        <f>IF('[1]Data Checking'!HU37="","",'[1]Data Checking'!HU37)</f>
        <v/>
      </c>
      <c r="HR37" t="str">
        <f>IF('[1]Data Checking'!HV37="","",'[1]Data Checking'!HV37)</f>
        <v/>
      </c>
      <c r="HS37" t="str">
        <f>IF('[1]Data Checking'!HW37="","",'[1]Data Checking'!HW37)</f>
        <v/>
      </c>
      <c r="HT37" t="str">
        <f>IF('[1]Data Checking'!HX37="","",'[1]Data Checking'!HX37)</f>
        <v/>
      </c>
      <c r="HU37" t="str">
        <f>IF('[1]Data Checking'!HY37="","",'[1]Data Checking'!HY37)</f>
        <v/>
      </c>
      <c r="HV37" t="str">
        <f>IF('[1]Data Checking'!HZ37="","",'[1]Data Checking'!HZ37)</f>
        <v/>
      </c>
      <c r="HW37" t="str">
        <f>IF('[1]Data Checking'!IA37="","",'[1]Data Checking'!IA37)</f>
        <v/>
      </c>
      <c r="HX37" t="str">
        <f>IF('[1]Data Checking'!IB37="","",'[1]Data Checking'!IB37)</f>
        <v/>
      </c>
      <c r="HY37" t="str">
        <f>IF('[1]Data Checking'!IC37="","",'[1]Data Checking'!IC37)</f>
        <v/>
      </c>
      <c r="HZ37" t="str">
        <f>IF('[1]Data Checking'!ID37="","",'[1]Data Checking'!ID37)</f>
        <v/>
      </c>
      <c r="IA37" t="str">
        <f>IF('[1]Data Checking'!IE37="","",'[1]Data Checking'!IE37)</f>
        <v/>
      </c>
      <c r="IB37" t="str">
        <f>IF('[1]Data Checking'!IF37="","",'[1]Data Checking'!IF37)</f>
        <v/>
      </c>
      <c r="IC37" t="str">
        <f>IF('[1]Data Checking'!IG37="","",'[1]Data Checking'!IG37)</f>
        <v/>
      </c>
      <c r="ID37" t="str">
        <f>IF('[1]Data Checking'!IH37="","",'[1]Data Checking'!IH37)</f>
        <v/>
      </c>
      <c r="IE37" t="str">
        <f>IF('[1]Data Checking'!II37="","",'[1]Data Checking'!II37)</f>
        <v/>
      </c>
      <c r="IF37" t="str">
        <f>IF('[1]Data Checking'!IJ37="","",'[1]Data Checking'!IJ37)</f>
        <v/>
      </c>
      <c r="IG37" t="str">
        <f>IF('[1]Data Checking'!IK37="","",'[1]Data Checking'!IK37)</f>
        <v/>
      </c>
      <c r="IH37" t="str">
        <f>IF('[1]Data Checking'!IL37="","",'[1]Data Checking'!IL37)</f>
        <v/>
      </c>
      <c r="II37" t="str">
        <f>IF('[1]Data Checking'!IM37="","",'[1]Data Checking'!IM37)</f>
        <v/>
      </c>
      <c r="IJ37" t="str">
        <f>IF('[1]Data Checking'!IN37="","",'[1]Data Checking'!IN37)</f>
        <v/>
      </c>
      <c r="IK37" t="str">
        <f>IF('[1]Data Checking'!IO37="","",'[1]Data Checking'!IO37)</f>
        <v/>
      </c>
      <c r="IL37" t="str">
        <f>IF('[1]Data Checking'!IP37="","",'[1]Data Checking'!IP37)</f>
        <v/>
      </c>
      <c r="IM37" t="str">
        <f>IF('[1]Data Checking'!IQ37="","",'[1]Data Checking'!IQ37)</f>
        <v/>
      </c>
      <c r="IN37" t="str">
        <f>IF('[1]Data Checking'!IR37="","",'[1]Data Checking'!IR37)</f>
        <v/>
      </c>
      <c r="IO37" t="str">
        <f>IF('[1]Data Checking'!IS37="","",'[1]Data Checking'!IS37)</f>
        <v/>
      </c>
      <c r="IP37" t="str">
        <f>IF('[1]Data Checking'!IT37="","",'[1]Data Checking'!IT37)</f>
        <v/>
      </c>
      <c r="IQ37" t="str">
        <f>IF('[1]Data Checking'!IU37="","",'[1]Data Checking'!IU37)</f>
        <v/>
      </c>
      <c r="IR37" t="str">
        <f>IF('[1]Data Checking'!IV37="","",'[1]Data Checking'!IV37)</f>
        <v/>
      </c>
      <c r="IS37" t="str">
        <f>IF('[1]Data Checking'!IW37="","",'[1]Data Checking'!IW37)</f>
        <v/>
      </c>
      <c r="IT37" t="str">
        <f>IF('[1]Data Checking'!IX37="","",'[1]Data Checking'!IX37)</f>
        <v/>
      </c>
      <c r="IU37" t="str">
        <f>IF('[1]Data Checking'!IY37="","",'[1]Data Checking'!IY37)</f>
        <v/>
      </c>
      <c r="IV37" t="str">
        <f>IF('[1]Data Checking'!IZ37="","",'[1]Data Checking'!IZ37)</f>
        <v/>
      </c>
      <c r="IW37" t="str">
        <f>IF('[1]Data Checking'!JA37="","",'[1]Data Checking'!JA37)</f>
        <v/>
      </c>
      <c r="IX37" t="str">
        <f>IF('[1]Data Checking'!JB37="","",'[1]Data Checking'!JB37)</f>
        <v/>
      </c>
      <c r="IY37" t="str">
        <f>IF('[1]Data Checking'!JC37="","",'[1]Data Checking'!JC37)</f>
        <v/>
      </c>
      <c r="IZ37" t="str">
        <f>IF('[1]Data Checking'!JD37="","",'[1]Data Checking'!JD37)</f>
        <v/>
      </c>
      <c r="JA37" t="str">
        <f>IF('[1]Data Checking'!JE37="","",'[1]Data Checking'!JE37)</f>
        <v/>
      </c>
      <c r="JB37" t="str">
        <f>IF('[1]Data Checking'!JF37="","",'[1]Data Checking'!JF37)</f>
        <v>Oui</v>
      </c>
      <c r="JC37" t="str">
        <f>IF('[1]Data Checking'!JG37="","",'[1]Data Checking'!JG37)</f>
        <v>Non, je ne vais jamais chercher de l'eau</v>
      </c>
      <c r="JD37" t="str">
        <f>IF('[1]Data Checking'!JH37="","",'[1]Data Checking'!JH37)</f>
        <v/>
      </c>
      <c r="JE37" t="str">
        <f>IF('[1]Data Checking'!JI37="","",'[1]Data Checking'!JI37)</f>
        <v/>
      </c>
      <c r="JF37" t="str">
        <f>IF('[1]Data Checking'!JJ37="","",'[1]Data Checking'!JJ37)</f>
        <v/>
      </c>
      <c r="JG37" t="str">
        <f>IF('[1]Data Checking'!JK37="","",'[1]Data Checking'!JK37)</f>
        <v/>
      </c>
      <c r="JH37" t="str">
        <f>IF('[1]Data Checking'!JL37="","",'[1]Data Checking'!JL37)</f>
        <v/>
      </c>
      <c r="JI37" t="str">
        <f>IF('[1]Data Checking'!JM37="","",'[1]Data Checking'!JM37)</f>
        <v/>
      </c>
      <c r="JJ37" t="str">
        <f>IF('[1]Data Checking'!JN37="","",'[1]Data Checking'!JN37)</f>
        <v/>
      </c>
      <c r="JK37" t="str">
        <f>IF('[1]Data Checking'!JO37="","",'[1]Data Checking'!JO37)</f>
        <v/>
      </c>
      <c r="JL37" t="str">
        <f>IF('[1]Data Checking'!JP37="","",'[1]Data Checking'!JP37)</f>
        <v/>
      </c>
      <c r="JM37" t="str">
        <f>IF('[1]Data Checking'!JQ37="","",'[1]Data Checking'!JQ37)</f>
        <v/>
      </c>
      <c r="JN37" t="str">
        <f>IF('[1]Data Checking'!JR37="","",'[1]Data Checking'!JR37)</f>
        <v/>
      </c>
      <c r="JO37" t="str">
        <f>IF('[1]Data Checking'!JS37="","",'[1]Data Checking'!JS37)</f>
        <v/>
      </c>
      <c r="JP37" t="str">
        <f>IF('[1]Data Checking'!JT37="","",'[1]Data Checking'!JT37)</f>
        <v/>
      </c>
      <c r="JQ37" t="str">
        <f>IF('[1]Data Checking'!JU37="","",'[1]Data Checking'!JU37)</f>
        <v/>
      </c>
      <c r="JR37" t="str">
        <f>IF('[1]Data Checking'!JV37="","",'[1]Data Checking'!JV37)</f>
        <v/>
      </c>
      <c r="JS37" t="str">
        <f>IF('[1]Data Checking'!JW37="","",'[1]Data Checking'!JW37)</f>
        <v/>
      </c>
      <c r="JT37" t="str">
        <f>IF('[1]Data Checking'!JX37="","",'[1]Data Checking'!JX37)</f>
        <v/>
      </c>
      <c r="JU37" t="str">
        <f>IF('[1]Data Checking'!JY37="","",'[1]Data Checking'!JY37)</f>
        <v/>
      </c>
      <c r="JV37" t="str">
        <f>IF('[1]Data Checking'!JZ37="","",'[1]Data Checking'!JZ37)</f>
        <v/>
      </c>
      <c r="JW37" t="str">
        <f>IF('[1]Data Checking'!KA37="","",'[1]Data Checking'!KA37)</f>
        <v/>
      </c>
      <c r="JX37" t="str">
        <f>IF('[1]Data Checking'!KB37="","",'[1]Data Checking'!KB37)</f>
        <v/>
      </c>
      <c r="JY37" t="str">
        <f>IF('[1]Data Checking'!KC37="","",'[1]Data Checking'!KC37)</f>
        <v/>
      </c>
      <c r="JZ37" t="str">
        <f>IF('[1]Data Checking'!KD37="","",'[1]Data Checking'!KD37)</f>
        <v/>
      </c>
      <c r="KA37" t="str">
        <f>IF('[1]Data Checking'!KE37="","",'[1]Data Checking'!KE37)</f>
        <v/>
      </c>
      <c r="KB37" t="str">
        <f>IF('[1]Data Checking'!KF37="","",'[1]Data Checking'!KF37)</f>
        <v/>
      </c>
      <c r="KC37" t="str">
        <f>IF('[1]Data Checking'!KG37="","",'[1]Data Checking'!KG37)</f>
        <v/>
      </c>
      <c r="KD37" t="str">
        <f>IF('[1]Data Checking'!KH37="","",'[1]Data Checking'!KH37)</f>
        <v/>
      </c>
      <c r="KE37" t="str">
        <f>IF('[1]Data Checking'!KI37="","",'[1]Data Checking'!KI37)</f>
        <v/>
      </c>
      <c r="KF37" t="str">
        <f>IF('[1]Data Checking'!KJ37="","",'[1]Data Checking'!KJ37)</f>
        <v/>
      </c>
      <c r="KG37" t="str">
        <f>IF('[1]Data Checking'!KK37="","",'[1]Data Checking'!KK37)</f>
        <v/>
      </c>
      <c r="KH37" t="str">
        <f>IF('[1]Data Checking'!KL37="","",'[1]Data Checking'!KL37)</f>
        <v/>
      </c>
      <c r="KI37" t="str">
        <f>IF('[1]Data Checking'!KM37="","",'[1]Data Checking'!KM37)</f>
        <v/>
      </c>
      <c r="KJ37" t="str">
        <f>IF('[1]Data Checking'!KN37="","",'[1]Data Checking'!KN37)</f>
        <v/>
      </c>
      <c r="KK37" t="str">
        <f>IF('[1]Data Checking'!KO37="","",'[1]Data Checking'!KO37)</f>
        <v/>
      </c>
      <c r="KL37" t="str">
        <f>IF('[1]Data Checking'!KP37="","",'[1]Data Checking'!KP37)</f>
        <v/>
      </c>
      <c r="KM37" t="str">
        <f>IF('[1]Data Checking'!KQ37="","",'[1]Data Checking'!KQ37)</f>
        <v/>
      </c>
      <c r="KN37" t="str">
        <f>IF('[1]Data Checking'!KR37="","",'[1]Data Checking'!KR37)</f>
        <v/>
      </c>
      <c r="KO37" t="str">
        <f>IF('[1]Data Checking'!KS37="","",'[1]Data Checking'!KS37)</f>
        <v>Oui</v>
      </c>
      <c r="KP37" t="str">
        <f>IF('[1]Data Checking'!KT37="","",'[1]Data Checking'!KT37)</f>
        <v>Autre</v>
      </c>
      <c r="KQ37">
        <f>IF('[1]Data Checking'!KU37="","",'[1]Data Checking'!KU37)</f>
        <v>0</v>
      </c>
      <c r="KR37">
        <f>IF('[1]Data Checking'!KV37="","",'[1]Data Checking'!KV37)</f>
        <v>0</v>
      </c>
      <c r="KS37">
        <f>IF('[1]Data Checking'!KW37="","",'[1]Data Checking'!KW37)</f>
        <v>1</v>
      </c>
      <c r="KT37" t="str">
        <f>IF('[1]Data Checking'!KX37="","",'[1]Data Checking'!KX37)</f>
        <v>Grangou, la mizè</v>
      </c>
      <c r="KU37" t="str">
        <f>IF('[1]Data Checking'!KY37="","",'[1]Data Checking'!KY37)</f>
        <v>Les routes que j'utilise pour accéder au marché sont régulièrement bloquées</v>
      </c>
      <c r="KV37">
        <f>IF('[1]Data Checking'!KZ37="","",'[1]Data Checking'!KZ37)</f>
        <v>1</v>
      </c>
      <c r="KW37">
        <f>IF('[1]Data Checking'!LA37="","",'[1]Data Checking'!LA37)</f>
        <v>0</v>
      </c>
      <c r="KX37">
        <f>IF('[1]Data Checking'!LB37="","",'[1]Data Checking'!LB37)</f>
        <v>0</v>
      </c>
      <c r="KY37">
        <f>IF('[1]Data Checking'!LC37="","",'[1]Data Checking'!LC37)</f>
        <v>0</v>
      </c>
      <c r="KZ37">
        <f>IF('[1]Data Checking'!LD37="","",'[1]Data Checking'!LD37)</f>
        <v>0</v>
      </c>
      <c r="LA37">
        <f>IF('[1]Data Checking'!LE37="","",'[1]Data Checking'!LE37)</f>
        <v>0</v>
      </c>
      <c r="LB37" t="str">
        <f>IF('[1]Data Checking'!LF37="","",'[1]Data Checking'!LF37)</f>
        <v/>
      </c>
      <c r="LC37">
        <f>IF('[1]Data Checking'!LG37="","",'[1]Data Checking'!LG37)</f>
        <v>3</v>
      </c>
      <c r="LD37" t="str">
        <f>IF('[1]Data Checking'!LH37="","",'[1]Data Checking'!LH37)</f>
        <v>Mais Riz Sucre Huile Haricot noir</v>
      </c>
      <c r="LE37">
        <f>IF('[1]Data Checking'!LI37="","",'[1]Data Checking'!LI37)</f>
        <v>0</v>
      </c>
      <c r="LF37">
        <f>IF('[1]Data Checking'!LJ37="","",'[1]Data Checking'!LJ37)</f>
        <v>1</v>
      </c>
      <c r="LG37">
        <f>IF('[1]Data Checking'!LK37="","",'[1]Data Checking'!LK37)</f>
        <v>1</v>
      </c>
      <c r="LH37">
        <f>IF('[1]Data Checking'!LL37="","",'[1]Data Checking'!LL37)</f>
        <v>0</v>
      </c>
      <c r="LI37">
        <f>IF('[1]Data Checking'!LM37="","",'[1]Data Checking'!LM37)</f>
        <v>1</v>
      </c>
      <c r="LJ37">
        <f>IF('[1]Data Checking'!LN37="","",'[1]Data Checking'!LN37)</f>
        <v>1</v>
      </c>
      <c r="LK37">
        <f>IF('[1]Data Checking'!LO37="","",'[1]Data Checking'!LO37)</f>
        <v>0</v>
      </c>
      <c r="LL37">
        <f>IF('[1]Data Checking'!LP37="","",'[1]Data Checking'!LP37)</f>
        <v>1</v>
      </c>
      <c r="LM37">
        <f>IF('[1]Data Checking'!LQ37="","",'[1]Data Checking'!LQ37)</f>
        <v>0</v>
      </c>
      <c r="LN37">
        <f>IF('[1]Data Checking'!LR37="","",'[1]Data Checking'!LR37)</f>
        <v>0</v>
      </c>
      <c r="LO37" t="str">
        <f>IF('[1]Data Checking'!LS37="","",'[1]Data Checking'!LS37)</f>
        <v/>
      </c>
      <c r="LP37">
        <f>IF('[1]Data Checking'!LT37="","",'[1]Data Checking'!LT37)</f>
        <v>4</v>
      </c>
      <c r="LQ37">
        <f>IF('[1]Data Checking'!LU37="","",'[1]Data Checking'!LU37)</f>
        <v>1</v>
      </c>
      <c r="LR37" t="str">
        <f>IF('[1]Data Checking'!LV37="","",'[1]Data Checking'!LV37)</f>
        <v/>
      </c>
      <c r="LS37">
        <f>IF('[1]Data Checking'!LW37="","",'[1]Data Checking'!LW37)</f>
        <v>2</v>
      </c>
      <c r="LT37">
        <f>IF('[1]Data Checking'!LX37="","",'[1]Data Checking'!LX37)</f>
        <v>2</v>
      </c>
      <c r="LU37" t="str">
        <f>IF('[1]Data Checking'!LY37="","",'[1]Data Checking'!LY37)</f>
        <v/>
      </c>
      <c r="LV37">
        <f>IF('[1]Data Checking'!LZ37="","",'[1]Data Checking'!LZ37)</f>
        <v>1</v>
      </c>
      <c r="LW37" t="str">
        <f>IF('[1]Data Checking'!MA37="","",'[1]Data Checking'!MA37)</f>
        <v>Savon mains Chlore en grain Papier toilette</v>
      </c>
      <c r="LX37">
        <f>IF('[1]Data Checking'!MB37="","",'[1]Data Checking'!MB37)</f>
        <v>0</v>
      </c>
      <c r="LY37">
        <f>IF('[1]Data Checking'!MC37="","",'[1]Data Checking'!MC37)</f>
        <v>0</v>
      </c>
      <c r="LZ37">
        <f>IF('[1]Data Checking'!MD37="","",'[1]Data Checking'!MD37)</f>
        <v>1</v>
      </c>
      <c r="MA37">
        <f>IF('[1]Data Checking'!ME37="","",'[1]Data Checking'!ME37)</f>
        <v>1</v>
      </c>
      <c r="MB37">
        <f>IF('[1]Data Checking'!MF37="","",'[1]Data Checking'!MF37)</f>
        <v>0</v>
      </c>
      <c r="MC37">
        <f>IF('[1]Data Checking'!MG37="","",'[1]Data Checking'!MG37)</f>
        <v>1</v>
      </c>
      <c r="MD37">
        <f>IF('[1]Data Checking'!MH37="","",'[1]Data Checking'!MH37)</f>
        <v>0</v>
      </c>
      <c r="ME37">
        <f>IF('[1]Data Checking'!MI37="","",'[1]Data Checking'!MI37)</f>
        <v>0</v>
      </c>
      <c r="MF37">
        <f>IF('[1]Data Checking'!MJ37="","",'[1]Data Checking'!MJ37)</f>
        <v>0</v>
      </c>
      <c r="MG37">
        <f>IF('[1]Data Checking'!MK37="","",'[1]Data Checking'!MK37)</f>
        <v>0</v>
      </c>
      <c r="MH37" t="str">
        <f>IF('[1]Data Checking'!ML37="","",'[1]Data Checking'!ML37)</f>
        <v/>
      </c>
      <c r="MI37" t="str">
        <f>IF('[1]Data Checking'!MM37="","",'[1]Data Checking'!MM37)</f>
        <v/>
      </c>
      <c r="MJ37">
        <f>IF('[1]Data Checking'!MN37="","",'[1]Data Checking'!MN37)</f>
        <v>5</v>
      </c>
      <c r="MK37">
        <f>IF('[1]Data Checking'!MO37="","",'[1]Data Checking'!MO37)</f>
        <v>5</v>
      </c>
      <c r="ML37" t="str">
        <f>IF('[1]Data Checking'!MP37="","",'[1]Data Checking'!MP37)</f>
        <v/>
      </c>
      <c r="MM37">
        <f>IF('[1]Data Checking'!MQ37="","",'[1]Data Checking'!MQ37)</f>
        <v>3</v>
      </c>
      <c r="MN37" t="str">
        <f>IF('[1]Data Checking'!MR37="","",'[1]Data Checking'!MR37)</f>
        <v/>
      </c>
      <c r="MO37" t="str">
        <f>IF('[1]Data Checking'!MS37="","",'[1]Data Checking'!MS37)</f>
        <v/>
      </c>
      <c r="MP37" t="str">
        <f>IF('[1]Data Checking'!MT37="","",'[1]Data Checking'!MT37)</f>
        <v>Aucun</v>
      </c>
      <c r="MQ37">
        <f>IF('[1]Data Checking'!MU37="","",'[1]Data Checking'!MU37)</f>
        <v>0</v>
      </c>
      <c r="MR37">
        <f>IF('[1]Data Checking'!MV37="","",'[1]Data Checking'!MV37)</f>
        <v>0</v>
      </c>
      <c r="MS37">
        <f>IF('[1]Data Checking'!MW37="","",'[1]Data Checking'!MW37)</f>
        <v>0</v>
      </c>
      <c r="MT37">
        <f>IF('[1]Data Checking'!MX37="","",'[1]Data Checking'!MX37)</f>
        <v>0</v>
      </c>
      <c r="MU37">
        <f>IF('[1]Data Checking'!MY37="","",'[1]Data Checking'!MY37)</f>
        <v>0</v>
      </c>
      <c r="MV37">
        <f>IF('[1]Data Checking'!MZ37="","",'[1]Data Checking'!MZ37)</f>
        <v>0</v>
      </c>
      <c r="MW37">
        <f>IF('[1]Data Checking'!NA37="","",'[1]Data Checking'!NA37)</f>
        <v>0</v>
      </c>
      <c r="MX37">
        <f>IF('[1]Data Checking'!NB37="","",'[1]Data Checking'!NB37)</f>
        <v>0</v>
      </c>
      <c r="MY37">
        <f>IF('[1]Data Checking'!NC37="","",'[1]Data Checking'!NC37)</f>
        <v>0</v>
      </c>
      <c r="MZ37">
        <f>IF('[1]Data Checking'!ND37="","",'[1]Data Checking'!ND37)</f>
        <v>0</v>
      </c>
      <c r="NA37">
        <f>IF('[1]Data Checking'!NE37="","",'[1]Data Checking'!NE37)</f>
        <v>0</v>
      </c>
      <c r="NB37">
        <f>IF('[1]Data Checking'!NF37="","",'[1]Data Checking'!NF37)</f>
        <v>0</v>
      </c>
      <c r="NC37">
        <f>IF('[1]Data Checking'!NG37="","",'[1]Data Checking'!NG37)</f>
        <v>1</v>
      </c>
      <c r="ND37" t="str">
        <f>IF('[1]Data Checking'!NH37="","",'[1]Data Checking'!NH37)</f>
        <v/>
      </c>
      <c r="NE37" t="str">
        <f>IF('[1]Data Checking'!NI37="","",'[1]Data Checking'!NI37)</f>
        <v/>
      </c>
      <c r="NF37" t="str">
        <f>IF('[1]Data Checking'!NJ37="","",'[1]Data Checking'!NJ37)</f>
        <v/>
      </c>
      <c r="NG37" t="str">
        <f>IF('[1]Data Checking'!NK37="","",'[1]Data Checking'!NK37)</f>
        <v/>
      </c>
      <c r="NH37" t="str">
        <f>IF('[1]Data Checking'!NL37="","",'[1]Data Checking'!NL37)</f>
        <v/>
      </c>
      <c r="NI37" t="str">
        <f>IF('[1]Data Checking'!NM37="","",'[1]Data Checking'!NM37)</f>
        <v/>
      </c>
      <c r="NJ37" t="str">
        <f>IF('[1]Data Checking'!NN37="","",'[1]Data Checking'!NN37)</f>
        <v/>
      </c>
      <c r="NK37" t="str">
        <f>IF('[1]Data Checking'!NO37="","",'[1]Data Checking'!NO37)</f>
        <v/>
      </c>
      <c r="NL37" t="str">
        <f>IF('[1]Data Checking'!NP37="","",'[1]Data Checking'!NP37)</f>
        <v/>
      </c>
      <c r="NM37" t="str">
        <f>IF('[1]Data Checking'!NQ37="","",'[1]Data Checking'!NQ37)</f>
        <v/>
      </c>
      <c r="NN37" t="str">
        <f>IF('[1]Data Checking'!NR37="","",'[1]Data Checking'!NR37)</f>
        <v/>
      </c>
      <c r="NO37" t="str">
        <f>IF('[1]Data Checking'!NS37="","",'[1]Data Checking'!NS37)</f>
        <v>Godet Cuillère pour manger Assiette</v>
      </c>
      <c r="NP37">
        <f>IF('[1]Data Checking'!NT37="","",'[1]Data Checking'!NT37)</f>
        <v>0</v>
      </c>
      <c r="NQ37">
        <f>IF('[1]Data Checking'!NU37="","",'[1]Data Checking'!NU37)</f>
        <v>0</v>
      </c>
      <c r="NR37">
        <f>IF('[1]Data Checking'!NV37="","",'[1]Data Checking'!NV37)</f>
        <v>0</v>
      </c>
      <c r="NS37">
        <f>IF('[1]Data Checking'!NW37="","",'[1]Data Checking'!NW37)</f>
        <v>1</v>
      </c>
      <c r="NT37">
        <f>IF('[1]Data Checking'!NX37="","",'[1]Data Checking'!NX37)</f>
        <v>1</v>
      </c>
      <c r="NU37">
        <f>IF('[1]Data Checking'!NY37="","",'[1]Data Checking'!NY37)</f>
        <v>1</v>
      </c>
      <c r="NV37">
        <f>IF('[1]Data Checking'!NZ37="","",'[1]Data Checking'!NZ37)</f>
        <v>0</v>
      </c>
      <c r="NW37">
        <f>IF('[1]Data Checking'!OA37="","",'[1]Data Checking'!OA37)</f>
        <v>0</v>
      </c>
      <c r="NX37">
        <f>IF('[1]Data Checking'!OB37="","",'[1]Data Checking'!OB37)</f>
        <v>0</v>
      </c>
      <c r="NY37">
        <f>IF('[1]Data Checking'!OC37="","",'[1]Data Checking'!OC37)</f>
        <v>0</v>
      </c>
      <c r="NZ37">
        <f>IF('[1]Data Checking'!OD37="","",'[1]Data Checking'!OD37)</f>
        <v>0</v>
      </c>
      <c r="OA37" t="str">
        <f>IF('[1]Data Checking'!OE37="","",'[1]Data Checking'!OE37)</f>
        <v/>
      </c>
      <c r="OB37" t="str">
        <f>IF('[1]Data Checking'!OF37="","",'[1]Data Checking'!OF37)</f>
        <v/>
      </c>
      <c r="OC37" t="str">
        <f>IF('[1]Data Checking'!OG37="","",'[1]Data Checking'!OG37)</f>
        <v/>
      </c>
      <c r="OD37">
        <f>IF('[1]Data Checking'!OH37="","",'[1]Data Checking'!OH37)</f>
        <v>5</v>
      </c>
      <c r="OE37">
        <f>IF('[1]Data Checking'!OI37="","",'[1]Data Checking'!OI37)</f>
        <v>5</v>
      </c>
      <c r="OF37">
        <f>IF('[1]Data Checking'!OJ37="","",'[1]Data Checking'!OJ37)</f>
        <v>5</v>
      </c>
      <c r="OG37" t="str">
        <f>IF('[1]Data Checking'!OK37="","",'[1]Data Checking'!OK37)</f>
        <v/>
      </c>
      <c r="OH37" t="str">
        <f>IF('[1]Data Checking'!OL37="","",'[1]Data Checking'!OL37)</f>
        <v/>
      </c>
      <c r="OI37" t="str">
        <f>IF('[1]Data Checking'!OM37="","",'[1]Data Checking'!OM37)</f>
        <v/>
      </c>
      <c r="OJ37" t="str">
        <f>IF('[1]Data Checking'!ON37="","",'[1]Data Checking'!ON37)</f>
        <v>Moustiquaire</v>
      </c>
      <c r="OK37">
        <f>IF('[1]Data Checking'!OO37="","",'[1]Data Checking'!OO37)</f>
        <v>0</v>
      </c>
      <c r="OL37">
        <f>IF('[1]Data Checking'!OP37="","",'[1]Data Checking'!OP37)</f>
        <v>0</v>
      </c>
      <c r="OM37">
        <f>IF('[1]Data Checking'!OQ37="","",'[1]Data Checking'!OQ37)</f>
        <v>0</v>
      </c>
      <c r="ON37">
        <f>IF('[1]Data Checking'!OR37="","",'[1]Data Checking'!OR37)</f>
        <v>0</v>
      </c>
      <c r="OO37">
        <f>IF('[1]Data Checking'!OS37="","",'[1]Data Checking'!OS37)</f>
        <v>1</v>
      </c>
      <c r="OP37">
        <f>IF('[1]Data Checking'!OT37="","",'[1]Data Checking'!OT37)</f>
        <v>0</v>
      </c>
      <c r="OQ37">
        <f>IF('[1]Data Checking'!OU37="","",'[1]Data Checking'!OU37)</f>
        <v>0</v>
      </c>
      <c r="OR37">
        <f>IF('[1]Data Checking'!OV37="","",'[1]Data Checking'!OV37)</f>
        <v>0</v>
      </c>
      <c r="OS37">
        <f>IF('[1]Data Checking'!OW37="","",'[1]Data Checking'!OW37)</f>
        <v>0</v>
      </c>
      <c r="OT37" t="str">
        <f>IF('[1]Data Checking'!OX37="","",'[1]Data Checking'!OX37)</f>
        <v/>
      </c>
      <c r="OU37" t="str">
        <f>IF('[1]Data Checking'!OY37="","",'[1]Data Checking'!OY37)</f>
        <v>Aucun</v>
      </c>
      <c r="OV37">
        <f>IF('[1]Data Checking'!OZ37="","",'[1]Data Checking'!OZ37)</f>
        <v>0</v>
      </c>
      <c r="OW37">
        <f>IF('[1]Data Checking'!PA37="","",'[1]Data Checking'!PA37)</f>
        <v>0</v>
      </c>
      <c r="OX37">
        <f>IF('[1]Data Checking'!PB37="","",'[1]Data Checking'!PB37)</f>
        <v>0</v>
      </c>
      <c r="OY37">
        <f>IF('[1]Data Checking'!PC37="","",'[1]Data Checking'!PC37)</f>
        <v>0</v>
      </c>
      <c r="OZ37">
        <f>IF('[1]Data Checking'!PD37="","",'[1]Data Checking'!PD37)</f>
        <v>0</v>
      </c>
      <c r="PA37">
        <f>IF('[1]Data Checking'!PE37="","",'[1]Data Checking'!PE37)</f>
        <v>1</v>
      </c>
      <c r="PB37" t="str">
        <f>IF('[1]Data Checking'!PF37="","",'[1]Data Checking'!PF37)</f>
        <v/>
      </c>
      <c r="PC37" t="str">
        <f>IF('[1]Data Checking'!PG37="","",'[1]Data Checking'!PG37)</f>
        <v/>
      </c>
      <c r="PD37" t="str">
        <f>IF('[1]Data Checking'!PH37="","",'[1]Data Checking'!PH37)</f>
        <v/>
      </c>
      <c r="PE37" t="str">
        <f>IF('[1]Data Checking'!PI37="","",'[1]Data Checking'!PI37)</f>
        <v/>
      </c>
      <c r="PF37" t="str">
        <f>IF('[1]Data Checking'!PJ37="","",'[1]Data Checking'!PJ37)</f>
        <v>Aucun</v>
      </c>
      <c r="PG37">
        <f>IF('[1]Data Checking'!PK37="","",'[1]Data Checking'!PK37)</f>
        <v>0</v>
      </c>
      <c r="PH37">
        <f>IF('[1]Data Checking'!PL37="","",'[1]Data Checking'!PL37)</f>
        <v>0</v>
      </c>
      <c r="PI37">
        <f>IF('[1]Data Checking'!PM37="","",'[1]Data Checking'!PM37)</f>
        <v>0</v>
      </c>
      <c r="PJ37">
        <f>IF('[1]Data Checking'!PN37="","",'[1]Data Checking'!PN37)</f>
        <v>0</v>
      </c>
      <c r="PK37">
        <f>IF('[1]Data Checking'!PO37="","",'[1]Data Checking'!PO37)</f>
        <v>0</v>
      </c>
      <c r="PL37">
        <f>IF('[1]Data Checking'!PP37="","",'[1]Data Checking'!PP37)</f>
        <v>0</v>
      </c>
      <c r="PM37">
        <f>IF('[1]Data Checking'!PQ37="","",'[1]Data Checking'!PQ37)</f>
        <v>0</v>
      </c>
      <c r="PN37">
        <f>IF('[1]Data Checking'!PR37="","",'[1]Data Checking'!PR37)</f>
        <v>0</v>
      </c>
      <c r="PO37">
        <f>IF('[1]Data Checking'!PS37="","",'[1]Data Checking'!PS37)</f>
        <v>1</v>
      </c>
      <c r="PP37" t="str">
        <f>IF('[1]Data Checking'!PT37="","",'[1]Data Checking'!PT37)</f>
        <v/>
      </c>
      <c r="PQ37" t="str">
        <f>IF('[1]Data Checking'!PU37="","",'[1]Data Checking'!PU37)</f>
        <v/>
      </c>
      <c r="PR37" t="str">
        <f>IF('[1]Data Checking'!PV37="","",'[1]Data Checking'!PV37)</f>
        <v/>
      </c>
      <c r="PS37" t="str">
        <f>IF('[1]Data Checking'!PW37="","",'[1]Data Checking'!PW37)</f>
        <v/>
      </c>
      <c r="PT37" t="str">
        <f>IF('[1]Data Checking'!PX37="","",'[1]Data Checking'!PX37)</f>
        <v/>
      </c>
      <c r="PU37" t="str">
        <f>IF('[1]Data Checking'!PY37="","",'[1]Data Checking'!PY37)</f>
        <v/>
      </c>
      <c r="PV37" t="str">
        <f>IF('[1]Data Checking'!PZ37="","",'[1]Data Checking'!PZ37)</f>
        <v/>
      </c>
      <c r="PW37" t="str">
        <f>IF('[1]Data Checking'!QA37="","",'[1]Data Checking'!QA37)</f>
        <v/>
      </c>
      <c r="PX37" t="str">
        <f>IF('[1]Data Checking'!QB37="","",'[1]Data Checking'!QB37)</f>
        <v/>
      </c>
      <c r="PY37" t="str">
        <f>IF('[1]Data Checking'!QC37="","",'[1]Data Checking'!QC37)</f>
        <v/>
      </c>
      <c r="PZ37" t="str">
        <f>IF('[1]Data Checking'!QD37="","",'[1]Data Checking'!QD37)</f>
        <v/>
      </c>
      <c r="QA37" t="str">
        <f>IF('[1]Data Checking'!QE37="","",'[1]Data Checking'!QE37)</f>
        <v/>
      </c>
      <c r="QB37" t="str">
        <f>IF('[1]Data Checking'!QF37="","",'[1]Data Checking'!QF37)</f>
        <v/>
      </c>
      <c r="QC37" t="str">
        <f>IF('[1]Data Checking'!QG37="","",'[1]Data Checking'!QG37)</f>
        <v/>
      </c>
      <c r="QD37" t="str">
        <f>IF('[1]Data Checking'!QH37="","",'[1]Data Checking'!QH37)</f>
        <v/>
      </c>
      <c r="QE37" t="str">
        <f>IF('[1]Data Checking'!QI37="","",'[1]Data Checking'!QI37)</f>
        <v/>
      </c>
      <c r="QF37" t="str">
        <f>IF('[1]Data Checking'!QJ37="","",'[1]Data Checking'!QJ37)</f>
        <v/>
      </c>
      <c r="QG37" t="str">
        <f>IF('[1]Data Checking'!QK37="","",'[1]Data Checking'!QK37)</f>
        <v/>
      </c>
      <c r="QH37" t="str">
        <f>IF('[1]Data Checking'!QL37="","",'[1]Data Checking'!QL37)</f>
        <v/>
      </c>
      <c r="QI37" t="str">
        <f>IF('[1]Data Checking'!QM37="","",'[1]Data Checking'!QM37)</f>
        <v/>
      </c>
      <c r="QJ37" t="str">
        <f>IF('[1]Data Checking'!QN37="","",'[1]Data Checking'!QN37)</f>
        <v/>
      </c>
      <c r="QK37" t="str">
        <f>IF('[1]Data Checking'!QO37="","",'[1]Data Checking'!QO37)</f>
        <v/>
      </c>
      <c r="QL37" t="str">
        <f>IF('[1]Data Checking'!QP37="","",'[1]Data Checking'!QP37)</f>
        <v/>
      </c>
      <c r="QM37" t="str">
        <f>IF('[1]Data Checking'!QQ37="","",'[1]Data Checking'!QQ37)</f>
        <v/>
      </c>
      <c r="QN37" t="str">
        <f>IF('[1]Data Checking'!QR37="","",'[1]Data Checking'!QR37)</f>
        <v/>
      </c>
      <c r="QO37" t="str">
        <f>IF('[1]Data Checking'!QS37="","",'[1]Data Checking'!QS37)</f>
        <v/>
      </c>
      <c r="QP37" t="str">
        <f>IF('[1]Data Checking'!QT37="","",'[1]Data Checking'!QT37)</f>
        <v/>
      </c>
      <c r="QQ37" t="str">
        <f>IF('[1]Data Checking'!QU37="","",'[1]Data Checking'!QU37)</f>
        <v/>
      </c>
      <c r="QR37" t="str">
        <f>IF('[1]Data Checking'!QV37="","",'[1]Data Checking'!QV37)</f>
        <v/>
      </c>
      <c r="QS37" t="str">
        <f>IF('[1]Data Checking'!QW37="","",'[1]Data Checking'!QW37)</f>
        <v/>
      </c>
      <c r="QT37" t="str">
        <f>IF('[1]Data Checking'!QX37="","",'[1]Data Checking'!QX37)</f>
        <v/>
      </c>
      <c r="QU37" t="str">
        <f>IF('[1]Data Checking'!QY37="","",'[1]Data Checking'!QY37)</f>
        <v/>
      </c>
      <c r="QV37" t="str">
        <f>IF('[1]Data Checking'!QZ37="","",'[1]Data Checking'!QZ37)</f>
        <v/>
      </c>
      <c r="QW37" t="str">
        <f>IF('[1]Data Checking'!RA37="","",'[1]Data Checking'!RA37)</f>
        <v/>
      </c>
      <c r="QX37" t="str">
        <f>IF('[1]Data Checking'!RB37="","",'[1]Data Checking'!RB37)</f>
        <v/>
      </c>
      <c r="QY37" t="str">
        <f>IF('[1]Data Checking'!RC37="","",'[1]Data Checking'!RC37)</f>
        <v/>
      </c>
      <c r="QZ37" t="str">
        <f>IF('[1]Data Checking'!RD37="","",'[1]Data Checking'!RD37)</f>
        <v/>
      </c>
      <c r="RA37" t="str">
        <f>IF('[1]Data Checking'!RE37="","",'[1]Data Checking'!RE37)</f>
        <v/>
      </c>
      <c r="RB37" t="str">
        <f>IF('[1]Data Checking'!RF37="","",'[1]Data Checking'!RF37)</f>
        <v/>
      </c>
      <c r="RC37" t="str">
        <f>IF('[1]Data Checking'!RG37="","",'[1]Data Checking'!RG37)</f>
        <v/>
      </c>
      <c r="RD37" t="str">
        <f>IF('[1]Data Checking'!RH37="","",'[1]Data Checking'!RH37)</f>
        <v/>
      </c>
      <c r="RE37" t="str">
        <f>IF('[1]Data Checking'!RI37="","",'[1]Data Checking'!RI37)</f>
        <v/>
      </c>
      <c r="RF37" t="str">
        <f>IF('[1]Data Checking'!RJ37="","",'[1]Data Checking'!RJ37)</f>
        <v/>
      </c>
      <c r="RG37" t="str">
        <f>IF('[1]Data Checking'!RK37="","",'[1]Data Checking'!RK37)</f>
        <v/>
      </c>
      <c r="RH37" t="str">
        <f>IF('[1]Data Checking'!RL37="","",'[1]Data Checking'!RL37)</f>
        <v/>
      </c>
      <c r="RI37" t="str">
        <f>IF('[1]Data Checking'!RM37="","",'[1]Data Checking'!RM37)</f>
        <v/>
      </c>
      <c r="RJ37" t="str">
        <f>IF('[1]Data Checking'!RN37="","",'[1]Data Checking'!RN37)</f>
        <v/>
      </c>
      <c r="RK37" t="str">
        <f>IF('[1]Data Checking'!RO37="","",'[1]Data Checking'!RO37)</f>
        <v/>
      </c>
      <c r="RL37" t="str">
        <f>IF('[1]Data Checking'!RP37="","",'[1]Data Checking'!RP37)</f>
        <v/>
      </c>
      <c r="RM37" t="str">
        <f>IF('[1]Data Checking'!RQ37="","",'[1]Data Checking'!RQ37)</f>
        <v/>
      </c>
      <c r="RN37" t="str">
        <f>IF('[1]Data Checking'!RR37="","",'[1]Data Checking'!RR37)</f>
        <v/>
      </c>
      <c r="RO37" t="str">
        <f>IF('[1]Data Checking'!RS37="","",'[1]Data Checking'!RS37)</f>
        <v/>
      </c>
      <c r="RP37" t="str">
        <f>IF('[1]Data Checking'!RT37="","",'[1]Data Checking'!RT37)</f>
        <v/>
      </c>
      <c r="RQ37" t="str">
        <f>IF('[1]Data Checking'!RU37="","",'[1]Data Checking'!RU37)</f>
        <v/>
      </c>
      <c r="RR37" t="str">
        <f>IF('[1]Data Checking'!RV37="","",'[1]Data Checking'!RV37)</f>
        <v/>
      </c>
      <c r="RS37" t="str">
        <f>IF('[1]Data Checking'!RW37="","",'[1]Data Checking'!RW37)</f>
        <v/>
      </c>
      <c r="RT37" t="str">
        <f>IF('[1]Data Checking'!RX37="","",'[1]Data Checking'!RX37)</f>
        <v/>
      </c>
      <c r="RU37" t="str">
        <f>IF('[1]Data Checking'!RY37="","",'[1]Data Checking'!RY37)</f>
        <v/>
      </c>
      <c r="RV37" t="str">
        <f>IF('[1]Data Checking'!RZ37="","",'[1]Data Checking'!RZ37)</f>
        <v/>
      </c>
      <c r="RW37" t="str">
        <f>IF('[1]Data Checking'!SA37="","",'[1]Data Checking'!SA37)</f>
        <v/>
      </c>
      <c r="RX37" t="str">
        <f>IF('[1]Data Checking'!SB37="","",'[1]Data Checking'!SB37)</f>
        <v/>
      </c>
      <c r="RY37" t="str">
        <f>IF('[1]Data Checking'!SC37="","",'[1]Data Checking'!SC37)</f>
        <v/>
      </c>
      <c r="RZ37" t="str">
        <f>IF('[1]Data Checking'!SD37="","",'[1]Data Checking'!SD37)</f>
        <v/>
      </c>
      <c r="SA37" t="str">
        <f>IF('[1]Data Checking'!SE37="","",'[1]Data Checking'!SE37)</f>
        <v/>
      </c>
      <c r="SB37" t="str">
        <f>IF('[1]Data Checking'!SF37="","",'[1]Data Checking'!SF37)</f>
        <v/>
      </c>
      <c r="SC37" t="str">
        <f>IF('[1]Data Checking'!SG37="","",'[1]Data Checking'!SG37)</f>
        <v/>
      </c>
      <c r="SD37" t="str">
        <f>IF('[1]Data Checking'!SH37="","",'[1]Data Checking'!SH37)</f>
        <v/>
      </c>
      <c r="SE37" t="str">
        <f>IF('[1]Data Checking'!SI37="","",'[1]Data Checking'!SI37)</f>
        <v/>
      </c>
      <c r="SF37" t="str">
        <f>IF('[1]Data Checking'!SJ37="","",'[1]Data Checking'!SJ37)</f>
        <v/>
      </c>
      <c r="SG37" t="str">
        <f>IF('[1]Data Checking'!SK37="","",'[1]Data Checking'!SK37)</f>
        <v/>
      </c>
      <c r="SH37" t="str">
        <f>IF('[1]Data Checking'!SL37="","",'[1]Data Checking'!SL37)</f>
        <v>Aucun</v>
      </c>
      <c r="SI37">
        <f>IF('[1]Data Checking'!SM37="","",'[1]Data Checking'!SM37)</f>
        <v>0</v>
      </c>
      <c r="SJ37">
        <f>IF('[1]Data Checking'!SN37="","",'[1]Data Checking'!SN37)</f>
        <v>0</v>
      </c>
      <c r="SK37">
        <f>IF('[1]Data Checking'!SO37="","",'[1]Data Checking'!SO37)</f>
        <v>0</v>
      </c>
      <c r="SL37">
        <f>IF('[1]Data Checking'!SP37="","",'[1]Data Checking'!SP37)</f>
        <v>0</v>
      </c>
      <c r="SM37">
        <f>IF('[1]Data Checking'!SQ37="","",'[1]Data Checking'!SQ37)</f>
        <v>0</v>
      </c>
      <c r="SN37">
        <f>IF('[1]Data Checking'!SR37="","",'[1]Data Checking'!SR37)</f>
        <v>1</v>
      </c>
      <c r="SO37" t="str">
        <f>IF('[1]Data Checking'!SS37="","",'[1]Data Checking'!SS37)</f>
        <v/>
      </c>
      <c r="SP37" t="str">
        <f>IF('[1]Data Checking'!ST37="","",'[1]Data Checking'!ST37)</f>
        <v/>
      </c>
      <c r="SQ37" t="str">
        <f>IF('[1]Data Checking'!SU37="","",'[1]Data Checking'!SU37)</f>
        <v/>
      </c>
      <c r="SR37" t="str">
        <f>IF('[1]Data Checking'!SV37="","",'[1]Data Checking'!SV37)</f>
        <v/>
      </c>
      <c r="SS37" t="str">
        <f>IF('[1]Data Checking'!SW37="","",'[1]Data Checking'!SW37)</f>
        <v/>
      </c>
      <c r="ST37" t="str">
        <f>IF('[1]Data Checking'!SX37="","",'[1]Data Checking'!SX37)</f>
        <v/>
      </c>
      <c r="SU37" t="str">
        <f>IF('[1]Data Checking'!SY37="","",'[1]Data Checking'!SY37)</f>
        <v/>
      </c>
      <c r="SV37" t="str">
        <f>IF('[1]Data Checking'!SZ37="","",'[1]Data Checking'!SZ37)</f>
        <v/>
      </c>
      <c r="SW37" t="str">
        <f>IF('[1]Data Checking'!TA37="","",'[1]Data Checking'!TA37)</f>
        <v/>
      </c>
      <c r="SX37" t="str">
        <f>IF('[1]Data Checking'!TB37="","",'[1]Data Checking'!TB37)</f>
        <v/>
      </c>
      <c r="SY37" t="str">
        <f>IF('[1]Data Checking'!TC37="","",'[1]Data Checking'!TC37)</f>
        <v/>
      </c>
      <c r="SZ37" t="str">
        <f>IF('[1]Data Checking'!TD37="","",'[1]Data Checking'!TD37)</f>
        <v/>
      </c>
      <c r="TA37" t="str">
        <f>IF('[1]Data Checking'!TE37="","",'[1]Data Checking'!TE37)</f>
        <v/>
      </c>
      <c r="TB37" t="str">
        <f>IF('[1]Data Checking'!TF37="","",'[1]Data Checking'!TF37)</f>
        <v/>
      </c>
      <c r="TC37" t="str">
        <f>IF('[1]Data Checking'!TG37="","",'[1]Data Checking'!TG37)</f>
        <v/>
      </c>
      <c r="TD37" t="str">
        <f>IF('[1]Data Checking'!TH37="","",'[1]Data Checking'!TH37)</f>
        <v/>
      </c>
      <c r="TE37" t="str">
        <f>IF('[1]Data Checking'!TI37="","",'[1]Data Checking'!TI37)</f>
        <v/>
      </c>
      <c r="TF37" t="str">
        <f>IF('[1]Data Checking'!TJ37="","",'[1]Data Checking'!TJ37)</f>
        <v/>
      </c>
      <c r="TG37" t="str">
        <f>IF('[1]Data Checking'!TK37="","",'[1]Data Checking'!TK37)</f>
        <v/>
      </c>
      <c r="TH37" t="str">
        <f>IF('[1]Data Checking'!TL37="","",'[1]Data Checking'!TL37)</f>
        <v/>
      </c>
      <c r="TI37" t="str">
        <f>IF('[1]Data Checking'!TM37="","",'[1]Data Checking'!TM37)</f>
        <v/>
      </c>
      <c r="TJ37">
        <f>IF('[1]Data Checking'!TN37="","",'[1]Data Checking'!TN37)</f>
        <v>1</v>
      </c>
      <c r="TK37">
        <f>IF('[1]Data Checking'!TO37="","",'[1]Data Checking'!TO37)</f>
        <v>1</v>
      </c>
      <c r="TL37">
        <f>IF('[1]Data Checking'!TP37="","",'[1]Data Checking'!TP37)</f>
        <v>1</v>
      </c>
      <c r="TM37">
        <f>IF('[1]Data Checking'!TQ37="","",'[1]Data Checking'!TQ37)</f>
        <v>1</v>
      </c>
      <c r="TN37">
        <f>IF('[1]Data Checking'!TR37="","",'[1]Data Checking'!TR37)</f>
        <v>1</v>
      </c>
      <c r="TO37" t="str">
        <f>IF('[1]Data Checking'!TS37="","",'[1]Data Checking'!TS37)</f>
        <v/>
      </c>
      <c r="TP37" t="str">
        <f>IF('[1]Data Checking'!TT37="","",'[1]Data Checking'!TT37)</f>
        <v/>
      </c>
      <c r="TQ37">
        <f>IF('[1]Data Checking'!TU37="","",'[1]Data Checking'!TU37)</f>
        <v>237463617</v>
      </c>
      <c r="TR37" t="str">
        <f>IF('[1]Data Checking'!TV37="","",'[1]Data Checking'!TV37)</f>
        <v>9f1253ac-813c-4fc0-a049-3ae2f6217dd9</v>
      </c>
      <c r="TS37">
        <f>IF('[1]Data Checking'!TW37="","",'[1]Data Checking'!TW37)</f>
        <v>44530.799004629633</v>
      </c>
      <c r="TT37" t="str">
        <f>IF('[1]Data Checking'!TX37="","",'[1]Data Checking'!TX37)</f>
        <v/>
      </c>
      <c r="TU37" t="str">
        <f>IF('[1]Data Checking'!TY37="","",'[1]Data Checking'!TY37)</f>
        <v/>
      </c>
      <c r="TV37" t="str">
        <f>IF('[1]Data Checking'!TZ37="","",'[1]Data Checking'!TZ37)</f>
        <v>submitted_via_web</v>
      </c>
      <c r="TW37" t="str">
        <f>IF('[1]Data Checking'!UA37="","",'[1]Data Checking'!UA37)</f>
        <v>icsm_haiti</v>
      </c>
      <c r="TX37" t="str">
        <f>IF('[1]Data Checking'!UB37="","",'[1]Data Checking'!UB37)</f>
        <v/>
      </c>
      <c r="TY37">
        <f>IF('[1]Data Checking'!UC37="","",'[1]Data Checking'!UC37)</f>
        <v>36</v>
      </c>
      <c r="TZ37" t="str">
        <f>IF('[1]Data Checking'!UD37="","",'[1]Data Checking'!UD37)</f>
        <v/>
      </c>
      <c r="UA37" t="e">
        <f>IF('[1]Data Checking'!UL37="","",'[1]Data Checking'!UL37)</f>
        <v>#REF!</v>
      </c>
      <c r="UB37" t="e">
        <f>IF('[1]Data Checking'!UM37="","",'[1]Data Checking'!UM37)</f>
        <v>#REF!</v>
      </c>
      <c r="UC37" t="e">
        <f>IF('[1]Data Checking'!UN37="","",'[1]Data Checking'!UN37)</f>
        <v>#REF!</v>
      </c>
    </row>
    <row r="38" spans="1:549">
      <c r="A38">
        <f>IF('[1]Data Checking'!D38="","",'[1]Data Checking'!D38)</f>
        <v>44530.429502418992</v>
      </c>
      <c r="B38">
        <f>IF('[1]Data Checking'!E38="","",'[1]Data Checking'!E38)</f>
        <v>44530.458264224537</v>
      </c>
      <c r="C38">
        <f>IF('[1]Data Checking'!F38="","",'[1]Data Checking'!F38)</f>
        <v>44530</v>
      </c>
      <c r="D38" t="str">
        <f>IF('[1]Data Checking'!H38="","",'[1]Data Checking'!H38)</f>
        <v>audit.csv</v>
      </c>
      <c r="E38" t="str">
        <f>IF('[1]Data Checking'!I38="","",'[1]Data Checking'!I38)</f>
        <v>icsm_haiti</v>
      </c>
      <c r="F38" t="str">
        <f>IF('[1]Data Checking'!J38="","",'[1]Data Checking'!J38)</f>
        <v/>
      </c>
      <c r="G38" t="str">
        <f>IF('[1]Data Checking'!K38="","",'[1]Data Checking'!K38)</f>
        <v>0</v>
      </c>
      <c r="H38">
        <f>IF('[1]Data Checking'!L38="","",'[1]Data Checking'!L38)</f>
        <v>44530</v>
      </c>
      <c r="I38" t="str">
        <f>IF('[1]Data Checking'!M38="","",'[1]Data Checking'!M38)</f>
        <v>Croix-Rouge Neerlandaise</v>
      </c>
      <c r="J38" t="str">
        <f>IF('[1]Data Checking'!N38="","",'[1]Data Checking'!N38)</f>
        <v/>
      </c>
      <c r="K38" t="str">
        <f>IF('[1]Data Checking'!O38="","",'[1]Data Checking'!O38)</f>
        <v>crnl</v>
      </c>
      <c r="L38" t="str">
        <f>IF('[1]Data Checking'!P38="","",'[1]Data Checking'!P38)</f>
        <v>Croix-Rouge Neerlandaise</v>
      </c>
      <c r="M38" t="str">
        <f>IF('[1]Data Checking'!Q38="","",'[1]Data Checking'!Q38)</f>
        <v>Croix-Rouge Neerlandaise</v>
      </c>
      <c r="N38" t="str">
        <f>IF('[1]Data Checking'!R38="","",'[1]Data Checking'!R38)</f>
        <v>CF_6822</v>
      </c>
      <c r="O38" t="str">
        <f>IF('[1]Data Checking'!S38="","",'[1]Data Checking'!S38)</f>
        <v/>
      </c>
      <c r="P38" t="str">
        <f>IF('[1]Data Checking'!T38="","",'[1]Data Checking'!T38)</f>
        <v>crnl_cf</v>
      </c>
      <c r="Q38" t="str">
        <f>IF('[1]Data Checking'!U38="","",'[1]Data Checking'!U38)</f>
        <v>CF_6822</v>
      </c>
      <c r="R38" t="str">
        <f>IF('[1]Data Checking'!V38="","",'[1]Data Checking'!V38)</f>
        <v>CF_6822</v>
      </c>
      <c r="S38" t="str">
        <f>IF('[1]Data Checking'!W38="","",'[1]Data Checking'!W38)</f>
        <v>Sud-Est</v>
      </c>
      <c r="T38" t="str">
        <f>IF('[1]Data Checking'!X38="","",'[1]Data Checking'!X38)</f>
        <v>Jacmel</v>
      </c>
      <c r="U38" t="str">
        <f>IF('[1]Data Checking'!Y38="","",'[1]Data Checking'!Y38)</f>
        <v>HT0211</v>
      </c>
      <c r="V38" t="str">
        <f>IF('[1]Data Checking'!Z38="","",'[1]Data Checking'!Z38)</f>
        <v>Jacmel</v>
      </c>
      <c r="W38" t="str">
        <f>IF('[1]Data Checking'!AA38="","",'[1]Data Checking'!AA38)</f>
        <v>1re Section Bas Cap Rouge</v>
      </c>
      <c r="X38" t="str">
        <f>IF('[1]Data Checking'!AB38="","",'[1]Data Checking'!AB38)</f>
        <v>HT0211-01</v>
      </c>
      <c r="Y38" t="str">
        <f>IF('[1]Data Checking'!AC38="","",'[1]Data Checking'!AC38)</f>
        <v>1re Section Bas Cap Rouge</v>
      </c>
      <c r="Z38" t="str">
        <f>IF('[1]Data Checking'!AD38="","",'[1]Data Checking'!AD38)</f>
        <v>Centre-vile de Jacmel</v>
      </c>
      <c r="AA38" t="str">
        <f>IF('[1]Data Checking'!AE38="","",'[1]Data Checking'!AE38)</f>
        <v/>
      </c>
      <c r="AB38" t="str">
        <f>IF('[1]Data Checking'!AF38="","",'[1]Data Checking'!AF38)</f>
        <v>jac_2</v>
      </c>
      <c r="AC38" t="str">
        <f>IF('[1]Data Checking'!AG38="","",'[1]Data Checking'!AG38)</f>
        <v>Centre-vile de Jacmel</v>
      </c>
      <c r="AD38" t="str">
        <f>IF('[1]Data Checking'!AH38="","",'[1]Data Checking'!AH38)</f>
        <v>Centre-vile de Jacmel</v>
      </c>
      <c r="AE38" t="str">
        <f>IF('[1]Data Checking'!AI38="","",'[1]Data Checking'!AI38)</f>
        <v>Marché Beaudoin</v>
      </c>
      <c r="AF38" t="str">
        <f>IF('[1]Data Checking'!AJ38="","",'[1]Data Checking'!AJ38)</f>
        <v/>
      </c>
      <c r="AG38" t="str">
        <f>IF('[1]Data Checking'!AK38="","",'[1]Data Checking'!AK38)</f>
        <v>jac_1</v>
      </c>
      <c r="AH38" t="str">
        <f>IF('[1]Data Checking'!AL38="","",'[1]Data Checking'!AL38)</f>
        <v>Marché Beaudoin</v>
      </c>
      <c r="AI38" t="str">
        <f>IF('[1]Data Checking'!AM38="","",'[1]Data Checking'!AM38)</f>
        <v>Marché Beaudoin</v>
      </c>
      <c r="AJ38" t="str">
        <f>IF('[1]Data Checking'!AN38="","",'[1]Data Checking'!AN38)</f>
        <v>Milieu urbain</v>
      </c>
      <c r="AK38" t="str">
        <f>IF('[1]Data Checking'!AO38="","",'[1]Data Checking'!AO38)</f>
        <v>Enquête auprès d'un marchand</v>
      </c>
      <c r="AL38" t="str">
        <f>IF('[1]Data Checking'!AP38="","",'[1]Data Checking'!AP38)</f>
        <v>Oui</v>
      </c>
      <c r="AM38" t="str">
        <f>IF('[1]Data Checking'!AQ38="","",'[1]Data Checking'!AQ38)</f>
        <v/>
      </c>
      <c r="AN38" t="str">
        <f>IF('[1]Data Checking'!AR38="","",'[1]Data Checking'!AR38)</f>
        <v>Oui</v>
      </c>
      <c r="AO38" t="str">
        <f>IF('[1]Data Checking'!AS38="","",'[1]Data Checking'!AS38)</f>
        <v/>
      </c>
      <c r="AP38" t="str">
        <f>IF('[1]Data Checking'!AT38="","",'[1]Data Checking'!AT38)</f>
        <v>Femme</v>
      </c>
      <c r="AQ38">
        <f>IF('[1]Data Checking'!AU38="","",'[1]Data Checking'!AU38)</f>
        <v>44530</v>
      </c>
      <c r="AR38">
        <f>IF('[1]Data Checking'!AV38="","",'[1]Data Checking'!AV38)</f>
        <v>44530</v>
      </c>
      <c r="AS38" t="str">
        <f>IF('[1]Data Checking'!AW38="","",'[1]Data Checking'!AW38)</f>
        <v>Détaillant sur une table</v>
      </c>
      <c r="AT38" t="str">
        <f>IF('[1]Data Checking'!AX38="","",'[1]Data Checking'!AX38)</f>
        <v/>
      </c>
      <c r="AU38" t="str">
        <f>IF('[1]Data Checking'!AY38="","",'[1]Data Checking'!AY38)</f>
        <v>Nourriture</v>
      </c>
      <c r="AV38">
        <f>IF('[1]Data Checking'!AZ38="","",'[1]Data Checking'!AZ38)</f>
        <v>1</v>
      </c>
      <c r="AW38">
        <f>IF('[1]Data Checking'!BA38="","",'[1]Data Checking'!BA38)</f>
        <v>0</v>
      </c>
      <c r="AX38">
        <f>IF('[1]Data Checking'!BB38="","",'[1]Data Checking'!BB38)</f>
        <v>0</v>
      </c>
      <c r="AY38">
        <f>IF('[1]Data Checking'!BC38="","",'[1]Data Checking'!BC38)</f>
        <v>0</v>
      </c>
      <c r="AZ38" t="str">
        <f>IF('[1]Data Checking'!BD38="","",'[1]Data Checking'!BD38)</f>
        <v>nourriture</v>
      </c>
      <c r="BA38" t="str">
        <f>IF('[1]Data Checking'!BE38="","",'[1]Data Checking'!BE38)</f>
        <v>Nourriture</v>
      </c>
      <c r="BB38" t="str">
        <f>IF('[1]Data Checking'!BF38="","",'[1]Data Checking'!BF38)</f>
        <v>En espèces (Gourde)</v>
      </c>
      <c r="BC38">
        <f>IF('[1]Data Checking'!BG38="","",'[1]Data Checking'!BG38)</f>
        <v>1</v>
      </c>
      <c r="BD38">
        <f>IF('[1]Data Checking'!BH38="","",'[1]Data Checking'!BH38)</f>
        <v>0</v>
      </c>
      <c r="BE38">
        <f>IF('[1]Data Checking'!BI38="","",'[1]Data Checking'!BI38)</f>
        <v>0</v>
      </c>
      <c r="BF38">
        <f>IF('[1]Data Checking'!BJ38="","",'[1]Data Checking'!BJ38)</f>
        <v>0</v>
      </c>
      <c r="BG38">
        <f>IF('[1]Data Checking'!BK38="","",'[1]Data Checking'!BK38)</f>
        <v>0</v>
      </c>
      <c r="BH38">
        <f>IF('[1]Data Checking'!BL38="","",'[1]Data Checking'!BL38)</f>
        <v>0</v>
      </c>
      <c r="BI38">
        <f>IF('[1]Data Checking'!BM38="","",'[1]Data Checking'!BM38)</f>
        <v>0</v>
      </c>
      <c r="BJ38">
        <f>IF('[1]Data Checking'!BN38="","",'[1]Data Checking'!BN38)</f>
        <v>0</v>
      </c>
      <c r="BK38">
        <f>IF('[1]Data Checking'!BO38="","",'[1]Data Checking'!BO38)</f>
        <v>0</v>
      </c>
      <c r="BL38">
        <f>IF('[1]Data Checking'!BP38="","",'[1]Data Checking'!BP38)</f>
        <v>0</v>
      </c>
      <c r="BM38" t="str">
        <f>IF('[1]Data Checking'!BQ38="","",'[1]Data Checking'!BQ38)</f>
        <v/>
      </c>
      <c r="BN38" t="str">
        <f>IF('[1]Data Checking'!BR38="","",'[1]Data Checking'!BR38)</f>
        <v>Oui, il y a plus de commerçants par rapport au mois passé</v>
      </c>
      <c r="BO38" t="str">
        <f>IF('[1]Data Checking'!BS38="","",'[1]Data Checking'!BS38)</f>
        <v>Moins de 20</v>
      </c>
      <c r="BP38" t="str">
        <f>IF('[1]Data Checking'!BT38="","",'[1]Data Checking'!BT38)</f>
        <v>Riz Sucre Haricot noir Huile végétale</v>
      </c>
      <c r="BQ38">
        <f>IF('[1]Data Checking'!BU38="","",'[1]Data Checking'!BU38)</f>
        <v>0</v>
      </c>
      <c r="BR38">
        <f>IF('[1]Data Checking'!BV38="","",'[1]Data Checking'!BV38)</f>
        <v>1</v>
      </c>
      <c r="BS38">
        <f>IF('[1]Data Checking'!BW38="","",'[1]Data Checking'!BW38)</f>
        <v>0</v>
      </c>
      <c r="BT38">
        <f>IF('[1]Data Checking'!BX38="","",'[1]Data Checking'!BX38)</f>
        <v>1</v>
      </c>
      <c r="BU38">
        <f>IF('[1]Data Checking'!BY38="","",'[1]Data Checking'!BY38)</f>
        <v>1</v>
      </c>
      <c r="BV38">
        <f>IF('[1]Data Checking'!BZ38="","",'[1]Data Checking'!BZ38)</f>
        <v>0</v>
      </c>
      <c r="BW38">
        <f>IF('[1]Data Checking'!CA38="","",'[1]Data Checking'!CA38)</f>
        <v>1</v>
      </c>
      <c r="BX38">
        <f>IF('[1]Data Checking'!CB38="","",'[1]Data Checking'!CB38)</f>
        <v>0</v>
      </c>
      <c r="BY38" t="str">
        <f>IF('[1]Data Checking'!CC38="","",'[1]Data Checking'!CC38)</f>
        <v>Non</v>
      </c>
      <c r="BZ38" t="str">
        <f>IF('[1]Data Checking'!CD38="","",'[1]Data Checking'!CD38)</f>
        <v/>
      </c>
      <c r="CA38" t="str">
        <f>IF('[1]Data Checking'!CE38="","",'[1]Data Checking'!CE38)</f>
        <v/>
      </c>
      <c r="CB38" t="str">
        <f>IF('[1]Data Checking'!CF38="","",'[1]Data Checking'!CF38)</f>
        <v/>
      </c>
      <c r="CC38" t="str">
        <f>IF('[1]Data Checking'!CG38="","",'[1]Data Checking'!CG38)</f>
        <v/>
      </c>
      <c r="CD38" t="str">
        <f>IF('[1]Data Checking'!CH38="","",'[1]Data Checking'!CH38)</f>
        <v/>
      </c>
      <c r="CE38" t="str">
        <f>IF('[1]Data Checking'!CI38="","",'[1]Data Checking'!CI38)</f>
        <v/>
      </c>
      <c r="CF38" t="str">
        <f>IF('[1]Data Checking'!CJ38="","",'[1]Data Checking'!CJ38)</f>
        <v/>
      </c>
      <c r="CG38" t="str">
        <f>IF('[1]Data Checking'!CK38="","",'[1]Data Checking'!CK38)</f>
        <v/>
      </c>
      <c r="CH38" t="str">
        <f>IF('[1]Data Checking'!CL38="","",'[1]Data Checking'!CL38)</f>
        <v/>
      </c>
      <c r="CI38" t="str">
        <f>IF('[1]Data Checking'!CM38="","",'[1]Data Checking'!CM38)</f>
        <v/>
      </c>
      <c r="CJ38" t="str">
        <f>IF('[1]Data Checking'!CN38="","",'[1]Data Checking'!CN38)</f>
        <v/>
      </c>
      <c r="CK38" t="str">
        <f>IF('[1]Data Checking'!CO38="","",'[1]Data Checking'!CO38)</f>
        <v/>
      </c>
      <c r="CL38" t="str">
        <f>IF('[1]Data Checking'!CP38="","",'[1]Data Checking'!CP38)</f>
        <v/>
      </c>
      <c r="CM38" t="str">
        <f>IF('[1]Data Checking'!CQ38="","",'[1]Data Checking'!CQ38)</f>
        <v/>
      </c>
      <c r="CN38" t="str">
        <f>IF('[1]Data Checking'!CR38="","",'[1]Data Checking'!CR38)</f>
        <v/>
      </c>
      <c r="CO38" t="str">
        <f>IF('[1]Data Checking'!CS38="","",'[1]Data Checking'!CS38)</f>
        <v/>
      </c>
      <c r="CP38" t="str">
        <f>IF('[1]Data Checking'!CT38="","",'[1]Data Checking'!CT38)</f>
        <v/>
      </c>
      <c r="CQ38" t="str">
        <f>IF('[1]Data Checking'!CU38="","",'[1]Data Checking'!CU38)</f>
        <v/>
      </c>
      <c r="CR38" t="str">
        <f>IF('[1]Data Checking'!CV38="","",'[1]Data Checking'!CV38)</f>
        <v>Bidon/Bouteille fermée.</v>
      </c>
      <c r="CS38" t="str">
        <f>IF('[1]Data Checking'!CW38="","",'[1]Data Checking'!CW38)</f>
        <v>Oui</v>
      </c>
      <c r="CT38">
        <f>IF('[1]Data Checking'!CX38="","",'[1]Data Checking'!CX38)</f>
        <v>1500</v>
      </c>
      <c r="CU38" t="str">
        <f>IF('[1]Data Checking'!CY38="","",'[1]Data Checking'!CY38)</f>
        <v/>
      </c>
      <c r="CV38" t="str">
        <f>IF('[1]Data Checking'!CZ38="","",'[1]Data Checking'!CZ38)</f>
        <v/>
      </c>
      <c r="CW38" t="str">
        <f>IF('[1]Data Checking'!DA38="","",'[1]Data Checking'!DA38)</f>
        <v/>
      </c>
      <c r="CX38" t="str">
        <f>IF('[1]Data Checking'!DB38="","",'[1]Data Checking'!DB38)</f>
        <v/>
      </c>
      <c r="CY38" t="str">
        <f>IF('[1]Data Checking'!DC38="","",'[1]Data Checking'!DC38)</f>
        <v/>
      </c>
      <c r="CZ38" t="str">
        <f>IF('[1]Data Checking'!DD38="","",'[1]Data Checking'!DD38)</f>
        <v/>
      </c>
      <c r="DA38" t="str">
        <f>IF('[1]Data Checking'!DE38="","",'[1]Data Checking'!DE38)</f>
        <v>NA</v>
      </c>
      <c r="DB38">
        <f>IF('[1]Data Checking'!DF38="","",'[1]Data Checking'!DF38)</f>
        <v>1100</v>
      </c>
      <c r="DC38" t="str">
        <f>IF('[1]Data Checking'!DG38="","",'[1]Data Checking'!DG38)</f>
        <v>Oui</v>
      </c>
      <c r="DD38" t="str">
        <f>IF('[1]Data Checking'!DH38="","",'[1]Data Checking'!DH38)</f>
        <v>Oui</v>
      </c>
      <c r="DE38" t="str">
        <f>IF('[1]Data Checking'!DI38="","",'[1]Data Checking'!DI38)</f>
        <v>A cause d’une catastrophe naturelle Article trop cher</v>
      </c>
      <c r="DF38">
        <f>IF('[1]Data Checking'!DJ38="","",'[1]Data Checking'!DJ38)</f>
        <v>0</v>
      </c>
      <c r="DG38">
        <f>IF('[1]Data Checking'!DK38="","",'[1]Data Checking'!DK38)</f>
        <v>0</v>
      </c>
      <c r="DH38">
        <f>IF('[1]Data Checking'!DL38="","",'[1]Data Checking'!DL38)</f>
        <v>1</v>
      </c>
      <c r="DI38">
        <f>IF('[1]Data Checking'!DM38="","",'[1]Data Checking'!DM38)</f>
        <v>0</v>
      </c>
      <c r="DJ38">
        <f>IF('[1]Data Checking'!DN38="","",'[1]Data Checking'!DN38)</f>
        <v>1</v>
      </c>
      <c r="DK38">
        <f>IF('[1]Data Checking'!DO38="","",'[1]Data Checking'!DO38)</f>
        <v>0</v>
      </c>
      <c r="DL38">
        <f>IF('[1]Data Checking'!DP38="","",'[1]Data Checking'!DP38)</f>
        <v>0</v>
      </c>
      <c r="DM38">
        <f>IF('[1]Data Checking'!DQ38="","",'[1]Data Checking'!DQ38)</f>
        <v>0</v>
      </c>
      <c r="DN38">
        <f>IF('[1]Data Checking'!DR38="","",'[1]Data Checking'!DR38)</f>
        <v>0</v>
      </c>
      <c r="DO38">
        <f>IF('[1]Data Checking'!DS38="","",'[1]Data Checking'!DS38)</f>
        <v>0</v>
      </c>
      <c r="DP38">
        <f>IF('[1]Data Checking'!DT38="","",'[1]Data Checking'!DT38)</f>
        <v>0</v>
      </c>
      <c r="DQ38">
        <f>IF('[1]Data Checking'!DU38="","",'[1]Data Checking'!DU38)</f>
        <v>0</v>
      </c>
      <c r="DR38">
        <f>IF('[1]Data Checking'!DV38="","",'[1]Data Checking'!DV38)</f>
        <v>0</v>
      </c>
      <c r="DS38">
        <f>IF('[1]Data Checking'!DW38="","",'[1]Data Checking'!DW38)</f>
        <v>0</v>
      </c>
      <c r="DT38" t="str">
        <f>IF('[1]Data Checking'!DX38="","",'[1]Data Checking'!DX38)</f>
        <v/>
      </c>
      <c r="DU38" t="str">
        <f>IF('[1]Data Checking'!DY38="","",'[1]Data Checking'!DY38)</f>
        <v>Huile végétale Riz</v>
      </c>
      <c r="DV38">
        <f>IF('[1]Data Checking'!DZ38="","",'[1]Data Checking'!DZ38)</f>
        <v>0</v>
      </c>
      <c r="DW38">
        <f>IF('[1]Data Checking'!EA38="","",'[1]Data Checking'!EA38)</f>
        <v>1</v>
      </c>
      <c r="DX38">
        <f>IF('[1]Data Checking'!EB38="","",'[1]Data Checking'!EB38)</f>
        <v>0</v>
      </c>
      <c r="DY38">
        <f>IF('[1]Data Checking'!EC38="","",'[1]Data Checking'!EC38)</f>
        <v>0</v>
      </c>
      <c r="DZ38">
        <f>IF('[1]Data Checking'!ED38="","",'[1]Data Checking'!ED38)</f>
        <v>0</v>
      </c>
      <c r="EA38">
        <f>IF('[1]Data Checking'!EE38="","",'[1]Data Checking'!EE38)</f>
        <v>0</v>
      </c>
      <c r="EB38">
        <f>IF('[1]Data Checking'!EF38="","",'[1]Data Checking'!EF38)</f>
        <v>1</v>
      </c>
      <c r="EC38">
        <f>IF('[1]Data Checking'!EG38="","",'[1]Data Checking'!EG38)</f>
        <v>0</v>
      </c>
      <c r="ED38" t="str">
        <f>IF('[1]Data Checking'!EH38="","",'[1]Data Checking'!EH38)</f>
        <v>Oui</v>
      </c>
      <c r="EE38" t="str">
        <f>IF('[1]Data Checking'!EI38="","",'[1]Data Checking'!EI38)</f>
        <v>Non</v>
      </c>
      <c r="EF38" t="str">
        <f>IF('[1]Data Checking'!EJ38="","",'[1]Data Checking'!EJ38)</f>
        <v>Oui</v>
      </c>
      <c r="EG38" t="str">
        <f>IF('[1]Data Checking'!EK38="","",'[1]Data Checking'!EK38)</f>
        <v>Sud-Est</v>
      </c>
      <c r="EH38" t="str">
        <f>IF('[1]Data Checking'!EL38="","",'[1]Data Checking'!EL38)</f>
        <v>Meme</v>
      </c>
      <c r="EI38" t="str">
        <f>IF('[1]Data Checking'!EM38="","",'[1]Data Checking'!EM38)</f>
        <v>Jacmel</v>
      </c>
      <c r="EJ38" t="str">
        <f>IF('[1]Data Checking'!EN38="","",'[1]Data Checking'!EN38)</f>
        <v>Meme</v>
      </c>
      <c r="EK38" t="str">
        <f>IF('[1]Data Checking'!EO38="","",'[1]Data Checking'!EO38)</f>
        <v/>
      </c>
      <c r="EL38" t="str">
        <f>IF('[1]Data Checking'!EP38="","",'[1]Data Checking'!EP38)</f>
        <v/>
      </c>
      <c r="EM38" t="str">
        <f>IF('[1]Data Checking'!EQ38="","",'[1]Data Checking'!EQ38)</f>
        <v/>
      </c>
      <c r="EN38" t="str">
        <f>IF('[1]Data Checking'!ER38="","",'[1]Data Checking'!ER38)</f>
        <v/>
      </c>
      <c r="EO38" t="str">
        <f>IF('[1]Data Checking'!ES38="","",'[1]Data Checking'!ES38)</f>
        <v/>
      </c>
      <c r="EP38" t="str">
        <f>IF('[1]Data Checking'!ET38="","",'[1]Data Checking'!ET38)</f>
        <v/>
      </c>
      <c r="EQ38" t="str">
        <f>IF('[1]Data Checking'!EU38="","",'[1]Data Checking'!EU38)</f>
        <v/>
      </c>
      <c r="ER38" t="str">
        <f>IF('[1]Data Checking'!EV38="","",'[1]Data Checking'!EV38)</f>
        <v/>
      </c>
      <c r="ES38" t="str">
        <f>IF('[1]Data Checking'!EW38="","",'[1]Data Checking'!EW38)</f>
        <v/>
      </c>
      <c r="ET38" t="str">
        <f>IF('[1]Data Checking'!EX38="","",'[1]Data Checking'!EX38)</f>
        <v/>
      </c>
      <c r="EU38" t="str">
        <f>IF('[1]Data Checking'!EY38="","",'[1]Data Checking'!EY38)</f>
        <v/>
      </c>
      <c r="EV38" t="str">
        <f>IF('[1]Data Checking'!EZ38="","",'[1]Data Checking'!EZ38)</f>
        <v/>
      </c>
      <c r="EW38" t="str">
        <f>IF('[1]Data Checking'!FA38="","",'[1]Data Checking'!FA38)</f>
        <v/>
      </c>
      <c r="EX38" t="str">
        <f>IF('[1]Data Checking'!FB38="","",'[1]Data Checking'!FB38)</f>
        <v/>
      </c>
      <c r="EY38" t="str">
        <f>IF('[1]Data Checking'!FC38="","",'[1]Data Checking'!FC38)</f>
        <v/>
      </c>
      <c r="EZ38" t="str">
        <f>IF('[1]Data Checking'!FD38="","",'[1]Data Checking'!FD38)</f>
        <v/>
      </c>
      <c r="FA38" t="str">
        <f>IF('[1]Data Checking'!FE38="","",'[1]Data Checking'!FE38)</f>
        <v/>
      </c>
      <c r="FB38" t="str">
        <f>IF('[1]Data Checking'!FF38="","",'[1]Data Checking'!FF38)</f>
        <v/>
      </c>
      <c r="FC38" t="str">
        <f>IF('[1]Data Checking'!FG38="","",'[1]Data Checking'!FG38)</f>
        <v/>
      </c>
      <c r="FD38" t="str">
        <f>IF('[1]Data Checking'!FH38="","",'[1]Data Checking'!FH38)</f>
        <v/>
      </c>
      <c r="FE38" t="str">
        <f>IF('[1]Data Checking'!FI38="","",'[1]Data Checking'!FI38)</f>
        <v/>
      </c>
      <c r="FF38" t="str">
        <f>IF('[1]Data Checking'!FJ38="","",'[1]Data Checking'!FJ38)</f>
        <v/>
      </c>
      <c r="FG38" t="str">
        <f>IF('[1]Data Checking'!FK38="","",'[1]Data Checking'!FK38)</f>
        <v/>
      </c>
      <c r="FH38" t="str">
        <f>IF('[1]Data Checking'!FL38="","",'[1]Data Checking'!FL38)</f>
        <v/>
      </c>
      <c r="FI38" t="str">
        <f>IF('[1]Data Checking'!FM38="","",'[1]Data Checking'!FM38)</f>
        <v/>
      </c>
      <c r="FJ38" t="str">
        <f>IF('[1]Data Checking'!FN38="","",'[1]Data Checking'!FN38)</f>
        <v/>
      </c>
      <c r="FK38" t="str">
        <f>IF('[1]Data Checking'!FO38="","",'[1]Data Checking'!FO38)</f>
        <v/>
      </c>
      <c r="FL38" t="str">
        <f>IF('[1]Data Checking'!FP38="","",'[1]Data Checking'!FP38)</f>
        <v/>
      </c>
      <c r="FM38" t="str">
        <f>IF('[1]Data Checking'!FQ38="","",'[1]Data Checking'!FQ38)</f>
        <v/>
      </c>
      <c r="FN38" t="str">
        <f>IF('[1]Data Checking'!FR38="","",'[1]Data Checking'!FR38)</f>
        <v/>
      </c>
      <c r="FO38" t="str">
        <f>IF('[1]Data Checking'!FS38="","",'[1]Data Checking'!FS38)</f>
        <v/>
      </c>
      <c r="FP38" t="str">
        <f>IF('[1]Data Checking'!FT38="","",'[1]Data Checking'!FT38)</f>
        <v/>
      </c>
      <c r="FQ38" t="str">
        <f>IF('[1]Data Checking'!FU38="","",'[1]Data Checking'!FU38)</f>
        <v/>
      </c>
      <c r="FR38" t="str">
        <f>IF('[1]Data Checking'!FV38="","",'[1]Data Checking'!FV38)</f>
        <v/>
      </c>
      <c r="FS38" t="str">
        <f>IF('[1]Data Checking'!FW38="","",'[1]Data Checking'!FW38)</f>
        <v/>
      </c>
      <c r="FT38" t="str">
        <f>IF('[1]Data Checking'!FX38="","",'[1]Data Checking'!FX38)</f>
        <v/>
      </c>
      <c r="FU38" t="str">
        <f>IF('[1]Data Checking'!FY38="","",'[1]Data Checking'!FY38)</f>
        <v/>
      </c>
      <c r="FV38" t="str">
        <f>IF('[1]Data Checking'!FZ38="","",'[1]Data Checking'!FZ38)</f>
        <v/>
      </c>
      <c r="FW38" t="str">
        <f>IF('[1]Data Checking'!GA38="","",'[1]Data Checking'!GA38)</f>
        <v/>
      </c>
      <c r="FX38" t="str">
        <f>IF('[1]Data Checking'!GB38="","",'[1]Data Checking'!GB38)</f>
        <v/>
      </c>
      <c r="FY38" t="str">
        <f>IF('[1]Data Checking'!GC38="","",'[1]Data Checking'!GC38)</f>
        <v/>
      </c>
      <c r="FZ38" t="str">
        <f>IF('[1]Data Checking'!GD38="","",'[1]Data Checking'!GD38)</f>
        <v/>
      </c>
      <c r="GA38" t="str">
        <f>IF('[1]Data Checking'!GE38="","",'[1]Data Checking'!GE38)</f>
        <v/>
      </c>
      <c r="GB38" t="str">
        <f>IF('[1]Data Checking'!GF38="","",'[1]Data Checking'!GF38)</f>
        <v/>
      </c>
      <c r="GC38" t="str">
        <f>IF('[1]Data Checking'!GG38="","",'[1]Data Checking'!GG38)</f>
        <v/>
      </c>
      <c r="GD38" t="str">
        <f>IF('[1]Data Checking'!GH38="","",'[1]Data Checking'!GH38)</f>
        <v/>
      </c>
      <c r="GE38" t="str">
        <f>IF('[1]Data Checking'!GI38="","",'[1]Data Checking'!GI38)</f>
        <v/>
      </c>
      <c r="GF38" t="str">
        <f>IF('[1]Data Checking'!GJ38="","",'[1]Data Checking'!GJ38)</f>
        <v/>
      </c>
      <c r="GG38" t="str">
        <f>IF('[1]Data Checking'!GK38="","",'[1]Data Checking'!GK38)</f>
        <v/>
      </c>
      <c r="GH38" t="str">
        <f>IF('[1]Data Checking'!GL38="","",'[1]Data Checking'!GL38)</f>
        <v/>
      </c>
      <c r="GI38" t="str">
        <f>IF('[1]Data Checking'!GM38="","",'[1]Data Checking'!GM38)</f>
        <v/>
      </c>
      <c r="GJ38" t="str">
        <f>IF('[1]Data Checking'!GN38="","",'[1]Data Checking'!GN38)</f>
        <v/>
      </c>
      <c r="GK38" t="str">
        <f>IF('[1]Data Checking'!GO38="","",'[1]Data Checking'!GO38)</f>
        <v/>
      </c>
      <c r="GL38" t="str">
        <f>IF('[1]Data Checking'!GP38="","",'[1]Data Checking'!GP38)</f>
        <v/>
      </c>
      <c r="GM38" t="str">
        <f>IF('[1]Data Checking'!GQ38="","",'[1]Data Checking'!GQ38)</f>
        <v/>
      </c>
      <c r="GN38" t="str">
        <f>IF('[1]Data Checking'!GR38="","",'[1]Data Checking'!GR38)</f>
        <v/>
      </c>
      <c r="GO38" t="str">
        <f>IF('[1]Data Checking'!GS38="","",'[1]Data Checking'!GS38)</f>
        <v/>
      </c>
      <c r="GP38" t="str">
        <f>IF('[1]Data Checking'!GT38="","",'[1]Data Checking'!GT38)</f>
        <v/>
      </c>
      <c r="GQ38" t="str">
        <f>IF('[1]Data Checking'!GU38="","",'[1]Data Checking'!GU38)</f>
        <v/>
      </c>
      <c r="GR38" t="str">
        <f>IF('[1]Data Checking'!GV38="","",'[1]Data Checking'!GV38)</f>
        <v/>
      </c>
      <c r="GS38" t="str">
        <f>IF('[1]Data Checking'!GW38="","",'[1]Data Checking'!GW38)</f>
        <v/>
      </c>
      <c r="GT38" t="str">
        <f>IF('[1]Data Checking'!GX38="","",'[1]Data Checking'!GX38)</f>
        <v/>
      </c>
      <c r="GU38" t="str">
        <f>IF('[1]Data Checking'!GY38="","",'[1]Data Checking'!GY38)</f>
        <v/>
      </c>
      <c r="GV38" t="str">
        <f>IF('[1]Data Checking'!GZ38="","",'[1]Data Checking'!GZ38)</f>
        <v/>
      </c>
      <c r="GW38" t="str">
        <f>IF('[1]Data Checking'!HA38="","",'[1]Data Checking'!HA38)</f>
        <v/>
      </c>
      <c r="GX38" t="str">
        <f>IF('[1]Data Checking'!HB38="","",'[1]Data Checking'!HB38)</f>
        <v/>
      </c>
      <c r="GY38" t="str">
        <f>IF('[1]Data Checking'!HC38="","",'[1]Data Checking'!HC38)</f>
        <v/>
      </c>
      <c r="GZ38" t="str">
        <f>IF('[1]Data Checking'!HD38="","",'[1]Data Checking'!HD38)</f>
        <v/>
      </c>
      <c r="HA38" t="str">
        <f>IF('[1]Data Checking'!HE38="","",'[1]Data Checking'!HE38)</f>
        <v/>
      </c>
      <c r="HB38" t="str">
        <f>IF('[1]Data Checking'!HF38="","",'[1]Data Checking'!HF38)</f>
        <v/>
      </c>
      <c r="HC38" t="str">
        <f>IF('[1]Data Checking'!HG38="","",'[1]Data Checking'!HG38)</f>
        <v/>
      </c>
      <c r="HD38" t="str">
        <f>IF('[1]Data Checking'!HH38="","",'[1]Data Checking'!HH38)</f>
        <v/>
      </c>
      <c r="HE38" t="str">
        <f>IF('[1]Data Checking'!HI38="","",'[1]Data Checking'!HI38)</f>
        <v/>
      </c>
      <c r="HF38" t="str">
        <f>IF('[1]Data Checking'!HJ38="","",'[1]Data Checking'!HJ38)</f>
        <v/>
      </c>
      <c r="HG38" t="str">
        <f>IF('[1]Data Checking'!HK38="","",'[1]Data Checking'!HK38)</f>
        <v/>
      </c>
      <c r="HH38" t="str">
        <f>IF('[1]Data Checking'!HL38="","",'[1]Data Checking'!HL38)</f>
        <v/>
      </c>
      <c r="HI38" t="str">
        <f>IF('[1]Data Checking'!HM38="","",'[1]Data Checking'!HM38)</f>
        <v/>
      </c>
      <c r="HJ38" t="str">
        <f>IF('[1]Data Checking'!HN38="","",'[1]Data Checking'!HN38)</f>
        <v/>
      </c>
      <c r="HK38" t="str">
        <f>IF('[1]Data Checking'!HO38="","",'[1]Data Checking'!HO38)</f>
        <v/>
      </c>
      <c r="HL38" t="str">
        <f>IF('[1]Data Checking'!HP38="","",'[1]Data Checking'!HP38)</f>
        <v/>
      </c>
      <c r="HM38" t="str">
        <f>IF('[1]Data Checking'!HQ38="","",'[1]Data Checking'!HQ38)</f>
        <v/>
      </c>
      <c r="HN38" t="str">
        <f>IF('[1]Data Checking'!HR38="","",'[1]Data Checking'!HR38)</f>
        <v/>
      </c>
      <c r="HO38" t="str">
        <f>IF('[1]Data Checking'!HS38="","",'[1]Data Checking'!HS38)</f>
        <v/>
      </c>
      <c r="HP38" t="str">
        <f>IF('[1]Data Checking'!HT38="","",'[1]Data Checking'!HT38)</f>
        <v/>
      </c>
      <c r="HQ38" t="str">
        <f>IF('[1]Data Checking'!HU38="","",'[1]Data Checking'!HU38)</f>
        <v/>
      </c>
      <c r="HR38" t="str">
        <f>IF('[1]Data Checking'!HV38="","",'[1]Data Checking'!HV38)</f>
        <v/>
      </c>
      <c r="HS38" t="str">
        <f>IF('[1]Data Checking'!HW38="","",'[1]Data Checking'!HW38)</f>
        <v/>
      </c>
      <c r="HT38" t="str">
        <f>IF('[1]Data Checking'!HX38="","",'[1]Data Checking'!HX38)</f>
        <v/>
      </c>
      <c r="HU38" t="str">
        <f>IF('[1]Data Checking'!HY38="","",'[1]Data Checking'!HY38)</f>
        <v/>
      </c>
      <c r="HV38" t="str">
        <f>IF('[1]Data Checking'!HZ38="","",'[1]Data Checking'!HZ38)</f>
        <v/>
      </c>
      <c r="HW38" t="str">
        <f>IF('[1]Data Checking'!IA38="","",'[1]Data Checking'!IA38)</f>
        <v/>
      </c>
      <c r="HX38" t="str">
        <f>IF('[1]Data Checking'!IB38="","",'[1]Data Checking'!IB38)</f>
        <v/>
      </c>
      <c r="HY38" t="str">
        <f>IF('[1]Data Checking'!IC38="","",'[1]Data Checking'!IC38)</f>
        <v/>
      </c>
      <c r="HZ38" t="str">
        <f>IF('[1]Data Checking'!ID38="","",'[1]Data Checking'!ID38)</f>
        <v/>
      </c>
      <c r="IA38" t="str">
        <f>IF('[1]Data Checking'!IE38="","",'[1]Data Checking'!IE38)</f>
        <v/>
      </c>
      <c r="IB38" t="str">
        <f>IF('[1]Data Checking'!IF38="","",'[1]Data Checking'!IF38)</f>
        <v>Oui</v>
      </c>
      <c r="IC38" t="str">
        <f>IF('[1]Data Checking'!IG38="","",'[1]Data Checking'!IG38)</f>
        <v>Manifestations</v>
      </c>
      <c r="ID38">
        <f>IF('[1]Data Checking'!IH38="","",'[1]Data Checking'!IH38)</f>
        <v>0</v>
      </c>
      <c r="IE38">
        <f>IF('[1]Data Checking'!II38="","",'[1]Data Checking'!II38)</f>
        <v>0</v>
      </c>
      <c r="IF38">
        <f>IF('[1]Data Checking'!IJ38="","",'[1]Data Checking'!IJ38)</f>
        <v>1</v>
      </c>
      <c r="IG38">
        <f>IF('[1]Data Checking'!IK38="","",'[1]Data Checking'!IK38)</f>
        <v>0</v>
      </c>
      <c r="IH38">
        <f>IF('[1]Data Checking'!IL38="","",'[1]Data Checking'!IL38)</f>
        <v>0</v>
      </c>
      <c r="II38">
        <f>IF('[1]Data Checking'!IM38="","",'[1]Data Checking'!IM38)</f>
        <v>0</v>
      </c>
      <c r="IJ38" t="str">
        <f>IF('[1]Data Checking'!IN38="","",'[1]Data Checking'!IN38)</f>
        <v/>
      </c>
      <c r="IK38" t="str">
        <f>IF('[1]Data Checking'!IO38="","",'[1]Data Checking'!IO38)</f>
        <v>Risques de vols ou pillages</v>
      </c>
      <c r="IL38">
        <f>IF('[1]Data Checking'!IP38="","",'[1]Data Checking'!IP38)</f>
        <v>1</v>
      </c>
      <c r="IM38">
        <f>IF('[1]Data Checking'!IQ38="","",'[1]Data Checking'!IQ38)</f>
        <v>0</v>
      </c>
      <c r="IN38">
        <f>IF('[1]Data Checking'!IR38="","",'[1]Data Checking'!IR38)</f>
        <v>0</v>
      </c>
      <c r="IO38">
        <f>IF('[1]Data Checking'!IS38="","",'[1]Data Checking'!IS38)</f>
        <v>0</v>
      </c>
      <c r="IP38">
        <f>IF('[1]Data Checking'!IT38="","",'[1]Data Checking'!IT38)</f>
        <v>0</v>
      </c>
      <c r="IQ38">
        <f>IF('[1]Data Checking'!IU38="","",'[1]Data Checking'!IU38)</f>
        <v>0</v>
      </c>
      <c r="IR38">
        <f>IF('[1]Data Checking'!IV38="","",'[1]Data Checking'!IV38)</f>
        <v>0</v>
      </c>
      <c r="IS38">
        <f>IF('[1]Data Checking'!IW38="","",'[1]Data Checking'!IW38)</f>
        <v>0</v>
      </c>
      <c r="IT38" t="str">
        <f>IF('[1]Data Checking'!IX38="","",'[1]Data Checking'!IX38)</f>
        <v/>
      </c>
      <c r="IU38" t="str">
        <f>IF('[1]Data Checking'!IY38="","",'[1]Data Checking'!IY38)</f>
        <v>Oui</v>
      </c>
      <c r="IV38" t="str">
        <f>IF('[1]Data Checking'!IZ38="","",'[1]Data Checking'!IZ38)</f>
        <v/>
      </c>
      <c r="IW38" t="str">
        <f>IF('[1]Data Checking'!JA38="","",'[1]Data Checking'!JA38)</f>
        <v>Nourriture</v>
      </c>
      <c r="IX38">
        <f>IF('[1]Data Checking'!JB38="","",'[1]Data Checking'!JB38)</f>
        <v>1</v>
      </c>
      <c r="IY38">
        <f>IF('[1]Data Checking'!JC38="","",'[1]Data Checking'!JC38)</f>
        <v>0</v>
      </c>
      <c r="IZ38">
        <f>IF('[1]Data Checking'!JD38="","",'[1]Data Checking'!JD38)</f>
        <v>0</v>
      </c>
      <c r="JA38">
        <f>IF('[1]Data Checking'!JE38="","",'[1]Data Checking'!JE38)</f>
        <v>0</v>
      </c>
      <c r="JB38" t="str">
        <f>IF('[1]Data Checking'!JF38="","",'[1]Data Checking'!JF38)</f>
        <v/>
      </c>
      <c r="JC38" t="str">
        <f>IF('[1]Data Checking'!JG38="","",'[1]Data Checking'!JG38)</f>
        <v/>
      </c>
      <c r="JD38" t="str">
        <f>IF('[1]Data Checking'!JH38="","",'[1]Data Checking'!JH38)</f>
        <v/>
      </c>
      <c r="JE38" t="str">
        <f>IF('[1]Data Checking'!JI38="","",'[1]Data Checking'!JI38)</f>
        <v/>
      </c>
      <c r="JF38" t="str">
        <f>IF('[1]Data Checking'!JJ38="","",'[1]Data Checking'!JJ38)</f>
        <v/>
      </c>
      <c r="JG38" t="str">
        <f>IF('[1]Data Checking'!JK38="","",'[1]Data Checking'!JK38)</f>
        <v/>
      </c>
      <c r="JH38" t="str">
        <f>IF('[1]Data Checking'!JL38="","",'[1]Data Checking'!JL38)</f>
        <v/>
      </c>
      <c r="JI38" t="str">
        <f>IF('[1]Data Checking'!JM38="","",'[1]Data Checking'!JM38)</f>
        <v/>
      </c>
      <c r="JJ38" t="str">
        <f>IF('[1]Data Checking'!JN38="","",'[1]Data Checking'!JN38)</f>
        <v/>
      </c>
      <c r="JK38" t="str">
        <f>IF('[1]Data Checking'!JO38="","",'[1]Data Checking'!JO38)</f>
        <v/>
      </c>
      <c r="JL38" t="str">
        <f>IF('[1]Data Checking'!JP38="","",'[1]Data Checking'!JP38)</f>
        <v/>
      </c>
      <c r="JM38" t="str">
        <f>IF('[1]Data Checking'!JQ38="","",'[1]Data Checking'!JQ38)</f>
        <v/>
      </c>
      <c r="JN38" t="str">
        <f>IF('[1]Data Checking'!JR38="","",'[1]Data Checking'!JR38)</f>
        <v/>
      </c>
      <c r="JO38" t="str">
        <f>IF('[1]Data Checking'!JS38="","",'[1]Data Checking'!JS38)</f>
        <v/>
      </c>
      <c r="JP38" t="str">
        <f>IF('[1]Data Checking'!JT38="","",'[1]Data Checking'!JT38)</f>
        <v/>
      </c>
      <c r="JQ38" t="str">
        <f>IF('[1]Data Checking'!JU38="","",'[1]Data Checking'!JU38)</f>
        <v/>
      </c>
      <c r="JR38" t="str">
        <f>IF('[1]Data Checking'!JV38="","",'[1]Data Checking'!JV38)</f>
        <v/>
      </c>
      <c r="JS38" t="str">
        <f>IF('[1]Data Checking'!JW38="","",'[1]Data Checking'!JW38)</f>
        <v/>
      </c>
      <c r="JT38" t="str">
        <f>IF('[1]Data Checking'!JX38="","",'[1]Data Checking'!JX38)</f>
        <v/>
      </c>
      <c r="JU38" t="str">
        <f>IF('[1]Data Checking'!JY38="","",'[1]Data Checking'!JY38)</f>
        <v/>
      </c>
      <c r="JV38" t="str">
        <f>IF('[1]Data Checking'!JZ38="","",'[1]Data Checking'!JZ38)</f>
        <v/>
      </c>
      <c r="JW38" t="str">
        <f>IF('[1]Data Checking'!KA38="","",'[1]Data Checking'!KA38)</f>
        <v/>
      </c>
      <c r="JX38" t="str">
        <f>IF('[1]Data Checking'!KB38="","",'[1]Data Checking'!KB38)</f>
        <v/>
      </c>
      <c r="JY38" t="str">
        <f>IF('[1]Data Checking'!KC38="","",'[1]Data Checking'!KC38)</f>
        <v/>
      </c>
      <c r="JZ38" t="str">
        <f>IF('[1]Data Checking'!KD38="","",'[1]Data Checking'!KD38)</f>
        <v/>
      </c>
      <c r="KA38" t="str">
        <f>IF('[1]Data Checking'!KE38="","",'[1]Data Checking'!KE38)</f>
        <v/>
      </c>
      <c r="KB38" t="str">
        <f>IF('[1]Data Checking'!KF38="","",'[1]Data Checking'!KF38)</f>
        <v/>
      </c>
      <c r="KC38" t="str">
        <f>IF('[1]Data Checking'!KG38="","",'[1]Data Checking'!KG38)</f>
        <v/>
      </c>
      <c r="KD38" t="str">
        <f>IF('[1]Data Checking'!KH38="","",'[1]Data Checking'!KH38)</f>
        <v/>
      </c>
      <c r="KE38" t="str">
        <f>IF('[1]Data Checking'!KI38="","",'[1]Data Checking'!KI38)</f>
        <v/>
      </c>
      <c r="KF38" t="str">
        <f>IF('[1]Data Checking'!KJ38="","",'[1]Data Checking'!KJ38)</f>
        <v/>
      </c>
      <c r="KG38" t="str">
        <f>IF('[1]Data Checking'!KK38="","",'[1]Data Checking'!KK38)</f>
        <v/>
      </c>
      <c r="KH38" t="str">
        <f>IF('[1]Data Checking'!KL38="","",'[1]Data Checking'!KL38)</f>
        <v/>
      </c>
      <c r="KI38" t="str">
        <f>IF('[1]Data Checking'!KM38="","",'[1]Data Checking'!KM38)</f>
        <v/>
      </c>
      <c r="KJ38" t="str">
        <f>IF('[1]Data Checking'!KN38="","",'[1]Data Checking'!KN38)</f>
        <v/>
      </c>
      <c r="KK38" t="str">
        <f>IF('[1]Data Checking'!KO38="","",'[1]Data Checking'!KO38)</f>
        <v/>
      </c>
      <c r="KL38" t="str">
        <f>IF('[1]Data Checking'!KP38="","",'[1]Data Checking'!KP38)</f>
        <v/>
      </c>
      <c r="KM38" t="str">
        <f>IF('[1]Data Checking'!KQ38="","",'[1]Data Checking'!KQ38)</f>
        <v/>
      </c>
      <c r="KN38" t="str">
        <f>IF('[1]Data Checking'!KR38="","",'[1]Data Checking'!KR38)</f>
        <v/>
      </c>
      <c r="KO38" t="str">
        <f>IF('[1]Data Checking'!KS38="","",'[1]Data Checking'!KS38)</f>
        <v/>
      </c>
      <c r="KP38" t="str">
        <f>IF('[1]Data Checking'!KT38="","",'[1]Data Checking'!KT38)</f>
        <v/>
      </c>
      <c r="KQ38" t="str">
        <f>IF('[1]Data Checking'!KU38="","",'[1]Data Checking'!KU38)</f>
        <v/>
      </c>
      <c r="KR38" t="str">
        <f>IF('[1]Data Checking'!KV38="","",'[1]Data Checking'!KV38)</f>
        <v/>
      </c>
      <c r="KS38" t="str">
        <f>IF('[1]Data Checking'!KW38="","",'[1]Data Checking'!KW38)</f>
        <v/>
      </c>
      <c r="KT38" t="str">
        <f>IF('[1]Data Checking'!KX38="","",'[1]Data Checking'!KX38)</f>
        <v/>
      </c>
      <c r="KU38" t="str">
        <f>IF('[1]Data Checking'!KY38="","",'[1]Data Checking'!KY38)</f>
        <v/>
      </c>
      <c r="KV38" t="str">
        <f>IF('[1]Data Checking'!KZ38="","",'[1]Data Checking'!KZ38)</f>
        <v/>
      </c>
      <c r="KW38" t="str">
        <f>IF('[1]Data Checking'!LA38="","",'[1]Data Checking'!LA38)</f>
        <v/>
      </c>
      <c r="KX38" t="str">
        <f>IF('[1]Data Checking'!LB38="","",'[1]Data Checking'!LB38)</f>
        <v/>
      </c>
      <c r="KY38" t="str">
        <f>IF('[1]Data Checking'!LC38="","",'[1]Data Checking'!LC38)</f>
        <v/>
      </c>
      <c r="KZ38" t="str">
        <f>IF('[1]Data Checking'!LD38="","",'[1]Data Checking'!LD38)</f>
        <v/>
      </c>
      <c r="LA38" t="str">
        <f>IF('[1]Data Checking'!LE38="","",'[1]Data Checking'!LE38)</f>
        <v/>
      </c>
      <c r="LB38" t="str">
        <f>IF('[1]Data Checking'!LF38="","",'[1]Data Checking'!LF38)</f>
        <v/>
      </c>
      <c r="LC38" t="str">
        <f>IF('[1]Data Checking'!LG38="","",'[1]Data Checking'!LG38)</f>
        <v/>
      </c>
      <c r="LD38" t="str">
        <f>IF('[1]Data Checking'!LH38="","",'[1]Data Checking'!LH38)</f>
        <v/>
      </c>
      <c r="LE38" t="str">
        <f>IF('[1]Data Checking'!LI38="","",'[1]Data Checking'!LI38)</f>
        <v/>
      </c>
      <c r="LF38" t="str">
        <f>IF('[1]Data Checking'!LJ38="","",'[1]Data Checking'!LJ38)</f>
        <v/>
      </c>
      <c r="LG38" t="str">
        <f>IF('[1]Data Checking'!LK38="","",'[1]Data Checking'!LK38)</f>
        <v/>
      </c>
      <c r="LH38" t="str">
        <f>IF('[1]Data Checking'!LL38="","",'[1]Data Checking'!LL38)</f>
        <v/>
      </c>
      <c r="LI38" t="str">
        <f>IF('[1]Data Checking'!LM38="","",'[1]Data Checking'!LM38)</f>
        <v/>
      </c>
      <c r="LJ38" t="str">
        <f>IF('[1]Data Checking'!LN38="","",'[1]Data Checking'!LN38)</f>
        <v/>
      </c>
      <c r="LK38" t="str">
        <f>IF('[1]Data Checking'!LO38="","",'[1]Data Checking'!LO38)</f>
        <v/>
      </c>
      <c r="LL38" t="str">
        <f>IF('[1]Data Checking'!LP38="","",'[1]Data Checking'!LP38)</f>
        <v/>
      </c>
      <c r="LM38" t="str">
        <f>IF('[1]Data Checking'!LQ38="","",'[1]Data Checking'!LQ38)</f>
        <v/>
      </c>
      <c r="LN38" t="str">
        <f>IF('[1]Data Checking'!LR38="","",'[1]Data Checking'!LR38)</f>
        <v/>
      </c>
      <c r="LO38" t="str">
        <f>IF('[1]Data Checking'!LS38="","",'[1]Data Checking'!LS38)</f>
        <v/>
      </c>
      <c r="LP38" t="str">
        <f>IF('[1]Data Checking'!LT38="","",'[1]Data Checking'!LT38)</f>
        <v/>
      </c>
      <c r="LQ38" t="str">
        <f>IF('[1]Data Checking'!LU38="","",'[1]Data Checking'!LU38)</f>
        <v/>
      </c>
      <c r="LR38" t="str">
        <f>IF('[1]Data Checking'!LV38="","",'[1]Data Checking'!LV38)</f>
        <v/>
      </c>
      <c r="LS38" t="str">
        <f>IF('[1]Data Checking'!LW38="","",'[1]Data Checking'!LW38)</f>
        <v/>
      </c>
      <c r="LT38" t="str">
        <f>IF('[1]Data Checking'!LX38="","",'[1]Data Checking'!LX38)</f>
        <v/>
      </c>
      <c r="LU38" t="str">
        <f>IF('[1]Data Checking'!LY38="","",'[1]Data Checking'!LY38)</f>
        <v/>
      </c>
      <c r="LV38" t="str">
        <f>IF('[1]Data Checking'!LZ38="","",'[1]Data Checking'!LZ38)</f>
        <v/>
      </c>
      <c r="LW38" t="str">
        <f>IF('[1]Data Checking'!MA38="","",'[1]Data Checking'!MA38)</f>
        <v/>
      </c>
      <c r="LX38" t="str">
        <f>IF('[1]Data Checking'!MB38="","",'[1]Data Checking'!MB38)</f>
        <v/>
      </c>
      <c r="LY38" t="str">
        <f>IF('[1]Data Checking'!MC38="","",'[1]Data Checking'!MC38)</f>
        <v/>
      </c>
      <c r="LZ38" t="str">
        <f>IF('[1]Data Checking'!MD38="","",'[1]Data Checking'!MD38)</f>
        <v/>
      </c>
      <c r="MA38" t="str">
        <f>IF('[1]Data Checking'!ME38="","",'[1]Data Checking'!ME38)</f>
        <v/>
      </c>
      <c r="MB38" t="str">
        <f>IF('[1]Data Checking'!MF38="","",'[1]Data Checking'!MF38)</f>
        <v/>
      </c>
      <c r="MC38" t="str">
        <f>IF('[1]Data Checking'!MG38="","",'[1]Data Checking'!MG38)</f>
        <v/>
      </c>
      <c r="MD38" t="str">
        <f>IF('[1]Data Checking'!MH38="","",'[1]Data Checking'!MH38)</f>
        <v/>
      </c>
      <c r="ME38" t="str">
        <f>IF('[1]Data Checking'!MI38="","",'[1]Data Checking'!MI38)</f>
        <v/>
      </c>
      <c r="MF38" t="str">
        <f>IF('[1]Data Checking'!MJ38="","",'[1]Data Checking'!MJ38)</f>
        <v/>
      </c>
      <c r="MG38" t="str">
        <f>IF('[1]Data Checking'!MK38="","",'[1]Data Checking'!MK38)</f>
        <v/>
      </c>
      <c r="MH38" t="str">
        <f>IF('[1]Data Checking'!ML38="","",'[1]Data Checking'!ML38)</f>
        <v/>
      </c>
      <c r="MI38" t="str">
        <f>IF('[1]Data Checking'!MM38="","",'[1]Data Checking'!MM38)</f>
        <v/>
      </c>
      <c r="MJ38" t="str">
        <f>IF('[1]Data Checking'!MN38="","",'[1]Data Checking'!MN38)</f>
        <v/>
      </c>
      <c r="MK38" t="str">
        <f>IF('[1]Data Checking'!MO38="","",'[1]Data Checking'!MO38)</f>
        <v/>
      </c>
      <c r="ML38" t="str">
        <f>IF('[1]Data Checking'!MP38="","",'[1]Data Checking'!MP38)</f>
        <v/>
      </c>
      <c r="MM38" t="str">
        <f>IF('[1]Data Checking'!MQ38="","",'[1]Data Checking'!MQ38)</f>
        <v/>
      </c>
      <c r="MN38" t="str">
        <f>IF('[1]Data Checking'!MR38="","",'[1]Data Checking'!MR38)</f>
        <v/>
      </c>
      <c r="MO38" t="str">
        <f>IF('[1]Data Checking'!MS38="","",'[1]Data Checking'!MS38)</f>
        <v/>
      </c>
      <c r="MP38" t="str">
        <f>IF('[1]Data Checking'!MT38="","",'[1]Data Checking'!MT38)</f>
        <v/>
      </c>
      <c r="MQ38" t="str">
        <f>IF('[1]Data Checking'!MU38="","",'[1]Data Checking'!MU38)</f>
        <v/>
      </c>
      <c r="MR38" t="str">
        <f>IF('[1]Data Checking'!MV38="","",'[1]Data Checking'!MV38)</f>
        <v/>
      </c>
      <c r="MS38" t="str">
        <f>IF('[1]Data Checking'!MW38="","",'[1]Data Checking'!MW38)</f>
        <v/>
      </c>
      <c r="MT38" t="str">
        <f>IF('[1]Data Checking'!MX38="","",'[1]Data Checking'!MX38)</f>
        <v/>
      </c>
      <c r="MU38" t="str">
        <f>IF('[1]Data Checking'!MY38="","",'[1]Data Checking'!MY38)</f>
        <v/>
      </c>
      <c r="MV38" t="str">
        <f>IF('[1]Data Checking'!MZ38="","",'[1]Data Checking'!MZ38)</f>
        <v/>
      </c>
      <c r="MW38" t="str">
        <f>IF('[1]Data Checking'!NA38="","",'[1]Data Checking'!NA38)</f>
        <v/>
      </c>
      <c r="MX38" t="str">
        <f>IF('[1]Data Checking'!NB38="","",'[1]Data Checking'!NB38)</f>
        <v/>
      </c>
      <c r="MY38" t="str">
        <f>IF('[1]Data Checking'!NC38="","",'[1]Data Checking'!NC38)</f>
        <v/>
      </c>
      <c r="MZ38" t="str">
        <f>IF('[1]Data Checking'!ND38="","",'[1]Data Checking'!ND38)</f>
        <v/>
      </c>
      <c r="NA38" t="str">
        <f>IF('[1]Data Checking'!NE38="","",'[1]Data Checking'!NE38)</f>
        <v/>
      </c>
      <c r="NB38" t="str">
        <f>IF('[1]Data Checking'!NF38="","",'[1]Data Checking'!NF38)</f>
        <v/>
      </c>
      <c r="NC38" t="str">
        <f>IF('[1]Data Checking'!NG38="","",'[1]Data Checking'!NG38)</f>
        <v/>
      </c>
      <c r="ND38" t="str">
        <f>IF('[1]Data Checking'!NH38="","",'[1]Data Checking'!NH38)</f>
        <v/>
      </c>
      <c r="NE38" t="str">
        <f>IF('[1]Data Checking'!NI38="","",'[1]Data Checking'!NI38)</f>
        <v/>
      </c>
      <c r="NF38" t="str">
        <f>IF('[1]Data Checking'!NJ38="","",'[1]Data Checking'!NJ38)</f>
        <v/>
      </c>
      <c r="NG38" t="str">
        <f>IF('[1]Data Checking'!NK38="","",'[1]Data Checking'!NK38)</f>
        <v/>
      </c>
      <c r="NH38" t="str">
        <f>IF('[1]Data Checking'!NL38="","",'[1]Data Checking'!NL38)</f>
        <v/>
      </c>
      <c r="NI38" t="str">
        <f>IF('[1]Data Checking'!NM38="","",'[1]Data Checking'!NM38)</f>
        <v/>
      </c>
      <c r="NJ38" t="str">
        <f>IF('[1]Data Checking'!NN38="","",'[1]Data Checking'!NN38)</f>
        <v/>
      </c>
      <c r="NK38" t="str">
        <f>IF('[1]Data Checking'!NO38="","",'[1]Data Checking'!NO38)</f>
        <v/>
      </c>
      <c r="NL38" t="str">
        <f>IF('[1]Data Checking'!NP38="","",'[1]Data Checking'!NP38)</f>
        <v/>
      </c>
      <c r="NM38" t="str">
        <f>IF('[1]Data Checking'!NQ38="","",'[1]Data Checking'!NQ38)</f>
        <v/>
      </c>
      <c r="NN38" t="str">
        <f>IF('[1]Data Checking'!NR38="","",'[1]Data Checking'!NR38)</f>
        <v/>
      </c>
      <c r="NO38" t="str">
        <f>IF('[1]Data Checking'!NS38="","",'[1]Data Checking'!NS38)</f>
        <v/>
      </c>
      <c r="NP38" t="str">
        <f>IF('[1]Data Checking'!NT38="","",'[1]Data Checking'!NT38)</f>
        <v/>
      </c>
      <c r="NQ38" t="str">
        <f>IF('[1]Data Checking'!NU38="","",'[1]Data Checking'!NU38)</f>
        <v/>
      </c>
      <c r="NR38" t="str">
        <f>IF('[1]Data Checking'!NV38="","",'[1]Data Checking'!NV38)</f>
        <v/>
      </c>
      <c r="NS38" t="str">
        <f>IF('[1]Data Checking'!NW38="","",'[1]Data Checking'!NW38)</f>
        <v/>
      </c>
      <c r="NT38" t="str">
        <f>IF('[1]Data Checking'!NX38="","",'[1]Data Checking'!NX38)</f>
        <v/>
      </c>
      <c r="NU38" t="str">
        <f>IF('[1]Data Checking'!NY38="","",'[1]Data Checking'!NY38)</f>
        <v/>
      </c>
      <c r="NV38" t="str">
        <f>IF('[1]Data Checking'!NZ38="","",'[1]Data Checking'!NZ38)</f>
        <v/>
      </c>
      <c r="NW38" t="str">
        <f>IF('[1]Data Checking'!OA38="","",'[1]Data Checking'!OA38)</f>
        <v/>
      </c>
      <c r="NX38" t="str">
        <f>IF('[1]Data Checking'!OB38="","",'[1]Data Checking'!OB38)</f>
        <v/>
      </c>
      <c r="NY38" t="str">
        <f>IF('[1]Data Checking'!OC38="","",'[1]Data Checking'!OC38)</f>
        <v/>
      </c>
      <c r="NZ38" t="str">
        <f>IF('[1]Data Checking'!OD38="","",'[1]Data Checking'!OD38)</f>
        <v/>
      </c>
      <c r="OA38" t="str">
        <f>IF('[1]Data Checking'!OE38="","",'[1]Data Checking'!OE38)</f>
        <v/>
      </c>
      <c r="OB38" t="str">
        <f>IF('[1]Data Checking'!OF38="","",'[1]Data Checking'!OF38)</f>
        <v/>
      </c>
      <c r="OC38" t="str">
        <f>IF('[1]Data Checking'!OG38="","",'[1]Data Checking'!OG38)</f>
        <v/>
      </c>
      <c r="OD38" t="str">
        <f>IF('[1]Data Checking'!OH38="","",'[1]Data Checking'!OH38)</f>
        <v/>
      </c>
      <c r="OE38" t="str">
        <f>IF('[1]Data Checking'!OI38="","",'[1]Data Checking'!OI38)</f>
        <v/>
      </c>
      <c r="OF38" t="str">
        <f>IF('[1]Data Checking'!OJ38="","",'[1]Data Checking'!OJ38)</f>
        <v/>
      </c>
      <c r="OG38" t="str">
        <f>IF('[1]Data Checking'!OK38="","",'[1]Data Checking'!OK38)</f>
        <v/>
      </c>
      <c r="OH38" t="str">
        <f>IF('[1]Data Checking'!OL38="","",'[1]Data Checking'!OL38)</f>
        <v/>
      </c>
      <c r="OI38" t="str">
        <f>IF('[1]Data Checking'!OM38="","",'[1]Data Checking'!OM38)</f>
        <v/>
      </c>
      <c r="OJ38" t="str">
        <f>IF('[1]Data Checking'!ON38="","",'[1]Data Checking'!ON38)</f>
        <v/>
      </c>
      <c r="OK38" t="str">
        <f>IF('[1]Data Checking'!OO38="","",'[1]Data Checking'!OO38)</f>
        <v/>
      </c>
      <c r="OL38" t="str">
        <f>IF('[1]Data Checking'!OP38="","",'[1]Data Checking'!OP38)</f>
        <v/>
      </c>
      <c r="OM38" t="str">
        <f>IF('[1]Data Checking'!OQ38="","",'[1]Data Checking'!OQ38)</f>
        <v/>
      </c>
      <c r="ON38" t="str">
        <f>IF('[1]Data Checking'!OR38="","",'[1]Data Checking'!OR38)</f>
        <v/>
      </c>
      <c r="OO38" t="str">
        <f>IF('[1]Data Checking'!OS38="","",'[1]Data Checking'!OS38)</f>
        <v/>
      </c>
      <c r="OP38" t="str">
        <f>IF('[1]Data Checking'!OT38="","",'[1]Data Checking'!OT38)</f>
        <v/>
      </c>
      <c r="OQ38" t="str">
        <f>IF('[1]Data Checking'!OU38="","",'[1]Data Checking'!OU38)</f>
        <v/>
      </c>
      <c r="OR38" t="str">
        <f>IF('[1]Data Checking'!OV38="","",'[1]Data Checking'!OV38)</f>
        <v/>
      </c>
      <c r="OS38" t="str">
        <f>IF('[1]Data Checking'!OW38="","",'[1]Data Checking'!OW38)</f>
        <v/>
      </c>
      <c r="OT38" t="str">
        <f>IF('[1]Data Checking'!OX38="","",'[1]Data Checking'!OX38)</f>
        <v/>
      </c>
      <c r="OU38" t="str">
        <f>IF('[1]Data Checking'!OY38="","",'[1]Data Checking'!OY38)</f>
        <v/>
      </c>
      <c r="OV38" t="str">
        <f>IF('[1]Data Checking'!OZ38="","",'[1]Data Checking'!OZ38)</f>
        <v/>
      </c>
      <c r="OW38" t="str">
        <f>IF('[1]Data Checking'!PA38="","",'[1]Data Checking'!PA38)</f>
        <v/>
      </c>
      <c r="OX38" t="str">
        <f>IF('[1]Data Checking'!PB38="","",'[1]Data Checking'!PB38)</f>
        <v/>
      </c>
      <c r="OY38" t="str">
        <f>IF('[1]Data Checking'!PC38="","",'[1]Data Checking'!PC38)</f>
        <v/>
      </c>
      <c r="OZ38" t="str">
        <f>IF('[1]Data Checking'!PD38="","",'[1]Data Checking'!PD38)</f>
        <v/>
      </c>
      <c r="PA38" t="str">
        <f>IF('[1]Data Checking'!PE38="","",'[1]Data Checking'!PE38)</f>
        <v/>
      </c>
      <c r="PB38" t="str">
        <f>IF('[1]Data Checking'!PF38="","",'[1]Data Checking'!PF38)</f>
        <v/>
      </c>
      <c r="PC38" t="str">
        <f>IF('[1]Data Checking'!PG38="","",'[1]Data Checking'!PG38)</f>
        <v/>
      </c>
      <c r="PD38" t="str">
        <f>IF('[1]Data Checking'!PH38="","",'[1]Data Checking'!PH38)</f>
        <v/>
      </c>
      <c r="PE38" t="str">
        <f>IF('[1]Data Checking'!PI38="","",'[1]Data Checking'!PI38)</f>
        <v/>
      </c>
      <c r="PF38" t="str">
        <f>IF('[1]Data Checking'!PJ38="","",'[1]Data Checking'!PJ38)</f>
        <v/>
      </c>
      <c r="PG38" t="str">
        <f>IF('[1]Data Checking'!PK38="","",'[1]Data Checking'!PK38)</f>
        <v/>
      </c>
      <c r="PH38" t="str">
        <f>IF('[1]Data Checking'!PL38="","",'[1]Data Checking'!PL38)</f>
        <v/>
      </c>
      <c r="PI38" t="str">
        <f>IF('[1]Data Checking'!PM38="","",'[1]Data Checking'!PM38)</f>
        <v/>
      </c>
      <c r="PJ38" t="str">
        <f>IF('[1]Data Checking'!PN38="","",'[1]Data Checking'!PN38)</f>
        <v/>
      </c>
      <c r="PK38" t="str">
        <f>IF('[1]Data Checking'!PO38="","",'[1]Data Checking'!PO38)</f>
        <v/>
      </c>
      <c r="PL38" t="str">
        <f>IF('[1]Data Checking'!PP38="","",'[1]Data Checking'!PP38)</f>
        <v/>
      </c>
      <c r="PM38" t="str">
        <f>IF('[1]Data Checking'!PQ38="","",'[1]Data Checking'!PQ38)</f>
        <v/>
      </c>
      <c r="PN38" t="str">
        <f>IF('[1]Data Checking'!PR38="","",'[1]Data Checking'!PR38)</f>
        <v/>
      </c>
      <c r="PO38" t="str">
        <f>IF('[1]Data Checking'!PS38="","",'[1]Data Checking'!PS38)</f>
        <v/>
      </c>
      <c r="PP38" t="str">
        <f>IF('[1]Data Checking'!PT38="","",'[1]Data Checking'!PT38)</f>
        <v/>
      </c>
      <c r="PQ38" t="str">
        <f>IF('[1]Data Checking'!PU38="","",'[1]Data Checking'!PU38)</f>
        <v/>
      </c>
      <c r="PR38" t="str">
        <f>IF('[1]Data Checking'!PV38="","",'[1]Data Checking'!PV38)</f>
        <v/>
      </c>
      <c r="PS38" t="str">
        <f>IF('[1]Data Checking'!PW38="","",'[1]Data Checking'!PW38)</f>
        <v/>
      </c>
      <c r="PT38" t="str">
        <f>IF('[1]Data Checking'!PX38="","",'[1]Data Checking'!PX38)</f>
        <v/>
      </c>
      <c r="PU38" t="str">
        <f>IF('[1]Data Checking'!PY38="","",'[1]Data Checking'!PY38)</f>
        <v/>
      </c>
      <c r="PV38" t="str">
        <f>IF('[1]Data Checking'!PZ38="","",'[1]Data Checking'!PZ38)</f>
        <v/>
      </c>
      <c r="PW38" t="str">
        <f>IF('[1]Data Checking'!QA38="","",'[1]Data Checking'!QA38)</f>
        <v/>
      </c>
      <c r="PX38" t="str">
        <f>IF('[1]Data Checking'!QB38="","",'[1]Data Checking'!QB38)</f>
        <v/>
      </c>
      <c r="PY38" t="str">
        <f>IF('[1]Data Checking'!QC38="","",'[1]Data Checking'!QC38)</f>
        <v/>
      </c>
      <c r="PZ38" t="str">
        <f>IF('[1]Data Checking'!QD38="","",'[1]Data Checking'!QD38)</f>
        <v/>
      </c>
      <c r="QA38" t="str">
        <f>IF('[1]Data Checking'!QE38="","",'[1]Data Checking'!QE38)</f>
        <v/>
      </c>
      <c r="QB38" t="str">
        <f>IF('[1]Data Checking'!QF38="","",'[1]Data Checking'!QF38)</f>
        <v/>
      </c>
      <c r="QC38" t="str">
        <f>IF('[1]Data Checking'!QG38="","",'[1]Data Checking'!QG38)</f>
        <v/>
      </c>
      <c r="QD38" t="str">
        <f>IF('[1]Data Checking'!QH38="","",'[1]Data Checking'!QH38)</f>
        <v/>
      </c>
      <c r="QE38" t="str">
        <f>IF('[1]Data Checking'!QI38="","",'[1]Data Checking'!QI38)</f>
        <v/>
      </c>
      <c r="QF38" t="str">
        <f>IF('[1]Data Checking'!QJ38="","",'[1]Data Checking'!QJ38)</f>
        <v/>
      </c>
      <c r="QG38" t="str">
        <f>IF('[1]Data Checking'!QK38="","",'[1]Data Checking'!QK38)</f>
        <v/>
      </c>
      <c r="QH38" t="str">
        <f>IF('[1]Data Checking'!QL38="","",'[1]Data Checking'!QL38)</f>
        <v/>
      </c>
      <c r="QI38" t="str">
        <f>IF('[1]Data Checking'!QM38="","",'[1]Data Checking'!QM38)</f>
        <v/>
      </c>
      <c r="QJ38" t="str">
        <f>IF('[1]Data Checking'!QN38="","",'[1]Data Checking'!QN38)</f>
        <v/>
      </c>
      <c r="QK38" t="str">
        <f>IF('[1]Data Checking'!QO38="","",'[1]Data Checking'!QO38)</f>
        <v/>
      </c>
      <c r="QL38" t="str">
        <f>IF('[1]Data Checking'!QP38="","",'[1]Data Checking'!QP38)</f>
        <v/>
      </c>
      <c r="QM38" t="str">
        <f>IF('[1]Data Checking'!QQ38="","",'[1]Data Checking'!QQ38)</f>
        <v/>
      </c>
      <c r="QN38" t="str">
        <f>IF('[1]Data Checking'!QR38="","",'[1]Data Checking'!QR38)</f>
        <v/>
      </c>
      <c r="QO38" t="str">
        <f>IF('[1]Data Checking'!QS38="","",'[1]Data Checking'!QS38)</f>
        <v/>
      </c>
      <c r="QP38" t="str">
        <f>IF('[1]Data Checking'!QT38="","",'[1]Data Checking'!QT38)</f>
        <v/>
      </c>
      <c r="QQ38" t="str">
        <f>IF('[1]Data Checking'!QU38="","",'[1]Data Checking'!QU38)</f>
        <v/>
      </c>
      <c r="QR38" t="str">
        <f>IF('[1]Data Checking'!QV38="","",'[1]Data Checking'!QV38)</f>
        <v/>
      </c>
      <c r="QS38" t="str">
        <f>IF('[1]Data Checking'!QW38="","",'[1]Data Checking'!QW38)</f>
        <v/>
      </c>
      <c r="QT38" t="str">
        <f>IF('[1]Data Checking'!QX38="","",'[1]Data Checking'!QX38)</f>
        <v/>
      </c>
      <c r="QU38" t="str">
        <f>IF('[1]Data Checking'!QY38="","",'[1]Data Checking'!QY38)</f>
        <v/>
      </c>
      <c r="QV38" t="str">
        <f>IF('[1]Data Checking'!QZ38="","",'[1]Data Checking'!QZ38)</f>
        <v/>
      </c>
      <c r="QW38" t="str">
        <f>IF('[1]Data Checking'!RA38="","",'[1]Data Checking'!RA38)</f>
        <v/>
      </c>
      <c r="QX38" t="str">
        <f>IF('[1]Data Checking'!RB38="","",'[1]Data Checking'!RB38)</f>
        <v/>
      </c>
      <c r="QY38" t="str">
        <f>IF('[1]Data Checking'!RC38="","",'[1]Data Checking'!RC38)</f>
        <v/>
      </c>
      <c r="QZ38" t="str">
        <f>IF('[1]Data Checking'!RD38="","",'[1]Data Checking'!RD38)</f>
        <v/>
      </c>
      <c r="RA38" t="str">
        <f>IF('[1]Data Checking'!RE38="","",'[1]Data Checking'!RE38)</f>
        <v/>
      </c>
      <c r="RB38" t="str">
        <f>IF('[1]Data Checking'!RF38="","",'[1]Data Checking'!RF38)</f>
        <v/>
      </c>
      <c r="RC38" t="str">
        <f>IF('[1]Data Checking'!RG38="","",'[1]Data Checking'!RG38)</f>
        <v/>
      </c>
      <c r="RD38" t="str">
        <f>IF('[1]Data Checking'!RH38="","",'[1]Data Checking'!RH38)</f>
        <v/>
      </c>
      <c r="RE38" t="str">
        <f>IF('[1]Data Checking'!RI38="","",'[1]Data Checking'!RI38)</f>
        <v/>
      </c>
      <c r="RF38" t="str">
        <f>IF('[1]Data Checking'!RJ38="","",'[1]Data Checking'!RJ38)</f>
        <v/>
      </c>
      <c r="RG38" t="str">
        <f>IF('[1]Data Checking'!RK38="","",'[1]Data Checking'!RK38)</f>
        <v/>
      </c>
      <c r="RH38" t="str">
        <f>IF('[1]Data Checking'!RL38="","",'[1]Data Checking'!RL38)</f>
        <v/>
      </c>
      <c r="RI38" t="str">
        <f>IF('[1]Data Checking'!RM38="","",'[1]Data Checking'!RM38)</f>
        <v/>
      </c>
      <c r="RJ38" t="str">
        <f>IF('[1]Data Checking'!RN38="","",'[1]Data Checking'!RN38)</f>
        <v/>
      </c>
      <c r="RK38" t="str">
        <f>IF('[1]Data Checking'!RO38="","",'[1]Data Checking'!RO38)</f>
        <v/>
      </c>
      <c r="RL38" t="str">
        <f>IF('[1]Data Checking'!RP38="","",'[1]Data Checking'!RP38)</f>
        <v/>
      </c>
      <c r="RM38" t="str">
        <f>IF('[1]Data Checking'!RQ38="","",'[1]Data Checking'!RQ38)</f>
        <v/>
      </c>
      <c r="RN38" t="str">
        <f>IF('[1]Data Checking'!RR38="","",'[1]Data Checking'!RR38)</f>
        <v/>
      </c>
      <c r="RO38" t="str">
        <f>IF('[1]Data Checking'!RS38="","",'[1]Data Checking'!RS38)</f>
        <v/>
      </c>
      <c r="RP38" t="str">
        <f>IF('[1]Data Checking'!RT38="","",'[1]Data Checking'!RT38)</f>
        <v/>
      </c>
      <c r="RQ38" t="str">
        <f>IF('[1]Data Checking'!RU38="","",'[1]Data Checking'!RU38)</f>
        <v/>
      </c>
      <c r="RR38" t="str">
        <f>IF('[1]Data Checking'!RV38="","",'[1]Data Checking'!RV38)</f>
        <v/>
      </c>
      <c r="RS38" t="str">
        <f>IF('[1]Data Checking'!RW38="","",'[1]Data Checking'!RW38)</f>
        <v/>
      </c>
      <c r="RT38" t="str">
        <f>IF('[1]Data Checking'!RX38="","",'[1]Data Checking'!RX38)</f>
        <v/>
      </c>
      <c r="RU38" t="str">
        <f>IF('[1]Data Checking'!RY38="","",'[1]Data Checking'!RY38)</f>
        <v/>
      </c>
      <c r="RV38" t="str">
        <f>IF('[1]Data Checking'!RZ38="","",'[1]Data Checking'!RZ38)</f>
        <v/>
      </c>
      <c r="RW38" t="str">
        <f>IF('[1]Data Checking'!SA38="","",'[1]Data Checking'!SA38)</f>
        <v/>
      </c>
      <c r="RX38" t="str">
        <f>IF('[1]Data Checking'!SB38="","",'[1]Data Checking'!SB38)</f>
        <v/>
      </c>
      <c r="RY38" t="str">
        <f>IF('[1]Data Checking'!SC38="","",'[1]Data Checking'!SC38)</f>
        <v/>
      </c>
      <c r="RZ38" t="str">
        <f>IF('[1]Data Checking'!SD38="","",'[1]Data Checking'!SD38)</f>
        <v/>
      </c>
      <c r="SA38" t="str">
        <f>IF('[1]Data Checking'!SE38="","",'[1]Data Checking'!SE38)</f>
        <v/>
      </c>
      <c r="SB38" t="str">
        <f>IF('[1]Data Checking'!SF38="","",'[1]Data Checking'!SF38)</f>
        <v/>
      </c>
      <c r="SC38" t="str">
        <f>IF('[1]Data Checking'!SG38="","",'[1]Data Checking'!SG38)</f>
        <v/>
      </c>
      <c r="SD38" t="str">
        <f>IF('[1]Data Checking'!SH38="","",'[1]Data Checking'!SH38)</f>
        <v/>
      </c>
      <c r="SE38" t="str">
        <f>IF('[1]Data Checking'!SI38="","",'[1]Data Checking'!SI38)</f>
        <v/>
      </c>
      <c r="SF38" t="str">
        <f>IF('[1]Data Checking'!SJ38="","",'[1]Data Checking'!SJ38)</f>
        <v/>
      </c>
      <c r="SG38" t="str">
        <f>IF('[1]Data Checking'!SK38="","",'[1]Data Checking'!SK38)</f>
        <v/>
      </c>
      <c r="SH38" t="str">
        <f>IF('[1]Data Checking'!SL38="","",'[1]Data Checking'!SL38)</f>
        <v/>
      </c>
      <c r="SI38" t="str">
        <f>IF('[1]Data Checking'!SM38="","",'[1]Data Checking'!SM38)</f>
        <v/>
      </c>
      <c r="SJ38" t="str">
        <f>IF('[1]Data Checking'!SN38="","",'[1]Data Checking'!SN38)</f>
        <v/>
      </c>
      <c r="SK38" t="str">
        <f>IF('[1]Data Checking'!SO38="","",'[1]Data Checking'!SO38)</f>
        <v/>
      </c>
      <c r="SL38" t="str">
        <f>IF('[1]Data Checking'!SP38="","",'[1]Data Checking'!SP38)</f>
        <v/>
      </c>
      <c r="SM38" t="str">
        <f>IF('[1]Data Checking'!SQ38="","",'[1]Data Checking'!SQ38)</f>
        <v/>
      </c>
      <c r="SN38" t="str">
        <f>IF('[1]Data Checking'!SR38="","",'[1]Data Checking'!SR38)</f>
        <v/>
      </c>
      <c r="SO38" t="str">
        <f>IF('[1]Data Checking'!SS38="","",'[1]Data Checking'!SS38)</f>
        <v/>
      </c>
      <c r="SP38" t="str">
        <f>IF('[1]Data Checking'!ST38="","",'[1]Data Checking'!ST38)</f>
        <v/>
      </c>
      <c r="SQ38" t="str">
        <f>IF('[1]Data Checking'!SU38="","",'[1]Data Checking'!SU38)</f>
        <v/>
      </c>
      <c r="SR38" t="str">
        <f>IF('[1]Data Checking'!SV38="","",'[1]Data Checking'!SV38)</f>
        <v/>
      </c>
      <c r="SS38" t="str">
        <f>IF('[1]Data Checking'!SW38="","",'[1]Data Checking'!SW38)</f>
        <v/>
      </c>
      <c r="ST38" t="str">
        <f>IF('[1]Data Checking'!SX38="","",'[1]Data Checking'!SX38)</f>
        <v/>
      </c>
      <c r="SU38" t="str">
        <f>IF('[1]Data Checking'!SY38="","",'[1]Data Checking'!SY38)</f>
        <v/>
      </c>
      <c r="SV38" t="str">
        <f>IF('[1]Data Checking'!SZ38="","",'[1]Data Checking'!SZ38)</f>
        <v/>
      </c>
      <c r="SW38" t="str">
        <f>IF('[1]Data Checking'!TA38="","",'[1]Data Checking'!TA38)</f>
        <v/>
      </c>
      <c r="SX38" t="str">
        <f>IF('[1]Data Checking'!TB38="","",'[1]Data Checking'!TB38)</f>
        <v/>
      </c>
      <c r="SY38" t="str">
        <f>IF('[1]Data Checking'!TC38="","",'[1]Data Checking'!TC38)</f>
        <v/>
      </c>
      <c r="SZ38" t="str">
        <f>IF('[1]Data Checking'!TD38="","",'[1]Data Checking'!TD38)</f>
        <v/>
      </c>
      <c r="TA38" t="str">
        <f>IF('[1]Data Checking'!TE38="","",'[1]Data Checking'!TE38)</f>
        <v/>
      </c>
      <c r="TB38" t="str">
        <f>IF('[1]Data Checking'!TF38="","",'[1]Data Checking'!TF38)</f>
        <v/>
      </c>
      <c r="TC38" t="str">
        <f>IF('[1]Data Checking'!TG38="","",'[1]Data Checking'!TG38)</f>
        <v/>
      </c>
      <c r="TD38" t="str">
        <f>IF('[1]Data Checking'!TH38="","",'[1]Data Checking'!TH38)</f>
        <v/>
      </c>
      <c r="TE38" t="str">
        <f>IF('[1]Data Checking'!TI38="","",'[1]Data Checking'!TI38)</f>
        <v/>
      </c>
      <c r="TF38" t="str">
        <f>IF('[1]Data Checking'!TJ38="","",'[1]Data Checking'!TJ38)</f>
        <v/>
      </c>
      <c r="TG38" t="str">
        <f>IF('[1]Data Checking'!TK38="","",'[1]Data Checking'!TK38)</f>
        <v/>
      </c>
      <c r="TH38" t="str">
        <f>IF('[1]Data Checking'!TL38="","",'[1]Data Checking'!TL38)</f>
        <v/>
      </c>
      <c r="TI38" t="str">
        <f>IF('[1]Data Checking'!TM38="","",'[1]Data Checking'!TM38)</f>
        <v/>
      </c>
      <c r="TJ38">
        <f>IF('[1]Data Checking'!TN38="","",'[1]Data Checking'!TN38)</f>
        <v>0</v>
      </c>
      <c r="TK38">
        <f>IF('[1]Data Checking'!TO38="","",'[1]Data Checking'!TO38)</f>
        <v>0</v>
      </c>
      <c r="TL38">
        <f>IF('[1]Data Checking'!TP38="","",'[1]Data Checking'!TP38)</f>
        <v>0</v>
      </c>
      <c r="TM38">
        <f>IF('[1]Data Checking'!TQ38="","",'[1]Data Checking'!TQ38)</f>
        <v>0</v>
      </c>
      <c r="TN38">
        <f>IF('[1]Data Checking'!TR38="","",'[1]Data Checking'!TR38)</f>
        <v>0</v>
      </c>
      <c r="TO38" t="str">
        <f>IF('[1]Data Checking'!TS38="","",'[1]Data Checking'!TS38)</f>
        <v>Merci d'avoir ecoute ce que j'avais a te dire</v>
      </c>
      <c r="TP38" t="str">
        <f>IF('[1]Data Checking'!TT38="","",'[1]Data Checking'!TT38)</f>
        <v/>
      </c>
      <c r="TQ38">
        <f>IF('[1]Data Checking'!TU38="","",'[1]Data Checking'!TU38)</f>
        <v>237463623</v>
      </c>
      <c r="TR38" t="str">
        <f>IF('[1]Data Checking'!TV38="","",'[1]Data Checking'!TV38)</f>
        <v>144dc970-3003-4c3b-b83e-a0f560127f82</v>
      </c>
      <c r="TS38">
        <f>IF('[1]Data Checking'!TW38="","",'[1]Data Checking'!TW38)</f>
        <v>44530.799016203702</v>
      </c>
      <c r="TT38" t="str">
        <f>IF('[1]Data Checking'!TX38="","",'[1]Data Checking'!TX38)</f>
        <v/>
      </c>
      <c r="TU38" t="str">
        <f>IF('[1]Data Checking'!TY38="","",'[1]Data Checking'!TY38)</f>
        <v/>
      </c>
      <c r="TV38" t="str">
        <f>IF('[1]Data Checking'!TZ38="","",'[1]Data Checking'!TZ38)</f>
        <v>submitted_via_web</v>
      </c>
      <c r="TW38" t="str">
        <f>IF('[1]Data Checking'!UA38="","",'[1]Data Checking'!UA38)</f>
        <v>icsm_haiti</v>
      </c>
      <c r="TX38" t="str">
        <f>IF('[1]Data Checking'!UB38="","",'[1]Data Checking'!UB38)</f>
        <v/>
      </c>
      <c r="TY38">
        <f>IF('[1]Data Checking'!UC38="","",'[1]Data Checking'!UC38)</f>
        <v>37</v>
      </c>
      <c r="TZ38" t="str">
        <f>IF('[1]Data Checking'!UD38="","",'[1]Data Checking'!UD38)</f>
        <v/>
      </c>
      <c r="UA38" t="e">
        <f>IF('[1]Data Checking'!UL38="","",'[1]Data Checking'!UL38)</f>
        <v>#REF!</v>
      </c>
      <c r="UB38" t="e">
        <f>IF('[1]Data Checking'!UM38="","",'[1]Data Checking'!UM38)</f>
        <v>#REF!</v>
      </c>
      <c r="UC38" t="e">
        <f>IF('[1]Data Checking'!UN38="","",'[1]Data Checking'!UN38)</f>
        <v>#REF!</v>
      </c>
    </row>
    <row r="39" spans="1:549">
      <c r="A39">
        <f>IF('[1]Data Checking'!D39="","",'[1]Data Checking'!D39)</f>
        <v>44530.487784178244</v>
      </c>
      <c r="B39">
        <f>IF('[1]Data Checking'!E39="","",'[1]Data Checking'!E39)</f>
        <v>44530.495112222219</v>
      </c>
      <c r="C39">
        <f>IF('[1]Data Checking'!F39="","",'[1]Data Checking'!F39)</f>
        <v>44530</v>
      </c>
      <c r="D39" t="str">
        <f>IF('[1]Data Checking'!H39="","",'[1]Data Checking'!H39)</f>
        <v>audit.csv</v>
      </c>
      <c r="E39" t="str">
        <f>IF('[1]Data Checking'!I39="","",'[1]Data Checking'!I39)</f>
        <v>icsm_haiti</v>
      </c>
      <c r="F39" t="str">
        <f>IF('[1]Data Checking'!J39="","",'[1]Data Checking'!J39)</f>
        <v/>
      </c>
      <c r="G39" t="str">
        <f>IF('[1]Data Checking'!K39="","",'[1]Data Checking'!K39)</f>
        <v/>
      </c>
      <c r="H39">
        <f>IF('[1]Data Checking'!L39="","",'[1]Data Checking'!L39)</f>
        <v>44530</v>
      </c>
      <c r="I39" t="str">
        <f>IF('[1]Data Checking'!M39="","",'[1]Data Checking'!M39)</f>
        <v>Croix-Rouge Neerlandaise</v>
      </c>
      <c r="J39" t="str">
        <f>IF('[1]Data Checking'!N39="","",'[1]Data Checking'!N39)</f>
        <v/>
      </c>
      <c r="K39" t="str">
        <f>IF('[1]Data Checking'!O39="","",'[1]Data Checking'!O39)</f>
        <v>crnl</v>
      </c>
      <c r="L39" t="str">
        <f>IF('[1]Data Checking'!P39="","",'[1]Data Checking'!P39)</f>
        <v>Croix-Rouge Neerlandaise</v>
      </c>
      <c r="M39" t="str">
        <f>IF('[1]Data Checking'!Q39="","",'[1]Data Checking'!Q39)</f>
        <v>Croix-Rouge Neerlandaise</v>
      </c>
      <c r="N39" t="str">
        <f>IF('[1]Data Checking'!R39="","",'[1]Data Checking'!R39)</f>
        <v>CF_6822</v>
      </c>
      <c r="O39" t="str">
        <f>IF('[1]Data Checking'!S39="","",'[1]Data Checking'!S39)</f>
        <v/>
      </c>
      <c r="P39" t="str">
        <f>IF('[1]Data Checking'!T39="","",'[1]Data Checking'!T39)</f>
        <v>crnl_cf</v>
      </c>
      <c r="Q39" t="str">
        <f>IF('[1]Data Checking'!U39="","",'[1]Data Checking'!U39)</f>
        <v>CF_6822</v>
      </c>
      <c r="R39" t="str">
        <f>IF('[1]Data Checking'!V39="","",'[1]Data Checking'!V39)</f>
        <v>CF_6822</v>
      </c>
      <c r="S39" t="str">
        <f>IF('[1]Data Checking'!W39="","",'[1]Data Checking'!W39)</f>
        <v>Sud-Est</v>
      </c>
      <c r="T39" t="str">
        <f>IF('[1]Data Checking'!X39="","",'[1]Data Checking'!X39)</f>
        <v>Jacmel</v>
      </c>
      <c r="U39" t="str">
        <f>IF('[1]Data Checking'!Y39="","",'[1]Data Checking'!Y39)</f>
        <v>HT0211</v>
      </c>
      <c r="V39" t="str">
        <f>IF('[1]Data Checking'!Z39="","",'[1]Data Checking'!Z39)</f>
        <v>Jacmel</v>
      </c>
      <c r="W39" t="str">
        <f>IF('[1]Data Checking'!AA39="","",'[1]Data Checking'!AA39)</f>
        <v>1re Section Bas Cap Rouge</v>
      </c>
      <c r="X39" t="str">
        <f>IF('[1]Data Checking'!AB39="","",'[1]Data Checking'!AB39)</f>
        <v>HT0211-01</v>
      </c>
      <c r="Y39" t="str">
        <f>IF('[1]Data Checking'!AC39="","",'[1]Data Checking'!AC39)</f>
        <v>1re Section Bas Cap Rouge</v>
      </c>
      <c r="Z39" t="str">
        <f>IF('[1]Data Checking'!AD39="","",'[1]Data Checking'!AD39)</f>
        <v>Centre-vile de Jacmel</v>
      </c>
      <c r="AA39" t="str">
        <f>IF('[1]Data Checking'!AE39="","",'[1]Data Checking'!AE39)</f>
        <v/>
      </c>
      <c r="AB39" t="str">
        <f>IF('[1]Data Checking'!AF39="","",'[1]Data Checking'!AF39)</f>
        <v>jac_2</v>
      </c>
      <c r="AC39" t="str">
        <f>IF('[1]Data Checking'!AG39="","",'[1]Data Checking'!AG39)</f>
        <v>Centre-vile de Jacmel</v>
      </c>
      <c r="AD39" t="str">
        <f>IF('[1]Data Checking'!AH39="","",'[1]Data Checking'!AH39)</f>
        <v>Centre-vile de Jacmel</v>
      </c>
      <c r="AE39" t="str">
        <f>IF('[1]Data Checking'!AI39="","",'[1]Data Checking'!AI39)</f>
        <v>Autre</v>
      </c>
      <c r="AF39" t="str">
        <f>IF('[1]Data Checking'!AJ39="","",'[1]Data Checking'!AJ39)</f>
        <v>Kanyet</v>
      </c>
      <c r="AG39" t="str">
        <f>IF('[1]Data Checking'!AK39="","",'[1]Data Checking'!AK39)</f>
        <v>autre</v>
      </c>
      <c r="AH39" t="str">
        <f>IF('[1]Data Checking'!AL39="","",'[1]Data Checking'!AL39)</f>
        <v>Autre</v>
      </c>
      <c r="AI39" t="str">
        <f>IF('[1]Data Checking'!AM39="","",'[1]Data Checking'!AM39)</f>
        <v>Kanyet</v>
      </c>
      <c r="AJ39" t="str">
        <f>IF('[1]Data Checking'!AN39="","",'[1]Data Checking'!AN39)</f>
        <v>Milieu rural</v>
      </c>
      <c r="AK39" t="str">
        <f>IF('[1]Data Checking'!AO39="","",'[1]Data Checking'!AO39)</f>
        <v>Enquête auprès d'un marchand</v>
      </c>
      <c r="AL39" t="str">
        <f>IF('[1]Data Checking'!AP39="","",'[1]Data Checking'!AP39)</f>
        <v>Oui</v>
      </c>
      <c r="AM39" t="str">
        <f>IF('[1]Data Checking'!AQ39="","",'[1]Data Checking'!AQ39)</f>
        <v/>
      </c>
      <c r="AN39" t="str">
        <f>IF('[1]Data Checking'!AR39="","",'[1]Data Checking'!AR39)</f>
        <v>Oui</v>
      </c>
      <c r="AO39" t="str">
        <f>IF('[1]Data Checking'!AS39="","",'[1]Data Checking'!AS39)</f>
        <v/>
      </c>
      <c r="AP39" t="str">
        <f>IF('[1]Data Checking'!AT39="","",'[1]Data Checking'!AT39)</f>
        <v>Femme</v>
      </c>
      <c r="AQ39">
        <f>IF('[1]Data Checking'!AU39="","",'[1]Data Checking'!AU39)</f>
        <v>44530</v>
      </c>
      <c r="AR39">
        <f>IF('[1]Data Checking'!AV39="","",'[1]Data Checking'!AV39)</f>
        <v>44530</v>
      </c>
      <c r="AS39" t="str">
        <f>IF('[1]Data Checking'!AW39="","",'[1]Data Checking'!AW39)</f>
        <v>Détaillant sur une table</v>
      </c>
      <c r="AT39" t="str">
        <f>IF('[1]Data Checking'!AX39="","",'[1]Data Checking'!AX39)</f>
        <v/>
      </c>
      <c r="AU39" t="str">
        <f>IF('[1]Data Checking'!AY39="","",'[1]Data Checking'!AY39)</f>
        <v>Nourriture</v>
      </c>
      <c r="AV39">
        <f>IF('[1]Data Checking'!AZ39="","",'[1]Data Checking'!AZ39)</f>
        <v>1</v>
      </c>
      <c r="AW39">
        <f>IF('[1]Data Checking'!BA39="","",'[1]Data Checking'!BA39)</f>
        <v>0</v>
      </c>
      <c r="AX39">
        <f>IF('[1]Data Checking'!BB39="","",'[1]Data Checking'!BB39)</f>
        <v>0</v>
      </c>
      <c r="AY39">
        <f>IF('[1]Data Checking'!BC39="","",'[1]Data Checking'!BC39)</f>
        <v>0</v>
      </c>
      <c r="AZ39" t="str">
        <f>IF('[1]Data Checking'!BD39="","",'[1]Data Checking'!BD39)</f>
        <v>nourriture</v>
      </c>
      <c r="BA39" t="str">
        <f>IF('[1]Data Checking'!BE39="","",'[1]Data Checking'!BE39)</f>
        <v>Nourriture</v>
      </c>
      <c r="BB39" t="str">
        <f>IF('[1]Data Checking'!BF39="","",'[1]Data Checking'!BF39)</f>
        <v>En espèces (Gourde)</v>
      </c>
      <c r="BC39">
        <f>IF('[1]Data Checking'!BG39="","",'[1]Data Checking'!BG39)</f>
        <v>1</v>
      </c>
      <c r="BD39">
        <f>IF('[1]Data Checking'!BH39="","",'[1]Data Checking'!BH39)</f>
        <v>0</v>
      </c>
      <c r="BE39">
        <f>IF('[1]Data Checking'!BI39="","",'[1]Data Checking'!BI39)</f>
        <v>0</v>
      </c>
      <c r="BF39">
        <f>IF('[1]Data Checking'!BJ39="","",'[1]Data Checking'!BJ39)</f>
        <v>0</v>
      </c>
      <c r="BG39">
        <f>IF('[1]Data Checking'!BK39="","",'[1]Data Checking'!BK39)</f>
        <v>0</v>
      </c>
      <c r="BH39">
        <f>IF('[1]Data Checking'!BL39="","",'[1]Data Checking'!BL39)</f>
        <v>0</v>
      </c>
      <c r="BI39">
        <f>IF('[1]Data Checking'!BM39="","",'[1]Data Checking'!BM39)</f>
        <v>0</v>
      </c>
      <c r="BJ39">
        <f>IF('[1]Data Checking'!BN39="","",'[1]Data Checking'!BN39)</f>
        <v>0</v>
      </c>
      <c r="BK39">
        <f>IF('[1]Data Checking'!BO39="","",'[1]Data Checking'!BO39)</f>
        <v>0</v>
      </c>
      <c r="BL39">
        <f>IF('[1]Data Checking'!BP39="","",'[1]Data Checking'!BP39)</f>
        <v>0</v>
      </c>
      <c r="BM39" t="str">
        <f>IF('[1]Data Checking'!BQ39="","",'[1]Data Checking'!BQ39)</f>
        <v/>
      </c>
      <c r="BN39" t="str">
        <f>IF('[1]Data Checking'!BR39="","",'[1]Data Checking'!BR39)</f>
        <v>Oui, il y a plus de commerçants par rapport au mois passé</v>
      </c>
      <c r="BO39" t="str">
        <f>IF('[1]Data Checking'!BS39="","",'[1]Data Checking'!BS39)</f>
        <v>Moins de 20</v>
      </c>
      <c r="BP39" t="str">
        <f>IF('[1]Data Checking'!BT39="","",'[1]Data Checking'!BT39)</f>
        <v>Riz Sucre Huile végétale</v>
      </c>
      <c r="BQ39">
        <f>IF('[1]Data Checking'!BU39="","",'[1]Data Checking'!BU39)</f>
        <v>0</v>
      </c>
      <c r="BR39">
        <f>IF('[1]Data Checking'!BV39="","",'[1]Data Checking'!BV39)</f>
        <v>1</v>
      </c>
      <c r="BS39">
        <f>IF('[1]Data Checking'!BW39="","",'[1]Data Checking'!BW39)</f>
        <v>0</v>
      </c>
      <c r="BT39">
        <f>IF('[1]Data Checking'!BX39="","",'[1]Data Checking'!BX39)</f>
        <v>1</v>
      </c>
      <c r="BU39">
        <f>IF('[1]Data Checking'!BY39="","",'[1]Data Checking'!BY39)</f>
        <v>0</v>
      </c>
      <c r="BV39">
        <f>IF('[1]Data Checking'!BZ39="","",'[1]Data Checking'!BZ39)</f>
        <v>0</v>
      </c>
      <c r="BW39">
        <f>IF('[1]Data Checking'!CA39="","",'[1]Data Checking'!CA39)</f>
        <v>1</v>
      </c>
      <c r="BX39">
        <f>IF('[1]Data Checking'!CB39="","",'[1]Data Checking'!CB39)</f>
        <v>0</v>
      </c>
      <c r="BY39" t="str">
        <f>IF('[1]Data Checking'!CC39="","",'[1]Data Checking'!CC39)</f>
        <v>Non</v>
      </c>
      <c r="BZ39" t="str">
        <f>IF('[1]Data Checking'!CD39="","",'[1]Data Checking'!CD39)</f>
        <v/>
      </c>
      <c r="CA39" t="str">
        <f>IF('[1]Data Checking'!CE39="","",'[1]Data Checking'!CE39)</f>
        <v/>
      </c>
      <c r="CB39" t="str">
        <f>IF('[1]Data Checking'!CF39="","",'[1]Data Checking'!CF39)</f>
        <v/>
      </c>
      <c r="CC39" t="str">
        <f>IF('[1]Data Checking'!CG39="","",'[1]Data Checking'!CG39)</f>
        <v/>
      </c>
      <c r="CD39" t="str">
        <f>IF('[1]Data Checking'!CH39="","",'[1]Data Checking'!CH39)</f>
        <v/>
      </c>
      <c r="CE39" t="str">
        <f>IF('[1]Data Checking'!CI39="","",'[1]Data Checking'!CI39)</f>
        <v/>
      </c>
      <c r="CF39" t="str">
        <f>IF('[1]Data Checking'!CJ39="","",'[1]Data Checking'!CJ39)</f>
        <v/>
      </c>
      <c r="CG39" t="str">
        <f>IF('[1]Data Checking'!CK39="","",'[1]Data Checking'!CK39)</f>
        <v/>
      </c>
      <c r="CH39" t="str">
        <f>IF('[1]Data Checking'!CL39="","",'[1]Data Checking'!CL39)</f>
        <v/>
      </c>
      <c r="CI39" t="str">
        <f>IF('[1]Data Checking'!CM39="","",'[1]Data Checking'!CM39)</f>
        <v/>
      </c>
      <c r="CJ39" t="str">
        <f>IF('[1]Data Checking'!CN39="","",'[1]Data Checking'!CN39)</f>
        <v/>
      </c>
      <c r="CK39" t="str">
        <f>IF('[1]Data Checking'!CO39="","",'[1]Data Checking'!CO39)</f>
        <v/>
      </c>
      <c r="CL39" t="str">
        <f>IF('[1]Data Checking'!CP39="","",'[1]Data Checking'!CP39)</f>
        <v/>
      </c>
      <c r="CM39" t="str">
        <f>IF('[1]Data Checking'!CQ39="","",'[1]Data Checking'!CQ39)</f>
        <v/>
      </c>
      <c r="CN39" t="str">
        <f>IF('[1]Data Checking'!CR39="","",'[1]Data Checking'!CR39)</f>
        <v/>
      </c>
      <c r="CO39" t="str">
        <f>IF('[1]Data Checking'!CS39="","",'[1]Data Checking'!CS39)</f>
        <v/>
      </c>
      <c r="CP39" t="str">
        <f>IF('[1]Data Checking'!CT39="","",'[1]Data Checking'!CT39)</f>
        <v/>
      </c>
      <c r="CQ39" t="str">
        <f>IF('[1]Data Checking'!CU39="","",'[1]Data Checking'!CU39)</f>
        <v/>
      </c>
      <c r="CR39" t="str">
        <f>IF('[1]Data Checking'!CV39="","",'[1]Data Checking'!CV39)</f>
        <v>Bidon/Bouteille fermée.</v>
      </c>
      <c r="CS39" t="str">
        <f>IF('[1]Data Checking'!CW39="","",'[1]Data Checking'!CW39)</f>
        <v>Non</v>
      </c>
      <c r="CT39" t="str">
        <f>IF('[1]Data Checking'!CX39="","",'[1]Data Checking'!CX39)</f>
        <v/>
      </c>
      <c r="CU39" t="str">
        <f>IF('[1]Data Checking'!CY39="","",'[1]Data Checking'!CY39)</f>
        <v/>
      </c>
      <c r="CV39" t="str">
        <f>IF('[1]Data Checking'!CZ39="","",'[1]Data Checking'!CZ39)</f>
        <v>Bouteille type Barbancourt (750 ml)</v>
      </c>
      <c r="CW39" t="str">
        <f>IF('[1]Data Checking'!DA39="","",'[1]Data Checking'!DA39)</f>
        <v>bouteille_barbancourt</v>
      </c>
      <c r="CX39" t="str">
        <f>IF('[1]Data Checking'!DB39="","",'[1]Data Checking'!DB39)</f>
        <v>gro boutèy Banbankou (750 mL)</v>
      </c>
      <c r="CY39">
        <f>IF('[1]Data Checking'!DC39="","",'[1]Data Checking'!DC39)</f>
        <v>300</v>
      </c>
      <c r="CZ39">
        <f>IF('[1]Data Checking'!DD39="","",'[1]Data Checking'!DD39)</f>
        <v>300</v>
      </c>
      <c r="DA39">
        <f>IF('[1]Data Checking'!DE39="","",'[1]Data Checking'!DE39)</f>
        <v>16.805399999999999</v>
      </c>
      <c r="DB39">
        <f>IF('[1]Data Checking'!DF39="","",'[1]Data Checking'!DF39)</f>
        <v>1350</v>
      </c>
      <c r="DC39" t="str">
        <f>IF('[1]Data Checking'!DG39="","",'[1]Data Checking'!DG39)</f>
        <v>Oui</v>
      </c>
      <c r="DD39" t="str">
        <f>IF('[1]Data Checking'!DH39="","",'[1]Data Checking'!DH39)</f>
        <v>Oui</v>
      </c>
      <c r="DE39" t="str">
        <f>IF('[1]Data Checking'!DI39="","",'[1]Data Checking'!DI39)</f>
        <v>Pas assez d'argent</v>
      </c>
      <c r="DF39">
        <f>IF('[1]Data Checking'!DJ39="","",'[1]Data Checking'!DJ39)</f>
        <v>0</v>
      </c>
      <c r="DG39">
        <f>IF('[1]Data Checking'!DK39="","",'[1]Data Checking'!DK39)</f>
        <v>0</v>
      </c>
      <c r="DH39">
        <f>IF('[1]Data Checking'!DL39="","",'[1]Data Checking'!DL39)</f>
        <v>0</v>
      </c>
      <c r="DI39">
        <f>IF('[1]Data Checking'!DM39="","",'[1]Data Checking'!DM39)</f>
        <v>0</v>
      </c>
      <c r="DJ39">
        <f>IF('[1]Data Checking'!DN39="","",'[1]Data Checking'!DN39)</f>
        <v>0</v>
      </c>
      <c r="DK39">
        <f>IF('[1]Data Checking'!DO39="","",'[1]Data Checking'!DO39)</f>
        <v>1</v>
      </c>
      <c r="DL39">
        <f>IF('[1]Data Checking'!DP39="","",'[1]Data Checking'!DP39)</f>
        <v>0</v>
      </c>
      <c r="DM39">
        <f>IF('[1]Data Checking'!DQ39="","",'[1]Data Checking'!DQ39)</f>
        <v>0</v>
      </c>
      <c r="DN39">
        <f>IF('[1]Data Checking'!DR39="","",'[1]Data Checking'!DR39)</f>
        <v>0</v>
      </c>
      <c r="DO39">
        <f>IF('[1]Data Checking'!DS39="","",'[1]Data Checking'!DS39)</f>
        <v>0</v>
      </c>
      <c r="DP39">
        <f>IF('[1]Data Checking'!DT39="","",'[1]Data Checking'!DT39)</f>
        <v>0</v>
      </c>
      <c r="DQ39">
        <f>IF('[1]Data Checking'!DU39="","",'[1]Data Checking'!DU39)</f>
        <v>0</v>
      </c>
      <c r="DR39">
        <f>IF('[1]Data Checking'!DV39="","",'[1]Data Checking'!DV39)</f>
        <v>0</v>
      </c>
      <c r="DS39">
        <f>IF('[1]Data Checking'!DW39="","",'[1]Data Checking'!DW39)</f>
        <v>0</v>
      </c>
      <c r="DT39" t="str">
        <f>IF('[1]Data Checking'!DX39="","",'[1]Data Checking'!DX39)</f>
        <v/>
      </c>
      <c r="DU39" t="str">
        <f>IF('[1]Data Checking'!DY39="","",'[1]Data Checking'!DY39)</f>
        <v>Riz Sucre</v>
      </c>
      <c r="DV39">
        <f>IF('[1]Data Checking'!DZ39="","",'[1]Data Checking'!DZ39)</f>
        <v>0</v>
      </c>
      <c r="DW39">
        <f>IF('[1]Data Checking'!EA39="","",'[1]Data Checking'!EA39)</f>
        <v>1</v>
      </c>
      <c r="DX39">
        <f>IF('[1]Data Checking'!EB39="","",'[1]Data Checking'!EB39)</f>
        <v>0</v>
      </c>
      <c r="DY39">
        <f>IF('[1]Data Checking'!EC39="","",'[1]Data Checking'!EC39)</f>
        <v>1</v>
      </c>
      <c r="DZ39">
        <f>IF('[1]Data Checking'!ED39="","",'[1]Data Checking'!ED39)</f>
        <v>0</v>
      </c>
      <c r="EA39">
        <f>IF('[1]Data Checking'!EE39="","",'[1]Data Checking'!EE39)</f>
        <v>0</v>
      </c>
      <c r="EB39">
        <f>IF('[1]Data Checking'!EF39="","",'[1]Data Checking'!EF39)</f>
        <v>0</v>
      </c>
      <c r="EC39">
        <f>IF('[1]Data Checking'!EG39="","",'[1]Data Checking'!EG39)</f>
        <v>0</v>
      </c>
      <c r="ED39" t="str">
        <f>IF('[1]Data Checking'!EH39="","",'[1]Data Checking'!EH39)</f>
        <v>Non</v>
      </c>
      <c r="EE39" t="str">
        <f>IF('[1]Data Checking'!EI39="","",'[1]Data Checking'!EI39)</f>
        <v>Non</v>
      </c>
      <c r="EF39" t="str">
        <f>IF('[1]Data Checking'!EJ39="","",'[1]Data Checking'!EJ39)</f>
        <v>Oui</v>
      </c>
      <c r="EG39" t="str">
        <f>IF('[1]Data Checking'!EK39="","",'[1]Data Checking'!EK39)</f>
        <v>Sud-Est</v>
      </c>
      <c r="EH39" t="str">
        <f>IF('[1]Data Checking'!EL39="","",'[1]Data Checking'!EL39)</f>
        <v>Meme</v>
      </c>
      <c r="EI39" t="str">
        <f>IF('[1]Data Checking'!EM39="","",'[1]Data Checking'!EM39)</f>
        <v>Jacmel</v>
      </c>
      <c r="EJ39" t="str">
        <f>IF('[1]Data Checking'!EN39="","",'[1]Data Checking'!EN39)</f>
        <v>Meme</v>
      </c>
      <c r="EK39" t="str">
        <f>IF('[1]Data Checking'!EO39="","",'[1]Data Checking'!EO39)</f>
        <v/>
      </c>
      <c r="EL39" t="str">
        <f>IF('[1]Data Checking'!EP39="","",'[1]Data Checking'!EP39)</f>
        <v/>
      </c>
      <c r="EM39" t="str">
        <f>IF('[1]Data Checking'!EQ39="","",'[1]Data Checking'!EQ39)</f>
        <v/>
      </c>
      <c r="EN39" t="str">
        <f>IF('[1]Data Checking'!ER39="","",'[1]Data Checking'!ER39)</f>
        <v/>
      </c>
      <c r="EO39" t="str">
        <f>IF('[1]Data Checking'!ES39="","",'[1]Data Checking'!ES39)</f>
        <v/>
      </c>
      <c r="EP39" t="str">
        <f>IF('[1]Data Checking'!ET39="","",'[1]Data Checking'!ET39)</f>
        <v/>
      </c>
      <c r="EQ39" t="str">
        <f>IF('[1]Data Checking'!EU39="","",'[1]Data Checking'!EU39)</f>
        <v/>
      </c>
      <c r="ER39" t="str">
        <f>IF('[1]Data Checking'!EV39="","",'[1]Data Checking'!EV39)</f>
        <v/>
      </c>
      <c r="ES39" t="str">
        <f>IF('[1]Data Checking'!EW39="","",'[1]Data Checking'!EW39)</f>
        <v/>
      </c>
      <c r="ET39" t="str">
        <f>IF('[1]Data Checking'!EX39="","",'[1]Data Checking'!EX39)</f>
        <v/>
      </c>
      <c r="EU39" t="str">
        <f>IF('[1]Data Checking'!EY39="","",'[1]Data Checking'!EY39)</f>
        <v/>
      </c>
      <c r="EV39" t="str">
        <f>IF('[1]Data Checking'!EZ39="","",'[1]Data Checking'!EZ39)</f>
        <v/>
      </c>
      <c r="EW39" t="str">
        <f>IF('[1]Data Checking'!FA39="","",'[1]Data Checking'!FA39)</f>
        <v/>
      </c>
      <c r="EX39" t="str">
        <f>IF('[1]Data Checking'!FB39="","",'[1]Data Checking'!FB39)</f>
        <v/>
      </c>
      <c r="EY39" t="str">
        <f>IF('[1]Data Checking'!FC39="","",'[1]Data Checking'!FC39)</f>
        <v/>
      </c>
      <c r="EZ39" t="str">
        <f>IF('[1]Data Checking'!FD39="","",'[1]Data Checking'!FD39)</f>
        <v/>
      </c>
      <c r="FA39" t="str">
        <f>IF('[1]Data Checking'!FE39="","",'[1]Data Checking'!FE39)</f>
        <v/>
      </c>
      <c r="FB39" t="str">
        <f>IF('[1]Data Checking'!FF39="","",'[1]Data Checking'!FF39)</f>
        <v/>
      </c>
      <c r="FC39" t="str">
        <f>IF('[1]Data Checking'!FG39="","",'[1]Data Checking'!FG39)</f>
        <v/>
      </c>
      <c r="FD39" t="str">
        <f>IF('[1]Data Checking'!FH39="","",'[1]Data Checking'!FH39)</f>
        <v/>
      </c>
      <c r="FE39" t="str">
        <f>IF('[1]Data Checking'!FI39="","",'[1]Data Checking'!FI39)</f>
        <v/>
      </c>
      <c r="FF39" t="str">
        <f>IF('[1]Data Checking'!FJ39="","",'[1]Data Checking'!FJ39)</f>
        <v/>
      </c>
      <c r="FG39" t="str">
        <f>IF('[1]Data Checking'!FK39="","",'[1]Data Checking'!FK39)</f>
        <v/>
      </c>
      <c r="FH39" t="str">
        <f>IF('[1]Data Checking'!FL39="","",'[1]Data Checking'!FL39)</f>
        <v/>
      </c>
      <c r="FI39" t="str">
        <f>IF('[1]Data Checking'!FM39="","",'[1]Data Checking'!FM39)</f>
        <v/>
      </c>
      <c r="FJ39" t="str">
        <f>IF('[1]Data Checking'!FN39="","",'[1]Data Checking'!FN39)</f>
        <v/>
      </c>
      <c r="FK39" t="str">
        <f>IF('[1]Data Checking'!FO39="","",'[1]Data Checking'!FO39)</f>
        <v/>
      </c>
      <c r="FL39" t="str">
        <f>IF('[1]Data Checking'!FP39="","",'[1]Data Checking'!FP39)</f>
        <v/>
      </c>
      <c r="FM39" t="str">
        <f>IF('[1]Data Checking'!FQ39="","",'[1]Data Checking'!FQ39)</f>
        <v/>
      </c>
      <c r="FN39" t="str">
        <f>IF('[1]Data Checking'!FR39="","",'[1]Data Checking'!FR39)</f>
        <v/>
      </c>
      <c r="FO39" t="str">
        <f>IF('[1]Data Checking'!FS39="","",'[1]Data Checking'!FS39)</f>
        <v/>
      </c>
      <c r="FP39" t="str">
        <f>IF('[1]Data Checking'!FT39="","",'[1]Data Checking'!FT39)</f>
        <v/>
      </c>
      <c r="FQ39" t="str">
        <f>IF('[1]Data Checking'!FU39="","",'[1]Data Checking'!FU39)</f>
        <v/>
      </c>
      <c r="FR39" t="str">
        <f>IF('[1]Data Checking'!FV39="","",'[1]Data Checking'!FV39)</f>
        <v/>
      </c>
      <c r="FS39" t="str">
        <f>IF('[1]Data Checking'!FW39="","",'[1]Data Checking'!FW39)</f>
        <v/>
      </c>
      <c r="FT39" t="str">
        <f>IF('[1]Data Checking'!FX39="","",'[1]Data Checking'!FX39)</f>
        <v/>
      </c>
      <c r="FU39" t="str">
        <f>IF('[1]Data Checking'!FY39="","",'[1]Data Checking'!FY39)</f>
        <v/>
      </c>
      <c r="FV39" t="str">
        <f>IF('[1]Data Checking'!FZ39="","",'[1]Data Checking'!FZ39)</f>
        <v/>
      </c>
      <c r="FW39" t="str">
        <f>IF('[1]Data Checking'!GA39="","",'[1]Data Checking'!GA39)</f>
        <v/>
      </c>
      <c r="FX39" t="str">
        <f>IF('[1]Data Checking'!GB39="","",'[1]Data Checking'!GB39)</f>
        <v/>
      </c>
      <c r="FY39" t="str">
        <f>IF('[1]Data Checking'!GC39="","",'[1]Data Checking'!GC39)</f>
        <v/>
      </c>
      <c r="FZ39" t="str">
        <f>IF('[1]Data Checking'!GD39="","",'[1]Data Checking'!GD39)</f>
        <v/>
      </c>
      <c r="GA39" t="str">
        <f>IF('[1]Data Checking'!GE39="","",'[1]Data Checking'!GE39)</f>
        <v/>
      </c>
      <c r="GB39" t="str">
        <f>IF('[1]Data Checking'!GF39="","",'[1]Data Checking'!GF39)</f>
        <v/>
      </c>
      <c r="GC39" t="str">
        <f>IF('[1]Data Checking'!GG39="","",'[1]Data Checking'!GG39)</f>
        <v/>
      </c>
      <c r="GD39" t="str">
        <f>IF('[1]Data Checking'!GH39="","",'[1]Data Checking'!GH39)</f>
        <v/>
      </c>
      <c r="GE39" t="str">
        <f>IF('[1]Data Checking'!GI39="","",'[1]Data Checking'!GI39)</f>
        <v/>
      </c>
      <c r="GF39" t="str">
        <f>IF('[1]Data Checking'!GJ39="","",'[1]Data Checking'!GJ39)</f>
        <v/>
      </c>
      <c r="GG39" t="str">
        <f>IF('[1]Data Checking'!GK39="","",'[1]Data Checking'!GK39)</f>
        <v/>
      </c>
      <c r="GH39" t="str">
        <f>IF('[1]Data Checking'!GL39="","",'[1]Data Checking'!GL39)</f>
        <v/>
      </c>
      <c r="GI39" t="str">
        <f>IF('[1]Data Checking'!GM39="","",'[1]Data Checking'!GM39)</f>
        <v/>
      </c>
      <c r="GJ39" t="str">
        <f>IF('[1]Data Checking'!GN39="","",'[1]Data Checking'!GN39)</f>
        <v/>
      </c>
      <c r="GK39" t="str">
        <f>IF('[1]Data Checking'!GO39="","",'[1]Data Checking'!GO39)</f>
        <v/>
      </c>
      <c r="GL39" t="str">
        <f>IF('[1]Data Checking'!GP39="","",'[1]Data Checking'!GP39)</f>
        <v/>
      </c>
      <c r="GM39" t="str">
        <f>IF('[1]Data Checking'!GQ39="","",'[1]Data Checking'!GQ39)</f>
        <v/>
      </c>
      <c r="GN39" t="str">
        <f>IF('[1]Data Checking'!GR39="","",'[1]Data Checking'!GR39)</f>
        <v/>
      </c>
      <c r="GO39" t="str">
        <f>IF('[1]Data Checking'!GS39="","",'[1]Data Checking'!GS39)</f>
        <v/>
      </c>
      <c r="GP39" t="str">
        <f>IF('[1]Data Checking'!GT39="","",'[1]Data Checking'!GT39)</f>
        <v/>
      </c>
      <c r="GQ39" t="str">
        <f>IF('[1]Data Checking'!GU39="","",'[1]Data Checking'!GU39)</f>
        <v/>
      </c>
      <c r="GR39" t="str">
        <f>IF('[1]Data Checking'!GV39="","",'[1]Data Checking'!GV39)</f>
        <v/>
      </c>
      <c r="GS39" t="str">
        <f>IF('[1]Data Checking'!GW39="","",'[1]Data Checking'!GW39)</f>
        <v/>
      </c>
      <c r="GT39" t="str">
        <f>IF('[1]Data Checking'!GX39="","",'[1]Data Checking'!GX39)</f>
        <v/>
      </c>
      <c r="GU39" t="str">
        <f>IF('[1]Data Checking'!GY39="","",'[1]Data Checking'!GY39)</f>
        <v/>
      </c>
      <c r="GV39" t="str">
        <f>IF('[1]Data Checking'!GZ39="","",'[1]Data Checking'!GZ39)</f>
        <v/>
      </c>
      <c r="GW39" t="str">
        <f>IF('[1]Data Checking'!HA39="","",'[1]Data Checking'!HA39)</f>
        <v/>
      </c>
      <c r="GX39" t="str">
        <f>IF('[1]Data Checking'!HB39="","",'[1]Data Checking'!HB39)</f>
        <v/>
      </c>
      <c r="GY39" t="str">
        <f>IF('[1]Data Checking'!HC39="","",'[1]Data Checking'!HC39)</f>
        <v/>
      </c>
      <c r="GZ39" t="str">
        <f>IF('[1]Data Checking'!HD39="","",'[1]Data Checking'!HD39)</f>
        <v/>
      </c>
      <c r="HA39" t="str">
        <f>IF('[1]Data Checking'!HE39="","",'[1]Data Checking'!HE39)</f>
        <v/>
      </c>
      <c r="HB39" t="str">
        <f>IF('[1]Data Checking'!HF39="","",'[1]Data Checking'!HF39)</f>
        <v/>
      </c>
      <c r="HC39" t="str">
        <f>IF('[1]Data Checking'!HG39="","",'[1]Data Checking'!HG39)</f>
        <v/>
      </c>
      <c r="HD39" t="str">
        <f>IF('[1]Data Checking'!HH39="","",'[1]Data Checking'!HH39)</f>
        <v/>
      </c>
      <c r="HE39" t="str">
        <f>IF('[1]Data Checking'!HI39="","",'[1]Data Checking'!HI39)</f>
        <v/>
      </c>
      <c r="HF39" t="str">
        <f>IF('[1]Data Checking'!HJ39="","",'[1]Data Checking'!HJ39)</f>
        <v/>
      </c>
      <c r="HG39" t="str">
        <f>IF('[1]Data Checking'!HK39="","",'[1]Data Checking'!HK39)</f>
        <v/>
      </c>
      <c r="HH39" t="str">
        <f>IF('[1]Data Checking'!HL39="","",'[1]Data Checking'!HL39)</f>
        <v/>
      </c>
      <c r="HI39" t="str">
        <f>IF('[1]Data Checking'!HM39="","",'[1]Data Checking'!HM39)</f>
        <v/>
      </c>
      <c r="HJ39" t="str">
        <f>IF('[1]Data Checking'!HN39="","",'[1]Data Checking'!HN39)</f>
        <v/>
      </c>
      <c r="HK39" t="str">
        <f>IF('[1]Data Checking'!HO39="","",'[1]Data Checking'!HO39)</f>
        <v/>
      </c>
      <c r="HL39" t="str">
        <f>IF('[1]Data Checking'!HP39="","",'[1]Data Checking'!HP39)</f>
        <v/>
      </c>
      <c r="HM39" t="str">
        <f>IF('[1]Data Checking'!HQ39="","",'[1]Data Checking'!HQ39)</f>
        <v/>
      </c>
      <c r="HN39" t="str">
        <f>IF('[1]Data Checking'!HR39="","",'[1]Data Checking'!HR39)</f>
        <v/>
      </c>
      <c r="HO39" t="str">
        <f>IF('[1]Data Checking'!HS39="","",'[1]Data Checking'!HS39)</f>
        <v/>
      </c>
      <c r="HP39" t="str">
        <f>IF('[1]Data Checking'!HT39="","",'[1]Data Checking'!HT39)</f>
        <v/>
      </c>
      <c r="HQ39" t="str">
        <f>IF('[1]Data Checking'!HU39="","",'[1]Data Checking'!HU39)</f>
        <v/>
      </c>
      <c r="HR39" t="str">
        <f>IF('[1]Data Checking'!HV39="","",'[1]Data Checking'!HV39)</f>
        <v/>
      </c>
      <c r="HS39" t="str">
        <f>IF('[1]Data Checking'!HW39="","",'[1]Data Checking'!HW39)</f>
        <v/>
      </c>
      <c r="HT39" t="str">
        <f>IF('[1]Data Checking'!HX39="","",'[1]Data Checking'!HX39)</f>
        <v/>
      </c>
      <c r="HU39" t="str">
        <f>IF('[1]Data Checking'!HY39="","",'[1]Data Checking'!HY39)</f>
        <v/>
      </c>
      <c r="HV39" t="str">
        <f>IF('[1]Data Checking'!HZ39="","",'[1]Data Checking'!HZ39)</f>
        <v/>
      </c>
      <c r="HW39" t="str">
        <f>IF('[1]Data Checking'!IA39="","",'[1]Data Checking'!IA39)</f>
        <v/>
      </c>
      <c r="HX39" t="str">
        <f>IF('[1]Data Checking'!IB39="","",'[1]Data Checking'!IB39)</f>
        <v/>
      </c>
      <c r="HY39" t="str">
        <f>IF('[1]Data Checking'!IC39="","",'[1]Data Checking'!IC39)</f>
        <v/>
      </c>
      <c r="HZ39" t="str">
        <f>IF('[1]Data Checking'!ID39="","",'[1]Data Checking'!ID39)</f>
        <v/>
      </c>
      <c r="IA39" t="str">
        <f>IF('[1]Data Checking'!IE39="","",'[1]Data Checking'!IE39)</f>
        <v/>
      </c>
      <c r="IB39" t="str">
        <f>IF('[1]Data Checking'!IF39="","",'[1]Data Checking'!IF39)</f>
        <v>Non</v>
      </c>
      <c r="IC39" t="str">
        <f>IF('[1]Data Checking'!IG39="","",'[1]Data Checking'!IG39)</f>
        <v/>
      </c>
      <c r="ID39" t="str">
        <f>IF('[1]Data Checking'!IH39="","",'[1]Data Checking'!IH39)</f>
        <v/>
      </c>
      <c r="IE39" t="str">
        <f>IF('[1]Data Checking'!II39="","",'[1]Data Checking'!II39)</f>
        <v/>
      </c>
      <c r="IF39" t="str">
        <f>IF('[1]Data Checking'!IJ39="","",'[1]Data Checking'!IJ39)</f>
        <v/>
      </c>
      <c r="IG39" t="str">
        <f>IF('[1]Data Checking'!IK39="","",'[1]Data Checking'!IK39)</f>
        <v/>
      </c>
      <c r="IH39" t="str">
        <f>IF('[1]Data Checking'!IL39="","",'[1]Data Checking'!IL39)</f>
        <v/>
      </c>
      <c r="II39" t="str">
        <f>IF('[1]Data Checking'!IM39="","",'[1]Data Checking'!IM39)</f>
        <v/>
      </c>
      <c r="IJ39" t="str">
        <f>IF('[1]Data Checking'!IN39="","",'[1]Data Checking'!IN39)</f>
        <v/>
      </c>
      <c r="IK39" t="str">
        <f>IF('[1]Data Checking'!IO39="","",'[1]Data Checking'!IO39)</f>
        <v>Diminution du nombre de clients</v>
      </c>
      <c r="IL39">
        <f>IF('[1]Data Checking'!IP39="","",'[1]Data Checking'!IP39)</f>
        <v>0</v>
      </c>
      <c r="IM39">
        <f>IF('[1]Data Checking'!IQ39="","",'[1]Data Checking'!IQ39)</f>
        <v>1</v>
      </c>
      <c r="IN39">
        <f>IF('[1]Data Checking'!IR39="","",'[1]Data Checking'!IR39)</f>
        <v>0</v>
      </c>
      <c r="IO39">
        <f>IF('[1]Data Checking'!IS39="","",'[1]Data Checking'!IS39)</f>
        <v>0</v>
      </c>
      <c r="IP39">
        <f>IF('[1]Data Checking'!IT39="","",'[1]Data Checking'!IT39)</f>
        <v>0</v>
      </c>
      <c r="IQ39">
        <f>IF('[1]Data Checking'!IU39="","",'[1]Data Checking'!IU39)</f>
        <v>0</v>
      </c>
      <c r="IR39">
        <f>IF('[1]Data Checking'!IV39="","",'[1]Data Checking'!IV39)</f>
        <v>0</v>
      </c>
      <c r="IS39">
        <f>IF('[1]Data Checking'!IW39="","",'[1]Data Checking'!IW39)</f>
        <v>0</v>
      </c>
      <c r="IT39" t="str">
        <f>IF('[1]Data Checking'!IX39="","",'[1]Data Checking'!IX39)</f>
        <v/>
      </c>
      <c r="IU39" t="str">
        <f>IF('[1]Data Checking'!IY39="","",'[1]Data Checking'!IY39)</f>
        <v>Non</v>
      </c>
      <c r="IV39" t="str">
        <f>IF('[1]Data Checking'!IZ39="","",'[1]Data Checking'!IZ39)</f>
        <v/>
      </c>
      <c r="IW39" t="str">
        <f>IF('[1]Data Checking'!JA39="","",'[1]Data Checking'!JA39)</f>
        <v/>
      </c>
      <c r="IX39" t="str">
        <f>IF('[1]Data Checking'!JB39="","",'[1]Data Checking'!JB39)</f>
        <v/>
      </c>
      <c r="IY39" t="str">
        <f>IF('[1]Data Checking'!JC39="","",'[1]Data Checking'!JC39)</f>
        <v/>
      </c>
      <c r="IZ39" t="str">
        <f>IF('[1]Data Checking'!JD39="","",'[1]Data Checking'!JD39)</f>
        <v/>
      </c>
      <c r="JA39" t="str">
        <f>IF('[1]Data Checking'!JE39="","",'[1]Data Checking'!JE39)</f>
        <v/>
      </c>
      <c r="JB39" t="str">
        <f>IF('[1]Data Checking'!JF39="","",'[1]Data Checking'!JF39)</f>
        <v/>
      </c>
      <c r="JC39" t="str">
        <f>IF('[1]Data Checking'!JG39="","",'[1]Data Checking'!JG39)</f>
        <v/>
      </c>
      <c r="JD39" t="str">
        <f>IF('[1]Data Checking'!JH39="","",'[1]Data Checking'!JH39)</f>
        <v/>
      </c>
      <c r="JE39" t="str">
        <f>IF('[1]Data Checking'!JI39="","",'[1]Data Checking'!JI39)</f>
        <v/>
      </c>
      <c r="JF39" t="str">
        <f>IF('[1]Data Checking'!JJ39="","",'[1]Data Checking'!JJ39)</f>
        <v/>
      </c>
      <c r="JG39" t="str">
        <f>IF('[1]Data Checking'!JK39="","",'[1]Data Checking'!JK39)</f>
        <v/>
      </c>
      <c r="JH39" t="str">
        <f>IF('[1]Data Checking'!JL39="","",'[1]Data Checking'!JL39)</f>
        <v/>
      </c>
      <c r="JI39" t="str">
        <f>IF('[1]Data Checking'!JM39="","",'[1]Data Checking'!JM39)</f>
        <v/>
      </c>
      <c r="JJ39" t="str">
        <f>IF('[1]Data Checking'!JN39="","",'[1]Data Checking'!JN39)</f>
        <v/>
      </c>
      <c r="JK39" t="str">
        <f>IF('[1]Data Checking'!JO39="","",'[1]Data Checking'!JO39)</f>
        <v/>
      </c>
      <c r="JL39" t="str">
        <f>IF('[1]Data Checking'!JP39="","",'[1]Data Checking'!JP39)</f>
        <v/>
      </c>
      <c r="JM39" t="str">
        <f>IF('[1]Data Checking'!JQ39="","",'[1]Data Checking'!JQ39)</f>
        <v/>
      </c>
      <c r="JN39" t="str">
        <f>IF('[1]Data Checking'!JR39="","",'[1]Data Checking'!JR39)</f>
        <v/>
      </c>
      <c r="JO39" t="str">
        <f>IF('[1]Data Checking'!JS39="","",'[1]Data Checking'!JS39)</f>
        <v/>
      </c>
      <c r="JP39" t="str">
        <f>IF('[1]Data Checking'!JT39="","",'[1]Data Checking'!JT39)</f>
        <v/>
      </c>
      <c r="JQ39" t="str">
        <f>IF('[1]Data Checking'!JU39="","",'[1]Data Checking'!JU39)</f>
        <v/>
      </c>
      <c r="JR39" t="str">
        <f>IF('[1]Data Checking'!JV39="","",'[1]Data Checking'!JV39)</f>
        <v/>
      </c>
      <c r="JS39" t="str">
        <f>IF('[1]Data Checking'!JW39="","",'[1]Data Checking'!JW39)</f>
        <v/>
      </c>
      <c r="JT39" t="str">
        <f>IF('[1]Data Checking'!JX39="","",'[1]Data Checking'!JX39)</f>
        <v/>
      </c>
      <c r="JU39" t="str">
        <f>IF('[1]Data Checking'!JY39="","",'[1]Data Checking'!JY39)</f>
        <v/>
      </c>
      <c r="JV39" t="str">
        <f>IF('[1]Data Checking'!JZ39="","",'[1]Data Checking'!JZ39)</f>
        <v/>
      </c>
      <c r="JW39" t="str">
        <f>IF('[1]Data Checking'!KA39="","",'[1]Data Checking'!KA39)</f>
        <v/>
      </c>
      <c r="JX39" t="str">
        <f>IF('[1]Data Checking'!KB39="","",'[1]Data Checking'!KB39)</f>
        <v/>
      </c>
      <c r="JY39" t="str">
        <f>IF('[1]Data Checking'!KC39="","",'[1]Data Checking'!KC39)</f>
        <v/>
      </c>
      <c r="JZ39" t="str">
        <f>IF('[1]Data Checking'!KD39="","",'[1]Data Checking'!KD39)</f>
        <v/>
      </c>
      <c r="KA39" t="str">
        <f>IF('[1]Data Checking'!KE39="","",'[1]Data Checking'!KE39)</f>
        <v/>
      </c>
      <c r="KB39" t="str">
        <f>IF('[1]Data Checking'!KF39="","",'[1]Data Checking'!KF39)</f>
        <v/>
      </c>
      <c r="KC39" t="str">
        <f>IF('[1]Data Checking'!KG39="","",'[1]Data Checking'!KG39)</f>
        <v/>
      </c>
      <c r="KD39" t="str">
        <f>IF('[1]Data Checking'!KH39="","",'[1]Data Checking'!KH39)</f>
        <v/>
      </c>
      <c r="KE39" t="str">
        <f>IF('[1]Data Checking'!KI39="","",'[1]Data Checking'!KI39)</f>
        <v/>
      </c>
      <c r="KF39" t="str">
        <f>IF('[1]Data Checking'!KJ39="","",'[1]Data Checking'!KJ39)</f>
        <v/>
      </c>
      <c r="KG39" t="str">
        <f>IF('[1]Data Checking'!KK39="","",'[1]Data Checking'!KK39)</f>
        <v/>
      </c>
      <c r="KH39" t="str">
        <f>IF('[1]Data Checking'!KL39="","",'[1]Data Checking'!KL39)</f>
        <v/>
      </c>
      <c r="KI39" t="str">
        <f>IF('[1]Data Checking'!KM39="","",'[1]Data Checking'!KM39)</f>
        <v/>
      </c>
      <c r="KJ39" t="str">
        <f>IF('[1]Data Checking'!KN39="","",'[1]Data Checking'!KN39)</f>
        <v/>
      </c>
      <c r="KK39" t="str">
        <f>IF('[1]Data Checking'!KO39="","",'[1]Data Checking'!KO39)</f>
        <v/>
      </c>
      <c r="KL39" t="str">
        <f>IF('[1]Data Checking'!KP39="","",'[1]Data Checking'!KP39)</f>
        <v/>
      </c>
      <c r="KM39" t="str">
        <f>IF('[1]Data Checking'!KQ39="","",'[1]Data Checking'!KQ39)</f>
        <v/>
      </c>
      <c r="KN39" t="str">
        <f>IF('[1]Data Checking'!KR39="","",'[1]Data Checking'!KR39)</f>
        <v/>
      </c>
      <c r="KO39" t="str">
        <f>IF('[1]Data Checking'!KS39="","",'[1]Data Checking'!KS39)</f>
        <v/>
      </c>
      <c r="KP39" t="str">
        <f>IF('[1]Data Checking'!KT39="","",'[1]Data Checking'!KT39)</f>
        <v/>
      </c>
      <c r="KQ39" t="str">
        <f>IF('[1]Data Checking'!KU39="","",'[1]Data Checking'!KU39)</f>
        <v/>
      </c>
      <c r="KR39" t="str">
        <f>IF('[1]Data Checking'!KV39="","",'[1]Data Checking'!KV39)</f>
        <v/>
      </c>
      <c r="KS39" t="str">
        <f>IF('[1]Data Checking'!KW39="","",'[1]Data Checking'!KW39)</f>
        <v/>
      </c>
      <c r="KT39" t="str">
        <f>IF('[1]Data Checking'!KX39="","",'[1]Data Checking'!KX39)</f>
        <v/>
      </c>
      <c r="KU39" t="str">
        <f>IF('[1]Data Checking'!KY39="","",'[1]Data Checking'!KY39)</f>
        <v/>
      </c>
      <c r="KV39" t="str">
        <f>IF('[1]Data Checking'!KZ39="","",'[1]Data Checking'!KZ39)</f>
        <v/>
      </c>
      <c r="KW39" t="str">
        <f>IF('[1]Data Checking'!LA39="","",'[1]Data Checking'!LA39)</f>
        <v/>
      </c>
      <c r="KX39" t="str">
        <f>IF('[1]Data Checking'!LB39="","",'[1]Data Checking'!LB39)</f>
        <v/>
      </c>
      <c r="KY39" t="str">
        <f>IF('[1]Data Checking'!LC39="","",'[1]Data Checking'!LC39)</f>
        <v/>
      </c>
      <c r="KZ39" t="str">
        <f>IF('[1]Data Checking'!LD39="","",'[1]Data Checking'!LD39)</f>
        <v/>
      </c>
      <c r="LA39" t="str">
        <f>IF('[1]Data Checking'!LE39="","",'[1]Data Checking'!LE39)</f>
        <v/>
      </c>
      <c r="LB39" t="str">
        <f>IF('[1]Data Checking'!LF39="","",'[1]Data Checking'!LF39)</f>
        <v/>
      </c>
      <c r="LC39" t="str">
        <f>IF('[1]Data Checking'!LG39="","",'[1]Data Checking'!LG39)</f>
        <v/>
      </c>
      <c r="LD39" t="str">
        <f>IF('[1]Data Checking'!LH39="","",'[1]Data Checking'!LH39)</f>
        <v/>
      </c>
      <c r="LE39" t="str">
        <f>IF('[1]Data Checking'!LI39="","",'[1]Data Checking'!LI39)</f>
        <v/>
      </c>
      <c r="LF39" t="str">
        <f>IF('[1]Data Checking'!LJ39="","",'[1]Data Checking'!LJ39)</f>
        <v/>
      </c>
      <c r="LG39" t="str">
        <f>IF('[1]Data Checking'!LK39="","",'[1]Data Checking'!LK39)</f>
        <v/>
      </c>
      <c r="LH39" t="str">
        <f>IF('[1]Data Checking'!LL39="","",'[1]Data Checking'!LL39)</f>
        <v/>
      </c>
      <c r="LI39" t="str">
        <f>IF('[1]Data Checking'!LM39="","",'[1]Data Checking'!LM39)</f>
        <v/>
      </c>
      <c r="LJ39" t="str">
        <f>IF('[1]Data Checking'!LN39="","",'[1]Data Checking'!LN39)</f>
        <v/>
      </c>
      <c r="LK39" t="str">
        <f>IF('[1]Data Checking'!LO39="","",'[1]Data Checking'!LO39)</f>
        <v/>
      </c>
      <c r="LL39" t="str">
        <f>IF('[1]Data Checking'!LP39="","",'[1]Data Checking'!LP39)</f>
        <v/>
      </c>
      <c r="LM39" t="str">
        <f>IF('[1]Data Checking'!LQ39="","",'[1]Data Checking'!LQ39)</f>
        <v/>
      </c>
      <c r="LN39" t="str">
        <f>IF('[1]Data Checking'!LR39="","",'[1]Data Checking'!LR39)</f>
        <v/>
      </c>
      <c r="LO39" t="str">
        <f>IF('[1]Data Checking'!LS39="","",'[1]Data Checking'!LS39)</f>
        <v/>
      </c>
      <c r="LP39" t="str">
        <f>IF('[1]Data Checking'!LT39="","",'[1]Data Checking'!LT39)</f>
        <v/>
      </c>
      <c r="LQ39" t="str">
        <f>IF('[1]Data Checking'!LU39="","",'[1]Data Checking'!LU39)</f>
        <v/>
      </c>
      <c r="LR39" t="str">
        <f>IF('[1]Data Checking'!LV39="","",'[1]Data Checking'!LV39)</f>
        <v/>
      </c>
      <c r="LS39" t="str">
        <f>IF('[1]Data Checking'!LW39="","",'[1]Data Checking'!LW39)</f>
        <v/>
      </c>
      <c r="LT39" t="str">
        <f>IF('[1]Data Checking'!LX39="","",'[1]Data Checking'!LX39)</f>
        <v/>
      </c>
      <c r="LU39" t="str">
        <f>IF('[1]Data Checking'!LY39="","",'[1]Data Checking'!LY39)</f>
        <v/>
      </c>
      <c r="LV39" t="str">
        <f>IF('[1]Data Checking'!LZ39="","",'[1]Data Checking'!LZ39)</f>
        <v/>
      </c>
      <c r="LW39" t="str">
        <f>IF('[1]Data Checking'!MA39="","",'[1]Data Checking'!MA39)</f>
        <v/>
      </c>
      <c r="LX39" t="str">
        <f>IF('[1]Data Checking'!MB39="","",'[1]Data Checking'!MB39)</f>
        <v/>
      </c>
      <c r="LY39" t="str">
        <f>IF('[1]Data Checking'!MC39="","",'[1]Data Checking'!MC39)</f>
        <v/>
      </c>
      <c r="LZ39" t="str">
        <f>IF('[1]Data Checking'!MD39="","",'[1]Data Checking'!MD39)</f>
        <v/>
      </c>
      <c r="MA39" t="str">
        <f>IF('[1]Data Checking'!ME39="","",'[1]Data Checking'!ME39)</f>
        <v/>
      </c>
      <c r="MB39" t="str">
        <f>IF('[1]Data Checking'!MF39="","",'[1]Data Checking'!MF39)</f>
        <v/>
      </c>
      <c r="MC39" t="str">
        <f>IF('[1]Data Checking'!MG39="","",'[1]Data Checking'!MG39)</f>
        <v/>
      </c>
      <c r="MD39" t="str">
        <f>IF('[1]Data Checking'!MH39="","",'[1]Data Checking'!MH39)</f>
        <v/>
      </c>
      <c r="ME39" t="str">
        <f>IF('[1]Data Checking'!MI39="","",'[1]Data Checking'!MI39)</f>
        <v/>
      </c>
      <c r="MF39" t="str">
        <f>IF('[1]Data Checking'!MJ39="","",'[1]Data Checking'!MJ39)</f>
        <v/>
      </c>
      <c r="MG39" t="str">
        <f>IF('[1]Data Checking'!MK39="","",'[1]Data Checking'!MK39)</f>
        <v/>
      </c>
      <c r="MH39" t="str">
        <f>IF('[1]Data Checking'!ML39="","",'[1]Data Checking'!ML39)</f>
        <v/>
      </c>
      <c r="MI39" t="str">
        <f>IF('[1]Data Checking'!MM39="","",'[1]Data Checking'!MM39)</f>
        <v/>
      </c>
      <c r="MJ39" t="str">
        <f>IF('[1]Data Checking'!MN39="","",'[1]Data Checking'!MN39)</f>
        <v/>
      </c>
      <c r="MK39" t="str">
        <f>IF('[1]Data Checking'!MO39="","",'[1]Data Checking'!MO39)</f>
        <v/>
      </c>
      <c r="ML39" t="str">
        <f>IF('[1]Data Checking'!MP39="","",'[1]Data Checking'!MP39)</f>
        <v/>
      </c>
      <c r="MM39" t="str">
        <f>IF('[1]Data Checking'!MQ39="","",'[1]Data Checking'!MQ39)</f>
        <v/>
      </c>
      <c r="MN39" t="str">
        <f>IF('[1]Data Checking'!MR39="","",'[1]Data Checking'!MR39)</f>
        <v/>
      </c>
      <c r="MO39" t="str">
        <f>IF('[1]Data Checking'!MS39="","",'[1]Data Checking'!MS39)</f>
        <v/>
      </c>
      <c r="MP39" t="str">
        <f>IF('[1]Data Checking'!MT39="","",'[1]Data Checking'!MT39)</f>
        <v/>
      </c>
      <c r="MQ39" t="str">
        <f>IF('[1]Data Checking'!MU39="","",'[1]Data Checking'!MU39)</f>
        <v/>
      </c>
      <c r="MR39" t="str">
        <f>IF('[1]Data Checking'!MV39="","",'[1]Data Checking'!MV39)</f>
        <v/>
      </c>
      <c r="MS39" t="str">
        <f>IF('[1]Data Checking'!MW39="","",'[1]Data Checking'!MW39)</f>
        <v/>
      </c>
      <c r="MT39" t="str">
        <f>IF('[1]Data Checking'!MX39="","",'[1]Data Checking'!MX39)</f>
        <v/>
      </c>
      <c r="MU39" t="str">
        <f>IF('[1]Data Checking'!MY39="","",'[1]Data Checking'!MY39)</f>
        <v/>
      </c>
      <c r="MV39" t="str">
        <f>IF('[1]Data Checking'!MZ39="","",'[1]Data Checking'!MZ39)</f>
        <v/>
      </c>
      <c r="MW39" t="str">
        <f>IF('[1]Data Checking'!NA39="","",'[1]Data Checking'!NA39)</f>
        <v/>
      </c>
      <c r="MX39" t="str">
        <f>IF('[1]Data Checking'!NB39="","",'[1]Data Checking'!NB39)</f>
        <v/>
      </c>
      <c r="MY39" t="str">
        <f>IF('[1]Data Checking'!NC39="","",'[1]Data Checking'!NC39)</f>
        <v/>
      </c>
      <c r="MZ39" t="str">
        <f>IF('[1]Data Checking'!ND39="","",'[1]Data Checking'!ND39)</f>
        <v/>
      </c>
      <c r="NA39" t="str">
        <f>IF('[1]Data Checking'!NE39="","",'[1]Data Checking'!NE39)</f>
        <v/>
      </c>
      <c r="NB39" t="str">
        <f>IF('[1]Data Checking'!NF39="","",'[1]Data Checking'!NF39)</f>
        <v/>
      </c>
      <c r="NC39" t="str">
        <f>IF('[1]Data Checking'!NG39="","",'[1]Data Checking'!NG39)</f>
        <v/>
      </c>
      <c r="ND39" t="str">
        <f>IF('[1]Data Checking'!NH39="","",'[1]Data Checking'!NH39)</f>
        <v/>
      </c>
      <c r="NE39" t="str">
        <f>IF('[1]Data Checking'!NI39="","",'[1]Data Checking'!NI39)</f>
        <v/>
      </c>
      <c r="NF39" t="str">
        <f>IF('[1]Data Checking'!NJ39="","",'[1]Data Checking'!NJ39)</f>
        <v/>
      </c>
      <c r="NG39" t="str">
        <f>IF('[1]Data Checking'!NK39="","",'[1]Data Checking'!NK39)</f>
        <v/>
      </c>
      <c r="NH39" t="str">
        <f>IF('[1]Data Checking'!NL39="","",'[1]Data Checking'!NL39)</f>
        <v/>
      </c>
      <c r="NI39" t="str">
        <f>IF('[1]Data Checking'!NM39="","",'[1]Data Checking'!NM39)</f>
        <v/>
      </c>
      <c r="NJ39" t="str">
        <f>IF('[1]Data Checking'!NN39="","",'[1]Data Checking'!NN39)</f>
        <v/>
      </c>
      <c r="NK39" t="str">
        <f>IF('[1]Data Checking'!NO39="","",'[1]Data Checking'!NO39)</f>
        <v/>
      </c>
      <c r="NL39" t="str">
        <f>IF('[1]Data Checking'!NP39="","",'[1]Data Checking'!NP39)</f>
        <v/>
      </c>
      <c r="NM39" t="str">
        <f>IF('[1]Data Checking'!NQ39="","",'[1]Data Checking'!NQ39)</f>
        <v/>
      </c>
      <c r="NN39" t="str">
        <f>IF('[1]Data Checking'!NR39="","",'[1]Data Checking'!NR39)</f>
        <v/>
      </c>
      <c r="NO39" t="str">
        <f>IF('[1]Data Checking'!NS39="","",'[1]Data Checking'!NS39)</f>
        <v/>
      </c>
      <c r="NP39" t="str">
        <f>IF('[1]Data Checking'!NT39="","",'[1]Data Checking'!NT39)</f>
        <v/>
      </c>
      <c r="NQ39" t="str">
        <f>IF('[1]Data Checking'!NU39="","",'[1]Data Checking'!NU39)</f>
        <v/>
      </c>
      <c r="NR39" t="str">
        <f>IF('[1]Data Checking'!NV39="","",'[1]Data Checking'!NV39)</f>
        <v/>
      </c>
      <c r="NS39" t="str">
        <f>IF('[1]Data Checking'!NW39="","",'[1]Data Checking'!NW39)</f>
        <v/>
      </c>
      <c r="NT39" t="str">
        <f>IF('[1]Data Checking'!NX39="","",'[1]Data Checking'!NX39)</f>
        <v/>
      </c>
      <c r="NU39" t="str">
        <f>IF('[1]Data Checking'!NY39="","",'[1]Data Checking'!NY39)</f>
        <v/>
      </c>
      <c r="NV39" t="str">
        <f>IF('[1]Data Checking'!NZ39="","",'[1]Data Checking'!NZ39)</f>
        <v/>
      </c>
      <c r="NW39" t="str">
        <f>IF('[1]Data Checking'!OA39="","",'[1]Data Checking'!OA39)</f>
        <v/>
      </c>
      <c r="NX39" t="str">
        <f>IF('[1]Data Checking'!OB39="","",'[1]Data Checking'!OB39)</f>
        <v/>
      </c>
      <c r="NY39" t="str">
        <f>IF('[1]Data Checking'!OC39="","",'[1]Data Checking'!OC39)</f>
        <v/>
      </c>
      <c r="NZ39" t="str">
        <f>IF('[1]Data Checking'!OD39="","",'[1]Data Checking'!OD39)</f>
        <v/>
      </c>
      <c r="OA39" t="str">
        <f>IF('[1]Data Checking'!OE39="","",'[1]Data Checking'!OE39)</f>
        <v/>
      </c>
      <c r="OB39" t="str">
        <f>IF('[1]Data Checking'!OF39="","",'[1]Data Checking'!OF39)</f>
        <v/>
      </c>
      <c r="OC39" t="str">
        <f>IF('[1]Data Checking'!OG39="","",'[1]Data Checking'!OG39)</f>
        <v/>
      </c>
      <c r="OD39" t="str">
        <f>IF('[1]Data Checking'!OH39="","",'[1]Data Checking'!OH39)</f>
        <v/>
      </c>
      <c r="OE39" t="str">
        <f>IF('[1]Data Checking'!OI39="","",'[1]Data Checking'!OI39)</f>
        <v/>
      </c>
      <c r="OF39" t="str">
        <f>IF('[1]Data Checking'!OJ39="","",'[1]Data Checking'!OJ39)</f>
        <v/>
      </c>
      <c r="OG39" t="str">
        <f>IF('[1]Data Checking'!OK39="","",'[1]Data Checking'!OK39)</f>
        <v/>
      </c>
      <c r="OH39" t="str">
        <f>IF('[1]Data Checking'!OL39="","",'[1]Data Checking'!OL39)</f>
        <v/>
      </c>
      <c r="OI39" t="str">
        <f>IF('[1]Data Checking'!OM39="","",'[1]Data Checking'!OM39)</f>
        <v/>
      </c>
      <c r="OJ39" t="str">
        <f>IF('[1]Data Checking'!ON39="","",'[1]Data Checking'!ON39)</f>
        <v/>
      </c>
      <c r="OK39" t="str">
        <f>IF('[1]Data Checking'!OO39="","",'[1]Data Checking'!OO39)</f>
        <v/>
      </c>
      <c r="OL39" t="str">
        <f>IF('[1]Data Checking'!OP39="","",'[1]Data Checking'!OP39)</f>
        <v/>
      </c>
      <c r="OM39" t="str">
        <f>IF('[1]Data Checking'!OQ39="","",'[1]Data Checking'!OQ39)</f>
        <v/>
      </c>
      <c r="ON39" t="str">
        <f>IF('[1]Data Checking'!OR39="","",'[1]Data Checking'!OR39)</f>
        <v/>
      </c>
      <c r="OO39" t="str">
        <f>IF('[1]Data Checking'!OS39="","",'[1]Data Checking'!OS39)</f>
        <v/>
      </c>
      <c r="OP39" t="str">
        <f>IF('[1]Data Checking'!OT39="","",'[1]Data Checking'!OT39)</f>
        <v/>
      </c>
      <c r="OQ39" t="str">
        <f>IF('[1]Data Checking'!OU39="","",'[1]Data Checking'!OU39)</f>
        <v/>
      </c>
      <c r="OR39" t="str">
        <f>IF('[1]Data Checking'!OV39="","",'[1]Data Checking'!OV39)</f>
        <v/>
      </c>
      <c r="OS39" t="str">
        <f>IF('[1]Data Checking'!OW39="","",'[1]Data Checking'!OW39)</f>
        <v/>
      </c>
      <c r="OT39" t="str">
        <f>IF('[1]Data Checking'!OX39="","",'[1]Data Checking'!OX39)</f>
        <v/>
      </c>
      <c r="OU39" t="str">
        <f>IF('[1]Data Checking'!OY39="","",'[1]Data Checking'!OY39)</f>
        <v/>
      </c>
      <c r="OV39" t="str">
        <f>IF('[1]Data Checking'!OZ39="","",'[1]Data Checking'!OZ39)</f>
        <v/>
      </c>
      <c r="OW39" t="str">
        <f>IF('[1]Data Checking'!PA39="","",'[1]Data Checking'!PA39)</f>
        <v/>
      </c>
      <c r="OX39" t="str">
        <f>IF('[1]Data Checking'!PB39="","",'[1]Data Checking'!PB39)</f>
        <v/>
      </c>
      <c r="OY39" t="str">
        <f>IF('[1]Data Checking'!PC39="","",'[1]Data Checking'!PC39)</f>
        <v/>
      </c>
      <c r="OZ39" t="str">
        <f>IF('[1]Data Checking'!PD39="","",'[1]Data Checking'!PD39)</f>
        <v/>
      </c>
      <c r="PA39" t="str">
        <f>IF('[1]Data Checking'!PE39="","",'[1]Data Checking'!PE39)</f>
        <v/>
      </c>
      <c r="PB39" t="str">
        <f>IF('[1]Data Checking'!PF39="","",'[1]Data Checking'!PF39)</f>
        <v/>
      </c>
      <c r="PC39" t="str">
        <f>IF('[1]Data Checking'!PG39="","",'[1]Data Checking'!PG39)</f>
        <v/>
      </c>
      <c r="PD39" t="str">
        <f>IF('[1]Data Checking'!PH39="","",'[1]Data Checking'!PH39)</f>
        <v/>
      </c>
      <c r="PE39" t="str">
        <f>IF('[1]Data Checking'!PI39="","",'[1]Data Checking'!PI39)</f>
        <v/>
      </c>
      <c r="PF39" t="str">
        <f>IF('[1]Data Checking'!PJ39="","",'[1]Data Checking'!PJ39)</f>
        <v/>
      </c>
      <c r="PG39" t="str">
        <f>IF('[1]Data Checking'!PK39="","",'[1]Data Checking'!PK39)</f>
        <v/>
      </c>
      <c r="PH39" t="str">
        <f>IF('[1]Data Checking'!PL39="","",'[1]Data Checking'!PL39)</f>
        <v/>
      </c>
      <c r="PI39" t="str">
        <f>IF('[1]Data Checking'!PM39="","",'[1]Data Checking'!PM39)</f>
        <v/>
      </c>
      <c r="PJ39" t="str">
        <f>IF('[1]Data Checking'!PN39="","",'[1]Data Checking'!PN39)</f>
        <v/>
      </c>
      <c r="PK39" t="str">
        <f>IF('[1]Data Checking'!PO39="","",'[1]Data Checking'!PO39)</f>
        <v/>
      </c>
      <c r="PL39" t="str">
        <f>IF('[1]Data Checking'!PP39="","",'[1]Data Checking'!PP39)</f>
        <v/>
      </c>
      <c r="PM39" t="str">
        <f>IF('[1]Data Checking'!PQ39="","",'[1]Data Checking'!PQ39)</f>
        <v/>
      </c>
      <c r="PN39" t="str">
        <f>IF('[1]Data Checking'!PR39="","",'[1]Data Checking'!PR39)</f>
        <v/>
      </c>
      <c r="PO39" t="str">
        <f>IF('[1]Data Checking'!PS39="","",'[1]Data Checking'!PS39)</f>
        <v/>
      </c>
      <c r="PP39" t="str">
        <f>IF('[1]Data Checking'!PT39="","",'[1]Data Checking'!PT39)</f>
        <v/>
      </c>
      <c r="PQ39" t="str">
        <f>IF('[1]Data Checking'!PU39="","",'[1]Data Checking'!PU39)</f>
        <v/>
      </c>
      <c r="PR39" t="str">
        <f>IF('[1]Data Checking'!PV39="","",'[1]Data Checking'!PV39)</f>
        <v/>
      </c>
      <c r="PS39" t="str">
        <f>IF('[1]Data Checking'!PW39="","",'[1]Data Checking'!PW39)</f>
        <v/>
      </c>
      <c r="PT39" t="str">
        <f>IF('[1]Data Checking'!PX39="","",'[1]Data Checking'!PX39)</f>
        <v/>
      </c>
      <c r="PU39" t="str">
        <f>IF('[1]Data Checking'!PY39="","",'[1]Data Checking'!PY39)</f>
        <v/>
      </c>
      <c r="PV39" t="str">
        <f>IF('[1]Data Checking'!PZ39="","",'[1]Data Checking'!PZ39)</f>
        <v/>
      </c>
      <c r="PW39" t="str">
        <f>IF('[1]Data Checking'!QA39="","",'[1]Data Checking'!QA39)</f>
        <v/>
      </c>
      <c r="PX39" t="str">
        <f>IF('[1]Data Checking'!QB39="","",'[1]Data Checking'!QB39)</f>
        <v/>
      </c>
      <c r="PY39" t="str">
        <f>IF('[1]Data Checking'!QC39="","",'[1]Data Checking'!QC39)</f>
        <v/>
      </c>
      <c r="PZ39" t="str">
        <f>IF('[1]Data Checking'!QD39="","",'[1]Data Checking'!QD39)</f>
        <v/>
      </c>
      <c r="QA39" t="str">
        <f>IF('[1]Data Checking'!QE39="","",'[1]Data Checking'!QE39)</f>
        <v/>
      </c>
      <c r="QB39" t="str">
        <f>IF('[1]Data Checking'!QF39="","",'[1]Data Checking'!QF39)</f>
        <v/>
      </c>
      <c r="QC39" t="str">
        <f>IF('[1]Data Checking'!QG39="","",'[1]Data Checking'!QG39)</f>
        <v/>
      </c>
      <c r="QD39" t="str">
        <f>IF('[1]Data Checking'!QH39="","",'[1]Data Checking'!QH39)</f>
        <v/>
      </c>
      <c r="QE39" t="str">
        <f>IF('[1]Data Checking'!QI39="","",'[1]Data Checking'!QI39)</f>
        <v/>
      </c>
      <c r="QF39" t="str">
        <f>IF('[1]Data Checking'!QJ39="","",'[1]Data Checking'!QJ39)</f>
        <v/>
      </c>
      <c r="QG39" t="str">
        <f>IF('[1]Data Checking'!QK39="","",'[1]Data Checking'!QK39)</f>
        <v/>
      </c>
      <c r="QH39" t="str">
        <f>IF('[1]Data Checking'!QL39="","",'[1]Data Checking'!QL39)</f>
        <v/>
      </c>
      <c r="QI39" t="str">
        <f>IF('[1]Data Checking'!QM39="","",'[1]Data Checking'!QM39)</f>
        <v/>
      </c>
      <c r="QJ39" t="str">
        <f>IF('[1]Data Checking'!QN39="","",'[1]Data Checking'!QN39)</f>
        <v/>
      </c>
      <c r="QK39" t="str">
        <f>IF('[1]Data Checking'!QO39="","",'[1]Data Checking'!QO39)</f>
        <v/>
      </c>
      <c r="QL39" t="str">
        <f>IF('[1]Data Checking'!QP39="","",'[1]Data Checking'!QP39)</f>
        <v/>
      </c>
      <c r="QM39" t="str">
        <f>IF('[1]Data Checking'!QQ39="","",'[1]Data Checking'!QQ39)</f>
        <v/>
      </c>
      <c r="QN39" t="str">
        <f>IF('[1]Data Checking'!QR39="","",'[1]Data Checking'!QR39)</f>
        <v/>
      </c>
      <c r="QO39" t="str">
        <f>IF('[1]Data Checking'!QS39="","",'[1]Data Checking'!QS39)</f>
        <v/>
      </c>
      <c r="QP39" t="str">
        <f>IF('[1]Data Checking'!QT39="","",'[1]Data Checking'!QT39)</f>
        <v/>
      </c>
      <c r="QQ39" t="str">
        <f>IF('[1]Data Checking'!QU39="","",'[1]Data Checking'!QU39)</f>
        <v/>
      </c>
      <c r="QR39" t="str">
        <f>IF('[1]Data Checking'!QV39="","",'[1]Data Checking'!QV39)</f>
        <v/>
      </c>
      <c r="QS39" t="str">
        <f>IF('[1]Data Checking'!QW39="","",'[1]Data Checking'!QW39)</f>
        <v/>
      </c>
      <c r="QT39" t="str">
        <f>IF('[1]Data Checking'!QX39="","",'[1]Data Checking'!QX39)</f>
        <v/>
      </c>
      <c r="QU39" t="str">
        <f>IF('[1]Data Checking'!QY39="","",'[1]Data Checking'!QY39)</f>
        <v/>
      </c>
      <c r="QV39" t="str">
        <f>IF('[1]Data Checking'!QZ39="","",'[1]Data Checking'!QZ39)</f>
        <v/>
      </c>
      <c r="QW39" t="str">
        <f>IF('[1]Data Checking'!RA39="","",'[1]Data Checking'!RA39)</f>
        <v/>
      </c>
      <c r="QX39" t="str">
        <f>IF('[1]Data Checking'!RB39="","",'[1]Data Checking'!RB39)</f>
        <v/>
      </c>
      <c r="QY39" t="str">
        <f>IF('[1]Data Checking'!RC39="","",'[1]Data Checking'!RC39)</f>
        <v/>
      </c>
      <c r="QZ39" t="str">
        <f>IF('[1]Data Checking'!RD39="","",'[1]Data Checking'!RD39)</f>
        <v/>
      </c>
      <c r="RA39" t="str">
        <f>IF('[1]Data Checking'!RE39="","",'[1]Data Checking'!RE39)</f>
        <v/>
      </c>
      <c r="RB39" t="str">
        <f>IF('[1]Data Checking'!RF39="","",'[1]Data Checking'!RF39)</f>
        <v/>
      </c>
      <c r="RC39" t="str">
        <f>IF('[1]Data Checking'!RG39="","",'[1]Data Checking'!RG39)</f>
        <v/>
      </c>
      <c r="RD39" t="str">
        <f>IF('[1]Data Checking'!RH39="","",'[1]Data Checking'!RH39)</f>
        <v/>
      </c>
      <c r="RE39" t="str">
        <f>IF('[1]Data Checking'!RI39="","",'[1]Data Checking'!RI39)</f>
        <v/>
      </c>
      <c r="RF39" t="str">
        <f>IF('[1]Data Checking'!RJ39="","",'[1]Data Checking'!RJ39)</f>
        <v/>
      </c>
      <c r="RG39" t="str">
        <f>IF('[1]Data Checking'!RK39="","",'[1]Data Checking'!RK39)</f>
        <v/>
      </c>
      <c r="RH39" t="str">
        <f>IF('[1]Data Checking'!RL39="","",'[1]Data Checking'!RL39)</f>
        <v/>
      </c>
      <c r="RI39" t="str">
        <f>IF('[1]Data Checking'!RM39="","",'[1]Data Checking'!RM39)</f>
        <v/>
      </c>
      <c r="RJ39" t="str">
        <f>IF('[1]Data Checking'!RN39="","",'[1]Data Checking'!RN39)</f>
        <v/>
      </c>
      <c r="RK39" t="str">
        <f>IF('[1]Data Checking'!RO39="","",'[1]Data Checking'!RO39)</f>
        <v/>
      </c>
      <c r="RL39" t="str">
        <f>IF('[1]Data Checking'!RP39="","",'[1]Data Checking'!RP39)</f>
        <v/>
      </c>
      <c r="RM39" t="str">
        <f>IF('[1]Data Checking'!RQ39="","",'[1]Data Checking'!RQ39)</f>
        <v/>
      </c>
      <c r="RN39" t="str">
        <f>IF('[1]Data Checking'!RR39="","",'[1]Data Checking'!RR39)</f>
        <v/>
      </c>
      <c r="RO39" t="str">
        <f>IF('[1]Data Checking'!RS39="","",'[1]Data Checking'!RS39)</f>
        <v/>
      </c>
      <c r="RP39" t="str">
        <f>IF('[1]Data Checking'!RT39="","",'[1]Data Checking'!RT39)</f>
        <v/>
      </c>
      <c r="RQ39" t="str">
        <f>IF('[1]Data Checking'!RU39="","",'[1]Data Checking'!RU39)</f>
        <v/>
      </c>
      <c r="RR39" t="str">
        <f>IF('[1]Data Checking'!RV39="","",'[1]Data Checking'!RV39)</f>
        <v/>
      </c>
      <c r="RS39" t="str">
        <f>IF('[1]Data Checking'!RW39="","",'[1]Data Checking'!RW39)</f>
        <v/>
      </c>
      <c r="RT39" t="str">
        <f>IF('[1]Data Checking'!RX39="","",'[1]Data Checking'!RX39)</f>
        <v/>
      </c>
      <c r="RU39" t="str">
        <f>IF('[1]Data Checking'!RY39="","",'[1]Data Checking'!RY39)</f>
        <v/>
      </c>
      <c r="RV39" t="str">
        <f>IF('[1]Data Checking'!RZ39="","",'[1]Data Checking'!RZ39)</f>
        <v/>
      </c>
      <c r="RW39" t="str">
        <f>IF('[1]Data Checking'!SA39="","",'[1]Data Checking'!SA39)</f>
        <v/>
      </c>
      <c r="RX39" t="str">
        <f>IF('[1]Data Checking'!SB39="","",'[1]Data Checking'!SB39)</f>
        <v/>
      </c>
      <c r="RY39" t="str">
        <f>IF('[1]Data Checking'!SC39="","",'[1]Data Checking'!SC39)</f>
        <v/>
      </c>
      <c r="RZ39" t="str">
        <f>IF('[1]Data Checking'!SD39="","",'[1]Data Checking'!SD39)</f>
        <v/>
      </c>
      <c r="SA39" t="str">
        <f>IF('[1]Data Checking'!SE39="","",'[1]Data Checking'!SE39)</f>
        <v/>
      </c>
      <c r="SB39" t="str">
        <f>IF('[1]Data Checking'!SF39="","",'[1]Data Checking'!SF39)</f>
        <v/>
      </c>
      <c r="SC39" t="str">
        <f>IF('[1]Data Checking'!SG39="","",'[1]Data Checking'!SG39)</f>
        <v/>
      </c>
      <c r="SD39" t="str">
        <f>IF('[1]Data Checking'!SH39="","",'[1]Data Checking'!SH39)</f>
        <v/>
      </c>
      <c r="SE39" t="str">
        <f>IF('[1]Data Checking'!SI39="","",'[1]Data Checking'!SI39)</f>
        <v/>
      </c>
      <c r="SF39" t="str">
        <f>IF('[1]Data Checking'!SJ39="","",'[1]Data Checking'!SJ39)</f>
        <v/>
      </c>
      <c r="SG39" t="str">
        <f>IF('[1]Data Checking'!SK39="","",'[1]Data Checking'!SK39)</f>
        <v/>
      </c>
      <c r="SH39" t="str">
        <f>IF('[1]Data Checking'!SL39="","",'[1]Data Checking'!SL39)</f>
        <v/>
      </c>
      <c r="SI39" t="str">
        <f>IF('[1]Data Checking'!SM39="","",'[1]Data Checking'!SM39)</f>
        <v/>
      </c>
      <c r="SJ39" t="str">
        <f>IF('[1]Data Checking'!SN39="","",'[1]Data Checking'!SN39)</f>
        <v/>
      </c>
      <c r="SK39" t="str">
        <f>IF('[1]Data Checking'!SO39="","",'[1]Data Checking'!SO39)</f>
        <v/>
      </c>
      <c r="SL39" t="str">
        <f>IF('[1]Data Checking'!SP39="","",'[1]Data Checking'!SP39)</f>
        <v/>
      </c>
      <c r="SM39" t="str">
        <f>IF('[1]Data Checking'!SQ39="","",'[1]Data Checking'!SQ39)</f>
        <v/>
      </c>
      <c r="SN39" t="str">
        <f>IF('[1]Data Checking'!SR39="","",'[1]Data Checking'!SR39)</f>
        <v/>
      </c>
      <c r="SO39" t="str">
        <f>IF('[1]Data Checking'!SS39="","",'[1]Data Checking'!SS39)</f>
        <v/>
      </c>
      <c r="SP39" t="str">
        <f>IF('[1]Data Checking'!ST39="","",'[1]Data Checking'!ST39)</f>
        <v/>
      </c>
      <c r="SQ39" t="str">
        <f>IF('[1]Data Checking'!SU39="","",'[1]Data Checking'!SU39)</f>
        <v/>
      </c>
      <c r="SR39" t="str">
        <f>IF('[1]Data Checking'!SV39="","",'[1]Data Checking'!SV39)</f>
        <v/>
      </c>
      <c r="SS39" t="str">
        <f>IF('[1]Data Checking'!SW39="","",'[1]Data Checking'!SW39)</f>
        <v/>
      </c>
      <c r="ST39" t="str">
        <f>IF('[1]Data Checking'!SX39="","",'[1]Data Checking'!SX39)</f>
        <v/>
      </c>
      <c r="SU39" t="str">
        <f>IF('[1]Data Checking'!SY39="","",'[1]Data Checking'!SY39)</f>
        <v/>
      </c>
      <c r="SV39" t="str">
        <f>IF('[1]Data Checking'!SZ39="","",'[1]Data Checking'!SZ39)</f>
        <v/>
      </c>
      <c r="SW39" t="str">
        <f>IF('[1]Data Checking'!TA39="","",'[1]Data Checking'!TA39)</f>
        <v/>
      </c>
      <c r="SX39" t="str">
        <f>IF('[1]Data Checking'!TB39="","",'[1]Data Checking'!TB39)</f>
        <v/>
      </c>
      <c r="SY39" t="str">
        <f>IF('[1]Data Checking'!TC39="","",'[1]Data Checking'!TC39)</f>
        <v/>
      </c>
      <c r="SZ39" t="str">
        <f>IF('[1]Data Checking'!TD39="","",'[1]Data Checking'!TD39)</f>
        <v/>
      </c>
      <c r="TA39" t="str">
        <f>IF('[1]Data Checking'!TE39="","",'[1]Data Checking'!TE39)</f>
        <v/>
      </c>
      <c r="TB39" t="str">
        <f>IF('[1]Data Checking'!TF39="","",'[1]Data Checking'!TF39)</f>
        <v/>
      </c>
      <c r="TC39" t="str">
        <f>IF('[1]Data Checking'!TG39="","",'[1]Data Checking'!TG39)</f>
        <v/>
      </c>
      <c r="TD39" t="str">
        <f>IF('[1]Data Checking'!TH39="","",'[1]Data Checking'!TH39)</f>
        <v/>
      </c>
      <c r="TE39" t="str">
        <f>IF('[1]Data Checking'!TI39="","",'[1]Data Checking'!TI39)</f>
        <v/>
      </c>
      <c r="TF39" t="str">
        <f>IF('[1]Data Checking'!TJ39="","",'[1]Data Checking'!TJ39)</f>
        <v/>
      </c>
      <c r="TG39" t="str">
        <f>IF('[1]Data Checking'!TK39="","",'[1]Data Checking'!TK39)</f>
        <v/>
      </c>
      <c r="TH39" t="str">
        <f>IF('[1]Data Checking'!TL39="","",'[1]Data Checking'!TL39)</f>
        <v/>
      </c>
      <c r="TI39" t="str">
        <f>IF('[1]Data Checking'!TM39="","",'[1]Data Checking'!TM39)</f>
        <v/>
      </c>
      <c r="TJ39">
        <f>IF('[1]Data Checking'!TN39="","",'[1]Data Checking'!TN39)</f>
        <v>0</v>
      </c>
      <c r="TK39">
        <f>IF('[1]Data Checking'!TO39="","",'[1]Data Checking'!TO39)</f>
        <v>0</v>
      </c>
      <c r="TL39">
        <f>IF('[1]Data Checking'!TP39="","",'[1]Data Checking'!TP39)</f>
        <v>0</v>
      </c>
      <c r="TM39">
        <f>IF('[1]Data Checking'!TQ39="","",'[1]Data Checking'!TQ39)</f>
        <v>0</v>
      </c>
      <c r="TN39">
        <f>IF('[1]Data Checking'!TR39="","",'[1]Data Checking'!TR39)</f>
        <v>0</v>
      </c>
      <c r="TO39" t="str">
        <f>IF('[1]Data Checking'!TS39="","",'[1]Data Checking'!TS39)</f>
        <v>Je suis content d'avoir de tes nouvelles</v>
      </c>
      <c r="TP39" t="str">
        <f>IF('[1]Data Checking'!TT39="","",'[1]Data Checking'!TT39)</f>
        <v/>
      </c>
      <c r="TQ39">
        <f>IF('[1]Data Checking'!TU39="","",'[1]Data Checking'!TU39)</f>
        <v>237463638</v>
      </c>
      <c r="TR39" t="str">
        <f>IF('[1]Data Checking'!TV39="","",'[1]Data Checking'!TV39)</f>
        <v>8b59fd29-f866-45f2-89a7-9a5444ec531e</v>
      </c>
      <c r="TS39">
        <f>IF('[1]Data Checking'!TW39="","",'[1]Data Checking'!TW39)</f>
        <v>44530.799062500002</v>
      </c>
      <c r="TT39" t="str">
        <f>IF('[1]Data Checking'!TX39="","",'[1]Data Checking'!TX39)</f>
        <v/>
      </c>
      <c r="TU39" t="str">
        <f>IF('[1]Data Checking'!TY39="","",'[1]Data Checking'!TY39)</f>
        <v/>
      </c>
      <c r="TV39" t="str">
        <f>IF('[1]Data Checking'!TZ39="","",'[1]Data Checking'!TZ39)</f>
        <v>submitted_via_web</v>
      </c>
      <c r="TW39" t="str">
        <f>IF('[1]Data Checking'!UA39="","",'[1]Data Checking'!UA39)</f>
        <v>icsm_haiti</v>
      </c>
      <c r="TX39" t="str">
        <f>IF('[1]Data Checking'!UB39="","",'[1]Data Checking'!UB39)</f>
        <v/>
      </c>
      <c r="TY39">
        <f>IF('[1]Data Checking'!UC39="","",'[1]Data Checking'!UC39)</f>
        <v>40</v>
      </c>
      <c r="TZ39" t="str">
        <f>IF('[1]Data Checking'!UD39="","",'[1]Data Checking'!UD39)</f>
        <v/>
      </c>
      <c r="UA39" t="e">
        <f>IF('[1]Data Checking'!UL39="","",'[1]Data Checking'!UL39)</f>
        <v>#REF!</v>
      </c>
      <c r="UB39" t="e">
        <f>IF('[1]Data Checking'!UM39="","",'[1]Data Checking'!UM39)</f>
        <v>#REF!</v>
      </c>
      <c r="UC39" t="e">
        <f>IF('[1]Data Checking'!UN39="","",'[1]Data Checking'!UN39)</f>
        <v>#REF!</v>
      </c>
    </row>
    <row r="40" spans="1:549">
      <c r="A40">
        <f>IF('[1]Data Checking'!D40="","",'[1]Data Checking'!D40)</f>
        <v>44526.687418368063</v>
      </c>
      <c r="B40">
        <f>IF('[1]Data Checking'!E40="","",'[1]Data Checking'!E40)</f>
        <v>44527.541389999999</v>
      </c>
      <c r="C40">
        <f>IF('[1]Data Checking'!F40="","",'[1]Data Checking'!F40)</f>
        <v>44526</v>
      </c>
      <c r="D40" t="str">
        <f>IF('[1]Data Checking'!H40="","",'[1]Data Checking'!H40)</f>
        <v>audit.csv</v>
      </c>
      <c r="E40" t="str">
        <f>IF('[1]Data Checking'!I40="","",'[1]Data Checking'!I40)</f>
        <v>icsm_haiti</v>
      </c>
      <c r="F40" t="str">
        <f>IF('[1]Data Checking'!J40="","",'[1]Data Checking'!J40)</f>
        <v/>
      </c>
      <c r="G40" t="str">
        <f>IF('[1]Data Checking'!K40="","",'[1]Data Checking'!K40)</f>
        <v/>
      </c>
      <c r="H40">
        <f>IF('[1]Data Checking'!L40="","",'[1]Data Checking'!L40)</f>
        <v>44527</v>
      </c>
      <c r="I40" t="str">
        <f>IF('[1]Data Checking'!M40="","",'[1]Data Checking'!M40)</f>
        <v>Croix-Rouge Neerlandaise</v>
      </c>
      <c r="J40" t="str">
        <f>IF('[1]Data Checking'!N40="","",'[1]Data Checking'!N40)</f>
        <v/>
      </c>
      <c r="K40" t="str">
        <f>IF('[1]Data Checking'!O40="","",'[1]Data Checking'!O40)</f>
        <v>crnl</v>
      </c>
      <c r="L40" t="str">
        <f>IF('[1]Data Checking'!P40="","",'[1]Data Checking'!P40)</f>
        <v>Croix-Rouge Neerlandaise</v>
      </c>
      <c r="M40" t="str">
        <f>IF('[1]Data Checking'!Q40="","",'[1]Data Checking'!Q40)</f>
        <v>Croix-Rouge Neerlandaise</v>
      </c>
      <c r="N40" t="str">
        <f>IF('[1]Data Checking'!R40="","",'[1]Data Checking'!R40)</f>
        <v>OJ_9690</v>
      </c>
      <c r="O40" t="str">
        <f>IF('[1]Data Checking'!S40="","",'[1]Data Checking'!S40)</f>
        <v/>
      </c>
      <c r="P40" t="str">
        <f>IF('[1]Data Checking'!T40="","",'[1]Data Checking'!T40)</f>
        <v>crnl_oj</v>
      </c>
      <c r="Q40" t="str">
        <f>IF('[1]Data Checking'!U40="","",'[1]Data Checking'!U40)</f>
        <v>OJ_9690</v>
      </c>
      <c r="R40" t="str">
        <f>IF('[1]Data Checking'!V40="","",'[1]Data Checking'!V40)</f>
        <v>OJ_9690</v>
      </c>
      <c r="S40" t="str">
        <f>IF('[1]Data Checking'!W40="","",'[1]Data Checking'!W40)</f>
        <v>Sud-Est</v>
      </c>
      <c r="T40" t="str">
        <f>IF('[1]Data Checking'!X40="","",'[1]Data Checking'!X40)</f>
        <v>Jacmel</v>
      </c>
      <c r="U40" t="str">
        <f>IF('[1]Data Checking'!Y40="","",'[1]Data Checking'!Y40)</f>
        <v>HT0211</v>
      </c>
      <c r="V40" t="str">
        <f>IF('[1]Data Checking'!Z40="","",'[1]Data Checking'!Z40)</f>
        <v>Jacmel</v>
      </c>
      <c r="W40" t="str">
        <f>IF('[1]Data Checking'!AA40="","",'[1]Data Checking'!AA40)</f>
        <v>1re Section Bas Cap Rouge</v>
      </c>
      <c r="X40" t="str">
        <f>IF('[1]Data Checking'!AB40="","",'[1]Data Checking'!AB40)</f>
        <v>HT0211-01</v>
      </c>
      <c r="Y40" t="str">
        <f>IF('[1]Data Checking'!AC40="","",'[1]Data Checking'!AC40)</f>
        <v>1re Section Bas Cap Rouge</v>
      </c>
      <c r="Z40" t="str">
        <f>IF('[1]Data Checking'!AD40="","",'[1]Data Checking'!AD40)</f>
        <v>Beaudoin</v>
      </c>
      <c r="AA40" t="str">
        <f>IF('[1]Data Checking'!AE40="","",'[1]Data Checking'!AE40)</f>
        <v/>
      </c>
      <c r="AB40" t="str">
        <f>IF('[1]Data Checking'!AF40="","",'[1]Data Checking'!AF40)</f>
        <v>jac_1</v>
      </c>
      <c r="AC40" t="str">
        <f>IF('[1]Data Checking'!AG40="","",'[1]Data Checking'!AG40)</f>
        <v>Beaudoin</v>
      </c>
      <c r="AD40" t="str">
        <f>IF('[1]Data Checking'!AH40="","",'[1]Data Checking'!AH40)</f>
        <v>Beaudoin</v>
      </c>
      <c r="AE40" t="str">
        <f>IF('[1]Data Checking'!AI40="","",'[1]Data Checking'!AI40)</f>
        <v>Marché Beaudoin</v>
      </c>
      <c r="AF40" t="str">
        <f>IF('[1]Data Checking'!AJ40="","",'[1]Data Checking'!AJ40)</f>
        <v/>
      </c>
      <c r="AG40" t="str">
        <f>IF('[1]Data Checking'!AK40="","",'[1]Data Checking'!AK40)</f>
        <v>jac_1</v>
      </c>
      <c r="AH40" t="str">
        <f>IF('[1]Data Checking'!AL40="","",'[1]Data Checking'!AL40)</f>
        <v>Marché Beaudoin</v>
      </c>
      <c r="AI40" t="str">
        <f>IF('[1]Data Checking'!AM40="","",'[1]Data Checking'!AM40)</f>
        <v>Marché Beaudoin</v>
      </c>
      <c r="AJ40" t="str">
        <f>IF('[1]Data Checking'!AN40="","",'[1]Data Checking'!AN40)</f>
        <v>Milieu urbain</v>
      </c>
      <c r="AK40" t="str">
        <f>IF('[1]Data Checking'!AO40="","",'[1]Data Checking'!AO40)</f>
        <v>Enquête auprès d'un marchand</v>
      </c>
      <c r="AL40" t="str">
        <f>IF('[1]Data Checking'!AP40="","",'[1]Data Checking'!AP40)</f>
        <v>Oui</v>
      </c>
      <c r="AM40" t="str">
        <f>IF('[1]Data Checking'!AQ40="","",'[1]Data Checking'!AQ40)</f>
        <v/>
      </c>
      <c r="AN40" t="str">
        <f>IF('[1]Data Checking'!AR40="","",'[1]Data Checking'!AR40)</f>
        <v>Oui</v>
      </c>
      <c r="AO40" t="str">
        <f>IF('[1]Data Checking'!AS40="","",'[1]Data Checking'!AS40)</f>
        <v/>
      </c>
      <c r="AP40" t="str">
        <f>IF('[1]Data Checking'!AT40="","",'[1]Data Checking'!AT40)</f>
        <v>Femme</v>
      </c>
      <c r="AQ40">
        <f>IF('[1]Data Checking'!AU40="","",'[1]Data Checking'!AU40)</f>
        <v>44527</v>
      </c>
      <c r="AR40">
        <f>IF('[1]Data Checking'!AV40="","",'[1]Data Checking'!AV40)</f>
        <v>44527</v>
      </c>
      <c r="AS40" t="str">
        <f>IF('[1]Data Checking'!AW40="","",'[1]Data Checking'!AW40)</f>
        <v>Détaillant sur une table</v>
      </c>
      <c r="AT40" t="str">
        <f>IF('[1]Data Checking'!AX40="","",'[1]Data Checking'!AX40)</f>
        <v/>
      </c>
      <c r="AU40" t="str">
        <f>IF('[1]Data Checking'!AY40="","",'[1]Data Checking'!AY40)</f>
        <v>Nourriture</v>
      </c>
      <c r="AV40">
        <f>IF('[1]Data Checking'!AZ40="","",'[1]Data Checking'!AZ40)</f>
        <v>1</v>
      </c>
      <c r="AW40">
        <f>IF('[1]Data Checking'!BA40="","",'[1]Data Checking'!BA40)</f>
        <v>0</v>
      </c>
      <c r="AX40">
        <f>IF('[1]Data Checking'!BB40="","",'[1]Data Checking'!BB40)</f>
        <v>0</v>
      </c>
      <c r="AY40">
        <f>IF('[1]Data Checking'!BC40="","",'[1]Data Checking'!BC40)</f>
        <v>0</v>
      </c>
      <c r="AZ40" t="str">
        <f>IF('[1]Data Checking'!BD40="","",'[1]Data Checking'!BD40)</f>
        <v>nourriture</v>
      </c>
      <c r="BA40" t="str">
        <f>IF('[1]Data Checking'!BE40="","",'[1]Data Checking'!BE40)</f>
        <v>Nourriture</v>
      </c>
      <c r="BB40" t="str">
        <f>IF('[1]Data Checking'!BF40="","",'[1]Data Checking'!BF40)</f>
        <v>En espèces (Gourde)</v>
      </c>
      <c r="BC40">
        <f>IF('[1]Data Checking'!BG40="","",'[1]Data Checking'!BG40)</f>
        <v>1</v>
      </c>
      <c r="BD40">
        <f>IF('[1]Data Checking'!BH40="","",'[1]Data Checking'!BH40)</f>
        <v>0</v>
      </c>
      <c r="BE40">
        <f>IF('[1]Data Checking'!BI40="","",'[1]Data Checking'!BI40)</f>
        <v>0</v>
      </c>
      <c r="BF40">
        <f>IF('[1]Data Checking'!BJ40="","",'[1]Data Checking'!BJ40)</f>
        <v>0</v>
      </c>
      <c r="BG40">
        <f>IF('[1]Data Checking'!BK40="","",'[1]Data Checking'!BK40)</f>
        <v>0</v>
      </c>
      <c r="BH40">
        <f>IF('[1]Data Checking'!BL40="","",'[1]Data Checking'!BL40)</f>
        <v>0</v>
      </c>
      <c r="BI40">
        <f>IF('[1]Data Checking'!BM40="","",'[1]Data Checking'!BM40)</f>
        <v>0</v>
      </c>
      <c r="BJ40">
        <f>IF('[1]Data Checking'!BN40="","",'[1]Data Checking'!BN40)</f>
        <v>0</v>
      </c>
      <c r="BK40">
        <f>IF('[1]Data Checking'!BO40="","",'[1]Data Checking'!BO40)</f>
        <v>0</v>
      </c>
      <c r="BL40">
        <f>IF('[1]Data Checking'!BP40="","",'[1]Data Checking'!BP40)</f>
        <v>0</v>
      </c>
      <c r="BM40" t="str">
        <f>IF('[1]Data Checking'!BQ40="","",'[1]Data Checking'!BQ40)</f>
        <v/>
      </c>
      <c r="BN40" t="str">
        <f>IF('[1]Data Checking'!BR40="","",'[1]Data Checking'!BR40)</f>
        <v>Je ne sais pas / Je ne souhaite pas répondre</v>
      </c>
      <c r="BO40" t="str">
        <f>IF('[1]Data Checking'!BS40="","",'[1]Data Checking'!BS40)</f>
        <v>Je ne sais pas / Je ne souhaite pas répondre</v>
      </c>
      <c r="BP40" t="str">
        <f>IF('[1]Data Checking'!BT40="","",'[1]Data Checking'!BT40)</f>
        <v>Haricot noir Haricot rouge</v>
      </c>
      <c r="BQ40">
        <f>IF('[1]Data Checking'!BU40="","",'[1]Data Checking'!BU40)</f>
        <v>0</v>
      </c>
      <c r="BR40">
        <f>IF('[1]Data Checking'!BV40="","",'[1]Data Checking'!BV40)</f>
        <v>0</v>
      </c>
      <c r="BS40">
        <f>IF('[1]Data Checking'!BW40="","",'[1]Data Checking'!BW40)</f>
        <v>0</v>
      </c>
      <c r="BT40">
        <f>IF('[1]Data Checking'!BX40="","",'[1]Data Checking'!BX40)</f>
        <v>0</v>
      </c>
      <c r="BU40">
        <f>IF('[1]Data Checking'!BY40="","",'[1]Data Checking'!BY40)</f>
        <v>1</v>
      </c>
      <c r="BV40">
        <f>IF('[1]Data Checking'!BZ40="","",'[1]Data Checking'!BZ40)</f>
        <v>1</v>
      </c>
      <c r="BW40">
        <f>IF('[1]Data Checking'!CA40="","",'[1]Data Checking'!CA40)</f>
        <v>0</v>
      </c>
      <c r="BX40">
        <f>IF('[1]Data Checking'!CB40="","",'[1]Data Checking'!CB40)</f>
        <v>0</v>
      </c>
      <c r="BY40" t="str">
        <f>IF('[1]Data Checking'!CC40="","",'[1]Data Checking'!CC40)</f>
        <v>Oui je connais le prix de mes produits en grosse marmite</v>
      </c>
      <c r="BZ40" t="str">
        <f>IF('[1]Data Checking'!CD40="","",'[1]Data Checking'!CD40)</f>
        <v/>
      </c>
      <c r="CA40" t="str">
        <f>IF('[1]Data Checking'!CE40="","",'[1]Data Checking'!CE40)</f>
        <v/>
      </c>
      <c r="CB40" t="str">
        <f>IF('[1]Data Checking'!CF40="","",'[1]Data Checking'!CF40)</f>
        <v/>
      </c>
      <c r="CC40" t="str">
        <f>IF('[1]Data Checking'!CG40="","",'[1]Data Checking'!CG40)</f>
        <v/>
      </c>
      <c r="CD40" t="str">
        <f>IF('[1]Data Checking'!CH40="","",'[1]Data Checking'!CH40)</f>
        <v/>
      </c>
      <c r="CE40" t="str">
        <f>IF('[1]Data Checking'!CI40="","",'[1]Data Checking'!CI40)</f>
        <v/>
      </c>
      <c r="CF40" t="str">
        <f>IF('[1]Data Checking'!CJ40="","",'[1]Data Checking'!CJ40)</f>
        <v/>
      </c>
      <c r="CG40" t="str">
        <f>IF('[1]Data Checking'!CK40="","",'[1]Data Checking'!CK40)</f>
        <v/>
      </c>
      <c r="CH40" t="str">
        <f>IF('[1]Data Checking'!CL40="","",'[1]Data Checking'!CL40)</f>
        <v/>
      </c>
      <c r="CI40" t="str">
        <f>IF('[1]Data Checking'!CM40="","",'[1]Data Checking'!CM40)</f>
        <v/>
      </c>
      <c r="CJ40" t="str">
        <f>IF('[1]Data Checking'!CN40="","",'[1]Data Checking'!CN40)</f>
        <v/>
      </c>
      <c r="CK40" t="str">
        <f>IF('[1]Data Checking'!CO40="","",'[1]Data Checking'!CO40)</f>
        <v/>
      </c>
      <c r="CL40">
        <f>IF('[1]Data Checking'!CP40="","",'[1]Data Checking'!CP40)</f>
        <v>600</v>
      </c>
      <c r="CM40">
        <f>IF('[1]Data Checking'!CQ40="","",'[1]Data Checking'!CQ40)</f>
        <v>250</v>
      </c>
      <c r="CN40" t="str">
        <f>IF('[1]Data Checking'!CR40="","",'[1]Data Checking'!CR40)</f>
        <v>Je ne sais pas, je ne souhaite pas répondre</v>
      </c>
      <c r="CO40">
        <f>IF('[1]Data Checking'!CS40="","",'[1]Data Checking'!CS40)</f>
        <v>600</v>
      </c>
      <c r="CP40">
        <f>IF('[1]Data Checking'!CT40="","",'[1]Data Checking'!CT40)</f>
        <v>250</v>
      </c>
      <c r="CQ40" t="str">
        <f>IF('[1]Data Checking'!CU40="","",'[1]Data Checking'!CU40)</f>
        <v>Je ne sais pas, je ne souhaite pas répondre</v>
      </c>
      <c r="CR40" t="str">
        <f>IF('[1]Data Checking'!CV40="","",'[1]Data Checking'!CV40)</f>
        <v/>
      </c>
      <c r="CS40" t="str">
        <f>IF('[1]Data Checking'!CW40="","",'[1]Data Checking'!CW40)</f>
        <v/>
      </c>
      <c r="CT40" t="str">
        <f>IF('[1]Data Checking'!CX40="","",'[1]Data Checking'!CX40)</f>
        <v/>
      </c>
      <c r="CU40" t="str">
        <f>IF('[1]Data Checking'!CY40="","",'[1]Data Checking'!CY40)</f>
        <v/>
      </c>
      <c r="CV40" t="str">
        <f>IF('[1]Data Checking'!CZ40="","",'[1]Data Checking'!CZ40)</f>
        <v/>
      </c>
      <c r="CW40" t="str">
        <f>IF('[1]Data Checking'!DA40="","",'[1]Data Checking'!DA40)</f>
        <v/>
      </c>
      <c r="CX40" t="str">
        <f>IF('[1]Data Checking'!DB40="","",'[1]Data Checking'!DB40)</f>
        <v/>
      </c>
      <c r="CY40" t="str">
        <f>IF('[1]Data Checking'!DC40="","",'[1]Data Checking'!DC40)</f>
        <v/>
      </c>
      <c r="CZ40" t="str">
        <f>IF('[1]Data Checking'!DD40="","",'[1]Data Checking'!DD40)</f>
        <v/>
      </c>
      <c r="DA40" t="str">
        <f>IF('[1]Data Checking'!DE40="","",'[1]Data Checking'!DE40)</f>
        <v/>
      </c>
      <c r="DB40" t="str">
        <f>IF('[1]Data Checking'!DF40="","",'[1]Data Checking'!DF40)</f>
        <v/>
      </c>
      <c r="DC40" t="str">
        <f>IF('[1]Data Checking'!DG40="","",'[1]Data Checking'!DG40)</f>
        <v/>
      </c>
      <c r="DD40" t="str">
        <f>IF('[1]Data Checking'!DH40="","",'[1]Data Checking'!DH40)</f>
        <v>Non</v>
      </c>
      <c r="DE40" t="str">
        <f>IF('[1]Data Checking'!DI40="","",'[1]Data Checking'!DI40)</f>
        <v/>
      </c>
      <c r="DF40" t="str">
        <f>IF('[1]Data Checking'!DJ40="","",'[1]Data Checking'!DJ40)</f>
        <v/>
      </c>
      <c r="DG40" t="str">
        <f>IF('[1]Data Checking'!DK40="","",'[1]Data Checking'!DK40)</f>
        <v/>
      </c>
      <c r="DH40" t="str">
        <f>IF('[1]Data Checking'!DL40="","",'[1]Data Checking'!DL40)</f>
        <v/>
      </c>
      <c r="DI40" t="str">
        <f>IF('[1]Data Checking'!DM40="","",'[1]Data Checking'!DM40)</f>
        <v/>
      </c>
      <c r="DJ40" t="str">
        <f>IF('[1]Data Checking'!DN40="","",'[1]Data Checking'!DN40)</f>
        <v/>
      </c>
      <c r="DK40" t="str">
        <f>IF('[1]Data Checking'!DO40="","",'[1]Data Checking'!DO40)</f>
        <v/>
      </c>
      <c r="DL40" t="str">
        <f>IF('[1]Data Checking'!DP40="","",'[1]Data Checking'!DP40)</f>
        <v/>
      </c>
      <c r="DM40" t="str">
        <f>IF('[1]Data Checking'!DQ40="","",'[1]Data Checking'!DQ40)</f>
        <v/>
      </c>
      <c r="DN40" t="str">
        <f>IF('[1]Data Checking'!DR40="","",'[1]Data Checking'!DR40)</f>
        <v/>
      </c>
      <c r="DO40" t="str">
        <f>IF('[1]Data Checking'!DS40="","",'[1]Data Checking'!DS40)</f>
        <v/>
      </c>
      <c r="DP40" t="str">
        <f>IF('[1]Data Checking'!DT40="","",'[1]Data Checking'!DT40)</f>
        <v/>
      </c>
      <c r="DQ40" t="str">
        <f>IF('[1]Data Checking'!DU40="","",'[1]Data Checking'!DU40)</f>
        <v/>
      </c>
      <c r="DR40" t="str">
        <f>IF('[1]Data Checking'!DV40="","",'[1]Data Checking'!DV40)</f>
        <v/>
      </c>
      <c r="DS40" t="str">
        <f>IF('[1]Data Checking'!DW40="","",'[1]Data Checking'!DW40)</f>
        <v/>
      </c>
      <c r="DT40" t="str">
        <f>IF('[1]Data Checking'!DX40="","",'[1]Data Checking'!DX40)</f>
        <v/>
      </c>
      <c r="DU40" t="str">
        <f>IF('[1]Data Checking'!DY40="","",'[1]Data Checking'!DY40)</f>
        <v/>
      </c>
      <c r="DV40" t="str">
        <f>IF('[1]Data Checking'!DZ40="","",'[1]Data Checking'!DZ40)</f>
        <v/>
      </c>
      <c r="DW40" t="str">
        <f>IF('[1]Data Checking'!EA40="","",'[1]Data Checking'!EA40)</f>
        <v/>
      </c>
      <c r="DX40" t="str">
        <f>IF('[1]Data Checking'!EB40="","",'[1]Data Checking'!EB40)</f>
        <v/>
      </c>
      <c r="DY40" t="str">
        <f>IF('[1]Data Checking'!EC40="","",'[1]Data Checking'!EC40)</f>
        <v/>
      </c>
      <c r="DZ40" t="str">
        <f>IF('[1]Data Checking'!ED40="","",'[1]Data Checking'!ED40)</f>
        <v/>
      </c>
      <c r="EA40" t="str">
        <f>IF('[1]Data Checking'!EE40="","",'[1]Data Checking'!EE40)</f>
        <v/>
      </c>
      <c r="EB40" t="str">
        <f>IF('[1]Data Checking'!EF40="","",'[1]Data Checking'!EF40)</f>
        <v/>
      </c>
      <c r="EC40" t="str">
        <f>IF('[1]Data Checking'!EG40="","",'[1]Data Checking'!EG40)</f>
        <v/>
      </c>
      <c r="ED40" t="str">
        <f>IF('[1]Data Checking'!EH40="","",'[1]Data Checking'!EH40)</f>
        <v>Oui</v>
      </c>
      <c r="EE40" t="str">
        <f>IF('[1]Data Checking'!EI40="","",'[1]Data Checking'!EI40)</f>
        <v>Je ne sais pas, je ne souhaite pas répondre</v>
      </c>
      <c r="EF40" t="str">
        <f>IF('[1]Data Checking'!EJ40="","",'[1]Data Checking'!EJ40)</f>
        <v>Oui</v>
      </c>
      <c r="EG40" t="str">
        <f>IF('[1]Data Checking'!EK40="","",'[1]Data Checking'!EK40)</f>
        <v>Sud-Est</v>
      </c>
      <c r="EH40" t="str">
        <f>IF('[1]Data Checking'!EL40="","",'[1]Data Checking'!EL40)</f>
        <v>Meme</v>
      </c>
      <c r="EI40" t="str">
        <f>IF('[1]Data Checking'!EM40="","",'[1]Data Checking'!EM40)</f>
        <v>Jacmel</v>
      </c>
      <c r="EJ40" t="str">
        <f>IF('[1]Data Checking'!EN40="","",'[1]Data Checking'!EN40)</f>
        <v>Meme</v>
      </c>
      <c r="EK40" t="str">
        <f>IF('[1]Data Checking'!EO40="","",'[1]Data Checking'!EO40)</f>
        <v/>
      </c>
      <c r="EL40" t="str">
        <f>IF('[1]Data Checking'!EP40="","",'[1]Data Checking'!EP40)</f>
        <v/>
      </c>
      <c r="EM40" t="str">
        <f>IF('[1]Data Checking'!EQ40="","",'[1]Data Checking'!EQ40)</f>
        <v/>
      </c>
      <c r="EN40" t="str">
        <f>IF('[1]Data Checking'!ER40="","",'[1]Data Checking'!ER40)</f>
        <v/>
      </c>
      <c r="EO40" t="str">
        <f>IF('[1]Data Checking'!ES40="","",'[1]Data Checking'!ES40)</f>
        <v/>
      </c>
      <c r="EP40" t="str">
        <f>IF('[1]Data Checking'!ET40="","",'[1]Data Checking'!ET40)</f>
        <v/>
      </c>
      <c r="EQ40" t="str">
        <f>IF('[1]Data Checking'!EU40="","",'[1]Data Checking'!EU40)</f>
        <v/>
      </c>
      <c r="ER40" t="str">
        <f>IF('[1]Data Checking'!EV40="","",'[1]Data Checking'!EV40)</f>
        <v/>
      </c>
      <c r="ES40" t="str">
        <f>IF('[1]Data Checking'!EW40="","",'[1]Data Checking'!EW40)</f>
        <v/>
      </c>
      <c r="ET40" t="str">
        <f>IF('[1]Data Checking'!EX40="","",'[1]Data Checking'!EX40)</f>
        <v/>
      </c>
      <c r="EU40" t="str">
        <f>IF('[1]Data Checking'!EY40="","",'[1]Data Checking'!EY40)</f>
        <v/>
      </c>
      <c r="EV40" t="str">
        <f>IF('[1]Data Checking'!EZ40="","",'[1]Data Checking'!EZ40)</f>
        <v/>
      </c>
      <c r="EW40" t="str">
        <f>IF('[1]Data Checking'!FA40="","",'[1]Data Checking'!FA40)</f>
        <v/>
      </c>
      <c r="EX40" t="str">
        <f>IF('[1]Data Checking'!FB40="","",'[1]Data Checking'!FB40)</f>
        <v/>
      </c>
      <c r="EY40" t="str">
        <f>IF('[1]Data Checking'!FC40="","",'[1]Data Checking'!FC40)</f>
        <v/>
      </c>
      <c r="EZ40" t="str">
        <f>IF('[1]Data Checking'!FD40="","",'[1]Data Checking'!FD40)</f>
        <v/>
      </c>
      <c r="FA40" t="str">
        <f>IF('[1]Data Checking'!FE40="","",'[1]Data Checking'!FE40)</f>
        <v/>
      </c>
      <c r="FB40" t="str">
        <f>IF('[1]Data Checking'!FF40="","",'[1]Data Checking'!FF40)</f>
        <v/>
      </c>
      <c r="FC40" t="str">
        <f>IF('[1]Data Checking'!FG40="","",'[1]Data Checking'!FG40)</f>
        <v/>
      </c>
      <c r="FD40" t="str">
        <f>IF('[1]Data Checking'!FH40="","",'[1]Data Checking'!FH40)</f>
        <v/>
      </c>
      <c r="FE40" t="str">
        <f>IF('[1]Data Checking'!FI40="","",'[1]Data Checking'!FI40)</f>
        <v/>
      </c>
      <c r="FF40" t="str">
        <f>IF('[1]Data Checking'!FJ40="","",'[1]Data Checking'!FJ40)</f>
        <v/>
      </c>
      <c r="FG40" t="str">
        <f>IF('[1]Data Checking'!FK40="","",'[1]Data Checking'!FK40)</f>
        <v/>
      </c>
      <c r="FH40" t="str">
        <f>IF('[1]Data Checking'!FL40="","",'[1]Data Checking'!FL40)</f>
        <v/>
      </c>
      <c r="FI40" t="str">
        <f>IF('[1]Data Checking'!FM40="","",'[1]Data Checking'!FM40)</f>
        <v/>
      </c>
      <c r="FJ40" t="str">
        <f>IF('[1]Data Checking'!FN40="","",'[1]Data Checking'!FN40)</f>
        <v/>
      </c>
      <c r="FK40" t="str">
        <f>IF('[1]Data Checking'!FO40="","",'[1]Data Checking'!FO40)</f>
        <v/>
      </c>
      <c r="FL40" t="str">
        <f>IF('[1]Data Checking'!FP40="","",'[1]Data Checking'!FP40)</f>
        <v/>
      </c>
      <c r="FM40" t="str">
        <f>IF('[1]Data Checking'!FQ40="","",'[1]Data Checking'!FQ40)</f>
        <v/>
      </c>
      <c r="FN40" t="str">
        <f>IF('[1]Data Checking'!FR40="","",'[1]Data Checking'!FR40)</f>
        <v/>
      </c>
      <c r="FO40" t="str">
        <f>IF('[1]Data Checking'!FS40="","",'[1]Data Checking'!FS40)</f>
        <v/>
      </c>
      <c r="FP40" t="str">
        <f>IF('[1]Data Checking'!FT40="","",'[1]Data Checking'!FT40)</f>
        <v/>
      </c>
      <c r="FQ40" t="str">
        <f>IF('[1]Data Checking'!FU40="","",'[1]Data Checking'!FU40)</f>
        <v/>
      </c>
      <c r="FR40" t="str">
        <f>IF('[1]Data Checking'!FV40="","",'[1]Data Checking'!FV40)</f>
        <v/>
      </c>
      <c r="FS40" t="str">
        <f>IF('[1]Data Checking'!FW40="","",'[1]Data Checking'!FW40)</f>
        <v/>
      </c>
      <c r="FT40" t="str">
        <f>IF('[1]Data Checking'!FX40="","",'[1]Data Checking'!FX40)</f>
        <v/>
      </c>
      <c r="FU40" t="str">
        <f>IF('[1]Data Checking'!FY40="","",'[1]Data Checking'!FY40)</f>
        <v/>
      </c>
      <c r="FV40" t="str">
        <f>IF('[1]Data Checking'!FZ40="","",'[1]Data Checking'!FZ40)</f>
        <v/>
      </c>
      <c r="FW40" t="str">
        <f>IF('[1]Data Checking'!GA40="","",'[1]Data Checking'!GA40)</f>
        <v/>
      </c>
      <c r="FX40" t="str">
        <f>IF('[1]Data Checking'!GB40="","",'[1]Data Checking'!GB40)</f>
        <v/>
      </c>
      <c r="FY40" t="str">
        <f>IF('[1]Data Checking'!GC40="","",'[1]Data Checking'!GC40)</f>
        <v/>
      </c>
      <c r="FZ40" t="str">
        <f>IF('[1]Data Checking'!GD40="","",'[1]Data Checking'!GD40)</f>
        <v/>
      </c>
      <c r="GA40" t="str">
        <f>IF('[1]Data Checking'!GE40="","",'[1]Data Checking'!GE40)</f>
        <v/>
      </c>
      <c r="GB40" t="str">
        <f>IF('[1]Data Checking'!GF40="","",'[1]Data Checking'!GF40)</f>
        <v/>
      </c>
      <c r="GC40" t="str">
        <f>IF('[1]Data Checking'!GG40="","",'[1]Data Checking'!GG40)</f>
        <v/>
      </c>
      <c r="GD40" t="str">
        <f>IF('[1]Data Checking'!GH40="","",'[1]Data Checking'!GH40)</f>
        <v/>
      </c>
      <c r="GE40" t="str">
        <f>IF('[1]Data Checking'!GI40="","",'[1]Data Checking'!GI40)</f>
        <v/>
      </c>
      <c r="GF40" t="str">
        <f>IF('[1]Data Checking'!GJ40="","",'[1]Data Checking'!GJ40)</f>
        <v/>
      </c>
      <c r="GG40" t="str">
        <f>IF('[1]Data Checking'!GK40="","",'[1]Data Checking'!GK40)</f>
        <v/>
      </c>
      <c r="GH40" t="str">
        <f>IF('[1]Data Checking'!GL40="","",'[1]Data Checking'!GL40)</f>
        <v/>
      </c>
      <c r="GI40" t="str">
        <f>IF('[1]Data Checking'!GM40="","",'[1]Data Checking'!GM40)</f>
        <v/>
      </c>
      <c r="GJ40" t="str">
        <f>IF('[1]Data Checking'!GN40="","",'[1]Data Checking'!GN40)</f>
        <v/>
      </c>
      <c r="GK40" t="str">
        <f>IF('[1]Data Checking'!GO40="","",'[1]Data Checking'!GO40)</f>
        <v/>
      </c>
      <c r="GL40" t="str">
        <f>IF('[1]Data Checking'!GP40="","",'[1]Data Checking'!GP40)</f>
        <v/>
      </c>
      <c r="GM40" t="str">
        <f>IF('[1]Data Checking'!GQ40="","",'[1]Data Checking'!GQ40)</f>
        <v/>
      </c>
      <c r="GN40" t="str">
        <f>IF('[1]Data Checking'!GR40="","",'[1]Data Checking'!GR40)</f>
        <v/>
      </c>
      <c r="GO40" t="str">
        <f>IF('[1]Data Checking'!GS40="","",'[1]Data Checking'!GS40)</f>
        <v/>
      </c>
      <c r="GP40" t="str">
        <f>IF('[1]Data Checking'!GT40="","",'[1]Data Checking'!GT40)</f>
        <v/>
      </c>
      <c r="GQ40" t="str">
        <f>IF('[1]Data Checking'!GU40="","",'[1]Data Checking'!GU40)</f>
        <v/>
      </c>
      <c r="GR40" t="str">
        <f>IF('[1]Data Checking'!GV40="","",'[1]Data Checking'!GV40)</f>
        <v/>
      </c>
      <c r="GS40" t="str">
        <f>IF('[1]Data Checking'!GW40="","",'[1]Data Checking'!GW40)</f>
        <v/>
      </c>
      <c r="GT40" t="str">
        <f>IF('[1]Data Checking'!GX40="","",'[1]Data Checking'!GX40)</f>
        <v/>
      </c>
      <c r="GU40" t="str">
        <f>IF('[1]Data Checking'!GY40="","",'[1]Data Checking'!GY40)</f>
        <v/>
      </c>
      <c r="GV40" t="str">
        <f>IF('[1]Data Checking'!GZ40="","",'[1]Data Checking'!GZ40)</f>
        <v/>
      </c>
      <c r="GW40" t="str">
        <f>IF('[1]Data Checking'!HA40="","",'[1]Data Checking'!HA40)</f>
        <v/>
      </c>
      <c r="GX40" t="str">
        <f>IF('[1]Data Checking'!HB40="","",'[1]Data Checking'!HB40)</f>
        <v/>
      </c>
      <c r="GY40" t="str">
        <f>IF('[1]Data Checking'!HC40="","",'[1]Data Checking'!HC40)</f>
        <v/>
      </c>
      <c r="GZ40" t="str">
        <f>IF('[1]Data Checking'!HD40="","",'[1]Data Checking'!HD40)</f>
        <v/>
      </c>
      <c r="HA40" t="str">
        <f>IF('[1]Data Checking'!HE40="","",'[1]Data Checking'!HE40)</f>
        <v/>
      </c>
      <c r="HB40" t="str">
        <f>IF('[1]Data Checking'!HF40="","",'[1]Data Checking'!HF40)</f>
        <v/>
      </c>
      <c r="HC40" t="str">
        <f>IF('[1]Data Checking'!HG40="","",'[1]Data Checking'!HG40)</f>
        <v/>
      </c>
      <c r="HD40" t="str">
        <f>IF('[1]Data Checking'!HH40="","",'[1]Data Checking'!HH40)</f>
        <v/>
      </c>
      <c r="HE40" t="str">
        <f>IF('[1]Data Checking'!HI40="","",'[1]Data Checking'!HI40)</f>
        <v/>
      </c>
      <c r="HF40" t="str">
        <f>IF('[1]Data Checking'!HJ40="","",'[1]Data Checking'!HJ40)</f>
        <v/>
      </c>
      <c r="HG40" t="str">
        <f>IF('[1]Data Checking'!HK40="","",'[1]Data Checking'!HK40)</f>
        <v/>
      </c>
      <c r="HH40" t="str">
        <f>IF('[1]Data Checking'!HL40="","",'[1]Data Checking'!HL40)</f>
        <v/>
      </c>
      <c r="HI40" t="str">
        <f>IF('[1]Data Checking'!HM40="","",'[1]Data Checking'!HM40)</f>
        <v/>
      </c>
      <c r="HJ40" t="str">
        <f>IF('[1]Data Checking'!HN40="","",'[1]Data Checking'!HN40)</f>
        <v/>
      </c>
      <c r="HK40" t="str">
        <f>IF('[1]Data Checking'!HO40="","",'[1]Data Checking'!HO40)</f>
        <v/>
      </c>
      <c r="HL40" t="str">
        <f>IF('[1]Data Checking'!HP40="","",'[1]Data Checking'!HP40)</f>
        <v/>
      </c>
      <c r="HM40" t="str">
        <f>IF('[1]Data Checking'!HQ40="","",'[1]Data Checking'!HQ40)</f>
        <v/>
      </c>
      <c r="HN40" t="str">
        <f>IF('[1]Data Checking'!HR40="","",'[1]Data Checking'!HR40)</f>
        <v/>
      </c>
      <c r="HO40" t="str">
        <f>IF('[1]Data Checking'!HS40="","",'[1]Data Checking'!HS40)</f>
        <v/>
      </c>
      <c r="HP40" t="str">
        <f>IF('[1]Data Checking'!HT40="","",'[1]Data Checking'!HT40)</f>
        <v/>
      </c>
      <c r="HQ40" t="str">
        <f>IF('[1]Data Checking'!HU40="","",'[1]Data Checking'!HU40)</f>
        <v/>
      </c>
      <c r="HR40" t="str">
        <f>IF('[1]Data Checking'!HV40="","",'[1]Data Checking'!HV40)</f>
        <v/>
      </c>
      <c r="HS40" t="str">
        <f>IF('[1]Data Checking'!HW40="","",'[1]Data Checking'!HW40)</f>
        <v/>
      </c>
      <c r="HT40" t="str">
        <f>IF('[1]Data Checking'!HX40="","",'[1]Data Checking'!HX40)</f>
        <v/>
      </c>
      <c r="HU40" t="str">
        <f>IF('[1]Data Checking'!HY40="","",'[1]Data Checking'!HY40)</f>
        <v/>
      </c>
      <c r="HV40" t="str">
        <f>IF('[1]Data Checking'!HZ40="","",'[1]Data Checking'!HZ40)</f>
        <v/>
      </c>
      <c r="HW40" t="str">
        <f>IF('[1]Data Checking'!IA40="","",'[1]Data Checking'!IA40)</f>
        <v/>
      </c>
      <c r="HX40" t="str">
        <f>IF('[1]Data Checking'!IB40="","",'[1]Data Checking'!IB40)</f>
        <v/>
      </c>
      <c r="HY40" t="str">
        <f>IF('[1]Data Checking'!IC40="","",'[1]Data Checking'!IC40)</f>
        <v/>
      </c>
      <c r="HZ40" t="str">
        <f>IF('[1]Data Checking'!ID40="","",'[1]Data Checking'!ID40)</f>
        <v/>
      </c>
      <c r="IA40" t="str">
        <f>IF('[1]Data Checking'!IE40="","",'[1]Data Checking'!IE40)</f>
        <v/>
      </c>
      <c r="IB40" t="str">
        <f>IF('[1]Data Checking'!IF40="","",'[1]Data Checking'!IF40)</f>
        <v>Non</v>
      </c>
      <c r="IC40" t="str">
        <f>IF('[1]Data Checking'!IG40="","",'[1]Data Checking'!IG40)</f>
        <v/>
      </c>
      <c r="ID40" t="str">
        <f>IF('[1]Data Checking'!IH40="","",'[1]Data Checking'!IH40)</f>
        <v/>
      </c>
      <c r="IE40" t="str">
        <f>IF('[1]Data Checking'!II40="","",'[1]Data Checking'!II40)</f>
        <v/>
      </c>
      <c r="IF40" t="str">
        <f>IF('[1]Data Checking'!IJ40="","",'[1]Data Checking'!IJ40)</f>
        <v/>
      </c>
      <c r="IG40" t="str">
        <f>IF('[1]Data Checking'!IK40="","",'[1]Data Checking'!IK40)</f>
        <v/>
      </c>
      <c r="IH40" t="str">
        <f>IF('[1]Data Checking'!IL40="","",'[1]Data Checking'!IL40)</f>
        <v/>
      </c>
      <c r="II40" t="str">
        <f>IF('[1]Data Checking'!IM40="","",'[1]Data Checking'!IM40)</f>
        <v/>
      </c>
      <c r="IJ40" t="str">
        <f>IF('[1]Data Checking'!IN40="","",'[1]Data Checking'!IN40)</f>
        <v/>
      </c>
      <c r="IK40" t="str">
        <f>IF('[1]Data Checking'!IO40="","",'[1]Data Checking'!IO40)</f>
        <v>Augmentation des prix Diminution du nombre de clients</v>
      </c>
      <c r="IL40">
        <f>IF('[1]Data Checking'!IP40="","",'[1]Data Checking'!IP40)</f>
        <v>0</v>
      </c>
      <c r="IM40">
        <f>IF('[1]Data Checking'!IQ40="","",'[1]Data Checking'!IQ40)</f>
        <v>1</v>
      </c>
      <c r="IN40">
        <f>IF('[1]Data Checking'!IR40="","",'[1]Data Checking'!IR40)</f>
        <v>1</v>
      </c>
      <c r="IO40">
        <f>IF('[1]Data Checking'!IS40="","",'[1]Data Checking'!IS40)</f>
        <v>0</v>
      </c>
      <c r="IP40">
        <f>IF('[1]Data Checking'!IT40="","",'[1]Data Checking'!IT40)</f>
        <v>0</v>
      </c>
      <c r="IQ40">
        <f>IF('[1]Data Checking'!IU40="","",'[1]Data Checking'!IU40)</f>
        <v>0</v>
      </c>
      <c r="IR40">
        <f>IF('[1]Data Checking'!IV40="","",'[1]Data Checking'!IV40)</f>
        <v>0</v>
      </c>
      <c r="IS40">
        <f>IF('[1]Data Checking'!IW40="","",'[1]Data Checking'!IW40)</f>
        <v>0</v>
      </c>
      <c r="IT40" t="str">
        <f>IF('[1]Data Checking'!IX40="","",'[1]Data Checking'!IX40)</f>
        <v/>
      </c>
      <c r="IU40" t="str">
        <f>IF('[1]Data Checking'!IY40="","",'[1]Data Checking'!IY40)</f>
        <v>Oui</v>
      </c>
      <c r="IV40" t="str">
        <f>IF('[1]Data Checking'!IZ40="","",'[1]Data Checking'!IZ40)</f>
        <v/>
      </c>
      <c r="IW40" t="str">
        <f>IF('[1]Data Checking'!JA40="","",'[1]Data Checking'!JA40)</f>
        <v>Nourriture</v>
      </c>
      <c r="IX40">
        <f>IF('[1]Data Checking'!JB40="","",'[1]Data Checking'!JB40)</f>
        <v>1</v>
      </c>
      <c r="IY40">
        <f>IF('[1]Data Checking'!JC40="","",'[1]Data Checking'!JC40)</f>
        <v>0</v>
      </c>
      <c r="IZ40">
        <f>IF('[1]Data Checking'!JD40="","",'[1]Data Checking'!JD40)</f>
        <v>0</v>
      </c>
      <c r="JA40">
        <f>IF('[1]Data Checking'!JE40="","",'[1]Data Checking'!JE40)</f>
        <v>0</v>
      </c>
      <c r="JB40" t="str">
        <f>IF('[1]Data Checking'!JF40="","",'[1]Data Checking'!JF40)</f>
        <v/>
      </c>
      <c r="JC40" t="str">
        <f>IF('[1]Data Checking'!JG40="","",'[1]Data Checking'!JG40)</f>
        <v/>
      </c>
      <c r="JD40" t="str">
        <f>IF('[1]Data Checking'!JH40="","",'[1]Data Checking'!JH40)</f>
        <v/>
      </c>
      <c r="JE40" t="str">
        <f>IF('[1]Data Checking'!JI40="","",'[1]Data Checking'!JI40)</f>
        <v/>
      </c>
      <c r="JF40" t="str">
        <f>IF('[1]Data Checking'!JJ40="","",'[1]Data Checking'!JJ40)</f>
        <v/>
      </c>
      <c r="JG40" t="str">
        <f>IF('[1]Data Checking'!JK40="","",'[1]Data Checking'!JK40)</f>
        <v/>
      </c>
      <c r="JH40" t="str">
        <f>IF('[1]Data Checking'!JL40="","",'[1]Data Checking'!JL40)</f>
        <v/>
      </c>
      <c r="JI40" t="str">
        <f>IF('[1]Data Checking'!JM40="","",'[1]Data Checking'!JM40)</f>
        <v/>
      </c>
      <c r="JJ40" t="str">
        <f>IF('[1]Data Checking'!JN40="","",'[1]Data Checking'!JN40)</f>
        <v/>
      </c>
      <c r="JK40" t="str">
        <f>IF('[1]Data Checking'!JO40="","",'[1]Data Checking'!JO40)</f>
        <v/>
      </c>
      <c r="JL40" t="str">
        <f>IF('[1]Data Checking'!JP40="","",'[1]Data Checking'!JP40)</f>
        <v/>
      </c>
      <c r="JM40" t="str">
        <f>IF('[1]Data Checking'!JQ40="","",'[1]Data Checking'!JQ40)</f>
        <v/>
      </c>
      <c r="JN40" t="str">
        <f>IF('[1]Data Checking'!JR40="","",'[1]Data Checking'!JR40)</f>
        <v/>
      </c>
      <c r="JO40" t="str">
        <f>IF('[1]Data Checking'!JS40="","",'[1]Data Checking'!JS40)</f>
        <v/>
      </c>
      <c r="JP40" t="str">
        <f>IF('[1]Data Checking'!JT40="","",'[1]Data Checking'!JT40)</f>
        <v/>
      </c>
      <c r="JQ40" t="str">
        <f>IF('[1]Data Checking'!JU40="","",'[1]Data Checking'!JU40)</f>
        <v/>
      </c>
      <c r="JR40" t="str">
        <f>IF('[1]Data Checking'!JV40="","",'[1]Data Checking'!JV40)</f>
        <v/>
      </c>
      <c r="JS40" t="str">
        <f>IF('[1]Data Checking'!JW40="","",'[1]Data Checking'!JW40)</f>
        <v/>
      </c>
      <c r="JT40" t="str">
        <f>IF('[1]Data Checking'!JX40="","",'[1]Data Checking'!JX40)</f>
        <v/>
      </c>
      <c r="JU40" t="str">
        <f>IF('[1]Data Checking'!JY40="","",'[1]Data Checking'!JY40)</f>
        <v/>
      </c>
      <c r="JV40" t="str">
        <f>IF('[1]Data Checking'!JZ40="","",'[1]Data Checking'!JZ40)</f>
        <v/>
      </c>
      <c r="JW40" t="str">
        <f>IF('[1]Data Checking'!KA40="","",'[1]Data Checking'!KA40)</f>
        <v/>
      </c>
      <c r="JX40" t="str">
        <f>IF('[1]Data Checking'!KB40="","",'[1]Data Checking'!KB40)</f>
        <v/>
      </c>
      <c r="JY40" t="str">
        <f>IF('[1]Data Checking'!KC40="","",'[1]Data Checking'!KC40)</f>
        <v/>
      </c>
      <c r="JZ40" t="str">
        <f>IF('[1]Data Checking'!KD40="","",'[1]Data Checking'!KD40)</f>
        <v/>
      </c>
      <c r="KA40" t="str">
        <f>IF('[1]Data Checking'!KE40="","",'[1]Data Checking'!KE40)</f>
        <v/>
      </c>
      <c r="KB40" t="str">
        <f>IF('[1]Data Checking'!KF40="","",'[1]Data Checking'!KF40)</f>
        <v/>
      </c>
      <c r="KC40" t="str">
        <f>IF('[1]Data Checking'!KG40="","",'[1]Data Checking'!KG40)</f>
        <v/>
      </c>
      <c r="KD40" t="str">
        <f>IF('[1]Data Checking'!KH40="","",'[1]Data Checking'!KH40)</f>
        <v/>
      </c>
      <c r="KE40" t="str">
        <f>IF('[1]Data Checking'!KI40="","",'[1]Data Checking'!KI40)</f>
        <v/>
      </c>
      <c r="KF40" t="str">
        <f>IF('[1]Data Checking'!KJ40="","",'[1]Data Checking'!KJ40)</f>
        <v/>
      </c>
      <c r="KG40" t="str">
        <f>IF('[1]Data Checking'!KK40="","",'[1]Data Checking'!KK40)</f>
        <v/>
      </c>
      <c r="KH40" t="str">
        <f>IF('[1]Data Checking'!KL40="","",'[1]Data Checking'!KL40)</f>
        <v/>
      </c>
      <c r="KI40" t="str">
        <f>IF('[1]Data Checking'!KM40="","",'[1]Data Checking'!KM40)</f>
        <v/>
      </c>
      <c r="KJ40" t="str">
        <f>IF('[1]Data Checking'!KN40="","",'[1]Data Checking'!KN40)</f>
        <v/>
      </c>
      <c r="KK40" t="str">
        <f>IF('[1]Data Checking'!KO40="","",'[1]Data Checking'!KO40)</f>
        <v/>
      </c>
      <c r="KL40" t="str">
        <f>IF('[1]Data Checking'!KP40="","",'[1]Data Checking'!KP40)</f>
        <v/>
      </c>
      <c r="KM40" t="str">
        <f>IF('[1]Data Checking'!KQ40="","",'[1]Data Checking'!KQ40)</f>
        <v/>
      </c>
      <c r="KN40" t="str">
        <f>IF('[1]Data Checking'!KR40="","",'[1]Data Checking'!KR40)</f>
        <v/>
      </c>
      <c r="KO40" t="str">
        <f>IF('[1]Data Checking'!KS40="","",'[1]Data Checking'!KS40)</f>
        <v/>
      </c>
      <c r="KP40" t="str">
        <f>IF('[1]Data Checking'!KT40="","",'[1]Data Checking'!KT40)</f>
        <v/>
      </c>
      <c r="KQ40" t="str">
        <f>IF('[1]Data Checking'!KU40="","",'[1]Data Checking'!KU40)</f>
        <v/>
      </c>
      <c r="KR40" t="str">
        <f>IF('[1]Data Checking'!KV40="","",'[1]Data Checking'!KV40)</f>
        <v/>
      </c>
      <c r="KS40" t="str">
        <f>IF('[1]Data Checking'!KW40="","",'[1]Data Checking'!KW40)</f>
        <v/>
      </c>
      <c r="KT40" t="str">
        <f>IF('[1]Data Checking'!KX40="","",'[1]Data Checking'!KX40)</f>
        <v/>
      </c>
      <c r="KU40" t="str">
        <f>IF('[1]Data Checking'!KY40="","",'[1]Data Checking'!KY40)</f>
        <v/>
      </c>
      <c r="KV40" t="str">
        <f>IF('[1]Data Checking'!KZ40="","",'[1]Data Checking'!KZ40)</f>
        <v/>
      </c>
      <c r="KW40" t="str">
        <f>IF('[1]Data Checking'!LA40="","",'[1]Data Checking'!LA40)</f>
        <v/>
      </c>
      <c r="KX40" t="str">
        <f>IF('[1]Data Checking'!LB40="","",'[1]Data Checking'!LB40)</f>
        <v/>
      </c>
      <c r="KY40" t="str">
        <f>IF('[1]Data Checking'!LC40="","",'[1]Data Checking'!LC40)</f>
        <v/>
      </c>
      <c r="KZ40" t="str">
        <f>IF('[1]Data Checking'!LD40="","",'[1]Data Checking'!LD40)</f>
        <v/>
      </c>
      <c r="LA40" t="str">
        <f>IF('[1]Data Checking'!LE40="","",'[1]Data Checking'!LE40)</f>
        <v/>
      </c>
      <c r="LB40" t="str">
        <f>IF('[1]Data Checking'!LF40="","",'[1]Data Checking'!LF40)</f>
        <v/>
      </c>
      <c r="LC40" t="str">
        <f>IF('[1]Data Checking'!LG40="","",'[1]Data Checking'!LG40)</f>
        <v/>
      </c>
      <c r="LD40" t="str">
        <f>IF('[1]Data Checking'!LH40="","",'[1]Data Checking'!LH40)</f>
        <v/>
      </c>
      <c r="LE40" t="str">
        <f>IF('[1]Data Checking'!LI40="","",'[1]Data Checking'!LI40)</f>
        <v/>
      </c>
      <c r="LF40" t="str">
        <f>IF('[1]Data Checking'!LJ40="","",'[1]Data Checking'!LJ40)</f>
        <v/>
      </c>
      <c r="LG40" t="str">
        <f>IF('[1]Data Checking'!LK40="","",'[1]Data Checking'!LK40)</f>
        <v/>
      </c>
      <c r="LH40" t="str">
        <f>IF('[1]Data Checking'!LL40="","",'[1]Data Checking'!LL40)</f>
        <v/>
      </c>
      <c r="LI40" t="str">
        <f>IF('[1]Data Checking'!LM40="","",'[1]Data Checking'!LM40)</f>
        <v/>
      </c>
      <c r="LJ40" t="str">
        <f>IF('[1]Data Checking'!LN40="","",'[1]Data Checking'!LN40)</f>
        <v/>
      </c>
      <c r="LK40" t="str">
        <f>IF('[1]Data Checking'!LO40="","",'[1]Data Checking'!LO40)</f>
        <v/>
      </c>
      <c r="LL40" t="str">
        <f>IF('[1]Data Checking'!LP40="","",'[1]Data Checking'!LP40)</f>
        <v/>
      </c>
      <c r="LM40" t="str">
        <f>IF('[1]Data Checking'!LQ40="","",'[1]Data Checking'!LQ40)</f>
        <v/>
      </c>
      <c r="LN40" t="str">
        <f>IF('[1]Data Checking'!LR40="","",'[1]Data Checking'!LR40)</f>
        <v/>
      </c>
      <c r="LO40" t="str">
        <f>IF('[1]Data Checking'!LS40="","",'[1]Data Checking'!LS40)</f>
        <v/>
      </c>
      <c r="LP40" t="str">
        <f>IF('[1]Data Checking'!LT40="","",'[1]Data Checking'!LT40)</f>
        <v/>
      </c>
      <c r="LQ40" t="str">
        <f>IF('[1]Data Checking'!LU40="","",'[1]Data Checking'!LU40)</f>
        <v/>
      </c>
      <c r="LR40" t="str">
        <f>IF('[1]Data Checking'!LV40="","",'[1]Data Checking'!LV40)</f>
        <v/>
      </c>
      <c r="LS40" t="str">
        <f>IF('[1]Data Checking'!LW40="","",'[1]Data Checking'!LW40)</f>
        <v/>
      </c>
      <c r="LT40" t="str">
        <f>IF('[1]Data Checking'!LX40="","",'[1]Data Checking'!LX40)</f>
        <v/>
      </c>
      <c r="LU40" t="str">
        <f>IF('[1]Data Checking'!LY40="","",'[1]Data Checking'!LY40)</f>
        <v/>
      </c>
      <c r="LV40" t="str">
        <f>IF('[1]Data Checking'!LZ40="","",'[1]Data Checking'!LZ40)</f>
        <v/>
      </c>
      <c r="LW40" t="str">
        <f>IF('[1]Data Checking'!MA40="","",'[1]Data Checking'!MA40)</f>
        <v/>
      </c>
      <c r="LX40" t="str">
        <f>IF('[1]Data Checking'!MB40="","",'[1]Data Checking'!MB40)</f>
        <v/>
      </c>
      <c r="LY40" t="str">
        <f>IF('[1]Data Checking'!MC40="","",'[1]Data Checking'!MC40)</f>
        <v/>
      </c>
      <c r="LZ40" t="str">
        <f>IF('[1]Data Checking'!MD40="","",'[1]Data Checking'!MD40)</f>
        <v/>
      </c>
      <c r="MA40" t="str">
        <f>IF('[1]Data Checking'!ME40="","",'[1]Data Checking'!ME40)</f>
        <v/>
      </c>
      <c r="MB40" t="str">
        <f>IF('[1]Data Checking'!MF40="","",'[1]Data Checking'!MF40)</f>
        <v/>
      </c>
      <c r="MC40" t="str">
        <f>IF('[1]Data Checking'!MG40="","",'[1]Data Checking'!MG40)</f>
        <v/>
      </c>
      <c r="MD40" t="str">
        <f>IF('[1]Data Checking'!MH40="","",'[1]Data Checking'!MH40)</f>
        <v/>
      </c>
      <c r="ME40" t="str">
        <f>IF('[1]Data Checking'!MI40="","",'[1]Data Checking'!MI40)</f>
        <v/>
      </c>
      <c r="MF40" t="str">
        <f>IF('[1]Data Checking'!MJ40="","",'[1]Data Checking'!MJ40)</f>
        <v/>
      </c>
      <c r="MG40" t="str">
        <f>IF('[1]Data Checking'!MK40="","",'[1]Data Checking'!MK40)</f>
        <v/>
      </c>
      <c r="MH40" t="str">
        <f>IF('[1]Data Checking'!ML40="","",'[1]Data Checking'!ML40)</f>
        <v/>
      </c>
      <c r="MI40" t="str">
        <f>IF('[1]Data Checking'!MM40="","",'[1]Data Checking'!MM40)</f>
        <v/>
      </c>
      <c r="MJ40" t="str">
        <f>IF('[1]Data Checking'!MN40="","",'[1]Data Checking'!MN40)</f>
        <v/>
      </c>
      <c r="MK40" t="str">
        <f>IF('[1]Data Checking'!MO40="","",'[1]Data Checking'!MO40)</f>
        <v/>
      </c>
      <c r="ML40" t="str">
        <f>IF('[1]Data Checking'!MP40="","",'[1]Data Checking'!MP40)</f>
        <v/>
      </c>
      <c r="MM40" t="str">
        <f>IF('[1]Data Checking'!MQ40="","",'[1]Data Checking'!MQ40)</f>
        <v/>
      </c>
      <c r="MN40" t="str">
        <f>IF('[1]Data Checking'!MR40="","",'[1]Data Checking'!MR40)</f>
        <v/>
      </c>
      <c r="MO40" t="str">
        <f>IF('[1]Data Checking'!MS40="","",'[1]Data Checking'!MS40)</f>
        <v/>
      </c>
      <c r="MP40" t="str">
        <f>IF('[1]Data Checking'!MT40="","",'[1]Data Checking'!MT40)</f>
        <v/>
      </c>
      <c r="MQ40" t="str">
        <f>IF('[1]Data Checking'!MU40="","",'[1]Data Checking'!MU40)</f>
        <v/>
      </c>
      <c r="MR40" t="str">
        <f>IF('[1]Data Checking'!MV40="","",'[1]Data Checking'!MV40)</f>
        <v/>
      </c>
      <c r="MS40" t="str">
        <f>IF('[1]Data Checking'!MW40="","",'[1]Data Checking'!MW40)</f>
        <v/>
      </c>
      <c r="MT40" t="str">
        <f>IF('[1]Data Checking'!MX40="","",'[1]Data Checking'!MX40)</f>
        <v/>
      </c>
      <c r="MU40" t="str">
        <f>IF('[1]Data Checking'!MY40="","",'[1]Data Checking'!MY40)</f>
        <v/>
      </c>
      <c r="MV40" t="str">
        <f>IF('[1]Data Checking'!MZ40="","",'[1]Data Checking'!MZ40)</f>
        <v/>
      </c>
      <c r="MW40" t="str">
        <f>IF('[1]Data Checking'!NA40="","",'[1]Data Checking'!NA40)</f>
        <v/>
      </c>
      <c r="MX40" t="str">
        <f>IF('[1]Data Checking'!NB40="","",'[1]Data Checking'!NB40)</f>
        <v/>
      </c>
      <c r="MY40" t="str">
        <f>IF('[1]Data Checking'!NC40="","",'[1]Data Checking'!NC40)</f>
        <v/>
      </c>
      <c r="MZ40" t="str">
        <f>IF('[1]Data Checking'!ND40="","",'[1]Data Checking'!ND40)</f>
        <v/>
      </c>
      <c r="NA40" t="str">
        <f>IF('[1]Data Checking'!NE40="","",'[1]Data Checking'!NE40)</f>
        <v/>
      </c>
      <c r="NB40" t="str">
        <f>IF('[1]Data Checking'!NF40="","",'[1]Data Checking'!NF40)</f>
        <v/>
      </c>
      <c r="NC40" t="str">
        <f>IF('[1]Data Checking'!NG40="","",'[1]Data Checking'!NG40)</f>
        <v/>
      </c>
      <c r="ND40" t="str">
        <f>IF('[1]Data Checking'!NH40="","",'[1]Data Checking'!NH40)</f>
        <v/>
      </c>
      <c r="NE40" t="str">
        <f>IF('[1]Data Checking'!NI40="","",'[1]Data Checking'!NI40)</f>
        <v/>
      </c>
      <c r="NF40" t="str">
        <f>IF('[1]Data Checking'!NJ40="","",'[1]Data Checking'!NJ40)</f>
        <v/>
      </c>
      <c r="NG40" t="str">
        <f>IF('[1]Data Checking'!NK40="","",'[1]Data Checking'!NK40)</f>
        <v/>
      </c>
      <c r="NH40" t="str">
        <f>IF('[1]Data Checking'!NL40="","",'[1]Data Checking'!NL40)</f>
        <v/>
      </c>
      <c r="NI40" t="str">
        <f>IF('[1]Data Checking'!NM40="","",'[1]Data Checking'!NM40)</f>
        <v/>
      </c>
      <c r="NJ40" t="str">
        <f>IF('[1]Data Checking'!NN40="","",'[1]Data Checking'!NN40)</f>
        <v/>
      </c>
      <c r="NK40" t="str">
        <f>IF('[1]Data Checking'!NO40="","",'[1]Data Checking'!NO40)</f>
        <v/>
      </c>
      <c r="NL40" t="str">
        <f>IF('[1]Data Checking'!NP40="","",'[1]Data Checking'!NP40)</f>
        <v/>
      </c>
      <c r="NM40" t="str">
        <f>IF('[1]Data Checking'!NQ40="","",'[1]Data Checking'!NQ40)</f>
        <v/>
      </c>
      <c r="NN40" t="str">
        <f>IF('[1]Data Checking'!NR40="","",'[1]Data Checking'!NR40)</f>
        <v/>
      </c>
      <c r="NO40" t="str">
        <f>IF('[1]Data Checking'!NS40="","",'[1]Data Checking'!NS40)</f>
        <v/>
      </c>
      <c r="NP40" t="str">
        <f>IF('[1]Data Checking'!NT40="","",'[1]Data Checking'!NT40)</f>
        <v/>
      </c>
      <c r="NQ40" t="str">
        <f>IF('[1]Data Checking'!NU40="","",'[1]Data Checking'!NU40)</f>
        <v/>
      </c>
      <c r="NR40" t="str">
        <f>IF('[1]Data Checking'!NV40="","",'[1]Data Checking'!NV40)</f>
        <v/>
      </c>
      <c r="NS40" t="str">
        <f>IF('[1]Data Checking'!NW40="","",'[1]Data Checking'!NW40)</f>
        <v/>
      </c>
      <c r="NT40" t="str">
        <f>IF('[1]Data Checking'!NX40="","",'[1]Data Checking'!NX40)</f>
        <v/>
      </c>
      <c r="NU40" t="str">
        <f>IF('[1]Data Checking'!NY40="","",'[1]Data Checking'!NY40)</f>
        <v/>
      </c>
      <c r="NV40" t="str">
        <f>IF('[1]Data Checking'!NZ40="","",'[1]Data Checking'!NZ40)</f>
        <v/>
      </c>
      <c r="NW40" t="str">
        <f>IF('[1]Data Checking'!OA40="","",'[1]Data Checking'!OA40)</f>
        <v/>
      </c>
      <c r="NX40" t="str">
        <f>IF('[1]Data Checking'!OB40="","",'[1]Data Checking'!OB40)</f>
        <v/>
      </c>
      <c r="NY40" t="str">
        <f>IF('[1]Data Checking'!OC40="","",'[1]Data Checking'!OC40)</f>
        <v/>
      </c>
      <c r="NZ40" t="str">
        <f>IF('[1]Data Checking'!OD40="","",'[1]Data Checking'!OD40)</f>
        <v/>
      </c>
      <c r="OA40" t="str">
        <f>IF('[1]Data Checking'!OE40="","",'[1]Data Checking'!OE40)</f>
        <v/>
      </c>
      <c r="OB40" t="str">
        <f>IF('[1]Data Checking'!OF40="","",'[1]Data Checking'!OF40)</f>
        <v/>
      </c>
      <c r="OC40" t="str">
        <f>IF('[1]Data Checking'!OG40="","",'[1]Data Checking'!OG40)</f>
        <v/>
      </c>
      <c r="OD40" t="str">
        <f>IF('[1]Data Checking'!OH40="","",'[1]Data Checking'!OH40)</f>
        <v/>
      </c>
      <c r="OE40" t="str">
        <f>IF('[1]Data Checking'!OI40="","",'[1]Data Checking'!OI40)</f>
        <v/>
      </c>
      <c r="OF40" t="str">
        <f>IF('[1]Data Checking'!OJ40="","",'[1]Data Checking'!OJ40)</f>
        <v/>
      </c>
      <c r="OG40" t="str">
        <f>IF('[1]Data Checking'!OK40="","",'[1]Data Checking'!OK40)</f>
        <v/>
      </c>
      <c r="OH40" t="str">
        <f>IF('[1]Data Checking'!OL40="","",'[1]Data Checking'!OL40)</f>
        <v/>
      </c>
      <c r="OI40" t="str">
        <f>IF('[1]Data Checking'!OM40="","",'[1]Data Checking'!OM40)</f>
        <v/>
      </c>
      <c r="OJ40" t="str">
        <f>IF('[1]Data Checking'!ON40="","",'[1]Data Checking'!ON40)</f>
        <v/>
      </c>
      <c r="OK40" t="str">
        <f>IF('[1]Data Checking'!OO40="","",'[1]Data Checking'!OO40)</f>
        <v/>
      </c>
      <c r="OL40" t="str">
        <f>IF('[1]Data Checking'!OP40="","",'[1]Data Checking'!OP40)</f>
        <v/>
      </c>
      <c r="OM40" t="str">
        <f>IF('[1]Data Checking'!OQ40="","",'[1]Data Checking'!OQ40)</f>
        <v/>
      </c>
      <c r="ON40" t="str">
        <f>IF('[1]Data Checking'!OR40="","",'[1]Data Checking'!OR40)</f>
        <v/>
      </c>
      <c r="OO40" t="str">
        <f>IF('[1]Data Checking'!OS40="","",'[1]Data Checking'!OS40)</f>
        <v/>
      </c>
      <c r="OP40" t="str">
        <f>IF('[1]Data Checking'!OT40="","",'[1]Data Checking'!OT40)</f>
        <v/>
      </c>
      <c r="OQ40" t="str">
        <f>IF('[1]Data Checking'!OU40="","",'[1]Data Checking'!OU40)</f>
        <v/>
      </c>
      <c r="OR40" t="str">
        <f>IF('[1]Data Checking'!OV40="","",'[1]Data Checking'!OV40)</f>
        <v/>
      </c>
      <c r="OS40" t="str">
        <f>IF('[1]Data Checking'!OW40="","",'[1]Data Checking'!OW40)</f>
        <v/>
      </c>
      <c r="OT40" t="str">
        <f>IF('[1]Data Checking'!OX40="","",'[1]Data Checking'!OX40)</f>
        <v/>
      </c>
      <c r="OU40" t="str">
        <f>IF('[1]Data Checking'!OY40="","",'[1]Data Checking'!OY40)</f>
        <v/>
      </c>
      <c r="OV40" t="str">
        <f>IF('[1]Data Checking'!OZ40="","",'[1]Data Checking'!OZ40)</f>
        <v/>
      </c>
      <c r="OW40" t="str">
        <f>IF('[1]Data Checking'!PA40="","",'[1]Data Checking'!PA40)</f>
        <v/>
      </c>
      <c r="OX40" t="str">
        <f>IF('[1]Data Checking'!PB40="","",'[1]Data Checking'!PB40)</f>
        <v/>
      </c>
      <c r="OY40" t="str">
        <f>IF('[1]Data Checking'!PC40="","",'[1]Data Checking'!PC40)</f>
        <v/>
      </c>
      <c r="OZ40" t="str">
        <f>IF('[1]Data Checking'!PD40="","",'[1]Data Checking'!PD40)</f>
        <v/>
      </c>
      <c r="PA40" t="str">
        <f>IF('[1]Data Checking'!PE40="","",'[1]Data Checking'!PE40)</f>
        <v/>
      </c>
      <c r="PB40" t="str">
        <f>IF('[1]Data Checking'!PF40="","",'[1]Data Checking'!PF40)</f>
        <v/>
      </c>
      <c r="PC40" t="str">
        <f>IF('[1]Data Checking'!PG40="","",'[1]Data Checking'!PG40)</f>
        <v/>
      </c>
      <c r="PD40" t="str">
        <f>IF('[1]Data Checking'!PH40="","",'[1]Data Checking'!PH40)</f>
        <v/>
      </c>
      <c r="PE40" t="str">
        <f>IF('[1]Data Checking'!PI40="","",'[1]Data Checking'!PI40)</f>
        <v/>
      </c>
      <c r="PF40" t="str">
        <f>IF('[1]Data Checking'!PJ40="","",'[1]Data Checking'!PJ40)</f>
        <v/>
      </c>
      <c r="PG40" t="str">
        <f>IF('[1]Data Checking'!PK40="","",'[1]Data Checking'!PK40)</f>
        <v/>
      </c>
      <c r="PH40" t="str">
        <f>IF('[1]Data Checking'!PL40="","",'[1]Data Checking'!PL40)</f>
        <v/>
      </c>
      <c r="PI40" t="str">
        <f>IF('[1]Data Checking'!PM40="","",'[1]Data Checking'!PM40)</f>
        <v/>
      </c>
      <c r="PJ40" t="str">
        <f>IF('[1]Data Checking'!PN40="","",'[1]Data Checking'!PN40)</f>
        <v/>
      </c>
      <c r="PK40" t="str">
        <f>IF('[1]Data Checking'!PO40="","",'[1]Data Checking'!PO40)</f>
        <v/>
      </c>
      <c r="PL40" t="str">
        <f>IF('[1]Data Checking'!PP40="","",'[1]Data Checking'!PP40)</f>
        <v/>
      </c>
      <c r="PM40" t="str">
        <f>IF('[1]Data Checking'!PQ40="","",'[1]Data Checking'!PQ40)</f>
        <v/>
      </c>
      <c r="PN40" t="str">
        <f>IF('[1]Data Checking'!PR40="","",'[1]Data Checking'!PR40)</f>
        <v/>
      </c>
      <c r="PO40" t="str">
        <f>IF('[1]Data Checking'!PS40="","",'[1]Data Checking'!PS40)</f>
        <v/>
      </c>
      <c r="PP40" t="str">
        <f>IF('[1]Data Checking'!PT40="","",'[1]Data Checking'!PT40)</f>
        <v/>
      </c>
      <c r="PQ40" t="str">
        <f>IF('[1]Data Checking'!PU40="","",'[1]Data Checking'!PU40)</f>
        <v/>
      </c>
      <c r="PR40" t="str">
        <f>IF('[1]Data Checking'!PV40="","",'[1]Data Checking'!PV40)</f>
        <v/>
      </c>
      <c r="PS40" t="str">
        <f>IF('[1]Data Checking'!PW40="","",'[1]Data Checking'!PW40)</f>
        <v/>
      </c>
      <c r="PT40" t="str">
        <f>IF('[1]Data Checking'!PX40="","",'[1]Data Checking'!PX40)</f>
        <v/>
      </c>
      <c r="PU40" t="str">
        <f>IF('[1]Data Checking'!PY40="","",'[1]Data Checking'!PY40)</f>
        <v/>
      </c>
      <c r="PV40" t="str">
        <f>IF('[1]Data Checking'!PZ40="","",'[1]Data Checking'!PZ40)</f>
        <v/>
      </c>
      <c r="PW40" t="str">
        <f>IF('[1]Data Checking'!QA40="","",'[1]Data Checking'!QA40)</f>
        <v/>
      </c>
      <c r="PX40" t="str">
        <f>IF('[1]Data Checking'!QB40="","",'[1]Data Checking'!QB40)</f>
        <v/>
      </c>
      <c r="PY40" t="str">
        <f>IF('[1]Data Checking'!QC40="","",'[1]Data Checking'!QC40)</f>
        <v/>
      </c>
      <c r="PZ40" t="str">
        <f>IF('[1]Data Checking'!QD40="","",'[1]Data Checking'!QD40)</f>
        <v/>
      </c>
      <c r="QA40" t="str">
        <f>IF('[1]Data Checking'!QE40="","",'[1]Data Checking'!QE40)</f>
        <v/>
      </c>
      <c r="QB40" t="str">
        <f>IF('[1]Data Checking'!QF40="","",'[1]Data Checking'!QF40)</f>
        <v/>
      </c>
      <c r="QC40" t="str">
        <f>IF('[1]Data Checking'!QG40="","",'[1]Data Checking'!QG40)</f>
        <v/>
      </c>
      <c r="QD40" t="str">
        <f>IF('[1]Data Checking'!QH40="","",'[1]Data Checking'!QH40)</f>
        <v/>
      </c>
      <c r="QE40" t="str">
        <f>IF('[1]Data Checking'!QI40="","",'[1]Data Checking'!QI40)</f>
        <v/>
      </c>
      <c r="QF40" t="str">
        <f>IF('[1]Data Checking'!QJ40="","",'[1]Data Checking'!QJ40)</f>
        <v/>
      </c>
      <c r="QG40" t="str">
        <f>IF('[1]Data Checking'!QK40="","",'[1]Data Checking'!QK40)</f>
        <v/>
      </c>
      <c r="QH40" t="str">
        <f>IF('[1]Data Checking'!QL40="","",'[1]Data Checking'!QL40)</f>
        <v/>
      </c>
      <c r="QI40" t="str">
        <f>IF('[1]Data Checking'!QM40="","",'[1]Data Checking'!QM40)</f>
        <v/>
      </c>
      <c r="QJ40" t="str">
        <f>IF('[1]Data Checking'!QN40="","",'[1]Data Checking'!QN40)</f>
        <v/>
      </c>
      <c r="QK40" t="str">
        <f>IF('[1]Data Checking'!QO40="","",'[1]Data Checking'!QO40)</f>
        <v/>
      </c>
      <c r="QL40" t="str">
        <f>IF('[1]Data Checking'!QP40="","",'[1]Data Checking'!QP40)</f>
        <v/>
      </c>
      <c r="QM40" t="str">
        <f>IF('[1]Data Checking'!QQ40="","",'[1]Data Checking'!QQ40)</f>
        <v/>
      </c>
      <c r="QN40" t="str">
        <f>IF('[1]Data Checking'!QR40="","",'[1]Data Checking'!QR40)</f>
        <v/>
      </c>
      <c r="QO40" t="str">
        <f>IF('[1]Data Checking'!QS40="","",'[1]Data Checking'!QS40)</f>
        <v/>
      </c>
      <c r="QP40" t="str">
        <f>IF('[1]Data Checking'!QT40="","",'[1]Data Checking'!QT40)</f>
        <v/>
      </c>
      <c r="QQ40" t="str">
        <f>IF('[1]Data Checking'!QU40="","",'[1]Data Checking'!QU40)</f>
        <v/>
      </c>
      <c r="QR40" t="str">
        <f>IF('[1]Data Checking'!QV40="","",'[1]Data Checking'!QV40)</f>
        <v/>
      </c>
      <c r="QS40" t="str">
        <f>IF('[1]Data Checking'!QW40="","",'[1]Data Checking'!QW40)</f>
        <v/>
      </c>
      <c r="QT40" t="str">
        <f>IF('[1]Data Checking'!QX40="","",'[1]Data Checking'!QX40)</f>
        <v/>
      </c>
      <c r="QU40" t="str">
        <f>IF('[1]Data Checking'!QY40="","",'[1]Data Checking'!QY40)</f>
        <v/>
      </c>
      <c r="QV40" t="str">
        <f>IF('[1]Data Checking'!QZ40="","",'[1]Data Checking'!QZ40)</f>
        <v/>
      </c>
      <c r="QW40" t="str">
        <f>IF('[1]Data Checking'!RA40="","",'[1]Data Checking'!RA40)</f>
        <v/>
      </c>
      <c r="QX40" t="str">
        <f>IF('[1]Data Checking'!RB40="","",'[1]Data Checking'!RB40)</f>
        <v/>
      </c>
      <c r="QY40" t="str">
        <f>IF('[1]Data Checking'!RC40="","",'[1]Data Checking'!RC40)</f>
        <v/>
      </c>
      <c r="QZ40" t="str">
        <f>IF('[1]Data Checking'!RD40="","",'[1]Data Checking'!RD40)</f>
        <v/>
      </c>
      <c r="RA40" t="str">
        <f>IF('[1]Data Checking'!RE40="","",'[1]Data Checking'!RE40)</f>
        <v/>
      </c>
      <c r="RB40" t="str">
        <f>IF('[1]Data Checking'!RF40="","",'[1]Data Checking'!RF40)</f>
        <v/>
      </c>
      <c r="RC40" t="str">
        <f>IF('[1]Data Checking'!RG40="","",'[1]Data Checking'!RG40)</f>
        <v/>
      </c>
      <c r="RD40" t="str">
        <f>IF('[1]Data Checking'!RH40="","",'[1]Data Checking'!RH40)</f>
        <v/>
      </c>
      <c r="RE40" t="str">
        <f>IF('[1]Data Checking'!RI40="","",'[1]Data Checking'!RI40)</f>
        <v/>
      </c>
      <c r="RF40" t="str">
        <f>IF('[1]Data Checking'!RJ40="","",'[1]Data Checking'!RJ40)</f>
        <v/>
      </c>
      <c r="RG40" t="str">
        <f>IF('[1]Data Checking'!RK40="","",'[1]Data Checking'!RK40)</f>
        <v/>
      </c>
      <c r="RH40" t="str">
        <f>IF('[1]Data Checking'!RL40="","",'[1]Data Checking'!RL40)</f>
        <v/>
      </c>
      <c r="RI40" t="str">
        <f>IF('[1]Data Checking'!RM40="","",'[1]Data Checking'!RM40)</f>
        <v/>
      </c>
      <c r="RJ40" t="str">
        <f>IF('[1]Data Checking'!RN40="","",'[1]Data Checking'!RN40)</f>
        <v/>
      </c>
      <c r="RK40" t="str">
        <f>IF('[1]Data Checking'!RO40="","",'[1]Data Checking'!RO40)</f>
        <v/>
      </c>
      <c r="RL40" t="str">
        <f>IF('[1]Data Checking'!RP40="","",'[1]Data Checking'!RP40)</f>
        <v/>
      </c>
      <c r="RM40" t="str">
        <f>IF('[1]Data Checking'!RQ40="","",'[1]Data Checking'!RQ40)</f>
        <v/>
      </c>
      <c r="RN40" t="str">
        <f>IF('[1]Data Checking'!RR40="","",'[1]Data Checking'!RR40)</f>
        <v/>
      </c>
      <c r="RO40" t="str">
        <f>IF('[1]Data Checking'!RS40="","",'[1]Data Checking'!RS40)</f>
        <v/>
      </c>
      <c r="RP40" t="str">
        <f>IF('[1]Data Checking'!RT40="","",'[1]Data Checking'!RT40)</f>
        <v/>
      </c>
      <c r="RQ40" t="str">
        <f>IF('[1]Data Checking'!RU40="","",'[1]Data Checking'!RU40)</f>
        <v/>
      </c>
      <c r="RR40" t="str">
        <f>IF('[1]Data Checking'!RV40="","",'[1]Data Checking'!RV40)</f>
        <v/>
      </c>
      <c r="RS40" t="str">
        <f>IF('[1]Data Checking'!RW40="","",'[1]Data Checking'!RW40)</f>
        <v/>
      </c>
      <c r="RT40" t="str">
        <f>IF('[1]Data Checking'!RX40="","",'[1]Data Checking'!RX40)</f>
        <v/>
      </c>
      <c r="RU40" t="str">
        <f>IF('[1]Data Checking'!RY40="","",'[1]Data Checking'!RY40)</f>
        <v/>
      </c>
      <c r="RV40" t="str">
        <f>IF('[1]Data Checking'!RZ40="","",'[1]Data Checking'!RZ40)</f>
        <v/>
      </c>
      <c r="RW40" t="str">
        <f>IF('[1]Data Checking'!SA40="","",'[1]Data Checking'!SA40)</f>
        <v/>
      </c>
      <c r="RX40" t="str">
        <f>IF('[1]Data Checking'!SB40="","",'[1]Data Checking'!SB40)</f>
        <v/>
      </c>
      <c r="RY40" t="str">
        <f>IF('[1]Data Checking'!SC40="","",'[1]Data Checking'!SC40)</f>
        <v/>
      </c>
      <c r="RZ40" t="str">
        <f>IF('[1]Data Checking'!SD40="","",'[1]Data Checking'!SD40)</f>
        <v/>
      </c>
      <c r="SA40" t="str">
        <f>IF('[1]Data Checking'!SE40="","",'[1]Data Checking'!SE40)</f>
        <v/>
      </c>
      <c r="SB40" t="str">
        <f>IF('[1]Data Checking'!SF40="","",'[1]Data Checking'!SF40)</f>
        <v/>
      </c>
      <c r="SC40" t="str">
        <f>IF('[1]Data Checking'!SG40="","",'[1]Data Checking'!SG40)</f>
        <v/>
      </c>
      <c r="SD40" t="str">
        <f>IF('[1]Data Checking'!SH40="","",'[1]Data Checking'!SH40)</f>
        <v/>
      </c>
      <c r="SE40" t="str">
        <f>IF('[1]Data Checking'!SI40="","",'[1]Data Checking'!SI40)</f>
        <v/>
      </c>
      <c r="SF40" t="str">
        <f>IF('[1]Data Checking'!SJ40="","",'[1]Data Checking'!SJ40)</f>
        <v/>
      </c>
      <c r="SG40" t="str">
        <f>IF('[1]Data Checking'!SK40="","",'[1]Data Checking'!SK40)</f>
        <v/>
      </c>
      <c r="SH40" t="str">
        <f>IF('[1]Data Checking'!SL40="","",'[1]Data Checking'!SL40)</f>
        <v/>
      </c>
      <c r="SI40" t="str">
        <f>IF('[1]Data Checking'!SM40="","",'[1]Data Checking'!SM40)</f>
        <v/>
      </c>
      <c r="SJ40" t="str">
        <f>IF('[1]Data Checking'!SN40="","",'[1]Data Checking'!SN40)</f>
        <v/>
      </c>
      <c r="SK40" t="str">
        <f>IF('[1]Data Checking'!SO40="","",'[1]Data Checking'!SO40)</f>
        <v/>
      </c>
      <c r="SL40" t="str">
        <f>IF('[1]Data Checking'!SP40="","",'[1]Data Checking'!SP40)</f>
        <v/>
      </c>
      <c r="SM40" t="str">
        <f>IF('[1]Data Checking'!SQ40="","",'[1]Data Checking'!SQ40)</f>
        <v/>
      </c>
      <c r="SN40" t="str">
        <f>IF('[1]Data Checking'!SR40="","",'[1]Data Checking'!SR40)</f>
        <v/>
      </c>
      <c r="SO40" t="str">
        <f>IF('[1]Data Checking'!SS40="","",'[1]Data Checking'!SS40)</f>
        <v/>
      </c>
      <c r="SP40" t="str">
        <f>IF('[1]Data Checking'!ST40="","",'[1]Data Checking'!ST40)</f>
        <v/>
      </c>
      <c r="SQ40" t="str">
        <f>IF('[1]Data Checking'!SU40="","",'[1]Data Checking'!SU40)</f>
        <v/>
      </c>
      <c r="SR40" t="str">
        <f>IF('[1]Data Checking'!SV40="","",'[1]Data Checking'!SV40)</f>
        <v/>
      </c>
      <c r="SS40" t="str">
        <f>IF('[1]Data Checking'!SW40="","",'[1]Data Checking'!SW40)</f>
        <v/>
      </c>
      <c r="ST40" t="str">
        <f>IF('[1]Data Checking'!SX40="","",'[1]Data Checking'!SX40)</f>
        <v/>
      </c>
      <c r="SU40" t="str">
        <f>IF('[1]Data Checking'!SY40="","",'[1]Data Checking'!SY40)</f>
        <v/>
      </c>
      <c r="SV40" t="str">
        <f>IF('[1]Data Checking'!SZ40="","",'[1]Data Checking'!SZ40)</f>
        <v/>
      </c>
      <c r="SW40" t="str">
        <f>IF('[1]Data Checking'!TA40="","",'[1]Data Checking'!TA40)</f>
        <v/>
      </c>
      <c r="SX40" t="str">
        <f>IF('[1]Data Checking'!TB40="","",'[1]Data Checking'!TB40)</f>
        <v/>
      </c>
      <c r="SY40" t="str">
        <f>IF('[1]Data Checking'!TC40="","",'[1]Data Checking'!TC40)</f>
        <v/>
      </c>
      <c r="SZ40" t="str">
        <f>IF('[1]Data Checking'!TD40="","",'[1]Data Checking'!TD40)</f>
        <v/>
      </c>
      <c r="TA40" t="str">
        <f>IF('[1]Data Checking'!TE40="","",'[1]Data Checking'!TE40)</f>
        <v/>
      </c>
      <c r="TB40" t="str">
        <f>IF('[1]Data Checking'!TF40="","",'[1]Data Checking'!TF40)</f>
        <v/>
      </c>
      <c r="TC40" t="str">
        <f>IF('[1]Data Checking'!TG40="","",'[1]Data Checking'!TG40)</f>
        <v/>
      </c>
      <c r="TD40" t="str">
        <f>IF('[1]Data Checking'!TH40="","",'[1]Data Checking'!TH40)</f>
        <v/>
      </c>
      <c r="TE40" t="str">
        <f>IF('[1]Data Checking'!TI40="","",'[1]Data Checking'!TI40)</f>
        <v/>
      </c>
      <c r="TF40" t="str">
        <f>IF('[1]Data Checking'!TJ40="","",'[1]Data Checking'!TJ40)</f>
        <v/>
      </c>
      <c r="TG40" t="str">
        <f>IF('[1]Data Checking'!TK40="","",'[1]Data Checking'!TK40)</f>
        <v/>
      </c>
      <c r="TH40" t="str">
        <f>IF('[1]Data Checking'!TL40="","",'[1]Data Checking'!TL40)</f>
        <v/>
      </c>
      <c r="TI40" t="str">
        <f>IF('[1]Data Checking'!TM40="","",'[1]Data Checking'!TM40)</f>
        <v/>
      </c>
      <c r="TJ40">
        <f>IF('[1]Data Checking'!TN40="","",'[1]Data Checking'!TN40)</f>
        <v>0</v>
      </c>
      <c r="TK40">
        <f>IF('[1]Data Checking'!TO40="","",'[1]Data Checking'!TO40)</f>
        <v>0</v>
      </c>
      <c r="TL40">
        <f>IF('[1]Data Checking'!TP40="","",'[1]Data Checking'!TP40)</f>
        <v>0</v>
      </c>
      <c r="TM40">
        <f>IF('[1]Data Checking'!TQ40="","",'[1]Data Checking'!TQ40)</f>
        <v>0</v>
      </c>
      <c r="TN40">
        <f>IF('[1]Data Checking'!TR40="","",'[1]Data Checking'!TR40)</f>
        <v>0</v>
      </c>
      <c r="TO40" t="str">
        <f>IF('[1]Data Checking'!TS40="","",'[1]Data Checking'!TS40)</f>
        <v>Cette marchande m'a bien acceuilli mais elle avait refuse de me donner le numero de telephone</v>
      </c>
      <c r="TP40" t="str">
        <f>IF('[1]Data Checking'!TT40="","",'[1]Data Checking'!TT40)</f>
        <v/>
      </c>
      <c r="TQ40">
        <f>IF('[1]Data Checking'!TU40="","",'[1]Data Checking'!TU40)</f>
        <v>237463685</v>
      </c>
      <c r="TR40" t="str">
        <f>IF('[1]Data Checking'!TV40="","",'[1]Data Checking'!TV40)</f>
        <v>6891e756-e8bf-4f06-81f5-0f25d76511d6</v>
      </c>
      <c r="TS40">
        <f>IF('[1]Data Checking'!TW40="","",'[1]Data Checking'!TW40)</f>
        <v>44530.799224537041</v>
      </c>
      <c r="TT40" t="str">
        <f>IF('[1]Data Checking'!TX40="","",'[1]Data Checking'!TX40)</f>
        <v/>
      </c>
      <c r="TU40" t="str">
        <f>IF('[1]Data Checking'!TY40="","",'[1]Data Checking'!TY40)</f>
        <v/>
      </c>
      <c r="TV40" t="str">
        <f>IF('[1]Data Checking'!TZ40="","",'[1]Data Checking'!TZ40)</f>
        <v>submitted_via_web</v>
      </c>
      <c r="TW40" t="str">
        <f>IF('[1]Data Checking'!UA40="","",'[1]Data Checking'!UA40)</f>
        <v>icsm_haiti</v>
      </c>
      <c r="TX40" t="str">
        <f>IF('[1]Data Checking'!UB40="","",'[1]Data Checking'!UB40)</f>
        <v/>
      </c>
      <c r="TY40">
        <f>IF('[1]Data Checking'!UC40="","",'[1]Data Checking'!UC40)</f>
        <v>42</v>
      </c>
      <c r="TZ40" t="str">
        <f>IF('[1]Data Checking'!UD40="","",'[1]Data Checking'!UD40)</f>
        <v/>
      </c>
      <c r="UA40" t="e">
        <f>IF('[1]Data Checking'!UL40="","",'[1]Data Checking'!UL40)</f>
        <v>#REF!</v>
      </c>
      <c r="UB40" t="e">
        <f>IF('[1]Data Checking'!UM40="","",'[1]Data Checking'!UM40)</f>
        <v>#REF!</v>
      </c>
      <c r="UC40" t="e">
        <f>IF('[1]Data Checking'!UN40="","",'[1]Data Checking'!UN40)</f>
        <v>#REF!</v>
      </c>
    </row>
    <row r="41" spans="1:549">
      <c r="A41">
        <f>IF('[1]Data Checking'!D41="","",'[1]Data Checking'!D41)</f>
        <v>44527.542961990737</v>
      </c>
      <c r="B41">
        <f>IF('[1]Data Checking'!E41="","",'[1]Data Checking'!E41)</f>
        <v>44527.55472940972</v>
      </c>
      <c r="C41">
        <f>IF('[1]Data Checking'!F41="","",'[1]Data Checking'!F41)</f>
        <v>44527</v>
      </c>
      <c r="D41" t="str">
        <f>IF('[1]Data Checking'!H41="","",'[1]Data Checking'!H41)</f>
        <v>audit.csv</v>
      </c>
      <c r="E41" t="str">
        <f>IF('[1]Data Checking'!I41="","",'[1]Data Checking'!I41)</f>
        <v>icsm_haiti</v>
      </c>
      <c r="F41" t="str">
        <f>IF('[1]Data Checking'!J41="","",'[1]Data Checking'!J41)</f>
        <v/>
      </c>
      <c r="G41" t="str">
        <f>IF('[1]Data Checking'!K41="","",'[1]Data Checking'!K41)</f>
        <v/>
      </c>
      <c r="H41">
        <f>IF('[1]Data Checking'!L41="","",'[1]Data Checking'!L41)</f>
        <v>44527</v>
      </c>
      <c r="I41" t="str">
        <f>IF('[1]Data Checking'!M41="","",'[1]Data Checking'!M41)</f>
        <v>Croix-Rouge Neerlandaise</v>
      </c>
      <c r="J41" t="str">
        <f>IF('[1]Data Checking'!N41="","",'[1]Data Checking'!N41)</f>
        <v/>
      </c>
      <c r="K41" t="str">
        <f>IF('[1]Data Checking'!O41="","",'[1]Data Checking'!O41)</f>
        <v>crnl</v>
      </c>
      <c r="L41" t="str">
        <f>IF('[1]Data Checking'!P41="","",'[1]Data Checking'!P41)</f>
        <v>Croix-Rouge Neerlandaise</v>
      </c>
      <c r="M41" t="str">
        <f>IF('[1]Data Checking'!Q41="","",'[1]Data Checking'!Q41)</f>
        <v>Croix-Rouge Neerlandaise</v>
      </c>
      <c r="N41" t="str">
        <f>IF('[1]Data Checking'!R41="","",'[1]Data Checking'!R41)</f>
        <v>OJ_9690</v>
      </c>
      <c r="O41" t="str">
        <f>IF('[1]Data Checking'!S41="","",'[1]Data Checking'!S41)</f>
        <v/>
      </c>
      <c r="P41" t="str">
        <f>IF('[1]Data Checking'!T41="","",'[1]Data Checking'!T41)</f>
        <v>crnl_oj</v>
      </c>
      <c r="Q41" t="str">
        <f>IF('[1]Data Checking'!U41="","",'[1]Data Checking'!U41)</f>
        <v>OJ_9690</v>
      </c>
      <c r="R41" t="str">
        <f>IF('[1]Data Checking'!V41="","",'[1]Data Checking'!V41)</f>
        <v>OJ_9690</v>
      </c>
      <c r="S41" t="str">
        <f>IF('[1]Data Checking'!W41="","",'[1]Data Checking'!W41)</f>
        <v>Sud-Est</v>
      </c>
      <c r="T41" t="str">
        <f>IF('[1]Data Checking'!X41="","",'[1]Data Checking'!X41)</f>
        <v>Jacmel</v>
      </c>
      <c r="U41" t="str">
        <f>IF('[1]Data Checking'!Y41="","",'[1]Data Checking'!Y41)</f>
        <v>HT0211</v>
      </c>
      <c r="V41" t="str">
        <f>IF('[1]Data Checking'!Z41="","",'[1]Data Checking'!Z41)</f>
        <v>Jacmel</v>
      </c>
      <c r="W41" t="str">
        <f>IF('[1]Data Checking'!AA41="","",'[1]Data Checking'!AA41)</f>
        <v>1re Section Bas Cap Rouge</v>
      </c>
      <c r="X41" t="str">
        <f>IF('[1]Data Checking'!AB41="","",'[1]Data Checking'!AB41)</f>
        <v>HT0211-01</v>
      </c>
      <c r="Y41" t="str">
        <f>IF('[1]Data Checking'!AC41="","",'[1]Data Checking'!AC41)</f>
        <v>1re Section Bas Cap Rouge</v>
      </c>
      <c r="Z41" t="str">
        <f>IF('[1]Data Checking'!AD41="","",'[1]Data Checking'!AD41)</f>
        <v>Beaudoin</v>
      </c>
      <c r="AA41" t="str">
        <f>IF('[1]Data Checking'!AE41="","",'[1]Data Checking'!AE41)</f>
        <v/>
      </c>
      <c r="AB41" t="str">
        <f>IF('[1]Data Checking'!AF41="","",'[1]Data Checking'!AF41)</f>
        <v>jac_1</v>
      </c>
      <c r="AC41" t="str">
        <f>IF('[1]Data Checking'!AG41="","",'[1]Data Checking'!AG41)</f>
        <v>Beaudoin</v>
      </c>
      <c r="AD41" t="str">
        <f>IF('[1]Data Checking'!AH41="","",'[1]Data Checking'!AH41)</f>
        <v>Beaudoin</v>
      </c>
      <c r="AE41" t="str">
        <f>IF('[1]Data Checking'!AI41="","",'[1]Data Checking'!AI41)</f>
        <v>Marché Beaudoin</v>
      </c>
      <c r="AF41" t="str">
        <f>IF('[1]Data Checking'!AJ41="","",'[1]Data Checking'!AJ41)</f>
        <v/>
      </c>
      <c r="AG41" t="str">
        <f>IF('[1]Data Checking'!AK41="","",'[1]Data Checking'!AK41)</f>
        <v>jac_1</v>
      </c>
      <c r="AH41" t="str">
        <f>IF('[1]Data Checking'!AL41="","",'[1]Data Checking'!AL41)</f>
        <v>Marché Beaudoin</v>
      </c>
      <c r="AI41" t="str">
        <f>IF('[1]Data Checking'!AM41="","",'[1]Data Checking'!AM41)</f>
        <v>Marché Beaudoin</v>
      </c>
      <c r="AJ41" t="str">
        <f>IF('[1]Data Checking'!AN41="","",'[1]Data Checking'!AN41)</f>
        <v>Milieu urbain</v>
      </c>
      <c r="AK41" t="str">
        <f>IF('[1]Data Checking'!AO41="","",'[1]Data Checking'!AO41)</f>
        <v>Enquête auprès d'un marchand</v>
      </c>
      <c r="AL41" t="str">
        <f>IF('[1]Data Checking'!AP41="","",'[1]Data Checking'!AP41)</f>
        <v>Oui</v>
      </c>
      <c r="AM41" t="str">
        <f>IF('[1]Data Checking'!AQ41="","",'[1]Data Checking'!AQ41)</f>
        <v/>
      </c>
      <c r="AN41" t="str">
        <f>IF('[1]Data Checking'!AR41="","",'[1]Data Checking'!AR41)</f>
        <v>Oui</v>
      </c>
      <c r="AO41" t="str">
        <f>IF('[1]Data Checking'!AS41="","",'[1]Data Checking'!AS41)</f>
        <v/>
      </c>
      <c r="AP41" t="str">
        <f>IF('[1]Data Checking'!AT41="","",'[1]Data Checking'!AT41)</f>
        <v>Femme</v>
      </c>
      <c r="AQ41">
        <f>IF('[1]Data Checking'!AU41="","",'[1]Data Checking'!AU41)</f>
        <v>44527</v>
      </c>
      <c r="AR41">
        <f>IF('[1]Data Checking'!AV41="","",'[1]Data Checking'!AV41)</f>
        <v>44527</v>
      </c>
      <c r="AS41" t="str">
        <f>IF('[1]Data Checking'!AW41="","",'[1]Data Checking'!AW41)</f>
        <v>Détaillant sur une table</v>
      </c>
      <c r="AT41" t="str">
        <f>IF('[1]Data Checking'!AX41="","",'[1]Data Checking'!AX41)</f>
        <v/>
      </c>
      <c r="AU41" t="str">
        <f>IF('[1]Data Checking'!AY41="","",'[1]Data Checking'!AY41)</f>
        <v>Nourriture</v>
      </c>
      <c r="AV41">
        <f>IF('[1]Data Checking'!AZ41="","",'[1]Data Checking'!AZ41)</f>
        <v>1</v>
      </c>
      <c r="AW41">
        <f>IF('[1]Data Checking'!BA41="","",'[1]Data Checking'!BA41)</f>
        <v>0</v>
      </c>
      <c r="AX41">
        <f>IF('[1]Data Checking'!BB41="","",'[1]Data Checking'!BB41)</f>
        <v>0</v>
      </c>
      <c r="AY41">
        <f>IF('[1]Data Checking'!BC41="","",'[1]Data Checking'!BC41)</f>
        <v>0</v>
      </c>
      <c r="AZ41" t="str">
        <f>IF('[1]Data Checking'!BD41="","",'[1]Data Checking'!BD41)</f>
        <v>nourriture</v>
      </c>
      <c r="BA41" t="str">
        <f>IF('[1]Data Checking'!BE41="","",'[1]Data Checking'!BE41)</f>
        <v>Nourriture</v>
      </c>
      <c r="BB41" t="str">
        <f>IF('[1]Data Checking'!BF41="","",'[1]Data Checking'!BF41)</f>
        <v>En espèces (Gourde)</v>
      </c>
      <c r="BC41">
        <f>IF('[1]Data Checking'!BG41="","",'[1]Data Checking'!BG41)</f>
        <v>1</v>
      </c>
      <c r="BD41">
        <f>IF('[1]Data Checking'!BH41="","",'[1]Data Checking'!BH41)</f>
        <v>0</v>
      </c>
      <c r="BE41">
        <f>IF('[1]Data Checking'!BI41="","",'[1]Data Checking'!BI41)</f>
        <v>0</v>
      </c>
      <c r="BF41">
        <f>IF('[1]Data Checking'!BJ41="","",'[1]Data Checking'!BJ41)</f>
        <v>0</v>
      </c>
      <c r="BG41">
        <f>IF('[1]Data Checking'!BK41="","",'[1]Data Checking'!BK41)</f>
        <v>0</v>
      </c>
      <c r="BH41">
        <f>IF('[1]Data Checking'!BL41="","",'[1]Data Checking'!BL41)</f>
        <v>0</v>
      </c>
      <c r="BI41">
        <f>IF('[1]Data Checking'!BM41="","",'[1]Data Checking'!BM41)</f>
        <v>0</v>
      </c>
      <c r="BJ41">
        <f>IF('[1]Data Checking'!BN41="","",'[1]Data Checking'!BN41)</f>
        <v>0</v>
      </c>
      <c r="BK41">
        <f>IF('[1]Data Checking'!BO41="","",'[1]Data Checking'!BO41)</f>
        <v>0</v>
      </c>
      <c r="BL41">
        <f>IF('[1]Data Checking'!BP41="","",'[1]Data Checking'!BP41)</f>
        <v>0</v>
      </c>
      <c r="BM41" t="str">
        <f>IF('[1]Data Checking'!BQ41="","",'[1]Data Checking'!BQ41)</f>
        <v/>
      </c>
      <c r="BN41" t="str">
        <f>IF('[1]Data Checking'!BR41="","",'[1]Data Checking'!BR41)</f>
        <v>Oui, il y a moins de commerçants par rapport au mois passé</v>
      </c>
      <c r="BO41" t="str">
        <f>IF('[1]Data Checking'!BS41="","",'[1]Data Checking'!BS41)</f>
        <v>Moins de 20</v>
      </c>
      <c r="BP41" t="str">
        <f>IF('[1]Data Checking'!BT41="","",'[1]Data Checking'!BT41)</f>
        <v>Riz Sucre</v>
      </c>
      <c r="BQ41">
        <f>IF('[1]Data Checking'!BU41="","",'[1]Data Checking'!BU41)</f>
        <v>0</v>
      </c>
      <c r="BR41">
        <f>IF('[1]Data Checking'!BV41="","",'[1]Data Checking'!BV41)</f>
        <v>1</v>
      </c>
      <c r="BS41">
        <f>IF('[1]Data Checking'!BW41="","",'[1]Data Checking'!BW41)</f>
        <v>0</v>
      </c>
      <c r="BT41">
        <f>IF('[1]Data Checking'!BX41="","",'[1]Data Checking'!BX41)</f>
        <v>1</v>
      </c>
      <c r="BU41">
        <f>IF('[1]Data Checking'!BY41="","",'[1]Data Checking'!BY41)</f>
        <v>0</v>
      </c>
      <c r="BV41">
        <f>IF('[1]Data Checking'!BZ41="","",'[1]Data Checking'!BZ41)</f>
        <v>0</v>
      </c>
      <c r="BW41">
        <f>IF('[1]Data Checking'!CA41="","",'[1]Data Checking'!CA41)</f>
        <v>0</v>
      </c>
      <c r="BX41">
        <f>IF('[1]Data Checking'!CB41="","",'[1]Data Checking'!CB41)</f>
        <v>0</v>
      </c>
      <c r="BY41" t="str">
        <f>IF('[1]Data Checking'!CC41="","",'[1]Data Checking'!CC41)</f>
        <v>Oui je connais le prix de mes produits en grosse marmite</v>
      </c>
      <c r="BZ41" t="str">
        <f>IF('[1]Data Checking'!CD41="","",'[1]Data Checking'!CD41)</f>
        <v/>
      </c>
      <c r="CA41" t="str">
        <f>IF('[1]Data Checking'!CE41="","",'[1]Data Checking'!CE41)</f>
        <v/>
      </c>
      <c r="CB41" t="str">
        <f>IF('[1]Data Checking'!CF41="","",'[1]Data Checking'!CF41)</f>
        <v/>
      </c>
      <c r="CC41">
        <f>IF('[1]Data Checking'!CG41="","",'[1]Data Checking'!CG41)</f>
        <v>390</v>
      </c>
      <c r="CD41">
        <f>IF('[1]Data Checking'!CH41="","",'[1]Data Checking'!CH41)</f>
        <v>150</v>
      </c>
      <c r="CE41" t="str">
        <f>IF('[1]Data Checking'!CI41="","",'[1]Data Checking'!CI41)</f>
        <v>Oui</v>
      </c>
      <c r="CF41" t="str">
        <f>IF('[1]Data Checking'!CJ41="","",'[1]Data Checking'!CJ41)</f>
        <v/>
      </c>
      <c r="CG41" t="str">
        <f>IF('[1]Data Checking'!CK41="","",'[1]Data Checking'!CK41)</f>
        <v/>
      </c>
      <c r="CH41" t="str">
        <f>IF('[1]Data Checking'!CL41="","",'[1]Data Checking'!CL41)</f>
        <v/>
      </c>
      <c r="CI41">
        <f>IF('[1]Data Checking'!CM41="","",'[1]Data Checking'!CM41)</f>
        <v>390</v>
      </c>
      <c r="CJ41">
        <f>IF('[1]Data Checking'!CN41="","",'[1]Data Checking'!CN41)</f>
        <v>134.482758620689</v>
      </c>
      <c r="CK41" t="str">
        <f>IF('[1]Data Checking'!CO41="","",'[1]Data Checking'!CO41)</f>
        <v>Oui</v>
      </c>
      <c r="CL41" t="str">
        <f>IF('[1]Data Checking'!CP41="","",'[1]Data Checking'!CP41)</f>
        <v/>
      </c>
      <c r="CM41" t="str">
        <f>IF('[1]Data Checking'!CQ41="","",'[1]Data Checking'!CQ41)</f>
        <v/>
      </c>
      <c r="CN41" t="str">
        <f>IF('[1]Data Checking'!CR41="","",'[1]Data Checking'!CR41)</f>
        <v/>
      </c>
      <c r="CO41" t="str">
        <f>IF('[1]Data Checking'!CS41="","",'[1]Data Checking'!CS41)</f>
        <v/>
      </c>
      <c r="CP41" t="str">
        <f>IF('[1]Data Checking'!CT41="","",'[1]Data Checking'!CT41)</f>
        <v/>
      </c>
      <c r="CQ41" t="str">
        <f>IF('[1]Data Checking'!CU41="","",'[1]Data Checking'!CU41)</f>
        <v/>
      </c>
      <c r="CR41" t="str">
        <f>IF('[1]Data Checking'!CV41="","",'[1]Data Checking'!CV41)</f>
        <v/>
      </c>
      <c r="CS41" t="str">
        <f>IF('[1]Data Checking'!CW41="","",'[1]Data Checking'!CW41)</f>
        <v/>
      </c>
      <c r="CT41" t="str">
        <f>IF('[1]Data Checking'!CX41="","",'[1]Data Checking'!CX41)</f>
        <v/>
      </c>
      <c r="CU41" t="str">
        <f>IF('[1]Data Checking'!CY41="","",'[1]Data Checking'!CY41)</f>
        <v/>
      </c>
      <c r="CV41" t="str">
        <f>IF('[1]Data Checking'!CZ41="","",'[1]Data Checking'!CZ41)</f>
        <v/>
      </c>
      <c r="CW41" t="str">
        <f>IF('[1]Data Checking'!DA41="","",'[1]Data Checking'!DA41)</f>
        <v/>
      </c>
      <c r="CX41" t="str">
        <f>IF('[1]Data Checking'!DB41="","",'[1]Data Checking'!DB41)</f>
        <v/>
      </c>
      <c r="CY41" t="str">
        <f>IF('[1]Data Checking'!DC41="","",'[1]Data Checking'!DC41)</f>
        <v/>
      </c>
      <c r="CZ41" t="str">
        <f>IF('[1]Data Checking'!DD41="","",'[1]Data Checking'!DD41)</f>
        <v/>
      </c>
      <c r="DA41" t="str">
        <f>IF('[1]Data Checking'!DE41="","",'[1]Data Checking'!DE41)</f>
        <v/>
      </c>
      <c r="DB41" t="str">
        <f>IF('[1]Data Checking'!DF41="","",'[1]Data Checking'!DF41)</f>
        <v/>
      </c>
      <c r="DC41" t="str">
        <f>IF('[1]Data Checking'!DG41="","",'[1]Data Checking'!DG41)</f>
        <v/>
      </c>
      <c r="DD41" t="str">
        <f>IF('[1]Data Checking'!DH41="","",'[1]Data Checking'!DH41)</f>
        <v>Oui</v>
      </c>
      <c r="DE41" t="str">
        <f>IF('[1]Data Checking'!DI41="","",'[1]Data Checking'!DI41)</f>
        <v>Pas assez d'argent Article trop cher Problèmes liés au transport ou au carburant</v>
      </c>
      <c r="DF41">
        <f>IF('[1]Data Checking'!DJ41="","",'[1]Data Checking'!DJ41)</f>
        <v>0</v>
      </c>
      <c r="DG41">
        <f>IF('[1]Data Checking'!DK41="","",'[1]Data Checking'!DK41)</f>
        <v>1</v>
      </c>
      <c r="DH41">
        <f>IF('[1]Data Checking'!DL41="","",'[1]Data Checking'!DL41)</f>
        <v>0</v>
      </c>
      <c r="DI41">
        <f>IF('[1]Data Checking'!DM41="","",'[1]Data Checking'!DM41)</f>
        <v>0</v>
      </c>
      <c r="DJ41">
        <f>IF('[1]Data Checking'!DN41="","",'[1]Data Checking'!DN41)</f>
        <v>1</v>
      </c>
      <c r="DK41">
        <f>IF('[1]Data Checking'!DO41="","",'[1]Data Checking'!DO41)</f>
        <v>1</v>
      </c>
      <c r="DL41">
        <f>IF('[1]Data Checking'!DP41="","",'[1]Data Checking'!DP41)</f>
        <v>0</v>
      </c>
      <c r="DM41">
        <f>IF('[1]Data Checking'!DQ41="","",'[1]Data Checking'!DQ41)</f>
        <v>0</v>
      </c>
      <c r="DN41">
        <f>IF('[1]Data Checking'!DR41="","",'[1]Data Checking'!DR41)</f>
        <v>0</v>
      </c>
      <c r="DO41">
        <f>IF('[1]Data Checking'!DS41="","",'[1]Data Checking'!DS41)</f>
        <v>0</v>
      </c>
      <c r="DP41">
        <f>IF('[1]Data Checking'!DT41="","",'[1]Data Checking'!DT41)</f>
        <v>0</v>
      </c>
      <c r="DQ41">
        <f>IF('[1]Data Checking'!DU41="","",'[1]Data Checking'!DU41)</f>
        <v>0</v>
      </c>
      <c r="DR41">
        <f>IF('[1]Data Checking'!DV41="","",'[1]Data Checking'!DV41)</f>
        <v>0</v>
      </c>
      <c r="DS41">
        <f>IF('[1]Data Checking'!DW41="","",'[1]Data Checking'!DW41)</f>
        <v>0</v>
      </c>
      <c r="DT41" t="str">
        <f>IF('[1]Data Checking'!DX41="","",'[1]Data Checking'!DX41)</f>
        <v/>
      </c>
      <c r="DU41" t="str">
        <f>IF('[1]Data Checking'!DY41="","",'[1]Data Checking'!DY41)</f>
        <v>Riz Sucre</v>
      </c>
      <c r="DV41">
        <f>IF('[1]Data Checking'!DZ41="","",'[1]Data Checking'!DZ41)</f>
        <v>0</v>
      </c>
      <c r="DW41">
        <f>IF('[1]Data Checking'!EA41="","",'[1]Data Checking'!EA41)</f>
        <v>1</v>
      </c>
      <c r="DX41">
        <f>IF('[1]Data Checking'!EB41="","",'[1]Data Checking'!EB41)</f>
        <v>0</v>
      </c>
      <c r="DY41">
        <f>IF('[1]Data Checking'!EC41="","",'[1]Data Checking'!EC41)</f>
        <v>1</v>
      </c>
      <c r="DZ41">
        <f>IF('[1]Data Checking'!ED41="","",'[1]Data Checking'!ED41)</f>
        <v>0</v>
      </c>
      <c r="EA41">
        <f>IF('[1]Data Checking'!EE41="","",'[1]Data Checking'!EE41)</f>
        <v>0</v>
      </c>
      <c r="EB41">
        <f>IF('[1]Data Checking'!EF41="","",'[1]Data Checking'!EF41)</f>
        <v>0</v>
      </c>
      <c r="EC41">
        <f>IF('[1]Data Checking'!EG41="","",'[1]Data Checking'!EG41)</f>
        <v>0</v>
      </c>
      <c r="ED41" t="str">
        <f>IF('[1]Data Checking'!EH41="","",'[1]Data Checking'!EH41)</f>
        <v>Non</v>
      </c>
      <c r="EE41" t="str">
        <f>IF('[1]Data Checking'!EI41="","",'[1]Data Checking'!EI41)</f>
        <v>Non</v>
      </c>
      <c r="EF41" t="str">
        <f>IF('[1]Data Checking'!EJ41="","",'[1]Data Checking'!EJ41)</f>
        <v>Oui</v>
      </c>
      <c r="EG41" t="str">
        <f>IF('[1]Data Checking'!EK41="","",'[1]Data Checking'!EK41)</f>
        <v>Sud-Est</v>
      </c>
      <c r="EH41" t="str">
        <f>IF('[1]Data Checking'!EL41="","",'[1]Data Checking'!EL41)</f>
        <v>Meme</v>
      </c>
      <c r="EI41" t="str">
        <f>IF('[1]Data Checking'!EM41="","",'[1]Data Checking'!EM41)</f>
        <v>Jacmel</v>
      </c>
      <c r="EJ41" t="str">
        <f>IF('[1]Data Checking'!EN41="","",'[1]Data Checking'!EN41)</f>
        <v>Meme</v>
      </c>
      <c r="EK41" t="str">
        <f>IF('[1]Data Checking'!EO41="","",'[1]Data Checking'!EO41)</f>
        <v/>
      </c>
      <c r="EL41" t="str">
        <f>IF('[1]Data Checking'!EP41="","",'[1]Data Checking'!EP41)</f>
        <v/>
      </c>
      <c r="EM41" t="str">
        <f>IF('[1]Data Checking'!EQ41="","",'[1]Data Checking'!EQ41)</f>
        <v/>
      </c>
      <c r="EN41" t="str">
        <f>IF('[1]Data Checking'!ER41="","",'[1]Data Checking'!ER41)</f>
        <v/>
      </c>
      <c r="EO41" t="str">
        <f>IF('[1]Data Checking'!ES41="","",'[1]Data Checking'!ES41)</f>
        <v/>
      </c>
      <c r="EP41" t="str">
        <f>IF('[1]Data Checking'!ET41="","",'[1]Data Checking'!ET41)</f>
        <v/>
      </c>
      <c r="EQ41" t="str">
        <f>IF('[1]Data Checking'!EU41="","",'[1]Data Checking'!EU41)</f>
        <v/>
      </c>
      <c r="ER41" t="str">
        <f>IF('[1]Data Checking'!EV41="","",'[1]Data Checking'!EV41)</f>
        <v/>
      </c>
      <c r="ES41" t="str">
        <f>IF('[1]Data Checking'!EW41="","",'[1]Data Checking'!EW41)</f>
        <v/>
      </c>
      <c r="ET41" t="str">
        <f>IF('[1]Data Checking'!EX41="","",'[1]Data Checking'!EX41)</f>
        <v/>
      </c>
      <c r="EU41" t="str">
        <f>IF('[1]Data Checking'!EY41="","",'[1]Data Checking'!EY41)</f>
        <v/>
      </c>
      <c r="EV41" t="str">
        <f>IF('[1]Data Checking'!EZ41="","",'[1]Data Checking'!EZ41)</f>
        <v/>
      </c>
      <c r="EW41" t="str">
        <f>IF('[1]Data Checking'!FA41="","",'[1]Data Checking'!FA41)</f>
        <v/>
      </c>
      <c r="EX41" t="str">
        <f>IF('[1]Data Checking'!FB41="","",'[1]Data Checking'!FB41)</f>
        <v/>
      </c>
      <c r="EY41" t="str">
        <f>IF('[1]Data Checking'!FC41="","",'[1]Data Checking'!FC41)</f>
        <v/>
      </c>
      <c r="EZ41" t="str">
        <f>IF('[1]Data Checking'!FD41="","",'[1]Data Checking'!FD41)</f>
        <v/>
      </c>
      <c r="FA41" t="str">
        <f>IF('[1]Data Checking'!FE41="","",'[1]Data Checking'!FE41)</f>
        <v/>
      </c>
      <c r="FB41" t="str">
        <f>IF('[1]Data Checking'!FF41="","",'[1]Data Checking'!FF41)</f>
        <v/>
      </c>
      <c r="FC41" t="str">
        <f>IF('[1]Data Checking'!FG41="","",'[1]Data Checking'!FG41)</f>
        <v/>
      </c>
      <c r="FD41" t="str">
        <f>IF('[1]Data Checking'!FH41="","",'[1]Data Checking'!FH41)</f>
        <v/>
      </c>
      <c r="FE41" t="str">
        <f>IF('[1]Data Checking'!FI41="","",'[1]Data Checking'!FI41)</f>
        <v/>
      </c>
      <c r="FF41" t="str">
        <f>IF('[1]Data Checking'!FJ41="","",'[1]Data Checking'!FJ41)</f>
        <v/>
      </c>
      <c r="FG41" t="str">
        <f>IF('[1]Data Checking'!FK41="","",'[1]Data Checking'!FK41)</f>
        <v/>
      </c>
      <c r="FH41" t="str">
        <f>IF('[1]Data Checking'!FL41="","",'[1]Data Checking'!FL41)</f>
        <v/>
      </c>
      <c r="FI41" t="str">
        <f>IF('[1]Data Checking'!FM41="","",'[1]Data Checking'!FM41)</f>
        <v/>
      </c>
      <c r="FJ41" t="str">
        <f>IF('[1]Data Checking'!FN41="","",'[1]Data Checking'!FN41)</f>
        <v/>
      </c>
      <c r="FK41" t="str">
        <f>IF('[1]Data Checking'!FO41="","",'[1]Data Checking'!FO41)</f>
        <v/>
      </c>
      <c r="FL41" t="str">
        <f>IF('[1]Data Checking'!FP41="","",'[1]Data Checking'!FP41)</f>
        <v/>
      </c>
      <c r="FM41" t="str">
        <f>IF('[1]Data Checking'!FQ41="","",'[1]Data Checking'!FQ41)</f>
        <v/>
      </c>
      <c r="FN41" t="str">
        <f>IF('[1]Data Checking'!FR41="","",'[1]Data Checking'!FR41)</f>
        <v/>
      </c>
      <c r="FO41" t="str">
        <f>IF('[1]Data Checking'!FS41="","",'[1]Data Checking'!FS41)</f>
        <v/>
      </c>
      <c r="FP41" t="str">
        <f>IF('[1]Data Checking'!FT41="","",'[1]Data Checking'!FT41)</f>
        <v/>
      </c>
      <c r="FQ41" t="str">
        <f>IF('[1]Data Checking'!FU41="","",'[1]Data Checking'!FU41)</f>
        <v/>
      </c>
      <c r="FR41" t="str">
        <f>IF('[1]Data Checking'!FV41="","",'[1]Data Checking'!FV41)</f>
        <v/>
      </c>
      <c r="FS41" t="str">
        <f>IF('[1]Data Checking'!FW41="","",'[1]Data Checking'!FW41)</f>
        <v/>
      </c>
      <c r="FT41" t="str">
        <f>IF('[1]Data Checking'!FX41="","",'[1]Data Checking'!FX41)</f>
        <v/>
      </c>
      <c r="FU41" t="str">
        <f>IF('[1]Data Checking'!FY41="","",'[1]Data Checking'!FY41)</f>
        <v/>
      </c>
      <c r="FV41" t="str">
        <f>IF('[1]Data Checking'!FZ41="","",'[1]Data Checking'!FZ41)</f>
        <v/>
      </c>
      <c r="FW41" t="str">
        <f>IF('[1]Data Checking'!GA41="","",'[1]Data Checking'!GA41)</f>
        <v/>
      </c>
      <c r="FX41" t="str">
        <f>IF('[1]Data Checking'!GB41="","",'[1]Data Checking'!GB41)</f>
        <v/>
      </c>
      <c r="FY41" t="str">
        <f>IF('[1]Data Checking'!GC41="","",'[1]Data Checking'!GC41)</f>
        <v/>
      </c>
      <c r="FZ41" t="str">
        <f>IF('[1]Data Checking'!GD41="","",'[1]Data Checking'!GD41)</f>
        <v/>
      </c>
      <c r="GA41" t="str">
        <f>IF('[1]Data Checking'!GE41="","",'[1]Data Checking'!GE41)</f>
        <v/>
      </c>
      <c r="GB41" t="str">
        <f>IF('[1]Data Checking'!GF41="","",'[1]Data Checking'!GF41)</f>
        <v/>
      </c>
      <c r="GC41" t="str">
        <f>IF('[1]Data Checking'!GG41="","",'[1]Data Checking'!GG41)</f>
        <v/>
      </c>
      <c r="GD41" t="str">
        <f>IF('[1]Data Checking'!GH41="","",'[1]Data Checking'!GH41)</f>
        <v/>
      </c>
      <c r="GE41" t="str">
        <f>IF('[1]Data Checking'!GI41="","",'[1]Data Checking'!GI41)</f>
        <v/>
      </c>
      <c r="GF41" t="str">
        <f>IF('[1]Data Checking'!GJ41="","",'[1]Data Checking'!GJ41)</f>
        <v/>
      </c>
      <c r="GG41" t="str">
        <f>IF('[1]Data Checking'!GK41="","",'[1]Data Checking'!GK41)</f>
        <v/>
      </c>
      <c r="GH41" t="str">
        <f>IF('[1]Data Checking'!GL41="","",'[1]Data Checking'!GL41)</f>
        <v/>
      </c>
      <c r="GI41" t="str">
        <f>IF('[1]Data Checking'!GM41="","",'[1]Data Checking'!GM41)</f>
        <v/>
      </c>
      <c r="GJ41" t="str">
        <f>IF('[1]Data Checking'!GN41="","",'[1]Data Checking'!GN41)</f>
        <v/>
      </c>
      <c r="GK41" t="str">
        <f>IF('[1]Data Checking'!GO41="","",'[1]Data Checking'!GO41)</f>
        <v/>
      </c>
      <c r="GL41" t="str">
        <f>IF('[1]Data Checking'!GP41="","",'[1]Data Checking'!GP41)</f>
        <v/>
      </c>
      <c r="GM41" t="str">
        <f>IF('[1]Data Checking'!GQ41="","",'[1]Data Checking'!GQ41)</f>
        <v/>
      </c>
      <c r="GN41" t="str">
        <f>IF('[1]Data Checking'!GR41="","",'[1]Data Checking'!GR41)</f>
        <v/>
      </c>
      <c r="GO41" t="str">
        <f>IF('[1]Data Checking'!GS41="","",'[1]Data Checking'!GS41)</f>
        <v/>
      </c>
      <c r="GP41" t="str">
        <f>IF('[1]Data Checking'!GT41="","",'[1]Data Checking'!GT41)</f>
        <v/>
      </c>
      <c r="GQ41" t="str">
        <f>IF('[1]Data Checking'!GU41="","",'[1]Data Checking'!GU41)</f>
        <v/>
      </c>
      <c r="GR41" t="str">
        <f>IF('[1]Data Checking'!GV41="","",'[1]Data Checking'!GV41)</f>
        <v/>
      </c>
      <c r="GS41" t="str">
        <f>IF('[1]Data Checking'!GW41="","",'[1]Data Checking'!GW41)</f>
        <v/>
      </c>
      <c r="GT41" t="str">
        <f>IF('[1]Data Checking'!GX41="","",'[1]Data Checking'!GX41)</f>
        <v/>
      </c>
      <c r="GU41" t="str">
        <f>IF('[1]Data Checking'!GY41="","",'[1]Data Checking'!GY41)</f>
        <v/>
      </c>
      <c r="GV41" t="str">
        <f>IF('[1]Data Checking'!GZ41="","",'[1]Data Checking'!GZ41)</f>
        <v/>
      </c>
      <c r="GW41" t="str">
        <f>IF('[1]Data Checking'!HA41="","",'[1]Data Checking'!HA41)</f>
        <v/>
      </c>
      <c r="GX41" t="str">
        <f>IF('[1]Data Checking'!HB41="","",'[1]Data Checking'!HB41)</f>
        <v/>
      </c>
      <c r="GY41" t="str">
        <f>IF('[1]Data Checking'!HC41="","",'[1]Data Checking'!HC41)</f>
        <v/>
      </c>
      <c r="GZ41" t="str">
        <f>IF('[1]Data Checking'!HD41="","",'[1]Data Checking'!HD41)</f>
        <v/>
      </c>
      <c r="HA41" t="str">
        <f>IF('[1]Data Checking'!HE41="","",'[1]Data Checking'!HE41)</f>
        <v/>
      </c>
      <c r="HB41" t="str">
        <f>IF('[1]Data Checking'!HF41="","",'[1]Data Checking'!HF41)</f>
        <v/>
      </c>
      <c r="HC41" t="str">
        <f>IF('[1]Data Checking'!HG41="","",'[1]Data Checking'!HG41)</f>
        <v/>
      </c>
      <c r="HD41" t="str">
        <f>IF('[1]Data Checking'!HH41="","",'[1]Data Checking'!HH41)</f>
        <v/>
      </c>
      <c r="HE41" t="str">
        <f>IF('[1]Data Checking'!HI41="","",'[1]Data Checking'!HI41)</f>
        <v/>
      </c>
      <c r="HF41" t="str">
        <f>IF('[1]Data Checking'!HJ41="","",'[1]Data Checking'!HJ41)</f>
        <v/>
      </c>
      <c r="HG41" t="str">
        <f>IF('[1]Data Checking'!HK41="","",'[1]Data Checking'!HK41)</f>
        <v/>
      </c>
      <c r="HH41" t="str">
        <f>IF('[1]Data Checking'!HL41="","",'[1]Data Checking'!HL41)</f>
        <v/>
      </c>
      <c r="HI41" t="str">
        <f>IF('[1]Data Checking'!HM41="","",'[1]Data Checking'!HM41)</f>
        <v/>
      </c>
      <c r="HJ41" t="str">
        <f>IF('[1]Data Checking'!HN41="","",'[1]Data Checking'!HN41)</f>
        <v/>
      </c>
      <c r="HK41" t="str">
        <f>IF('[1]Data Checking'!HO41="","",'[1]Data Checking'!HO41)</f>
        <v/>
      </c>
      <c r="HL41" t="str">
        <f>IF('[1]Data Checking'!HP41="","",'[1]Data Checking'!HP41)</f>
        <v/>
      </c>
      <c r="HM41" t="str">
        <f>IF('[1]Data Checking'!HQ41="","",'[1]Data Checking'!HQ41)</f>
        <v/>
      </c>
      <c r="HN41" t="str">
        <f>IF('[1]Data Checking'!HR41="","",'[1]Data Checking'!HR41)</f>
        <v/>
      </c>
      <c r="HO41" t="str">
        <f>IF('[1]Data Checking'!HS41="","",'[1]Data Checking'!HS41)</f>
        <v/>
      </c>
      <c r="HP41" t="str">
        <f>IF('[1]Data Checking'!HT41="","",'[1]Data Checking'!HT41)</f>
        <v/>
      </c>
      <c r="HQ41" t="str">
        <f>IF('[1]Data Checking'!HU41="","",'[1]Data Checking'!HU41)</f>
        <v/>
      </c>
      <c r="HR41" t="str">
        <f>IF('[1]Data Checking'!HV41="","",'[1]Data Checking'!HV41)</f>
        <v/>
      </c>
      <c r="HS41" t="str">
        <f>IF('[1]Data Checking'!HW41="","",'[1]Data Checking'!HW41)</f>
        <v/>
      </c>
      <c r="HT41" t="str">
        <f>IF('[1]Data Checking'!HX41="","",'[1]Data Checking'!HX41)</f>
        <v/>
      </c>
      <c r="HU41" t="str">
        <f>IF('[1]Data Checking'!HY41="","",'[1]Data Checking'!HY41)</f>
        <v/>
      </c>
      <c r="HV41" t="str">
        <f>IF('[1]Data Checking'!HZ41="","",'[1]Data Checking'!HZ41)</f>
        <v/>
      </c>
      <c r="HW41" t="str">
        <f>IF('[1]Data Checking'!IA41="","",'[1]Data Checking'!IA41)</f>
        <v/>
      </c>
      <c r="HX41" t="str">
        <f>IF('[1]Data Checking'!IB41="","",'[1]Data Checking'!IB41)</f>
        <v/>
      </c>
      <c r="HY41" t="str">
        <f>IF('[1]Data Checking'!IC41="","",'[1]Data Checking'!IC41)</f>
        <v/>
      </c>
      <c r="HZ41" t="str">
        <f>IF('[1]Data Checking'!ID41="","",'[1]Data Checking'!ID41)</f>
        <v/>
      </c>
      <c r="IA41" t="str">
        <f>IF('[1]Data Checking'!IE41="","",'[1]Data Checking'!IE41)</f>
        <v/>
      </c>
      <c r="IB41" t="str">
        <f>IF('[1]Data Checking'!IF41="","",'[1]Data Checking'!IF41)</f>
        <v>Je ne sais pas, je ne souhaite pas répondre</v>
      </c>
      <c r="IC41" t="str">
        <f>IF('[1]Data Checking'!IG41="","",'[1]Data Checking'!IG41)</f>
        <v/>
      </c>
      <c r="ID41" t="str">
        <f>IF('[1]Data Checking'!IH41="","",'[1]Data Checking'!IH41)</f>
        <v/>
      </c>
      <c r="IE41" t="str">
        <f>IF('[1]Data Checking'!II41="","",'[1]Data Checking'!II41)</f>
        <v/>
      </c>
      <c r="IF41" t="str">
        <f>IF('[1]Data Checking'!IJ41="","",'[1]Data Checking'!IJ41)</f>
        <v/>
      </c>
      <c r="IG41" t="str">
        <f>IF('[1]Data Checking'!IK41="","",'[1]Data Checking'!IK41)</f>
        <v/>
      </c>
      <c r="IH41" t="str">
        <f>IF('[1]Data Checking'!IL41="","",'[1]Data Checking'!IL41)</f>
        <v/>
      </c>
      <c r="II41" t="str">
        <f>IF('[1]Data Checking'!IM41="","",'[1]Data Checking'!IM41)</f>
        <v/>
      </c>
      <c r="IJ41" t="str">
        <f>IF('[1]Data Checking'!IN41="","",'[1]Data Checking'!IN41)</f>
        <v/>
      </c>
      <c r="IK41" t="str">
        <f>IF('[1]Data Checking'!IO41="","",'[1]Data Checking'!IO41)</f>
        <v>Difficultés pour se réapprovisionner en marchandises</v>
      </c>
      <c r="IL41">
        <f>IF('[1]Data Checking'!IP41="","",'[1]Data Checking'!IP41)</f>
        <v>0</v>
      </c>
      <c r="IM41">
        <f>IF('[1]Data Checking'!IQ41="","",'[1]Data Checking'!IQ41)</f>
        <v>0</v>
      </c>
      <c r="IN41">
        <f>IF('[1]Data Checking'!IR41="","",'[1]Data Checking'!IR41)</f>
        <v>0</v>
      </c>
      <c r="IO41">
        <f>IF('[1]Data Checking'!IS41="","",'[1]Data Checking'!IS41)</f>
        <v>1</v>
      </c>
      <c r="IP41">
        <f>IF('[1]Data Checking'!IT41="","",'[1]Data Checking'!IT41)</f>
        <v>0</v>
      </c>
      <c r="IQ41">
        <f>IF('[1]Data Checking'!IU41="","",'[1]Data Checking'!IU41)</f>
        <v>0</v>
      </c>
      <c r="IR41">
        <f>IF('[1]Data Checking'!IV41="","",'[1]Data Checking'!IV41)</f>
        <v>0</v>
      </c>
      <c r="IS41">
        <f>IF('[1]Data Checking'!IW41="","",'[1]Data Checking'!IW41)</f>
        <v>0</v>
      </c>
      <c r="IT41" t="str">
        <f>IF('[1]Data Checking'!IX41="","",'[1]Data Checking'!IX41)</f>
        <v/>
      </c>
      <c r="IU41" t="str">
        <f>IF('[1]Data Checking'!IY41="","",'[1]Data Checking'!IY41)</f>
        <v>Oui</v>
      </c>
      <c r="IV41" t="str">
        <f>IF('[1]Data Checking'!IZ41="","",'[1]Data Checking'!IZ41)</f>
        <v/>
      </c>
      <c r="IW41" t="str">
        <f>IF('[1]Data Checking'!JA41="","",'[1]Data Checking'!JA41)</f>
        <v>Nourriture</v>
      </c>
      <c r="IX41">
        <f>IF('[1]Data Checking'!JB41="","",'[1]Data Checking'!JB41)</f>
        <v>1</v>
      </c>
      <c r="IY41">
        <f>IF('[1]Data Checking'!JC41="","",'[1]Data Checking'!JC41)</f>
        <v>0</v>
      </c>
      <c r="IZ41">
        <f>IF('[1]Data Checking'!JD41="","",'[1]Data Checking'!JD41)</f>
        <v>0</v>
      </c>
      <c r="JA41">
        <f>IF('[1]Data Checking'!JE41="","",'[1]Data Checking'!JE41)</f>
        <v>0</v>
      </c>
      <c r="JB41" t="str">
        <f>IF('[1]Data Checking'!JF41="","",'[1]Data Checking'!JF41)</f>
        <v/>
      </c>
      <c r="JC41" t="str">
        <f>IF('[1]Data Checking'!JG41="","",'[1]Data Checking'!JG41)</f>
        <v/>
      </c>
      <c r="JD41" t="str">
        <f>IF('[1]Data Checking'!JH41="","",'[1]Data Checking'!JH41)</f>
        <v/>
      </c>
      <c r="JE41" t="str">
        <f>IF('[1]Data Checking'!JI41="","",'[1]Data Checking'!JI41)</f>
        <v/>
      </c>
      <c r="JF41" t="str">
        <f>IF('[1]Data Checking'!JJ41="","",'[1]Data Checking'!JJ41)</f>
        <v/>
      </c>
      <c r="JG41" t="str">
        <f>IF('[1]Data Checking'!JK41="","",'[1]Data Checking'!JK41)</f>
        <v/>
      </c>
      <c r="JH41" t="str">
        <f>IF('[1]Data Checking'!JL41="","",'[1]Data Checking'!JL41)</f>
        <v/>
      </c>
      <c r="JI41" t="str">
        <f>IF('[1]Data Checking'!JM41="","",'[1]Data Checking'!JM41)</f>
        <v/>
      </c>
      <c r="JJ41" t="str">
        <f>IF('[1]Data Checking'!JN41="","",'[1]Data Checking'!JN41)</f>
        <v/>
      </c>
      <c r="JK41" t="str">
        <f>IF('[1]Data Checking'!JO41="","",'[1]Data Checking'!JO41)</f>
        <v/>
      </c>
      <c r="JL41" t="str">
        <f>IF('[1]Data Checking'!JP41="","",'[1]Data Checking'!JP41)</f>
        <v/>
      </c>
      <c r="JM41" t="str">
        <f>IF('[1]Data Checking'!JQ41="","",'[1]Data Checking'!JQ41)</f>
        <v/>
      </c>
      <c r="JN41" t="str">
        <f>IF('[1]Data Checking'!JR41="","",'[1]Data Checking'!JR41)</f>
        <v/>
      </c>
      <c r="JO41" t="str">
        <f>IF('[1]Data Checking'!JS41="","",'[1]Data Checking'!JS41)</f>
        <v/>
      </c>
      <c r="JP41" t="str">
        <f>IF('[1]Data Checking'!JT41="","",'[1]Data Checking'!JT41)</f>
        <v/>
      </c>
      <c r="JQ41" t="str">
        <f>IF('[1]Data Checking'!JU41="","",'[1]Data Checking'!JU41)</f>
        <v/>
      </c>
      <c r="JR41" t="str">
        <f>IF('[1]Data Checking'!JV41="","",'[1]Data Checking'!JV41)</f>
        <v/>
      </c>
      <c r="JS41" t="str">
        <f>IF('[1]Data Checking'!JW41="","",'[1]Data Checking'!JW41)</f>
        <v/>
      </c>
      <c r="JT41" t="str">
        <f>IF('[1]Data Checking'!JX41="","",'[1]Data Checking'!JX41)</f>
        <v/>
      </c>
      <c r="JU41" t="str">
        <f>IF('[1]Data Checking'!JY41="","",'[1]Data Checking'!JY41)</f>
        <v/>
      </c>
      <c r="JV41" t="str">
        <f>IF('[1]Data Checking'!JZ41="","",'[1]Data Checking'!JZ41)</f>
        <v/>
      </c>
      <c r="JW41" t="str">
        <f>IF('[1]Data Checking'!KA41="","",'[1]Data Checking'!KA41)</f>
        <v/>
      </c>
      <c r="JX41" t="str">
        <f>IF('[1]Data Checking'!KB41="","",'[1]Data Checking'!KB41)</f>
        <v/>
      </c>
      <c r="JY41" t="str">
        <f>IF('[1]Data Checking'!KC41="","",'[1]Data Checking'!KC41)</f>
        <v/>
      </c>
      <c r="JZ41" t="str">
        <f>IF('[1]Data Checking'!KD41="","",'[1]Data Checking'!KD41)</f>
        <v/>
      </c>
      <c r="KA41" t="str">
        <f>IF('[1]Data Checking'!KE41="","",'[1]Data Checking'!KE41)</f>
        <v/>
      </c>
      <c r="KB41" t="str">
        <f>IF('[1]Data Checking'!KF41="","",'[1]Data Checking'!KF41)</f>
        <v/>
      </c>
      <c r="KC41" t="str">
        <f>IF('[1]Data Checking'!KG41="","",'[1]Data Checking'!KG41)</f>
        <v/>
      </c>
      <c r="KD41" t="str">
        <f>IF('[1]Data Checking'!KH41="","",'[1]Data Checking'!KH41)</f>
        <v/>
      </c>
      <c r="KE41" t="str">
        <f>IF('[1]Data Checking'!KI41="","",'[1]Data Checking'!KI41)</f>
        <v/>
      </c>
      <c r="KF41" t="str">
        <f>IF('[1]Data Checking'!KJ41="","",'[1]Data Checking'!KJ41)</f>
        <v/>
      </c>
      <c r="KG41" t="str">
        <f>IF('[1]Data Checking'!KK41="","",'[1]Data Checking'!KK41)</f>
        <v/>
      </c>
      <c r="KH41" t="str">
        <f>IF('[1]Data Checking'!KL41="","",'[1]Data Checking'!KL41)</f>
        <v/>
      </c>
      <c r="KI41" t="str">
        <f>IF('[1]Data Checking'!KM41="","",'[1]Data Checking'!KM41)</f>
        <v/>
      </c>
      <c r="KJ41" t="str">
        <f>IF('[1]Data Checking'!KN41="","",'[1]Data Checking'!KN41)</f>
        <v/>
      </c>
      <c r="KK41" t="str">
        <f>IF('[1]Data Checking'!KO41="","",'[1]Data Checking'!KO41)</f>
        <v/>
      </c>
      <c r="KL41" t="str">
        <f>IF('[1]Data Checking'!KP41="","",'[1]Data Checking'!KP41)</f>
        <v/>
      </c>
      <c r="KM41" t="str">
        <f>IF('[1]Data Checking'!KQ41="","",'[1]Data Checking'!KQ41)</f>
        <v/>
      </c>
      <c r="KN41" t="str">
        <f>IF('[1]Data Checking'!KR41="","",'[1]Data Checking'!KR41)</f>
        <v/>
      </c>
      <c r="KO41" t="str">
        <f>IF('[1]Data Checking'!KS41="","",'[1]Data Checking'!KS41)</f>
        <v/>
      </c>
      <c r="KP41" t="str">
        <f>IF('[1]Data Checking'!KT41="","",'[1]Data Checking'!KT41)</f>
        <v/>
      </c>
      <c r="KQ41" t="str">
        <f>IF('[1]Data Checking'!KU41="","",'[1]Data Checking'!KU41)</f>
        <v/>
      </c>
      <c r="KR41" t="str">
        <f>IF('[1]Data Checking'!KV41="","",'[1]Data Checking'!KV41)</f>
        <v/>
      </c>
      <c r="KS41" t="str">
        <f>IF('[1]Data Checking'!KW41="","",'[1]Data Checking'!KW41)</f>
        <v/>
      </c>
      <c r="KT41" t="str">
        <f>IF('[1]Data Checking'!KX41="","",'[1]Data Checking'!KX41)</f>
        <v/>
      </c>
      <c r="KU41" t="str">
        <f>IF('[1]Data Checking'!KY41="","",'[1]Data Checking'!KY41)</f>
        <v/>
      </c>
      <c r="KV41" t="str">
        <f>IF('[1]Data Checking'!KZ41="","",'[1]Data Checking'!KZ41)</f>
        <v/>
      </c>
      <c r="KW41" t="str">
        <f>IF('[1]Data Checking'!LA41="","",'[1]Data Checking'!LA41)</f>
        <v/>
      </c>
      <c r="KX41" t="str">
        <f>IF('[1]Data Checking'!LB41="","",'[1]Data Checking'!LB41)</f>
        <v/>
      </c>
      <c r="KY41" t="str">
        <f>IF('[1]Data Checking'!LC41="","",'[1]Data Checking'!LC41)</f>
        <v/>
      </c>
      <c r="KZ41" t="str">
        <f>IF('[1]Data Checking'!LD41="","",'[1]Data Checking'!LD41)</f>
        <v/>
      </c>
      <c r="LA41" t="str">
        <f>IF('[1]Data Checking'!LE41="","",'[1]Data Checking'!LE41)</f>
        <v/>
      </c>
      <c r="LB41" t="str">
        <f>IF('[1]Data Checking'!LF41="","",'[1]Data Checking'!LF41)</f>
        <v/>
      </c>
      <c r="LC41" t="str">
        <f>IF('[1]Data Checking'!LG41="","",'[1]Data Checking'!LG41)</f>
        <v/>
      </c>
      <c r="LD41" t="str">
        <f>IF('[1]Data Checking'!LH41="","",'[1]Data Checking'!LH41)</f>
        <v/>
      </c>
      <c r="LE41" t="str">
        <f>IF('[1]Data Checking'!LI41="","",'[1]Data Checking'!LI41)</f>
        <v/>
      </c>
      <c r="LF41" t="str">
        <f>IF('[1]Data Checking'!LJ41="","",'[1]Data Checking'!LJ41)</f>
        <v/>
      </c>
      <c r="LG41" t="str">
        <f>IF('[1]Data Checking'!LK41="","",'[1]Data Checking'!LK41)</f>
        <v/>
      </c>
      <c r="LH41" t="str">
        <f>IF('[1]Data Checking'!LL41="","",'[1]Data Checking'!LL41)</f>
        <v/>
      </c>
      <c r="LI41" t="str">
        <f>IF('[1]Data Checking'!LM41="","",'[1]Data Checking'!LM41)</f>
        <v/>
      </c>
      <c r="LJ41" t="str">
        <f>IF('[1]Data Checking'!LN41="","",'[1]Data Checking'!LN41)</f>
        <v/>
      </c>
      <c r="LK41" t="str">
        <f>IF('[1]Data Checking'!LO41="","",'[1]Data Checking'!LO41)</f>
        <v/>
      </c>
      <c r="LL41" t="str">
        <f>IF('[1]Data Checking'!LP41="","",'[1]Data Checking'!LP41)</f>
        <v/>
      </c>
      <c r="LM41" t="str">
        <f>IF('[1]Data Checking'!LQ41="","",'[1]Data Checking'!LQ41)</f>
        <v/>
      </c>
      <c r="LN41" t="str">
        <f>IF('[1]Data Checking'!LR41="","",'[1]Data Checking'!LR41)</f>
        <v/>
      </c>
      <c r="LO41" t="str">
        <f>IF('[1]Data Checking'!LS41="","",'[1]Data Checking'!LS41)</f>
        <v/>
      </c>
      <c r="LP41" t="str">
        <f>IF('[1]Data Checking'!LT41="","",'[1]Data Checking'!LT41)</f>
        <v/>
      </c>
      <c r="LQ41" t="str">
        <f>IF('[1]Data Checking'!LU41="","",'[1]Data Checking'!LU41)</f>
        <v/>
      </c>
      <c r="LR41" t="str">
        <f>IF('[1]Data Checking'!LV41="","",'[1]Data Checking'!LV41)</f>
        <v/>
      </c>
      <c r="LS41" t="str">
        <f>IF('[1]Data Checking'!LW41="","",'[1]Data Checking'!LW41)</f>
        <v/>
      </c>
      <c r="LT41" t="str">
        <f>IF('[1]Data Checking'!LX41="","",'[1]Data Checking'!LX41)</f>
        <v/>
      </c>
      <c r="LU41" t="str">
        <f>IF('[1]Data Checking'!LY41="","",'[1]Data Checking'!LY41)</f>
        <v/>
      </c>
      <c r="LV41" t="str">
        <f>IF('[1]Data Checking'!LZ41="","",'[1]Data Checking'!LZ41)</f>
        <v/>
      </c>
      <c r="LW41" t="str">
        <f>IF('[1]Data Checking'!MA41="","",'[1]Data Checking'!MA41)</f>
        <v/>
      </c>
      <c r="LX41" t="str">
        <f>IF('[1]Data Checking'!MB41="","",'[1]Data Checking'!MB41)</f>
        <v/>
      </c>
      <c r="LY41" t="str">
        <f>IF('[1]Data Checking'!MC41="","",'[1]Data Checking'!MC41)</f>
        <v/>
      </c>
      <c r="LZ41" t="str">
        <f>IF('[1]Data Checking'!MD41="","",'[1]Data Checking'!MD41)</f>
        <v/>
      </c>
      <c r="MA41" t="str">
        <f>IF('[1]Data Checking'!ME41="","",'[1]Data Checking'!ME41)</f>
        <v/>
      </c>
      <c r="MB41" t="str">
        <f>IF('[1]Data Checking'!MF41="","",'[1]Data Checking'!MF41)</f>
        <v/>
      </c>
      <c r="MC41" t="str">
        <f>IF('[1]Data Checking'!MG41="","",'[1]Data Checking'!MG41)</f>
        <v/>
      </c>
      <c r="MD41" t="str">
        <f>IF('[1]Data Checking'!MH41="","",'[1]Data Checking'!MH41)</f>
        <v/>
      </c>
      <c r="ME41" t="str">
        <f>IF('[1]Data Checking'!MI41="","",'[1]Data Checking'!MI41)</f>
        <v/>
      </c>
      <c r="MF41" t="str">
        <f>IF('[1]Data Checking'!MJ41="","",'[1]Data Checking'!MJ41)</f>
        <v/>
      </c>
      <c r="MG41" t="str">
        <f>IF('[1]Data Checking'!MK41="","",'[1]Data Checking'!MK41)</f>
        <v/>
      </c>
      <c r="MH41" t="str">
        <f>IF('[1]Data Checking'!ML41="","",'[1]Data Checking'!ML41)</f>
        <v/>
      </c>
      <c r="MI41" t="str">
        <f>IF('[1]Data Checking'!MM41="","",'[1]Data Checking'!MM41)</f>
        <v/>
      </c>
      <c r="MJ41" t="str">
        <f>IF('[1]Data Checking'!MN41="","",'[1]Data Checking'!MN41)</f>
        <v/>
      </c>
      <c r="MK41" t="str">
        <f>IF('[1]Data Checking'!MO41="","",'[1]Data Checking'!MO41)</f>
        <v/>
      </c>
      <c r="ML41" t="str">
        <f>IF('[1]Data Checking'!MP41="","",'[1]Data Checking'!MP41)</f>
        <v/>
      </c>
      <c r="MM41" t="str">
        <f>IF('[1]Data Checking'!MQ41="","",'[1]Data Checking'!MQ41)</f>
        <v/>
      </c>
      <c r="MN41" t="str">
        <f>IF('[1]Data Checking'!MR41="","",'[1]Data Checking'!MR41)</f>
        <v/>
      </c>
      <c r="MO41" t="str">
        <f>IF('[1]Data Checking'!MS41="","",'[1]Data Checking'!MS41)</f>
        <v/>
      </c>
      <c r="MP41" t="str">
        <f>IF('[1]Data Checking'!MT41="","",'[1]Data Checking'!MT41)</f>
        <v/>
      </c>
      <c r="MQ41" t="str">
        <f>IF('[1]Data Checking'!MU41="","",'[1]Data Checking'!MU41)</f>
        <v/>
      </c>
      <c r="MR41" t="str">
        <f>IF('[1]Data Checking'!MV41="","",'[1]Data Checking'!MV41)</f>
        <v/>
      </c>
      <c r="MS41" t="str">
        <f>IF('[1]Data Checking'!MW41="","",'[1]Data Checking'!MW41)</f>
        <v/>
      </c>
      <c r="MT41" t="str">
        <f>IF('[1]Data Checking'!MX41="","",'[1]Data Checking'!MX41)</f>
        <v/>
      </c>
      <c r="MU41" t="str">
        <f>IF('[1]Data Checking'!MY41="","",'[1]Data Checking'!MY41)</f>
        <v/>
      </c>
      <c r="MV41" t="str">
        <f>IF('[1]Data Checking'!MZ41="","",'[1]Data Checking'!MZ41)</f>
        <v/>
      </c>
      <c r="MW41" t="str">
        <f>IF('[1]Data Checking'!NA41="","",'[1]Data Checking'!NA41)</f>
        <v/>
      </c>
      <c r="MX41" t="str">
        <f>IF('[1]Data Checking'!NB41="","",'[1]Data Checking'!NB41)</f>
        <v/>
      </c>
      <c r="MY41" t="str">
        <f>IF('[1]Data Checking'!NC41="","",'[1]Data Checking'!NC41)</f>
        <v/>
      </c>
      <c r="MZ41" t="str">
        <f>IF('[1]Data Checking'!ND41="","",'[1]Data Checking'!ND41)</f>
        <v/>
      </c>
      <c r="NA41" t="str">
        <f>IF('[1]Data Checking'!NE41="","",'[1]Data Checking'!NE41)</f>
        <v/>
      </c>
      <c r="NB41" t="str">
        <f>IF('[1]Data Checking'!NF41="","",'[1]Data Checking'!NF41)</f>
        <v/>
      </c>
      <c r="NC41" t="str">
        <f>IF('[1]Data Checking'!NG41="","",'[1]Data Checking'!NG41)</f>
        <v/>
      </c>
      <c r="ND41" t="str">
        <f>IF('[1]Data Checking'!NH41="","",'[1]Data Checking'!NH41)</f>
        <v/>
      </c>
      <c r="NE41" t="str">
        <f>IF('[1]Data Checking'!NI41="","",'[1]Data Checking'!NI41)</f>
        <v/>
      </c>
      <c r="NF41" t="str">
        <f>IF('[1]Data Checking'!NJ41="","",'[1]Data Checking'!NJ41)</f>
        <v/>
      </c>
      <c r="NG41" t="str">
        <f>IF('[1]Data Checking'!NK41="","",'[1]Data Checking'!NK41)</f>
        <v/>
      </c>
      <c r="NH41" t="str">
        <f>IF('[1]Data Checking'!NL41="","",'[1]Data Checking'!NL41)</f>
        <v/>
      </c>
      <c r="NI41" t="str">
        <f>IF('[1]Data Checking'!NM41="","",'[1]Data Checking'!NM41)</f>
        <v/>
      </c>
      <c r="NJ41" t="str">
        <f>IF('[1]Data Checking'!NN41="","",'[1]Data Checking'!NN41)</f>
        <v/>
      </c>
      <c r="NK41" t="str">
        <f>IF('[1]Data Checking'!NO41="","",'[1]Data Checking'!NO41)</f>
        <v/>
      </c>
      <c r="NL41" t="str">
        <f>IF('[1]Data Checking'!NP41="","",'[1]Data Checking'!NP41)</f>
        <v/>
      </c>
      <c r="NM41" t="str">
        <f>IF('[1]Data Checking'!NQ41="","",'[1]Data Checking'!NQ41)</f>
        <v/>
      </c>
      <c r="NN41" t="str">
        <f>IF('[1]Data Checking'!NR41="","",'[1]Data Checking'!NR41)</f>
        <v/>
      </c>
      <c r="NO41" t="str">
        <f>IF('[1]Data Checking'!NS41="","",'[1]Data Checking'!NS41)</f>
        <v/>
      </c>
      <c r="NP41" t="str">
        <f>IF('[1]Data Checking'!NT41="","",'[1]Data Checking'!NT41)</f>
        <v/>
      </c>
      <c r="NQ41" t="str">
        <f>IF('[1]Data Checking'!NU41="","",'[1]Data Checking'!NU41)</f>
        <v/>
      </c>
      <c r="NR41" t="str">
        <f>IF('[1]Data Checking'!NV41="","",'[1]Data Checking'!NV41)</f>
        <v/>
      </c>
      <c r="NS41" t="str">
        <f>IF('[1]Data Checking'!NW41="","",'[1]Data Checking'!NW41)</f>
        <v/>
      </c>
      <c r="NT41" t="str">
        <f>IF('[1]Data Checking'!NX41="","",'[1]Data Checking'!NX41)</f>
        <v/>
      </c>
      <c r="NU41" t="str">
        <f>IF('[1]Data Checking'!NY41="","",'[1]Data Checking'!NY41)</f>
        <v/>
      </c>
      <c r="NV41" t="str">
        <f>IF('[1]Data Checking'!NZ41="","",'[1]Data Checking'!NZ41)</f>
        <v/>
      </c>
      <c r="NW41" t="str">
        <f>IF('[1]Data Checking'!OA41="","",'[1]Data Checking'!OA41)</f>
        <v/>
      </c>
      <c r="NX41" t="str">
        <f>IF('[1]Data Checking'!OB41="","",'[1]Data Checking'!OB41)</f>
        <v/>
      </c>
      <c r="NY41" t="str">
        <f>IF('[1]Data Checking'!OC41="","",'[1]Data Checking'!OC41)</f>
        <v/>
      </c>
      <c r="NZ41" t="str">
        <f>IF('[1]Data Checking'!OD41="","",'[1]Data Checking'!OD41)</f>
        <v/>
      </c>
      <c r="OA41" t="str">
        <f>IF('[1]Data Checking'!OE41="","",'[1]Data Checking'!OE41)</f>
        <v/>
      </c>
      <c r="OB41" t="str">
        <f>IF('[1]Data Checking'!OF41="","",'[1]Data Checking'!OF41)</f>
        <v/>
      </c>
      <c r="OC41" t="str">
        <f>IF('[1]Data Checking'!OG41="","",'[1]Data Checking'!OG41)</f>
        <v/>
      </c>
      <c r="OD41" t="str">
        <f>IF('[1]Data Checking'!OH41="","",'[1]Data Checking'!OH41)</f>
        <v/>
      </c>
      <c r="OE41" t="str">
        <f>IF('[1]Data Checking'!OI41="","",'[1]Data Checking'!OI41)</f>
        <v/>
      </c>
      <c r="OF41" t="str">
        <f>IF('[1]Data Checking'!OJ41="","",'[1]Data Checking'!OJ41)</f>
        <v/>
      </c>
      <c r="OG41" t="str">
        <f>IF('[1]Data Checking'!OK41="","",'[1]Data Checking'!OK41)</f>
        <v/>
      </c>
      <c r="OH41" t="str">
        <f>IF('[1]Data Checking'!OL41="","",'[1]Data Checking'!OL41)</f>
        <v/>
      </c>
      <c r="OI41" t="str">
        <f>IF('[1]Data Checking'!OM41="","",'[1]Data Checking'!OM41)</f>
        <v/>
      </c>
      <c r="OJ41" t="str">
        <f>IF('[1]Data Checking'!ON41="","",'[1]Data Checking'!ON41)</f>
        <v/>
      </c>
      <c r="OK41" t="str">
        <f>IF('[1]Data Checking'!OO41="","",'[1]Data Checking'!OO41)</f>
        <v/>
      </c>
      <c r="OL41" t="str">
        <f>IF('[1]Data Checking'!OP41="","",'[1]Data Checking'!OP41)</f>
        <v/>
      </c>
      <c r="OM41" t="str">
        <f>IF('[1]Data Checking'!OQ41="","",'[1]Data Checking'!OQ41)</f>
        <v/>
      </c>
      <c r="ON41" t="str">
        <f>IF('[1]Data Checking'!OR41="","",'[1]Data Checking'!OR41)</f>
        <v/>
      </c>
      <c r="OO41" t="str">
        <f>IF('[1]Data Checking'!OS41="","",'[1]Data Checking'!OS41)</f>
        <v/>
      </c>
      <c r="OP41" t="str">
        <f>IF('[1]Data Checking'!OT41="","",'[1]Data Checking'!OT41)</f>
        <v/>
      </c>
      <c r="OQ41" t="str">
        <f>IF('[1]Data Checking'!OU41="","",'[1]Data Checking'!OU41)</f>
        <v/>
      </c>
      <c r="OR41" t="str">
        <f>IF('[1]Data Checking'!OV41="","",'[1]Data Checking'!OV41)</f>
        <v/>
      </c>
      <c r="OS41" t="str">
        <f>IF('[1]Data Checking'!OW41="","",'[1]Data Checking'!OW41)</f>
        <v/>
      </c>
      <c r="OT41" t="str">
        <f>IF('[1]Data Checking'!OX41="","",'[1]Data Checking'!OX41)</f>
        <v/>
      </c>
      <c r="OU41" t="str">
        <f>IF('[1]Data Checking'!OY41="","",'[1]Data Checking'!OY41)</f>
        <v/>
      </c>
      <c r="OV41" t="str">
        <f>IF('[1]Data Checking'!OZ41="","",'[1]Data Checking'!OZ41)</f>
        <v/>
      </c>
      <c r="OW41" t="str">
        <f>IF('[1]Data Checking'!PA41="","",'[1]Data Checking'!PA41)</f>
        <v/>
      </c>
      <c r="OX41" t="str">
        <f>IF('[1]Data Checking'!PB41="","",'[1]Data Checking'!PB41)</f>
        <v/>
      </c>
      <c r="OY41" t="str">
        <f>IF('[1]Data Checking'!PC41="","",'[1]Data Checking'!PC41)</f>
        <v/>
      </c>
      <c r="OZ41" t="str">
        <f>IF('[1]Data Checking'!PD41="","",'[1]Data Checking'!PD41)</f>
        <v/>
      </c>
      <c r="PA41" t="str">
        <f>IF('[1]Data Checking'!PE41="","",'[1]Data Checking'!PE41)</f>
        <v/>
      </c>
      <c r="PB41" t="str">
        <f>IF('[1]Data Checking'!PF41="","",'[1]Data Checking'!PF41)</f>
        <v/>
      </c>
      <c r="PC41" t="str">
        <f>IF('[1]Data Checking'!PG41="","",'[1]Data Checking'!PG41)</f>
        <v/>
      </c>
      <c r="PD41" t="str">
        <f>IF('[1]Data Checking'!PH41="","",'[1]Data Checking'!PH41)</f>
        <v/>
      </c>
      <c r="PE41" t="str">
        <f>IF('[1]Data Checking'!PI41="","",'[1]Data Checking'!PI41)</f>
        <v/>
      </c>
      <c r="PF41" t="str">
        <f>IF('[1]Data Checking'!PJ41="","",'[1]Data Checking'!PJ41)</f>
        <v/>
      </c>
      <c r="PG41" t="str">
        <f>IF('[1]Data Checking'!PK41="","",'[1]Data Checking'!PK41)</f>
        <v/>
      </c>
      <c r="PH41" t="str">
        <f>IF('[1]Data Checking'!PL41="","",'[1]Data Checking'!PL41)</f>
        <v/>
      </c>
      <c r="PI41" t="str">
        <f>IF('[1]Data Checking'!PM41="","",'[1]Data Checking'!PM41)</f>
        <v/>
      </c>
      <c r="PJ41" t="str">
        <f>IF('[1]Data Checking'!PN41="","",'[1]Data Checking'!PN41)</f>
        <v/>
      </c>
      <c r="PK41" t="str">
        <f>IF('[1]Data Checking'!PO41="","",'[1]Data Checking'!PO41)</f>
        <v/>
      </c>
      <c r="PL41" t="str">
        <f>IF('[1]Data Checking'!PP41="","",'[1]Data Checking'!PP41)</f>
        <v/>
      </c>
      <c r="PM41" t="str">
        <f>IF('[1]Data Checking'!PQ41="","",'[1]Data Checking'!PQ41)</f>
        <v/>
      </c>
      <c r="PN41" t="str">
        <f>IF('[1]Data Checking'!PR41="","",'[1]Data Checking'!PR41)</f>
        <v/>
      </c>
      <c r="PO41" t="str">
        <f>IF('[1]Data Checking'!PS41="","",'[1]Data Checking'!PS41)</f>
        <v/>
      </c>
      <c r="PP41" t="str">
        <f>IF('[1]Data Checking'!PT41="","",'[1]Data Checking'!PT41)</f>
        <v/>
      </c>
      <c r="PQ41" t="str">
        <f>IF('[1]Data Checking'!PU41="","",'[1]Data Checking'!PU41)</f>
        <v/>
      </c>
      <c r="PR41" t="str">
        <f>IF('[1]Data Checking'!PV41="","",'[1]Data Checking'!PV41)</f>
        <v/>
      </c>
      <c r="PS41" t="str">
        <f>IF('[1]Data Checking'!PW41="","",'[1]Data Checking'!PW41)</f>
        <v/>
      </c>
      <c r="PT41" t="str">
        <f>IF('[1]Data Checking'!PX41="","",'[1]Data Checking'!PX41)</f>
        <v/>
      </c>
      <c r="PU41" t="str">
        <f>IF('[1]Data Checking'!PY41="","",'[1]Data Checking'!PY41)</f>
        <v/>
      </c>
      <c r="PV41" t="str">
        <f>IF('[1]Data Checking'!PZ41="","",'[1]Data Checking'!PZ41)</f>
        <v/>
      </c>
      <c r="PW41" t="str">
        <f>IF('[1]Data Checking'!QA41="","",'[1]Data Checking'!QA41)</f>
        <v/>
      </c>
      <c r="PX41" t="str">
        <f>IF('[1]Data Checking'!QB41="","",'[1]Data Checking'!QB41)</f>
        <v/>
      </c>
      <c r="PY41" t="str">
        <f>IF('[1]Data Checking'!QC41="","",'[1]Data Checking'!QC41)</f>
        <v/>
      </c>
      <c r="PZ41" t="str">
        <f>IF('[1]Data Checking'!QD41="","",'[1]Data Checking'!QD41)</f>
        <v/>
      </c>
      <c r="QA41" t="str">
        <f>IF('[1]Data Checking'!QE41="","",'[1]Data Checking'!QE41)</f>
        <v/>
      </c>
      <c r="QB41" t="str">
        <f>IF('[1]Data Checking'!QF41="","",'[1]Data Checking'!QF41)</f>
        <v/>
      </c>
      <c r="QC41" t="str">
        <f>IF('[1]Data Checking'!QG41="","",'[1]Data Checking'!QG41)</f>
        <v/>
      </c>
      <c r="QD41" t="str">
        <f>IF('[1]Data Checking'!QH41="","",'[1]Data Checking'!QH41)</f>
        <v/>
      </c>
      <c r="QE41" t="str">
        <f>IF('[1]Data Checking'!QI41="","",'[1]Data Checking'!QI41)</f>
        <v/>
      </c>
      <c r="QF41" t="str">
        <f>IF('[1]Data Checking'!QJ41="","",'[1]Data Checking'!QJ41)</f>
        <v/>
      </c>
      <c r="QG41" t="str">
        <f>IF('[1]Data Checking'!QK41="","",'[1]Data Checking'!QK41)</f>
        <v/>
      </c>
      <c r="QH41" t="str">
        <f>IF('[1]Data Checking'!QL41="","",'[1]Data Checking'!QL41)</f>
        <v/>
      </c>
      <c r="QI41" t="str">
        <f>IF('[1]Data Checking'!QM41="","",'[1]Data Checking'!QM41)</f>
        <v/>
      </c>
      <c r="QJ41" t="str">
        <f>IF('[1]Data Checking'!QN41="","",'[1]Data Checking'!QN41)</f>
        <v/>
      </c>
      <c r="QK41" t="str">
        <f>IF('[1]Data Checking'!QO41="","",'[1]Data Checking'!QO41)</f>
        <v/>
      </c>
      <c r="QL41" t="str">
        <f>IF('[1]Data Checking'!QP41="","",'[1]Data Checking'!QP41)</f>
        <v/>
      </c>
      <c r="QM41" t="str">
        <f>IF('[1]Data Checking'!QQ41="","",'[1]Data Checking'!QQ41)</f>
        <v/>
      </c>
      <c r="QN41" t="str">
        <f>IF('[1]Data Checking'!QR41="","",'[1]Data Checking'!QR41)</f>
        <v/>
      </c>
      <c r="QO41" t="str">
        <f>IF('[1]Data Checking'!QS41="","",'[1]Data Checking'!QS41)</f>
        <v/>
      </c>
      <c r="QP41" t="str">
        <f>IF('[1]Data Checking'!QT41="","",'[1]Data Checking'!QT41)</f>
        <v/>
      </c>
      <c r="QQ41" t="str">
        <f>IF('[1]Data Checking'!QU41="","",'[1]Data Checking'!QU41)</f>
        <v/>
      </c>
      <c r="QR41" t="str">
        <f>IF('[1]Data Checking'!QV41="","",'[1]Data Checking'!QV41)</f>
        <v/>
      </c>
      <c r="QS41" t="str">
        <f>IF('[1]Data Checking'!QW41="","",'[1]Data Checking'!QW41)</f>
        <v/>
      </c>
      <c r="QT41" t="str">
        <f>IF('[1]Data Checking'!QX41="","",'[1]Data Checking'!QX41)</f>
        <v/>
      </c>
      <c r="QU41" t="str">
        <f>IF('[1]Data Checking'!QY41="","",'[1]Data Checking'!QY41)</f>
        <v/>
      </c>
      <c r="QV41" t="str">
        <f>IF('[1]Data Checking'!QZ41="","",'[1]Data Checking'!QZ41)</f>
        <v/>
      </c>
      <c r="QW41" t="str">
        <f>IF('[1]Data Checking'!RA41="","",'[1]Data Checking'!RA41)</f>
        <v/>
      </c>
      <c r="QX41" t="str">
        <f>IF('[1]Data Checking'!RB41="","",'[1]Data Checking'!RB41)</f>
        <v/>
      </c>
      <c r="QY41" t="str">
        <f>IF('[1]Data Checking'!RC41="","",'[1]Data Checking'!RC41)</f>
        <v/>
      </c>
      <c r="QZ41" t="str">
        <f>IF('[1]Data Checking'!RD41="","",'[1]Data Checking'!RD41)</f>
        <v/>
      </c>
      <c r="RA41" t="str">
        <f>IF('[1]Data Checking'!RE41="","",'[1]Data Checking'!RE41)</f>
        <v/>
      </c>
      <c r="RB41" t="str">
        <f>IF('[1]Data Checking'!RF41="","",'[1]Data Checking'!RF41)</f>
        <v/>
      </c>
      <c r="RC41" t="str">
        <f>IF('[1]Data Checking'!RG41="","",'[1]Data Checking'!RG41)</f>
        <v/>
      </c>
      <c r="RD41" t="str">
        <f>IF('[1]Data Checking'!RH41="","",'[1]Data Checking'!RH41)</f>
        <v/>
      </c>
      <c r="RE41" t="str">
        <f>IF('[1]Data Checking'!RI41="","",'[1]Data Checking'!RI41)</f>
        <v/>
      </c>
      <c r="RF41" t="str">
        <f>IF('[1]Data Checking'!RJ41="","",'[1]Data Checking'!RJ41)</f>
        <v/>
      </c>
      <c r="RG41" t="str">
        <f>IF('[1]Data Checking'!RK41="","",'[1]Data Checking'!RK41)</f>
        <v/>
      </c>
      <c r="RH41" t="str">
        <f>IF('[1]Data Checking'!RL41="","",'[1]Data Checking'!RL41)</f>
        <v/>
      </c>
      <c r="RI41" t="str">
        <f>IF('[1]Data Checking'!RM41="","",'[1]Data Checking'!RM41)</f>
        <v/>
      </c>
      <c r="RJ41" t="str">
        <f>IF('[1]Data Checking'!RN41="","",'[1]Data Checking'!RN41)</f>
        <v/>
      </c>
      <c r="RK41" t="str">
        <f>IF('[1]Data Checking'!RO41="","",'[1]Data Checking'!RO41)</f>
        <v/>
      </c>
      <c r="RL41" t="str">
        <f>IF('[1]Data Checking'!RP41="","",'[1]Data Checking'!RP41)</f>
        <v/>
      </c>
      <c r="RM41" t="str">
        <f>IF('[1]Data Checking'!RQ41="","",'[1]Data Checking'!RQ41)</f>
        <v/>
      </c>
      <c r="RN41" t="str">
        <f>IF('[1]Data Checking'!RR41="","",'[1]Data Checking'!RR41)</f>
        <v/>
      </c>
      <c r="RO41" t="str">
        <f>IF('[1]Data Checking'!RS41="","",'[1]Data Checking'!RS41)</f>
        <v/>
      </c>
      <c r="RP41" t="str">
        <f>IF('[1]Data Checking'!RT41="","",'[1]Data Checking'!RT41)</f>
        <v/>
      </c>
      <c r="RQ41" t="str">
        <f>IF('[1]Data Checking'!RU41="","",'[1]Data Checking'!RU41)</f>
        <v/>
      </c>
      <c r="RR41" t="str">
        <f>IF('[1]Data Checking'!RV41="","",'[1]Data Checking'!RV41)</f>
        <v/>
      </c>
      <c r="RS41" t="str">
        <f>IF('[1]Data Checking'!RW41="","",'[1]Data Checking'!RW41)</f>
        <v/>
      </c>
      <c r="RT41" t="str">
        <f>IF('[1]Data Checking'!RX41="","",'[1]Data Checking'!RX41)</f>
        <v/>
      </c>
      <c r="RU41" t="str">
        <f>IF('[1]Data Checking'!RY41="","",'[1]Data Checking'!RY41)</f>
        <v/>
      </c>
      <c r="RV41" t="str">
        <f>IF('[1]Data Checking'!RZ41="","",'[1]Data Checking'!RZ41)</f>
        <v/>
      </c>
      <c r="RW41" t="str">
        <f>IF('[1]Data Checking'!SA41="","",'[1]Data Checking'!SA41)</f>
        <v/>
      </c>
      <c r="RX41" t="str">
        <f>IF('[1]Data Checking'!SB41="","",'[1]Data Checking'!SB41)</f>
        <v/>
      </c>
      <c r="RY41" t="str">
        <f>IF('[1]Data Checking'!SC41="","",'[1]Data Checking'!SC41)</f>
        <v/>
      </c>
      <c r="RZ41" t="str">
        <f>IF('[1]Data Checking'!SD41="","",'[1]Data Checking'!SD41)</f>
        <v/>
      </c>
      <c r="SA41" t="str">
        <f>IF('[1]Data Checking'!SE41="","",'[1]Data Checking'!SE41)</f>
        <v/>
      </c>
      <c r="SB41" t="str">
        <f>IF('[1]Data Checking'!SF41="","",'[1]Data Checking'!SF41)</f>
        <v/>
      </c>
      <c r="SC41" t="str">
        <f>IF('[1]Data Checking'!SG41="","",'[1]Data Checking'!SG41)</f>
        <v/>
      </c>
      <c r="SD41" t="str">
        <f>IF('[1]Data Checking'!SH41="","",'[1]Data Checking'!SH41)</f>
        <v/>
      </c>
      <c r="SE41" t="str">
        <f>IF('[1]Data Checking'!SI41="","",'[1]Data Checking'!SI41)</f>
        <v/>
      </c>
      <c r="SF41" t="str">
        <f>IF('[1]Data Checking'!SJ41="","",'[1]Data Checking'!SJ41)</f>
        <v/>
      </c>
      <c r="SG41" t="str">
        <f>IF('[1]Data Checking'!SK41="","",'[1]Data Checking'!SK41)</f>
        <v/>
      </c>
      <c r="SH41" t="str">
        <f>IF('[1]Data Checking'!SL41="","",'[1]Data Checking'!SL41)</f>
        <v/>
      </c>
      <c r="SI41" t="str">
        <f>IF('[1]Data Checking'!SM41="","",'[1]Data Checking'!SM41)</f>
        <v/>
      </c>
      <c r="SJ41" t="str">
        <f>IF('[1]Data Checking'!SN41="","",'[1]Data Checking'!SN41)</f>
        <v/>
      </c>
      <c r="SK41" t="str">
        <f>IF('[1]Data Checking'!SO41="","",'[1]Data Checking'!SO41)</f>
        <v/>
      </c>
      <c r="SL41" t="str">
        <f>IF('[1]Data Checking'!SP41="","",'[1]Data Checking'!SP41)</f>
        <v/>
      </c>
      <c r="SM41" t="str">
        <f>IF('[1]Data Checking'!SQ41="","",'[1]Data Checking'!SQ41)</f>
        <v/>
      </c>
      <c r="SN41" t="str">
        <f>IF('[1]Data Checking'!SR41="","",'[1]Data Checking'!SR41)</f>
        <v/>
      </c>
      <c r="SO41" t="str">
        <f>IF('[1]Data Checking'!SS41="","",'[1]Data Checking'!SS41)</f>
        <v/>
      </c>
      <c r="SP41" t="str">
        <f>IF('[1]Data Checking'!ST41="","",'[1]Data Checking'!ST41)</f>
        <v/>
      </c>
      <c r="SQ41" t="str">
        <f>IF('[1]Data Checking'!SU41="","",'[1]Data Checking'!SU41)</f>
        <v/>
      </c>
      <c r="SR41" t="str">
        <f>IF('[1]Data Checking'!SV41="","",'[1]Data Checking'!SV41)</f>
        <v/>
      </c>
      <c r="SS41" t="str">
        <f>IF('[1]Data Checking'!SW41="","",'[1]Data Checking'!SW41)</f>
        <v/>
      </c>
      <c r="ST41" t="str">
        <f>IF('[1]Data Checking'!SX41="","",'[1]Data Checking'!SX41)</f>
        <v/>
      </c>
      <c r="SU41" t="str">
        <f>IF('[1]Data Checking'!SY41="","",'[1]Data Checking'!SY41)</f>
        <v/>
      </c>
      <c r="SV41" t="str">
        <f>IF('[1]Data Checking'!SZ41="","",'[1]Data Checking'!SZ41)</f>
        <v/>
      </c>
      <c r="SW41" t="str">
        <f>IF('[1]Data Checking'!TA41="","",'[1]Data Checking'!TA41)</f>
        <v/>
      </c>
      <c r="SX41" t="str">
        <f>IF('[1]Data Checking'!TB41="","",'[1]Data Checking'!TB41)</f>
        <v/>
      </c>
      <c r="SY41" t="str">
        <f>IF('[1]Data Checking'!TC41="","",'[1]Data Checking'!TC41)</f>
        <v/>
      </c>
      <c r="SZ41" t="str">
        <f>IF('[1]Data Checking'!TD41="","",'[1]Data Checking'!TD41)</f>
        <v/>
      </c>
      <c r="TA41" t="str">
        <f>IF('[1]Data Checking'!TE41="","",'[1]Data Checking'!TE41)</f>
        <v/>
      </c>
      <c r="TB41" t="str">
        <f>IF('[1]Data Checking'!TF41="","",'[1]Data Checking'!TF41)</f>
        <v/>
      </c>
      <c r="TC41" t="str">
        <f>IF('[1]Data Checking'!TG41="","",'[1]Data Checking'!TG41)</f>
        <v/>
      </c>
      <c r="TD41" t="str">
        <f>IF('[1]Data Checking'!TH41="","",'[1]Data Checking'!TH41)</f>
        <v/>
      </c>
      <c r="TE41" t="str">
        <f>IF('[1]Data Checking'!TI41="","",'[1]Data Checking'!TI41)</f>
        <v/>
      </c>
      <c r="TF41" t="str">
        <f>IF('[1]Data Checking'!TJ41="","",'[1]Data Checking'!TJ41)</f>
        <v/>
      </c>
      <c r="TG41" t="str">
        <f>IF('[1]Data Checking'!TK41="","",'[1]Data Checking'!TK41)</f>
        <v/>
      </c>
      <c r="TH41" t="str">
        <f>IF('[1]Data Checking'!TL41="","",'[1]Data Checking'!TL41)</f>
        <v/>
      </c>
      <c r="TI41" t="str">
        <f>IF('[1]Data Checking'!TM41="","",'[1]Data Checking'!TM41)</f>
        <v/>
      </c>
      <c r="TJ41">
        <f>IF('[1]Data Checking'!TN41="","",'[1]Data Checking'!TN41)</f>
        <v>0</v>
      </c>
      <c r="TK41">
        <f>IF('[1]Data Checking'!TO41="","",'[1]Data Checking'!TO41)</f>
        <v>0</v>
      </c>
      <c r="TL41">
        <f>IF('[1]Data Checking'!TP41="","",'[1]Data Checking'!TP41)</f>
        <v>0</v>
      </c>
      <c r="TM41">
        <f>IF('[1]Data Checking'!TQ41="","",'[1]Data Checking'!TQ41)</f>
        <v>0</v>
      </c>
      <c r="TN41">
        <f>IF('[1]Data Checking'!TR41="","",'[1]Data Checking'!TR41)</f>
        <v>0</v>
      </c>
      <c r="TO41" t="str">
        <f>IF('[1]Data Checking'!TS41="","",'[1]Data Checking'!TS41)</f>
        <v>Je suis satisfait de la reponse de la commercante</v>
      </c>
      <c r="TP41" t="str">
        <f>IF('[1]Data Checking'!TT41="","",'[1]Data Checking'!TT41)</f>
        <v/>
      </c>
      <c r="TQ41">
        <f>IF('[1]Data Checking'!TU41="","",'[1]Data Checking'!TU41)</f>
        <v>237463692</v>
      </c>
      <c r="TR41" t="str">
        <f>IF('[1]Data Checking'!TV41="","",'[1]Data Checking'!TV41)</f>
        <v>848ca8bf-bc9b-45d3-8687-5b6744845010</v>
      </c>
      <c r="TS41">
        <f>IF('[1]Data Checking'!TW41="","",'[1]Data Checking'!TW41)</f>
        <v>44530.79923611111</v>
      </c>
      <c r="TT41" t="str">
        <f>IF('[1]Data Checking'!TX41="","",'[1]Data Checking'!TX41)</f>
        <v/>
      </c>
      <c r="TU41" t="str">
        <f>IF('[1]Data Checking'!TY41="","",'[1]Data Checking'!TY41)</f>
        <v/>
      </c>
      <c r="TV41" t="str">
        <f>IF('[1]Data Checking'!TZ41="","",'[1]Data Checking'!TZ41)</f>
        <v>submitted_via_web</v>
      </c>
      <c r="TW41" t="str">
        <f>IF('[1]Data Checking'!UA41="","",'[1]Data Checking'!UA41)</f>
        <v>icsm_haiti</v>
      </c>
      <c r="TX41" t="str">
        <f>IF('[1]Data Checking'!UB41="","",'[1]Data Checking'!UB41)</f>
        <v/>
      </c>
      <c r="TY41">
        <f>IF('[1]Data Checking'!UC41="","",'[1]Data Checking'!UC41)</f>
        <v>43</v>
      </c>
      <c r="TZ41" t="str">
        <f>IF('[1]Data Checking'!UD41="","",'[1]Data Checking'!UD41)</f>
        <v/>
      </c>
      <c r="UA41" t="e">
        <f>IF('[1]Data Checking'!UL41="","",'[1]Data Checking'!UL41)</f>
        <v>#REF!</v>
      </c>
      <c r="UB41" t="e">
        <f>IF('[1]Data Checking'!UM41="","",'[1]Data Checking'!UM41)</f>
        <v>#REF!</v>
      </c>
      <c r="UC41" t="e">
        <f>IF('[1]Data Checking'!UN41="","",'[1]Data Checking'!UN41)</f>
        <v>#REF!</v>
      </c>
    </row>
    <row r="42" spans="1:549">
      <c r="A42">
        <f>IF('[1]Data Checking'!D42="","",'[1]Data Checking'!D42)</f>
        <v>44527.557807337973</v>
      </c>
      <c r="B42">
        <f>IF('[1]Data Checking'!E42="","",'[1]Data Checking'!E42)</f>
        <v>44527.572403136583</v>
      </c>
      <c r="C42">
        <f>IF('[1]Data Checking'!F42="","",'[1]Data Checking'!F42)</f>
        <v>44527</v>
      </c>
      <c r="D42" t="str">
        <f>IF('[1]Data Checking'!H42="","",'[1]Data Checking'!H42)</f>
        <v>audit.csv</v>
      </c>
      <c r="E42" t="str">
        <f>IF('[1]Data Checking'!I42="","",'[1]Data Checking'!I42)</f>
        <v>icsm_haiti</v>
      </c>
      <c r="F42" t="str">
        <f>IF('[1]Data Checking'!J42="","",'[1]Data Checking'!J42)</f>
        <v/>
      </c>
      <c r="G42" t="str">
        <f>IF('[1]Data Checking'!K42="","",'[1]Data Checking'!K42)</f>
        <v/>
      </c>
      <c r="H42">
        <f>IF('[1]Data Checking'!L42="","",'[1]Data Checking'!L42)</f>
        <v>44527</v>
      </c>
      <c r="I42" t="str">
        <f>IF('[1]Data Checking'!M42="","",'[1]Data Checking'!M42)</f>
        <v>Croix-Rouge Neerlandaise</v>
      </c>
      <c r="J42" t="str">
        <f>IF('[1]Data Checking'!N42="","",'[1]Data Checking'!N42)</f>
        <v/>
      </c>
      <c r="K42" t="str">
        <f>IF('[1]Data Checking'!O42="","",'[1]Data Checking'!O42)</f>
        <v>crnl</v>
      </c>
      <c r="L42" t="str">
        <f>IF('[1]Data Checking'!P42="","",'[1]Data Checking'!P42)</f>
        <v>Croix-Rouge Neerlandaise</v>
      </c>
      <c r="M42" t="str">
        <f>IF('[1]Data Checking'!Q42="","",'[1]Data Checking'!Q42)</f>
        <v>Croix-Rouge Neerlandaise</v>
      </c>
      <c r="N42" t="str">
        <f>IF('[1]Data Checking'!R42="","",'[1]Data Checking'!R42)</f>
        <v>OJ_9690</v>
      </c>
      <c r="O42" t="str">
        <f>IF('[1]Data Checking'!S42="","",'[1]Data Checking'!S42)</f>
        <v/>
      </c>
      <c r="P42" t="str">
        <f>IF('[1]Data Checking'!T42="","",'[1]Data Checking'!T42)</f>
        <v>crnl_oj</v>
      </c>
      <c r="Q42" t="str">
        <f>IF('[1]Data Checking'!U42="","",'[1]Data Checking'!U42)</f>
        <v>OJ_9690</v>
      </c>
      <c r="R42" t="str">
        <f>IF('[1]Data Checking'!V42="","",'[1]Data Checking'!V42)</f>
        <v>OJ_9690</v>
      </c>
      <c r="S42" t="str">
        <f>IF('[1]Data Checking'!W42="","",'[1]Data Checking'!W42)</f>
        <v>Sud-Est</v>
      </c>
      <c r="T42" t="str">
        <f>IF('[1]Data Checking'!X42="","",'[1]Data Checking'!X42)</f>
        <v>Jacmel</v>
      </c>
      <c r="U42" t="str">
        <f>IF('[1]Data Checking'!Y42="","",'[1]Data Checking'!Y42)</f>
        <v>HT0211</v>
      </c>
      <c r="V42" t="str">
        <f>IF('[1]Data Checking'!Z42="","",'[1]Data Checking'!Z42)</f>
        <v>Jacmel</v>
      </c>
      <c r="W42" t="str">
        <f>IF('[1]Data Checking'!AA42="","",'[1]Data Checking'!AA42)</f>
        <v>1re Section Bas Cap Rouge</v>
      </c>
      <c r="X42" t="str">
        <f>IF('[1]Data Checking'!AB42="","",'[1]Data Checking'!AB42)</f>
        <v>HT0211-01</v>
      </c>
      <c r="Y42" t="str">
        <f>IF('[1]Data Checking'!AC42="","",'[1]Data Checking'!AC42)</f>
        <v>1re Section Bas Cap Rouge</v>
      </c>
      <c r="Z42" t="str">
        <f>IF('[1]Data Checking'!AD42="","",'[1]Data Checking'!AD42)</f>
        <v>Beaudoin</v>
      </c>
      <c r="AA42" t="str">
        <f>IF('[1]Data Checking'!AE42="","",'[1]Data Checking'!AE42)</f>
        <v/>
      </c>
      <c r="AB42" t="str">
        <f>IF('[1]Data Checking'!AF42="","",'[1]Data Checking'!AF42)</f>
        <v>jac_1</v>
      </c>
      <c r="AC42" t="str">
        <f>IF('[1]Data Checking'!AG42="","",'[1]Data Checking'!AG42)</f>
        <v>Beaudoin</v>
      </c>
      <c r="AD42" t="str">
        <f>IF('[1]Data Checking'!AH42="","",'[1]Data Checking'!AH42)</f>
        <v>Beaudoin</v>
      </c>
      <c r="AE42" t="str">
        <f>IF('[1]Data Checking'!AI42="","",'[1]Data Checking'!AI42)</f>
        <v>Marché Beaudoin</v>
      </c>
      <c r="AF42" t="str">
        <f>IF('[1]Data Checking'!AJ42="","",'[1]Data Checking'!AJ42)</f>
        <v/>
      </c>
      <c r="AG42" t="str">
        <f>IF('[1]Data Checking'!AK42="","",'[1]Data Checking'!AK42)</f>
        <v>jac_1</v>
      </c>
      <c r="AH42" t="str">
        <f>IF('[1]Data Checking'!AL42="","",'[1]Data Checking'!AL42)</f>
        <v>Marché Beaudoin</v>
      </c>
      <c r="AI42" t="str">
        <f>IF('[1]Data Checking'!AM42="","",'[1]Data Checking'!AM42)</f>
        <v>Marché Beaudoin</v>
      </c>
      <c r="AJ42" t="str">
        <f>IF('[1]Data Checking'!AN42="","",'[1]Data Checking'!AN42)</f>
        <v>Milieu urbain</v>
      </c>
      <c r="AK42" t="str">
        <f>IF('[1]Data Checking'!AO42="","",'[1]Data Checking'!AO42)</f>
        <v>Enquête auprès d'un marchand</v>
      </c>
      <c r="AL42" t="str">
        <f>IF('[1]Data Checking'!AP42="","",'[1]Data Checking'!AP42)</f>
        <v>Oui</v>
      </c>
      <c r="AM42" t="str">
        <f>IF('[1]Data Checking'!AQ42="","",'[1]Data Checking'!AQ42)</f>
        <v/>
      </c>
      <c r="AN42" t="str">
        <f>IF('[1]Data Checking'!AR42="","",'[1]Data Checking'!AR42)</f>
        <v>Oui</v>
      </c>
      <c r="AO42" t="str">
        <f>IF('[1]Data Checking'!AS42="","",'[1]Data Checking'!AS42)</f>
        <v/>
      </c>
      <c r="AP42" t="str">
        <f>IF('[1]Data Checking'!AT42="","",'[1]Data Checking'!AT42)</f>
        <v>Femme</v>
      </c>
      <c r="AQ42">
        <f>IF('[1]Data Checking'!AU42="","",'[1]Data Checking'!AU42)</f>
        <v>44527</v>
      </c>
      <c r="AR42">
        <f>IF('[1]Data Checking'!AV42="","",'[1]Data Checking'!AV42)</f>
        <v>44527</v>
      </c>
      <c r="AS42" t="str">
        <f>IF('[1]Data Checking'!AW42="","",'[1]Data Checking'!AW42)</f>
        <v>Détaillant avec boutique</v>
      </c>
      <c r="AT42" t="str">
        <f>IF('[1]Data Checking'!AX42="","",'[1]Data Checking'!AX42)</f>
        <v/>
      </c>
      <c r="AU42" t="str">
        <f>IF('[1]Data Checking'!AY42="","",'[1]Data Checking'!AY42)</f>
        <v>Nourriture</v>
      </c>
      <c r="AV42">
        <f>IF('[1]Data Checking'!AZ42="","",'[1]Data Checking'!AZ42)</f>
        <v>1</v>
      </c>
      <c r="AW42">
        <f>IF('[1]Data Checking'!BA42="","",'[1]Data Checking'!BA42)</f>
        <v>0</v>
      </c>
      <c r="AX42">
        <f>IF('[1]Data Checking'!BB42="","",'[1]Data Checking'!BB42)</f>
        <v>0</v>
      </c>
      <c r="AY42">
        <f>IF('[1]Data Checking'!BC42="","",'[1]Data Checking'!BC42)</f>
        <v>0</v>
      </c>
      <c r="AZ42" t="str">
        <f>IF('[1]Data Checking'!BD42="","",'[1]Data Checking'!BD42)</f>
        <v>nourriture</v>
      </c>
      <c r="BA42" t="str">
        <f>IF('[1]Data Checking'!BE42="","",'[1]Data Checking'!BE42)</f>
        <v>Nourriture</v>
      </c>
      <c r="BB42" t="str">
        <f>IF('[1]Data Checking'!BF42="","",'[1]Data Checking'!BF42)</f>
        <v>En espèces (Gourde)</v>
      </c>
      <c r="BC42">
        <f>IF('[1]Data Checking'!BG42="","",'[1]Data Checking'!BG42)</f>
        <v>1</v>
      </c>
      <c r="BD42">
        <f>IF('[1]Data Checking'!BH42="","",'[1]Data Checking'!BH42)</f>
        <v>0</v>
      </c>
      <c r="BE42">
        <f>IF('[1]Data Checking'!BI42="","",'[1]Data Checking'!BI42)</f>
        <v>0</v>
      </c>
      <c r="BF42">
        <f>IF('[1]Data Checking'!BJ42="","",'[1]Data Checking'!BJ42)</f>
        <v>0</v>
      </c>
      <c r="BG42">
        <f>IF('[1]Data Checking'!BK42="","",'[1]Data Checking'!BK42)</f>
        <v>0</v>
      </c>
      <c r="BH42">
        <f>IF('[1]Data Checking'!BL42="","",'[1]Data Checking'!BL42)</f>
        <v>0</v>
      </c>
      <c r="BI42">
        <f>IF('[1]Data Checking'!BM42="","",'[1]Data Checking'!BM42)</f>
        <v>0</v>
      </c>
      <c r="BJ42">
        <f>IF('[1]Data Checking'!BN42="","",'[1]Data Checking'!BN42)</f>
        <v>0</v>
      </c>
      <c r="BK42">
        <f>IF('[1]Data Checking'!BO42="","",'[1]Data Checking'!BO42)</f>
        <v>0</v>
      </c>
      <c r="BL42">
        <f>IF('[1]Data Checking'!BP42="","",'[1]Data Checking'!BP42)</f>
        <v>0</v>
      </c>
      <c r="BM42" t="str">
        <f>IF('[1]Data Checking'!BQ42="","",'[1]Data Checking'!BQ42)</f>
        <v/>
      </c>
      <c r="BN42" t="str">
        <f>IF('[1]Data Checking'!BR42="","",'[1]Data Checking'!BR42)</f>
        <v>Oui, il y a plus de commerçants par rapport au mois passé</v>
      </c>
      <c r="BO42" t="str">
        <f>IF('[1]Data Checking'!BS42="","",'[1]Data Checking'!BS42)</f>
        <v>Plus de 60</v>
      </c>
      <c r="BP42" t="str">
        <f>IF('[1]Data Checking'!BT42="","",'[1]Data Checking'!BT42)</f>
        <v>Farine de blé blanche Riz Maïs (moulu) Sucre Haricot noir Haricot rouge Huile végétale</v>
      </c>
      <c r="BQ42">
        <f>IF('[1]Data Checking'!BU42="","",'[1]Data Checking'!BU42)</f>
        <v>1</v>
      </c>
      <c r="BR42">
        <f>IF('[1]Data Checking'!BV42="","",'[1]Data Checking'!BV42)</f>
        <v>1</v>
      </c>
      <c r="BS42">
        <f>IF('[1]Data Checking'!BW42="","",'[1]Data Checking'!BW42)</f>
        <v>1</v>
      </c>
      <c r="BT42">
        <f>IF('[1]Data Checking'!BX42="","",'[1]Data Checking'!BX42)</f>
        <v>1</v>
      </c>
      <c r="BU42">
        <f>IF('[1]Data Checking'!BY42="","",'[1]Data Checking'!BY42)</f>
        <v>1</v>
      </c>
      <c r="BV42">
        <f>IF('[1]Data Checking'!BZ42="","",'[1]Data Checking'!BZ42)</f>
        <v>1</v>
      </c>
      <c r="BW42">
        <f>IF('[1]Data Checking'!CA42="","",'[1]Data Checking'!CA42)</f>
        <v>1</v>
      </c>
      <c r="BX42">
        <f>IF('[1]Data Checking'!CB42="","",'[1]Data Checking'!CB42)</f>
        <v>0</v>
      </c>
      <c r="BY42" t="str">
        <f>IF('[1]Data Checking'!CC42="","",'[1]Data Checking'!CC42)</f>
        <v>Oui je connais le prix de mes produits en grosse marmite</v>
      </c>
      <c r="BZ42">
        <f>IF('[1]Data Checking'!CD42="","",'[1]Data Checking'!CD42)</f>
        <v>400</v>
      </c>
      <c r="CA42">
        <f>IF('[1]Data Checking'!CE42="","",'[1]Data Checking'!CE42)</f>
        <v>200</v>
      </c>
      <c r="CB42" t="str">
        <f>IF('[1]Data Checking'!CF42="","",'[1]Data Checking'!CF42)</f>
        <v>Oui</v>
      </c>
      <c r="CC42">
        <f>IF('[1]Data Checking'!CG42="","",'[1]Data Checking'!CG42)</f>
        <v>400</v>
      </c>
      <c r="CD42">
        <f>IF('[1]Data Checking'!CH42="","",'[1]Data Checking'!CH42)</f>
        <v>153.84615384615299</v>
      </c>
      <c r="CE42" t="str">
        <f>IF('[1]Data Checking'!CI42="","",'[1]Data Checking'!CI42)</f>
        <v>Oui</v>
      </c>
      <c r="CF42">
        <f>IF('[1]Data Checking'!CJ42="","",'[1]Data Checking'!CJ42)</f>
        <v>400</v>
      </c>
      <c r="CG42">
        <f>IF('[1]Data Checking'!CK42="","",'[1]Data Checking'!CK42)</f>
        <v>173.91304347825999</v>
      </c>
      <c r="CH42" t="str">
        <f>IF('[1]Data Checking'!CL42="","",'[1]Data Checking'!CL42)</f>
        <v>Oui</v>
      </c>
      <c r="CI42">
        <f>IF('[1]Data Checking'!CM42="","",'[1]Data Checking'!CM42)</f>
        <v>360</v>
      </c>
      <c r="CJ42">
        <f>IF('[1]Data Checking'!CN42="","",'[1]Data Checking'!CN42)</f>
        <v>124.13793103448199</v>
      </c>
      <c r="CK42" t="str">
        <f>IF('[1]Data Checking'!CO42="","",'[1]Data Checking'!CO42)</f>
        <v>Oui</v>
      </c>
      <c r="CL42">
        <f>IF('[1]Data Checking'!CP42="","",'[1]Data Checking'!CP42)</f>
        <v>600</v>
      </c>
      <c r="CM42">
        <f>IF('[1]Data Checking'!CQ42="","",'[1]Data Checking'!CQ42)</f>
        <v>250</v>
      </c>
      <c r="CN42" t="str">
        <f>IF('[1]Data Checking'!CR42="","",'[1]Data Checking'!CR42)</f>
        <v>Non</v>
      </c>
      <c r="CO42">
        <f>IF('[1]Data Checking'!CS42="","",'[1]Data Checking'!CS42)</f>
        <v>700</v>
      </c>
      <c r="CP42">
        <f>IF('[1]Data Checking'!CT42="","",'[1]Data Checking'!CT42)</f>
        <v>291.666666666666</v>
      </c>
      <c r="CQ42" t="str">
        <f>IF('[1]Data Checking'!CU42="","",'[1]Data Checking'!CU42)</f>
        <v>Non</v>
      </c>
      <c r="CR42" t="str">
        <f>IF('[1]Data Checking'!CV42="","",'[1]Data Checking'!CV42)</f>
        <v>Remplissage à partir de drum</v>
      </c>
      <c r="CS42" t="str">
        <f>IF('[1]Data Checking'!CW42="","",'[1]Data Checking'!CW42)</f>
        <v>Oui</v>
      </c>
      <c r="CT42">
        <f>IF('[1]Data Checking'!CX42="","",'[1]Data Checking'!CX42)</f>
        <v>1100</v>
      </c>
      <c r="CU42" t="str">
        <f>IF('[1]Data Checking'!CY42="","",'[1]Data Checking'!CY42)</f>
        <v/>
      </c>
      <c r="CV42" t="str">
        <f>IF('[1]Data Checking'!CZ42="","",'[1]Data Checking'!CZ42)</f>
        <v/>
      </c>
      <c r="CW42" t="str">
        <f>IF('[1]Data Checking'!DA42="","",'[1]Data Checking'!DA42)</f>
        <v/>
      </c>
      <c r="CX42" t="str">
        <f>IF('[1]Data Checking'!DB42="","",'[1]Data Checking'!DB42)</f>
        <v/>
      </c>
      <c r="CY42" t="str">
        <f>IF('[1]Data Checking'!DC42="","",'[1]Data Checking'!DC42)</f>
        <v/>
      </c>
      <c r="CZ42" t="str">
        <f>IF('[1]Data Checking'!DD42="","",'[1]Data Checking'!DD42)</f>
        <v/>
      </c>
      <c r="DA42" t="str">
        <f>IF('[1]Data Checking'!DE42="","",'[1]Data Checking'!DE42)</f>
        <v>NA</v>
      </c>
      <c r="DB42">
        <f>IF('[1]Data Checking'!DF42="","",'[1]Data Checking'!DF42)</f>
        <v>1100</v>
      </c>
      <c r="DC42" t="str">
        <f>IF('[1]Data Checking'!DG42="","",'[1]Data Checking'!DG42)</f>
        <v>Oui</v>
      </c>
      <c r="DD42" t="str">
        <f>IF('[1]Data Checking'!DH42="","",'[1]Data Checking'!DH42)</f>
        <v>Oui</v>
      </c>
      <c r="DE42" t="str">
        <f>IF('[1]Data Checking'!DI42="","",'[1]Data Checking'!DI42)</f>
        <v>Problèmes liés au transport ou au carburant Article trop cher Pas assez d'argent Pas encore eu le temps de réapprovisinner Produit épuisé car beaucoup de temps nécessaire pour l'approvisionnement</v>
      </c>
      <c r="DF42">
        <f>IF('[1]Data Checking'!DJ42="","",'[1]Data Checking'!DJ42)</f>
        <v>0</v>
      </c>
      <c r="DG42">
        <f>IF('[1]Data Checking'!DK42="","",'[1]Data Checking'!DK42)</f>
        <v>1</v>
      </c>
      <c r="DH42">
        <f>IF('[1]Data Checking'!DL42="","",'[1]Data Checking'!DL42)</f>
        <v>0</v>
      </c>
      <c r="DI42">
        <f>IF('[1]Data Checking'!DM42="","",'[1]Data Checking'!DM42)</f>
        <v>0</v>
      </c>
      <c r="DJ42">
        <f>IF('[1]Data Checking'!DN42="","",'[1]Data Checking'!DN42)</f>
        <v>1</v>
      </c>
      <c r="DK42">
        <f>IF('[1]Data Checking'!DO42="","",'[1]Data Checking'!DO42)</f>
        <v>1</v>
      </c>
      <c r="DL42">
        <f>IF('[1]Data Checking'!DP42="","",'[1]Data Checking'!DP42)</f>
        <v>1</v>
      </c>
      <c r="DM42">
        <f>IF('[1]Data Checking'!DQ42="","",'[1]Data Checking'!DQ42)</f>
        <v>0</v>
      </c>
      <c r="DN42">
        <f>IF('[1]Data Checking'!DR42="","",'[1]Data Checking'!DR42)</f>
        <v>0</v>
      </c>
      <c r="DO42">
        <f>IF('[1]Data Checking'!DS42="","",'[1]Data Checking'!DS42)</f>
        <v>0</v>
      </c>
      <c r="DP42">
        <f>IF('[1]Data Checking'!DT42="","",'[1]Data Checking'!DT42)</f>
        <v>0</v>
      </c>
      <c r="DQ42">
        <f>IF('[1]Data Checking'!DU42="","",'[1]Data Checking'!DU42)</f>
        <v>1</v>
      </c>
      <c r="DR42">
        <f>IF('[1]Data Checking'!DV42="","",'[1]Data Checking'!DV42)</f>
        <v>0</v>
      </c>
      <c r="DS42">
        <f>IF('[1]Data Checking'!DW42="","",'[1]Data Checking'!DW42)</f>
        <v>0</v>
      </c>
      <c r="DT42" t="str">
        <f>IF('[1]Data Checking'!DX42="","",'[1]Data Checking'!DX42)</f>
        <v/>
      </c>
      <c r="DU42" t="str">
        <f>IF('[1]Data Checking'!DY42="","",'[1]Data Checking'!DY42)</f>
        <v>Maïs (moulu) Farine de blé blanche Riz Huile végétale</v>
      </c>
      <c r="DV42">
        <f>IF('[1]Data Checking'!DZ42="","",'[1]Data Checking'!DZ42)</f>
        <v>1</v>
      </c>
      <c r="DW42">
        <f>IF('[1]Data Checking'!EA42="","",'[1]Data Checking'!EA42)</f>
        <v>1</v>
      </c>
      <c r="DX42">
        <f>IF('[1]Data Checking'!EB42="","",'[1]Data Checking'!EB42)</f>
        <v>1</v>
      </c>
      <c r="DY42">
        <f>IF('[1]Data Checking'!EC42="","",'[1]Data Checking'!EC42)</f>
        <v>0</v>
      </c>
      <c r="DZ42">
        <f>IF('[1]Data Checking'!ED42="","",'[1]Data Checking'!ED42)</f>
        <v>0</v>
      </c>
      <c r="EA42">
        <f>IF('[1]Data Checking'!EE42="","",'[1]Data Checking'!EE42)</f>
        <v>0</v>
      </c>
      <c r="EB42">
        <f>IF('[1]Data Checking'!EF42="","",'[1]Data Checking'!EF42)</f>
        <v>1</v>
      </c>
      <c r="EC42">
        <f>IF('[1]Data Checking'!EG42="","",'[1]Data Checking'!EG42)</f>
        <v>0</v>
      </c>
      <c r="ED42" t="str">
        <f>IF('[1]Data Checking'!EH42="","",'[1]Data Checking'!EH42)</f>
        <v>Oui</v>
      </c>
      <c r="EE42" t="str">
        <f>IF('[1]Data Checking'!EI42="","",'[1]Data Checking'!EI42)</f>
        <v>Non</v>
      </c>
      <c r="EF42" t="str">
        <f>IF('[1]Data Checking'!EJ42="","",'[1]Data Checking'!EJ42)</f>
        <v>Oui</v>
      </c>
      <c r="EG42" t="str">
        <f>IF('[1]Data Checking'!EK42="","",'[1]Data Checking'!EK42)</f>
        <v>Ouest</v>
      </c>
      <c r="EH42" t="str">
        <f>IF('[1]Data Checking'!EL42="","",'[1]Data Checking'!EL42)</f>
        <v>Différent</v>
      </c>
      <c r="EI42" t="str">
        <f>IF('[1]Data Checking'!EM42="","",'[1]Data Checking'!EM42)</f>
        <v>Port-au-Prince</v>
      </c>
      <c r="EJ42" t="str">
        <f>IF('[1]Data Checking'!EN42="","",'[1]Data Checking'!EN42)</f>
        <v>Différent</v>
      </c>
      <c r="EK42" t="str">
        <f>IF('[1]Data Checking'!EO42="","",'[1]Data Checking'!EO42)</f>
        <v/>
      </c>
      <c r="EL42" t="str">
        <f>IF('[1]Data Checking'!EP42="","",'[1]Data Checking'!EP42)</f>
        <v/>
      </c>
      <c r="EM42" t="str">
        <f>IF('[1]Data Checking'!EQ42="","",'[1]Data Checking'!EQ42)</f>
        <v/>
      </c>
      <c r="EN42" t="str">
        <f>IF('[1]Data Checking'!ER42="","",'[1]Data Checking'!ER42)</f>
        <v/>
      </c>
      <c r="EO42" t="str">
        <f>IF('[1]Data Checking'!ES42="","",'[1]Data Checking'!ES42)</f>
        <v/>
      </c>
      <c r="EP42" t="str">
        <f>IF('[1]Data Checking'!ET42="","",'[1]Data Checking'!ET42)</f>
        <v/>
      </c>
      <c r="EQ42" t="str">
        <f>IF('[1]Data Checking'!EU42="","",'[1]Data Checking'!EU42)</f>
        <v/>
      </c>
      <c r="ER42" t="str">
        <f>IF('[1]Data Checking'!EV42="","",'[1]Data Checking'!EV42)</f>
        <v/>
      </c>
      <c r="ES42" t="str">
        <f>IF('[1]Data Checking'!EW42="","",'[1]Data Checking'!EW42)</f>
        <v/>
      </c>
      <c r="ET42" t="str">
        <f>IF('[1]Data Checking'!EX42="","",'[1]Data Checking'!EX42)</f>
        <v/>
      </c>
      <c r="EU42" t="str">
        <f>IF('[1]Data Checking'!EY42="","",'[1]Data Checking'!EY42)</f>
        <v/>
      </c>
      <c r="EV42" t="str">
        <f>IF('[1]Data Checking'!EZ42="","",'[1]Data Checking'!EZ42)</f>
        <v/>
      </c>
      <c r="EW42" t="str">
        <f>IF('[1]Data Checking'!FA42="","",'[1]Data Checking'!FA42)</f>
        <v/>
      </c>
      <c r="EX42" t="str">
        <f>IF('[1]Data Checking'!FB42="","",'[1]Data Checking'!FB42)</f>
        <v/>
      </c>
      <c r="EY42" t="str">
        <f>IF('[1]Data Checking'!FC42="","",'[1]Data Checking'!FC42)</f>
        <v/>
      </c>
      <c r="EZ42" t="str">
        <f>IF('[1]Data Checking'!FD42="","",'[1]Data Checking'!FD42)</f>
        <v/>
      </c>
      <c r="FA42" t="str">
        <f>IF('[1]Data Checking'!FE42="","",'[1]Data Checking'!FE42)</f>
        <v/>
      </c>
      <c r="FB42" t="str">
        <f>IF('[1]Data Checking'!FF42="","",'[1]Data Checking'!FF42)</f>
        <v/>
      </c>
      <c r="FC42" t="str">
        <f>IF('[1]Data Checking'!FG42="","",'[1]Data Checking'!FG42)</f>
        <v/>
      </c>
      <c r="FD42" t="str">
        <f>IF('[1]Data Checking'!FH42="","",'[1]Data Checking'!FH42)</f>
        <v/>
      </c>
      <c r="FE42" t="str">
        <f>IF('[1]Data Checking'!FI42="","",'[1]Data Checking'!FI42)</f>
        <v/>
      </c>
      <c r="FF42" t="str">
        <f>IF('[1]Data Checking'!FJ42="","",'[1]Data Checking'!FJ42)</f>
        <v/>
      </c>
      <c r="FG42" t="str">
        <f>IF('[1]Data Checking'!FK42="","",'[1]Data Checking'!FK42)</f>
        <v/>
      </c>
      <c r="FH42" t="str">
        <f>IF('[1]Data Checking'!FL42="","",'[1]Data Checking'!FL42)</f>
        <v/>
      </c>
      <c r="FI42" t="str">
        <f>IF('[1]Data Checking'!FM42="","",'[1]Data Checking'!FM42)</f>
        <v/>
      </c>
      <c r="FJ42" t="str">
        <f>IF('[1]Data Checking'!FN42="","",'[1]Data Checking'!FN42)</f>
        <v/>
      </c>
      <c r="FK42" t="str">
        <f>IF('[1]Data Checking'!FO42="","",'[1]Data Checking'!FO42)</f>
        <v/>
      </c>
      <c r="FL42" t="str">
        <f>IF('[1]Data Checking'!FP42="","",'[1]Data Checking'!FP42)</f>
        <v/>
      </c>
      <c r="FM42" t="str">
        <f>IF('[1]Data Checking'!FQ42="","",'[1]Data Checking'!FQ42)</f>
        <v/>
      </c>
      <c r="FN42" t="str">
        <f>IF('[1]Data Checking'!FR42="","",'[1]Data Checking'!FR42)</f>
        <v/>
      </c>
      <c r="FO42" t="str">
        <f>IF('[1]Data Checking'!FS42="","",'[1]Data Checking'!FS42)</f>
        <v/>
      </c>
      <c r="FP42" t="str">
        <f>IF('[1]Data Checking'!FT42="","",'[1]Data Checking'!FT42)</f>
        <v/>
      </c>
      <c r="FQ42" t="str">
        <f>IF('[1]Data Checking'!FU42="","",'[1]Data Checking'!FU42)</f>
        <v/>
      </c>
      <c r="FR42" t="str">
        <f>IF('[1]Data Checking'!FV42="","",'[1]Data Checking'!FV42)</f>
        <v/>
      </c>
      <c r="FS42" t="str">
        <f>IF('[1]Data Checking'!FW42="","",'[1]Data Checking'!FW42)</f>
        <v/>
      </c>
      <c r="FT42" t="str">
        <f>IF('[1]Data Checking'!FX42="","",'[1]Data Checking'!FX42)</f>
        <v/>
      </c>
      <c r="FU42" t="str">
        <f>IF('[1]Data Checking'!FY42="","",'[1]Data Checking'!FY42)</f>
        <v/>
      </c>
      <c r="FV42" t="str">
        <f>IF('[1]Data Checking'!FZ42="","",'[1]Data Checking'!FZ42)</f>
        <v/>
      </c>
      <c r="FW42" t="str">
        <f>IF('[1]Data Checking'!GA42="","",'[1]Data Checking'!GA42)</f>
        <v/>
      </c>
      <c r="FX42" t="str">
        <f>IF('[1]Data Checking'!GB42="","",'[1]Data Checking'!GB42)</f>
        <v/>
      </c>
      <c r="FY42" t="str">
        <f>IF('[1]Data Checking'!GC42="","",'[1]Data Checking'!GC42)</f>
        <v/>
      </c>
      <c r="FZ42" t="str">
        <f>IF('[1]Data Checking'!GD42="","",'[1]Data Checking'!GD42)</f>
        <v/>
      </c>
      <c r="GA42" t="str">
        <f>IF('[1]Data Checking'!GE42="","",'[1]Data Checking'!GE42)</f>
        <v/>
      </c>
      <c r="GB42" t="str">
        <f>IF('[1]Data Checking'!GF42="","",'[1]Data Checking'!GF42)</f>
        <v/>
      </c>
      <c r="GC42" t="str">
        <f>IF('[1]Data Checking'!GG42="","",'[1]Data Checking'!GG42)</f>
        <v/>
      </c>
      <c r="GD42" t="str">
        <f>IF('[1]Data Checking'!GH42="","",'[1]Data Checking'!GH42)</f>
        <v/>
      </c>
      <c r="GE42" t="str">
        <f>IF('[1]Data Checking'!GI42="","",'[1]Data Checking'!GI42)</f>
        <v/>
      </c>
      <c r="GF42" t="str">
        <f>IF('[1]Data Checking'!GJ42="","",'[1]Data Checking'!GJ42)</f>
        <v/>
      </c>
      <c r="GG42" t="str">
        <f>IF('[1]Data Checking'!GK42="","",'[1]Data Checking'!GK42)</f>
        <v/>
      </c>
      <c r="GH42" t="str">
        <f>IF('[1]Data Checking'!GL42="","",'[1]Data Checking'!GL42)</f>
        <v/>
      </c>
      <c r="GI42" t="str">
        <f>IF('[1]Data Checking'!GM42="","",'[1]Data Checking'!GM42)</f>
        <v/>
      </c>
      <c r="GJ42" t="str">
        <f>IF('[1]Data Checking'!GN42="","",'[1]Data Checking'!GN42)</f>
        <v/>
      </c>
      <c r="GK42" t="str">
        <f>IF('[1]Data Checking'!GO42="","",'[1]Data Checking'!GO42)</f>
        <v/>
      </c>
      <c r="GL42" t="str">
        <f>IF('[1]Data Checking'!GP42="","",'[1]Data Checking'!GP42)</f>
        <v/>
      </c>
      <c r="GM42" t="str">
        <f>IF('[1]Data Checking'!GQ42="","",'[1]Data Checking'!GQ42)</f>
        <v/>
      </c>
      <c r="GN42" t="str">
        <f>IF('[1]Data Checking'!GR42="","",'[1]Data Checking'!GR42)</f>
        <v/>
      </c>
      <c r="GO42" t="str">
        <f>IF('[1]Data Checking'!GS42="","",'[1]Data Checking'!GS42)</f>
        <v/>
      </c>
      <c r="GP42" t="str">
        <f>IF('[1]Data Checking'!GT42="","",'[1]Data Checking'!GT42)</f>
        <v/>
      </c>
      <c r="GQ42" t="str">
        <f>IF('[1]Data Checking'!GU42="","",'[1]Data Checking'!GU42)</f>
        <v/>
      </c>
      <c r="GR42" t="str">
        <f>IF('[1]Data Checking'!GV42="","",'[1]Data Checking'!GV42)</f>
        <v/>
      </c>
      <c r="GS42" t="str">
        <f>IF('[1]Data Checking'!GW42="","",'[1]Data Checking'!GW42)</f>
        <v/>
      </c>
      <c r="GT42" t="str">
        <f>IF('[1]Data Checking'!GX42="","",'[1]Data Checking'!GX42)</f>
        <v/>
      </c>
      <c r="GU42" t="str">
        <f>IF('[1]Data Checking'!GY42="","",'[1]Data Checking'!GY42)</f>
        <v/>
      </c>
      <c r="GV42" t="str">
        <f>IF('[1]Data Checking'!GZ42="","",'[1]Data Checking'!GZ42)</f>
        <v/>
      </c>
      <c r="GW42" t="str">
        <f>IF('[1]Data Checking'!HA42="","",'[1]Data Checking'!HA42)</f>
        <v/>
      </c>
      <c r="GX42" t="str">
        <f>IF('[1]Data Checking'!HB42="","",'[1]Data Checking'!HB42)</f>
        <v/>
      </c>
      <c r="GY42" t="str">
        <f>IF('[1]Data Checking'!HC42="","",'[1]Data Checking'!HC42)</f>
        <v/>
      </c>
      <c r="GZ42" t="str">
        <f>IF('[1]Data Checking'!HD42="","",'[1]Data Checking'!HD42)</f>
        <v/>
      </c>
      <c r="HA42" t="str">
        <f>IF('[1]Data Checking'!HE42="","",'[1]Data Checking'!HE42)</f>
        <v/>
      </c>
      <c r="HB42" t="str">
        <f>IF('[1]Data Checking'!HF42="","",'[1]Data Checking'!HF42)</f>
        <v/>
      </c>
      <c r="HC42" t="str">
        <f>IF('[1]Data Checking'!HG42="","",'[1]Data Checking'!HG42)</f>
        <v/>
      </c>
      <c r="HD42" t="str">
        <f>IF('[1]Data Checking'!HH42="","",'[1]Data Checking'!HH42)</f>
        <v/>
      </c>
      <c r="HE42" t="str">
        <f>IF('[1]Data Checking'!HI42="","",'[1]Data Checking'!HI42)</f>
        <v/>
      </c>
      <c r="HF42" t="str">
        <f>IF('[1]Data Checking'!HJ42="","",'[1]Data Checking'!HJ42)</f>
        <v/>
      </c>
      <c r="HG42" t="str">
        <f>IF('[1]Data Checking'!HK42="","",'[1]Data Checking'!HK42)</f>
        <v/>
      </c>
      <c r="HH42" t="str">
        <f>IF('[1]Data Checking'!HL42="","",'[1]Data Checking'!HL42)</f>
        <v/>
      </c>
      <c r="HI42" t="str">
        <f>IF('[1]Data Checking'!HM42="","",'[1]Data Checking'!HM42)</f>
        <v/>
      </c>
      <c r="HJ42" t="str">
        <f>IF('[1]Data Checking'!HN42="","",'[1]Data Checking'!HN42)</f>
        <v/>
      </c>
      <c r="HK42" t="str">
        <f>IF('[1]Data Checking'!HO42="","",'[1]Data Checking'!HO42)</f>
        <v/>
      </c>
      <c r="HL42" t="str">
        <f>IF('[1]Data Checking'!HP42="","",'[1]Data Checking'!HP42)</f>
        <v/>
      </c>
      <c r="HM42" t="str">
        <f>IF('[1]Data Checking'!HQ42="","",'[1]Data Checking'!HQ42)</f>
        <v/>
      </c>
      <c r="HN42" t="str">
        <f>IF('[1]Data Checking'!HR42="","",'[1]Data Checking'!HR42)</f>
        <v/>
      </c>
      <c r="HO42" t="str">
        <f>IF('[1]Data Checking'!HS42="","",'[1]Data Checking'!HS42)</f>
        <v/>
      </c>
      <c r="HP42" t="str">
        <f>IF('[1]Data Checking'!HT42="","",'[1]Data Checking'!HT42)</f>
        <v/>
      </c>
      <c r="HQ42" t="str">
        <f>IF('[1]Data Checking'!HU42="","",'[1]Data Checking'!HU42)</f>
        <v/>
      </c>
      <c r="HR42" t="str">
        <f>IF('[1]Data Checking'!HV42="","",'[1]Data Checking'!HV42)</f>
        <v/>
      </c>
      <c r="HS42" t="str">
        <f>IF('[1]Data Checking'!HW42="","",'[1]Data Checking'!HW42)</f>
        <v/>
      </c>
      <c r="HT42" t="str">
        <f>IF('[1]Data Checking'!HX42="","",'[1]Data Checking'!HX42)</f>
        <v/>
      </c>
      <c r="HU42" t="str">
        <f>IF('[1]Data Checking'!HY42="","",'[1]Data Checking'!HY42)</f>
        <v/>
      </c>
      <c r="HV42" t="str">
        <f>IF('[1]Data Checking'!HZ42="","",'[1]Data Checking'!HZ42)</f>
        <v/>
      </c>
      <c r="HW42" t="str">
        <f>IF('[1]Data Checking'!IA42="","",'[1]Data Checking'!IA42)</f>
        <v/>
      </c>
      <c r="HX42" t="str">
        <f>IF('[1]Data Checking'!IB42="","",'[1]Data Checking'!IB42)</f>
        <v/>
      </c>
      <c r="HY42" t="str">
        <f>IF('[1]Data Checking'!IC42="","",'[1]Data Checking'!IC42)</f>
        <v/>
      </c>
      <c r="HZ42" t="str">
        <f>IF('[1]Data Checking'!ID42="","",'[1]Data Checking'!ID42)</f>
        <v/>
      </c>
      <c r="IA42" t="str">
        <f>IF('[1]Data Checking'!IE42="","",'[1]Data Checking'!IE42)</f>
        <v/>
      </c>
      <c r="IB42" t="str">
        <f>IF('[1]Data Checking'!IF42="","",'[1]Data Checking'!IF42)</f>
        <v>Oui</v>
      </c>
      <c r="IC42" t="str">
        <f>IF('[1]Data Checking'!IG42="","",'[1]Data Checking'!IG42)</f>
        <v>Affrontements ou violences</v>
      </c>
      <c r="ID42">
        <f>IF('[1]Data Checking'!IH42="","",'[1]Data Checking'!IH42)</f>
        <v>0</v>
      </c>
      <c r="IE42">
        <f>IF('[1]Data Checking'!II42="","",'[1]Data Checking'!II42)</f>
        <v>1</v>
      </c>
      <c r="IF42">
        <f>IF('[1]Data Checking'!IJ42="","",'[1]Data Checking'!IJ42)</f>
        <v>0</v>
      </c>
      <c r="IG42">
        <f>IF('[1]Data Checking'!IK42="","",'[1]Data Checking'!IK42)</f>
        <v>0</v>
      </c>
      <c r="IH42">
        <f>IF('[1]Data Checking'!IL42="","",'[1]Data Checking'!IL42)</f>
        <v>0</v>
      </c>
      <c r="II42">
        <f>IF('[1]Data Checking'!IM42="","",'[1]Data Checking'!IM42)</f>
        <v>0</v>
      </c>
      <c r="IJ42" t="str">
        <f>IF('[1]Data Checking'!IN42="","",'[1]Data Checking'!IN42)</f>
        <v/>
      </c>
      <c r="IK42" t="str">
        <f>IF('[1]Data Checking'!IO42="","",'[1]Data Checking'!IO42)</f>
        <v>Augmentation des prix Difficultés pour se réapprovisionner en marchandises</v>
      </c>
      <c r="IL42">
        <f>IF('[1]Data Checking'!IP42="","",'[1]Data Checking'!IP42)</f>
        <v>0</v>
      </c>
      <c r="IM42">
        <f>IF('[1]Data Checking'!IQ42="","",'[1]Data Checking'!IQ42)</f>
        <v>0</v>
      </c>
      <c r="IN42">
        <f>IF('[1]Data Checking'!IR42="","",'[1]Data Checking'!IR42)</f>
        <v>1</v>
      </c>
      <c r="IO42">
        <f>IF('[1]Data Checking'!IS42="","",'[1]Data Checking'!IS42)</f>
        <v>1</v>
      </c>
      <c r="IP42">
        <f>IF('[1]Data Checking'!IT42="","",'[1]Data Checking'!IT42)</f>
        <v>0</v>
      </c>
      <c r="IQ42">
        <f>IF('[1]Data Checking'!IU42="","",'[1]Data Checking'!IU42)</f>
        <v>0</v>
      </c>
      <c r="IR42">
        <f>IF('[1]Data Checking'!IV42="","",'[1]Data Checking'!IV42)</f>
        <v>0</v>
      </c>
      <c r="IS42">
        <f>IF('[1]Data Checking'!IW42="","",'[1]Data Checking'!IW42)</f>
        <v>0</v>
      </c>
      <c r="IT42" t="str">
        <f>IF('[1]Data Checking'!IX42="","",'[1]Data Checking'!IX42)</f>
        <v/>
      </c>
      <c r="IU42" t="str">
        <f>IF('[1]Data Checking'!IY42="","",'[1]Data Checking'!IY42)</f>
        <v>Oui</v>
      </c>
      <c r="IV42" t="str">
        <f>IF('[1]Data Checking'!IZ42="","",'[1]Data Checking'!IZ42)</f>
        <v/>
      </c>
      <c r="IW42" t="str">
        <f>IF('[1]Data Checking'!JA42="","",'[1]Data Checking'!JA42)</f>
        <v>Nourriture</v>
      </c>
      <c r="IX42">
        <f>IF('[1]Data Checking'!JB42="","",'[1]Data Checking'!JB42)</f>
        <v>1</v>
      </c>
      <c r="IY42">
        <f>IF('[1]Data Checking'!JC42="","",'[1]Data Checking'!JC42)</f>
        <v>0</v>
      </c>
      <c r="IZ42">
        <f>IF('[1]Data Checking'!JD42="","",'[1]Data Checking'!JD42)</f>
        <v>0</v>
      </c>
      <c r="JA42">
        <f>IF('[1]Data Checking'!JE42="","",'[1]Data Checking'!JE42)</f>
        <v>0</v>
      </c>
      <c r="JB42" t="str">
        <f>IF('[1]Data Checking'!JF42="","",'[1]Data Checking'!JF42)</f>
        <v/>
      </c>
      <c r="JC42" t="str">
        <f>IF('[1]Data Checking'!JG42="","",'[1]Data Checking'!JG42)</f>
        <v/>
      </c>
      <c r="JD42" t="str">
        <f>IF('[1]Data Checking'!JH42="","",'[1]Data Checking'!JH42)</f>
        <v/>
      </c>
      <c r="JE42" t="str">
        <f>IF('[1]Data Checking'!JI42="","",'[1]Data Checking'!JI42)</f>
        <v/>
      </c>
      <c r="JF42" t="str">
        <f>IF('[1]Data Checking'!JJ42="","",'[1]Data Checking'!JJ42)</f>
        <v/>
      </c>
      <c r="JG42" t="str">
        <f>IF('[1]Data Checking'!JK42="","",'[1]Data Checking'!JK42)</f>
        <v/>
      </c>
      <c r="JH42" t="str">
        <f>IF('[1]Data Checking'!JL42="","",'[1]Data Checking'!JL42)</f>
        <v/>
      </c>
      <c r="JI42" t="str">
        <f>IF('[1]Data Checking'!JM42="","",'[1]Data Checking'!JM42)</f>
        <v/>
      </c>
      <c r="JJ42" t="str">
        <f>IF('[1]Data Checking'!JN42="","",'[1]Data Checking'!JN42)</f>
        <v/>
      </c>
      <c r="JK42" t="str">
        <f>IF('[1]Data Checking'!JO42="","",'[1]Data Checking'!JO42)</f>
        <v/>
      </c>
      <c r="JL42" t="str">
        <f>IF('[1]Data Checking'!JP42="","",'[1]Data Checking'!JP42)</f>
        <v/>
      </c>
      <c r="JM42" t="str">
        <f>IF('[1]Data Checking'!JQ42="","",'[1]Data Checking'!JQ42)</f>
        <v/>
      </c>
      <c r="JN42" t="str">
        <f>IF('[1]Data Checking'!JR42="","",'[1]Data Checking'!JR42)</f>
        <v/>
      </c>
      <c r="JO42" t="str">
        <f>IF('[1]Data Checking'!JS42="","",'[1]Data Checking'!JS42)</f>
        <v/>
      </c>
      <c r="JP42" t="str">
        <f>IF('[1]Data Checking'!JT42="","",'[1]Data Checking'!JT42)</f>
        <v/>
      </c>
      <c r="JQ42" t="str">
        <f>IF('[1]Data Checking'!JU42="","",'[1]Data Checking'!JU42)</f>
        <v/>
      </c>
      <c r="JR42" t="str">
        <f>IF('[1]Data Checking'!JV42="","",'[1]Data Checking'!JV42)</f>
        <v/>
      </c>
      <c r="JS42" t="str">
        <f>IF('[1]Data Checking'!JW42="","",'[1]Data Checking'!JW42)</f>
        <v/>
      </c>
      <c r="JT42" t="str">
        <f>IF('[1]Data Checking'!JX42="","",'[1]Data Checking'!JX42)</f>
        <v/>
      </c>
      <c r="JU42" t="str">
        <f>IF('[1]Data Checking'!JY42="","",'[1]Data Checking'!JY42)</f>
        <v/>
      </c>
      <c r="JV42" t="str">
        <f>IF('[1]Data Checking'!JZ42="","",'[1]Data Checking'!JZ42)</f>
        <v/>
      </c>
      <c r="JW42" t="str">
        <f>IF('[1]Data Checking'!KA42="","",'[1]Data Checking'!KA42)</f>
        <v/>
      </c>
      <c r="JX42" t="str">
        <f>IF('[1]Data Checking'!KB42="","",'[1]Data Checking'!KB42)</f>
        <v/>
      </c>
      <c r="JY42" t="str">
        <f>IF('[1]Data Checking'!KC42="","",'[1]Data Checking'!KC42)</f>
        <v/>
      </c>
      <c r="JZ42" t="str">
        <f>IF('[1]Data Checking'!KD42="","",'[1]Data Checking'!KD42)</f>
        <v/>
      </c>
      <c r="KA42" t="str">
        <f>IF('[1]Data Checking'!KE42="","",'[1]Data Checking'!KE42)</f>
        <v/>
      </c>
      <c r="KB42" t="str">
        <f>IF('[1]Data Checking'!KF42="","",'[1]Data Checking'!KF42)</f>
        <v/>
      </c>
      <c r="KC42" t="str">
        <f>IF('[1]Data Checking'!KG42="","",'[1]Data Checking'!KG42)</f>
        <v/>
      </c>
      <c r="KD42" t="str">
        <f>IF('[1]Data Checking'!KH42="","",'[1]Data Checking'!KH42)</f>
        <v/>
      </c>
      <c r="KE42" t="str">
        <f>IF('[1]Data Checking'!KI42="","",'[1]Data Checking'!KI42)</f>
        <v/>
      </c>
      <c r="KF42" t="str">
        <f>IF('[1]Data Checking'!KJ42="","",'[1]Data Checking'!KJ42)</f>
        <v/>
      </c>
      <c r="KG42" t="str">
        <f>IF('[1]Data Checking'!KK42="","",'[1]Data Checking'!KK42)</f>
        <v/>
      </c>
      <c r="KH42" t="str">
        <f>IF('[1]Data Checking'!KL42="","",'[1]Data Checking'!KL42)</f>
        <v/>
      </c>
      <c r="KI42" t="str">
        <f>IF('[1]Data Checking'!KM42="","",'[1]Data Checking'!KM42)</f>
        <v/>
      </c>
      <c r="KJ42" t="str">
        <f>IF('[1]Data Checking'!KN42="","",'[1]Data Checking'!KN42)</f>
        <v/>
      </c>
      <c r="KK42" t="str">
        <f>IF('[1]Data Checking'!KO42="","",'[1]Data Checking'!KO42)</f>
        <v/>
      </c>
      <c r="KL42" t="str">
        <f>IF('[1]Data Checking'!KP42="","",'[1]Data Checking'!KP42)</f>
        <v/>
      </c>
      <c r="KM42" t="str">
        <f>IF('[1]Data Checking'!KQ42="","",'[1]Data Checking'!KQ42)</f>
        <v/>
      </c>
      <c r="KN42" t="str">
        <f>IF('[1]Data Checking'!KR42="","",'[1]Data Checking'!KR42)</f>
        <v/>
      </c>
      <c r="KO42" t="str">
        <f>IF('[1]Data Checking'!KS42="","",'[1]Data Checking'!KS42)</f>
        <v/>
      </c>
      <c r="KP42" t="str">
        <f>IF('[1]Data Checking'!KT42="","",'[1]Data Checking'!KT42)</f>
        <v/>
      </c>
      <c r="KQ42" t="str">
        <f>IF('[1]Data Checking'!KU42="","",'[1]Data Checking'!KU42)</f>
        <v/>
      </c>
      <c r="KR42" t="str">
        <f>IF('[1]Data Checking'!KV42="","",'[1]Data Checking'!KV42)</f>
        <v/>
      </c>
      <c r="KS42" t="str">
        <f>IF('[1]Data Checking'!KW42="","",'[1]Data Checking'!KW42)</f>
        <v/>
      </c>
      <c r="KT42" t="str">
        <f>IF('[1]Data Checking'!KX42="","",'[1]Data Checking'!KX42)</f>
        <v/>
      </c>
      <c r="KU42" t="str">
        <f>IF('[1]Data Checking'!KY42="","",'[1]Data Checking'!KY42)</f>
        <v/>
      </c>
      <c r="KV42" t="str">
        <f>IF('[1]Data Checking'!KZ42="","",'[1]Data Checking'!KZ42)</f>
        <v/>
      </c>
      <c r="KW42" t="str">
        <f>IF('[1]Data Checking'!LA42="","",'[1]Data Checking'!LA42)</f>
        <v/>
      </c>
      <c r="KX42" t="str">
        <f>IF('[1]Data Checking'!LB42="","",'[1]Data Checking'!LB42)</f>
        <v/>
      </c>
      <c r="KY42" t="str">
        <f>IF('[1]Data Checking'!LC42="","",'[1]Data Checking'!LC42)</f>
        <v/>
      </c>
      <c r="KZ42" t="str">
        <f>IF('[1]Data Checking'!LD42="","",'[1]Data Checking'!LD42)</f>
        <v/>
      </c>
      <c r="LA42" t="str">
        <f>IF('[1]Data Checking'!LE42="","",'[1]Data Checking'!LE42)</f>
        <v/>
      </c>
      <c r="LB42" t="str">
        <f>IF('[1]Data Checking'!LF42="","",'[1]Data Checking'!LF42)</f>
        <v/>
      </c>
      <c r="LC42" t="str">
        <f>IF('[1]Data Checking'!LG42="","",'[1]Data Checking'!LG42)</f>
        <v/>
      </c>
      <c r="LD42" t="str">
        <f>IF('[1]Data Checking'!LH42="","",'[1]Data Checking'!LH42)</f>
        <v/>
      </c>
      <c r="LE42" t="str">
        <f>IF('[1]Data Checking'!LI42="","",'[1]Data Checking'!LI42)</f>
        <v/>
      </c>
      <c r="LF42" t="str">
        <f>IF('[1]Data Checking'!LJ42="","",'[1]Data Checking'!LJ42)</f>
        <v/>
      </c>
      <c r="LG42" t="str">
        <f>IF('[1]Data Checking'!LK42="","",'[1]Data Checking'!LK42)</f>
        <v/>
      </c>
      <c r="LH42" t="str">
        <f>IF('[1]Data Checking'!LL42="","",'[1]Data Checking'!LL42)</f>
        <v/>
      </c>
      <c r="LI42" t="str">
        <f>IF('[1]Data Checking'!LM42="","",'[1]Data Checking'!LM42)</f>
        <v/>
      </c>
      <c r="LJ42" t="str">
        <f>IF('[1]Data Checking'!LN42="","",'[1]Data Checking'!LN42)</f>
        <v/>
      </c>
      <c r="LK42" t="str">
        <f>IF('[1]Data Checking'!LO42="","",'[1]Data Checking'!LO42)</f>
        <v/>
      </c>
      <c r="LL42" t="str">
        <f>IF('[1]Data Checking'!LP42="","",'[1]Data Checking'!LP42)</f>
        <v/>
      </c>
      <c r="LM42" t="str">
        <f>IF('[1]Data Checking'!LQ42="","",'[1]Data Checking'!LQ42)</f>
        <v/>
      </c>
      <c r="LN42" t="str">
        <f>IF('[1]Data Checking'!LR42="","",'[1]Data Checking'!LR42)</f>
        <v/>
      </c>
      <c r="LO42" t="str">
        <f>IF('[1]Data Checking'!LS42="","",'[1]Data Checking'!LS42)</f>
        <v/>
      </c>
      <c r="LP42" t="str">
        <f>IF('[1]Data Checking'!LT42="","",'[1]Data Checking'!LT42)</f>
        <v/>
      </c>
      <c r="LQ42" t="str">
        <f>IF('[1]Data Checking'!LU42="","",'[1]Data Checking'!LU42)</f>
        <v/>
      </c>
      <c r="LR42" t="str">
        <f>IF('[1]Data Checking'!LV42="","",'[1]Data Checking'!LV42)</f>
        <v/>
      </c>
      <c r="LS42" t="str">
        <f>IF('[1]Data Checking'!LW42="","",'[1]Data Checking'!LW42)</f>
        <v/>
      </c>
      <c r="LT42" t="str">
        <f>IF('[1]Data Checking'!LX42="","",'[1]Data Checking'!LX42)</f>
        <v/>
      </c>
      <c r="LU42" t="str">
        <f>IF('[1]Data Checking'!LY42="","",'[1]Data Checking'!LY42)</f>
        <v/>
      </c>
      <c r="LV42" t="str">
        <f>IF('[1]Data Checking'!LZ42="","",'[1]Data Checking'!LZ42)</f>
        <v/>
      </c>
      <c r="LW42" t="str">
        <f>IF('[1]Data Checking'!MA42="","",'[1]Data Checking'!MA42)</f>
        <v/>
      </c>
      <c r="LX42" t="str">
        <f>IF('[1]Data Checking'!MB42="","",'[1]Data Checking'!MB42)</f>
        <v/>
      </c>
      <c r="LY42" t="str">
        <f>IF('[1]Data Checking'!MC42="","",'[1]Data Checking'!MC42)</f>
        <v/>
      </c>
      <c r="LZ42" t="str">
        <f>IF('[1]Data Checking'!MD42="","",'[1]Data Checking'!MD42)</f>
        <v/>
      </c>
      <c r="MA42" t="str">
        <f>IF('[1]Data Checking'!ME42="","",'[1]Data Checking'!ME42)</f>
        <v/>
      </c>
      <c r="MB42" t="str">
        <f>IF('[1]Data Checking'!MF42="","",'[1]Data Checking'!MF42)</f>
        <v/>
      </c>
      <c r="MC42" t="str">
        <f>IF('[1]Data Checking'!MG42="","",'[1]Data Checking'!MG42)</f>
        <v/>
      </c>
      <c r="MD42" t="str">
        <f>IF('[1]Data Checking'!MH42="","",'[1]Data Checking'!MH42)</f>
        <v/>
      </c>
      <c r="ME42" t="str">
        <f>IF('[1]Data Checking'!MI42="","",'[1]Data Checking'!MI42)</f>
        <v/>
      </c>
      <c r="MF42" t="str">
        <f>IF('[1]Data Checking'!MJ42="","",'[1]Data Checking'!MJ42)</f>
        <v/>
      </c>
      <c r="MG42" t="str">
        <f>IF('[1]Data Checking'!MK42="","",'[1]Data Checking'!MK42)</f>
        <v/>
      </c>
      <c r="MH42" t="str">
        <f>IF('[1]Data Checking'!ML42="","",'[1]Data Checking'!ML42)</f>
        <v/>
      </c>
      <c r="MI42" t="str">
        <f>IF('[1]Data Checking'!MM42="","",'[1]Data Checking'!MM42)</f>
        <v/>
      </c>
      <c r="MJ42" t="str">
        <f>IF('[1]Data Checking'!MN42="","",'[1]Data Checking'!MN42)</f>
        <v/>
      </c>
      <c r="MK42" t="str">
        <f>IF('[1]Data Checking'!MO42="","",'[1]Data Checking'!MO42)</f>
        <v/>
      </c>
      <c r="ML42" t="str">
        <f>IF('[1]Data Checking'!MP42="","",'[1]Data Checking'!MP42)</f>
        <v/>
      </c>
      <c r="MM42" t="str">
        <f>IF('[1]Data Checking'!MQ42="","",'[1]Data Checking'!MQ42)</f>
        <v/>
      </c>
      <c r="MN42" t="str">
        <f>IF('[1]Data Checking'!MR42="","",'[1]Data Checking'!MR42)</f>
        <v/>
      </c>
      <c r="MO42" t="str">
        <f>IF('[1]Data Checking'!MS42="","",'[1]Data Checking'!MS42)</f>
        <v/>
      </c>
      <c r="MP42" t="str">
        <f>IF('[1]Data Checking'!MT42="","",'[1]Data Checking'!MT42)</f>
        <v/>
      </c>
      <c r="MQ42" t="str">
        <f>IF('[1]Data Checking'!MU42="","",'[1]Data Checking'!MU42)</f>
        <v/>
      </c>
      <c r="MR42" t="str">
        <f>IF('[1]Data Checking'!MV42="","",'[1]Data Checking'!MV42)</f>
        <v/>
      </c>
      <c r="MS42" t="str">
        <f>IF('[1]Data Checking'!MW42="","",'[1]Data Checking'!MW42)</f>
        <v/>
      </c>
      <c r="MT42" t="str">
        <f>IF('[1]Data Checking'!MX42="","",'[1]Data Checking'!MX42)</f>
        <v/>
      </c>
      <c r="MU42" t="str">
        <f>IF('[1]Data Checking'!MY42="","",'[1]Data Checking'!MY42)</f>
        <v/>
      </c>
      <c r="MV42" t="str">
        <f>IF('[1]Data Checking'!MZ42="","",'[1]Data Checking'!MZ42)</f>
        <v/>
      </c>
      <c r="MW42" t="str">
        <f>IF('[1]Data Checking'!NA42="","",'[1]Data Checking'!NA42)</f>
        <v/>
      </c>
      <c r="MX42" t="str">
        <f>IF('[1]Data Checking'!NB42="","",'[1]Data Checking'!NB42)</f>
        <v/>
      </c>
      <c r="MY42" t="str">
        <f>IF('[1]Data Checking'!NC42="","",'[1]Data Checking'!NC42)</f>
        <v/>
      </c>
      <c r="MZ42" t="str">
        <f>IF('[1]Data Checking'!ND42="","",'[1]Data Checking'!ND42)</f>
        <v/>
      </c>
      <c r="NA42" t="str">
        <f>IF('[1]Data Checking'!NE42="","",'[1]Data Checking'!NE42)</f>
        <v/>
      </c>
      <c r="NB42" t="str">
        <f>IF('[1]Data Checking'!NF42="","",'[1]Data Checking'!NF42)</f>
        <v/>
      </c>
      <c r="NC42" t="str">
        <f>IF('[1]Data Checking'!NG42="","",'[1]Data Checking'!NG42)</f>
        <v/>
      </c>
      <c r="ND42" t="str">
        <f>IF('[1]Data Checking'!NH42="","",'[1]Data Checking'!NH42)</f>
        <v/>
      </c>
      <c r="NE42" t="str">
        <f>IF('[1]Data Checking'!NI42="","",'[1]Data Checking'!NI42)</f>
        <v/>
      </c>
      <c r="NF42" t="str">
        <f>IF('[1]Data Checking'!NJ42="","",'[1]Data Checking'!NJ42)</f>
        <v/>
      </c>
      <c r="NG42" t="str">
        <f>IF('[1]Data Checking'!NK42="","",'[1]Data Checking'!NK42)</f>
        <v/>
      </c>
      <c r="NH42" t="str">
        <f>IF('[1]Data Checking'!NL42="","",'[1]Data Checking'!NL42)</f>
        <v/>
      </c>
      <c r="NI42" t="str">
        <f>IF('[1]Data Checking'!NM42="","",'[1]Data Checking'!NM42)</f>
        <v/>
      </c>
      <c r="NJ42" t="str">
        <f>IF('[1]Data Checking'!NN42="","",'[1]Data Checking'!NN42)</f>
        <v/>
      </c>
      <c r="NK42" t="str">
        <f>IF('[1]Data Checking'!NO42="","",'[1]Data Checking'!NO42)</f>
        <v/>
      </c>
      <c r="NL42" t="str">
        <f>IF('[1]Data Checking'!NP42="","",'[1]Data Checking'!NP42)</f>
        <v/>
      </c>
      <c r="NM42" t="str">
        <f>IF('[1]Data Checking'!NQ42="","",'[1]Data Checking'!NQ42)</f>
        <v/>
      </c>
      <c r="NN42" t="str">
        <f>IF('[1]Data Checking'!NR42="","",'[1]Data Checking'!NR42)</f>
        <v/>
      </c>
      <c r="NO42" t="str">
        <f>IF('[1]Data Checking'!NS42="","",'[1]Data Checking'!NS42)</f>
        <v/>
      </c>
      <c r="NP42" t="str">
        <f>IF('[1]Data Checking'!NT42="","",'[1]Data Checking'!NT42)</f>
        <v/>
      </c>
      <c r="NQ42" t="str">
        <f>IF('[1]Data Checking'!NU42="","",'[1]Data Checking'!NU42)</f>
        <v/>
      </c>
      <c r="NR42" t="str">
        <f>IF('[1]Data Checking'!NV42="","",'[1]Data Checking'!NV42)</f>
        <v/>
      </c>
      <c r="NS42" t="str">
        <f>IF('[1]Data Checking'!NW42="","",'[1]Data Checking'!NW42)</f>
        <v/>
      </c>
      <c r="NT42" t="str">
        <f>IF('[1]Data Checking'!NX42="","",'[1]Data Checking'!NX42)</f>
        <v/>
      </c>
      <c r="NU42" t="str">
        <f>IF('[1]Data Checking'!NY42="","",'[1]Data Checking'!NY42)</f>
        <v/>
      </c>
      <c r="NV42" t="str">
        <f>IF('[1]Data Checking'!NZ42="","",'[1]Data Checking'!NZ42)</f>
        <v/>
      </c>
      <c r="NW42" t="str">
        <f>IF('[1]Data Checking'!OA42="","",'[1]Data Checking'!OA42)</f>
        <v/>
      </c>
      <c r="NX42" t="str">
        <f>IF('[1]Data Checking'!OB42="","",'[1]Data Checking'!OB42)</f>
        <v/>
      </c>
      <c r="NY42" t="str">
        <f>IF('[1]Data Checking'!OC42="","",'[1]Data Checking'!OC42)</f>
        <v/>
      </c>
      <c r="NZ42" t="str">
        <f>IF('[1]Data Checking'!OD42="","",'[1]Data Checking'!OD42)</f>
        <v/>
      </c>
      <c r="OA42" t="str">
        <f>IF('[1]Data Checking'!OE42="","",'[1]Data Checking'!OE42)</f>
        <v/>
      </c>
      <c r="OB42" t="str">
        <f>IF('[1]Data Checking'!OF42="","",'[1]Data Checking'!OF42)</f>
        <v/>
      </c>
      <c r="OC42" t="str">
        <f>IF('[1]Data Checking'!OG42="","",'[1]Data Checking'!OG42)</f>
        <v/>
      </c>
      <c r="OD42" t="str">
        <f>IF('[1]Data Checking'!OH42="","",'[1]Data Checking'!OH42)</f>
        <v/>
      </c>
      <c r="OE42" t="str">
        <f>IF('[1]Data Checking'!OI42="","",'[1]Data Checking'!OI42)</f>
        <v/>
      </c>
      <c r="OF42" t="str">
        <f>IF('[1]Data Checking'!OJ42="","",'[1]Data Checking'!OJ42)</f>
        <v/>
      </c>
      <c r="OG42" t="str">
        <f>IF('[1]Data Checking'!OK42="","",'[1]Data Checking'!OK42)</f>
        <v/>
      </c>
      <c r="OH42" t="str">
        <f>IF('[1]Data Checking'!OL42="","",'[1]Data Checking'!OL42)</f>
        <v/>
      </c>
      <c r="OI42" t="str">
        <f>IF('[1]Data Checking'!OM42="","",'[1]Data Checking'!OM42)</f>
        <v/>
      </c>
      <c r="OJ42" t="str">
        <f>IF('[1]Data Checking'!ON42="","",'[1]Data Checking'!ON42)</f>
        <v/>
      </c>
      <c r="OK42" t="str">
        <f>IF('[1]Data Checking'!OO42="","",'[1]Data Checking'!OO42)</f>
        <v/>
      </c>
      <c r="OL42" t="str">
        <f>IF('[1]Data Checking'!OP42="","",'[1]Data Checking'!OP42)</f>
        <v/>
      </c>
      <c r="OM42" t="str">
        <f>IF('[1]Data Checking'!OQ42="","",'[1]Data Checking'!OQ42)</f>
        <v/>
      </c>
      <c r="ON42" t="str">
        <f>IF('[1]Data Checking'!OR42="","",'[1]Data Checking'!OR42)</f>
        <v/>
      </c>
      <c r="OO42" t="str">
        <f>IF('[1]Data Checking'!OS42="","",'[1]Data Checking'!OS42)</f>
        <v/>
      </c>
      <c r="OP42" t="str">
        <f>IF('[1]Data Checking'!OT42="","",'[1]Data Checking'!OT42)</f>
        <v/>
      </c>
      <c r="OQ42" t="str">
        <f>IF('[1]Data Checking'!OU42="","",'[1]Data Checking'!OU42)</f>
        <v/>
      </c>
      <c r="OR42" t="str">
        <f>IF('[1]Data Checking'!OV42="","",'[1]Data Checking'!OV42)</f>
        <v/>
      </c>
      <c r="OS42" t="str">
        <f>IF('[1]Data Checking'!OW42="","",'[1]Data Checking'!OW42)</f>
        <v/>
      </c>
      <c r="OT42" t="str">
        <f>IF('[1]Data Checking'!OX42="","",'[1]Data Checking'!OX42)</f>
        <v/>
      </c>
      <c r="OU42" t="str">
        <f>IF('[1]Data Checking'!OY42="","",'[1]Data Checking'!OY42)</f>
        <v/>
      </c>
      <c r="OV42" t="str">
        <f>IF('[1]Data Checking'!OZ42="","",'[1]Data Checking'!OZ42)</f>
        <v/>
      </c>
      <c r="OW42" t="str">
        <f>IF('[1]Data Checking'!PA42="","",'[1]Data Checking'!PA42)</f>
        <v/>
      </c>
      <c r="OX42" t="str">
        <f>IF('[1]Data Checking'!PB42="","",'[1]Data Checking'!PB42)</f>
        <v/>
      </c>
      <c r="OY42" t="str">
        <f>IF('[1]Data Checking'!PC42="","",'[1]Data Checking'!PC42)</f>
        <v/>
      </c>
      <c r="OZ42" t="str">
        <f>IF('[1]Data Checking'!PD42="","",'[1]Data Checking'!PD42)</f>
        <v/>
      </c>
      <c r="PA42" t="str">
        <f>IF('[1]Data Checking'!PE42="","",'[1]Data Checking'!PE42)</f>
        <v/>
      </c>
      <c r="PB42" t="str">
        <f>IF('[1]Data Checking'!PF42="","",'[1]Data Checking'!PF42)</f>
        <v/>
      </c>
      <c r="PC42" t="str">
        <f>IF('[1]Data Checking'!PG42="","",'[1]Data Checking'!PG42)</f>
        <v/>
      </c>
      <c r="PD42" t="str">
        <f>IF('[1]Data Checking'!PH42="","",'[1]Data Checking'!PH42)</f>
        <v/>
      </c>
      <c r="PE42" t="str">
        <f>IF('[1]Data Checking'!PI42="","",'[1]Data Checking'!PI42)</f>
        <v/>
      </c>
      <c r="PF42" t="str">
        <f>IF('[1]Data Checking'!PJ42="","",'[1]Data Checking'!PJ42)</f>
        <v/>
      </c>
      <c r="PG42" t="str">
        <f>IF('[1]Data Checking'!PK42="","",'[1]Data Checking'!PK42)</f>
        <v/>
      </c>
      <c r="PH42" t="str">
        <f>IF('[1]Data Checking'!PL42="","",'[1]Data Checking'!PL42)</f>
        <v/>
      </c>
      <c r="PI42" t="str">
        <f>IF('[1]Data Checking'!PM42="","",'[1]Data Checking'!PM42)</f>
        <v/>
      </c>
      <c r="PJ42" t="str">
        <f>IF('[1]Data Checking'!PN42="","",'[1]Data Checking'!PN42)</f>
        <v/>
      </c>
      <c r="PK42" t="str">
        <f>IF('[1]Data Checking'!PO42="","",'[1]Data Checking'!PO42)</f>
        <v/>
      </c>
      <c r="PL42" t="str">
        <f>IF('[1]Data Checking'!PP42="","",'[1]Data Checking'!PP42)</f>
        <v/>
      </c>
      <c r="PM42" t="str">
        <f>IF('[1]Data Checking'!PQ42="","",'[1]Data Checking'!PQ42)</f>
        <v/>
      </c>
      <c r="PN42" t="str">
        <f>IF('[1]Data Checking'!PR42="","",'[1]Data Checking'!PR42)</f>
        <v/>
      </c>
      <c r="PO42" t="str">
        <f>IF('[1]Data Checking'!PS42="","",'[1]Data Checking'!PS42)</f>
        <v/>
      </c>
      <c r="PP42" t="str">
        <f>IF('[1]Data Checking'!PT42="","",'[1]Data Checking'!PT42)</f>
        <v/>
      </c>
      <c r="PQ42" t="str">
        <f>IF('[1]Data Checking'!PU42="","",'[1]Data Checking'!PU42)</f>
        <v/>
      </c>
      <c r="PR42" t="str">
        <f>IF('[1]Data Checking'!PV42="","",'[1]Data Checking'!PV42)</f>
        <v/>
      </c>
      <c r="PS42" t="str">
        <f>IF('[1]Data Checking'!PW42="","",'[1]Data Checking'!PW42)</f>
        <v/>
      </c>
      <c r="PT42" t="str">
        <f>IF('[1]Data Checking'!PX42="","",'[1]Data Checking'!PX42)</f>
        <v/>
      </c>
      <c r="PU42" t="str">
        <f>IF('[1]Data Checking'!PY42="","",'[1]Data Checking'!PY42)</f>
        <v/>
      </c>
      <c r="PV42" t="str">
        <f>IF('[1]Data Checking'!PZ42="","",'[1]Data Checking'!PZ42)</f>
        <v/>
      </c>
      <c r="PW42" t="str">
        <f>IF('[1]Data Checking'!QA42="","",'[1]Data Checking'!QA42)</f>
        <v/>
      </c>
      <c r="PX42" t="str">
        <f>IF('[1]Data Checking'!QB42="","",'[1]Data Checking'!QB42)</f>
        <v/>
      </c>
      <c r="PY42" t="str">
        <f>IF('[1]Data Checking'!QC42="","",'[1]Data Checking'!QC42)</f>
        <v/>
      </c>
      <c r="PZ42" t="str">
        <f>IF('[1]Data Checking'!QD42="","",'[1]Data Checking'!QD42)</f>
        <v/>
      </c>
      <c r="QA42" t="str">
        <f>IF('[1]Data Checking'!QE42="","",'[1]Data Checking'!QE42)</f>
        <v/>
      </c>
      <c r="QB42" t="str">
        <f>IF('[1]Data Checking'!QF42="","",'[1]Data Checking'!QF42)</f>
        <v/>
      </c>
      <c r="QC42" t="str">
        <f>IF('[1]Data Checking'!QG42="","",'[1]Data Checking'!QG42)</f>
        <v/>
      </c>
      <c r="QD42" t="str">
        <f>IF('[1]Data Checking'!QH42="","",'[1]Data Checking'!QH42)</f>
        <v/>
      </c>
      <c r="QE42" t="str">
        <f>IF('[1]Data Checking'!QI42="","",'[1]Data Checking'!QI42)</f>
        <v/>
      </c>
      <c r="QF42" t="str">
        <f>IF('[1]Data Checking'!QJ42="","",'[1]Data Checking'!QJ42)</f>
        <v/>
      </c>
      <c r="QG42" t="str">
        <f>IF('[1]Data Checking'!QK42="","",'[1]Data Checking'!QK42)</f>
        <v/>
      </c>
      <c r="QH42" t="str">
        <f>IF('[1]Data Checking'!QL42="","",'[1]Data Checking'!QL42)</f>
        <v/>
      </c>
      <c r="QI42" t="str">
        <f>IF('[1]Data Checking'!QM42="","",'[1]Data Checking'!QM42)</f>
        <v/>
      </c>
      <c r="QJ42" t="str">
        <f>IF('[1]Data Checking'!QN42="","",'[1]Data Checking'!QN42)</f>
        <v/>
      </c>
      <c r="QK42" t="str">
        <f>IF('[1]Data Checking'!QO42="","",'[1]Data Checking'!QO42)</f>
        <v/>
      </c>
      <c r="QL42" t="str">
        <f>IF('[1]Data Checking'!QP42="","",'[1]Data Checking'!QP42)</f>
        <v/>
      </c>
      <c r="QM42" t="str">
        <f>IF('[1]Data Checking'!QQ42="","",'[1]Data Checking'!QQ42)</f>
        <v/>
      </c>
      <c r="QN42" t="str">
        <f>IF('[1]Data Checking'!QR42="","",'[1]Data Checking'!QR42)</f>
        <v/>
      </c>
      <c r="QO42" t="str">
        <f>IF('[1]Data Checking'!QS42="","",'[1]Data Checking'!QS42)</f>
        <v/>
      </c>
      <c r="QP42" t="str">
        <f>IF('[1]Data Checking'!QT42="","",'[1]Data Checking'!QT42)</f>
        <v/>
      </c>
      <c r="QQ42" t="str">
        <f>IF('[1]Data Checking'!QU42="","",'[1]Data Checking'!QU42)</f>
        <v/>
      </c>
      <c r="QR42" t="str">
        <f>IF('[1]Data Checking'!QV42="","",'[1]Data Checking'!QV42)</f>
        <v/>
      </c>
      <c r="QS42" t="str">
        <f>IF('[1]Data Checking'!QW42="","",'[1]Data Checking'!QW42)</f>
        <v/>
      </c>
      <c r="QT42" t="str">
        <f>IF('[1]Data Checking'!QX42="","",'[1]Data Checking'!QX42)</f>
        <v/>
      </c>
      <c r="QU42" t="str">
        <f>IF('[1]Data Checking'!QY42="","",'[1]Data Checking'!QY42)</f>
        <v/>
      </c>
      <c r="QV42" t="str">
        <f>IF('[1]Data Checking'!QZ42="","",'[1]Data Checking'!QZ42)</f>
        <v/>
      </c>
      <c r="QW42" t="str">
        <f>IF('[1]Data Checking'!RA42="","",'[1]Data Checking'!RA42)</f>
        <v/>
      </c>
      <c r="QX42" t="str">
        <f>IF('[1]Data Checking'!RB42="","",'[1]Data Checking'!RB42)</f>
        <v/>
      </c>
      <c r="QY42" t="str">
        <f>IF('[1]Data Checking'!RC42="","",'[1]Data Checking'!RC42)</f>
        <v/>
      </c>
      <c r="QZ42" t="str">
        <f>IF('[1]Data Checking'!RD42="","",'[1]Data Checking'!RD42)</f>
        <v/>
      </c>
      <c r="RA42" t="str">
        <f>IF('[1]Data Checking'!RE42="","",'[1]Data Checking'!RE42)</f>
        <v/>
      </c>
      <c r="RB42" t="str">
        <f>IF('[1]Data Checking'!RF42="","",'[1]Data Checking'!RF42)</f>
        <v/>
      </c>
      <c r="RC42" t="str">
        <f>IF('[1]Data Checking'!RG42="","",'[1]Data Checking'!RG42)</f>
        <v/>
      </c>
      <c r="RD42" t="str">
        <f>IF('[1]Data Checking'!RH42="","",'[1]Data Checking'!RH42)</f>
        <v/>
      </c>
      <c r="RE42" t="str">
        <f>IF('[1]Data Checking'!RI42="","",'[1]Data Checking'!RI42)</f>
        <v/>
      </c>
      <c r="RF42" t="str">
        <f>IF('[1]Data Checking'!RJ42="","",'[1]Data Checking'!RJ42)</f>
        <v/>
      </c>
      <c r="RG42" t="str">
        <f>IF('[1]Data Checking'!RK42="","",'[1]Data Checking'!RK42)</f>
        <v/>
      </c>
      <c r="RH42" t="str">
        <f>IF('[1]Data Checking'!RL42="","",'[1]Data Checking'!RL42)</f>
        <v/>
      </c>
      <c r="RI42" t="str">
        <f>IF('[1]Data Checking'!RM42="","",'[1]Data Checking'!RM42)</f>
        <v/>
      </c>
      <c r="RJ42" t="str">
        <f>IF('[1]Data Checking'!RN42="","",'[1]Data Checking'!RN42)</f>
        <v/>
      </c>
      <c r="RK42" t="str">
        <f>IF('[1]Data Checking'!RO42="","",'[1]Data Checking'!RO42)</f>
        <v/>
      </c>
      <c r="RL42" t="str">
        <f>IF('[1]Data Checking'!RP42="","",'[1]Data Checking'!RP42)</f>
        <v/>
      </c>
      <c r="RM42" t="str">
        <f>IF('[1]Data Checking'!RQ42="","",'[1]Data Checking'!RQ42)</f>
        <v/>
      </c>
      <c r="RN42" t="str">
        <f>IF('[1]Data Checking'!RR42="","",'[1]Data Checking'!RR42)</f>
        <v/>
      </c>
      <c r="RO42" t="str">
        <f>IF('[1]Data Checking'!RS42="","",'[1]Data Checking'!RS42)</f>
        <v/>
      </c>
      <c r="RP42" t="str">
        <f>IF('[1]Data Checking'!RT42="","",'[1]Data Checking'!RT42)</f>
        <v/>
      </c>
      <c r="RQ42" t="str">
        <f>IF('[1]Data Checking'!RU42="","",'[1]Data Checking'!RU42)</f>
        <v/>
      </c>
      <c r="RR42" t="str">
        <f>IF('[1]Data Checking'!RV42="","",'[1]Data Checking'!RV42)</f>
        <v/>
      </c>
      <c r="RS42" t="str">
        <f>IF('[1]Data Checking'!RW42="","",'[1]Data Checking'!RW42)</f>
        <v/>
      </c>
      <c r="RT42" t="str">
        <f>IF('[1]Data Checking'!RX42="","",'[1]Data Checking'!RX42)</f>
        <v/>
      </c>
      <c r="RU42" t="str">
        <f>IF('[1]Data Checking'!RY42="","",'[1]Data Checking'!RY42)</f>
        <v/>
      </c>
      <c r="RV42" t="str">
        <f>IF('[1]Data Checking'!RZ42="","",'[1]Data Checking'!RZ42)</f>
        <v/>
      </c>
      <c r="RW42" t="str">
        <f>IF('[1]Data Checking'!SA42="","",'[1]Data Checking'!SA42)</f>
        <v/>
      </c>
      <c r="RX42" t="str">
        <f>IF('[1]Data Checking'!SB42="","",'[1]Data Checking'!SB42)</f>
        <v/>
      </c>
      <c r="RY42" t="str">
        <f>IF('[1]Data Checking'!SC42="","",'[1]Data Checking'!SC42)</f>
        <v/>
      </c>
      <c r="RZ42" t="str">
        <f>IF('[1]Data Checking'!SD42="","",'[1]Data Checking'!SD42)</f>
        <v/>
      </c>
      <c r="SA42" t="str">
        <f>IF('[1]Data Checking'!SE42="","",'[1]Data Checking'!SE42)</f>
        <v/>
      </c>
      <c r="SB42" t="str">
        <f>IF('[1]Data Checking'!SF42="","",'[1]Data Checking'!SF42)</f>
        <v/>
      </c>
      <c r="SC42" t="str">
        <f>IF('[1]Data Checking'!SG42="","",'[1]Data Checking'!SG42)</f>
        <v/>
      </c>
      <c r="SD42" t="str">
        <f>IF('[1]Data Checking'!SH42="","",'[1]Data Checking'!SH42)</f>
        <v/>
      </c>
      <c r="SE42" t="str">
        <f>IF('[1]Data Checking'!SI42="","",'[1]Data Checking'!SI42)</f>
        <v/>
      </c>
      <c r="SF42" t="str">
        <f>IF('[1]Data Checking'!SJ42="","",'[1]Data Checking'!SJ42)</f>
        <v/>
      </c>
      <c r="SG42" t="str">
        <f>IF('[1]Data Checking'!SK42="","",'[1]Data Checking'!SK42)</f>
        <v/>
      </c>
      <c r="SH42" t="str">
        <f>IF('[1]Data Checking'!SL42="","",'[1]Data Checking'!SL42)</f>
        <v/>
      </c>
      <c r="SI42" t="str">
        <f>IF('[1]Data Checking'!SM42="","",'[1]Data Checking'!SM42)</f>
        <v/>
      </c>
      <c r="SJ42" t="str">
        <f>IF('[1]Data Checking'!SN42="","",'[1]Data Checking'!SN42)</f>
        <v/>
      </c>
      <c r="SK42" t="str">
        <f>IF('[1]Data Checking'!SO42="","",'[1]Data Checking'!SO42)</f>
        <v/>
      </c>
      <c r="SL42" t="str">
        <f>IF('[1]Data Checking'!SP42="","",'[1]Data Checking'!SP42)</f>
        <v/>
      </c>
      <c r="SM42" t="str">
        <f>IF('[1]Data Checking'!SQ42="","",'[1]Data Checking'!SQ42)</f>
        <v/>
      </c>
      <c r="SN42" t="str">
        <f>IF('[1]Data Checking'!SR42="","",'[1]Data Checking'!SR42)</f>
        <v/>
      </c>
      <c r="SO42" t="str">
        <f>IF('[1]Data Checking'!SS42="","",'[1]Data Checking'!SS42)</f>
        <v/>
      </c>
      <c r="SP42" t="str">
        <f>IF('[1]Data Checking'!ST42="","",'[1]Data Checking'!ST42)</f>
        <v/>
      </c>
      <c r="SQ42" t="str">
        <f>IF('[1]Data Checking'!SU42="","",'[1]Data Checking'!SU42)</f>
        <v/>
      </c>
      <c r="SR42" t="str">
        <f>IF('[1]Data Checking'!SV42="","",'[1]Data Checking'!SV42)</f>
        <v/>
      </c>
      <c r="SS42" t="str">
        <f>IF('[1]Data Checking'!SW42="","",'[1]Data Checking'!SW42)</f>
        <v/>
      </c>
      <c r="ST42" t="str">
        <f>IF('[1]Data Checking'!SX42="","",'[1]Data Checking'!SX42)</f>
        <v/>
      </c>
      <c r="SU42" t="str">
        <f>IF('[1]Data Checking'!SY42="","",'[1]Data Checking'!SY42)</f>
        <v/>
      </c>
      <c r="SV42" t="str">
        <f>IF('[1]Data Checking'!SZ42="","",'[1]Data Checking'!SZ42)</f>
        <v/>
      </c>
      <c r="SW42" t="str">
        <f>IF('[1]Data Checking'!TA42="","",'[1]Data Checking'!TA42)</f>
        <v/>
      </c>
      <c r="SX42" t="str">
        <f>IF('[1]Data Checking'!TB42="","",'[1]Data Checking'!TB42)</f>
        <v/>
      </c>
      <c r="SY42" t="str">
        <f>IF('[1]Data Checking'!TC42="","",'[1]Data Checking'!TC42)</f>
        <v/>
      </c>
      <c r="SZ42" t="str">
        <f>IF('[1]Data Checking'!TD42="","",'[1]Data Checking'!TD42)</f>
        <v/>
      </c>
      <c r="TA42" t="str">
        <f>IF('[1]Data Checking'!TE42="","",'[1]Data Checking'!TE42)</f>
        <v/>
      </c>
      <c r="TB42" t="str">
        <f>IF('[1]Data Checking'!TF42="","",'[1]Data Checking'!TF42)</f>
        <v/>
      </c>
      <c r="TC42" t="str">
        <f>IF('[1]Data Checking'!TG42="","",'[1]Data Checking'!TG42)</f>
        <v/>
      </c>
      <c r="TD42" t="str">
        <f>IF('[1]Data Checking'!TH42="","",'[1]Data Checking'!TH42)</f>
        <v/>
      </c>
      <c r="TE42" t="str">
        <f>IF('[1]Data Checking'!TI42="","",'[1]Data Checking'!TI42)</f>
        <v/>
      </c>
      <c r="TF42" t="str">
        <f>IF('[1]Data Checking'!TJ42="","",'[1]Data Checking'!TJ42)</f>
        <v/>
      </c>
      <c r="TG42" t="str">
        <f>IF('[1]Data Checking'!TK42="","",'[1]Data Checking'!TK42)</f>
        <v/>
      </c>
      <c r="TH42" t="str">
        <f>IF('[1]Data Checking'!TL42="","",'[1]Data Checking'!TL42)</f>
        <v/>
      </c>
      <c r="TI42" t="str">
        <f>IF('[1]Data Checking'!TM42="","",'[1]Data Checking'!TM42)</f>
        <v/>
      </c>
      <c r="TJ42">
        <f>IF('[1]Data Checking'!TN42="","",'[1]Data Checking'!TN42)</f>
        <v>0</v>
      </c>
      <c r="TK42">
        <f>IF('[1]Data Checking'!TO42="","",'[1]Data Checking'!TO42)</f>
        <v>0</v>
      </c>
      <c r="TL42">
        <f>IF('[1]Data Checking'!TP42="","",'[1]Data Checking'!TP42)</f>
        <v>0</v>
      </c>
      <c r="TM42">
        <f>IF('[1]Data Checking'!TQ42="","",'[1]Data Checking'!TQ42)</f>
        <v>0</v>
      </c>
      <c r="TN42">
        <f>IF('[1]Data Checking'!TR42="","",'[1]Data Checking'!TR42)</f>
        <v>0</v>
      </c>
      <c r="TO42" t="str">
        <f>IF('[1]Data Checking'!TS42="","",'[1]Data Checking'!TS42)</f>
        <v>J'etais content de questionner la commercante pour sa gentilesse</v>
      </c>
      <c r="TP42" t="str">
        <f>IF('[1]Data Checking'!TT42="","",'[1]Data Checking'!TT42)</f>
        <v/>
      </c>
      <c r="TQ42">
        <f>IF('[1]Data Checking'!TU42="","",'[1]Data Checking'!TU42)</f>
        <v>237463700</v>
      </c>
      <c r="TR42" t="str">
        <f>IF('[1]Data Checking'!TV42="","",'[1]Data Checking'!TV42)</f>
        <v>debf4268-841f-45fd-97a9-1b55ee22208f</v>
      </c>
      <c r="TS42">
        <f>IF('[1]Data Checking'!TW42="","",'[1]Data Checking'!TW42)</f>
        <v>44530.799259259264</v>
      </c>
      <c r="TT42" t="str">
        <f>IF('[1]Data Checking'!TX42="","",'[1]Data Checking'!TX42)</f>
        <v/>
      </c>
      <c r="TU42" t="str">
        <f>IF('[1]Data Checking'!TY42="","",'[1]Data Checking'!TY42)</f>
        <v/>
      </c>
      <c r="TV42" t="str">
        <f>IF('[1]Data Checking'!TZ42="","",'[1]Data Checking'!TZ42)</f>
        <v>submitted_via_web</v>
      </c>
      <c r="TW42" t="str">
        <f>IF('[1]Data Checking'!UA42="","",'[1]Data Checking'!UA42)</f>
        <v>icsm_haiti</v>
      </c>
      <c r="TX42" t="str">
        <f>IF('[1]Data Checking'!UB42="","",'[1]Data Checking'!UB42)</f>
        <v/>
      </c>
      <c r="TY42">
        <f>IF('[1]Data Checking'!UC42="","",'[1]Data Checking'!UC42)</f>
        <v>44</v>
      </c>
      <c r="TZ42" t="str">
        <f>IF('[1]Data Checking'!UD42="","",'[1]Data Checking'!UD42)</f>
        <v/>
      </c>
      <c r="UA42" t="e">
        <f>IF('[1]Data Checking'!UL42="","",'[1]Data Checking'!UL42)</f>
        <v>#REF!</v>
      </c>
      <c r="UB42" t="e">
        <f>IF('[1]Data Checking'!UM42="","",'[1]Data Checking'!UM42)</f>
        <v>#REF!</v>
      </c>
      <c r="UC42" t="e">
        <f>IF('[1]Data Checking'!UN42="","",'[1]Data Checking'!UN42)</f>
        <v>#REF!</v>
      </c>
    </row>
    <row r="43" spans="1:549">
      <c r="A43">
        <f>IF('[1]Data Checking'!D43="","",'[1]Data Checking'!D43)</f>
        <v>44527.572728402767</v>
      </c>
      <c r="B43">
        <f>IF('[1]Data Checking'!E43="","",'[1]Data Checking'!E43)</f>
        <v>44527.594433321763</v>
      </c>
      <c r="C43">
        <f>IF('[1]Data Checking'!F43="","",'[1]Data Checking'!F43)</f>
        <v>44527</v>
      </c>
      <c r="D43" t="str">
        <f>IF('[1]Data Checking'!H43="","",'[1]Data Checking'!H43)</f>
        <v>audit.csv</v>
      </c>
      <c r="E43" t="str">
        <f>IF('[1]Data Checking'!I43="","",'[1]Data Checking'!I43)</f>
        <v>icsm_haiti</v>
      </c>
      <c r="F43" t="str">
        <f>IF('[1]Data Checking'!J43="","",'[1]Data Checking'!J43)</f>
        <v/>
      </c>
      <c r="G43" t="str">
        <f>IF('[1]Data Checking'!K43="","",'[1]Data Checking'!K43)</f>
        <v/>
      </c>
      <c r="H43">
        <f>IF('[1]Data Checking'!L43="","",'[1]Data Checking'!L43)</f>
        <v>44527</v>
      </c>
      <c r="I43" t="str">
        <f>IF('[1]Data Checking'!M43="","",'[1]Data Checking'!M43)</f>
        <v>Croix-Rouge Neerlandaise</v>
      </c>
      <c r="J43" t="str">
        <f>IF('[1]Data Checking'!N43="","",'[1]Data Checking'!N43)</f>
        <v/>
      </c>
      <c r="K43" t="str">
        <f>IF('[1]Data Checking'!O43="","",'[1]Data Checking'!O43)</f>
        <v>crnl</v>
      </c>
      <c r="L43" t="str">
        <f>IF('[1]Data Checking'!P43="","",'[1]Data Checking'!P43)</f>
        <v>Croix-Rouge Neerlandaise</v>
      </c>
      <c r="M43" t="str">
        <f>IF('[1]Data Checking'!Q43="","",'[1]Data Checking'!Q43)</f>
        <v>Croix-Rouge Neerlandaise</v>
      </c>
      <c r="N43" t="str">
        <f>IF('[1]Data Checking'!R43="","",'[1]Data Checking'!R43)</f>
        <v>OJ_9690</v>
      </c>
      <c r="O43" t="str">
        <f>IF('[1]Data Checking'!S43="","",'[1]Data Checking'!S43)</f>
        <v/>
      </c>
      <c r="P43" t="str">
        <f>IF('[1]Data Checking'!T43="","",'[1]Data Checking'!T43)</f>
        <v>crnl_oj</v>
      </c>
      <c r="Q43" t="str">
        <f>IF('[1]Data Checking'!U43="","",'[1]Data Checking'!U43)</f>
        <v>OJ_9690</v>
      </c>
      <c r="R43" t="str">
        <f>IF('[1]Data Checking'!V43="","",'[1]Data Checking'!V43)</f>
        <v>OJ_9690</v>
      </c>
      <c r="S43" t="str">
        <f>IF('[1]Data Checking'!W43="","",'[1]Data Checking'!W43)</f>
        <v>Sud-Est</v>
      </c>
      <c r="T43" t="str">
        <f>IF('[1]Data Checking'!X43="","",'[1]Data Checking'!X43)</f>
        <v>Jacmel</v>
      </c>
      <c r="U43" t="str">
        <f>IF('[1]Data Checking'!Y43="","",'[1]Data Checking'!Y43)</f>
        <v>HT0211</v>
      </c>
      <c r="V43" t="str">
        <f>IF('[1]Data Checking'!Z43="","",'[1]Data Checking'!Z43)</f>
        <v>Jacmel</v>
      </c>
      <c r="W43" t="str">
        <f>IF('[1]Data Checking'!AA43="","",'[1]Data Checking'!AA43)</f>
        <v>1re Section Bas Cap Rouge</v>
      </c>
      <c r="X43" t="str">
        <f>IF('[1]Data Checking'!AB43="","",'[1]Data Checking'!AB43)</f>
        <v>HT0211-01</v>
      </c>
      <c r="Y43" t="str">
        <f>IF('[1]Data Checking'!AC43="","",'[1]Data Checking'!AC43)</f>
        <v>1re Section Bas Cap Rouge</v>
      </c>
      <c r="Z43" t="str">
        <f>IF('[1]Data Checking'!AD43="","",'[1]Data Checking'!AD43)</f>
        <v>Beaudoin</v>
      </c>
      <c r="AA43" t="str">
        <f>IF('[1]Data Checking'!AE43="","",'[1]Data Checking'!AE43)</f>
        <v/>
      </c>
      <c r="AB43" t="str">
        <f>IF('[1]Data Checking'!AF43="","",'[1]Data Checking'!AF43)</f>
        <v>jac_1</v>
      </c>
      <c r="AC43" t="str">
        <f>IF('[1]Data Checking'!AG43="","",'[1]Data Checking'!AG43)</f>
        <v>Beaudoin</v>
      </c>
      <c r="AD43" t="str">
        <f>IF('[1]Data Checking'!AH43="","",'[1]Data Checking'!AH43)</f>
        <v>Beaudoin</v>
      </c>
      <c r="AE43" t="str">
        <f>IF('[1]Data Checking'!AI43="","",'[1]Data Checking'!AI43)</f>
        <v>Marché Beaudoin</v>
      </c>
      <c r="AF43" t="str">
        <f>IF('[1]Data Checking'!AJ43="","",'[1]Data Checking'!AJ43)</f>
        <v/>
      </c>
      <c r="AG43" t="str">
        <f>IF('[1]Data Checking'!AK43="","",'[1]Data Checking'!AK43)</f>
        <v>jac_1</v>
      </c>
      <c r="AH43" t="str">
        <f>IF('[1]Data Checking'!AL43="","",'[1]Data Checking'!AL43)</f>
        <v>Marché Beaudoin</v>
      </c>
      <c r="AI43" t="str">
        <f>IF('[1]Data Checking'!AM43="","",'[1]Data Checking'!AM43)</f>
        <v>Marché Beaudoin</v>
      </c>
      <c r="AJ43" t="str">
        <f>IF('[1]Data Checking'!AN43="","",'[1]Data Checking'!AN43)</f>
        <v>Milieu urbain</v>
      </c>
      <c r="AK43" t="str">
        <f>IF('[1]Data Checking'!AO43="","",'[1]Data Checking'!AO43)</f>
        <v>Enquête auprès d'un marchand</v>
      </c>
      <c r="AL43" t="str">
        <f>IF('[1]Data Checking'!AP43="","",'[1]Data Checking'!AP43)</f>
        <v>Oui</v>
      </c>
      <c r="AM43" t="str">
        <f>IF('[1]Data Checking'!AQ43="","",'[1]Data Checking'!AQ43)</f>
        <v/>
      </c>
      <c r="AN43" t="str">
        <f>IF('[1]Data Checking'!AR43="","",'[1]Data Checking'!AR43)</f>
        <v>Oui</v>
      </c>
      <c r="AO43" t="str">
        <f>IF('[1]Data Checking'!AS43="","",'[1]Data Checking'!AS43)</f>
        <v/>
      </c>
      <c r="AP43" t="str">
        <f>IF('[1]Data Checking'!AT43="","",'[1]Data Checking'!AT43)</f>
        <v>Femme</v>
      </c>
      <c r="AQ43">
        <f>IF('[1]Data Checking'!AU43="","",'[1]Data Checking'!AU43)</f>
        <v>44527</v>
      </c>
      <c r="AR43">
        <f>IF('[1]Data Checking'!AV43="","",'[1]Data Checking'!AV43)</f>
        <v>44527</v>
      </c>
      <c r="AS43" t="str">
        <f>IF('[1]Data Checking'!AW43="","",'[1]Data Checking'!AW43)</f>
        <v>Détaillant avec boutique</v>
      </c>
      <c r="AT43" t="str">
        <f>IF('[1]Data Checking'!AX43="","",'[1]Data Checking'!AX43)</f>
        <v/>
      </c>
      <c r="AU43" t="str">
        <f>IF('[1]Data Checking'!AY43="","",'[1]Data Checking'!AY43)</f>
        <v>Produits et Ustensiles d'hygiène et assainissement</v>
      </c>
      <c r="AV43">
        <f>IF('[1]Data Checking'!AZ43="","",'[1]Data Checking'!AZ43)</f>
        <v>0</v>
      </c>
      <c r="AW43">
        <f>IF('[1]Data Checking'!BA43="","",'[1]Data Checking'!BA43)</f>
        <v>1</v>
      </c>
      <c r="AX43">
        <f>IF('[1]Data Checking'!BB43="","",'[1]Data Checking'!BB43)</f>
        <v>0</v>
      </c>
      <c r="AY43">
        <f>IF('[1]Data Checking'!BC43="","",'[1]Data Checking'!BC43)</f>
        <v>0</v>
      </c>
      <c r="AZ43" t="str">
        <f>IF('[1]Data Checking'!BD43="","",'[1]Data Checking'!BD43)</f>
        <v>wash</v>
      </c>
      <c r="BA43" t="str">
        <f>IF('[1]Data Checking'!BE43="","",'[1]Data Checking'!BE43)</f>
        <v>Produits et Ustensiles d'hygiène et assainissement</v>
      </c>
      <c r="BB43" t="str">
        <f>IF('[1]Data Checking'!BF43="","",'[1]Data Checking'!BF43)</f>
        <v>En espèces (Gourde) En espèces (Dollar)</v>
      </c>
      <c r="BC43">
        <f>IF('[1]Data Checking'!BG43="","",'[1]Data Checking'!BG43)</f>
        <v>1</v>
      </c>
      <c r="BD43">
        <f>IF('[1]Data Checking'!BH43="","",'[1]Data Checking'!BH43)</f>
        <v>1</v>
      </c>
      <c r="BE43">
        <f>IF('[1]Data Checking'!BI43="","",'[1]Data Checking'!BI43)</f>
        <v>0</v>
      </c>
      <c r="BF43">
        <f>IF('[1]Data Checking'!BJ43="","",'[1]Data Checking'!BJ43)</f>
        <v>0</v>
      </c>
      <c r="BG43">
        <f>IF('[1]Data Checking'!BK43="","",'[1]Data Checking'!BK43)</f>
        <v>0</v>
      </c>
      <c r="BH43">
        <f>IF('[1]Data Checking'!BL43="","",'[1]Data Checking'!BL43)</f>
        <v>0</v>
      </c>
      <c r="BI43">
        <f>IF('[1]Data Checking'!BM43="","",'[1]Data Checking'!BM43)</f>
        <v>0</v>
      </c>
      <c r="BJ43">
        <f>IF('[1]Data Checking'!BN43="","",'[1]Data Checking'!BN43)</f>
        <v>0</v>
      </c>
      <c r="BK43">
        <f>IF('[1]Data Checking'!BO43="","",'[1]Data Checking'!BO43)</f>
        <v>0</v>
      </c>
      <c r="BL43">
        <f>IF('[1]Data Checking'!BP43="","",'[1]Data Checking'!BP43)</f>
        <v>0</v>
      </c>
      <c r="BM43" t="str">
        <f>IF('[1]Data Checking'!BQ43="","",'[1]Data Checking'!BQ43)</f>
        <v/>
      </c>
      <c r="BN43" t="str">
        <f>IF('[1]Data Checking'!BR43="","",'[1]Data Checking'!BR43)</f>
        <v>Oui, il y a plus de commerçants par rapport au mois passé</v>
      </c>
      <c r="BO43" t="str">
        <f>IF('[1]Data Checking'!BS43="","",'[1]Data Checking'!BS43)</f>
        <v>Je ne sais pas / Je ne souhaite pas répondre</v>
      </c>
      <c r="BP43" t="str">
        <f>IF('[1]Data Checking'!BT43="","",'[1]Data Checking'!BT43)</f>
        <v/>
      </c>
      <c r="BQ43" t="str">
        <f>IF('[1]Data Checking'!BU43="","",'[1]Data Checking'!BU43)</f>
        <v/>
      </c>
      <c r="BR43" t="str">
        <f>IF('[1]Data Checking'!BV43="","",'[1]Data Checking'!BV43)</f>
        <v/>
      </c>
      <c r="BS43" t="str">
        <f>IF('[1]Data Checking'!BW43="","",'[1]Data Checking'!BW43)</f>
        <v/>
      </c>
      <c r="BT43" t="str">
        <f>IF('[1]Data Checking'!BX43="","",'[1]Data Checking'!BX43)</f>
        <v/>
      </c>
      <c r="BU43" t="str">
        <f>IF('[1]Data Checking'!BY43="","",'[1]Data Checking'!BY43)</f>
        <v/>
      </c>
      <c r="BV43" t="str">
        <f>IF('[1]Data Checking'!BZ43="","",'[1]Data Checking'!BZ43)</f>
        <v/>
      </c>
      <c r="BW43" t="str">
        <f>IF('[1]Data Checking'!CA43="","",'[1]Data Checking'!CA43)</f>
        <v/>
      </c>
      <c r="BX43" t="str">
        <f>IF('[1]Data Checking'!CB43="","",'[1]Data Checking'!CB43)</f>
        <v/>
      </c>
      <c r="BY43" t="str">
        <f>IF('[1]Data Checking'!CC43="","",'[1]Data Checking'!CC43)</f>
        <v/>
      </c>
      <c r="BZ43" t="str">
        <f>IF('[1]Data Checking'!CD43="","",'[1]Data Checking'!CD43)</f>
        <v/>
      </c>
      <c r="CA43" t="str">
        <f>IF('[1]Data Checking'!CE43="","",'[1]Data Checking'!CE43)</f>
        <v/>
      </c>
      <c r="CB43" t="str">
        <f>IF('[1]Data Checking'!CF43="","",'[1]Data Checking'!CF43)</f>
        <v/>
      </c>
      <c r="CC43" t="str">
        <f>IF('[1]Data Checking'!CG43="","",'[1]Data Checking'!CG43)</f>
        <v/>
      </c>
      <c r="CD43" t="str">
        <f>IF('[1]Data Checking'!CH43="","",'[1]Data Checking'!CH43)</f>
        <v/>
      </c>
      <c r="CE43" t="str">
        <f>IF('[1]Data Checking'!CI43="","",'[1]Data Checking'!CI43)</f>
        <v/>
      </c>
      <c r="CF43" t="str">
        <f>IF('[1]Data Checking'!CJ43="","",'[1]Data Checking'!CJ43)</f>
        <v/>
      </c>
      <c r="CG43" t="str">
        <f>IF('[1]Data Checking'!CK43="","",'[1]Data Checking'!CK43)</f>
        <v/>
      </c>
      <c r="CH43" t="str">
        <f>IF('[1]Data Checking'!CL43="","",'[1]Data Checking'!CL43)</f>
        <v/>
      </c>
      <c r="CI43" t="str">
        <f>IF('[1]Data Checking'!CM43="","",'[1]Data Checking'!CM43)</f>
        <v/>
      </c>
      <c r="CJ43" t="str">
        <f>IF('[1]Data Checking'!CN43="","",'[1]Data Checking'!CN43)</f>
        <v/>
      </c>
      <c r="CK43" t="str">
        <f>IF('[1]Data Checking'!CO43="","",'[1]Data Checking'!CO43)</f>
        <v/>
      </c>
      <c r="CL43" t="str">
        <f>IF('[1]Data Checking'!CP43="","",'[1]Data Checking'!CP43)</f>
        <v/>
      </c>
      <c r="CM43" t="str">
        <f>IF('[1]Data Checking'!CQ43="","",'[1]Data Checking'!CQ43)</f>
        <v/>
      </c>
      <c r="CN43" t="str">
        <f>IF('[1]Data Checking'!CR43="","",'[1]Data Checking'!CR43)</f>
        <v/>
      </c>
      <c r="CO43" t="str">
        <f>IF('[1]Data Checking'!CS43="","",'[1]Data Checking'!CS43)</f>
        <v/>
      </c>
      <c r="CP43" t="str">
        <f>IF('[1]Data Checking'!CT43="","",'[1]Data Checking'!CT43)</f>
        <v/>
      </c>
      <c r="CQ43" t="str">
        <f>IF('[1]Data Checking'!CU43="","",'[1]Data Checking'!CU43)</f>
        <v/>
      </c>
      <c r="CR43" t="str">
        <f>IF('[1]Data Checking'!CV43="","",'[1]Data Checking'!CV43)</f>
        <v/>
      </c>
      <c r="CS43" t="str">
        <f>IF('[1]Data Checking'!CW43="","",'[1]Data Checking'!CW43)</f>
        <v/>
      </c>
      <c r="CT43" t="str">
        <f>IF('[1]Data Checking'!CX43="","",'[1]Data Checking'!CX43)</f>
        <v/>
      </c>
      <c r="CU43" t="str">
        <f>IF('[1]Data Checking'!CY43="","",'[1]Data Checking'!CY43)</f>
        <v/>
      </c>
      <c r="CV43" t="str">
        <f>IF('[1]Data Checking'!CZ43="","",'[1]Data Checking'!CZ43)</f>
        <v/>
      </c>
      <c r="CW43" t="str">
        <f>IF('[1]Data Checking'!DA43="","",'[1]Data Checking'!DA43)</f>
        <v/>
      </c>
      <c r="CX43" t="str">
        <f>IF('[1]Data Checking'!DB43="","",'[1]Data Checking'!DB43)</f>
        <v/>
      </c>
      <c r="CY43" t="str">
        <f>IF('[1]Data Checking'!DC43="","",'[1]Data Checking'!DC43)</f>
        <v/>
      </c>
      <c r="CZ43" t="str">
        <f>IF('[1]Data Checking'!DD43="","",'[1]Data Checking'!DD43)</f>
        <v/>
      </c>
      <c r="DA43" t="str">
        <f>IF('[1]Data Checking'!DE43="","",'[1]Data Checking'!DE43)</f>
        <v/>
      </c>
      <c r="DB43" t="str">
        <f>IF('[1]Data Checking'!DF43="","",'[1]Data Checking'!DF43)</f>
        <v/>
      </c>
      <c r="DC43" t="str">
        <f>IF('[1]Data Checking'!DG43="","",'[1]Data Checking'!DG43)</f>
        <v/>
      </c>
      <c r="DD43" t="str">
        <f>IF('[1]Data Checking'!DH43="","",'[1]Data Checking'!DH43)</f>
        <v/>
      </c>
      <c r="DE43" t="str">
        <f>IF('[1]Data Checking'!DI43="","",'[1]Data Checking'!DI43)</f>
        <v/>
      </c>
      <c r="DF43" t="str">
        <f>IF('[1]Data Checking'!DJ43="","",'[1]Data Checking'!DJ43)</f>
        <v/>
      </c>
      <c r="DG43" t="str">
        <f>IF('[1]Data Checking'!DK43="","",'[1]Data Checking'!DK43)</f>
        <v/>
      </c>
      <c r="DH43" t="str">
        <f>IF('[1]Data Checking'!DL43="","",'[1]Data Checking'!DL43)</f>
        <v/>
      </c>
      <c r="DI43" t="str">
        <f>IF('[1]Data Checking'!DM43="","",'[1]Data Checking'!DM43)</f>
        <v/>
      </c>
      <c r="DJ43" t="str">
        <f>IF('[1]Data Checking'!DN43="","",'[1]Data Checking'!DN43)</f>
        <v/>
      </c>
      <c r="DK43" t="str">
        <f>IF('[1]Data Checking'!DO43="","",'[1]Data Checking'!DO43)</f>
        <v/>
      </c>
      <c r="DL43" t="str">
        <f>IF('[1]Data Checking'!DP43="","",'[1]Data Checking'!DP43)</f>
        <v/>
      </c>
      <c r="DM43" t="str">
        <f>IF('[1]Data Checking'!DQ43="","",'[1]Data Checking'!DQ43)</f>
        <v/>
      </c>
      <c r="DN43" t="str">
        <f>IF('[1]Data Checking'!DR43="","",'[1]Data Checking'!DR43)</f>
        <v/>
      </c>
      <c r="DO43" t="str">
        <f>IF('[1]Data Checking'!DS43="","",'[1]Data Checking'!DS43)</f>
        <v/>
      </c>
      <c r="DP43" t="str">
        <f>IF('[1]Data Checking'!DT43="","",'[1]Data Checking'!DT43)</f>
        <v/>
      </c>
      <c r="DQ43" t="str">
        <f>IF('[1]Data Checking'!DU43="","",'[1]Data Checking'!DU43)</f>
        <v/>
      </c>
      <c r="DR43" t="str">
        <f>IF('[1]Data Checking'!DV43="","",'[1]Data Checking'!DV43)</f>
        <v/>
      </c>
      <c r="DS43" t="str">
        <f>IF('[1]Data Checking'!DW43="","",'[1]Data Checking'!DW43)</f>
        <v/>
      </c>
      <c r="DT43" t="str">
        <f>IF('[1]Data Checking'!DX43="","",'[1]Data Checking'!DX43)</f>
        <v/>
      </c>
      <c r="DU43" t="str">
        <f>IF('[1]Data Checking'!DY43="","",'[1]Data Checking'!DY43)</f>
        <v/>
      </c>
      <c r="DV43" t="str">
        <f>IF('[1]Data Checking'!DZ43="","",'[1]Data Checking'!DZ43)</f>
        <v/>
      </c>
      <c r="DW43" t="str">
        <f>IF('[1]Data Checking'!EA43="","",'[1]Data Checking'!EA43)</f>
        <v/>
      </c>
      <c r="DX43" t="str">
        <f>IF('[1]Data Checking'!EB43="","",'[1]Data Checking'!EB43)</f>
        <v/>
      </c>
      <c r="DY43" t="str">
        <f>IF('[1]Data Checking'!EC43="","",'[1]Data Checking'!EC43)</f>
        <v/>
      </c>
      <c r="DZ43" t="str">
        <f>IF('[1]Data Checking'!ED43="","",'[1]Data Checking'!ED43)</f>
        <v/>
      </c>
      <c r="EA43" t="str">
        <f>IF('[1]Data Checking'!EE43="","",'[1]Data Checking'!EE43)</f>
        <v/>
      </c>
      <c r="EB43" t="str">
        <f>IF('[1]Data Checking'!EF43="","",'[1]Data Checking'!EF43)</f>
        <v/>
      </c>
      <c r="EC43" t="str">
        <f>IF('[1]Data Checking'!EG43="","",'[1]Data Checking'!EG43)</f>
        <v/>
      </c>
      <c r="ED43" t="str">
        <f>IF('[1]Data Checking'!EH43="","",'[1]Data Checking'!EH43)</f>
        <v/>
      </c>
      <c r="EE43" t="str">
        <f>IF('[1]Data Checking'!EI43="","",'[1]Data Checking'!EI43)</f>
        <v/>
      </c>
      <c r="EF43" t="str">
        <f>IF('[1]Data Checking'!EJ43="","",'[1]Data Checking'!EJ43)</f>
        <v/>
      </c>
      <c r="EG43" t="str">
        <f>IF('[1]Data Checking'!EK43="","",'[1]Data Checking'!EK43)</f>
        <v/>
      </c>
      <c r="EH43" t="str">
        <f>IF('[1]Data Checking'!EL43="","",'[1]Data Checking'!EL43)</f>
        <v/>
      </c>
      <c r="EI43" t="str">
        <f>IF('[1]Data Checking'!EM43="","",'[1]Data Checking'!EM43)</f>
        <v/>
      </c>
      <c r="EJ43" t="str">
        <f>IF('[1]Data Checking'!EN43="","",'[1]Data Checking'!EN43)</f>
        <v/>
      </c>
      <c r="EK43" t="str">
        <f>IF('[1]Data Checking'!EO43="","",'[1]Data Checking'!EO43)</f>
        <v>Brosse à dent Dentifrice Papier toilette Serviettes hygiéniques Savon pour se laver</v>
      </c>
      <c r="EL43">
        <f>IF('[1]Data Checking'!EP43="","",'[1]Data Checking'!EP43)</f>
        <v>0</v>
      </c>
      <c r="EM43">
        <f>IF('[1]Data Checking'!EQ43="","",'[1]Data Checking'!EQ43)</f>
        <v>1</v>
      </c>
      <c r="EN43">
        <f>IF('[1]Data Checking'!ER43="","",'[1]Data Checking'!ER43)</f>
        <v>1</v>
      </c>
      <c r="EO43">
        <f>IF('[1]Data Checking'!ES43="","",'[1]Data Checking'!ES43)</f>
        <v>1</v>
      </c>
      <c r="EP43">
        <f>IF('[1]Data Checking'!ET43="","",'[1]Data Checking'!ET43)</f>
        <v>1</v>
      </c>
      <c r="EQ43">
        <f>IF('[1]Data Checking'!EU43="","",'[1]Data Checking'!EU43)</f>
        <v>0</v>
      </c>
      <c r="ER43">
        <f>IF('[1]Data Checking'!EV43="","",'[1]Data Checking'!EV43)</f>
        <v>1</v>
      </c>
      <c r="ES43">
        <f>IF('[1]Data Checking'!EW43="","",'[1]Data Checking'!EW43)</f>
        <v>0</v>
      </c>
      <c r="ET43">
        <f>IF('[1]Data Checking'!EX43="","",'[1]Data Checking'!EX43)</f>
        <v>0</v>
      </c>
      <c r="EU43">
        <f>IF('[1]Data Checking'!EY43="","",'[1]Data Checking'!EY43)</f>
        <v>0</v>
      </c>
      <c r="EV43">
        <f>IF('[1]Data Checking'!EZ43="","",'[1]Data Checking'!EZ43)</f>
        <v>0</v>
      </c>
      <c r="EW43" t="str">
        <f>IF('[1]Data Checking'!FA43="","",'[1]Data Checking'!FA43)</f>
        <v/>
      </c>
      <c r="EX43" t="str">
        <f>IF('[1]Data Checking'!FB43="","",'[1]Data Checking'!FB43)</f>
        <v/>
      </c>
      <c r="EY43" t="str">
        <f>IF('[1]Data Checking'!FC43="","",'[1]Data Checking'!FC43)</f>
        <v/>
      </c>
      <c r="EZ43" t="str">
        <f>IF('[1]Data Checking'!FD43="","",'[1]Data Checking'!FD43)</f>
        <v/>
      </c>
      <c r="FA43" t="str">
        <f>IF('[1]Data Checking'!FE43="","",'[1]Data Checking'!FE43)</f>
        <v/>
      </c>
      <c r="FB43" t="str">
        <f>IF('[1]Data Checking'!FF43="","",'[1]Data Checking'!FF43)</f>
        <v/>
      </c>
      <c r="FC43" t="str">
        <f>IF('[1]Data Checking'!FG43="","",'[1]Data Checking'!FG43)</f>
        <v/>
      </c>
      <c r="FD43" t="str">
        <f>IF('[1]Data Checking'!FH43="","",'[1]Data Checking'!FH43)</f>
        <v/>
      </c>
      <c r="FE43">
        <f>IF('[1]Data Checking'!FI43="","",'[1]Data Checking'!FI43)</f>
        <v>25</v>
      </c>
      <c r="FF43" t="str">
        <f>IF('[1]Data Checking'!FJ43="","",'[1]Data Checking'!FJ43)</f>
        <v>Oui</v>
      </c>
      <c r="FG43">
        <f>IF('[1]Data Checking'!FK43="","",'[1]Data Checking'!FK43)</f>
        <v>25</v>
      </c>
      <c r="FH43" t="str">
        <f>IF('[1]Data Checking'!FL43="","",'[1]Data Checking'!FL43)</f>
        <v>Oui</v>
      </c>
      <c r="FI43" t="str">
        <f>IF('[1]Data Checking'!FM43="","",'[1]Data Checking'!FM43)</f>
        <v>Oui</v>
      </c>
      <c r="FJ43">
        <f>IF('[1]Data Checking'!FN43="","",'[1]Data Checking'!FN43)</f>
        <v>35</v>
      </c>
      <c r="FK43" t="str">
        <f>IF('[1]Data Checking'!FO43="","",'[1]Data Checking'!FO43)</f>
        <v/>
      </c>
      <c r="FL43" t="str">
        <f>IF('[1]Data Checking'!FP43="","",'[1]Data Checking'!FP43)</f>
        <v/>
      </c>
      <c r="FM43">
        <f>IF('[1]Data Checking'!FQ43="","",'[1]Data Checking'!FQ43)</f>
        <v>35</v>
      </c>
      <c r="FN43" t="str">
        <f>IF('[1]Data Checking'!FR43="","",'[1]Data Checking'!FR43)</f>
        <v>Oui</v>
      </c>
      <c r="FO43" t="str">
        <f>IF('[1]Data Checking'!FS43="","",'[1]Data Checking'!FS43)</f>
        <v>Oui</v>
      </c>
      <c r="FP43">
        <f>IF('[1]Data Checking'!FT43="","",'[1]Data Checking'!FT43)</f>
        <v>100</v>
      </c>
      <c r="FQ43" t="str">
        <f>IF('[1]Data Checking'!FU43="","",'[1]Data Checking'!FU43)</f>
        <v/>
      </c>
      <c r="FR43" t="str">
        <f>IF('[1]Data Checking'!FV43="","",'[1]Data Checking'!FV43)</f>
        <v/>
      </c>
      <c r="FS43">
        <f>IF('[1]Data Checking'!FW43="","",'[1]Data Checking'!FW43)</f>
        <v>100</v>
      </c>
      <c r="FT43" t="str">
        <f>IF('[1]Data Checking'!FX43="","",'[1]Data Checking'!FX43)</f>
        <v>Oui</v>
      </c>
      <c r="FU43" t="str">
        <f>IF('[1]Data Checking'!FY43="","",'[1]Data Checking'!FY43)</f>
        <v>Oui</v>
      </c>
      <c r="FV43">
        <f>IF('[1]Data Checking'!FZ43="","",'[1]Data Checking'!FZ43)</f>
        <v>100</v>
      </c>
      <c r="FW43" t="str">
        <f>IF('[1]Data Checking'!GA43="","",'[1]Data Checking'!GA43)</f>
        <v/>
      </c>
      <c r="FX43" t="str">
        <f>IF('[1]Data Checking'!GB43="","",'[1]Data Checking'!GB43)</f>
        <v/>
      </c>
      <c r="FY43" t="str">
        <f>IF('[1]Data Checking'!GC43="","",'[1]Data Checking'!GC43)</f>
        <v/>
      </c>
      <c r="FZ43">
        <f>IF('[1]Data Checking'!GD43="","",'[1]Data Checking'!GD43)</f>
        <v>100</v>
      </c>
      <c r="GA43" t="str">
        <f>IF('[1]Data Checking'!GE43="","",'[1]Data Checking'!GE43)</f>
        <v>Oui</v>
      </c>
      <c r="GB43" t="str">
        <f>IF('[1]Data Checking'!GF43="","",'[1]Data Checking'!GF43)</f>
        <v/>
      </c>
      <c r="GC43" t="str">
        <f>IF('[1]Data Checking'!GG43="","",'[1]Data Checking'!GG43)</f>
        <v/>
      </c>
      <c r="GD43" t="str">
        <f>IF('[1]Data Checking'!GH43="","",'[1]Data Checking'!GH43)</f>
        <v/>
      </c>
      <c r="GE43" t="str">
        <f>IF('[1]Data Checking'!GI43="","",'[1]Data Checking'!GI43)</f>
        <v/>
      </c>
      <c r="GF43" t="str">
        <f>IF('[1]Data Checking'!GJ43="","",'[1]Data Checking'!GJ43)</f>
        <v/>
      </c>
      <c r="GG43" t="str">
        <f>IF('[1]Data Checking'!GK43="","",'[1]Data Checking'!GK43)</f>
        <v/>
      </c>
      <c r="GH43" t="str">
        <f>IF('[1]Data Checking'!GL43="","",'[1]Data Checking'!GL43)</f>
        <v/>
      </c>
      <c r="GI43" t="str">
        <f>IF('[1]Data Checking'!GM43="","",'[1]Data Checking'!GM43)</f>
        <v/>
      </c>
      <c r="GJ43" t="str">
        <f>IF('[1]Data Checking'!GN43="","",'[1]Data Checking'!GN43)</f>
        <v/>
      </c>
      <c r="GK43" t="str">
        <f>IF('[1]Data Checking'!GO43="","",'[1]Data Checking'!GO43)</f>
        <v/>
      </c>
      <c r="GL43" t="str">
        <f>IF('[1]Data Checking'!GP43="","",'[1]Data Checking'!GP43)</f>
        <v/>
      </c>
      <c r="GM43" t="str">
        <f>IF('[1]Data Checking'!GQ43="","",'[1]Data Checking'!GQ43)</f>
        <v/>
      </c>
      <c r="GN43" t="str">
        <f>IF('[1]Data Checking'!GR43="","",'[1]Data Checking'!GR43)</f>
        <v/>
      </c>
      <c r="GO43" t="str">
        <f>IF('[1]Data Checking'!GS43="","",'[1]Data Checking'!GS43)</f>
        <v/>
      </c>
      <c r="GP43" t="str">
        <f>IF('[1]Data Checking'!GT43="","",'[1]Data Checking'!GT43)</f>
        <v/>
      </c>
      <c r="GQ43" t="str">
        <f>IF('[1]Data Checking'!GU43="","",'[1]Data Checking'!GU43)</f>
        <v>Non</v>
      </c>
      <c r="GR43" t="str">
        <f>IF('[1]Data Checking'!GV43="","",'[1]Data Checking'!GV43)</f>
        <v/>
      </c>
      <c r="GS43" t="str">
        <f>IF('[1]Data Checking'!GW43="","",'[1]Data Checking'!GW43)</f>
        <v/>
      </c>
      <c r="GT43" t="str">
        <f>IF('[1]Data Checking'!GX43="","",'[1]Data Checking'!GX43)</f>
        <v/>
      </c>
      <c r="GU43" t="str">
        <f>IF('[1]Data Checking'!GY43="","",'[1]Data Checking'!GY43)</f>
        <v/>
      </c>
      <c r="GV43" t="str">
        <f>IF('[1]Data Checking'!GZ43="","",'[1]Data Checking'!GZ43)</f>
        <v/>
      </c>
      <c r="GW43" t="str">
        <f>IF('[1]Data Checking'!HA43="","",'[1]Data Checking'!HA43)</f>
        <v/>
      </c>
      <c r="GX43" t="str">
        <f>IF('[1]Data Checking'!HB43="","",'[1]Data Checking'!HB43)</f>
        <v/>
      </c>
      <c r="GY43" t="str">
        <f>IF('[1]Data Checking'!HC43="","",'[1]Data Checking'!HC43)</f>
        <v/>
      </c>
      <c r="GZ43" t="str">
        <f>IF('[1]Data Checking'!HD43="","",'[1]Data Checking'!HD43)</f>
        <v/>
      </c>
      <c r="HA43" t="str">
        <f>IF('[1]Data Checking'!HE43="","",'[1]Data Checking'!HE43)</f>
        <v/>
      </c>
      <c r="HB43" t="str">
        <f>IF('[1]Data Checking'!HF43="","",'[1]Data Checking'!HF43)</f>
        <v/>
      </c>
      <c r="HC43" t="str">
        <f>IF('[1]Data Checking'!HG43="","",'[1]Data Checking'!HG43)</f>
        <v/>
      </c>
      <c r="HD43" t="str">
        <f>IF('[1]Data Checking'!HH43="","",'[1]Data Checking'!HH43)</f>
        <v/>
      </c>
      <c r="HE43" t="str">
        <f>IF('[1]Data Checking'!HI43="","",'[1]Data Checking'!HI43)</f>
        <v/>
      </c>
      <c r="HF43" t="str">
        <f>IF('[1]Data Checking'!HJ43="","",'[1]Data Checking'!HJ43)</f>
        <v/>
      </c>
      <c r="HG43" t="str">
        <f>IF('[1]Data Checking'!HK43="","",'[1]Data Checking'!HK43)</f>
        <v/>
      </c>
      <c r="HH43" t="str">
        <f>IF('[1]Data Checking'!HL43="","",'[1]Data Checking'!HL43)</f>
        <v/>
      </c>
      <c r="HI43" t="str">
        <f>IF('[1]Data Checking'!HM43="","",'[1]Data Checking'!HM43)</f>
        <v/>
      </c>
      <c r="HJ43" t="str">
        <f>IF('[1]Data Checking'!HN43="","",'[1]Data Checking'!HN43)</f>
        <v/>
      </c>
      <c r="HK43" t="str">
        <f>IF('[1]Data Checking'!HO43="","",'[1]Data Checking'!HO43)</f>
        <v/>
      </c>
      <c r="HL43" t="str">
        <f>IF('[1]Data Checking'!HP43="","",'[1]Data Checking'!HP43)</f>
        <v/>
      </c>
      <c r="HM43" t="str">
        <f>IF('[1]Data Checking'!HQ43="","",'[1]Data Checking'!HQ43)</f>
        <v/>
      </c>
      <c r="HN43" t="str">
        <f>IF('[1]Data Checking'!HR43="","",'[1]Data Checking'!HR43)</f>
        <v/>
      </c>
      <c r="HO43" t="str">
        <f>IF('[1]Data Checking'!HS43="","",'[1]Data Checking'!HS43)</f>
        <v/>
      </c>
      <c r="HP43" t="str">
        <f>IF('[1]Data Checking'!HT43="","",'[1]Data Checking'!HT43)</f>
        <v/>
      </c>
      <c r="HQ43" t="str">
        <f>IF('[1]Data Checking'!HU43="","",'[1]Data Checking'!HU43)</f>
        <v/>
      </c>
      <c r="HR43" t="str">
        <f>IF('[1]Data Checking'!HV43="","",'[1]Data Checking'!HV43)</f>
        <v/>
      </c>
      <c r="HS43" t="str">
        <f>IF('[1]Data Checking'!HW43="","",'[1]Data Checking'!HW43)</f>
        <v>Oui</v>
      </c>
      <c r="HT43" t="str">
        <f>IF('[1]Data Checking'!HX43="","",'[1]Data Checking'!HX43)</f>
        <v>Non</v>
      </c>
      <c r="HU43" t="str">
        <f>IF('[1]Data Checking'!HY43="","",'[1]Data Checking'!HY43)</f>
        <v>Oui</v>
      </c>
      <c r="HV43" t="str">
        <f>IF('[1]Data Checking'!HZ43="","",'[1]Data Checking'!HZ43)</f>
        <v>Ouest</v>
      </c>
      <c r="HW43" t="str">
        <f>IF('[1]Data Checking'!IA43="","",'[1]Data Checking'!IA43)</f>
        <v>Différent</v>
      </c>
      <c r="HX43" t="str">
        <f>IF('[1]Data Checking'!IB43="","",'[1]Data Checking'!IB43)</f>
        <v>Croix-Des-Bouquets</v>
      </c>
      <c r="HY43" t="str">
        <f>IF('[1]Data Checking'!IC43="","",'[1]Data Checking'!IC43)</f>
        <v>Différent</v>
      </c>
      <c r="HZ43" t="str">
        <f>IF('[1]Data Checking'!ID43="","",'[1]Data Checking'!ID43)</f>
        <v/>
      </c>
      <c r="IA43" t="str">
        <f>IF('[1]Data Checking'!IE43="","",'[1]Data Checking'!IE43)</f>
        <v/>
      </c>
      <c r="IB43" t="str">
        <f>IF('[1]Data Checking'!IF43="","",'[1]Data Checking'!IF43)</f>
        <v>Oui</v>
      </c>
      <c r="IC43" t="str">
        <f>IF('[1]Data Checking'!IG43="","",'[1]Data Checking'!IG43)</f>
        <v>Autre</v>
      </c>
      <c r="ID43">
        <f>IF('[1]Data Checking'!IH43="","",'[1]Data Checking'!IH43)</f>
        <v>0</v>
      </c>
      <c r="IE43">
        <f>IF('[1]Data Checking'!II43="","",'[1]Data Checking'!II43)</f>
        <v>0</v>
      </c>
      <c r="IF43">
        <f>IF('[1]Data Checking'!IJ43="","",'[1]Data Checking'!IJ43)</f>
        <v>0</v>
      </c>
      <c r="IG43">
        <f>IF('[1]Data Checking'!IK43="","",'[1]Data Checking'!IK43)</f>
        <v>0</v>
      </c>
      <c r="IH43">
        <f>IF('[1]Data Checking'!IL43="","",'[1]Data Checking'!IL43)</f>
        <v>0</v>
      </c>
      <c r="II43">
        <f>IF('[1]Data Checking'!IM43="","",'[1]Data Checking'!IM43)</f>
        <v>1</v>
      </c>
      <c r="IJ43" t="str">
        <f>IF('[1]Data Checking'!IN43="","",'[1]Data Checking'!IN43)</f>
        <v>Yo te mete dife nan yon pati nan mache a. Anpil pwodwi te brile nan dife sa a.</v>
      </c>
      <c r="IK43" t="str">
        <f>IF('[1]Data Checking'!IO43="","",'[1]Data Checking'!IO43)</f>
        <v>Diminution du nombre de clients Augmentation des prix Difficultés pour se réapprovisionner en marchandises</v>
      </c>
      <c r="IL43">
        <f>IF('[1]Data Checking'!IP43="","",'[1]Data Checking'!IP43)</f>
        <v>0</v>
      </c>
      <c r="IM43">
        <f>IF('[1]Data Checking'!IQ43="","",'[1]Data Checking'!IQ43)</f>
        <v>1</v>
      </c>
      <c r="IN43">
        <f>IF('[1]Data Checking'!IR43="","",'[1]Data Checking'!IR43)</f>
        <v>1</v>
      </c>
      <c r="IO43">
        <f>IF('[1]Data Checking'!IS43="","",'[1]Data Checking'!IS43)</f>
        <v>1</v>
      </c>
      <c r="IP43">
        <f>IF('[1]Data Checking'!IT43="","",'[1]Data Checking'!IT43)</f>
        <v>0</v>
      </c>
      <c r="IQ43">
        <f>IF('[1]Data Checking'!IU43="","",'[1]Data Checking'!IU43)</f>
        <v>0</v>
      </c>
      <c r="IR43">
        <f>IF('[1]Data Checking'!IV43="","",'[1]Data Checking'!IV43)</f>
        <v>0</v>
      </c>
      <c r="IS43">
        <f>IF('[1]Data Checking'!IW43="","",'[1]Data Checking'!IW43)</f>
        <v>0</v>
      </c>
      <c r="IT43" t="str">
        <f>IF('[1]Data Checking'!IX43="","",'[1]Data Checking'!IX43)</f>
        <v/>
      </c>
      <c r="IU43" t="str">
        <f>IF('[1]Data Checking'!IY43="","",'[1]Data Checking'!IY43)</f>
        <v>Oui</v>
      </c>
      <c r="IV43" t="str">
        <f>IF('[1]Data Checking'!IZ43="","",'[1]Data Checking'!IZ43)</f>
        <v/>
      </c>
      <c r="IW43" t="str">
        <f>IF('[1]Data Checking'!JA43="","",'[1]Data Checking'!JA43)</f>
        <v>Produits d'hygiène et assainissement</v>
      </c>
      <c r="IX43">
        <f>IF('[1]Data Checking'!JB43="","",'[1]Data Checking'!JB43)</f>
        <v>0</v>
      </c>
      <c r="IY43">
        <f>IF('[1]Data Checking'!JC43="","",'[1]Data Checking'!JC43)</f>
        <v>1</v>
      </c>
      <c r="IZ43">
        <f>IF('[1]Data Checking'!JD43="","",'[1]Data Checking'!JD43)</f>
        <v>0</v>
      </c>
      <c r="JA43">
        <f>IF('[1]Data Checking'!JE43="","",'[1]Data Checking'!JE43)</f>
        <v>0</v>
      </c>
      <c r="JB43" t="str">
        <f>IF('[1]Data Checking'!JF43="","",'[1]Data Checking'!JF43)</f>
        <v/>
      </c>
      <c r="JC43" t="str">
        <f>IF('[1]Data Checking'!JG43="","",'[1]Data Checking'!JG43)</f>
        <v/>
      </c>
      <c r="JD43" t="str">
        <f>IF('[1]Data Checking'!JH43="","",'[1]Data Checking'!JH43)</f>
        <v/>
      </c>
      <c r="JE43" t="str">
        <f>IF('[1]Data Checking'!JI43="","",'[1]Data Checking'!JI43)</f>
        <v/>
      </c>
      <c r="JF43" t="str">
        <f>IF('[1]Data Checking'!JJ43="","",'[1]Data Checking'!JJ43)</f>
        <v/>
      </c>
      <c r="JG43" t="str">
        <f>IF('[1]Data Checking'!JK43="","",'[1]Data Checking'!JK43)</f>
        <v/>
      </c>
      <c r="JH43" t="str">
        <f>IF('[1]Data Checking'!JL43="","",'[1]Data Checking'!JL43)</f>
        <v/>
      </c>
      <c r="JI43" t="str">
        <f>IF('[1]Data Checking'!JM43="","",'[1]Data Checking'!JM43)</f>
        <v/>
      </c>
      <c r="JJ43" t="str">
        <f>IF('[1]Data Checking'!JN43="","",'[1]Data Checking'!JN43)</f>
        <v/>
      </c>
      <c r="JK43" t="str">
        <f>IF('[1]Data Checking'!JO43="","",'[1]Data Checking'!JO43)</f>
        <v/>
      </c>
      <c r="JL43" t="str">
        <f>IF('[1]Data Checking'!JP43="","",'[1]Data Checking'!JP43)</f>
        <v/>
      </c>
      <c r="JM43" t="str">
        <f>IF('[1]Data Checking'!JQ43="","",'[1]Data Checking'!JQ43)</f>
        <v/>
      </c>
      <c r="JN43" t="str">
        <f>IF('[1]Data Checking'!JR43="","",'[1]Data Checking'!JR43)</f>
        <v/>
      </c>
      <c r="JO43" t="str">
        <f>IF('[1]Data Checking'!JS43="","",'[1]Data Checking'!JS43)</f>
        <v/>
      </c>
      <c r="JP43" t="str">
        <f>IF('[1]Data Checking'!JT43="","",'[1]Data Checking'!JT43)</f>
        <v/>
      </c>
      <c r="JQ43" t="str">
        <f>IF('[1]Data Checking'!JU43="","",'[1]Data Checking'!JU43)</f>
        <v/>
      </c>
      <c r="JR43" t="str">
        <f>IF('[1]Data Checking'!JV43="","",'[1]Data Checking'!JV43)</f>
        <v/>
      </c>
      <c r="JS43" t="str">
        <f>IF('[1]Data Checking'!JW43="","",'[1]Data Checking'!JW43)</f>
        <v/>
      </c>
      <c r="JT43" t="str">
        <f>IF('[1]Data Checking'!JX43="","",'[1]Data Checking'!JX43)</f>
        <v/>
      </c>
      <c r="JU43" t="str">
        <f>IF('[1]Data Checking'!JY43="","",'[1]Data Checking'!JY43)</f>
        <v/>
      </c>
      <c r="JV43" t="str">
        <f>IF('[1]Data Checking'!JZ43="","",'[1]Data Checking'!JZ43)</f>
        <v/>
      </c>
      <c r="JW43" t="str">
        <f>IF('[1]Data Checking'!KA43="","",'[1]Data Checking'!KA43)</f>
        <v/>
      </c>
      <c r="JX43" t="str">
        <f>IF('[1]Data Checking'!KB43="","",'[1]Data Checking'!KB43)</f>
        <v/>
      </c>
      <c r="JY43" t="str">
        <f>IF('[1]Data Checking'!KC43="","",'[1]Data Checking'!KC43)</f>
        <v/>
      </c>
      <c r="JZ43" t="str">
        <f>IF('[1]Data Checking'!KD43="","",'[1]Data Checking'!KD43)</f>
        <v/>
      </c>
      <c r="KA43" t="str">
        <f>IF('[1]Data Checking'!KE43="","",'[1]Data Checking'!KE43)</f>
        <v/>
      </c>
      <c r="KB43" t="str">
        <f>IF('[1]Data Checking'!KF43="","",'[1]Data Checking'!KF43)</f>
        <v/>
      </c>
      <c r="KC43" t="str">
        <f>IF('[1]Data Checking'!KG43="","",'[1]Data Checking'!KG43)</f>
        <v/>
      </c>
      <c r="KD43" t="str">
        <f>IF('[1]Data Checking'!KH43="","",'[1]Data Checking'!KH43)</f>
        <v/>
      </c>
      <c r="KE43" t="str">
        <f>IF('[1]Data Checking'!KI43="","",'[1]Data Checking'!KI43)</f>
        <v/>
      </c>
      <c r="KF43" t="str">
        <f>IF('[1]Data Checking'!KJ43="","",'[1]Data Checking'!KJ43)</f>
        <v/>
      </c>
      <c r="KG43" t="str">
        <f>IF('[1]Data Checking'!KK43="","",'[1]Data Checking'!KK43)</f>
        <v/>
      </c>
      <c r="KH43" t="str">
        <f>IF('[1]Data Checking'!KL43="","",'[1]Data Checking'!KL43)</f>
        <v/>
      </c>
      <c r="KI43" t="str">
        <f>IF('[1]Data Checking'!KM43="","",'[1]Data Checking'!KM43)</f>
        <v/>
      </c>
      <c r="KJ43" t="str">
        <f>IF('[1]Data Checking'!KN43="","",'[1]Data Checking'!KN43)</f>
        <v/>
      </c>
      <c r="KK43" t="str">
        <f>IF('[1]Data Checking'!KO43="","",'[1]Data Checking'!KO43)</f>
        <v/>
      </c>
      <c r="KL43" t="str">
        <f>IF('[1]Data Checking'!KP43="","",'[1]Data Checking'!KP43)</f>
        <v/>
      </c>
      <c r="KM43" t="str">
        <f>IF('[1]Data Checking'!KQ43="","",'[1]Data Checking'!KQ43)</f>
        <v/>
      </c>
      <c r="KN43" t="str">
        <f>IF('[1]Data Checking'!KR43="","",'[1]Data Checking'!KR43)</f>
        <v/>
      </c>
      <c r="KO43" t="str">
        <f>IF('[1]Data Checking'!KS43="","",'[1]Data Checking'!KS43)</f>
        <v/>
      </c>
      <c r="KP43" t="str">
        <f>IF('[1]Data Checking'!KT43="","",'[1]Data Checking'!KT43)</f>
        <v/>
      </c>
      <c r="KQ43" t="str">
        <f>IF('[1]Data Checking'!KU43="","",'[1]Data Checking'!KU43)</f>
        <v/>
      </c>
      <c r="KR43" t="str">
        <f>IF('[1]Data Checking'!KV43="","",'[1]Data Checking'!KV43)</f>
        <v/>
      </c>
      <c r="KS43" t="str">
        <f>IF('[1]Data Checking'!KW43="","",'[1]Data Checking'!KW43)</f>
        <v/>
      </c>
      <c r="KT43" t="str">
        <f>IF('[1]Data Checking'!KX43="","",'[1]Data Checking'!KX43)</f>
        <v/>
      </c>
      <c r="KU43" t="str">
        <f>IF('[1]Data Checking'!KY43="","",'[1]Data Checking'!KY43)</f>
        <v/>
      </c>
      <c r="KV43" t="str">
        <f>IF('[1]Data Checking'!KZ43="","",'[1]Data Checking'!KZ43)</f>
        <v/>
      </c>
      <c r="KW43" t="str">
        <f>IF('[1]Data Checking'!LA43="","",'[1]Data Checking'!LA43)</f>
        <v/>
      </c>
      <c r="KX43" t="str">
        <f>IF('[1]Data Checking'!LB43="","",'[1]Data Checking'!LB43)</f>
        <v/>
      </c>
      <c r="KY43" t="str">
        <f>IF('[1]Data Checking'!LC43="","",'[1]Data Checking'!LC43)</f>
        <v/>
      </c>
      <c r="KZ43" t="str">
        <f>IF('[1]Data Checking'!LD43="","",'[1]Data Checking'!LD43)</f>
        <v/>
      </c>
      <c r="LA43" t="str">
        <f>IF('[1]Data Checking'!LE43="","",'[1]Data Checking'!LE43)</f>
        <v/>
      </c>
      <c r="LB43" t="str">
        <f>IF('[1]Data Checking'!LF43="","",'[1]Data Checking'!LF43)</f>
        <v/>
      </c>
      <c r="LC43" t="str">
        <f>IF('[1]Data Checking'!LG43="","",'[1]Data Checking'!LG43)</f>
        <v/>
      </c>
      <c r="LD43" t="str">
        <f>IF('[1]Data Checking'!LH43="","",'[1]Data Checking'!LH43)</f>
        <v/>
      </c>
      <c r="LE43" t="str">
        <f>IF('[1]Data Checking'!LI43="","",'[1]Data Checking'!LI43)</f>
        <v/>
      </c>
      <c r="LF43" t="str">
        <f>IF('[1]Data Checking'!LJ43="","",'[1]Data Checking'!LJ43)</f>
        <v/>
      </c>
      <c r="LG43" t="str">
        <f>IF('[1]Data Checking'!LK43="","",'[1]Data Checking'!LK43)</f>
        <v/>
      </c>
      <c r="LH43" t="str">
        <f>IF('[1]Data Checking'!LL43="","",'[1]Data Checking'!LL43)</f>
        <v/>
      </c>
      <c r="LI43" t="str">
        <f>IF('[1]Data Checking'!LM43="","",'[1]Data Checking'!LM43)</f>
        <v/>
      </c>
      <c r="LJ43" t="str">
        <f>IF('[1]Data Checking'!LN43="","",'[1]Data Checking'!LN43)</f>
        <v/>
      </c>
      <c r="LK43" t="str">
        <f>IF('[1]Data Checking'!LO43="","",'[1]Data Checking'!LO43)</f>
        <v/>
      </c>
      <c r="LL43" t="str">
        <f>IF('[1]Data Checking'!LP43="","",'[1]Data Checking'!LP43)</f>
        <v/>
      </c>
      <c r="LM43" t="str">
        <f>IF('[1]Data Checking'!LQ43="","",'[1]Data Checking'!LQ43)</f>
        <v/>
      </c>
      <c r="LN43" t="str">
        <f>IF('[1]Data Checking'!LR43="","",'[1]Data Checking'!LR43)</f>
        <v/>
      </c>
      <c r="LO43" t="str">
        <f>IF('[1]Data Checking'!LS43="","",'[1]Data Checking'!LS43)</f>
        <v/>
      </c>
      <c r="LP43" t="str">
        <f>IF('[1]Data Checking'!LT43="","",'[1]Data Checking'!LT43)</f>
        <v/>
      </c>
      <c r="LQ43" t="str">
        <f>IF('[1]Data Checking'!LU43="","",'[1]Data Checking'!LU43)</f>
        <v/>
      </c>
      <c r="LR43" t="str">
        <f>IF('[1]Data Checking'!LV43="","",'[1]Data Checking'!LV43)</f>
        <v/>
      </c>
      <c r="LS43" t="str">
        <f>IF('[1]Data Checking'!LW43="","",'[1]Data Checking'!LW43)</f>
        <v/>
      </c>
      <c r="LT43" t="str">
        <f>IF('[1]Data Checking'!LX43="","",'[1]Data Checking'!LX43)</f>
        <v/>
      </c>
      <c r="LU43" t="str">
        <f>IF('[1]Data Checking'!LY43="","",'[1]Data Checking'!LY43)</f>
        <v/>
      </c>
      <c r="LV43" t="str">
        <f>IF('[1]Data Checking'!LZ43="","",'[1]Data Checking'!LZ43)</f>
        <v/>
      </c>
      <c r="LW43" t="str">
        <f>IF('[1]Data Checking'!MA43="","",'[1]Data Checking'!MA43)</f>
        <v/>
      </c>
      <c r="LX43" t="str">
        <f>IF('[1]Data Checking'!MB43="","",'[1]Data Checking'!MB43)</f>
        <v/>
      </c>
      <c r="LY43" t="str">
        <f>IF('[1]Data Checking'!MC43="","",'[1]Data Checking'!MC43)</f>
        <v/>
      </c>
      <c r="LZ43" t="str">
        <f>IF('[1]Data Checking'!MD43="","",'[1]Data Checking'!MD43)</f>
        <v/>
      </c>
      <c r="MA43" t="str">
        <f>IF('[1]Data Checking'!ME43="","",'[1]Data Checking'!ME43)</f>
        <v/>
      </c>
      <c r="MB43" t="str">
        <f>IF('[1]Data Checking'!MF43="","",'[1]Data Checking'!MF43)</f>
        <v/>
      </c>
      <c r="MC43" t="str">
        <f>IF('[1]Data Checking'!MG43="","",'[1]Data Checking'!MG43)</f>
        <v/>
      </c>
      <c r="MD43" t="str">
        <f>IF('[1]Data Checking'!MH43="","",'[1]Data Checking'!MH43)</f>
        <v/>
      </c>
      <c r="ME43" t="str">
        <f>IF('[1]Data Checking'!MI43="","",'[1]Data Checking'!MI43)</f>
        <v/>
      </c>
      <c r="MF43" t="str">
        <f>IF('[1]Data Checking'!MJ43="","",'[1]Data Checking'!MJ43)</f>
        <v/>
      </c>
      <c r="MG43" t="str">
        <f>IF('[1]Data Checking'!MK43="","",'[1]Data Checking'!MK43)</f>
        <v/>
      </c>
      <c r="MH43" t="str">
        <f>IF('[1]Data Checking'!ML43="","",'[1]Data Checking'!ML43)</f>
        <v/>
      </c>
      <c r="MI43" t="str">
        <f>IF('[1]Data Checking'!MM43="","",'[1]Data Checking'!MM43)</f>
        <v/>
      </c>
      <c r="MJ43" t="str">
        <f>IF('[1]Data Checking'!MN43="","",'[1]Data Checking'!MN43)</f>
        <v/>
      </c>
      <c r="MK43" t="str">
        <f>IF('[1]Data Checking'!MO43="","",'[1]Data Checking'!MO43)</f>
        <v/>
      </c>
      <c r="ML43" t="str">
        <f>IF('[1]Data Checking'!MP43="","",'[1]Data Checking'!MP43)</f>
        <v/>
      </c>
      <c r="MM43" t="str">
        <f>IF('[1]Data Checking'!MQ43="","",'[1]Data Checking'!MQ43)</f>
        <v/>
      </c>
      <c r="MN43" t="str">
        <f>IF('[1]Data Checking'!MR43="","",'[1]Data Checking'!MR43)</f>
        <v/>
      </c>
      <c r="MO43" t="str">
        <f>IF('[1]Data Checking'!MS43="","",'[1]Data Checking'!MS43)</f>
        <v/>
      </c>
      <c r="MP43" t="str">
        <f>IF('[1]Data Checking'!MT43="","",'[1]Data Checking'!MT43)</f>
        <v/>
      </c>
      <c r="MQ43" t="str">
        <f>IF('[1]Data Checking'!MU43="","",'[1]Data Checking'!MU43)</f>
        <v/>
      </c>
      <c r="MR43" t="str">
        <f>IF('[1]Data Checking'!MV43="","",'[1]Data Checking'!MV43)</f>
        <v/>
      </c>
      <c r="MS43" t="str">
        <f>IF('[1]Data Checking'!MW43="","",'[1]Data Checking'!MW43)</f>
        <v/>
      </c>
      <c r="MT43" t="str">
        <f>IF('[1]Data Checking'!MX43="","",'[1]Data Checking'!MX43)</f>
        <v/>
      </c>
      <c r="MU43" t="str">
        <f>IF('[1]Data Checking'!MY43="","",'[1]Data Checking'!MY43)</f>
        <v/>
      </c>
      <c r="MV43" t="str">
        <f>IF('[1]Data Checking'!MZ43="","",'[1]Data Checking'!MZ43)</f>
        <v/>
      </c>
      <c r="MW43" t="str">
        <f>IF('[1]Data Checking'!NA43="","",'[1]Data Checking'!NA43)</f>
        <v/>
      </c>
      <c r="MX43" t="str">
        <f>IF('[1]Data Checking'!NB43="","",'[1]Data Checking'!NB43)</f>
        <v/>
      </c>
      <c r="MY43" t="str">
        <f>IF('[1]Data Checking'!NC43="","",'[1]Data Checking'!NC43)</f>
        <v/>
      </c>
      <c r="MZ43" t="str">
        <f>IF('[1]Data Checking'!ND43="","",'[1]Data Checking'!ND43)</f>
        <v/>
      </c>
      <c r="NA43" t="str">
        <f>IF('[1]Data Checking'!NE43="","",'[1]Data Checking'!NE43)</f>
        <v/>
      </c>
      <c r="NB43" t="str">
        <f>IF('[1]Data Checking'!NF43="","",'[1]Data Checking'!NF43)</f>
        <v/>
      </c>
      <c r="NC43" t="str">
        <f>IF('[1]Data Checking'!NG43="","",'[1]Data Checking'!NG43)</f>
        <v/>
      </c>
      <c r="ND43" t="str">
        <f>IF('[1]Data Checking'!NH43="","",'[1]Data Checking'!NH43)</f>
        <v/>
      </c>
      <c r="NE43" t="str">
        <f>IF('[1]Data Checking'!NI43="","",'[1]Data Checking'!NI43)</f>
        <v/>
      </c>
      <c r="NF43" t="str">
        <f>IF('[1]Data Checking'!NJ43="","",'[1]Data Checking'!NJ43)</f>
        <v/>
      </c>
      <c r="NG43" t="str">
        <f>IF('[1]Data Checking'!NK43="","",'[1]Data Checking'!NK43)</f>
        <v/>
      </c>
      <c r="NH43" t="str">
        <f>IF('[1]Data Checking'!NL43="","",'[1]Data Checking'!NL43)</f>
        <v/>
      </c>
      <c r="NI43" t="str">
        <f>IF('[1]Data Checking'!NM43="","",'[1]Data Checking'!NM43)</f>
        <v/>
      </c>
      <c r="NJ43" t="str">
        <f>IF('[1]Data Checking'!NN43="","",'[1]Data Checking'!NN43)</f>
        <v/>
      </c>
      <c r="NK43" t="str">
        <f>IF('[1]Data Checking'!NO43="","",'[1]Data Checking'!NO43)</f>
        <v/>
      </c>
      <c r="NL43" t="str">
        <f>IF('[1]Data Checking'!NP43="","",'[1]Data Checking'!NP43)</f>
        <v/>
      </c>
      <c r="NM43" t="str">
        <f>IF('[1]Data Checking'!NQ43="","",'[1]Data Checking'!NQ43)</f>
        <v/>
      </c>
      <c r="NN43" t="str">
        <f>IF('[1]Data Checking'!NR43="","",'[1]Data Checking'!NR43)</f>
        <v/>
      </c>
      <c r="NO43" t="str">
        <f>IF('[1]Data Checking'!NS43="","",'[1]Data Checking'!NS43)</f>
        <v/>
      </c>
      <c r="NP43" t="str">
        <f>IF('[1]Data Checking'!NT43="","",'[1]Data Checking'!NT43)</f>
        <v/>
      </c>
      <c r="NQ43" t="str">
        <f>IF('[1]Data Checking'!NU43="","",'[1]Data Checking'!NU43)</f>
        <v/>
      </c>
      <c r="NR43" t="str">
        <f>IF('[1]Data Checking'!NV43="","",'[1]Data Checking'!NV43)</f>
        <v/>
      </c>
      <c r="NS43" t="str">
        <f>IF('[1]Data Checking'!NW43="","",'[1]Data Checking'!NW43)</f>
        <v/>
      </c>
      <c r="NT43" t="str">
        <f>IF('[1]Data Checking'!NX43="","",'[1]Data Checking'!NX43)</f>
        <v/>
      </c>
      <c r="NU43" t="str">
        <f>IF('[1]Data Checking'!NY43="","",'[1]Data Checking'!NY43)</f>
        <v/>
      </c>
      <c r="NV43" t="str">
        <f>IF('[1]Data Checking'!NZ43="","",'[1]Data Checking'!NZ43)</f>
        <v/>
      </c>
      <c r="NW43" t="str">
        <f>IF('[1]Data Checking'!OA43="","",'[1]Data Checking'!OA43)</f>
        <v/>
      </c>
      <c r="NX43" t="str">
        <f>IF('[1]Data Checking'!OB43="","",'[1]Data Checking'!OB43)</f>
        <v/>
      </c>
      <c r="NY43" t="str">
        <f>IF('[1]Data Checking'!OC43="","",'[1]Data Checking'!OC43)</f>
        <v/>
      </c>
      <c r="NZ43" t="str">
        <f>IF('[1]Data Checking'!OD43="","",'[1]Data Checking'!OD43)</f>
        <v/>
      </c>
      <c r="OA43" t="str">
        <f>IF('[1]Data Checking'!OE43="","",'[1]Data Checking'!OE43)</f>
        <v/>
      </c>
      <c r="OB43" t="str">
        <f>IF('[1]Data Checking'!OF43="","",'[1]Data Checking'!OF43)</f>
        <v/>
      </c>
      <c r="OC43" t="str">
        <f>IF('[1]Data Checking'!OG43="","",'[1]Data Checking'!OG43)</f>
        <v/>
      </c>
      <c r="OD43" t="str">
        <f>IF('[1]Data Checking'!OH43="","",'[1]Data Checking'!OH43)</f>
        <v/>
      </c>
      <c r="OE43" t="str">
        <f>IF('[1]Data Checking'!OI43="","",'[1]Data Checking'!OI43)</f>
        <v/>
      </c>
      <c r="OF43" t="str">
        <f>IF('[1]Data Checking'!OJ43="","",'[1]Data Checking'!OJ43)</f>
        <v/>
      </c>
      <c r="OG43" t="str">
        <f>IF('[1]Data Checking'!OK43="","",'[1]Data Checking'!OK43)</f>
        <v/>
      </c>
      <c r="OH43" t="str">
        <f>IF('[1]Data Checking'!OL43="","",'[1]Data Checking'!OL43)</f>
        <v/>
      </c>
      <c r="OI43" t="str">
        <f>IF('[1]Data Checking'!OM43="","",'[1]Data Checking'!OM43)</f>
        <v/>
      </c>
      <c r="OJ43" t="str">
        <f>IF('[1]Data Checking'!ON43="","",'[1]Data Checking'!ON43)</f>
        <v/>
      </c>
      <c r="OK43" t="str">
        <f>IF('[1]Data Checking'!OO43="","",'[1]Data Checking'!OO43)</f>
        <v/>
      </c>
      <c r="OL43" t="str">
        <f>IF('[1]Data Checking'!OP43="","",'[1]Data Checking'!OP43)</f>
        <v/>
      </c>
      <c r="OM43" t="str">
        <f>IF('[1]Data Checking'!OQ43="","",'[1]Data Checking'!OQ43)</f>
        <v/>
      </c>
      <c r="ON43" t="str">
        <f>IF('[1]Data Checking'!OR43="","",'[1]Data Checking'!OR43)</f>
        <v/>
      </c>
      <c r="OO43" t="str">
        <f>IF('[1]Data Checking'!OS43="","",'[1]Data Checking'!OS43)</f>
        <v/>
      </c>
      <c r="OP43" t="str">
        <f>IF('[1]Data Checking'!OT43="","",'[1]Data Checking'!OT43)</f>
        <v/>
      </c>
      <c r="OQ43" t="str">
        <f>IF('[1]Data Checking'!OU43="","",'[1]Data Checking'!OU43)</f>
        <v/>
      </c>
      <c r="OR43" t="str">
        <f>IF('[1]Data Checking'!OV43="","",'[1]Data Checking'!OV43)</f>
        <v/>
      </c>
      <c r="OS43" t="str">
        <f>IF('[1]Data Checking'!OW43="","",'[1]Data Checking'!OW43)</f>
        <v/>
      </c>
      <c r="OT43" t="str">
        <f>IF('[1]Data Checking'!OX43="","",'[1]Data Checking'!OX43)</f>
        <v/>
      </c>
      <c r="OU43" t="str">
        <f>IF('[1]Data Checking'!OY43="","",'[1]Data Checking'!OY43)</f>
        <v/>
      </c>
      <c r="OV43" t="str">
        <f>IF('[1]Data Checking'!OZ43="","",'[1]Data Checking'!OZ43)</f>
        <v/>
      </c>
      <c r="OW43" t="str">
        <f>IF('[1]Data Checking'!PA43="","",'[1]Data Checking'!PA43)</f>
        <v/>
      </c>
      <c r="OX43" t="str">
        <f>IF('[1]Data Checking'!PB43="","",'[1]Data Checking'!PB43)</f>
        <v/>
      </c>
      <c r="OY43" t="str">
        <f>IF('[1]Data Checking'!PC43="","",'[1]Data Checking'!PC43)</f>
        <v/>
      </c>
      <c r="OZ43" t="str">
        <f>IF('[1]Data Checking'!PD43="","",'[1]Data Checking'!PD43)</f>
        <v/>
      </c>
      <c r="PA43" t="str">
        <f>IF('[1]Data Checking'!PE43="","",'[1]Data Checking'!PE43)</f>
        <v/>
      </c>
      <c r="PB43" t="str">
        <f>IF('[1]Data Checking'!PF43="","",'[1]Data Checking'!PF43)</f>
        <v/>
      </c>
      <c r="PC43" t="str">
        <f>IF('[1]Data Checking'!PG43="","",'[1]Data Checking'!PG43)</f>
        <v/>
      </c>
      <c r="PD43" t="str">
        <f>IF('[1]Data Checking'!PH43="","",'[1]Data Checking'!PH43)</f>
        <v/>
      </c>
      <c r="PE43" t="str">
        <f>IF('[1]Data Checking'!PI43="","",'[1]Data Checking'!PI43)</f>
        <v/>
      </c>
      <c r="PF43" t="str">
        <f>IF('[1]Data Checking'!PJ43="","",'[1]Data Checking'!PJ43)</f>
        <v/>
      </c>
      <c r="PG43" t="str">
        <f>IF('[1]Data Checking'!PK43="","",'[1]Data Checking'!PK43)</f>
        <v/>
      </c>
      <c r="PH43" t="str">
        <f>IF('[1]Data Checking'!PL43="","",'[1]Data Checking'!PL43)</f>
        <v/>
      </c>
      <c r="PI43" t="str">
        <f>IF('[1]Data Checking'!PM43="","",'[1]Data Checking'!PM43)</f>
        <v/>
      </c>
      <c r="PJ43" t="str">
        <f>IF('[1]Data Checking'!PN43="","",'[1]Data Checking'!PN43)</f>
        <v/>
      </c>
      <c r="PK43" t="str">
        <f>IF('[1]Data Checking'!PO43="","",'[1]Data Checking'!PO43)</f>
        <v/>
      </c>
      <c r="PL43" t="str">
        <f>IF('[1]Data Checking'!PP43="","",'[1]Data Checking'!PP43)</f>
        <v/>
      </c>
      <c r="PM43" t="str">
        <f>IF('[1]Data Checking'!PQ43="","",'[1]Data Checking'!PQ43)</f>
        <v/>
      </c>
      <c r="PN43" t="str">
        <f>IF('[1]Data Checking'!PR43="","",'[1]Data Checking'!PR43)</f>
        <v/>
      </c>
      <c r="PO43" t="str">
        <f>IF('[1]Data Checking'!PS43="","",'[1]Data Checking'!PS43)</f>
        <v/>
      </c>
      <c r="PP43" t="str">
        <f>IF('[1]Data Checking'!PT43="","",'[1]Data Checking'!PT43)</f>
        <v/>
      </c>
      <c r="PQ43" t="str">
        <f>IF('[1]Data Checking'!PU43="","",'[1]Data Checking'!PU43)</f>
        <v/>
      </c>
      <c r="PR43" t="str">
        <f>IF('[1]Data Checking'!PV43="","",'[1]Data Checking'!PV43)</f>
        <v/>
      </c>
      <c r="PS43" t="str">
        <f>IF('[1]Data Checking'!PW43="","",'[1]Data Checking'!PW43)</f>
        <v/>
      </c>
      <c r="PT43" t="str">
        <f>IF('[1]Data Checking'!PX43="","",'[1]Data Checking'!PX43)</f>
        <v/>
      </c>
      <c r="PU43" t="str">
        <f>IF('[1]Data Checking'!PY43="","",'[1]Data Checking'!PY43)</f>
        <v/>
      </c>
      <c r="PV43" t="str">
        <f>IF('[1]Data Checking'!PZ43="","",'[1]Data Checking'!PZ43)</f>
        <v/>
      </c>
      <c r="PW43" t="str">
        <f>IF('[1]Data Checking'!QA43="","",'[1]Data Checking'!QA43)</f>
        <v/>
      </c>
      <c r="PX43" t="str">
        <f>IF('[1]Data Checking'!QB43="","",'[1]Data Checking'!QB43)</f>
        <v/>
      </c>
      <c r="PY43" t="str">
        <f>IF('[1]Data Checking'!QC43="","",'[1]Data Checking'!QC43)</f>
        <v/>
      </c>
      <c r="PZ43" t="str">
        <f>IF('[1]Data Checking'!QD43="","",'[1]Data Checking'!QD43)</f>
        <v/>
      </c>
      <c r="QA43" t="str">
        <f>IF('[1]Data Checking'!QE43="","",'[1]Data Checking'!QE43)</f>
        <v/>
      </c>
      <c r="QB43" t="str">
        <f>IF('[1]Data Checking'!QF43="","",'[1]Data Checking'!QF43)</f>
        <v/>
      </c>
      <c r="QC43" t="str">
        <f>IF('[1]Data Checking'!QG43="","",'[1]Data Checking'!QG43)</f>
        <v/>
      </c>
      <c r="QD43" t="str">
        <f>IF('[1]Data Checking'!QH43="","",'[1]Data Checking'!QH43)</f>
        <v/>
      </c>
      <c r="QE43" t="str">
        <f>IF('[1]Data Checking'!QI43="","",'[1]Data Checking'!QI43)</f>
        <v/>
      </c>
      <c r="QF43" t="str">
        <f>IF('[1]Data Checking'!QJ43="","",'[1]Data Checking'!QJ43)</f>
        <v/>
      </c>
      <c r="QG43" t="str">
        <f>IF('[1]Data Checking'!QK43="","",'[1]Data Checking'!QK43)</f>
        <v/>
      </c>
      <c r="QH43" t="str">
        <f>IF('[1]Data Checking'!QL43="","",'[1]Data Checking'!QL43)</f>
        <v/>
      </c>
      <c r="QI43" t="str">
        <f>IF('[1]Data Checking'!QM43="","",'[1]Data Checking'!QM43)</f>
        <v/>
      </c>
      <c r="QJ43" t="str">
        <f>IF('[1]Data Checking'!QN43="","",'[1]Data Checking'!QN43)</f>
        <v/>
      </c>
      <c r="QK43" t="str">
        <f>IF('[1]Data Checking'!QO43="","",'[1]Data Checking'!QO43)</f>
        <v/>
      </c>
      <c r="QL43" t="str">
        <f>IF('[1]Data Checking'!QP43="","",'[1]Data Checking'!QP43)</f>
        <v/>
      </c>
      <c r="QM43" t="str">
        <f>IF('[1]Data Checking'!QQ43="","",'[1]Data Checking'!QQ43)</f>
        <v/>
      </c>
      <c r="QN43" t="str">
        <f>IF('[1]Data Checking'!QR43="","",'[1]Data Checking'!QR43)</f>
        <v/>
      </c>
      <c r="QO43" t="str">
        <f>IF('[1]Data Checking'!QS43="","",'[1]Data Checking'!QS43)</f>
        <v/>
      </c>
      <c r="QP43" t="str">
        <f>IF('[1]Data Checking'!QT43="","",'[1]Data Checking'!QT43)</f>
        <v/>
      </c>
      <c r="QQ43" t="str">
        <f>IF('[1]Data Checking'!QU43="","",'[1]Data Checking'!QU43)</f>
        <v/>
      </c>
      <c r="QR43" t="str">
        <f>IF('[1]Data Checking'!QV43="","",'[1]Data Checking'!QV43)</f>
        <v/>
      </c>
      <c r="QS43" t="str">
        <f>IF('[1]Data Checking'!QW43="","",'[1]Data Checking'!QW43)</f>
        <v/>
      </c>
      <c r="QT43" t="str">
        <f>IF('[1]Data Checking'!QX43="","",'[1]Data Checking'!QX43)</f>
        <v/>
      </c>
      <c r="QU43" t="str">
        <f>IF('[1]Data Checking'!QY43="","",'[1]Data Checking'!QY43)</f>
        <v/>
      </c>
      <c r="QV43" t="str">
        <f>IF('[1]Data Checking'!QZ43="","",'[1]Data Checking'!QZ43)</f>
        <v/>
      </c>
      <c r="QW43" t="str">
        <f>IF('[1]Data Checking'!RA43="","",'[1]Data Checking'!RA43)</f>
        <v/>
      </c>
      <c r="QX43" t="str">
        <f>IF('[1]Data Checking'!RB43="","",'[1]Data Checking'!RB43)</f>
        <v/>
      </c>
      <c r="QY43" t="str">
        <f>IF('[1]Data Checking'!RC43="","",'[1]Data Checking'!RC43)</f>
        <v/>
      </c>
      <c r="QZ43" t="str">
        <f>IF('[1]Data Checking'!RD43="","",'[1]Data Checking'!RD43)</f>
        <v/>
      </c>
      <c r="RA43" t="str">
        <f>IF('[1]Data Checking'!RE43="","",'[1]Data Checking'!RE43)</f>
        <v/>
      </c>
      <c r="RB43" t="str">
        <f>IF('[1]Data Checking'!RF43="","",'[1]Data Checking'!RF43)</f>
        <v/>
      </c>
      <c r="RC43" t="str">
        <f>IF('[1]Data Checking'!RG43="","",'[1]Data Checking'!RG43)</f>
        <v/>
      </c>
      <c r="RD43" t="str">
        <f>IF('[1]Data Checking'!RH43="","",'[1]Data Checking'!RH43)</f>
        <v/>
      </c>
      <c r="RE43" t="str">
        <f>IF('[1]Data Checking'!RI43="","",'[1]Data Checking'!RI43)</f>
        <v/>
      </c>
      <c r="RF43" t="str">
        <f>IF('[1]Data Checking'!RJ43="","",'[1]Data Checking'!RJ43)</f>
        <v/>
      </c>
      <c r="RG43" t="str">
        <f>IF('[1]Data Checking'!RK43="","",'[1]Data Checking'!RK43)</f>
        <v/>
      </c>
      <c r="RH43" t="str">
        <f>IF('[1]Data Checking'!RL43="","",'[1]Data Checking'!RL43)</f>
        <v/>
      </c>
      <c r="RI43" t="str">
        <f>IF('[1]Data Checking'!RM43="","",'[1]Data Checking'!RM43)</f>
        <v/>
      </c>
      <c r="RJ43" t="str">
        <f>IF('[1]Data Checking'!RN43="","",'[1]Data Checking'!RN43)</f>
        <v/>
      </c>
      <c r="RK43" t="str">
        <f>IF('[1]Data Checking'!RO43="","",'[1]Data Checking'!RO43)</f>
        <v/>
      </c>
      <c r="RL43" t="str">
        <f>IF('[1]Data Checking'!RP43="","",'[1]Data Checking'!RP43)</f>
        <v/>
      </c>
      <c r="RM43" t="str">
        <f>IF('[1]Data Checking'!RQ43="","",'[1]Data Checking'!RQ43)</f>
        <v/>
      </c>
      <c r="RN43" t="str">
        <f>IF('[1]Data Checking'!RR43="","",'[1]Data Checking'!RR43)</f>
        <v/>
      </c>
      <c r="RO43" t="str">
        <f>IF('[1]Data Checking'!RS43="","",'[1]Data Checking'!RS43)</f>
        <v/>
      </c>
      <c r="RP43" t="str">
        <f>IF('[1]Data Checking'!RT43="","",'[1]Data Checking'!RT43)</f>
        <v/>
      </c>
      <c r="RQ43" t="str">
        <f>IF('[1]Data Checking'!RU43="","",'[1]Data Checking'!RU43)</f>
        <v/>
      </c>
      <c r="RR43" t="str">
        <f>IF('[1]Data Checking'!RV43="","",'[1]Data Checking'!RV43)</f>
        <v/>
      </c>
      <c r="RS43" t="str">
        <f>IF('[1]Data Checking'!RW43="","",'[1]Data Checking'!RW43)</f>
        <v/>
      </c>
      <c r="RT43" t="str">
        <f>IF('[1]Data Checking'!RX43="","",'[1]Data Checking'!RX43)</f>
        <v/>
      </c>
      <c r="RU43" t="str">
        <f>IF('[1]Data Checking'!RY43="","",'[1]Data Checking'!RY43)</f>
        <v/>
      </c>
      <c r="RV43" t="str">
        <f>IF('[1]Data Checking'!RZ43="","",'[1]Data Checking'!RZ43)</f>
        <v/>
      </c>
      <c r="RW43" t="str">
        <f>IF('[1]Data Checking'!SA43="","",'[1]Data Checking'!SA43)</f>
        <v/>
      </c>
      <c r="RX43" t="str">
        <f>IF('[1]Data Checking'!SB43="","",'[1]Data Checking'!SB43)</f>
        <v/>
      </c>
      <c r="RY43" t="str">
        <f>IF('[1]Data Checking'!SC43="","",'[1]Data Checking'!SC43)</f>
        <v/>
      </c>
      <c r="RZ43" t="str">
        <f>IF('[1]Data Checking'!SD43="","",'[1]Data Checking'!SD43)</f>
        <v/>
      </c>
      <c r="SA43" t="str">
        <f>IF('[1]Data Checking'!SE43="","",'[1]Data Checking'!SE43)</f>
        <v/>
      </c>
      <c r="SB43" t="str">
        <f>IF('[1]Data Checking'!SF43="","",'[1]Data Checking'!SF43)</f>
        <v/>
      </c>
      <c r="SC43" t="str">
        <f>IF('[1]Data Checking'!SG43="","",'[1]Data Checking'!SG43)</f>
        <v/>
      </c>
      <c r="SD43" t="str">
        <f>IF('[1]Data Checking'!SH43="","",'[1]Data Checking'!SH43)</f>
        <v/>
      </c>
      <c r="SE43" t="str">
        <f>IF('[1]Data Checking'!SI43="","",'[1]Data Checking'!SI43)</f>
        <v/>
      </c>
      <c r="SF43" t="str">
        <f>IF('[1]Data Checking'!SJ43="","",'[1]Data Checking'!SJ43)</f>
        <v/>
      </c>
      <c r="SG43" t="str">
        <f>IF('[1]Data Checking'!SK43="","",'[1]Data Checking'!SK43)</f>
        <v/>
      </c>
      <c r="SH43" t="str">
        <f>IF('[1]Data Checking'!SL43="","",'[1]Data Checking'!SL43)</f>
        <v/>
      </c>
      <c r="SI43" t="str">
        <f>IF('[1]Data Checking'!SM43="","",'[1]Data Checking'!SM43)</f>
        <v/>
      </c>
      <c r="SJ43" t="str">
        <f>IF('[1]Data Checking'!SN43="","",'[1]Data Checking'!SN43)</f>
        <v/>
      </c>
      <c r="SK43" t="str">
        <f>IF('[1]Data Checking'!SO43="","",'[1]Data Checking'!SO43)</f>
        <v/>
      </c>
      <c r="SL43" t="str">
        <f>IF('[1]Data Checking'!SP43="","",'[1]Data Checking'!SP43)</f>
        <v/>
      </c>
      <c r="SM43" t="str">
        <f>IF('[1]Data Checking'!SQ43="","",'[1]Data Checking'!SQ43)</f>
        <v/>
      </c>
      <c r="SN43" t="str">
        <f>IF('[1]Data Checking'!SR43="","",'[1]Data Checking'!SR43)</f>
        <v/>
      </c>
      <c r="SO43" t="str">
        <f>IF('[1]Data Checking'!SS43="","",'[1]Data Checking'!SS43)</f>
        <v/>
      </c>
      <c r="SP43" t="str">
        <f>IF('[1]Data Checking'!ST43="","",'[1]Data Checking'!ST43)</f>
        <v/>
      </c>
      <c r="SQ43" t="str">
        <f>IF('[1]Data Checking'!SU43="","",'[1]Data Checking'!SU43)</f>
        <v/>
      </c>
      <c r="SR43" t="str">
        <f>IF('[1]Data Checking'!SV43="","",'[1]Data Checking'!SV43)</f>
        <v/>
      </c>
      <c r="SS43" t="str">
        <f>IF('[1]Data Checking'!SW43="","",'[1]Data Checking'!SW43)</f>
        <v/>
      </c>
      <c r="ST43" t="str">
        <f>IF('[1]Data Checking'!SX43="","",'[1]Data Checking'!SX43)</f>
        <v/>
      </c>
      <c r="SU43" t="str">
        <f>IF('[1]Data Checking'!SY43="","",'[1]Data Checking'!SY43)</f>
        <v/>
      </c>
      <c r="SV43" t="str">
        <f>IF('[1]Data Checking'!SZ43="","",'[1]Data Checking'!SZ43)</f>
        <v/>
      </c>
      <c r="SW43" t="str">
        <f>IF('[1]Data Checking'!TA43="","",'[1]Data Checking'!TA43)</f>
        <v/>
      </c>
      <c r="SX43" t="str">
        <f>IF('[1]Data Checking'!TB43="","",'[1]Data Checking'!TB43)</f>
        <v/>
      </c>
      <c r="SY43" t="str">
        <f>IF('[1]Data Checking'!TC43="","",'[1]Data Checking'!TC43)</f>
        <v/>
      </c>
      <c r="SZ43" t="str">
        <f>IF('[1]Data Checking'!TD43="","",'[1]Data Checking'!TD43)</f>
        <v/>
      </c>
      <c r="TA43" t="str">
        <f>IF('[1]Data Checking'!TE43="","",'[1]Data Checking'!TE43)</f>
        <v/>
      </c>
      <c r="TB43" t="str">
        <f>IF('[1]Data Checking'!TF43="","",'[1]Data Checking'!TF43)</f>
        <v/>
      </c>
      <c r="TC43" t="str">
        <f>IF('[1]Data Checking'!TG43="","",'[1]Data Checking'!TG43)</f>
        <v/>
      </c>
      <c r="TD43" t="str">
        <f>IF('[1]Data Checking'!TH43="","",'[1]Data Checking'!TH43)</f>
        <v/>
      </c>
      <c r="TE43" t="str">
        <f>IF('[1]Data Checking'!TI43="","",'[1]Data Checking'!TI43)</f>
        <v/>
      </c>
      <c r="TF43" t="str">
        <f>IF('[1]Data Checking'!TJ43="","",'[1]Data Checking'!TJ43)</f>
        <v/>
      </c>
      <c r="TG43" t="str">
        <f>IF('[1]Data Checking'!TK43="","",'[1]Data Checking'!TK43)</f>
        <v/>
      </c>
      <c r="TH43" t="str">
        <f>IF('[1]Data Checking'!TL43="","",'[1]Data Checking'!TL43)</f>
        <v/>
      </c>
      <c r="TI43" t="str">
        <f>IF('[1]Data Checking'!TM43="","",'[1]Data Checking'!TM43)</f>
        <v/>
      </c>
      <c r="TJ43">
        <f>IF('[1]Data Checking'!TN43="","",'[1]Data Checking'!TN43)</f>
        <v>0</v>
      </c>
      <c r="TK43">
        <f>IF('[1]Data Checking'!TO43="","",'[1]Data Checking'!TO43)</f>
        <v>0</v>
      </c>
      <c r="TL43">
        <f>IF('[1]Data Checking'!TP43="","",'[1]Data Checking'!TP43)</f>
        <v>0</v>
      </c>
      <c r="TM43">
        <f>IF('[1]Data Checking'!TQ43="","",'[1]Data Checking'!TQ43)</f>
        <v>0</v>
      </c>
      <c r="TN43">
        <f>IF('[1]Data Checking'!TR43="","",'[1]Data Checking'!TR43)</f>
        <v>0</v>
      </c>
      <c r="TO43" t="str">
        <f>IF('[1]Data Checking'!TS43="","",'[1]Data Checking'!TS43)</f>
        <v xml:space="preserve">La commercante a repondu a toutes les questions. Par contre, elle m'a dit que son telephone est brise, elle ne peut pas le remplacer a nos jours. </v>
      </c>
      <c r="TP43" t="str">
        <f>IF('[1]Data Checking'!TT43="","",'[1]Data Checking'!TT43)</f>
        <v/>
      </c>
      <c r="TQ43">
        <f>IF('[1]Data Checking'!TU43="","",'[1]Data Checking'!TU43)</f>
        <v>237463708</v>
      </c>
      <c r="TR43" t="str">
        <f>IF('[1]Data Checking'!TV43="","",'[1]Data Checking'!TV43)</f>
        <v>d09d9c6f-7d18-436e-90ac-c6eff629092f</v>
      </c>
      <c r="TS43">
        <f>IF('[1]Data Checking'!TW43="","",'[1]Data Checking'!TW43)</f>
        <v>44530.799270833333</v>
      </c>
      <c r="TT43" t="str">
        <f>IF('[1]Data Checking'!TX43="","",'[1]Data Checking'!TX43)</f>
        <v/>
      </c>
      <c r="TU43" t="str">
        <f>IF('[1]Data Checking'!TY43="","",'[1]Data Checking'!TY43)</f>
        <v/>
      </c>
      <c r="TV43" t="str">
        <f>IF('[1]Data Checking'!TZ43="","",'[1]Data Checking'!TZ43)</f>
        <v>submitted_via_web</v>
      </c>
      <c r="TW43" t="str">
        <f>IF('[1]Data Checking'!UA43="","",'[1]Data Checking'!UA43)</f>
        <v>icsm_haiti</v>
      </c>
      <c r="TX43" t="str">
        <f>IF('[1]Data Checking'!UB43="","",'[1]Data Checking'!UB43)</f>
        <v/>
      </c>
      <c r="TY43">
        <f>IF('[1]Data Checking'!UC43="","",'[1]Data Checking'!UC43)</f>
        <v>45</v>
      </c>
      <c r="TZ43" t="str">
        <f>IF('[1]Data Checking'!UD43="","",'[1]Data Checking'!UD43)</f>
        <v/>
      </c>
      <c r="UA43" t="e">
        <f>IF('[1]Data Checking'!UL43="","",'[1]Data Checking'!UL43)</f>
        <v>#REF!</v>
      </c>
      <c r="UB43" t="e">
        <f>IF('[1]Data Checking'!UM43="","",'[1]Data Checking'!UM43)</f>
        <v>#REF!</v>
      </c>
      <c r="UC43" t="e">
        <f>IF('[1]Data Checking'!UN43="","",'[1]Data Checking'!UN43)</f>
        <v>#REF!</v>
      </c>
    </row>
    <row r="44" spans="1:549">
      <c r="A44">
        <f>IF('[1]Data Checking'!D44="","",'[1]Data Checking'!D44)</f>
        <v>44527.595417407407</v>
      </c>
      <c r="B44">
        <f>IF('[1]Data Checking'!E44="","",'[1]Data Checking'!E44)</f>
        <v>44527.613557997684</v>
      </c>
      <c r="C44">
        <f>IF('[1]Data Checking'!F44="","",'[1]Data Checking'!F44)</f>
        <v>44527</v>
      </c>
      <c r="D44" t="str">
        <f>IF('[1]Data Checking'!H44="","",'[1]Data Checking'!H44)</f>
        <v>audit.csv</v>
      </c>
      <c r="E44" t="str">
        <f>IF('[1]Data Checking'!I44="","",'[1]Data Checking'!I44)</f>
        <v>icsm_haiti</v>
      </c>
      <c r="F44" t="str">
        <f>IF('[1]Data Checking'!J44="","",'[1]Data Checking'!J44)</f>
        <v/>
      </c>
      <c r="G44" t="str">
        <f>IF('[1]Data Checking'!K44="","",'[1]Data Checking'!K44)</f>
        <v/>
      </c>
      <c r="H44">
        <f>IF('[1]Data Checking'!L44="","",'[1]Data Checking'!L44)</f>
        <v>44527</v>
      </c>
      <c r="I44" t="str">
        <f>IF('[1]Data Checking'!M44="","",'[1]Data Checking'!M44)</f>
        <v>Croix-Rouge Neerlandaise</v>
      </c>
      <c r="J44" t="str">
        <f>IF('[1]Data Checking'!N44="","",'[1]Data Checking'!N44)</f>
        <v/>
      </c>
      <c r="K44" t="str">
        <f>IF('[1]Data Checking'!O44="","",'[1]Data Checking'!O44)</f>
        <v>crnl</v>
      </c>
      <c r="L44" t="str">
        <f>IF('[1]Data Checking'!P44="","",'[1]Data Checking'!P44)</f>
        <v>Croix-Rouge Neerlandaise</v>
      </c>
      <c r="M44" t="str">
        <f>IF('[1]Data Checking'!Q44="","",'[1]Data Checking'!Q44)</f>
        <v>Croix-Rouge Neerlandaise</v>
      </c>
      <c r="N44" t="str">
        <f>IF('[1]Data Checking'!R44="","",'[1]Data Checking'!R44)</f>
        <v>OJ_9690</v>
      </c>
      <c r="O44" t="str">
        <f>IF('[1]Data Checking'!S44="","",'[1]Data Checking'!S44)</f>
        <v/>
      </c>
      <c r="P44" t="str">
        <f>IF('[1]Data Checking'!T44="","",'[1]Data Checking'!T44)</f>
        <v>crnl_oj</v>
      </c>
      <c r="Q44" t="str">
        <f>IF('[1]Data Checking'!U44="","",'[1]Data Checking'!U44)</f>
        <v>OJ_9690</v>
      </c>
      <c r="R44" t="str">
        <f>IF('[1]Data Checking'!V44="","",'[1]Data Checking'!V44)</f>
        <v>OJ_9690</v>
      </c>
      <c r="S44" t="str">
        <f>IF('[1]Data Checking'!W44="","",'[1]Data Checking'!W44)</f>
        <v>Sud-Est</v>
      </c>
      <c r="T44" t="str">
        <f>IF('[1]Data Checking'!X44="","",'[1]Data Checking'!X44)</f>
        <v>Jacmel</v>
      </c>
      <c r="U44" t="str">
        <f>IF('[1]Data Checking'!Y44="","",'[1]Data Checking'!Y44)</f>
        <v>HT0211</v>
      </c>
      <c r="V44" t="str">
        <f>IF('[1]Data Checking'!Z44="","",'[1]Data Checking'!Z44)</f>
        <v>Jacmel</v>
      </c>
      <c r="W44" t="str">
        <f>IF('[1]Data Checking'!AA44="","",'[1]Data Checking'!AA44)</f>
        <v>1re Section Bas Cap Rouge</v>
      </c>
      <c r="X44" t="str">
        <f>IF('[1]Data Checking'!AB44="","",'[1]Data Checking'!AB44)</f>
        <v>HT0211-01</v>
      </c>
      <c r="Y44" t="str">
        <f>IF('[1]Data Checking'!AC44="","",'[1]Data Checking'!AC44)</f>
        <v>1re Section Bas Cap Rouge</v>
      </c>
      <c r="Z44" t="str">
        <f>IF('[1]Data Checking'!AD44="","",'[1]Data Checking'!AD44)</f>
        <v>Beaudoin</v>
      </c>
      <c r="AA44" t="str">
        <f>IF('[1]Data Checking'!AE44="","",'[1]Data Checking'!AE44)</f>
        <v/>
      </c>
      <c r="AB44" t="str">
        <f>IF('[1]Data Checking'!AF44="","",'[1]Data Checking'!AF44)</f>
        <v>jac_1</v>
      </c>
      <c r="AC44" t="str">
        <f>IF('[1]Data Checking'!AG44="","",'[1]Data Checking'!AG44)</f>
        <v>Beaudoin</v>
      </c>
      <c r="AD44" t="str">
        <f>IF('[1]Data Checking'!AH44="","",'[1]Data Checking'!AH44)</f>
        <v>Beaudoin</v>
      </c>
      <c r="AE44" t="str">
        <f>IF('[1]Data Checking'!AI44="","",'[1]Data Checking'!AI44)</f>
        <v>Marché Beaudoin</v>
      </c>
      <c r="AF44" t="str">
        <f>IF('[1]Data Checking'!AJ44="","",'[1]Data Checking'!AJ44)</f>
        <v/>
      </c>
      <c r="AG44" t="str">
        <f>IF('[1]Data Checking'!AK44="","",'[1]Data Checking'!AK44)</f>
        <v>jac_1</v>
      </c>
      <c r="AH44" t="str">
        <f>IF('[1]Data Checking'!AL44="","",'[1]Data Checking'!AL44)</f>
        <v>Marché Beaudoin</v>
      </c>
      <c r="AI44" t="str">
        <f>IF('[1]Data Checking'!AM44="","",'[1]Data Checking'!AM44)</f>
        <v>Marché Beaudoin</v>
      </c>
      <c r="AJ44" t="str">
        <f>IF('[1]Data Checking'!AN44="","",'[1]Data Checking'!AN44)</f>
        <v>Milieu urbain</v>
      </c>
      <c r="AK44" t="str">
        <f>IF('[1]Data Checking'!AO44="","",'[1]Data Checking'!AO44)</f>
        <v>Enquête auprès d'un client (pour l'eau de boisson et la situation sécuritaire)</v>
      </c>
      <c r="AL44" t="str">
        <f>IF('[1]Data Checking'!AP44="","",'[1]Data Checking'!AP44)</f>
        <v>Oui</v>
      </c>
      <c r="AM44" t="str">
        <f>IF('[1]Data Checking'!AQ44="","",'[1]Data Checking'!AQ44)</f>
        <v/>
      </c>
      <c r="AN44" t="str">
        <f>IF('[1]Data Checking'!AR44="","",'[1]Data Checking'!AR44)</f>
        <v>Oui</v>
      </c>
      <c r="AO44" t="str">
        <f>IF('[1]Data Checking'!AS44="","",'[1]Data Checking'!AS44)</f>
        <v/>
      </c>
      <c r="AP44" t="str">
        <f>IF('[1]Data Checking'!AT44="","",'[1]Data Checking'!AT44)</f>
        <v>Femme</v>
      </c>
      <c r="AQ44">
        <f>IF('[1]Data Checking'!AU44="","",'[1]Data Checking'!AU44)</f>
        <v>44527</v>
      </c>
      <c r="AR44">
        <f>IF('[1]Data Checking'!AV44="","",'[1]Data Checking'!AV44)</f>
        <v>44527</v>
      </c>
      <c r="AS44" t="str">
        <f>IF('[1]Data Checking'!AW44="","",'[1]Data Checking'!AW44)</f>
        <v/>
      </c>
      <c r="AT44" t="str">
        <f>IF('[1]Data Checking'!AX44="","",'[1]Data Checking'!AX44)</f>
        <v/>
      </c>
      <c r="AU44" t="str">
        <f>IF('[1]Data Checking'!AY44="","",'[1]Data Checking'!AY44)</f>
        <v/>
      </c>
      <c r="AV44" t="str">
        <f>IF('[1]Data Checking'!AZ44="","",'[1]Data Checking'!AZ44)</f>
        <v/>
      </c>
      <c r="AW44" t="str">
        <f>IF('[1]Data Checking'!BA44="","",'[1]Data Checking'!BA44)</f>
        <v/>
      </c>
      <c r="AX44" t="str">
        <f>IF('[1]Data Checking'!BB44="","",'[1]Data Checking'!BB44)</f>
        <v/>
      </c>
      <c r="AY44" t="str">
        <f>IF('[1]Data Checking'!BC44="","",'[1]Data Checking'!BC44)</f>
        <v/>
      </c>
      <c r="AZ44" t="str">
        <f>IF('[1]Data Checking'!BD44="","",'[1]Data Checking'!BD44)</f>
        <v/>
      </c>
      <c r="BA44" t="str">
        <f>IF('[1]Data Checking'!BE44="","",'[1]Data Checking'!BE44)</f>
        <v/>
      </c>
      <c r="BB44" t="str">
        <f>IF('[1]Data Checking'!BF44="","",'[1]Data Checking'!BF44)</f>
        <v/>
      </c>
      <c r="BC44" t="str">
        <f>IF('[1]Data Checking'!BG44="","",'[1]Data Checking'!BG44)</f>
        <v/>
      </c>
      <c r="BD44" t="str">
        <f>IF('[1]Data Checking'!BH44="","",'[1]Data Checking'!BH44)</f>
        <v/>
      </c>
      <c r="BE44" t="str">
        <f>IF('[1]Data Checking'!BI44="","",'[1]Data Checking'!BI44)</f>
        <v/>
      </c>
      <c r="BF44" t="str">
        <f>IF('[1]Data Checking'!BJ44="","",'[1]Data Checking'!BJ44)</f>
        <v/>
      </c>
      <c r="BG44" t="str">
        <f>IF('[1]Data Checking'!BK44="","",'[1]Data Checking'!BK44)</f>
        <v/>
      </c>
      <c r="BH44" t="str">
        <f>IF('[1]Data Checking'!BL44="","",'[1]Data Checking'!BL44)</f>
        <v/>
      </c>
      <c r="BI44" t="str">
        <f>IF('[1]Data Checking'!BM44="","",'[1]Data Checking'!BM44)</f>
        <v/>
      </c>
      <c r="BJ44" t="str">
        <f>IF('[1]Data Checking'!BN44="","",'[1]Data Checking'!BN44)</f>
        <v/>
      </c>
      <c r="BK44" t="str">
        <f>IF('[1]Data Checking'!BO44="","",'[1]Data Checking'!BO44)</f>
        <v/>
      </c>
      <c r="BL44" t="str">
        <f>IF('[1]Data Checking'!BP44="","",'[1]Data Checking'!BP44)</f>
        <v/>
      </c>
      <c r="BM44" t="str">
        <f>IF('[1]Data Checking'!BQ44="","",'[1]Data Checking'!BQ44)</f>
        <v/>
      </c>
      <c r="BN44" t="str">
        <f>IF('[1]Data Checking'!BR44="","",'[1]Data Checking'!BR44)</f>
        <v/>
      </c>
      <c r="BO44" t="str">
        <f>IF('[1]Data Checking'!BS44="","",'[1]Data Checking'!BS44)</f>
        <v/>
      </c>
      <c r="BP44" t="str">
        <f>IF('[1]Data Checking'!BT44="","",'[1]Data Checking'!BT44)</f>
        <v/>
      </c>
      <c r="BQ44" t="str">
        <f>IF('[1]Data Checking'!BU44="","",'[1]Data Checking'!BU44)</f>
        <v/>
      </c>
      <c r="BR44" t="str">
        <f>IF('[1]Data Checking'!BV44="","",'[1]Data Checking'!BV44)</f>
        <v/>
      </c>
      <c r="BS44" t="str">
        <f>IF('[1]Data Checking'!BW44="","",'[1]Data Checking'!BW44)</f>
        <v/>
      </c>
      <c r="BT44" t="str">
        <f>IF('[1]Data Checking'!BX44="","",'[1]Data Checking'!BX44)</f>
        <v/>
      </c>
      <c r="BU44" t="str">
        <f>IF('[1]Data Checking'!BY44="","",'[1]Data Checking'!BY44)</f>
        <v/>
      </c>
      <c r="BV44" t="str">
        <f>IF('[1]Data Checking'!BZ44="","",'[1]Data Checking'!BZ44)</f>
        <v/>
      </c>
      <c r="BW44" t="str">
        <f>IF('[1]Data Checking'!CA44="","",'[1]Data Checking'!CA44)</f>
        <v/>
      </c>
      <c r="BX44" t="str">
        <f>IF('[1]Data Checking'!CB44="","",'[1]Data Checking'!CB44)</f>
        <v/>
      </c>
      <c r="BY44" t="str">
        <f>IF('[1]Data Checking'!CC44="","",'[1]Data Checking'!CC44)</f>
        <v/>
      </c>
      <c r="BZ44" t="str">
        <f>IF('[1]Data Checking'!CD44="","",'[1]Data Checking'!CD44)</f>
        <v/>
      </c>
      <c r="CA44" t="str">
        <f>IF('[1]Data Checking'!CE44="","",'[1]Data Checking'!CE44)</f>
        <v/>
      </c>
      <c r="CB44" t="str">
        <f>IF('[1]Data Checking'!CF44="","",'[1]Data Checking'!CF44)</f>
        <v/>
      </c>
      <c r="CC44" t="str">
        <f>IF('[1]Data Checking'!CG44="","",'[1]Data Checking'!CG44)</f>
        <v/>
      </c>
      <c r="CD44" t="str">
        <f>IF('[1]Data Checking'!CH44="","",'[1]Data Checking'!CH44)</f>
        <v/>
      </c>
      <c r="CE44" t="str">
        <f>IF('[1]Data Checking'!CI44="","",'[1]Data Checking'!CI44)</f>
        <v/>
      </c>
      <c r="CF44" t="str">
        <f>IF('[1]Data Checking'!CJ44="","",'[1]Data Checking'!CJ44)</f>
        <v/>
      </c>
      <c r="CG44" t="str">
        <f>IF('[1]Data Checking'!CK44="","",'[1]Data Checking'!CK44)</f>
        <v/>
      </c>
      <c r="CH44" t="str">
        <f>IF('[1]Data Checking'!CL44="","",'[1]Data Checking'!CL44)</f>
        <v/>
      </c>
      <c r="CI44" t="str">
        <f>IF('[1]Data Checking'!CM44="","",'[1]Data Checking'!CM44)</f>
        <v/>
      </c>
      <c r="CJ44" t="str">
        <f>IF('[1]Data Checking'!CN44="","",'[1]Data Checking'!CN44)</f>
        <v/>
      </c>
      <c r="CK44" t="str">
        <f>IF('[1]Data Checking'!CO44="","",'[1]Data Checking'!CO44)</f>
        <v/>
      </c>
      <c r="CL44" t="str">
        <f>IF('[1]Data Checking'!CP44="","",'[1]Data Checking'!CP44)</f>
        <v/>
      </c>
      <c r="CM44" t="str">
        <f>IF('[1]Data Checking'!CQ44="","",'[1]Data Checking'!CQ44)</f>
        <v/>
      </c>
      <c r="CN44" t="str">
        <f>IF('[1]Data Checking'!CR44="","",'[1]Data Checking'!CR44)</f>
        <v/>
      </c>
      <c r="CO44" t="str">
        <f>IF('[1]Data Checking'!CS44="","",'[1]Data Checking'!CS44)</f>
        <v/>
      </c>
      <c r="CP44" t="str">
        <f>IF('[1]Data Checking'!CT44="","",'[1]Data Checking'!CT44)</f>
        <v/>
      </c>
      <c r="CQ44" t="str">
        <f>IF('[1]Data Checking'!CU44="","",'[1]Data Checking'!CU44)</f>
        <v/>
      </c>
      <c r="CR44" t="str">
        <f>IF('[1]Data Checking'!CV44="","",'[1]Data Checking'!CV44)</f>
        <v/>
      </c>
      <c r="CS44" t="str">
        <f>IF('[1]Data Checking'!CW44="","",'[1]Data Checking'!CW44)</f>
        <v/>
      </c>
      <c r="CT44" t="str">
        <f>IF('[1]Data Checking'!CX44="","",'[1]Data Checking'!CX44)</f>
        <v/>
      </c>
      <c r="CU44" t="str">
        <f>IF('[1]Data Checking'!CY44="","",'[1]Data Checking'!CY44)</f>
        <v/>
      </c>
      <c r="CV44" t="str">
        <f>IF('[1]Data Checking'!CZ44="","",'[1]Data Checking'!CZ44)</f>
        <v/>
      </c>
      <c r="CW44" t="str">
        <f>IF('[1]Data Checking'!DA44="","",'[1]Data Checking'!DA44)</f>
        <v/>
      </c>
      <c r="CX44" t="str">
        <f>IF('[1]Data Checking'!DB44="","",'[1]Data Checking'!DB44)</f>
        <v/>
      </c>
      <c r="CY44" t="str">
        <f>IF('[1]Data Checking'!DC44="","",'[1]Data Checking'!DC44)</f>
        <v/>
      </c>
      <c r="CZ44" t="str">
        <f>IF('[1]Data Checking'!DD44="","",'[1]Data Checking'!DD44)</f>
        <v/>
      </c>
      <c r="DA44" t="str">
        <f>IF('[1]Data Checking'!DE44="","",'[1]Data Checking'!DE44)</f>
        <v/>
      </c>
      <c r="DB44" t="str">
        <f>IF('[1]Data Checking'!DF44="","",'[1]Data Checking'!DF44)</f>
        <v/>
      </c>
      <c r="DC44" t="str">
        <f>IF('[1]Data Checking'!DG44="","",'[1]Data Checking'!DG44)</f>
        <v/>
      </c>
      <c r="DD44" t="str">
        <f>IF('[1]Data Checking'!DH44="","",'[1]Data Checking'!DH44)</f>
        <v/>
      </c>
      <c r="DE44" t="str">
        <f>IF('[1]Data Checking'!DI44="","",'[1]Data Checking'!DI44)</f>
        <v/>
      </c>
      <c r="DF44" t="str">
        <f>IF('[1]Data Checking'!DJ44="","",'[1]Data Checking'!DJ44)</f>
        <v/>
      </c>
      <c r="DG44" t="str">
        <f>IF('[1]Data Checking'!DK44="","",'[1]Data Checking'!DK44)</f>
        <v/>
      </c>
      <c r="DH44" t="str">
        <f>IF('[1]Data Checking'!DL44="","",'[1]Data Checking'!DL44)</f>
        <v/>
      </c>
      <c r="DI44" t="str">
        <f>IF('[1]Data Checking'!DM44="","",'[1]Data Checking'!DM44)</f>
        <v/>
      </c>
      <c r="DJ44" t="str">
        <f>IF('[1]Data Checking'!DN44="","",'[1]Data Checking'!DN44)</f>
        <v/>
      </c>
      <c r="DK44" t="str">
        <f>IF('[1]Data Checking'!DO44="","",'[1]Data Checking'!DO44)</f>
        <v/>
      </c>
      <c r="DL44" t="str">
        <f>IF('[1]Data Checking'!DP44="","",'[1]Data Checking'!DP44)</f>
        <v/>
      </c>
      <c r="DM44" t="str">
        <f>IF('[1]Data Checking'!DQ44="","",'[1]Data Checking'!DQ44)</f>
        <v/>
      </c>
      <c r="DN44" t="str">
        <f>IF('[1]Data Checking'!DR44="","",'[1]Data Checking'!DR44)</f>
        <v/>
      </c>
      <c r="DO44" t="str">
        <f>IF('[1]Data Checking'!DS44="","",'[1]Data Checking'!DS44)</f>
        <v/>
      </c>
      <c r="DP44" t="str">
        <f>IF('[1]Data Checking'!DT44="","",'[1]Data Checking'!DT44)</f>
        <v/>
      </c>
      <c r="DQ44" t="str">
        <f>IF('[1]Data Checking'!DU44="","",'[1]Data Checking'!DU44)</f>
        <v/>
      </c>
      <c r="DR44" t="str">
        <f>IF('[1]Data Checking'!DV44="","",'[1]Data Checking'!DV44)</f>
        <v/>
      </c>
      <c r="DS44" t="str">
        <f>IF('[1]Data Checking'!DW44="","",'[1]Data Checking'!DW44)</f>
        <v/>
      </c>
      <c r="DT44" t="str">
        <f>IF('[1]Data Checking'!DX44="","",'[1]Data Checking'!DX44)</f>
        <v/>
      </c>
      <c r="DU44" t="str">
        <f>IF('[1]Data Checking'!DY44="","",'[1]Data Checking'!DY44)</f>
        <v/>
      </c>
      <c r="DV44" t="str">
        <f>IF('[1]Data Checking'!DZ44="","",'[1]Data Checking'!DZ44)</f>
        <v/>
      </c>
      <c r="DW44" t="str">
        <f>IF('[1]Data Checking'!EA44="","",'[1]Data Checking'!EA44)</f>
        <v/>
      </c>
      <c r="DX44" t="str">
        <f>IF('[1]Data Checking'!EB44="","",'[1]Data Checking'!EB44)</f>
        <v/>
      </c>
      <c r="DY44" t="str">
        <f>IF('[1]Data Checking'!EC44="","",'[1]Data Checking'!EC44)</f>
        <v/>
      </c>
      <c r="DZ44" t="str">
        <f>IF('[1]Data Checking'!ED44="","",'[1]Data Checking'!ED44)</f>
        <v/>
      </c>
      <c r="EA44" t="str">
        <f>IF('[1]Data Checking'!EE44="","",'[1]Data Checking'!EE44)</f>
        <v/>
      </c>
      <c r="EB44" t="str">
        <f>IF('[1]Data Checking'!EF44="","",'[1]Data Checking'!EF44)</f>
        <v/>
      </c>
      <c r="EC44" t="str">
        <f>IF('[1]Data Checking'!EG44="","",'[1]Data Checking'!EG44)</f>
        <v/>
      </c>
      <c r="ED44" t="str">
        <f>IF('[1]Data Checking'!EH44="","",'[1]Data Checking'!EH44)</f>
        <v/>
      </c>
      <c r="EE44" t="str">
        <f>IF('[1]Data Checking'!EI44="","",'[1]Data Checking'!EI44)</f>
        <v/>
      </c>
      <c r="EF44" t="str">
        <f>IF('[1]Data Checking'!EJ44="","",'[1]Data Checking'!EJ44)</f>
        <v/>
      </c>
      <c r="EG44" t="str">
        <f>IF('[1]Data Checking'!EK44="","",'[1]Data Checking'!EK44)</f>
        <v/>
      </c>
      <c r="EH44" t="str">
        <f>IF('[1]Data Checking'!EL44="","",'[1]Data Checking'!EL44)</f>
        <v/>
      </c>
      <c r="EI44" t="str">
        <f>IF('[1]Data Checking'!EM44="","",'[1]Data Checking'!EM44)</f>
        <v/>
      </c>
      <c r="EJ44" t="str">
        <f>IF('[1]Data Checking'!EN44="","",'[1]Data Checking'!EN44)</f>
        <v/>
      </c>
      <c r="EK44" t="str">
        <f>IF('[1]Data Checking'!EO44="","",'[1]Data Checking'!EO44)</f>
        <v/>
      </c>
      <c r="EL44" t="str">
        <f>IF('[1]Data Checking'!EP44="","",'[1]Data Checking'!EP44)</f>
        <v/>
      </c>
      <c r="EM44" t="str">
        <f>IF('[1]Data Checking'!EQ44="","",'[1]Data Checking'!EQ44)</f>
        <v/>
      </c>
      <c r="EN44" t="str">
        <f>IF('[1]Data Checking'!ER44="","",'[1]Data Checking'!ER44)</f>
        <v/>
      </c>
      <c r="EO44" t="str">
        <f>IF('[1]Data Checking'!ES44="","",'[1]Data Checking'!ES44)</f>
        <v/>
      </c>
      <c r="EP44" t="str">
        <f>IF('[1]Data Checking'!ET44="","",'[1]Data Checking'!ET44)</f>
        <v/>
      </c>
      <c r="EQ44" t="str">
        <f>IF('[1]Data Checking'!EU44="","",'[1]Data Checking'!EU44)</f>
        <v/>
      </c>
      <c r="ER44" t="str">
        <f>IF('[1]Data Checking'!EV44="","",'[1]Data Checking'!EV44)</f>
        <v/>
      </c>
      <c r="ES44" t="str">
        <f>IF('[1]Data Checking'!EW44="","",'[1]Data Checking'!EW44)</f>
        <v/>
      </c>
      <c r="ET44" t="str">
        <f>IF('[1]Data Checking'!EX44="","",'[1]Data Checking'!EX44)</f>
        <v/>
      </c>
      <c r="EU44" t="str">
        <f>IF('[1]Data Checking'!EY44="","",'[1]Data Checking'!EY44)</f>
        <v/>
      </c>
      <c r="EV44" t="str">
        <f>IF('[1]Data Checking'!EZ44="","",'[1]Data Checking'!EZ44)</f>
        <v/>
      </c>
      <c r="EW44" t="str">
        <f>IF('[1]Data Checking'!FA44="","",'[1]Data Checking'!FA44)</f>
        <v/>
      </c>
      <c r="EX44" t="str">
        <f>IF('[1]Data Checking'!FB44="","",'[1]Data Checking'!FB44)</f>
        <v/>
      </c>
      <c r="EY44" t="str">
        <f>IF('[1]Data Checking'!FC44="","",'[1]Data Checking'!FC44)</f>
        <v/>
      </c>
      <c r="EZ44" t="str">
        <f>IF('[1]Data Checking'!FD44="","",'[1]Data Checking'!FD44)</f>
        <v/>
      </c>
      <c r="FA44" t="str">
        <f>IF('[1]Data Checking'!FE44="","",'[1]Data Checking'!FE44)</f>
        <v/>
      </c>
      <c r="FB44" t="str">
        <f>IF('[1]Data Checking'!FF44="","",'[1]Data Checking'!FF44)</f>
        <v/>
      </c>
      <c r="FC44" t="str">
        <f>IF('[1]Data Checking'!FG44="","",'[1]Data Checking'!FG44)</f>
        <v/>
      </c>
      <c r="FD44" t="str">
        <f>IF('[1]Data Checking'!FH44="","",'[1]Data Checking'!FH44)</f>
        <v/>
      </c>
      <c r="FE44" t="str">
        <f>IF('[1]Data Checking'!FI44="","",'[1]Data Checking'!FI44)</f>
        <v/>
      </c>
      <c r="FF44" t="str">
        <f>IF('[1]Data Checking'!FJ44="","",'[1]Data Checking'!FJ44)</f>
        <v/>
      </c>
      <c r="FG44" t="str">
        <f>IF('[1]Data Checking'!FK44="","",'[1]Data Checking'!FK44)</f>
        <v/>
      </c>
      <c r="FH44" t="str">
        <f>IF('[1]Data Checking'!FL44="","",'[1]Data Checking'!FL44)</f>
        <v/>
      </c>
      <c r="FI44" t="str">
        <f>IF('[1]Data Checking'!FM44="","",'[1]Data Checking'!FM44)</f>
        <v/>
      </c>
      <c r="FJ44" t="str">
        <f>IF('[1]Data Checking'!FN44="","",'[1]Data Checking'!FN44)</f>
        <v/>
      </c>
      <c r="FK44" t="str">
        <f>IF('[1]Data Checking'!FO44="","",'[1]Data Checking'!FO44)</f>
        <v/>
      </c>
      <c r="FL44" t="str">
        <f>IF('[1]Data Checking'!FP44="","",'[1]Data Checking'!FP44)</f>
        <v/>
      </c>
      <c r="FM44" t="str">
        <f>IF('[1]Data Checking'!FQ44="","",'[1]Data Checking'!FQ44)</f>
        <v/>
      </c>
      <c r="FN44" t="str">
        <f>IF('[1]Data Checking'!FR44="","",'[1]Data Checking'!FR44)</f>
        <v/>
      </c>
      <c r="FO44" t="str">
        <f>IF('[1]Data Checking'!FS44="","",'[1]Data Checking'!FS44)</f>
        <v/>
      </c>
      <c r="FP44" t="str">
        <f>IF('[1]Data Checking'!FT44="","",'[1]Data Checking'!FT44)</f>
        <v/>
      </c>
      <c r="FQ44" t="str">
        <f>IF('[1]Data Checking'!FU44="","",'[1]Data Checking'!FU44)</f>
        <v/>
      </c>
      <c r="FR44" t="str">
        <f>IF('[1]Data Checking'!FV44="","",'[1]Data Checking'!FV44)</f>
        <v/>
      </c>
      <c r="FS44" t="str">
        <f>IF('[1]Data Checking'!FW44="","",'[1]Data Checking'!FW44)</f>
        <v/>
      </c>
      <c r="FT44" t="str">
        <f>IF('[1]Data Checking'!FX44="","",'[1]Data Checking'!FX44)</f>
        <v/>
      </c>
      <c r="FU44" t="str">
        <f>IF('[1]Data Checking'!FY44="","",'[1]Data Checking'!FY44)</f>
        <v/>
      </c>
      <c r="FV44" t="str">
        <f>IF('[1]Data Checking'!FZ44="","",'[1]Data Checking'!FZ44)</f>
        <v/>
      </c>
      <c r="FW44" t="str">
        <f>IF('[1]Data Checking'!GA44="","",'[1]Data Checking'!GA44)</f>
        <v/>
      </c>
      <c r="FX44" t="str">
        <f>IF('[1]Data Checking'!GB44="","",'[1]Data Checking'!GB44)</f>
        <v/>
      </c>
      <c r="FY44" t="str">
        <f>IF('[1]Data Checking'!GC44="","",'[1]Data Checking'!GC44)</f>
        <v/>
      </c>
      <c r="FZ44" t="str">
        <f>IF('[1]Data Checking'!GD44="","",'[1]Data Checking'!GD44)</f>
        <v/>
      </c>
      <c r="GA44" t="str">
        <f>IF('[1]Data Checking'!GE44="","",'[1]Data Checking'!GE44)</f>
        <v/>
      </c>
      <c r="GB44" t="str">
        <f>IF('[1]Data Checking'!GF44="","",'[1]Data Checking'!GF44)</f>
        <v/>
      </c>
      <c r="GC44" t="str">
        <f>IF('[1]Data Checking'!GG44="","",'[1]Data Checking'!GG44)</f>
        <v/>
      </c>
      <c r="GD44" t="str">
        <f>IF('[1]Data Checking'!GH44="","",'[1]Data Checking'!GH44)</f>
        <v/>
      </c>
      <c r="GE44" t="str">
        <f>IF('[1]Data Checking'!GI44="","",'[1]Data Checking'!GI44)</f>
        <v/>
      </c>
      <c r="GF44" t="str">
        <f>IF('[1]Data Checking'!GJ44="","",'[1]Data Checking'!GJ44)</f>
        <v/>
      </c>
      <c r="GG44" t="str">
        <f>IF('[1]Data Checking'!GK44="","",'[1]Data Checking'!GK44)</f>
        <v/>
      </c>
      <c r="GH44" t="str">
        <f>IF('[1]Data Checking'!GL44="","",'[1]Data Checking'!GL44)</f>
        <v/>
      </c>
      <c r="GI44" t="str">
        <f>IF('[1]Data Checking'!GM44="","",'[1]Data Checking'!GM44)</f>
        <v/>
      </c>
      <c r="GJ44" t="str">
        <f>IF('[1]Data Checking'!GN44="","",'[1]Data Checking'!GN44)</f>
        <v/>
      </c>
      <c r="GK44" t="str">
        <f>IF('[1]Data Checking'!GO44="","",'[1]Data Checking'!GO44)</f>
        <v/>
      </c>
      <c r="GL44" t="str">
        <f>IF('[1]Data Checking'!GP44="","",'[1]Data Checking'!GP44)</f>
        <v/>
      </c>
      <c r="GM44" t="str">
        <f>IF('[1]Data Checking'!GQ44="","",'[1]Data Checking'!GQ44)</f>
        <v/>
      </c>
      <c r="GN44" t="str">
        <f>IF('[1]Data Checking'!GR44="","",'[1]Data Checking'!GR44)</f>
        <v/>
      </c>
      <c r="GO44" t="str">
        <f>IF('[1]Data Checking'!GS44="","",'[1]Data Checking'!GS44)</f>
        <v/>
      </c>
      <c r="GP44" t="str">
        <f>IF('[1]Data Checking'!GT44="","",'[1]Data Checking'!GT44)</f>
        <v/>
      </c>
      <c r="GQ44" t="str">
        <f>IF('[1]Data Checking'!GU44="","",'[1]Data Checking'!GU44)</f>
        <v/>
      </c>
      <c r="GR44" t="str">
        <f>IF('[1]Data Checking'!GV44="","",'[1]Data Checking'!GV44)</f>
        <v/>
      </c>
      <c r="GS44" t="str">
        <f>IF('[1]Data Checking'!GW44="","",'[1]Data Checking'!GW44)</f>
        <v/>
      </c>
      <c r="GT44" t="str">
        <f>IF('[1]Data Checking'!GX44="","",'[1]Data Checking'!GX44)</f>
        <v/>
      </c>
      <c r="GU44" t="str">
        <f>IF('[1]Data Checking'!GY44="","",'[1]Data Checking'!GY44)</f>
        <v/>
      </c>
      <c r="GV44" t="str">
        <f>IF('[1]Data Checking'!GZ44="","",'[1]Data Checking'!GZ44)</f>
        <v/>
      </c>
      <c r="GW44" t="str">
        <f>IF('[1]Data Checking'!HA44="","",'[1]Data Checking'!HA44)</f>
        <v/>
      </c>
      <c r="GX44" t="str">
        <f>IF('[1]Data Checking'!HB44="","",'[1]Data Checking'!HB44)</f>
        <v/>
      </c>
      <c r="GY44" t="str">
        <f>IF('[1]Data Checking'!HC44="","",'[1]Data Checking'!HC44)</f>
        <v/>
      </c>
      <c r="GZ44" t="str">
        <f>IF('[1]Data Checking'!HD44="","",'[1]Data Checking'!HD44)</f>
        <v/>
      </c>
      <c r="HA44" t="str">
        <f>IF('[1]Data Checking'!HE44="","",'[1]Data Checking'!HE44)</f>
        <v/>
      </c>
      <c r="HB44" t="str">
        <f>IF('[1]Data Checking'!HF44="","",'[1]Data Checking'!HF44)</f>
        <v/>
      </c>
      <c r="HC44" t="str">
        <f>IF('[1]Data Checking'!HG44="","",'[1]Data Checking'!HG44)</f>
        <v/>
      </c>
      <c r="HD44" t="str">
        <f>IF('[1]Data Checking'!HH44="","",'[1]Data Checking'!HH44)</f>
        <v/>
      </c>
      <c r="HE44" t="str">
        <f>IF('[1]Data Checking'!HI44="","",'[1]Data Checking'!HI44)</f>
        <v/>
      </c>
      <c r="HF44" t="str">
        <f>IF('[1]Data Checking'!HJ44="","",'[1]Data Checking'!HJ44)</f>
        <v/>
      </c>
      <c r="HG44" t="str">
        <f>IF('[1]Data Checking'!HK44="","",'[1]Data Checking'!HK44)</f>
        <v/>
      </c>
      <c r="HH44" t="str">
        <f>IF('[1]Data Checking'!HL44="","",'[1]Data Checking'!HL44)</f>
        <v/>
      </c>
      <c r="HI44" t="str">
        <f>IF('[1]Data Checking'!HM44="","",'[1]Data Checking'!HM44)</f>
        <v/>
      </c>
      <c r="HJ44" t="str">
        <f>IF('[1]Data Checking'!HN44="","",'[1]Data Checking'!HN44)</f>
        <v/>
      </c>
      <c r="HK44" t="str">
        <f>IF('[1]Data Checking'!HO44="","",'[1]Data Checking'!HO44)</f>
        <v/>
      </c>
      <c r="HL44" t="str">
        <f>IF('[1]Data Checking'!HP44="","",'[1]Data Checking'!HP44)</f>
        <v/>
      </c>
      <c r="HM44" t="str">
        <f>IF('[1]Data Checking'!HQ44="","",'[1]Data Checking'!HQ44)</f>
        <v/>
      </c>
      <c r="HN44" t="str">
        <f>IF('[1]Data Checking'!HR44="","",'[1]Data Checking'!HR44)</f>
        <v/>
      </c>
      <c r="HO44" t="str">
        <f>IF('[1]Data Checking'!HS44="","",'[1]Data Checking'!HS44)</f>
        <v/>
      </c>
      <c r="HP44" t="str">
        <f>IF('[1]Data Checking'!HT44="","",'[1]Data Checking'!HT44)</f>
        <v/>
      </c>
      <c r="HQ44" t="str">
        <f>IF('[1]Data Checking'!HU44="","",'[1]Data Checking'!HU44)</f>
        <v/>
      </c>
      <c r="HR44" t="str">
        <f>IF('[1]Data Checking'!HV44="","",'[1]Data Checking'!HV44)</f>
        <v/>
      </c>
      <c r="HS44" t="str">
        <f>IF('[1]Data Checking'!HW44="","",'[1]Data Checking'!HW44)</f>
        <v/>
      </c>
      <c r="HT44" t="str">
        <f>IF('[1]Data Checking'!HX44="","",'[1]Data Checking'!HX44)</f>
        <v/>
      </c>
      <c r="HU44" t="str">
        <f>IF('[1]Data Checking'!HY44="","",'[1]Data Checking'!HY44)</f>
        <v/>
      </c>
      <c r="HV44" t="str">
        <f>IF('[1]Data Checking'!HZ44="","",'[1]Data Checking'!HZ44)</f>
        <v/>
      </c>
      <c r="HW44" t="str">
        <f>IF('[1]Data Checking'!IA44="","",'[1]Data Checking'!IA44)</f>
        <v/>
      </c>
      <c r="HX44" t="str">
        <f>IF('[1]Data Checking'!IB44="","",'[1]Data Checking'!IB44)</f>
        <v/>
      </c>
      <c r="HY44" t="str">
        <f>IF('[1]Data Checking'!IC44="","",'[1]Data Checking'!IC44)</f>
        <v/>
      </c>
      <c r="HZ44" t="str">
        <f>IF('[1]Data Checking'!ID44="","",'[1]Data Checking'!ID44)</f>
        <v/>
      </c>
      <c r="IA44" t="str">
        <f>IF('[1]Data Checking'!IE44="","",'[1]Data Checking'!IE44)</f>
        <v/>
      </c>
      <c r="IB44" t="str">
        <f>IF('[1]Data Checking'!IF44="","",'[1]Data Checking'!IF44)</f>
        <v/>
      </c>
      <c r="IC44" t="str">
        <f>IF('[1]Data Checking'!IG44="","",'[1]Data Checking'!IG44)</f>
        <v/>
      </c>
      <c r="ID44" t="str">
        <f>IF('[1]Data Checking'!IH44="","",'[1]Data Checking'!IH44)</f>
        <v/>
      </c>
      <c r="IE44" t="str">
        <f>IF('[1]Data Checking'!II44="","",'[1]Data Checking'!II44)</f>
        <v/>
      </c>
      <c r="IF44" t="str">
        <f>IF('[1]Data Checking'!IJ44="","",'[1]Data Checking'!IJ44)</f>
        <v/>
      </c>
      <c r="IG44" t="str">
        <f>IF('[1]Data Checking'!IK44="","",'[1]Data Checking'!IK44)</f>
        <v/>
      </c>
      <c r="IH44" t="str">
        <f>IF('[1]Data Checking'!IL44="","",'[1]Data Checking'!IL44)</f>
        <v/>
      </c>
      <c r="II44" t="str">
        <f>IF('[1]Data Checking'!IM44="","",'[1]Data Checking'!IM44)</f>
        <v/>
      </c>
      <c r="IJ44" t="str">
        <f>IF('[1]Data Checking'!IN44="","",'[1]Data Checking'!IN44)</f>
        <v/>
      </c>
      <c r="IK44" t="str">
        <f>IF('[1]Data Checking'!IO44="","",'[1]Data Checking'!IO44)</f>
        <v/>
      </c>
      <c r="IL44" t="str">
        <f>IF('[1]Data Checking'!IP44="","",'[1]Data Checking'!IP44)</f>
        <v/>
      </c>
      <c r="IM44" t="str">
        <f>IF('[1]Data Checking'!IQ44="","",'[1]Data Checking'!IQ44)</f>
        <v/>
      </c>
      <c r="IN44" t="str">
        <f>IF('[1]Data Checking'!IR44="","",'[1]Data Checking'!IR44)</f>
        <v/>
      </c>
      <c r="IO44" t="str">
        <f>IF('[1]Data Checking'!IS44="","",'[1]Data Checking'!IS44)</f>
        <v/>
      </c>
      <c r="IP44" t="str">
        <f>IF('[1]Data Checking'!IT44="","",'[1]Data Checking'!IT44)</f>
        <v/>
      </c>
      <c r="IQ44" t="str">
        <f>IF('[1]Data Checking'!IU44="","",'[1]Data Checking'!IU44)</f>
        <v/>
      </c>
      <c r="IR44" t="str">
        <f>IF('[1]Data Checking'!IV44="","",'[1]Data Checking'!IV44)</f>
        <v/>
      </c>
      <c r="IS44" t="str">
        <f>IF('[1]Data Checking'!IW44="","",'[1]Data Checking'!IW44)</f>
        <v/>
      </c>
      <c r="IT44" t="str">
        <f>IF('[1]Data Checking'!IX44="","",'[1]Data Checking'!IX44)</f>
        <v/>
      </c>
      <c r="IU44" t="str">
        <f>IF('[1]Data Checking'!IY44="","",'[1]Data Checking'!IY44)</f>
        <v/>
      </c>
      <c r="IV44" t="str">
        <f>IF('[1]Data Checking'!IZ44="","",'[1]Data Checking'!IZ44)</f>
        <v/>
      </c>
      <c r="IW44" t="str">
        <f>IF('[1]Data Checking'!JA44="","",'[1]Data Checking'!JA44)</f>
        <v/>
      </c>
      <c r="IX44" t="str">
        <f>IF('[1]Data Checking'!JB44="","",'[1]Data Checking'!JB44)</f>
        <v/>
      </c>
      <c r="IY44" t="str">
        <f>IF('[1]Data Checking'!JC44="","",'[1]Data Checking'!JC44)</f>
        <v/>
      </c>
      <c r="IZ44" t="str">
        <f>IF('[1]Data Checking'!JD44="","",'[1]Data Checking'!JD44)</f>
        <v/>
      </c>
      <c r="JA44" t="str">
        <f>IF('[1]Data Checking'!JE44="","",'[1]Data Checking'!JE44)</f>
        <v/>
      </c>
      <c r="JB44" t="str">
        <f>IF('[1]Data Checking'!JF44="","",'[1]Data Checking'!JF44)</f>
        <v>Oui</v>
      </c>
      <c r="JC44" t="str">
        <f>IF('[1]Data Checking'!JG44="","",'[1]Data Checking'!JG44)</f>
        <v>Oui, je vais parfois/souvent chercher l'eau</v>
      </c>
      <c r="JD44" t="str">
        <f>IF('[1]Data Checking'!JH44="","",'[1]Data Checking'!JH44)</f>
        <v>boutique ou kiosque privé</v>
      </c>
      <c r="JE44" t="str">
        <f>IF('[1]Data Checking'!JI44="","",'[1]Data Checking'!JI44)</f>
        <v/>
      </c>
      <c r="JF44" t="str">
        <f>IF('[1]Data Checking'!JJ44="","",'[1]Data Checking'!JJ44)</f>
        <v>boutique</v>
      </c>
      <c r="JG44" t="str">
        <f>IF('[1]Data Checking'!JK44="","",'[1]Data Checking'!JK44)</f>
        <v>boutik / kiòs priwe</v>
      </c>
      <c r="JH44" t="str">
        <f>IF('[1]Data Checking'!JL44="","",'[1]Data Checking'!JL44)</f>
        <v>boutik / kiòs priwe</v>
      </c>
      <c r="JI44" t="str">
        <f>IF('[1]Data Checking'!JM44="","",'[1]Data Checking'!JM44)</f>
        <v>Les autres points d'eau ne sont pas fonctionnels</v>
      </c>
      <c r="JJ44" t="str">
        <f>IF('[1]Data Checking'!JN44="","",'[1]Data Checking'!JN44)</f>
        <v/>
      </c>
      <c r="JK44" t="str">
        <f>IF('[1]Data Checking'!JO44="","",'[1]Data Checking'!JO44)</f>
        <v>Moins de 15 min au total</v>
      </c>
      <c r="JL44" t="str">
        <f>IF('[1]Data Checking'!JP44="","",'[1]Data Checking'!JP44)</f>
        <v>gros bidon de 5 gallons (18,9 L)</v>
      </c>
      <c r="JM44" t="str">
        <f>IF('[1]Data Checking'!JQ44="","",'[1]Data Checking'!JQ44)</f>
        <v>5gal</v>
      </c>
      <c r="JN44" t="str">
        <f>IF('[1]Data Checking'!JR44="","",'[1]Data Checking'!JR44)</f>
        <v>bidon ki vo 5 galon (18,9L)</v>
      </c>
      <c r="JO44" t="str">
        <f>IF('[1]Data Checking'!JS44="","",'[1]Data Checking'!JS44)</f>
        <v/>
      </c>
      <c r="JP44" t="str">
        <f>IF('[1]Data Checking'!JT44="","",'[1]Data Checking'!JT44)</f>
        <v/>
      </c>
      <c r="JQ44" t="str">
        <f>IF('[1]Data Checking'!JU44="","",'[1]Data Checking'!JU44)</f>
        <v/>
      </c>
      <c r="JR44" t="str">
        <f>IF('[1]Data Checking'!JV44="","",'[1]Data Checking'!JV44)</f>
        <v/>
      </c>
      <c r="JS44" t="str">
        <f>IF('[1]Data Checking'!JW44="","",'[1]Data Checking'!JW44)</f>
        <v/>
      </c>
      <c r="JT44">
        <f>IF('[1]Data Checking'!JX44="","",'[1]Data Checking'!JX44)</f>
        <v>5</v>
      </c>
      <c r="JU44">
        <f>IF('[1]Data Checking'!JY44="","",'[1]Data Checking'!JY44)</f>
        <v>1</v>
      </c>
      <c r="JV44" t="str">
        <f>IF('[1]Data Checking'!JZ44="","",'[1]Data Checking'!JZ44)</f>
        <v/>
      </c>
      <c r="JW44" t="str">
        <f>IF('[1]Data Checking'!KA44="","",'[1]Data Checking'!KA44)</f>
        <v>NA</v>
      </c>
      <c r="JX44">
        <f>IF('[1]Data Checking'!KB44="","",'[1]Data Checking'!KB44)</f>
        <v>1</v>
      </c>
      <c r="JY44" t="str">
        <f>IF('[1]Data Checking'!KC44="","",'[1]Data Checking'!KC44)</f>
        <v>Non</v>
      </c>
      <c r="JZ44" t="str">
        <f>IF('[1]Data Checking'!KD44="","",'[1]Data Checking'!KD44)</f>
        <v>Oui, parfois</v>
      </c>
      <c r="KA44" t="str">
        <f>IF('[1]Data Checking'!KE44="","",'[1]Data Checking'!KE44)</f>
        <v>Oui</v>
      </c>
      <c r="KB44" t="str">
        <f>IF('[1]Data Checking'!KF44="","",'[1]Data Checking'!KF44)</f>
        <v>Je ne sais pas, je ne souhaite pas répondre</v>
      </c>
      <c r="KC44">
        <f>IF('[1]Data Checking'!KG44="","",'[1]Data Checking'!KG44)</f>
        <v>0</v>
      </c>
      <c r="KD44">
        <f>IF('[1]Data Checking'!KH44="","",'[1]Data Checking'!KH44)</f>
        <v>0</v>
      </c>
      <c r="KE44">
        <f>IF('[1]Data Checking'!KI44="","",'[1]Data Checking'!KI44)</f>
        <v>0</v>
      </c>
      <c r="KF44">
        <f>IF('[1]Data Checking'!KJ44="","",'[1]Data Checking'!KJ44)</f>
        <v>0</v>
      </c>
      <c r="KG44">
        <f>IF('[1]Data Checking'!KK44="","",'[1]Data Checking'!KK44)</f>
        <v>0</v>
      </c>
      <c r="KH44">
        <f>IF('[1]Data Checking'!KL44="","",'[1]Data Checking'!KL44)</f>
        <v>0</v>
      </c>
      <c r="KI44">
        <f>IF('[1]Data Checking'!KM44="","",'[1]Data Checking'!KM44)</f>
        <v>0</v>
      </c>
      <c r="KJ44">
        <f>IF('[1]Data Checking'!KN44="","",'[1]Data Checking'!KN44)</f>
        <v>0</v>
      </c>
      <c r="KK44">
        <f>IF('[1]Data Checking'!KO44="","",'[1]Data Checking'!KO44)</f>
        <v>0</v>
      </c>
      <c r="KL44">
        <f>IF('[1]Data Checking'!KP44="","",'[1]Data Checking'!KP44)</f>
        <v>0</v>
      </c>
      <c r="KM44">
        <f>IF('[1]Data Checking'!KQ44="","",'[1]Data Checking'!KQ44)</f>
        <v>1</v>
      </c>
      <c r="KN44" t="str">
        <f>IF('[1]Data Checking'!KR44="","",'[1]Data Checking'!KR44)</f>
        <v/>
      </c>
      <c r="KO44" t="str">
        <f>IF('[1]Data Checking'!KS44="","",'[1]Data Checking'!KS44)</f>
        <v>Oui</v>
      </c>
      <c r="KP44" t="str">
        <f>IF('[1]Data Checking'!KT44="","",'[1]Data Checking'!KT44)</f>
        <v>L'augmentation des affrontements dans le bas de Port-au-Prince</v>
      </c>
      <c r="KQ44">
        <f>IF('[1]Data Checking'!KU44="","",'[1]Data Checking'!KU44)</f>
        <v>1</v>
      </c>
      <c r="KR44">
        <f>IF('[1]Data Checking'!KV44="","",'[1]Data Checking'!KV44)</f>
        <v>0</v>
      </c>
      <c r="KS44">
        <f>IF('[1]Data Checking'!KW44="","",'[1]Data Checking'!KW44)</f>
        <v>0</v>
      </c>
      <c r="KT44" t="str">
        <f>IF('[1]Data Checking'!KX44="","",'[1]Data Checking'!KX44)</f>
        <v/>
      </c>
      <c r="KU44" t="str">
        <f>IF('[1]Data Checking'!KY44="","",'[1]Data Checking'!KY44)</f>
        <v>Aucun impact sur l'accès physique au marché</v>
      </c>
      <c r="KV44">
        <f>IF('[1]Data Checking'!KZ44="","",'[1]Data Checking'!KZ44)</f>
        <v>0</v>
      </c>
      <c r="KW44">
        <f>IF('[1]Data Checking'!LA44="","",'[1]Data Checking'!LA44)</f>
        <v>0</v>
      </c>
      <c r="KX44">
        <f>IF('[1]Data Checking'!LB44="","",'[1]Data Checking'!LB44)</f>
        <v>0</v>
      </c>
      <c r="KY44">
        <f>IF('[1]Data Checking'!LC44="","",'[1]Data Checking'!LC44)</f>
        <v>1</v>
      </c>
      <c r="KZ44">
        <f>IF('[1]Data Checking'!LD44="","",'[1]Data Checking'!LD44)</f>
        <v>0</v>
      </c>
      <c r="LA44">
        <f>IF('[1]Data Checking'!LE44="","",'[1]Data Checking'!LE44)</f>
        <v>0</v>
      </c>
      <c r="LB44" t="str">
        <f>IF('[1]Data Checking'!LF44="","",'[1]Data Checking'!LF44)</f>
        <v/>
      </c>
      <c r="LC44">
        <f>IF('[1]Data Checking'!LG44="","",'[1]Data Checking'!LG44)</f>
        <v>6</v>
      </c>
      <c r="LD44" t="str">
        <f>IF('[1]Data Checking'!LH44="","",'[1]Data Checking'!LH44)</f>
        <v>Sucre Huile Farine de blé Riz Mais Blé Haricot noir</v>
      </c>
      <c r="LE44">
        <f>IF('[1]Data Checking'!LI44="","",'[1]Data Checking'!LI44)</f>
        <v>1</v>
      </c>
      <c r="LF44">
        <f>IF('[1]Data Checking'!LJ44="","",'[1]Data Checking'!LJ44)</f>
        <v>1</v>
      </c>
      <c r="LG44">
        <f>IF('[1]Data Checking'!LK44="","",'[1]Data Checking'!LK44)</f>
        <v>1</v>
      </c>
      <c r="LH44">
        <f>IF('[1]Data Checking'!LL44="","",'[1]Data Checking'!LL44)</f>
        <v>1</v>
      </c>
      <c r="LI44">
        <f>IF('[1]Data Checking'!LM44="","",'[1]Data Checking'!LM44)</f>
        <v>1</v>
      </c>
      <c r="LJ44">
        <f>IF('[1]Data Checking'!LN44="","",'[1]Data Checking'!LN44)</f>
        <v>1</v>
      </c>
      <c r="LK44">
        <f>IF('[1]Data Checking'!LO44="","",'[1]Data Checking'!LO44)</f>
        <v>0</v>
      </c>
      <c r="LL44">
        <f>IF('[1]Data Checking'!LP44="","",'[1]Data Checking'!LP44)</f>
        <v>1</v>
      </c>
      <c r="LM44">
        <f>IF('[1]Data Checking'!LQ44="","",'[1]Data Checking'!LQ44)</f>
        <v>0</v>
      </c>
      <c r="LN44">
        <f>IF('[1]Data Checking'!LR44="","",'[1]Data Checking'!LR44)</f>
        <v>0</v>
      </c>
      <c r="LO44">
        <f>IF('[1]Data Checking'!LS44="","",'[1]Data Checking'!LS44)</f>
        <v>2</v>
      </c>
      <c r="LP44">
        <f>IF('[1]Data Checking'!LT44="","",'[1]Data Checking'!LT44)</f>
        <v>6</v>
      </c>
      <c r="LQ44">
        <f>IF('[1]Data Checking'!LU44="","",'[1]Data Checking'!LU44)</f>
        <v>3</v>
      </c>
      <c r="LR44">
        <f>IF('[1]Data Checking'!LV44="","",'[1]Data Checking'!LV44)</f>
        <v>1</v>
      </c>
      <c r="LS44">
        <f>IF('[1]Data Checking'!LW44="","",'[1]Data Checking'!LW44)</f>
        <v>8</v>
      </c>
      <c r="LT44">
        <f>IF('[1]Data Checking'!LX44="","",'[1]Data Checking'!LX44)</f>
        <v>3</v>
      </c>
      <c r="LU44" t="str">
        <f>IF('[1]Data Checking'!LY44="","",'[1]Data Checking'!LY44)</f>
        <v/>
      </c>
      <c r="LV44">
        <f>IF('[1]Data Checking'!LZ44="","",'[1]Data Checking'!LZ44)</f>
        <v>2</v>
      </c>
      <c r="LW44" t="str">
        <f>IF('[1]Data Checking'!MA44="","",'[1]Data Checking'!MA44)</f>
        <v>Savon lessive Serviettes hygiéniques (femmes) Savon mains Dentifrice Papier toilette Déodorant Bokit</v>
      </c>
      <c r="LX44">
        <f>IF('[1]Data Checking'!MB44="","",'[1]Data Checking'!MB44)</f>
        <v>1</v>
      </c>
      <c r="LY44">
        <f>IF('[1]Data Checking'!MC44="","",'[1]Data Checking'!MC44)</f>
        <v>1</v>
      </c>
      <c r="LZ44">
        <f>IF('[1]Data Checking'!MD44="","",'[1]Data Checking'!MD44)</f>
        <v>1</v>
      </c>
      <c r="MA44">
        <f>IF('[1]Data Checking'!ME44="","",'[1]Data Checking'!ME44)</f>
        <v>0</v>
      </c>
      <c r="MB44">
        <f>IF('[1]Data Checking'!MF44="","",'[1]Data Checking'!MF44)</f>
        <v>1</v>
      </c>
      <c r="MC44">
        <f>IF('[1]Data Checking'!MG44="","",'[1]Data Checking'!MG44)</f>
        <v>1</v>
      </c>
      <c r="MD44">
        <f>IF('[1]Data Checking'!MH44="","",'[1]Data Checking'!MH44)</f>
        <v>1</v>
      </c>
      <c r="ME44">
        <f>IF('[1]Data Checking'!MI44="","",'[1]Data Checking'!MI44)</f>
        <v>1</v>
      </c>
      <c r="MF44">
        <f>IF('[1]Data Checking'!MJ44="","",'[1]Data Checking'!MJ44)</f>
        <v>0</v>
      </c>
      <c r="MG44">
        <f>IF('[1]Data Checking'!MK44="","",'[1]Data Checking'!MK44)</f>
        <v>0</v>
      </c>
      <c r="MH44">
        <f>IF('[1]Data Checking'!ML44="","",'[1]Data Checking'!ML44)</f>
        <v>1</v>
      </c>
      <c r="MI44">
        <f>IF('[1]Data Checking'!MM44="","",'[1]Data Checking'!MM44)</f>
        <v>24</v>
      </c>
      <c r="MJ44">
        <f>IF('[1]Data Checking'!MN44="","",'[1]Data Checking'!MN44)</f>
        <v>6</v>
      </c>
      <c r="MK44" t="str">
        <f>IF('[1]Data Checking'!MO44="","",'[1]Data Checking'!MO44)</f>
        <v/>
      </c>
      <c r="ML44">
        <f>IF('[1]Data Checking'!MP44="","",'[1]Data Checking'!MP44)</f>
        <v>3</v>
      </c>
      <c r="MM44">
        <f>IF('[1]Data Checking'!MQ44="","",'[1]Data Checking'!MQ44)</f>
        <v>6</v>
      </c>
      <c r="MN44">
        <f>IF('[1]Data Checking'!MR44="","",'[1]Data Checking'!MR44)</f>
        <v>6</v>
      </c>
      <c r="MO44">
        <f>IF('[1]Data Checking'!MS44="","",'[1]Data Checking'!MS44)</f>
        <v>6</v>
      </c>
      <c r="MP44" t="str">
        <f>IF('[1]Data Checking'!MT44="","",'[1]Data Checking'!MT44)</f>
        <v>Marteau</v>
      </c>
      <c r="MQ44">
        <f>IF('[1]Data Checking'!MU44="","",'[1]Data Checking'!MU44)</f>
        <v>0</v>
      </c>
      <c r="MR44">
        <f>IF('[1]Data Checking'!MV44="","",'[1]Data Checking'!MV44)</f>
        <v>0</v>
      </c>
      <c r="MS44">
        <f>IF('[1]Data Checking'!MW44="","",'[1]Data Checking'!MW44)</f>
        <v>0</v>
      </c>
      <c r="MT44">
        <f>IF('[1]Data Checking'!MX44="","",'[1]Data Checking'!MX44)</f>
        <v>0</v>
      </c>
      <c r="MU44">
        <f>IF('[1]Data Checking'!MY44="","",'[1]Data Checking'!MY44)</f>
        <v>0</v>
      </c>
      <c r="MV44">
        <f>IF('[1]Data Checking'!MZ44="","",'[1]Data Checking'!MZ44)</f>
        <v>1</v>
      </c>
      <c r="MW44">
        <f>IF('[1]Data Checking'!NA44="","",'[1]Data Checking'!NA44)</f>
        <v>0</v>
      </c>
      <c r="MX44">
        <f>IF('[1]Data Checking'!NB44="","",'[1]Data Checking'!NB44)</f>
        <v>0</v>
      </c>
      <c r="MY44">
        <f>IF('[1]Data Checking'!NC44="","",'[1]Data Checking'!NC44)</f>
        <v>0</v>
      </c>
      <c r="MZ44">
        <f>IF('[1]Data Checking'!ND44="","",'[1]Data Checking'!ND44)</f>
        <v>0</v>
      </c>
      <c r="NA44">
        <f>IF('[1]Data Checking'!NE44="","",'[1]Data Checking'!NE44)</f>
        <v>0</v>
      </c>
      <c r="NB44">
        <f>IF('[1]Data Checking'!NF44="","",'[1]Data Checking'!NF44)</f>
        <v>0</v>
      </c>
      <c r="NC44">
        <f>IF('[1]Data Checking'!NG44="","",'[1]Data Checking'!NG44)</f>
        <v>0</v>
      </c>
      <c r="ND44" t="str">
        <f>IF('[1]Data Checking'!NH44="","",'[1]Data Checking'!NH44)</f>
        <v/>
      </c>
      <c r="NE44" t="str">
        <f>IF('[1]Data Checking'!NI44="","",'[1]Data Checking'!NI44)</f>
        <v/>
      </c>
      <c r="NF44" t="str">
        <f>IF('[1]Data Checking'!NJ44="","",'[1]Data Checking'!NJ44)</f>
        <v/>
      </c>
      <c r="NG44" t="str">
        <f>IF('[1]Data Checking'!NK44="","",'[1]Data Checking'!NK44)</f>
        <v/>
      </c>
      <c r="NH44" t="str">
        <f>IF('[1]Data Checking'!NL44="","",'[1]Data Checking'!NL44)</f>
        <v/>
      </c>
      <c r="NI44">
        <f>IF('[1]Data Checking'!NM44="","",'[1]Data Checking'!NM44)</f>
        <v>2</v>
      </c>
      <c r="NJ44" t="str">
        <f>IF('[1]Data Checking'!NN44="","",'[1]Data Checking'!NN44)</f>
        <v/>
      </c>
      <c r="NK44" t="str">
        <f>IF('[1]Data Checking'!NO44="","",'[1]Data Checking'!NO44)</f>
        <v/>
      </c>
      <c r="NL44" t="str">
        <f>IF('[1]Data Checking'!NP44="","",'[1]Data Checking'!NP44)</f>
        <v/>
      </c>
      <c r="NM44" t="str">
        <f>IF('[1]Data Checking'!NQ44="","",'[1]Data Checking'!NQ44)</f>
        <v/>
      </c>
      <c r="NN44" t="str">
        <f>IF('[1]Data Checking'!NR44="","",'[1]Data Checking'!NR44)</f>
        <v/>
      </c>
      <c r="NO44" t="str">
        <f>IF('[1]Data Checking'!NS44="","",'[1]Data Checking'!NS44)</f>
        <v>Casserole Assiette Poêle Godet Cuillère de service Éponge</v>
      </c>
      <c r="NP44">
        <f>IF('[1]Data Checking'!NT44="","",'[1]Data Checking'!NT44)</f>
        <v>0</v>
      </c>
      <c r="NQ44">
        <f>IF('[1]Data Checking'!NU44="","",'[1]Data Checking'!NU44)</f>
        <v>1</v>
      </c>
      <c r="NR44">
        <f>IF('[1]Data Checking'!NV44="","",'[1]Data Checking'!NV44)</f>
        <v>1</v>
      </c>
      <c r="NS44">
        <f>IF('[1]Data Checking'!NW44="","",'[1]Data Checking'!NW44)</f>
        <v>1</v>
      </c>
      <c r="NT44">
        <f>IF('[1]Data Checking'!NX44="","",'[1]Data Checking'!NX44)</f>
        <v>0</v>
      </c>
      <c r="NU44">
        <f>IF('[1]Data Checking'!NY44="","",'[1]Data Checking'!NY44)</f>
        <v>1</v>
      </c>
      <c r="NV44">
        <f>IF('[1]Data Checking'!NZ44="","",'[1]Data Checking'!NZ44)</f>
        <v>1</v>
      </c>
      <c r="NW44">
        <f>IF('[1]Data Checking'!OA44="","",'[1]Data Checking'!OA44)</f>
        <v>0</v>
      </c>
      <c r="NX44">
        <f>IF('[1]Data Checking'!OB44="","",'[1]Data Checking'!OB44)</f>
        <v>1</v>
      </c>
      <c r="NY44">
        <f>IF('[1]Data Checking'!OC44="","",'[1]Data Checking'!OC44)</f>
        <v>0</v>
      </c>
      <c r="NZ44">
        <f>IF('[1]Data Checking'!OD44="","",'[1]Data Checking'!OD44)</f>
        <v>0</v>
      </c>
      <c r="OA44" t="str">
        <f>IF('[1]Data Checking'!OE44="","",'[1]Data Checking'!OE44)</f>
        <v/>
      </c>
      <c r="OB44">
        <f>IF('[1]Data Checking'!OF44="","",'[1]Data Checking'!OF44)</f>
        <v>2</v>
      </c>
      <c r="OC44">
        <f>IF('[1]Data Checking'!OG44="","",'[1]Data Checking'!OG44)</f>
        <v>2</v>
      </c>
      <c r="OD44">
        <f>IF('[1]Data Checking'!OH44="","",'[1]Data Checking'!OH44)</f>
        <v>8</v>
      </c>
      <c r="OE44" t="str">
        <f>IF('[1]Data Checking'!OI44="","",'[1]Data Checking'!OI44)</f>
        <v/>
      </c>
      <c r="OF44">
        <f>IF('[1]Data Checking'!OJ44="","",'[1]Data Checking'!OJ44)</f>
        <v>12</v>
      </c>
      <c r="OG44">
        <f>IF('[1]Data Checking'!OK44="","",'[1]Data Checking'!OK44)</f>
        <v>3</v>
      </c>
      <c r="OH44" t="str">
        <f>IF('[1]Data Checking'!OL44="","",'[1]Data Checking'!OL44)</f>
        <v/>
      </c>
      <c r="OI44">
        <f>IF('[1]Data Checking'!OM44="","",'[1]Data Checking'!OM44)</f>
        <v>2</v>
      </c>
      <c r="OJ44" t="str">
        <f>IF('[1]Data Checking'!ON44="","",'[1]Data Checking'!ON44)</f>
        <v>Aucun</v>
      </c>
      <c r="OK44">
        <f>IF('[1]Data Checking'!OO44="","",'[1]Data Checking'!OO44)</f>
        <v>0</v>
      </c>
      <c r="OL44">
        <f>IF('[1]Data Checking'!OP44="","",'[1]Data Checking'!OP44)</f>
        <v>0</v>
      </c>
      <c r="OM44">
        <f>IF('[1]Data Checking'!OQ44="","",'[1]Data Checking'!OQ44)</f>
        <v>0</v>
      </c>
      <c r="ON44">
        <f>IF('[1]Data Checking'!OR44="","",'[1]Data Checking'!OR44)</f>
        <v>0</v>
      </c>
      <c r="OO44">
        <f>IF('[1]Data Checking'!OS44="","",'[1]Data Checking'!OS44)</f>
        <v>0</v>
      </c>
      <c r="OP44">
        <f>IF('[1]Data Checking'!OT44="","",'[1]Data Checking'!OT44)</f>
        <v>0</v>
      </c>
      <c r="OQ44">
        <f>IF('[1]Data Checking'!OU44="","",'[1]Data Checking'!OU44)</f>
        <v>0</v>
      </c>
      <c r="OR44">
        <f>IF('[1]Data Checking'!OV44="","",'[1]Data Checking'!OV44)</f>
        <v>0</v>
      </c>
      <c r="OS44">
        <f>IF('[1]Data Checking'!OW44="","",'[1]Data Checking'!OW44)</f>
        <v>1</v>
      </c>
      <c r="OT44" t="str">
        <f>IF('[1]Data Checking'!OX44="","",'[1]Data Checking'!OX44)</f>
        <v/>
      </c>
      <c r="OU44" t="str">
        <f>IF('[1]Data Checking'!OY44="","",'[1]Data Checking'!OY44)</f>
        <v>Lampe torche Radio</v>
      </c>
      <c r="OV44">
        <f>IF('[1]Data Checking'!OZ44="","",'[1]Data Checking'!OZ44)</f>
        <v>1</v>
      </c>
      <c r="OW44">
        <f>IF('[1]Data Checking'!PA44="","",'[1]Data Checking'!PA44)</f>
        <v>0</v>
      </c>
      <c r="OX44">
        <f>IF('[1]Data Checking'!PB44="","",'[1]Data Checking'!PB44)</f>
        <v>0</v>
      </c>
      <c r="OY44">
        <f>IF('[1]Data Checking'!PC44="","",'[1]Data Checking'!PC44)</f>
        <v>1</v>
      </c>
      <c r="OZ44">
        <f>IF('[1]Data Checking'!PD44="","",'[1]Data Checking'!PD44)</f>
        <v>0</v>
      </c>
      <c r="PA44">
        <f>IF('[1]Data Checking'!PE44="","",'[1]Data Checking'!PE44)</f>
        <v>0</v>
      </c>
      <c r="PB44">
        <f>IF('[1]Data Checking'!PF44="","",'[1]Data Checking'!PF44)</f>
        <v>3</v>
      </c>
      <c r="PC44" t="str">
        <f>IF('[1]Data Checking'!PG44="","",'[1]Data Checking'!PG44)</f>
        <v/>
      </c>
      <c r="PD44" t="str">
        <f>IF('[1]Data Checking'!PH44="","",'[1]Data Checking'!PH44)</f>
        <v/>
      </c>
      <c r="PE44">
        <f>IF('[1]Data Checking'!PI44="","",'[1]Data Checking'!PI44)</f>
        <v>2</v>
      </c>
      <c r="PF44" t="str">
        <f>IF('[1]Data Checking'!PJ44="","",'[1]Data Checking'!PJ44)</f>
        <v>Brouette</v>
      </c>
      <c r="PG44">
        <f>IF('[1]Data Checking'!PK44="","",'[1]Data Checking'!PK44)</f>
        <v>0</v>
      </c>
      <c r="PH44">
        <f>IF('[1]Data Checking'!PL44="","",'[1]Data Checking'!PL44)</f>
        <v>0</v>
      </c>
      <c r="PI44">
        <f>IF('[1]Data Checking'!PM44="","",'[1]Data Checking'!PM44)</f>
        <v>0</v>
      </c>
      <c r="PJ44">
        <f>IF('[1]Data Checking'!PN44="","",'[1]Data Checking'!PN44)</f>
        <v>0</v>
      </c>
      <c r="PK44">
        <f>IF('[1]Data Checking'!PO44="","",'[1]Data Checking'!PO44)</f>
        <v>0</v>
      </c>
      <c r="PL44">
        <f>IF('[1]Data Checking'!PP44="","",'[1]Data Checking'!PP44)</f>
        <v>1</v>
      </c>
      <c r="PM44">
        <f>IF('[1]Data Checking'!PQ44="","",'[1]Data Checking'!PQ44)</f>
        <v>0</v>
      </c>
      <c r="PN44">
        <f>IF('[1]Data Checking'!PR44="","",'[1]Data Checking'!PR44)</f>
        <v>0</v>
      </c>
      <c r="PO44">
        <f>IF('[1]Data Checking'!PS44="","",'[1]Data Checking'!PS44)</f>
        <v>0</v>
      </c>
      <c r="PP44" t="str">
        <f>IF('[1]Data Checking'!PT44="","",'[1]Data Checking'!PT44)</f>
        <v/>
      </c>
      <c r="PQ44" t="str">
        <f>IF('[1]Data Checking'!PU44="","",'[1]Data Checking'!PU44)</f>
        <v/>
      </c>
      <c r="PR44" t="str">
        <f>IF('[1]Data Checking'!PV44="","",'[1]Data Checking'!PV44)</f>
        <v/>
      </c>
      <c r="PS44" t="str">
        <f>IF('[1]Data Checking'!PW44="","",'[1]Data Checking'!PW44)</f>
        <v/>
      </c>
      <c r="PT44" t="str">
        <f>IF('[1]Data Checking'!PX44="","",'[1]Data Checking'!PX44)</f>
        <v/>
      </c>
      <c r="PU44" t="str">
        <f>IF('[1]Data Checking'!PY44="","",'[1]Data Checking'!PY44)</f>
        <v/>
      </c>
      <c r="PV44" t="str">
        <f>IF('[1]Data Checking'!PZ44="","",'[1]Data Checking'!PZ44)</f>
        <v/>
      </c>
      <c r="PW44" t="str">
        <f>IF('[1]Data Checking'!QA44="","",'[1]Data Checking'!QA44)</f>
        <v/>
      </c>
      <c r="PX44" t="str">
        <f>IF('[1]Data Checking'!QB44="","",'[1]Data Checking'!QB44)</f>
        <v/>
      </c>
      <c r="PY44" t="str">
        <f>IF('[1]Data Checking'!QC44="","",'[1]Data Checking'!QC44)</f>
        <v/>
      </c>
      <c r="PZ44" t="str">
        <f>IF('[1]Data Checking'!QD44="","",'[1]Data Checking'!QD44)</f>
        <v/>
      </c>
      <c r="QA44" t="str">
        <f>IF('[1]Data Checking'!QE44="","",'[1]Data Checking'!QE44)</f>
        <v/>
      </c>
      <c r="QB44" t="str">
        <f>IF('[1]Data Checking'!QF44="","",'[1]Data Checking'!QF44)</f>
        <v/>
      </c>
      <c r="QC44" t="str">
        <f>IF('[1]Data Checking'!QG44="","",'[1]Data Checking'!QG44)</f>
        <v/>
      </c>
      <c r="QD44" t="str">
        <f>IF('[1]Data Checking'!QH44="","",'[1]Data Checking'!QH44)</f>
        <v/>
      </c>
      <c r="QE44" t="str">
        <f>IF('[1]Data Checking'!QI44="","",'[1]Data Checking'!QI44)</f>
        <v/>
      </c>
      <c r="QF44" t="str">
        <f>IF('[1]Data Checking'!QJ44="","",'[1]Data Checking'!QJ44)</f>
        <v/>
      </c>
      <c r="QG44" t="str">
        <f>IF('[1]Data Checking'!QK44="","",'[1]Data Checking'!QK44)</f>
        <v/>
      </c>
      <c r="QH44" t="str">
        <f>IF('[1]Data Checking'!QL44="","",'[1]Data Checking'!QL44)</f>
        <v/>
      </c>
      <c r="QI44" t="str">
        <f>IF('[1]Data Checking'!QM44="","",'[1]Data Checking'!QM44)</f>
        <v/>
      </c>
      <c r="QJ44" t="str">
        <f>IF('[1]Data Checking'!QN44="","",'[1]Data Checking'!QN44)</f>
        <v/>
      </c>
      <c r="QK44" t="str">
        <f>IF('[1]Data Checking'!QO44="","",'[1]Data Checking'!QO44)</f>
        <v/>
      </c>
      <c r="QL44" t="str">
        <f>IF('[1]Data Checking'!QP44="","",'[1]Data Checking'!QP44)</f>
        <v/>
      </c>
      <c r="QM44" t="str">
        <f>IF('[1]Data Checking'!QQ44="","",'[1]Data Checking'!QQ44)</f>
        <v/>
      </c>
      <c r="QN44" t="str">
        <f>IF('[1]Data Checking'!QR44="","",'[1]Data Checking'!QR44)</f>
        <v/>
      </c>
      <c r="QO44" t="str">
        <f>IF('[1]Data Checking'!QS44="","",'[1]Data Checking'!QS44)</f>
        <v/>
      </c>
      <c r="QP44" t="str">
        <f>IF('[1]Data Checking'!QT44="","",'[1]Data Checking'!QT44)</f>
        <v/>
      </c>
      <c r="QQ44" t="str">
        <f>IF('[1]Data Checking'!QU44="","",'[1]Data Checking'!QU44)</f>
        <v/>
      </c>
      <c r="QR44" t="str">
        <f>IF('[1]Data Checking'!QV44="","",'[1]Data Checking'!QV44)</f>
        <v/>
      </c>
      <c r="QS44" t="str">
        <f>IF('[1]Data Checking'!QW44="","",'[1]Data Checking'!QW44)</f>
        <v/>
      </c>
      <c r="QT44" t="str">
        <f>IF('[1]Data Checking'!QX44="","",'[1]Data Checking'!QX44)</f>
        <v/>
      </c>
      <c r="QU44" t="str">
        <f>IF('[1]Data Checking'!QY44="","",'[1]Data Checking'!QY44)</f>
        <v/>
      </c>
      <c r="QV44" t="str">
        <f>IF('[1]Data Checking'!QZ44="","",'[1]Data Checking'!QZ44)</f>
        <v/>
      </c>
      <c r="QW44" t="str">
        <f>IF('[1]Data Checking'!RA44="","",'[1]Data Checking'!RA44)</f>
        <v/>
      </c>
      <c r="QX44" t="str">
        <f>IF('[1]Data Checking'!RB44="","",'[1]Data Checking'!RB44)</f>
        <v/>
      </c>
      <c r="QY44" t="str">
        <f>IF('[1]Data Checking'!RC44="","",'[1]Data Checking'!RC44)</f>
        <v/>
      </c>
      <c r="QZ44" t="str">
        <f>IF('[1]Data Checking'!RD44="","",'[1]Data Checking'!RD44)</f>
        <v/>
      </c>
      <c r="RA44" t="str">
        <f>IF('[1]Data Checking'!RE44="","",'[1]Data Checking'!RE44)</f>
        <v/>
      </c>
      <c r="RB44" t="str">
        <f>IF('[1]Data Checking'!RF44="","",'[1]Data Checking'!RF44)</f>
        <v/>
      </c>
      <c r="RC44" t="str">
        <f>IF('[1]Data Checking'!RG44="","",'[1]Data Checking'!RG44)</f>
        <v/>
      </c>
      <c r="RD44" t="str">
        <f>IF('[1]Data Checking'!RH44="","",'[1]Data Checking'!RH44)</f>
        <v/>
      </c>
      <c r="RE44" t="str">
        <f>IF('[1]Data Checking'!RI44="","",'[1]Data Checking'!RI44)</f>
        <v/>
      </c>
      <c r="RF44" t="str">
        <f>IF('[1]Data Checking'!RJ44="","",'[1]Data Checking'!RJ44)</f>
        <v/>
      </c>
      <c r="RG44" t="str">
        <f>IF('[1]Data Checking'!RK44="","",'[1]Data Checking'!RK44)</f>
        <v/>
      </c>
      <c r="RH44" t="str">
        <f>IF('[1]Data Checking'!RL44="","",'[1]Data Checking'!RL44)</f>
        <v/>
      </c>
      <c r="RI44" t="str">
        <f>IF('[1]Data Checking'!RM44="","",'[1]Data Checking'!RM44)</f>
        <v/>
      </c>
      <c r="RJ44" t="str">
        <f>IF('[1]Data Checking'!RN44="","",'[1]Data Checking'!RN44)</f>
        <v/>
      </c>
      <c r="RK44" t="str">
        <f>IF('[1]Data Checking'!RO44="","",'[1]Data Checking'!RO44)</f>
        <v/>
      </c>
      <c r="RL44" t="str">
        <f>IF('[1]Data Checking'!RP44="","",'[1]Data Checking'!RP44)</f>
        <v/>
      </c>
      <c r="RM44" t="str">
        <f>IF('[1]Data Checking'!RQ44="","",'[1]Data Checking'!RQ44)</f>
        <v/>
      </c>
      <c r="RN44" t="str">
        <f>IF('[1]Data Checking'!RR44="","",'[1]Data Checking'!RR44)</f>
        <v>Brouette</v>
      </c>
      <c r="RO44">
        <f>IF('[1]Data Checking'!RS44="","",'[1]Data Checking'!RS44)</f>
        <v>0</v>
      </c>
      <c r="RP44">
        <f>IF('[1]Data Checking'!RT44="","",'[1]Data Checking'!RT44)</f>
        <v>0</v>
      </c>
      <c r="RQ44">
        <f>IF('[1]Data Checking'!RU44="","",'[1]Data Checking'!RU44)</f>
        <v>0</v>
      </c>
      <c r="RR44">
        <f>IF('[1]Data Checking'!RV44="","",'[1]Data Checking'!RV44)</f>
        <v>0</v>
      </c>
      <c r="RS44">
        <f>IF('[1]Data Checking'!RW44="","",'[1]Data Checking'!RW44)</f>
        <v>0</v>
      </c>
      <c r="RT44">
        <f>IF('[1]Data Checking'!RX44="","",'[1]Data Checking'!RX44)</f>
        <v>1</v>
      </c>
      <c r="RU44">
        <f>IF('[1]Data Checking'!RY44="","",'[1]Data Checking'!RY44)</f>
        <v>0</v>
      </c>
      <c r="RV44">
        <f>IF('[1]Data Checking'!RZ44="","",'[1]Data Checking'!RZ44)</f>
        <v>0</v>
      </c>
      <c r="RW44">
        <f>IF('[1]Data Checking'!SA44="","",'[1]Data Checking'!SA44)</f>
        <v>0</v>
      </c>
      <c r="RX44" t="str">
        <f>IF('[1]Data Checking'!SB44="","",'[1]Data Checking'!SB44)</f>
        <v/>
      </c>
      <c r="RY44" t="str">
        <f>IF('[1]Data Checking'!SC44="","",'[1]Data Checking'!SC44)</f>
        <v/>
      </c>
      <c r="RZ44" t="str">
        <f>IF('[1]Data Checking'!SD44="","",'[1]Data Checking'!SD44)</f>
        <v/>
      </c>
      <c r="SA44" t="str">
        <f>IF('[1]Data Checking'!SE44="","",'[1]Data Checking'!SE44)</f>
        <v/>
      </c>
      <c r="SB44" t="str">
        <f>IF('[1]Data Checking'!SF44="","",'[1]Data Checking'!SF44)</f>
        <v/>
      </c>
      <c r="SC44" t="str">
        <f>IF('[1]Data Checking'!SG44="","",'[1]Data Checking'!SG44)</f>
        <v/>
      </c>
      <c r="SD44" t="str">
        <f>IF('[1]Data Checking'!SH44="","",'[1]Data Checking'!SH44)</f>
        <v/>
      </c>
      <c r="SE44" t="str">
        <f>IF('[1]Data Checking'!SI44="","",'[1]Data Checking'!SI44)</f>
        <v/>
      </c>
      <c r="SF44" t="str">
        <f>IF('[1]Data Checking'!SJ44="","",'[1]Data Checking'!SJ44)</f>
        <v/>
      </c>
      <c r="SG44" t="str">
        <f>IF('[1]Data Checking'!SK44="","",'[1]Data Checking'!SK44)</f>
        <v/>
      </c>
      <c r="SH44" t="str">
        <f>IF('[1]Data Checking'!SL44="","",'[1]Data Checking'!SL44)</f>
        <v>Paiement frais scolaire (paiement uniforme,…)</v>
      </c>
      <c r="SI44">
        <f>IF('[1]Data Checking'!SM44="","",'[1]Data Checking'!SM44)</f>
        <v>0</v>
      </c>
      <c r="SJ44">
        <f>IF('[1]Data Checking'!SN44="","",'[1]Data Checking'!SN44)</f>
        <v>1</v>
      </c>
      <c r="SK44">
        <f>IF('[1]Data Checking'!SO44="","",'[1]Data Checking'!SO44)</f>
        <v>0</v>
      </c>
      <c r="SL44">
        <f>IF('[1]Data Checking'!SP44="","",'[1]Data Checking'!SP44)</f>
        <v>0</v>
      </c>
      <c r="SM44">
        <f>IF('[1]Data Checking'!SQ44="","",'[1]Data Checking'!SQ44)</f>
        <v>0</v>
      </c>
      <c r="SN44">
        <f>IF('[1]Data Checking'!SR44="","",'[1]Data Checking'!SR44)</f>
        <v>0</v>
      </c>
      <c r="SO44" t="str">
        <f>IF('[1]Data Checking'!SS44="","",'[1]Data Checking'!SS44)</f>
        <v/>
      </c>
      <c r="SP44" t="str">
        <f>IF('[1]Data Checking'!ST44="","",'[1]Data Checking'!ST44)</f>
        <v/>
      </c>
      <c r="SQ44" t="str">
        <f>IF('[1]Data Checking'!SU44="","",'[1]Data Checking'!SU44)</f>
        <v/>
      </c>
      <c r="SR44" t="str">
        <f>IF('[1]Data Checking'!SV44="","",'[1]Data Checking'!SV44)</f>
        <v/>
      </c>
      <c r="SS44" t="str">
        <f>IF('[1]Data Checking'!SW44="","",'[1]Data Checking'!SW44)</f>
        <v/>
      </c>
      <c r="ST44" t="str">
        <f>IF('[1]Data Checking'!SX44="","",'[1]Data Checking'!SX44)</f>
        <v/>
      </c>
      <c r="SU44" t="str">
        <f>IF('[1]Data Checking'!SY44="","",'[1]Data Checking'!SY44)</f>
        <v/>
      </c>
      <c r="SV44" t="str">
        <f>IF('[1]Data Checking'!SZ44="","",'[1]Data Checking'!SZ44)</f>
        <v/>
      </c>
      <c r="SW44" t="str">
        <f>IF('[1]Data Checking'!TA44="","",'[1]Data Checking'!TA44)</f>
        <v/>
      </c>
      <c r="SX44" t="str">
        <f>IF('[1]Data Checking'!TB44="","",'[1]Data Checking'!TB44)</f>
        <v/>
      </c>
      <c r="SY44" t="str">
        <f>IF('[1]Data Checking'!TC44="","",'[1]Data Checking'!TC44)</f>
        <v/>
      </c>
      <c r="SZ44" t="str">
        <f>IF('[1]Data Checking'!TD44="","",'[1]Data Checking'!TD44)</f>
        <v/>
      </c>
      <c r="TA44" t="str">
        <f>IF('[1]Data Checking'!TE44="","",'[1]Data Checking'!TE44)</f>
        <v/>
      </c>
      <c r="TB44" t="str">
        <f>IF('[1]Data Checking'!TF44="","",'[1]Data Checking'!TF44)</f>
        <v/>
      </c>
      <c r="TC44" t="str">
        <f>IF('[1]Data Checking'!TG44="","",'[1]Data Checking'!TG44)</f>
        <v/>
      </c>
      <c r="TD44" t="str">
        <f>IF('[1]Data Checking'!TH44="","",'[1]Data Checking'!TH44)</f>
        <v/>
      </c>
      <c r="TE44" t="str">
        <f>IF('[1]Data Checking'!TI44="","",'[1]Data Checking'!TI44)</f>
        <v/>
      </c>
      <c r="TF44" t="str">
        <f>IF('[1]Data Checking'!TJ44="","",'[1]Data Checking'!TJ44)</f>
        <v/>
      </c>
      <c r="TG44" t="str">
        <f>IF('[1]Data Checking'!TK44="","",'[1]Data Checking'!TK44)</f>
        <v/>
      </c>
      <c r="TH44" t="str">
        <f>IF('[1]Data Checking'!TL44="","",'[1]Data Checking'!TL44)</f>
        <v/>
      </c>
      <c r="TI44" t="str">
        <f>IF('[1]Data Checking'!TM44="","",'[1]Data Checking'!TM44)</f>
        <v/>
      </c>
      <c r="TJ44">
        <f>IF('[1]Data Checking'!TN44="","",'[1]Data Checking'!TN44)</f>
        <v>0</v>
      </c>
      <c r="TK44">
        <f>IF('[1]Data Checking'!TO44="","",'[1]Data Checking'!TO44)</f>
        <v>0</v>
      </c>
      <c r="TL44">
        <f>IF('[1]Data Checking'!TP44="","",'[1]Data Checking'!TP44)</f>
        <v>0</v>
      </c>
      <c r="TM44">
        <f>IF('[1]Data Checking'!TQ44="","",'[1]Data Checking'!TQ44)</f>
        <v>0</v>
      </c>
      <c r="TN44">
        <f>IF('[1]Data Checking'!TR44="","",'[1]Data Checking'!TR44)</f>
        <v>0</v>
      </c>
      <c r="TO44" t="str">
        <f>IF('[1]Data Checking'!TS44="","",'[1]Data Checking'!TS44)</f>
        <v>Ce client a ete tres jovial lors de la passation des questions</v>
      </c>
      <c r="TP44" t="str">
        <f>IF('[1]Data Checking'!TT44="","",'[1]Data Checking'!TT44)</f>
        <v/>
      </c>
      <c r="TQ44">
        <f>IF('[1]Data Checking'!TU44="","",'[1]Data Checking'!TU44)</f>
        <v>237463713</v>
      </c>
      <c r="TR44" t="str">
        <f>IF('[1]Data Checking'!TV44="","",'[1]Data Checking'!TV44)</f>
        <v>eb41847a-624b-4689-bd8c-ba467f0e37ac</v>
      </c>
      <c r="TS44">
        <f>IF('[1]Data Checking'!TW44="","",'[1]Data Checking'!TW44)</f>
        <v>44530.799293981479</v>
      </c>
      <c r="TT44" t="str">
        <f>IF('[1]Data Checking'!TX44="","",'[1]Data Checking'!TX44)</f>
        <v/>
      </c>
      <c r="TU44" t="str">
        <f>IF('[1]Data Checking'!TY44="","",'[1]Data Checking'!TY44)</f>
        <v/>
      </c>
      <c r="TV44" t="str">
        <f>IF('[1]Data Checking'!TZ44="","",'[1]Data Checking'!TZ44)</f>
        <v>submitted_via_web</v>
      </c>
      <c r="TW44" t="str">
        <f>IF('[1]Data Checking'!UA44="","",'[1]Data Checking'!UA44)</f>
        <v>icsm_haiti</v>
      </c>
      <c r="TX44" t="str">
        <f>IF('[1]Data Checking'!UB44="","",'[1]Data Checking'!UB44)</f>
        <v/>
      </c>
      <c r="TY44">
        <f>IF('[1]Data Checking'!UC44="","",'[1]Data Checking'!UC44)</f>
        <v>46</v>
      </c>
      <c r="TZ44" t="str">
        <f>IF('[1]Data Checking'!UD44="","",'[1]Data Checking'!UD44)</f>
        <v/>
      </c>
      <c r="UA44" t="e">
        <f>IF('[1]Data Checking'!UL44="","",'[1]Data Checking'!UL44)</f>
        <v>#REF!</v>
      </c>
      <c r="UB44" t="e">
        <f>IF('[1]Data Checking'!UM44="","",'[1]Data Checking'!UM44)</f>
        <v>#REF!</v>
      </c>
      <c r="UC44" t="e">
        <f>IF('[1]Data Checking'!UN44="","",'[1]Data Checking'!UN44)</f>
        <v>#REF!</v>
      </c>
    </row>
    <row r="45" spans="1:549">
      <c r="A45">
        <f>IF('[1]Data Checking'!D45="","",'[1]Data Checking'!D45)</f>
        <v>44527.61624841435</v>
      </c>
      <c r="B45">
        <f>IF('[1]Data Checking'!E45="","",'[1]Data Checking'!E45)</f>
        <v>44527.636247326387</v>
      </c>
      <c r="C45">
        <f>IF('[1]Data Checking'!F45="","",'[1]Data Checking'!F45)</f>
        <v>44527</v>
      </c>
      <c r="D45" t="str">
        <f>IF('[1]Data Checking'!H45="","",'[1]Data Checking'!H45)</f>
        <v>audit.csv</v>
      </c>
      <c r="E45" t="str">
        <f>IF('[1]Data Checking'!I45="","",'[1]Data Checking'!I45)</f>
        <v>icsm_haiti</v>
      </c>
      <c r="F45" t="str">
        <f>IF('[1]Data Checking'!J45="","",'[1]Data Checking'!J45)</f>
        <v/>
      </c>
      <c r="G45" t="str">
        <f>IF('[1]Data Checking'!K45="","",'[1]Data Checking'!K45)</f>
        <v/>
      </c>
      <c r="H45">
        <f>IF('[1]Data Checking'!L45="","",'[1]Data Checking'!L45)</f>
        <v>44527</v>
      </c>
      <c r="I45" t="str">
        <f>IF('[1]Data Checking'!M45="","",'[1]Data Checking'!M45)</f>
        <v>Croix-Rouge Neerlandaise</v>
      </c>
      <c r="J45" t="str">
        <f>IF('[1]Data Checking'!N45="","",'[1]Data Checking'!N45)</f>
        <v/>
      </c>
      <c r="K45" t="str">
        <f>IF('[1]Data Checking'!O45="","",'[1]Data Checking'!O45)</f>
        <v>crnl</v>
      </c>
      <c r="L45" t="str">
        <f>IF('[1]Data Checking'!P45="","",'[1]Data Checking'!P45)</f>
        <v>Croix-Rouge Neerlandaise</v>
      </c>
      <c r="M45" t="str">
        <f>IF('[1]Data Checking'!Q45="","",'[1]Data Checking'!Q45)</f>
        <v>Croix-Rouge Neerlandaise</v>
      </c>
      <c r="N45" t="str">
        <f>IF('[1]Data Checking'!R45="","",'[1]Data Checking'!R45)</f>
        <v>OJ_9690</v>
      </c>
      <c r="O45" t="str">
        <f>IF('[1]Data Checking'!S45="","",'[1]Data Checking'!S45)</f>
        <v/>
      </c>
      <c r="P45" t="str">
        <f>IF('[1]Data Checking'!T45="","",'[1]Data Checking'!T45)</f>
        <v>crnl_oj</v>
      </c>
      <c r="Q45" t="str">
        <f>IF('[1]Data Checking'!U45="","",'[1]Data Checking'!U45)</f>
        <v>OJ_9690</v>
      </c>
      <c r="R45" t="str">
        <f>IF('[1]Data Checking'!V45="","",'[1]Data Checking'!V45)</f>
        <v>OJ_9690</v>
      </c>
      <c r="S45" t="str">
        <f>IF('[1]Data Checking'!W45="","",'[1]Data Checking'!W45)</f>
        <v>Sud-Est</v>
      </c>
      <c r="T45" t="str">
        <f>IF('[1]Data Checking'!X45="","",'[1]Data Checking'!X45)</f>
        <v>Jacmel</v>
      </c>
      <c r="U45" t="str">
        <f>IF('[1]Data Checking'!Y45="","",'[1]Data Checking'!Y45)</f>
        <v>HT0211</v>
      </c>
      <c r="V45" t="str">
        <f>IF('[1]Data Checking'!Z45="","",'[1]Data Checking'!Z45)</f>
        <v>Jacmel</v>
      </c>
      <c r="W45" t="str">
        <f>IF('[1]Data Checking'!AA45="","",'[1]Data Checking'!AA45)</f>
        <v>1re Section Bas Cap Rouge</v>
      </c>
      <c r="X45" t="str">
        <f>IF('[1]Data Checking'!AB45="","",'[1]Data Checking'!AB45)</f>
        <v>HT0211-01</v>
      </c>
      <c r="Y45" t="str">
        <f>IF('[1]Data Checking'!AC45="","",'[1]Data Checking'!AC45)</f>
        <v>1re Section Bas Cap Rouge</v>
      </c>
      <c r="Z45" t="str">
        <f>IF('[1]Data Checking'!AD45="","",'[1]Data Checking'!AD45)</f>
        <v>Beaudoin</v>
      </c>
      <c r="AA45" t="str">
        <f>IF('[1]Data Checking'!AE45="","",'[1]Data Checking'!AE45)</f>
        <v/>
      </c>
      <c r="AB45" t="str">
        <f>IF('[1]Data Checking'!AF45="","",'[1]Data Checking'!AF45)</f>
        <v>jac_1</v>
      </c>
      <c r="AC45" t="str">
        <f>IF('[1]Data Checking'!AG45="","",'[1]Data Checking'!AG45)</f>
        <v>Beaudoin</v>
      </c>
      <c r="AD45" t="str">
        <f>IF('[1]Data Checking'!AH45="","",'[1]Data Checking'!AH45)</f>
        <v>Beaudoin</v>
      </c>
      <c r="AE45" t="str">
        <f>IF('[1]Data Checking'!AI45="","",'[1]Data Checking'!AI45)</f>
        <v>Marché Beaudoin</v>
      </c>
      <c r="AF45" t="str">
        <f>IF('[1]Data Checking'!AJ45="","",'[1]Data Checking'!AJ45)</f>
        <v/>
      </c>
      <c r="AG45" t="str">
        <f>IF('[1]Data Checking'!AK45="","",'[1]Data Checking'!AK45)</f>
        <v>jac_1</v>
      </c>
      <c r="AH45" t="str">
        <f>IF('[1]Data Checking'!AL45="","",'[1]Data Checking'!AL45)</f>
        <v>Marché Beaudoin</v>
      </c>
      <c r="AI45" t="str">
        <f>IF('[1]Data Checking'!AM45="","",'[1]Data Checking'!AM45)</f>
        <v>Marché Beaudoin</v>
      </c>
      <c r="AJ45" t="str">
        <f>IF('[1]Data Checking'!AN45="","",'[1]Data Checking'!AN45)</f>
        <v>Milieu urbain</v>
      </c>
      <c r="AK45" t="str">
        <f>IF('[1]Data Checking'!AO45="","",'[1]Data Checking'!AO45)</f>
        <v>Enquête auprès d'un client (pour l'eau de boisson et la situation sécuritaire)</v>
      </c>
      <c r="AL45" t="str">
        <f>IF('[1]Data Checking'!AP45="","",'[1]Data Checking'!AP45)</f>
        <v>Oui</v>
      </c>
      <c r="AM45" t="str">
        <f>IF('[1]Data Checking'!AQ45="","",'[1]Data Checking'!AQ45)</f>
        <v/>
      </c>
      <c r="AN45" t="str">
        <f>IF('[1]Data Checking'!AR45="","",'[1]Data Checking'!AR45)</f>
        <v>Oui</v>
      </c>
      <c r="AO45" t="str">
        <f>IF('[1]Data Checking'!AS45="","",'[1]Data Checking'!AS45)</f>
        <v/>
      </c>
      <c r="AP45" t="str">
        <f>IF('[1]Data Checking'!AT45="","",'[1]Data Checking'!AT45)</f>
        <v>Femme</v>
      </c>
      <c r="AQ45">
        <f>IF('[1]Data Checking'!AU45="","",'[1]Data Checking'!AU45)</f>
        <v>44527</v>
      </c>
      <c r="AR45">
        <f>IF('[1]Data Checking'!AV45="","",'[1]Data Checking'!AV45)</f>
        <v>44527</v>
      </c>
      <c r="AS45" t="str">
        <f>IF('[1]Data Checking'!AW45="","",'[1]Data Checking'!AW45)</f>
        <v/>
      </c>
      <c r="AT45" t="str">
        <f>IF('[1]Data Checking'!AX45="","",'[1]Data Checking'!AX45)</f>
        <v/>
      </c>
      <c r="AU45" t="str">
        <f>IF('[1]Data Checking'!AY45="","",'[1]Data Checking'!AY45)</f>
        <v/>
      </c>
      <c r="AV45" t="str">
        <f>IF('[1]Data Checking'!AZ45="","",'[1]Data Checking'!AZ45)</f>
        <v/>
      </c>
      <c r="AW45" t="str">
        <f>IF('[1]Data Checking'!BA45="","",'[1]Data Checking'!BA45)</f>
        <v/>
      </c>
      <c r="AX45" t="str">
        <f>IF('[1]Data Checking'!BB45="","",'[1]Data Checking'!BB45)</f>
        <v/>
      </c>
      <c r="AY45" t="str">
        <f>IF('[1]Data Checking'!BC45="","",'[1]Data Checking'!BC45)</f>
        <v/>
      </c>
      <c r="AZ45" t="str">
        <f>IF('[1]Data Checking'!BD45="","",'[1]Data Checking'!BD45)</f>
        <v/>
      </c>
      <c r="BA45" t="str">
        <f>IF('[1]Data Checking'!BE45="","",'[1]Data Checking'!BE45)</f>
        <v/>
      </c>
      <c r="BB45" t="str">
        <f>IF('[1]Data Checking'!BF45="","",'[1]Data Checking'!BF45)</f>
        <v/>
      </c>
      <c r="BC45" t="str">
        <f>IF('[1]Data Checking'!BG45="","",'[1]Data Checking'!BG45)</f>
        <v/>
      </c>
      <c r="BD45" t="str">
        <f>IF('[1]Data Checking'!BH45="","",'[1]Data Checking'!BH45)</f>
        <v/>
      </c>
      <c r="BE45" t="str">
        <f>IF('[1]Data Checking'!BI45="","",'[1]Data Checking'!BI45)</f>
        <v/>
      </c>
      <c r="BF45" t="str">
        <f>IF('[1]Data Checking'!BJ45="","",'[1]Data Checking'!BJ45)</f>
        <v/>
      </c>
      <c r="BG45" t="str">
        <f>IF('[1]Data Checking'!BK45="","",'[1]Data Checking'!BK45)</f>
        <v/>
      </c>
      <c r="BH45" t="str">
        <f>IF('[1]Data Checking'!BL45="","",'[1]Data Checking'!BL45)</f>
        <v/>
      </c>
      <c r="BI45" t="str">
        <f>IF('[1]Data Checking'!BM45="","",'[1]Data Checking'!BM45)</f>
        <v/>
      </c>
      <c r="BJ45" t="str">
        <f>IF('[1]Data Checking'!BN45="","",'[1]Data Checking'!BN45)</f>
        <v/>
      </c>
      <c r="BK45" t="str">
        <f>IF('[1]Data Checking'!BO45="","",'[1]Data Checking'!BO45)</f>
        <v/>
      </c>
      <c r="BL45" t="str">
        <f>IF('[1]Data Checking'!BP45="","",'[1]Data Checking'!BP45)</f>
        <v/>
      </c>
      <c r="BM45" t="str">
        <f>IF('[1]Data Checking'!BQ45="","",'[1]Data Checking'!BQ45)</f>
        <v/>
      </c>
      <c r="BN45" t="str">
        <f>IF('[1]Data Checking'!BR45="","",'[1]Data Checking'!BR45)</f>
        <v/>
      </c>
      <c r="BO45" t="str">
        <f>IF('[1]Data Checking'!BS45="","",'[1]Data Checking'!BS45)</f>
        <v/>
      </c>
      <c r="BP45" t="str">
        <f>IF('[1]Data Checking'!BT45="","",'[1]Data Checking'!BT45)</f>
        <v/>
      </c>
      <c r="BQ45" t="str">
        <f>IF('[1]Data Checking'!BU45="","",'[1]Data Checking'!BU45)</f>
        <v/>
      </c>
      <c r="BR45" t="str">
        <f>IF('[1]Data Checking'!BV45="","",'[1]Data Checking'!BV45)</f>
        <v/>
      </c>
      <c r="BS45" t="str">
        <f>IF('[1]Data Checking'!BW45="","",'[1]Data Checking'!BW45)</f>
        <v/>
      </c>
      <c r="BT45" t="str">
        <f>IF('[1]Data Checking'!BX45="","",'[1]Data Checking'!BX45)</f>
        <v/>
      </c>
      <c r="BU45" t="str">
        <f>IF('[1]Data Checking'!BY45="","",'[1]Data Checking'!BY45)</f>
        <v/>
      </c>
      <c r="BV45" t="str">
        <f>IF('[1]Data Checking'!BZ45="","",'[1]Data Checking'!BZ45)</f>
        <v/>
      </c>
      <c r="BW45" t="str">
        <f>IF('[1]Data Checking'!CA45="","",'[1]Data Checking'!CA45)</f>
        <v/>
      </c>
      <c r="BX45" t="str">
        <f>IF('[1]Data Checking'!CB45="","",'[1]Data Checking'!CB45)</f>
        <v/>
      </c>
      <c r="BY45" t="str">
        <f>IF('[1]Data Checking'!CC45="","",'[1]Data Checking'!CC45)</f>
        <v/>
      </c>
      <c r="BZ45" t="str">
        <f>IF('[1]Data Checking'!CD45="","",'[1]Data Checking'!CD45)</f>
        <v/>
      </c>
      <c r="CA45" t="str">
        <f>IF('[1]Data Checking'!CE45="","",'[1]Data Checking'!CE45)</f>
        <v/>
      </c>
      <c r="CB45" t="str">
        <f>IF('[1]Data Checking'!CF45="","",'[1]Data Checking'!CF45)</f>
        <v/>
      </c>
      <c r="CC45" t="str">
        <f>IF('[1]Data Checking'!CG45="","",'[1]Data Checking'!CG45)</f>
        <v/>
      </c>
      <c r="CD45" t="str">
        <f>IF('[1]Data Checking'!CH45="","",'[1]Data Checking'!CH45)</f>
        <v/>
      </c>
      <c r="CE45" t="str">
        <f>IF('[1]Data Checking'!CI45="","",'[1]Data Checking'!CI45)</f>
        <v/>
      </c>
      <c r="CF45" t="str">
        <f>IF('[1]Data Checking'!CJ45="","",'[1]Data Checking'!CJ45)</f>
        <v/>
      </c>
      <c r="CG45" t="str">
        <f>IF('[1]Data Checking'!CK45="","",'[1]Data Checking'!CK45)</f>
        <v/>
      </c>
      <c r="CH45" t="str">
        <f>IF('[1]Data Checking'!CL45="","",'[1]Data Checking'!CL45)</f>
        <v/>
      </c>
      <c r="CI45" t="str">
        <f>IF('[1]Data Checking'!CM45="","",'[1]Data Checking'!CM45)</f>
        <v/>
      </c>
      <c r="CJ45" t="str">
        <f>IF('[1]Data Checking'!CN45="","",'[1]Data Checking'!CN45)</f>
        <v/>
      </c>
      <c r="CK45" t="str">
        <f>IF('[1]Data Checking'!CO45="","",'[1]Data Checking'!CO45)</f>
        <v/>
      </c>
      <c r="CL45" t="str">
        <f>IF('[1]Data Checking'!CP45="","",'[1]Data Checking'!CP45)</f>
        <v/>
      </c>
      <c r="CM45" t="str">
        <f>IF('[1]Data Checking'!CQ45="","",'[1]Data Checking'!CQ45)</f>
        <v/>
      </c>
      <c r="CN45" t="str">
        <f>IF('[1]Data Checking'!CR45="","",'[1]Data Checking'!CR45)</f>
        <v/>
      </c>
      <c r="CO45" t="str">
        <f>IF('[1]Data Checking'!CS45="","",'[1]Data Checking'!CS45)</f>
        <v/>
      </c>
      <c r="CP45" t="str">
        <f>IF('[1]Data Checking'!CT45="","",'[1]Data Checking'!CT45)</f>
        <v/>
      </c>
      <c r="CQ45" t="str">
        <f>IF('[1]Data Checking'!CU45="","",'[1]Data Checking'!CU45)</f>
        <v/>
      </c>
      <c r="CR45" t="str">
        <f>IF('[1]Data Checking'!CV45="","",'[1]Data Checking'!CV45)</f>
        <v/>
      </c>
      <c r="CS45" t="str">
        <f>IF('[1]Data Checking'!CW45="","",'[1]Data Checking'!CW45)</f>
        <v/>
      </c>
      <c r="CT45" t="str">
        <f>IF('[1]Data Checking'!CX45="","",'[1]Data Checking'!CX45)</f>
        <v/>
      </c>
      <c r="CU45" t="str">
        <f>IF('[1]Data Checking'!CY45="","",'[1]Data Checking'!CY45)</f>
        <v/>
      </c>
      <c r="CV45" t="str">
        <f>IF('[1]Data Checking'!CZ45="","",'[1]Data Checking'!CZ45)</f>
        <v/>
      </c>
      <c r="CW45" t="str">
        <f>IF('[1]Data Checking'!DA45="","",'[1]Data Checking'!DA45)</f>
        <v/>
      </c>
      <c r="CX45" t="str">
        <f>IF('[1]Data Checking'!DB45="","",'[1]Data Checking'!DB45)</f>
        <v/>
      </c>
      <c r="CY45" t="str">
        <f>IF('[1]Data Checking'!DC45="","",'[1]Data Checking'!DC45)</f>
        <v/>
      </c>
      <c r="CZ45" t="str">
        <f>IF('[1]Data Checking'!DD45="","",'[1]Data Checking'!DD45)</f>
        <v/>
      </c>
      <c r="DA45" t="str">
        <f>IF('[1]Data Checking'!DE45="","",'[1]Data Checking'!DE45)</f>
        <v/>
      </c>
      <c r="DB45" t="str">
        <f>IF('[1]Data Checking'!DF45="","",'[1]Data Checking'!DF45)</f>
        <v/>
      </c>
      <c r="DC45" t="str">
        <f>IF('[1]Data Checking'!DG45="","",'[1]Data Checking'!DG45)</f>
        <v/>
      </c>
      <c r="DD45" t="str">
        <f>IF('[1]Data Checking'!DH45="","",'[1]Data Checking'!DH45)</f>
        <v/>
      </c>
      <c r="DE45" t="str">
        <f>IF('[1]Data Checking'!DI45="","",'[1]Data Checking'!DI45)</f>
        <v/>
      </c>
      <c r="DF45" t="str">
        <f>IF('[1]Data Checking'!DJ45="","",'[1]Data Checking'!DJ45)</f>
        <v/>
      </c>
      <c r="DG45" t="str">
        <f>IF('[1]Data Checking'!DK45="","",'[1]Data Checking'!DK45)</f>
        <v/>
      </c>
      <c r="DH45" t="str">
        <f>IF('[1]Data Checking'!DL45="","",'[1]Data Checking'!DL45)</f>
        <v/>
      </c>
      <c r="DI45" t="str">
        <f>IF('[1]Data Checking'!DM45="","",'[1]Data Checking'!DM45)</f>
        <v/>
      </c>
      <c r="DJ45" t="str">
        <f>IF('[1]Data Checking'!DN45="","",'[1]Data Checking'!DN45)</f>
        <v/>
      </c>
      <c r="DK45" t="str">
        <f>IF('[1]Data Checking'!DO45="","",'[1]Data Checking'!DO45)</f>
        <v/>
      </c>
      <c r="DL45" t="str">
        <f>IF('[1]Data Checking'!DP45="","",'[1]Data Checking'!DP45)</f>
        <v/>
      </c>
      <c r="DM45" t="str">
        <f>IF('[1]Data Checking'!DQ45="","",'[1]Data Checking'!DQ45)</f>
        <v/>
      </c>
      <c r="DN45" t="str">
        <f>IF('[1]Data Checking'!DR45="","",'[1]Data Checking'!DR45)</f>
        <v/>
      </c>
      <c r="DO45" t="str">
        <f>IF('[1]Data Checking'!DS45="","",'[1]Data Checking'!DS45)</f>
        <v/>
      </c>
      <c r="DP45" t="str">
        <f>IF('[1]Data Checking'!DT45="","",'[1]Data Checking'!DT45)</f>
        <v/>
      </c>
      <c r="DQ45" t="str">
        <f>IF('[1]Data Checking'!DU45="","",'[1]Data Checking'!DU45)</f>
        <v/>
      </c>
      <c r="DR45" t="str">
        <f>IF('[1]Data Checking'!DV45="","",'[1]Data Checking'!DV45)</f>
        <v/>
      </c>
      <c r="DS45" t="str">
        <f>IF('[1]Data Checking'!DW45="","",'[1]Data Checking'!DW45)</f>
        <v/>
      </c>
      <c r="DT45" t="str">
        <f>IF('[1]Data Checking'!DX45="","",'[1]Data Checking'!DX45)</f>
        <v/>
      </c>
      <c r="DU45" t="str">
        <f>IF('[1]Data Checking'!DY45="","",'[1]Data Checking'!DY45)</f>
        <v/>
      </c>
      <c r="DV45" t="str">
        <f>IF('[1]Data Checking'!DZ45="","",'[1]Data Checking'!DZ45)</f>
        <v/>
      </c>
      <c r="DW45" t="str">
        <f>IF('[1]Data Checking'!EA45="","",'[1]Data Checking'!EA45)</f>
        <v/>
      </c>
      <c r="DX45" t="str">
        <f>IF('[1]Data Checking'!EB45="","",'[1]Data Checking'!EB45)</f>
        <v/>
      </c>
      <c r="DY45" t="str">
        <f>IF('[1]Data Checking'!EC45="","",'[1]Data Checking'!EC45)</f>
        <v/>
      </c>
      <c r="DZ45" t="str">
        <f>IF('[1]Data Checking'!ED45="","",'[1]Data Checking'!ED45)</f>
        <v/>
      </c>
      <c r="EA45" t="str">
        <f>IF('[1]Data Checking'!EE45="","",'[1]Data Checking'!EE45)</f>
        <v/>
      </c>
      <c r="EB45" t="str">
        <f>IF('[1]Data Checking'!EF45="","",'[1]Data Checking'!EF45)</f>
        <v/>
      </c>
      <c r="EC45" t="str">
        <f>IF('[1]Data Checking'!EG45="","",'[1]Data Checking'!EG45)</f>
        <v/>
      </c>
      <c r="ED45" t="str">
        <f>IF('[1]Data Checking'!EH45="","",'[1]Data Checking'!EH45)</f>
        <v/>
      </c>
      <c r="EE45" t="str">
        <f>IF('[1]Data Checking'!EI45="","",'[1]Data Checking'!EI45)</f>
        <v/>
      </c>
      <c r="EF45" t="str">
        <f>IF('[1]Data Checking'!EJ45="","",'[1]Data Checking'!EJ45)</f>
        <v/>
      </c>
      <c r="EG45" t="str">
        <f>IF('[1]Data Checking'!EK45="","",'[1]Data Checking'!EK45)</f>
        <v/>
      </c>
      <c r="EH45" t="str">
        <f>IF('[1]Data Checking'!EL45="","",'[1]Data Checking'!EL45)</f>
        <v/>
      </c>
      <c r="EI45" t="str">
        <f>IF('[1]Data Checking'!EM45="","",'[1]Data Checking'!EM45)</f>
        <v/>
      </c>
      <c r="EJ45" t="str">
        <f>IF('[1]Data Checking'!EN45="","",'[1]Data Checking'!EN45)</f>
        <v/>
      </c>
      <c r="EK45" t="str">
        <f>IF('[1]Data Checking'!EO45="","",'[1]Data Checking'!EO45)</f>
        <v/>
      </c>
      <c r="EL45" t="str">
        <f>IF('[1]Data Checking'!EP45="","",'[1]Data Checking'!EP45)</f>
        <v/>
      </c>
      <c r="EM45" t="str">
        <f>IF('[1]Data Checking'!EQ45="","",'[1]Data Checking'!EQ45)</f>
        <v/>
      </c>
      <c r="EN45" t="str">
        <f>IF('[1]Data Checking'!ER45="","",'[1]Data Checking'!ER45)</f>
        <v/>
      </c>
      <c r="EO45" t="str">
        <f>IF('[1]Data Checking'!ES45="","",'[1]Data Checking'!ES45)</f>
        <v/>
      </c>
      <c r="EP45" t="str">
        <f>IF('[1]Data Checking'!ET45="","",'[1]Data Checking'!ET45)</f>
        <v/>
      </c>
      <c r="EQ45" t="str">
        <f>IF('[1]Data Checking'!EU45="","",'[1]Data Checking'!EU45)</f>
        <v/>
      </c>
      <c r="ER45" t="str">
        <f>IF('[1]Data Checking'!EV45="","",'[1]Data Checking'!EV45)</f>
        <v/>
      </c>
      <c r="ES45" t="str">
        <f>IF('[1]Data Checking'!EW45="","",'[1]Data Checking'!EW45)</f>
        <v/>
      </c>
      <c r="ET45" t="str">
        <f>IF('[1]Data Checking'!EX45="","",'[1]Data Checking'!EX45)</f>
        <v/>
      </c>
      <c r="EU45" t="str">
        <f>IF('[1]Data Checking'!EY45="","",'[1]Data Checking'!EY45)</f>
        <v/>
      </c>
      <c r="EV45" t="str">
        <f>IF('[1]Data Checking'!EZ45="","",'[1]Data Checking'!EZ45)</f>
        <v/>
      </c>
      <c r="EW45" t="str">
        <f>IF('[1]Data Checking'!FA45="","",'[1]Data Checking'!FA45)</f>
        <v/>
      </c>
      <c r="EX45" t="str">
        <f>IF('[1]Data Checking'!FB45="","",'[1]Data Checking'!FB45)</f>
        <v/>
      </c>
      <c r="EY45" t="str">
        <f>IF('[1]Data Checking'!FC45="","",'[1]Data Checking'!FC45)</f>
        <v/>
      </c>
      <c r="EZ45" t="str">
        <f>IF('[1]Data Checking'!FD45="","",'[1]Data Checking'!FD45)</f>
        <v/>
      </c>
      <c r="FA45" t="str">
        <f>IF('[1]Data Checking'!FE45="","",'[1]Data Checking'!FE45)</f>
        <v/>
      </c>
      <c r="FB45" t="str">
        <f>IF('[1]Data Checking'!FF45="","",'[1]Data Checking'!FF45)</f>
        <v/>
      </c>
      <c r="FC45" t="str">
        <f>IF('[1]Data Checking'!FG45="","",'[1]Data Checking'!FG45)</f>
        <v/>
      </c>
      <c r="FD45" t="str">
        <f>IF('[1]Data Checking'!FH45="","",'[1]Data Checking'!FH45)</f>
        <v/>
      </c>
      <c r="FE45" t="str">
        <f>IF('[1]Data Checking'!FI45="","",'[1]Data Checking'!FI45)</f>
        <v/>
      </c>
      <c r="FF45" t="str">
        <f>IF('[1]Data Checking'!FJ45="","",'[1]Data Checking'!FJ45)</f>
        <v/>
      </c>
      <c r="FG45" t="str">
        <f>IF('[1]Data Checking'!FK45="","",'[1]Data Checking'!FK45)</f>
        <v/>
      </c>
      <c r="FH45" t="str">
        <f>IF('[1]Data Checking'!FL45="","",'[1]Data Checking'!FL45)</f>
        <v/>
      </c>
      <c r="FI45" t="str">
        <f>IF('[1]Data Checking'!FM45="","",'[1]Data Checking'!FM45)</f>
        <v/>
      </c>
      <c r="FJ45" t="str">
        <f>IF('[1]Data Checking'!FN45="","",'[1]Data Checking'!FN45)</f>
        <v/>
      </c>
      <c r="FK45" t="str">
        <f>IF('[1]Data Checking'!FO45="","",'[1]Data Checking'!FO45)</f>
        <v/>
      </c>
      <c r="FL45" t="str">
        <f>IF('[1]Data Checking'!FP45="","",'[1]Data Checking'!FP45)</f>
        <v/>
      </c>
      <c r="FM45" t="str">
        <f>IF('[1]Data Checking'!FQ45="","",'[1]Data Checking'!FQ45)</f>
        <v/>
      </c>
      <c r="FN45" t="str">
        <f>IF('[1]Data Checking'!FR45="","",'[1]Data Checking'!FR45)</f>
        <v/>
      </c>
      <c r="FO45" t="str">
        <f>IF('[1]Data Checking'!FS45="","",'[1]Data Checking'!FS45)</f>
        <v/>
      </c>
      <c r="FP45" t="str">
        <f>IF('[1]Data Checking'!FT45="","",'[1]Data Checking'!FT45)</f>
        <v/>
      </c>
      <c r="FQ45" t="str">
        <f>IF('[1]Data Checking'!FU45="","",'[1]Data Checking'!FU45)</f>
        <v/>
      </c>
      <c r="FR45" t="str">
        <f>IF('[1]Data Checking'!FV45="","",'[1]Data Checking'!FV45)</f>
        <v/>
      </c>
      <c r="FS45" t="str">
        <f>IF('[1]Data Checking'!FW45="","",'[1]Data Checking'!FW45)</f>
        <v/>
      </c>
      <c r="FT45" t="str">
        <f>IF('[1]Data Checking'!FX45="","",'[1]Data Checking'!FX45)</f>
        <v/>
      </c>
      <c r="FU45" t="str">
        <f>IF('[1]Data Checking'!FY45="","",'[1]Data Checking'!FY45)</f>
        <v/>
      </c>
      <c r="FV45" t="str">
        <f>IF('[1]Data Checking'!FZ45="","",'[1]Data Checking'!FZ45)</f>
        <v/>
      </c>
      <c r="FW45" t="str">
        <f>IF('[1]Data Checking'!GA45="","",'[1]Data Checking'!GA45)</f>
        <v/>
      </c>
      <c r="FX45" t="str">
        <f>IF('[1]Data Checking'!GB45="","",'[1]Data Checking'!GB45)</f>
        <v/>
      </c>
      <c r="FY45" t="str">
        <f>IF('[1]Data Checking'!GC45="","",'[1]Data Checking'!GC45)</f>
        <v/>
      </c>
      <c r="FZ45" t="str">
        <f>IF('[1]Data Checking'!GD45="","",'[1]Data Checking'!GD45)</f>
        <v/>
      </c>
      <c r="GA45" t="str">
        <f>IF('[1]Data Checking'!GE45="","",'[1]Data Checking'!GE45)</f>
        <v/>
      </c>
      <c r="GB45" t="str">
        <f>IF('[1]Data Checking'!GF45="","",'[1]Data Checking'!GF45)</f>
        <v/>
      </c>
      <c r="GC45" t="str">
        <f>IF('[1]Data Checking'!GG45="","",'[1]Data Checking'!GG45)</f>
        <v/>
      </c>
      <c r="GD45" t="str">
        <f>IF('[1]Data Checking'!GH45="","",'[1]Data Checking'!GH45)</f>
        <v/>
      </c>
      <c r="GE45" t="str">
        <f>IF('[1]Data Checking'!GI45="","",'[1]Data Checking'!GI45)</f>
        <v/>
      </c>
      <c r="GF45" t="str">
        <f>IF('[1]Data Checking'!GJ45="","",'[1]Data Checking'!GJ45)</f>
        <v/>
      </c>
      <c r="GG45" t="str">
        <f>IF('[1]Data Checking'!GK45="","",'[1]Data Checking'!GK45)</f>
        <v/>
      </c>
      <c r="GH45" t="str">
        <f>IF('[1]Data Checking'!GL45="","",'[1]Data Checking'!GL45)</f>
        <v/>
      </c>
      <c r="GI45" t="str">
        <f>IF('[1]Data Checking'!GM45="","",'[1]Data Checking'!GM45)</f>
        <v/>
      </c>
      <c r="GJ45" t="str">
        <f>IF('[1]Data Checking'!GN45="","",'[1]Data Checking'!GN45)</f>
        <v/>
      </c>
      <c r="GK45" t="str">
        <f>IF('[1]Data Checking'!GO45="","",'[1]Data Checking'!GO45)</f>
        <v/>
      </c>
      <c r="GL45" t="str">
        <f>IF('[1]Data Checking'!GP45="","",'[1]Data Checking'!GP45)</f>
        <v/>
      </c>
      <c r="GM45" t="str">
        <f>IF('[1]Data Checking'!GQ45="","",'[1]Data Checking'!GQ45)</f>
        <v/>
      </c>
      <c r="GN45" t="str">
        <f>IF('[1]Data Checking'!GR45="","",'[1]Data Checking'!GR45)</f>
        <v/>
      </c>
      <c r="GO45" t="str">
        <f>IF('[1]Data Checking'!GS45="","",'[1]Data Checking'!GS45)</f>
        <v/>
      </c>
      <c r="GP45" t="str">
        <f>IF('[1]Data Checking'!GT45="","",'[1]Data Checking'!GT45)</f>
        <v/>
      </c>
      <c r="GQ45" t="str">
        <f>IF('[1]Data Checking'!GU45="","",'[1]Data Checking'!GU45)</f>
        <v/>
      </c>
      <c r="GR45" t="str">
        <f>IF('[1]Data Checking'!GV45="","",'[1]Data Checking'!GV45)</f>
        <v/>
      </c>
      <c r="GS45" t="str">
        <f>IF('[1]Data Checking'!GW45="","",'[1]Data Checking'!GW45)</f>
        <v/>
      </c>
      <c r="GT45" t="str">
        <f>IF('[1]Data Checking'!GX45="","",'[1]Data Checking'!GX45)</f>
        <v/>
      </c>
      <c r="GU45" t="str">
        <f>IF('[1]Data Checking'!GY45="","",'[1]Data Checking'!GY45)</f>
        <v/>
      </c>
      <c r="GV45" t="str">
        <f>IF('[1]Data Checking'!GZ45="","",'[1]Data Checking'!GZ45)</f>
        <v/>
      </c>
      <c r="GW45" t="str">
        <f>IF('[1]Data Checking'!HA45="","",'[1]Data Checking'!HA45)</f>
        <v/>
      </c>
      <c r="GX45" t="str">
        <f>IF('[1]Data Checking'!HB45="","",'[1]Data Checking'!HB45)</f>
        <v/>
      </c>
      <c r="GY45" t="str">
        <f>IF('[1]Data Checking'!HC45="","",'[1]Data Checking'!HC45)</f>
        <v/>
      </c>
      <c r="GZ45" t="str">
        <f>IF('[1]Data Checking'!HD45="","",'[1]Data Checking'!HD45)</f>
        <v/>
      </c>
      <c r="HA45" t="str">
        <f>IF('[1]Data Checking'!HE45="","",'[1]Data Checking'!HE45)</f>
        <v/>
      </c>
      <c r="HB45" t="str">
        <f>IF('[1]Data Checking'!HF45="","",'[1]Data Checking'!HF45)</f>
        <v/>
      </c>
      <c r="HC45" t="str">
        <f>IF('[1]Data Checking'!HG45="","",'[1]Data Checking'!HG45)</f>
        <v/>
      </c>
      <c r="HD45" t="str">
        <f>IF('[1]Data Checking'!HH45="","",'[1]Data Checking'!HH45)</f>
        <v/>
      </c>
      <c r="HE45" t="str">
        <f>IF('[1]Data Checking'!HI45="","",'[1]Data Checking'!HI45)</f>
        <v/>
      </c>
      <c r="HF45" t="str">
        <f>IF('[1]Data Checking'!HJ45="","",'[1]Data Checking'!HJ45)</f>
        <v/>
      </c>
      <c r="HG45" t="str">
        <f>IF('[1]Data Checking'!HK45="","",'[1]Data Checking'!HK45)</f>
        <v/>
      </c>
      <c r="HH45" t="str">
        <f>IF('[1]Data Checking'!HL45="","",'[1]Data Checking'!HL45)</f>
        <v/>
      </c>
      <c r="HI45" t="str">
        <f>IF('[1]Data Checking'!HM45="","",'[1]Data Checking'!HM45)</f>
        <v/>
      </c>
      <c r="HJ45" t="str">
        <f>IF('[1]Data Checking'!HN45="","",'[1]Data Checking'!HN45)</f>
        <v/>
      </c>
      <c r="HK45" t="str">
        <f>IF('[1]Data Checking'!HO45="","",'[1]Data Checking'!HO45)</f>
        <v/>
      </c>
      <c r="HL45" t="str">
        <f>IF('[1]Data Checking'!HP45="","",'[1]Data Checking'!HP45)</f>
        <v/>
      </c>
      <c r="HM45" t="str">
        <f>IF('[1]Data Checking'!HQ45="","",'[1]Data Checking'!HQ45)</f>
        <v/>
      </c>
      <c r="HN45" t="str">
        <f>IF('[1]Data Checking'!HR45="","",'[1]Data Checking'!HR45)</f>
        <v/>
      </c>
      <c r="HO45" t="str">
        <f>IF('[1]Data Checking'!HS45="","",'[1]Data Checking'!HS45)</f>
        <v/>
      </c>
      <c r="HP45" t="str">
        <f>IF('[1]Data Checking'!HT45="","",'[1]Data Checking'!HT45)</f>
        <v/>
      </c>
      <c r="HQ45" t="str">
        <f>IF('[1]Data Checking'!HU45="","",'[1]Data Checking'!HU45)</f>
        <v/>
      </c>
      <c r="HR45" t="str">
        <f>IF('[1]Data Checking'!HV45="","",'[1]Data Checking'!HV45)</f>
        <v/>
      </c>
      <c r="HS45" t="str">
        <f>IF('[1]Data Checking'!HW45="","",'[1]Data Checking'!HW45)</f>
        <v/>
      </c>
      <c r="HT45" t="str">
        <f>IF('[1]Data Checking'!HX45="","",'[1]Data Checking'!HX45)</f>
        <v/>
      </c>
      <c r="HU45" t="str">
        <f>IF('[1]Data Checking'!HY45="","",'[1]Data Checking'!HY45)</f>
        <v/>
      </c>
      <c r="HV45" t="str">
        <f>IF('[1]Data Checking'!HZ45="","",'[1]Data Checking'!HZ45)</f>
        <v/>
      </c>
      <c r="HW45" t="str">
        <f>IF('[1]Data Checking'!IA45="","",'[1]Data Checking'!IA45)</f>
        <v/>
      </c>
      <c r="HX45" t="str">
        <f>IF('[1]Data Checking'!IB45="","",'[1]Data Checking'!IB45)</f>
        <v/>
      </c>
      <c r="HY45" t="str">
        <f>IF('[1]Data Checking'!IC45="","",'[1]Data Checking'!IC45)</f>
        <v/>
      </c>
      <c r="HZ45" t="str">
        <f>IF('[1]Data Checking'!ID45="","",'[1]Data Checking'!ID45)</f>
        <v/>
      </c>
      <c r="IA45" t="str">
        <f>IF('[1]Data Checking'!IE45="","",'[1]Data Checking'!IE45)</f>
        <v/>
      </c>
      <c r="IB45" t="str">
        <f>IF('[1]Data Checking'!IF45="","",'[1]Data Checking'!IF45)</f>
        <v/>
      </c>
      <c r="IC45" t="str">
        <f>IF('[1]Data Checking'!IG45="","",'[1]Data Checking'!IG45)</f>
        <v/>
      </c>
      <c r="ID45" t="str">
        <f>IF('[1]Data Checking'!IH45="","",'[1]Data Checking'!IH45)</f>
        <v/>
      </c>
      <c r="IE45" t="str">
        <f>IF('[1]Data Checking'!II45="","",'[1]Data Checking'!II45)</f>
        <v/>
      </c>
      <c r="IF45" t="str">
        <f>IF('[1]Data Checking'!IJ45="","",'[1]Data Checking'!IJ45)</f>
        <v/>
      </c>
      <c r="IG45" t="str">
        <f>IF('[1]Data Checking'!IK45="","",'[1]Data Checking'!IK45)</f>
        <v/>
      </c>
      <c r="IH45" t="str">
        <f>IF('[1]Data Checking'!IL45="","",'[1]Data Checking'!IL45)</f>
        <v/>
      </c>
      <c r="II45" t="str">
        <f>IF('[1]Data Checking'!IM45="","",'[1]Data Checking'!IM45)</f>
        <v/>
      </c>
      <c r="IJ45" t="str">
        <f>IF('[1]Data Checking'!IN45="","",'[1]Data Checking'!IN45)</f>
        <v/>
      </c>
      <c r="IK45" t="str">
        <f>IF('[1]Data Checking'!IO45="","",'[1]Data Checking'!IO45)</f>
        <v/>
      </c>
      <c r="IL45" t="str">
        <f>IF('[1]Data Checking'!IP45="","",'[1]Data Checking'!IP45)</f>
        <v/>
      </c>
      <c r="IM45" t="str">
        <f>IF('[1]Data Checking'!IQ45="","",'[1]Data Checking'!IQ45)</f>
        <v/>
      </c>
      <c r="IN45" t="str">
        <f>IF('[1]Data Checking'!IR45="","",'[1]Data Checking'!IR45)</f>
        <v/>
      </c>
      <c r="IO45" t="str">
        <f>IF('[1]Data Checking'!IS45="","",'[1]Data Checking'!IS45)</f>
        <v/>
      </c>
      <c r="IP45" t="str">
        <f>IF('[1]Data Checking'!IT45="","",'[1]Data Checking'!IT45)</f>
        <v/>
      </c>
      <c r="IQ45" t="str">
        <f>IF('[1]Data Checking'!IU45="","",'[1]Data Checking'!IU45)</f>
        <v/>
      </c>
      <c r="IR45" t="str">
        <f>IF('[1]Data Checking'!IV45="","",'[1]Data Checking'!IV45)</f>
        <v/>
      </c>
      <c r="IS45" t="str">
        <f>IF('[1]Data Checking'!IW45="","",'[1]Data Checking'!IW45)</f>
        <v/>
      </c>
      <c r="IT45" t="str">
        <f>IF('[1]Data Checking'!IX45="","",'[1]Data Checking'!IX45)</f>
        <v/>
      </c>
      <c r="IU45" t="str">
        <f>IF('[1]Data Checking'!IY45="","",'[1]Data Checking'!IY45)</f>
        <v/>
      </c>
      <c r="IV45" t="str">
        <f>IF('[1]Data Checking'!IZ45="","",'[1]Data Checking'!IZ45)</f>
        <v/>
      </c>
      <c r="IW45" t="str">
        <f>IF('[1]Data Checking'!JA45="","",'[1]Data Checking'!JA45)</f>
        <v/>
      </c>
      <c r="IX45" t="str">
        <f>IF('[1]Data Checking'!JB45="","",'[1]Data Checking'!JB45)</f>
        <v/>
      </c>
      <c r="IY45" t="str">
        <f>IF('[1]Data Checking'!JC45="","",'[1]Data Checking'!JC45)</f>
        <v/>
      </c>
      <c r="IZ45" t="str">
        <f>IF('[1]Data Checking'!JD45="","",'[1]Data Checking'!JD45)</f>
        <v/>
      </c>
      <c r="JA45" t="str">
        <f>IF('[1]Data Checking'!JE45="","",'[1]Data Checking'!JE45)</f>
        <v/>
      </c>
      <c r="JB45" t="str">
        <f>IF('[1]Data Checking'!JF45="","",'[1]Data Checking'!JF45)</f>
        <v>Oui</v>
      </c>
      <c r="JC45" t="str">
        <f>IF('[1]Data Checking'!JG45="","",'[1]Data Checking'!JG45)</f>
        <v>Oui, je vais parfois/souvent chercher l'eau</v>
      </c>
      <c r="JD45" t="str">
        <f>IF('[1]Data Checking'!JH45="","",'[1]Data Checking'!JH45)</f>
        <v>branchement chez un voisin</v>
      </c>
      <c r="JE45" t="str">
        <f>IF('[1]Data Checking'!JI45="","",'[1]Data Checking'!JI45)</f>
        <v/>
      </c>
      <c r="JF45" t="str">
        <f>IF('[1]Data Checking'!JJ45="","",'[1]Data Checking'!JJ45)</f>
        <v>voisin</v>
      </c>
      <c r="JG45" t="str">
        <f>IF('[1]Data Checking'!JK45="","",'[1]Data Checking'!JK45)</f>
        <v>kay yon vwazen</v>
      </c>
      <c r="JH45" t="str">
        <f>IF('[1]Data Checking'!JL45="","",'[1]Data Checking'!JL45)</f>
        <v>kay yon vwazen</v>
      </c>
      <c r="JI45" t="str">
        <f>IF('[1]Data Checking'!JM45="","",'[1]Data Checking'!JM45)</f>
        <v>Il n'y a pas d'autres options dans ma zone</v>
      </c>
      <c r="JJ45" t="str">
        <f>IF('[1]Data Checking'!JN45="","",'[1]Data Checking'!JN45)</f>
        <v/>
      </c>
      <c r="JK45" t="str">
        <f>IF('[1]Data Checking'!JO45="","",'[1]Data Checking'!JO45)</f>
        <v>Moins de 15 min au total</v>
      </c>
      <c r="JL45" t="str">
        <f>IF('[1]Data Checking'!JP45="","",'[1]Data Checking'!JP45)</f>
        <v>gros bidon de 5 gallons (18,9 L)</v>
      </c>
      <c r="JM45" t="str">
        <f>IF('[1]Data Checking'!JQ45="","",'[1]Data Checking'!JQ45)</f>
        <v>5gal</v>
      </c>
      <c r="JN45" t="str">
        <f>IF('[1]Data Checking'!JR45="","",'[1]Data Checking'!JR45)</f>
        <v>bidon ki vo 5 galon (18,9L)</v>
      </c>
      <c r="JO45" t="str">
        <f>IF('[1]Data Checking'!JS45="","",'[1]Data Checking'!JS45)</f>
        <v/>
      </c>
      <c r="JP45" t="str">
        <f>IF('[1]Data Checking'!JT45="","",'[1]Data Checking'!JT45)</f>
        <v/>
      </c>
      <c r="JQ45" t="str">
        <f>IF('[1]Data Checking'!JU45="","",'[1]Data Checking'!JU45)</f>
        <v/>
      </c>
      <c r="JR45" t="str">
        <f>IF('[1]Data Checking'!JV45="","",'[1]Data Checking'!JV45)</f>
        <v/>
      </c>
      <c r="JS45" t="str">
        <f>IF('[1]Data Checking'!JW45="","",'[1]Data Checking'!JW45)</f>
        <v/>
      </c>
      <c r="JT45">
        <f>IF('[1]Data Checking'!JX45="","",'[1]Data Checking'!JX45)</f>
        <v>5</v>
      </c>
      <c r="JU45">
        <f>IF('[1]Data Checking'!JY45="","",'[1]Data Checking'!JY45)</f>
        <v>1</v>
      </c>
      <c r="JV45" t="str">
        <f>IF('[1]Data Checking'!JZ45="","",'[1]Data Checking'!JZ45)</f>
        <v/>
      </c>
      <c r="JW45" t="str">
        <f>IF('[1]Data Checking'!KA45="","",'[1]Data Checking'!KA45)</f>
        <v>NA</v>
      </c>
      <c r="JX45">
        <f>IF('[1]Data Checking'!KB45="","",'[1]Data Checking'!KB45)</f>
        <v>1</v>
      </c>
      <c r="JY45" t="str">
        <f>IF('[1]Data Checking'!KC45="","",'[1]Data Checking'!KC45)</f>
        <v>Non</v>
      </c>
      <c r="JZ45" t="str">
        <f>IF('[1]Data Checking'!KD45="","",'[1]Data Checking'!KD45)</f>
        <v>Non, jamais.</v>
      </c>
      <c r="KA45" t="str">
        <f>IF('[1]Data Checking'!KE45="","",'[1]Data Checking'!KE45)</f>
        <v>Non</v>
      </c>
      <c r="KB45" t="str">
        <f>IF('[1]Data Checking'!KF45="","",'[1]Data Checking'!KF45)</f>
        <v/>
      </c>
      <c r="KC45" t="str">
        <f>IF('[1]Data Checking'!KG45="","",'[1]Data Checking'!KG45)</f>
        <v/>
      </c>
      <c r="KD45" t="str">
        <f>IF('[1]Data Checking'!KH45="","",'[1]Data Checking'!KH45)</f>
        <v/>
      </c>
      <c r="KE45" t="str">
        <f>IF('[1]Data Checking'!KI45="","",'[1]Data Checking'!KI45)</f>
        <v/>
      </c>
      <c r="KF45" t="str">
        <f>IF('[1]Data Checking'!KJ45="","",'[1]Data Checking'!KJ45)</f>
        <v/>
      </c>
      <c r="KG45" t="str">
        <f>IF('[1]Data Checking'!KK45="","",'[1]Data Checking'!KK45)</f>
        <v/>
      </c>
      <c r="KH45" t="str">
        <f>IF('[1]Data Checking'!KL45="","",'[1]Data Checking'!KL45)</f>
        <v/>
      </c>
      <c r="KI45" t="str">
        <f>IF('[1]Data Checking'!KM45="","",'[1]Data Checking'!KM45)</f>
        <v/>
      </c>
      <c r="KJ45" t="str">
        <f>IF('[1]Data Checking'!KN45="","",'[1]Data Checking'!KN45)</f>
        <v/>
      </c>
      <c r="KK45" t="str">
        <f>IF('[1]Data Checking'!KO45="","",'[1]Data Checking'!KO45)</f>
        <v/>
      </c>
      <c r="KL45" t="str">
        <f>IF('[1]Data Checking'!KP45="","",'[1]Data Checking'!KP45)</f>
        <v/>
      </c>
      <c r="KM45" t="str">
        <f>IF('[1]Data Checking'!KQ45="","",'[1]Data Checking'!KQ45)</f>
        <v/>
      </c>
      <c r="KN45" t="str">
        <f>IF('[1]Data Checking'!KR45="","",'[1]Data Checking'!KR45)</f>
        <v/>
      </c>
      <c r="KO45" t="str">
        <f>IF('[1]Data Checking'!KS45="","",'[1]Data Checking'!KS45)</f>
        <v>Oui</v>
      </c>
      <c r="KP45" t="str">
        <f>IF('[1]Data Checking'!KT45="","",'[1]Data Checking'!KT45)</f>
        <v>Autre</v>
      </c>
      <c r="KQ45">
        <f>IF('[1]Data Checking'!KU45="","",'[1]Data Checking'!KU45)</f>
        <v>0</v>
      </c>
      <c r="KR45">
        <f>IF('[1]Data Checking'!KV45="","",'[1]Data Checking'!KV45)</f>
        <v>0</v>
      </c>
      <c r="KS45">
        <f>IF('[1]Data Checking'!KW45="","",'[1]Data Checking'!KW45)</f>
        <v>1</v>
      </c>
      <c r="KT45" t="str">
        <f>IF('[1]Data Checking'!KX45="","",'[1]Data Checking'!KX45)</f>
        <v>Te gen grèv moun pat ka soti</v>
      </c>
      <c r="KU45" t="str">
        <f>IF('[1]Data Checking'!KY45="","",'[1]Data Checking'!KY45)</f>
        <v>Je ne me sens pas en sécurité lorsque j'accède au marché, car j'ai peur d'être pris pour cible ou d'être victime de violences.</v>
      </c>
      <c r="KV45">
        <f>IF('[1]Data Checking'!KZ45="","",'[1]Data Checking'!KZ45)</f>
        <v>0</v>
      </c>
      <c r="KW45">
        <f>IF('[1]Data Checking'!LA45="","",'[1]Data Checking'!LA45)</f>
        <v>1</v>
      </c>
      <c r="KX45">
        <f>IF('[1]Data Checking'!LB45="","",'[1]Data Checking'!LB45)</f>
        <v>0</v>
      </c>
      <c r="KY45">
        <f>IF('[1]Data Checking'!LC45="","",'[1]Data Checking'!LC45)</f>
        <v>0</v>
      </c>
      <c r="KZ45">
        <f>IF('[1]Data Checking'!LD45="","",'[1]Data Checking'!LD45)</f>
        <v>0</v>
      </c>
      <c r="LA45">
        <f>IF('[1]Data Checking'!LE45="","",'[1]Data Checking'!LE45)</f>
        <v>0</v>
      </c>
      <c r="LB45" t="str">
        <f>IF('[1]Data Checking'!LF45="","",'[1]Data Checking'!LF45)</f>
        <v/>
      </c>
      <c r="LC45">
        <f>IF('[1]Data Checking'!LG45="","",'[1]Data Checking'!LG45)</f>
        <v>3</v>
      </c>
      <c r="LD45" t="str">
        <f>IF('[1]Data Checking'!LH45="","",'[1]Data Checking'!LH45)</f>
        <v>Riz Sucre Farine de blé Huile</v>
      </c>
      <c r="LE45">
        <f>IF('[1]Data Checking'!LI45="","",'[1]Data Checking'!LI45)</f>
        <v>1</v>
      </c>
      <c r="LF45">
        <f>IF('[1]Data Checking'!LJ45="","",'[1]Data Checking'!LJ45)</f>
        <v>1</v>
      </c>
      <c r="LG45">
        <f>IF('[1]Data Checking'!LK45="","",'[1]Data Checking'!LK45)</f>
        <v>0</v>
      </c>
      <c r="LH45">
        <f>IF('[1]Data Checking'!LL45="","",'[1]Data Checking'!LL45)</f>
        <v>0</v>
      </c>
      <c r="LI45">
        <f>IF('[1]Data Checking'!LM45="","",'[1]Data Checking'!LM45)</f>
        <v>1</v>
      </c>
      <c r="LJ45">
        <f>IF('[1]Data Checking'!LN45="","",'[1]Data Checking'!LN45)</f>
        <v>0</v>
      </c>
      <c r="LK45">
        <f>IF('[1]Data Checking'!LO45="","",'[1]Data Checking'!LO45)</f>
        <v>0</v>
      </c>
      <c r="LL45">
        <f>IF('[1]Data Checking'!LP45="","",'[1]Data Checking'!LP45)</f>
        <v>1</v>
      </c>
      <c r="LM45">
        <f>IF('[1]Data Checking'!LQ45="","",'[1]Data Checking'!LQ45)</f>
        <v>0</v>
      </c>
      <c r="LN45">
        <f>IF('[1]Data Checking'!LR45="","",'[1]Data Checking'!LR45)</f>
        <v>0</v>
      </c>
      <c r="LO45">
        <f>IF('[1]Data Checking'!LS45="","",'[1]Data Checking'!LS45)</f>
        <v>4</v>
      </c>
      <c r="LP45">
        <f>IF('[1]Data Checking'!LT45="","",'[1]Data Checking'!LT45)</f>
        <v>12</v>
      </c>
      <c r="LQ45" t="str">
        <f>IF('[1]Data Checking'!LU45="","",'[1]Data Checking'!LU45)</f>
        <v/>
      </c>
      <c r="LR45" t="str">
        <f>IF('[1]Data Checking'!LV45="","",'[1]Data Checking'!LV45)</f>
        <v/>
      </c>
      <c r="LS45">
        <f>IF('[1]Data Checking'!LW45="","",'[1]Data Checking'!LW45)</f>
        <v>3</v>
      </c>
      <c r="LT45" t="str">
        <f>IF('[1]Data Checking'!LX45="","",'[1]Data Checking'!LX45)</f>
        <v/>
      </c>
      <c r="LU45" t="str">
        <f>IF('[1]Data Checking'!LY45="","",'[1]Data Checking'!LY45)</f>
        <v/>
      </c>
      <c r="LV45">
        <f>IF('[1]Data Checking'!LZ45="","",'[1]Data Checking'!LZ45)</f>
        <v>2</v>
      </c>
      <c r="LW45" t="str">
        <f>IF('[1]Data Checking'!MA45="","",'[1]Data Checking'!MA45)</f>
        <v>Serviettes hygiéniques (femmes) Savon lessive Chlore en grain Papier toilette Dentifrice Déodorant Bokit Savon mains</v>
      </c>
      <c r="LX45">
        <f>IF('[1]Data Checking'!MB45="","",'[1]Data Checking'!MB45)</f>
        <v>1</v>
      </c>
      <c r="LY45">
        <f>IF('[1]Data Checking'!MC45="","",'[1]Data Checking'!MC45)</f>
        <v>1</v>
      </c>
      <c r="LZ45">
        <f>IF('[1]Data Checking'!MD45="","",'[1]Data Checking'!MD45)</f>
        <v>1</v>
      </c>
      <c r="MA45">
        <f>IF('[1]Data Checking'!ME45="","",'[1]Data Checking'!ME45)</f>
        <v>1</v>
      </c>
      <c r="MB45">
        <f>IF('[1]Data Checking'!MF45="","",'[1]Data Checking'!MF45)</f>
        <v>1</v>
      </c>
      <c r="MC45">
        <f>IF('[1]Data Checking'!MG45="","",'[1]Data Checking'!MG45)</f>
        <v>1</v>
      </c>
      <c r="MD45">
        <f>IF('[1]Data Checking'!MH45="","",'[1]Data Checking'!MH45)</f>
        <v>1</v>
      </c>
      <c r="ME45">
        <f>IF('[1]Data Checking'!MI45="","",'[1]Data Checking'!MI45)</f>
        <v>1</v>
      </c>
      <c r="MF45">
        <f>IF('[1]Data Checking'!MJ45="","",'[1]Data Checking'!MJ45)</f>
        <v>0</v>
      </c>
      <c r="MG45">
        <f>IF('[1]Data Checking'!MK45="","",'[1]Data Checking'!MK45)</f>
        <v>0</v>
      </c>
      <c r="MH45">
        <f>IF('[1]Data Checking'!ML45="","",'[1]Data Checking'!ML45)</f>
        <v>2</v>
      </c>
      <c r="MI45">
        <f>IF('[1]Data Checking'!MM45="","",'[1]Data Checking'!MM45)</f>
        <v>24</v>
      </c>
      <c r="MJ45">
        <f>IF('[1]Data Checking'!MN45="","",'[1]Data Checking'!MN45)</f>
        <v>6</v>
      </c>
      <c r="MK45">
        <f>IF('[1]Data Checking'!MO45="","",'[1]Data Checking'!MO45)</f>
        <v>2</v>
      </c>
      <c r="ML45">
        <f>IF('[1]Data Checking'!MP45="","",'[1]Data Checking'!MP45)</f>
        <v>3</v>
      </c>
      <c r="MM45">
        <f>IF('[1]Data Checking'!MQ45="","",'[1]Data Checking'!MQ45)</f>
        <v>6</v>
      </c>
      <c r="MN45">
        <f>IF('[1]Data Checking'!MR45="","",'[1]Data Checking'!MR45)</f>
        <v>3</v>
      </c>
      <c r="MO45">
        <f>IF('[1]Data Checking'!MS45="","",'[1]Data Checking'!MS45)</f>
        <v>12</v>
      </c>
      <c r="MP45" t="str">
        <f>IF('[1]Data Checking'!MT45="","",'[1]Data Checking'!MT45)</f>
        <v>Tôle</v>
      </c>
      <c r="MQ45">
        <f>IF('[1]Data Checking'!MU45="","",'[1]Data Checking'!MU45)</f>
        <v>1</v>
      </c>
      <c r="MR45">
        <f>IF('[1]Data Checking'!MV45="","",'[1]Data Checking'!MV45)</f>
        <v>0</v>
      </c>
      <c r="MS45">
        <f>IF('[1]Data Checking'!MW45="","",'[1]Data Checking'!MW45)</f>
        <v>0</v>
      </c>
      <c r="MT45">
        <f>IF('[1]Data Checking'!MX45="","",'[1]Data Checking'!MX45)</f>
        <v>0</v>
      </c>
      <c r="MU45">
        <f>IF('[1]Data Checking'!MY45="","",'[1]Data Checking'!MY45)</f>
        <v>0</v>
      </c>
      <c r="MV45">
        <f>IF('[1]Data Checking'!MZ45="","",'[1]Data Checking'!MZ45)</f>
        <v>0</v>
      </c>
      <c r="MW45">
        <f>IF('[1]Data Checking'!NA45="","",'[1]Data Checking'!NA45)</f>
        <v>0</v>
      </c>
      <c r="MX45">
        <f>IF('[1]Data Checking'!NB45="","",'[1]Data Checking'!NB45)</f>
        <v>0</v>
      </c>
      <c r="MY45">
        <f>IF('[1]Data Checking'!NC45="","",'[1]Data Checking'!NC45)</f>
        <v>0</v>
      </c>
      <c r="MZ45">
        <f>IF('[1]Data Checking'!ND45="","",'[1]Data Checking'!ND45)</f>
        <v>0</v>
      </c>
      <c r="NA45">
        <f>IF('[1]Data Checking'!NE45="","",'[1]Data Checking'!NE45)</f>
        <v>0</v>
      </c>
      <c r="NB45">
        <f>IF('[1]Data Checking'!NF45="","",'[1]Data Checking'!NF45)</f>
        <v>0</v>
      </c>
      <c r="NC45">
        <f>IF('[1]Data Checking'!NG45="","",'[1]Data Checking'!NG45)</f>
        <v>0</v>
      </c>
      <c r="ND45">
        <f>IF('[1]Data Checking'!NH45="","",'[1]Data Checking'!NH45)</f>
        <v>15</v>
      </c>
      <c r="NE45" t="str">
        <f>IF('[1]Data Checking'!NI45="","",'[1]Data Checking'!NI45)</f>
        <v/>
      </c>
      <c r="NF45" t="str">
        <f>IF('[1]Data Checking'!NJ45="","",'[1]Data Checking'!NJ45)</f>
        <v/>
      </c>
      <c r="NG45" t="str">
        <f>IF('[1]Data Checking'!NK45="","",'[1]Data Checking'!NK45)</f>
        <v/>
      </c>
      <c r="NH45" t="str">
        <f>IF('[1]Data Checking'!NL45="","",'[1]Data Checking'!NL45)</f>
        <v/>
      </c>
      <c r="NI45" t="str">
        <f>IF('[1]Data Checking'!NM45="","",'[1]Data Checking'!NM45)</f>
        <v/>
      </c>
      <c r="NJ45" t="str">
        <f>IF('[1]Data Checking'!NN45="","",'[1]Data Checking'!NN45)</f>
        <v/>
      </c>
      <c r="NK45" t="str">
        <f>IF('[1]Data Checking'!NO45="","",'[1]Data Checking'!NO45)</f>
        <v/>
      </c>
      <c r="NL45" t="str">
        <f>IF('[1]Data Checking'!NP45="","",'[1]Data Checking'!NP45)</f>
        <v/>
      </c>
      <c r="NM45" t="str">
        <f>IF('[1]Data Checking'!NQ45="","",'[1]Data Checking'!NQ45)</f>
        <v/>
      </c>
      <c r="NN45" t="str">
        <f>IF('[1]Data Checking'!NR45="","",'[1]Data Checking'!NR45)</f>
        <v/>
      </c>
      <c r="NO45" t="str">
        <f>IF('[1]Data Checking'!NS45="","",'[1]Data Checking'!NS45)</f>
        <v>Casserole Cuillère pour manger Godet Cuillère de service Grande bassine</v>
      </c>
      <c r="NP45">
        <f>IF('[1]Data Checking'!NT45="","",'[1]Data Checking'!NT45)</f>
        <v>0</v>
      </c>
      <c r="NQ45">
        <f>IF('[1]Data Checking'!NU45="","",'[1]Data Checking'!NU45)</f>
        <v>1</v>
      </c>
      <c r="NR45">
        <f>IF('[1]Data Checking'!NV45="","",'[1]Data Checking'!NV45)</f>
        <v>0</v>
      </c>
      <c r="NS45">
        <f>IF('[1]Data Checking'!NW45="","",'[1]Data Checking'!NW45)</f>
        <v>1</v>
      </c>
      <c r="NT45">
        <f>IF('[1]Data Checking'!NX45="","",'[1]Data Checking'!NX45)</f>
        <v>1</v>
      </c>
      <c r="NU45">
        <f>IF('[1]Data Checking'!NY45="","",'[1]Data Checking'!NY45)</f>
        <v>0</v>
      </c>
      <c r="NV45">
        <f>IF('[1]Data Checking'!NZ45="","",'[1]Data Checking'!NZ45)</f>
        <v>1</v>
      </c>
      <c r="NW45">
        <f>IF('[1]Data Checking'!OA45="","",'[1]Data Checking'!OA45)</f>
        <v>1</v>
      </c>
      <c r="NX45">
        <f>IF('[1]Data Checking'!OB45="","",'[1]Data Checking'!OB45)</f>
        <v>0</v>
      </c>
      <c r="NY45">
        <f>IF('[1]Data Checking'!OC45="","",'[1]Data Checking'!OC45)</f>
        <v>0</v>
      </c>
      <c r="NZ45">
        <f>IF('[1]Data Checking'!OD45="","",'[1]Data Checking'!OD45)</f>
        <v>0</v>
      </c>
      <c r="OA45" t="str">
        <f>IF('[1]Data Checking'!OE45="","",'[1]Data Checking'!OE45)</f>
        <v/>
      </c>
      <c r="OB45">
        <f>IF('[1]Data Checking'!OF45="","",'[1]Data Checking'!OF45)</f>
        <v>5</v>
      </c>
      <c r="OC45" t="str">
        <f>IF('[1]Data Checking'!OG45="","",'[1]Data Checking'!OG45)</f>
        <v/>
      </c>
      <c r="OD45">
        <f>IF('[1]Data Checking'!OH45="","",'[1]Data Checking'!OH45)</f>
        <v>6</v>
      </c>
      <c r="OE45">
        <f>IF('[1]Data Checking'!OI45="","",'[1]Data Checking'!OI45)</f>
        <v>12</v>
      </c>
      <c r="OF45" t="str">
        <f>IF('[1]Data Checking'!OJ45="","",'[1]Data Checking'!OJ45)</f>
        <v/>
      </c>
      <c r="OG45">
        <f>IF('[1]Data Checking'!OK45="","",'[1]Data Checking'!OK45)</f>
        <v>4</v>
      </c>
      <c r="OH45">
        <f>IF('[1]Data Checking'!OL45="","",'[1]Data Checking'!OL45)</f>
        <v>6</v>
      </c>
      <c r="OI45" t="str">
        <f>IF('[1]Data Checking'!OM45="","",'[1]Data Checking'!OM45)</f>
        <v/>
      </c>
      <c r="OJ45" t="str">
        <f>IF('[1]Data Checking'!ON45="","",'[1]Data Checking'!ON45)</f>
        <v>Moustiquaire Préservatifs Medicaments contre les maladies chroniques Materiels de protection contre le Covid-19 (Gel hydroalchoolique, cache-nez) Service psychologique</v>
      </c>
      <c r="OK45">
        <f>IF('[1]Data Checking'!OO45="","",'[1]Data Checking'!OO45)</f>
        <v>0</v>
      </c>
      <c r="OL45">
        <f>IF('[1]Data Checking'!OP45="","",'[1]Data Checking'!OP45)</f>
        <v>0</v>
      </c>
      <c r="OM45">
        <f>IF('[1]Data Checking'!OQ45="","",'[1]Data Checking'!OQ45)</f>
        <v>1</v>
      </c>
      <c r="ON45">
        <f>IF('[1]Data Checking'!OR45="","",'[1]Data Checking'!OR45)</f>
        <v>1</v>
      </c>
      <c r="OO45">
        <f>IF('[1]Data Checking'!OS45="","",'[1]Data Checking'!OS45)</f>
        <v>1</v>
      </c>
      <c r="OP45">
        <f>IF('[1]Data Checking'!OT45="","",'[1]Data Checking'!OT45)</f>
        <v>1</v>
      </c>
      <c r="OQ45">
        <f>IF('[1]Data Checking'!OU45="","",'[1]Data Checking'!OU45)</f>
        <v>1</v>
      </c>
      <c r="OR45">
        <f>IF('[1]Data Checking'!OV45="","",'[1]Data Checking'!OV45)</f>
        <v>0</v>
      </c>
      <c r="OS45">
        <f>IF('[1]Data Checking'!OW45="","",'[1]Data Checking'!OW45)</f>
        <v>0</v>
      </c>
      <c r="OT45" t="str">
        <f>IF('[1]Data Checking'!OX45="","",'[1]Data Checking'!OX45)</f>
        <v/>
      </c>
      <c r="OU45" t="str">
        <f>IF('[1]Data Checking'!OY45="","",'[1]Data Checking'!OY45)</f>
        <v>Radio Lampe torche</v>
      </c>
      <c r="OV45">
        <f>IF('[1]Data Checking'!OZ45="","",'[1]Data Checking'!OZ45)</f>
        <v>1</v>
      </c>
      <c r="OW45">
        <f>IF('[1]Data Checking'!PA45="","",'[1]Data Checking'!PA45)</f>
        <v>0</v>
      </c>
      <c r="OX45">
        <f>IF('[1]Data Checking'!PB45="","",'[1]Data Checking'!PB45)</f>
        <v>0</v>
      </c>
      <c r="OY45">
        <f>IF('[1]Data Checking'!PC45="","",'[1]Data Checking'!PC45)</f>
        <v>1</v>
      </c>
      <c r="OZ45">
        <f>IF('[1]Data Checking'!PD45="","",'[1]Data Checking'!PD45)</f>
        <v>0</v>
      </c>
      <c r="PA45">
        <f>IF('[1]Data Checking'!PE45="","",'[1]Data Checking'!PE45)</f>
        <v>0</v>
      </c>
      <c r="PB45">
        <f>IF('[1]Data Checking'!PF45="","",'[1]Data Checking'!PF45)</f>
        <v>1</v>
      </c>
      <c r="PC45" t="str">
        <f>IF('[1]Data Checking'!PG45="","",'[1]Data Checking'!PG45)</f>
        <v/>
      </c>
      <c r="PD45" t="str">
        <f>IF('[1]Data Checking'!PH45="","",'[1]Data Checking'!PH45)</f>
        <v/>
      </c>
      <c r="PE45">
        <f>IF('[1]Data Checking'!PI45="","",'[1]Data Checking'!PI45)</f>
        <v>1</v>
      </c>
      <c r="PF45" t="str">
        <f>IF('[1]Data Checking'!PJ45="","",'[1]Data Checking'!PJ45)</f>
        <v>Pelles Râteau Machette Pioche Brouette Houe</v>
      </c>
      <c r="PG45">
        <f>IF('[1]Data Checking'!PK45="","",'[1]Data Checking'!PK45)</f>
        <v>1</v>
      </c>
      <c r="PH45">
        <f>IF('[1]Data Checking'!PL45="","",'[1]Data Checking'!PL45)</f>
        <v>1</v>
      </c>
      <c r="PI45">
        <f>IF('[1]Data Checking'!PM45="","",'[1]Data Checking'!PM45)</f>
        <v>1</v>
      </c>
      <c r="PJ45">
        <f>IF('[1]Data Checking'!PN45="","",'[1]Data Checking'!PN45)</f>
        <v>1</v>
      </c>
      <c r="PK45">
        <f>IF('[1]Data Checking'!PO45="","",'[1]Data Checking'!PO45)</f>
        <v>0</v>
      </c>
      <c r="PL45">
        <f>IF('[1]Data Checking'!PP45="","",'[1]Data Checking'!PP45)</f>
        <v>1</v>
      </c>
      <c r="PM45">
        <f>IF('[1]Data Checking'!PQ45="","",'[1]Data Checking'!PQ45)</f>
        <v>1</v>
      </c>
      <c r="PN45">
        <f>IF('[1]Data Checking'!PR45="","",'[1]Data Checking'!PR45)</f>
        <v>0</v>
      </c>
      <c r="PO45">
        <f>IF('[1]Data Checking'!PS45="","",'[1]Data Checking'!PS45)</f>
        <v>0</v>
      </c>
      <c r="PP45" t="str">
        <f>IF('[1]Data Checking'!PT45="","",'[1]Data Checking'!PT45)</f>
        <v>Pelles</v>
      </c>
      <c r="PQ45">
        <f>IF('[1]Data Checking'!PU45="","",'[1]Data Checking'!PU45)</f>
        <v>1</v>
      </c>
      <c r="PR45">
        <f>IF('[1]Data Checking'!PV45="","",'[1]Data Checking'!PV45)</f>
        <v>0</v>
      </c>
      <c r="PS45">
        <f>IF('[1]Data Checking'!PW45="","",'[1]Data Checking'!PW45)</f>
        <v>0</v>
      </c>
      <c r="PT45">
        <f>IF('[1]Data Checking'!PX45="","",'[1]Data Checking'!PX45)</f>
        <v>0</v>
      </c>
      <c r="PU45">
        <f>IF('[1]Data Checking'!PY45="","",'[1]Data Checking'!PY45)</f>
        <v>0</v>
      </c>
      <c r="PV45">
        <f>IF('[1]Data Checking'!PZ45="","",'[1]Data Checking'!PZ45)</f>
        <v>0</v>
      </c>
      <c r="PW45">
        <f>IF('[1]Data Checking'!QA45="","",'[1]Data Checking'!QA45)</f>
        <v>0</v>
      </c>
      <c r="PX45">
        <f>IF('[1]Data Checking'!QB45="","",'[1]Data Checking'!QB45)</f>
        <v>0</v>
      </c>
      <c r="PY45">
        <f>IF('[1]Data Checking'!QC45="","",'[1]Data Checking'!QC45)</f>
        <v>0</v>
      </c>
      <c r="PZ45" t="str">
        <f>IF('[1]Data Checking'!QD45="","",'[1]Data Checking'!QD45)</f>
        <v>Râteau</v>
      </c>
      <c r="QA45">
        <f>IF('[1]Data Checking'!QE45="","",'[1]Data Checking'!QE45)</f>
        <v>0</v>
      </c>
      <c r="QB45">
        <f>IF('[1]Data Checking'!QF45="","",'[1]Data Checking'!QF45)</f>
        <v>1</v>
      </c>
      <c r="QC45">
        <f>IF('[1]Data Checking'!QG45="","",'[1]Data Checking'!QG45)</f>
        <v>0</v>
      </c>
      <c r="QD45">
        <f>IF('[1]Data Checking'!QH45="","",'[1]Data Checking'!QH45)</f>
        <v>0</v>
      </c>
      <c r="QE45">
        <f>IF('[1]Data Checking'!QI45="","",'[1]Data Checking'!QI45)</f>
        <v>0</v>
      </c>
      <c r="QF45">
        <f>IF('[1]Data Checking'!QJ45="","",'[1]Data Checking'!QJ45)</f>
        <v>0</v>
      </c>
      <c r="QG45">
        <f>IF('[1]Data Checking'!QK45="","",'[1]Data Checking'!QK45)</f>
        <v>0</v>
      </c>
      <c r="QH45">
        <f>IF('[1]Data Checking'!QL45="","",'[1]Data Checking'!QL45)</f>
        <v>0</v>
      </c>
      <c r="QI45">
        <f>IF('[1]Data Checking'!QM45="","",'[1]Data Checking'!QM45)</f>
        <v>0</v>
      </c>
      <c r="QJ45" t="str">
        <f>IF('[1]Data Checking'!QN45="","",'[1]Data Checking'!QN45)</f>
        <v>Machette</v>
      </c>
      <c r="QK45">
        <f>IF('[1]Data Checking'!QO45="","",'[1]Data Checking'!QO45)</f>
        <v>0</v>
      </c>
      <c r="QL45">
        <f>IF('[1]Data Checking'!QP45="","",'[1]Data Checking'!QP45)</f>
        <v>0</v>
      </c>
      <c r="QM45">
        <f>IF('[1]Data Checking'!QQ45="","",'[1]Data Checking'!QQ45)</f>
        <v>1</v>
      </c>
      <c r="QN45">
        <f>IF('[1]Data Checking'!QR45="","",'[1]Data Checking'!QR45)</f>
        <v>0</v>
      </c>
      <c r="QO45">
        <f>IF('[1]Data Checking'!QS45="","",'[1]Data Checking'!QS45)</f>
        <v>0</v>
      </c>
      <c r="QP45">
        <f>IF('[1]Data Checking'!QT45="","",'[1]Data Checking'!QT45)</f>
        <v>0</v>
      </c>
      <c r="QQ45">
        <f>IF('[1]Data Checking'!QU45="","",'[1]Data Checking'!QU45)</f>
        <v>0</v>
      </c>
      <c r="QR45">
        <f>IF('[1]Data Checking'!QV45="","",'[1]Data Checking'!QV45)</f>
        <v>0</v>
      </c>
      <c r="QS45">
        <f>IF('[1]Data Checking'!QW45="","",'[1]Data Checking'!QW45)</f>
        <v>0</v>
      </c>
      <c r="QT45" t="str">
        <f>IF('[1]Data Checking'!QX45="","",'[1]Data Checking'!QX45)</f>
        <v>Pioche</v>
      </c>
      <c r="QU45">
        <f>IF('[1]Data Checking'!QY45="","",'[1]Data Checking'!QY45)</f>
        <v>0</v>
      </c>
      <c r="QV45">
        <f>IF('[1]Data Checking'!QZ45="","",'[1]Data Checking'!QZ45)</f>
        <v>0</v>
      </c>
      <c r="QW45">
        <f>IF('[1]Data Checking'!RA45="","",'[1]Data Checking'!RA45)</f>
        <v>0</v>
      </c>
      <c r="QX45">
        <f>IF('[1]Data Checking'!RB45="","",'[1]Data Checking'!RB45)</f>
        <v>1</v>
      </c>
      <c r="QY45">
        <f>IF('[1]Data Checking'!RC45="","",'[1]Data Checking'!RC45)</f>
        <v>0</v>
      </c>
      <c r="QZ45">
        <f>IF('[1]Data Checking'!RD45="","",'[1]Data Checking'!RD45)</f>
        <v>0</v>
      </c>
      <c r="RA45">
        <f>IF('[1]Data Checking'!RE45="","",'[1]Data Checking'!RE45)</f>
        <v>0</v>
      </c>
      <c r="RB45">
        <f>IF('[1]Data Checking'!RF45="","",'[1]Data Checking'!RF45)</f>
        <v>0</v>
      </c>
      <c r="RC45">
        <f>IF('[1]Data Checking'!RG45="","",'[1]Data Checking'!RG45)</f>
        <v>0</v>
      </c>
      <c r="RD45" t="str">
        <f>IF('[1]Data Checking'!RH45="","",'[1]Data Checking'!RH45)</f>
        <v/>
      </c>
      <c r="RE45" t="str">
        <f>IF('[1]Data Checking'!RI45="","",'[1]Data Checking'!RI45)</f>
        <v/>
      </c>
      <c r="RF45" t="str">
        <f>IF('[1]Data Checking'!RJ45="","",'[1]Data Checking'!RJ45)</f>
        <v/>
      </c>
      <c r="RG45" t="str">
        <f>IF('[1]Data Checking'!RK45="","",'[1]Data Checking'!RK45)</f>
        <v/>
      </c>
      <c r="RH45" t="str">
        <f>IF('[1]Data Checking'!RL45="","",'[1]Data Checking'!RL45)</f>
        <v/>
      </c>
      <c r="RI45" t="str">
        <f>IF('[1]Data Checking'!RM45="","",'[1]Data Checking'!RM45)</f>
        <v/>
      </c>
      <c r="RJ45" t="str">
        <f>IF('[1]Data Checking'!RN45="","",'[1]Data Checking'!RN45)</f>
        <v/>
      </c>
      <c r="RK45" t="str">
        <f>IF('[1]Data Checking'!RO45="","",'[1]Data Checking'!RO45)</f>
        <v/>
      </c>
      <c r="RL45" t="str">
        <f>IF('[1]Data Checking'!RP45="","",'[1]Data Checking'!RP45)</f>
        <v/>
      </c>
      <c r="RM45" t="str">
        <f>IF('[1]Data Checking'!RQ45="","",'[1]Data Checking'!RQ45)</f>
        <v/>
      </c>
      <c r="RN45" t="str">
        <f>IF('[1]Data Checking'!RR45="","",'[1]Data Checking'!RR45)</f>
        <v>Brouette</v>
      </c>
      <c r="RO45">
        <f>IF('[1]Data Checking'!RS45="","",'[1]Data Checking'!RS45)</f>
        <v>0</v>
      </c>
      <c r="RP45">
        <f>IF('[1]Data Checking'!RT45="","",'[1]Data Checking'!RT45)</f>
        <v>0</v>
      </c>
      <c r="RQ45">
        <f>IF('[1]Data Checking'!RU45="","",'[1]Data Checking'!RU45)</f>
        <v>0</v>
      </c>
      <c r="RR45">
        <f>IF('[1]Data Checking'!RV45="","",'[1]Data Checking'!RV45)</f>
        <v>0</v>
      </c>
      <c r="RS45">
        <f>IF('[1]Data Checking'!RW45="","",'[1]Data Checking'!RW45)</f>
        <v>0</v>
      </c>
      <c r="RT45">
        <f>IF('[1]Data Checking'!RX45="","",'[1]Data Checking'!RX45)</f>
        <v>1</v>
      </c>
      <c r="RU45">
        <f>IF('[1]Data Checking'!RY45="","",'[1]Data Checking'!RY45)</f>
        <v>0</v>
      </c>
      <c r="RV45">
        <f>IF('[1]Data Checking'!RZ45="","",'[1]Data Checking'!RZ45)</f>
        <v>0</v>
      </c>
      <c r="RW45">
        <f>IF('[1]Data Checking'!SA45="","",'[1]Data Checking'!SA45)</f>
        <v>0</v>
      </c>
      <c r="RX45" t="str">
        <f>IF('[1]Data Checking'!SB45="","",'[1]Data Checking'!SB45)</f>
        <v>Houe</v>
      </c>
      <c r="RY45">
        <f>IF('[1]Data Checking'!SC45="","",'[1]Data Checking'!SC45)</f>
        <v>0</v>
      </c>
      <c r="RZ45">
        <f>IF('[1]Data Checking'!SD45="","",'[1]Data Checking'!SD45)</f>
        <v>0</v>
      </c>
      <c r="SA45">
        <f>IF('[1]Data Checking'!SE45="","",'[1]Data Checking'!SE45)</f>
        <v>0</v>
      </c>
      <c r="SB45">
        <f>IF('[1]Data Checking'!SF45="","",'[1]Data Checking'!SF45)</f>
        <v>0</v>
      </c>
      <c r="SC45">
        <f>IF('[1]Data Checking'!SG45="","",'[1]Data Checking'!SG45)</f>
        <v>0</v>
      </c>
      <c r="SD45">
        <f>IF('[1]Data Checking'!SH45="","",'[1]Data Checking'!SH45)</f>
        <v>0</v>
      </c>
      <c r="SE45">
        <f>IF('[1]Data Checking'!SI45="","",'[1]Data Checking'!SI45)</f>
        <v>1</v>
      </c>
      <c r="SF45">
        <f>IF('[1]Data Checking'!SJ45="","",'[1]Data Checking'!SJ45)</f>
        <v>0</v>
      </c>
      <c r="SG45">
        <f>IF('[1]Data Checking'!SK45="","",'[1]Data Checking'!SK45)</f>
        <v>0</v>
      </c>
      <c r="SH45" t="str">
        <f>IF('[1]Data Checking'!SL45="","",'[1]Data Checking'!SL45)</f>
        <v>Paiement frais scolaire (paiement uniforme,…)</v>
      </c>
      <c r="SI45">
        <f>IF('[1]Data Checking'!SM45="","",'[1]Data Checking'!SM45)</f>
        <v>0</v>
      </c>
      <c r="SJ45">
        <f>IF('[1]Data Checking'!SN45="","",'[1]Data Checking'!SN45)</f>
        <v>1</v>
      </c>
      <c r="SK45">
        <f>IF('[1]Data Checking'!SO45="","",'[1]Data Checking'!SO45)</f>
        <v>0</v>
      </c>
      <c r="SL45">
        <f>IF('[1]Data Checking'!SP45="","",'[1]Data Checking'!SP45)</f>
        <v>0</v>
      </c>
      <c r="SM45">
        <f>IF('[1]Data Checking'!SQ45="","",'[1]Data Checking'!SQ45)</f>
        <v>0</v>
      </c>
      <c r="SN45">
        <f>IF('[1]Data Checking'!SR45="","",'[1]Data Checking'!SR45)</f>
        <v>0</v>
      </c>
      <c r="SO45" t="str">
        <f>IF('[1]Data Checking'!SS45="","",'[1]Data Checking'!SS45)</f>
        <v/>
      </c>
      <c r="SP45" t="str">
        <f>IF('[1]Data Checking'!ST45="","",'[1]Data Checking'!ST45)</f>
        <v/>
      </c>
      <c r="SQ45" t="str">
        <f>IF('[1]Data Checking'!SU45="","",'[1]Data Checking'!SU45)</f>
        <v/>
      </c>
      <c r="SR45" t="str">
        <f>IF('[1]Data Checking'!SV45="","",'[1]Data Checking'!SV45)</f>
        <v/>
      </c>
      <c r="SS45" t="str">
        <f>IF('[1]Data Checking'!SW45="","",'[1]Data Checking'!SW45)</f>
        <v/>
      </c>
      <c r="ST45" t="str">
        <f>IF('[1]Data Checking'!SX45="","",'[1]Data Checking'!SX45)</f>
        <v/>
      </c>
      <c r="SU45" t="str">
        <f>IF('[1]Data Checking'!SY45="","",'[1]Data Checking'!SY45)</f>
        <v/>
      </c>
      <c r="SV45" t="str">
        <f>IF('[1]Data Checking'!SZ45="","",'[1]Data Checking'!SZ45)</f>
        <v/>
      </c>
      <c r="SW45" t="str">
        <f>IF('[1]Data Checking'!TA45="","",'[1]Data Checking'!TA45)</f>
        <v/>
      </c>
      <c r="SX45" t="str">
        <f>IF('[1]Data Checking'!TB45="","",'[1]Data Checking'!TB45)</f>
        <v/>
      </c>
      <c r="SY45" t="str">
        <f>IF('[1]Data Checking'!TC45="","",'[1]Data Checking'!TC45)</f>
        <v/>
      </c>
      <c r="SZ45" t="str">
        <f>IF('[1]Data Checking'!TD45="","",'[1]Data Checking'!TD45)</f>
        <v/>
      </c>
      <c r="TA45" t="str">
        <f>IF('[1]Data Checking'!TE45="","",'[1]Data Checking'!TE45)</f>
        <v/>
      </c>
      <c r="TB45" t="str">
        <f>IF('[1]Data Checking'!TF45="","",'[1]Data Checking'!TF45)</f>
        <v/>
      </c>
      <c r="TC45" t="str">
        <f>IF('[1]Data Checking'!TG45="","",'[1]Data Checking'!TG45)</f>
        <v/>
      </c>
      <c r="TD45" t="str">
        <f>IF('[1]Data Checking'!TH45="","",'[1]Data Checking'!TH45)</f>
        <v/>
      </c>
      <c r="TE45" t="str">
        <f>IF('[1]Data Checking'!TI45="","",'[1]Data Checking'!TI45)</f>
        <v/>
      </c>
      <c r="TF45" t="str">
        <f>IF('[1]Data Checking'!TJ45="","",'[1]Data Checking'!TJ45)</f>
        <v/>
      </c>
      <c r="TG45" t="str">
        <f>IF('[1]Data Checking'!TK45="","",'[1]Data Checking'!TK45)</f>
        <v/>
      </c>
      <c r="TH45" t="str">
        <f>IF('[1]Data Checking'!TL45="","",'[1]Data Checking'!TL45)</f>
        <v/>
      </c>
      <c r="TI45" t="str">
        <f>IF('[1]Data Checking'!TM45="","",'[1]Data Checking'!TM45)</f>
        <v/>
      </c>
      <c r="TJ45">
        <f>IF('[1]Data Checking'!TN45="","",'[1]Data Checking'!TN45)</f>
        <v>0</v>
      </c>
      <c r="TK45">
        <f>IF('[1]Data Checking'!TO45="","",'[1]Data Checking'!TO45)</f>
        <v>0</v>
      </c>
      <c r="TL45">
        <f>IF('[1]Data Checking'!TP45="","",'[1]Data Checking'!TP45)</f>
        <v>0</v>
      </c>
      <c r="TM45">
        <f>IF('[1]Data Checking'!TQ45="","",'[1]Data Checking'!TQ45)</f>
        <v>0</v>
      </c>
      <c r="TN45">
        <f>IF('[1]Data Checking'!TR45="","",'[1]Data Checking'!TR45)</f>
        <v>0</v>
      </c>
      <c r="TO45" t="str">
        <f>IF('[1]Data Checking'!TS45="","",'[1]Data Checking'!TS45)</f>
        <v>J'etais content de parler avec cet acheteur qui venait au marche</v>
      </c>
      <c r="TP45" t="str">
        <f>IF('[1]Data Checking'!TT45="","",'[1]Data Checking'!TT45)</f>
        <v/>
      </c>
      <c r="TQ45">
        <f>IF('[1]Data Checking'!TU45="","",'[1]Data Checking'!TU45)</f>
        <v>237463725</v>
      </c>
      <c r="TR45" t="str">
        <f>IF('[1]Data Checking'!TV45="","",'[1]Data Checking'!TV45)</f>
        <v>846065ab-e154-4bf5-a19c-c6e9b1488c90</v>
      </c>
      <c r="TS45">
        <f>IF('[1]Data Checking'!TW45="","",'[1]Data Checking'!TW45)</f>
        <v>44530.799305555563</v>
      </c>
      <c r="TT45" t="str">
        <f>IF('[1]Data Checking'!TX45="","",'[1]Data Checking'!TX45)</f>
        <v/>
      </c>
      <c r="TU45" t="str">
        <f>IF('[1]Data Checking'!TY45="","",'[1]Data Checking'!TY45)</f>
        <v/>
      </c>
      <c r="TV45" t="str">
        <f>IF('[1]Data Checking'!TZ45="","",'[1]Data Checking'!TZ45)</f>
        <v>submitted_via_web</v>
      </c>
      <c r="TW45" t="str">
        <f>IF('[1]Data Checking'!UA45="","",'[1]Data Checking'!UA45)</f>
        <v>icsm_haiti</v>
      </c>
      <c r="TX45" t="str">
        <f>IF('[1]Data Checking'!UB45="","",'[1]Data Checking'!UB45)</f>
        <v/>
      </c>
      <c r="TY45">
        <f>IF('[1]Data Checking'!UC45="","",'[1]Data Checking'!UC45)</f>
        <v>47</v>
      </c>
      <c r="TZ45" t="str">
        <f>IF('[1]Data Checking'!UD45="","",'[1]Data Checking'!UD45)</f>
        <v/>
      </c>
      <c r="UA45" t="e">
        <f>IF('[1]Data Checking'!UL45="","",'[1]Data Checking'!UL45)</f>
        <v>#REF!</v>
      </c>
      <c r="UB45" t="e">
        <f>IF('[1]Data Checking'!UM45="","",'[1]Data Checking'!UM45)</f>
        <v>#REF!</v>
      </c>
      <c r="UC45" t="e">
        <f>IF('[1]Data Checking'!UN45="","",'[1]Data Checking'!UN45)</f>
        <v>#REF!</v>
      </c>
    </row>
    <row r="46" spans="1:549">
      <c r="A46">
        <f>IF('[1]Data Checking'!D46="","",'[1]Data Checking'!D46)</f>
        <v>44527.638454039348</v>
      </c>
      <c r="B46">
        <f>IF('[1]Data Checking'!E46="","",'[1]Data Checking'!E46)</f>
        <v>44527.643555405091</v>
      </c>
      <c r="C46">
        <f>IF('[1]Data Checking'!F46="","",'[1]Data Checking'!F46)</f>
        <v>44527</v>
      </c>
      <c r="D46" t="str">
        <f>IF('[1]Data Checking'!H46="","",'[1]Data Checking'!H46)</f>
        <v>audit.csv</v>
      </c>
      <c r="E46" t="str">
        <f>IF('[1]Data Checking'!I46="","",'[1]Data Checking'!I46)</f>
        <v>icsm_haiti</v>
      </c>
      <c r="F46" t="str">
        <f>IF('[1]Data Checking'!J46="","",'[1]Data Checking'!J46)</f>
        <v/>
      </c>
      <c r="G46" t="str">
        <f>IF('[1]Data Checking'!K46="","",'[1]Data Checking'!K46)</f>
        <v/>
      </c>
      <c r="H46">
        <f>IF('[1]Data Checking'!L46="","",'[1]Data Checking'!L46)</f>
        <v>44527</v>
      </c>
      <c r="I46" t="str">
        <f>IF('[1]Data Checking'!M46="","",'[1]Data Checking'!M46)</f>
        <v>Croix-Rouge Neerlandaise</v>
      </c>
      <c r="J46" t="str">
        <f>IF('[1]Data Checking'!N46="","",'[1]Data Checking'!N46)</f>
        <v/>
      </c>
      <c r="K46" t="str">
        <f>IF('[1]Data Checking'!O46="","",'[1]Data Checking'!O46)</f>
        <v>crnl</v>
      </c>
      <c r="L46" t="str">
        <f>IF('[1]Data Checking'!P46="","",'[1]Data Checking'!P46)</f>
        <v>Croix-Rouge Neerlandaise</v>
      </c>
      <c r="M46" t="str">
        <f>IF('[1]Data Checking'!Q46="","",'[1]Data Checking'!Q46)</f>
        <v>Croix-Rouge Neerlandaise</v>
      </c>
      <c r="N46" t="str">
        <f>IF('[1]Data Checking'!R46="","",'[1]Data Checking'!R46)</f>
        <v>OJ_9690</v>
      </c>
      <c r="O46" t="str">
        <f>IF('[1]Data Checking'!S46="","",'[1]Data Checking'!S46)</f>
        <v/>
      </c>
      <c r="P46" t="str">
        <f>IF('[1]Data Checking'!T46="","",'[1]Data Checking'!T46)</f>
        <v>crnl_oj</v>
      </c>
      <c r="Q46" t="str">
        <f>IF('[1]Data Checking'!U46="","",'[1]Data Checking'!U46)</f>
        <v>OJ_9690</v>
      </c>
      <c r="R46" t="str">
        <f>IF('[1]Data Checking'!V46="","",'[1]Data Checking'!V46)</f>
        <v>OJ_9690</v>
      </c>
      <c r="S46" t="str">
        <f>IF('[1]Data Checking'!W46="","",'[1]Data Checking'!W46)</f>
        <v>Sud-Est</v>
      </c>
      <c r="T46" t="str">
        <f>IF('[1]Data Checking'!X46="","",'[1]Data Checking'!X46)</f>
        <v>Jacmel</v>
      </c>
      <c r="U46" t="str">
        <f>IF('[1]Data Checking'!Y46="","",'[1]Data Checking'!Y46)</f>
        <v>HT0211</v>
      </c>
      <c r="V46" t="str">
        <f>IF('[1]Data Checking'!Z46="","",'[1]Data Checking'!Z46)</f>
        <v>Jacmel</v>
      </c>
      <c r="W46" t="str">
        <f>IF('[1]Data Checking'!AA46="","",'[1]Data Checking'!AA46)</f>
        <v>1re Section Bas Cap Rouge</v>
      </c>
      <c r="X46" t="str">
        <f>IF('[1]Data Checking'!AB46="","",'[1]Data Checking'!AB46)</f>
        <v>HT0211-01</v>
      </c>
      <c r="Y46" t="str">
        <f>IF('[1]Data Checking'!AC46="","",'[1]Data Checking'!AC46)</f>
        <v>1re Section Bas Cap Rouge</v>
      </c>
      <c r="Z46" t="str">
        <f>IF('[1]Data Checking'!AD46="","",'[1]Data Checking'!AD46)</f>
        <v>Beaudoin</v>
      </c>
      <c r="AA46" t="str">
        <f>IF('[1]Data Checking'!AE46="","",'[1]Data Checking'!AE46)</f>
        <v/>
      </c>
      <c r="AB46" t="str">
        <f>IF('[1]Data Checking'!AF46="","",'[1]Data Checking'!AF46)</f>
        <v>jac_1</v>
      </c>
      <c r="AC46" t="str">
        <f>IF('[1]Data Checking'!AG46="","",'[1]Data Checking'!AG46)</f>
        <v>Beaudoin</v>
      </c>
      <c r="AD46" t="str">
        <f>IF('[1]Data Checking'!AH46="","",'[1]Data Checking'!AH46)</f>
        <v>Beaudoin</v>
      </c>
      <c r="AE46" t="str">
        <f>IF('[1]Data Checking'!AI46="","",'[1]Data Checking'!AI46)</f>
        <v>Marché Beaudoin</v>
      </c>
      <c r="AF46" t="str">
        <f>IF('[1]Data Checking'!AJ46="","",'[1]Data Checking'!AJ46)</f>
        <v/>
      </c>
      <c r="AG46" t="str">
        <f>IF('[1]Data Checking'!AK46="","",'[1]Data Checking'!AK46)</f>
        <v>jac_1</v>
      </c>
      <c r="AH46" t="str">
        <f>IF('[1]Data Checking'!AL46="","",'[1]Data Checking'!AL46)</f>
        <v>Marché Beaudoin</v>
      </c>
      <c r="AI46" t="str">
        <f>IF('[1]Data Checking'!AM46="","",'[1]Data Checking'!AM46)</f>
        <v>Marché Beaudoin</v>
      </c>
      <c r="AJ46" t="str">
        <f>IF('[1]Data Checking'!AN46="","",'[1]Data Checking'!AN46)</f>
        <v>Milieu urbain</v>
      </c>
      <c r="AK46" t="str">
        <f>IF('[1]Data Checking'!AO46="","",'[1]Data Checking'!AO46)</f>
        <v>Enquête auprès d'un marchand</v>
      </c>
      <c r="AL46" t="str">
        <f>IF('[1]Data Checking'!AP46="","",'[1]Data Checking'!AP46)</f>
        <v>Oui</v>
      </c>
      <c r="AM46" t="str">
        <f>IF('[1]Data Checking'!AQ46="","",'[1]Data Checking'!AQ46)</f>
        <v/>
      </c>
      <c r="AN46" t="str">
        <f>IF('[1]Data Checking'!AR46="","",'[1]Data Checking'!AR46)</f>
        <v>Oui</v>
      </c>
      <c r="AO46" t="str">
        <f>IF('[1]Data Checking'!AS46="","",'[1]Data Checking'!AS46)</f>
        <v/>
      </c>
      <c r="AP46" t="str">
        <f>IF('[1]Data Checking'!AT46="","",'[1]Data Checking'!AT46)</f>
        <v>Femme</v>
      </c>
      <c r="AQ46">
        <f>IF('[1]Data Checking'!AU46="","",'[1]Data Checking'!AU46)</f>
        <v>44527</v>
      </c>
      <c r="AR46">
        <f>IF('[1]Data Checking'!AV46="","",'[1]Data Checking'!AV46)</f>
        <v>44527</v>
      </c>
      <c r="AS46" t="str">
        <f>IF('[1]Data Checking'!AW46="","",'[1]Data Checking'!AW46)</f>
        <v>Détaillant sur une table</v>
      </c>
      <c r="AT46" t="str">
        <f>IF('[1]Data Checking'!AX46="","",'[1]Data Checking'!AX46)</f>
        <v/>
      </c>
      <c r="AU46" t="str">
        <f>IF('[1]Data Checking'!AY46="","",'[1]Data Checking'!AY46)</f>
        <v>Charbon de bois</v>
      </c>
      <c r="AV46">
        <f>IF('[1]Data Checking'!AZ46="","",'[1]Data Checking'!AZ46)</f>
        <v>0</v>
      </c>
      <c r="AW46">
        <f>IF('[1]Data Checking'!BA46="","",'[1]Data Checking'!BA46)</f>
        <v>0</v>
      </c>
      <c r="AX46">
        <f>IF('[1]Data Checking'!BB46="","",'[1]Data Checking'!BB46)</f>
        <v>1</v>
      </c>
      <c r="AY46">
        <f>IF('[1]Data Checking'!BC46="","",'[1]Data Checking'!BC46)</f>
        <v>0</v>
      </c>
      <c r="AZ46" t="str">
        <f>IF('[1]Data Checking'!BD46="","",'[1]Data Checking'!BD46)</f>
        <v>charbon</v>
      </c>
      <c r="BA46" t="str">
        <f>IF('[1]Data Checking'!BE46="","",'[1]Data Checking'!BE46)</f>
        <v>Charbon de bois</v>
      </c>
      <c r="BB46" t="str">
        <f>IF('[1]Data Checking'!BF46="","",'[1]Data Checking'!BF46)</f>
        <v>En espèces (Gourde)</v>
      </c>
      <c r="BC46">
        <f>IF('[1]Data Checking'!BG46="","",'[1]Data Checking'!BG46)</f>
        <v>1</v>
      </c>
      <c r="BD46">
        <f>IF('[1]Data Checking'!BH46="","",'[1]Data Checking'!BH46)</f>
        <v>0</v>
      </c>
      <c r="BE46">
        <f>IF('[1]Data Checking'!BI46="","",'[1]Data Checking'!BI46)</f>
        <v>0</v>
      </c>
      <c r="BF46">
        <f>IF('[1]Data Checking'!BJ46="","",'[1]Data Checking'!BJ46)</f>
        <v>0</v>
      </c>
      <c r="BG46">
        <f>IF('[1]Data Checking'!BK46="","",'[1]Data Checking'!BK46)</f>
        <v>0</v>
      </c>
      <c r="BH46">
        <f>IF('[1]Data Checking'!BL46="","",'[1]Data Checking'!BL46)</f>
        <v>0</v>
      </c>
      <c r="BI46">
        <f>IF('[1]Data Checking'!BM46="","",'[1]Data Checking'!BM46)</f>
        <v>0</v>
      </c>
      <c r="BJ46">
        <f>IF('[1]Data Checking'!BN46="","",'[1]Data Checking'!BN46)</f>
        <v>0</v>
      </c>
      <c r="BK46">
        <f>IF('[1]Data Checking'!BO46="","",'[1]Data Checking'!BO46)</f>
        <v>0</v>
      </c>
      <c r="BL46">
        <f>IF('[1]Data Checking'!BP46="","",'[1]Data Checking'!BP46)</f>
        <v>0</v>
      </c>
      <c r="BM46" t="str">
        <f>IF('[1]Data Checking'!BQ46="","",'[1]Data Checking'!BQ46)</f>
        <v/>
      </c>
      <c r="BN46" t="str">
        <f>IF('[1]Data Checking'!BR46="","",'[1]Data Checking'!BR46)</f>
        <v>Oui, il y a moins de commerçants par rapport au mois passé</v>
      </c>
      <c r="BO46" t="str">
        <f>IF('[1]Data Checking'!BS46="","",'[1]Data Checking'!BS46)</f>
        <v>Moins de 20</v>
      </c>
      <c r="BP46" t="str">
        <f>IF('[1]Data Checking'!BT46="","",'[1]Data Checking'!BT46)</f>
        <v/>
      </c>
      <c r="BQ46" t="str">
        <f>IF('[1]Data Checking'!BU46="","",'[1]Data Checking'!BU46)</f>
        <v/>
      </c>
      <c r="BR46" t="str">
        <f>IF('[1]Data Checking'!BV46="","",'[1]Data Checking'!BV46)</f>
        <v/>
      </c>
      <c r="BS46" t="str">
        <f>IF('[1]Data Checking'!BW46="","",'[1]Data Checking'!BW46)</f>
        <v/>
      </c>
      <c r="BT46" t="str">
        <f>IF('[1]Data Checking'!BX46="","",'[1]Data Checking'!BX46)</f>
        <v/>
      </c>
      <c r="BU46" t="str">
        <f>IF('[1]Data Checking'!BY46="","",'[1]Data Checking'!BY46)</f>
        <v/>
      </c>
      <c r="BV46" t="str">
        <f>IF('[1]Data Checking'!BZ46="","",'[1]Data Checking'!BZ46)</f>
        <v/>
      </c>
      <c r="BW46" t="str">
        <f>IF('[1]Data Checking'!CA46="","",'[1]Data Checking'!CA46)</f>
        <v/>
      </c>
      <c r="BX46" t="str">
        <f>IF('[1]Data Checking'!CB46="","",'[1]Data Checking'!CB46)</f>
        <v/>
      </c>
      <c r="BY46" t="str">
        <f>IF('[1]Data Checking'!CC46="","",'[1]Data Checking'!CC46)</f>
        <v/>
      </c>
      <c r="BZ46" t="str">
        <f>IF('[1]Data Checking'!CD46="","",'[1]Data Checking'!CD46)</f>
        <v/>
      </c>
      <c r="CA46" t="str">
        <f>IF('[1]Data Checking'!CE46="","",'[1]Data Checking'!CE46)</f>
        <v/>
      </c>
      <c r="CB46" t="str">
        <f>IF('[1]Data Checking'!CF46="","",'[1]Data Checking'!CF46)</f>
        <v/>
      </c>
      <c r="CC46" t="str">
        <f>IF('[1]Data Checking'!CG46="","",'[1]Data Checking'!CG46)</f>
        <v/>
      </c>
      <c r="CD46" t="str">
        <f>IF('[1]Data Checking'!CH46="","",'[1]Data Checking'!CH46)</f>
        <v/>
      </c>
      <c r="CE46" t="str">
        <f>IF('[1]Data Checking'!CI46="","",'[1]Data Checking'!CI46)</f>
        <v/>
      </c>
      <c r="CF46" t="str">
        <f>IF('[1]Data Checking'!CJ46="","",'[1]Data Checking'!CJ46)</f>
        <v/>
      </c>
      <c r="CG46" t="str">
        <f>IF('[1]Data Checking'!CK46="","",'[1]Data Checking'!CK46)</f>
        <v/>
      </c>
      <c r="CH46" t="str">
        <f>IF('[1]Data Checking'!CL46="","",'[1]Data Checking'!CL46)</f>
        <v/>
      </c>
      <c r="CI46" t="str">
        <f>IF('[1]Data Checking'!CM46="","",'[1]Data Checking'!CM46)</f>
        <v/>
      </c>
      <c r="CJ46" t="str">
        <f>IF('[1]Data Checking'!CN46="","",'[1]Data Checking'!CN46)</f>
        <v/>
      </c>
      <c r="CK46" t="str">
        <f>IF('[1]Data Checking'!CO46="","",'[1]Data Checking'!CO46)</f>
        <v/>
      </c>
      <c r="CL46" t="str">
        <f>IF('[1]Data Checking'!CP46="","",'[1]Data Checking'!CP46)</f>
        <v/>
      </c>
      <c r="CM46" t="str">
        <f>IF('[1]Data Checking'!CQ46="","",'[1]Data Checking'!CQ46)</f>
        <v/>
      </c>
      <c r="CN46" t="str">
        <f>IF('[1]Data Checking'!CR46="","",'[1]Data Checking'!CR46)</f>
        <v/>
      </c>
      <c r="CO46" t="str">
        <f>IF('[1]Data Checking'!CS46="","",'[1]Data Checking'!CS46)</f>
        <v/>
      </c>
      <c r="CP46" t="str">
        <f>IF('[1]Data Checking'!CT46="","",'[1]Data Checking'!CT46)</f>
        <v/>
      </c>
      <c r="CQ46" t="str">
        <f>IF('[1]Data Checking'!CU46="","",'[1]Data Checking'!CU46)</f>
        <v/>
      </c>
      <c r="CR46" t="str">
        <f>IF('[1]Data Checking'!CV46="","",'[1]Data Checking'!CV46)</f>
        <v/>
      </c>
      <c r="CS46" t="str">
        <f>IF('[1]Data Checking'!CW46="","",'[1]Data Checking'!CW46)</f>
        <v/>
      </c>
      <c r="CT46" t="str">
        <f>IF('[1]Data Checking'!CX46="","",'[1]Data Checking'!CX46)</f>
        <v/>
      </c>
      <c r="CU46" t="str">
        <f>IF('[1]Data Checking'!CY46="","",'[1]Data Checking'!CY46)</f>
        <v/>
      </c>
      <c r="CV46" t="str">
        <f>IF('[1]Data Checking'!CZ46="","",'[1]Data Checking'!CZ46)</f>
        <v/>
      </c>
      <c r="CW46" t="str">
        <f>IF('[1]Data Checking'!DA46="","",'[1]Data Checking'!DA46)</f>
        <v/>
      </c>
      <c r="CX46" t="str">
        <f>IF('[1]Data Checking'!DB46="","",'[1]Data Checking'!DB46)</f>
        <v/>
      </c>
      <c r="CY46" t="str">
        <f>IF('[1]Data Checking'!DC46="","",'[1]Data Checking'!DC46)</f>
        <v/>
      </c>
      <c r="CZ46" t="str">
        <f>IF('[1]Data Checking'!DD46="","",'[1]Data Checking'!DD46)</f>
        <v/>
      </c>
      <c r="DA46" t="str">
        <f>IF('[1]Data Checking'!DE46="","",'[1]Data Checking'!DE46)</f>
        <v/>
      </c>
      <c r="DB46" t="str">
        <f>IF('[1]Data Checking'!DF46="","",'[1]Data Checking'!DF46)</f>
        <v/>
      </c>
      <c r="DC46" t="str">
        <f>IF('[1]Data Checking'!DG46="","",'[1]Data Checking'!DG46)</f>
        <v/>
      </c>
      <c r="DD46" t="str">
        <f>IF('[1]Data Checking'!DH46="","",'[1]Data Checking'!DH46)</f>
        <v/>
      </c>
      <c r="DE46" t="str">
        <f>IF('[1]Data Checking'!DI46="","",'[1]Data Checking'!DI46)</f>
        <v/>
      </c>
      <c r="DF46" t="str">
        <f>IF('[1]Data Checking'!DJ46="","",'[1]Data Checking'!DJ46)</f>
        <v/>
      </c>
      <c r="DG46" t="str">
        <f>IF('[1]Data Checking'!DK46="","",'[1]Data Checking'!DK46)</f>
        <v/>
      </c>
      <c r="DH46" t="str">
        <f>IF('[1]Data Checking'!DL46="","",'[1]Data Checking'!DL46)</f>
        <v/>
      </c>
      <c r="DI46" t="str">
        <f>IF('[1]Data Checking'!DM46="","",'[1]Data Checking'!DM46)</f>
        <v/>
      </c>
      <c r="DJ46" t="str">
        <f>IF('[1]Data Checking'!DN46="","",'[1]Data Checking'!DN46)</f>
        <v/>
      </c>
      <c r="DK46" t="str">
        <f>IF('[1]Data Checking'!DO46="","",'[1]Data Checking'!DO46)</f>
        <v/>
      </c>
      <c r="DL46" t="str">
        <f>IF('[1]Data Checking'!DP46="","",'[1]Data Checking'!DP46)</f>
        <v/>
      </c>
      <c r="DM46" t="str">
        <f>IF('[1]Data Checking'!DQ46="","",'[1]Data Checking'!DQ46)</f>
        <v/>
      </c>
      <c r="DN46" t="str">
        <f>IF('[1]Data Checking'!DR46="","",'[1]Data Checking'!DR46)</f>
        <v/>
      </c>
      <c r="DO46" t="str">
        <f>IF('[1]Data Checking'!DS46="","",'[1]Data Checking'!DS46)</f>
        <v/>
      </c>
      <c r="DP46" t="str">
        <f>IF('[1]Data Checking'!DT46="","",'[1]Data Checking'!DT46)</f>
        <v/>
      </c>
      <c r="DQ46" t="str">
        <f>IF('[1]Data Checking'!DU46="","",'[1]Data Checking'!DU46)</f>
        <v/>
      </c>
      <c r="DR46" t="str">
        <f>IF('[1]Data Checking'!DV46="","",'[1]Data Checking'!DV46)</f>
        <v/>
      </c>
      <c r="DS46" t="str">
        <f>IF('[1]Data Checking'!DW46="","",'[1]Data Checking'!DW46)</f>
        <v/>
      </c>
      <c r="DT46" t="str">
        <f>IF('[1]Data Checking'!DX46="","",'[1]Data Checking'!DX46)</f>
        <v/>
      </c>
      <c r="DU46" t="str">
        <f>IF('[1]Data Checking'!DY46="","",'[1]Data Checking'!DY46)</f>
        <v/>
      </c>
      <c r="DV46" t="str">
        <f>IF('[1]Data Checking'!DZ46="","",'[1]Data Checking'!DZ46)</f>
        <v/>
      </c>
      <c r="DW46" t="str">
        <f>IF('[1]Data Checking'!EA46="","",'[1]Data Checking'!EA46)</f>
        <v/>
      </c>
      <c r="DX46" t="str">
        <f>IF('[1]Data Checking'!EB46="","",'[1]Data Checking'!EB46)</f>
        <v/>
      </c>
      <c r="DY46" t="str">
        <f>IF('[1]Data Checking'!EC46="","",'[1]Data Checking'!EC46)</f>
        <v/>
      </c>
      <c r="DZ46" t="str">
        <f>IF('[1]Data Checking'!ED46="","",'[1]Data Checking'!ED46)</f>
        <v/>
      </c>
      <c r="EA46" t="str">
        <f>IF('[1]Data Checking'!EE46="","",'[1]Data Checking'!EE46)</f>
        <v/>
      </c>
      <c r="EB46" t="str">
        <f>IF('[1]Data Checking'!EF46="","",'[1]Data Checking'!EF46)</f>
        <v/>
      </c>
      <c r="EC46" t="str">
        <f>IF('[1]Data Checking'!EG46="","",'[1]Data Checking'!EG46)</f>
        <v/>
      </c>
      <c r="ED46" t="str">
        <f>IF('[1]Data Checking'!EH46="","",'[1]Data Checking'!EH46)</f>
        <v/>
      </c>
      <c r="EE46" t="str">
        <f>IF('[1]Data Checking'!EI46="","",'[1]Data Checking'!EI46)</f>
        <v/>
      </c>
      <c r="EF46" t="str">
        <f>IF('[1]Data Checking'!EJ46="","",'[1]Data Checking'!EJ46)</f>
        <v/>
      </c>
      <c r="EG46" t="str">
        <f>IF('[1]Data Checking'!EK46="","",'[1]Data Checking'!EK46)</f>
        <v/>
      </c>
      <c r="EH46" t="str">
        <f>IF('[1]Data Checking'!EL46="","",'[1]Data Checking'!EL46)</f>
        <v/>
      </c>
      <c r="EI46" t="str">
        <f>IF('[1]Data Checking'!EM46="","",'[1]Data Checking'!EM46)</f>
        <v/>
      </c>
      <c r="EJ46" t="str">
        <f>IF('[1]Data Checking'!EN46="","",'[1]Data Checking'!EN46)</f>
        <v/>
      </c>
      <c r="EK46" t="str">
        <f>IF('[1]Data Checking'!EO46="","",'[1]Data Checking'!EO46)</f>
        <v/>
      </c>
      <c r="EL46" t="str">
        <f>IF('[1]Data Checking'!EP46="","",'[1]Data Checking'!EP46)</f>
        <v/>
      </c>
      <c r="EM46" t="str">
        <f>IF('[1]Data Checking'!EQ46="","",'[1]Data Checking'!EQ46)</f>
        <v/>
      </c>
      <c r="EN46" t="str">
        <f>IF('[1]Data Checking'!ER46="","",'[1]Data Checking'!ER46)</f>
        <v/>
      </c>
      <c r="EO46" t="str">
        <f>IF('[1]Data Checking'!ES46="","",'[1]Data Checking'!ES46)</f>
        <v/>
      </c>
      <c r="EP46" t="str">
        <f>IF('[1]Data Checking'!ET46="","",'[1]Data Checking'!ET46)</f>
        <v/>
      </c>
      <c r="EQ46" t="str">
        <f>IF('[1]Data Checking'!EU46="","",'[1]Data Checking'!EU46)</f>
        <v/>
      </c>
      <c r="ER46" t="str">
        <f>IF('[1]Data Checking'!EV46="","",'[1]Data Checking'!EV46)</f>
        <v/>
      </c>
      <c r="ES46" t="str">
        <f>IF('[1]Data Checking'!EW46="","",'[1]Data Checking'!EW46)</f>
        <v/>
      </c>
      <c r="ET46" t="str">
        <f>IF('[1]Data Checking'!EX46="","",'[1]Data Checking'!EX46)</f>
        <v/>
      </c>
      <c r="EU46" t="str">
        <f>IF('[1]Data Checking'!EY46="","",'[1]Data Checking'!EY46)</f>
        <v/>
      </c>
      <c r="EV46" t="str">
        <f>IF('[1]Data Checking'!EZ46="","",'[1]Data Checking'!EZ46)</f>
        <v/>
      </c>
      <c r="EW46" t="str">
        <f>IF('[1]Data Checking'!FA46="","",'[1]Data Checking'!FA46)</f>
        <v/>
      </c>
      <c r="EX46" t="str">
        <f>IF('[1]Data Checking'!FB46="","",'[1]Data Checking'!FB46)</f>
        <v/>
      </c>
      <c r="EY46" t="str">
        <f>IF('[1]Data Checking'!FC46="","",'[1]Data Checking'!FC46)</f>
        <v/>
      </c>
      <c r="EZ46" t="str">
        <f>IF('[1]Data Checking'!FD46="","",'[1]Data Checking'!FD46)</f>
        <v/>
      </c>
      <c r="FA46" t="str">
        <f>IF('[1]Data Checking'!FE46="","",'[1]Data Checking'!FE46)</f>
        <v/>
      </c>
      <c r="FB46" t="str">
        <f>IF('[1]Data Checking'!FF46="","",'[1]Data Checking'!FF46)</f>
        <v/>
      </c>
      <c r="FC46" t="str">
        <f>IF('[1]Data Checking'!FG46="","",'[1]Data Checking'!FG46)</f>
        <v/>
      </c>
      <c r="FD46" t="str">
        <f>IF('[1]Data Checking'!FH46="","",'[1]Data Checking'!FH46)</f>
        <v/>
      </c>
      <c r="FE46" t="str">
        <f>IF('[1]Data Checking'!FI46="","",'[1]Data Checking'!FI46)</f>
        <v/>
      </c>
      <c r="FF46" t="str">
        <f>IF('[1]Data Checking'!FJ46="","",'[1]Data Checking'!FJ46)</f>
        <v/>
      </c>
      <c r="FG46" t="str">
        <f>IF('[1]Data Checking'!FK46="","",'[1]Data Checking'!FK46)</f>
        <v/>
      </c>
      <c r="FH46" t="str">
        <f>IF('[1]Data Checking'!FL46="","",'[1]Data Checking'!FL46)</f>
        <v/>
      </c>
      <c r="FI46" t="str">
        <f>IF('[1]Data Checking'!FM46="","",'[1]Data Checking'!FM46)</f>
        <v/>
      </c>
      <c r="FJ46" t="str">
        <f>IF('[1]Data Checking'!FN46="","",'[1]Data Checking'!FN46)</f>
        <v/>
      </c>
      <c r="FK46" t="str">
        <f>IF('[1]Data Checking'!FO46="","",'[1]Data Checking'!FO46)</f>
        <v/>
      </c>
      <c r="FL46" t="str">
        <f>IF('[1]Data Checking'!FP46="","",'[1]Data Checking'!FP46)</f>
        <v/>
      </c>
      <c r="FM46" t="str">
        <f>IF('[1]Data Checking'!FQ46="","",'[1]Data Checking'!FQ46)</f>
        <v/>
      </c>
      <c r="FN46" t="str">
        <f>IF('[1]Data Checking'!FR46="","",'[1]Data Checking'!FR46)</f>
        <v/>
      </c>
      <c r="FO46" t="str">
        <f>IF('[1]Data Checking'!FS46="","",'[1]Data Checking'!FS46)</f>
        <v/>
      </c>
      <c r="FP46" t="str">
        <f>IF('[1]Data Checking'!FT46="","",'[1]Data Checking'!FT46)</f>
        <v/>
      </c>
      <c r="FQ46" t="str">
        <f>IF('[1]Data Checking'!FU46="","",'[1]Data Checking'!FU46)</f>
        <v/>
      </c>
      <c r="FR46" t="str">
        <f>IF('[1]Data Checking'!FV46="","",'[1]Data Checking'!FV46)</f>
        <v/>
      </c>
      <c r="FS46" t="str">
        <f>IF('[1]Data Checking'!FW46="","",'[1]Data Checking'!FW46)</f>
        <v/>
      </c>
      <c r="FT46" t="str">
        <f>IF('[1]Data Checking'!FX46="","",'[1]Data Checking'!FX46)</f>
        <v/>
      </c>
      <c r="FU46" t="str">
        <f>IF('[1]Data Checking'!FY46="","",'[1]Data Checking'!FY46)</f>
        <v/>
      </c>
      <c r="FV46" t="str">
        <f>IF('[1]Data Checking'!FZ46="","",'[1]Data Checking'!FZ46)</f>
        <v/>
      </c>
      <c r="FW46" t="str">
        <f>IF('[1]Data Checking'!GA46="","",'[1]Data Checking'!GA46)</f>
        <v/>
      </c>
      <c r="FX46" t="str">
        <f>IF('[1]Data Checking'!GB46="","",'[1]Data Checking'!GB46)</f>
        <v/>
      </c>
      <c r="FY46" t="str">
        <f>IF('[1]Data Checking'!GC46="","",'[1]Data Checking'!GC46)</f>
        <v/>
      </c>
      <c r="FZ46" t="str">
        <f>IF('[1]Data Checking'!GD46="","",'[1]Data Checking'!GD46)</f>
        <v/>
      </c>
      <c r="GA46" t="str">
        <f>IF('[1]Data Checking'!GE46="","",'[1]Data Checking'!GE46)</f>
        <v/>
      </c>
      <c r="GB46" t="str">
        <f>IF('[1]Data Checking'!GF46="","",'[1]Data Checking'!GF46)</f>
        <v/>
      </c>
      <c r="GC46" t="str">
        <f>IF('[1]Data Checking'!GG46="","",'[1]Data Checking'!GG46)</f>
        <v/>
      </c>
      <c r="GD46" t="str">
        <f>IF('[1]Data Checking'!GH46="","",'[1]Data Checking'!GH46)</f>
        <v/>
      </c>
      <c r="GE46" t="str">
        <f>IF('[1]Data Checking'!GI46="","",'[1]Data Checking'!GI46)</f>
        <v/>
      </c>
      <c r="GF46" t="str">
        <f>IF('[1]Data Checking'!GJ46="","",'[1]Data Checking'!GJ46)</f>
        <v/>
      </c>
      <c r="GG46" t="str">
        <f>IF('[1]Data Checking'!GK46="","",'[1]Data Checking'!GK46)</f>
        <v/>
      </c>
      <c r="GH46" t="str">
        <f>IF('[1]Data Checking'!GL46="","",'[1]Data Checking'!GL46)</f>
        <v/>
      </c>
      <c r="GI46" t="str">
        <f>IF('[1]Data Checking'!GM46="","",'[1]Data Checking'!GM46)</f>
        <v/>
      </c>
      <c r="GJ46" t="str">
        <f>IF('[1]Data Checking'!GN46="","",'[1]Data Checking'!GN46)</f>
        <v/>
      </c>
      <c r="GK46" t="str">
        <f>IF('[1]Data Checking'!GO46="","",'[1]Data Checking'!GO46)</f>
        <v/>
      </c>
      <c r="GL46" t="str">
        <f>IF('[1]Data Checking'!GP46="","",'[1]Data Checking'!GP46)</f>
        <v/>
      </c>
      <c r="GM46" t="str">
        <f>IF('[1]Data Checking'!GQ46="","",'[1]Data Checking'!GQ46)</f>
        <v/>
      </c>
      <c r="GN46" t="str">
        <f>IF('[1]Data Checking'!GR46="","",'[1]Data Checking'!GR46)</f>
        <v/>
      </c>
      <c r="GO46" t="str">
        <f>IF('[1]Data Checking'!GS46="","",'[1]Data Checking'!GS46)</f>
        <v/>
      </c>
      <c r="GP46" t="str">
        <f>IF('[1]Data Checking'!GT46="","",'[1]Data Checking'!GT46)</f>
        <v/>
      </c>
      <c r="GQ46" t="str">
        <f>IF('[1]Data Checking'!GU46="","",'[1]Data Checking'!GU46)</f>
        <v/>
      </c>
      <c r="GR46" t="str">
        <f>IF('[1]Data Checking'!GV46="","",'[1]Data Checking'!GV46)</f>
        <v/>
      </c>
      <c r="GS46" t="str">
        <f>IF('[1]Data Checking'!GW46="","",'[1]Data Checking'!GW46)</f>
        <v/>
      </c>
      <c r="GT46" t="str">
        <f>IF('[1]Data Checking'!GX46="","",'[1]Data Checking'!GX46)</f>
        <v/>
      </c>
      <c r="GU46" t="str">
        <f>IF('[1]Data Checking'!GY46="","",'[1]Data Checking'!GY46)</f>
        <v/>
      </c>
      <c r="GV46" t="str">
        <f>IF('[1]Data Checking'!GZ46="","",'[1]Data Checking'!GZ46)</f>
        <v/>
      </c>
      <c r="GW46" t="str">
        <f>IF('[1]Data Checking'!HA46="","",'[1]Data Checking'!HA46)</f>
        <v/>
      </c>
      <c r="GX46" t="str">
        <f>IF('[1]Data Checking'!HB46="","",'[1]Data Checking'!HB46)</f>
        <v/>
      </c>
      <c r="GY46" t="str">
        <f>IF('[1]Data Checking'!HC46="","",'[1]Data Checking'!HC46)</f>
        <v/>
      </c>
      <c r="GZ46" t="str">
        <f>IF('[1]Data Checking'!HD46="","",'[1]Data Checking'!HD46)</f>
        <v/>
      </c>
      <c r="HA46" t="str">
        <f>IF('[1]Data Checking'!HE46="","",'[1]Data Checking'!HE46)</f>
        <v/>
      </c>
      <c r="HB46" t="str">
        <f>IF('[1]Data Checking'!HF46="","",'[1]Data Checking'!HF46)</f>
        <v/>
      </c>
      <c r="HC46" t="str">
        <f>IF('[1]Data Checking'!HG46="","",'[1]Data Checking'!HG46)</f>
        <v/>
      </c>
      <c r="HD46" t="str">
        <f>IF('[1]Data Checking'!HH46="","",'[1]Data Checking'!HH46)</f>
        <v/>
      </c>
      <c r="HE46" t="str">
        <f>IF('[1]Data Checking'!HI46="","",'[1]Data Checking'!HI46)</f>
        <v/>
      </c>
      <c r="HF46" t="str">
        <f>IF('[1]Data Checking'!HJ46="","",'[1]Data Checking'!HJ46)</f>
        <v/>
      </c>
      <c r="HG46" t="str">
        <f>IF('[1]Data Checking'!HK46="","",'[1]Data Checking'!HK46)</f>
        <v/>
      </c>
      <c r="HH46" t="str">
        <f>IF('[1]Data Checking'!HL46="","",'[1]Data Checking'!HL46)</f>
        <v/>
      </c>
      <c r="HI46" t="str">
        <f>IF('[1]Data Checking'!HM46="","",'[1]Data Checking'!HM46)</f>
        <v/>
      </c>
      <c r="HJ46" t="str">
        <f>IF('[1]Data Checking'!HN46="","",'[1]Data Checking'!HN46)</f>
        <v/>
      </c>
      <c r="HK46" t="str">
        <f>IF('[1]Data Checking'!HO46="","",'[1]Data Checking'!HO46)</f>
        <v/>
      </c>
      <c r="HL46" t="str">
        <f>IF('[1]Data Checking'!HP46="","",'[1]Data Checking'!HP46)</f>
        <v/>
      </c>
      <c r="HM46" t="str">
        <f>IF('[1]Data Checking'!HQ46="","",'[1]Data Checking'!HQ46)</f>
        <v/>
      </c>
      <c r="HN46" t="str">
        <f>IF('[1]Data Checking'!HR46="","",'[1]Data Checking'!HR46)</f>
        <v/>
      </c>
      <c r="HO46" t="str">
        <f>IF('[1]Data Checking'!HS46="","",'[1]Data Checking'!HS46)</f>
        <v/>
      </c>
      <c r="HP46" t="str">
        <f>IF('[1]Data Checking'!HT46="","",'[1]Data Checking'!HT46)</f>
        <v/>
      </c>
      <c r="HQ46" t="str">
        <f>IF('[1]Data Checking'!HU46="","",'[1]Data Checking'!HU46)</f>
        <v/>
      </c>
      <c r="HR46" t="str">
        <f>IF('[1]Data Checking'!HV46="","",'[1]Data Checking'!HV46)</f>
        <v/>
      </c>
      <c r="HS46" t="str">
        <f>IF('[1]Data Checking'!HW46="","",'[1]Data Checking'!HW46)</f>
        <v/>
      </c>
      <c r="HT46" t="str">
        <f>IF('[1]Data Checking'!HX46="","",'[1]Data Checking'!HX46)</f>
        <v/>
      </c>
      <c r="HU46" t="str">
        <f>IF('[1]Data Checking'!HY46="","",'[1]Data Checking'!HY46)</f>
        <v/>
      </c>
      <c r="HV46" t="str">
        <f>IF('[1]Data Checking'!HZ46="","",'[1]Data Checking'!HZ46)</f>
        <v/>
      </c>
      <c r="HW46" t="str">
        <f>IF('[1]Data Checking'!IA46="","",'[1]Data Checking'!IA46)</f>
        <v/>
      </c>
      <c r="HX46" t="str">
        <f>IF('[1]Data Checking'!IB46="","",'[1]Data Checking'!IB46)</f>
        <v/>
      </c>
      <c r="HY46" t="str">
        <f>IF('[1]Data Checking'!IC46="","",'[1]Data Checking'!IC46)</f>
        <v/>
      </c>
      <c r="HZ46">
        <f>IF('[1]Data Checking'!ID46="","",'[1]Data Checking'!ID46)</f>
        <v>75</v>
      </c>
      <c r="IA46" t="str">
        <f>IF('[1]Data Checking'!IE46="","",'[1]Data Checking'!IE46)</f>
        <v>Oui</v>
      </c>
      <c r="IB46" t="str">
        <f>IF('[1]Data Checking'!IF46="","",'[1]Data Checking'!IF46)</f>
        <v>Je ne sais pas, je ne souhaite pas répondre</v>
      </c>
      <c r="IC46" t="str">
        <f>IF('[1]Data Checking'!IG46="","",'[1]Data Checking'!IG46)</f>
        <v/>
      </c>
      <c r="ID46" t="str">
        <f>IF('[1]Data Checking'!IH46="","",'[1]Data Checking'!IH46)</f>
        <v/>
      </c>
      <c r="IE46" t="str">
        <f>IF('[1]Data Checking'!II46="","",'[1]Data Checking'!II46)</f>
        <v/>
      </c>
      <c r="IF46" t="str">
        <f>IF('[1]Data Checking'!IJ46="","",'[1]Data Checking'!IJ46)</f>
        <v/>
      </c>
      <c r="IG46" t="str">
        <f>IF('[1]Data Checking'!IK46="","",'[1]Data Checking'!IK46)</f>
        <v/>
      </c>
      <c r="IH46" t="str">
        <f>IF('[1]Data Checking'!IL46="","",'[1]Data Checking'!IL46)</f>
        <v/>
      </c>
      <c r="II46" t="str">
        <f>IF('[1]Data Checking'!IM46="","",'[1]Data Checking'!IM46)</f>
        <v/>
      </c>
      <c r="IJ46" t="str">
        <f>IF('[1]Data Checking'!IN46="","",'[1]Data Checking'!IN46)</f>
        <v/>
      </c>
      <c r="IK46" t="str">
        <f>IF('[1]Data Checking'!IO46="","",'[1]Data Checking'!IO46)</f>
        <v>Difficultés pour se réapprovisionner en marchandises</v>
      </c>
      <c r="IL46">
        <f>IF('[1]Data Checking'!IP46="","",'[1]Data Checking'!IP46)</f>
        <v>0</v>
      </c>
      <c r="IM46">
        <f>IF('[1]Data Checking'!IQ46="","",'[1]Data Checking'!IQ46)</f>
        <v>0</v>
      </c>
      <c r="IN46">
        <f>IF('[1]Data Checking'!IR46="","",'[1]Data Checking'!IR46)</f>
        <v>0</v>
      </c>
      <c r="IO46">
        <f>IF('[1]Data Checking'!IS46="","",'[1]Data Checking'!IS46)</f>
        <v>1</v>
      </c>
      <c r="IP46">
        <f>IF('[1]Data Checking'!IT46="","",'[1]Data Checking'!IT46)</f>
        <v>0</v>
      </c>
      <c r="IQ46">
        <f>IF('[1]Data Checking'!IU46="","",'[1]Data Checking'!IU46)</f>
        <v>0</v>
      </c>
      <c r="IR46">
        <f>IF('[1]Data Checking'!IV46="","",'[1]Data Checking'!IV46)</f>
        <v>0</v>
      </c>
      <c r="IS46">
        <f>IF('[1]Data Checking'!IW46="","",'[1]Data Checking'!IW46)</f>
        <v>0</v>
      </c>
      <c r="IT46" t="str">
        <f>IF('[1]Data Checking'!IX46="","",'[1]Data Checking'!IX46)</f>
        <v/>
      </c>
      <c r="IU46" t="str">
        <f>IF('[1]Data Checking'!IY46="","",'[1]Data Checking'!IY46)</f>
        <v>Oui</v>
      </c>
      <c r="IV46" t="str">
        <f>IF('[1]Data Checking'!IZ46="","",'[1]Data Checking'!IZ46)</f>
        <v/>
      </c>
      <c r="IW46" t="str">
        <f>IF('[1]Data Checking'!JA46="","",'[1]Data Checking'!JA46)</f>
        <v>Charbon de bois</v>
      </c>
      <c r="IX46">
        <f>IF('[1]Data Checking'!JB46="","",'[1]Data Checking'!JB46)</f>
        <v>0</v>
      </c>
      <c r="IY46">
        <f>IF('[1]Data Checking'!JC46="","",'[1]Data Checking'!JC46)</f>
        <v>0</v>
      </c>
      <c r="IZ46">
        <f>IF('[1]Data Checking'!JD46="","",'[1]Data Checking'!JD46)</f>
        <v>1</v>
      </c>
      <c r="JA46">
        <f>IF('[1]Data Checking'!JE46="","",'[1]Data Checking'!JE46)</f>
        <v>0</v>
      </c>
      <c r="JB46" t="str">
        <f>IF('[1]Data Checking'!JF46="","",'[1]Data Checking'!JF46)</f>
        <v/>
      </c>
      <c r="JC46" t="str">
        <f>IF('[1]Data Checking'!JG46="","",'[1]Data Checking'!JG46)</f>
        <v/>
      </c>
      <c r="JD46" t="str">
        <f>IF('[1]Data Checking'!JH46="","",'[1]Data Checking'!JH46)</f>
        <v/>
      </c>
      <c r="JE46" t="str">
        <f>IF('[1]Data Checking'!JI46="","",'[1]Data Checking'!JI46)</f>
        <v/>
      </c>
      <c r="JF46" t="str">
        <f>IF('[1]Data Checking'!JJ46="","",'[1]Data Checking'!JJ46)</f>
        <v/>
      </c>
      <c r="JG46" t="str">
        <f>IF('[1]Data Checking'!JK46="","",'[1]Data Checking'!JK46)</f>
        <v/>
      </c>
      <c r="JH46" t="str">
        <f>IF('[1]Data Checking'!JL46="","",'[1]Data Checking'!JL46)</f>
        <v/>
      </c>
      <c r="JI46" t="str">
        <f>IF('[1]Data Checking'!JM46="","",'[1]Data Checking'!JM46)</f>
        <v/>
      </c>
      <c r="JJ46" t="str">
        <f>IF('[1]Data Checking'!JN46="","",'[1]Data Checking'!JN46)</f>
        <v/>
      </c>
      <c r="JK46" t="str">
        <f>IF('[1]Data Checking'!JO46="","",'[1]Data Checking'!JO46)</f>
        <v/>
      </c>
      <c r="JL46" t="str">
        <f>IF('[1]Data Checking'!JP46="","",'[1]Data Checking'!JP46)</f>
        <v/>
      </c>
      <c r="JM46" t="str">
        <f>IF('[1]Data Checking'!JQ46="","",'[1]Data Checking'!JQ46)</f>
        <v/>
      </c>
      <c r="JN46" t="str">
        <f>IF('[1]Data Checking'!JR46="","",'[1]Data Checking'!JR46)</f>
        <v/>
      </c>
      <c r="JO46" t="str">
        <f>IF('[1]Data Checking'!JS46="","",'[1]Data Checking'!JS46)</f>
        <v/>
      </c>
      <c r="JP46" t="str">
        <f>IF('[1]Data Checking'!JT46="","",'[1]Data Checking'!JT46)</f>
        <v/>
      </c>
      <c r="JQ46" t="str">
        <f>IF('[1]Data Checking'!JU46="","",'[1]Data Checking'!JU46)</f>
        <v/>
      </c>
      <c r="JR46" t="str">
        <f>IF('[1]Data Checking'!JV46="","",'[1]Data Checking'!JV46)</f>
        <v/>
      </c>
      <c r="JS46" t="str">
        <f>IF('[1]Data Checking'!JW46="","",'[1]Data Checking'!JW46)</f>
        <v/>
      </c>
      <c r="JT46" t="str">
        <f>IF('[1]Data Checking'!JX46="","",'[1]Data Checking'!JX46)</f>
        <v/>
      </c>
      <c r="JU46" t="str">
        <f>IF('[1]Data Checking'!JY46="","",'[1]Data Checking'!JY46)</f>
        <v/>
      </c>
      <c r="JV46" t="str">
        <f>IF('[1]Data Checking'!JZ46="","",'[1]Data Checking'!JZ46)</f>
        <v/>
      </c>
      <c r="JW46" t="str">
        <f>IF('[1]Data Checking'!KA46="","",'[1]Data Checking'!KA46)</f>
        <v/>
      </c>
      <c r="JX46" t="str">
        <f>IF('[1]Data Checking'!KB46="","",'[1]Data Checking'!KB46)</f>
        <v/>
      </c>
      <c r="JY46" t="str">
        <f>IF('[1]Data Checking'!KC46="","",'[1]Data Checking'!KC46)</f>
        <v/>
      </c>
      <c r="JZ46" t="str">
        <f>IF('[1]Data Checking'!KD46="","",'[1]Data Checking'!KD46)</f>
        <v/>
      </c>
      <c r="KA46" t="str">
        <f>IF('[1]Data Checking'!KE46="","",'[1]Data Checking'!KE46)</f>
        <v/>
      </c>
      <c r="KB46" t="str">
        <f>IF('[1]Data Checking'!KF46="","",'[1]Data Checking'!KF46)</f>
        <v/>
      </c>
      <c r="KC46" t="str">
        <f>IF('[1]Data Checking'!KG46="","",'[1]Data Checking'!KG46)</f>
        <v/>
      </c>
      <c r="KD46" t="str">
        <f>IF('[1]Data Checking'!KH46="","",'[1]Data Checking'!KH46)</f>
        <v/>
      </c>
      <c r="KE46" t="str">
        <f>IF('[1]Data Checking'!KI46="","",'[1]Data Checking'!KI46)</f>
        <v/>
      </c>
      <c r="KF46" t="str">
        <f>IF('[1]Data Checking'!KJ46="","",'[1]Data Checking'!KJ46)</f>
        <v/>
      </c>
      <c r="KG46" t="str">
        <f>IF('[1]Data Checking'!KK46="","",'[1]Data Checking'!KK46)</f>
        <v/>
      </c>
      <c r="KH46" t="str">
        <f>IF('[1]Data Checking'!KL46="","",'[1]Data Checking'!KL46)</f>
        <v/>
      </c>
      <c r="KI46" t="str">
        <f>IF('[1]Data Checking'!KM46="","",'[1]Data Checking'!KM46)</f>
        <v/>
      </c>
      <c r="KJ46" t="str">
        <f>IF('[1]Data Checking'!KN46="","",'[1]Data Checking'!KN46)</f>
        <v/>
      </c>
      <c r="KK46" t="str">
        <f>IF('[1]Data Checking'!KO46="","",'[1]Data Checking'!KO46)</f>
        <v/>
      </c>
      <c r="KL46" t="str">
        <f>IF('[1]Data Checking'!KP46="","",'[1]Data Checking'!KP46)</f>
        <v/>
      </c>
      <c r="KM46" t="str">
        <f>IF('[1]Data Checking'!KQ46="","",'[1]Data Checking'!KQ46)</f>
        <v/>
      </c>
      <c r="KN46" t="str">
        <f>IF('[1]Data Checking'!KR46="","",'[1]Data Checking'!KR46)</f>
        <v/>
      </c>
      <c r="KO46" t="str">
        <f>IF('[1]Data Checking'!KS46="","",'[1]Data Checking'!KS46)</f>
        <v/>
      </c>
      <c r="KP46" t="str">
        <f>IF('[1]Data Checking'!KT46="","",'[1]Data Checking'!KT46)</f>
        <v/>
      </c>
      <c r="KQ46" t="str">
        <f>IF('[1]Data Checking'!KU46="","",'[1]Data Checking'!KU46)</f>
        <v/>
      </c>
      <c r="KR46" t="str">
        <f>IF('[1]Data Checking'!KV46="","",'[1]Data Checking'!KV46)</f>
        <v/>
      </c>
      <c r="KS46" t="str">
        <f>IF('[1]Data Checking'!KW46="","",'[1]Data Checking'!KW46)</f>
        <v/>
      </c>
      <c r="KT46" t="str">
        <f>IF('[1]Data Checking'!KX46="","",'[1]Data Checking'!KX46)</f>
        <v/>
      </c>
      <c r="KU46" t="str">
        <f>IF('[1]Data Checking'!KY46="","",'[1]Data Checking'!KY46)</f>
        <v/>
      </c>
      <c r="KV46" t="str">
        <f>IF('[1]Data Checking'!KZ46="","",'[1]Data Checking'!KZ46)</f>
        <v/>
      </c>
      <c r="KW46" t="str">
        <f>IF('[1]Data Checking'!LA46="","",'[1]Data Checking'!LA46)</f>
        <v/>
      </c>
      <c r="KX46" t="str">
        <f>IF('[1]Data Checking'!LB46="","",'[1]Data Checking'!LB46)</f>
        <v/>
      </c>
      <c r="KY46" t="str">
        <f>IF('[1]Data Checking'!LC46="","",'[1]Data Checking'!LC46)</f>
        <v/>
      </c>
      <c r="KZ46" t="str">
        <f>IF('[1]Data Checking'!LD46="","",'[1]Data Checking'!LD46)</f>
        <v/>
      </c>
      <c r="LA46" t="str">
        <f>IF('[1]Data Checking'!LE46="","",'[1]Data Checking'!LE46)</f>
        <v/>
      </c>
      <c r="LB46" t="str">
        <f>IF('[1]Data Checking'!LF46="","",'[1]Data Checking'!LF46)</f>
        <v/>
      </c>
      <c r="LC46" t="str">
        <f>IF('[1]Data Checking'!LG46="","",'[1]Data Checking'!LG46)</f>
        <v/>
      </c>
      <c r="LD46" t="str">
        <f>IF('[1]Data Checking'!LH46="","",'[1]Data Checking'!LH46)</f>
        <v/>
      </c>
      <c r="LE46" t="str">
        <f>IF('[1]Data Checking'!LI46="","",'[1]Data Checking'!LI46)</f>
        <v/>
      </c>
      <c r="LF46" t="str">
        <f>IF('[1]Data Checking'!LJ46="","",'[1]Data Checking'!LJ46)</f>
        <v/>
      </c>
      <c r="LG46" t="str">
        <f>IF('[1]Data Checking'!LK46="","",'[1]Data Checking'!LK46)</f>
        <v/>
      </c>
      <c r="LH46" t="str">
        <f>IF('[1]Data Checking'!LL46="","",'[1]Data Checking'!LL46)</f>
        <v/>
      </c>
      <c r="LI46" t="str">
        <f>IF('[1]Data Checking'!LM46="","",'[1]Data Checking'!LM46)</f>
        <v/>
      </c>
      <c r="LJ46" t="str">
        <f>IF('[1]Data Checking'!LN46="","",'[1]Data Checking'!LN46)</f>
        <v/>
      </c>
      <c r="LK46" t="str">
        <f>IF('[1]Data Checking'!LO46="","",'[1]Data Checking'!LO46)</f>
        <v/>
      </c>
      <c r="LL46" t="str">
        <f>IF('[1]Data Checking'!LP46="","",'[1]Data Checking'!LP46)</f>
        <v/>
      </c>
      <c r="LM46" t="str">
        <f>IF('[1]Data Checking'!LQ46="","",'[1]Data Checking'!LQ46)</f>
        <v/>
      </c>
      <c r="LN46" t="str">
        <f>IF('[1]Data Checking'!LR46="","",'[1]Data Checking'!LR46)</f>
        <v/>
      </c>
      <c r="LO46" t="str">
        <f>IF('[1]Data Checking'!LS46="","",'[1]Data Checking'!LS46)</f>
        <v/>
      </c>
      <c r="LP46" t="str">
        <f>IF('[1]Data Checking'!LT46="","",'[1]Data Checking'!LT46)</f>
        <v/>
      </c>
      <c r="LQ46" t="str">
        <f>IF('[1]Data Checking'!LU46="","",'[1]Data Checking'!LU46)</f>
        <v/>
      </c>
      <c r="LR46" t="str">
        <f>IF('[1]Data Checking'!LV46="","",'[1]Data Checking'!LV46)</f>
        <v/>
      </c>
      <c r="LS46" t="str">
        <f>IF('[1]Data Checking'!LW46="","",'[1]Data Checking'!LW46)</f>
        <v/>
      </c>
      <c r="LT46" t="str">
        <f>IF('[1]Data Checking'!LX46="","",'[1]Data Checking'!LX46)</f>
        <v/>
      </c>
      <c r="LU46" t="str">
        <f>IF('[1]Data Checking'!LY46="","",'[1]Data Checking'!LY46)</f>
        <v/>
      </c>
      <c r="LV46" t="str">
        <f>IF('[1]Data Checking'!LZ46="","",'[1]Data Checking'!LZ46)</f>
        <v/>
      </c>
      <c r="LW46" t="str">
        <f>IF('[1]Data Checking'!MA46="","",'[1]Data Checking'!MA46)</f>
        <v/>
      </c>
      <c r="LX46" t="str">
        <f>IF('[1]Data Checking'!MB46="","",'[1]Data Checking'!MB46)</f>
        <v/>
      </c>
      <c r="LY46" t="str">
        <f>IF('[1]Data Checking'!MC46="","",'[1]Data Checking'!MC46)</f>
        <v/>
      </c>
      <c r="LZ46" t="str">
        <f>IF('[1]Data Checking'!MD46="","",'[1]Data Checking'!MD46)</f>
        <v/>
      </c>
      <c r="MA46" t="str">
        <f>IF('[1]Data Checking'!ME46="","",'[1]Data Checking'!ME46)</f>
        <v/>
      </c>
      <c r="MB46" t="str">
        <f>IF('[1]Data Checking'!MF46="","",'[1]Data Checking'!MF46)</f>
        <v/>
      </c>
      <c r="MC46" t="str">
        <f>IF('[1]Data Checking'!MG46="","",'[1]Data Checking'!MG46)</f>
        <v/>
      </c>
      <c r="MD46" t="str">
        <f>IF('[1]Data Checking'!MH46="","",'[1]Data Checking'!MH46)</f>
        <v/>
      </c>
      <c r="ME46" t="str">
        <f>IF('[1]Data Checking'!MI46="","",'[1]Data Checking'!MI46)</f>
        <v/>
      </c>
      <c r="MF46" t="str">
        <f>IF('[1]Data Checking'!MJ46="","",'[1]Data Checking'!MJ46)</f>
        <v/>
      </c>
      <c r="MG46" t="str">
        <f>IF('[1]Data Checking'!MK46="","",'[1]Data Checking'!MK46)</f>
        <v/>
      </c>
      <c r="MH46" t="str">
        <f>IF('[1]Data Checking'!ML46="","",'[1]Data Checking'!ML46)</f>
        <v/>
      </c>
      <c r="MI46" t="str">
        <f>IF('[1]Data Checking'!MM46="","",'[1]Data Checking'!MM46)</f>
        <v/>
      </c>
      <c r="MJ46" t="str">
        <f>IF('[1]Data Checking'!MN46="","",'[1]Data Checking'!MN46)</f>
        <v/>
      </c>
      <c r="MK46" t="str">
        <f>IF('[1]Data Checking'!MO46="","",'[1]Data Checking'!MO46)</f>
        <v/>
      </c>
      <c r="ML46" t="str">
        <f>IF('[1]Data Checking'!MP46="","",'[1]Data Checking'!MP46)</f>
        <v/>
      </c>
      <c r="MM46" t="str">
        <f>IF('[1]Data Checking'!MQ46="","",'[1]Data Checking'!MQ46)</f>
        <v/>
      </c>
      <c r="MN46" t="str">
        <f>IF('[1]Data Checking'!MR46="","",'[1]Data Checking'!MR46)</f>
        <v/>
      </c>
      <c r="MO46" t="str">
        <f>IF('[1]Data Checking'!MS46="","",'[1]Data Checking'!MS46)</f>
        <v/>
      </c>
      <c r="MP46" t="str">
        <f>IF('[1]Data Checking'!MT46="","",'[1]Data Checking'!MT46)</f>
        <v/>
      </c>
      <c r="MQ46" t="str">
        <f>IF('[1]Data Checking'!MU46="","",'[1]Data Checking'!MU46)</f>
        <v/>
      </c>
      <c r="MR46" t="str">
        <f>IF('[1]Data Checking'!MV46="","",'[1]Data Checking'!MV46)</f>
        <v/>
      </c>
      <c r="MS46" t="str">
        <f>IF('[1]Data Checking'!MW46="","",'[1]Data Checking'!MW46)</f>
        <v/>
      </c>
      <c r="MT46" t="str">
        <f>IF('[1]Data Checking'!MX46="","",'[1]Data Checking'!MX46)</f>
        <v/>
      </c>
      <c r="MU46" t="str">
        <f>IF('[1]Data Checking'!MY46="","",'[1]Data Checking'!MY46)</f>
        <v/>
      </c>
      <c r="MV46" t="str">
        <f>IF('[1]Data Checking'!MZ46="","",'[1]Data Checking'!MZ46)</f>
        <v/>
      </c>
      <c r="MW46" t="str">
        <f>IF('[1]Data Checking'!NA46="","",'[1]Data Checking'!NA46)</f>
        <v/>
      </c>
      <c r="MX46" t="str">
        <f>IF('[1]Data Checking'!NB46="","",'[1]Data Checking'!NB46)</f>
        <v/>
      </c>
      <c r="MY46" t="str">
        <f>IF('[1]Data Checking'!NC46="","",'[1]Data Checking'!NC46)</f>
        <v/>
      </c>
      <c r="MZ46" t="str">
        <f>IF('[1]Data Checking'!ND46="","",'[1]Data Checking'!ND46)</f>
        <v/>
      </c>
      <c r="NA46" t="str">
        <f>IF('[1]Data Checking'!NE46="","",'[1]Data Checking'!NE46)</f>
        <v/>
      </c>
      <c r="NB46" t="str">
        <f>IF('[1]Data Checking'!NF46="","",'[1]Data Checking'!NF46)</f>
        <v/>
      </c>
      <c r="NC46" t="str">
        <f>IF('[1]Data Checking'!NG46="","",'[1]Data Checking'!NG46)</f>
        <v/>
      </c>
      <c r="ND46" t="str">
        <f>IF('[1]Data Checking'!NH46="","",'[1]Data Checking'!NH46)</f>
        <v/>
      </c>
      <c r="NE46" t="str">
        <f>IF('[1]Data Checking'!NI46="","",'[1]Data Checking'!NI46)</f>
        <v/>
      </c>
      <c r="NF46" t="str">
        <f>IF('[1]Data Checking'!NJ46="","",'[1]Data Checking'!NJ46)</f>
        <v/>
      </c>
      <c r="NG46" t="str">
        <f>IF('[1]Data Checking'!NK46="","",'[1]Data Checking'!NK46)</f>
        <v/>
      </c>
      <c r="NH46" t="str">
        <f>IF('[1]Data Checking'!NL46="","",'[1]Data Checking'!NL46)</f>
        <v/>
      </c>
      <c r="NI46" t="str">
        <f>IF('[1]Data Checking'!NM46="","",'[1]Data Checking'!NM46)</f>
        <v/>
      </c>
      <c r="NJ46" t="str">
        <f>IF('[1]Data Checking'!NN46="","",'[1]Data Checking'!NN46)</f>
        <v/>
      </c>
      <c r="NK46" t="str">
        <f>IF('[1]Data Checking'!NO46="","",'[1]Data Checking'!NO46)</f>
        <v/>
      </c>
      <c r="NL46" t="str">
        <f>IF('[1]Data Checking'!NP46="","",'[1]Data Checking'!NP46)</f>
        <v/>
      </c>
      <c r="NM46" t="str">
        <f>IF('[1]Data Checking'!NQ46="","",'[1]Data Checking'!NQ46)</f>
        <v/>
      </c>
      <c r="NN46" t="str">
        <f>IF('[1]Data Checking'!NR46="","",'[1]Data Checking'!NR46)</f>
        <v/>
      </c>
      <c r="NO46" t="str">
        <f>IF('[1]Data Checking'!NS46="","",'[1]Data Checking'!NS46)</f>
        <v/>
      </c>
      <c r="NP46" t="str">
        <f>IF('[1]Data Checking'!NT46="","",'[1]Data Checking'!NT46)</f>
        <v/>
      </c>
      <c r="NQ46" t="str">
        <f>IF('[1]Data Checking'!NU46="","",'[1]Data Checking'!NU46)</f>
        <v/>
      </c>
      <c r="NR46" t="str">
        <f>IF('[1]Data Checking'!NV46="","",'[1]Data Checking'!NV46)</f>
        <v/>
      </c>
      <c r="NS46" t="str">
        <f>IF('[1]Data Checking'!NW46="","",'[1]Data Checking'!NW46)</f>
        <v/>
      </c>
      <c r="NT46" t="str">
        <f>IF('[1]Data Checking'!NX46="","",'[1]Data Checking'!NX46)</f>
        <v/>
      </c>
      <c r="NU46" t="str">
        <f>IF('[1]Data Checking'!NY46="","",'[1]Data Checking'!NY46)</f>
        <v/>
      </c>
      <c r="NV46" t="str">
        <f>IF('[1]Data Checking'!NZ46="","",'[1]Data Checking'!NZ46)</f>
        <v/>
      </c>
      <c r="NW46" t="str">
        <f>IF('[1]Data Checking'!OA46="","",'[1]Data Checking'!OA46)</f>
        <v/>
      </c>
      <c r="NX46" t="str">
        <f>IF('[1]Data Checking'!OB46="","",'[1]Data Checking'!OB46)</f>
        <v/>
      </c>
      <c r="NY46" t="str">
        <f>IF('[1]Data Checking'!OC46="","",'[1]Data Checking'!OC46)</f>
        <v/>
      </c>
      <c r="NZ46" t="str">
        <f>IF('[1]Data Checking'!OD46="","",'[1]Data Checking'!OD46)</f>
        <v/>
      </c>
      <c r="OA46" t="str">
        <f>IF('[1]Data Checking'!OE46="","",'[1]Data Checking'!OE46)</f>
        <v/>
      </c>
      <c r="OB46" t="str">
        <f>IF('[1]Data Checking'!OF46="","",'[1]Data Checking'!OF46)</f>
        <v/>
      </c>
      <c r="OC46" t="str">
        <f>IF('[1]Data Checking'!OG46="","",'[1]Data Checking'!OG46)</f>
        <v/>
      </c>
      <c r="OD46" t="str">
        <f>IF('[1]Data Checking'!OH46="","",'[1]Data Checking'!OH46)</f>
        <v/>
      </c>
      <c r="OE46" t="str">
        <f>IF('[1]Data Checking'!OI46="","",'[1]Data Checking'!OI46)</f>
        <v/>
      </c>
      <c r="OF46" t="str">
        <f>IF('[1]Data Checking'!OJ46="","",'[1]Data Checking'!OJ46)</f>
        <v/>
      </c>
      <c r="OG46" t="str">
        <f>IF('[1]Data Checking'!OK46="","",'[1]Data Checking'!OK46)</f>
        <v/>
      </c>
      <c r="OH46" t="str">
        <f>IF('[1]Data Checking'!OL46="","",'[1]Data Checking'!OL46)</f>
        <v/>
      </c>
      <c r="OI46" t="str">
        <f>IF('[1]Data Checking'!OM46="","",'[1]Data Checking'!OM46)</f>
        <v/>
      </c>
      <c r="OJ46" t="str">
        <f>IF('[1]Data Checking'!ON46="","",'[1]Data Checking'!ON46)</f>
        <v/>
      </c>
      <c r="OK46" t="str">
        <f>IF('[1]Data Checking'!OO46="","",'[1]Data Checking'!OO46)</f>
        <v/>
      </c>
      <c r="OL46" t="str">
        <f>IF('[1]Data Checking'!OP46="","",'[1]Data Checking'!OP46)</f>
        <v/>
      </c>
      <c r="OM46" t="str">
        <f>IF('[1]Data Checking'!OQ46="","",'[1]Data Checking'!OQ46)</f>
        <v/>
      </c>
      <c r="ON46" t="str">
        <f>IF('[1]Data Checking'!OR46="","",'[1]Data Checking'!OR46)</f>
        <v/>
      </c>
      <c r="OO46" t="str">
        <f>IF('[1]Data Checking'!OS46="","",'[1]Data Checking'!OS46)</f>
        <v/>
      </c>
      <c r="OP46" t="str">
        <f>IF('[1]Data Checking'!OT46="","",'[1]Data Checking'!OT46)</f>
        <v/>
      </c>
      <c r="OQ46" t="str">
        <f>IF('[1]Data Checking'!OU46="","",'[1]Data Checking'!OU46)</f>
        <v/>
      </c>
      <c r="OR46" t="str">
        <f>IF('[1]Data Checking'!OV46="","",'[1]Data Checking'!OV46)</f>
        <v/>
      </c>
      <c r="OS46" t="str">
        <f>IF('[1]Data Checking'!OW46="","",'[1]Data Checking'!OW46)</f>
        <v/>
      </c>
      <c r="OT46" t="str">
        <f>IF('[1]Data Checking'!OX46="","",'[1]Data Checking'!OX46)</f>
        <v/>
      </c>
      <c r="OU46" t="str">
        <f>IF('[1]Data Checking'!OY46="","",'[1]Data Checking'!OY46)</f>
        <v/>
      </c>
      <c r="OV46" t="str">
        <f>IF('[1]Data Checking'!OZ46="","",'[1]Data Checking'!OZ46)</f>
        <v/>
      </c>
      <c r="OW46" t="str">
        <f>IF('[1]Data Checking'!PA46="","",'[1]Data Checking'!PA46)</f>
        <v/>
      </c>
      <c r="OX46" t="str">
        <f>IF('[1]Data Checking'!PB46="","",'[1]Data Checking'!PB46)</f>
        <v/>
      </c>
      <c r="OY46" t="str">
        <f>IF('[1]Data Checking'!PC46="","",'[1]Data Checking'!PC46)</f>
        <v/>
      </c>
      <c r="OZ46" t="str">
        <f>IF('[1]Data Checking'!PD46="","",'[1]Data Checking'!PD46)</f>
        <v/>
      </c>
      <c r="PA46" t="str">
        <f>IF('[1]Data Checking'!PE46="","",'[1]Data Checking'!PE46)</f>
        <v/>
      </c>
      <c r="PB46" t="str">
        <f>IF('[1]Data Checking'!PF46="","",'[1]Data Checking'!PF46)</f>
        <v/>
      </c>
      <c r="PC46" t="str">
        <f>IF('[1]Data Checking'!PG46="","",'[1]Data Checking'!PG46)</f>
        <v/>
      </c>
      <c r="PD46" t="str">
        <f>IF('[1]Data Checking'!PH46="","",'[1]Data Checking'!PH46)</f>
        <v/>
      </c>
      <c r="PE46" t="str">
        <f>IF('[1]Data Checking'!PI46="","",'[1]Data Checking'!PI46)</f>
        <v/>
      </c>
      <c r="PF46" t="str">
        <f>IF('[1]Data Checking'!PJ46="","",'[1]Data Checking'!PJ46)</f>
        <v/>
      </c>
      <c r="PG46" t="str">
        <f>IF('[1]Data Checking'!PK46="","",'[1]Data Checking'!PK46)</f>
        <v/>
      </c>
      <c r="PH46" t="str">
        <f>IF('[1]Data Checking'!PL46="","",'[1]Data Checking'!PL46)</f>
        <v/>
      </c>
      <c r="PI46" t="str">
        <f>IF('[1]Data Checking'!PM46="","",'[1]Data Checking'!PM46)</f>
        <v/>
      </c>
      <c r="PJ46" t="str">
        <f>IF('[1]Data Checking'!PN46="","",'[1]Data Checking'!PN46)</f>
        <v/>
      </c>
      <c r="PK46" t="str">
        <f>IF('[1]Data Checking'!PO46="","",'[1]Data Checking'!PO46)</f>
        <v/>
      </c>
      <c r="PL46" t="str">
        <f>IF('[1]Data Checking'!PP46="","",'[1]Data Checking'!PP46)</f>
        <v/>
      </c>
      <c r="PM46" t="str">
        <f>IF('[1]Data Checking'!PQ46="","",'[1]Data Checking'!PQ46)</f>
        <v/>
      </c>
      <c r="PN46" t="str">
        <f>IF('[1]Data Checking'!PR46="","",'[1]Data Checking'!PR46)</f>
        <v/>
      </c>
      <c r="PO46" t="str">
        <f>IF('[1]Data Checking'!PS46="","",'[1]Data Checking'!PS46)</f>
        <v/>
      </c>
      <c r="PP46" t="str">
        <f>IF('[1]Data Checking'!PT46="","",'[1]Data Checking'!PT46)</f>
        <v/>
      </c>
      <c r="PQ46" t="str">
        <f>IF('[1]Data Checking'!PU46="","",'[1]Data Checking'!PU46)</f>
        <v/>
      </c>
      <c r="PR46" t="str">
        <f>IF('[1]Data Checking'!PV46="","",'[1]Data Checking'!PV46)</f>
        <v/>
      </c>
      <c r="PS46" t="str">
        <f>IF('[1]Data Checking'!PW46="","",'[1]Data Checking'!PW46)</f>
        <v/>
      </c>
      <c r="PT46" t="str">
        <f>IF('[1]Data Checking'!PX46="","",'[1]Data Checking'!PX46)</f>
        <v/>
      </c>
      <c r="PU46" t="str">
        <f>IF('[1]Data Checking'!PY46="","",'[1]Data Checking'!PY46)</f>
        <v/>
      </c>
      <c r="PV46" t="str">
        <f>IF('[1]Data Checking'!PZ46="","",'[1]Data Checking'!PZ46)</f>
        <v/>
      </c>
      <c r="PW46" t="str">
        <f>IF('[1]Data Checking'!QA46="","",'[1]Data Checking'!QA46)</f>
        <v/>
      </c>
      <c r="PX46" t="str">
        <f>IF('[1]Data Checking'!QB46="","",'[1]Data Checking'!QB46)</f>
        <v/>
      </c>
      <c r="PY46" t="str">
        <f>IF('[1]Data Checking'!QC46="","",'[1]Data Checking'!QC46)</f>
        <v/>
      </c>
      <c r="PZ46" t="str">
        <f>IF('[1]Data Checking'!QD46="","",'[1]Data Checking'!QD46)</f>
        <v/>
      </c>
      <c r="QA46" t="str">
        <f>IF('[1]Data Checking'!QE46="","",'[1]Data Checking'!QE46)</f>
        <v/>
      </c>
      <c r="QB46" t="str">
        <f>IF('[1]Data Checking'!QF46="","",'[1]Data Checking'!QF46)</f>
        <v/>
      </c>
      <c r="QC46" t="str">
        <f>IF('[1]Data Checking'!QG46="","",'[1]Data Checking'!QG46)</f>
        <v/>
      </c>
      <c r="QD46" t="str">
        <f>IF('[1]Data Checking'!QH46="","",'[1]Data Checking'!QH46)</f>
        <v/>
      </c>
      <c r="QE46" t="str">
        <f>IF('[1]Data Checking'!QI46="","",'[1]Data Checking'!QI46)</f>
        <v/>
      </c>
      <c r="QF46" t="str">
        <f>IF('[1]Data Checking'!QJ46="","",'[1]Data Checking'!QJ46)</f>
        <v/>
      </c>
      <c r="QG46" t="str">
        <f>IF('[1]Data Checking'!QK46="","",'[1]Data Checking'!QK46)</f>
        <v/>
      </c>
      <c r="QH46" t="str">
        <f>IF('[1]Data Checking'!QL46="","",'[1]Data Checking'!QL46)</f>
        <v/>
      </c>
      <c r="QI46" t="str">
        <f>IF('[1]Data Checking'!QM46="","",'[1]Data Checking'!QM46)</f>
        <v/>
      </c>
      <c r="QJ46" t="str">
        <f>IF('[1]Data Checking'!QN46="","",'[1]Data Checking'!QN46)</f>
        <v/>
      </c>
      <c r="QK46" t="str">
        <f>IF('[1]Data Checking'!QO46="","",'[1]Data Checking'!QO46)</f>
        <v/>
      </c>
      <c r="QL46" t="str">
        <f>IF('[1]Data Checking'!QP46="","",'[1]Data Checking'!QP46)</f>
        <v/>
      </c>
      <c r="QM46" t="str">
        <f>IF('[1]Data Checking'!QQ46="","",'[1]Data Checking'!QQ46)</f>
        <v/>
      </c>
      <c r="QN46" t="str">
        <f>IF('[1]Data Checking'!QR46="","",'[1]Data Checking'!QR46)</f>
        <v/>
      </c>
      <c r="QO46" t="str">
        <f>IF('[1]Data Checking'!QS46="","",'[1]Data Checking'!QS46)</f>
        <v/>
      </c>
      <c r="QP46" t="str">
        <f>IF('[1]Data Checking'!QT46="","",'[1]Data Checking'!QT46)</f>
        <v/>
      </c>
      <c r="QQ46" t="str">
        <f>IF('[1]Data Checking'!QU46="","",'[1]Data Checking'!QU46)</f>
        <v/>
      </c>
      <c r="QR46" t="str">
        <f>IF('[1]Data Checking'!QV46="","",'[1]Data Checking'!QV46)</f>
        <v/>
      </c>
      <c r="QS46" t="str">
        <f>IF('[1]Data Checking'!QW46="","",'[1]Data Checking'!QW46)</f>
        <v/>
      </c>
      <c r="QT46" t="str">
        <f>IF('[1]Data Checking'!QX46="","",'[1]Data Checking'!QX46)</f>
        <v/>
      </c>
      <c r="QU46" t="str">
        <f>IF('[1]Data Checking'!QY46="","",'[1]Data Checking'!QY46)</f>
        <v/>
      </c>
      <c r="QV46" t="str">
        <f>IF('[1]Data Checking'!QZ46="","",'[1]Data Checking'!QZ46)</f>
        <v/>
      </c>
      <c r="QW46" t="str">
        <f>IF('[1]Data Checking'!RA46="","",'[1]Data Checking'!RA46)</f>
        <v/>
      </c>
      <c r="QX46" t="str">
        <f>IF('[1]Data Checking'!RB46="","",'[1]Data Checking'!RB46)</f>
        <v/>
      </c>
      <c r="QY46" t="str">
        <f>IF('[1]Data Checking'!RC46="","",'[1]Data Checking'!RC46)</f>
        <v/>
      </c>
      <c r="QZ46" t="str">
        <f>IF('[1]Data Checking'!RD46="","",'[1]Data Checking'!RD46)</f>
        <v/>
      </c>
      <c r="RA46" t="str">
        <f>IF('[1]Data Checking'!RE46="","",'[1]Data Checking'!RE46)</f>
        <v/>
      </c>
      <c r="RB46" t="str">
        <f>IF('[1]Data Checking'!RF46="","",'[1]Data Checking'!RF46)</f>
        <v/>
      </c>
      <c r="RC46" t="str">
        <f>IF('[1]Data Checking'!RG46="","",'[1]Data Checking'!RG46)</f>
        <v/>
      </c>
      <c r="RD46" t="str">
        <f>IF('[1]Data Checking'!RH46="","",'[1]Data Checking'!RH46)</f>
        <v/>
      </c>
      <c r="RE46" t="str">
        <f>IF('[1]Data Checking'!RI46="","",'[1]Data Checking'!RI46)</f>
        <v/>
      </c>
      <c r="RF46" t="str">
        <f>IF('[1]Data Checking'!RJ46="","",'[1]Data Checking'!RJ46)</f>
        <v/>
      </c>
      <c r="RG46" t="str">
        <f>IF('[1]Data Checking'!RK46="","",'[1]Data Checking'!RK46)</f>
        <v/>
      </c>
      <c r="RH46" t="str">
        <f>IF('[1]Data Checking'!RL46="","",'[1]Data Checking'!RL46)</f>
        <v/>
      </c>
      <c r="RI46" t="str">
        <f>IF('[1]Data Checking'!RM46="","",'[1]Data Checking'!RM46)</f>
        <v/>
      </c>
      <c r="RJ46" t="str">
        <f>IF('[1]Data Checking'!RN46="","",'[1]Data Checking'!RN46)</f>
        <v/>
      </c>
      <c r="RK46" t="str">
        <f>IF('[1]Data Checking'!RO46="","",'[1]Data Checking'!RO46)</f>
        <v/>
      </c>
      <c r="RL46" t="str">
        <f>IF('[1]Data Checking'!RP46="","",'[1]Data Checking'!RP46)</f>
        <v/>
      </c>
      <c r="RM46" t="str">
        <f>IF('[1]Data Checking'!RQ46="","",'[1]Data Checking'!RQ46)</f>
        <v/>
      </c>
      <c r="RN46" t="str">
        <f>IF('[1]Data Checking'!RR46="","",'[1]Data Checking'!RR46)</f>
        <v/>
      </c>
      <c r="RO46" t="str">
        <f>IF('[1]Data Checking'!RS46="","",'[1]Data Checking'!RS46)</f>
        <v/>
      </c>
      <c r="RP46" t="str">
        <f>IF('[1]Data Checking'!RT46="","",'[1]Data Checking'!RT46)</f>
        <v/>
      </c>
      <c r="RQ46" t="str">
        <f>IF('[1]Data Checking'!RU46="","",'[1]Data Checking'!RU46)</f>
        <v/>
      </c>
      <c r="RR46" t="str">
        <f>IF('[1]Data Checking'!RV46="","",'[1]Data Checking'!RV46)</f>
        <v/>
      </c>
      <c r="RS46" t="str">
        <f>IF('[1]Data Checking'!RW46="","",'[1]Data Checking'!RW46)</f>
        <v/>
      </c>
      <c r="RT46" t="str">
        <f>IF('[1]Data Checking'!RX46="","",'[1]Data Checking'!RX46)</f>
        <v/>
      </c>
      <c r="RU46" t="str">
        <f>IF('[1]Data Checking'!RY46="","",'[1]Data Checking'!RY46)</f>
        <v/>
      </c>
      <c r="RV46" t="str">
        <f>IF('[1]Data Checking'!RZ46="","",'[1]Data Checking'!RZ46)</f>
        <v/>
      </c>
      <c r="RW46" t="str">
        <f>IF('[1]Data Checking'!SA46="","",'[1]Data Checking'!SA46)</f>
        <v/>
      </c>
      <c r="RX46" t="str">
        <f>IF('[1]Data Checking'!SB46="","",'[1]Data Checking'!SB46)</f>
        <v/>
      </c>
      <c r="RY46" t="str">
        <f>IF('[1]Data Checking'!SC46="","",'[1]Data Checking'!SC46)</f>
        <v/>
      </c>
      <c r="RZ46" t="str">
        <f>IF('[1]Data Checking'!SD46="","",'[1]Data Checking'!SD46)</f>
        <v/>
      </c>
      <c r="SA46" t="str">
        <f>IF('[1]Data Checking'!SE46="","",'[1]Data Checking'!SE46)</f>
        <v/>
      </c>
      <c r="SB46" t="str">
        <f>IF('[1]Data Checking'!SF46="","",'[1]Data Checking'!SF46)</f>
        <v/>
      </c>
      <c r="SC46" t="str">
        <f>IF('[1]Data Checking'!SG46="","",'[1]Data Checking'!SG46)</f>
        <v/>
      </c>
      <c r="SD46" t="str">
        <f>IF('[1]Data Checking'!SH46="","",'[1]Data Checking'!SH46)</f>
        <v/>
      </c>
      <c r="SE46" t="str">
        <f>IF('[1]Data Checking'!SI46="","",'[1]Data Checking'!SI46)</f>
        <v/>
      </c>
      <c r="SF46" t="str">
        <f>IF('[1]Data Checking'!SJ46="","",'[1]Data Checking'!SJ46)</f>
        <v/>
      </c>
      <c r="SG46" t="str">
        <f>IF('[1]Data Checking'!SK46="","",'[1]Data Checking'!SK46)</f>
        <v/>
      </c>
      <c r="SH46" t="str">
        <f>IF('[1]Data Checking'!SL46="","",'[1]Data Checking'!SL46)</f>
        <v/>
      </c>
      <c r="SI46" t="str">
        <f>IF('[1]Data Checking'!SM46="","",'[1]Data Checking'!SM46)</f>
        <v/>
      </c>
      <c r="SJ46" t="str">
        <f>IF('[1]Data Checking'!SN46="","",'[1]Data Checking'!SN46)</f>
        <v/>
      </c>
      <c r="SK46" t="str">
        <f>IF('[1]Data Checking'!SO46="","",'[1]Data Checking'!SO46)</f>
        <v/>
      </c>
      <c r="SL46" t="str">
        <f>IF('[1]Data Checking'!SP46="","",'[1]Data Checking'!SP46)</f>
        <v/>
      </c>
      <c r="SM46" t="str">
        <f>IF('[1]Data Checking'!SQ46="","",'[1]Data Checking'!SQ46)</f>
        <v/>
      </c>
      <c r="SN46" t="str">
        <f>IF('[1]Data Checking'!SR46="","",'[1]Data Checking'!SR46)</f>
        <v/>
      </c>
      <c r="SO46" t="str">
        <f>IF('[1]Data Checking'!SS46="","",'[1]Data Checking'!SS46)</f>
        <v/>
      </c>
      <c r="SP46" t="str">
        <f>IF('[1]Data Checking'!ST46="","",'[1]Data Checking'!ST46)</f>
        <v/>
      </c>
      <c r="SQ46" t="str">
        <f>IF('[1]Data Checking'!SU46="","",'[1]Data Checking'!SU46)</f>
        <v/>
      </c>
      <c r="SR46" t="str">
        <f>IF('[1]Data Checking'!SV46="","",'[1]Data Checking'!SV46)</f>
        <v/>
      </c>
      <c r="SS46" t="str">
        <f>IF('[1]Data Checking'!SW46="","",'[1]Data Checking'!SW46)</f>
        <v/>
      </c>
      <c r="ST46" t="str">
        <f>IF('[1]Data Checking'!SX46="","",'[1]Data Checking'!SX46)</f>
        <v/>
      </c>
      <c r="SU46" t="str">
        <f>IF('[1]Data Checking'!SY46="","",'[1]Data Checking'!SY46)</f>
        <v/>
      </c>
      <c r="SV46" t="str">
        <f>IF('[1]Data Checking'!SZ46="","",'[1]Data Checking'!SZ46)</f>
        <v/>
      </c>
      <c r="SW46" t="str">
        <f>IF('[1]Data Checking'!TA46="","",'[1]Data Checking'!TA46)</f>
        <v/>
      </c>
      <c r="SX46" t="str">
        <f>IF('[1]Data Checking'!TB46="","",'[1]Data Checking'!TB46)</f>
        <v/>
      </c>
      <c r="SY46" t="str">
        <f>IF('[1]Data Checking'!TC46="","",'[1]Data Checking'!TC46)</f>
        <v/>
      </c>
      <c r="SZ46" t="str">
        <f>IF('[1]Data Checking'!TD46="","",'[1]Data Checking'!TD46)</f>
        <v/>
      </c>
      <c r="TA46" t="str">
        <f>IF('[1]Data Checking'!TE46="","",'[1]Data Checking'!TE46)</f>
        <v/>
      </c>
      <c r="TB46" t="str">
        <f>IF('[1]Data Checking'!TF46="","",'[1]Data Checking'!TF46)</f>
        <v/>
      </c>
      <c r="TC46" t="str">
        <f>IF('[1]Data Checking'!TG46="","",'[1]Data Checking'!TG46)</f>
        <v/>
      </c>
      <c r="TD46" t="str">
        <f>IF('[1]Data Checking'!TH46="","",'[1]Data Checking'!TH46)</f>
        <v/>
      </c>
      <c r="TE46" t="str">
        <f>IF('[1]Data Checking'!TI46="","",'[1]Data Checking'!TI46)</f>
        <v/>
      </c>
      <c r="TF46" t="str">
        <f>IF('[1]Data Checking'!TJ46="","",'[1]Data Checking'!TJ46)</f>
        <v/>
      </c>
      <c r="TG46" t="str">
        <f>IF('[1]Data Checking'!TK46="","",'[1]Data Checking'!TK46)</f>
        <v/>
      </c>
      <c r="TH46" t="str">
        <f>IF('[1]Data Checking'!TL46="","",'[1]Data Checking'!TL46)</f>
        <v/>
      </c>
      <c r="TI46" t="str">
        <f>IF('[1]Data Checking'!TM46="","",'[1]Data Checking'!TM46)</f>
        <v/>
      </c>
      <c r="TJ46">
        <f>IF('[1]Data Checking'!TN46="","",'[1]Data Checking'!TN46)</f>
        <v>0</v>
      </c>
      <c r="TK46">
        <f>IF('[1]Data Checking'!TO46="","",'[1]Data Checking'!TO46)</f>
        <v>0</v>
      </c>
      <c r="TL46">
        <f>IF('[1]Data Checking'!TP46="","",'[1]Data Checking'!TP46)</f>
        <v>0</v>
      </c>
      <c r="TM46">
        <f>IF('[1]Data Checking'!TQ46="","",'[1]Data Checking'!TQ46)</f>
        <v>0</v>
      </c>
      <c r="TN46">
        <f>IF('[1]Data Checking'!TR46="","",'[1]Data Checking'!TR46)</f>
        <v>0</v>
      </c>
      <c r="TO46" t="str">
        <f>IF('[1]Data Checking'!TS46="","",'[1]Data Checking'!TS46)</f>
        <v>Cette marchande de charbon de bois n'a pas de telephone</v>
      </c>
      <c r="TP46" t="str">
        <f>IF('[1]Data Checking'!TT46="","",'[1]Data Checking'!TT46)</f>
        <v/>
      </c>
      <c r="TQ46">
        <f>IF('[1]Data Checking'!TU46="","",'[1]Data Checking'!TU46)</f>
        <v>237463729</v>
      </c>
      <c r="TR46" t="str">
        <f>IF('[1]Data Checking'!TV46="","",'[1]Data Checking'!TV46)</f>
        <v>c08a3c36-f90d-49fb-8540-3be64ae8f68e</v>
      </c>
      <c r="TS46">
        <f>IF('[1]Data Checking'!TW46="","",'[1]Data Checking'!TW46)</f>
        <v>44530.799317129633</v>
      </c>
      <c r="TT46" t="str">
        <f>IF('[1]Data Checking'!TX46="","",'[1]Data Checking'!TX46)</f>
        <v/>
      </c>
      <c r="TU46" t="str">
        <f>IF('[1]Data Checking'!TY46="","",'[1]Data Checking'!TY46)</f>
        <v/>
      </c>
      <c r="TV46" t="str">
        <f>IF('[1]Data Checking'!TZ46="","",'[1]Data Checking'!TZ46)</f>
        <v>submitted_via_web</v>
      </c>
      <c r="TW46" t="str">
        <f>IF('[1]Data Checking'!UA46="","",'[1]Data Checking'!UA46)</f>
        <v>icsm_haiti</v>
      </c>
      <c r="TX46" t="str">
        <f>IF('[1]Data Checking'!UB46="","",'[1]Data Checking'!UB46)</f>
        <v/>
      </c>
      <c r="TY46">
        <f>IF('[1]Data Checking'!UC46="","",'[1]Data Checking'!UC46)</f>
        <v>48</v>
      </c>
      <c r="TZ46" t="str">
        <f>IF('[1]Data Checking'!UD46="","",'[1]Data Checking'!UD46)</f>
        <v/>
      </c>
      <c r="UA46" t="e">
        <f>IF('[1]Data Checking'!UL46="","",'[1]Data Checking'!UL46)</f>
        <v>#REF!</v>
      </c>
      <c r="UB46" t="e">
        <f>IF('[1]Data Checking'!UM46="","",'[1]Data Checking'!UM46)</f>
        <v>#REF!</v>
      </c>
      <c r="UC46" t="e">
        <f>IF('[1]Data Checking'!UN46="","",'[1]Data Checking'!UN46)</f>
        <v>#REF!</v>
      </c>
    </row>
    <row r="47" spans="1:549">
      <c r="A47">
        <f>IF('[1]Data Checking'!D47="","",'[1]Data Checking'!D47)</f>
        <v>44527.645385763892</v>
      </c>
      <c r="B47">
        <f>IF('[1]Data Checking'!E47="","",'[1]Data Checking'!E47)</f>
        <v>44527.653462627313</v>
      </c>
      <c r="C47">
        <f>IF('[1]Data Checking'!F47="","",'[1]Data Checking'!F47)</f>
        <v>44527</v>
      </c>
      <c r="D47" t="str">
        <f>IF('[1]Data Checking'!H47="","",'[1]Data Checking'!H47)</f>
        <v>audit.csv</v>
      </c>
      <c r="E47" t="str">
        <f>IF('[1]Data Checking'!I47="","",'[1]Data Checking'!I47)</f>
        <v>icsm_haiti</v>
      </c>
      <c r="F47" t="str">
        <f>IF('[1]Data Checking'!J47="","",'[1]Data Checking'!J47)</f>
        <v/>
      </c>
      <c r="G47" t="str">
        <f>IF('[1]Data Checking'!K47="","",'[1]Data Checking'!K47)</f>
        <v/>
      </c>
      <c r="H47">
        <f>IF('[1]Data Checking'!L47="","",'[1]Data Checking'!L47)</f>
        <v>44527</v>
      </c>
      <c r="I47" t="str">
        <f>IF('[1]Data Checking'!M47="","",'[1]Data Checking'!M47)</f>
        <v>Croix-Rouge Neerlandaise</v>
      </c>
      <c r="J47" t="str">
        <f>IF('[1]Data Checking'!N47="","",'[1]Data Checking'!N47)</f>
        <v/>
      </c>
      <c r="K47" t="str">
        <f>IF('[1]Data Checking'!O47="","",'[1]Data Checking'!O47)</f>
        <v>crnl</v>
      </c>
      <c r="L47" t="str">
        <f>IF('[1]Data Checking'!P47="","",'[1]Data Checking'!P47)</f>
        <v>Croix-Rouge Neerlandaise</v>
      </c>
      <c r="M47" t="str">
        <f>IF('[1]Data Checking'!Q47="","",'[1]Data Checking'!Q47)</f>
        <v>Croix-Rouge Neerlandaise</v>
      </c>
      <c r="N47" t="str">
        <f>IF('[1]Data Checking'!R47="","",'[1]Data Checking'!R47)</f>
        <v>OJ_9690</v>
      </c>
      <c r="O47" t="str">
        <f>IF('[1]Data Checking'!S47="","",'[1]Data Checking'!S47)</f>
        <v/>
      </c>
      <c r="P47" t="str">
        <f>IF('[1]Data Checking'!T47="","",'[1]Data Checking'!T47)</f>
        <v>crnl_oj</v>
      </c>
      <c r="Q47" t="str">
        <f>IF('[1]Data Checking'!U47="","",'[1]Data Checking'!U47)</f>
        <v>OJ_9690</v>
      </c>
      <c r="R47" t="str">
        <f>IF('[1]Data Checking'!V47="","",'[1]Data Checking'!V47)</f>
        <v>OJ_9690</v>
      </c>
      <c r="S47" t="str">
        <f>IF('[1]Data Checking'!W47="","",'[1]Data Checking'!W47)</f>
        <v>Sud-Est</v>
      </c>
      <c r="T47" t="str">
        <f>IF('[1]Data Checking'!X47="","",'[1]Data Checking'!X47)</f>
        <v>Jacmel</v>
      </c>
      <c r="U47" t="str">
        <f>IF('[1]Data Checking'!Y47="","",'[1]Data Checking'!Y47)</f>
        <v>HT0211</v>
      </c>
      <c r="V47" t="str">
        <f>IF('[1]Data Checking'!Z47="","",'[1]Data Checking'!Z47)</f>
        <v>Jacmel</v>
      </c>
      <c r="W47" t="str">
        <f>IF('[1]Data Checking'!AA47="","",'[1]Data Checking'!AA47)</f>
        <v>1re Section Bas Cap Rouge</v>
      </c>
      <c r="X47" t="str">
        <f>IF('[1]Data Checking'!AB47="","",'[1]Data Checking'!AB47)</f>
        <v>HT0211-01</v>
      </c>
      <c r="Y47" t="str">
        <f>IF('[1]Data Checking'!AC47="","",'[1]Data Checking'!AC47)</f>
        <v>1re Section Bas Cap Rouge</v>
      </c>
      <c r="Z47" t="str">
        <f>IF('[1]Data Checking'!AD47="","",'[1]Data Checking'!AD47)</f>
        <v>Beaudoin</v>
      </c>
      <c r="AA47" t="str">
        <f>IF('[1]Data Checking'!AE47="","",'[1]Data Checking'!AE47)</f>
        <v/>
      </c>
      <c r="AB47" t="str">
        <f>IF('[1]Data Checking'!AF47="","",'[1]Data Checking'!AF47)</f>
        <v>jac_1</v>
      </c>
      <c r="AC47" t="str">
        <f>IF('[1]Data Checking'!AG47="","",'[1]Data Checking'!AG47)</f>
        <v>Beaudoin</v>
      </c>
      <c r="AD47" t="str">
        <f>IF('[1]Data Checking'!AH47="","",'[1]Data Checking'!AH47)</f>
        <v>Beaudoin</v>
      </c>
      <c r="AE47" t="str">
        <f>IF('[1]Data Checking'!AI47="","",'[1]Data Checking'!AI47)</f>
        <v>Marché Beaudoin</v>
      </c>
      <c r="AF47" t="str">
        <f>IF('[1]Data Checking'!AJ47="","",'[1]Data Checking'!AJ47)</f>
        <v/>
      </c>
      <c r="AG47" t="str">
        <f>IF('[1]Data Checking'!AK47="","",'[1]Data Checking'!AK47)</f>
        <v>jac_1</v>
      </c>
      <c r="AH47" t="str">
        <f>IF('[1]Data Checking'!AL47="","",'[1]Data Checking'!AL47)</f>
        <v>Marché Beaudoin</v>
      </c>
      <c r="AI47" t="str">
        <f>IF('[1]Data Checking'!AM47="","",'[1]Data Checking'!AM47)</f>
        <v>Marché Beaudoin</v>
      </c>
      <c r="AJ47" t="str">
        <f>IF('[1]Data Checking'!AN47="","",'[1]Data Checking'!AN47)</f>
        <v>Milieu urbain</v>
      </c>
      <c r="AK47" t="str">
        <f>IF('[1]Data Checking'!AO47="","",'[1]Data Checking'!AO47)</f>
        <v>Enquête auprès d'un marchand</v>
      </c>
      <c r="AL47" t="str">
        <f>IF('[1]Data Checking'!AP47="","",'[1]Data Checking'!AP47)</f>
        <v>Oui</v>
      </c>
      <c r="AM47" t="str">
        <f>IF('[1]Data Checking'!AQ47="","",'[1]Data Checking'!AQ47)</f>
        <v/>
      </c>
      <c r="AN47" t="str">
        <f>IF('[1]Data Checking'!AR47="","",'[1]Data Checking'!AR47)</f>
        <v>Oui</v>
      </c>
      <c r="AO47" t="str">
        <f>IF('[1]Data Checking'!AS47="","",'[1]Data Checking'!AS47)</f>
        <v/>
      </c>
      <c r="AP47" t="str">
        <f>IF('[1]Data Checking'!AT47="","",'[1]Data Checking'!AT47)</f>
        <v>Femme</v>
      </c>
      <c r="AQ47">
        <f>IF('[1]Data Checking'!AU47="","",'[1]Data Checking'!AU47)</f>
        <v>44527</v>
      </c>
      <c r="AR47">
        <f>IF('[1]Data Checking'!AV47="","",'[1]Data Checking'!AV47)</f>
        <v>44527</v>
      </c>
      <c r="AS47" t="str">
        <f>IF('[1]Data Checking'!AW47="","",'[1]Data Checking'!AW47)</f>
        <v>Détaillant sur une table</v>
      </c>
      <c r="AT47" t="str">
        <f>IF('[1]Data Checking'!AX47="","",'[1]Data Checking'!AX47)</f>
        <v/>
      </c>
      <c r="AU47" t="str">
        <f>IF('[1]Data Checking'!AY47="","",'[1]Data Checking'!AY47)</f>
        <v>Charbon de bois</v>
      </c>
      <c r="AV47">
        <f>IF('[1]Data Checking'!AZ47="","",'[1]Data Checking'!AZ47)</f>
        <v>0</v>
      </c>
      <c r="AW47">
        <f>IF('[1]Data Checking'!BA47="","",'[1]Data Checking'!BA47)</f>
        <v>0</v>
      </c>
      <c r="AX47">
        <f>IF('[1]Data Checking'!BB47="","",'[1]Data Checking'!BB47)</f>
        <v>1</v>
      </c>
      <c r="AY47">
        <f>IF('[1]Data Checking'!BC47="","",'[1]Data Checking'!BC47)</f>
        <v>0</v>
      </c>
      <c r="AZ47" t="str">
        <f>IF('[1]Data Checking'!BD47="","",'[1]Data Checking'!BD47)</f>
        <v>charbon</v>
      </c>
      <c r="BA47" t="str">
        <f>IF('[1]Data Checking'!BE47="","",'[1]Data Checking'!BE47)</f>
        <v>Charbon de bois</v>
      </c>
      <c r="BB47" t="str">
        <f>IF('[1]Data Checking'!BF47="","",'[1]Data Checking'!BF47)</f>
        <v>En espèces (Gourde)</v>
      </c>
      <c r="BC47">
        <f>IF('[1]Data Checking'!BG47="","",'[1]Data Checking'!BG47)</f>
        <v>1</v>
      </c>
      <c r="BD47">
        <f>IF('[1]Data Checking'!BH47="","",'[1]Data Checking'!BH47)</f>
        <v>0</v>
      </c>
      <c r="BE47">
        <f>IF('[1]Data Checking'!BI47="","",'[1]Data Checking'!BI47)</f>
        <v>0</v>
      </c>
      <c r="BF47">
        <f>IF('[1]Data Checking'!BJ47="","",'[1]Data Checking'!BJ47)</f>
        <v>0</v>
      </c>
      <c r="BG47">
        <f>IF('[1]Data Checking'!BK47="","",'[1]Data Checking'!BK47)</f>
        <v>0</v>
      </c>
      <c r="BH47">
        <f>IF('[1]Data Checking'!BL47="","",'[1]Data Checking'!BL47)</f>
        <v>0</v>
      </c>
      <c r="BI47">
        <f>IF('[1]Data Checking'!BM47="","",'[1]Data Checking'!BM47)</f>
        <v>0</v>
      </c>
      <c r="BJ47">
        <f>IF('[1]Data Checking'!BN47="","",'[1]Data Checking'!BN47)</f>
        <v>0</v>
      </c>
      <c r="BK47">
        <f>IF('[1]Data Checking'!BO47="","",'[1]Data Checking'!BO47)</f>
        <v>0</v>
      </c>
      <c r="BL47">
        <f>IF('[1]Data Checking'!BP47="","",'[1]Data Checking'!BP47)</f>
        <v>0</v>
      </c>
      <c r="BM47" t="str">
        <f>IF('[1]Data Checking'!BQ47="","",'[1]Data Checking'!BQ47)</f>
        <v/>
      </c>
      <c r="BN47" t="str">
        <f>IF('[1]Data Checking'!BR47="","",'[1]Data Checking'!BR47)</f>
        <v>Non, il n'y a pas eu de variation</v>
      </c>
      <c r="BO47" t="str">
        <f>IF('[1]Data Checking'!BS47="","",'[1]Data Checking'!BS47)</f>
        <v>Moins de 20</v>
      </c>
      <c r="BP47" t="str">
        <f>IF('[1]Data Checking'!BT47="","",'[1]Data Checking'!BT47)</f>
        <v/>
      </c>
      <c r="BQ47" t="str">
        <f>IF('[1]Data Checking'!BU47="","",'[1]Data Checking'!BU47)</f>
        <v/>
      </c>
      <c r="BR47" t="str">
        <f>IF('[1]Data Checking'!BV47="","",'[1]Data Checking'!BV47)</f>
        <v/>
      </c>
      <c r="BS47" t="str">
        <f>IF('[1]Data Checking'!BW47="","",'[1]Data Checking'!BW47)</f>
        <v/>
      </c>
      <c r="BT47" t="str">
        <f>IF('[1]Data Checking'!BX47="","",'[1]Data Checking'!BX47)</f>
        <v/>
      </c>
      <c r="BU47" t="str">
        <f>IF('[1]Data Checking'!BY47="","",'[1]Data Checking'!BY47)</f>
        <v/>
      </c>
      <c r="BV47" t="str">
        <f>IF('[1]Data Checking'!BZ47="","",'[1]Data Checking'!BZ47)</f>
        <v/>
      </c>
      <c r="BW47" t="str">
        <f>IF('[1]Data Checking'!CA47="","",'[1]Data Checking'!CA47)</f>
        <v/>
      </c>
      <c r="BX47" t="str">
        <f>IF('[1]Data Checking'!CB47="","",'[1]Data Checking'!CB47)</f>
        <v/>
      </c>
      <c r="BY47" t="str">
        <f>IF('[1]Data Checking'!CC47="","",'[1]Data Checking'!CC47)</f>
        <v/>
      </c>
      <c r="BZ47" t="str">
        <f>IF('[1]Data Checking'!CD47="","",'[1]Data Checking'!CD47)</f>
        <v/>
      </c>
      <c r="CA47" t="str">
        <f>IF('[1]Data Checking'!CE47="","",'[1]Data Checking'!CE47)</f>
        <v/>
      </c>
      <c r="CB47" t="str">
        <f>IF('[1]Data Checking'!CF47="","",'[1]Data Checking'!CF47)</f>
        <v/>
      </c>
      <c r="CC47" t="str">
        <f>IF('[1]Data Checking'!CG47="","",'[1]Data Checking'!CG47)</f>
        <v/>
      </c>
      <c r="CD47" t="str">
        <f>IF('[1]Data Checking'!CH47="","",'[1]Data Checking'!CH47)</f>
        <v/>
      </c>
      <c r="CE47" t="str">
        <f>IF('[1]Data Checking'!CI47="","",'[1]Data Checking'!CI47)</f>
        <v/>
      </c>
      <c r="CF47" t="str">
        <f>IF('[1]Data Checking'!CJ47="","",'[1]Data Checking'!CJ47)</f>
        <v/>
      </c>
      <c r="CG47" t="str">
        <f>IF('[1]Data Checking'!CK47="","",'[1]Data Checking'!CK47)</f>
        <v/>
      </c>
      <c r="CH47" t="str">
        <f>IF('[1]Data Checking'!CL47="","",'[1]Data Checking'!CL47)</f>
        <v/>
      </c>
      <c r="CI47" t="str">
        <f>IF('[1]Data Checking'!CM47="","",'[1]Data Checking'!CM47)</f>
        <v/>
      </c>
      <c r="CJ47" t="str">
        <f>IF('[1]Data Checking'!CN47="","",'[1]Data Checking'!CN47)</f>
        <v/>
      </c>
      <c r="CK47" t="str">
        <f>IF('[1]Data Checking'!CO47="","",'[1]Data Checking'!CO47)</f>
        <v/>
      </c>
      <c r="CL47" t="str">
        <f>IF('[1]Data Checking'!CP47="","",'[1]Data Checking'!CP47)</f>
        <v/>
      </c>
      <c r="CM47" t="str">
        <f>IF('[1]Data Checking'!CQ47="","",'[1]Data Checking'!CQ47)</f>
        <v/>
      </c>
      <c r="CN47" t="str">
        <f>IF('[1]Data Checking'!CR47="","",'[1]Data Checking'!CR47)</f>
        <v/>
      </c>
      <c r="CO47" t="str">
        <f>IF('[1]Data Checking'!CS47="","",'[1]Data Checking'!CS47)</f>
        <v/>
      </c>
      <c r="CP47" t="str">
        <f>IF('[1]Data Checking'!CT47="","",'[1]Data Checking'!CT47)</f>
        <v/>
      </c>
      <c r="CQ47" t="str">
        <f>IF('[1]Data Checking'!CU47="","",'[1]Data Checking'!CU47)</f>
        <v/>
      </c>
      <c r="CR47" t="str">
        <f>IF('[1]Data Checking'!CV47="","",'[1]Data Checking'!CV47)</f>
        <v/>
      </c>
      <c r="CS47" t="str">
        <f>IF('[1]Data Checking'!CW47="","",'[1]Data Checking'!CW47)</f>
        <v/>
      </c>
      <c r="CT47" t="str">
        <f>IF('[1]Data Checking'!CX47="","",'[1]Data Checking'!CX47)</f>
        <v/>
      </c>
      <c r="CU47" t="str">
        <f>IF('[1]Data Checking'!CY47="","",'[1]Data Checking'!CY47)</f>
        <v/>
      </c>
      <c r="CV47" t="str">
        <f>IF('[1]Data Checking'!CZ47="","",'[1]Data Checking'!CZ47)</f>
        <v/>
      </c>
      <c r="CW47" t="str">
        <f>IF('[1]Data Checking'!DA47="","",'[1]Data Checking'!DA47)</f>
        <v/>
      </c>
      <c r="CX47" t="str">
        <f>IF('[1]Data Checking'!DB47="","",'[1]Data Checking'!DB47)</f>
        <v/>
      </c>
      <c r="CY47" t="str">
        <f>IF('[1]Data Checking'!DC47="","",'[1]Data Checking'!DC47)</f>
        <v/>
      </c>
      <c r="CZ47" t="str">
        <f>IF('[1]Data Checking'!DD47="","",'[1]Data Checking'!DD47)</f>
        <v/>
      </c>
      <c r="DA47" t="str">
        <f>IF('[1]Data Checking'!DE47="","",'[1]Data Checking'!DE47)</f>
        <v/>
      </c>
      <c r="DB47" t="str">
        <f>IF('[1]Data Checking'!DF47="","",'[1]Data Checking'!DF47)</f>
        <v/>
      </c>
      <c r="DC47" t="str">
        <f>IF('[1]Data Checking'!DG47="","",'[1]Data Checking'!DG47)</f>
        <v/>
      </c>
      <c r="DD47" t="str">
        <f>IF('[1]Data Checking'!DH47="","",'[1]Data Checking'!DH47)</f>
        <v/>
      </c>
      <c r="DE47" t="str">
        <f>IF('[1]Data Checking'!DI47="","",'[1]Data Checking'!DI47)</f>
        <v/>
      </c>
      <c r="DF47" t="str">
        <f>IF('[1]Data Checking'!DJ47="","",'[1]Data Checking'!DJ47)</f>
        <v/>
      </c>
      <c r="DG47" t="str">
        <f>IF('[1]Data Checking'!DK47="","",'[1]Data Checking'!DK47)</f>
        <v/>
      </c>
      <c r="DH47" t="str">
        <f>IF('[1]Data Checking'!DL47="","",'[1]Data Checking'!DL47)</f>
        <v/>
      </c>
      <c r="DI47" t="str">
        <f>IF('[1]Data Checking'!DM47="","",'[1]Data Checking'!DM47)</f>
        <v/>
      </c>
      <c r="DJ47" t="str">
        <f>IF('[1]Data Checking'!DN47="","",'[1]Data Checking'!DN47)</f>
        <v/>
      </c>
      <c r="DK47" t="str">
        <f>IF('[1]Data Checking'!DO47="","",'[1]Data Checking'!DO47)</f>
        <v/>
      </c>
      <c r="DL47" t="str">
        <f>IF('[1]Data Checking'!DP47="","",'[1]Data Checking'!DP47)</f>
        <v/>
      </c>
      <c r="DM47" t="str">
        <f>IF('[1]Data Checking'!DQ47="","",'[1]Data Checking'!DQ47)</f>
        <v/>
      </c>
      <c r="DN47" t="str">
        <f>IF('[1]Data Checking'!DR47="","",'[1]Data Checking'!DR47)</f>
        <v/>
      </c>
      <c r="DO47" t="str">
        <f>IF('[1]Data Checking'!DS47="","",'[1]Data Checking'!DS47)</f>
        <v/>
      </c>
      <c r="DP47" t="str">
        <f>IF('[1]Data Checking'!DT47="","",'[1]Data Checking'!DT47)</f>
        <v/>
      </c>
      <c r="DQ47" t="str">
        <f>IF('[1]Data Checking'!DU47="","",'[1]Data Checking'!DU47)</f>
        <v/>
      </c>
      <c r="DR47" t="str">
        <f>IF('[1]Data Checking'!DV47="","",'[1]Data Checking'!DV47)</f>
        <v/>
      </c>
      <c r="DS47" t="str">
        <f>IF('[1]Data Checking'!DW47="","",'[1]Data Checking'!DW47)</f>
        <v/>
      </c>
      <c r="DT47" t="str">
        <f>IF('[1]Data Checking'!DX47="","",'[1]Data Checking'!DX47)</f>
        <v/>
      </c>
      <c r="DU47" t="str">
        <f>IF('[1]Data Checking'!DY47="","",'[1]Data Checking'!DY47)</f>
        <v/>
      </c>
      <c r="DV47" t="str">
        <f>IF('[1]Data Checking'!DZ47="","",'[1]Data Checking'!DZ47)</f>
        <v/>
      </c>
      <c r="DW47" t="str">
        <f>IF('[1]Data Checking'!EA47="","",'[1]Data Checking'!EA47)</f>
        <v/>
      </c>
      <c r="DX47" t="str">
        <f>IF('[1]Data Checking'!EB47="","",'[1]Data Checking'!EB47)</f>
        <v/>
      </c>
      <c r="DY47" t="str">
        <f>IF('[1]Data Checking'!EC47="","",'[1]Data Checking'!EC47)</f>
        <v/>
      </c>
      <c r="DZ47" t="str">
        <f>IF('[1]Data Checking'!ED47="","",'[1]Data Checking'!ED47)</f>
        <v/>
      </c>
      <c r="EA47" t="str">
        <f>IF('[1]Data Checking'!EE47="","",'[1]Data Checking'!EE47)</f>
        <v/>
      </c>
      <c r="EB47" t="str">
        <f>IF('[1]Data Checking'!EF47="","",'[1]Data Checking'!EF47)</f>
        <v/>
      </c>
      <c r="EC47" t="str">
        <f>IF('[1]Data Checking'!EG47="","",'[1]Data Checking'!EG47)</f>
        <v/>
      </c>
      <c r="ED47" t="str">
        <f>IF('[1]Data Checking'!EH47="","",'[1]Data Checking'!EH47)</f>
        <v/>
      </c>
      <c r="EE47" t="str">
        <f>IF('[1]Data Checking'!EI47="","",'[1]Data Checking'!EI47)</f>
        <v/>
      </c>
      <c r="EF47" t="str">
        <f>IF('[1]Data Checking'!EJ47="","",'[1]Data Checking'!EJ47)</f>
        <v/>
      </c>
      <c r="EG47" t="str">
        <f>IF('[1]Data Checking'!EK47="","",'[1]Data Checking'!EK47)</f>
        <v/>
      </c>
      <c r="EH47" t="str">
        <f>IF('[1]Data Checking'!EL47="","",'[1]Data Checking'!EL47)</f>
        <v/>
      </c>
      <c r="EI47" t="str">
        <f>IF('[1]Data Checking'!EM47="","",'[1]Data Checking'!EM47)</f>
        <v/>
      </c>
      <c r="EJ47" t="str">
        <f>IF('[1]Data Checking'!EN47="","",'[1]Data Checking'!EN47)</f>
        <v/>
      </c>
      <c r="EK47" t="str">
        <f>IF('[1]Data Checking'!EO47="","",'[1]Data Checking'!EO47)</f>
        <v/>
      </c>
      <c r="EL47" t="str">
        <f>IF('[1]Data Checking'!EP47="","",'[1]Data Checking'!EP47)</f>
        <v/>
      </c>
      <c r="EM47" t="str">
        <f>IF('[1]Data Checking'!EQ47="","",'[1]Data Checking'!EQ47)</f>
        <v/>
      </c>
      <c r="EN47" t="str">
        <f>IF('[1]Data Checking'!ER47="","",'[1]Data Checking'!ER47)</f>
        <v/>
      </c>
      <c r="EO47" t="str">
        <f>IF('[1]Data Checking'!ES47="","",'[1]Data Checking'!ES47)</f>
        <v/>
      </c>
      <c r="EP47" t="str">
        <f>IF('[1]Data Checking'!ET47="","",'[1]Data Checking'!ET47)</f>
        <v/>
      </c>
      <c r="EQ47" t="str">
        <f>IF('[1]Data Checking'!EU47="","",'[1]Data Checking'!EU47)</f>
        <v/>
      </c>
      <c r="ER47" t="str">
        <f>IF('[1]Data Checking'!EV47="","",'[1]Data Checking'!EV47)</f>
        <v/>
      </c>
      <c r="ES47" t="str">
        <f>IF('[1]Data Checking'!EW47="","",'[1]Data Checking'!EW47)</f>
        <v/>
      </c>
      <c r="ET47" t="str">
        <f>IF('[1]Data Checking'!EX47="","",'[1]Data Checking'!EX47)</f>
        <v/>
      </c>
      <c r="EU47" t="str">
        <f>IF('[1]Data Checking'!EY47="","",'[1]Data Checking'!EY47)</f>
        <v/>
      </c>
      <c r="EV47" t="str">
        <f>IF('[1]Data Checking'!EZ47="","",'[1]Data Checking'!EZ47)</f>
        <v/>
      </c>
      <c r="EW47" t="str">
        <f>IF('[1]Data Checking'!FA47="","",'[1]Data Checking'!FA47)</f>
        <v/>
      </c>
      <c r="EX47" t="str">
        <f>IF('[1]Data Checking'!FB47="","",'[1]Data Checking'!FB47)</f>
        <v/>
      </c>
      <c r="EY47" t="str">
        <f>IF('[1]Data Checking'!FC47="","",'[1]Data Checking'!FC47)</f>
        <v/>
      </c>
      <c r="EZ47" t="str">
        <f>IF('[1]Data Checking'!FD47="","",'[1]Data Checking'!FD47)</f>
        <v/>
      </c>
      <c r="FA47" t="str">
        <f>IF('[1]Data Checking'!FE47="","",'[1]Data Checking'!FE47)</f>
        <v/>
      </c>
      <c r="FB47" t="str">
        <f>IF('[1]Data Checking'!FF47="","",'[1]Data Checking'!FF47)</f>
        <v/>
      </c>
      <c r="FC47" t="str">
        <f>IF('[1]Data Checking'!FG47="","",'[1]Data Checking'!FG47)</f>
        <v/>
      </c>
      <c r="FD47" t="str">
        <f>IF('[1]Data Checking'!FH47="","",'[1]Data Checking'!FH47)</f>
        <v/>
      </c>
      <c r="FE47" t="str">
        <f>IF('[1]Data Checking'!FI47="","",'[1]Data Checking'!FI47)</f>
        <v/>
      </c>
      <c r="FF47" t="str">
        <f>IF('[1]Data Checking'!FJ47="","",'[1]Data Checking'!FJ47)</f>
        <v/>
      </c>
      <c r="FG47" t="str">
        <f>IF('[1]Data Checking'!FK47="","",'[1]Data Checking'!FK47)</f>
        <v/>
      </c>
      <c r="FH47" t="str">
        <f>IF('[1]Data Checking'!FL47="","",'[1]Data Checking'!FL47)</f>
        <v/>
      </c>
      <c r="FI47" t="str">
        <f>IF('[1]Data Checking'!FM47="","",'[1]Data Checking'!FM47)</f>
        <v/>
      </c>
      <c r="FJ47" t="str">
        <f>IF('[1]Data Checking'!FN47="","",'[1]Data Checking'!FN47)</f>
        <v/>
      </c>
      <c r="FK47" t="str">
        <f>IF('[1]Data Checking'!FO47="","",'[1]Data Checking'!FO47)</f>
        <v/>
      </c>
      <c r="FL47" t="str">
        <f>IF('[1]Data Checking'!FP47="","",'[1]Data Checking'!FP47)</f>
        <v/>
      </c>
      <c r="FM47" t="str">
        <f>IF('[1]Data Checking'!FQ47="","",'[1]Data Checking'!FQ47)</f>
        <v/>
      </c>
      <c r="FN47" t="str">
        <f>IF('[1]Data Checking'!FR47="","",'[1]Data Checking'!FR47)</f>
        <v/>
      </c>
      <c r="FO47" t="str">
        <f>IF('[1]Data Checking'!FS47="","",'[1]Data Checking'!FS47)</f>
        <v/>
      </c>
      <c r="FP47" t="str">
        <f>IF('[1]Data Checking'!FT47="","",'[1]Data Checking'!FT47)</f>
        <v/>
      </c>
      <c r="FQ47" t="str">
        <f>IF('[1]Data Checking'!FU47="","",'[1]Data Checking'!FU47)</f>
        <v/>
      </c>
      <c r="FR47" t="str">
        <f>IF('[1]Data Checking'!FV47="","",'[1]Data Checking'!FV47)</f>
        <v/>
      </c>
      <c r="FS47" t="str">
        <f>IF('[1]Data Checking'!FW47="","",'[1]Data Checking'!FW47)</f>
        <v/>
      </c>
      <c r="FT47" t="str">
        <f>IF('[1]Data Checking'!FX47="","",'[1]Data Checking'!FX47)</f>
        <v/>
      </c>
      <c r="FU47" t="str">
        <f>IF('[1]Data Checking'!FY47="","",'[1]Data Checking'!FY47)</f>
        <v/>
      </c>
      <c r="FV47" t="str">
        <f>IF('[1]Data Checking'!FZ47="","",'[1]Data Checking'!FZ47)</f>
        <v/>
      </c>
      <c r="FW47" t="str">
        <f>IF('[1]Data Checking'!GA47="","",'[1]Data Checking'!GA47)</f>
        <v/>
      </c>
      <c r="FX47" t="str">
        <f>IF('[1]Data Checking'!GB47="","",'[1]Data Checking'!GB47)</f>
        <v/>
      </c>
      <c r="FY47" t="str">
        <f>IF('[1]Data Checking'!GC47="","",'[1]Data Checking'!GC47)</f>
        <v/>
      </c>
      <c r="FZ47" t="str">
        <f>IF('[1]Data Checking'!GD47="","",'[1]Data Checking'!GD47)</f>
        <v/>
      </c>
      <c r="GA47" t="str">
        <f>IF('[1]Data Checking'!GE47="","",'[1]Data Checking'!GE47)</f>
        <v/>
      </c>
      <c r="GB47" t="str">
        <f>IF('[1]Data Checking'!GF47="","",'[1]Data Checking'!GF47)</f>
        <v/>
      </c>
      <c r="GC47" t="str">
        <f>IF('[1]Data Checking'!GG47="","",'[1]Data Checking'!GG47)</f>
        <v/>
      </c>
      <c r="GD47" t="str">
        <f>IF('[1]Data Checking'!GH47="","",'[1]Data Checking'!GH47)</f>
        <v/>
      </c>
      <c r="GE47" t="str">
        <f>IF('[1]Data Checking'!GI47="","",'[1]Data Checking'!GI47)</f>
        <v/>
      </c>
      <c r="GF47" t="str">
        <f>IF('[1]Data Checking'!GJ47="","",'[1]Data Checking'!GJ47)</f>
        <v/>
      </c>
      <c r="GG47" t="str">
        <f>IF('[1]Data Checking'!GK47="","",'[1]Data Checking'!GK47)</f>
        <v/>
      </c>
      <c r="GH47" t="str">
        <f>IF('[1]Data Checking'!GL47="","",'[1]Data Checking'!GL47)</f>
        <v/>
      </c>
      <c r="GI47" t="str">
        <f>IF('[1]Data Checking'!GM47="","",'[1]Data Checking'!GM47)</f>
        <v/>
      </c>
      <c r="GJ47" t="str">
        <f>IF('[1]Data Checking'!GN47="","",'[1]Data Checking'!GN47)</f>
        <v/>
      </c>
      <c r="GK47" t="str">
        <f>IF('[1]Data Checking'!GO47="","",'[1]Data Checking'!GO47)</f>
        <v/>
      </c>
      <c r="GL47" t="str">
        <f>IF('[1]Data Checking'!GP47="","",'[1]Data Checking'!GP47)</f>
        <v/>
      </c>
      <c r="GM47" t="str">
        <f>IF('[1]Data Checking'!GQ47="","",'[1]Data Checking'!GQ47)</f>
        <v/>
      </c>
      <c r="GN47" t="str">
        <f>IF('[1]Data Checking'!GR47="","",'[1]Data Checking'!GR47)</f>
        <v/>
      </c>
      <c r="GO47" t="str">
        <f>IF('[1]Data Checking'!GS47="","",'[1]Data Checking'!GS47)</f>
        <v/>
      </c>
      <c r="GP47" t="str">
        <f>IF('[1]Data Checking'!GT47="","",'[1]Data Checking'!GT47)</f>
        <v/>
      </c>
      <c r="GQ47" t="str">
        <f>IF('[1]Data Checking'!GU47="","",'[1]Data Checking'!GU47)</f>
        <v/>
      </c>
      <c r="GR47" t="str">
        <f>IF('[1]Data Checking'!GV47="","",'[1]Data Checking'!GV47)</f>
        <v/>
      </c>
      <c r="GS47" t="str">
        <f>IF('[1]Data Checking'!GW47="","",'[1]Data Checking'!GW47)</f>
        <v/>
      </c>
      <c r="GT47" t="str">
        <f>IF('[1]Data Checking'!GX47="","",'[1]Data Checking'!GX47)</f>
        <v/>
      </c>
      <c r="GU47" t="str">
        <f>IF('[1]Data Checking'!GY47="","",'[1]Data Checking'!GY47)</f>
        <v/>
      </c>
      <c r="GV47" t="str">
        <f>IF('[1]Data Checking'!GZ47="","",'[1]Data Checking'!GZ47)</f>
        <v/>
      </c>
      <c r="GW47" t="str">
        <f>IF('[1]Data Checking'!HA47="","",'[1]Data Checking'!HA47)</f>
        <v/>
      </c>
      <c r="GX47" t="str">
        <f>IF('[1]Data Checking'!HB47="","",'[1]Data Checking'!HB47)</f>
        <v/>
      </c>
      <c r="GY47" t="str">
        <f>IF('[1]Data Checking'!HC47="","",'[1]Data Checking'!HC47)</f>
        <v/>
      </c>
      <c r="GZ47" t="str">
        <f>IF('[1]Data Checking'!HD47="","",'[1]Data Checking'!HD47)</f>
        <v/>
      </c>
      <c r="HA47" t="str">
        <f>IF('[1]Data Checking'!HE47="","",'[1]Data Checking'!HE47)</f>
        <v/>
      </c>
      <c r="HB47" t="str">
        <f>IF('[1]Data Checking'!HF47="","",'[1]Data Checking'!HF47)</f>
        <v/>
      </c>
      <c r="HC47" t="str">
        <f>IF('[1]Data Checking'!HG47="","",'[1]Data Checking'!HG47)</f>
        <v/>
      </c>
      <c r="HD47" t="str">
        <f>IF('[1]Data Checking'!HH47="","",'[1]Data Checking'!HH47)</f>
        <v/>
      </c>
      <c r="HE47" t="str">
        <f>IF('[1]Data Checking'!HI47="","",'[1]Data Checking'!HI47)</f>
        <v/>
      </c>
      <c r="HF47" t="str">
        <f>IF('[1]Data Checking'!HJ47="","",'[1]Data Checking'!HJ47)</f>
        <v/>
      </c>
      <c r="HG47" t="str">
        <f>IF('[1]Data Checking'!HK47="","",'[1]Data Checking'!HK47)</f>
        <v/>
      </c>
      <c r="HH47" t="str">
        <f>IF('[1]Data Checking'!HL47="","",'[1]Data Checking'!HL47)</f>
        <v/>
      </c>
      <c r="HI47" t="str">
        <f>IF('[1]Data Checking'!HM47="","",'[1]Data Checking'!HM47)</f>
        <v/>
      </c>
      <c r="HJ47" t="str">
        <f>IF('[1]Data Checking'!HN47="","",'[1]Data Checking'!HN47)</f>
        <v/>
      </c>
      <c r="HK47" t="str">
        <f>IF('[1]Data Checking'!HO47="","",'[1]Data Checking'!HO47)</f>
        <v/>
      </c>
      <c r="HL47" t="str">
        <f>IF('[1]Data Checking'!HP47="","",'[1]Data Checking'!HP47)</f>
        <v/>
      </c>
      <c r="HM47" t="str">
        <f>IF('[1]Data Checking'!HQ47="","",'[1]Data Checking'!HQ47)</f>
        <v/>
      </c>
      <c r="HN47" t="str">
        <f>IF('[1]Data Checking'!HR47="","",'[1]Data Checking'!HR47)</f>
        <v/>
      </c>
      <c r="HO47" t="str">
        <f>IF('[1]Data Checking'!HS47="","",'[1]Data Checking'!HS47)</f>
        <v/>
      </c>
      <c r="HP47" t="str">
        <f>IF('[1]Data Checking'!HT47="","",'[1]Data Checking'!HT47)</f>
        <v/>
      </c>
      <c r="HQ47" t="str">
        <f>IF('[1]Data Checking'!HU47="","",'[1]Data Checking'!HU47)</f>
        <v/>
      </c>
      <c r="HR47" t="str">
        <f>IF('[1]Data Checking'!HV47="","",'[1]Data Checking'!HV47)</f>
        <v/>
      </c>
      <c r="HS47" t="str">
        <f>IF('[1]Data Checking'!HW47="","",'[1]Data Checking'!HW47)</f>
        <v/>
      </c>
      <c r="HT47" t="str">
        <f>IF('[1]Data Checking'!HX47="","",'[1]Data Checking'!HX47)</f>
        <v/>
      </c>
      <c r="HU47" t="str">
        <f>IF('[1]Data Checking'!HY47="","",'[1]Data Checking'!HY47)</f>
        <v/>
      </c>
      <c r="HV47" t="str">
        <f>IF('[1]Data Checking'!HZ47="","",'[1]Data Checking'!HZ47)</f>
        <v/>
      </c>
      <c r="HW47" t="str">
        <f>IF('[1]Data Checking'!IA47="","",'[1]Data Checking'!IA47)</f>
        <v/>
      </c>
      <c r="HX47" t="str">
        <f>IF('[1]Data Checking'!IB47="","",'[1]Data Checking'!IB47)</f>
        <v/>
      </c>
      <c r="HY47" t="str">
        <f>IF('[1]Data Checking'!IC47="","",'[1]Data Checking'!IC47)</f>
        <v/>
      </c>
      <c r="HZ47">
        <f>IF('[1]Data Checking'!ID47="","",'[1]Data Checking'!ID47)</f>
        <v>50</v>
      </c>
      <c r="IA47" t="str">
        <f>IF('[1]Data Checking'!IE47="","",'[1]Data Checking'!IE47)</f>
        <v>Oui</v>
      </c>
      <c r="IB47" t="str">
        <f>IF('[1]Data Checking'!IF47="","",'[1]Data Checking'!IF47)</f>
        <v>Oui</v>
      </c>
      <c r="IC47" t="str">
        <f>IF('[1]Data Checking'!IG47="","",'[1]Data Checking'!IG47)</f>
        <v>Vols ou pillages Manifestations</v>
      </c>
      <c r="ID47">
        <f>IF('[1]Data Checking'!IH47="","",'[1]Data Checking'!IH47)</f>
        <v>1</v>
      </c>
      <c r="IE47">
        <f>IF('[1]Data Checking'!II47="","",'[1]Data Checking'!II47)</f>
        <v>0</v>
      </c>
      <c r="IF47">
        <f>IF('[1]Data Checking'!IJ47="","",'[1]Data Checking'!IJ47)</f>
        <v>1</v>
      </c>
      <c r="IG47">
        <f>IF('[1]Data Checking'!IK47="","",'[1]Data Checking'!IK47)</f>
        <v>0</v>
      </c>
      <c r="IH47">
        <f>IF('[1]Data Checking'!IL47="","",'[1]Data Checking'!IL47)</f>
        <v>0</v>
      </c>
      <c r="II47">
        <f>IF('[1]Data Checking'!IM47="","",'[1]Data Checking'!IM47)</f>
        <v>0</v>
      </c>
      <c r="IJ47" t="str">
        <f>IF('[1]Data Checking'!IN47="","",'[1]Data Checking'!IN47)</f>
        <v/>
      </c>
      <c r="IK47" t="str">
        <f>IF('[1]Data Checking'!IO47="","",'[1]Data Checking'!IO47)</f>
        <v>Difficultés pour se réapprovisionner en marchandises</v>
      </c>
      <c r="IL47">
        <f>IF('[1]Data Checking'!IP47="","",'[1]Data Checking'!IP47)</f>
        <v>0</v>
      </c>
      <c r="IM47">
        <f>IF('[1]Data Checking'!IQ47="","",'[1]Data Checking'!IQ47)</f>
        <v>0</v>
      </c>
      <c r="IN47">
        <f>IF('[1]Data Checking'!IR47="","",'[1]Data Checking'!IR47)</f>
        <v>0</v>
      </c>
      <c r="IO47">
        <f>IF('[1]Data Checking'!IS47="","",'[1]Data Checking'!IS47)</f>
        <v>1</v>
      </c>
      <c r="IP47">
        <f>IF('[1]Data Checking'!IT47="","",'[1]Data Checking'!IT47)</f>
        <v>0</v>
      </c>
      <c r="IQ47">
        <f>IF('[1]Data Checking'!IU47="","",'[1]Data Checking'!IU47)</f>
        <v>0</v>
      </c>
      <c r="IR47">
        <f>IF('[1]Data Checking'!IV47="","",'[1]Data Checking'!IV47)</f>
        <v>0</v>
      </c>
      <c r="IS47">
        <f>IF('[1]Data Checking'!IW47="","",'[1]Data Checking'!IW47)</f>
        <v>0</v>
      </c>
      <c r="IT47" t="str">
        <f>IF('[1]Data Checking'!IX47="","",'[1]Data Checking'!IX47)</f>
        <v/>
      </c>
      <c r="IU47" t="str">
        <f>IF('[1]Data Checking'!IY47="","",'[1]Data Checking'!IY47)</f>
        <v>Oui</v>
      </c>
      <c r="IV47" t="str">
        <f>IF('[1]Data Checking'!IZ47="","",'[1]Data Checking'!IZ47)</f>
        <v/>
      </c>
      <c r="IW47" t="str">
        <f>IF('[1]Data Checking'!JA47="","",'[1]Data Checking'!JA47)</f>
        <v>Charbon de bois</v>
      </c>
      <c r="IX47">
        <f>IF('[1]Data Checking'!JB47="","",'[1]Data Checking'!JB47)</f>
        <v>0</v>
      </c>
      <c r="IY47">
        <f>IF('[1]Data Checking'!JC47="","",'[1]Data Checking'!JC47)</f>
        <v>0</v>
      </c>
      <c r="IZ47">
        <f>IF('[1]Data Checking'!JD47="","",'[1]Data Checking'!JD47)</f>
        <v>1</v>
      </c>
      <c r="JA47">
        <f>IF('[1]Data Checking'!JE47="","",'[1]Data Checking'!JE47)</f>
        <v>0</v>
      </c>
      <c r="JB47" t="str">
        <f>IF('[1]Data Checking'!JF47="","",'[1]Data Checking'!JF47)</f>
        <v/>
      </c>
      <c r="JC47" t="str">
        <f>IF('[1]Data Checking'!JG47="","",'[1]Data Checking'!JG47)</f>
        <v/>
      </c>
      <c r="JD47" t="str">
        <f>IF('[1]Data Checking'!JH47="","",'[1]Data Checking'!JH47)</f>
        <v/>
      </c>
      <c r="JE47" t="str">
        <f>IF('[1]Data Checking'!JI47="","",'[1]Data Checking'!JI47)</f>
        <v/>
      </c>
      <c r="JF47" t="str">
        <f>IF('[1]Data Checking'!JJ47="","",'[1]Data Checking'!JJ47)</f>
        <v/>
      </c>
      <c r="JG47" t="str">
        <f>IF('[1]Data Checking'!JK47="","",'[1]Data Checking'!JK47)</f>
        <v/>
      </c>
      <c r="JH47" t="str">
        <f>IF('[1]Data Checking'!JL47="","",'[1]Data Checking'!JL47)</f>
        <v/>
      </c>
      <c r="JI47" t="str">
        <f>IF('[1]Data Checking'!JM47="","",'[1]Data Checking'!JM47)</f>
        <v/>
      </c>
      <c r="JJ47" t="str">
        <f>IF('[1]Data Checking'!JN47="","",'[1]Data Checking'!JN47)</f>
        <v/>
      </c>
      <c r="JK47" t="str">
        <f>IF('[1]Data Checking'!JO47="","",'[1]Data Checking'!JO47)</f>
        <v/>
      </c>
      <c r="JL47" t="str">
        <f>IF('[1]Data Checking'!JP47="","",'[1]Data Checking'!JP47)</f>
        <v/>
      </c>
      <c r="JM47" t="str">
        <f>IF('[1]Data Checking'!JQ47="","",'[1]Data Checking'!JQ47)</f>
        <v/>
      </c>
      <c r="JN47" t="str">
        <f>IF('[1]Data Checking'!JR47="","",'[1]Data Checking'!JR47)</f>
        <v/>
      </c>
      <c r="JO47" t="str">
        <f>IF('[1]Data Checking'!JS47="","",'[1]Data Checking'!JS47)</f>
        <v/>
      </c>
      <c r="JP47" t="str">
        <f>IF('[1]Data Checking'!JT47="","",'[1]Data Checking'!JT47)</f>
        <v/>
      </c>
      <c r="JQ47" t="str">
        <f>IF('[1]Data Checking'!JU47="","",'[1]Data Checking'!JU47)</f>
        <v/>
      </c>
      <c r="JR47" t="str">
        <f>IF('[1]Data Checking'!JV47="","",'[1]Data Checking'!JV47)</f>
        <v/>
      </c>
      <c r="JS47" t="str">
        <f>IF('[1]Data Checking'!JW47="","",'[1]Data Checking'!JW47)</f>
        <v/>
      </c>
      <c r="JT47" t="str">
        <f>IF('[1]Data Checking'!JX47="","",'[1]Data Checking'!JX47)</f>
        <v/>
      </c>
      <c r="JU47" t="str">
        <f>IF('[1]Data Checking'!JY47="","",'[1]Data Checking'!JY47)</f>
        <v/>
      </c>
      <c r="JV47" t="str">
        <f>IF('[1]Data Checking'!JZ47="","",'[1]Data Checking'!JZ47)</f>
        <v/>
      </c>
      <c r="JW47" t="str">
        <f>IF('[1]Data Checking'!KA47="","",'[1]Data Checking'!KA47)</f>
        <v/>
      </c>
      <c r="JX47" t="str">
        <f>IF('[1]Data Checking'!KB47="","",'[1]Data Checking'!KB47)</f>
        <v/>
      </c>
      <c r="JY47" t="str">
        <f>IF('[1]Data Checking'!KC47="","",'[1]Data Checking'!KC47)</f>
        <v/>
      </c>
      <c r="JZ47" t="str">
        <f>IF('[1]Data Checking'!KD47="","",'[1]Data Checking'!KD47)</f>
        <v/>
      </c>
      <c r="KA47" t="str">
        <f>IF('[1]Data Checking'!KE47="","",'[1]Data Checking'!KE47)</f>
        <v/>
      </c>
      <c r="KB47" t="str">
        <f>IF('[1]Data Checking'!KF47="","",'[1]Data Checking'!KF47)</f>
        <v/>
      </c>
      <c r="KC47" t="str">
        <f>IF('[1]Data Checking'!KG47="","",'[1]Data Checking'!KG47)</f>
        <v/>
      </c>
      <c r="KD47" t="str">
        <f>IF('[1]Data Checking'!KH47="","",'[1]Data Checking'!KH47)</f>
        <v/>
      </c>
      <c r="KE47" t="str">
        <f>IF('[1]Data Checking'!KI47="","",'[1]Data Checking'!KI47)</f>
        <v/>
      </c>
      <c r="KF47" t="str">
        <f>IF('[1]Data Checking'!KJ47="","",'[1]Data Checking'!KJ47)</f>
        <v/>
      </c>
      <c r="KG47" t="str">
        <f>IF('[1]Data Checking'!KK47="","",'[1]Data Checking'!KK47)</f>
        <v/>
      </c>
      <c r="KH47" t="str">
        <f>IF('[1]Data Checking'!KL47="","",'[1]Data Checking'!KL47)</f>
        <v/>
      </c>
      <c r="KI47" t="str">
        <f>IF('[1]Data Checking'!KM47="","",'[1]Data Checking'!KM47)</f>
        <v/>
      </c>
      <c r="KJ47" t="str">
        <f>IF('[1]Data Checking'!KN47="","",'[1]Data Checking'!KN47)</f>
        <v/>
      </c>
      <c r="KK47" t="str">
        <f>IF('[1]Data Checking'!KO47="","",'[1]Data Checking'!KO47)</f>
        <v/>
      </c>
      <c r="KL47" t="str">
        <f>IF('[1]Data Checking'!KP47="","",'[1]Data Checking'!KP47)</f>
        <v/>
      </c>
      <c r="KM47" t="str">
        <f>IF('[1]Data Checking'!KQ47="","",'[1]Data Checking'!KQ47)</f>
        <v/>
      </c>
      <c r="KN47" t="str">
        <f>IF('[1]Data Checking'!KR47="","",'[1]Data Checking'!KR47)</f>
        <v/>
      </c>
      <c r="KO47" t="str">
        <f>IF('[1]Data Checking'!KS47="","",'[1]Data Checking'!KS47)</f>
        <v/>
      </c>
      <c r="KP47" t="str">
        <f>IF('[1]Data Checking'!KT47="","",'[1]Data Checking'!KT47)</f>
        <v/>
      </c>
      <c r="KQ47" t="str">
        <f>IF('[1]Data Checking'!KU47="","",'[1]Data Checking'!KU47)</f>
        <v/>
      </c>
      <c r="KR47" t="str">
        <f>IF('[1]Data Checking'!KV47="","",'[1]Data Checking'!KV47)</f>
        <v/>
      </c>
      <c r="KS47" t="str">
        <f>IF('[1]Data Checking'!KW47="","",'[1]Data Checking'!KW47)</f>
        <v/>
      </c>
      <c r="KT47" t="str">
        <f>IF('[1]Data Checking'!KX47="","",'[1]Data Checking'!KX47)</f>
        <v/>
      </c>
      <c r="KU47" t="str">
        <f>IF('[1]Data Checking'!KY47="","",'[1]Data Checking'!KY47)</f>
        <v/>
      </c>
      <c r="KV47" t="str">
        <f>IF('[1]Data Checking'!KZ47="","",'[1]Data Checking'!KZ47)</f>
        <v/>
      </c>
      <c r="KW47" t="str">
        <f>IF('[1]Data Checking'!LA47="","",'[1]Data Checking'!LA47)</f>
        <v/>
      </c>
      <c r="KX47" t="str">
        <f>IF('[1]Data Checking'!LB47="","",'[1]Data Checking'!LB47)</f>
        <v/>
      </c>
      <c r="KY47" t="str">
        <f>IF('[1]Data Checking'!LC47="","",'[1]Data Checking'!LC47)</f>
        <v/>
      </c>
      <c r="KZ47" t="str">
        <f>IF('[1]Data Checking'!LD47="","",'[1]Data Checking'!LD47)</f>
        <v/>
      </c>
      <c r="LA47" t="str">
        <f>IF('[1]Data Checking'!LE47="","",'[1]Data Checking'!LE47)</f>
        <v/>
      </c>
      <c r="LB47" t="str">
        <f>IF('[1]Data Checking'!LF47="","",'[1]Data Checking'!LF47)</f>
        <v/>
      </c>
      <c r="LC47" t="str">
        <f>IF('[1]Data Checking'!LG47="","",'[1]Data Checking'!LG47)</f>
        <v/>
      </c>
      <c r="LD47" t="str">
        <f>IF('[1]Data Checking'!LH47="","",'[1]Data Checking'!LH47)</f>
        <v/>
      </c>
      <c r="LE47" t="str">
        <f>IF('[1]Data Checking'!LI47="","",'[1]Data Checking'!LI47)</f>
        <v/>
      </c>
      <c r="LF47" t="str">
        <f>IF('[1]Data Checking'!LJ47="","",'[1]Data Checking'!LJ47)</f>
        <v/>
      </c>
      <c r="LG47" t="str">
        <f>IF('[1]Data Checking'!LK47="","",'[1]Data Checking'!LK47)</f>
        <v/>
      </c>
      <c r="LH47" t="str">
        <f>IF('[1]Data Checking'!LL47="","",'[1]Data Checking'!LL47)</f>
        <v/>
      </c>
      <c r="LI47" t="str">
        <f>IF('[1]Data Checking'!LM47="","",'[1]Data Checking'!LM47)</f>
        <v/>
      </c>
      <c r="LJ47" t="str">
        <f>IF('[1]Data Checking'!LN47="","",'[1]Data Checking'!LN47)</f>
        <v/>
      </c>
      <c r="LK47" t="str">
        <f>IF('[1]Data Checking'!LO47="","",'[1]Data Checking'!LO47)</f>
        <v/>
      </c>
      <c r="LL47" t="str">
        <f>IF('[1]Data Checking'!LP47="","",'[1]Data Checking'!LP47)</f>
        <v/>
      </c>
      <c r="LM47" t="str">
        <f>IF('[1]Data Checking'!LQ47="","",'[1]Data Checking'!LQ47)</f>
        <v/>
      </c>
      <c r="LN47" t="str">
        <f>IF('[1]Data Checking'!LR47="","",'[1]Data Checking'!LR47)</f>
        <v/>
      </c>
      <c r="LO47" t="str">
        <f>IF('[1]Data Checking'!LS47="","",'[1]Data Checking'!LS47)</f>
        <v/>
      </c>
      <c r="LP47" t="str">
        <f>IF('[1]Data Checking'!LT47="","",'[1]Data Checking'!LT47)</f>
        <v/>
      </c>
      <c r="LQ47" t="str">
        <f>IF('[1]Data Checking'!LU47="","",'[1]Data Checking'!LU47)</f>
        <v/>
      </c>
      <c r="LR47" t="str">
        <f>IF('[1]Data Checking'!LV47="","",'[1]Data Checking'!LV47)</f>
        <v/>
      </c>
      <c r="LS47" t="str">
        <f>IF('[1]Data Checking'!LW47="","",'[1]Data Checking'!LW47)</f>
        <v/>
      </c>
      <c r="LT47" t="str">
        <f>IF('[1]Data Checking'!LX47="","",'[1]Data Checking'!LX47)</f>
        <v/>
      </c>
      <c r="LU47" t="str">
        <f>IF('[1]Data Checking'!LY47="","",'[1]Data Checking'!LY47)</f>
        <v/>
      </c>
      <c r="LV47" t="str">
        <f>IF('[1]Data Checking'!LZ47="","",'[1]Data Checking'!LZ47)</f>
        <v/>
      </c>
      <c r="LW47" t="str">
        <f>IF('[1]Data Checking'!MA47="","",'[1]Data Checking'!MA47)</f>
        <v/>
      </c>
      <c r="LX47" t="str">
        <f>IF('[1]Data Checking'!MB47="","",'[1]Data Checking'!MB47)</f>
        <v/>
      </c>
      <c r="LY47" t="str">
        <f>IF('[1]Data Checking'!MC47="","",'[1]Data Checking'!MC47)</f>
        <v/>
      </c>
      <c r="LZ47" t="str">
        <f>IF('[1]Data Checking'!MD47="","",'[1]Data Checking'!MD47)</f>
        <v/>
      </c>
      <c r="MA47" t="str">
        <f>IF('[1]Data Checking'!ME47="","",'[1]Data Checking'!ME47)</f>
        <v/>
      </c>
      <c r="MB47" t="str">
        <f>IF('[1]Data Checking'!MF47="","",'[1]Data Checking'!MF47)</f>
        <v/>
      </c>
      <c r="MC47" t="str">
        <f>IF('[1]Data Checking'!MG47="","",'[1]Data Checking'!MG47)</f>
        <v/>
      </c>
      <c r="MD47" t="str">
        <f>IF('[1]Data Checking'!MH47="","",'[1]Data Checking'!MH47)</f>
        <v/>
      </c>
      <c r="ME47" t="str">
        <f>IF('[1]Data Checking'!MI47="","",'[1]Data Checking'!MI47)</f>
        <v/>
      </c>
      <c r="MF47" t="str">
        <f>IF('[1]Data Checking'!MJ47="","",'[1]Data Checking'!MJ47)</f>
        <v/>
      </c>
      <c r="MG47" t="str">
        <f>IF('[1]Data Checking'!MK47="","",'[1]Data Checking'!MK47)</f>
        <v/>
      </c>
      <c r="MH47" t="str">
        <f>IF('[1]Data Checking'!ML47="","",'[1]Data Checking'!ML47)</f>
        <v/>
      </c>
      <c r="MI47" t="str">
        <f>IF('[1]Data Checking'!MM47="","",'[1]Data Checking'!MM47)</f>
        <v/>
      </c>
      <c r="MJ47" t="str">
        <f>IF('[1]Data Checking'!MN47="","",'[1]Data Checking'!MN47)</f>
        <v/>
      </c>
      <c r="MK47" t="str">
        <f>IF('[1]Data Checking'!MO47="","",'[1]Data Checking'!MO47)</f>
        <v/>
      </c>
      <c r="ML47" t="str">
        <f>IF('[1]Data Checking'!MP47="","",'[1]Data Checking'!MP47)</f>
        <v/>
      </c>
      <c r="MM47" t="str">
        <f>IF('[1]Data Checking'!MQ47="","",'[1]Data Checking'!MQ47)</f>
        <v/>
      </c>
      <c r="MN47" t="str">
        <f>IF('[1]Data Checking'!MR47="","",'[1]Data Checking'!MR47)</f>
        <v/>
      </c>
      <c r="MO47" t="str">
        <f>IF('[1]Data Checking'!MS47="","",'[1]Data Checking'!MS47)</f>
        <v/>
      </c>
      <c r="MP47" t="str">
        <f>IF('[1]Data Checking'!MT47="","",'[1]Data Checking'!MT47)</f>
        <v/>
      </c>
      <c r="MQ47" t="str">
        <f>IF('[1]Data Checking'!MU47="","",'[1]Data Checking'!MU47)</f>
        <v/>
      </c>
      <c r="MR47" t="str">
        <f>IF('[1]Data Checking'!MV47="","",'[1]Data Checking'!MV47)</f>
        <v/>
      </c>
      <c r="MS47" t="str">
        <f>IF('[1]Data Checking'!MW47="","",'[1]Data Checking'!MW47)</f>
        <v/>
      </c>
      <c r="MT47" t="str">
        <f>IF('[1]Data Checking'!MX47="","",'[1]Data Checking'!MX47)</f>
        <v/>
      </c>
      <c r="MU47" t="str">
        <f>IF('[1]Data Checking'!MY47="","",'[1]Data Checking'!MY47)</f>
        <v/>
      </c>
      <c r="MV47" t="str">
        <f>IF('[1]Data Checking'!MZ47="","",'[1]Data Checking'!MZ47)</f>
        <v/>
      </c>
      <c r="MW47" t="str">
        <f>IF('[1]Data Checking'!NA47="","",'[1]Data Checking'!NA47)</f>
        <v/>
      </c>
      <c r="MX47" t="str">
        <f>IF('[1]Data Checking'!NB47="","",'[1]Data Checking'!NB47)</f>
        <v/>
      </c>
      <c r="MY47" t="str">
        <f>IF('[1]Data Checking'!NC47="","",'[1]Data Checking'!NC47)</f>
        <v/>
      </c>
      <c r="MZ47" t="str">
        <f>IF('[1]Data Checking'!ND47="","",'[1]Data Checking'!ND47)</f>
        <v/>
      </c>
      <c r="NA47" t="str">
        <f>IF('[1]Data Checking'!NE47="","",'[1]Data Checking'!NE47)</f>
        <v/>
      </c>
      <c r="NB47" t="str">
        <f>IF('[1]Data Checking'!NF47="","",'[1]Data Checking'!NF47)</f>
        <v/>
      </c>
      <c r="NC47" t="str">
        <f>IF('[1]Data Checking'!NG47="","",'[1]Data Checking'!NG47)</f>
        <v/>
      </c>
      <c r="ND47" t="str">
        <f>IF('[1]Data Checking'!NH47="","",'[1]Data Checking'!NH47)</f>
        <v/>
      </c>
      <c r="NE47" t="str">
        <f>IF('[1]Data Checking'!NI47="","",'[1]Data Checking'!NI47)</f>
        <v/>
      </c>
      <c r="NF47" t="str">
        <f>IF('[1]Data Checking'!NJ47="","",'[1]Data Checking'!NJ47)</f>
        <v/>
      </c>
      <c r="NG47" t="str">
        <f>IF('[1]Data Checking'!NK47="","",'[1]Data Checking'!NK47)</f>
        <v/>
      </c>
      <c r="NH47" t="str">
        <f>IF('[1]Data Checking'!NL47="","",'[1]Data Checking'!NL47)</f>
        <v/>
      </c>
      <c r="NI47" t="str">
        <f>IF('[1]Data Checking'!NM47="","",'[1]Data Checking'!NM47)</f>
        <v/>
      </c>
      <c r="NJ47" t="str">
        <f>IF('[1]Data Checking'!NN47="","",'[1]Data Checking'!NN47)</f>
        <v/>
      </c>
      <c r="NK47" t="str">
        <f>IF('[1]Data Checking'!NO47="","",'[1]Data Checking'!NO47)</f>
        <v/>
      </c>
      <c r="NL47" t="str">
        <f>IF('[1]Data Checking'!NP47="","",'[1]Data Checking'!NP47)</f>
        <v/>
      </c>
      <c r="NM47" t="str">
        <f>IF('[1]Data Checking'!NQ47="","",'[1]Data Checking'!NQ47)</f>
        <v/>
      </c>
      <c r="NN47" t="str">
        <f>IF('[1]Data Checking'!NR47="","",'[1]Data Checking'!NR47)</f>
        <v/>
      </c>
      <c r="NO47" t="str">
        <f>IF('[1]Data Checking'!NS47="","",'[1]Data Checking'!NS47)</f>
        <v/>
      </c>
      <c r="NP47" t="str">
        <f>IF('[1]Data Checking'!NT47="","",'[1]Data Checking'!NT47)</f>
        <v/>
      </c>
      <c r="NQ47" t="str">
        <f>IF('[1]Data Checking'!NU47="","",'[1]Data Checking'!NU47)</f>
        <v/>
      </c>
      <c r="NR47" t="str">
        <f>IF('[1]Data Checking'!NV47="","",'[1]Data Checking'!NV47)</f>
        <v/>
      </c>
      <c r="NS47" t="str">
        <f>IF('[1]Data Checking'!NW47="","",'[1]Data Checking'!NW47)</f>
        <v/>
      </c>
      <c r="NT47" t="str">
        <f>IF('[1]Data Checking'!NX47="","",'[1]Data Checking'!NX47)</f>
        <v/>
      </c>
      <c r="NU47" t="str">
        <f>IF('[1]Data Checking'!NY47="","",'[1]Data Checking'!NY47)</f>
        <v/>
      </c>
      <c r="NV47" t="str">
        <f>IF('[1]Data Checking'!NZ47="","",'[1]Data Checking'!NZ47)</f>
        <v/>
      </c>
      <c r="NW47" t="str">
        <f>IF('[1]Data Checking'!OA47="","",'[1]Data Checking'!OA47)</f>
        <v/>
      </c>
      <c r="NX47" t="str">
        <f>IF('[1]Data Checking'!OB47="","",'[1]Data Checking'!OB47)</f>
        <v/>
      </c>
      <c r="NY47" t="str">
        <f>IF('[1]Data Checking'!OC47="","",'[1]Data Checking'!OC47)</f>
        <v/>
      </c>
      <c r="NZ47" t="str">
        <f>IF('[1]Data Checking'!OD47="","",'[1]Data Checking'!OD47)</f>
        <v/>
      </c>
      <c r="OA47" t="str">
        <f>IF('[1]Data Checking'!OE47="","",'[1]Data Checking'!OE47)</f>
        <v/>
      </c>
      <c r="OB47" t="str">
        <f>IF('[1]Data Checking'!OF47="","",'[1]Data Checking'!OF47)</f>
        <v/>
      </c>
      <c r="OC47" t="str">
        <f>IF('[1]Data Checking'!OG47="","",'[1]Data Checking'!OG47)</f>
        <v/>
      </c>
      <c r="OD47" t="str">
        <f>IF('[1]Data Checking'!OH47="","",'[1]Data Checking'!OH47)</f>
        <v/>
      </c>
      <c r="OE47" t="str">
        <f>IF('[1]Data Checking'!OI47="","",'[1]Data Checking'!OI47)</f>
        <v/>
      </c>
      <c r="OF47" t="str">
        <f>IF('[1]Data Checking'!OJ47="","",'[1]Data Checking'!OJ47)</f>
        <v/>
      </c>
      <c r="OG47" t="str">
        <f>IF('[1]Data Checking'!OK47="","",'[1]Data Checking'!OK47)</f>
        <v/>
      </c>
      <c r="OH47" t="str">
        <f>IF('[1]Data Checking'!OL47="","",'[1]Data Checking'!OL47)</f>
        <v/>
      </c>
      <c r="OI47" t="str">
        <f>IF('[1]Data Checking'!OM47="","",'[1]Data Checking'!OM47)</f>
        <v/>
      </c>
      <c r="OJ47" t="str">
        <f>IF('[1]Data Checking'!ON47="","",'[1]Data Checking'!ON47)</f>
        <v/>
      </c>
      <c r="OK47" t="str">
        <f>IF('[1]Data Checking'!OO47="","",'[1]Data Checking'!OO47)</f>
        <v/>
      </c>
      <c r="OL47" t="str">
        <f>IF('[1]Data Checking'!OP47="","",'[1]Data Checking'!OP47)</f>
        <v/>
      </c>
      <c r="OM47" t="str">
        <f>IF('[1]Data Checking'!OQ47="","",'[1]Data Checking'!OQ47)</f>
        <v/>
      </c>
      <c r="ON47" t="str">
        <f>IF('[1]Data Checking'!OR47="","",'[1]Data Checking'!OR47)</f>
        <v/>
      </c>
      <c r="OO47" t="str">
        <f>IF('[1]Data Checking'!OS47="","",'[1]Data Checking'!OS47)</f>
        <v/>
      </c>
      <c r="OP47" t="str">
        <f>IF('[1]Data Checking'!OT47="","",'[1]Data Checking'!OT47)</f>
        <v/>
      </c>
      <c r="OQ47" t="str">
        <f>IF('[1]Data Checking'!OU47="","",'[1]Data Checking'!OU47)</f>
        <v/>
      </c>
      <c r="OR47" t="str">
        <f>IF('[1]Data Checking'!OV47="","",'[1]Data Checking'!OV47)</f>
        <v/>
      </c>
      <c r="OS47" t="str">
        <f>IF('[1]Data Checking'!OW47="","",'[1]Data Checking'!OW47)</f>
        <v/>
      </c>
      <c r="OT47" t="str">
        <f>IF('[1]Data Checking'!OX47="","",'[1]Data Checking'!OX47)</f>
        <v/>
      </c>
      <c r="OU47" t="str">
        <f>IF('[1]Data Checking'!OY47="","",'[1]Data Checking'!OY47)</f>
        <v/>
      </c>
      <c r="OV47" t="str">
        <f>IF('[1]Data Checking'!OZ47="","",'[1]Data Checking'!OZ47)</f>
        <v/>
      </c>
      <c r="OW47" t="str">
        <f>IF('[1]Data Checking'!PA47="","",'[1]Data Checking'!PA47)</f>
        <v/>
      </c>
      <c r="OX47" t="str">
        <f>IF('[1]Data Checking'!PB47="","",'[1]Data Checking'!PB47)</f>
        <v/>
      </c>
      <c r="OY47" t="str">
        <f>IF('[1]Data Checking'!PC47="","",'[1]Data Checking'!PC47)</f>
        <v/>
      </c>
      <c r="OZ47" t="str">
        <f>IF('[1]Data Checking'!PD47="","",'[1]Data Checking'!PD47)</f>
        <v/>
      </c>
      <c r="PA47" t="str">
        <f>IF('[1]Data Checking'!PE47="","",'[1]Data Checking'!PE47)</f>
        <v/>
      </c>
      <c r="PB47" t="str">
        <f>IF('[1]Data Checking'!PF47="","",'[1]Data Checking'!PF47)</f>
        <v/>
      </c>
      <c r="PC47" t="str">
        <f>IF('[1]Data Checking'!PG47="","",'[1]Data Checking'!PG47)</f>
        <v/>
      </c>
      <c r="PD47" t="str">
        <f>IF('[1]Data Checking'!PH47="","",'[1]Data Checking'!PH47)</f>
        <v/>
      </c>
      <c r="PE47" t="str">
        <f>IF('[1]Data Checking'!PI47="","",'[1]Data Checking'!PI47)</f>
        <v/>
      </c>
      <c r="PF47" t="str">
        <f>IF('[1]Data Checking'!PJ47="","",'[1]Data Checking'!PJ47)</f>
        <v/>
      </c>
      <c r="PG47" t="str">
        <f>IF('[1]Data Checking'!PK47="","",'[1]Data Checking'!PK47)</f>
        <v/>
      </c>
      <c r="PH47" t="str">
        <f>IF('[1]Data Checking'!PL47="","",'[1]Data Checking'!PL47)</f>
        <v/>
      </c>
      <c r="PI47" t="str">
        <f>IF('[1]Data Checking'!PM47="","",'[1]Data Checking'!PM47)</f>
        <v/>
      </c>
      <c r="PJ47" t="str">
        <f>IF('[1]Data Checking'!PN47="","",'[1]Data Checking'!PN47)</f>
        <v/>
      </c>
      <c r="PK47" t="str">
        <f>IF('[1]Data Checking'!PO47="","",'[1]Data Checking'!PO47)</f>
        <v/>
      </c>
      <c r="PL47" t="str">
        <f>IF('[1]Data Checking'!PP47="","",'[1]Data Checking'!PP47)</f>
        <v/>
      </c>
      <c r="PM47" t="str">
        <f>IF('[1]Data Checking'!PQ47="","",'[1]Data Checking'!PQ47)</f>
        <v/>
      </c>
      <c r="PN47" t="str">
        <f>IF('[1]Data Checking'!PR47="","",'[1]Data Checking'!PR47)</f>
        <v/>
      </c>
      <c r="PO47" t="str">
        <f>IF('[1]Data Checking'!PS47="","",'[1]Data Checking'!PS47)</f>
        <v/>
      </c>
      <c r="PP47" t="str">
        <f>IF('[1]Data Checking'!PT47="","",'[1]Data Checking'!PT47)</f>
        <v/>
      </c>
      <c r="PQ47" t="str">
        <f>IF('[1]Data Checking'!PU47="","",'[1]Data Checking'!PU47)</f>
        <v/>
      </c>
      <c r="PR47" t="str">
        <f>IF('[1]Data Checking'!PV47="","",'[1]Data Checking'!PV47)</f>
        <v/>
      </c>
      <c r="PS47" t="str">
        <f>IF('[1]Data Checking'!PW47="","",'[1]Data Checking'!PW47)</f>
        <v/>
      </c>
      <c r="PT47" t="str">
        <f>IF('[1]Data Checking'!PX47="","",'[1]Data Checking'!PX47)</f>
        <v/>
      </c>
      <c r="PU47" t="str">
        <f>IF('[1]Data Checking'!PY47="","",'[1]Data Checking'!PY47)</f>
        <v/>
      </c>
      <c r="PV47" t="str">
        <f>IF('[1]Data Checking'!PZ47="","",'[1]Data Checking'!PZ47)</f>
        <v/>
      </c>
      <c r="PW47" t="str">
        <f>IF('[1]Data Checking'!QA47="","",'[1]Data Checking'!QA47)</f>
        <v/>
      </c>
      <c r="PX47" t="str">
        <f>IF('[1]Data Checking'!QB47="","",'[1]Data Checking'!QB47)</f>
        <v/>
      </c>
      <c r="PY47" t="str">
        <f>IF('[1]Data Checking'!QC47="","",'[1]Data Checking'!QC47)</f>
        <v/>
      </c>
      <c r="PZ47" t="str">
        <f>IF('[1]Data Checking'!QD47="","",'[1]Data Checking'!QD47)</f>
        <v/>
      </c>
      <c r="QA47" t="str">
        <f>IF('[1]Data Checking'!QE47="","",'[1]Data Checking'!QE47)</f>
        <v/>
      </c>
      <c r="QB47" t="str">
        <f>IF('[1]Data Checking'!QF47="","",'[1]Data Checking'!QF47)</f>
        <v/>
      </c>
      <c r="QC47" t="str">
        <f>IF('[1]Data Checking'!QG47="","",'[1]Data Checking'!QG47)</f>
        <v/>
      </c>
      <c r="QD47" t="str">
        <f>IF('[1]Data Checking'!QH47="","",'[1]Data Checking'!QH47)</f>
        <v/>
      </c>
      <c r="QE47" t="str">
        <f>IF('[1]Data Checking'!QI47="","",'[1]Data Checking'!QI47)</f>
        <v/>
      </c>
      <c r="QF47" t="str">
        <f>IF('[1]Data Checking'!QJ47="","",'[1]Data Checking'!QJ47)</f>
        <v/>
      </c>
      <c r="QG47" t="str">
        <f>IF('[1]Data Checking'!QK47="","",'[1]Data Checking'!QK47)</f>
        <v/>
      </c>
      <c r="QH47" t="str">
        <f>IF('[1]Data Checking'!QL47="","",'[1]Data Checking'!QL47)</f>
        <v/>
      </c>
      <c r="QI47" t="str">
        <f>IF('[1]Data Checking'!QM47="","",'[1]Data Checking'!QM47)</f>
        <v/>
      </c>
      <c r="QJ47" t="str">
        <f>IF('[1]Data Checking'!QN47="","",'[1]Data Checking'!QN47)</f>
        <v/>
      </c>
      <c r="QK47" t="str">
        <f>IF('[1]Data Checking'!QO47="","",'[1]Data Checking'!QO47)</f>
        <v/>
      </c>
      <c r="QL47" t="str">
        <f>IF('[1]Data Checking'!QP47="","",'[1]Data Checking'!QP47)</f>
        <v/>
      </c>
      <c r="QM47" t="str">
        <f>IF('[1]Data Checking'!QQ47="","",'[1]Data Checking'!QQ47)</f>
        <v/>
      </c>
      <c r="QN47" t="str">
        <f>IF('[1]Data Checking'!QR47="","",'[1]Data Checking'!QR47)</f>
        <v/>
      </c>
      <c r="QO47" t="str">
        <f>IF('[1]Data Checking'!QS47="","",'[1]Data Checking'!QS47)</f>
        <v/>
      </c>
      <c r="QP47" t="str">
        <f>IF('[1]Data Checking'!QT47="","",'[1]Data Checking'!QT47)</f>
        <v/>
      </c>
      <c r="QQ47" t="str">
        <f>IF('[1]Data Checking'!QU47="","",'[1]Data Checking'!QU47)</f>
        <v/>
      </c>
      <c r="QR47" t="str">
        <f>IF('[1]Data Checking'!QV47="","",'[1]Data Checking'!QV47)</f>
        <v/>
      </c>
      <c r="QS47" t="str">
        <f>IF('[1]Data Checking'!QW47="","",'[1]Data Checking'!QW47)</f>
        <v/>
      </c>
      <c r="QT47" t="str">
        <f>IF('[1]Data Checking'!QX47="","",'[1]Data Checking'!QX47)</f>
        <v/>
      </c>
      <c r="QU47" t="str">
        <f>IF('[1]Data Checking'!QY47="","",'[1]Data Checking'!QY47)</f>
        <v/>
      </c>
      <c r="QV47" t="str">
        <f>IF('[1]Data Checking'!QZ47="","",'[1]Data Checking'!QZ47)</f>
        <v/>
      </c>
      <c r="QW47" t="str">
        <f>IF('[1]Data Checking'!RA47="","",'[1]Data Checking'!RA47)</f>
        <v/>
      </c>
      <c r="QX47" t="str">
        <f>IF('[1]Data Checking'!RB47="","",'[1]Data Checking'!RB47)</f>
        <v/>
      </c>
      <c r="QY47" t="str">
        <f>IF('[1]Data Checking'!RC47="","",'[1]Data Checking'!RC47)</f>
        <v/>
      </c>
      <c r="QZ47" t="str">
        <f>IF('[1]Data Checking'!RD47="","",'[1]Data Checking'!RD47)</f>
        <v/>
      </c>
      <c r="RA47" t="str">
        <f>IF('[1]Data Checking'!RE47="","",'[1]Data Checking'!RE47)</f>
        <v/>
      </c>
      <c r="RB47" t="str">
        <f>IF('[1]Data Checking'!RF47="","",'[1]Data Checking'!RF47)</f>
        <v/>
      </c>
      <c r="RC47" t="str">
        <f>IF('[1]Data Checking'!RG47="","",'[1]Data Checking'!RG47)</f>
        <v/>
      </c>
      <c r="RD47" t="str">
        <f>IF('[1]Data Checking'!RH47="","",'[1]Data Checking'!RH47)</f>
        <v/>
      </c>
      <c r="RE47" t="str">
        <f>IF('[1]Data Checking'!RI47="","",'[1]Data Checking'!RI47)</f>
        <v/>
      </c>
      <c r="RF47" t="str">
        <f>IF('[1]Data Checking'!RJ47="","",'[1]Data Checking'!RJ47)</f>
        <v/>
      </c>
      <c r="RG47" t="str">
        <f>IF('[1]Data Checking'!RK47="","",'[1]Data Checking'!RK47)</f>
        <v/>
      </c>
      <c r="RH47" t="str">
        <f>IF('[1]Data Checking'!RL47="","",'[1]Data Checking'!RL47)</f>
        <v/>
      </c>
      <c r="RI47" t="str">
        <f>IF('[1]Data Checking'!RM47="","",'[1]Data Checking'!RM47)</f>
        <v/>
      </c>
      <c r="RJ47" t="str">
        <f>IF('[1]Data Checking'!RN47="","",'[1]Data Checking'!RN47)</f>
        <v/>
      </c>
      <c r="RK47" t="str">
        <f>IF('[1]Data Checking'!RO47="","",'[1]Data Checking'!RO47)</f>
        <v/>
      </c>
      <c r="RL47" t="str">
        <f>IF('[1]Data Checking'!RP47="","",'[1]Data Checking'!RP47)</f>
        <v/>
      </c>
      <c r="RM47" t="str">
        <f>IF('[1]Data Checking'!RQ47="","",'[1]Data Checking'!RQ47)</f>
        <v/>
      </c>
      <c r="RN47" t="str">
        <f>IF('[1]Data Checking'!RR47="","",'[1]Data Checking'!RR47)</f>
        <v/>
      </c>
      <c r="RO47" t="str">
        <f>IF('[1]Data Checking'!RS47="","",'[1]Data Checking'!RS47)</f>
        <v/>
      </c>
      <c r="RP47" t="str">
        <f>IF('[1]Data Checking'!RT47="","",'[1]Data Checking'!RT47)</f>
        <v/>
      </c>
      <c r="RQ47" t="str">
        <f>IF('[1]Data Checking'!RU47="","",'[1]Data Checking'!RU47)</f>
        <v/>
      </c>
      <c r="RR47" t="str">
        <f>IF('[1]Data Checking'!RV47="","",'[1]Data Checking'!RV47)</f>
        <v/>
      </c>
      <c r="RS47" t="str">
        <f>IF('[1]Data Checking'!RW47="","",'[1]Data Checking'!RW47)</f>
        <v/>
      </c>
      <c r="RT47" t="str">
        <f>IF('[1]Data Checking'!RX47="","",'[1]Data Checking'!RX47)</f>
        <v/>
      </c>
      <c r="RU47" t="str">
        <f>IF('[1]Data Checking'!RY47="","",'[1]Data Checking'!RY47)</f>
        <v/>
      </c>
      <c r="RV47" t="str">
        <f>IF('[1]Data Checking'!RZ47="","",'[1]Data Checking'!RZ47)</f>
        <v/>
      </c>
      <c r="RW47" t="str">
        <f>IF('[1]Data Checking'!SA47="","",'[1]Data Checking'!SA47)</f>
        <v/>
      </c>
      <c r="RX47" t="str">
        <f>IF('[1]Data Checking'!SB47="","",'[1]Data Checking'!SB47)</f>
        <v/>
      </c>
      <c r="RY47" t="str">
        <f>IF('[1]Data Checking'!SC47="","",'[1]Data Checking'!SC47)</f>
        <v/>
      </c>
      <c r="RZ47" t="str">
        <f>IF('[1]Data Checking'!SD47="","",'[1]Data Checking'!SD47)</f>
        <v/>
      </c>
      <c r="SA47" t="str">
        <f>IF('[1]Data Checking'!SE47="","",'[1]Data Checking'!SE47)</f>
        <v/>
      </c>
      <c r="SB47" t="str">
        <f>IF('[1]Data Checking'!SF47="","",'[1]Data Checking'!SF47)</f>
        <v/>
      </c>
      <c r="SC47" t="str">
        <f>IF('[1]Data Checking'!SG47="","",'[1]Data Checking'!SG47)</f>
        <v/>
      </c>
      <c r="SD47" t="str">
        <f>IF('[1]Data Checking'!SH47="","",'[1]Data Checking'!SH47)</f>
        <v/>
      </c>
      <c r="SE47" t="str">
        <f>IF('[1]Data Checking'!SI47="","",'[1]Data Checking'!SI47)</f>
        <v/>
      </c>
      <c r="SF47" t="str">
        <f>IF('[1]Data Checking'!SJ47="","",'[1]Data Checking'!SJ47)</f>
        <v/>
      </c>
      <c r="SG47" t="str">
        <f>IF('[1]Data Checking'!SK47="","",'[1]Data Checking'!SK47)</f>
        <v/>
      </c>
      <c r="SH47" t="str">
        <f>IF('[1]Data Checking'!SL47="","",'[1]Data Checking'!SL47)</f>
        <v/>
      </c>
      <c r="SI47" t="str">
        <f>IF('[1]Data Checking'!SM47="","",'[1]Data Checking'!SM47)</f>
        <v/>
      </c>
      <c r="SJ47" t="str">
        <f>IF('[1]Data Checking'!SN47="","",'[1]Data Checking'!SN47)</f>
        <v/>
      </c>
      <c r="SK47" t="str">
        <f>IF('[1]Data Checking'!SO47="","",'[1]Data Checking'!SO47)</f>
        <v/>
      </c>
      <c r="SL47" t="str">
        <f>IF('[1]Data Checking'!SP47="","",'[1]Data Checking'!SP47)</f>
        <v/>
      </c>
      <c r="SM47" t="str">
        <f>IF('[1]Data Checking'!SQ47="","",'[1]Data Checking'!SQ47)</f>
        <v/>
      </c>
      <c r="SN47" t="str">
        <f>IF('[1]Data Checking'!SR47="","",'[1]Data Checking'!SR47)</f>
        <v/>
      </c>
      <c r="SO47" t="str">
        <f>IF('[1]Data Checking'!SS47="","",'[1]Data Checking'!SS47)</f>
        <v/>
      </c>
      <c r="SP47" t="str">
        <f>IF('[1]Data Checking'!ST47="","",'[1]Data Checking'!ST47)</f>
        <v/>
      </c>
      <c r="SQ47" t="str">
        <f>IF('[1]Data Checking'!SU47="","",'[1]Data Checking'!SU47)</f>
        <v/>
      </c>
      <c r="SR47" t="str">
        <f>IF('[1]Data Checking'!SV47="","",'[1]Data Checking'!SV47)</f>
        <v/>
      </c>
      <c r="SS47" t="str">
        <f>IF('[1]Data Checking'!SW47="","",'[1]Data Checking'!SW47)</f>
        <v/>
      </c>
      <c r="ST47" t="str">
        <f>IF('[1]Data Checking'!SX47="","",'[1]Data Checking'!SX47)</f>
        <v/>
      </c>
      <c r="SU47" t="str">
        <f>IF('[1]Data Checking'!SY47="","",'[1]Data Checking'!SY47)</f>
        <v/>
      </c>
      <c r="SV47" t="str">
        <f>IF('[1]Data Checking'!SZ47="","",'[1]Data Checking'!SZ47)</f>
        <v/>
      </c>
      <c r="SW47" t="str">
        <f>IF('[1]Data Checking'!TA47="","",'[1]Data Checking'!TA47)</f>
        <v/>
      </c>
      <c r="SX47" t="str">
        <f>IF('[1]Data Checking'!TB47="","",'[1]Data Checking'!TB47)</f>
        <v/>
      </c>
      <c r="SY47" t="str">
        <f>IF('[1]Data Checking'!TC47="","",'[1]Data Checking'!TC47)</f>
        <v/>
      </c>
      <c r="SZ47" t="str">
        <f>IF('[1]Data Checking'!TD47="","",'[1]Data Checking'!TD47)</f>
        <v/>
      </c>
      <c r="TA47" t="str">
        <f>IF('[1]Data Checking'!TE47="","",'[1]Data Checking'!TE47)</f>
        <v/>
      </c>
      <c r="TB47" t="str">
        <f>IF('[1]Data Checking'!TF47="","",'[1]Data Checking'!TF47)</f>
        <v/>
      </c>
      <c r="TC47" t="str">
        <f>IF('[1]Data Checking'!TG47="","",'[1]Data Checking'!TG47)</f>
        <v/>
      </c>
      <c r="TD47" t="str">
        <f>IF('[1]Data Checking'!TH47="","",'[1]Data Checking'!TH47)</f>
        <v/>
      </c>
      <c r="TE47" t="str">
        <f>IF('[1]Data Checking'!TI47="","",'[1]Data Checking'!TI47)</f>
        <v/>
      </c>
      <c r="TF47" t="str">
        <f>IF('[1]Data Checking'!TJ47="","",'[1]Data Checking'!TJ47)</f>
        <v/>
      </c>
      <c r="TG47" t="str">
        <f>IF('[1]Data Checking'!TK47="","",'[1]Data Checking'!TK47)</f>
        <v/>
      </c>
      <c r="TH47" t="str">
        <f>IF('[1]Data Checking'!TL47="","",'[1]Data Checking'!TL47)</f>
        <v/>
      </c>
      <c r="TI47" t="str">
        <f>IF('[1]Data Checking'!TM47="","",'[1]Data Checking'!TM47)</f>
        <v/>
      </c>
      <c r="TJ47">
        <f>IF('[1]Data Checking'!TN47="","",'[1]Data Checking'!TN47)</f>
        <v>0</v>
      </c>
      <c r="TK47">
        <f>IF('[1]Data Checking'!TO47="","",'[1]Data Checking'!TO47)</f>
        <v>0</v>
      </c>
      <c r="TL47">
        <f>IF('[1]Data Checking'!TP47="","",'[1]Data Checking'!TP47)</f>
        <v>0</v>
      </c>
      <c r="TM47">
        <f>IF('[1]Data Checking'!TQ47="","",'[1]Data Checking'!TQ47)</f>
        <v>0</v>
      </c>
      <c r="TN47">
        <f>IF('[1]Data Checking'!TR47="","",'[1]Data Checking'!TR47)</f>
        <v>0</v>
      </c>
      <c r="TO47" t="str">
        <f>IF('[1]Data Checking'!TS47="","",'[1]Data Checking'!TS47)</f>
        <v>Cette marchande de charbon de bois est une ancienne dame qui partageait les informations avec moi</v>
      </c>
      <c r="TP47" t="str">
        <f>IF('[1]Data Checking'!TT47="","",'[1]Data Checking'!TT47)</f>
        <v/>
      </c>
      <c r="TQ47">
        <f>IF('[1]Data Checking'!TU47="","",'[1]Data Checking'!TU47)</f>
        <v>237463734</v>
      </c>
      <c r="TR47" t="str">
        <f>IF('[1]Data Checking'!TV47="","",'[1]Data Checking'!TV47)</f>
        <v>72cd71e7-b606-489c-b52a-2f340624dc73</v>
      </c>
      <c r="TS47">
        <f>IF('[1]Data Checking'!TW47="","",'[1]Data Checking'!TW47)</f>
        <v>44530.799328703702</v>
      </c>
      <c r="TT47" t="str">
        <f>IF('[1]Data Checking'!TX47="","",'[1]Data Checking'!TX47)</f>
        <v/>
      </c>
      <c r="TU47" t="str">
        <f>IF('[1]Data Checking'!TY47="","",'[1]Data Checking'!TY47)</f>
        <v/>
      </c>
      <c r="TV47" t="str">
        <f>IF('[1]Data Checking'!TZ47="","",'[1]Data Checking'!TZ47)</f>
        <v>submitted_via_web</v>
      </c>
      <c r="TW47" t="str">
        <f>IF('[1]Data Checking'!UA47="","",'[1]Data Checking'!UA47)</f>
        <v>icsm_haiti</v>
      </c>
      <c r="TX47" t="str">
        <f>IF('[1]Data Checking'!UB47="","",'[1]Data Checking'!UB47)</f>
        <v/>
      </c>
      <c r="TY47">
        <f>IF('[1]Data Checking'!UC47="","",'[1]Data Checking'!UC47)</f>
        <v>49</v>
      </c>
      <c r="TZ47" t="str">
        <f>IF('[1]Data Checking'!UD47="","",'[1]Data Checking'!UD47)</f>
        <v/>
      </c>
      <c r="UA47" t="e">
        <f>IF('[1]Data Checking'!UL47="","",'[1]Data Checking'!UL47)</f>
        <v>#REF!</v>
      </c>
      <c r="UB47" t="e">
        <f>IF('[1]Data Checking'!UM47="","",'[1]Data Checking'!UM47)</f>
        <v>#REF!</v>
      </c>
      <c r="UC47" t="e">
        <f>IF('[1]Data Checking'!UN47="","",'[1]Data Checking'!UN47)</f>
        <v>#REF!</v>
      </c>
    </row>
    <row r="48" spans="1:549">
      <c r="A48">
        <f>IF('[1]Data Checking'!D48="","",'[1]Data Checking'!D48)</f>
        <v>44527.655325821761</v>
      </c>
      <c r="B48">
        <f>IF('[1]Data Checking'!E48="","",'[1]Data Checking'!E48)</f>
        <v>44527.663307905103</v>
      </c>
      <c r="C48">
        <f>IF('[1]Data Checking'!F48="","",'[1]Data Checking'!F48)</f>
        <v>44527</v>
      </c>
      <c r="D48" t="str">
        <f>IF('[1]Data Checking'!H48="","",'[1]Data Checking'!H48)</f>
        <v>audit.csv</v>
      </c>
      <c r="E48" t="str">
        <f>IF('[1]Data Checking'!I48="","",'[1]Data Checking'!I48)</f>
        <v>icsm_haiti</v>
      </c>
      <c r="F48" t="str">
        <f>IF('[1]Data Checking'!J48="","",'[1]Data Checking'!J48)</f>
        <v/>
      </c>
      <c r="G48" t="str">
        <f>IF('[1]Data Checking'!K48="","",'[1]Data Checking'!K48)</f>
        <v/>
      </c>
      <c r="H48">
        <f>IF('[1]Data Checking'!L48="","",'[1]Data Checking'!L48)</f>
        <v>44527</v>
      </c>
      <c r="I48" t="str">
        <f>IF('[1]Data Checking'!M48="","",'[1]Data Checking'!M48)</f>
        <v>Croix-Rouge Neerlandaise</v>
      </c>
      <c r="J48" t="str">
        <f>IF('[1]Data Checking'!N48="","",'[1]Data Checking'!N48)</f>
        <v/>
      </c>
      <c r="K48" t="str">
        <f>IF('[1]Data Checking'!O48="","",'[1]Data Checking'!O48)</f>
        <v>crnl</v>
      </c>
      <c r="L48" t="str">
        <f>IF('[1]Data Checking'!P48="","",'[1]Data Checking'!P48)</f>
        <v>Croix-Rouge Neerlandaise</v>
      </c>
      <c r="M48" t="str">
        <f>IF('[1]Data Checking'!Q48="","",'[1]Data Checking'!Q48)</f>
        <v>Croix-Rouge Neerlandaise</v>
      </c>
      <c r="N48" t="str">
        <f>IF('[1]Data Checking'!R48="","",'[1]Data Checking'!R48)</f>
        <v>OJ_9690</v>
      </c>
      <c r="O48" t="str">
        <f>IF('[1]Data Checking'!S48="","",'[1]Data Checking'!S48)</f>
        <v/>
      </c>
      <c r="P48" t="str">
        <f>IF('[1]Data Checking'!T48="","",'[1]Data Checking'!T48)</f>
        <v>crnl_oj</v>
      </c>
      <c r="Q48" t="str">
        <f>IF('[1]Data Checking'!U48="","",'[1]Data Checking'!U48)</f>
        <v>OJ_9690</v>
      </c>
      <c r="R48" t="str">
        <f>IF('[1]Data Checking'!V48="","",'[1]Data Checking'!V48)</f>
        <v>OJ_9690</v>
      </c>
      <c r="S48" t="str">
        <f>IF('[1]Data Checking'!W48="","",'[1]Data Checking'!W48)</f>
        <v>Sud-Est</v>
      </c>
      <c r="T48" t="str">
        <f>IF('[1]Data Checking'!X48="","",'[1]Data Checking'!X48)</f>
        <v>Jacmel</v>
      </c>
      <c r="U48" t="str">
        <f>IF('[1]Data Checking'!Y48="","",'[1]Data Checking'!Y48)</f>
        <v>HT0211</v>
      </c>
      <c r="V48" t="str">
        <f>IF('[1]Data Checking'!Z48="","",'[1]Data Checking'!Z48)</f>
        <v>Jacmel</v>
      </c>
      <c r="W48" t="str">
        <f>IF('[1]Data Checking'!AA48="","",'[1]Data Checking'!AA48)</f>
        <v>1re Section Bas Cap Rouge</v>
      </c>
      <c r="X48" t="str">
        <f>IF('[1]Data Checking'!AB48="","",'[1]Data Checking'!AB48)</f>
        <v>HT0211-01</v>
      </c>
      <c r="Y48" t="str">
        <f>IF('[1]Data Checking'!AC48="","",'[1]Data Checking'!AC48)</f>
        <v>1re Section Bas Cap Rouge</v>
      </c>
      <c r="Z48" t="str">
        <f>IF('[1]Data Checking'!AD48="","",'[1]Data Checking'!AD48)</f>
        <v>Beaudoin</v>
      </c>
      <c r="AA48" t="str">
        <f>IF('[1]Data Checking'!AE48="","",'[1]Data Checking'!AE48)</f>
        <v/>
      </c>
      <c r="AB48" t="str">
        <f>IF('[1]Data Checking'!AF48="","",'[1]Data Checking'!AF48)</f>
        <v>jac_1</v>
      </c>
      <c r="AC48" t="str">
        <f>IF('[1]Data Checking'!AG48="","",'[1]Data Checking'!AG48)</f>
        <v>Beaudoin</v>
      </c>
      <c r="AD48" t="str">
        <f>IF('[1]Data Checking'!AH48="","",'[1]Data Checking'!AH48)</f>
        <v>Beaudoin</v>
      </c>
      <c r="AE48" t="str">
        <f>IF('[1]Data Checking'!AI48="","",'[1]Data Checking'!AI48)</f>
        <v>Marché Beaudoin</v>
      </c>
      <c r="AF48" t="str">
        <f>IF('[1]Data Checking'!AJ48="","",'[1]Data Checking'!AJ48)</f>
        <v/>
      </c>
      <c r="AG48" t="str">
        <f>IF('[1]Data Checking'!AK48="","",'[1]Data Checking'!AK48)</f>
        <v>jac_1</v>
      </c>
      <c r="AH48" t="str">
        <f>IF('[1]Data Checking'!AL48="","",'[1]Data Checking'!AL48)</f>
        <v>Marché Beaudoin</v>
      </c>
      <c r="AI48" t="str">
        <f>IF('[1]Data Checking'!AM48="","",'[1]Data Checking'!AM48)</f>
        <v>Marché Beaudoin</v>
      </c>
      <c r="AJ48" t="str">
        <f>IF('[1]Data Checking'!AN48="","",'[1]Data Checking'!AN48)</f>
        <v>Milieu urbain</v>
      </c>
      <c r="AK48" t="str">
        <f>IF('[1]Data Checking'!AO48="","",'[1]Data Checking'!AO48)</f>
        <v>Enquête auprès d'un marchand</v>
      </c>
      <c r="AL48" t="str">
        <f>IF('[1]Data Checking'!AP48="","",'[1]Data Checking'!AP48)</f>
        <v>Oui</v>
      </c>
      <c r="AM48" t="str">
        <f>IF('[1]Data Checking'!AQ48="","",'[1]Data Checking'!AQ48)</f>
        <v/>
      </c>
      <c r="AN48" t="str">
        <f>IF('[1]Data Checking'!AR48="","",'[1]Data Checking'!AR48)</f>
        <v>Oui</v>
      </c>
      <c r="AO48" t="str">
        <f>IF('[1]Data Checking'!AS48="","",'[1]Data Checking'!AS48)</f>
        <v/>
      </c>
      <c r="AP48" t="str">
        <f>IF('[1]Data Checking'!AT48="","",'[1]Data Checking'!AT48)</f>
        <v>Femme</v>
      </c>
      <c r="AQ48">
        <f>IF('[1]Data Checking'!AU48="","",'[1]Data Checking'!AU48)</f>
        <v>44527</v>
      </c>
      <c r="AR48">
        <f>IF('[1]Data Checking'!AV48="","",'[1]Data Checking'!AV48)</f>
        <v>44527</v>
      </c>
      <c r="AS48" t="str">
        <f>IF('[1]Data Checking'!AW48="","",'[1]Data Checking'!AW48)</f>
        <v>Détaillant avec boutique</v>
      </c>
      <c r="AT48" t="str">
        <f>IF('[1]Data Checking'!AX48="","",'[1]Data Checking'!AX48)</f>
        <v/>
      </c>
      <c r="AU48" t="str">
        <f>IF('[1]Data Checking'!AY48="","",'[1]Data Checking'!AY48)</f>
        <v>Nourriture</v>
      </c>
      <c r="AV48">
        <f>IF('[1]Data Checking'!AZ48="","",'[1]Data Checking'!AZ48)</f>
        <v>1</v>
      </c>
      <c r="AW48">
        <f>IF('[1]Data Checking'!BA48="","",'[1]Data Checking'!BA48)</f>
        <v>0</v>
      </c>
      <c r="AX48">
        <f>IF('[1]Data Checking'!BB48="","",'[1]Data Checking'!BB48)</f>
        <v>0</v>
      </c>
      <c r="AY48">
        <f>IF('[1]Data Checking'!BC48="","",'[1]Data Checking'!BC48)</f>
        <v>0</v>
      </c>
      <c r="AZ48" t="str">
        <f>IF('[1]Data Checking'!BD48="","",'[1]Data Checking'!BD48)</f>
        <v>nourriture</v>
      </c>
      <c r="BA48" t="str">
        <f>IF('[1]Data Checking'!BE48="","",'[1]Data Checking'!BE48)</f>
        <v>Nourriture</v>
      </c>
      <c r="BB48" t="str">
        <f>IF('[1]Data Checking'!BF48="","",'[1]Data Checking'!BF48)</f>
        <v>En espèces (Gourde)</v>
      </c>
      <c r="BC48">
        <f>IF('[1]Data Checking'!BG48="","",'[1]Data Checking'!BG48)</f>
        <v>1</v>
      </c>
      <c r="BD48">
        <f>IF('[1]Data Checking'!BH48="","",'[1]Data Checking'!BH48)</f>
        <v>0</v>
      </c>
      <c r="BE48">
        <f>IF('[1]Data Checking'!BI48="","",'[1]Data Checking'!BI48)</f>
        <v>0</v>
      </c>
      <c r="BF48">
        <f>IF('[1]Data Checking'!BJ48="","",'[1]Data Checking'!BJ48)</f>
        <v>0</v>
      </c>
      <c r="BG48">
        <f>IF('[1]Data Checking'!BK48="","",'[1]Data Checking'!BK48)</f>
        <v>0</v>
      </c>
      <c r="BH48">
        <f>IF('[1]Data Checking'!BL48="","",'[1]Data Checking'!BL48)</f>
        <v>0</v>
      </c>
      <c r="BI48">
        <f>IF('[1]Data Checking'!BM48="","",'[1]Data Checking'!BM48)</f>
        <v>0</v>
      </c>
      <c r="BJ48">
        <f>IF('[1]Data Checking'!BN48="","",'[1]Data Checking'!BN48)</f>
        <v>0</v>
      </c>
      <c r="BK48">
        <f>IF('[1]Data Checking'!BO48="","",'[1]Data Checking'!BO48)</f>
        <v>0</v>
      </c>
      <c r="BL48">
        <f>IF('[1]Data Checking'!BP48="","",'[1]Data Checking'!BP48)</f>
        <v>0</v>
      </c>
      <c r="BM48" t="str">
        <f>IF('[1]Data Checking'!BQ48="","",'[1]Data Checking'!BQ48)</f>
        <v/>
      </c>
      <c r="BN48" t="str">
        <f>IF('[1]Data Checking'!BR48="","",'[1]Data Checking'!BR48)</f>
        <v>Non, il n'y a pas eu de variation</v>
      </c>
      <c r="BO48" t="str">
        <f>IF('[1]Data Checking'!BS48="","",'[1]Data Checking'!BS48)</f>
        <v>Je ne sais pas / Je ne souhaite pas répondre</v>
      </c>
      <c r="BP48" t="str">
        <f>IF('[1]Data Checking'!BT48="","",'[1]Data Checking'!BT48)</f>
        <v>Aucun</v>
      </c>
      <c r="BQ48">
        <f>IF('[1]Data Checking'!BU48="","",'[1]Data Checking'!BU48)</f>
        <v>0</v>
      </c>
      <c r="BR48">
        <f>IF('[1]Data Checking'!BV48="","",'[1]Data Checking'!BV48)</f>
        <v>0</v>
      </c>
      <c r="BS48">
        <f>IF('[1]Data Checking'!BW48="","",'[1]Data Checking'!BW48)</f>
        <v>0</v>
      </c>
      <c r="BT48">
        <f>IF('[1]Data Checking'!BX48="","",'[1]Data Checking'!BX48)</f>
        <v>0</v>
      </c>
      <c r="BU48">
        <f>IF('[1]Data Checking'!BY48="","",'[1]Data Checking'!BY48)</f>
        <v>0</v>
      </c>
      <c r="BV48">
        <f>IF('[1]Data Checking'!BZ48="","",'[1]Data Checking'!BZ48)</f>
        <v>0</v>
      </c>
      <c r="BW48">
        <f>IF('[1]Data Checking'!CA48="","",'[1]Data Checking'!CA48)</f>
        <v>0</v>
      </c>
      <c r="BX48">
        <f>IF('[1]Data Checking'!CB48="","",'[1]Data Checking'!CB48)</f>
        <v>1</v>
      </c>
      <c r="BY48" t="str">
        <f>IF('[1]Data Checking'!CC48="","",'[1]Data Checking'!CC48)</f>
        <v/>
      </c>
      <c r="BZ48" t="str">
        <f>IF('[1]Data Checking'!CD48="","",'[1]Data Checking'!CD48)</f>
        <v/>
      </c>
      <c r="CA48" t="str">
        <f>IF('[1]Data Checking'!CE48="","",'[1]Data Checking'!CE48)</f>
        <v/>
      </c>
      <c r="CB48" t="str">
        <f>IF('[1]Data Checking'!CF48="","",'[1]Data Checking'!CF48)</f>
        <v/>
      </c>
      <c r="CC48" t="str">
        <f>IF('[1]Data Checking'!CG48="","",'[1]Data Checking'!CG48)</f>
        <v/>
      </c>
      <c r="CD48" t="str">
        <f>IF('[1]Data Checking'!CH48="","",'[1]Data Checking'!CH48)</f>
        <v/>
      </c>
      <c r="CE48" t="str">
        <f>IF('[1]Data Checking'!CI48="","",'[1]Data Checking'!CI48)</f>
        <v/>
      </c>
      <c r="CF48" t="str">
        <f>IF('[1]Data Checking'!CJ48="","",'[1]Data Checking'!CJ48)</f>
        <v/>
      </c>
      <c r="CG48" t="str">
        <f>IF('[1]Data Checking'!CK48="","",'[1]Data Checking'!CK48)</f>
        <v/>
      </c>
      <c r="CH48" t="str">
        <f>IF('[1]Data Checking'!CL48="","",'[1]Data Checking'!CL48)</f>
        <v/>
      </c>
      <c r="CI48" t="str">
        <f>IF('[1]Data Checking'!CM48="","",'[1]Data Checking'!CM48)</f>
        <v/>
      </c>
      <c r="CJ48" t="str">
        <f>IF('[1]Data Checking'!CN48="","",'[1]Data Checking'!CN48)</f>
        <v/>
      </c>
      <c r="CK48" t="str">
        <f>IF('[1]Data Checking'!CO48="","",'[1]Data Checking'!CO48)</f>
        <v/>
      </c>
      <c r="CL48" t="str">
        <f>IF('[1]Data Checking'!CP48="","",'[1]Data Checking'!CP48)</f>
        <v/>
      </c>
      <c r="CM48" t="str">
        <f>IF('[1]Data Checking'!CQ48="","",'[1]Data Checking'!CQ48)</f>
        <v/>
      </c>
      <c r="CN48" t="str">
        <f>IF('[1]Data Checking'!CR48="","",'[1]Data Checking'!CR48)</f>
        <v/>
      </c>
      <c r="CO48" t="str">
        <f>IF('[1]Data Checking'!CS48="","",'[1]Data Checking'!CS48)</f>
        <v/>
      </c>
      <c r="CP48" t="str">
        <f>IF('[1]Data Checking'!CT48="","",'[1]Data Checking'!CT48)</f>
        <v/>
      </c>
      <c r="CQ48" t="str">
        <f>IF('[1]Data Checking'!CU48="","",'[1]Data Checking'!CU48)</f>
        <v/>
      </c>
      <c r="CR48" t="str">
        <f>IF('[1]Data Checking'!CV48="","",'[1]Data Checking'!CV48)</f>
        <v/>
      </c>
      <c r="CS48" t="str">
        <f>IF('[1]Data Checking'!CW48="","",'[1]Data Checking'!CW48)</f>
        <v/>
      </c>
      <c r="CT48" t="str">
        <f>IF('[1]Data Checking'!CX48="","",'[1]Data Checking'!CX48)</f>
        <v/>
      </c>
      <c r="CU48" t="str">
        <f>IF('[1]Data Checking'!CY48="","",'[1]Data Checking'!CY48)</f>
        <v/>
      </c>
      <c r="CV48" t="str">
        <f>IF('[1]Data Checking'!CZ48="","",'[1]Data Checking'!CZ48)</f>
        <v/>
      </c>
      <c r="CW48" t="str">
        <f>IF('[1]Data Checking'!DA48="","",'[1]Data Checking'!DA48)</f>
        <v/>
      </c>
      <c r="CX48" t="str">
        <f>IF('[1]Data Checking'!DB48="","",'[1]Data Checking'!DB48)</f>
        <v/>
      </c>
      <c r="CY48" t="str">
        <f>IF('[1]Data Checking'!DC48="","",'[1]Data Checking'!DC48)</f>
        <v/>
      </c>
      <c r="CZ48" t="str">
        <f>IF('[1]Data Checking'!DD48="","",'[1]Data Checking'!DD48)</f>
        <v/>
      </c>
      <c r="DA48" t="str">
        <f>IF('[1]Data Checking'!DE48="","",'[1]Data Checking'!DE48)</f>
        <v/>
      </c>
      <c r="DB48" t="str">
        <f>IF('[1]Data Checking'!DF48="","",'[1]Data Checking'!DF48)</f>
        <v/>
      </c>
      <c r="DC48" t="str">
        <f>IF('[1]Data Checking'!DG48="","",'[1]Data Checking'!DG48)</f>
        <v/>
      </c>
      <c r="DD48" t="str">
        <f>IF('[1]Data Checking'!DH48="","",'[1]Data Checking'!DH48)</f>
        <v>Oui</v>
      </c>
      <c r="DE48" t="str">
        <f>IF('[1]Data Checking'!DI48="","",'[1]Data Checking'!DI48)</f>
        <v>Article indisponible chez les fournisseurs</v>
      </c>
      <c r="DF48">
        <f>IF('[1]Data Checking'!DJ48="","",'[1]Data Checking'!DJ48)</f>
        <v>0</v>
      </c>
      <c r="DG48">
        <f>IF('[1]Data Checking'!DK48="","",'[1]Data Checking'!DK48)</f>
        <v>0</v>
      </c>
      <c r="DH48">
        <f>IF('[1]Data Checking'!DL48="","",'[1]Data Checking'!DL48)</f>
        <v>0</v>
      </c>
      <c r="DI48">
        <f>IF('[1]Data Checking'!DM48="","",'[1]Data Checking'!DM48)</f>
        <v>0</v>
      </c>
      <c r="DJ48">
        <f>IF('[1]Data Checking'!DN48="","",'[1]Data Checking'!DN48)</f>
        <v>0</v>
      </c>
      <c r="DK48">
        <f>IF('[1]Data Checking'!DO48="","",'[1]Data Checking'!DO48)</f>
        <v>0</v>
      </c>
      <c r="DL48">
        <f>IF('[1]Data Checking'!DP48="","",'[1]Data Checking'!DP48)</f>
        <v>0</v>
      </c>
      <c r="DM48">
        <f>IF('[1]Data Checking'!DQ48="","",'[1]Data Checking'!DQ48)</f>
        <v>1</v>
      </c>
      <c r="DN48">
        <f>IF('[1]Data Checking'!DR48="","",'[1]Data Checking'!DR48)</f>
        <v>0</v>
      </c>
      <c r="DO48">
        <f>IF('[1]Data Checking'!DS48="","",'[1]Data Checking'!DS48)</f>
        <v>0</v>
      </c>
      <c r="DP48">
        <f>IF('[1]Data Checking'!DT48="","",'[1]Data Checking'!DT48)</f>
        <v>0</v>
      </c>
      <c r="DQ48">
        <f>IF('[1]Data Checking'!DU48="","",'[1]Data Checking'!DU48)</f>
        <v>0</v>
      </c>
      <c r="DR48">
        <f>IF('[1]Data Checking'!DV48="","",'[1]Data Checking'!DV48)</f>
        <v>0</v>
      </c>
      <c r="DS48">
        <f>IF('[1]Data Checking'!DW48="","",'[1]Data Checking'!DW48)</f>
        <v>0</v>
      </c>
      <c r="DT48" t="str">
        <f>IF('[1]Data Checking'!DX48="","",'[1]Data Checking'!DX48)</f>
        <v/>
      </c>
      <c r="DU48" t="str">
        <f>IF('[1]Data Checking'!DY48="","",'[1]Data Checking'!DY48)</f>
        <v>Aucun</v>
      </c>
      <c r="DV48">
        <f>IF('[1]Data Checking'!DZ48="","",'[1]Data Checking'!DZ48)</f>
        <v>0</v>
      </c>
      <c r="DW48">
        <f>IF('[1]Data Checking'!EA48="","",'[1]Data Checking'!EA48)</f>
        <v>0</v>
      </c>
      <c r="DX48">
        <f>IF('[1]Data Checking'!EB48="","",'[1]Data Checking'!EB48)</f>
        <v>0</v>
      </c>
      <c r="DY48">
        <f>IF('[1]Data Checking'!EC48="","",'[1]Data Checking'!EC48)</f>
        <v>0</v>
      </c>
      <c r="DZ48">
        <f>IF('[1]Data Checking'!ED48="","",'[1]Data Checking'!ED48)</f>
        <v>0</v>
      </c>
      <c r="EA48">
        <f>IF('[1]Data Checking'!EE48="","",'[1]Data Checking'!EE48)</f>
        <v>0</v>
      </c>
      <c r="EB48">
        <f>IF('[1]Data Checking'!EF48="","",'[1]Data Checking'!EF48)</f>
        <v>0</v>
      </c>
      <c r="EC48">
        <f>IF('[1]Data Checking'!EG48="","",'[1]Data Checking'!EG48)</f>
        <v>1</v>
      </c>
      <c r="ED48" t="str">
        <f>IF('[1]Data Checking'!EH48="","",'[1]Data Checking'!EH48)</f>
        <v>Non</v>
      </c>
      <c r="EE48" t="str">
        <f>IF('[1]Data Checking'!EI48="","",'[1]Data Checking'!EI48)</f>
        <v>Non</v>
      </c>
      <c r="EF48" t="str">
        <f>IF('[1]Data Checking'!EJ48="","",'[1]Data Checking'!EJ48)</f>
        <v>Oui</v>
      </c>
      <c r="EG48" t="str">
        <f>IF('[1]Data Checking'!EK48="","",'[1]Data Checking'!EK48)</f>
        <v>Sud-Est</v>
      </c>
      <c r="EH48" t="str">
        <f>IF('[1]Data Checking'!EL48="","",'[1]Data Checking'!EL48)</f>
        <v>Meme</v>
      </c>
      <c r="EI48" t="str">
        <f>IF('[1]Data Checking'!EM48="","",'[1]Data Checking'!EM48)</f>
        <v>Jacmel</v>
      </c>
      <c r="EJ48" t="str">
        <f>IF('[1]Data Checking'!EN48="","",'[1]Data Checking'!EN48)</f>
        <v>Meme</v>
      </c>
      <c r="EK48" t="str">
        <f>IF('[1]Data Checking'!EO48="","",'[1]Data Checking'!EO48)</f>
        <v/>
      </c>
      <c r="EL48" t="str">
        <f>IF('[1]Data Checking'!EP48="","",'[1]Data Checking'!EP48)</f>
        <v/>
      </c>
      <c r="EM48" t="str">
        <f>IF('[1]Data Checking'!EQ48="","",'[1]Data Checking'!EQ48)</f>
        <v/>
      </c>
      <c r="EN48" t="str">
        <f>IF('[1]Data Checking'!ER48="","",'[1]Data Checking'!ER48)</f>
        <v/>
      </c>
      <c r="EO48" t="str">
        <f>IF('[1]Data Checking'!ES48="","",'[1]Data Checking'!ES48)</f>
        <v/>
      </c>
      <c r="EP48" t="str">
        <f>IF('[1]Data Checking'!ET48="","",'[1]Data Checking'!ET48)</f>
        <v/>
      </c>
      <c r="EQ48" t="str">
        <f>IF('[1]Data Checking'!EU48="","",'[1]Data Checking'!EU48)</f>
        <v/>
      </c>
      <c r="ER48" t="str">
        <f>IF('[1]Data Checking'!EV48="","",'[1]Data Checking'!EV48)</f>
        <v/>
      </c>
      <c r="ES48" t="str">
        <f>IF('[1]Data Checking'!EW48="","",'[1]Data Checking'!EW48)</f>
        <v/>
      </c>
      <c r="ET48" t="str">
        <f>IF('[1]Data Checking'!EX48="","",'[1]Data Checking'!EX48)</f>
        <v/>
      </c>
      <c r="EU48" t="str">
        <f>IF('[1]Data Checking'!EY48="","",'[1]Data Checking'!EY48)</f>
        <v/>
      </c>
      <c r="EV48" t="str">
        <f>IF('[1]Data Checking'!EZ48="","",'[1]Data Checking'!EZ48)</f>
        <v/>
      </c>
      <c r="EW48" t="str">
        <f>IF('[1]Data Checking'!FA48="","",'[1]Data Checking'!FA48)</f>
        <v/>
      </c>
      <c r="EX48" t="str">
        <f>IF('[1]Data Checking'!FB48="","",'[1]Data Checking'!FB48)</f>
        <v/>
      </c>
      <c r="EY48" t="str">
        <f>IF('[1]Data Checking'!FC48="","",'[1]Data Checking'!FC48)</f>
        <v/>
      </c>
      <c r="EZ48" t="str">
        <f>IF('[1]Data Checking'!FD48="","",'[1]Data Checking'!FD48)</f>
        <v/>
      </c>
      <c r="FA48" t="str">
        <f>IF('[1]Data Checking'!FE48="","",'[1]Data Checking'!FE48)</f>
        <v/>
      </c>
      <c r="FB48" t="str">
        <f>IF('[1]Data Checking'!FF48="","",'[1]Data Checking'!FF48)</f>
        <v/>
      </c>
      <c r="FC48" t="str">
        <f>IF('[1]Data Checking'!FG48="","",'[1]Data Checking'!FG48)</f>
        <v/>
      </c>
      <c r="FD48" t="str">
        <f>IF('[1]Data Checking'!FH48="","",'[1]Data Checking'!FH48)</f>
        <v/>
      </c>
      <c r="FE48" t="str">
        <f>IF('[1]Data Checking'!FI48="","",'[1]Data Checking'!FI48)</f>
        <v/>
      </c>
      <c r="FF48" t="str">
        <f>IF('[1]Data Checking'!FJ48="","",'[1]Data Checking'!FJ48)</f>
        <v/>
      </c>
      <c r="FG48" t="str">
        <f>IF('[1]Data Checking'!FK48="","",'[1]Data Checking'!FK48)</f>
        <v/>
      </c>
      <c r="FH48" t="str">
        <f>IF('[1]Data Checking'!FL48="","",'[1]Data Checking'!FL48)</f>
        <v/>
      </c>
      <c r="FI48" t="str">
        <f>IF('[1]Data Checking'!FM48="","",'[1]Data Checking'!FM48)</f>
        <v/>
      </c>
      <c r="FJ48" t="str">
        <f>IF('[1]Data Checking'!FN48="","",'[1]Data Checking'!FN48)</f>
        <v/>
      </c>
      <c r="FK48" t="str">
        <f>IF('[1]Data Checking'!FO48="","",'[1]Data Checking'!FO48)</f>
        <v/>
      </c>
      <c r="FL48" t="str">
        <f>IF('[1]Data Checking'!FP48="","",'[1]Data Checking'!FP48)</f>
        <v/>
      </c>
      <c r="FM48" t="str">
        <f>IF('[1]Data Checking'!FQ48="","",'[1]Data Checking'!FQ48)</f>
        <v/>
      </c>
      <c r="FN48" t="str">
        <f>IF('[1]Data Checking'!FR48="","",'[1]Data Checking'!FR48)</f>
        <v/>
      </c>
      <c r="FO48" t="str">
        <f>IF('[1]Data Checking'!FS48="","",'[1]Data Checking'!FS48)</f>
        <v/>
      </c>
      <c r="FP48" t="str">
        <f>IF('[1]Data Checking'!FT48="","",'[1]Data Checking'!FT48)</f>
        <v/>
      </c>
      <c r="FQ48" t="str">
        <f>IF('[1]Data Checking'!FU48="","",'[1]Data Checking'!FU48)</f>
        <v/>
      </c>
      <c r="FR48" t="str">
        <f>IF('[1]Data Checking'!FV48="","",'[1]Data Checking'!FV48)</f>
        <v/>
      </c>
      <c r="FS48" t="str">
        <f>IF('[1]Data Checking'!FW48="","",'[1]Data Checking'!FW48)</f>
        <v/>
      </c>
      <c r="FT48" t="str">
        <f>IF('[1]Data Checking'!FX48="","",'[1]Data Checking'!FX48)</f>
        <v/>
      </c>
      <c r="FU48" t="str">
        <f>IF('[1]Data Checking'!FY48="","",'[1]Data Checking'!FY48)</f>
        <v/>
      </c>
      <c r="FV48" t="str">
        <f>IF('[1]Data Checking'!FZ48="","",'[1]Data Checking'!FZ48)</f>
        <v/>
      </c>
      <c r="FW48" t="str">
        <f>IF('[1]Data Checking'!GA48="","",'[1]Data Checking'!GA48)</f>
        <v/>
      </c>
      <c r="FX48" t="str">
        <f>IF('[1]Data Checking'!GB48="","",'[1]Data Checking'!GB48)</f>
        <v/>
      </c>
      <c r="FY48" t="str">
        <f>IF('[1]Data Checking'!GC48="","",'[1]Data Checking'!GC48)</f>
        <v/>
      </c>
      <c r="FZ48" t="str">
        <f>IF('[1]Data Checking'!GD48="","",'[1]Data Checking'!GD48)</f>
        <v/>
      </c>
      <c r="GA48" t="str">
        <f>IF('[1]Data Checking'!GE48="","",'[1]Data Checking'!GE48)</f>
        <v/>
      </c>
      <c r="GB48" t="str">
        <f>IF('[1]Data Checking'!GF48="","",'[1]Data Checking'!GF48)</f>
        <v/>
      </c>
      <c r="GC48" t="str">
        <f>IF('[1]Data Checking'!GG48="","",'[1]Data Checking'!GG48)</f>
        <v/>
      </c>
      <c r="GD48" t="str">
        <f>IF('[1]Data Checking'!GH48="","",'[1]Data Checking'!GH48)</f>
        <v/>
      </c>
      <c r="GE48" t="str">
        <f>IF('[1]Data Checking'!GI48="","",'[1]Data Checking'!GI48)</f>
        <v/>
      </c>
      <c r="GF48" t="str">
        <f>IF('[1]Data Checking'!GJ48="","",'[1]Data Checking'!GJ48)</f>
        <v/>
      </c>
      <c r="GG48" t="str">
        <f>IF('[1]Data Checking'!GK48="","",'[1]Data Checking'!GK48)</f>
        <v/>
      </c>
      <c r="GH48" t="str">
        <f>IF('[1]Data Checking'!GL48="","",'[1]Data Checking'!GL48)</f>
        <v/>
      </c>
      <c r="GI48" t="str">
        <f>IF('[1]Data Checking'!GM48="","",'[1]Data Checking'!GM48)</f>
        <v/>
      </c>
      <c r="GJ48" t="str">
        <f>IF('[1]Data Checking'!GN48="","",'[1]Data Checking'!GN48)</f>
        <v/>
      </c>
      <c r="GK48" t="str">
        <f>IF('[1]Data Checking'!GO48="","",'[1]Data Checking'!GO48)</f>
        <v/>
      </c>
      <c r="GL48" t="str">
        <f>IF('[1]Data Checking'!GP48="","",'[1]Data Checking'!GP48)</f>
        <v/>
      </c>
      <c r="GM48" t="str">
        <f>IF('[1]Data Checking'!GQ48="","",'[1]Data Checking'!GQ48)</f>
        <v/>
      </c>
      <c r="GN48" t="str">
        <f>IF('[1]Data Checking'!GR48="","",'[1]Data Checking'!GR48)</f>
        <v/>
      </c>
      <c r="GO48" t="str">
        <f>IF('[1]Data Checking'!GS48="","",'[1]Data Checking'!GS48)</f>
        <v/>
      </c>
      <c r="GP48" t="str">
        <f>IF('[1]Data Checking'!GT48="","",'[1]Data Checking'!GT48)</f>
        <v/>
      </c>
      <c r="GQ48" t="str">
        <f>IF('[1]Data Checking'!GU48="","",'[1]Data Checking'!GU48)</f>
        <v/>
      </c>
      <c r="GR48" t="str">
        <f>IF('[1]Data Checking'!GV48="","",'[1]Data Checking'!GV48)</f>
        <v/>
      </c>
      <c r="GS48" t="str">
        <f>IF('[1]Data Checking'!GW48="","",'[1]Data Checking'!GW48)</f>
        <v/>
      </c>
      <c r="GT48" t="str">
        <f>IF('[1]Data Checking'!GX48="","",'[1]Data Checking'!GX48)</f>
        <v/>
      </c>
      <c r="GU48" t="str">
        <f>IF('[1]Data Checking'!GY48="","",'[1]Data Checking'!GY48)</f>
        <v/>
      </c>
      <c r="GV48" t="str">
        <f>IF('[1]Data Checking'!GZ48="","",'[1]Data Checking'!GZ48)</f>
        <v/>
      </c>
      <c r="GW48" t="str">
        <f>IF('[1]Data Checking'!HA48="","",'[1]Data Checking'!HA48)</f>
        <v/>
      </c>
      <c r="GX48" t="str">
        <f>IF('[1]Data Checking'!HB48="","",'[1]Data Checking'!HB48)</f>
        <v/>
      </c>
      <c r="GY48" t="str">
        <f>IF('[1]Data Checking'!HC48="","",'[1]Data Checking'!HC48)</f>
        <v/>
      </c>
      <c r="GZ48" t="str">
        <f>IF('[1]Data Checking'!HD48="","",'[1]Data Checking'!HD48)</f>
        <v/>
      </c>
      <c r="HA48" t="str">
        <f>IF('[1]Data Checking'!HE48="","",'[1]Data Checking'!HE48)</f>
        <v/>
      </c>
      <c r="HB48" t="str">
        <f>IF('[1]Data Checking'!HF48="","",'[1]Data Checking'!HF48)</f>
        <v/>
      </c>
      <c r="HC48" t="str">
        <f>IF('[1]Data Checking'!HG48="","",'[1]Data Checking'!HG48)</f>
        <v/>
      </c>
      <c r="HD48" t="str">
        <f>IF('[1]Data Checking'!HH48="","",'[1]Data Checking'!HH48)</f>
        <v/>
      </c>
      <c r="HE48" t="str">
        <f>IF('[1]Data Checking'!HI48="","",'[1]Data Checking'!HI48)</f>
        <v/>
      </c>
      <c r="HF48" t="str">
        <f>IF('[1]Data Checking'!HJ48="","",'[1]Data Checking'!HJ48)</f>
        <v/>
      </c>
      <c r="HG48" t="str">
        <f>IF('[1]Data Checking'!HK48="","",'[1]Data Checking'!HK48)</f>
        <v/>
      </c>
      <c r="HH48" t="str">
        <f>IF('[1]Data Checking'!HL48="","",'[1]Data Checking'!HL48)</f>
        <v/>
      </c>
      <c r="HI48" t="str">
        <f>IF('[1]Data Checking'!HM48="","",'[1]Data Checking'!HM48)</f>
        <v/>
      </c>
      <c r="HJ48" t="str">
        <f>IF('[1]Data Checking'!HN48="","",'[1]Data Checking'!HN48)</f>
        <v/>
      </c>
      <c r="HK48" t="str">
        <f>IF('[1]Data Checking'!HO48="","",'[1]Data Checking'!HO48)</f>
        <v/>
      </c>
      <c r="HL48" t="str">
        <f>IF('[1]Data Checking'!HP48="","",'[1]Data Checking'!HP48)</f>
        <v/>
      </c>
      <c r="HM48" t="str">
        <f>IF('[1]Data Checking'!HQ48="","",'[1]Data Checking'!HQ48)</f>
        <v/>
      </c>
      <c r="HN48" t="str">
        <f>IF('[1]Data Checking'!HR48="","",'[1]Data Checking'!HR48)</f>
        <v/>
      </c>
      <c r="HO48" t="str">
        <f>IF('[1]Data Checking'!HS48="","",'[1]Data Checking'!HS48)</f>
        <v/>
      </c>
      <c r="HP48" t="str">
        <f>IF('[1]Data Checking'!HT48="","",'[1]Data Checking'!HT48)</f>
        <v/>
      </c>
      <c r="HQ48" t="str">
        <f>IF('[1]Data Checking'!HU48="","",'[1]Data Checking'!HU48)</f>
        <v/>
      </c>
      <c r="HR48" t="str">
        <f>IF('[1]Data Checking'!HV48="","",'[1]Data Checking'!HV48)</f>
        <v/>
      </c>
      <c r="HS48" t="str">
        <f>IF('[1]Data Checking'!HW48="","",'[1]Data Checking'!HW48)</f>
        <v/>
      </c>
      <c r="HT48" t="str">
        <f>IF('[1]Data Checking'!HX48="","",'[1]Data Checking'!HX48)</f>
        <v/>
      </c>
      <c r="HU48" t="str">
        <f>IF('[1]Data Checking'!HY48="","",'[1]Data Checking'!HY48)</f>
        <v/>
      </c>
      <c r="HV48" t="str">
        <f>IF('[1]Data Checking'!HZ48="","",'[1]Data Checking'!HZ48)</f>
        <v/>
      </c>
      <c r="HW48" t="str">
        <f>IF('[1]Data Checking'!IA48="","",'[1]Data Checking'!IA48)</f>
        <v/>
      </c>
      <c r="HX48" t="str">
        <f>IF('[1]Data Checking'!IB48="","",'[1]Data Checking'!IB48)</f>
        <v/>
      </c>
      <c r="HY48" t="str">
        <f>IF('[1]Data Checking'!IC48="","",'[1]Data Checking'!IC48)</f>
        <v/>
      </c>
      <c r="HZ48" t="str">
        <f>IF('[1]Data Checking'!ID48="","",'[1]Data Checking'!ID48)</f>
        <v/>
      </c>
      <c r="IA48" t="str">
        <f>IF('[1]Data Checking'!IE48="","",'[1]Data Checking'!IE48)</f>
        <v/>
      </c>
      <c r="IB48" t="str">
        <f>IF('[1]Data Checking'!IF48="","",'[1]Data Checking'!IF48)</f>
        <v>Non</v>
      </c>
      <c r="IC48" t="str">
        <f>IF('[1]Data Checking'!IG48="","",'[1]Data Checking'!IG48)</f>
        <v/>
      </c>
      <c r="ID48" t="str">
        <f>IF('[1]Data Checking'!IH48="","",'[1]Data Checking'!IH48)</f>
        <v/>
      </c>
      <c r="IE48" t="str">
        <f>IF('[1]Data Checking'!II48="","",'[1]Data Checking'!II48)</f>
        <v/>
      </c>
      <c r="IF48" t="str">
        <f>IF('[1]Data Checking'!IJ48="","",'[1]Data Checking'!IJ48)</f>
        <v/>
      </c>
      <c r="IG48" t="str">
        <f>IF('[1]Data Checking'!IK48="","",'[1]Data Checking'!IK48)</f>
        <v/>
      </c>
      <c r="IH48" t="str">
        <f>IF('[1]Data Checking'!IL48="","",'[1]Data Checking'!IL48)</f>
        <v/>
      </c>
      <c r="II48" t="str">
        <f>IF('[1]Data Checking'!IM48="","",'[1]Data Checking'!IM48)</f>
        <v/>
      </c>
      <c r="IJ48" t="str">
        <f>IF('[1]Data Checking'!IN48="","",'[1]Data Checking'!IN48)</f>
        <v/>
      </c>
      <c r="IK48" t="str">
        <f>IF('[1]Data Checking'!IO48="","",'[1]Data Checking'!IO48)</f>
        <v>Risques de vols ou pillages</v>
      </c>
      <c r="IL48">
        <f>IF('[1]Data Checking'!IP48="","",'[1]Data Checking'!IP48)</f>
        <v>1</v>
      </c>
      <c r="IM48">
        <f>IF('[1]Data Checking'!IQ48="","",'[1]Data Checking'!IQ48)</f>
        <v>0</v>
      </c>
      <c r="IN48">
        <f>IF('[1]Data Checking'!IR48="","",'[1]Data Checking'!IR48)</f>
        <v>0</v>
      </c>
      <c r="IO48">
        <f>IF('[1]Data Checking'!IS48="","",'[1]Data Checking'!IS48)</f>
        <v>0</v>
      </c>
      <c r="IP48">
        <f>IF('[1]Data Checking'!IT48="","",'[1]Data Checking'!IT48)</f>
        <v>0</v>
      </c>
      <c r="IQ48">
        <f>IF('[1]Data Checking'!IU48="","",'[1]Data Checking'!IU48)</f>
        <v>0</v>
      </c>
      <c r="IR48">
        <f>IF('[1]Data Checking'!IV48="","",'[1]Data Checking'!IV48)</f>
        <v>0</v>
      </c>
      <c r="IS48">
        <f>IF('[1]Data Checking'!IW48="","",'[1]Data Checking'!IW48)</f>
        <v>0</v>
      </c>
      <c r="IT48" t="str">
        <f>IF('[1]Data Checking'!IX48="","",'[1]Data Checking'!IX48)</f>
        <v/>
      </c>
      <c r="IU48" t="str">
        <f>IF('[1]Data Checking'!IY48="","",'[1]Data Checking'!IY48)</f>
        <v>Je ne sais pas, je ne souhaite pas répondre</v>
      </c>
      <c r="IV48" t="str">
        <f>IF('[1]Data Checking'!IZ48="","",'[1]Data Checking'!IZ48)</f>
        <v/>
      </c>
      <c r="IW48" t="str">
        <f>IF('[1]Data Checking'!JA48="","",'[1]Data Checking'!JA48)</f>
        <v/>
      </c>
      <c r="IX48" t="str">
        <f>IF('[1]Data Checking'!JB48="","",'[1]Data Checking'!JB48)</f>
        <v/>
      </c>
      <c r="IY48" t="str">
        <f>IF('[1]Data Checking'!JC48="","",'[1]Data Checking'!JC48)</f>
        <v/>
      </c>
      <c r="IZ48" t="str">
        <f>IF('[1]Data Checking'!JD48="","",'[1]Data Checking'!JD48)</f>
        <v/>
      </c>
      <c r="JA48" t="str">
        <f>IF('[1]Data Checking'!JE48="","",'[1]Data Checking'!JE48)</f>
        <v/>
      </c>
      <c r="JB48" t="str">
        <f>IF('[1]Data Checking'!JF48="","",'[1]Data Checking'!JF48)</f>
        <v/>
      </c>
      <c r="JC48" t="str">
        <f>IF('[1]Data Checking'!JG48="","",'[1]Data Checking'!JG48)</f>
        <v/>
      </c>
      <c r="JD48" t="str">
        <f>IF('[1]Data Checking'!JH48="","",'[1]Data Checking'!JH48)</f>
        <v/>
      </c>
      <c r="JE48" t="str">
        <f>IF('[1]Data Checking'!JI48="","",'[1]Data Checking'!JI48)</f>
        <v/>
      </c>
      <c r="JF48" t="str">
        <f>IF('[1]Data Checking'!JJ48="","",'[1]Data Checking'!JJ48)</f>
        <v/>
      </c>
      <c r="JG48" t="str">
        <f>IF('[1]Data Checking'!JK48="","",'[1]Data Checking'!JK48)</f>
        <v/>
      </c>
      <c r="JH48" t="str">
        <f>IF('[1]Data Checking'!JL48="","",'[1]Data Checking'!JL48)</f>
        <v/>
      </c>
      <c r="JI48" t="str">
        <f>IF('[1]Data Checking'!JM48="","",'[1]Data Checking'!JM48)</f>
        <v/>
      </c>
      <c r="JJ48" t="str">
        <f>IF('[1]Data Checking'!JN48="","",'[1]Data Checking'!JN48)</f>
        <v/>
      </c>
      <c r="JK48" t="str">
        <f>IF('[1]Data Checking'!JO48="","",'[1]Data Checking'!JO48)</f>
        <v/>
      </c>
      <c r="JL48" t="str">
        <f>IF('[1]Data Checking'!JP48="","",'[1]Data Checking'!JP48)</f>
        <v/>
      </c>
      <c r="JM48" t="str">
        <f>IF('[1]Data Checking'!JQ48="","",'[1]Data Checking'!JQ48)</f>
        <v/>
      </c>
      <c r="JN48" t="str">
        <f>IF('[1]Data Checking'!JR48="","",'[1]Data Checking'!JR48)</f>
        <v/>
      </c>
      <c r="JO48" t="str">
        <f>IF('[1]Data Checking'!JS48="","",'[1]Data Checking'!JS48)</f>
        <v/>
      </c>
      <c r="JP48" t="str">
        <f>IF('[1]Data Checking'!JT48="","",'[1]Data Checking'!JT48)</f>
        <v/>
      </c>
      <c r="JQ48" t="str">
        <f>IF('[1]Data Checking'!JU48="","",'[1]Data Checking'!JU48)</f>
        <v/>
      </c>
      <c r="JR48" t="str">
        <f>IF('[1]Data Checking'!JV48="","",'[1]Data Checking'!JV48)</f>
        <v/>
      </c>
      <c r="JS48" t="str">
        <f>IF('[1]Data Checking'!JW48="","",'[1]Data Checking'!JW48)</f>
        <v/>
      </c>
      <c r="JT48" t="str">
        <f>IF('[1]Data Checking'!JX48="","",'[1]Data Checking'!JX48)</f>
        <v/>
      </c>
      <c r="JU48" t="str">
        <f>IF('[1]Data Checking'!JY48="","",'[1]Data Checking'!JY48)</f>
        <v/>
      </c>
      <c r="JV48" t="str">
        <f>IF('[1]Data Checking'!JZ48="","",'[1]Data Checking'!JZ48)</f>
        <v/>
      </c>
      <c r="JW48" t="str">
        <f>IF('[1]Data Checking'!KA48="","",'[1]Data Checking'!KA48)</f>
        <v/>
      </c>
      <c r="JX48" t="str">
        <f>IF('[1]Data Checking'!KB48="","",'[1]Data Checking'!KB48)</f>
        <v/>
      </c>
      <c r="JY48" t="str">
        <f>IF('[1]Data Checking'!KC48="","",'[1]Data Checking'!KC48)</f>
        <v/>
      </c>
      <c r="JZ48" t="str">
        <f>IF('[1]Data Checking'!KD48="","",'[1]Data Checking'!KD48)</f>
        <v/>
      </c>
      <c r="KA48" t="str">
        <f>IF('[1]Data Checking'!KE48="","",'[1]Data Checking'!KE48)</f>
        <v/>
      </c>
      <c r="KB48" t="str">
        <f>IF('[1]Data Checking'!KF48="","",'[1]Data Checking'!KF48)</f>
        <v/>
      </c>
      <c r="KC48" t="str">
        <f>IF('[1]Data Checking'!KG48="","",'[1]Data Checking'!KG48)</f>
        <v/>
      </c>
      <c r="KD48" t="str">
        <f>IF('[1]Data Checking'!KH48="","",'[1]Data Checking'!KH48)</f>
        <v/>
      </c>
      <c r="KE48" t="str">
        <f>IF('[1]Data Checking'!KI48="","",'[1]Data Checking'!KI48)</f>
        <v/>
      </c>
      <c r="KF48" t="str">
        <f>IF('[1]Data Checking'!KJ48="","",'[1]Data Checking'!KJ48)</f>
        <v/>
      </c>
      <c r="KG48" t="str">
        <f>IF('[1]Data Checking'!KK48="","",'[1]Data Checking'!KK48)</f>
        <v/>
      </c>
      <c r="KH48" t="str">
        <f>IF('[1]Data Checking'!KL48="","",'[1]Data Checking'!KL48)</f>
        <v/>
      </c>
      <c r="KI48" t="str">
        <f>IF('[1]Data Checking'!KM48="","",'[1]Data Checking'!KM48)</f>
        <v/>
      </c>
      <c r="KJ48" t="str">
        <f>IF('[1]Data Checking'!KN48="","",'[1]Data Checking'!KN48)</f>
        <v/>
      </c>
      <c r="KK48" t="str">
        <f>IF('[1]Data Checking'!KO48="","",'[1]Data Checking'!KO48)</f>
        <v/>
      </c>
      <c r="KL48" t="str">
        <f>IF('[1]Data Checking'!KP48="","",'[1]Data Checking'!KP48)</f>
        <v/>
      </c>
      <c r="KM48" t="str">
        <f>IF('[1]Data Checking'!KQ48="","",'[1]Data Checking'!KQ48)</f>
        <v/>
      </c>
      <c r="KN48" t="str">
        <f>IF('[1]Data Checking'!KR48="","",'[1]Data Checking'!KR48)</f>
        <v/>
      </c>
      <c r="KO48" t="str">
        <f>IF('[1]Data Checking'!KS48="","",'[1]Data Checking'!KS48)</f>
        <v/>
      </c>
      <c r="KP48" t="str">
        <f>IF('[1]Data Checking'!KT48="","",'[1]Data Checking'!KT48)</f>
        <v/>
      </c>
      <c r="KQ48" t="str">
        <f>IF('[1]Data Checking'!KU48="","",'[1]Data Checking'!KU48)</f>
        <v/>
      </c>
      <c r="KR48" t="str">
        <f>IF('[1]Data Checking'!KV48="","",'[1]Data Checking'!KV48)</f>
        <v/>
      </c>
      <c r="KS48" t="str">
        <f>IF('[1]Data Checking'!KW48="","",'[1]Data Checking'!KW48)</f>
        <v/>
      </c>
      <c r="KT48" t="str">
        <f>IF('[1]Data Checking'!KX48="","",'[1]Data Checking'!KX48)</f>
        <v/>
      </c>
      <c r="KU48" t="str">
        <f>IF('[1]Data Checking'!KY48="","",'[1]Data Checking'!KY48)</f>
        <v/>
      </c>
      <c r="KV48" t="str">
        <f>IF('[1]Data Checking'!KZ48="","",'[1]Data Checking'!KZ48)</f>
        <v/>
      </c>
      <c r="KW48" t="str">
        <f>IF('[1]Data Checking'!LA48="","",'[1]Data Checking'!LA48)</f>
        <v/>
      </c>
      <c r="KX48" t="str">
        <f>IF('[1]Data Checking'!LB48="","",'[1]Data Checking'!LB48)</f>
        <v/>
      </c>
      <c r="KY48" t="str">
        <f>IF('[1]Data Checking'!LC48="","",'[1]Data Checking'!LC48)</f>
        <v/>
      </c>
      <c r="KZ48" t="str">
        <f>IF('[1]Data Checking'!LD48="","",'[1]Data Checking'!LD48)</f>
        <v/>
      </c>
      <c r="LA48" t="str">
        <f>IF('[1]Data Checking'!LE48="","",'[1]Data Checking'!LE48)</f>
        <v/>
      </c>
      <c r="LB48" t="str">
        <f>IF('[1]Data Checking'!LF48="","",'[1]Data Checking'!LF48)</f>
        <v/>
      </c>
      <c r="LC48" t="str">
        <f>IF('[1]Data Checking'!LG48="","",'[1]Data Checking'!LG48)</f>
        <v/>
      </c>
      <c r="LD48" t="str">
        <f>IF('[1]Data Checking'!LH48="","",'[1]Data Checking'!LH48)</f>
        <v/>
      </c>
      <c r="LE48" t="str">
        <f>IF('[1]Data Checking'!LI48="","",'[1]Data Checking'!LI48)</f>
        <v/>
      </c>
      <c r="LF48" t="str">
        <f>IF('[1]Data Checking'!LJ48="","",'[1]Data Checking'!LJ48)</f>
        <v/>
      </c>
      <c r="LG48" t="str">
        <f>IF('[1]Data Checking'!LK48="","",'[1]Data Checking'!LK48)</f>
        <v/>
      </c>
      <c r="LH48" t="str">
        <f>IF('[1]Data Checking'!LL48="","",'[1]Data Checking'!LL48)</f>
        <v/>
      </c>
      <c r="LI48" t="str">
        <f>IF('[1]Data Checking'!LM48="","",'[1]Data Checking'!LM48)</f>
        <v/>
      </c>
      <c r="LJ48" t="str">
        <f>IF('[1]Data Checking'!LN48="","",'[1]Data Checking'!LN48)</f>
        <v/>
      </c>
      <c r="LK48" t="str">
        <f>IF('[1]Data Checking'!LO48="","",'[1]Data Checking'!LO48)</f>
        <v/>
      </c>
      <c r="LL48" t="str">
        <f>IF('[1]Data Checking'!LP48="","",'[1]Data Checking'!LP48)</f>
        <v/>
      </c>
      <c r="LM48" t="str">
        <f>IF('[1]Data Checking'!LQ48="","",'[1]Data Checking'!LQ48)</f>
        <v/>
      </c>
      <c r="LN48" t="str">
        <f>IF('[1]Data Checking'!LR48="","",'[1]Data Checking'!LR48)</f>
        <v/>
      </c>
      <c r="LO48" t="str">
        <f>IF('[1]Data Checking'!LS48="","",'[1]Data Checking'!LS48)</f>
        <v/>
      </c>
      <c r="LP48" t="str">
        <f>IF('[1]Data Checking'!LT48="","",'[1]Data Checking'!LT48)</f>
        <v/>
      </c>
      <c r="LQ48" t="str">
        <f>IF('[1]Data Checking'!LU48="","",'[1]Data Checking'!LU48)</f>
        <v/>
      </c>
      <c r="LR48" t="str">
        <f>IF('[1]Data Checking'!LV48="","",'[1]Data Checking'!LV48)</f>
        <v/>
      </c>
      <c r="LS48" t="str">
        <f>IF('[1]Data Checking'!LW48="","",'[1]Data Checking'!LW48)</f>
        <v/>
      </c>
      <c r="LT48" t="str">
        <f>IF('[1]Data Checking'!LX48="","",'[1]Data Checking'!LX48)</f>
        <v/>
      </c>
      <c r="LU48" t="str">
        <f>IF('[1]Data Checking'!LY48="","",'[1]Data Checking'!LY48)</f>
        <v/>
      </c>
      <c r="LV48" t="str">
        <f>IF('[1]Data Checking'!LZ48="","",'[1]Data Checking'!LZ48)</f>
        <v/>
      </c>
      <c r="LW48" t="str">
        <f>IF('[1]Data Checking'!MA48="","",'[1]Data Checking'!MA48)</f>
        <v/>
      </c>
      <c r="LX48" t="str">
        <f>IF('[1]Data Checking'!MB48="","",'[1]Data Checking'!MB48)</f>
        <v/>
      </c>
      <c r="LY48" t="str">
        <f>IF('[1]Data Checking'!MC48="","",'[1]Data Checking'!MC48)</f>
        <v/>
      </c>
      <c r="LZ48" t="str">
        <f>IF('[1]Data Checking'!MD48="","",'[1]Data Checking'!MD48)</f>
        <v/>
      </c>
      <c r="MA48" t="str">
        <f>IF('[1]Data Checking'!ME48="","",'[1]Data Checking'!ME48)</f>
        <v/>
      </c>
      <c r="MB48" t="str">
        <f>IF('[1]Data Checking'!MF48="","",'[1]Data Checking'!MF48)</f>
        <v/>
      </c>
      <c r="MC48" t="str">
        <f>IF('[1]Data Checking'!MG48="","",'[1]Data Checking'!MG48)</f>
        <v/>
      </c>
      <c r="MD48" t="str">
        <f>IF('[1]Data Checking'!MH48="","",'[1]Data Checking'!MH48)</f>
        <v/>
      </c>
      <c r="ME48" t="str">
        <f>IF('[1]Data Checking'!MI48="","",'[1]Data Checking'!MI48)</f>
        <v/>
      </c>
      <c r="MF48" t="str">
        <f>IF('[1]Data Checking'!MJ48="","",'[1]Data Checking'!MJ48)</f>
        <v/>
      </c>
      <c r="MG48" t="str">
        <f>IF('[1]Data Checking'!MK48="","",'[1]Data Checking'!MK48)</f>
        <v/>
      </c>
      <c r="MH48" t="str">
        <f>IF('[1]Data Checking'!ML48="","",'[1]Data Checking'!ML48)</f>
        <v/>
      </c>
      <c r="MI48" t="str">
        <f>IF('[1]Data Checking'!MM48="","",'[1]Data Checking'!MM48)</f>
        <v/>
      </c>
      <c r="MJ48" t="str">
        <f>IF('[1]Data Checking'!MN48="","",'[1]Data Checking'!MN48)</f>
        <v/>
      </c>
      <c r="MK48" t="str">
        <f>IF('[1]Data Checking'!MO48="","",'[1]Data Checking'!MO48)</f>
        <v/>
      </c>
      <c r="ML48" t="str">
        <f>IF('[1]Data Checking'!MP48="","",'[1]Data Checking'!MP48)</f>
        <v/>
      </c>
      <c r="MM48" t="str">
        <f>IF('[1]Data Checking'!MQ48="","",'[1]Data Checking'!MQ48)</f>
        <v/>
      </c>
      <c r="MN48" t="str">
        <f>IF('[1]Data Checking'!MR48="","",'[1]Data Checking'!MR48)</f>
        <v/>
      </c>
      <c r="MO48" t="str">
        <f>IF('[1]Data Checking'!MS48="","",'[1]Data Checking'!MS48)</f>
        <v/>
      </c>
      <c r="MP48" t="str">
        <f>IF('[1]Data Checking'!MT48="","",'[1]Data Checking'!MT48)</f>
        <v/>
      </c>
      <c r="MQ48" t="str">
        <f>IF('[1]Data Checking'!MU48="","",'[1]Data Checking'!MU48)</f>
        <v/>
      </c>
      <c r="MR48" t="str">
        <f>IF('[1]Data Checking'!MV48="","",'[1]Data Checking'!MV48)</f>
        <v/>
      </c>
      <c r="MS48" t="str">
        <f>IF('[1]Data Checking'!MW48="","",'[1]Data Checking'!MW48)</f>
        <v/>
      </c>
      <c r="MT48" t="str">
        <f>IF('[1]Data Checking'!MX48="","",'[1]Data Checking'!MX48)</f>
        <v/>
      </c>
      <c r="MU48" t="str">
        <f>IF('[1]Data Checking'!MY48="","",'[1]Data Checking'!MY48)</f>
        <v/>
      </c>
      <c r="MV48" t="str">
        <f>IF('[1]Data Checking'!MZ48="","",'[1]Data Checking'!MZ48)</f>
        <v/>
      </c>
      <c r="MW48" t="str">
        <f>IF('[1]Data Checking'!NA48="","",'[1]Data Checking'!NA48)</f>
        <v/>
      </c>
      <c r="MX48" t="str">
        <f>IF('[1]Data Checking'!NB48="","",'[1]Data Checking'!NB48)</f>
        <v/>
      </c>
      <c r="MY48" t="str">
        <f>IF('[1]Data Checking'!NC48="","",'[1]Data Checking'!NC48)</f>
        <v/>
      </c>
      <c r="MZ48" t="str">
        <f>IF('[1]Data Checking'!ND48="","",'[1]Data Checking'!ND48)</f>
        <v/>
      </c>
      <c r="NA48" t="str">
        <f>IF('[1]Data Checking'!NE48="","",'[1]Data Checking'!NE48)</f>
        <v/>
      </c>
      <c r="NB48" t="str">
        <f>IF('[1]Data Checking'!NF48="","",'[1]Data Checking'!NF48)</f>
        <v/>
      </c>
      <c r="NC48" t="str">
        <f>IF('[1]Data Checking'!NG48="","",'[1]Data Checking'!NG48)</f>
        <v/>
      </c>
      <c r="ND48" t="str">
        <f>IF('[1]Data Checking'!NH48="","",'[1]Data Checking'!NH48)</f>
        <v/>
      </c>
      <c r="NE48" t="str">
        <f>IF('[1]Data Checking'!NI48="","",'[1]Data Checking'!NI48)</f>
        <v/>
      </c>
      <c r="NF48" t="str">
        <f>IF('[1]Data Checking'!NJ48="","",'[1]Data Checking'!NJ48)</f>
        <v/>
      </c>
      <c r="NG48" t="str">
        <f>IF('[1]Data Checking'!NK48="","",'[1]Data Checking'!NK48)</f>
        <v/>
      </c>
      <c r="NH48" t="str">
        <f>IF('[1]Data Checking'!NL48="","",'[1]Data Checking'!NL48)</f>
        <v/>
      </c>
      <c r="NI48" t="str">
        <f>IF('[1]Data Checking'!NM48="","",'[1]Data Checking'!NM48)</f>
        <v/>
      </c>
      <c r="NJ48" t="str">
        <f>IF('[1]Data Checking'!NN48="","",'[1]Data Checking'!NN48)</f>
        <v/>
      </c>
      <c r="NK48" t="str">
        <f>IF('[1]Data Checking'!NO48="","",'[1]Data Checking'!NO48)</f>
        <v/>
      </c>
      <c r="NL48" t="str">
        <f>IF('[1]Data Checking'!NP48="","",'[1]Data Checking'!NP48)</f>
        <v/>
      </c>
      <c r="NM48" t="str">
        <f>IF('[1]Data Checking'!NQ48="","",'[1]Data Checking'!NQ48)</f>
        <v/>
      </c>
      <c r="NN48" t="str">
        <f>IF('[1]Data Checking'!NR48="","",'[1]Data Checking'!NR48)</f>
        <v/>
      </c>
      <c r="NO48" t="str">
        <f>IF('[1]Data Checking'!NS48="","",'[1]Data Checking'!NS48)</f>
        <v/>
      </c>
      <c r="NP48" t="str">
        <f>IF('[1]Data Checking'!NT48="","",'[1]Data Checking'!NT48)</f>
        <v/>
      </c>
      <c r="NQ48" t="str">
        <f>IF('[1]Data Checking'!NU48="","",'[1]Data Checking'!NU48)</f>
        <v/>
      </c>
      <c r="NR48" t="str">
        <f>IF('[1]Data Checking'!NV48="","",'[1]Data Checking'!NV48)</f>
        <v/>
      </c>
      <c r="NS48" t="str">
        <f>IF('[1]Data Checking'!NW48="","",'[1]Data Checking'!NW48)</f>
        <v/>
      </c>
      <c r="NT48" t="str">
        <f>IF('[1]Data Checking'!NX48="","",'[1]Data Checking'!NX48)</f>
        <v/>
      </c>
      <c r="NU48" t="str">
        <f>IF('[1]Data Checking'!NY48="","",'[1]Data Checking'!NY48)</f>
        <v/>
      </c>
      <c r="NV48" t="str">
        <f>IF('[1]Data Checking'!NZ48="","",'[1]Data Checking'!NZ48)</f>
        <v/>
      </c>
      <c r="NW48" t="str">
        <f>IF('[1]Data Checking'!OA48="","",'[1]Data Checking'!OA48)</f>
        <v/>
      </c>
      <c r="NX48" t="str">
        <f>IF('[1]Data Checking'!OB48="","",'[1]Data Checking'!OB48)</f>
        <v/>
      </c>
      <c r="NY48" t="str">
        <f>IF('[1]Data Checking'!OC48="","",'[1]Data Checking'!OC48)</f>
        <v/>
      </c>
      <c r="NZ48" t="str">
        <f>IF('[1]Data Checking'!OD48="","",'[1]Data Checking'!OD48)</f>
        <v/>
      </c>
      <c r="OA48" t="str">
        <f>IF('[1]Data Checking'!OE48="","",'[1]Data Checking'!OE48)</f>
        <v/>
      </c>
      <c r="OB48" t="str">
        <f>IF('[1]Data Checking'!OF48="","",'[1]Data Checking'!OF48)</f>
        <v/>
      </c>
      <c r="OC48" t="str">
        <f>IF('[1]Data Checking'!OG48="","",'[1]Data Checking'!OG48)</f>
        <v/>
      </c>
      <c r="OD48" t="str">
        <f>IF('[1]Data Checking'!OH48="","",'[1]Data Checking'!OH48)</f>
        <v/>
      </c>
      <c r="OE48" t="str">
        <f>IF('[1]Data Checking'!OI48="","",'[1]Data Checking'!OI48)</f>
        <v/>
      </c>
      <c r="OF48" t="str">
        <f>IF('[1]Data Checking'!OJ48="","",'[1]Data Checking'!OJ48)</f>
        <v/>
      </c>
      <c r="OG48" t="str">
        <f>IF('[1]Data Checking'!OK48="","",'[1]Data Checking'!OK48)</f>
        <v/>
      </c>
      <c r="OH48" t="str">
        <f>IF('[1]Data Checking'!OL48="","",'[1]Data Checking'!OL48)</f>
        <v/>
      </c>
      <c r="OI48" t="str">
        <f>IF('[1]Data Checking'!OM48="","",'[1]Data Checking'!OM48)</f>
        <v/>
      </c>
      <c r="OJ48" t="str">
        <f>IF('[1]Data Checking'!ON48="","",'[1]Data Checking'!ON48)</f>
        <v/>
      </c>
      <c r="OK48" t="str">
        <f>IF('[1]Data Checking'!OO48="","",'[1]Data Checking'!OO48)</f>
        <v/>
      </c>
      <c r="OL48" t="str">
        <f>IF('[1]Data Checking'!OP48="","",'[1]Data Checking'!OP48)</f>
        <v/>
      </c>
      <c r="OM48" t="str">
        <f>IF('[1]Data Checking'!OQ48="","",'[1]Data Checking'!OQ48)</f>
        <v/>
      </c>
      <c r="ON48" t="str">
        <f>IF('[1]Data Checking'!OR48="","",'[1]Data Checking'!OR48)</f>
        <v/>
      </c>
      <c r="OO48" t="str">
        <f>IF('[1]Data Checking'!OS48="","",'[1]Data Checking'!OS48)</f>
        <v/>
      </c>
      <c r="OP48" t="str">
        <f>IF('[1]Data Checking'!OT48="","",'[1]Data Checking'!OT48)</f>
        <v/>
      </c>
      <c r="OQ48" t="str">
        <f>IF('[1]Data Checking'!OU48="","",'[1]Data Checking'!OU48)</f>
        <v/>
      </c>
      <c r="OR48" t="str">
        <f>IF('[1]Data Checking'!OV48="","",'[1]Data Checking'!OV48)</f>
        <v/>
      </c>
      <c r="OS48" t="str">
        <f>IF('[1]Data Checking'!OW48="","",'[1]Data Checking'!OW48)</f>
        <v/>
      </c>
      <c r="OT48" t="str">
        <f>IF('[1]Data Checking'!OX48="","",'[1]Data Checking'!OX48)</f>
        <v/>
      </c>
      <c r="OU48" t="str">
        <f>IF('[1]Data Checking'!OY48="","",'[1]Data Checking'!OY48)</f>
        <v/>
      </c>
      <c r="OV48" t="str">
        <f>IF('[1]Data Checking'!OZ48="","",'[1]Data Checking'!OZ48)</f>
        <v/>
      </c>
      <c r="OW48" t="str">
        <f>IF('[1]Data Checking'!PA48="","",'[1]Data Checking'!PA48)</f>
        <v/>
      </c>
      <c r="OX48" t="str">
        <f>IF('[1]Data Checking'!PB48="","",'[1]Data Checking'!PB48)</f>
        <v/>
      </c>
      <c r="OY48" t="str">
        <f>IF('[1]Data Checking'!PC48="","",'[1]Data Checking'!PC48)</f>
        <v/>
      </c>
      <c r="OZ48" t="str">
        <f>IF('[1]Data Checking'!PD48="","",'[1]Data Checking'!PD48)</f>
        <v/>
      </c>
      <c r="PA48" t="str">
        <f>IF('[1]Data Checking'!PE48="","",'[1]Data Checking'!PE48)</f>
        <v/>
      </c>
      <c r="PB48" t="str">
        <f>IF('[1]Data Checking'!PF48="","",'[1]Data Checking'!PF48)</f>
        <v/>
      </c>
      <c r="PC48" t="str">
        <f>IF('[1]Data Checking'!PG48="","",'[1]Data Checking'!PG48)</f>
        <v/>
      </c>
      <c r="PD48" t="str">
        <f>IF('[1]Data Checking'!PH48="","",'[1]Data Checking'!PH48)</f>
        <v/>
      </c>
      <c r="PE48" t="str">
        <f>IF('[1]Data Checking'!PI48="","",'[1]Data Checking'!PI48)</f>
        <v/>
      </c>
      <c r="PF48" t="str">
        <f>IF('[1]Data Checking'!PJ48="","",'[1]Data Checking'!PJ48)</f>
        <v/>
      </c>
      <c r="PG48" t="str">
        <f>IF('[1]Data Checking'!PK48="","",'[1]Data Checking'!PK48)</f>
        <v/>
      </c>
      <c r="PH48" t="str">
        <f>IF('[1]Data Checking'!PL48="","",'[1]Data Checking'!PL48)</f>
        <v/>
      </c>
      <c r="PI48" t="str">
        <f>IF('[1]Data Checking'!PM48="","",'[1]Data Checking'!PM48)</f>
        <v/>
      </c>
      <c r="PJ48" t="str">
        <f>IF('[1]Data Checking'!PN48="","",'[1]Data Checking'!PN48)</f>
        <v/>
      </c>
      <c r="PK48" t="str">
        <f>IF('[1]Data Checking'!PO48="","",'[1]Data Checking'!PO48)</f>
        <v/>
      </c>
      <c r="PL48" t="str">
        <f>IF('[1]Data Checking'!PP48="","",'[1]Data Checking'!PP48)</f>
        <v/>
      </c>
      <c r="PM48" t="str">
        <f>IF('[1]Data Checking'!PQ48="","",'[1]Data Checking'!PQ48)</f>
        <v/>
      </c>
      <c r="PN48" t="str">
        <f>IF('[1]Data Checking'!PR48="","",'[1]Data Checking'!PR48)</f>
        <v/>
      </c>
      <c r="PO48" t="str">
        <f>IF('[1]Data Checking'!PS48="","",'[1]Data Checking'!PS48)</f>
        <v/>
      </c>
      <c r="PP48" t="str">
        <f>IF('[1]Data Checking'!PT48="","",'[1]Data Checking'!PT48)</f>
        <v/>
      </c>
      <c r="PQ48" t="str">
        <f>IF('[1]Data Checking'!PU48="","",'[1]Data Checking'!PU48)</f>
        <v/>
      </c>
      <c r="PR48" t="str">
        <f>IF('[1]Data Checking'!PV48="","",'[1]Data Checking'!PV48)</f>
        <v/>
      </c>
      <c r="PS48" t="str">
        <f>IF('[1]Data Checking'!PW48="","",'[1]Data Checking'!PW48)</f>
        <v/>
      </c>
      <c r="PT48" t="str">
        <f>IF('[1]Data Checking'!PX48="","",'[1]Data Checking'!PX48)</f>
        <v/>
      </c>
      <c r="PU48" t="str">
        <f>IF('[1]Data Checking'!PY48="","",'[1]Data Checking'!PY48)</f>
        <v/>
      </c>
      <c r="PV48" t="str">
        <f>IF('[1]Data Checking'!PZ48="","",'[1]Data Checking'!PZ48)</f>
        <v/>
      </c>
      <c r="PW48" t="str">
        <f>IF('[1]Data Checking'!QA48="","",'[1]Data Checking'!QA48)</f>
        <v/>
      </c>
      <c r="PX48" t="str">
        <f>IF('[1]Data Checking'!QB48="","",'[1]Data Checking'!QB48)</f>
        <v/>
      </c>
      <c r="PY48" t="str">
        <f>IF('[1]Data Checking'!QC48="","",'[1]Data Checking'!QC48)</f>
        <v/>
      </c>
      <c r="PZ48" t="str">
        <f>IF('[1]Data Checking'!QD48="","",'[1]Data Checking'!QD48)</f>
        <v/>
      </c>
      <c r="QA48" t="str">
        <f>IF('[1]Data Checking'!QE48="","",'[1]Data Checking'!QE48)</f>
        <v/>
      </c>
      <c r="QB48" t="str">
        <f>IF('[1]Data Checking'!QF48="","",'[1]Data Checking'!QF48)</f>
        <v/>
      </c>
      <c r="QC48" t="str">
        <f>IF('[1]Data Checking'!QG48="","",'[1]Data Checking'!QG48)</f>
        <v/>
      </c>
      <c r="QD48" t="str">
        <f>IF('[1]Data Checking'!QH48="","",'[1]Data Checking'!QH48)</f>
        <v/>
      </c>
      <c r="QE48" t="str">
        <f>IF('[1]Data Checking'!QI48="","",'[1]Data Checking'!QI48)</f>
        <v/>
      </c>
      <c r="QF48" t="str">
        <f>IF('[1]Data Checking'!QJ48="","",'[1]Data Checking'!QJ48)</f>
        <v/>
      </c>
      <c r="QG48" t="str">
        <f>IF('[1]Data Checking'!QK48="","",'[1]Data Checking'!QK48)</f>
        <v/>
      </c>
      <c r="QH48" t="str">
        <f>IF('[1]Data Checking'!QL48="","",'[1]Data Checking'!QL48)</f>
        <v/>
      </c>
      <c r="QI48" t="str">
        <f>IF('[1]Data Checking'!QM48="","",'[1]Data Checking'!QM48)</f>
        <v/>
      </c>
      <c r="QJ48" t="str">
        <f>IF('[1]Data Checking'!QN48="","",'[1]Data Checking'!QN48)</f>
        <v/>
      </c>
      <c r="QK48" t="str">
        <f>IF('[1]Data Checking'!QO48="","",'[1]Data Checking'!QO48)</f>
        <v/>
      </c>
      <c r="QL48" t="str">
        <f>IF('[1]Data Checking'!QP48="","",'[1]Data Checking'!QP48)</f>
        <v/>
      </c>
      <c r="QM48" t="str">
        <f>IF('[1]Data Checking'!QQ48="","",'[1]Data Checking'!QQ48)</f>
        <v/>
      </c>
      <c r="QN48" t="str">
        <f>IF('[1]Data Checking'!QR48="","",'[1]Data Checking'!QR48)</f>
        <v/>
      </c>
      <c r="QO48" t="str">
        <f>IF('[1]Data Checking'!QS48="","",'[1]Data Checking'!QS48)</f>
        <v/>
      </c>
      <c r="QP48" t="str">
        <f>IF('[1]Data Checking'!QT48="","",'[1]Data Checking'!QT48)</f>
        <v/>
      </c>
      <c r="QQ48" t="str">
        <f>IF('[1]Data Checking'!QU48="","",'[1]Data Checking'!QU48)</f>
        <v/>
      </c>
      <c r="QR48" t="str">
        <f>IF('[1]Data Checking'!QV48="","",'[1]Data Checking'!QV48)</f>
        <v/>
      </c>
      <c r="QS48" t="str">
        <f>IF('[1]Data Checking'!QW48="","",'[1]Data Checking'!QW48)</f>
        <v/>
      </c>
      <c r="QT48" t="str">
        <f>IF('[1]Data Checking'!QX48="","",'[1]Data Checking'!QX48)</f>
        <v/>
      </c>
      <c r="QU48" t="str">
        <f>IF('[1]Data Checking'!QY48="","",'[1]Data Checking'!QY48)</f>
        <v/>
      </c>
      <c r="QV48" t="str">
        <f>IF('[1]Data Checking'!QZ48="","",'[1]Data Checking'!QZ48)</f>
        <v/>
      </c>
      <c r="QW48" t="str">
        <f>IF('[1]Data Checking'!RA48="","",'[1]Data Checking'!RA48)</f>
        <v/>
      </c>
      <c r="QX48" t="str">
        <f>IF('[1]Data Checking'!RB48="","",'[1]Data Checking'!RB48)</f>
        <v/>
      </c>
      <c r="QY48" t="str">
        <f>IF('[1]Data Checking'!RC48="","",'[1]Data Checking'!RC48)</f>
        <v/>
      </c>
      <c r="QZ48" t="str">
        <f>IF('[1]Data Checking'!RD48="","",'[1]Data Checking'!RD48)</f>
        <v/>
      </c>
      <c r="RA48" t="str">
        <f>IF('[1]Data Checking'!RE48="","",'[1]Data Checking'!RE48)</f>
        <v/>
      </c>
      <c r="RB48" t="str">
        <f>IF('[1]Data Checking'!RF48="","",'[1]Data Checking'!RF48)</f>
        <v/>
      </c>
      <c r="RC48" t="str">
        <f>IF('[1]Data Checking'!RG48="","",'[1]Data Checking'!RG48)</f>
        <v/>
      </c>
      <c r="RD48" t="str">
        <f>IF('[1]Data Checking'!RH48="","",'[1]Data Checking'!RH48)</f>
        <v/>
      </c>
      <c r="RE48" t="str">
        <f>IF('[1]Data Checking'!RI48="","",'[1]Data Checking'!RI48)</f>
        <v/>
      </c>
      <c r="RF48" t="str">
        <f>IF('[1]Data Checking'!RJ48="","",'[1]Data Checking'!RJ48)</f>
        <v/>
      </c>
      <c r="RG48" t="str">
        <f>IF('[1]Data Checking'!RK48="","",'[1]Data Checking'!RK48)</f>
        <v/>
      </c>
      <c r="RH48" t="str">
        <f>IF('[1]Data Checking'!RL48="","",'[1]Data Checking'!RL48)</f>
        <v/>
      </c>
      <c r="RI48" t="str">
        <f>IF('[1]Data Checking'!RM48="","",'[1]Data Checking'!RM48)</f>
        <v/>
      </c>
      <c r="RJ48" t="str">
        <f>IF('[1]Data Checking'!RN48="","",'[1]Data Checking'!RN48)</f>
        <v/>
      </c>
      <c r="RK48" t="str">
        <f>IF('[1]Data Checking'!RO48="","",'[1]Data Checking'!RO48)</f>
        <v/>
      </c>
      <c r="RL48" t="str">
        <f>IF('[1]Data Checking'!RP48="","",'[1]Data Checking'!RP48)</f>
        <v/>
      </c>
      <c r="RM48" t="str">
        <f>IF('[1]Data Checking'!RQ48="","",'[1]Data Checking'!RQ48)</f>
        <v/>
      </c>
      <c r="RN48" t="str">
        <f>IF('[1]Data Checking'!RR48="","",'[1]Data Checking'!RR48)</f>
        <v/>
      </c>
      <c r="RO48" t="str">
        <f>IF('[1]Data Checking'!RS48="","",'[1]Data Checking'!RS48)</f>
        <v/>
      </c>
      <c r="RP48" t="str">
        <f>IF('[1]Data Checking'!RT48="","",'[1]Data Checking'!RT48)</f>
        <v/>
      </c>
      <c r="RQ48" t="str">
        <f>IF('[1]Data Checking'!RU48="","",'[1]Data Checking'!RU48)</f>
        <v/>
      </c>
      <c r="RR48" t="str">
        <f>IF('[1]Data Checking'!RV48="","",'[1]Data Checking'!RV48)</f>
        <v/>
      </c>
      <c r="RS48" t="str">
        <f>IF('[1]Data Checking'!RW48="","",'[1]Data Checking'!RW48)</f>
        <v/>
      </c>
      <c r="RT48" t="str">
        <f>IF('[1]Data Checking'!RX48="","",'[1]Data Checking'!RX48)</f>
        <v/>
      </c>
      <c r="RU48" t="str">
        <f>IF('[1]Data Checking'!RY48="","",'[1]Data Checking'!RY48)</f>
        <v/>
      </c>
      <c r="RV48" t="str">
        <f>IF('[1]Data Checking'!RZ48="","",'[1]Data Checking'!RZ48)</f>
        <v/>
      </c>
      <c r="RW48" t="str">
        <f>IF('[1]Data Checking'!SA48="","",'[1]Data Checking'!SA48)</f>
        <v/>
      </c>
      <c r="RX48" t="str">
        <f>IF('[1]Data Checking'!SB48="","",'[1]Data Checking'!SB48)</f>
        <v/>
      </c>
      <c r="RY48" t="str">
        <f>IF('[1]Data Checking'!SC48="","",'[1]Data Checking'!SC48)</f>
        <v/>
      </c>
      <c r="RZ48" t="str">
        <f>IF('[1]Data Checking'!SD48="","",'[1]Data Checking'!SD48)</f>
        <v/>
      </c>
      <c r="SA48" t="str">
        <f>IF('[1]Data Checking'!SE48="","",'[1]Data Checking'!SE48)</f>
        <v/>
      </c>
      <c r="SB48" t="str">
        <f>IF('[1]Data Checking'!SF48="","",'[1]Data Checking'!SF48)</f>
        <v/>
      </c>
      <c r="SC48" t="str">
        <f>IF('[1]Data Checking'!SG48="","",'[1]Data Checking'!SG48)</f>
        <v/>
      </c>
      <c r="SD48" t="str">
        <f>IF('[1]Data Checking'!SH48="","",'[1]Data Checking'!SH48)</f>
        <v/>
      </c>
      <c r="SE48" t="str">
        <f>IF('[1]Data Checking'!SI48="","",'[1]Data Checking'!SI48)</f>
        <v/>
      </c>
      <c r="SF48" t="str">
        <f>IF('[1]Data Checking'!SJ48="","",'[1]Data Checking'!SJ48)</f>
        <v/>
      </c>
      <c r="SG48" t="str">
        <f>IF('[1]Data Checking'!SK48="","",'[1]Data Checking'!SK48)</f>
        <v/>
      </c>
      <c r="SH48" t="str">
        <f>IF('[1]Data Checking'!SL48="","",'[1]Data Checking'!SL48)</f>
        <v/>
      </c>
      <c r="SI48" t="str">
        <f>IF('[1]Data Checking'!SM48="","",'[1]Data Checking'!SM48)</f>
        <v/>
      </c>
      <c r="SJ48" t="str">
        <f>IF('[1]Data Checking'!SN48="","",'[1]Data Checking'!SN48)</f>
        <v/>
      </c>
      <c r="SK48" t="str">
        <f>IF('[1]Data Checking'!SO48="","",'[1]Data Checking'!SO48)</f>
        <v/>
      </c>
      <c r="SL48" t="str">
        <f>IF('[1]Data Checking'!SP48="","",'[1]Data Checking'!SP48)</f>
        <v/>
      </c>
      <c r="SM48" t="str">
        <f>IF('[1]Data Checking'!SQ48="","",'[1]Data Checking'!SQ48)</f>
        <v/>
      </c>
      <c r="SN48" t="str">
        <f>IF('[1]Data Checking'!SR48="","",'[1]Data Checking'!SR48)</f>
        <v/>
      </c>
      <c r="SO48" t="str">
        <f>IF('[1]Data Checking'!SS48="","",'[1]Data Checking'!SS48)</f>
        <v/>
      </c>
      <c r="SP48" t="str">
        <f>IF('[1]Data Checking'!ST48="","",'[1]Data Checking'!ST48)</f>
        <v/>
      </c>
      <c r="SQ48" t="str">
        <f>IF('[1]Data Checking'!SU48="","",'[1]Data Checking'!SU48)</f>
        <v/>
      </c>
      <c r="SR48" t="str">
        <f>IF('[1]Data Checking'!SV48="","",'[1]Data Checking'!SV48)</f>
        <v/>
      </c>
      <c r="SS48" t="str">
        <f>IF('[1]Data Checking'!SW48="","",'[1]Data Checking'!SW48)</f>
        <v/>
      </c>
      <c r="ST48" t="str">
        <f>IF('[1]Data Checking'!SX48="","",'[1]Data Checking'!SX48)</f>
        <v/>
      </c>
      <c r="SU48" t="str">
        <f>IF('[1]Data Checking'!SY48="","",'[1]Data Checking'!SY48)</f>
        <v/>
      </c>
      <c r="SV48" t="str">
        <f>IF('[1]Data Checking'!SZ48="","",'[1]Data Checking'!SZ48)</f>
        <v/>
      </c>
      <c r="SW48" t="str">
        <f>IF('[1]Data Checking'!TA48="","",'[1]Data Checking'!TA48)</f>
        <v/>
      </c>
      <c r="SX48" t="str">
        <f>IF('[1]Data Checking'!TB48="","",'[1]Data Checking'!TB48)</f>
        <v/>
      </c>
      <c r="SY48" t="str">
        <f>IF('[1]Data Checking'!TC48="","",'[1]Data Checking'!TC48)</f>
        <v/>
      </c>
      <c r="SZ48" t="str">
        <f>IF('[1]Data Checking'!TD48="","",'[1]Data Checking'!TD48)</f>
        <v/>
      </c>
      <c r="TA48" t="str">
        <f>IF('[1]Data Checking'!TE48="","",'[1]Data Checking'!TE48)</f>
        <v/>
      </c>
      <c r="TB48" t="str">
        <f>IF('[1]Data Checking'!TF48="","",'[1]Data Checking'!TF48)</f>
        <v/>
      </c>
      <c r="TC48" t="str">
        <f>IF('[1]Data Checking'!TG48="","",'[1]Data Checking'!TG48)</f>
        <v/>
      </c>
      <c r="TD48" t="str">
        <f>IF('[1]Data Checking'!TH48="","",'[1]Data Checking'!TH48)</f>
        <v/>
      </c>
      <c r="TE48" t="str">
        <f>IF('[1]Data Checking'!TI48="","",'[1]Data Checking'!TI48)</f>
        <v/>
      </c>
      <c r="TF48" t="str">
        <f>IF('[1]Data Checking'!TJ48="","",'[1]Data Checking'!TJ48)</f>
        <v/>
      </c>
      <c r="TG48" t="str">
        <f>IF('[1]Data Checking'!TK48="","",'[1]Data Checking'!TK48)</f>
        <v/>
      </c>
      <c r="TH48" t="str">
        <f>IF('[1]Data Checking'!TL48="","",'[1]Data Checking'!TL48)</f>
        <v/>
      </c>
      <c r="TI48" t="str">
        <f>IF('[1]Data Checking'!TM48="","",'[1]Data Checking'!TM48)</f>
        <v/>
      </c>
      <c r="TJ48">
        <f>IF('[1]Data Checking'!TN48="","",'[1]Data Checking'!TN48)</f>
        <v>0</v>
      </c>
      <c r="TK48">
        <f>IF('[1]Data Checking'!TO48="","",'[1]Data Checking'!TO48)</f>
        <v>0</v>
      </c>
      <c r="TL48">
        <f>IF('[1]Data Checking'!TP48="","",'[1]Data Checking'!TP48)</f>
        <v>0</v>
      </c>
      <c r="TM48">
        <f>IF('[1]Data Checking'!TQ48="","",'[1]Data Checking'!TQ48)</f>
        <v>0</v>
      </c>
      <c r="TN48">
        <f>IF('[1]Data Checking'!TR48="","",'[1]Data Checking'!TR48)</f>
        <v>0</v>
      </c>
      <c r="TO48" t="str">
        <f>IF('[1]Data Checking'!TS48="","",'[1]Data Checking'!TS48)</f>
        <v>Cette commercante vend des boissons gazeux uniquement</v>
      </c>
      <c r="TP48" t="str">
        <f>IF('[1]Data Checking'!TT48="","",'[1]Data Checking'!TT48)</f>
        <v/>
      </c>
      <c r="TQ48">
        <f>IF('[1]Data Checking'!TU48="","",'[1]Data Checking'!TU48)</f>
        <v>237463737</v>
      </c>
      <c r="TR48" t="str">
        <f>IF('[1]Data Checking'!TV48="","",'[1]Data Checking'!TV48)</f>
        <v>d34e5484-d149-40b6-97f0-7d1dfc43d88e</v>
      </c>
      <c r="TS48">
        <f>IF('[1]Data Checking'!TW48="","",'[1]Data Checking'!TW48)</f>
        <v>44530.799340277779</v>
      </c>
      <c r="TT48" t="str">
        <f>IF('[1]Data Checking'!TX48="","",'[1]Data Checking'!TX48)</f>
        <v/>
      </c>
      <c r="TU48" t="str">
        <f>IF('[1]Data Checking'!TY48="","",'[1]Data Checking'!TY48)</f>
        <v/>
      </c>
      <c r="TV48" t="str">
        <f>IF('[1]Data Checking'!TZ48="","",'[1]Data Checking'!TZ48)</f>
        <v>submitted_via_web</v>
      </c>
      <c r="TW48" t="str">
        <f>IF('[1]Data Checking'!UA48="","",'[1]Data Checking'!UA48)</f>
        <v>icsm_haiti</v>
      </c>
      <c r="TX48" t="str">
        <f>IF('[1]Data Checking'!UB48="","",'[1]Data Checking'!UB48)</f>
        <v/>
      </c>
      <c r="TY48">
        <f>IF('[1]Data Checking'!UC48="","",'[1]Data Checking'!UC48)</f>
        <v>50</v>
      </c>
      <c r="TZ48" t="str">
        <f>IF('[1]Data Checking'!UD48="","",'[1]Data Checking'!UD48)</f>
        <v/>
      </c>
      <c r="UA48" t="e">
        <f>IF('[1]Data Checking'!UL48="","",'[1]Data Checking'!UL48)</f>
        <v>#REF!</v>
      </c>
      <c r="UB48" t="e">
        <f>IF('[1]Data Checking'!UM48="","",'[1]Data Checking'!UM48)</f>
        <v>#REF!</v>
      </c>
      <c r="UC48" t="e">
        <f>IF('[1]Data Checking'!UN48="","",'[1]Data Checking'!UN48)</f>
        <v>#REF!</v>
      </c>
    </row>
    <row r="49" spans="1:549">
      <c r="A49">
        <f>IF('[1]Data Checking'!D49="","",'[1]Data Checking'!D49)</f>
        <v>44527.669158344906</v>
      </c>
      <c r="B49">
        <f>IF('[1]Data Checking'!E49="","",'[1]Data Checking'!E49)</f>
        <v>44527.6782794213</v>
      </c>
      <c r="C49">
        <f>IF('[1]Data Checking'!F49="","",'[1]Data Checking'!F49)</f>
        <v>44527</v>
      </c>
      <c r="D49" t="str">
        <f>IF('[1]Data Checking'!H49="","",'[1]Data Checking'!H49)</f>
        <v>audit.csv</v>
      </c>
      <c r="E49" t="str">
        <f>IF('[1]Data Checking'!I49="","",'[1]Data Checking'!I49)</f>
        <v>icsm_haiti</v>
      </c>
      <c r="F49" t="str">
        <f>IF('[1]Data Checking'!J49="","",'[1]Data Checking'!J49)</f>
        <v/>
      </c>
      <c r="G49" t="str">
        <f>IF('[1]Data Checking'!K49="","",'[1]Data Checking'!K49)</f>
        <v/>
      </c>
      <c r="H49">
        <f>IF('[1]Data Checking'!L49="","",'[1]Data Checking'!L49)</f>
        <v>44527</v>
      </c>
      <c r="I49" t="str">
        <f>IF('[1]Data Checking'!M49="","",'[1]Data Checking'!M49)</f>
        <v>Croix-Rouge Neerlandaise</v>
      </c>
      <c r="J49" t="str">
        <f>IF('[1]Data Checking'!N49="","",'[1]Data Checking'!N49)</f>
        <v/>
      </c>
      <c r="K49" t="str">
        <f>IF('[1]Data Checking'!O49="","",'[1]Data Checking'!O49)</f>
        <v>crnl</v>
      </c>
      <c r="L49" t="str">
        <f>IF('[1]Data Checking'!P49="","",'[1]Data Checking'!P49)</f>
        <v>Croix-Rouge Neerlandaise</v>
      </c>
      <c r="M49" t="str">
        <f>IF('[1]Data Checking'!Q49="","",'[1]Data Checking'!Q49)</f>
        <v>Croix-Rouge Neerlandaise</v>
      </c>
      <c r="N49" t="str">
        <f>IF('[1]Data Checking'!R49="","",'[1]Data Checking'!R49)</f>
        <v>OJ_9690</v>
      </c>
      <c r="O49" t="str">
        <f>IF('[1]Data Checking'!S49="","",'[1]Data Checking'!S49)</f>
        <v/>
      </c>
      <c r="P49" t="str">
        <f>IF('[1]Data Checking'!T49="","",'[1]Data Checking'!T49)</f>
        <v>crnl_oj</v>
      </c>
      <c r="Q49" t="str">
        <f>IF('[1]Data Checking'!U49="","",'[1]Data Checking'!U49)</f>
        <v>OJ_9690</v>
      </c>
      <c r="R49" t="str">
        <f>IF('[1]Data Checking'!V49="","",'[1]Data Checking'!V49)</f>
        <v>OJ_9690</v>
      </c>
      <c r="S49" t="str">
        <f>IF('[1]Data Checking'!W49="","",'[1]Data Checking'!W49)</f>
        <v>Sud-Est</v>
      </c>
      <c r="T49" t="str">
        <f>IF('[1]Data Checking'!X49="","",'[1]Data Checking'!X49)</f>
        <v>Jacmel</v>
      </c>
      <c r="U49" t="str">
        <f>IF('[1]Data Checking'!Y49="","",'[1]Data Checking'!Y49)</f>
        <v>HT0211</v>
      </c>
      <c r="V49" t="str">
        <f>IF('[1]Data Checking'!Z49="","",'[1]Data Checking'!Z49)</f>
        <v>Jacmel</v>
      </c>
      <c r="W49" t="str">
        <f>IF('[1]Data Checking'!AA49="","",'[1]Data Checking'!AA49)</f>
        <v>1re Section Bas Cap Rouge</v>
      </c>
      <c r="X49" t="str">
        <f>IF('[1]Data Checking'!AB49="","",'[1]Data Checking'!AB49)</f>
        <v>HT0211-01</v>
      </c>
      <c r="Y49" t="str">
        <f>IF('[1]Data Checking'!AC49="","",'[1]Data Checking'!AC49)</f>
        <v>1re Section Bas Cap Rouge</v>
      </c>
      <c r="Z49" t="str">
        <f>IF('[1]Data Checking'!AD49="","",'[1]Data Checking'!AD49)</f>
        <v>Beaudoin</v>
      </c>
      <c r="AA49" t="str">
        <f>IF('[1]Data Checking'!AE49="","",'[1]Data Checking'!AE49)</f>
        <v/>
      </c>
      <c r="AB49" t="str">
        <f>IF('[1]Data Checking'!AF49="","",'[1]Data Checking'!AF49)</f>
        <v>jac_1</v>
      </c>
      <c r="AC49" t="str">
        <f>IF('[1]Data Checking'!AG49="","",'[1]Data Checking'!AG49)</f>
        <v>Beaudoin</v>
      </c>
      <c r="AD49" t="str">
        <f>IF('[1]Data Checking'!AH49="","",'[1]Data Checking'!AH49)</f>
        <v>Beaudoin</v>
      </c>
      <c r="AE49" t="str">
        <f>IF('[1]Data Checking'!AI49="","",'[1]Data Checking'!AI49)</f>
        <v>Marché Beaudoin</v>
      </c>
      <c r="AF49" t="str">
        <f>IF('[1]Data Checking'!AJ49="","",'[1]Data Checking'!AJ49)</f>
        <v/>
      </c>
      <c r="AG49" t="str">
        <f>IF('[1]Data Checking'!AK49="","",'[1]Data Checking'!AK49)</f>
        <v>jac_1</v>
      </c>
      <c r="AH49" t="str">
        <f>IF('[1]Data Checking'!AL49="","",'[1]Data Checking'!AL49)</f>
        <v>Marché Beaudoin</v>
      </c>
      <c r="AI49" t="str">
        <f>IF('[1]Data Checking'!AM49="","",'[1]Data Checking'!AM49)</f>
        <v>Marché Beaudoin</v>
      </c>
      <c r="AJ49" t="str">
        <f>IF('[1]Data Checking'!AN49="","",'[1]Data Checking'!AN49)</f>
        <v>Milieu urbain</v>
      </c>
      <c r="AK49" t="str">
        <f>IF('[1]Data Checking'!AO49="","",'[1]Data Checking'!AO49)</f>
        <v>Enquête auprès d'un marchand</v>
      </c>
      <c r="AL49" t="str">
        <f>IF('[1]Data Checking'!AP49="","",'[1]Data Checking'!AP49)</f>
        <v>Oui</v>
      </c>
      <c r="AM49" t="str">
        <f>IF('[1]Data Checking'!AQ49="","",'[1]Data Checking'!AQ49)</f>
        <v/>
      </c>
      <c r="AN49" t="str">
        <f>IF('[1]Data Checking'!AR49="","",'[1]Data Checking'!AR49)</f>
        <v>Oui</v>
      </c>
      <c r="AO49" t="str">
        <f>IF('[1]Data Checking'!AS49="","",'[1]Data Checking'!AS49)</f>
        <v/>
      </c>
      <c r="AP49" t="str">
        <f>IF('[1]Data Checking'!AT49="","",'[1]Data Checking'!AT49)</f>
        <v>Femme</v>
      </c>
      <c r="AQ49">
        <f>IF('[1]Data Checking'!AU49="","",'[1]Data Checking'!AU49)</f>
        <v>44527</v>
      </c>
      <c r="AR49">
        <f>IF('[1]Data Checking'!AV49="","",'[1]Data Checking'!AV49)</f>
        <v>44527</v>
      </c>
      <c r="AS49" t="str">
        <f>IF('[1]Data Checking'!AW49="","",'[1]Data Checking'!AW49)</f>
        <v>Détaillant sur une table</v>
      </c>
      <c r="AT49" t="str">
        <f>IF('[1]Data Checking'!AX49="","",'[1]Data Checking'!AX49)</f>
        <v/>
      </c>
      <c r="AU49" t="str">
        <f>IF('[1]Data Checking'!AY49="","",'[1]Data Checking'!AY49)</f>
        <v>Produits et Ustensiles d'hygiène et assainissement</v>
      </c>
      <c r="AV49">
        <f>IF('[1]Data Checking'!AZ49="","",'[1]Data Checking'!AZ49)</f>
        <v>0</v>
      </c>
      <c r="AW49">
        <f>IF('[1]Data Checking'!BA49="","",'[1]Data Checking'!BA49)</f>
        <v>1</v>
      </c>
      <c r="AX49">
        <f>IF('[1]Data Checking'!BB49="","",'[1]Data Checking'!BB49)</f>
        <v>0</v>
      </c>
      <c r="AY49">
        <f>IF('[1]Data Checking'!BC49="","",'[1]Data Checking'!BC49)</f>
        <v>0</v>
      </c>
      <c r="AZ49" t="str">
        <f>IF('[1]Data Checking'!BD49="","",'[1]Data Checking'!BD49)</f>
        <v>wash</v>
      </c>
      <c r="BA49" t="str">
        <f>IF('[1]Data Checking'!BE49="","",'[1]Data Checking'!BE49)</f>
        <v>Produits et Ustensiles d'hygiène et assainissement</v>
      </c>
      <c r="BB49" t="str">
        <f>IF('[1]Data Checking'!BF49="","",'[1]Data Checking'!BF49)</f>
        <v>En espèces (Gourde)</v>
      </c>
      <c r="BC49">
        <f>IF('[1]Data Checking'!BG49="","",'[1]Data Checking'!BG49)</f>
        <v>1</v>
      </c>
      <c r="BD49">
        <f>IF('[1]Data Checking'!BH49="","",'[1]Data Checking'!BH49)</f>
        <v>0</v>
      </c>
      <c r="BE49">
        <f>IF('[1]Data Checking'!BI49="","",'[1]Data Checking'!BI49)</f>
        <v>0</v>
      </c>
      <c r="BF49">
        <f>IF('[1]Data Checking'!BJ49="","",'[1]Data Checking'!BJ49)</f>
        <v>0</v>
      </c>
      <c r="BG49">
        <f>IF('[1]Data Checking'!BK49="","",'[1]Data Checking'!BK49)</f>
        <v>0</v>
      </c>
      <c r="BH49">
        <f>IF('[1]Data Checking'!BL49="","",'[1]Data Checking'!BL49)</f>
        <v>0</v>
      </c>
      <c r="BI49">
        <f>IF('[1]Data Checking'!BM49="","",'[1]Data Checking'!BM49)</f>
        <v>0</v>
      </c>
      <c r="BJ49">
        <f>IF('[1]Data Checking'!BN49="","",'[1]Data Checking'!BN49)</f>
        <v>0</v>
      </c>
      <c r="BK49">
        <f>IF('[1]Data Checking'!BO49="","",'[1]Data Checking'!BO49)</f>
        <v>0</v>
      </c>
      <c r="BL49">
        <f>IF('[1]Data Checking'!BP49="","",'[1]Data Checking'!BP49)</f>
        <v>0</v>
      </c>
      <c r="BM49" t="str">
        <f>IF('[1]Data Checking'!BQ49="","",'[1]Data Checking'!BQ49)</f>
        <v/>
      </c>
      <c r="BN49" t="str">
        <f>IF('[1]Data Checking'!BR49="","",'[1]Data Checking'!BR49)</f>
        <v>Oui, il y a plus de commerçants par rapport au mois passé</v>
      </c>
      <c r="BO49" t="str">
        <f>IF('[1]Data Checking'!BS49="","",'[1]Data Checking'!BS49)</f>
        <v>Moins de 20</v>
      </c>
      <c r="BP49" t="str">
        <f>IF('[1]Data Checking'!BT49="","",'[1]Data Checking'!BT49)</f>
        <v/>
      </c>
      <c r="BQ49" t="str">
        <f>IF('[1]Data Checking'!BU49="","",'[1]Data Checking'!BU49)</f>
        <v/>
      </c>
      <c r="BR49" t="str">
        <f>IF('[1]Data Checking'!BV49="","",'[1]Data Checking'!BV49)</f>
        <v/>
      </c>
      <c r="BS49" t="str">
        <f>IF('[1]Data Checking'!BW49="","",'[1]Data Checking'!BW49)</f>
        <v/>
      </c>
      <c r="BT49" t="str">
        <f>IF('[1]Data Checking'!BX49="","",'[1]Data Checking'!BX49)</f>
        <v/>
      </c>
      <c r="BU49" t="str">
        <f>IF('[1]Data Checking'!BY49="","",'[1]Data Checking'!BY49)</f>
        <v/>
      </c>
      <c r="BV49" t="str">
        <f>IF('[1]Data Checking'!BZ49="","",'[1]Data Checking'!BZ49)</f>
        <v/>
      </c>
      <c r="BW49" t="str">
        <f>IF('[1]Data Checking'!CA49="","",'[1]Data Checking'!CA49)</f>
        <v/>
      </c>
      <c r="BX49" t="str">
        <f>IF('[1]Data Checking'!CB49="","",'[1]Data Checking'!CB49)</f>
        <v/>
      </c>
      <c r="BY49" t="str">
        <f>IF('[1]Data Checking'!CC49="","",'[1]Data Checking'!CC49)</f>
        <v/>
      </c>
      <c r="BZ49" t="str">
        <f>IF('[1]Data Checking'!CD49="","",'[1]Data Checking'!CD49)</f>
        <v/>
      </c>
      <c r="CA49" t="str">
        <f>IF('[1]Data Checking'!CE49="","",'[1]Data Checking'!CE49)</f>
        <v/>
      </c>
      <c r="CB49" t="str">
        <f>IF('[1]Data Checking'!CF49="","",'[1]Data Checking'!CF49)</f>
        <v/>
      </c>
      <c r="CC49" t="str">
        <f>IF('[1]Data Checking'!CG49="","",'[1]Data Checking'!CG49)</f>
        <v/>
      </c>
      <c r="CD49" t="str">
        <f>IF('[1]Data Checking'!CH49="","",'[1]Data Checking'!CH49)</f>
        <v/>
      </c>
      <c r="CE49" t="str">
        <f>IF('[1]Data Checking'!CI49="","",'[1]Data Checking'!CI49)</f>
        <v/>
      </c>
      <c r="CF49" t="str">
        <f>IF('[1]Data Checking'!CJ49="","",'[1]Data Checking'!CJ49)</f>
        <v/>
      </c>
      <c r="CG49" t="str">
        <f>IF('[1]Data Checking'!CK49="","",'[1]Data Checking'!CK49)</f>
        <v/>
      </c>
      <c r="CH49" t="str">
        <f>IF('[1]Data Checking'!CL49="","",'[1]Data Checking'!CL49)</f>
        <v/>
      </c>
      <c r="CI49" t="str">
        <f>IF('[1]Data Checking'!CM49="","",'[1]Data Checking'!CM49)</f>
        <v/>
      </c>
      <c r="CJ49" t="str">
        <f>IF('[1]Data Checking'!CN49="","",'[1]Data Checking'!CN49)</f>
        <v/>
      </c>
      <c r="CK49" t="str">
        <f>IF('[1]Data Checking'!CO49="","",'[1]Data Checking'!CO49)</f>
        <v/>
      </c>
      <c r="CL49" t="str">
        <f>IF('[1]Data Checking'!CP49="","",'[1]Data Checking'!CP49)</f>
        <v/>
      </c>
      <c r="CM49" t="str">
        <f>IF('[1]Data Checking'!CQ49="","",'[1]Data Checking'!CQ49)</f>
        <v/>
      </c>
      <c r="CN49" t="str">
        <f>IF('[1]Data Checking'!CR49="","",'[1]Data Checking'!CR49)</f>
        <v/>
      </c>
      <c r="CO49" t="str">
        <f>IF('[1]Data Checking'!CS49="","",'[1]Data Checking'!CS49)</f>
        <v/>
      </c>
      <c r="CP49" t="str">
        <f>IF('[1]Data Checking'!CT49="","",'[1]Data Checking'!CT49)</f>
        <v/>
      </c>
      <c r="CQ49" t="str">
        <f>IF('[1]Data Checking'!CU49="","",'[1]Data Checking'!CU49)</f>
        <v/>
      </c>
      <c r="CR49" t="str">
        <f>IF('[1]Data Checking'!CV49="","",'[1]Data Checking'!CV49)</f>
        <v/>
      </c>
      <c r="CS49" t="str">
        <f>IF('[1]Data Checking'!CW49="","",'[1]Data Checking'!CW49)</f>
        <v/>
      </c>
      <c r="CT49" t="str">
        <f>IF('[1]Data Checking'!CX49="","",'[1]Data Checking'!CX49)</f>
        <v/>
      </c>
      <c r="CU49" t="str">
        <f>IF('[1]Data Checking'!CY49="","",'[1]Data Checking'!CY49)</f>
        <v/>
      </c>
      <c r="CV49" t="str">
        <f>IF('[1]Data Checking'!CZ49="","",'[1]Data Checking'!CZ49)</f>
        <v/>
      </c>
      <c r="CW49" t="str">
        <f>IF('[1]Data Checking'!DA49="","",'[1]Data Checking'!DA49)</f>
        <v/>
      </c>
      <c r="CX49" t="str">
        <f>IF('[1]Data Checking'!DB49="","",'[1]Data Checking'!DB49)</f>
        <v/>
      </c>
      <c r="CY49" t="str">
        <f>IF('[1]Data Checking'!DC49="","",'[1]Data Checking'!DC49)</f>
        <v/>
      </c>
      <c r="CZ49" t="str">
        <f>IF('[1]Data Checking'!DD49="","",'[1]Data Checking'!DD49)</f>
        <v/>
      </c>
      <c r="DA49" t="str">
        <f>IF('[1]Data Checking'!DE49="","",'[1]Data Checking'!DE49)</f>
        <v/>
      </c>
      <c r="DB49" t="str">
        <f>IF('[1]Data Checking'!DF49="","",'[1]Data Checking'!DF49)</f>
        <v/>
      </c>
      <c r="DC49" t="str">
        <f>IF('[1]Data Checking'!DG49="","",'[1]Data Checking'!DG49)</f>
        <v/>
      </c>
      <c r="DD49" t="str">
        <f>IF('[1]Data Checking'!DH49="","",'[1]Data Checking'!DH49)</f>
        <v/>
      </c>
      <c r="DE49" t="str">
        <f>IF('[1]Data Checking'!DI49="","",'[1]Data Checking'!DI49)</f>
        <v/>
      </c>
      <c r="DF49" t="str">
        <f>IF('[1]Data Checking'!DJ49="","",'[1]Data Checking'!DJ49)</f>
        <v/>
      </c>
      <c r="DG49" t="str">
        <f>IF('[1]Data Checking'!DK49="","",'[1]Data Checking'!DK49)</f>
        <v/>
      </c>
      <c r="DH49" t="str">
        <f>IF('[1]Data Checking'!DL49="","",'[1]Data Checking'!DL49)</f>
        <v/>
      </c>
      <c r="DI49" t="str">
        <f>IF('[1]Data Checking'!DM49="","",'[1]Data Checking'!DM49)</f>
        <v/>
      </c>
      <c r="DJ49" t="str">
        <f>IF('[1]Data Checking'!DN49="","",'[1]Data Checking'!DN49)</f>
        <v/>
      </c>
      <c r="DK49" t="str">
        <f>IF('[1]Data Checking'!DO49="","",'[1]Data Checking'!DO49)</f>
        <v/>
      </c>
      <c r="DL49" t="str">
        <f>IF('[1]Data Checking'!DP49="","",'[1]Data Checking'!DP49)</f>
        <v/>
      </c>
      <c r="DM49" t="str">
        <f>IF('[1]Data Checking'!DQ49="","",'[1]Data Checking'!DQ49)</f>
        <v/>
      </c>
      <c r="DN49" t="str">
        <f>IF('[1]Data Checking'!DR49="","",'[1]Data Checking'!DR49)</f>
        <v/>
      </c>
      <c r="DO49" t="str">
        <f>IF('[1]Data Checking'!DS49="","",'[1]Data Checking'!DS49)</f>
        <v/>
      </c>
      <c r="DP49" t="str">
        <f>IF('[1]Data Checking'!DT49="","",'[1]Data Checking'!DT49)</f>
        <v/>
      </c>
      <c r="DQ49" t="str">
        <f>IF('[1]Data Checking'!DU49="","",'[1]Data Checking'!DU49)</f>
        <v/>
      </c>
      <c r="DR49" t="str">
        <f>IF('[1]Data Checking'!DV49="","",'[1]Data Checking'!DV49)</f>
        <v/>
      </c>
      <c r="DS49" t="str">
        <f>IF('[1]Data Checking'!DW49="","",'[1]Data Checking'!DW49)</f>
        <v/>
      </c>
      <c r="DT49" t="str">
        <f>IF('[1]Data Checking'!DX49="","",'[1]Data Checking'!DX49)</f>
        <v/>
      </c>
      <c r="DU49" t="str">
        <f>IF('[1]Data Checking'!DY49="","",'[1]Data Checking'!DY49)</f>
        <v/>
      </c>
      <c r="DV49" t="str">
        <f>IF('[1]Data Checking'!DZ49="","",'[1]Data Checking'!DZ49)</f>
        <v/>
      </c>
      <c r="DW49" t="str">
        <f>IF('[1]Data Checking'!EA49="","",'[1]Data Checking'!EA49)</f>
        <v/>
      </c>
      <c r="DX49" t="str">
        <f>IF('[1]Data Checking'!EB49="","",'[1]Data Checking'!EB49)</f>
        <v/>
      </c>
      <c r="DY49" t="str">
        <f>IF('[1]Data Checking'!EC49="","",'[1]Data Checking'!EC49)</f>
        <v/>
      </c>
      <c r="DZ49" t="str">
        <f>IF('[1]Data Checking'!ED49="","",'[1]Data Checking'!ED49)</f>
        <v/>
      </c>
      <c r="EA49" t="str">
        <f>IF('[1]Data Checking'!EE49="","",'[1]Data Checking'!EE49)</f>
        <v/>
      </c>
      <c r="EB49" t="str">
        <f>IF('[1]Data Checking'!EF49="","",'[1]Data Checking'!EF49)</f>
        <v/>
      </c>
      <c r="EC49" t="str">
        <f>IF('[1]Data Checking'!EG49="","",'[1]Data Checking'!EG49)</f>
        <v/>
      </c>
      <c r="ED49" t="str">
        <f>IF('[1]Data Checking'!EH49="","",'[1]Data Checking'!EH49)</f>
        <v/>
      </c>
      <c r="EE49" t="str">
        <f>IF('[1]Data Checking'!EI49="","",'[1]Data Checking'!EI49)</f>
        <v/>
      </c>
      <c r="EF49" t="str">
        <f>IF('[1]Data Checking'!EJ49="","",'[1]Data Checking'!EJ49)</f>
        <v/>
      </c>
      <c r="EG49" t="str">
        <f>IF('[1]Data Checking'!EK49="","",'[1]Data Checking'!EK49)</f>
        <v/>
      </c>
      <c r="EH49" t="str">
        <f>IF('[1]Data Checking'!EL49="","",'[1]Data Checking'!EL49)</f>
        <v/>
      </c>
      <c r="EI49" t="str">
        <f>IF('[1]Data Checking'!EM49="","",'[1]Data Checking'!EM49)</f>
        <v/>
      </c>
      <c r="EJ49" t="str">
        <f>IF('[1]Data Checking'!EN49="","",'[1]Data Checking'!EN49)</f>
        <v/>
      </c>
      <c r="EK49" t="str">
        <f>IF('[1]Data Checking'!EO49="","",'[1]Data Checking'!EO49)</f>
        <v>Brosse à dent Dentifrice Papier toilette Serviettes hygiéniques Savon pour se laver</v>
      </c>
      <c r="EL49">
        <f>IF('[1]Data Checking'!EP49="","",'[1]Data Checking'!EP49)</f>
        <v>0</v>
      </c>
      <c r="EM49">
        <f>IF('[1]Data Checking'!EQ49="","",'[1]Data Checking'!EQ49)</f>
        <v>1</v>
      </c>
      <c r="EN49">
        <f>IF('[1]Data Checking'!ER49="","",'[1]Data Checking'!ER49)</f>
        <v>1</v>
      </c>
      <c r="EO49">
        <f>IF('[1]Data Checking'!ES49="","",'[1]Data Checking'!ES49)</f>
        <v>1</v>
      </c>
      <c r="EP49">
        <f>IF('[1]Data Checking'!ET49="","",'[1]Data Checking'!ET49)</f>
        <v>1</v>
      </c>
      <c r="EQ49">
        <f>IF('[1]Data Checking'!EU49="","",'[1]Data Checking'!EU49)</f>
        <v>0</v>
      </c>
      <c r="ER49">
        <f>IF('[1]Data Checking'!EV49="","",'[1]Data Checking'!EV49)</f>
        <v>1</v>
      </c>
      <c r="ES49">
        <f>IF('[1]Data Checking'!EW49="","",'[1]Data Checking'!EW49)</f>
        <v>0</v>
      </c>
      <c r="ET49">
        <f>IF('[1]Data Checking'!EX49="","",'[1]Data Checking'!EX49)</f>
        <v>0</v>
      </c>
      <c r="EU49">
        <f>IF('[1]Data Checking'!EY49="","",'[1]Data Checking'!EY49)</f>
        <v>0</v>
      </c>
      <c r="EV49">
        <f>IF('[1]Data Checking'!EZ49="","",'[1]Data Checking'!EZ49)</f>
        <v>0</v>
      </c>
      <c r="EW49" t="str">
        <f>IF('[1]Data Checking'!FA49="","",'[1]Data Checking'!FA49)</f>
        <v/>
      </c>
      <c r="EX49" t="str">
        <f>IF('[1]Data Checking'!FB49="","",'[1]Data Checking'!FB49)</f>
        <v/>
      </c>
      <c r="EY49" t="str">
        <f>IF('[1]Data Checking'!FC49="","",'[1]Data Checking'!FC49)</f>
        <v/>
      </c>
      <c r="EZ49" t="str">
        <f>IF('[1]Data Checking'!FD49="","",'[1]Data Checking'!FD49)</f>
        <v/>
      </c>
      <c r="FA49" t="str">
        <f>IF('[1]Data Checking'!FE49="","",'[1]Data Checking'!FE49)</f>
        <v/>
      </c>
      <c r="FB49" t="str">
        <f>IF('[1]Data Checking'!FF49="","",'[1]Data Checking'!FF49)</f>
        <v/>
      </c>
      <c r="FC49" t="str">
        <f>IF('[1]Data Checking'!FG49="","",'[1]Data Checking'!FG49)</f>
        <v/>
      </c>
      <c r="FD49" t="str">
        <f>IF('[1]Data Checking'!FH49="","",'[1]Data Checking'!FH49)</f>
        <v/>
      </c>
      <c r="FE49">
        <f>IF('[1]Data Checking'!FI49="","",'[1]Data Checking'!FI49)</f>
        <v>25</v>
      </c>
      <c r="FF49" t="str">
        <f>IF('[1]Data Checking'!FJ49="","",'[1]Data Checking'!FJ49)</f>
        <v>Oui</v>
      </c>
      <c r="FG49">
        <f>IF('[1]Data Checking'!FK49="","",'[1]Data Checking'!FK49)</f>
        <v>25</v>
      </c>
      <c r="FH49" t="str">
        <f>IF('[1]Data Checking'!FL49="","",'[1]Data Checking'!FL49)</f>
        <v>Oui</v>
      </c>
      <c r="FI49" t="str">
        <f>IF('[1]Data Checking'!FM49="","",'[1]Data Checking'!FM49)</f>
        <v>Oui</v>
      </c>
      <c r="FJ49">
        <f>IF('[1]Data Checking'!FN49="","",'[1]Data Checking'!FN49)</f>
        <v>15</v>
      </c>
      <c r="FK49" t="str">
        <f>IF('[1]Data Checking'!FO49="","",'[1]Data Checking'!FO49)</f>
        <v/>
      </c>
      <c r="FL49" t="str">
        <f>IF('[1]Data Checking'!FP49="","",'[1]Data Checking'!FP49)</f>
        <v/>
      </c>
      <c r="FM49">
        <f>IF('[1]Data Checking'!FQ49="","",'[1]Data Checking'!FQ49)</f>
        <v>15</v>
      </c>
      <c r="FN49" t="str">
        <f>IF('[1]Data Checking'!FR49="","",'[1]Data Checking'!FR49)</f>
        <v>Oui</v>
      </c>
      <c r="FO49" t="str">
        <f>IF('[1]Data Checking'!FS49="","",'[1]Data Checking'!FS49)</f>
        <v>Oui</v>
      </c>
      <c r="FP49">
        <f>IF('[1]Data Checking'!FT49="","",'[1]Data Checking'!FT49)</f>
        <v>100</v>
      </c>
      <c r="FQ49" t="str">
        <f>IF('[1]Data Checking'!FU49="","",'[1]Data Checking'!FU49)</f>
        <v/>
      </c>
      <c r="FR49" t="str">
        <f>IF('[1]Data Checking'!FV49="","",'[1]Data Checking'!FV49)</f>
        <v/>
      </c>
      <c r="FS49">
        <f>IF('[1]Data Checking'!FW49="","",'[1]Data Checking'!FW49)</f>
        <v>100</v>
      </c>
      <c r="FT49" t="str">
        <f>IF('[1]Data Checking'!FX49="","",'[1]Data Checking'!FX49)</f>
        <v>Oui</v>
      </c>
      <c r="FU49" t="str">
        <f>IF('[1]Data Checking'!FY49="","",'[1]Data Checking'!FY49)</f>
        <v>Oui</v>
      </c>
      <c r="FV49">
        <f>IF('[1]Data Checking'!FZ49="","",'[1]Data Checking'!FZ49)</f>
        <v>100</v>
      </c>
      <c r="FW49" t="str">
        <f>IF('[1]Data Checking'!GA49="","",'[1]Data Checking'!GA49)</f>
        <v/>
      </c>
      <c r="FX49" t="str">
        <f>IF('[1]Data Checking'!GB49="","",'[1]Data Checking'!GB49)</f>
        <v/>
      </c>
      <c r="FY49" t="str">
        <f>IF('[1]Data Checking'!GC49="","",'[1]Data Checking'!GC49)</f>
        <v/>
      </c>
      <c r="FZ49">
        <f>IF('[1]Data Checking'!GD49="","",'[1]Data Checking'!GD49)</f>
        <v>100</v>
      </c>
      <c r="GA49" t="str">
        <f>IF('[1]Data Checking'!GE49="","",'[1]Data Checking'!GE49)</f>
        <v>Oui</v>
      </c>
      <c r="GB49" t="str">
        <f>IF('[1]Data Checking'!GF49="","",'[1]Data Checking'!GF49)</f>
        <v/>
      </c>
      <c r="GC49" t="str">
        <f>IF('[1]Data Checking'!GG49="","",'[1]Data Checking'!GG49)</f>
        <v/>
      </c>
      <c r="GD49" t="str">
        <f>IF('[1]Data Checking'!GH49="","",'[1]Data Checking'!GH49)</f>
        <v/>
      </c>
      <c r="GE49" t="str">
        <f>IF('[1]Data Checking'!GI49="","",'[1]Data Checking'!GI49)</f>
        <v/>
      </c>
      <c r="GF49" t="str">
        <f>IF('[1]Data Checking'!GJ49="","",'[1]Data Checking'!GJ49)</f>
        <v/>
      </c>
      <c r="GG49" t="str">
        <f>IF('[1]Data Checking'!GK49="","",'[1]Data Checking'!GK49)</f>
        <v/>
      </c>
      <c r="GH49" t="str">
        <f>IF('[1]Data Checking'!GL49="","",'[1]Data Checking'!GL49)</f>
        <v/>
      </c>
      <c r="GI49" t="str">
        <f>IF('[1]Data Checking'!GM49="","",'[1]Data Checking'!GM49)</f>
        <v/>
      </c>
      <c r="GJ49" t="str">
        <f>IF('[1]Data Checking'!GN49="","",'[1]Data Checking'!GN49)</f>
        <v/>
      </c>
      <c r="GK49" t="str">
        <f>IF('[1]Data Checking'!GO49="","",'[1]Data Checking'!GO49)</f>
        <v/>
      </c>
      <c r="GL49" t="str">
        <f>IF('[1]Data Checking'!GP49="","",'[1]Data Checking'!GP49)</f>
        <v/>
      </c>
      <c r="GM49" t="str">
        <f>IF('[1]Data Checking'!GQ49="","",'[1]Data Checking'!GQ49)</f>
        <v/>
      </c>
      <c r="GN49" t="str">
        <f>IF('[1]Data Checking'!GR49="","",'[1]Data Checking'!GR49)</f>
        <v/>
      </c>
      <c r="GO49" t="str">
        <f>IF('[1]Data Checking'!GS49="","",'[1]Data Checking'!GS49)</f>
        <v/>
      </c>
      <c r="GP49" t="str">
        <f>IF('[1]Data Checking'!GT49="","",'[1]Data Checking'!GT49)</f>
        <v/>
      </c>
      <c r="GQ49" t="str">
        <f>IF('[1]Data Checking'!GU49="","",'[1]Data Checking'!GU49)</f>
        <v>Non</v>
      </c>
      <c r="GR49" t="str">
        <f>IF('[1]Data Checking'!GV49="","",'[1]Data Checking'!GV49)</f>
        <v/>
      </c>
      <c r="GS49" t="str">
        <f>IF('[1]Data Checking'!GW49="","",'[1]Data Checking'!GW49)</f>
        <v/>
      </c>
      <c r="GT49" t="str">
        <f>IF('[1]Data Checking'!GX49="","",'[1]Data Checking'!GX49)</f>
        <v/>
      </c>
      <c r="GU49" t="str">
        <f>IF('[1]Data Checking'!GY49="","",'[1]Data Checking'!GY49)</f>
        <v/>
      </c>
      <c r="GV49" t="str">
        <f>IF('[1]Data Checking'!GZ49="","",'[1]Data Checking'!GZ49)</f>
        <v/>
      </c>
      <c r="GW49" t="str">
        <f>IF('[1]Data Checking'!HA49="","",'[1]Data Checking'!HA49)</f>
        <v/>
      </c>
      <c r="GX49" t="str">
        <f>IF('[1]Data Checking'!HB49="","",'[1]Data Checking'!HB49)</f>
        <v/>
      </c>
      <c r="GY49" t="str">
        <f>IF('[1]Data Checking'!HC49="","",'[1]Data Checking'!HC49)</f>
        <v/>
      </c>
      <c r="GZ49" t="str">
        <f>IF('[1]Data Checking'!HD49="","",'[1]Data Checking'!HD49)</f>
        <v/>
      </c>
      <c r="HA49" t="str">
        <f>IF('[1]Data Checking'!HE49="","",'[1]Data Checking'!HE49)</f>
        <v/>
      </c>
      <c r="HB49" t="str">
        <f>IF('[1]Data Checking'!HF49="","",'[1]Data Checking'!HF49)</f>
        <v/>
      </c>
      <c r="HC49" t="str">
        <f>IF('[1]Data Checking'!HG49="","",'[1]Data Checking'!HG49)</f>
        <v/>
      </c>
      <c r="HD49" t="str">
        <f>IF('[1]Data Checking'!HH49="","",'[1]Data Checking'!HH49)</f>
        <v/>
      </c>
      <c r="HE49" t="str">
        <f>IF('[1]Data Checking'!HI49="","",'[1]Data Checking'!HI49)</f>
        <v/>
      </c>
      <c r="HF49" t="str">
        <f>IF('[1]Data Checking'!HJ49="","",'[1]Data Checking'!HJ49)</f>
        <v/>
      </c>
      <c r="HG49" t="str">
        <f>IF('[1]Data Checking'!HK49="","",'[1]Data Checking'!HK49)</f>
        <v/>
      </c>
      <c r="HH49" t="str">
        <f>IF('[1]Data Checking'!HL49="","",'[1]Data Checking'!HL49)</f>
        <v/>
      </c>
      <c r="HI49" t="str">
        <f>IF('[1]Data Checking'!HM49="","",'[1]Data Checking'!HM49)</f>
        <v/>
      </c>
      <c r="HJ49" t="str">
        <f>IF('[1]Data Checking'!HN49="","",'[1]Data Checking'!HN49)</f>
        <v/>
      </c>
      <c r="HK49" t="str">
        <f>IF('[1]Data Checking'!HO49="","",'[1]Data Checking'!HO49)</f>
        <v/>
      </c>
      <c r="HL49" t="str">
        <f>IF('[1]Data Checking'!HP49="","",'[1]Data Checking'!HP49)</f>
        <v/>
      </c>
      <c r="HM49" t="str">
        <f>IF('[1]Data Checking'!HQ49="","",'[1]Data Checking'!HQ49)</f>
        <v/>
      </c>
      <c r="HN49" t="str">
        <f>IF('[1]Data Checking'!HR49="","",'[1]Data Checking'!HR49)</f>
        <v/>
      </c>
      <c r="HO49" t="str">
        <f>IF('[1]Data Checking'!HS49="","",'[1]Data Checking'!HS49)</f>
        <v/>
      </c>
      <c r="HP49" t="str">
        <f>IF('[1]Data Checking'!HT49="","",'[1]Data Checking'!HT49)</f>
        <v/>
      </c>
      <c r="HQ49" t="str">
        <f>IF('[1]Data Checking'!HU49="","",'[1]Data Checking'!HU49)</f>
        <v/>
      </c>
      <c r="HR49" t="str">
        <f>IF('[1]Data Checking'!HV49="","",'[1]Data Checking'!HV49)</f>
        <v/>
      </c>
      <c r="HS49" t="str">
        <f>IF('[1]Data Checking'!HW49="","",'[1]Data Checking'!HW49)</f>
        <v>Non</v>
      </c>
      <c r="HT49" t="str">
        <f>IF('[1]Data Checking'!HX49="","",'[1]Data Checking'!HX49)</f>
        <v>Non</v>
      </c>
      <c r="HU49" t="str">
        <f>IF('[1]Data Checking'!HY49="","",'[1]Data Checking'!HY49)</f>
        <v>Oui</v>
      </c>
      <c r="HV49" t="str">
        <f>IF('[1]Data Checking'!HZ49="","",'[1]Data Checking'!HZ49)</f>
        <v>Sud-Est</v>
      </c>
      <c r="HW49" t="str">
        <f>IF('[1]Data Checking'!IA49="","",'[1]Data Checking'!IA49)</f>
        <v>Meme</v>
      </c>
      <c r="HX49" t="str">
        <f>IF('[1]Data Checking'!IB49="","",'[1]Data Checking'!IB49)</f>
        <v>Jacmel</v>
      </c>
      <c r="HY49" t="str">
        <f>IF('[1]Data Checking'!IC49="","",'[1]Data Checking'!IC49)</f>
        <v>Meme</v>
      </c>
      <c r="HZ49" t="str">
        <f>IF('[1]Data Checking'!ID49="","",'[1]Data Checking'!ID49)</f>
        <v/>
      </c>
      <c r="IA49" t="str">
        <f>IF('[1]Data Checking'!IE49="","",'[1]Data Checking'!IE49)</f>
        <v/>
      </c>
      <c r="IB49" t="str">
        <f>IF('[1]Data Checking'!IF49="","",'[1]Data Checking'!IF49)</f>
        <v>Oui</v>
      </c>
      <c r="IC49" t="str">
        <f>IF('[1]Data Checking'!IG49="","",'[1]Data Checking'!IG49)</f>
        <v>Autre</v>
      </c>
      <c r="ID49">
        <f>IF('[1]Data Checking'!IH49="","",'[1]Data Checking'!IH49)</f>
        <v>0</v>
      </c>
      <c r="IE49">
        <f>IF('[1]Data Checking'!II49="","",'[1]Data Checking'!II49)</f>
        <v>0</v>
      </c>
      <c r="IF49">
        <f>IF('[1]Data Checking'!IJ49="","",'[1]Data Checking'!IJ49)</f>
        <v>0</v>
      </c>
      <c r="IG49">
        <f>IF('[1]Data Checking'!IK49="","",'[1]Data Checking'!IK49)</f>
        <v>0</v>
      </c>
      <c r="IH49">
        <f>IF('[1]Data Checking'!IL49="","",'[1]Data Checking'!IL49)</f>
        <v>0</v>
      </c>
      <c r="II49">
        <f>IF('[1]Data Checking'!IM49="","",'[1]Data Checking'!IM49)</f>
        <v>1</v>
      </c>
      <c r="IJ49" t="str">
        <f>IF('[1]Data Checking'!IN49="","",'[1]Data Checking'!IN49)</f>
        <v>Te gen dife ki te brile kek pwodwi nan mache a</v>
      </c>
      <c r="IK49" t="str">
        <f>IF('[1]Data Checking'!IO49="","",'[1]Data Checking'!IO49)</f>
        <v>Diminution du nombre de clients Augmentation des prix</v>
      </c>
      <c r="IL49">
        <f>IF('[1]Data Checking'!IP49="","",'[1]Data Checking'!IP49)</f>
        <v>0</v>
      </c>
      <c r="IM49">
        <f>IF('[1]Data Checking'!IQ49="","",'[1]Data Checking'!IQ49)</f>
        <v>1</v>
      </c>
      <c r="IN49">
        <f>IF('[1]Data Checking'!IR49="","",'[1]Data Checking'!IR49)</f>
        <v>1</v>
      </c>
      <c r="IO49">
        <f>IF('[1]Data Checking'!IS49="","",'[1]Data Checking'!IS49)</f>
        <v>0</v>
      </c>
      <c r="IP49">
        <f>IF('[1]Data Checking'!IT49="","",'[1]Data Checking'!IT49)</f>
        <v>0</v>
      </c>
      <c r="IQ49">
        <f>IF('[1]Data Checking'!IU49="","",'[1]Data Checking'!IU49)</f>
        <v>0</v>
      </c>
      <c r="IR49">
        <f>IF('[1]Data Checking'!IV49="","",'[1]Data Checking'!IV49)</f>
        <v>0</v>
      </c>
      <c r="IS49">
        <f>IF('[1]Data Checking'!IW49="","",'[1]Data Checking'!IW49)</f>
        <v>0</v>
      </c>
      <c r="IT49" t="str">
        <f>IF('[1]Data Checking'!IX49="","",'[1]Data Checking'!IX49)</f>
        <v/>
      </c>
      <c r="IU49" t="str">
        <f>IF('[1]Data Checking'!IY49="","",'[1]Data Checking'!IY49)</f>
        <v>Oui</v>
      </c>
      <c r="IV49" t="str">
        <f>IF('[1]Data Checking'!IZ49="","",'[1]Data Checking'!IZ49)</f>
        <v/>
      </c>
      <c r="IW49" t="str">
        <f>IF('[1]Data Checking'!JA49="","",'[1]Data Checking'!JA49)</f>
        <v>Produits d'hygiène et assainissement</v>
      </c>
      <c r="IX49">
        <f>IF('[1]Data Checking'!JB49="","",'[1]Data Checking'!JB49)</f>
        <v>0</v>
      </c>
      <c r="IY49">
        <f>IF('[1]Data Checking'!JC49="","",'[1]Data Checking'!JC49)</f>
        <v>1</v>
      </c>
      <c r="IZ49">
        <f>IF('[1]Data Checking'!JD49="","",'[1]Data Checking'!JD49)</f>
        <v>0</v>
      </c>
      <c r="JA49">
        <f>IF('[1]Data Checking'!JE49="","",'[1]Data Checking'!JE49)</f>
        <v>0</v>
      </c>
      <c r="JB49" t="str">
        <f>IF('[1]Data Checking'!JF49="","",'[1]Data Checking'!JF49)</f>
        <v/>
      </c>
      <c r="JC49" t="str">
        <f>IF('[1]Data Checking'!JG49="","",'[1]Data Checking'!JG49)</f>
        <v/>
      </c>
      <c r="JD49" t="str">
        <f>IF('[1]Data Checking'!JH49="","",'[1]Data Checking'!JH49)</f>
        <v/>
      </c>
      <c r="JE49" t="str">
        <f>IF('[1]Data Checking'!JI49="","",'[1]Data Checking'!JI49)</f>
        <v/>
      </c>
      <c r="JF49" t="str">
        <f>IF('[1]Data Checking'!JJ49="","",'[1]Data Checking'!JJ49)</f>
        <v/>
      </c>
      <c r="JG49" t="str">
        <f>IF('[1]Data Checking'!JK49="","",'[1]Data Checking'!JK49)</f>
        <v/>
      </c>
      <c r="JH49" t="str">
        <f>IF('[1]Data Checking'!JL49="","",'[1]Data Checking'!JL49)</f>
        <v/>
      </c>
      <c r="JI49" t="str">
        <f>IF('[1]Data Checking'!JM49="","",'[1]Data Checking'!JM49)</f>
        <v/>
      </c>
      <c r="JJ49" t="str">
        <f>IF('[1]Data Checking'!JN49="","",'[1]Data Checking'!JN49)</f>
        <v/>
      </c>
      <c r="JK49" t="str">
        <f>IF('[1]Data Checking'!JO49="","",'[1]Data Checking'!JO49)</f>
        <v/>
      </c>
      <c r="JL49" t="str">
        <f>IF('[1]Data Checking'!JP49="","",'[1]Data Checking'!JP49)</f>
        <v/>
      </c>
      <c r="JM49" t="str">
        <f>IF('[1]Data Checking'!JQ49="","",'[1]Data Checking'!JQ49)</f>
        <v/>
      </c>
      <c r="JN49" t="str">
        <f>IF('[1]Data Checking'!JR49="","",'[1]Data Checking'!JR49)</f>
        <v/>
      </c>
      <c r="JO49" t="str">
        <f>IF('[1]Data Checking'!JS49="","",'[1]Data Checking'!JS49)</f>
        <v/>
      </c>
      <c r="JP49" t="str">
        <f>IF('[1]Data Checking'!JT49="","",'[1]Data Checking'!JT49)</f>
        <v/>
      </c>
      <c r="JQ49" t="str">
        <f>IF('[1]Data Checking'!JU49="","",'[1]Data Checking'!JU49)</f>
        <v/>
      </c>
      <c r="JR49" t="str">
        <f>IF('[1]Data Checking'!JV49="","",'[1]Data Checking'!JV49)</f>
        <v/>
      </c>
      <c r="JS49" t="str">
        <f>IF('[1]Data Checking'!JW49="","",'[1]Data Checking'!JW49)</f>
        <v/>
      </c>
      <c r="JT49" t="str">
        <f>IF('[1]Data Checking'!JX49="","",'[1]Data Checking'!JX49)</f>
        <v/>
      </c>
      <c r="JU49" t="str">
        <f>IF('[1]Data Checking'!JY49="","",'[1]Data Checking'!JY49)</f>
        <v/>
      </c>
      <c r="JV49" t="str">
        <f>IF('[1]Data Checking'!JZ49="","",'[1]Data Checking'!JZ49)</f>
        <v/>
      </c>
      <c r="JW49" t="str">
        <f>IF('[1]Data Checking'!KA49="","",'[1]Data Checking'!KA49)</f>
        <v/>
      </c>
      <c r="JX49" t="str">
        <f>IF('[1]Data Checking'!KB49="","",'[1]Data Checking'!KB49)</f>
        <v/>
      </c>
      <c r="JY49" t="str">
        <f>IF('[1]Data Checking'!KC49="","",'[1]Data Checking'!KC49)</f>
        <v/>
      </c>
      <c r="JZ49" t="str">
        <f>IF('[1]Data Checking'!KD49="","",'[1]Data Checking'!KD49)</f>
        <v/>
      </c>
      <c r="KA49" t="str">
        <f>IF('[1]Data Checking'!KE49="","",'[1]Data Checking'!KE49)</f>
        <v/>
      </c>
      <c r="KB49" t="str">
        <f>IF('[1]Data Checking'!KF49="","",'[1]Data Checking'!KF49)</f>
        <v/>
      </c>
      <c r="KC49" t="str">
        <f>IF('[1]Data Checking'!KG49="","",'[1]Data Checking'!KG49)</f>
        <v/>
      </c>
      <c r="KD49" t="str">
        <f>IF('[1]Data Checking'!KH49="","",'[1]Data Checking'!KH49)</f>
        <v/>
      </c>
      <c r="KE49" t="str">
        <f>IF('[1]Data Checking'!KI49="","",'[1]Data Checking'!KI49)</f>
        <v/>
      </c>
      <c r="KF49" t="str">
        <f>IF('[1]Data Checking'!KJ49="","",'[1]Data Checking'!KJ49)</f>
        <v/>
      </c>
      <c r="KG49" t="str">
        <f>IF('[1]Data Checking'!KK49="","",'[1]Data Checking'!KK49)</f>
        <v/>
      </c>
      <c r="KH49" t="str">
        <f>IF('[1]Data Checking'!KL49="","",'[1]Data Checking'!KL49)</f>
        <v/>
      </c>
      <c r="KI49" t="str">
        <f>IF('[1]Data Checking'!KM49="","",'[1]Data Checking'!KM49)</f>
        <v/>
      </c>
      <c r="KJ49" t="str">
        <f>IF('[1]Data Checking'!KN49="","",'[1]Data Checking'!KN49)</f>
        <v/>
      </c>
      <c r="KK49" t="str">
        <f>IF('[1]Data Checking'!KO49="","",'[1]Data Checking'!KO49)</f>
        <v/>
      </c>
      <c r="KL49" t="str">
        <f>IF('[1]Data Checking'!KP49="","",'[1]Data Checking'!KP49)</f>
        <v/>
      </c>
      <c r="KM49" t="str">
        <f>IF('[1]Data Checking'!KQ49="","",'[1]Data Checking'!KQ49)</f>
        <v/>
      </c>
      <c r="KN49" t="str">
        <f>IF('[1]Data Checking'!KR49="","",'[1]Data Checking'!KR49)</f>
        <v/>
      </c>
      <c r="KO49" t="str">
        <f>IF('[1]Data Checking'!KS49="","",'[1]Data Checking'!KS49)</f>
        <v/>
      </c>
      <c r="KP49" t="str">
        <f>IF('[1]Data Checking'!KT49="","",'[1]Data Checking'!KT49)</f>
        <v/>
      </c>
      <c r="KQ49" t="str">
        <f>IF('[1]Data Checking'!KU49="","",'[1]Data Checking'!KU49)</f>
        <v/>
      </c>
      <c r="KR49" t="str">
        <f>IF('[1]Data Checking'!KV49="","",'[1]Data Checking'!KV49)</f>
        <v/>
      </c>
      <c r="KS49" t="str">
        <f>IF('[1]Data Checking'!KW49="","",'[1]Data Checking'!KW49)</f>
        <v/>
      </c>
      <c r="KT49" t="str">
        <f>IF('[1]Data Checking'!KX49="","",'[1]Data Checking'!KX49)</f>
        <v/>
      </c>
      <c r="KU49" t="str">
        <f>IF('[1]Data Checking'!KY49="","",'[1]Data Checking'!KY49)</f>
        <v/>
      </c>
      <c r="KV49" t="str">
        <f>IF('[1]Data Checking'!KZ49="","",'[1]Data Checking'!KZ49)</f>
        <v/>
      </c>
      <c r="KW49" t="str">
        <f>IF('[1]Data Checking'!LA49="","",'[1]Data Checking'!LA49)</f>
        <v/>
      </c>
      <c r="KX49" t="str">
        <f>IF('[1]Data Checking'!LB49="","",'[1]Data Checking'!LB49)</f>
        <v/>
      </c>
      <c r="KY49" t="str">
        <f>IF('[1]Data Checking'!LC49="","",'[1]Data Checking'!LC49)</f>
        <v/>
      </c>
      <c r="KZ49" t="str">
        <f>IF('[1]Data Checking'!LD49="","",'[1]Data Checking'!LD49)</f>
        <v/>
      </c>
      <c r="LA49" t="str">
        <f>IF('[1]Data Checking'!LE49="","",'[1]Data Checking'!LE49)</f>
        <v/>
      </c>
      <c r="LB49" t="str">
        <f>IF('[1]Data Checking'!LF49="","",'[1]Data Checking'!LF49)</f>
        <v/>
      </c>
      <c r="LC49" t="str">
        <f>IF('[1]Data Checking'!LG49="","",'[1]Data Checking'!LG49)</f>
        <v/>
      </c>
      <c r="LD49" t="str">
        <f>IF('[1]Data Checking'!LH49="","",'[1]Data Checking'!LH49)</f>
        <v/>
      </c>
      <c r="LE49" t="str">
        <f>IF('[1]Data Checking'!LI49="","",'[1]Data Checking'!LI49)</f>
        <v/>
      </c>
      <c r="LF49" t="str">
        <f>IF('[1]Data Checking'!LJ49="","",'[1]Data Checking'!LJ49)</f>
        <v/>
      </c>
      <c r="LG49" t="str">
        <f>IF('[1]Data Checking'!LK49="","",'[1]Data Checking'!LK49)</f>
        <v/>
      </c>
      <c r="LH49" t="str">
        <f>IF('[1]Data Checking'!LL49="","",'[1]Data Checking'!LL49)</f>
        <v/>
      </c>
      <c r="LI49" t="str">
        <f>IF('[1]Data Checking'!LM49="","",'[1]Data Checking'!LM49)</f>
        <v/>
      </c>
      <c r="LJ49" t="str">
        <f>IF('[1]Data Checking'!LN49="","",'[1]Data Checking'!LN49)</f>
        <v/>
      </c>
      <c r="LK49" t="str">
        <f>IF('[1]Data Checking'!LO49="","",'[1]Data Checking'!LO49)</f>
        <v/>
      </c>
      <c r="LL49" t="str">
        <f>IF('[1]Data Checking'!LP49="","",'[1]Data Checking'!LP49)</f>
        <v/>
      </c>
      <c r="LM49" t="str">
        <f>IF('[1]Data Checking'!LQ49="","",'[1]Data Checking'!LQ49)</f>
        <v/>
      </c>
      <c r="LN49" t="str">
        <f>IF('[1]Data Checking'!LR49="","",'[1]Data Checking'!LR49)</f>
        <v/>
      </c>
      <c r="LO49" t="str">
        <f>IF('[1]Data Checking'!LS49="","",'[1]Data Checking'!LS49)</f>
        <v/>
      </c>
      <c r="LP49" t="str">
        <f>IF('[1]Data Checking'!LT49="","",'[1]Data Checking'!LT49)</f>
        <v/>
      </c>
      <c r="LQ49" t="str">
        <f>IF('[1]Data Checking'!LU49="","",'[1]Data Checking'!LU49)</f>
        <v/>
      </c>
      <c r="LR49" t="str">
        <f>IF('[1]Data Checking'!LV49="","",'[1]Data Checking'!LV49)</f>
        <v/>
      </c>
      <c r="LS49" t="str">
        <f>IF('[1]Data Checking'!LW49="","",'[1]Data Checking'!LW49)</f>
        <v/>
      </c>
      <c r="LT49" t="str">
        <f>IF('[1]Data Checking'!LX49="","",'[1]Data Checking'!LX49)</f>
        <v/>
      </c>
      <c r="LU49" t="str">
        <f>IF('[1]Data Checking'!LY49="","",'[1]Data Checking'!LY49)</f>
        <v/>
      </c>
      <c r="LV49" t="str">
        <f>IF('[1]Data Checking'!LZ49="","",'[1]Data Checking'!LZ49)</f>
        <v/>
      </c>
      <c r="LW49" t="str">
        <f>IF('[1]Data Checking'!MA49="","",'[1]Data Checking'!MA49)</f>
        <v/>
      </c>
      <c r="LX49" t="str">
        <f>IF('[1]Data Checking'!MB49="","",'[1]Data Checking'!MB49)</f>
        <v/>
      </c>
      <c r="LY49" t="str">
        <f>IF('[1]Data Checking'!MC49="","",'[1]Data Checking'!MC49)</f>
        <v/>
      </c>
      <c r="LZ49" t="str">
        <f>IF('[1]Data Checking'!MD49="","",'[1]Data Checking'!MD49)</f>
        <v/>
      </c>
      <c r="MA49" t="str">
        <f>IF('[1]Data Checking'!ME49="","",'[1]Data Checking'!ME49)</f>
        <v/>
      </c>
      <c r="MB49" t="str">
        <f>IF('[1]Data Checking'!MF49="","",'[1]Data Checking'!MF49)</f>
        <v/>
      </c>
      <c r="MC49" t="str">
        <f>IF('[1]Data Checking'!MG49="","",'[1]Data Checking'!MG49)</f>
        <v/>
      </c>
      <c r="MD49" t="str">
        <f>IF('[1]Data Checking'!MH49="","",'[1]Data Checking'!MH49)</f>
        <v/>
      </c>
      <c r="ME49" t="str">
        <f>IF('[1]Data Checking'!MI49="","",'[1]Data Checking'!MI49)</f>
        <v/>
      </c>
      <c r="MF49" t="str">
        <f>IF('[1]Data Checking'!MJ49="","",'[1]Data Checking'!MJ49)</f>
        <v/>
      </c>
      <c r="MG49" t="str">
        <f>IF('[1]Data Checking'!MK49="","",'[1]Data Checking'!MK49)</f>
        <v/>
      </c>
      <c r="MH49" t="str">
        <f>IF('[1]Data Checking'!ML49="","",'[1]Data Checking'!ML49)</f>
        <v/>
      </c>
      <c r="MI49" t="str">
        <f>IF('[1]Data Checking'!MM49="","",'[1]Data Checking'!MM49)</f>
        <v/>
      </c>
      <c r="MJ49" t="str">
        <f>IF('[1]Data Checking'!MN49="","",'[1]Data Checking'!MN49)</f>
        <v/>
      </c>
      <c r="MK49" t="str">
        <f>IF('[1]Data Checking'!MO49="","",'[1]Data Checking'!MO49)</f>
        <v/>
      </c>
      <c r="ML49" t="str">
        <f>IF('[1]Data Checking'!MP49="","",'[1]Data Checking'!MP49)</f>
        <v/>
      </c>
      <c r="MM49" t="str">
        <f>IF('[1]Data Checking'!MQ49="","",'[1]Data Checking'!MQ49)</f>
        <v/>
      </c>
      <c r="MN49" t="str">
        <f>IF('[1]Data Checking'!MR49="","",'[1]Data Checking'!MR49)</f>
        <v/>
      </c>
      <c r="MO49" t="str">
        <f>IF('[1]Data Checking'!MS49="","",'[1]Data Checking'!MS49)</f>
        <v/>
      </c>
      <c r="MP49" t="str">
        <f>IF('[1]Data Checking'!MT49="","",'[1]Data Checking'!MT49)</f>
        <v/>
      </c>
      <c r="MQ49" t="str">
        <f>IF('[1]Data Checking'!MU49="","",'[1]Data Checking'!MU49)</f>
        <v/>
      </c>
      <c r="MR49" t="str">
        <f>IF('[1]Data Checking'!MV49="","",'[1]Data Checking'!MV49)</f>
        <v/>
      </c>
      <c r="MS49" t="str">
        <f>IF('[1]Data Checking'!MW49="","",'[1]Data Checking'!MW49)</f>
        <v/>
      </c>
      <c r="MT49" t="str">
        <f>IF('[1]Data Checking'!MX49="","",'[1]Data Checking'!MX49)</f>
        <v/>
      </c>
      <c r="MU49" t="str">
        <f>IF('[1]Data Checking'!MY49="","",'[1]Data Checking'!MY49)</f>
        <v/>
      </c>
      <c r="MV49" t="str">
        <f>IF('[1]Data Checking'!MZ49="","",'[1]Data Checking'!MZ49)</f>
        <v/>
      </c>
      <c r="MW49" t="str">
        <f>IF('[1]Data Checking'!NA49="","",'[1]Data Checking'!NA49)</f>
        <v/>
      </c>
      <c r="MX49" t="str">
        <f>IF('[1]Data Checking'!NB49="","",'[1]Data Checking'!NB49)</f>
        <v/>
      </c>
      <c r="MY49" t="str">
        <f>IF('[1]Data Checking'!NC49="","",'[1]Data Checking'!NC49)</f>
        <v/>
      </c>
      <c r="MZ49" t="str">
        <f>IF('[1]Data Checking'!ND49="","",'[1]Data Checking'!ND49)</f>
        <v/>
      </c>
      <c r="NA49" t="str">
        <f>IF('[1]Data Checking'!NE49="","",'[1]Data Checking'!NE49)</f>
        <v/>
      </c>
      <c r="NB49" t="str">
        <f>IF('[1]Data Checking'!NF49="","",'[1]Data Checking'!NF49)</f>
        <v/>
      </c>
      <c r="NC49" t="str">
        <f>IF('[1]Data Checking'!NG49="","",'[1]Data Checking'!NG49)</f>
        <v/>
      </c>
      <c r="ND49" t="str">
        <f>IF('[1]Data Checking'!NH49="","",'[1]Data Checking'!NH49)</f>
        <v/>
      </c>
      <c r="NE49" t="str">
        <f>IF('[1]Data Checking'!NI49="","",'[1]Data Checking'!NI49)</f>
        <v/>
      </c>
      <c r="NF49" t="str">
        <f>IF('[1]Data Checking'!NJ49="","",'[1]Data Checking'!NJ49)</f>
        <v/>
      </c>
      <c r="NG49" t="str">
        <f>IF('[1]Data Checking'!NK49="","",'[1]Data Checking'!NK49)</f>
        <v/>
      </c>
      <c r="NH49" t="str">
        <f>IF('[1]Data Checking'!NL49="","",'[1]Data Checking'!NL49)</f>
        <v/>
      </c>
      <c r="NI49" t="str">
        <f>IF('[1]Data Checking'!NM49="","",'[1]Data Checking'!NM49)</f>
        <v/>
      </c>
      <c r="NJ49" t="str">
        <f>IF('[1]Data Checking'!NN49="","",'[1]Data Checking'!NN49)</f>
        <v/>
      </c>
      <c r="NK49" t="str">
        <f>IF('[1]Data Checking'!NO49="","",'[1]Data Checking'!NO49)</f>
        <v/>
      </c>
      <c r="NL49" t="str">
        <f>IF('[1]Data Checking'!NP49="","",'[1]Data Checking'!NP49)</f>
        <v/>
      </c>
      <c r="NM49" t="str">
        <f>IF('[1]Data Checking'!NQ49="","",'[1]Data Checking'!NQ49)</f>
        <v/>
      </c>
      <c r="NN49" t="str">
        <f>IF('[1]Data Checking'!NR49="","",'[1]Data Checking'!NR49)</f>
        <v/>
      </c>
      <c r="NO49" t="str">
        <f>IF('[1]Data Checking'!NS49="","",'[1]Data Checking'!NS49)</f>
        <v/>
      </c>
      <c r="NP49" t="str">
        <f>IF('[1]Data Checking'!NT49="","",'[1]Data Checking'!NT49)</f>
        <v/>
      </c>
      <c r="NQ49" t="str">
        <f>IF('[1]Data Checking'!NU49="","",'[1]Data Checking'!NU49)</f>
        <v/>
      </c>
      <c r="NR49" t="str">
        <f>IF('[1]Data Checking'!NV49="","",'[1]Data Checking'!NV49)</f>
        <v/>
      </c>
      <c r="NS49" t="str">
        <f>IF('[1]Data Checking'!NW49="","",'[1]Data Checking'!NW49)</f>
        <v/>
      </c>
      <c r="NT49" t="str">
        <f>IF('[1]Data Checking'!NX49="","",'[1]Data Checking'!NX49)</f>
        <v/>
      </c>
      <c r="NU49" t="str">
        <f>IF('[1]Data Checking'!NY49="","",'[1]Data Checking'!NY49)</f>
        <v/>
      </c>
      <c r="NV49" t="str">
        <f>IF('[1]Data Checking'!NZ49="","",'[1]Data Checking'!NZ49)</f>
        <v/>
      </c>
      <c r="NW49" t="str">
        <f>IF('[1]Data Checking'!OA49="","",'[1]Data Checking'!OA49)</f>
        <v/>
      </c>
      <c r="NX49" t="str">
        <f>IF('[1]Data Checking'!OB49="","",'[1]Data Checking'!OB49)</f>
        <v/>
      </c>
      <c r="NY49" t="str">
        <f>IF('[1]Data Checking'!OC49="","",'[1]Data Checking'!OC49)</f>
        <v/>
      </c>
      <c r="NZ49" t="str">
        <f>IF('[1]Data Checking'!OD49="","",'[1]Data Checking'!OD49)</f>
        <v/>
      </c>
      <c r="OA49" t="str">
        <f>IF('[1]Data Checking'!OE49="","",'[1]Data Checking'!OE49)</f>
        <v/>
      </c>
      <c r="OB49" t="str">
        <f>IF('[1]Data Checking'!OF49="","",'[1]Data Checking'!OF49)</f>
        <v/>
      </c>
      <c r="OC49" t="str">
        <f>IF('[1]Data Checking'!OG49="","",'[1]Data Checking'!OG49)</f>
        <v/>
      </c>
      <c r="OD49" t="str">
        <f>IF('[1]Data Checking'!OH49="","",'[1]Data Checking'!OH49)</f>
        <v/>
      </c>
      <c r="OE49" t="str">
        <f>IF('[1]Data Checking'!OI49="","",'[1]Data Checking'!OI49)</f>
        <v/>
      </c>
      <c r="OF49" t="str">
        <f>IF('[1]Data Checking'!OJ49="","",'[1]Data Checking'!OJ49)</f>
        <v/>
      </c>
      <c r="OG49" t="str">
        <f>IF('[1]Data Checking'!OK49="","",'[1]Data Checking'!OK49)</f>
        <v/>
      </c>
      <c r="OH49" t="str">
        <f>IF('[1]Data Checking'!OL49="","",'[1]Data Checking'!OL49)</f>
        <v/>
      </c>
      <c r="OI49" t="str">
        <f>IF('[1]Data Checking'!OM49="","",'[1]Data Checking'!OM49)</f>
        <v/>
      </c>
      <c r="OJ49" t="str">
        <f>IF('[1]Data Checking'!ON49="","",'[1]Data Checking'!ON49)</f>
        <v/>
      </c>
      <c r="OK49" t="str">
        <f>IF('[1]Data Checking'!OO49="","",'[1]Data Checking'!OO49)</f>
        <v/>
      </c>
      <c r="OL49" t="str">
        <f>IF('[1]Data Checking'!OP49="","",'[1]Data Checking'!OP49)</f>
        <v/>
      </c>
      <c r="OM49" t="str">
        <f>IF('[1]Data Checking'!OQ49="","",'[1]Data Checking'!OQ49)</f>
        <v/>
      </c>
      <c r="ON49" t="str">
        <f>IF('[1]Data Checking'!OR49="","",'[1]Data Checking'!OR49)</f>
        <v/>
      </c>
      <c r="OO49" t="str">
        <f>IF('[1]Data Checking'!OS49="","",'[1]Data Checking'!OS49)</f>
        <v/>
      </c>
      <c r="OP49" t="str">
        <f>IF('[1]Data Checking'!OT49="","",'[1]Data Checking'!OT49)</f>
        <v/>
      </c>
      <c r="OQ49" t="str">
        <f>IF('[1]Data Checking'!OU49="","",'[1]Data Checking'!OU49)</f>
        <v/>
      </c>
      <c r="OR49" t="str">
        <f>IF('[1]Data Checking'!OV49="","",'[1]Data Checking'!OV49)</f>
        <v/>
      </c>
      <c r="OS49" t="str">
        <f>IF('[1]Data Checking'!OW49="","",'[1]Data Checking'!OW49)</f>
        <v/>
      </c>
      <c r="OT49" t="str">
        <f>IF('[1]Data Checking'!OX49="","",'[1]Data Checking'!OX49)</f>
        <v/>
      </c>
      <c r="OU49" t="str">
        <f>IF('[1]Data Checking'!OY49="","",'[1]Data Checking'!OY49)</f>
        <v/>
      </c>
      <c r="OV49" t="str">
        <f>IF('[1]Data Checking'!OZ49="","",'[1]Data Checking'!OZ49)</f>
        <v/>
      </c>
      <c r="OW49" t="str">
        <f>IF('[1]Data Checking'!PA49="","",'[1]Data Checking'!PA49)</f>
        <v/>
      </c>
      <c r="OX49" t="str">
        <f>IF('[1]Data Checking'!PB49="","",'[1]Data Checking'!PB49)</f>
        <v/>
      </c>
      <c r="OY49" t="str">
        <f>IF('[1]Data Checking'!PC49="","",'[1]Data Checking'!PC49)</f>
        <v/>
      </c>
      <c r="OZ49" t="str">
        <f>IF('[1]Data Checking'!PD49="","",'[1]Data Checking'!PD49)</f>
        <v/>
      </c>
      <c r="PA49" t="str">
        <f>IF('[1]Data Checking'!PE49="","",'[1]Data Checking'!PE49)</f>
        <v/>
      </c>
      <c r="PB49" t="str">
        <f>IF('[1]Data Checking'!PF49="","",'[1]Data Checking'!PF49)</f>
        <v/>
      </c>
      <c r="PC49" t="str">
        <f>IF('[1]Data Checking'!PG49="","",'[1]Data Checking'!PG49)</f>
        <v/>
      </c>
      <c r="PD49" t="str">
        <f>IF('[1]Data Checking'!PH49="","",'[1]Data Checking'!PH49)</f>
        <v/>
      </c>
      <c r="PE49" t="str">
        <f>IF('[1]Data Checking'!PI49="","",'[1]Data Checking'!PI49)</f>
        <v/>
      </c>
      <c r="PF49" t="str">
        <f>IF('[1]Data Checking'!PJ49="","",'[1]Data Checking'!PJ49)</f>
        <v/>
      </c>
      <c r="PG49" t="str">
        <f>IF('[1]Data Checking'!PK49="","",'[1]Data Checking'!PK49)</f>
        <v/>
      </c>
      <c r="PH49" t="str">
        <f>IF('[1]Data Checking'!PL49="","",'[1]Data Checking'!PL49)</f>
        <v/>
      </c>
      <c r="PI49" t="str">
        <f>IF('[1]Data Checking'!PM49="","",'[1]Data Checking'!PM49)</f>
        <v/>
      </c>
      <c r="PJ49" t="str">
        <f>IF('[1]Data Checking'!PN49="","",'[1]Data Checking'!PN49)</f>
        <v/>
      </c>
      <c r="PK49" t="str">
        <f>IF('[1]Data Checking'!PO49="","",'[1]Data Checking'!PO49)</f>
        <v/>
      </c>
      <c r="PL49" t="str">
        <f>IF('[1]Data Checking'!PP49="","",'[1]Data Checking'!PP49)</f>
        <v/>
      </c>
      <c r="PM49" t="str">
        <f>IF('[1]Data Checking'!PQ49="","",'[1]Data Checking'!PQ49)</f>
        <v/>
      </c>
      <c r="PN49" t="str">
        <f>IF('[1]Data Checking'!PR49="","",'[1]Data Checking'!PR49)</f>
        <v/>
      </c>
      <c r="PO49" t="str">
        <f>IF('[1]Data Checking'!PS49="","",'[1]Data Checking'!PS49)</f>
        <v/>
      </c>
      <c r="PP49" t="str">
        <f>IF('[1]Data Checking'!PT49="","",'[1]Data Checking'!PT49)</f>
        <v/>
      </c>
      <c r="PQ49" t="str">
        <f>IF('[1]Data Checking'!PU49="","",'[1]Data Checking'!PU49)</f>
        <v/>
      </c>
      <c r="PR49" t="str">
        <f>IF('[1]Data Checking'!PV49="","",'[1]Data Checking'!PV49)</f>
        <v/>
      </c>
      <c r="PS49" t="str">
        <f>IF('[1]Data Checking'!PW49="","",'[1]Data Checking'!PW49)</f>
        <v/>
      </c>
      <c r="PT49" t="str">
        <f>IF('[1]Data Checking'!PX49="","",'[1]Data Checking'!PX49)</f>
        <v/>
      </c>
      <c r="PU49" t="str">
        <f>IF('[1]Data Checking'!PY49="","",'[1]Data Checking'!PY49)</f>
        <v/>
      </c>
      <c r="PV49" t="str">
        <f>IF('[1]Data Checking'!PZ49="","",'[1]Data Checking'!PZ49)</f>
        <v/>
      </c>
      <c r="PW49" t="str">
        <f>IF('[1]Data Checking'!QA49="","",'[1]Data Checking'!QA49)</f>
        <v/>
      </c>
      <c r="PX49" t="str">
        <f>IF('[1]Data Checking'!QB49="","",'[1]Data Checking'!QB49)</f>
        <v/>
      </c>
      <c r="PY49" t="str">
        <f>IF('[1]Data Checking'!QC49="","",'[1]Data Checking'!QC49)</f>
        <v/>
      </c>
      <c r="PZ49" t="str">
        <f>IF('[1]Data Checking'!QD49="","",'[1]Data Checking'!QD49)</f>
        <v/>
      </c>
      <c r="QA49" t="str">
        <f>IF('[1]Data Checking'!QE49="","",'[1]Data Checking'!QE49)</f>
        <v/>
      </c>
      <c r="QB49" t="str">
        <f>IF('[1]Data Checking'!QF49="","",'[1]Data Checking'!QF49)</f>
        <v/>
      </c>
      <c r="QC49" t="str">
        <f>IF('[1]Data Checking'!QG49="","",'[1]Data Checking'!QG49)</f>
        <v/>
      </c>
      <c r="QD49" t="str">
        <f>IF('[1]Data Checking'!QH49="","",'[1]Data Checking'!QH49)</f>
        <v/>
      </c>
      <c r="QE49" t="str">
        <f>IF('[1]Data Checking'!QI49="","",'[1]Data Checking'!QI49)</f>
        <v/>
      </c>
      <c r="QF49" t="str">
        <f>IF('[1]Data Checking'!QJ49="","",'[1]Data Checking'!QJ49)</f>
        <v/>
      </c>
      <c r="QG49" t="str">
        <f>IF('[1]Data Checking'!QK49="","",'[1]Data Checking'!QK49)</f>
        <v/>
      </c>
      <c r="QH49" t="str">
        <f>IF('[1]Data Checking'!QL49="","",'[1]Data Checking'!QL49)</f>
        <v/>
      </c>
      <c r="QI49" t="str">
        <f>IF('[1]Data Checking'!QM49="","",'[1]Data Checking'!QM49)</f>
        <v/>
      </c>
      <c r="QJ49" t="str">
        <f>IF('[1]Data Checking'!QN49="","",'[1]Data Checking'!QN49)</f>
        <v/>
      </c>
      <c r="QK49" t="str">
        <f>IF('[1]Data Checking'!QO49="","",'[1]Data Checking'!QO49)</f>
        <v/>
      </c>
      <c r="QL49" t="str">
        <f>IF('[1]Data Checking'!QP49="","",'[1]Data Checking'!QP49)</f>
        <v/>
      </c>
      <c r="QM49" t="str">
        <f>IF('[1]Data Checking'!QQ49="","",'[1]Data Checking'!QQ49)</f>
        <v/>
      </c>
      <c r="QN49" t="str">
        <f>IF('[1]Data Checking'!QR49="","",'[1]Data Checking'!QR49)</f>
        <v/>
      </c>
      <c r="QO49" t="str">
        <f>IF('[1]Data Checking'!QS49="","",'[1]Data Checking'!QS49)</f>
        <v/>
      </c>
      <c r="QP49" t="str">
        <f>IF('[1]Data Checking'!QT49="","",'[1]Data Checking'!QT49)</f>
        <v/>
      </c>
      <c r="QQ49" t="str">
        <f>IF('[1]Data Checking'!QU49="","",'[1]Data Checking'!QU49)</f>
        <v/>
      </c>
      <c r="QR49" t="str">
        <f>IF('[1]Data Checking'!QV49="","",'[1]Data Checking'!QV49)</f>
        <v/>
      </c>
      <c r="QS49" t="str">
        <f>IF('[1]Data Checking'!QW49="","",'[1]Data Checking'!QW49)</f>
        <v/>
      </c>
      <c r="QT49" t="str">
        <f>IF('[1]Data Checking'!QX49="","",'[1]Data Checking'!QX49)</f>
        <v/>
      </c>
      <c r="QU49" t="str">
        <f>IF('[1]Data Checking'!QY49="","",'[1]Data Checking'!QY49)</f>
        <v/>
      </c>
      <c r="QV49" t="str">
        <f>IF('[1]Data Checking'!QZ49="","",'[1]Data Checking'!QZ49)</f>
        <v/>
      </c>
      <c r="QW49" t="str">
        <f>IF('[1]Data Checking'!RA49="","",'[1]Data Checking'!RA49)</f>
        <v/>
      </c>
      <c r="QX49" t="str">
        <f>IF('[1]Data Checking'!RB49="","",'[1]Data Checking'!RB49)</f>
        <v/>
      </c>
      <c r="QY49" t="str">
        <f>IF('[1]Data Checking'!RC49="","",'[1]Data Checking'!RC49)</f>
        <v/>
      </c>
      <c r="QZ49" t="str">
        <f>IF('[1]Data Checking'!RD49="","",'[1]Data Checking'!RD49)</f>
        <v/>
      </c>
      <c r="RA49" t="str">
        <f>IF('[1]Data Checking'!RE49="","",'[1]Data Checking'!RE49)</f>
        <v/>
      </c>
      <c r="RB49" t="str">
        <f>IF('[1]Data Checking'!RF49="","",'[1]Data Checking'!RF49)</f>
        <v/>
      </c>
      <c r="RC49" t="str">
        <f>IF('[1]Data Checking'!RG49="","",'[1]Data Checking'!RG49)</f>
        <v/>
      </c>
      <c r="RD49" t="str">
        <f>IF('[1]Data Checking'!RH49="","",'[1]Data Checking'!RH49)</f>
        <v/>
      </c>
      <c r="RE49" t="str">
        <f>IF('[1]Data Checking'!RI49="","",'[1]Data Checking'!RI49)</f>
        <v/>
      </c>
      <c r="RF49" t="str">
        <f>IF('[1]Data Checking'!RJ49="","",'[1]Data Checking'!RJ49)</f>
        <v/>
      </c>
      <c r="RG49" t="str">
        <f>IF('[1]Data Checking'!RK49="","",'[1]Data Checking'!RK49)</f>
        <v/>
      </c>
      <c r="RH49" t="str">
        <f>IF('[1]Data Checking'!RL49="","",'[1]Data Checking'!RL49)</f>
        <v/>
      </c>
      <c r="RI49" t="str">
        <f>IF('[1]Data Checking'!RM49="","",'[1]Data Checking'!RM49)</f>
        <v/>
      </c>
      <c r="RJ49" t="str">
        <f>IF('[1]Data Checking'!RN49="","",'[1]Data Checking'!RN49)</f>
        <v/>
      </c>
      <c r="RK49" t="str">
        <f>IF('[1]Data Checking'!RO49="","",'[1]Data Checking'!RO49)</f>
        <v/>
      </c>
      <c r="RL49" t="str">
        <f>IF('[1]Data Checking'!RP49="","",'[1]Data Checking'!RP49)</f>
        <v/>
      </c>
      <c r="RM49" t="str">
        <f>IF('[1]Data Checking'!RQ49="","",'[1]Data Checking'!RQ49)</f>
        <v/>
      </c>
      <c r="RN49" t="str">
        <f>IF('[1]Data Checking'!RR49="","",'[1]Data Checking'!RR49)</f>
        <v/>
      </c>
      <c r="RO49" t="str">
        <f>IF('[1]Data Checking'!RS49="","",'[1]Data Checking'!RS49)</f>
        <v/>
      </c>
      <c r="RP49" t="str">
        <f>IF('[1]Data Checking'!RT49="","",'[1]Data Checking'!RT49)</f>
        <v/>
      </c>
      <c r="RQ49" t="str">
        <f>IF('[1]Data Checking'!RU49="","",'[1]Data Checking'!RU49)</f>
        <v/>
      </c>
      <c r="RR49" t="str">
        <f>IF('[1]Data Checking'!RV49="","",'[1]Data Checking'!RV49)</f>
        <v/>
      </c>
      <c r="RS49" t="str">
        <f>IF('[1]Data Checking'!RW49="","",'[1]Data Checking'!RW49)</f>
        <v/>
      </c>
      <c r="RT49" t="str">
        <f>IF('[1]Data Checking'!RX49="","",'[1]Data Checking'!RX49)</f>
        <v/>
      </c>
      <c r="RU49" t="str">
        <f>IF('[1]Data Checking'!RY49="","",'[1]Data Checking'!RY49)</f>
        <v/>
      </c>
      <c r="RV49" t="str">
        <f>IF('[1]Data Checking'!RZ49="","",'[1]Data Checking'!RZ49)</f>
        <v/>
      </c>
      <c r="RW49" t="str">
        <f>IF('[1]Data Checking'!SA49="","",'[1]Data Checking'!SA49)</f>
        <v/>
      </c>
      <c r="RX49" t="str">
        <f>IF('[1]Data Checking'!SB49="","",'[1]Data Checking'!SB49)</f>
        <v/>
      </c>
      <c r="RY49" t="str">
        <f>IF('[1]Data Checking'!SC49="","",'[1]Data Checking'!SC49)</f>
        <v/>
      </c>
      <c r="RZ49" t="str">
        <f>IF('[1]Data Checking'!SD49="","",'[1]Data Checking'!SD49)</f>
        <v/>
      </c>
      <c r="SA49" t="str">
        <f>IF('[1]Data Checking'!SE49="","",'[1]Data Checking'!SE49)</f>
        <v/>
      </c>
      <c r="SB49" t="str">
        <f>IF('[1]Data Checking'!SF49="","",'[1]Data Checking'!SF49)</f>
        <v/>
      </c>
      <c r="SC49" t="str">
        <f>IF('[1]Data Checking'!SG49="","",'[1]Data Checking'!SG49)</f>
        <v/>
      </c>
      <c r="SD49" t="str">
        <f>IF('[1]Data Checking'!SH49="","",'[1]Data Checking'!SH49)</f>
        <v/>
      </c>
      <c r="SE49" t="str">
        <f>IF('[1]Data Checking'!SI49="","",'[1]Data Checking'!SI49)</f>
        <v/>
      </c>
      <c r="SF49" t="str">
        <f>IF('[1]Data Checking'!SJ49="","",'[1]Data Checking'!SJ49)</f>
        <v/>
      </c>
      <c r="SG49" t="str">
        <f>IF('[1]Data Checking'!SK49="","",'[1]Data Checking'!SK49)</f>
        <v/>
      </c>
      <c r="SH49" t="str">
        <f>IF('[1]Data Checking'!SL49="","",'[1]Data Checking'!SL49)</f>
        <v/>
      </c>
      <c r="SI49" t="str">
        <f>IF('[1]Data Checking'!SM49="","",'[1]Data Checking'!SM49)</f>
        <v/>
      </c>
      <c r="SJ49" t="str">
        <f>IF('[1]Data Checking'!SN49="","",'[1]Data Checking'!SN49)</f>
        <v/>
      </c>
      <c r="SK49" t="str">
        <f>IF('[1]Data Checking'!SO49="","",'[1]Data Checking'!SO49)</f>
        <v/>
      </c>
      <c r="SL49" t="str">
        <f>IF('[1]Data Checking'!SP49="","",'[1]Data Checking'!SP49)</f>
        <v/>
      </c>
      <c r="SM49" t="str">
        <f>IF('[1]Data Checking'!SQ49="","",'[1]Data Checking'!SQ49)</f>
        <v/>
      </c>
      <c r="SN49" t="str">
        <f>IF('[1]Data Checking'!SR49="","",'[1]Data Checking'!SR49)</f>
        <v/>
      </c>
      <c r="SO49" t="str">
        <f>IF('[1]Data Checking'!SS49="","",'[1]Data Checking'!SS49)</f>
        <v/>
      </c>
      <c r="SP49" t="str">
        <f>IF('[1]Data Checking'!ST49="","",'[1]Data Checking'!ST49)</f>
        <v/>
      </c>
      <c r="SQ49" t="str">
        <f>IF('[1]Data Checking'!SU49="","",'[1]Data Checking'!SU49)</f>
        <v/>
      </c>
      <c r="SR49" t="str">
        <f>IF('[1]Data Checking'!SV49="","",'[1]Data Checking'!SV49)</f>
        <v/>
      </c>
      <c r="SS49" t="str">
        <f>IF('[1]Data Checking'!SW49="","",'[1]Data Checking'!SW49)</f>
        <v/>
      </c>
      <c r="ST49" t="str">
        <f>IF('[1]Data Checking'!SX49="","",'[1]Data Checking'!SX49)</f>
        <v/>
      </c>
      <c r="SU49" t="str">
        <f>IF('[1]Data Checking'!SY49="","",'[1]Data Checking'!SY49)</f>
        <v/>
      </c>
      <c r="SV49" t="str">
        <f>IF('[1]Data Checking'!SZ49="","",'[1]Data Checking'!SZ49)</f>
        <v/>
      </c>
      <c r="SW49" t="str">
        <f>IF('[1]Data Checking'!TA49="","",'[1]Data Checking'!TA49)</f>
        <v/>
      </c>
      <c r="SX49" t="str">
        <f>IF('[1]Data Checking'!TB49="","",'[1]Data Checking'!TB49)</f>
        <v/>
      </c>
      <c r="SY49" t="str">
        <f>IF('[1]Data Checking'!TC49="","",'[1]Data Checking'!TC49)</f>
        <v/>
      </c>
      <c r="SZ49" t="str">
        <f>IF('[1]Data Checking'!TD49="","",'[1]Data Checking'!TD49)</f>
        <v/>
      </c>
      <c r="TA49" t="str">
        <f>IF('[1]Data Checking'!TE49="","",'[1]Data Checking'!TE49)</f>
        <v/>
      </c>
      <c r="TB49" t="str">
        <f>IF('[1]Data Checking'!TF49="","",'[1]Data Checking'!TF49)</f>
        <v/>
      </c>
      <c r="TC49" t="str">
        <f>IF('[1]Data Checking'!TG49="","",'[1]Data Checking'!TG49)</f>
        <v/>
      </c>
      <c r="TD49" t="str">
        <f>IF('[1]Data Checking'!TH49="","",'[1]Data Checking'!TH49)</f>
        <v/>
      </c>
      <c r="TE49" t="str">
        <f>IF('[1]Data Checking'!TI49="","",'[1]Data Checking'!TI49)</f>
        <v/>
      </c>
      <c r="TF49" t="str">
        <f>IF('[1]Data Checking'!TJ49="","",'[1]Data Checking'!TJ49)</f>
        <v/>
      </c>
      <c r="TG49" t="str">
        <f>IF('[1]Data Checking'!TK49="","",'[1]Data Checking'!TK49)</f>
        <v/>
      </c>
      <c r="TH49" t="str">
        <f>IF('[1]Data Checking'!TL49="","",'[1]Data Checking'!TL49)</f>
        <v/>
      </c>
      <c r="TI49" t="str">
        <f>IF('[1]Data Checking'!TM49="","",'[1]Data Checking'!TM49)</f>
        <v/>
      </c>
      <c r="TJ49">
        <f>IF('[1]Data Checking'!TN49="","",'[1]Data Checking'!TN49)</f>
        <v>0</v>
      </c>
      <c r="TK49">
        <f>IF('[1]Data Checking'!TO49="","",'[1]Data Checking'!TO49)</f>
        <v>0</v>
      </c>
      <c r="TL49">
        <f>IF('[1]Data Checking'!TP49="","",'[1]Data Checking'!TP49)</f>
        <v>0</v>
      </c>
      <c r="TM49">
        <f>IF('[1]Data Checking'!TQ49="","",'[1]Data Checking'!TQ49)</f>
        <v>0</v>
      </c>
      <c r="TN49">
        <f>IF('[1]Data Checking'!TR49="","",'[1]Data Checking'!TR49)</f>
        <v>0</v>
      </c>
      <c r="TO49" t="str">
        <f>IF('[1]Data Checking'!TS49="","",'[1]Data Checking'!TS49)</f>
        <v>Cette commercante de produits cosmetiques etait tres contente de me parler</v>
      </c>
      <c r="TP49" t="str">
        <f>IF('[1]Data Checking'!TT49="","",'[1]Data Checking'!TT49)</f>
        <v/>
      </c>
      <c r="TQ49">
        <f>IF('[1]Data Checking'!TU49="","",'[1]Data Checking'!TU49)</f>
        <v>237463741</v>
      </c>
      <c r="TR49" t="str">
        <f>IF('[1]Data Checking'!TV49="","",'[1]Data Checking'!TV49)</f>
        <v>d5144d77-0bac-4753-94e4-7fb4d15993f0</v>
      </c>
      <c r="TS49">
        <f>IF('[1]Data Checking'!TW49="","",'[1]Data Checking'!TW49)</f>
        <v>44530.799351851849</v>
      </c>
      <c r="TT49" t="str">
        <f>IF('[1]Data Checking'!TX49="","",'[1]Data Checking'!TX49)</f>
        <v/>
      </c>
      <c r="TU49" t="str">
        <f>IF('[1]Data Checking'!TY49="","",'[1]Data Checking'!TY49)</f>
        <v/>
      </c>
      <c r="TV49" t="str">
        <f>IF('[1]Data Checking'!TZ49="","",'[1]Data Checking'!TZ49)</f>
        <v>submitted_via_web</v>
      </c>
      <c r="TW49" t="str">
        <f>IF('[1]Data Checking'!UA49="","",'[1]Data Checking'!UA49)</f>
        <v>icsm_haiti</v>
      </c>
      <c r="TX49" t="str">
        <f>IF('[1]Data Checking'!UB49="","",'[1]Data Checking'!UB49)</f>
        <v/>
      </c>
      <c r="TY49">
        <f>IF('[1]Data Checking'!UC49="","",'[1]Data Checking'!UC49)</f>
        <v>51</v>
      </c>
      <c r="TZ49" t="str">
        <f>IF('[1]Data Checking'!UD49="","",'[1]Data Checking'!UD49)</f>
        <v/>
      </c>
      <c r="UA49" t="e">
        <f>IF('[1]Data Checking'!UL49="","",'[1]Data Checking'!UL49)</f>
        <v>#REF!</v>
      </c>
      <c r="UB49" t="e">
        <f>IF('[1]Data Checking'!UM49="","",'[1]Data Checking'!UM49)</f>
        <v>#REF!</v>
      </c>
      <c r="UC49" t="e">
        <f>IF('[1]Data Checking'!UN49="","",'[1]Data Checking'!UN49)</f>
        <v>#REF!</v>
      </c>
    </row>
    <row r="50" spans="1:549">
      <c r="A50">
        <f>IF('[1]Data Checking'!D50="","",'[1]Data Checking'!D50)</f>
        <v>44527.682780162038</v>
      </c>
      <c r="B50">
        <f>IF('[1]Data Checking'!E50="","",'[1]Data Checking'!E50)</f>
        <v>44527.693488576391</v>
      </c>
      <c r="C50">
        <f>IF('[1]Data Checking'!F50="","",'[1]Data Checking'!F50)</f>
        <v>44527</v>
      </c>
      <c r="D50" t="str">
        <f>IF('[1]Data Checking'!H50="","",'[1]Data Checking'!H50)</f>
        <v>audit.csv</v>
      </c>
      <c r="E50" t="str">
        <f>IF('[1]Data Checking'!I50="","",'[1]Data Checking'!I50)</f>
        <v>icsm_haiti</v>
      </c>
      <c r="F50" t="str">
        <f>IF('[1]Data Checking'!J50="","",'[1]Data Checking'!J50)</f>
        <v/>
      </c>
      <c r="G50" t="str">
        <f>IF('[1]Data Checking'!K50="","",'[1]Data Checking'!K50)</f>
        <v/>
      </c>
      <c r="H50">
        <f>IF('[1]Data Checking'!L50="","",'[1]Data Checking'!L50)</f>
        <v>44527</v>
      </c>
      <c r="I50" t="str">
        <f>IF('[1]Data Checking'!M50="","",'[1]Data Checking'!M50)</f>
        <v>Croix-Rouge Neerlandaise</v>
      </c>
      <c r="J50" t="str">
        <f>IF('[1]Data Checking'!N50="","",'[1]Data Checking'!N50)</f>
        <v/>
      </c>
      <c r="K50" t="str">
        <f>IF('[1]Data Checking'!O50="","",'[1]Data Checking'!O50)</f>
        <v>crnl</v>
      </c>
      <c r="L50" t="str">
        <f>IF('[1]Data Checking'!P50="","",'[1]Data Checking'!P50)</f>
        <v>Croix-Rouge Neerlandaise</v>
      </c>
      <c r="M50" t="str">
        <f>IF('[1]Data Checking'!Q50="","",'[1]Data Checking'!Q50)</f>
        <v>Croix-Rouge Neerlandaise</v>
      </c>
      <c r="N50" t="str">
        <f>IF('[1]Data Checking'!R50="","",'[1]Data Checking'!R50)</f>
        <v>OJ_9690</v>
      </c>
      <c r="O50" t="str">
        <f>IF('[1]Data Checking'!S50="","",'[1]Data Checking'!S50)</f>
        <v/>
      </c>
      <c r="P50" t="str">
        <f>IF('[1]Data Checking'!T50="","",'[1]Data Checking'!T50)</f>
        <v>crnl_oj</v>
      </c>
      <c r="Q50" t="str">
        <f>IF('[1]Data Checking'!U50="","",'[1]Data Checking'!U50)</f>
        <v>OJ_9690</v>
      </c>
      <c r="R50" t="str">
        <f>IF('[1]Data Checking'!V50="","",'[1]Data Checking'!V50)</f>
        <v>OJ_9690</v>
      </c>
      <c r="S50" t="str">
        <f>IF('[1]Data Checking'!W50="","",'[1]Data Checking'!W50)</f>
        <v>Sud-Est</v>
      </c>
      <c r="T50" t="str">
        <f>IF('[1]Data Checking'!X50="","",'[1]Data Checking'!X50)</f>
        <v>Jacmel</v>
      </c>
      <c r="U50" t="str">
        <f>IF('[1]Data Checking'!Y50="","",'[1]Data Checking'!Y50)</f>
        <v>HT0211</v>
      </c>
      <c r="V50" t="str">
        <f>IF('[1]Data Checking'!Z50="","",'[1]Data Checking'!Z50)</f>
        <v>Jacmel</v>
      </c>
      <c r="W50" t="str">
        <f>IF('[1]Data Checking'!AA50="","",'[1]Data Checking'!AA50)</f>
        <v>1re Section Bas Cap Rouge</v>
      </c>
      <c r="X50" t="str">
        <f>IF('[1]Data Checking'!AB50="","",'[1]Data Checking'!AB50)</f>
        <v>HT0211-01</v>
      </c>
      <c r="Y50" t="str">
        <f>IF('[1]Data Checking'!AC50="","",'[1]Data Checking'!AC50)</f>
        <v>1re Section Bas Cap Rouge</v>
      </c>
      <c r="Z50" t="str">
        <f>IF('[1]Data Checking'!AD50="","",'[1]Data Checking'!AD50)</f>
        <v>Beaudoin</v>
      </c>
      <c r="AA50" t="str">
        <f>IF('[1]Data Checking'!AE50="","",'[1]Data Checking'!AE50)</f>
        <v/>
      </c>
      <c r="AB50" t="str">
        <f>IF('[1]Data Checking'!AF50="","",'[1]Data Checking'!AF50)</f>
        <v>jac_1</v>
      </c>
      <c r="AC50" t="str">
        <f>IF('[1]Data Checking'!AG50="","",'[1]Data Checking'!AG50)</f>
        <v>Beaudoin</v>
      </c>
      <c r="AD50" t="str">
        <f>IF('[1]Data Checking'!AH50="","",'[1]Data Checking'!AH50)</f>
        <v>Beaudoin</v>
      </c>
      <c r="AE50" t="str">
        <f>IF('[1]Data Checking'!AI50="","",'[1]Data Checking'!AI50)</f>
        <v>Marché Beaudoin</v>
      </c>
      <c r="AF50" t="str">
        <f>IF('[1]Data Checking'!AJ50="","",'[1]Data Checking'!AJ50)</f>
        <v/>
      </c>
      <c r="AG50" t="str">
        <f>IF('[1]Data Checking'!AK50="","",'[1]Data Checking'!AK50)</f>
        <v>jac_1</v>
      </c>
      <c r="AH50" t="str">
        <f>IF('[1]Data Checking'!AL50="","",'[1]Data Checking'!AL50)</f>
        <v>Marché Beaudoin</v>
      </c>
      <c r="AI50" t="str">
        <f>IF('[1]Data Checking'!AM50="","",'[1]Data Checking'!AM50)</f>
        <v>Marché Beaudoin</v>
      </c>
      <c r="AJ50" t="str">
        <f>IF('[1]Data Checking'!AN50="","",'[1]Data Checking'!AN50)</f>
        <v>Milieu urbain</v>
      </c>
      <c r="AK50" t="str">
        <f>IF('[1]Data Checking'!AO50="","",'[1]Data Checking'!AO50)</f>
        <v>Enquête auprès d'un client (pour l'eau de boisson et la situation sécuritaire)</v>
      </c>
      <c r="AL50" t="str">
        <f>IF('[1]Data Checking'!AP50="","",'[1]Data Checking'!AP50)</f>
        <v>Oui</v>
      </c>
      <c r="AM50" t="str">
        <f>IF('[1]Data Checking'!AQ50="","",'[1]Data Checking'!AQ50)</f>
        <v/>
      </c>
      <c r="AN50" t="str">
        <f>IF('[1]Data Checking'!AR50="","",'[1]Data Checking'!AR50)</f>
        <v>Oui</v>
      </c>
      <c r="AO50" t="str">
        <f>IF('[1]Data Checking'!AS50="","",'[1]Data Checking'!AS50)</f>
        <v/>
      </c>
      <c r="AP50" t="str">
        <f>IF('[1]Data Checking'!AT50="","",'[1]Data Checking'!AT50)</f>
        <v>Homme</v>
      </c>
      <c r="AQ50">
        <f>IF('[1]Data Checking'!AU50="","",'[1]Data Checking'!AU50)</f>
        <v>44527</v>
      </c>
      <c r="AR50">
        <f>IF('[1]Data Checking'!AV50="","",'[1]Data Checking'!AV50)</f>
        <v>44527</v>
      </c>
      <c r="AS50" t="str">
        <f>IF('[1]Data Checking'!AW50="","",'[1]Data Checking'!AW50)</f>
        <v/>
      </c>
      <c r="AT50" t="str">
        <f>IF('[1]Data Checking'!AX50="","",'[1]Data Checking'!AX50)</f>
        <v/>
      </c>
      <c r="AU50" t="str">
        <f>IF('[1]Data Checking'!AY50="","",'[1]Data Checking'!AY50)</f>
        <v/>
      </c>
      <c r="AV50" t="str">
        <f>IF('[1]Data Checking'!AZ50="","",'[1]Data Checking'!AZ50)</f>
        <v/>
      </c>
      <c r="AW50" t="str">
        <f>IF('[1]Data Checking'!BA50="","",'[1]Data Checking'!BA50)</f>
        <v/>
      </c>
      <c r="AX50" t="str">
        <f>IF('[1]Data Checking'!BB50="","",'[1]Data Checking'!BB50)</f>
        <v/>
      </c>
      <c r="AY50" t="str">
        <f>IF('[1]Data Checking'!BC50="","",'[1]Data Checking'!BC50)</f>
        <v/>
      </c>
      <c r="AZ50" t="str">
        <f>IF('[1]Data Checking'!BD50="","",'[1]Data Checking'!BD50)</f>
        <v/>
      </c>
      <c r="BA50" t="str">
        <f>IF('[1]Data Checking'!BE50="","",'[1]Data Checking'!BE50)</f>
        <v/>
      </c>
      <c r="BB50" t="str">
        <f>IF('[1]Data Checking'!BF50="","",'[1]Data Checking'!BF50)</f>
        <v/>
      </c>
      <c r="BC50" t="str">
        <f>IF('[1]Data Checking'!BG50="","",'[1]Data Checking'!BG50)</f>
        <v/>
      </c>
      <c r="BD50" t="str">
        <f>IF('[1]Data Checking'!BH50="","",'[1]Data Checking'!BH50)</f>
        <v/>
      </c>
      <c r="BE50" t="str">
        <f>IF('[1]Data Checking'!BI50="","",'[1]Data Checking'!BI50)</f>
        <v/>
      </c>
      <c r="BF50" t="str">
        <f>IF('[1]Data Checking'!BJ50="","",'[1]Data Checking'!BJ50)</f>
        <v/>
      </c>
      <c r="BG50" t="str">
        <f>IF('[1]Data Checking'!BK50="","",'[1]Data Checking'!BK50)</f>
        <v/>
      </c>
      <c r="BH50" t="str">
        <f>IF('[1]Data Checking'!BL50="","",'[1]Data Checking'!BL50)</f>
        <v/>
      </c>
      <c r="BI50" t="str">
        <f>IF('[1]Data Checking'!BM50="","",'[1]Data Checking'!BM50)</f>
        <v/>
      </c>
      <c r="BJ50" t="str">
        <f>IF('[1]Data Checking'!BN50="","",'[1]Data Checking'!BN50)</f>
        <v/>
      </c>
      <c r="BK50" t="str">
        <f>IF('[1]Data Checking'!BO50="","",'[1]Data Checking'!BO50)</f>
        <v/>
      </c>
      <c r="BL50" t="str">
        <f>IF('[1]Data Checking'!BP50="","",'[1]Data Checking'!BP50)</f>
        <v/>
      </c>
      <c r="BM50" t="str">
        <f>IF('[1]Data Checking'!BQ50="","",'[1]Data Checking'!BQ50)</f>
        <v/>
      </c>
      <c r="BN50" t="str">
        <f>IF('[1]Data Checking'!BR50="","",'[1]Data Checking'!BR50)</f>
        <v/>
      </c>
      <c r="BO50" t="str">
        <f>IF('[1]Data Checking'!BS50="","",'[1]Data Checking'!BS50)</f>
        <v/>
      </c>
      <c r="BP50" t="str">
        <f>IF('[1]Data Checking'!BT50="","",'[1]Data Checking'!BT50)</f>
        <v/>
      </c>
      <c r="BQ50" t="str">
        <f>IF('[1]Data Checking'!BU50="","",'[1]Data Checking'!BU50)</f>
        <v/>
      </c>
      <c r="BR50" t="str">
        <f>IF('[1]Data Checking'!BV50="","",'[1]Data Checking'!BV50)</f>
        <v/>
      </c>
      <c r="BS50" t="str">
        <f>IF('[1]Data Checking'!BW50="","",'[1]Data Checking'!BW50)</f>
        <v/>
      </c>
      <c r="BT50" t="str">
        <f>IF('[1]Data Checking'!BX50="","",'[1]Data Checking'!BX50)</f>
        <v/>
      </c>
      <c r="BU50" t="str">
        <f>IF('[1]Data Checking'!BY50="","",'[1]Data Checking'!BY50)</f>
        <v/>
      </c>
      <c r="BV50" t="str">
        <f>IF('[1]Data Checking'!BZ50="","",'[1]Data Checking'!BZ50)</f>
        <v/>
      </c>
      <c r="BW50" t="str">
        <f>IF('[1]Data Checking'!CA50="","",'[1]Data Checking'!CA50)</f>
        <v/>
      </c>
      <c r="BX50" t="str">
        <f>IF('[1]Data Checking'!CB50="","",'[1]Data Checking'!CB50)</f>
        <v/>
      </c>
      <c r="BY50" t="str">
        <f>IF('[1]Data Checking'!CC50="","",'[1]Data Checking'!CC50)</f>
        <v/>
      </c>
      <c r="BZ50" t="str">
        <f>IF('[1]Data Checking'!CD50="","",'[1]Data Checking'!CD50)</f>
        <v/>
      </c>
      <c r="CA50" t="str">
        <f>IF('[1]Data Checking'!CE50="","",'[1]Data Checking'!CE50)</f>
        <v/>
      </c>
      <c r="CB50" t="str">
        <f>IF('[1]Data Checking'!CF50="","",'[1]Data Checking'!CF50)</f>
        <v/>
      </c>
      <c r="CC50" t="str">
        <f>IF('[1]Data Checking'!CG50="","",'[1]Data Checking'!CG50)</f>
        <v/>
      </c>
      <c r="CD50" t="str">
        <f>IF('[1]Data Checking'!CH50="","",'[1]Data Checking'!CH50)</f>
        <v/>
      </c>
      <c r="CE50" t="str">
        <f>IF('[1]Data Checking'!CI50="","",'[1]Data Checking'!CI50)</f>
        <v/>
      </c>
      <c r="CF50" t="str">
        <f>IF('[1]Data Checking'!CJ50="","",'[1]Data Checking'!CJ50)</f>
        <v/>
      </c>
      <c r="CG50" t="str">
        <f>IF('[1]Data Checking'!CK50="","",'[1]Data Checking'!CK50)</f>
        <v/>
      </c>
      <c r="CH50" t="str">
        <f>IF('[1]Data Checking'!CL50="","",'[1]Data Checking'!CL50)</f>
        <v/>
      </c>
      <c r="CI50" t="str">
        <f>IF('[1]Data Checking'!CM50="","",'[1]Data Checking'!CM50)</f>
        <v/>
      </c>
      <c r="CJ50" t="str">
        <f>IF('[1]Data Checking'!CN50="","",'[1]Data Checking'!CN50)</f>
        <v/>
      </c>
      <c r="CK50" t="str">
        <f>IF('[1]Data Checking'!CO50="","",'[1]Data Checking'!CO50)</f>
        <v/>
      </c>
      <c r="CL50" t="str">
        <f>IF('[1]Data Checking'!CP50="","",'[1]Data Checking'!CP50)</f>
        <v/>
      </c>
      <c r="CM50" t="str">
        <f>IF('[1]Data Checking'!CQ50="","",'[1]Data Checking'!CQ50)</f>
        <v/>
      </c>
      <c r="CN50" t="str">
        <f>IF('[1]Data Checking'!CR50="","",'[1]Data Checking'!CR50)</f>
        <v/>
      </c>
      <c r="CO50" t="str">
        <f>IF('[1]Data Checking'!CS50="","",'[1]Data Checking'!CS50)</f>
        <v/>
      </c>
      <c r="CP50" t="str">
        <f>IF('[1]Data Checking'!CT50="","",'[1]Data Checking'!CT50)</f>
        <v/>
      </c>
      <c r="CQ50" t="str">
        <f>IF('[1]Data Checking'!CU50="","",'[1]Data Checking'!CU50)</f>
        <v/>
      </c>
      <c r="CR50" t="str">
        <f>IF('[1]Data Checking'!CV50="","",'[1]Data Checking'!CV50)</f>
        <v/>
      </c>
      <c r="CS50" t="str">
        <f>IF('[1]Data Checking'!CW50="","",'[1]Data Checking'!CW50)</f>
        <v/>
      </c>
      <c r="CT50" t="str">
        <f>IF('[1]Data Checking'!CX50="","",'[1]Data Checking'!CX50)</f>
        <v/>
      </c>
      <c r="CU50" t="str">
        <f>IF('[1]Data Checking'!CY50="","",'[1]Data Checking'!CY50)</f>
        <v/>
      </c>
      <c r="CV50" t="str">
        <f>IF('[1]Data Checking'!CZ50="","",'[1]Data Checking'!CZ50)</f>
        <v/>
      </c>
      <c r="CW50" t="str">
        <f>IF('[1]Data Checking'!DA50="","",'[1]Data Checking'!DA50)</f>
        <v/>
      </c>
      <c r="CX50" t="str">
        <f>IF('[1]Data Checking'!DB50="","",'[1]Data Checking'!DB50)</f>
        <v/>
      </c>
      <c r="CY50" t="str">
        <f>IF('[1]Data Checking'!DC50="","",'[1]Data Checking'!DC50)</f>
        <v/>
      </c>
      <c r="CZ50" t="str">
        <f>IF('[1]Data Checking'!DD50="","",'[1]Data Checking'!DD50)</f>
        <v/>
      </c>
      <c r="DA50" t="str">
        <f>IF('[1]Data Checking'!DE50="","",'[1]Data Checking'!DE50)</f>
        <v/>
      </c>
      <c r="DB50" t="str">
        <f>IF('[1]Data Checking'!DF50="","",'[1]Data Checking'!DF50)</f>
        <v/>
      </c>
      <c r="DC50" t="str">
        <f>IF('[1]Data Checking'!DG50="","",'[1]Data Checking'!DG50)</f>
        <v/>
      </c>
      <c r="DD50" t="str">
        <f>IF('[1]Data Checking'!DH50="","",'[1]Data Checking'!DH50)</f>
        <v/>
      </c>
      <c r="DE50" t="str">
        <f>IF('[1]Data Checking'!DI50="","",'[1]Data Checking'!DI50)</f>
        <v/>
      </c>
      <c r="DF50" t="str">
        <f>IF('[1]Data Checking'!DJ50="","",'[1]Data Checking'!DJ50)</f>
        <v/>
      </c>
      <c r="DG50" t="str">
        <f>IF('[1]Data Checking'!DK50="","",'[1]Data Checking'!DK50)</f>
        <v/>
      </c>
      <c r="DH50" t="str">
        <f>IF('[1]Data Checking'!DL50="","",'[1]Data Checking'!DL50)</f>
        <v/>
      </c>
      <c r="DI50" t="str">
        <f>IF('[1]Data Checking'!DM50="","",'[1]Data Checking'!DM50)</f>
        <v/>
      </c>
      <c r="DJ50" t="str">
        <f>IF('[1]Data Checking'!DN50="","",'[1]Data Checking'!DN50)</f>
        <v/>
      </c>
      <c r="DK50" t="str">
        <f>IF('[1]Data Checking'!DO50="","",'[1]Data Checking'!DO50)</f>
        <v/>
      </c>
      <c r="DL50" t="str">
        <f>IF('[1]Data Checking'!DP50="","",'[1]Data Checking'!DP50)</f>
        <v/>
      </c>
      <c r="DM50" t="str">
        <f>IF('[1]Data Checking'!DQ50="","",'[1]Data Checking'!DQ50)</f>
        <v/>
      </c>
      <c r="DN50" t="str">
        <f>IF('[1]Data Checking'!DR50="","",'[1]Data Checking'!DR50)</f>
        <v/>
      </c>
      <c r="DO50" t="str">
        <f>IF('[1]Data Checking'!DS50="","",'[1]Data Checking'!DS50)</f>
        <v/>
      </c>
      <c r="DP50" t="str">
        <f>IF('[1]Data Checking'!DT50="","",'[1]Data Checking'!DT50)</f>
        <v/>
      </c>
      <c r="DQ50" t="str">
        <f>IF('[1]Data Checking'!DU50="","",'[1]Data Checking'!DU50)</f>
        <v/>
      </c>
      <c r="DR50" t="str">
        <f>IF('[1]Data Checking'!DV50="","",'[1]Data Checking'!DV50)</f>
        <v/>
      </c>
      <c r="DS50" t="str">
        <f>IF('[1]Data Checking'!DW50="","",'[1]Data Checking'!DW50)</f>
        <v/>
      </c>
      <c r="DT50" t="str">
        <f>IF('[1]Data Checking'!DX50="","",'[1]Data Checking'!DX50)</f>
        <v/>
      </c>
      <c r="DU50" t="str">
        <f>IF('[1]Data Checking'!DY50="","",'[1]Data Checking'!DY50)</f>
        <v/>
      </c>
      <c r="DV50" t="str">
        <f>IF('[1]Data Checking'!DZ50="","",'[1]Data Checking'!DZ50)</f>
        <v/>
      </c>
      <c r="DW50" t="str">
        <f>IF('[1]Data Checking'!EA50="","",'[1]Data Checking'!EA50)</f>
        <v/>
      </c>
      <c r="DX50" t="str">
        <f>IF('[1]Data Checking'!EB50="","",'[1]Data Checking'!EB50)</f>
        <v/>
      </c>
      <c r="DY50" t="str">
        <f>IF('[1]Data Checking'!EC50="","",'[1]Data Checking'!EC50)</f>
        <v/>
      </c>
      <c r="DZ50" t="str">
        <f>IF('[1]Data Checking'!ED50="","",'[1]Data Checking'!ED50)</f>
        <v/>
      </c>
      <c r="EA50" t="str">
        <f>IF('[1]Data Checking'!EE50="","",'[1]Data Checking'!EE50)</f>
        <v/>
      </c>
      <c r="EB50" t="str">
        <f>IF('[1]Data Checking'!EF50="","",'[1]Data Checking'!EF50)</f>
        <v/>
      </c>
      <c r="EC50" t="str">
        <f>IF('[1]Data Checking'!EG50="","",'[1]Data Checking'!EG50)</f>
        <v/>
      </c>
      <c r="ED50" t="str">
        <f>IF('[1]Data Checking'!EH50="","",'[1]Data Checking'!EH50)</f>
        <v/>
      </c>
      <c r="EE50" t="str">
        <f>IF('[1]Data Checking'!EI50="","",'[1]Data Checking'!EI50)</f>
        <v/>
      </c>
      <c r="EF50" t="str">
        <f>IF('[1]Data Checking'!EJ50="","",'[1]Data Checking'!EJ50)</f>
        <v/>
      </c>
      <c r="EG50" t="str">
        <f>IF('[1]Data Checking'!EK50="","",'[1]Data Checking'!EK50)</f>
        <v/>
      </c>
      <c r="EH50" t="str">
        <f>IF('[1]Data Checking'!EL50="","",'[1]Data Checking'!EL50)</f>
        <v/>
      </c>
      <c r="EI50" t="str">
        <f>IF('[1]Data Checking'!EM50="","",'[1]Data Checking'!EM50)</f>
        <v/>
      </c>
      <c r="EJ50" t="str">
        <f>IF('[1]Data Checking'!EN50="","",'[1]Data Checking'!EN50)</f>
        <v/>
      </c>
      <c r="EK50" t="str">
        <f>IF('[1]Data Checking'!EO50="","",'[1]Data Checking'!EO50)</f>
        <v/>
      </c>
      <c r="EL50" t="str">
        <f>IF('[1]Data Checking'!EP50="","",'[1]Data Checking'!EP50)</f>
        <v/>
      </c>
      <c r="EM50" t="str">
        <f>IF('[1]Data Checking'!EQ50="","",'[1]Data Checking'!EQ50)</f>
        <v/>
      </c>
      <c r="EN50" t="str">
        <f>IF('[1]Data Checking'!ER50="","",'[1]Data Checking'!ER50)</f>
        <v/>
      </c>
      <c r="EO50" t="str">
        <f>IF('[1]Data Checking'!ES50="","",'[1]Data Checking'!ES50)</f>
        <v/>
      </c>
      <c r="EP50" t="str">
        <f>IF('[1]Data Checking'!ET50="","",'[1]Data Checking'!ET50)</f>
        <v/>
      </c>
      <c r="EQ50" t="str">
        <f>IF('[1]Data Checking'!EU50="","",'[1]Data Checking'!EU50)</f>
        <v/>
      </c>
      <c r="ER50" t="str">
        <f>IF('[1]Data Checking'!EV50="","",'[1]Data Checking'!EV50)</f>
        <v/>
      </c>
      <c r="ES50" t="str">
        <f>IF('[1]Data Checking'!EW50="","",'[1]Data Checking'!EW50)</f>
        <v/>
      </c>
      <c r="ET50" t="str">
        <f>IF('[1]Data Checking'!EX50="","",'[1]Data Checking'!EX50)</f>
        <v/>
      </c>
      <c r="EU50" t="str">
        <f>IF('[1]Data Checking'!EY50="","",'[1]Data Checking'!EY50)</f>
        <v/>
      </c>
      <c r="EV50" t="str">
        <f>IF('[1]Data Checking'!EZ50="","",'[1]Data Checking'!EZ50)</f>
        <v/>
      </c>
      <c r="EW50" t="str">
        <f>IF('[1]Data Checking'!FA50="","",'[1]Data Checking'!FA50)</f>
        <v/>
      </c>
      <c r="EX50" t="str">
        <f>IF('[1]Data Checking'!FB50="","",'[1]Data Checking'!FB50)</f>
        <v/>
      </c>
      <c r="EY50" t="str">
        <f>IF('[1]Data Checking'!FC50="","",'[1]Data Checking'!FC50)</f>
        <v/>
      </c>
      <c r="EZ50" t="str">
        <f>IF('[1]Data Checking'!FD50="","",'[1]Data Checking'!FD50)</f>
        <v/>
      </c>
      <c r="FA50" t="str">
        <f>IF('[1]Data Checking'!FE50="","",'[1]Data Checking'!FE50)</f>
        <v/>
      </c>
      <c r="FB50" t="str">
        <f>IF('[1]Data Checking'!FF50="","",'[1]Data Checking'!FF50)</f>
        <v/>
      </c>
      <c r="FC50" t="str">
        <f>IF('[1]Data Checking'!FG50="","",'[1]Data Checking'!FG50)</f>
        <v/>
      </c>
      <c r="FD50" t="str">
        <f>IF('[1]Data Checking'!FH50="","",'[1]Data Checking'!FH50)</f>
        <v/>
      </c>
      <c r="FE50" t="str">
        <f>IF('[1]Data Checking'!FI50="","",'[1]Data Checking'!FI50)</f>
        <v/>
      </c>
      <c r="FF50" t="str">
        <f>IF('[1]Data Checking'!FJ50="","",'[1]Data Checking'!FJ50)</f>
        <v/>
      </c>
      <c r="FG50" t="str">
        <f>IF('[1]Data Checking'!FK50="","",'[1]Data Checking'!FK50)</f>
        <v/>
      </c>
      <c r="FH50" t="str">
        <f>IF('[1]Data Checking'!FL50="","",'[1]Data Checking'!FL50)</f>
        <v/>
      </c>
      <c r="FI50" t="str">
        <f>IF('[1]Data Checking'!FM50="","",'[1]Data Checking'!FM50)</f>
        <v/>
      </c>
      <c r="FJ50" t="str">
        <f>IF('[1]Data Checking'!FN50="","",'[1]Data Checking'!FN50)</f>
        <v/>
      </c>
      <c r="FK50" t="str">
        <f>IF('[1]Data Checking'!FO50="","",'[1]Data Checking'!FO50)</f>
        <v/>
      </c>
      <c r="FL50" t="str">
        <f>IF('[1]Data Checking'!FP50="","",'[1]Data Checking'!FP50)</f>
        <v/>
      </c>
      <c r="FM50" t="str">
        <f>IF('[1]Data Checking'!FQ50="","",'[1]Data Checking'!FQ50)</f>
        <v/>
      </c>
      <c r="FN50" t="str">
        <f>IF('[1]Data Checking'!FR50="","",'[1]Data Checking'!FR50)</f>
        <v/>
      </c>
      <c r="FO50" t="str">
        <f>IF('[1]Data Checking'!FS50="","",'[1]Data Checking'!FS50)</f>
        <v/>
      </c>
      <c r="FP50" t="str">
        <f>IF('[1]Data Checking'!FT50="","",'[1]Data Checking'!FT50)</f>
        <v/>
      </c>
      <c r="FQ50" t="str">
        <f>IF('[1]Data Checking'!FU50="","",'[1]Data Checking'!FU50)</f>
        <v/>
      </c>
      <c r="FR50" t="str">
        <f>IF('[1]Data Checking'!FV50="","",'[1]Data Checking'!FV50)</f>
        <v/>
      </c>
      <c r="FS50" t="str">
        <f>IF('[1]Data Checking'!FW50="","",'[1]Data Checking'!FW50)</f>
        <v/>
      </c>
      <c r="FT50" t="str">
        <f>IF('[1]Data Checking'!FX50="","",'[1]Data Checking'!FX50)</f>
        <v/>
      </c>
      <c r="FU50" t="str">
        <f>IF('[1]Data Checking'!FY50="","",'[1]Data Checking'!FY50)</f>
        <v/>
      </c>
      <c r="FV50" t="str">
        <f>IF('[1]Data Checking'!FZ50="","",'[1]Data Checking'!FZ50)</f>
        <v/>
      </c>
      <c r="FW50" t="str">
        <f>IF('[1]Data Checking'!GA50="","",'[1]Data Checking'!GA50)</f>
        <v/>
      </c>
      <c r="FX50" t="str">
        <f>IF('[1]Data Checking'!GB50="","",'[1]Data Checking'!GB50)</f>
        <v/>
      </c>
      <c r="FY50" t="str">
        <f>IF('[1]Data Checking'!GC50="","",'[1]Data Checking'!GC50)</f>
        <v/>
      </c>
      <c r="FZ50" t="str">
        <f>IF('[1]Data Checking'!GD50="","",'[1]Data Checking'!GD50)</f>
        <v/>
      </c>
      <c r="GA50" t="str">
        <f>IF('[1]Data Checking'!GE50="","",'[1]Data Checking'!GE50)</f>
        <v/>
      </c>
      <c r="GB50" t="str">
        <f>IF('[1]Data Checking'!GF50="","",'[1]Data Checking'!GF50)</f>
        <v/>
      </c>
      <c r="GC50" t="str">
        <f>IF('[1]Data Checking'!GG50="","",'[1]Data Checking'!GG50)</f>
        <v/>
      </c>
      <c r="GD50" t="str">
        <f>IF('[1]Data Checking'!GH50="","",'[1]Data Checking'!GH50)</f>
        <v/>
      </c>
      <c r="GE50" t="str">
        <f>IF('[1]Data Checking'!GI50="","",'[1]Data Checking'!GI50)</f>
        <v/>
      </c>
      <c r="GF50" t="str">
        <f>IF('[1]Data Checking'!GJ50="","",'[1]Data Checking'!GJ50)</f>
        <v/>
      </c>
      <c r="GG50" t="str">
        <f>IF('[1]Data Checking'!GK50="","",'[1]Data Checking'!GK50)</f>
        <v/>
      </c>
      <c r="GH50" t="str">
        <f>IF('[1]Data Checking'!GL50="","",'[1]Data Checking'!GL50)</f>
        <v/>
      </c>
      <c r="GI50" t="str">
        <f>IF('[1]Data Checking'!GM50="","",'[1]Data Checking'!GM50)</f>
        <v/>
      </c>
      <c r="GJ50" t="str">
        <f>IF('[1]Data Checking'!GN50="","",'[1]Data Checking'!GN50)</f>
        <v/>
      </c>
      <c r="GK50" t="str">
        <f>IF('[1]Data Checking'!GO50="","",'[1]Data Checking'!GO50)</f>
        <v/>
      </c>
      <c r="GL50" t="str">
        <f>IF('[1]Data Checking'!GP50="","",'[1]Data Checking'!GP50)</f>
        <v/>
      </c>
      <c r="GM50" t="str">
        <f>IF('[1]Data Checking'!GQ50="","",'[1]Data Checking'!GQ50)</f>
        <v/>
      </c>
      <c r="GN50" t="str">
        <f>IF('[1]Data Checking'!GR50="","",'[1]Data Checking'!GR50)</f>
        <v/>
      </c>
      <c r="GO50" t="str">
        <f>IF('[1]Data Checking'!GS50="","",'[1]Data Checking'!GS50)</f>
        <v/>
      </c>
      <c r="GP50" t="str">
        <f>IF('[1]Data Checking'!GT50="","",'[1]Data Checking'!GT50)</f>
        <v/>
      </c>
      <c r="GQ50" t="str">
        <f>IF('[1]Data Checking'!GU50="","",'[1]Data Checking'!GU50)</f>
        <v/>
      </c>
      <c r="GR50" t="str">
        <f>IF('[1]Data Checking'!GV50="","",'[1]Data Checking'!GV50)</f>
        <v/>
      </c>
      <c r="GS50" t="str">
        <f>IF('[1]Data Checking'!GW50="","",'[1]Data Checking'!GW50)</f>
        <v/>
      </c>
      <c r="GT50" t="str">
        <f>IF('[1]Data Checking'!GX50="","",'[1]Data Checking'!GX50)</f>
        <v/>
      </c>
      <c r="GU50" t="str">
        <f>IF('[1]Data Checking'!GY50="","",'[1]Data Checking'!GY50)</f>
        <v/>
      </c>
      <c r="GV50" t="str">
        <f>IF('[1]Data Checking'!GZ50="","",'[1]Data Checking'!GZ50)</f>
        <v/>
      </c>
      <c r="GW50" t="str">
        <f>IF('[1]Data Checking'!HA50="","",'[1]Data Checking'!HA50)</f>
        <v/>
      </c>
      <c r="GX50" t="str">
        <f>IF('[1]Data Checking'!HB50="","",'[1]Data Checking'!HB50)</f>
        <v/>
      </c>
      <c r="GY50" t="str">
        <f>IF('[1]Data Checking'!HC50="","",'[1]Data Checking'!HC50)</f>
        <v/>
      </c>
      <c r="GZ50" t="str">
        <f>IF('[1]Data Checking'!HD50="","",'[1]Data Checking'!HD50)</f>
        <v/>
      </c>
      <c r="HA50" t="str">
        <f>IF('[1]Data Checking'!HE50="","",'[1]Data Checking'!HE50)</f>
        <v/>
      </c>
      <c r="HB50" t="str">
        <f>IF('[1]Data Checking'!HF50="","",'[1]Data Checking'!HF50)</f>
        <v/>
      </c>
      <c r="HC50" t="str">
        <f>IF('[1]Data Checking'!HG50="","",'[1]Data Checking'!HG50)</f>
        <v/>
      </c>
      <c r="HD50" t="str">
        <f>IF('[1]Data Checking'!HH50="","",'[1]Data Checking'!HH50)</f>
        <v/>
      </c>
      <c r="HE50" t="str">
        <f>IF('[1]Data Checking'!HI50="","",'[1]Data Checking'!HI50)</f>
        <v/>
      </c>
      <c r="HF50" t="str">
        <f>IF('[1]Data Checking'!HJ50="","",'[1]Data Checking'!HJ50)</f>
        <v/>
      </c>
      <c r="HG50" t="str">
        <f>IF('[1]Data Checking'!HK50="","",'[1]Data Checking'!HK50)</f>
        <v/>
      </c>
      <c r="HH50" t="str">
        <f>IF('[1]Data Checking'!HL50="","",'[1]Data Checking'!HL50)</f>
        <v/>
      </c>
      <c r="HI50" t="str">
        <f>IF('[1]Data Checking'!HM50="","",'[1]Data Checking'!HM50)</f>
        <v/>
      </c>
      <c r="HJ50" t="str">
        <f>IF('[1]Data Checking'!HN50="","",'[1]Data Checking'!HN50)</f>
        <v/>
      </c>
      <c r="HK50" t="str">
        <f>IF('[1]Data Checking'!HO50="","",'[1]Data Checking'!HO50)</f>
        <v/>
      </c>
      <c r="HL50" t="str">
        <f>IF('[1]Data Checking'!HP50="","",'[1]Data Checking'!HP50)</f>
        <v/>
      </c>
      <c r="HM50" t="str">
        <f>IF('[1]Data Checking'!HQ50="","",'[1]Data Checking'!HQ50)</f>
        <v/>
      </c>
      <c r="HN50" t="str">
        <f>IF('[1]Data Checking'!HR50="","",'[1]Data Checking'!HR50)</f>
        <v/>
      </c>
      <c r="HO50" t="str">
        <f>IF('[1]Data Checking'!HS50="","",'[1]Data Checking'!HS50)</f>
        <v/>
      </c>
      <c r="HP50" t="str">
        <f>IF('[1]Data Checking'!HT50="","",'[1]Data Checking'!HT50)</f>
        <v/>
      </c>
      <c r="HQ50" t="str">
        <f>IF('[1]Data Checking'!HU50="","",'[1]Data Checking'!HU50)</f>
        <v/>
      </c>
      <c r="HR50" t="str">
        <f>IF('[1]Data Checking'!HV50="","",'[1]Data Checking'!HV50)</f>
        <v/>
      </c>
      <c r="HS50" t="str">
        <f>IF('[1]Data Checking'!HW50="","",'[1]Data Checking'!HW50)</f>
        <v/>
      </c>
      <c r="HT50" t="str">
        <f>IF('[1]Data Checking'!HX50="","",'[1]Data Checking'!HX50)</f>
        <v/>
      </c>
      <c r="HU50" t="str">
        <f>IF('[1]Data Checking'!HY50="","",'[1]Data Checking'!HY50)</f>
        <v/>
      </c>
      <c r="HV50" t="str">
        <f>IF('[1]Data Checking'!HZ50="","",'[1]Data Checking'!HZ50)</f>
        <v/>
      </c>
      <c r="HW50" t="str">
        <f>IF('[1]Data Checking'!IA50="","",'[1]Data Checking'!IA50)</f>
        <v/>
      </c>
      <c r="HX50" t="str">
        <f>IF('[1]Data Checking'!IB50="","",'[1]Data Checking'!IB50)</f>
        <v/>
      </c>
      <c r="HY50" t="str">
        <f>IF('[1]Data Checking'!IC50="","",'[1]Data Checking'!IC50)</f>
        <v/>
      </c>
      <c r="HZ50" t="str">
        <f>IF('[1]Data Checking'!ID50="","",'[1]Data Checking'!ID50)</f>
        <v/>
      </c>
      <c r="IA50" t="str">
        <f>IF('[1]Data Checking'!IE50="","",'[1]Data Checking'!IE50)</f>
        <v/>
      </c>
      <c r="IB50" t="str">
        <f>IF('[1]Data Checking'!IF50="","",'[1]Data Checking'!IF50)</f>
        <v/>
      </c>
      <c r="IC50" t="str">
        <f>IF('[1]Data Checking'!IG50="","",'[1]Data Checking'!IG50)</f>
        <v/>
      </c>
      <c r="ID50" t="str">
        <f>IF('[1]Data Checking'!IH50="","",'[1]Data Checking'!IH50)</f>
        <v/>
      </c>
      <c r="IE50" t="str">
        <f>IF('[1]Data Checking'!II50="","",'[1]Data Checking'!II50)</f>
        <v/>
      </c>
      <c r="IF50" t="str">
        <f>IF('[1]Data Checking'!IJ50="","",'[1]Data Checking'!IJ50)</f>
        <v/>
      </c>
      <c r="IG50" t="str">
        <f>IF('[1]Data Checking'!IK50="","",'[1]Data Checking'!IK50)</f>
        <v/>
      </c>
      <c r="IH50" t="str">
        <f>IF('[1]Data Checking'!IL50="","",'[1]Data Checking'!IL50)</f>
        <v/>
      </c>
      <c r="II50" t="str">
        <f>IF('[1]Data Checking'!IM50="","",'[1]Data Checking'!IM50)</f>
        <v/>
      </c>
      <c r="IJ50" t="str">
        <f>IF('[1]Data Checking'!IN50="","",'[1]Data Checking'!IN50)</f>
        <v/>
      </c>
      <c r="IK50" t="str">
        <f>IF('[1]Data Checking'!IO50="","",'[1]Data Checking'!IO50)</f>
        <v/>
      </c>
      <c r="IL50" t="str">
        <f>IF('[1]Data Checking'!IP50="","",'[1]Data Checking'!IP50)</f>
        <v/>
      </c>
      <c r="IM50" t="str">
        <f>IF('[1]Data Checking'!IQ50="","",'[1]Data Checking'!IQ50)</f>
        <v/>
      </c>
      <c r="IN50" t="str">
        <f>IF('[1]Data Checking'!IR50="","",'[1]Data Checking'!IR50)</f>
        <v/>
      </c>
      <c r="IO50" t="str">
        <f>IF('[1]Data Checking'!IS50="","",'[1]Data Checking'!IS50)</f>
        <v/>
      </c>
      <c r="IP50" t="str">
        <f>IF('[1]Data Checking'!IT50="","",'[1]Data Checking'!IT50)</f>
        <v/>
      </c>
      <c r="IQ50" t="str">
        <f>IF('[1]Data Checking'!IU50="","",'[1]Data Checking'!IU50)</f>
        <v/>
      </c>
      <c r="IR50" t="str">
        <f>IF('[1]Data Checking'!IV50="","",'[1]Data Checking'!IV50)</f>
        <v/>
      </c>
      <c r="IS50" t="str">
        <f>IF('[1]Data Checking'!IW50="","",'[1]Data Checking'!IW50)</f>
        <v/>
      </c>
      <c r="IT50" t="str">
        <f>IF('[1]Data Checking'!IX50="","",'[1]Data Checking'!IX50)</f>
        <v/>
      </c>
      <c r="IU50" t="str">
        <f>IF('[1]Data Checking'!IY50="","",'[1]Data Checking'!IY50)</f>
        <v/>
      </c>
      <c r="IV50" t="str">
        <f>IF('[1]Data Checking'!IZ50="","",'[1]Data Checking'!IZ50)</f>
        <v/>
      </c>
      <c r="IW50" t="str">
        <f>IF('[1]Data Checking'!JA50="","",'[1]Data Checking'!JA50)</f>
        <v/>
      </c>
      <c r="IX50" t="str">
        <f>IF('[1]Data Checking'!JB50="","",'[1]Data Checking'!JB50)</f>
        <v/>
      </c>
      <c r="IY50" t="str">
        <f>IF('[1]Data Checking'!JC50="","",'[1]Data Checking'!JC50)</f>
        <v/>
      </c>
      <c r="IZ50" t="str">
        <f>IF('[1]Data Checking'!JD50="","",'[1]Data Checking'!JD50)</f>
        <v/>
      </c>
      <c r="JA50" t="str">
        <f>IF('[1]Data Checking'!JE50="","",'[1]Data Checking'!JE50)</f>
        <v/>
      </c>
      <c r="JB50" t="str">
        <f>IF('[1]Data Checking'!JF50="","",'[1]Data Checking'!JF50)</f>
        <v>Oui</v>
      </c>
      <c r="JC50" t="str">
        <f>IF('[1]Data Checking'!JG50="","",'[1]Data Checking'!JG50)</f>
        <v>Oui, je vais parfois/souvent chercher l'eau</v>
      </c>
      <c r="JD50" t="str">
        <f>IF('[1]Data Checking'!JH50="","",'[1]Data Checking'!JH50)</f>
        <v>boutique ou kiosque privé</v>
      </c>
      <c r="JE50" t="str">
        <f>IF('[1]Data Checking'!JI50="","",'[1]Data Checking'!JI50)</f>
        <v/>
      </c>
      <c r="JF50" t="str">
        <f>IF('[1]Data Checking'!JJ50="","",'[1]Data Checking'!JJ50)</f>
        <v>boutique</v>
      </c>
      <c r="JG50" t="str">
        <f>IF('[1]Data Checking'!JK50="","",'[1]Data Checking'!JK50)</f>
        <v>boutik / kiòs priwe</v>
      </c>
      <c r="JH50" t="str">
        <f>IF('[1]Data Checking'!JL50="","",'[1]Data Checking'!JL50)</f>
        <v>boutik / kiòs priwe</v>
      </c>
      <c r="JI50" t="str">
        <f>IF('[1]Data Checking'!JM50="","",'[1]Data Checking'!JM50)</f>
        <v>Il n'y a pas d'autres options dans ma zone</v>
      </c>
      <c r="JJ50" t="str">
        <f>IF('[1]Data Checking'!JN50="","",'[1]Data Checking'!JN50)</f>
        <v/>
      </c>
      <c r="JK50" t="str">
        <f>IF('[1]Data Checking'!JO50="","",'[1]Data Checking'!JO50)</f>
        <v>Entre 15 min et 30 min au total</v>
      </c>
      <c r="JL50" t="str">
        <f>IF('[1]Data Checking'!JP50="","",'[1]Data Checking'!JP50)</f>
        <v>gros bidon de 5 gallons (18,9 L)</v>
      </c>
      <c r="JM50" t="str">
        <f>IF('[1]Data Checking'!JQ50="","",'[1]Data Checking'!JQ50)</f>
        <v>5gal</v>
      </c>
      <c r="JN50" t="str">
        <f>IF('[1]Data Checking'!JR50="","",'[1]Data Checking'!JR50)</f>
        <v>bidon ki vo 5 galon (18,9L)</v>
      </c>
      <c r="JO50" t="str">
        <f>IF('[1]Data Checking'!JS50="","",'[1]Data Checking'!JS50)</f>
        <v/>
      </c>
      <c r="JP50" t="str">
        <f>IF('[1]Data Checking'!JT50="","",'[1]Data Checking'!JT50)</f>
        <v/>
      </c>
      <c r="JQ50" t="str">
        <f>IF('[1]Data Checking'!JU50="","",'[1]Data Checking'!JU50)</f>
        <v/>
      </c>
      <c r="JR50" t="str">
        <f>IF('[1]Data Checking'!JV50="","",'[1]Data Checking'!JV50)</f>
        <v/>
      </c>
      <c r="JS50" t="str">
        <f>IF('[1]Data Checking'!JW50="","",'[1]Data Checking'!JW50)</f>
        <v/>
      </c>
      <c r="JT50">
        <f>IF('[1]Data Checking'!JX50="","",'[1]Data Checking'!JX50)</f>
        <v>5</v>
      </c>
      <c r="JU50">
        <f>IF('[1]Data Checking'!JY50="","",'[1]Data Checking'!JY50)</f>
        <v>1</v>
      </c>
      <c r="JV50" t="str">
        <f>IF('[1]Data Checking'!JZ50="","",'[1]Data Checking'!JZ50)</f>
        <v/>
      </c>
      <c r="JW50" t="str">
        <f>IF('[1]Data Checking'!KA50="","",'[1]Data Checking'!KA50)</f>
        <v>NA</v>
      </c>
      <c r="JX50">
        <f>IF('[1]Data Checking'!KB50="","",'[1]Data Checking'!KB50)</f>
        <v>1</v>
      </c>
      <c r="JY50" t="str">
        <f>IF('[1]Data Checking'!KC50="","",'[1]Data Checking'!KC50)</f>
        <v>Non</v>
      </c>
      <c r="JZ50" t="str">
        <f>IF('[1]Data Checking'!KD50="","",'[1]Data Checking'!KD50)</f>
        <v>Oui, parfois</v>
      </c>
      <c r="KA50" t="str">
        <f>IF('[1]Data Checking'!KE50="","",'[1]Data Checking'!KE50)</f>
        <v>Oui</v>
      </c>
      <c r="KB50" t="str">
        <f>IF('[1]Data Checking'!KF50="","",'[1]Data Checking'!KF50)</f>
        <v>Le marchand d'eau n'est pas venu à temps / Le marchand n'avait plus d'eau</v>
      </c>
      <c r="KC50">
        <f>IF('[1]Data Checking'!KG50="","",'[1]Data Checking'!KG50)</f>
        <v>0</v>
      </c>
      <c r="KD50">
        <f>IF('[1]Data Checking'!KH50="","",'[1]Data Checking'!KH50)</f>
        <v>0</v>
      </c>
      <c r="KE50">
        <f>IF('[1]Data Checking'!KI50="","",'[1]Data Checking'!KI50)</f>
        <v>0</v>
      </c>
      <c r="KF50">
        <f>IF('[1]Data Checking'!KJ50="","",'[1]Data Checking'!KJ50)</f>
        <v>0</v>
      </c>
      <c r="KG50">
        <f>IF('[1]Data Checking'!KK50="","",'[1]Data Checking'!KK50)</f>
        <v>0</v>
      </c>
      <c r="KH50">
        <f>IF('[1]Data Checking'!KL50="","",'[1]Data Checking'!KL50)</f>
        <v>0</v>
      </c>
      <c r="KI50">
        <f>IF('[1]Data Checking'!KM50="","",'[1]Data Checking'!KM50)</f>
        <v>0</v>
      </c>
      <c r="KJ50">
        <f>IF('[1]Data Checking'!KN50="","",'[1]Data Checking'!KN50)</f>
        <v>0</v>
      </c>
      <c r="KK50">
        <f>IF('[1]Data Checking'!KO50="","",'[1]Data Checking'!KO50)</f>
        <v>1</v>
      </c>
      <c r="KL50">
        <f>IF('[1]Data Checking'!KP50="","",'[1]Data Checking'!KP50)</f>
        <v>0</v>
      </c>
      <c r="KM50">
        <f>IF('[1]Data Checking'!KQ50="","",'[1]Data Checking'!KQ50)</f>
        <v>0</v>
      </c>
      <c r="KN50" t="str">
        <f>IF('[1]Data Checking'!KR50="","",'[1]Data Checking'!KR50)</f>
        <v/>
      </c>
      <c r="KO50" t="str">
        <f>IF('[1]Data Checking'!KS50="","",'[1]Data Checking'!KS50)</f>
        <v>Oui</v>
      </c>
      <c r="KP50" t="str">
        <f>IF('[1]Data Checking'!KT50="","",'[1]Data Checking'!KT50)</f>
        <v>L'augmentation des affrontements dans le bas de Port-au-Prince</v>
      </c>
      <c r="KQ50">
        <f>IF('[1]Data Checking'!KU50="","",'[1]Data Checking'!KU50)</f>
        <v>1</v>
      </c>
      <c r="KR50">
        <f>IF('[1]Data Checking'!KV50="","",'[1]Data Checking'!KV50)</f>
        <v>0</v>
      </c>
      <c r="KS50">
        <f>IF('[1]Data Checking'!KW50="","",'[1]Data Checking'!KW50)</f>
        <v>0</v>
      </c>
      <c r="KT50" t="str">
        <f>IF('[1]Data Checking'!KX50="","",'[1]Data Checking'!KX50)</f>
        <v/>
      </c>
      <c r="KU50" t="str">
        <f>IF('[1]Data Checking'!KY50="","",'[1]Data Checking'!KY50)</f>
        <v>Je ne me sens pas en sécurité lorsque j'accède au marché, car j'ai peur d'être pris pour cible ou d'être victime de violences.</v>
      </c>
      <c r="KV50">
        <f>IF('[1]Data Checking'!KZ50="","",'[1]Data Checking'!KZ50)</f>
        <v>0</v>
      </c>
      <c r="KW50">
        <f>IF('[1]Data Checking'!LA50="","",'[1]Data Checking'!LA50)</f>
        <v>1</v>
      </c>
      <c r="KX50">
        <f>IF('[1]Data Checking'!LB50="","",'[1]Data Checking'!LB50)</f>
        <v>0</v>
      </c>
      <c r="KY50">
        <f>IF('[1]Data Checking'!LC50="","",'[1]Data Checking'!LC50)</f>
        <v>0</v>
      </c>
      <c r="KZ50">
        <f>IF('[1]Data Checking'!LD50="","",'[1]Data Checking'!LD50)</f>
        <v>0</v>
      </c>
      <c r="LA50">
        <f>IF('[1]Data Checking'!LE50="","",'[1]Data Checking'!LE50)</f>
        <v>0</v>
      </c>
      <c r="LB50" t="str">
        <f>IF('[1]Data Checking'!LF50="","",'[1]Data Checking'!LF50)</f>
        <v/>
      </c>
      <c r="LC50">
        <f>IF('[1]Data Checking'!LG50="","",'[1]Data Checking'!LG50)</f>
        <v>4</v>
      </c>
      <c r="LD50" t="str">
        <f>IF('[1]Data Checking'!LH50="","",'[1]Data Checking'!LH50)</f>
        <v>Riz Blé Huile</v>
      </c>
      <c r="LE50">
        <f>IF('[1]Data Checking'!LI50="","",'[1]Data Checking'!LI50)</f>
        <v>0</v>
      </c>
      <c r="LF50">
        <f>IF('[1]Data Checking'!LJ50="","",'[1]Data Checking'!LJ50)</f>
        <v>1</v>
      </c>
      <c r="LG50">
        <f>IF('[1]Data Checking'!LK50="","",'[1]Data Checking'!LK50)</f>
        <v>0</v>
      </c>
      <c r="LH50">
        <f>IF('[1]Data Checking'!LL50="","",'[1]Data Checking'!LL50)</f>
        <v>1</v>
      </c>
      <c r="LI50">
        <f>IF('[1]Data Checking'!LM50="","",'[1]Data Checking'!LM50)</f>
        <v>0</v>
      </c>
      <c r="LJ50">
        <f>IF('[1]Data Checking'!LN50="","",'[1]Data Checking'!LN50)</f>
        <v>0</v>
      </c>
      <c r="LK50">
        <f>IF('[1]Data Checking'!LO50="","",'[1]Data Checking'!LO50)</f>
        <v>0</v>
      </c>
      <c r="LL50">
        <f>IF('[1]Data Checking'!LP50="","",'[1]Data Checking'!LP50)</f>
        <v>1</v>
      </c>
      <c r="LM50">
        <f>IF('[1]Data Checking'!LQ50="","",'[1]Data Checking'!LQ50)</f>
        <v>0</v>
      </c>
      <c r="LN50">
        <f>IF('[1]Data Checking'!LR50="","",'[1]Data Checking'!LR50)</f>
        <v>0</v>
      </c>
      <c r="LO50" t="str">
        <f>IF('[1]Data Checking'!LS50="","",'[1]Data Checking'!LS50)</f>
        <v/>
      </c>
      <c r="LP50">
        <f>IF('[1]Data Checking'!LT50="","",'[1]Data Checking'!LT50)</f>
        <v>2</v>
      </c>
      <c r="LQ50" t="str">
        <f>IF('[1]Data Checking'!LU50="","",'[1]Data Checking'!LU50)</f>
        <v/>
      </c>
      <c r="LR50">
        <f>IF('[1]Data Checking'!LV50="","",'[1]Data Checking'!LV50)</f>
        <v>2</v>
      </c>
      <c r="LS50" t="str">
        <f>IF('[1]Data Checking'!LW50="","",'[1]Data Checking'!LW50)</f>
        <v/>
      </c>
      <c r="LT50" t="str">
        <f>IF('[1]Data Checking'!LX50="","",'[1]Data Checking'!LX50)</f>
        <v/>
      </c>
      <c r="LU50" t="str">
        <f>IF('[1]Data Checking'!LY50="","",'[1]Data Checking'!LY50)</f>
        <v/>
      </c>
      <c r="LV50">
        <f>IF('[1]Data Checking'!LZ50="","",'[1]Data Checking'!LZ50)</f>
        <v>3</v>
      </c>
      <c r="LW50" t="str">
        <f>IF('[1]Data Checking'!MA50="","",'[1]Data Checking'!MA50)</f>
        <v>Dentifrice</v>
      </c>
      <c r="LX50">
        <f>IF('[1]Data Checking'!MB50="","",'[1]Data Checking'!MB50)</f>
        <v>0</v>
      </c>
      <c r="LY50">
        <f>IF('[1]Data Checking'!MC50="","",'[1]Data Checking'!MC50)</f>
        <v>0</v>
      </c>
      <c r="LZ50">
        <f>IF('[1]Data Checking'!MD50="","",'[1]Data Checking'!MD50)</f>
        <v>0</v>
      </c>
      <c r="MA50">
        <f>IF('[1]Data Checking'!ME50="","",'[1]Data Checking'!ME50)</f>
        <v>0</v>
      </c>
      <c r="MB50">
        <f>IF('[1]Data Checking'!MF50="","",'[1]Data Checking'!MF50)</f>
        <v>1</v>
      </c>
      <c r="MC50">
        <f>IF('[1]Data Checking'!MG50="","",'[1]Data Checking'!MG50)</f>
        <v>0</v>
      </c>
      <c r="MD50">
        <f>IF('[1]Data Checking'!MH50="","",'[1]Data Checking'!MH50)</f>
        <v>0</v>
      </c>
      <c r="ME50">
        <f>IF('[1]Data Checking'!MI50="","",'[1]Data Checking'!MI50)</f>
        <v>0</v>
      </c>
      <c r="MF50">
        <f>IF('[1]Data Checking'!MJ50="","",'[1]Data Checking'!MJ50)</f>
        <v>0</v>
      </c>
      <c r="MG50">
        <f>IF('[1]Data Checking'!MK50="","",'[1]Data Checking'!MK50)</f>
        <v>0</v>
      </c>
      <c r="MH50" t="str">
        <f>IF('[1]Data Checking'!ML50="","",'[1]Data Checking'!ML50)</f>
        <v/>
      </c>
      <c r="MI50" t="str">
        <f>IF('[1]Data Checking'!MM50="","",'[1]Data Checking'!MM50)</f>
        <v/>
      </c>
      <c r="MJ50" t="str">
        <f>IF('[1]Data Checking'!MN50="","",'[1]Data Checking'!MN50)</f>
        <v/>
      </c>
      <c r="MK50" t="str">
        <f>IF('[1]Data Checking'!MO50="","",'[1]Data Checking'!MO50)</f>
        <v/>
      </c>
      <c r="ML50">
        <f>IF('[1]Data Checking'!MP50="","",'[1]Data Checking'!MP50)</f>
        <v>2</v>
      </c>
      <c r="MM50" t="str">
        <f>IF('[1]Data Checking'!MQ50="","",'[1]Data Checking'!MQ50)</f>
        <v/>
      </c>
      <c r="MN50" t="str">
        <f>IF('[1]Data Checking'!MR50="","",'[1]Data Checking'!MR50)</f>
        <v/>
      </c>
      <c r="MO50" t="str">
        <f>IF('[1]Data Checking'!MS50="","",'[1]Data Checking'!MS50)</f>
        <v/>
      </c>
      <c r="MP50" t="str">
        <f>IF('[1]Data Checking'!MT50="","",'[1]Data Checking'!MT50)</f>
        <v>Tôle</v>
      </c>
      <c r="MQ50">
        <f>IF('[1]Data Checking'!MU50="","",'[1]Data Checking'!MU50)</f>
        <v>1</v>
      </c>
      <c r="MR50">
        <f>IF('[1]Data Checking'!MV50="","",'[1]Data Checking'!MV50)</f>
        <v>0</v>
      </c>
      <c r="MS50">
        <f>IF('[1]Data Checking'!MW50="","",'[1]Data Checking'!MW50)</f>
        <v>0</v>
      </c>
      <c r="MT50">
        <f>IF('[1]Data Checking'!MX50="","",'[1]Data Checking'!MX50)</f>
        <v>0</v>
      </c>
      <c r="MU50">
        <f>IF('[1]Data Checking'!MY50="","",'[1]Data Checking'!MY50)</f>
        <v>0</v>
      </c>
      <c r="MV50">
        <f>IF('[1]Data Checking'!MZ50="","",'[1]Data Checking'!MZ50)</f>
        <v>0</v>
      </c>
      <c r="MW50">
        <f>IF('[1]Data Checking'!NA50="","",'[1]Data Checking'!NA50)</f>
        <v>0</v>
      </c>
      <c r="MX50">
        <f>IF('[1]Data Checking'!NB50="","",'[1]Data Checking'!NB50)</f>
        <v>0</v>
      </c>
      <c r="MY50">
        <f>IF('[1]Data Checking'!NC50="","",'[1]Data Checking'!NC50)</f>
        <v>0</v>
      </c>
      <c r="MZ50">
        <f>IF('[1]Data Checking'!ND50="","",'[1]Data Checking'!ND50)</f>
        <v>0</v>
      </c>
      <c r="NA50">
        <f>IF('[1]Data Checking'!NE50="","",'[1]Data Checking'!NE50)</f>
        <v>0</v>
      </c>
      <c r="NB50">
        <f>IF('[1]Data Checking'!NF50="","",'[1]Data Checking'!NF50)</f>
        <v>0</v>
      </c>
      <c r="NC50">
        <f>IF('[1]Data Checking'!NG50="","",'[1]Data Checking'!NG50)</f>
        <v>0</v>
      </c>
      <c r="ND50">
        <f>IF('[1]Data Checking'!NH50="","",'[1]Data Checking'!NH50)</f>
        <v>80</v>
      </c>
      <c r="NE50" t="str">
        <f>IF('[1]Data Checking'!NI50="","",'[1]Data Checking'!NI50)</f>
        <v/>
      </c>
      <c r="NF50" t="str">
        <f>IF('[1]Data Checking'!NJ50="","",'[1]Data Checking'!NJ50)</f>
        <v/>
      </c>
      <c r="NG50" t="str">
        <f>IF('[1]Data Checking'!NK50="","",'[1]Data Checking'!NK50)</f>
        <v/>
      </c>
      <c r="NH50" t="str">
        <f>IF('[1]Data Checking'!NL50="","",'[1]Data Checking'!NL50)</f>
        <v/>
      </c>
      <c r="NI50" t="str">
        <f>IF('[1]Data Checking'!NM50="","",'[1]Data Checking'!NM50)</f>
        <v/>
      </c>
      <c r="NJ50" t="str">
        <f>IF('[1]Data Checking'!NN50="","",'[1]Data Checking'!NN50)</f>
        <v/>
      </c>
      <c r="NK50" t="str">
        <f>IF('[1]Data Checking'!NO50="","",'[1]Data Checking'!NO50)</f>
        <v/>
      </c>
      <c r="NL50" t="str">
        <f>IF('[1]Data Checking'!NP50="","",'[1]Data Checking'!NP50)</f>
        <v/>
      </c>
      <c r="NM50" t="str">
        <f>IF('[1]Data Checking'!NQ50="","",'[1]Data Checking'!NQ50)</f>
        <v/>
      </c>
      <c r="NN50" t="str">
        <f>IF('[1]Data Checking'!NR50="","",'[1]Data Checking'!NR50)</f>
        <v/>
      </c>
      <c r="NO50" t="str">
        <f>IF('[1]Data Checking'!NS50="","",'[1]Data Checking'!NS50)</f>
        <v>Casserole</v>
      </c>
      <c r="NP50">
        <f>IF('[1]Data Checking'!NT50="","",'[1]Data Checking'!NT50)</f>
        <v>0</v>
      </c>
      <c r="NQ50">
        <f>IF('[1]Data Checking'!NU50="","",'[1]Data Checking'!NU50)</f>
        <v>1</v>
      </c>
      <c r="NR50">
        <f>IF('[1]Data Checking'!NV50="","",'[1]Data Checking'!NV50)</f>
        <v>0</v>
      </c>
      <c r="NS50">
        <f>IF('[1]Data Checking'!NW50="","",'[1]Data Checking'!NW50)</f>
        <v>0</v>
      </c>
      <c r="NT50">
        <f>IF('[1]Data Checking'!NX50="","",'[1]Data Checking'!NX50)</f>
        <v>0</v>
      </c>
      <c r="NU50">
        <f>IF('[1]Data Checking'!NY50="","",'[1]Data Checking'!NY50)</f>
        <v>0</v>
      </c>
      <c r="NV50">
        <f>IF('[1]Data Checking'!NZ50="","",'[1]Data Checking'!NZ50)</f>
        <v>0</v>
      </c>
      <c r="NW50">
        <f>IF('[1]Data Checking'!OA50="","",'[1]Data Checking'!OA50)</f>
        <v>0</v>
      </c>
      <c r="NX50">
        <f>IF('[1]Data Checking'!OB50="","",'[1]Data Checking'!OB50)</f>
        <v>0</v>
      </c>
      <c r="NY50">
        <f>IF('[1]Data Checking'!OC50="","",'[1]Data Checking'!OC50)</f>
        <v>0</v>
      </c>
      <c r="NZ50">
        <f>IF('[1]Data Checking'!OD50="","",'[1]Data Checking'!OD50)</f>
        <v>0</v>
      </c>
      <c r="OA50" t="str">
        <f>IF('[1]Data Checking'!OE50="","",'[1]Data Checking'!OE50)</f>
        <v/>
      </c>
      <c r="OB50">
        <f>IF('[1]Data Checking'!OF50="","",'[1]Data Checking'!OF50)</f>
        <v>2</v>
      </c>
      <c r="OC50" t="str">
        <f>IF('[1]Data Checking'!OG50="","",'[1]Data Checking'!OG50)</f>
        <v/>
      </c>
      <c r="OD50" t="str">
        <f>IF('[1]Data Checking'!OH50="","",'[1]Data Checking'!OH50)</f>
        <v/>
      </c>
      <c r="OE50" t="str">
        <f>IF('[1]Data Checking'!OI50="","",'[1]Data Checking'!OI50)</f>
        <v/>
      </c>
      <c r="OF50" t="str">
        <f>IF('[1]Data Checking'!OJ50="","",'[1]Data Checking'!OJ50)</f>
        <v/>
      </c>
      <c r="OG50" t="str">
        <f>IF('[1]Data Checking'!OK50="","",'[1]Data Checking'!OK50)</f>
        <v/>
      </c>
      <c r="OH50" t="str">
        <f>IF('[1]Data Checking'!OL50="","",'[1]Data Checking'!OL50)</f>
        <v/>
      </c>
      <c r="OI50" t="str">
        <f>IF('[1]Data Checking'!OM50="","",'[1]Data Checking'!OM50)</f>
        <v/>
      </c>
      <c r="OJ50" t="str">
        <f>IF('[1]Data Checking'!ON50="","",'[1]Data Checking'!ON50)</f>
        <v>Materiels de protection contre le Covid-19 (Gel hydroalchoolique, cache-nez)</v>
      </c>
      <c r="OK50">
        <f>IF('[1]Data Checking'!OO50="","",'[1]Data Checking'!OO50)</f>
        <v>0</v>
      </c>
      <c r="OL50">
        <f>IF('[1]Data Checking'!OP50="","",'[1]Data Checking'!OP50)</f>
        <v>0</v>
      </c>
      <c r="OM50">
        <f>IF('[1]Data Checking'!OQ50="","",'[1]Data Checking'!OQ50)</f>
        <v>0</v>
      </c>
      <c r="ON50">
        <f>IF('[1]Data Checking'!OR50="","",'[1]Data Checking'!OR50)</f>
        <v>0</v>
      </c>
      <c r="OO50">
        <f>IF('[1]Data Checking'!OS50="","",'[1]Data Checking'!OS50)</f>
        <v>0</v>
      </c>
      <c r="OP50">
        <f>IF('[1]Data Checking'!OT50="","",'[1]Data Checking'!OT50)</f>
        <v>1</v>
      </c>
      <c r="OQ50">
        <f>IF('[1]Data Checking'!OU50="","",'[1]Data Checking'!OU50)</f>
        <v>0</v>
      </c>
      <c r="OR50">
        <f>IF('[1]Data Checking'!OV50="","",'[1]Data Checking'!OV50)</f>
        <v>0</v>
      </c>
      <c r="OS50">
        <f>IF('[1]Data Checking'!OW50="","",'[1]Data Checking'!OW50)</f>
        <v>0</v>
      </c>
      <c r="OT50" t="str">
        <f>IF('[1]Data Checking'!OX50="","",'[1]Data Checking'!OX50)</f>
        <v/>
      </c>
      <c r="OU50" t="str">
        <f>IF('[1]Data Checking'!OY50="","",'[1]Data Checking'!OY50)</f>
        <v>Radio</v>
      </c>
      <c r="OV50">
        <f>IF('[1]Data Checking'!OZ50="","",'[1]Data Checking'!OZ50)</f>
        <v>0</v>
      </c>
      <c r="OW50">
        <f>IF('[1]Data Checking'!PA50="","",'[1]Data Checking'!PA50)</f>
        <v>0</v>
      </c>
      <c r="OX50">
        <f>IF('[1]Data Checking'!PB50="","",'[1]Data Checking'!PB50)</f>
        <v>0</v>
      </c>
      <c r="OY50">
        <f>IF('[1]Data Checking'!PC50="","",'[1]Data Checking'!PC50)</f>
        <v>1</v>
      </c>
      <c r="OZ50">
        <f>IF('[1]Data Checking'!PD50="","",'[1]Data Checking'!PD50)</f>
        <v>0</v>
      </c>
      <c r="PA50">
        <f>IF('[1]Data Checking'!PE50="","",'[1]Data Checking'!PE50)</f>
        <v>0</v>
      </c>
      <c r="PB50" t="str">
        <f>IF('[1]Data Checking'!PF50="","",'[1]Data Checking'!PF50)</f>
        <v/>
      </c>
      <c r="PC50" t="str">
        <f>IF('[1]Data Checking'!PG50="","",'[1]Data Checking'!PG50)</f>
        <v/>
      </c>
      <c r="PD50" t="str">
        <f>IF('[1]Data Checking'!PH50="","",'[1]Data Checking'!PH50)</f>
        <v/>
      </c>
      <c r="PE50">
        <f>IF('[1]Data Checking'!PI50="","",'[1]Data Checking'!PI50)</f>
        <v>1</v>
      </c>
      <c r="PF50" t="str">
        <f>IF('[1]Data Checking'!PJ50="","",'[1]Data Checking'!PJ50)</f>
        <v>Pelles Brouette Houe Râteau Machette</v>
      </c>
      <c r="PG50">
        <f>IF('[1]Data Checking'!PK50="","",'[1]Data Checking'!PK50)</f>
        <v>1</v>
      </c>
      <c r="PH50">
        <f>IF('[1]Data Checking'!PL50="","",'[1]Data Checking'!PL50)</f>
        <v>1</v>
      </c>
      <c r="PI50">
        <f>IF('[1]Data Checking'!PM50="","",'[1]Data Checking'!PM50)</f>
        <v>1</v>
      </c>
      <c r="PJ50">
        <f>IF('[1]Data Checking'!PN50="","",'[1]Data Checking'!PN50)</f>
        <v>0</v>
      </c>
      <c r="PK50">
        <f>IF('[1]Data Checking'!PO50="","",'[1]Data Checking'!PO50)</f>
        <v>0</v>
      </c>
      <c r="PL50">
        <f>IF('[1]Data Checking'!PP50="","",'[1]Data Checking'!PP50)</f>
        <v>1</v>
      </c>
      <c r="PM50">
        <f>IF('[1]Data Checking'!PQ50="","",'[1]Data Checking'!PQ50)</f>
        <v>1</v>
      </c>
      <c r="PN50">
        <f>IF('[1]Data Checking'!PR50="","",'[1]Data Checking'!PR50)</f>
        <v>0</v>
      </c>
      <c r="PO50">
        <f>IF('[1]Data Checking'!PS50="","",'[1]Data Checking'!PS50)</f>
        <v>0</v>
      </c>
      <c r="PP50" t="str">
        <f>IF('[1]Data Checking'!PT50="","",'[1]Data Checking'!PT50)</f>
        <v>Pelles</v>
      </c>
      <c r="PQ50">
        <f>IF('[1]Data Checking'!PU50="","",'[1]Data Checking'!PU50)</f>
        <v>1</v>
      </c>
      <c r="PR50">
        <f>IF('[1]Data Checking'!PV50="","",'[1]Data Checking'!PV50)</f>
        <v>0</v>
      </c>
      <c r="PS50">
        <f>IF('[1]Data Checking'!PW50="","",'[1]Data Checking'!PW50)</f>
        <v>0</v>
      </c>
      <c r="PT50">
        <f>IF('[1]Data Checking'!PX50="","",'[1]Data Checking'!PX50)</f>
        <v>0</v>
      </c>
      <c r="PU50">
        <f>IF('[1]Data Checking'!PY50="","",'[1]Data Checking'!PY50)</f>
        <v>0</v>
      </c>
      <c r="PV50">
        <f>IF('[1]Data Checking'!PZ50="","",'[1]Data Checking'!PZ50)</f>
        <v>0</v>
      </c>
      <c r="PW50">
        <f>IF('[1]Data Checking'!QA50="","",'[1]Data Checking'!QA50)</f>
        <v>0</v>
      </c>
      <c r="PX50">
        <f>IF('[1]Data Checking'!QB50="","",'[1]Data Checking'!QB50)</f>
        <v>0</v>
      </c>
      <c r="PY50">
        <f>IF('[1]Data Checking'!QC50="","",'[1]Data Checking'!QC50)</f>
        <v>0</v>
      </c>
      <c r="PZ50" t="str">
        <f>IF('[1]Data Checking'!QD50="","",'[1]Data Checking'!QD50)</f>
        <v>Râteau</v>
      </c>
      <c r="QA50">
        <f>IF('[1]Data Checking'!QE50="","",'[1]Data Checking'!QE50)</f>
        <v>0</v>
      </c>
      <c r="QB50">
        <f>IF('[1]Data Checking'!QF50="","",'[1]Data Checking'!QF50)</f>
        <v>1</v>
      </c>
      <c r="QC50">
        <f>IF('[1]Data Checking'!QG50="","",'[1]Data Checking'!QG50)</f>
        <v>0</v>
      </c>
      <c r="QD50">
        <f>IF('[1]Data Checking'!QH50="","",'[1]Data Checking'!QH50)</f>
        <v>0</v>
      </c>
      <c r="QE50">
        <f>IF('[1]Data Checking'!QI50="","",'[1]Data Checking'!QI50)</f>
        <v>0</v>
      </c>
      <c r="QF50">
        <f>IF('[1]Data Checking'!QJ50="","",'[1]Data Checking'!QJ50)</f>
        <v>0</v>
      </c>
      <c r="QG50">
        <f>IF('[1]Data Checking'!QK50="","",'[1]Data Checking'!QK50)</f>
        <v>0</v>
      </c>
      <c r="QH50">
        <f>IF('[1]Data Checking'!QL50="","",'[1]Data Checking'!QL50)</f>
        <v>0</v>
      </c>
      <c r="QI50">
        <f>IF('[1]Data Checking'!QM50="","",'[1]Data Checking'!QM50)</f>
        <v>0</v>
      </c>
      <c r="QJ50" t="str">
        <f>IF('[1]Data Checking'!QN50="","",'[1]Data Checking'!QN50)</f>
        <v>Machette</v>
      </c>
      <c r="QK50">
        <f>IF('[1]Data Checking'!QO50="","",'[1]Data Checking'!QO50)</f>
        <v>0</v>
      </c>
      <c r="QL50">
        <f>IF('[1]Data Checking'!QP50="","",'[1]Data Checking'!QP50)</f>
        <v>0</v>
      </c>
      <c r="QM50">
        <f>IF('[1]Data Checking'!QQ50="","",'[1]Data Checking'!QQ50)</f>
        <v>1</v>
      </c>
      <c r="QN50">
        <f>IF('[1]Data Checking'!QR50="","",'[1]Data Checking'!QR50)</f>
        <v>0</v>
      </c>
      <c r="QO50">
        <f>IF('[1]Data Checking'!QS50="","",'[1]Data Checking'!QS50)</f>
        <v>0</v>
      </c>
      <c r="QP50">
        <f>IF('[1]Data Checking'!QT50="","",'[1]Data Checking'!QT50)</f>
        <v>0</v>
      </c>
      <c r="QQ50">
        <f>IF('[1]Data Checking'!QU50="","",'[1]Data Checking'!QU50)</f>
        <v>0</v>
      </c>
      <c r="QR50">
        <f>IF('[1]Data Checking'!QV50="","",'[1]Data Checking'!QV50)</f>
        <v>0</v>
      </c>
      <c r="QS50">
        <f>IF('[1]Data Checking'!QW50="","",'[1]Data Checking'!QW50)</f>
        <v>0</v>
      </c>
      <c r="QT50" t="str">
        <f>IF('[1]Data Checking'!QX50="","",'[1]Data Checking'!QX50)</f>
        <v/>
      </c>
      <c r="QU50" t="str">
        <f>IF('[1]Data Checking'!QY50="","",'[1]Data Checking'!QY50)</f>
        <v/>
      </c>
      <c r="QV50" t="str">
        <f>IF('[1]Data Checking'!QZ50="","",'[1]Data Checking'!QZ50)</f>
        <v/>
      </c>
      <c r="QW50" t="str">
        <f>IF('[1]Data Checking'!RA50="","",'[1]Data Checking'!RA50)</f>
        <v/>
      </c>
      <c r="QX50" t="str">
        <f>IF('[1]Data Checking'!RB50="","",'[1]Data Checking'!RB50)</f>
        <v/>
      </c>
      <c r="QY50" t="str">
        <f>IF('[1]Data Checking'!RC50="","",'[1]Data Checking'!RC50)</f>
        <v/>
      </c>
      <c r="QZ50" t="str">
        <f>IF('[1]Data Checking'!RD50="","",'[1]Data Checking'!RD50)</f>
        <v/>
      </c>
      <c r="RA50" t="str">
        <f>IF('[1]Data Checking'!RE50="","",'[1]Data Checking'!RE50)</f>
        <v/>
      </c>
      <c r="RB50" t="str">
        <f>IF('[1]Data Checking'!RF50="","",'[1]Data Checking'!RF50)</f>
        <v/>
      </c>
      <c r="RC50" t="str">
        <f>IF('[1]Data Checking'!RG50="","",'[1]Data Checking'!RG50)</f>
        <v/>
      </c>
      <c r="RD50" t="str">
        <f>IF('[1]Data Checking'!RH50="","",'[1]Data Checking'!RH50)</f>
        <v/>
      </c>
      <c r="RE50" t="str">
        <f>IF('[1]Data Checking'!RI50="","",'[1]Data Checking'!RI50)</f>
        <v/>
      </c>
      <c r="RF50" t="str">
        <f>IF('[1]Data Checking'!RJ50="","",'[1]Data Checking'!RJ50)</f>
        <v/>
      </c>
      <c r="RG50" t="str">
        <f>IF('[1]Data Checking'!RK50="","",'[1]Data Checking'!RK50)</f>
        <v/>
      </c>
      <c r="RH50" t="str">
        <f>IF('[1]Data Checking'!RL50="","",'[1]Data Checking'!RL50)</f>
        <v/>
      </c>
      <c r="RI50" t="str">
        <f>IF('[1]Data Checking'!RM50="","",'[1]Data Checking'!RM50)</f>
        <v/>
      </c>
      <c r="RJ50" t="str">
        <f>IF('[1]Data Checking'!RN50="","",'[1]Data Checking'!RN50)</f>
        <v/>
      </c>
      <c r="RK50" t="str">
        <f>IF('[1]Data Checking'!RO50="","",'[1]Data Checking'!RO50)</f>
        <v/>
      </c>
      <c r="RL50" t="str">
        <f>IF('[1]Data Checking'!RP50="","",'[1]Data Checking'!RP50)</f>
        <v/>
      </c>
      <c r="RM50" t="str">
        <f>IF('[1]Data Checking'!RQ50="","",'[1]Data Checking'!RQ50)</f>
        <v/>
      </c>
      <c r="RN50" t="str">
        <f>IF('[1]Data Checking'!RR50="","",'[1]Data Checking'!RR50)</f>
        <v>Brouette</v>
      </c>
      <c r="RO50">
        <f>IF('[1]Data Checking'!RS50="","",'[1]Data Checking'!RS50)</f>
        <v>0</v>
      </c>
      <c r="RP50">
        <f>IF('[1]Data Checking'!RT50="","",'[1]Data Checking'!RT50)</f>
        <v>0</v>
      </c>
      <c r="RQ50">
        <f>IF('[1]Data Checking'!RU50="","",'[1]Data Checking'!RU50)</f>
        <v>0</v>
      </c>
      <c r="RR50">
        <f>IF('[1]Data Checking'!RV50="","",'[1]Data Checking'!RV50)</f>
        <v>0</v>
      </c>
      <c r="RS50">
        <f>IF('[1]Data Checking'!RW50="","",'[1]Data Checking'!RW50)</f>
        <v>0</v>
      </c>
      <c r="RT50">
        <f>IF('[1]Data Checking'!RX50="","",'[1]Data Checking'!RX50)</f>
        <v>1</v>
      </c>
      <c r="RU50">
        <f>IF('[1]Data Checking'!RY50="","",'[1]Data Checking'!RY50)</f>
        <v>0</v>
      </c>
      <c r="RV50">
        <f>IF('[1]Data Checking'!RZ50="","",'[1]Data Checking'!RZ50)</f>
        <v>0</v>
      </c>
      <c r="RW50">
        <f>IF('[1]Data Checking'!SA50="","",'[1]Data Checking'!SA50)</f>
        <v>0</v>
      </c>
      <c r="RX50" t="str">
        <f>IF('[1]Data Checking'!SB50="","",'[1]Data Checking'!SB50)</f>
        <v>Houe</v>
      </c>
      <c r="RY50">
        <f>IF('[1]Data Checking'!SC50="","",'[1]Data Checking'!SC50)</f>
        <v>0</v>
      </c>
      <c r="RZ50">
        <f>IF('[1]Data Checking'!SD50="","",'[1]Data Checking'!SD50)</f>
        <v>0</v>
      </c>
      <c r="SA50">
        <f>IF('[1]Data Checking'!SE50="","",'[1]Data Checking'!SE50)</f>
        <v>0</v>
      </c>
      <c r="SB50">
        <f>IF('[1]Data Checking'!SF50="","",'[1]Data Checking'!SF50)</f>
        <v>0</v>
      </c>
      <c r="SC50">
        <f>IF('[1]Data Checking'!SG50="","",'[1]Data Checking'!SG50)</f>
        <v>0</v>
      </c>
      <c r="SD50">
        <f>IF('[1]Data Checking'!SH50="","",'[1]Data Checking'!SH50)</f>
        <v>0</v>
      </c>
      <c r="SE50">
        <f>IF('[1]Data Checking'!SI50="","",'[1]Data Checking'!SI50)</f>
        <v>1</v>
      </c>
      <c r="SF50">
        <f>IF('[1]Data Checking'!SJ50="","",'[1]Data Checking'!SJ50)</f>
        <v>0</v>
      </c>
      <c r="SG50">
        <f>IF('[1]Data Checking'!SK50="","",'[1]Data Checking'!SK50)</f>
        <v>0</v>
      </c>
      <c r="SH50" t="str">
        <f>IF('[1]Data Checking'!SL50="","",'[1]Data Checking'!SL50)</f>
        <v>Paiement frais scolaire (paiement uniforme,…)</v>
      </c>
      <c r="SI50">
        <f>IF('[1]Data Checking'!SM50="","",'[1]Data Checking'!SM50)</f>
        <v>0</v>
      </c>
      <c r="SJ50">
        <f>IF('[1]Data Checking'!SN50="","",'[1]Data Checking'!SN50)</f>
        <v>1</v>
      </c>
      <c r="SK50">
        <f>IF('[1]Data Checking'!SO50="","",'[1]Data Checking'!SO50)</f>
        <v>0</v>
      </c>
      <c r="SL50">
        <f>IF('[1]Data Checking'!SP50="","",'[1]Data Checking'!SP50)</f>
        <v>0</v>
      </c>
      <c r="SM50">
        <f>IF('[1]Data Checking'!SQ50="","",'[1]Data Checking'!SQ50)</f>
        <v>0</v>
      </c>
      <c r="SN50">
        <f>IF('[1]Data Checking'!SR50="","",'[1]Data Checking'!SR50)</f>
        <v>0</v>
      </c>
      <c r="SO50" t="str">
        <f>IF('[1]Data Checking'!SS50="","",'[1]Data Checking'!SS50)</f>
        <v/>
      </c>
      <c r="SP50" t="str">
        <f>IF('[1]Data Checking'!ST50="","",'[1]Data Checking'!ST50)</f>
        <v/>
      </c>
      <c r="SQ50" t="str">
        <f>IF('[1]Data Checking'!SU50="","",'[1]Data Checking'!SU50)</f>
        <v/>
      </c>
      <c r="SR50" t="str">
        <f>IF('[1]Data Checking'!SV50="","",'[1]Data Checking'!SV50)</f>
        <v/>
      </c>
      <c r="SS50" t="str">
        <f>IF('[1]Data Checking'!SW50="","",'[1]Data Checking'!SW50)</f>
        <v/>
      </c>
      <c r="ST50" t="str">
        <f>IF('[1]Data Checking'!SX50="","",'[1]Data Checking'!SX50)</f>
        <v/>
      </c>
      <c r="SU50" t="str">
        <f>IF('[1]Data Checking'!SY50="","",'[1]Data Checking'!SY50)</f>
        <v/>
      </c>
      <c r="SV50" t="str">
        <f>IF('[1]Data Checking'!SZ50="","",'[1]Data Checking'!SZ50)</f>
        <v/>
      </c>
      <c r="SW50" t="str">
        <f>IF('[1]Data Checking'!TA50="","",'[1]Data Checking'!TA50)</f>
        <v/>
      </c>
      <c r="SX50" t="str">
        <f>IF('[1]Data Checking'!TB50="","",'[1]Data Checking'!TB50)</f>
        <v/>
      </c>
      <c r="SY50" t="str">
        <f>IF('[1]Data Checking'!TC50="","",'[1]Data Checking'!TC50)</f>
        <v/>
      </c>
      <c r="SZ50" t="str">
        <f>IF('[1]Data Checking'!TD50="","",'[1]Data Checking'!TD50)</f>
        <v/>
      </c>
      <c r="TA50" t="str">
        <f>IF('[1]Data Checking'!TE50="","",'[1]Data Checking'!TE50)</f>
        <v/>
      </c>
      <c r="TB50" t="str">
        <f>IF('[1]Data Checking'!TF50="","",'[1]Data Checking'!TF50)</f>
        <v/>
      </c>
      <c r="TC50" t="str">
        <f>IF('[1]Data Checking'!TG50="","",'[1]Data Checking'!TG50)</f>
        <v/>
      </c>
      <c r="TD50" t="str">
        <f>IF('[1]Data Checking'!TH50="","",'[1]Data Checking'!TH50)</f>
        <v/>
      </c>
      <c r="TE50" t="str">
        <f>IF('[1]Data Checking'!TI50="","",'[1]Data Checking'!TI50)</f>
        <v/>
      </c>
      <c r="TF50" t="str">
        <f>IF('[1]Data Checking'!TJ50="","",'[1]Data Checking'!TJ50)</f>
        <v/>
      </c>
      <c r="TG50" t="str">
        <f>IF('[1]Data Checking'!TK50="","",'[1]Data Checking'!TK50)</f>
        <v/>
      </c>
      <c r="TH50" t="str">
        <f>IF('[1]Data Checking'!TL50="","",'[1]Data Checking'!TL50)</f>
        <v/>
      </c>
      <c r="TI50" t="str">
        <f>IF('[1]Data Checking'!TM50="","",'[1]Data Checking'!TM50)</f>
        <v/>
      </c>
      <c r="TJ50">
        <f>IF('[1]Data Checking'!TN50="","",'[1]Data Checking'!TN50)</f>
        <v>0</v>
      </c>
      <c r="TK50">
        <f>IF('[1]Data Checking'!TO50="","",'[1]Data Checking'!TO50)</f>
        <v>0</v>
      </c>
      <c r="TL50">
        <f>IF('[1]Data Checking'!TP50="","",'[1]Data Checking'!TP50)</f>
        <v>0</v>
      </c>
      <c r="TM50">
        <f>IF('[1]Data Checking'!TQ50="","",'[1]Data Checking'!TQ50)</f>
        <v>0</v>
      </c>
      <c r="TN50">
        <f>IF('[1]Data Checking'!TR50="","",'[1]Data Checking'!TR50)</f>
        <v>0</v>
      </c>
      <c r="TO50" t="str">
        <f>IF('[1]Data Checking'!TS50="","",'[1]Data Checking'!TS50)</f>
        <v>Ce messieur s'appelle (Schneider Thomas). Il vient au marche et j'etais content de l'aborder</v>
      </c>
      <c r="TP50" t="str">
        <f>IF('[1]Data Checking'!TT50="","",'[1]Data Checking'!TT50)</f>
        <v/>
      </c>
      <c r="TQ50">
        <f>IF('[1]Data Checking'!TU50="","",'[1]Data Checking'!TU50)</f>
        <v>237463747</v>
      </c>
      <c r="TR50" t="str">
        <f>IF('[1]Data Checking'!TV50="","",'[1]Data Checking'!TV50)</f>
        <v>67ccb436-1481-4f5d-9110-b662dc1e52c0</v>
      </c>
      <c r="TS50">
        <f>IF('[1]Data Checking'!TW50="","",'[1]Data Checking'!TW50)</f>
        <v>44530.799363425933</v>
      </c>
      <c r="TT50" t="str">
        <f>IF('[1]Data Checking'!TX50="","",'[1]Data Checking'!TX50)</f>
        <v/>
      </c>
      <c r="TU50" t="str">
        <f>IF('[1]Data Checking'!TY50="","",'[1]Data Checking'!TY50)</f>
        <v/>
      </c>
      <c r="TV50" t="str">
        <f>IF('[1]Data Checking'!TZ50="","",'[1]Data Checking'!TZ50)</f>
        <v>submitted_via_web</v>
      </c>
      <c r="TW50" t="str">
        <f>IF('[1]Data Checking'!UA50="","",'[1]Data Checking'!UA50)</f>
        <v>icsm_haiti</v>
      </c>
      <c r="TX50" t="str">
        <f>IF('[1]Data Checking'!UB50="","",'[1]Data Checking'!UB50)</f>
        <v/>
      </c>
      <c r="TY50">
        <f>IF('[1]Data Checking'!UC50="","",'[1]Data Checking'!UC50)</f>
        <v>52</v>
      </c>
      <c r="TZ50" t="str">
        <f>IF('[1]Data Checking'!UD50="","",'[1]Data Checking'!UD50)</f>
        <v/>
      </c>
      <c r="UA50" t="e">
        <f>IF('[1]Data Checking'!UL50="","",'[1]Data Checking'!UL50)</f>
        <v>#REF!</v>
      </c>
      <c r="UB50" t="e">
        <f>IF('[1]Data Checking'!UM50="","",'[1]Data Checking'!UM50)</f>
        <v>#REF!</v>
      </c>
      <c r="UC50" t="e">
        <f>IF('[1]Data Checking'!UN50="","",'[1]Data Checking'!UN50)</f>
        <v>#REF!</v>
      </c>
    </row>
    <row r="51" spans="1:549">
      <c r="A51">
        <f>IF('[1]Data Checking'!D51="","",'[1]Data Checking'!D51)</f>
        <v>44527.711918414352</v>
      </c>
      <c r="B51">
        <f>IF('[1]Data Checking'!E51="","",'[1]Data Checking'!E51)</f>
        <v>44527.720121331018</v>
      </c>
      <c r="C51">
        <f>IF('[1]Data Checking'!F51="","",'[1]Data Checking'!F51)</f>
        <v>44527</v>
      </c>
      <c r="D51" t="str">
        <f>IF('[1]Data Checking'!H51="","",'[1]Data Checking'!H51)</f>
        <v>audit.csv</v>
      </c>
      <c r="E51" t="str">
        <f>IF('[1]Data Checking'!I51="","",'[1]Data Checking'!I51)</f>
        <v>icsm_haiti</v>
      </c>
      <c r="F51" t="str">
        <f>IF('[1]Data Checking'!J51="","",'[1]Data Checking'!J51)</f>
        <v/>
      </c>
      <c r="G51" t="str">
        <f>IF('[1]Data Checking'!K51="","",'[1]Data Checking'!K51)</f>
        <v/>
      </c>
      <c r="H51">
        <f>IF('[1]Data Checking'!L51="","",'[1]Data Checking'!L51)</f>
        <v>44527</v>
      </c>
      <c r="I51" t="str">
        <f>IF('[1]Data Checking'!M51="","",'[1]Data Checking'!M51)</f>
        <v>Croix-Rouge Neerlandaise</v>
      </c>
      <c r="J51" t="str">
        <f>IF('[1]Data Checking'!N51="","",'[1]Data Checking'!N51)</f>
        <v/>
      </c>
      <c r="K51" t="str">
        <f>IF('[1]Data Checking'!O51="","",'[1]Data Checking'!O51)</f>
        <v>crnl</v>
      </c>
      <c r="L51" t="str">
        <f>IF('[1]Data Checking'!P51="","",'[1]Data Checking'!P51)</f>
        <v>Croix-Rouge Neerlandaise</v>
      </c>
      <c r="M51" t="str">
        <f>IF('[1]Data Checking'!Q51="","",'[1]Data Checking'!Q51)</f>
        <v>Croix-Rouge Neerlandaise</v>
      </c>
      <c r="N51" t="str">
        <f>IF('[1]Data Checking'!R51="","",'[1]Data Checking'!R51)</f>
        <v>OJ_9690</v>
      </c>
      <c r="O51" t="str">
        <f>IF('[1]Data Checking'!S51="","",'[1]Data Checking'!S51)</f>
        <v/>
      </c>
      <c r="P51" t="str">
        <f>IF('[1]Data Checking'!T51="","",'[1]Data Checking'!T51)</f>
        <v>crnl_oj</v>
      </c>
      <c r="Q51" t="str">
        <f>IF('[1]Data Checking'!U51="","",'[1]Data Checking'!U51)</f>
        <v>OJ_9690</v>
      </c>
      <c r="R51" t="str">
        <f>IF('[1]Data Checking'!V51="","",'[1]Data Checking'!V51)</f>
        <v>OJ_9690</v>
      </c>
      <c r="S51" t="str">
        <f>IF('[1]Data Checking'!W51="","",'[1]Data Checking'!W51)</f>
        <v>Sud-Est</v>
      </c>
      <c r="T51" t="str">
        <f>IF('[1]Data Checking'!X51="","",'[1]Data Checking'!X51)</f>
        <v>Jacmel</v>
      </c>
      <c r="U51" t="str">
        <f>IF('[1]Data Checking'!Y51="","",'[1]Data Checking'!Y51)</f>
        <v>HT0211</v>
      </c>
      <c r="V51" t="str">
        <f>IF('[1]Data Checking'!Z51="","",'[1]Data Checking'!Z51)</f>
        <v>Jacmel</v>
      </c>
      <c r="W51" t="str">
        <f>IF('[1]Data Checking'!AA51="","",'[1]Data Checking'!AA51)</f>
        <v>1re Section Bas Cap Rouge</v>
      </c>
      <c r="X51" t="str">
        <f>IF('[1]Data Checking'!AB51="","",'[1]Data Checking'!AB51)</f>
        <v>HT0211-01</v>
      </c>
      <c r="Y51" t="str">
        <f>IF('[1]Data Checking'!AC51="","",'[1]Data Checking'!AC51)</f>
        <v>1re Section Bas Cap Rouge</v>
      </c>
      <c r="Z51" t="str">
        <f>IF('[1]Data Checking'!AD51="","",'[1]Data Checking'!AD51)</f>
        <v>Beaudoin</v>
      </c>
      <c r="AA51" t="str">
        <f>IF('[1]Data Checking'!AE51="","",'[1]Data Checking'!AE51)</f>
        <v/>
      </c>
      <c r="AB51" t="str">
        <f>IF('[1]Data Checking'!AF51="","",'[1]Data Checking'!AF51)</f>
        <v>jac_1</v>
      </c>
      <c r="AC51" t="str">
        <f>IF('[1]Data Checking'!AG51="","",'[1]Data Checking'!AG51)</f>
        <v>Beaudoin</v>
      </c>
      <c r="AD51" t="str">
        <f>IF('[1]Data Checking'!AH51="","",'[1]Data Checking'!AH51)</f>
        <v>Beaudoin</v>
      </c>
      <c r="AE51" t="str">
        <f>IF('[1]Data Checking'!AI51="","",'[1]Data Checking'!AI51)</f>
        <v>Marché Beaudoin</v>
      </c>
      <c r="AF51" t="str">
        <f>IF('[1]Data Checking'!AJ51="","",'[1]Data Checking'!AJ51)</f>
        <v/>
      </c>
      <c r="AG51" t="str">
        <f>IF('[1]Data Checking'!AK51="","",'[1]Data Checking'!AK51)</f>
        <v>jac_1</v>
      </c>
      <c r="AH51" t="str">
        <f>IF('[1]Data Checking'!AL51="","",'[1]Data Checking'!AL51)</f>
        <v>Marché Beaudoin</v>
      </c>
      <c r="AI51" t="str">
        <f>IF('[1]Data Checking'!AM51="","",'[1]Data Checking'!AM51)</f>
        <v>Marché Beaudoin</v>
      </c>
      <c r="AJ51" t="str">
        <f>IF('[1]Data Checking'!AN51="","",'[1]Data Checking'!AN51)</f>
        <v>Milieu urbain</v>
      </c>
      <c r="AK51" t="str">
        <f>IF('[1]Data Checking'!AO51="","",'[1]Data Checking'!AO51)</f>
        <v>Enquête auprès d'un client (pour l'eau de boisson et la situation sécuritaire)</v>
      </c>
      <c r="AL51" t="str">
        <f>IF('[1]Data Checking'!AP51="","",'[1]Data Checking'!AP51)</f>
        <v>Oui</v>
      </c>
      <c r="AM51" t="str">
        <f>IF('[1]Data Checking'!AQ51="","",'[1]Data Checking'!AQ51)</f>
        <v/>
      </c>
      <c r="AN51" t="str">
        <f>IF('[1]Data Checking'!AR51="","",'[1]Data Checking'!AR51)</f>
        <v>Oui</v>
      </c>
      <c r="AO51" t="str">
        <f>IF('[1]Data Checking'!AS51="","",'[1]Data Checking'!AS51)</f>
        <v/>
      </c>
      <c r="AP51" t="str">
        <f>IF('[1]Data Checking'!AT51="","",'[1]Data Checking'!AT51)</f>
        <v>Homme</v>
      </c>
      <c r="AQ51">
        <f>IF('[1]Data Checking'!AU51="","",'[1]Data Checking'!AU51)</f>
        <v>44527</v>
      </c>
      <c r="AR51">
        <f>IF('[1]Data Checking'!AV51="","",'[1]Data Checking'!AV51)</f>
        <v>44527</v>
      </c>
      <c r="AS51" t="str">
        <f>IF('[1]Data Checking'!AW51="","",'[1]Data Checking'!AW51)</f>
        <v/>
      </c>
      <c r="AT51" t="str">
        <f>IF('[1]Data Checking'!AX51="","",'[1]Data Checking'!AX51)</f>
        <v/>
      </c>
      <c r="AU51" t="str">
        <f>IF('[1]Data Checking'!AY51="","",'[1]Data Checking'!AY51)</f>
        <v/>
      </c>
      <c r="AV51" t="str">
        <f>IF('[1]Data Checking'!AZ51="","",'[1]Data Checking'!AZ51)</f>
        <v/>
      </c>
      <c r="AW51" t="str">
        <f>IF('[1]Data Checking'!BA51="","",'[1]Data Checking'!BA51)</f>
        <v/>
      </c>
      <c r="AX51" t="str">
        <f>IF('[1]Data Checking'!BB51="","",'[1]Data Checking'!BB51)</f>
        <v/>
      </c>
      <c r="AY51" t="str">
        <f>IF('[1]Data Checking'!BC51="","",'[1]Data Checking'!BC51)</f>
        <v/>
      </c>
      <c r="AZ51" t="str">
        <f>IF('[1]Data Checking'!BD51="","",'[1]Data Checking'!BD51)</f>
        <v/>
      </c>
      <c r="BA51" t="str">
        <f>IF('[1]Data Checking'!BE51="","",'[1]Data Checking'!BE51)</f>
        <v/>
      </c>
      <c r="BB51" t="str">
        <f>IF('[1]Data Checking'!BF51="","",'[1]Data Checking'!BF51)</f>
        <v/>
      </c>
      <c r="BC51" t="str">
        <f>IF('[1]Data Checking'!BG51="","",'[1]Data Checking'!BG51)</f>
        <v/>
      </c>
      <c r="BD51" t="str">
        <f>IF('[1]Data Checking'!BH51="","",'[1]Data Checking'!BH51)</f>
        <v/>
      </c>
      <c r="BE51" t="str">
        <f>IF('[1]Data Checking'!BI51="","",'[1]Data Checking'!BI51)</f>
        <v/>
      </c>
      <c r="BF51" t="str">
        <f>IF('[1]Data Checking'!BJ51="","",'[1]Data Checking'!BJ51)</f>
        <v/>
      </c>
      <c r="BG51" t="str">
        <f>IF('[1]Data Checking'!BK51="","",'[1]Data Checking'!BK51)</f>
        <v/>
      </c>
      <c r="BH51" t="str">
        <f>IF('[1]Data Checking'!BL51="","",'[1]Data Checking'!BL51)</f>
        <v/>
      </c>
      <c r="BI51" t="str">
        <f>IF('[1]Data Checking'!BM51="","",'[1]Data Checking'!BM51)</f>
        <v/>
      </c>
      <c r="BJ51" t="str">
        <f>IF('[1]Data Checking'!BN51="","",'[1]Data Checking'!BN51)</f>
        <v/>
      </c>
      <c r="BK51" t="str">
        <f>IF('[1]Data Checking'!BO51="","",'[1]Data Checking'!BO51)</f>
        <v/>
      </c>
      <c r="BL51" t="str">
        <f>IF('[1]Data Checking'!BP51="","",'[1]Data Checking'!BP51)</f>
        <v/>
      </c>
      <c r="BM51" t="str">
        <f>IF('[1]Data Checking'!BQ51="","",'[1]Data Checking'!BQ51)</f>
        <v/>
      </c>
      <c r="BN51" t="str">
        <f>IF('[1]Data Checking'!BR51="","",'[1]Data Checking'!BR51)</f>
        <v/>
      </c>
      <c r="BO51" t="str">
        <f>IF('[1]Data Checking'!BS51="","",'[1]Data Checking'!BS51)</f>
        <v/>
      </c>
      <c r="BP51" t="str">
        <f>IF('[1]Data Checking'!BT51="","",'[1]Data Checking'!BT51)</f>
        <v/>
      </c>
      <c r="BQ51" t="str">
        <f>IF('[1]Data Checking'!BU51="","",'[1]Data Checking'!BU51)</f>
        <v/>
      </c>
      <c r="BR51" t="str">
        <f>IF('[1]Data Checking'!BV51="","",'[1]Data Checking'!BV51)</f>
        <v/>
      </c>
      <c r="BS51" t="str">
        <f>IF('[1]Data Checking'!BW51="","",'[1]Data Checking'!BW51)</f>
        <v/>
      </c>
      <c r="BT51" t="str">
        <f>IF('[1]Data Checking'!BX51="","",'[1]Data Checking'!BX51)</f>
        <v/>
      </c>
      <c r="BU51" t="str">
        <f>IF('[1]Data Checking'!BY51="","",'[1]Data Checking'!BY51)</f>
        <v/>
      </c>
      <c r="BV51" t="str">
        <f>IF('[1]Data Checking'!BZ51="","",'[1]Data Checking'!BZ51)</f>
        <v/>
      </c>
      <c r="BW51" t="str">
        <f>IF('[1]Data Checking'!CA51="","",'[1]Data Checking'!CA51)</f>
        <v/>
      </c>
      <c r="BX51" t="str">
        <f>IF('[1]Data Checking'!CB51="","",'[1]Data Checking'!CB51)</f>
        <v/>
      </c>
      <c r="BY51" t="str">
        <f>IF('[1]Data Checking'!CC51="","",'[1]Data Checking'!CC51)</f>
        <v/>
      </c>
      <c r="BZ51" t="str">
        <f>IF('[1]Data Checking'!CD51="","",'[1]Data Checking'!CD51)</f>
        <v/>
      </c>
      <c r="CA51" t="str">
        <f>IF('[1]Data Checking'!CE51="","",'[1]Data Checking'!CE51)</f>
        <v/>
      </c>
      <c r="CB51" t="str">
        <f>IF('[1]Data Checking'!CF51="","",'[1]Data Checking'!CF51)</f>
        <v/>
      </c>
      <c r="CC51" t="str">
        <f>IF('[1]Data Checking'!CG51="","",'[1]Data Checking'!CG51)</f>
        <v/>
      </c>
      <c r="CD51" t="str">
        <f>IF('[1]Data Checking'!CH51="","",'[1]Data Checking'!CH51)</f>
        <v/>
      </c>
      <c r="CE51" t="str">
        <f>IF('[1]Data Checking'!CI51="","",'[1]Data Checking'!CI51)</f>
        <v/>
      </c>
      <c r="CF51" t="str">
        <f>IF('[1]Data Checking'!CJ51="","",'[1]Data Checking'!CJ51)</f>
        <v/>
      </c>
      <c r="CG51" t="str">
        <f>IF('[1]Data Checking'!CK51="","",'[1]Data Checking'!CK51)</f>
        <v/>
      </c>
      <c r="CH51" t="str">
        <f>IF('[1]Data Checking'!CL51="","",'[1]Data Checking'!CL51)</f>
        <v/>
      </c>
      <c r="CI51" t="str">
        <f>IF('[1]Data Checking'!CM51="","",'[1]Data Checking'!CM51)</f>
        <v/>
      </c>
      <c r="CJ51" t="str">
        <f>IF('[1]Data Checking'!CN51="","",'[1]Data Checking'!CN51)</f>
        <v/>
      </c>
      <c r="CK51" t="str">
        <f>IF('[1]Data Checking'!CO51="","",'[1]Data Checking'!CO51)</f>
        <v/>
      </c>
      <c r="CL51" t="str">
        <f>IF('[1]Data Checking'!CP51="","",'[1]Data Checking'!CP51)</f>
        <v/>
      </c>
      <c r="CM51" t="str">
        <f>IF('[1]Data Checking'!CQ51="","",'[1]Data Checking'!CQ51)</f>
        <v/>
      </c>
      <c r="CN51" t="str">
        <f>IF('[1]Data Checking'!CR51="","",'[1]Data Checking'!CR51)</f>
        <v/>
      </c>
      <c r="CO51" t="str">
        <f>IF('[1]Data Checking'!CS51="","",'[1]Data Checking'!CS51)</f>
        <v/>
      </c>
      <c r="CP51" t="str">
        <f>IF('[1]Data Checking'!CT51="","",'[1]Data Checking'!CT51)</f>
        <v/>
      </c>
      <c r="CQ51" t="str">
        <f>IF('[1]Data Checking'!CU51="","",'[1]Data Checking'!CU51)</f>
        <v/>
      </c>
      <c r="CR51" t="str">
        <f>IF('[1]Data Checking'!CV51="","",'[1]Data Checking'!CV51)</f>
        <v/>
      </c>
      <c r="CS51" t="str">
        <f>IF('[1]Data Checking'!CW51="","",'[1]Data Checking'!CW51)</f>
        <v/>
      </c>
      <c r="CT51" t="str">
        <f>IF('[1]Data Checking'!CX51="","",'[1]Data Checking'!CX51)</f>
        <v/>
      </c>
      <c r="CU51" t="str">
        <f>IF('[1]Data Checking'!CY51="","",'[1]Data Checking'!CY51)</f>
        <v/>
      </c>
      <c r="CV51" t="str">
        <f>IF('[1]Data Checking'!CZ51="","",'[1]Data Checking'!CZ51)</f>
        <v/>
      </c>
      <c r="CW51" t="str">
        <f>IF('[1]Data Checking'!DA51="","",'[1]Data Checking'!DA51)</f>
        <v/>
      </c>
      <c r="CX51" t="str">
        <f>IF('[1]Data Checking'!DB51="","",'[1]Data Checking'!DB51)</f>
        <v/>
      </c>
      <c r="CY51" t="str">
        <f>IF('[1]Data Checking'!DC51="","",'[1]Data Checking'!DC51)</f>
        <v/>
      </c>
      <c r="CZ51" t="str">
        <f>IF('[1]Data Checking'!DD51="","",'[1]Data Checking'!DD51)</f>
        <v/>
      </c>
      <c r="DA51" t="str">
        <f>IF('[1]Data Checking'!DE51="","",'[1]Data Checking'!DE51)</f>
        <v/>
      </c>
      <c r="DB51" t="str">
        <f>IF('[1]Data Checking'!DF51="","",'[1]Data Checking'!DF51)</f>
        <v/>
      </c>
      <c r="DC51" t="str">
        <f>IF('[1]Data Checking'!DG51="","",'[1]Data Checking'!DG51)</f>
        <v/>
      </c>
      <c r="DD51" t="str">
        <f>IF('[1]Data Checking'!DH51="","",'[1]Data Checking'!DH51)</f>
        <v/>
      </c>
      <c r="DE51" t="str">
        <f>IF('[1]Data Checking'!DI51="","",'[1]Data Checking'!DI51)</f>
        <v/>
      </c>
      <c r="DF51" t="str">
        <f>IF('[1]Data Checking'!DJ51="","",'[1]Data Checking'!DJ51)</f>
        <v/>
      </c>
      <c r="DG51" t="str">
        <f>IF('[1]Data Checking'!DK51="","",'[1]Data Checking'!DK51)</f>
        <v/>
      </c>
      <c r="DH51" t="str">
        <f>IF('[1]Data Checking'!DL51="","",'[1]Data Checking'!DL51)</f>
        <v/>
      </c>
      <c r="DI51" t="str">
        <f>IF('[1]Data Checking'!DM51="","",'[1]Data Checking'!DM51)</f>
        <v/>
      </c>
      <c r="DJ51" t="str">
        <f>IF('[1]Data Checking'!DN51="","",'[1]Data Checking'!DN51)</f>
        <v/>
      </c>
      <c r="DK51" t="str">
        <f>IF('[1]Data Checking'!DO51="","",'[1]Data Checking'!DO51)</f>
        <v/>
      </c>
      <c r="DL51" t="str">
        <f>IF('[1]Data Checking'!DP51="","",'[1]Data Checking'!DP51)</f>
        <v/>
      </c>
      <c r="DM51" t="str">
        <f>IF('[1]Data Checking'!DQ51="","",'[1]Data Checking'!DQ51)</f>
        <v/>
      </c>
      <c r="DN51" t="str">
        <f>IF('[1]Data Checking'!DR51="","",'[1]Data Checking'!DR51)</f>
        <v/>
      </c>
      <c r="DO51" t="str">
        <f>IF('[1]Data Checking'!DS51="","",'[1]Data Checking'!DS51)</f>
        <v/>
      </c>
      <c r="DP51" t="str">
        <f>IF('[1]Data Checking'!DT51="","",'[1]Data Checking'!DT51)</f>
        <v/>
      </c>
      <c r="DQ51" t="str">
        <f>IF('[1]Data Checking'!DU51="","",'[1]Data Checking'!DU51)</f>
        <v/>
      </c>
      <c r="DR51" t="str">
        <f>IF('[1]Data Checking'!DV51="","",'[1]Data Checking'!DV51)</f>
        <v/>
      </c>
      <c r="DS51" t="str">
        <f>IF('[1]Data Checking'!DW51="","",'[1]Data Checking'!DW51)</f>
        <v/>
      </c>
      <c r="DT51" t="str">
        <f>IF('[1]Data Checking'!DX51="","",'[1]Data Checking'!DX51)</f>
        <v/>
      </c>
      <c r="DU51" t="str">
        <f>IF('[1]Data Checking'!DY51="","",'[1]Data Checking'!DY51)</f>
        <v/>
      </c>
      <c r="DV51" t="str">
        <f>IF('[1]Data Checking'!DZ51="","",'[1]Data Checking'!DZ51)</f>
        <v/>
      </c>
      <c r="DW51" t="str">
        <f>IF('[1]Data Checking'!EA51="","",'[1]Data Checking'!EA51)</f>
        <v/>
      </c>
      <c r="DX51" t="str">
        <f>IF('[1]Data Checking'!EB51="","",'[1]Data Checking'!EB51)</f>
        <v/>
      </c>
      <c r="DY51" t="str">
        <f>IF('[1]Data Checking'!EC51="","",'[1]Data Checking'!EC51)</f>
        <v/>
      </c>
      <c r="DZ51" t="str">
        <f>IF('[1]Data Checking'!ED51="","",'[1]Data Checking'!ED51)</f>
        <v/>
      </c>
      <c r="EA51" t="str">
        <f>IF('[1]Data Checking'!EE51="","",'[1]Data Checking'!EE51)</f>
        <v/>
      </c>
      <c r="EB51" t="str">
        <f>IF('[1]Data Checking'!EF51="","",'[1]Data Checking'!EF51)</f>
        <v/>
      </c>
      <c r="EC51" t="str">
        <f>IF('[1]Data Checking'!EG51="","",'[1]Data Checking'!EG51)</f>
        <v/>
      </c>
      <c r="ED51" t="str">
        <f>IF('[1]Data Checking'!EH51="","",'[1]Data Checking'!EH51)</f>
        <v/>
      </c>
      <c r="EE51" t="str">
        <f>IF('[1]Data Checking'!EI51="","",'[1]Data Checking'!EI51)</f>
        <v/>
      </c>
      <c r="EF51" t="str">
        <f>IF('[1]Data Checking'!EJ51="","",'[1]Data Checking'!EJ51)</f>
        <v/>
      </c>
      <c r="EG51" t="str">
        <f>IF('[1]Data Checking'!EK51="","",'[1]Data Checking'!EK51)</f>
        <v/>
      </c>
      <c r="EH51" t="str">
        <f>IF('[1]Data Checking'!EL51="","",'[1]Data Checking'!EL51)</f>
        <v/>
      </c>
      <c r="EI51" t="str">
        <f>IF('[1]Data Checking'!EM51="","",'[1]Data Checking'!EM51)</f>
        <v/>
      </c>
      <c r="EJ51" t="str">
        <f>IF('[1]Data Checking'!EN51="","",'[1]Data Checking'!EN51)</f>
        <v/>
      </c>
      <c r="EK51" t="str">
        <f>IF('[1]Data Checking'!EO51="","",'[1]Data Checking'!EO51)</f>
        <v/>
      </c>
      <c r="EL51" t="str">
        <f>IF('[1]Data Checking'!EP51="","",'[1]Data Checking'!EP51)</f>
        <v/>
      </c>
      <c r="EM51" t="str">
        <f>IF('[1]Data Checking'!EQ51="","",'[1]Data Checking'!EQ51)</f>
        <v/>
      </c>
      <c r="EN51" t="str">
        <f>IF('[1]Data Checking'!ER51="","",'[1]Data Checking'!ER51)</f>
        <v/>
      </c>
      <c r="EO51" t="str">
        <f>IF('[1]Data Checking'!ES51="","",'[1]Data Checking'!ES51)</f>
        <v/>
      </c>
      <c r="EP51" t="str">
        <f>IF('[1]Data Checking'!ET51="","",'[1]Data Checking'!ET51)</f>
        <v/>
      </c>
      <c r="EQ51" t="str">
        <f>IF('[1]Data Checking'!EU51="","",'[1]Data Checking'!EU51)</f>
        <v/>
      </c>
      <c r="ER51" t="str">
        <f>IF('[1]Data Checking'!EV51="","",'[1]Data Checking'!EV51)</f>
        <v/>
      </c>
      <c r="ES51" t="str">
        <f>IF('[1]Data Checking'!EW51="","",'[1]Data Checking'!EW51)</f>
        <v/>
      </c>
      <c r="ET51" t="str">
        <f>IF('[1]Data Checking'!EX51="","",'[1]Data Checking'!EX51)</f>
        <v/>
      </c>
      <c r="EU51" t="str">
        <f>IF('[1]Data Checking'!EY51="","",'[1]Data Checking'!EY51)</f>
        <v/>
      </c>
      <c r="EV51" t="str">
        <f>IF('[1]Data Checking'!EZ51="","",'[1]Data Checking'!EZ51)</f>
        <v/>
      </c>
      <c r="EW51" t="str">
        <f>IF('[1]Data Checking'!FA51="","",'[1]Data Checking'!FA51)</f>
        <v/>
      </c>
      <c r="EX51" t="str">
        <f>IF('[1]Data Checking'!FB51="","",'[1]Data Checking'!FB51)</f>
        <v/>
      </c>
      <c r="EY51" t="str">
        <f>IF('[1]Data Checking'!FC51="","",'[1]Data Checking'!FC51)</f>
        <v/>
      </c>
      <c r="EZ51" t="str">
        <f>IF('[1]Data Checking'!FD51="","",'[1]Data Checking'!FD51)</f>
        <v/>
      </c>
      <c r="FA51" t="str">
        <f>IF('[1]Data Checking'!FE51="","",'[1]Data Checking'!FE51)</f>
        <v/>
      </c>
      <c r="FB51" t="str">
        <f>IF('[1]Data Checking'!FF51="","",'[1]Data Checking'!FF51)</f>
        <v/>
      </c>
      <c r="FC51" t="str">
        <f>IF('[1]Data Checking'!FG51="","",'[1]Data Checking'!FG51)</f>
        <v/>
      </c>
      <c r="FD51" t="str">
        <f>IF('[1]Data Checking'!FH51="","",'[1]Data Checking'!FH51)</f>
        <v/>
      </c>
      <c r="FE51" t="str">
        <f>IF('[1]Data Checking'!FI51="","",'[1]Data Checking'!FI51)</f>
        <v/>
      </c>
      <c r="FF51" t="str">
        <f>IF('[1]Data Checking'!FJ51="","",'[1]Data Checking'!FJ51)</f>
        <v/>
      </c>
      <c r="FG51" t="str">
        <f>IF('[1]Data Checking'!FK51="","",'[1]Data Checking'!FK51)</f>
        <v/>
      </c>
      <c r="FH51" t="str">
        <f>IF('[1]Data Checking'!FL51="","",'[1]Data Checking'!FL51)</f>
        <v/>
      </c>
      <c r="FI51" t="str">
        <f>IF('[1]Data Checking'!FM51="","",'[1]Data Checking'!FM51)</f>
        <v/>
      </c>
      <c r="FJ51" t="str">
        <f>IF('[1]Data Checking'!FN51="","",'[1]Data Checking'!FN51)</f>
        <v/>
      </c>
      <c r="FK51" t="str">
        <f>IF('[1]Data Checking'!FO51="","",'[1]Data Checking'!FO51)</f>
        <v/>
      </c>
      <c r="FL51" t="str">
        <f>IF('[1]Data Checking'!FP51="","",'[1]Data Checking'!FP51)</f>
        <v/>
      </c>
      <c r="FM51" t="str">
        <f>IF('[1]Data Checking'!FQ51="","",'[1]Data Checking'!FQ51)</f>
        <v/>
      </c>
      <c r="FN51" t="str">
        <f>IF('[1]Data Checking'!FR51="","",'[1]Data Checking'!FR51)</f>
        <v/>
      </c>
      <c r="FO51" t="str">
        <f>IF('[1]Data Checking'!FS51="","",'[1]Data Checking'!FS51)</f>
        <v/>
      </c>
      <c r="FP51" t="str">
        <f>IF('[1]Data Checking'!FT51="","",'[1]Data Checking'!FT51)</f>
        <v/>
      </c>
      <c r="FQ51" t="str">
        <f>IF('[1]Data Checking'!FU51="","",'[1]Data Checking'!FU51)</f>
        <v/>
      </c>
      <c r="FR51" t="str">
        <f>IF('[1]Data Checking'!FV51="","",'[1]Data Checking'!FV51)</f>
        <v/>
      </c>
      <c r="FS51" t="str">
        <f>IF('[1]Data Checking'!FW51="","",'[1]Data Checking'!FW51)</f>
        <v/>
      </c>
      <c r="FT51" t="str">
        <f>IF('[1]Data Checking'!FX51="","",'[1]Data Checking'!FX51)</f>
        <v/>
      </c>
      <c r="FU51" t="str">
        <f>IF('[1]Data Checking'!FY51="","",'[1]Data Checking'!FY51)</f>
        <v/>
      </c>
      <c r="FV51" t="str">
        <f>IF('[1]Data Checking'!FZ51="","",'[1]Data Checking'!FZ51)</f>
        <v/>
      </c>
      <c r="FW51" t="str">
        <f>IF('[1]Data Checking'!GA51="","",'[1]Data Checking'!GA51)</f>
        <v/>
      </c>
      <c r="FX51" t="str">
        <f>IF('[1]Data Checking'!GB51="","",'[1]Data Checking'!GB51)</f>
        <v/>
      </c>
      <c r="FY51" t="str">
        <f>IF('[1]Data Checking'!GC51="","",'[1]Data Checking'!GC51)</f>
        <v/>
      </c>
      <c r="FZ51" t="str">
        <f>IF('[1]Data Checking'!GD51="","",'[1]Data Checking'!GD51)</f>
        <v/>
      </c>
      <c r="GA51" t="str">
        <f>IF('[1]Data Checking'!GE51="","",'[1]Data Checking'!GE51)</f>
        <v/>
      </c>
      <c r="GB51" t="str">
        <f>IF('[1]Data Checking'!GF51="","",'[1]Data Checking'!GF51)</f>
        <v/>
      </c>
      <c r="GC51" t="str">
        <f>IF('[1]Data Checking'!GG51="","",'[1]Data Checking'!GG51)</f>
        <v/>
      </c>
      <c r="GD51" t="str">
        <f>IF('[1]Data Checking'!GH51="","",'[1]Data Checking'!GH51)</f>
        <v/>
      </c>
      <c r="GE51" t="str">
        <f>IF('[1]Data Checking'!GI51="","",'[1]Data Checking'!GI51)</f>
        <v/>
      </c>
      <c r="GF51" t="str">
        <f>IF('[1]Data Checking'!GJ51="","",'[1]Data Checking'!GJ51)</f>
        <v/>
      </c>
      <c r="GG51" t="str">
        <f>IF('[1]Data Checking'!GK51="","",'[1]Data Checking'!GK51)</f>
        <v/>
      </c>
      <c r="GH51" t="str">
        <f>IF('[1]Data Checking'!GL51="","",'[1]Data Checking'!GL51)</f>
        <v/>
      </c>
      <c r="GI51" t="str">
        <f>IF('[1]Data Checking'!GM51="","",'[1]Data Checking'!GM51)</f>
        <v/>
      </c>
      <c r="GJ51" t="str">
        <f>IF('[1]Data Checking'!GN51="","",'[1]Data Checking'!GN51)</f>
        <v/>
      </c>
      <c r="GK51" t="str">
        <f>IF('[1]Data Checking'!GO51="","",'[1]Data Checking'!GO51)</f>
        <v/>
      </c>
      <c r="GL51" t="str">
        <f>IF('[1]Data Checking'!GP51="","",'[1]Data Checking'!GP51)</f>
        <v/>
      </c>
      <c r="GM51" t="str">
        <f>IF('[1]Data Checking'!GQ51="","",'[1]Data Checking'!GQ51)</f>
        <v/>
      </c>
      <c r="GN51" t="str">
        <f>IF('[1]Data Checking'!GR51="","",'[1]Data Checking'!GR51)</f>
        <v/>
      </c>
      <c r="GO51" t="str">
        <f>IF('[1]Data Checking'!GS51="","",'[1]Data Checking'!GS51)</f>
        <v/>
      </c>
      <c r="GP51" t="str">
        <f>IF('[1]Data Checking'!GT51="","",'[1]Data Checking'!GT51)</f>
        <v/>
      </c>
      <c r="GQ51" t="str">
        <f>IF('[1]Data Checking'!GU51="","",'[1]Data Checking'!GU51)</f>
        <v/>
      </c>
      <c r="GR51" t="str">
        <f>IF('[1]Data Checking'!GV51="","",'[1]Data Checking'!GV51)</f>
        <v/>
      </c>
      <c r="GS51" t="str">
        <f>IF('[1]Data Checking'!GW51="","",'[1]Data Checking'!GW51)</f>
        <v/>
      </c>
      <c r="GT51" t="str">
        <f>IF('[1]Data Checking'!GX51="","",'[1]Data Checking'!GX51)</f>
        <v/>
      </c>
      <c r="GU51" t="str">
        <f>IF('[1]Data Checking'!GY51="","",'[1]Data Checking'!GY51)</f>
        <v/>
      </c>
      <c r="GV51" t="str">
        <f>IF('[1]Data Checking'!GZ51="","",'[1]Data Checking'!GZ51)</f>
        <v/>
      </c>
      <c r="GW51" t="str">
        <f>IF('[1]Data Checking'!HA51="","",'[1]Data Checking'!HA51)</f>
        <v/>
      </c>
      <c r="GX51" t="str">
        <f>IF('[1]Data Checking'!HB51="","",'[1]Data Checking'!HB51)</f>
        <v/>
      </c>
      <c r="GY51" t="str">
        <f>IF('[1]Data Checking'!HC51="","",'[1]Data Checking'!HC51)</f>
        <v/>
      </c>
      <c r="GZ51" t="str">
        <f>IF('[1]Data Checking'!HD51="","",'[1]Data Checking'!HD51)</f>
        <v/>
      </c>
      <c r="HA51" t="str">
        <f>IF('[1]Data Checking'!HE51="","",'[1]Data Checking'!HE51)</f>
        <v/>
      </c>
      <c r="HB51" t="str">
        <f>IF('[1]Data Checking'!HF51="","",'[1]Data Checking'!HF51)</f>
        <v/>
      </c>
      <c r="HC51" t="str">
        <f>IF('[1]Data Checking'!HG51="","",'[1]Data Checking'!HG51)</f>
        <v/>
      </c>
      <c r="HD51" t="str">
        <f>IF('[1]Data Checking'!HH51="","",'[1]Data Checking'!HH51)</f>
        <v/>
      </c>
      <c r="HE51" t="str">
        <f>IF('[1]Data Checking'!HI51="","",'[1]Data Checking'!HI51)</f>
        <v/>
      </c>
      <c r="HF51" t="str">
        <f>IF('[1]Data Checking'!HJ51="","",'[1]Data Checking'!HJ51)</f>
        <v/>
      </c>
      <c r="HG51" t="str">
        <f>IF('[1]Data Checking'!HK51="","",'[1]Data Checking'!HK51)</f>
        <v/>
      </c>
      <c r="HH51" t="str">
        <f>IF('[1]Data Checking'!HL51="","",'[1]Data Checking'!HL51)</f>
        <v/>
      </c>
      <c r="HI51" t="str">
        <f>IF('[1]Data Checking'!HM51="","",'[1]Data Checking'!HM51)</f>
        <v/>
      </c>
      <c r="HJ51" t="str">
        <f>IF('[1]Data Checking'!HN51="","",'[1]Data Checking'!HN51)</f>
        <v/>
      </c>
      <c r="HK51" t="str">
        <f>IF('[1]Data Checking'!HO51="","",'[1]Data Checking'!HO51)</f>
        <v/>
      </c>
      <c r="HL51" t="str">
        <f>IF('[1]Data Checking'!HP51="","",'[1]Data Checking'!HP51)</f>
        <v/>
      </c>
      <c r="HM51" t="str">
        <f>IF('[1]Data Checking'!HQ51="","",'[1]Data Checking'!HQ51)</f>
        <v/>
      </c>
      <c r="HN51" t="str">
        <f>IF('[1]Data Checking'!HR51="","",'[1]Data Checking'!HR51)</f>
        <v/>
      </c>
      <c r="HO51" t="str">
        <f>IF('[1]Data Checking'!HS51="","",'[1]Data Checking'!HS51)</f>
        <v/>
      </c>
      <c r="HP51" t="str">
        <f>IF('[1]Data Checking'!HT51="","",'[1]Data Checking'!HT51)</f>
        <v/>
      </c>
      <c r="HQ51" t="str">
        <f>IF('[1]Data Checking'!HU51="","",'[1]Data Checking'!HU51)</f>
        <v/>
      </c>
      <c r="HR51" t="str">
        <f>IF('[1]Data Checking'!HV51="","",'[1]Data Checking'!HV51)</f>
        <v/>
      </c>
      <c r="HS51" t="str">
        <f>IF('[1]Data Checking'!HW51="","",'[1]Data Checking'!HW51)</f>
        <v/>
      </c>
      <c r="HT51" t="str">
        <f>IF('[1]Data Checking'!HX51="","",'[1]Data Checking'!HX51)</f>
        <v/>
      </c>
      <c r="HU51" t="str">
        <f>IF('[1]Data Checking'!HY51="","",'[1]Data Checking'!HY51)</f>
        <v/>
      </c>
      <c r="HV51" t="str">
        <f>IF('[1]Data Checking'!HZ51="","",'[1]Data Checking'!HZ51)</f>
        <v/>
      </c>
      <c r="HW51" t="str">
        <f>IF('[1]Data Checking'!IA51="","",'[1]Data Checking'!IA51)</f>
        <v/>
      </c>
      <c r="HX51" t="str">
        <f>IF('[1]Data Checking'!IB51="","",'[1]Data Checking'!IB51)</f>
        <v/>
      </c>
      <c r="HY51" t="str">
        <f>IF('[1]Data Checking'!IC51="","",'[1]Data Checking'!IC51)</f>
        <v/>
      </c>
      <c r="HZ51" t="str">
        <f>IF('[1]Data Checking'!ID51="","",'[1]Data Checking'!ID51)</f>
        <v/>
      </c>
      <c r="IA51" t="str">
        <f>IF('[1]Data Checking'!IE51="","",'[1]Data Checking'!IE51)</f>
        <v/>
      </c>
      <c r="IB51" t="str">
        <f>IF('[1]Data Checking'!IF51="","",'[1]Data Checking'!IF51)</f>
        <v/>
      </c>
      <c r="IC51" t="str">
        <f>IF('[1]Data Checking'!IG51="","",'[1]Data Checking'!IG51)</f>
        <v/>
      </c>
      <c r="ID51" t="str">
        <f>IF('[1]Data Checking'!IH51="","",'[1]Data Checking'!IH51)</f>
        <v/>
      </c>
      <c r="IE51" t="str">
        <f>IF('[1]Data Checking'!II51="","",'[1]Data Checking'!II51)</f>
        <v/>
      </c>
      <c r="IF51" t="str">
        <f>IF('[1]Data Checking'!IJ51="","",'[1]Data Checking'!IJ51)</f>
        <v/>
      </c>
      <c r="IG51" t="str">
        <f>IF('[1]Data Checking'!IK51="","",'[1]Data Checking'!IK51)</f>
        <v/>
      </c>
      <c r="IH51" t="str">
        <f>IF('[1]Data Checking'!IL51="","",'[1]Data Checking'!IL51)</f>
        <v/>
      </c>
      <c r="II51" t="str">
        <f>IF('[1]Data Checking'!IM51="","",'[1]Data Checking'!IM51)</f>
        <v/>
      </c>
      <c r="IJ51" t="str">
        <f>IF('[1]Data Checking'!IN51="","",'[1]Data Checking'!IN51)</f>
        <v/>
      </c>
      <c r="IK51" t="str">
        <f>IF('[1]Data Checking'!IO51="","",'[1]Data Checking'!IO51)</f>
        <v/>
      </c>
      <c r="IL51" t="str">
        <f>IF('[1]Data Checking'!IP51="","",'[1]Data Checking'!IP51)</f>
        <v/>
      </c>
      <c r="IM51" t="str">
        <f>IF('[1]Data Checking'!IQ51="","",'[1]Data Checking'!IQ51)</f>
        <v/>
      </c>
      <c r="IN51" t="str">
        <f>IF('[1]Data Checking'!IR51="","",'[1]Data Checking'!IR51)</f>
        <v/>
      </c>
      <c r="IO51" t="str">
        <f>IF('[1]Data Checking'!IS51="","",'[1]Data Checking'!IS51)</f>
        <v/>
      </c>
      <c r="IP51" t="str">
        <f>IF('[1]Data Checking'!IT51="","",'[1]Data Checking'!IT51)</f>
        <v/>
      </c>
      <c r="IQ51" t="str">
        <f>IF('[1]Data Checking'!IU51="","",'[1]Data Checking'!IU51)</f>
        <v/>
      </c>
      <c r="IR51" t="str">
        <f>IF('[1]Data Checking'!IV51="","",'[1]Data Checking'!IV51)</f>
        <v/>
      </c>
      <c r="IS51" t="str">
        <f>IF('[1]Data Checking'!IW51="","",'[1]Data Checking'!IW51)</f>
        <v/>
      </c>
      <c r="IT51" t="str">
        <f>IF('[1]Data Checking'!IX51="","",'[1]Data Checking'!IX51)</f>
        <v/>
      </c>
      <c r="IU51" t="str">
        <f>IF('[1]Data Checking'!IY51="","",'[1]Data Checking'!IY51)</f>
        <v/>
      </c>
      <c r="IV51" t="str">
        <f>IF('[1]Data Checking'!IZ51="","",'[1]Data Checking'!IZ51)</f>
        <v/>
      </c>
      <c r="IW51" t="str">
        <f>IF('[1]Data Checking'!JA51="","",'[1]Data Checking'!JA51)</f>
        <v/>
      </c>
      <c r="IX51" t="str">
        <f>IF('[1]Data Checking'!JB51="","",'[1]Data Checking'!JB51)</f>
        <v/>
      </c>
      <c r="IY51" t="str">
        <f>IF('[1]Data Checking'!JC51="","",'[1]Data Checking'!JC51)</f>
        <v/>
      </c>
      <c r="IZ51" t="str">
        <f>IF('[1]Data Checking'!JD51="","",'[1]Data Checking'!JD51)</f>
        <v/>
      </c>
      <c r="JA51" t="str">
        <f>IF('[1]Data Checking'!JE51="","",'[1]Data Checking'!JE51)</f>
        <v/>
      </c>
      <c r="JB51" t="str">
        <f>IF('[1]Data Checking'!JF51="","",'[1]Data Checking'!JF51)</f>
        <v>Oui</v>
      </c>
      <c r="JC51" t="str">
        <f>IF('[1]Data Checking'!JG51="","",'[1]Data Checking'!JG51)</f>
        <v>Oui, je vais parfois/souvent chercher l'eau</v>
      </c>
      <c r="JD51" t="str">
        <f>IF('[1]Data Checking'!JH51="","",'[1]Data Checking'!JH51)</f>
        <v>branchement chez un voisin</v>
      </c>
      <c r="JE51" t="str">
        <f>IF('[1]Data Checking'!JI51="","",'[1]Data Checking'!JI51)</f>
        <v/>
      </c>
      <c r="JF51" t="str">
        <f>IF('[1]Data Checking'!JJ51="","",'[1]Data Checking'!JJ51)</f>
        <v>voisin</v>
      </c>
      <c r="JG51" t="str">
        <f>IF('[1]Data Checking'!JK51="","",'[1]Data Checking'!JK51)</f>
        <v>kay yon vwazen</v>
      </c>
      <c r="JH51" t="str">
        <f>IF('[1]Data Checking'!JL51="","",'[1]Data Checking'!JL51)</f>
        <v>kay yon vwazen</v>
      </c>
      <c r="JI51" t="str">
        <f>IF('[1]Data Checking'!JM51="","",'[1]Data Checking'!JM51)</f>
        <v>Il n'y a pas d'autres options dans ma zone</v>
      </c>
      <c r="JJ51" t="str">
        <f>IF('[1]Data Checking'!JN51="","",'[1]Data Checking'!JN51)</f>
        <v/>
      </c>
      <c r="JK51" t="str">
        <f>IF('[1]Data Checking'!JO51="","",'[1]Data Checking'!JO51)</f>
        <v>Moins de 15 min au total</v>
      </c>
      <c r="JL51" t="str">
        <f>IF('[1]Data Checking'!JP51="","",'[1]Data Checking'!JP51)</f>
        <v>gros bidon de 5 gallons (18,9 L)</v>
      </c>
      <c r="JM51" t="str">
        <f>IF('[1]Data Checking'!JQ51="","",'[1]Data Checking'!JQ51)</f>
        <v>5gal</v>
      </c>
      <c r="JN51" t="str">
        <f>IF('[1]Data Checking'!JR51="","",'[1]Data Checking'!JR51)</f>
        <v>bidon ki vo 5 galon (18,9L)</v>
      </c>
      <c r="JO51" t="str">
        <f>IF('[1]Data Checking'!JS51="","",'[1]Data Checking'!JS51)</f>
        <v/>
      </c>
      <c r="JP51" t="str">
        <f>IF('[1]Data Checking'!JT51="","",'[1]Data Checking'!JT51)</f>
        <v/>
      </c>
      <c r="JQ51" t="str">
        <f>IF('[1]Data Checking'!JU51="","",'[1]Data Checking'!JU51)</f>
        <v/>
      </c>
      <c r="JR51" t="str">
        <f>IF('[1]Data Checking'!JV51="","",'[1]Data Checking'!JV51)</f>
        <v/>
      </c>
      <c r="JS51" t="str">
        <f>IF('[1]Data Checking'!JW51="","",'[1]Data Checking'!JW51)</f>
        <v/>
      </c>
      <c r="JT51">
        <f>IF('[1]Data Checking'!JX51="","",'[1]Data Checking'!JX51)</f>
        <v>5</v>
      </c>
      <c r="JU51">
        <f>IF('[1]Data Checking'!JY51="","",'[1]Data Checking'!JY51)</f>
        <v>1</v>
      </c>
      <c r="JV51" t="str">
        <f>IF('[1]Data Checking'!JZ51="","",'[1]Data Checking'!JZ51)</f>
        <v/>
      </c>
      <c r="JW51" t="str">
        <f>IF('[1]Data Checking'!KA51="","",'[1]Data Checking'!KA51)</f>
        <v>NA</v>
      </c>
      <c r="JX51">
        <f>IF('[1]Data Checking'!KB51="","",'[1]Data Checking'!KB51)</f>
        <v>1</v>
      </c>
      <c r="JY51" t="str">
        <f>IF('[1]Data Checking'!KC51="","",'[1]Data Checking'!KC51)</f>
        <v>Non</v>
      </c>
      <c r="JZ51" t="str">
        <f>IF('[1]Data Checking'!KD51="","",'[1]Data Checking'!KD51)</f>
        <v>Oui, parfois</v>
      </c>
      <c r="KA51" t="str">
        <f>IF('[1]Data Checking'!KE51="","",'[1]Data Checking'!KE51)</f>
        <v>Oui</v>
      </c>
      <c r="KB51" t="str">
        <f>IF('[1]Data Checking'!KF51="","",'[1]Data Checking'!KF51)</f>
        <v>Le marchand d'eau n'est pas venu à temps / Le marchand n'avait plus d'eau</v>
      </c>
      <c r="KC51">
        <f>IF('[1]Data Checking'!KG51="","",'[1]Data Checking'!KG51)</f>
        <v>0</v>
      </c>
      <c r="KD51">
        <f>IF('[1]Data Checking'!KH51="","",'[1]Data Checking'!KH51)</f>
        <v>0</v>
      </c>
      <c r="KE51">
        <f>IF('[1]Data Checking'!KI51="","",'[1]Data Checking'!KI51)</f>
        <v>0</v>
      </c>
      <c r="KF51">
        <f>IF('[1]Data Checking'!KJ51="","",'[1]Data Checking'!KJ51)</f>
        <v>0</v>
      </c>
      <c r="KG51">
        <f>IF('[1]Data Checking'!KK51="","",'[1]Data Checking'!KK51)</f>
        <v>0</v>
      </c>
      <c r="KH51">
        <f>IF('[1]Data Checking'!KL51="","",'[1]Data Checking'!KL51)</f>
        <v>0</v>
      </c>
      <c r="KI51">
        <f>IF('[1]Data Checking'!KM51="","",'[1]Data Checking'!KM51)</f>
        <v>0</v>
      </c>
      <c r="KJ51">
        <f>IF('[1]Data Checking'!KN51="","",'[1]Data Checking'!KN51)</f>
        <v>0</v>
      </c>
      <c r="KK51">
        <f>IF('[1]Data Checking'!KO51="","",'[1]Data Checking'!KO51)</f>
        <v>1</v>
      </c>
      <c r="KL51">
        <f>IF('[1]Data Checking'!KP51="","",'[1]Data Checking'!KP51)</f>
        <v>0</v>
      </c>
      <c r="KM51">
        <f>IF('[1]Data Checking'!KQ51="","",'[1]Data Checking'!KQ51)</f>
        <v>0</v>
      </c>
      <c r="KN51" t="str">
        <f>IF('[1]Data Checking'!KR51="","",'[1]Data Checking'!KR51)</f>
        <v/>
      </c>
      <c r="KO51" t="str">
        <f>IF('[1]Data Checking'!KS51="","",'[1]Data Checking'!KS51)</f>
        <v>Oui</v>
      </c>
      <c r="KP51" t="str">
        <f>IF('[1]Data Checking'!KT51="","",'[1]Data Checking'!KT51)</f>
        <v>L'augmentation des affrontements dans le bas de Port-au-Prince</v>
      </c>
      <c r="KQ51">
        <f>IF('[1]Data Checking'!KU51="","",'[1]Data Checking'!KU51)</f>
        <v>1</v>
      </c>
      <c r="KR51">
        <f>IF('[1]Data Checking'!KV51="","",'[1]Data Checking'!KV51)</f>
        <v>0</v>
      </c>
      <c r="KS51">
        <f>IF('[1]Data Checking'!KW51="","",'[1]Data Checking'!KW51)</f>
        <v>0</v>
      </c>
      <c r="KT51" t="str">
        <f>IF('[1]Data Checking'!KX51="","",'[1]Data Checking'!KX51)</f>
        <v/>
      </c>
      <c r="KU51" t="str">
        <f>IF('[1]Data Checking'!KY51="","",'[1]Data Checking'!KY51)</f>
        <v>Je ne me sens pas en sécurité lorsque j'accède au marché, car j'ai peur d'être pris pour cible ou d'être victime de violences.</v>
      </c>
      <c r="KV51">
        <f>IF('[1]Data Checking'!KZ51="","",'[1]Data Checking'!KZ51)</f>
        <v>0</v>
      </c>
      <c r="KW51">
        <f>IF('[1]Data Checking'!LA51="","",'[1]Data Checking'!LA51)</f>
        <v>1</v>
      </c>
      <c r="KX51">
        <f>IF('[1]Data Checking'!LB51="","",'[1]Data Checking'!LB51)</f>
        <v>0</v>
      </c>
      <c r="KY51">
        <f>IF('[1]Data Checking'!LC51="","",'[1]Data Checking'!LC51)</f>
        <v>0</v>
      </c>
      <c r="KZ51">
        <f>IF('[1]Data Checking'!LD51="","",'[1]Data Checking'!LD51)</f>
        <v>0</v>
      </c>
      <c r="LA51">
        <f>IF('[1]Data Checking'!LE51="","",'[1]Data Checking'!LE51)</f>
        <v>0</v>
      </c>
      <c r="LB51" t="str">
        <f>IF('[1]Data Checking'!LF51="","",'[1]Data Checking'!LF51)</f>
        <v/>
      </c>
      <c r="LC51">
        <f>IF('[1]Data Checking'!LG51="","",'[1]Data Checking'!LG51)</f>
        <v>2</v>
      </c>
      <c r="LD51" t="str">
        <f>IF('[1]Data Checking'!LH51="","",'[1]Data Checking'!LH51)</f>
        <v>Sucre Riz</v>
      </c>
      <c r="LE51">
        <f>IF('[1]Data Checking'!LI51="","",'[1]Data Checking'!LI51)</f>
        <v>0</v>
      </c>
      <c r="LF51">
        <f>IF('[1]Data Checking'!LJ51="","",'[1]Data Checking'!LJ51)</f>
        <v>1</v>
      </c>
      <c r="LG51">
        <f>IF('[1]Data Checking'!LK51="","",'[1]Data Checking'!LK51)</f>
        <v>0</v>
      </c>
      <c r="LH51">
        <f>IF('[1]Data Checking'!LL51="","",'[1]Data Checking'!LL51)</f>
        <v>0</v>
      </c>
      <c r="LI51">
        <f>IF('[1]Data Checking'!LM51="","",'[1]Data Checking'!LM51)</f>
        <v>1</v>
      </c>
      <c r="LJ51">
        <f>IF('[1]Data Checking'!LN51="","",'[1]Data Checking'!LN51)</f>
        <v>0</v>
      </c>
      <c r="LK51">
        <f>IF('[1]Data Checking'!LO51="","",'[1]Data Checking'!LO51)</f>
        <v>0</v>
      </c>
      <c r="LL51">
        <f>IF('[1]Data Checking'!LP51="","",'[1]Data Checking'!LP51)</f>
        <v>0</v>
      </c>
      <c r="LM51">
        <f>IF('[1]Data Checking'!LQ51="","",'[1]Data Checking'!LQ51)</f>
        <v>0</v>
      </c>
      <c r="LN51">
        <f>IF('[1]Data Checking'!LR51="","",'[1]Data Checking'!LR51)</f>
        <v>0</v>
      </c>
      <c r="LO51" t="str">
        <f>IF('[1]Data Checking'!LS51="","",'[1]Data Checking'!LS51)</f>
        <v/>
      </c>
      <c r="LP51">
        <f>IF('[1]Data Checking'!LT51="","",'[1]Data Checking'!LT51)</f>
        <v>4</v>
      </c>
      <c r="LQ51" t="str">
        <f>IF('[1]Data Checking'!LU51="","",'[1]Data Checking'!LU51)</f>
        <v/>
      </c>
      <c r="LR51" t="str">
        <f>IF('[1]Data Checking'!LV51="","",'[1]Data Checking'!LV51)</f>
        <v/>
      </c>
      <c r="LS51">
        <f>IF('[1]Data Checking'!LW51="","",'[1]Data Checking'!LW51)</f>
        <v>5</v>
      </c>
      <c r="LT51" t="str">
        <f>IF('[1]Data Checking'!LX51="","",'[1]Data Checking'!LX51)</f>
        <v/>
      </c>
      <c r="LU51" t="str">
        <f>IF('[1]Data Checking'!LY51="","",'[1]Data Checking'!LY51)</f>
        <v/>
      </c>
      <c r="LV51" t="str">
        <f>IF('[1]Data Checking'!LZ51="","",'[1]Data Checking'!LZ51)</f>
        <v/>
      </c>
      <c r="LW51" t="str">
        <f>IF('[1]Data Checking'!MA51="","",'[1]Data Checking'!MA51)</f>
        <v>Dentifrice Papier toilette Déodorant</v>
      </c>
      <c r="LX51">
        <f>IF('[1]Data Checking'!MB51="","",'[1]Data Checking'!MB51)</f>
        <v>0</v>
      </c>
      <c r="LY51">
        <f>IF('[1]Data Checking'!MC51="","",'[1]Data Checking'!MC51)</f>
        <v>0</v>
      </c>
      <c r="LZ51">
        <f>IF('[1]Data Checking'!MD51="","",'[1]Data Checking'!MD51)</f>
        <v>0</v>
      </c>
      <c r="MA51">
        <f>IF('[1]Data Checking'!ME51="","",'[1]Data Checking'!ME51)</f>
        <v>0</v>
      </c>
      <c r="MB51">
        <f>IF('[1]Data Checking'!MF51="","",'[1]Data Checking'!MF51)</f>
        <v>1</v>
      </c>
      <c r="MC51">
        <f>IF('[1]Data Checking'!MG51="","",'[1]Data Checking'!MG51)</f>
        <v>1</v>
      </c>
      <c r="MD51">
        <f>IF('[1]Data Checking'!MH51="","",'[1]Data Checking'!MH51)</f>
        <v>1</v>
      </c>
      <c r="ME51">
        <f>IF('[1]Data Checking'!MI51="","",'[1]Data Checking'!MI51)</f>
        <v>0</v>
      </c>
      <c r="MF51">
        <f>IF('[1]Data Checking'!MJ51="","",'[1]Data Checking'!MJ51)</f>
        <v>0</v>
      </c>
      <c r="MG51">
        <f>IF('[1]Data Checking'!MK51="","",'[1]Data Checking'!MK51)</f>
        <v>0</v>
      </c>
      <c r="MH51" t="str">
        <f>IF('[1]Data Checking'!ML51="","",'[1]Data Checking'!ML51)</f>
        <v/>
      </c>
      <c r="MI51" t="str">
        <f>IF('[1]Data Checking'!MM51="","",'[1]Data Checking'!MM51)</f>
        <v/>
      </c>
      <c r="MJ51" t="str">
        <f>IF('[1]Data Checking'!MN51="","",'[1]Data Checking'!MN51)</f>
        <v/>
      </c>
      <c r="MK51" t="str">
        <f>IF('[1]Data Checking'!MO51="","",'[1]Data Checking'!MO51)</f>
        <v/>
      </c>
      <c r="ML51">
        <f>IF('[1]Data Checking'!MP51="","",'[1]Data Checking'!MP51)</f>
        <v>2</v>
      </c>
      <c r="MM51">
        <f>IF('[1]Data Checking'!MQ51="","",'[1]Data Checking'!MQ51)</f>
        <v>5</v>
      </c>
      <c r="MN51">
        <f>IF('[1]Data Checking'!MR51="","",'[1]Data Checking'!MR51)</f>
        <v>3</v>
      </c>
      <c r="MO51" t="str">
        <f>IF('[1]Data Checking'!MS51="","",'[1]Data Checking'!MS51)</f>
        <v/>
      </c>
      <c r="MP51" t="str">
        <f>IF('[1]Data Checking'!MT51="","",'[1]Data Checking'!MT51)</f>
        <v>Tôle</v>
      </c>
      <c r="MQ51">
        <f>IF('[1]Data Checking'!MU51="","",'[1]Data Checking'!MU51)</f>
        <v>1</v>
      </c>
      <c r="MR51">
        <f>IF('[1]Data Checking'!MV51="","",'[1]Data Checking'!MV51)</f>
        <v>0</v>
      </c>
      <c r="MS51">
        <f>IF('[1]Data Checking'!MW51="","",'[1]Data Checking'!MW51)</f>
        <v>0</v>
      </c>
      <c r="MT51">
        <f>IF('[1]Data Checking'!MX51="","",'[1]Data Checking'!MX51)</f>
        <v>0</v>
      </c>
      <c r="MU51">
        <f>IF('[1]Data Checking'!MY51="","",'[1]Data Checking'!MY51)</f>
        <v>0</v>
      </c>
      <c r="MV51">
        <f>IF('[1]Data Checking'!MZ51="","",'[1]Data Checking'!MZ51)</f>
        <v>0</v>
      </c>
      <c r="MW51">
        <f>IF('[1]Data Checking'!NA51="","",'[1]Data Checking'!NA51)</f>
        <v>0</v>
      </c>
      <c r="MX51">
        <f>IF('[1]Data Checking'!NB51="","",'[1]Data Checking'!NB51)</f>
        <v>0</v>
      </c>
      <c r="MY51">
        <f>IF('[1]Data Checking'!NC51="","",'[1]Data Checking'!NC51)</f>
        <v>0</v>
      </c>
      <c r="MZ51">
        <f>IF('[1]Data Checking'!ND51="","",'[1]Data Checking'!ND51)</f>
        <v>0</v>
      </c>
      <c r="NA51">
        <f>IF('[1]Data Checking'!NE51="","",'[1]Data Checking'!NE51)</f>
        <v>0</v>
      </c>
      <c r="NB51">
        <f>IF('[1]Data Checking'!NF51="","",'[1]Data Checking'!NF51)</f>
        <v>0</v>
      </c>
      <c r="NC51">
        <f>IF('[1]Data Checking'!NG51="","",'[1]Data Checking'!NG51)</f>
        <v>0</v>
      </c>
      <c r="ND51">
        <f>IF('[1]Data Checking'!NH51="","",'[1]Data Checking'!NH51)</f>
        <v>50</v>
      </c>
      <c r="NE51" t="str">
        <f>IF('[1]Data Checking'!NI51="","",'[1]Data Checking'!NI51)</f>
        <v/>
      </c>
      <c r="NF51" t="str">
        <f>IF('[1]Data Checking'!NJ51="","",'[1]Data Checking'!NJ51)</f>
        <v/>
      </c>
      <c r="NG51" t="str">
        <f>IF('[1]Data Checking'!NK51="","",'[1]Data Checking'!NK51)</f>
        <v/>
      </c>
      <c r="NH51" t="str">
        <f>IF('[1]Data Checking'!NL51="","",'[1]Data Checking'!NL51)</f>
        <v/>
      </c>
      <c r="NI51" t="str">
        <f>IF('[1]Data Checking'!NM51="","",'[1]Data Checking'!NM51)</f>
        <v/>
      </c>
      <c r="NJ51" t="str">
        <f>IF('[1]Data Checking'!NN51="","",'[1]Data Checking'!NN51)</f>
        <v/>
      </c>
      <c r="NK51" t="str">
        <f>IF('[1]Data Checking'!NO51="","",'[1]Data Checking'!NO51)</f>
        <v/>
      </c>
      <c r="NL51" t="str">
        <f>IF('[1]Data Checking'!NP51="","",'[1]Data Checking'!NP51)</f>
        <v/>
      </c>
      <c r="NM51" t="str">
        <f>IF('[1]Data Checking'!NQ51="","",'[1]Data Checking'!NQ51)</f>
        <v/>
      </c>
      <c r="NN51" t="str">
        <f>IF('[1]Data Checking'!NR51="","",'[1]Data Checking'!NR51)</f>
        <v/>
      </c>
      <c r="NO51" t="str">
        <f>IF('[1]Data Checking'!NS51="","",'[1]Data Checking'!NS51)</f>
        <v>Assiette Godet</v>
      </c>
      <c r="NP51">
        <f>IF('[1]Data Checking'!NT51="","",'[1]Data Checking'!NT51)</f>
        <v>0</v>
      </c>
      <c r="NQ51">
        <f>IF('[1]Data Checking'!NU51="","",'[1]Data Checking'!NU51)</f>
        <v>0</v>
      </c>
      <c r="NR51">
        <f>IF('[1]Data Checking'!NV51="","",'[1]Data Checking'!NV51)</f>
        <v>0</v>
      </c>
      <c r="NS51">
        <f>IF('[1]Data Checking'!NW51="","",'[1]Data Checking'!NW51)</f>
        <v>1</v>
      </c>
      <c r="NT51">
        <f>IF('[1]Data Checking'!NX51="","",'[1]Data Checking'!NX51)</f>
        <v>0</v>
      </c>
      <c r="NU51">
        <f>IF('[1]Data Checking'!NY51="","",'[1]Data Checking'!NY51)</f>
        <v>1</v>
      </c>
      <c r="NV51">
        <f>IF('[1]Data Checking'!NZ51="","",'[1]Data Checking'!NZ51)</f>
        <v>0</v>
      </c>
      <c r="NW51">
        <f>IF('[1]Data Checking'!OA51="","",'[1]Data Checking'!OA51)</f>
        <v>0</v>
      </c>
      <c r="NX51">
        <f>IF('[1]Data Checking'!OB51="","",'[1]Data Checking'!OB51)</f>
        <v>0</v>
      </c>
      <c r="NY51">
        <f>IF('[1]Data Checking'!OC51="","",'[1]Data Checking'!OC51)</f>
        <v>0</v>
      </c>
      <c r="NZ51">
        <f>IF('[1]Data Checking'!OD51="","",'[1]Data Checking'!OD51)</f>
        <v>0</v>
      </c>
      <c r="OA51" t="str">
        <f>IF('[1]Data Checking'!OE51="","",'[1]Data Checking'!OE51)</f>
        <v/>
      </c>
      <c r="OB51" t="str">
        <f>IF('[1]Data Checking'!OF51="","",'[1]Data Checking'!OF51)</f>
        <v/>
      </c>
      <c r="OC51" t="str">
        <f>IF('[1]Data Checking'!OG51="","",'[1]Data Checking'!OG51)</f>
        <v/>
      </c>
      <c r="OD51">
        <f>IF('[1]Data Checking'!OH51="","",'[1]Data Checking'!OH51)</f>
        <v>5</v>
      </c>
      <c r="OE51" t="str">
        <f>IF('[1]Data Checking'!OI51="","",'[1]Data Checking'!OI51)</f>
        <v/>
      </c>
      <c r="OF51">
        <f>IF('[1]Data Checking'!OJ51="","",'[1]Data Checking'!OJ51)</f>
        <v>10</v>
      </c>
      <c r="OG51" t="str">
        <f>IF('[1]Data Checking'!OK51="","",'[1]Data Checking'!OK51)</f>
        <v/>
      </c>
      <c r="OH51" t="str">
        <f>IF('[1]Data Checking'!OL51="","",'[1]Data Checking'!OL51)</f>
        <v/>
      </c>
      <c r="OI51" t="str">
        <f>IF('[1]Data Checking'!OM51="","",'[1]Data Checking'!OM51)</f>
        <v/>
      </c>
      <c r="OJ51" t="str">
        <f>IF('[1]Data Checking'!ON51="","",'[1]Data Checking'!ON51)</f>
        <v>Materiels de protection contre le Covid-19 (Gel hydroalchoolique, cache-nez)</v>
      </c>
      <c r="OK51">
        <f>IF('[1]Data Checking'!OO51="","",'[1]Data Checking'!OO51)</f>
        <v>0</v>
      </c>
      <c r="OL51">
        <f>IF('[1]Data Checking'!OP51="","",'[1]Data Checking'!OP51)</f>
        <v>0</v>
      </c>
      <c r="OM51">
        <f>IF('[1]Data Checking'!OQ51="","",'[1]Data Checking'!OQ51)</f>
        <v>0</v>
      </c>
      <c r="ON51">
        <f>IF('[1]Data Checking'!OR51="","",'[1]Data Checking'!OR51)</f>
        <v>0</v>
      </c>
      <c r="OO51">
        <f>IF('[1]Data Checking'!OS51="","",'[1]Data Checking'!OS51)</f>
        <v>0</v>
      </c>
      <c r="OP51">
        <f>IF('[1]Data Checking'!OT51="","",'[1]Data Checking'!OT51)</f>
        <v>1</v>
      </c>
      <c r="OQ51">
        <f>IF('[1]Data Checking'!OU51="","",'[1]Data Checking'!OU51)</f>
        <v>0</v>
      </c>
      <c r="OR51">
        <f>IF('[1]Data Checking'!OV51="","",'[1]Data Checking'!OV51)</f>
        <v>0</v>
      </c>
      <c r="OS51">
        <f>IF('[1]Data Checking'!OW51="","",'[1]Data Checking'!OW51)</f>
        <v>0</v>
      </c>
      <c r="OT51" t="str">
        <f>IF('[1]Data Checking'!OX51="","",'[1]Data Checking'!OX51)</f>
        <v/>
      </c>
      <c r="OU51" t="str">
        <f>IF('[1]Data Checking'!OY51="","",'[1]Data Checking'!OY51)</f>
        <v>Radio Lampe torche</v>
      </c>
      <c r="OV51">
        <f>IF('[1]Data Checking'!OZ51="","",'[1]Data Checking'!OZ51)</f>
        <v>1</v>
      </c>
      <c r="OW51">
        <f>IF('[1]Data Checking'!PA51="","",'[1]Data Checking'!PA51)</f>
        <v>0</v>
      </c>
      <c r="OX51">
        <f>IF('[1]Data Checking'!PB51="","",'[1]Data Checking'!PB51)</f>
        <v>0</v>
      </c>
      <c r="OY51">
        <f>IF('[1]Data Checking'!PC51="","",'[1]Data Checking'!PC51)</f>
        <v>1</v>
      </c>
      <c r="OZ51">
        <f>IF('[1]Data Checking'!PD51="","",'[1]Data Checking'!PD51)</f>
        <v>0</v>
      </c>
      <c r="PA51">
        <f>IF('[1]Data Checking'!PE51="","",'[1]Data Checking'!PE51)</f>
        <v>0</v>
      </c>
      <c r="PB51">
        <f>IF('[1]Data Checking'!PF51="","",'[1]Data Checking'!PF51)</f>
        <v>2</v>
      </c>
      <c r="PC51" t="str">
        <f>IF('[1]Data Checking'!PG51="","",'[1]Data Checking'!PG51)</f>
        <v/>
      </c>
      <c r="PD51" t="str">
        <f>IF('[1]Data Checking'!PH51="","",'[1]Data Checking'!PH51)</f>
        <v/>
      </c>
      <c r="PE51">
        <f>IF('[1]Data Checking'!PI51="","",'[1]Data Checking'!PI51)</f>
        <v>2</v>
      </c>
      <c r="PF51" t="str">
        <f>IF('[1]Data Checking'!PJ51="","",'[1]Data Checking'!PJ51)</f>
        <v>Machette</v>
      </c>
      <c r="PG51">
        <f>IF('[1]Data Checking'!PK51="","",'[1]Data Checking'!PK51)</f>
        <v>0</v>
      </c>
      <c r="PH51">
        <f>IF('[1]Data Checking'!PL51="","",'[1]Data Checking'!PL51)</f>
        <v>0</v>
      </c>
      <c r="PI51">
        <f>IF('[1]Data Checking'!PM51="","",'[1]Data Checking'!PM51)</f>
        <v>1</v>
      </c>
      <c r="PJ51">
        <f>IF('[1]Data Checking'!PN51="","",'[1]Data Checking'!PN51)</f>
        <v>0</v>
      </c>
      <c r="PK51">
        <f>IF('[1]Data Checking'!PO51="","",'[1]Data Checking'!PO51)</f>
        <v>0</v>
      </c>
      <c r="PL51">
        <f>IF('[1]Data Checking'!PP51="","",'[1]Data Checking'!PP51)</f>
        <v>0</v>
      </c>
      <c r="PM51">
        <f>IF('[1]Data Checking'!PQ51="","",'[1]Data Checking'!PQ51)</f>
        <v>0</v>
      </c>
      <c r="PN51">
        <f>IF('[1]Data Checking'!PR51="","",'[1]Data Checking'!PR51)</f>
        <v>0</v>
      </c>
      <c r="PO51">
        <f>IF('[1]Data Checking'!PS51="","",'[1]Data Checking'!PS51)</f>
        <v>0</v>
      </c>
      <c r="PP51" t="str">
        <f>IF('[1]Data Checking'!PT51="","",'[1]Data Checking'!PT51)</f>
        <v/>
      </c>
      <c r="PQ51" t="str">
        <f>IF('[1]Data Checking'!PU51="","",'[1]Data Checking'!PU51)</f>
        <v/>
      </c>
      <c r="PR51" t="str">
        <f>IF('[1]Data Checking'!PV51="","",'[1]Data Checking'!PV51)</f>
        <v/>
      </c>
      <c r="PS51" t="str">
        <f>IF('[1]Data Checking'!PW51="","",'[1]Data Checking'!PW51)</f>
        <v/>
      </c>
      <c r="PT51" t="str">
        <f>IF('[1]Data Checking'!PX51="","",'[1]Data Checking'!PX51)</f>
        <v/>
      </c>
      <c r="PU51" t="str">
        <f>IF('[1]Data Checking'!PY51="","",'[1]Data Checking'!PY51)</f>
        <v/>
      </c>
      <c r="PV51" t="str">
        <f>IF('[1]Data Checking'!PZ51="","",'[1]Data Checking'!PZ51)</f>
        <v/>
      </c>
      <c r="PW51" t="str">
        <f>IF('[1]Data Checking'!QA51="","",'[1]Data Checking'!QA51)</f>
        <v/>
      </c>
      <c r="PX51" t="str">
        <f>IF('[1]Data Checking'!QB51="","",'[1]Data Checking'!QB51)</f>
        <v/>
      </c>
      <c r="PY51" t="str">
        <f>IF('[1]Data Checking'!QC51="","",'[1]Data Checking'!QC51)</f>
        <v/>
      </c>
      <c r="PZ51" t="str">
        <f>IF('[1]Data Checking'!QD51="","",'[1]Data Checking'!QD51)</f>
        <v/>
      </c>
      <c r="QA51" t="str">
        <f>IF('[1]Data Checking'!QE51="","",'[1]Data Checking'!QE51)</f>
        <v/>
      </c>
      <c r="QB51" t="str">
        <f>IF('[1]Data Checking'!QF51="","",'[1]Data Checking'!QF51)</f>
        <v/>
      </c>
      <c r="QC51" t="str">
        <f>IF('[1]Data Checking'!QG51="","",'[1]Data Checking'!QG51)</f>
        <v/>
      </c>
      <c r="QD51" t="str">
        <f>IF('[1]Data Checking'!QH51="","",'[1]Data Checking'!QH51)</f>
        <v/>
      </c>
      <c r="QE51" t="str">
        <f>IF('[1]Data Checking'!QI51="","",'[1]Data Checking'!QI51)</f>
        <v/>
      </c>
      <c r="QF51" t="str">
        <f>IF('[1]Data Checking'!QJ51="","",'[1]Data Checking'!QJ51)</f>
        <v/>
      </c>
      <c r="QG51" t="str">
        <f>IF('[1]Data Checking'!QK51="","",'[1]Data Checking'!QK51)</f>
        <v/>
      </c>
      <c r="QH51" t="str">
        <f>IF('[1]Data Checking'!QL51="","",'[1]Data Checking'!QL51)</f>
        <v/>
      </c>
      <c r="QI51" t="str">
        <f>IF('[1]Data Checking'!QM51="","",'[1]Data Checking'!QM51)</f>
        <v/>
      </c>
      <c r="QJ51" t="str">
        <f>IF('[1]Data Checking'!QN51="","",'[1]Data Checking'!QN51)</f>
        <v>Machette</v>
      </c>
      <c r="QK51">
        <f>IF('[1]Data Checking'!QO51="","",'[1]Data Checking'!QO51)</f>
        <v>0</v>
      </c>
      <c r="QL51">
        <f>IF('[1]Data Checking'!QP51="","",'[1]Data Checking'!QP51)</f>
        <v>0</v>
      </c>
      <c r="QM51">
        <f>IF('[1]Data Checking'!QQ51="","",'[1]Data Checking'!QQ51)</f>
        <v>1</v>
      </c>
      <c r="QN51">
        <f>IF('[1]Data Checking'!QR51="","",'[1]Data Checking'!QR51)</f>
        <v>0</v>
      </c>
      <c r="QO51">
        <f>IF('[1]Data Checking'!QS51="","",'[1]Data Checking'!QS51)</f>
        <v>0</v>
      </c>
      <c r="QP51">
        <f>IF('[1]Data Checking'!QT51="","",'[1]Data Checking'!QT51)</f>
        <v>0</v>
      </c>
      <c r="QQ51">
        <f>IF('[1]Data Checking'!QU51="","",'[1]Data Checking'!QU51)</f>
        <v>0</v>
      </c>
      <c r="QR51">
        <f>IF('[1]Data Checking'!QV51="","",'[1]Data Checking'!QV51)</f>
        <v>0</v>
      </c>
      <c r="QS51">
        <f>IF('[1]Data Checking'!QW51="","",'[1]Data Checking'!QW51)</f>
        <v>0</v>
      </c>
      <c r="QT51" t="str">
        <f>IF('[1]Data Checking'!QX51="","",'[1]Data Checking'!QX51)</f>
        <v/>
      </c>
      <c r="QU51" t="str">
        <f>IF('[1]Data Checking'!QY51="","",'[1]Data Checking'!QY51)</f>
        <v/>
      </c>
      <c r="QV51" t="str">
        <f>IF('[1]Data Checking'!QZ51="","",'[1]Data Checking'!QZ51)</f>
        <v/>
      </c>
      <c r="QW51" t="str">
        <f>IF('[1]Data Checking'!RA51="","",'[1]Data Checking'!RA51)</f>
        <v/>
      </c>
      <c r="QX51" t="str">
        <f>IF('[1]Data Checking'!RB51="","",'[1]Data Checking'!RB51)</f>
        <v/>
      </c>
      <c r="QY51" t="str">
        <f>IF('[1]Data Checking'!RC51="","",'[1]Data Checking'!RC51)</f>
        <v/>
      </c>
      <c r="QZ51" t="str">
        <f>IF('[1]Data Checking'!RD51="","",'[1]Data Checking'!RD51)</f>
        <v/>
      </c>
      <c r="RA51" t="str">
        <f>IF('[1]Data Checking'!RE51="","",'[1]Data Checking'!RE51)</f>
        <v/>
      </c>
      <c r="RB51" t="str">
        <f>IF('[1]Data Checking'!RF51="","",'[1]Data Checking'!RF51)</f>
        <v/>
      </c>
      <c r="RC51" t="str">
        <f>IF('[1]Data Checking'!RG51="","",'[1]Data Checking'!RG51)</f>
        <v/>
      </c>
      <c r="RD51" t="str">
        <f>IF('[1]Data Checking'!RH51="","",'[1]Data Checking'!RH51)</f>
        <v/>
      </c>
      <c r="RE51" t="str">
        <f>IF('[1]Data Checking'!RI51="","",'[1]Data Checking'!RI51)</f>
        <v/>
      </c>
      <c r="RF51" t="str">
        <f>IF('[1]Data Checking'!RJ51="","",'[1]Data Checking'!RJ51)</f>
        <v/>
      </c>
      <c r="RG51" t="str">
        <f>IF('[1]Data Checking'!RK51="","",'[1]Data Checking'!RK51)</f>
        <v/>
      </c>
      <c r="RH51" t="str">
        <f>IF('[1]Data Checking'!RL51="","",'[1]Data Checking'!RL51)</f>
        <v/>
      </c>
      <c r="RI51" t="str">
        <f>IF('[1]Data Checking'!RM51="","",'[1]Data Checking'!RM51)</f>
        <v/>
      </c>
      <c r="RJ51" t="str">
        <f>IF('[1]Data Checking'!RN51="","",'[1]Data Checking'!RN51)</f>
        <v/>
      </c>
      <c r="RK51" t="str">
        <f>IF('[1]Data Checking'!RO51="","",'[1]Data Checking'!RO51)</f>
        <v/>
      </c>
      <c r="RL51" t="str">
        <f>IF('[1]Data Checking'!RP51="","",'[1]Data Checking'!RP51)</f>
        <v/>
      </c>
      <c r="RM51" t="str">
        <f>IF('[1]Data Checking'!RQ51="","",'[1]Data Checking'!RQ51)</f>
        <v/>
      </c>
      <c r="RN51" t="str">
        <f>IF('[1]Data Checking'!RR51="","",'[1]Data Checking'!RR51)</f>
        <v/>
      </c>
      <c r="RO51" t="str">
        <f>IF('[1]Data Checking'!RS51="","",'[1]Data Checking'!RS51)</f>
        <v/>
      </c>
      <c r="RP51" t="str">
        <f>IF('[1]Data Checking'!RT51="","",'[1]Data Checking'!RT51)</f>
        <v/>
      </c>
      <c r="RQ51" t="str">
        <f>IF('[1]Data Checking'!RU51="","",'[1]Data Checking'!RU51)</f>
        <v/>
      </c>
      <c r="RR51" t="str">
        <f>IF('[1]Data Checking'!RV51="","",'[1]Data Checking'!RV51)</f>
        <v/>
      </c>
      <c r="RS51" t="str">
        <f>IF('[1]Data Checking'!RW51="","",'[1]Data Checking'!RW51)</f>
        <v/>
      </c>
      <c r="RT51" t="str">
        <f>IF('[1]Data Checking'!RX51="","",'[1]Data Checking'!RX51)</f>
        <v/>
      </c>
      <c r="RU51" t="str">
        <f>IF('[1]Data Checking'!RY51="","",'[1]Data Checking'!RY51)</f>
        <v/>
      </c>
      <c r="RV51" t="str">
        <f>IF('[1]Data Checking'!RZ51="","",'[1]Data Checking'!RZ51)</f>
        <v/>
      </c>
      <c r="RW51" t="str">
        <f>IF('[1]Data Checking'!SA51="","",'[1]Data Checking'!SA51)</f>
        <v/>
      </c>
      <c r="RX51" t="str">
        <f>IF('[1]Data Checking'!SB51="","",'[1]Data Checking'!SB51)</f>
        <v/>
      </c>
      <c r="RY51" t="str">
        <f>IF('[1]Data Checking'!SC51="","",'[1]Data Checking'!SC51)</f>
        <v/>
      </c>
      <c r="RZ51" t="str">
        <f>IF('[1]Data Checking'!SD51="","",'[1]Data Checking'!SD51)</f>
        <v/>
      </c>
      <c r="SA51" t="str">
        <f>IF('[1]Data Checking'!SE51="","",'[1]Data Checking'!SE51)</f>
        <v/>
      </c>
      <c r="SB51" t="str">
        <f>IF('[1]Data Checking'!SF51="","",'[1]Data Checking'!SF51)</f>
        <v/>
      </c>
      <c r="SC51" t="str">
        <f>IF('[1]Data Checking'!SG51="","",'[1]Data Checking'!SG51)</f>
        <v/>
      </c>
      <c r="SD51" t="str">
        <f>IF('[1]Data Checking'!SH51="","",'[1]Data Checking'!SH51)</f>
        <v/>
      </c>
      <c r="SE51" t="str">
        <f>IF('[1]Data Checking'!SI51="","",'[1]Data Checking'!SI51)</f>
        <v/>
      </c>
      <c r="SF51" t="str">
        <f>IF('[1]Data Checking'!SJ51="","",'[1]Data Checking'!SJ51)</f>
        <v/>
      </c>
      <c r="SG51" t="str">
        <f>IF('[1]Data Checking'!SK51="","",'[1]Data Checking'!SK51)</f>
        <v/>
      </c>
      <c r="SH51" t="str">
        <f>IF('[1]Data Checking'!SL51="","",'[1]Data Checking'!SL51)</f>
        <v>Paiement frais scolaire (paiement uniforme,…)</v>
      </c>
      <c r="SI51">
        <f>IF('[1]Data Checking'!SM51="","",'[1]Data Checking'!SM51)</f>
        <v>0</v>
      </c>
      <c r="SJ51">
        <f>IF('[1]Data Checking'!SN51="","",'[1]Data Checking'!SN51)</f>
        <v>1</v>
      </c>
      <c r="SK51">
        <f>IF('[1]Data Checking'!SO51="","",'[1]Data Checking'!SO51)</f>
        <v>0</v>
      </c>
      <c r="SL51">
        <f>IF('[1]Data Checking'!SP51="","",'[1]Data Checking'!SP51)</f>
        <v>0</v>
      </c>
      <c r="SM51">
        <f>IF('[1]Data Checking'!SQ51="","",'[1]Data Checking'!SQ51)</f>
        <v>0</v>
      </c>
      <c r="SN51">
        <f>IF('[1]Data Checking'!SR51="","",'[1]Data Checking'!SR51)</f>
        <v>0</v>
      </c>
      <c r="SO51" t="str">
        <f>IF('[1]Data Checking'!SS51="","",'[1]Data Checking'!SS51)</f>
        <v/>
      </c>
      <c r="SP51" t="str">
        <f>IF('[1]Data Checking'!ST51="","",'[1]Data Checking'!ST51)</f>
        <v/>
      </c>
      <c r="SQ51" t="str">
        <f>IF('[1]Data Checking'!SU51="","",'[1]Data Checking'!SU51)</f>
        <v/>
      </c>
      <c r="SR51" t="str">
        <f>IF('[1]Data Checking'!SV51="","",'[1]Data Checking'!SV51)</f>
        <v/>
      </c>
      <c r="SS51" t="str">
        <f>IF('[1]Data Checking'!SW51="","",'[1]Data Checking'!SW51)</f>
        <v/>
      </c>
      <c r="ST51" t="str">
        <f>IF('[1]Data Checking'!SX51="","",'[1]Data Checking'!SX51)</f>
        <v/>
      </c>
      <c r="SU51" t="str">
        <f>IF('[1]Data Checking'!SY51="","",'[1]Data Checking'!SY51)</f>
        <v/>
      </c>
      <c r="SV51" t="str">
        <f>IF('[1]Data Checking'!SZ51="","",'[1]Data Checking'!SZ51)</f>
        <v/>
      </c>
      <c r="SW51" t="str">
        <f>IF('[1]Data Checking'!TA51="","",'[1]Data Checking'!TA51)</f>
        <v/>
      </c>
      <c r="SX51" t="str">
        <f>IF('[1]Data Checking'!TB51="","",'[1]Data Checking'!TB51)</f>
        <v/>
      </c>
      <c r="SY51" t="str">
        <f>IF('[1]Data Checking'!TC51="","",'[1]Data Checking'!TC51)</f>
        <v/>
      </c>
      <c r="SZ51" t="str">
        <f>IF('[1]Data Checking'!TD51="","",'[1]Data Checking'!TD51)</f>
        <v/>
      </c>
      <c r="TA51" t="str">
        <f>IF('[1]Data Checking'!TE51="","",'[1]Data Checking'!TE51)</f>
        <v/>
      </c>
      <c r="TB51" t="str">
        <f>IF('[1]Data Checking'!TF51="","",'[1]Data Checking'!TF51)</f>
        <v/>
      </c>
      <c r="TC51" t="str">
        <f>IF('[1]Data Checking'!TG51="","",'[1]Data Checking'!TG51)</f>
        <v/>
      </c>
      <c r="TD51" t="str">
        <f>IF('[1]Data Checking'!TH51="","",'[1]Data Checking'!TH51)</f>
        <v/>
      </c>
      <c r="TE51" t="str">
        <f>IF('[1]Data Checking'!TI51="","",'[1]Data Checking'!TI51)</f>
        <v/>
      </c>
      <c r="TF51" t="str">
        <f>IF('[1]Data Checking'!TJ51="","",'[1]Data Checking'!TJ51)</f>
        <v/>
      </c>
      <c r="TG51" t="str">
        <f>IF('[1]Data Checking'!TK51="","",'[1]Data Checking'!TK51)</f>
        <v/>
      </c>
      <c r="TH51" t="str">
        <f>IF('[1]Data Checking'!TL51="","",'[1]Data Checking'!TL51)</f>
        <v/>
      </c>
      <c r="TI51" t="str">
        <f>IF('[1]Data Checking'!TM51="","",'[1]Data Checking'!TM51)</f>
        <v/>
      </c>
      <c r="TJ51">
        <f>IF('[1]Data Checking'!TN51="","",'[1]Data Checking'!TN51)</f>
        <v>0</v>
      </c>
      <c r="TK51">
        <f>IF('[1]Data Checking'!TO51="","",'[1]Data Checking'!TO51)</f>
        <v>0</v>
      </c>
      <c r="TL51">
        <f>IF('[1]Data Checking'!TP51="","",'[1]Data Checking'!TP51)</f>
        <v>0</v>
      </c>
      <c r="TM51">
        <f>IF('[1]Data Checking'!TQ51="","",'[1]Data Checking'!TQ51)</f>
        <v>0</v>
      </c>
      <c r="TN51">
        <f>IF('[1]Data Checking'!TR51="","",'[1]Data Checking'!TR51)</f>
        <v>0</v>
      </c>
      <c r="TO51" t="str">
        <f>IF('[1]Data Checking'!TS51="","",'[1]Data Checking'!TS51)</f>
        <v/>
      </c>
      <c r="TP51" t="str">
        <f>IF('[1]Data Checking'!TT51="","",'[1]Data Checking'!TT51)</f>
        <v/>
      </c>
      <c r="TQ51">
        <f>IF('[1]Data Checking'!TU51="","",'[1]Data Checking'!TU51)</f>
        <v>237463761</v>
      </c>
      <c r="TR51" t="str">
        <f>IF('[1]Data Checking'!TV51="","",'[1]Data Checking'!TV51)</f>
        <v>ceca5a04-2e52-4a9d-8246-2693e6abb776</v>
      </c>
      <c r="TS51">
        <f>IF('[1]Data Checking'!TW51="","",'[1]Data Checking'!TW51)</f>
        <v>44530.799386574072</v>
      </c>
      <c r="TT51" t="str">
        <f>IF('[1]Data Checking'!TX51="","",'[1]Data Checking'!TX51)</f>
        <v/>
      </c>
      <c r="TU51" t="str">
        <f>IF('[1]Data Checking'!TY51="","",'[1]Data Checking'!TY51)</f>
        <v/>
      </c>
      <c r="TV51" t="str">
        <f>IF('[1]Data Checking'!TZ51="","",'[1]Data Checking'!TZ51)</f>
        <v>submitted_via_web</v>
      </c>
      <c r="TW51" t="str">
        <f>IF('[1]Data Checking'!UA51="","",'[1]Data Checking'!UA51)</f>
        <v>icsm_haiti</v>
      </c>
      <c r="TX51" t="str">
        <f>IF('[1]Data Checking'!UB51="","",'[1]Data Checking'!UB51)</f>
        <v/>
      </c>
      <c r="TY51">
        <f>IF('[1]Data Checking'!UC51="","",'[1]Data Checking'!UC51)</f>
        <v>53</v>
      </c>
      <c r="TZ51" t="str">
        <f>IF('[1]Data Checking'!UD51="","",'[1]Data Checking'!UD51)</f>
        <v/>
      </c>
      <c r="UA51" t="e">
        <f>IF('[1]Data Checking'!UL51="","",'[1]Data Checking'!UL51)</f>
        <v>#REF!</v>
      </c>
      <c r="UB51" t="e">
        <f>IF('[1]Data Checking'!UM51="","",'[1]Data Checking'!UM51)</f>
        <v>#REF!</v>
      </c>
      <c r="UC51" t="e">
        <f>IF('[1]Data Checking'!UN51="","",'[1]Data Checking'!UN51)</f>
        <v>#REF!</v>
      </c>
    </row>
    <row r="52" spans="1:549">
      <c r="A52">
        <f>IF('[1]Data Checking'!D52="","",'[1]Data Checking'!D52)</f>
        <v>44527.721990625003</v>
      </c>
      <c r="B52">
        <f>IF('[1]Data Checking'!E52="","",'[1]Data Checking'!E52)</f>
        <v>44527.72716855324</v>
      </c>
      <c r="C52">
        <f>IF('[1]Data Checking'!F52="","",'[1]Data Checking'!F52)</f>
        <v>44527</v>
      </c>
      <c r="D52" t="str">
        <f>IF('[1]Data Checking'!H52="","",'[1]Data Checking'!H52)</f>
        <v>audit.csv</v>
      </c>
      <c r="E52" t="str">
        <f>IF('[1]Data Checking'!I52="","",'[1]Data Checking'!I52)</f>
        <v>icsm_haiti</v>
      </c>
      <c r="F52" t="str">
        <f>IF('[1]Data Checking'!J52="","",'[1]Data Checking'!J52)</f>
        <v/>
      </c>
      <c r="G52" t="str">
        <f>IF('[1]Data Checking'!K52="","",'[1]Data Checking'!K52)</f>
        <v/>
      </c>
      <c r="H52">
        <f>IF('[1]Data Checking'!L52="","",'[1]Data Checking'!L52)</f>
        <v>44527</v>
      </c>
      <c r="I52" t="str">
        <f>IF('[1]Data Checking'!M52="","",'[1]Data Checking'!M52)</f>
        <v>Croix-Rouge Neerlandaise</v>
      </c>
      <c r="J52" t="str">
        <f>IF('[1]Data Checking'!N52="","",'[1]Data Checking'!N52)</f>
        <v/>
      </c>
      <c r="K52" t="str">
        <f>IF('[1]Data Checking'!O52="","",'[1]Data Checking'!O52)</f>
        <v>crnl</v>
      </c>
      <c r="L52" t="str">
        <f>IF('[1]Data Checking'!P52="","",'[1]Data Checking'!P52)</f>
        <v>Croix-Rouge Neerlandaise</v>
      </c>
      <c r="M52" t="str">
        <f>IF('[1]Data Checking'!Q52="","",'[1]Data Checking'!Q52)</f>
        <v>Croix-Rouge Neerlandaise</v>
      </c>
      <c r="N52" t="str">
        <f>IF('[1]Data Checking'!R52="","",'[1]Data Checking'!R52)</f>
        <v>OJ_9690</v>
      </c>
      <c r="O52" t="str">
        <f>IF('[1]Data Checking'!S52="","",'[1]Data Checking'!S52)</f>
        <v/>
      </c>
      <c r="P52" t="str">
        <f>IF('[1]Data Checking'!T52="","",'[1]Data Checking'!T52)</f>
        <v>crnl_oj</v>
      </c>
      <c r="Q52" t="str">
        <f>IF('[1]Data Checking'!U52="","",'[1]Data Checking'!U52)</f>
        <v>OJ_9690</v>
      </c>
      <c r="R52" t="str">
        <f>IF('[1]Data Checking'!V52="","",'[1]Data Checking'!V52)</f>
        <v>OJ_9690</v>
      </c>
      <c r="S52" t="str">
        <f>IF('[1]Data Checking'!W52="","",'[1]Data Checking'!W52)</f>
        <v>Sud-Est</v>
      </c>
      <c r="T52" t="str">
        <f>IF('[1]Data Checking'!X52="","",'[1]Data Checking'!X52)</f>
        <v>Jacmel</v>
      </c>
      <c r="U52" t="str">
        <f>IF('[1]Data Checking'!Y52="","",'[1]Data Checking'!Y52)</f>
        <v>HT0211</v>
      </c>
      <c r="V52" t="str">
        <f>IF('[1]Data Checking'!Z52="","",'[1]Data Checking'!Z52)</f>
        <v>Jacmel</v>
      </c>
      <c r="W52" t="str">
        <f>IF('[1]Data Checking'!AA52="","",'[1]Data Checking'!AA52)</f>
        <v>1re Section Bas Cap Rouge</v>
      </c>
      <c r="X52" t="str">
        <f>IF('[1]Data Checking'!AB52="","",'[1]Data Checking'!AB52)</f>
        <v>HT0211-01</v>
      </c>
      <c r="Y52" t="str">
        <f>IF('[1]Data Checking'!AC52="","",'[1]Data Checking'!AC52)</f>
        <v>1re Section Bas Cap Rouge</v>
      </c>
      <c r="Z52" t="str">
        <f>IF('[1]Data Checking'!AD52="","",'[1]Data Checking'!AD52)</f>
        <v>Beaudoin</v>
      </c>
      <c r="AA52" t="str">
        <f>IF('[1]Data Checking'!AE52="","",'[1]Data Checking'!AE52)</f>
        <v/>
      </c>
      <c r="AB52" t="str">
        <f>IF('[1]Data Checking'!AF52="","",'[1]Data Checking'!AF52)</f>
        <v>jac_1</v>
      </c>
      <c r="AC52" t="str">
        <f>IF('[1]Data Checking'!AG52="","",'[1]Data Checking'!AG52)</f>
        <v>Beaudoin</v>
      </c>
      <c r="AD52" t="str">
        <f>IF('[1]Data Checking'!AH52="","",'[1]Data Checking'!AH52)</f>
        <v>Beaudoin</v>
      </c>
      <c r="AE52" t="str">
        <f>IF('[1]Data Checking'!AI52="","",'[1]Data Checking'!AI52)</f>
        <v>Marché Beaudoin</v>
      </c>
      <c r="AF52" t="str">
        <f>IF('[1]Data Checking'!AJ52="","",'[1]Data Checking'!AJ52)</f>
        <v/>
      </c>
      <c r="AG52" t="str">
        <f>IF('[1]Data Checking'!AK52="","",'[1]Data Checking'!AK52)</f>
        <v>jac_1</v>
      </c>
      <c r="AH52" t="str">
        <f>IF('[1]Data Checking'!AL52="","",'[1]Data Checking'!AL52)</f>
        <v>Marché Beaudoin</v>
      </c>
      <c r="AI52" t="str">
        <f>IF('[1]Data Checking'!AM52="","",'[1]Data Checking'!AM52)</f>
        <v>Marché Beaudoin</v>
      </c>
      <c r="AJ52" t="str">
        <f>IF('[1]Data Checking'!AN52="","",'[1]Data Checking'!AN52)</f>
        <v>Milieu urbain</v>
      </c>
      <c r="AK52" t="str">
        <f>IF('[1]Data Checking'!AO52="","",'[1]Data Checking'!AO52)</f>
        <v>Enquête auprès d'un marchand</v>
      </c>
      <c r="AL52" t="str">
        <f>IF('[1]Data Checking'!AP52="","",'[1]Data Checking'!AP52)</f>
        <v>Oui</v>
      </c>
      <c r="AM52" t="str">
        <f>IF('[1]Data Checking'!AQ52="","",'[1]Data Checking'!AQ52)</f>
        <v/>
      </c>
      <c r="AN52" t="str">
        <f>IF('[1]Data Checking'!AR52="","",'[1]Data Checking'!AR52)</f>
        <v>Oui</v>
      </c>
      <c r="AO52" t="str">
        <f>IF('[1]Data Checking'!AS52="","",'[1]Data Checking'!AS52)</f>
        <v/>
      </c>
      <c r="AP52" t="str">
        <f>IF('[1]Data Checking'!AT52="","",'[1]Data Checking'!AT52)</f>
        <v>Femme</v>
      </c>
      <c r="AQ52">
        <f>IF('[1]Data Checking'!AU52="","",'[1]Data Checking'!AU52)</f>
        <v>44527</v>
      </c>
      <c r="AR52">
        <f>IF('[1]Data Checking'!AV52="","",'[1]Data Checking'!AV52)</f>
        <v>44527</v>
      </c>
      <c r="AS52" t="str">
        <f>IF('[1]Data Checking'!AW52="","",'[1]Data Checking'!AW52)</f>
        <v>Détaillant sur une table</v>
      </c>
      <c r="AT52" t="str">
        <f>IF('[1]Data Checking'!AX52="","",'[1]Data Checking'!AX52)</f>
        <v/>
      </c>
      <c r="AU52" t="str">
        <f>IF('[1]Data Checking'!AY52="","",'[1]Data Checking'!AY52)</f>
        <v>Charbon de bois</v>
      </c>
      <c r="AV52">
        <f>IF('[1]Data Checking'!AZ52="","",'[1]Data Checking'!AZ52)</f>
        <v>0</v>
      </c>
      <c r="AW52">
        <f>IF('[1]Data Checking'!BA52="","",'[1]Data Checking'!BA52)</f>
        <v>0</v>
      </c>
      <c r="AX52">
        <f>IF('[1]Data Checking'!BB52="","",'[1]Data Checking'!BB52)</f>
        <v>1</v>
      </c>
      <c r="AY52">
        <f>IF('[1]Data Checking'!BC52="","",'[1]Data Checking'!BC52)</f>
        <v>0</v>
      </c>
      <c r="AZ52" t="str">
        <f>IF('[1]Data Checking'!BD52="","",'[1]Data Checking'!BD52)</f>
        <v>charbon</v>
      </c>
      <c r="BA52" t="str">
        <f>IF('[1]Data Checking'!BE52="","",'[1]Data Checking'!BE52)</f>
        <v>Charbon de bois</v>
      </c>
      <c r="BB52" t="str">
        <f>IF('[1]Data Checking'!BF52="","",'[1]Data Checking'!BF52)</f>
        <v>En espèces (Gourde)</v>
      </c>
      <c r="BC52">
        <f>IF('[1]Data Checking'!BG52="","",'[1]Data Checking'!BG52)</f>
        <v>1</v>
      </c>
      <c r="BD52">
        <f>IF('[1]Data Checking'!BH52="","",'[1]Data Checking'!BH52)</f>
        <v>0</v>
      </c>
      <c r="BE52">
        <f>IF('[1]Data Checking'!BI52="","",'[1]Data Checking'!BI52)</f>
        <v>0</v>
      </c>
      <c r="BF52">
        <f>IF('[1]Data Checking'!BJ52="","",'[1]Data Checking'!BJ52)</f>
        <v>0</v>
      </c>
      <c r="BG52">
        <f>IF('[1]Data Checking'!BK52="","",'[1]Data Checking'!BK52)</f>
        <v>0</v>
      </c>
      <c r="BH52">
        <f>IF('[1]Data Checking'!BL52="","",'[1]Data Checking'!BL52)</f>
        <v>0</v>
      </c>
      <c r="BI52">
        <f>IF('[1]Data Checking'!BM52="","",'[1]Data Checking'!BM52)</f>
        <v>0</v>
      </c>
      <c r="BJ52">
        <f>IF('[1]Data Checking'!BN52="","",'[1]Data Checking'!BN52)</f>
        <v>0</v>
      </c>
      <c r="BK52">
        <f>IF('[1]Data Checking'!BO52="","",'[1]Data Checking'!BO52)</f>
        <v>0</v>
      </c>
      <c r="BL52">
        <f>IF('[1]Data Checking'!BP52="","",'[1]Data Checking'!BP52)</f>
        <v>0</v>
      </c>
      <c r="BM52" t="str">
        <f>IF('[1]Data Checking'!BQ52="","",'[1]Data Checking'!BQ52)</f>
        <v/>
      </c>
      <c r="BN52" t="str">
        <f>IF('[1]Data Checking'!BR52="","",'[1]Data Checking'!BR52)</f>
        <v>Oui, il y a plus de commerçants par rapport au mois passé</v>
      </c>
      <c r="BO52" t="str">
        <f>IF('[1]Data Checking'!BS52="","",'[1]Data Checking'!BS52)</f>
        <v>Moins de 20</v>
      </c>
      <c r="BP52" t="str">
        <f>IF('[1]Data Checking'!BT52="","",'[1]Data Checking'!BT52)</f>
        <v/>
      </c>
      <c r="BQ52" t="str">
        <f>IF('[1]Data Checking'!BU52="","",'[1]Data Checking'!BU52)</f>
        <v/>
      </c>
      <c r="BR52" t="str">
        <f>IF('[1]Data Checking'!BV52="","",'[1]Data Checking'!BV52)</f>
        <v/>
      </c>
      <c r="BS52" t="str">
        <f>IF('[1]Data Checking'!BW52="","",'[1]Data Checking'!BW52)</f>
        <v/>
      </c>
      <c r="BT52" t="str">
        <f>IF('[1]Data Checking'!BX52="","",'[1]Data Checking'!BX52)</f>
        <v/>
      </c>
      <c r="BU52" t="str">
        <f>IF('[1]Data Checking'!BY52="","",'[1]Data Checking'!BY52)</f>
        <v/>
      </c>
      <c r="BV52" t="str">
        <f>IF('[1]Data Checking'!BZ52="","",'[1]Data Checking'!BZ52)</f>
        <v/>
      </c>
      <c r="BW52" t="str">
        <f>IF('[1]Data Checking'!CA52="","",'[1]Data Checking'!CA52)</f>
        <v/>
      </c>
      <c r="BX52" t="str">
        <f>IF('[1]Data Checking'!CB52="","",'[1]Data Checking'!CB52)</f>
        <v/>
      </c>
      <c r="BY52" t="str">
        <f>IF('[1]Data Checking'!CC52="","",'[1]Data Checking'!CC52)</f>
        <v/>
      </c>
      <c r="BZ52" t="str">
        <f>IF('[1]Data Checking'!CD52="","",'[1]Data Checking'!CD52)</f>
        <v/>
      </c>
      <c r="CA52" t="str">
        <f>IF('[1]Data Checking'!CE52="","",'[1]Data Checking'!CE52)</f>
        <v/>
      </c>
      <c r="CB52" t="str">
        <f>IF('[1]Data Checking'!CF52="","",'[1]Data Checking'!CF52)</f>
        <v/>
      </c>
      <c r="CC52" t="str">
        <f>IF('[1]Data Checking'!CG52="","",'[1]Data Checking'!CG52)</f>
        <v/>
      </c>
      <c r="CD52" t="str">
        <f>IF('[1]Data Checking'!CH52="","",'[1]Data Checking'!CH52)</f>
        <v/>
      </c>
      <c r="CE52" t="str">
        <f>IF('[1]Data Checking'!CI52="","",'[1]Data Checking'!CI52)</f>
        <v/>
      </c>
      <c r="CF52" t="str">
        <f>IF('[1]Data Checking'!CJ52="","",'[1]Data Checking'!CJ52)</f>
        <v/>
      </c>
      <c r="CG52" t="str">
        <f>IF('[1]Data Checking'!CK52="","",'[1]Data Checking'!CK52)</f>
        <v/>
      </c>
      <c r="CH52" t="str">
        <f>IF('[1]Data Checking'!CL52="","",'[1]Data Checking'!CL52)</f>
        <v/>
      </c>
      <c r="CI52" t="str">
        <f>IF('[1]Data Checking'!CM52="","",'[1]Data Checking'!CM52)</f>
        <v/>
      </c>
      <c r="CJ52" t="str">
        <f>IF('[1]Data Checking'!CN52="","",'[1]Data Checking'!CN52)</f>
        <v/>
      </c>
      <c r="CK52" t="str">
        <f>IF('[1]Data Checking'!CO52="","",'[1]Data Checking'!CO52)</f>
        <v/>
      </c>
      <c r="CL52" t="str">
        <f>IF('[1]Data Checking'!CP52="","",'[1]Data Checking'!CP52)</f>
        <v/>
      </c>
      <c r="CM52" t="str">
        <f>IF('[1]Data Checking'!CQ52="","",'[1]Data Checking'!CQ52)</f>
        <v/>
      </c>
      <c r="CN52" t="str">
        <f>IF('[1]Data Checking'!CR52="","",'[1]Data Checking'!CR52)</f>
        <v/>
      </c>
      <c r="CO52" t="str">
        <f>IF('[1]Data Checking'!CS52="","",'[1]Data Checking'!CS52)</f>
        <v/>
      </c>
      <c r="CP52" t="str">
        <f>IF('[1]Data Checking'!CT52="","",'[1]Data Checking'!CT52)</f>
        <v/>
      </c>
      <c r="CQ52" t="str">
        <f>IF('[1]Data Checking'!CU52="","",'[1]Data Checking'!CU52)</f>
        <v/>
      </c>
      <c r="CR52" t="str">
        <f>IF('[1]Data Checking'!CV52="","",'[1]Data Checking'!CV52)</f>
        <v/>
      </c>
      <c r="CS52" t="str">
        <f>IF('[1]Data Checking'!CW52="","",'[1]Data Checking'!CW52)</f>
        <v/>
      </c>
      <c r="CT52" t="str">
        <f>IF('[1]Data Checking'!CX52="","",'[1]Data Checking'!CX52)</f>
        <v/>
      </c>
      <c r="CU52" t="str">
        <f>IF('[1]Data Checking'!CY52="","",'[1]Data Checking'!CY52)</f>
        <v/>
      </c>
      <c r="CV52" t="str">
        <f>IF('[1]Data Checking'!CZ52="","",'[1]Data Checking'!CZ52)</f>
        <v/>
      </c>
      <c r="CW52" t="str">
        <f>IF('[1]Data Checking'!DA52="","",'[1]Data Checking'!DA52)</f>
        <v/>
      </c>
      <c r="CX52" t="str">
        <f>IF('[1]Data Checking'!DB52="","",'[1]Data Checking'!DB52)</f>
        <v/>
      </c>
      <c r="CY52" t="str">
        <f>IF('[1]Data Checking'!DC52="","",'[1]Data Checking'!DC52)</f>
        <v/>
      </c>
      <c r="CZ52" t="str">
        <f>IF('[1]Data Checking'!DD52="","",'[1]Data Checking'!DD52)</f>
        <v/>
      </c>
      <c r="DA52" t="str">
        <f>IF('[1]Data Checking'!DE52="","",'[1]Data Checking'!DE52)</f>
        <v/>
      </c>
      <c r="DB52" t="str">
        <f>IF('[1]Data Checking'!DF52="","",'[1]Data Checking'!DF52)</f>
        <v/>
      </c>
      <c r="DC52" t="str">
        <f>IF('[1]Data Checking'!DG52="","",'[1]Data Checking'!DG52)</f>
        <v/>
      </c>
      <c r="DD52" t="str">
        <f>IF('[1]Data Checking'!DH52="","",'[1]Data Checking'!DH52)</f>
        <v/>
      </c>
      <c r="DE52" t="str">
        <f>IF('[1]Data Checking'!DI52="","",'[1]Data Checking'!DI52)</f>
        <v/>
      </c>
      <c r="DF52" t="str">
        <f>IF('[1]Data Checking'!DJ52="","",'[1]Data Checking'!DJ52)</f>
        <v/>
      </c>
      <c r="DG52" t="str">
        <f>IF('[1]Data Checking'!DK52="","",'[1]Data Checking'!DK52)</f>
        <v/>
      </c>
      <c r="DH52" t="str">
        <f>IF('[1]Data Checking'!DL52="","",'[1]Data Checking'!DL52)</f>
        <v/>
      </c>
      <c r="DI52" t="str">
        <f>IF('[1]Data Checking'!DM52="","",'[1]Data Checking'!DM52)</f>
        <v/>
      </c>
      <c r="DJ52" t="str">
        <f>IF('[1]Data Checking'!DN52="","",'[1]Data Checking'!DN52)</f>
        <v/>
      </c>
      <c r="DK52" t="str">
        <f>IF('[1]Data Checking'!DO52="","",'[1]Data Checking'!DO52)</f>
        <v/>
      </c>
      <c r="DL52" t="str">
        <f>IF('[1]Data Checking'!DP52="","",'[1]Data Checking'!DP52)</f>
        <v/>
      </c>
      <c r="DM52" t="str">
        <f>IF('[1]Data Checking'!DQ52="","",'[1]Data Checking'!DQ52)</f>
        <v/>
      </c>
      <c r="DN52" t="str">
        <f>IF('[1]Data Checking'!DR52="","",'[1]Data Checking'!DR52)</f>
        <v/>
      </c>
      <c r="DO52" t="str">
        <f>IF('[1]Data Checking'!DS52="","",'[1]Data Checking'!DS52)</f>
        <v/>
      </c>
      <c r="DP52" t="str">
        <f>IF('[1]Data Checking'!DT52="","",'[1]Data Checking'!DT52)</f>
        <v/>
      </c>
      <c r="DQ52" t="str">
        <f>IF('[1]Data Checking'!DU52="","",'[1]Data Checking'!DU52)</f>
        <v/>
      </c>
      <c r="DR52" t="str">
        <f>IF('[1]Data Checking'!DV52="","",'[1]Data Checking'!DV52)</f>
        <v/>
      </c>
      <c r="DS52" t="str">
        <f>IF('[1]Data Checking'!DW52="","",'[1]Data Checking'!DW52)</f>
        <v/>
      </c>
      <c r="DT52" t="str">
        <f>IF('[1]Data Checking'!DX52="","",'[1]Data Checking'!DX52)</f>
        <v/>
      </c>
      <c r="DU52" t="str">
        <f>IF('[1]Data Checking'!DY52="","",'[1]Data Checking'!DY52)</f>
        <v/>
      </c>
      <c r="DV52" t="str">
        <f>IF('[1]Data Checking'!DZ52="","",'[1]Data Checking'!DZ52)</f>
        <v/>
      </c>
      <c r="DW52" t="str">
        <f>IF('[1]Data Checking'!EA52="","",'[1]Data Checking'!EA52)</f>
        <v/>
      </c>
      <c r="DX52" t="str">
        <f>IF('[1]Data Checking'!EB52="","",'[1]Data Checking'!EB52)</f>
        <v/>
      </c>
      <c r="DY52" t="str">
        <f>IF('[1]Data Checking'!EC52="","",'[1]Data Checking'!EC52)</f>
        <v/>
      </c>
      <c r="DZ52" t="str">
        <f>IF('[1]Data Checking'!ED52="","",'[1]Data Checking'!ED52)</f>
        <v/>
      </c>
      <c r="EA52" t="str">
        <f>IF('[1]Data Checking'!EE52="","",'[1]Data Checking'!EE52)</f>
        <v/>
      </c>
      <c r="EB52" t="str">
        <f>IF('[1]Data Checking'!EF52="","",'[1]Data Checking'!EF52)</f>
        <v/>
      </c>
      <c r="EC52" t="str">
        <f>IF('[1]Data Checking'!EG52="","",'[1]Data Checking'!EG52)</f>
        <v/>
      </c>
      <c r="ED52" t="str">
        <f>IF('[1]Data Checking'!EH52="","",'[1]Data Checking'!EH52)</f>
        <v/>
      </c>
      <c r="EE52" t="str">
        <f>IF('[1]Data Checking'!EI52="","",'[1]Data Checking'!EI52)</f>
        <v/>
      </c>
      <c r="EF52" t="str">
        <f>IF('[1]Data Checking'!EJ52="","",'[1]Data Checking'!EJ52)</f>
        <v/>
      </c>
      <c r="EG52" t="str">
        <f>IF('[1]Data Checking'!EK52="","",'[1]Data Checking'!EK52)</f>
        <v/>
      </c>
      <c r="EH52" t="str">
        <f>IF('[1]Data Checking'!EL52="","",'[1]Data Checking'!EL52)</f>
        <v/>
      </c>
      <c r="EI52" t="str">
        <f>IF('[1]Data Checking'!EM52="","",'[1]Data Checking'!EM52)</f>
        <v/>
      </c>
      <c r="EJ52" t="str">
        <f>IF('[1]Data Checking'!EN52="","",'[1]Data Checking'!EN52)</f>
        <v/>
      </c>
      <c r="EK52" t="str">
        <f>IF('[1]Data Checking'!EO52="","",'[1]Data Checking'!EO52)</f>
        <v/>
      </c>
      <c r="EL52" t="str">
        <f>IF('[1]Data Checking'!EP52="","",'[1]Data Checking'!EP52)</f>
        <v/>
      </c>
      <c r="EM52" t="str">
        <f>IF('[1]Data Checking'!EQ52="","",'[1]Data Checking'!EQ52)</f>
        <v/>
      </c>
      <c r="EN52" t="str">
        <f>IF('[1]Data Checking'!ER52="","",'[1]Data Checking'!ER52)</f>
        <v/>
      </c>
      <c r="EO52" t="str">
        <f>IF('[1]Data Checking'!ES52="","",'[1]Data Checking'!ES52)</f>
        <v/>
      </c>
      <c r="EP52" t="str">
        <f>IF('[1]Data Checking'!ET52="","",'[1]Data Checking'!ET52)</f>
        <v/>
      </c>
      <c r="EQ52" t="str">
        <f>IF('[1]Data Checking'!EU52="","",'[1]Data Checking'!EU52)</f>
        <v/>
      </c>
      <c r="ER52" t="str">
        <f>IF('[1]Data Checking'!EV52="","",'[1]Data Checking'!EV52)</f>
        <v/>
      </c>
      <c r="ES52" t="str">
        <f>IF('[1]Data Checking'!EW52="","",'[1]Data Checking'!EW52)</f>
        <v/>
      </c>
      <c r="ET52" t="str">
        <f>IF('[1]Data Checking'!EX52="","",'[1]Data Checking'!EX52)</f>
        <v/>
      </c>
      <c r="EU52" t="str">
        <f>IF('[1]Data Checking'!EY52="","",'[1]Data Checking'!EY52)</f>
        <v/>
      </c>
      <c r="EV52" t="str">
        <f>IF('[1]Data Checking'!EZ52="","",'[1]Data Checking'!EZ52)</f>
        <v/>
      </c>
      <c r="EW52" t="str">
        <f>IF('[1]Data Checking'!FA52="","",'[1]Data Checking'!FA52)</f>
        <v/>
      </c>
      <c r="EX52" t="str">
        <f>IF('[1]Data Checking'!FB52="","",'[1]Data Checking'!FB52)</f>
        <v/>
      </c>
      <c r="EY52" t="str">
        <f>IF('[1]Data Checking'!FC52="","",'[1]Data Checking'!FC52)</f>
        <v/>
      </c>
      <c r="EZ52" t="str">
        <f>IF('[1]Data Checking'!FD52="","",'[1]Data Checking'!FD52)</f>
        <v/>
      </c>
      <c r="FA52" t="str">
        <f>IF('[1]Data Checking'!FE52="","",'[1]Data Checking'!FE52)</f>
        <v/>
      </c>
      <c r="FB52" t="str">
        <f>IF('[1]Data Checking'!FF52="","",'[1]Data Checking'!FF52)</f>
        <v/>
      </c>
      <c r="FC52" t="str">
        <f>IF('[1]Data Checking'!FG52="","",'[1]Data Checking'!FG52)</f>
        <v/>
      </c>
      <c r="FD52" t="str">
        <f>IF('[1]Data Checking'!FH52="","",'[1]Data Checking'!FH52)</f>
        <v/>
      </c>
      <c r="FE52" t="str">
        <f>IF('[1]Data Checking'!FI52="","",'[1]Data Checking'!FI52)</f>
        <v/>
      </c>
      <c r="FF52" t="str">
        <f>IF('[1]Data Checking'!FJ52="","",'[1]Data Checking'!FJ52)</f>
        <v/>
      </c>
      <c r="FG52" t="str">
        <f>IF('[1]Data Checking'!FK52="","",'[1]Data Checking'!FK52)</f>
        <v/>
      </c>
      <c r="FH52" t="str">
        <f>IF('[1]Data Checking'!FL52="","",'[1]Data Checking'!FL52)</f>
        <v/>
      </c>
      <c r="FI52" t="str">
        <f>IF('[1]Data Checking'!FM52="","",'[1]Data Checking'!FM52)</f>
        <v/>
      </c>
      <c r="FJ52" t="str">
        <f>IF('[1]Data Checking'!FN52="","",'[1]Data Checking'!FN52)</f>
        <v/>
      </c>
      <c r="FK52" t="str">
        <f>IF('[1]Data Checking'!FO52="","",'[1]Data Checking'!FO52)</f>
        <v/>
      </c>
      <c r="FL52" t="str">
        <f>IF('[1]Data Checking'!FP52="","",'[1]Data Checking'!FP52)</f>
        <v/>
      </c>
      <c r="FM52" t="str">
        <f>IF('[1]Data Checking'!FQ52="","",'[1]Data Checking'!FQ52)</f>
        <v/>
      </c>
      <c r="FN52" t="str">
        <f>IF('[1]Data Checking'!FR52="","",'[1]Data Checking'!FR52)</f>
        <v/>
      </c>
      <c r="FO52" t="str">
        <f>IF('[1]Data Checking'!FS52="","",'[1]Data Checking'!FS52)</f>
        <v/>
      </c>
      <c r="FP52" t="str">
        <f>IF('[1]Data Checking'!FT52="","",'[1]Data Checking'!FT52)</f>
        <v/>
      </c>
      <c r="FQ52" t="str">
        <f>IF('[1]Data Checking'!FU52="","",'[1]Data Checking'!FU52)</f>
        <v/>
      </c>
      <c r="FR52" t="str">
        <f>IF('[1]Data Checking'!FV52="","",'[1]Data Checking'!FV52)</f>
        <v/>
      </c>
      <c r="FS52" t="str">
        <f>IF('[1]Data Checking'!FW52="","",'[1]Data Checking'!FW52)</f>
        <v/>
      </c>
      <c r="FT52" t="str">
        <f>IF('[1]Data Checking'!FX52="","",'[1]Data Checking'!FX52)</f>
        <v/>
      </c>
      <c r="FU52" t="str">
        <f>IF('[1]Data Checking'!FY52="","",'[1]Data Checking'!FY52)</f>
        <v/>
      </c>
      <c r="FV52" t="str">
        <f>IF('[1]Data Checking'!FZ52="","",'[1]Data Checking'!FZ52)</f>
        <v/>
      </c>
      <c r="FW52" t="str">
        <f>IF('[1]Data Checking'!GA52="","",'[1]Data Checking'!GA52)</f>
        <v/>
      </c>
      <c r="FX52" t="str">
        <f>IF('[1]Data Checking'!GB52="","",'[1]Data Checking'!GB52)</f>
        <v/>
      </c>
      <c r="FY52" t="str">
        <f>IF('[1]Data Checking'!GC52="","",'[1]Data Checking'!GC52)</f>
        <v/>
      </c>
      <c r="FZ52" t="str">
        <f>IF('[1]Data Checking'!GD52="","",'[1]Data Checking'!GD52)</f>
        <v/>
      </c>
      <c r="GA52" t="str">
        <f>IF('[1]Data Checking'!GE52="","",'[1]Data Checking'!GE52)</f>
        <v/>
      </c>
      <c r="GB52" t="str">
        <f>IF('[1]Data Checking'!GF52="","",'[1]Data Checking'!GF52)</f>
        <v/>
      </c>
      <c r="GC52" t="str">
        <f>IF('[1]Data Checking'!GG52="","",'[1]Data Checking'!GG52)</f>
        <v/>
      </c>
      <c r="GD52" t="str">
        <f>IF('[1]Data Checking'!GH52="","",'[1]Data Checking'!GH52)</f>
        <v/>
      </c>
      <c r="GE52" t="str">
        <f>IF('[1]Data Checking'!GI52="","",'[1]Data Checking'!GI52)</f>
        <v/>
      </c>
      <c r="GF52" t="str">
        <f>IF('[1]Data Checking'!GJ52="","",'[1]Data Checking'!GJ52)</f>
        <v/>
      </c>
      <c r="GG52" t="str">
        <f>IF('[1]Data Checking'!GK52="","",'[1]Data Checking'!GK52)</f>
        <v/>
      </c>
      <c r="GH52" t="str">
        <f>IF('[1]Data Checking'!GL52="","",'[1]Data Checking'!GL52)</f>
        <v/>
      </c>
      <c r="GI52" t="str">
        <f>IF('[1]Data Checking'!GM52="","",'[1]Data Checking'!GM52)</f>
        <v/>
      </c>
      <c r="GJ52" t="str">
        <f>IF('[1]Data Checking'!GN52="","",'[1]Data Checking'!GN52)</f>
        <v/>
      </c>
      <c r="GK52" t="str">
        <f>IF('[1]Data Checking'!GO52="","",'[1]Data Checking'!GO52)</f>
        <v/>
      </c>
      <c r="GL52" t="str">
        <f>IF('[1]Data Checking'!GP52="","",'[1]Data Checking'!GP52)</f>
        <v/>
      </c>
      <c r="GM52" t="str">
        <f>IF('[1]Data Checking'!GQ52="","",'[1]Data Checking'!GQ52)</f>
        <v/>
      </c>
      <c r="GN52" t="str">
        <f>IF('[1]Data Checking'!GR52="","",'[1]Data Checking'!GR52)</f>
        <v/>
      </c>
      <c r="GO52" t="str">
        <f>IF('[1]Data Checking'!GS52="","",'[1]Data Checking'!GS52)</f>
        <v/>
      </c>
      <c r="GP52" t="str">
        <f>IF('[1]Data Checking'!GT52="","",'[1]Data Checking'!GT52)</f>
        <v/>
      </c>
      <c r="GQ52" t="str">
        <f>IF('[1]Data Checking'!GU52="","",'[1]Data Checking'!GU52)</f>
        <v/>
      </c>
      <c r="GR52" t="str">
        <f>IF('[1]Data Checking'!GV52="","",'[1]Data Checking'!GV52)</f>
        <v/>
      </c>
      <c r="GS52" t="str">
        <f>IF('[1]Data Checking'!GW52="","",'[1]Data Checking'!GW52)</f>
        <v/>
      </c>
      <c r="GT52" t="str">
        <f>IF('[1]Data Checking'!GX52="","",'[1]Data Checking'!GX52)</f>
        <v/>
      </c>
      <c r="GU52" t="str">
        <f>IF('[1]Data Checking'!GY52="","",'[1]Data Checking'!GY52)</f>
        <v/>
      </c>
      <c r="GV52" t="str">
        <f>IF('[1]Data Checking'!GZ52="","",'[1]Data Checking'!GZ52)</f>
        <v/>
      </c>
      <c r="GW52" t="str">
        <f>IF('[1]Data Checking'!HA52="","",'[1]Data Checking'!HA52)</f>
        <v/>
      </c>
      <c r="GX52" t="str">
        <f>IF('[1]Data Checking'!HB52="","",'[1]Data Checking'!HB52)</f>
        <v/>
      </c>
      <c r="GY52" t="str">
        <f>IF('[1]Data Checking'!HC52="","",'[1]Data Checking'!HC52)</f>
        <v/>
      </c>
      <c r="GZ52" t="str">
        <f>IF('[1]Data Checking'!HD52="","",'[1]Data Checking'!HD52)</f>
        <v/>
      </c>
      <c r="HA52" t="str">
        <f>IF('[1]Data Checking'!HE52="","",'[1]Data Checking'!HE52)</f>
        <v/>
      </c>
      <c r="HB52" t="str">
        <f>IF('[1]Data Checking'!HF52="","",'[1]Data Checking'!HF52)</f>
        <v/>
      </c>
      <c r="HC52" t="str">
        <f>IF('[1]Data Checking'!HG52="","",'[1]Data Checking'!HG52)</f>
        <v/>
      </c>
      <c r="HD52" t="str">
        <f>IF('[1]Data Checking'!HH52="","",'[1]Data Checking'!HH52)</f>
        <v/>
      </c>
      <c r="HE52" t="str">
        <f>IF('[1]Data Checking'!HI52="","",'[1]Data Checking'!HI52)</f>
        <v/>
      </c>
      <c r="HF52" t="str">
        <f>IF('[1]Data Checking'!HJ52="","",'[1]Data Checking'!HJ52)</f>
        <v/>
      </c>
      <c r="HG52" t="str">
        <f>IF('[1]Data Checking'!HK52="","",'[1]Data Checking'!HK52)</f>
        <v/>
      </c>
      <c r="HH52" t="str">
        <f>IF('[1]Data Checking'!HL52="","",'[1]Data Checking'!HL52)</f>
        <v/>
      </c>
      <c r="HI52" t="str">
        <f>IF('[1]Data Checking'!HM52="","",'[1]Data Checking'!HM52)</f>
        <v/>
      </c>
      <c r="HJ52" t="str">
        <f>IF('[1]Data Checking'!HN52="","",'[1]Data Checking'!HN52)</f>
        <v/>
      </c>
      <c r="HK52" t="str">
        <f>IF('[1]Data Checking'!HO52="","",'[1]Data Checking'!HO52)</f>
        <v/>
      </c>
      <c r="HL52" t="str">
        <f>IF('[1]Data Checking'!HP52="","",'[1]Data Checking'!HP52)</f>
        <v/>
      </c>
      <c r="HM52" t="str">
        <f>IF('[1]Data Checking'!HQ52="","",'[1]Data Checking'!HQ52)</f>
        <v/>
      </c>
      <c r="HN52" t="str">
        <f>IF('[1]Data Checking'!HR52="","",'[1]Data Checking'!HR52)</f>
        <v/>
      </c>
      <c r="HO52" t="str">
        <f>IF('[1]Data Checking'!HS52="","",'[1]Data Checking'!HS52)</f>
        <v/>
      </c>
      <c r="HP52" t="str">
        <f>IF('[1]Data Checking'!HT52="","",'[1]Data Checking'!HT52)</f>
        <v/>
      </c>
      <c r="HQ52" t="str">
        <f>IF('[1]Data Checking'!HU52="","",'[1]Data Checking'!HU52)</f>
        <v/>
      </c>
      <c r="HR52" t="str">
        <f>IF('[1]Data Checking'!HV52="","",'[1]Data Checking'!HV52)</f>
        <v/>
      </c>
      <c r="HS52" t="str">
        <f>IF('[1]Data Checking'!HW52="","",'[1]Data Checking'!HW52)</f>
        <v/>
      </c>
      <c r="HT52" t="str">
        <f>IF('[1]Data Checking'!HX52="","",'[1]Data Checking'!HX52)</f>
        <v/>
      </c>
      <c r="HU52" t="str">
        <f>IF('[1]Data Checking'!HY52="","",'[1]Data Checking'!HY52)</f>
        <v/>
      </c>
      <c r="HV52" t="str">
        <f>IF('[1]Data Checking'!HZ52="","",'[1]Data Checking'!HZ52)</f>
        <v/>
      </c>
      <c r="HW52" t="str">
        <f>IF('[1]Data Checking'!IA52="","",'[1]Data Checking'!IA52)</f>
        <v/>
      </c>
      <c r="HX52" t="str">
        <f>IF('[1]Data Checking'!IB52="","",'[1]Data Checking'!IB52)</f>
        <v/>
      </c>
      <c r="HY52" t="str">
        <f>IF('[1]Data Checking'!IC52="","",'[1]Data Checking'!IC52)</f>
        <v/>
      </c>
      <c r="HZ52">
        <f>IF('[1]Data Checking'!ID52="","",'[1]Data Checking'!ID52)</f>
        <v>75</v>
      </c>
      <c r="IA52" t="str">
        <f>IF('[1]Data Checking'!IE52="","",'[1]Data Checking'!IE52)</f>
        <v>Oui</v>
      </c>
      <c r="IB52" t="str">
        <f>IF('[1]Data Checking'!IF52="","",'[1]Data Checking'!IF52)</f>
        <v>Je ne sais pas, je ne souhaite pas répondre</v>
      </c>
      <c r="IC52" t="str">
        <f>IF('[1]Data Checking'!IG52="","",'[1]Data Checking'!IG52)</f>
        <v/>
      </c>
      <c r="ID52" t="str">
        <f>IF('[1]Data Checking'!IH52="","",'[1]Data Checking'!IH52)</f>
        <v/>
      </c>
      <c r="IE52" t="str">
        <f>IF('[1]Data Checking'!II52="","",'[1]Data Checking'!II52)</f>
        <v/>
      </c>
      <c r="IF52" t="str">
        <f>IF('[1]Data Checking'!IJ52="","",'[1]Data Checking'!IJ52)</f>
        <v/>
      </c>
      <c r="IG52" t="str">
        <f>IF('[1]Data Checking'!IK52="","",'[1]Data Checking'!IK52)</f>
        <v/>
      </c>
      <c r="IH52" t="str">
        <f>IF('[1]Data Checking'!IL52="","",'[1]Data Checking'!IL52)</f>
        <v/>
      </c>
      <c r="II52" t="str">
        <f>IF('[1]Data Checking'!IM52="","",'[1]Data Checking'!IM52)</f>
        <v/>
      </c>
      <c r="IJ52" t="str">
        <f>IF('[1]Data Checking'!IN52="","",'[1]Data Checking'!IN52)</f>
        <v/>
      </c>
      <c r="IK52" t="str">
        <f>IF('[1]Data Checking'!IO52="","",'[1]Data Checking'!IO52)</f>
        <v>Augmentation des prix</v>
      </c>
      <c r="IL52">
        <f>IF('[1]Data Checking'!IP52="","",'[1]Data Checking'!IP52)</f>
        <v>0</v>
      </c>
      <c r="IM52">
        <f>IF('[1]Data Checking'!IQ52="","",'[1]Data Checking'!IQ52)</f>
        <v>0</v>
      </c>
      <c r="IN52">
        <f>IF('[1]Data Checking'!IR52="","",'[1]Data Checking'!IR52)</f>
        <v>1</v>
      </c>
      <c r="IO52">
        <f>IF('[1]Data Checking'!IS52="","",'[1]Data Checking'!IS52)</f>
        <v>0</v>
      </c>
      <c r="IP52">
        <f>IF('[1]Data Checking'!IT52="","",'[1]Data Checking'!IT52)</f>
        <v>0</v>
      </c>
      <c r="IQ52">
        <f>IF('[1]Data Checking'!IU52="","",'[1]Data Checking'!IU52)</f>
        <v>0</v>
      </c>
      <c r="IR52">
        <f>IF('[1]Data Checking'!IV52="","",'[1]Data Checking'!IV52)</f>
        <v>0</v>
      </c>
      <c r="IS52">
        <f>IF('[1]Data Checking'!IW52="","",'[1]Data Checking'!IW52)</f>
        <v>0</v>
      </c>
      <c r="IT52" t="str">
        <f>IF('[1]Data Checking'!IX52="","",'[1]Data Checking'!IX52)</f>
        <v/>
      </c>
      <c r="IU52" t="str">
        <f>IF('[1]Data Checking'!IY52="","",'[1]Data Checking'!IY52)</f>
        <v>Oui</v>
      </c>
      <c r="IV52" t="str">
        <f>IF('[1]Data Checking'!IZ52="","",'[1]Data Checking'!IZ52)</f>
        <v/>
      </c>
      <c r="IW52" t="str">
        <f>IF('[1]Data Checking'!JA52="","",'[1]Data Checking'!JA52)</f>
        <v>Charbon de bois</v>
      </c>
      <c r="IX52">
        <f>IF('[1]Data Checking'!JB52="","",'[1]Data Checking'!JB52)</f>
        <v>0</v>
      </c>
      <c r="IY52">
        <f>IF('[1]Data Checking'!JC52="","",'[1]Data Checking'!JC52)</f>
        <v>0</v>
      </c>
      <c r="IZ52">
        <f>IF('[1]Data Checking'!JD52="","",'[1]Data Checking'!JD52)</f>
        <v>1</v>
      </c>
      <c r="JA52">
        <f>IF('[1]Data Checking'!JE52="","",'[1]Data Checking'!JE52)</f>
        <v>0</v>
      </c>
      <c r="JB52" t="str">
        <f>IF('[1]Data Checking'!JF52="","",'[1]Data Checking'!JF52)</f>
        <v/>
      </c>
      <c r="JC52" t="str">
        <f>IF('[1]Data Checking'!JG52="","",'[1]Data Checking'!JG52)</f>
        <v/>
      </c>
      <c r="JD52" t="str">
        <f>IF('[1]Data Checking'!JH52="","",'[1]Data Checking'!JH52)</f>
        <v/>
      </c>
      <c r="JE52" t="str">
        <f>IF('[1]Data Checking'!JI52="","",'[1]Data Checking'!JI52)</f>
        <v/>
      </c>
      <c r="JF52" t="str">
        <f>IF('[1]Data Checking'!JJ52="","",'[1]Data Checking'!JJ52)</f>
        <v/>
      </c>
      <c r="JG52" t="str">
        <f>IF('[1]Data Checking'!JK52="","",'[1]Data Checking'!JK52)</f>
        <v/>
      </c>
      <c r="JH52" t="str">
        <f>IF('[1]Data Checking'!JL52="","",'[1]Data Checking'!JL52)</f>
        <v/>
      </c>
      <c r="JI52" t="str">
        <f>IF('[1]Data Checking'!JM52="","",'[1]Data Checking'!JM52)</f>
        <v/>
      </c>
      <c r="JJ52" t="str">
        <f>IF('[1]Data Checking'!JN52="","",'[1]Data Checking'!JN52)</f>
        <v/>
      </c>
      <c r="JK52" t="str">
        <f>IF('[1]Data Checking'!JO52="","",'[1]Data Checking'!JO52)</f>
        <v/>
      </c>
      <c r="JL52" t="str">
        <f>IF('[1]Data Checking'!JP52="","",'[1]Data Checking'!JP52)</f>
        <v/>
      </c>
      <c r="JM52" t="str">
        <f>IF('[1]Data Checking'!JQ52="","",'[1]Data Checking'!JQ52)</f>
        <v/>
      </c>
      <c r="JN52" t="str">
        <f>IF('[1]Data Checking'!JR52="","",'[1]Data Checking'!JR52)</f>
        <v/>
      </c>
      <c r="JO52" t="str">
        <f>IF('[1]Data Checking'!JS52="","",'[1]Data Checking'!JS52)</f>
        <v/>
      </c>
      <c r="JP52" t="str">
        <f>IF('[1]Data Checking'!JT52="","",'[1]Data Checking'!JT52)</f>
        <v/>
      </c>
      <c r="JQ52" t="str">
        <f>IF('[1]Data Checking'!JU52="","",'[1]Data Checking'!JU52)</f>
        <v/>
      </c>
      <c r="JR52" t="str">
        <f>IF('[1]Data Checking'!JV52="","",'[1]Data Checking'!JV52)</f>
        <v/>
      </c>
      <c r="JS52" t="str">
        <f>IF('[1]Data Checking'!JW52="","",'[1]Data Checking'!JW52)</f>
        <v/>
      </c>
      <c r="JT52" t="str">
        <f>IF('[1]Data Checking'!JX52="","",'[1]Data Checking'!JX52)</f>
        <v/>
      </c>
      <c r="JU52" t="str">
        <f>IF('[1]Data Checking'!JY52="","",'[1]Data Checking'!JY52)</f>
        <v/>
      </c>
      <c r="JV52" t="str">
        <f>IF('[1]Data Checking'!JZ52="","",'[1]Data Checking'!JZ52)</f>
        <v/>
      </c>
      <c r="JW52" t="str">
        <f>IF('[1]Data Checking'!KA52="","",'[1]Data Checking'!KA52)</f>
        <v/>
      </c>
      <c r="JX52" t="str">
        <f>IF('[1]Data Checking'!KB52="","",'[1]Data Checking'!KB52)</f>
        <v/>
      </c>
      <c r="JY52" t="str">
        <f>IF('[1]Data Checking'!KC52="","",'[1]Data Checking'!KC52)</f>
        <v/>
      </c>
      <c r="JZ52" t="str">
        <f>IF('[1]Data Checking'!KD52="","",'[1]Data Checking'!KD52)</f>
        <v/>
      </c>
      <c r="KA52" t="str">
        <f>IF('[1]Data Checking'!KE52="","",'[1]Data Checking'!KE52)</f>
        <v/>
      </c>
      <c r="KB52" t="str">
        <f>IF('[1]Data Checking'!KF52="","",'[1]Data Checking'!KF52)</f>
        <v/>
      </c>
      <c r="KC52" t="str">
        <f>IF('[1]Data Checking'!KG52="","",'[1]Data Checking'!KG52)</f>
        <v/>
      </c>
      <c r="KD52" t="str">
        <f>IF('[1]Data Checking'!KH52="","",'[1]Data Checking'!KH52)</f>
        <v/>
      </c>
      <c r="KE52" t="str">
        <f>IF('[1]Data Checking'!KI52="","",'[1]Data Checking'!KI52)</f>
        <v/>
      </c>
      <c r="KF52" t="str">
        <f>IF('[1]Data Checking'!KJ52="","",'[1]Data Checking'!KJ52)</f>
        <v/>
      </c>
      <c r="KG52" t="str">
        <f>IF('[1]Data Checking'!KK52="","",'[1]Data Checking'!KK52)</f>
        <v/>
      </c>
      <c r="KH52" t="str">
        <f>IF('[1]Data Checking'!KL52="","",'[1]Data Checking'!KL52)</f>
        <v/>
      </c>
      <c r="KI52" t="str">
        <f>IF('[1]Data Checking'!KM52="","",'[1]Data Checking'!KM52)</f>
        <v/>
      </c>
      <c r="KJ52" t="str">
        <f>IF('[1]Data Checking'!KN52="","",'[1]Data Checking'!KN52)</f>
        <v/>
      </c>
      <c r="KK52" t="str">
        <f>IF('[1]Data Checking'!KO52="","",'[1]Data Checking'!KO52)</f>
        <v/>
      </c>
      <c r="KL52" t="str">
        <f>IF('[1]Data Checking'!KP52="","",'[1]Data Checking'!KP52)</f>
        <v/>
      </c>
      <c r="KM52" t="str">
        <f>IF('[1]Data Checking'!KQ52="","",'[1]Data Checking'!KQ52)</f>
        <v/>
      </c>
      <c r="KN52" t="str">
        <f>IF('[1]Data Checking'!KR52="","",'[1]Data Checking'!KR52)</f>
        <v/>
      </c>
      <c r="KO52" t="str">
        <f>IF('[1]Data Checking'!KS52="","",'[1]Data Checking'!KS52)</f>
        <v/>
      </c>
      <c r="KP52" t="str">
        <f>IF('[1]Data Checking'!KT52="","",'[1]Data Checking'!KT52)</f>
        <v/>
      </c>
      <c r="KQ52" t="str">
        <f>IF('[1]Data Checking'!KU52="","",'[1]Data Checking'!KU52)</f>
        <v/>
      </c>
      <c r="KR52" t="str">
        <f>IF('[1]Data Checking'!KV52="","",'[1]Data Checking'!KV52)</f>
        <v/>
      </c>
      <c r="KS52" t="str">
        <f>IF('[1]Data Checking'!KW52="","",'[1]Data Checking'!KW52)</f>
        <v/>
      </c>
      <c r="KT52" t="str">
        <f>IF('[1]Data Checking'!KX52="","",'[1]Data Checking'!KX52)</f>
        <v/>
      </c>
      <c r="KU52" t="str">
        <f>IF('[1]Data Checking'!KY52="","",'[1]Data Checking'!KY52)</f>
        <v/>
      </c>
      <c r="KV52" t="str">
        <f>IF('[1]Data Checking'!KZ52="","",'[1]Data Checking'!KZ52)</f>
        <v/>
      </c>
      <c r="KW52" t="str">
        <f>IF('[1]Data Checking'!LA52="","",'[1]Data Checking'!LA52)</f>
        <v/>
      </c>
      <c r="KX52" t="str">
        <f>IF('[1]Data Checking'!LB52="","",'[1]Data Checking'!LB52)</f>
        <v/>
      </c>
      <c r="KY52" t="str">
        <f>IF('[1]Data Checking'!LC52="","",'[1]Data Checking'!LC52)</f>
        <v/>
      </c>
      <c r="KZ52" t="str">
        <f>IF('[1]Data Checking'!LD52="","",'[1]Data Checking'!LD52)</f>
        <v/>
      </c>
      <c r="LA52" t="str">
        <f>IF('[1]Data Checking'!LE52="","",'[1]Data Checking'!LE52)</f>
        <v/>
      </c>
      <c r="LB52" t="str">
        <f>IF('[1]Data Checking'!LF52="","",'[1]Data Checking'!LF52)</f>
        <v/>
      </c>
      <c r="LC52" t="str">
        <f>IF('[1]Data Checking'!LG52="","",'[1]Data Checking'!LG52)</f>
        <v/>
      </c>
      <c r="LD52" t="str">
        <f>IF('[1]Data Checking'!LH52="","",'[1]Data Checking'!LH52)</f>
        <v/>
      </c>
      <c r="LE52" t="str">
        <f>IF('[1]Data Checking'!LI52="","",'[1]Data Checking'!LI52)</f>
        <v/>
      </c>
      <c r="LF52" t="str">
        <f>IF('[1]Data Checking'!LJ52="","",'[1]Data Checking'!LJ52)</f>
        <v/>
      </c>
      <c r="LG52" t="str">
        <f>IF('[1]Data Checking'!LK52="","",'[1]Data Checking'!LK52)</f>
        <v/>
      </c>
      <c r="LH52" t="str">
        <f>IF('[1]Data Checking'!LL52="","",'[1]Data Checking'!LL52)</f>
        <v/>
      </c>
      <c r="LI52" t="str">
        <f>IF('[1]Data Checking'!LM52="","",'[1]Data Checking'!LM52)</f>
        <v/>
      </c>
      <c r="LJ52" t="str">
        <f>IF('[1]Data Checking'!LN52="","",'[1]Data Checking'!LN52)</f>
        <v/>
      </c>
      <c r="LK52" t="str">
        <f>IF('[1]Data Checking'!LO52="","",'[1]Data Checking'!LO52)</f>
        <v/>
      </c>
      <c r="LL52" t="str">
        <f>IF('[1]Data Checking'!LP52="","",'[1]Data Checking'!LP52)</f>
        <v/>
      </c>
      <c r="LM52" t="str">
        <f>IF('[1]Data Checking'!LQ52="","",'[1]Data Checking'!LQ52)</f>
        <v/>
      </c>
      <c r="LN52" t="str">
        <f>IF('[1]Data Checking'!LR52="","",'[1]Data Checking'!LR52)</f>
        <v/>
      </c>
      <c r="LO52" t="str">
        <f>IF('[1]Data Checking'!LS52="","",'[1]Data Checking'!LS52)</f>
        <v/>
      </c>
      <c r="LP52" t="str">
        <f>IF('[1]Data Checking'!LT52="","",'[1]Data Checking'!LT52)</f>
        <v/>
      </c>
      <c r="LQ52" t="str">
        <f>IF('[1]Data Checking'!LU52="","",'[1]Data Checking'!LU52)</f>
        <v/>
      </c>
      <c r="LR52" t="str">
        <f>IF('[1]Data Checking'!LV52="","",'[1]Data Checking'!LV52)</f>
        <v/>
      </c>
      <c r="LS52" t="str">
        <f>IF('[1]Data Checking'!LW52="","",'[1]Data Checking'!LW52)</f>
        <v/>
      </c>
      <c r="LT52" t="str">
        <f>IF('[1]Data Checking'!LX52="","",'[1]Data Checking'!LX52)</f>
        <v/>
      </c>
      <c r="LU52" t="str">
        <f>IF('[1]Data Checking'!LY52="","",'[1]Data Checking'!LY52)</f>
        <v/>
      </c>
      <c r="LV52" t="str">
        <f>IF('[1]Data Checking'!LZ52="","",'[1]Data Checking'!LZ52)</f>
        <v/>
      </c>
      <c r="LW52" t="str">
        <f>IF('[1]Data Checking'!MA52="","",'[1]Data Checking'!MA52)</f>
        <v/>
      </c>
      <c r="LX52" t="str">
        <f>IF('[1]Data Checking'!MB52="","",'[1]Data Checking'!MB52)</f>
        <v/>
      </c>
      <c r="LY52" t="str">
        <f>IF('[1]Data Checking'!MC52="","",'[1]Data Checking'!MC52)</f>
        <v/>
      </c>
      <c r="LZ52" t="str">
        <f>IF('[1]Data Checking'!MD52="","",'[1]Data Checking'!MD52)</f>
        <v/>
      </c>
      <c r="MA52" t="str">
        <f>IF('[1]Data Checking'!ME52="","",'[1]Data Checking'!ME52)</f>
        <v/>
      </c>
      <c r="MB52" t="str">
        <f>IF('[1]Data Checking'!MF52="","",'[1]Data Checking'!MF52)</f>
        <v/>
      </c>
      <c r="MC52" t="str">
        <f>IF('[1]Data Checking'!MG52="","",'[1]Data Checking'!MG52)</f>
        <v/>
      </c>
      <c r="MD52" t="str">
        <f>IF('[1]Data Checking'!MH52="","",'[1]Data Checking'!MH52)</f>
        <v/>
      </c>
      <c r="ME52" t="str">
        <f>IF('[1]Data Checking'!MI52="","",'[1]Data Checking'!MI52)</f>
        <v/>
      </c>
      <c r="MF52" t="str">
        <f>IF('[1]Data Checking'!MJ52="","",'[1]Data Checking'!MJ52)</f>
        <v/>
      </c>
      <c r="MG52" t="str">
        <f>IF('[1]Data Checking'!MK52="","",'[1]Data Checking'!MK52)</f>
        <v/>
      </c>
      <c r="MH52" t="str">
        <f>IF('[1]Data Checking'!ML52="","",'[1]Data Checking'!ML52)</f>
        <v/>
      </c>
      <c r="MI52" t="str">
        <f>IF('[1]Data Checking'!MM52="","",'[1]Data Checking'!MM52)</f>
        <v/>
      </c>
      <c r="MJ52" t="str">
        <f>IF('[1]Data Checking'!MN52="","",'[1]Data Checking'!MN52)</f>
        <v/>
      </c>
      <c r="MK52" t="str">
        <f>IF('[1]Data Checking'!MO52="","",'[1]Data Checking'!MO52)</f>
        <v/>
      </c>
      <c r="ML52" t="str">
        <f>IF('[1]Data Checking'!MP52="","",'[1]Data Checking'!MP52)</f>
        <v/>
      </c>
      <c r="MM52" t="str">
        <f>IF('[1]Data Checking'!MQ52="","",'[1]Data Checking'!MQ52)</f>
        <v/>
      </c>
      <c r="MN52" t="str">
        <f>IF('[1]Data Checking'!MR52="","",'[1]Data Checking'!MR52)</f>
        <v/>
      </c>
      <c r="MO52" t="str">
        <f>IF('[1]Data Checking'!MS52="","",'[1]Data Checking'!MS52)</f>
        <v/>
      </c>
      <c r="MP52" t="str">
        <f>IF('[1]Data Checking'!MT52="","",'[1]Data Checking'!MT52)</f>
        <v/>
      </c>
      <c r="MQ52" t="str">
        <f>IF('[1]Data Checking'!MU52="","",'[1]Data Checking'!MU52)</f>
        <v/>
      </c>
      <c r="MR52" t="str">
        <f>IF('[1]Data Checking'!MV52="","",'[1]Data Checking'!MV52)</f>
        <v/>
      </c>
      <c r="MS52" t="str">
        <f>IF('[1]Data Checking'!MW52="","",'[1]Data Checking'!MW52)</f>
        <v/>
      </c>
      <c r="MT52" t="str">
        <f>IF('[1]Data Checking'!MX52="","",'[1]Data Checking'!MX52)</f>
        <v/>
      </c>
      <c r="MU52" t="str">
        <f>IF('[1]Data Checking'!MY52="","",'[1]Data Checking'!MY52)</f>
        <v/>
      </c>
      <c r="MV52" t="str">
        <f>IF('[1]Data Checking'!MZ52="","",'[1]Data Checking'!MZ52)</f>
        <v/>
      </c>
      <c r="MW52" t="str">
        <f>IF('[1]Data Checking'!NA52="","",'[1]Data Checking'!NA52)</f>
        <v/>
      </c>
      <c r="MX52" t="str">
        <f>IF('[1]Data Checking'!NB52="","",'[1]Data Checking'!NB52)</f>
        <v/>
      </c>
      <c r="MY52" t="str">
        <f>IF('[1]Data Checking'!NC52="","",'[1]Data Checking'!NC52)</f>
        <v/>
      </c>
      <c r="MZ52" t="str">
        <f>IF('[1]Data Checking'!ND52="","",'[1]Data Checking'!ND52)</f>
        <v/>
      </c>
      <c r="NA52" t="str">
        <f>IF('[1]Data Checking'!NE52="","",'[1]Data Checking'!NE52)</f>
        <v/>
      </c>
      <c r="NB52" t="str">
        <f>IF('[1]Data Checking'!NF52="","",'[1]Data Checking'!NF52)</f>
        <v/>
      </c>
      <c r="NC52" t="str">
        <f>IF('[1]Data Checking'!NG52="","",'[1]Data Checking'!NG52)</f>
        <v/>
      </c>
      <c r="ND52" t="str">
        <f>IF('[1]Data Checking'!NH52="","",'[1]Data Checking'!NH52)</f>
        <v/>
      </c>
      <c r="NE52" t="str">
        <f>IF('[1]Data Checking'!NI52="","",'[1]Data Checking'!NI52)</f>
        <v/>
      </c>
      <c r="NF52" t="str">
        <f>IF('[1]Data Checking'!NJ52="","",'[1]Data Checking'!NJ52)</f>
        <v/>
      </c>
      <c r="NG52" t="str">
        <f>IF('[1]Data Checking'!NK52="","",'[1]Data Checking'!NK52)</f>
        <v/>
      </c>
      <c r="NH52" t="str">
        <f>IF('[1]Data Checking'!NL52="","",'[1]Data Checking'!NL52)</f>
        <v/>
      </c>
      <c r="NI52" t="str">
        <f>IF('[1]Data Checking'!NM52="","",'[1]Data Checking'!NM52)</f>
        <v/>
      </c>
      <c r="NJ52" t="str">
        <f>IF('[1]Data Checking'!NN52="","",'[1]Data Checking'!NN52)</f>
        <v/>
      </c>
      <c r="NK52" t="str">
        <f>IF('[1]Data Checking'!NO52="","",'[1]Data Checking'!NO52)</f>
        <v/>
      </c>
      <c r="NL52" t="str">
        <f>IF('[1]Data Checking'!NP52="","",'[1]Data Checking'!NP52)</f>
        <v/>
      </c>
      <c r="NM52" t="str">
        <f>IF('[1]Data Checking'!NQ52="","",'[1]Data Checking'!NQ52)</f>
        <v/>
      </c>
      <c r="NN52" t="str">
        <f>IF('[1]Data Checking'!NR52="","",'[1]Data Checking'!NR52)</f>
        <v/>
      </c>
      <c r="NO52" t="str">
        <f>IF('[1]Data Checking'!NS52="","",'[1]Data Checking'!NS52)</f>
        <v/>
      </c>
      <c r="NP52" t="str">
        <f>IF('[1]Data Checking'!NT52="","",'[1]Data Checking'!NT52)</f>
        <v/>
      </c>
      <c r="NQ52" t="str">
        <f>IF('[1]Data Checking'!NU52="","",'[1]Data Checking'!NU52)</f>
        <v/>
      </c>
      <c r="NR52" t="str">
        <f>IF('[1]Data Checking'!NV52="","",'[1]Data Checking'!NV52)</f>
        <v/>
      </c>
      <c r="NS52" t="str">
        <f>IF('[1]Data Checking'!NW52="","",'[1]Data Checking'!NW52)</f>
        <v/>
      </c>
      <c r="NT52" t="str">
        <f>IF('[1]Data Checking'!NX52="","",'[1]Data Checking'!NX52)</f>
        <v/>
      </c>
      <c r="NU52" t="str">
        <f>IF('[1]Data Checking'!NY52="","",'[1]Data Checking'!NY52)</f>
        <v/>
      </c>
      <c r="NV52" t="str">
        <f>IF('[1]Data Checking'!NZ52="","",'[1]Data Checking'!NZ52)</f>
        <v/>
      </c>
      <c r="NW52" t="str">
        <f>IF('[1]Data Checking'!OA52="","",'[1]Data Checking'!OA52)</f>
        <v/>
      </c>
      <c r="NX52" t="str">
        <f>IF('[1]Data Checking'!OB52="","",'[1]Data Checking'!OB52)</f>
        <v/>
      </c>
      <c r="NY52" t="str">
        <f>IF('[1]Data Checking'!OC52="","",'[1]Data Checking'!OC52)</f>
        <v/>
      </c>
      <c r="NZ52" t="str">
        <f>IF('[1]Data Checking'!OD52="","",'[1]Data Checking'!OD52)</f>
        <v/>
      </c>
      <c r="OA52" t="str">
        <f>IF('[1]Data Checking'!OE52="","",'[1]Data Checking'!OE52)</f>
        <v/>
      </c>
      <c r="OB52" t="str">
        <f>IF('[1]Data Checking'!OF52="","",'[1]Data Checking'!OF52)</f>
        <v/>
      </c>
      <c r="OC52" t="str">
        <f>IF('[1]Data Checking'!OG52="","",'[1]Data Checking'!OG52)</f>
        <v/>
      </c>
      <c r="OD52" t="str">
        <f>IF('[1]Data Checking'!OH52="","",'[1]Data Checking'!OH52)</f>
        <v/>
      </c>
      <c r="OE52" t="str">
        <f>IF('[1]Data Checking'!OI52="","",'[1]Data Checking'!OI52)</f>
        <v/>
      </c>
      <c r="OF52" t="str">
        <f>IF('[1]Data Checking'!OJ52="","",'[1]Data Checking'!OJ52)</f>
        <v/>
      </c>
      <c r="OG52" t="str">
        <f>IF('[1]Data Checking'!OK52="","",'[1]Data Checking'!OK52)</f>
        <v/>
      </c>
      <c r="OH52" t="str">
        <f>IF('[1]Data Checking'!OL52="","",'[1]Data Checking'!OL52)</f>
        <v/>
      </c>
      <c r="OI52" t="str">
        <f>IF('[1]Data Checking'!OM52="","",'[1]Data Checking'!OM52)</f>
        <v/>
      </c>
      <c r="OJ52" t="str">
        <f>IF('[1]Data Checking'!ON52="","",'[1]Data Checking'!ON52)</f>
        <v/>
      </c>
      <c r="OK52" t="str">
        <f>IF('[1]Data Checking'!OO52="","",'[1]Data Checking'!OO52)</f>
        <v/>
      </c>
      <c r="OL52" t="str">
        <f>IF('[1]Data Checking'!OP52="","",'[1]Data Checking'!OP52)</f>
        <v/>
      </c>
      <c r="OM52" t="str">
        <f>IF('[1]Data Checking'!OQ52="","",'[1]Data Checking'!OQ52)</f>
        <v/>
      </c>
      <c r="ON52" t="str">
        <f>IF('[1]Data Checking'!OR52="","",'[1]Data Checking'!OR52)</f>
        <v/>
      </c>
      <c r="OO52" t="str">
        <f>IF('[1]Data Checking'!OS52="","",'[1]Data Checking'!OS52)</f>
        <v/>
      </c>
      <c r="OP52" t="str">
        <f>IF('[1]Data Checking'!OT52="","",'[1]Data Checking'!OT52)</f>
        <v/>
      </c>
      <c r="OQ52" t="str">
        <f>IF('[1]Data Checking'!OU52="","",'[1]Data Checking'!OU52)</f>
        <v/>
      </c>
      <c r="OR52" t="str">
        <f>IF('[1]Data Checking'!OV52="","",'[1]Data Checking'!OV52)</f>
        <v/>
      </c>
      <c r="OS52" t="str">
        <f>IF('[1]Data Checking'!OW52="","",'[1]Data Checking'!OW52)</f>
        <v/>
      </c>
      <c r="OT52" t="str">
        <f>IF('[1]Data Checking'!OX52="","",'[1]Data Checking'!OX52)</f>
        <v/>
      </c>
      <c r="OU52" t="str">
        <f>IF('[1]Data Checking'!OY52="","",'[1]Data Checking'!OY52)</f>
        <v/>
      </c>
      <c r="OV52" t="str">
        <f>IF('[1]Data Checking'!OZ52="","",'[1]Data Checking'!OZ52)</f>
        <v/>
      </c>
      <c r="OW52" t="str">
        <f>IF('[1]Data Checking'!PA52="","",'[1]Data Checking'!PA52)</f>
        <v/>
      </c>
      <c r="OX52" t="str">
        <f>IF('[1]Data Checking'!PB52="","",'[1]Data Checking'!PB52)</f>
        <v/>
      </c>
      <c r="OY52" t="str">
        <f>IF('[1]Data Checking'!PC52="","",'[1]Data Checking'!PC52)</f>
        <v/>
      </c>
      <c r="OZ52" t="str">
        <f>IF('[1]Data Checking'!PD52="","",'[1]Data Checking'!PD52)</f>
        <v/>
      </c>
      <c r="PA52" t="str">
        <f>IF('[1]Data Checking'!PE52="","",'[1]Data Checking'!PE52)</f>
        <v/>
      </c>
      <c r="PB52" t="str">
        <f>IF('[1]Data Checking'!PF52="","",'[1]Data Checking'!PF52)</f>
        <v/>
      </c>
      <c r="PC52" t="str">
        <f>IF('[1]Data Checking'!PG52="","",'[1]Data Checking'!PG52)</f>
        <v/>
      </c>
      <c r="PD52" t="str">
        <f>IF('[1]Data Checking'!PH52="","",'[1]Data Checking'!PH52)</f>
        <v/>
      </c>
      <c r="PE52" t="str">
        <f>IF('[1]Data Checking'!PI52="","",'[1]Data Checking'!PI52)</f>
        <v/>
      </c>
      <c r="PF52" t="str">
        <f>IF('[1]Data Checking'!PJ52="","",'[1]Data Checking'!PJ52)</f>
        <v/>
      </c>
      <c r="PG52" t="str">
        <f>IF('[1]Data Checking'!PK52="","",'[1]Data Checking'!PK52)</f>
        <v/>
      </c>
      <c r="PH52" t="str">
        <f>IF('[1]Data Checking'!PL52="","",'[1]Data Checking'!PL52)</f>
        <v/>
      </c>
      <c r="PI52" t="str">
        <f>IF('[1]Data Checking'!PM52="","",'[1]Data Checking'!PM52)</f>
        <v/>
      </c>
      <c r="PJ52" t="str">
        <f>IF('[1]Data Checking'!PN52="","",'[1]Data Checking'!PN52)</f>
        <v/>
      </c>
      <c r="PK52" t="str">
        <f>IF('[1]Data Checking'!PO52="","",'[1]Data Checking'!PO52)</f>
        <v/>
      </c>
      <c r="PL52" t="str">
        <f>IF('[1]Data Checking'!PP52="","",'[1]Data Checking'!PP52)</f>
        <v/>
      </c>
      <c r="PM52" t="str">
        <f>IF('[1]Data Checking'!PQ52="","",'[1]Data Checking'!PQ52)</f>
        <v/>
      </c>
      <c r="PN52" t="str">
        <f>IF('[1]Data Checking'!PR52="","",'[1]Data Checking'!PR52)</f>
        <v/>
      </c>
      <c r="PO52" t="str">
        <f>IF('[1]Data Checking'!PS52="","",'[1]Data Checking'!PS52)</f>
        <v/>
      </c>
      <c r="PP52" t="str">
        <f>IF('[1]Data Checking'!PT52="","",'[1]Data Checking'!PT52)</f>
        <v/>
      </c>
      <c r="PQ52" t="str">
        <f>IF('[1]Data Checking'!PU52="","",'[1]Data Checking'!PU52)</f>
        <v/>
      </c>
      <c r="PR52" t="str">
        <f>IF('[1]Data Checking'!PV52="","",'[1]Data Checking'!PV52)</f>
        <v/>
      </c>
      <c r="PS52" t="str">
        <f>IF('[1]Data Checking'!PW52="","",'[1]Data Checking'!PW52)</f>
        <v/>
      </c>
      <c r="PT52" t="str">
        <f>IF('[1]Data Checking'!PX52="","",'[1]Data Checking'!PX52)</f>
        <v/>
      </c>
      <c r="PU52" t="str">
        <f>IF('[1]Data Checking'!PY52="","",'[1]Data Checking'!PY52)</f>
        <v/>
      </c>
      <c r="PV52" t="str">
        <f>IF('[1]Data Checking'!PZ52="","",'[1]Data Checking'!PZ52)</f>
        <v/>
      </c>
      <c r="PW52" t="str">
        <f>IF('[1]Data Checking'!QA52="","",'[1]Data Checking'!QA52)</f>
        <v/>
      </c>
      <c r="PX52" t="str">
        <f>IF('[1]Data Checking'!QB52="","",'[1]Data Checking'!QB52)</f>
        <v/>
      </c>
      <c r="PY52" t="str">
        <f>IF('[1]Data Checking'!QC52="","",'[1]Data Checking'!QC52)</f>
        <v/>
      </c>
      <c r="PZ52" t="str">
        <f>IF('[1]Data Checking'!QD52="","",'[1]Data Checking'!QD52)</f>
        <v/>
      </c>
      <c r="QA52" t="str">
        <f>IF('[1]Data Checking'!QE52="","",'[1]Data Checking'!QE52)</f>
        <v/>
      </c>
      <c r="QB52" t="str">
        <f>IF('[1]Data Checking'!QF52="","",'[1]Data Checking'!QF52)</f>
        <v/>
      </c>
      <c r="QC52" t="str">
        <f>IF('[1]Data Checking'!QG52="","",'[1]Data Checking'!QG52)</f>
        <v/>
      </c>
      <c r="QD52" t="str">
        <f>IF('[1]Data Checking'!QH52="","",'[1]Data Checking'!QH52)</f>
        <v/>
      </c>
      <c r="QE52" t="str">
        <f>IF('[1]Data Checking'!QI52="","",'[1]Data Checking'!QI52)</f>
        <v/>
      </c>
      <c r="QF52" t="str">
        <f>IF('[1]Data Checking'!QJ52="","",'[1]Data Checking'!QJ52)</f>
        <v/>
      </c>
      <c r="QG52" t="str">
        <f>IF('[1]Data Checking'!QK52="","",'[1]Data Checking'!QK52)</f>
        <v/>
      </c>
      <c r="QH52" t="str">
        <f>IF('[1]Data Checking'!QL52="","",'[1]Data Checking'!QL52)</f>
        <v/>
      </c>
      <c r="QI52" t="str">
        <f>IF('[1]Data Checking'!QM52="","",'[1]Data Checking'!QM52)</f>
        <v/>
      </c>
      <c r="QJ52" t="str">
        <f>IF('[1]Data Checking'!QN52="","",'[1]Data Checking'!QN52)</f>
        <v/>
      </c>
      <c r="QK52" t="str">
        <f>IF('[1]Data Checking'!QO52="","",'[1]Data Checking'!QO52)</f>
        <v/>
      </c>
      <c r="QL52" t="str">
        <f>IF('[1]Data Checking'!QP52="","",'[1]Data Checking'!QP52)</f>
        <v/>
      </c>
      <c r="QM52" t="str">
        <f>IF('[1]Data Checking'!QQ52="","",'[1]Data Checking'!QQ52)</f>
        <v/>
      </c>
      <c r="QN52" t="str">
        <f>IF('[1]Data Checking'!QR52="","",'[1]Data Checking'!QR52)</f>
        <v/>
      </c>
      <c r="QO52" t="str">
        <f>IF('[1]Data Checking'!QS52="","",'[1]Data Checking'!QS52)</f>
        <v/>
      </c>
      <c r="QP52" t="str">
        <f>IF('[1]Data Checking'!QT52="","",'[1]Data Checking'!QT52)</f>
        <v/>
      </c>
      <c r="QQ52" t="str">
        <f>IF('[1]Data Checking'!QU52="","",'[1]Data Checking'!QU52)</f>
        <v/>
      </c>
      <c r="QR52" t="str">
        <f>IF('[1]Data Checking'!QV52="","",'[1]Data Checking'!QV52)</f>
        <v/>
      </c>
      <c r="QS52" t="str">
        <f>IF('[1]Data Checking'!QW52="","",'[1]Data Checking'!QW52)</f>
        <v/>
      </c>
      <c r="QT52" t="str">
        <f>IF('[1]Data Checking'!QX52="","",'[1]Data Checking'!QX52)</f>
        <v/>
      </c>
      <c r="QU52" t="str">
        <f>IF('[1]Data Checking'!QY52="","",'[1]Data Checking'!QY52)</f>
        <v/>
      </c>
      <c r="QV52" t="str">
        <f>IF('[1]Data Checking'!QZ52="","",'[1]Data Checking'!QZ52)</f>
        <v/>
      </c>
      <c r="QW52" t="str">
        <f>IF('[1]Data Checking'!RA52="","",'[1]Data Checking'!RA52)</f>
        <v/>
      </c>
      <c r="QX52" t="str">
        <f>IF('[1]Data Checking'!RB52="","",'[1]Data Checking'!RB52)</f>
        <v/>
      </c>
      <c r="QY52" t="str">
        <f>IF('[1]Data Checking'!RC52="","",'[1]Data Checking'!RC52)</f>
        <v/>
      </c>
      <c r="QZ52" t="str">
        <f>IF('[1]Data Checking'!RD52="","",'[1]Data Checking'!RD52)</f>
        <v/>
      </c>
      <c r="RA52" t="str">
        <f>IF('[1]Data Checking'!RE52="","",'[1]Data Checking'!RE52)</f>
        <v/>
      </c>
      <c r="RB52" t="str">
        <f>IF('[1]Data Checking'!RF52="","",'[1]Data Checking'!RF52)</f>
        <v/>
      </c>
      <c r="RC52" t="str">
        <f>IF('[1]Data Checking'!RG52="","",'[1]Data Checking'!RG52)</f>
        <v/>
      </c>
      <c r="RD52" t="str">
        <f>IF('[1]Data Checking'!RH52="","",'[1]Data Checking'!RH52)</f>
        <v/>
      </c>
      <c r="RE52" t="str">
        <f>IF('[1]Data Checking'!RI52="","",'[1]Data Checking'!RI52)</f>
        <v/>
      </c>
      <c r="RF52" t="str">
        <f>IF('[1]Data Checking'!RJ52="","",'[1]Data Checking'!RJ52)</f>
        <v/>
      </c>
      <c r="RG52" t="str">
        <f>IF('[1]Data Checking'!RK52="","",'[1]Data Checking'!RK52)</f>
        <v/>
      </c>
      <c r="RH52" t="str">
        <f>IF('[1]Data Checking'!RL52="","",'[1]Data Checking'!RL52)</f>
        <v/>
      </c>
      <c r="RI52" t="str">
        <f>IF('[1]Data Checking'!RM52="","",'[1]Data Checking'!RM52)</f>
        <v/>
      </c>
      <c r="RJ52" t="str">
        <f>IF('[1]Data Checking'!RN52="","",'[1]Data Checking'!RN52)</f>
        <v/>
      </c>
      <c r="RK52" t="str">
        <f>IF('[1]Data Checking'!RO52="","",'[1]Data Checking'!RO52)</f>
        <v/>
      </c>
      <c r="RL52" t="str">
        <f>IF('[1]Data Checking'!RP52="","",'[1]Data Checking'!RP52)</f>
        <v/>
      </c>
      <c r="RM52" t="str">
        <f>IF('[1]Data Checking'!RQ52="","",'[1]Data Checking'!RQ52)</f>
        <v/>
      </c>
      <c r="RN52" t="str">
        <f>IF('[1]Data Checking'!RR52="","",'[1]Data Checking'!RR52)</f>
        <v/>
      </c>
      <c r="RO52" t="str">
        <f>IF('[1]Data Checking'!RS52="","",'[1]Data Checking'!RS52)</f>
        <v/>
      </c>
      <c r="RP52" t="str">
        <f>IF('[1]Data Checking'!RT52="","",'[1]Data Checking'!RT52)</f>
        <v/>
      </c>
      <c r="RQ52" t="str">
        <f>IF('[1]Data Checking'!RU52="","",'[1]Data Checking'!RU52)</f>
        <v/>
      </c>
      <c r="RR52" t="str">
        <f>IF('[1]Data Checking'!RV52="","",'[1]Data Checking'!RV52)</f>
        <v/>
      </c>
      <c r="RS52" t="str">
        <f>IF('[1]Data Checking'!RW52="","",'[1]Data Checking'!RW52)</f>
        <v/>
      </c>
      <c r="RT52" t="str">
        <f>IF('[1]Data Checking'!RX52="","",'[1]Data Checking'!RX52)</f>
        <v/>
      </c>
      <c r="RU52" t="str">
        <f>IF('[1]Data Checking'!RY52="","",'[1]Data Checking'!RY52)</f>
        <v/>
      </c>
      <c r="RV52" t="str">
        <f>IF('[1]Data Checking'!RZ52="","",'[1]Data Checking'!RZ52)</f>
        <v/>
      </c>
      <c r="RW52" t="str">
        <f>IF('[1]Data Checking'!SA52="","",'[1]Data Checking'!SA52)</f>
        <v/>
      </c>
      <c r="RX52" t="str">
        <f>IF('[1]Data Checking'!SB52="","",'[1]Data Checking'!SB52)</f>
        <v/>
      </c>
      <c r="RY52" t="str">
        <f>IF('[1]Data Checking'!SC52="","",'[1]Data Checking'!SC52)</f>
        <v/>
      </c>
      <c r="RZ52" t="str">
        <f>IF('[1]Data Checking'!SD52="","",'[1]Data Checking'!SD52)</f>
        <v/>
      </c>
      <c r="SA52" t="str">
        <f>IF('[1]Data Checking'!SE52="","",'[1]Data Checking'!SE52)</f>
        <v/>
      </c>
      <c r="SB52" t="str">
        <f>IF('[1]Data Checking'!SF52="","",'[1]Data Checking'!SF52)</f>
        <v/>
      </c>
      <c r="SC52" t="str">
        <f>IF('[1]Data Checking'!SG52="","",'[1]Data Checking'!SG52)</f>
        <v/>
      </c>
      <c r="SD52" t="str">
        <f>IF('[1]Data Checking'!SH52="","",'[1]Data Checking'!SH52)</f>
        <v/>
      </c>
      <c r="SE52" t="str">
        <f>IF('[1]Data Checking'!SI52="","",'[1]Data Checking'!SI52)</f>
        <v/>
      </c>
      <c r="SF52" t="str">
        <f>IF('[1]Data Checking'!SJ52="","",'[1]Data Checking'!SJ52)</f>
        <v/>
      </c>
      <c r="SG52" t="str">
        <f>IF('[1]Data Checking'!SK52="","",'[1]Data Checking'!SK52)</f>
        <v/>
      </c>
      <c r="SH52" t="str">
        <f>IF('[1]Data Checking'!SL52="","",'[1]Data Checking'!SL52)</f>
        <v/>
      </c>
      <c r="SI52" t="str">
        <f>IF('[1]Data Checking'!SM52="","",'[1]Data Checking'!SM52)</f>
        <v/>
      </c>
      <c r="SJ52" t="str">
        <f>IF('[1]Data Checking'!SN52="","",'[1]Data Checking'!SN52)</f>
        <v/>
      </c>
      <c r="SK52" t="str">
        <f>IF('[1]Data Checking'!SO52="","",'[1]Data Checking'!SO52)</f>
        <v/>
      </c>
      <c r="SL52" t="str">
        <f>IF('[1]Data Checking'!SP52="","",'[1]Data Checking'!SP52)</f>
        <v/>
      </c>
      <c r="SM52" t="str">
        <f>IF('[1]Data Checking'!SQ52="","",'[1]Data Checking'!SQ52)</f>
        <v/>
      </c>
      <c r="SN52" t="str">
        <f>IF('[1]Data Checking'!SR52="","",'[1]Data Checking'!SR52)</f>
        <v/>
      </c>
      <c r="SO52" t="str">
        <f>IF('[1]Data Checking'!SS52="","",'[1]Data Checking'!SS52)</f>
        <v/>
      </c>
      <c r="SP52" t="str">
        <f>IF('[1]Data Checking'!ST52="","",'[1]Data Checking'!ST52)</f>
        <v/>
      </c>
      <c r="SQ52" t="str">
        <f>IF('[1]Data Checking'!SU52="","",'[1]Data Checking'!SU52)</f>
        <v/>
      </c>
      <c r="SR52" t="str">
        <f>IF('[1]Data Checking'!SV52="","",'[1]Data Checking'!SV52)</f>
        <v/>
      </c>
      <c r="SS52" t="str">
        <f>IF('[1]Data Checking'!SW52="","",'[1]Data Checking'!SW52)</f>
        <v/>
      </c>
      <c r="ST52" t="str">
        <f>IF('[1]Data Checking'!SX52="","",'[1]Data Checking'!SX52)</f>
        <v/>
      </c>
      <c r="SU52" t="str">
        <f>IF('[1]Data Checking'!SY52="","",'[1]Data Checking'!SY52)</f>
        <v/>
      </c>
      <c r="SV52" t="str">
        <f>IF('[1]Data Checking'!SZ52="","",'[1]Data Checking'!SZ52)</f>
        <v/>
      </c>
      <c r="SW52" t="str">
        <f>IF('[1]Data Checking'!TA52="","",'[1]Data Checking'!TA52)</f>
        <v/>
      </c>
      <c r="SX52" t="str">
        <f>IF('[1]Data Checking'!TB52="","",'[1]Data Checking'!TB52)</f>
        <v/>
      </c>
      <c r="SY52" t="str">
        <f>IF('[1]Data Checking'!TC52="","",'[1]Data Checking'!TC52)</f>
        <v/>
      </c>
      <c r="SZ52" t="str">
        <f>IF('[1]Data Checking'!TD52="","",'[1]Data Checking'!TD52)</f>
        <v/>
      </c>
      <c r="TA52" t="str">
        <f>IF('[1]Data Checking'!TE52="","",'[1]Data Checking'!TE52)</f>
        <v/>
      </c>
      <c r="TB52" t="str">
        <f>IF('[1]Data Checking'!TF52="","",'[1]Data Checking'!TF52)</f>
        <v/>
      </c>
      <c r="TC52" t="str">
        <f>IF('[1]Data Checking'!TG52="","",'[1]Data Checking'!TG52)</f>
        <v/>
      </c>
      <c r="TD52" t="str">
        <f>IF('[1]Data Checking'!TH52="","",'[1]Data Checking'!TH52)</f>
        <v/>
      </c>
      <c r="TE52" t="str">
        <f>IF('[1]Data Checking'!TI52="","",'[1]Data Checking'!TI52)</f>
        <v/>
      </c>
      <c r="TF52" t="str">
        <f>IF('[1]Data Checking'!TJ52="","",'[1]Data Checking'!TJ52)</f>
        <v/>
      </c>
      <c r="TG52" t="str">
        <f>IF('[1]Data Checking'!TK52="","",'[1]Data Checking'!TK52)</f>
        <v/>
      </c>
      <c r="TH52" t="str">
        <f>IF('[1]Data Checking'!TL52="","",'[1]Data Checking'!TL52)</f>
        <v/>
      </c>
      <c r="TI52" t="str">
        <f>IF('[1]Data Checking'!TM52="","",'[1]Data Checking'!TM52)</f>
        <v/>
      </c>
      <c r="TJ52">
        <f>IF('[1]Data Checking'!TN52="","",'[1]Data Checking'!TN52)</f>
        <v>0</v>
      </c>
      <c r="TK52">
        <f>IF('[1]Data Checking'!TO52="","",'[1]Data Checking'!TO52)</f>
        <v>0</v>
      </c>
      <c r="TL52">
        <f>IF('[1]Data Checking'!TP52="","",'[1]Data Checking'!TP52)</f>
        <v>0</v>
      </c>
      <c r="TM52">
        <f>IF('[1]Data Checking'!TQ52="","",'[1]Data Checking'!TQ52)</f>
        <v>0</v>
      </c>
      <c r="TN52">
        <f>IF('[1]Data Checking'!TR52="","",'[1]Data Checking'!TR52)</f>
        <v>0</v>
      </c>
      <c r="TO52" t="str">
        <f>IF('[1]Data Checking'!TS52="","",'[1]Data Checking'!TS52)</f>
        <v>(Nadia) est une marchande de charbon de bois etait tres content de me parler. Elle affirme ne pas avoir de telephone</v>
      </c>
      <c r="TP52" t="str">
        <f>IF('[1]Data Checking'!TT52="","",'[1]Data Checking'!TT52)</f>
        <v/>
      </c>
      <c r="TQ52">
        <f>IF('[1]Data Checking'!TU52="","",'[1]Data Checking'!TU52)</f>
        <v>237463765</v>
      </c>
      <c r="TR52" t="str">
        <f>IF('[1]Data Checking'!TV52="","",'[1]Data Checking'!TV52)</f>
        <v>67217df7-8aab-4c0c-b203-03b6f6e453b4</v>
      </c>
      <c r="TS52">
        <f>IF('[1]Data Checking'!TW52="","",'[1]Data Checking'!TW52)</f>
        <v>44530.799398148149</v>
      </c>
      <c r="TT52" t="str">
        <f>IF('[1]Data Checking'!TX52="","",'[1]Data Checking'!TX52)</f>
        <v/>
      </c>
      <c r="TU52" t="str">
        <f>IF('[1]Data Checking'!TY52="","",'[1]Data Checking'!TY52)</f>
        <v/>
      </c>
      <c r="TV52" t="str">
        <f>IF('[1]Data Checking'!TZ52="","",'[1]Data Checking'!TZ52)</f>
        <v>submitted_via_web</v>
      </c>
      <c r="TW52" t="str">
        <f>IF('[1]Data Checking'!UA52="","",'[1]Data Checking'!UA52)</f>
        <v>icsm_haiti</v>
      </c>
      <c r="TX52" t="str">
        <f>IF('[1]Data Checking'!UB52="","",'[1]Data Checking'!UB52)</f>
        <v/>
      </c>
      <c r="TY52">
        <f>IF('[1]Data Checking'!UC52="","",'[1]Data Checking'!UC52)</f>
        <v>54</v>
      </c>
      <c r="TZ52" t="str">
        <f>IF('[1]Data Checking'!UD52="","",'[1]Data Checking'!UD52)</f>
        <v/>
      </c>
      <c r="UA52" t="e">
        <f>IF('[1]Data Checking'!UL52="","",'[1]Data Checking'!UL52)</f>
        <v>#REF!</v>
      </c>
      <c r="UB52" t="e">
        <f>IF('[1]Data Checking'!UM52="","",'[1]Data Checking'!UM52)</f>
        <v>#REF!</v>
      </c>
      <c r="UC52" t="e">
        <f>IF('[1]Data Checking'!UN52="","",'[1]Data Checking'!UN52)</f>
        <v>#REF!</v>
      </c>
    </row>
    <row r="53" spans="1:549">
      <c r="A53">
        <f>IF('[1]Data Checking'!D53="","",'[1]Data Checking'!D53)</f>
        <v>44527.727869768518</v>
      </c>
      <c r="B53">
        <f>IF('[1]Data Checking'!E53="","",'[1]Data Checking'!E53)</f>
        <v>44527.736997326392</v>
      </c>
      <c r="C53">
        <f>IF('[1]Data Checking'!F53="","",'[1]Data Checking'!F53)</f>
        <v>44527</v>
      </c>
      <c r="D53" t="str">
        <f>IF('[1]Data Checking'!H53="","",'[1]Data Checking'!H53)</f>
        <v>audit.csv</v>
      </c>
      <c r="E53" t="str">
        <f>IF('[1]Data Checking'!I53="","",'[1]Data Checking'!I53)</f>
        <v>icsm_haiti</v>
      </c>
      <c r="F53" t="str">
        <f>IF('[1]Data Checking'!J53="","",'[1]Data Checking'!J53)</f>
        <v/>
      </c>
      <c r="G53" t="str">
        <f>IF('[1]Data Checking'!K53="","",'[1]Data Checking'!K53)</f>
        <v/>
      </c>
      <c r="H53">
        <f>IF('[1]Data Checking'!L53="","",'[1]Data Checking'!L53)</f>
        <v>44527</v>
      </c>
      <c r="I53" t="str">
        <f>IF('[1]Data Checking'!M53="","",'[1]Data Checking'!M53)</f>
        <v>Croix-Rouge Neerlandaise</v>
      </c>
      <c r="J53" t="str">
        <f>IF('[1]Data Checking'!N53="","",'[1]Data Checking'!N53)</f>
        <v/>
      </c>
      <c r="K53" t="str">
        <f>IF('[1]Data Checking'!O53="","",'[1]Data Checking'!O53)</f>
        <v>crnl</v>
      </c>
      <c r="L53" t="str">
        <f>IF('[1]Data Checking'!P53="","",'[1]Data Checking'!P53)</f>
        <v>Croix-Rouge Neerlandaise</v>
      </c>
      <c r="M53" t="str">
        <f>IF('[1]Data Checking'!Q53="","",'[1]Data Checking'!Q53)</f>
        <v>Croix-Rouge Neerlandaise</v>
      </c>
      <c r="N53" t="str">
        <f>IF('[1]Data Checking'!R53="","",'[1]Data Checking'!R53)</f>
        <v>OJ_9690</v>
      </c>
      <c r="O53" t="str">
        <f>IF('[1]Data Checking'!S53="","",'[1]Data Checking'!S53)</f>
        <v/>
      </c>
      <c r="P53" t="str">
        <f>IF('[1]Data Checking'!T53="","",'[1]Data Checking'!T53)</f>
        <v>crnl_oj</v>
      </c>
      <c r="Q53" t="str">
        <f>IF('[1]Data Checking'!U53="","",'[1]Data Checking'!U53)</f>
        <v>OJ_9690</v>
      </c>
      <c r="R53" t="str">
        <f>IF('[1]Data Checking'!V53="","",'[1]Data Checking'!V53)</f>
        <v>OJ_9690</v>
      </c>
      <c r="S53" t="str">
        <f>IF('[1]Data Checking'!W53="","",'[1]Data Checking'!W53)</f>
        <v>Sud-Est</v>
      </c>
      <c r="T53" t="str">
        <f>IF('[1]Data Checking'!X53="","",'[1]Data Checking'!X53)</f>
        <v>Jacmel</v>
      </c>
      <c r="U53" t="str">
        <f>IF('[1]Data Checking'!Y53="","",'[1]Data Checking'!Y53)</f>
        <v>HT0211</v>
      </c>
      <c r="V53" t="str">
        <f>IF('[1]Data Checking'!Z53="","",'[1]Data Checking'!Z53)</f>
        <v>Jacmel</v>
      </c>
      <c r="W53" t="str">
        <f>IF('[1]Data Checking'!AA53="","",'[1]Data Checking'!AA53)</f>
        <v>1re Section Bas Cap Rouge</v>
      </c>
      <c r="X53" t="str">
        <f>IF('[1]Data Checking'!AB53="","",'[1]Data Checking'!AB53)</f>
        <v>HT0211-01</v>
      </c>
      <c r="Y53" t="str">
        <f>IF('[1]Data Checking'!AC53="","",'[1]Data Checking'!AC53)</f>
        <v>1re Section Bas Cap Rouge</v>
      </c>
      <c r="Z53" t="str">
        <f>IF('[1]Data Checking'!AD53="","",'[1]Data Checking'!AD53)</f>
        <v>Beaudoin</v>
      </c>
      <c r="AA53" t="str">
        <f>IF('[1]Data Checking'!AE53="","",'[1]Data Checking'!AE53)</f>
        <v/>
      </c>
      <c r="AB53" t="str">
        <f>IF('[1]Data Checking'!AF53="","",'[1]Data Checking'!AF53)</f>
        <v>jac_1</v>
      </c>
      <c r="AC53" t="str">
        <f>IF('[1]Data Checking'!AG53="","",'[1]Data Checking'!AG53)</f>
        <v>Beaudoin</v>
      </c>
      <c r="AD53" t="str">
        <f>IF('[1]Data Checking'!AH53="","",'[1]Data Checking'!AH53)</f>
        <v>Beaudoin</v>
      </c>
      <c r="AE53" t="str">
        <f>IF('[1]Data Checking'!AI53="","",'[1]Data Checking'!AI53)</f>
        <v>Marché Beaudoin</v>
      </c>
      <c r="AF53" t="str">
        <f>IF('[1]Data Checking'!AJ53="","",'[1]Data Checking'!AJ53)</f>
        <v/>
      </c>
      <c r="AG53" t="str">
        <f>IF('[1]Data Checking'!AK53="","",'[1]Data Checking'!AK53)</f>
        <v>jac_1</v>
      </c>
      <c r="AH53" t="str">
        <f>IF('[1]Data Checking'!AL53="","",'[1]Data Checking'!AL53)</f>
        <v>Marché Beaudoin</v>
      </c>
      <c r="AI53" t="str">
        <f>IF('[1]Data Checking'!AM53="","",'[1]Data Checking'!AM53)</f>
        <v>Marché Beaudoin</v>
      </c>
      <c r="AJ53" t="str">
        <f>IF('[1]Data Checking'!AN53="","",'[1]Data Checking'!AN53)</f>
        <v>Milieu urbain</v>
      </c>
      <c r="AK53" t="str">
        <f>IF('[1]Data Checking'!AO53="","",'[1]Data Checking'!AO53)</f>
        <v>Enquête auprès d'un marchand</v>
      </c>
      <c r="AL53" t="str">
        <f>IF('[1]Data Checking'!AP53="","",'[1]Data Checking'!AP53)</f>
        <v>Oui</v>
      </c>
      <c r="AM53" t="str">
        <f>IF('[1]Data Checking'!AQ53="","",'[1]Data Checking'!AQ53)</f>
        <v/>
      </c>
      <c r="AN53" t="str">
        <f>IF('[1]Data Checking'!AR53="","",'[1]Data Checking'!AR53)</f>
        <v>Oui</v>
      </c>
      <c r="AO53" t="str">
        <f>IF('[1]Data Checking'!AS53="","",'[1]Data Checking'!AS53)</f>
        <v/>
      </c>
      <c r="AP53" t="str">
        <f>IF('[1]Data Checking'!AT53="","",'[1]Data Checking'!AT53)</f>
        <v>Femme</v>
      </c>
      <c r="AQ53">
        <f>IF('[1]Data Checking'!AU53="","",'[1]Data Checking'!AU53)</f>
        <v>44527</v>
      </c>
      <c r="AR53">
        <f>IF('[1]Data Checking'!AV53="","",'[1]Data Checking'!AV53)</f>
        <v>44527</v>
      </c>
      <c r="AS53" t="str">
        <f>IF('[1]Data Checking'!AW53="","",'[1]Data Checking'!AW53)</f>
        <v>Détaillant mobile</v>
      </c>
      <c r="AT53" t="str">
        <f>IF('[1]Data Checking'!AX53="","",'[1]Data Checking'!AX53)</f>
        <v/>
      </c>
      <c r="AU53" t="str">
        <f>IF('[1]Data Checking'!AY53="","",'[1]Data Checking'!AY53)</f>
        <v>Produits et Ustensiles d'hygiène et assainissement</v>
      </c>
      <c r="AV53">
        <f>IF('[1]Data Checking'!AZ53="","",'[1]Data Checking'!AZ53)</f>
        <v>0</v>
      </c>
      <c r="AW53">
        <f>IF('[1]Data Checking'!BA53="","",'[1]Data Checking'!BA53)</f>
        <v>1</v>
      </c>
      <c r="AX53">
        <f>IF('[1]Data Checking'!BB53="","",'[1]Data Checking'!BB53)</f>
        <v>0</v>
      </c>
      <c r="AY53">
        <f>IF('[1]Data Checking'!BC53="","",'[1]Data Checking'!BC53)</f>
        <v>0</v>
      </c>
      <c r="AZ53" t="str">
        <f>IF('[1]Data Checking'!BD53="","",'[1]Data Checking'!BD53)</f>
        <v>wash</v>
      </c>
      <c r="BA53" t="str">
        <f>IF('[1]Data Checking'!BE53="","",'[1]Data Checking'!BE53)</f>
        <v>Produits et Ustensiles d'hygiène et assainissement</v>
      </c>
      <c r="BB53" t="str">
        <f>IF('[1]Data Checking'!BF53="","",'[1]Data Checking'!BF53)</f>
        <v>En espèces (Gourde)</v>
      </c>
      <c r="BC53">
        <f>IF('[1]Data Checking'!BG53="","",'[1]Data Checking'!BG53)</f>
        <v>1</v>
      </c>
      <c r="BD53">
        <f>IF('[1]Data Checking'!BH53="","",'[1]Data Checking'!BH53)</f>
        <v>0</v>
      </c>
      <c r="BE53">
        <f>IF('[1]Data Checking'!BI53="","",'[1]Data Checking'!BI53)</f>
        <v>0</v>
      </c>
      <c r="BF53">
        <f>IF('[1]Data Checking'!BJ53="","",'[1]Data Checking'!BJ53)</f>
        <v>0</v>
      </c>
      <c r="BG53">
        <f>IF('[1]Data Checking'!BK53="","",'[1]Data Checking'!BK53)</f>
        <v>0</v>
      </c>
      <c r="BH53">
        <f>IF('[1]Data Checking'!BL53="","",'[1]Data Checking'!BL53)</f>
        <v>0</v>
      </c>
      <c r="BI53">
        <f>IF('[1]Data Checking'!BM53="","",'[1]Data Checking'!BM53)</f>
        <v>0</v>
      </c>
      <c r="BJ53">
        <f>IF('[1]Data Checking'!BN53="","",'[1]Data Checking'!BN53)</f>
        <v>0</v>
      </c>
      <c r="BK53">
        <f>IF('[1]Data Checking'!BO53="","",'[1]Data Checking'!BO53)</f>
        <v>0</v>
      </c>
      <c r="BL53">
        <f>IF('[1]Data Checking'!BP53="","",'[1]Data Checking'!BP53)</f>
        <v>0</v>
      </c>
      <c r="BM53" t="str">
        <f>IF('[1]Data Checking'!BQ53="","",'[1]Data Checking'!BQ53)</f>
        <v/>
      </c>
      <c r="BN53" t="str">
        <f>IF('[1]Data Checking'!BR53="","",'[1]Data Checking'!BR53)</f>
        <v>Non, il n'y a pas eu de variation</v>
      </c>
      <c r="BO53" t="str">
        <f>IF('[1]Data Checking'!BS53="","",'[1]Data Checking'!BS53)</f>
        <v>Je ne sais pas / Je ne souhaite pas répondre</v>
      </c>
      <c r="BP53" t="str">
        <f>IF('[1]Data Checking'!BT53="","",'[1]Data Checking'!BT53)</f>
        <v/>
      </c>
      <c r="BQ53" t="str">
        <f>IF('[1]Data Checking'!BU53="","",'[1]Data Checking'!BU53)</f>
        <v/>
      </c>
      <c r="BR53" t="str">
        <f>IF('[1]Data Checking'!BV53="","",'[1]Data Checking'!BV53)</f>
        <v/>
      </c>
      <c r="BS53" t="str">
        <f>IF('[1]Data Checking'!BW53="","",'[1]Data Checking'!BW53)</f>
        <v/>
      </c>
      <c r="BT53" t="str">
        <f>IF('[1]Data Checking'!BX53="","",'[1]Data Checking'!BX53)</f>
        <v/>
      </c>
      <c r="BU53" t="str">
        <f>IF('[1]Data Checking'!BY53="","",'[1]Data Checking'!BY53)</f>
        <v/>
      </c>
      <c r="BV53" t="str">
        <f>IF('[1]Data Checking'!BZ53="","",'[1]Data Checking'!BZ53)</f>
        <v/>
      </c>
      <c r="BW53" t="str">
        <f>IF('[1]Data Checking'!CA53="","",'[1]Data Checking'!CA53)</f>
        <v/>
      </c>
      <c r="BX53" t="str">
        <f>IF('[1]Data Checking'!CB53="","",'[1]Data Checking'!CB53)</f>
        <v/>
      </c>
      <c r="BY53" t="str">
        <f>IF('[1]Data Checking'!CC53="","",'[1]Data Checking'!CC53)</f>
        <v/>
      </c>
      <c r="BZ53" t="str">
        <f>IF('[1]Data Checking'!CD53="","",'[1]Data Checking'!CD53)</f>
        <v/>
      </c>
      <c r="CA53" t="str">
        <f>IF('[1]Data Checking'!CE53="","",'[1]Data Checking'!CE53)</f>
        <v/>
      </c>
      <c r="CB53" t="str">
        <f>IF('[1]Data Checking'!CF53="","",'[1]Data Checking'!CF53)</f>
        <v/>
      </c>
      <c r="CC53" t="str">
        <f>IF('[1]Data Checking'!CG53="","",'[1]Data Checking'!CG53)</f>
        <v/>
      </c>
      <c r="CD53" t="str">
        <f>IF('[1]Data Checking'!CH53="","",'[1]Data Checking'!CH53)</f>
        <v/>
      </c>
      <c r="CE53" t="str">
        <f>IF('[1]Data Checking'!CI53="","",'[1]Data Checking'!CI53)</f>
        <v/>
      </c>
      <c r="CF53" t="str">
        <f>IF('[1]Data Checking'!CJ53="","",'[1]Data Checking'!CJ53)</f>
        <v/>
      </c>
      <c r="CG53" t="str">
        <f>IF('[1]Data Checking'!CK53="","",'[1]Data Checking'!CK53)</f>
        <v/>
      </c>
      <c r="CH53" t="str">
        <f>IF('[1]Data Checking'!CL53="","",'[1]Data Checking'!CL53)</f>
        <v/>
      </c>
      <c r="CI53" t="str">
        <f>IF('[1]Data Checking'!CM53="","",'[1]Data Checking'!CM53)</f>
        <v/>
      </c>
      <c r="CJ53" t="str">
        <f>IF('[1]Data Checking'!CN53="","",'[1]Data Checking'!CN53)</f>
        <v/>
      </c>
      <c r="CK53" t="str">
        <f>IF('[1]Data Checking'!CO53="","",'[1]Data Checking'!CO53)</f>
        <v/>
      </c>
      <c r="CL53" t="str">
        <f>IF('[1]Data Checking'!CP53="","",'[1]Data Checking'!CP53)</f>
        <v/>
      </c>
      <c r="CM53" t="str">
        <f>IF('[1]Data Checking'!CQ53="","",'[1]Data Checking'!CQ53)</f>
        <v/>
      </c>
      <c r="CN53" t="str">
        <f>IF('[1]Data Checking'!CR53="","",'[1]Data Checking'!CR53)</f>
        <v/>
      </c>
      <c r="CO53" t="str">
        <f>IF('[1]Data Checking'!CS53="","",'[1]Data Checking'!CS53)</f>
        <v/>
      </c>
      <c r="CP53" t="str">
        <f>IF('[1]Data Checking'!CT53="","",'[1]Data Checking'!CT53)</f>
        <v/>
      </c>
      <c r="CQ53" t="str">
        <f>IF('[1]Data Checking'!CU53="","",'[1]Data Checking'!CU53)</f>
        <v/>
      </c>
      <c r="CR53" t="str">
        <f>IF('[1]Data Checking'!CV53="","",'[1]Data Checking'!CV53)</f>
        <v/>
      </c>
      <c r="CS53" t="str">
        <f>IF('[1]Data Checking'!CW53="","",'[1]Data Checking'!CW53)</f>
        <v/>
      </c>
      <c r="CT53" t="str">
        <f>IF('[1]Data Checking'!CX53="","",'[1]Data Checking'!CX53)</f>
        <v/>
      </c>
      <c r="CU53" t="str">
        <f>IF('[1]Data Checking'!CY53="","",'[1]Data Checking'!CY53)</f>
        <v/>
      </c>
      <c r="CV53" t="str">
        <f>IF('[1]Data Checking'!CZ53="","",'[1]Data Checking'!CZ53)</f>
        <v/>
      </c>
      <c r="CW53" t="str">
        <f>IF('[1]Data Checking'!DA53="","",'[1]Data Checking'!DA53)</f>
        <v/>
      </c>
      <c r="CX53" t="str">
        <f>IF('[1]Data Checking'!DB53="","",'[1]Data Checking'!DB53)</f>
        <v/>
      </c>
      <c r="CY53" t="str">
        <f>IF('[1]Data Checking'!DC53="","",'[1]Data Checking'!DC53)</f>
        <v/>
      </c>
      <c r="CZ53" t="str">
        <f>IF('[1]Data Checking'!DD53="","",'[1]Data Checking'!DD53)</f>
        <v/>
      </c>
      <c r="DA53" t="str">
        <f>IF('[1]Data Checking'!DE53="","",'[1]Data Checking'!DE53)</f>
        <v/>
      </c>
      <c r="DB53" t="str">
        <f>IF('[1]Data Checking'!DF53="","",'[1]Data Checking'!DF53)</f>
        <v/>
      </c>
      <c r="DC53" t="str">
        <f>IF('[1]Data Checking'!DG53="","",'[1]Data Checking'!DG53)</f>
        <v/>
      </c>
      <c r="DD53" t="str">
        <f>IF('[1]Data Checking'!DH53="","",'[1]Data Checking'!DH53)</f>
        <v/>
      </c>
      <c r="DE53" t="str">
        <f>IF('[1]Data Checking'!DI53="","",'[1]Data Checking'!DI53)</f>
        <v/>
      </c>
      <c r="DF53" t="str">
        <f>IF('[1]Data Checking'!DJ53="","",'[1]Data Checking'!DJ53)</f>
        <v/>
      </c>
      <c r="DG53" t="str">
        <f>IF('[1]Data Checking'!DK53="","",'[1]Data Checking'!DK53)</f>
        <v/>
      </c>
      <c r="DH53" t="str">
        <f>IF('[1]Data Checking'!DL53="","",'[1]Data Checking'!DL53)</f>
        <v/>
      </c>
      <c r="DI53" t="str">
        <f>IF('[1]Data Checking'!DM53="","",'[1]Data Checking'!DM53)</f>
        <v/>
      </c>
      <c r="DJ53" t="str">
        <f>IF('[1]Data Checking'!DN53="","",'[1]Data Checking'!DN53)</f>
        <v/>
      </c>
      <c r="DK53" t="str">
        <f>IF('[1]Data Checking'!DO53="","",'[1]Data Checking'!DO53)</f>
        <v/>
      </c>
      <c r="DL53" t="str">
        <f>IF('[1]Data Checking'!DP53="","",'[1]Data Checking'!DP53)</f>
        <v/>
      </c>
      <c r="DM53" t="str">
        <f>IF('[1]Data Checking'!DQ53="","",'[1]Data Checking'!DQ53)</f>
        <v/>
      </c>
      <c r="DN53" t="str">
        <f>IF('[1]Data Checking'!DR53="","",'[1]Data Checking'!DR53)</f>
        <v/>
      </c>
      <c r="DO53" t="str">
        <f>IF('[1]Data Checking'!DS53="","",'[1]Data Checking'!DS53)</f>
        <v/>
      </c>
      <c r="DP53" t="str">
        <f>IF('[1]Data Checking'!DT53="","",'[1]Data Checking'!DT53)</f>
        <v/>
      </c>
      <c r="DQ53" t="str">
        <f>IF('[1]Data Checking'!DU53="","",'[1]Data Checking'!DU53)</f>
        <v/>
      </c>
      <c r="DR53" t="str">
        <f>IF('[1]Data Checking'!DV53="","",'[1]Data Checking'!DV53)</f>
        <v/>
      </c>
      <c r="DS53" t="str">
        <f>IF('[1]Data Checking'!DW53="","",'[1]Data Checking'!DW53)</f>
        <v/>
      </c>
      <c r="DT53" t="str">
        <f>IF('[1]Data Checking'!DX53="","",'[1]Data Checking'!DX53)</f>
        <v/>
      </c>
      <c r="DU53" t="str">
        <f>IF('[1]Data Checking'!DY53="","",'[1]Data Checking'!DY53)</f>
        <v/>
      </c>
      <c r="DV53" t="str">
        <f>IF('[1]Data Checking'!DZ53="","",'[1]Data Checking'!DZ53)</f>
        <v/>
      </c>
      <c r="DW53" t="str">
        <f>IF('[1]Data Checking'!EA53="","",'[1]Data Checking'!EA53)</f>
        <v/>
      </c>
      <c r="DX53" t="str">
        <f>IF('[1]Data Checking'!EB53="","",'[1]Data Checking'!EB53)</f>
        <v/>
      </c>
      <c r="DY53" t="str">
        <f>IF('[1]Data Checking'!EC53="","",'[1]Data Checking'!EC53)</f>
        <v/>
      </c>
      <c r="DZ53" t="str">
        <f>IF('[1]Data Checking'!ED53="","",'[1]Data Checking'!ED53)</f>
        <v/>
      </c>
      <c r="EA53" t="str">
        <f>IF('[1]Data Checking'!EE53="","",'[1]Data Checking'!EE53)</f>
        <v/>
      </c>
      <c r="EB53" t="str">
        <f>IF('[1]Data Checking'!EF53="","",'[1]Data Checking'!EF53)</f>
        <v/>
      </c>
      <c r="EC53" t="str">
        <f>IF('[1]Data Checking'!EG53="","",'[1]Data Checking'!EG53)</f>
        <v/>
      </c>
      <c r="ED53" t="str">
        <f>IF('[1]Data Checking'!EH53="","",'[1]Data Checking'!EH53)</f>
        <v/>
      </c>
      <c r="EE53" t="str">
        <f>IF('[1]Data Checking'!EI53="","",'[1]Data Checking'!EI53)</f>
        <v/>
      </c>
      <c r="EF53" t="str">
        <f>IF('[1]Data Checking'!EJ53="","",'[1]Data Checking'!EJ53)</f>
        <v/>
      </c>
      <c r="EG53" t="str">
        <f>IF('[1]Data Checking'!EK53="","",'[1]Data Checking'!EK53)</f>
        <v/>
      </c>
      <c r="EH53" t="str">
        <f>IF('[1]Data Checking'!EL53="","",'[1]Data Checking'!EL53)</f>
        <v/>
      </c>
      <c r="EI53" t="str">
        <f>IF('[1]Data Checking'!EM53="","",'[1]Data Checking'!EM53)</f>
        <v/>
      </c>
      <c r="EJ53" t="str">
        <f>IF('[1]Data Checking'!EN53="","",'[1]Data Checking'!EN53)</f>
        <v/>
      </c>
      <c r="EK53" t="str">
        <f>IF('[1]Data Checking'!EO53="","",'[1]Data Checking'!EO53)</f>
        <v>Papier toilette Serviettes hygiéniques Savon pour se laver Brosse à dent Dentifrice</v>
      </c>
      <c r="EL53">
        <f>IF('[1]Data Checking'!EP53="","",'[1]Data Checking'!EP53)</f>
        <v>0</v>
      </c>
      <c r="EM53">
        <f>IF('[1]Data Checking'!EQ53="","",'[1]Data Checking'!EQ53)</f>
        <v>1</v>
      </c>
      <c r="EN53">
        <f>IF('[1]Data Checking'!ER53="","",'[1]Data Checking'!ER53)</f>
        <v>1</v>
      </c>
      <c r="EO53">
        <f>IF('[1]Data Checking'!ES53="","",'[1]Data Checking'!ES53)</f>
        <v>1</v>
      </c>
      <c r="EP53">
        <f>IF('[1]Data Checking'!ET53="","",'[1]Data Checking'!ET53)</f>
        <v>1</v>
      </c>
      <c r="EQ53">
        <f>IF('[1]Data Checking'!EU53="","",'[1]Data Checking'!EU53)</f>
        <v>0</v>
      </c>
      <c r="ER53">
        <f>IF('[1]Data Checking'!EV53="","",'[1]Data Checking'!EV53)</f>
        <v>1</v>
      </c>
      <c r="ES53">
        <f>IF('[1]Data Checking'!EW53="","",'[1]Data Checking'!EW53)</f>
        <v>0</v>
      </c>
      <c r="ET53">
        <f>IF('[1]Data Checking'!EX53="","",'[1]Data Checking'!EX53)</f>
        <v>0</v>
      </c>
      <c r="EU53">
        <f>IF('[1]Data Checking'!EY53="","",'[1]Data Checking'!EY53)</f>
        <v>0</v>
      </c>
      <c r="EV53">
        <f>IF('[1]Data Checking'!EZ53="","",'[1]Data Checking'!EZ53)</f>
        <v>0</v>
      </c>
      <c r="EW53" t="str">
        <f>IF('[1]Data Checking'!FA53="","",'[1]Data Checking'!FA53)</f>
        <v/>
      </c>
      <c r="EX53" t="str">
        <f>IF('[1]Data Checking'!FB53="","",'[1]Data Checking'!FB53)</f>
        <v/>
      </c>
      <c r="EY53" t="str">
        <f>IF('[1]Data Checking'!FC53="","",'[1]Data Checking'!FC53)</f>
        <v/>
      </c>
      <c r="EZ53" t="str">
        <f>IF('[1]Data Checking'!FD53="","",'[1]Data Checking'!FD53)</f>
        <v/>
      </c>
      <c r="FA53" t="str">
        <f>IF('[1]Data Checking'!FE53="","",'[1]Data Checking'!FE53)</f>
        <v/>
      </c>
      <c r="FB53" t="str">
        <f>IF('[1]Data Checking'!FF53="","",'[1]Data Checking'!FF53)</f>
        <v/>
      </c>
      <c r="FC53" t="str">
        <f>IF('[1]Data Checking'!FG53="","",'[1]Data Checking'!FG53)</f>
        <v/>
      </c>
      <c r="FD53" t="str">
        <f>IF('[1]Data Checking'!FH53="","",'[1]Data Checking'!FH53)</f>
        <v/>
      </c>
      <c r="FE53">
        <f>IF('[1]Data Checking'!FI53="","",'[1]Data Checking'!FI53)</f>
        <v>25</v>
      </c>
      <c r="FF53" t="str">
        <f>IF('[1]Data Checking'!FJ53="","",'[1]Data Checking'!FJ53)</f>
        <v>Oui</v>
      </c>
      <c r="FG53">
        <f>IF('[1]Data Checking'!FK53="","",'[1]Data Checking'!FK53)</f>
        <v>25</v>
      </c>
      <c r="FH53" t="str">
        <f>IF('[1]Data Checking'!FL53="","",'[1]Data Checking'!FL53)</f>
        <v>Oui</v>
      </c>
      <c r="FI53" t="str">
        <f>IF('[1]Data Checking'!FM53="","",'[1]Data Checking'!FM53)</f>
        <v>Oui</v>
      </c>
      <c r="FJ53">
        <f>IF('[1]Data Checking'!FN53="","",'[1]Data Checking'!FN53)</f>
        <v>25</v>
      </c>
      <c r="FK53" t="str">
        <f>IF('[1]Data Checking'!FO53="","",'[1]Data Checking'!FO53)</f>
        <v/>
      </c>
      <c r="FL53" t="str">
        <f>IF('[1]Data Checking'!FP53="","",'[1]Data Checking'!FP53)</f>
        <v/>
      </c>
      <c r="FM53">
        <f>IF('[1]Data Checking'!FQ53="","",'[1]Data Checking'!FQ53)</f>
        <v>25</v>
      </c>
      <c r="FN53" t="str">
        <f>IF('[1]Data Checking'!FR53="","",'[1]Data Checking'!FR53)</f>
        <v>Oui</v>
      </c>
      <c r="FO53" t="str">
        <f>IF('[1]Data Checking'!FS53="","",'[1]Data Checking'!FS53)</f>
        <v>Oui</v>
      </c>
      <c r="FP53">
        <f>IF('[1]Data Checking'!FT53="","",'[1]Data Checking'!FT53)</f>
        <v>100</v>
      </c>
      <c r="FQ53" t="str">
        <f>IF('[1]Data Checking'!FU53="","",'[1]Data Checking'!FU53)</f>
        <v/>
      </c>
      <c r="FR53" t="str">
        <f>IF('[1]Data Checking'!FV53="","",'[1]Data Checking'!FV53)</f>
        <v/>
      </c>
      <c r="FS53">
        <f>IF('[1]Data Checking'!FW53="","",'[1]Data Checking'!FW53)</f>
        <v>100</v>
      </c>
      <c r="FT53" t="str">
        <f>IF('[1]Data Checking'!FX53="","",'[1]Data Checking'!FX53)</f>
        <v>Oui</v>
      </c>
      <c r="FU53" t="str">
        <f>IF('[1]Data Checking'!FY53="","",'[1]Data Checking'!FY53)</f>
        <v>Oui</v>
      </c>
      <c r="FV53">
        <f>IF('[1]Data Checking'!FZ53="","",'[1]Data Checking'!FZ53)</f>
        <v>100</v>
      </c>
      <c r="FW53" t="str">
        <f>IF('[1]Data Checking'!GA53="","",'[1]Data Checking'!GA53)</f>
        <v/>
      </c>
      <c r="FX53" t="str">
        <f>IF('[1]Data Checking'!GB53="","",'[1]Data Checking'!GB53)</f>
        <v/>
      </c>
      <c r="FY53" t="str">
        <f>IF('[1]Data Checking'!GC53="","",'[1]Data Checking'!GC53)</f>
        <v/>
      </c>
      <c r="FZ53">
        <f>IF('[1]Data Checking'!GD53="","",'[1]Data Checking'!GD53)</f>
        <v>100</v>
      </c>
      <c r="GA53" t="str">
        <f>IF('[1]Data Checking'!GE53="","",'[1]Data Checking'!GE53)</f>
        <v>Oui</v>
      </c>
      <c r="GB53" t="str">
        <f>IF('[1]Data Checking'!GF53="","",'[1]Data Checking'!GF53)</f>
        <v/>
      </c>
      <c r="GC53" t="str">
        <f>IF('[1]Data Checking'!GG53="","",'[1]Data Checking'!GG53)</f>
        <v/>
      </c>
      <c r="GD53" t="str">
        <f>IF('[1]Data Checking'!GH53="","",'[1]Data Checking'!GH53)</f>
        <v/>
      </c>
      <c r="GE53" t="str">
        <f>IF('[1]Data Checking'!GI53="","",'[1]Data Checking'!GI53)</f>
        <v/>
      </c>
      <c r="GF53" t="str">
        <f>IF('[1]Data Checking'!GJ53="","",'[1]Data Checking'!GJ53)</f>
        <v/>
      </c>
      <c r="GG53" t="str">
        <f>IF('[1]Data Checking'!GK53="","",'[1]Data Checking'!GK53)</f>
        <v/>
      </c>
      <c r="GH53" t="str">
        <f>IF('[1]Data Checking'!GL53="","",'[1]Data Checking'!GL53)</f>
        <v/>
      </c>
      <c r="GI53" t="str">
        <f>IF('[1]Data Checking'!GM53="","",'[1]Data Checking'!GM53)</f>
        <v/>
      </c>
      <c r="GJ53" t="str">
        <f>IF('[1]Data Checking'!GN53="","",'[1]Data Checking'!GN53)</f>
        <v/>
      </c>
      <c r="GK53" t="str">
        <f>IF('[1]Data Checking'!GO53="","",'[1]Data Checking'!GO53)</f>
        <v/>
      </c>
      <c r="GL53" t="str">
        <f>IF('[1]Data Checking'!GP53="","",'[1]Data Checking'!GP53)</f>
        <v/>
      </c>
      <c r="GM53" t="str">
        <f>IF('[1]Data Checking'!GQ53="","",'[1]Data Checking'!GQ53)</f>
        <v/>
      </c>
      <c r="GN53" t="str">
        <f>IF('[1]Data Checking'!GR53="","",'[1]Data Checking'!GR53)</f>
        <v/>
      </c>
      <c r="GO53" t="str">
        <f>IF('[1]Data Checking'!GS53="","",'[1]Data Checking'!GS53)</f>
        <v/>
      </c>
      <c r="GP53" t="str">
        <f>IF('[1]Data Checking'!GT53="","",'[1]Data Checking'!GT53)</f>
        <v/>
      </c>
      <c r="GQ53" t="str">
        <f>IF('[1]Data Checking'!GU53="","",'[1]Data Checking'!GU53)</f>
        <v>Oui</v>
      </c>
      <c r="GR53" t="str">
        <f>IF('[1]Data Checking'!GV53="","",'[1]Data Checking'!GV53)</f>
        <v>Pas assez d'argent</v>
      </c>
      <c r="GS53">
        <f>IF('[1]Data Checking'!GW53="","",'[1]Data Checking'!GW53)</f>
        <v>0</v>
      </c>
      <c r="GT53">
        <f>IF('[1]Data Checking'!GX53="","",'[1]Data Checking'!GX53)</f>
        <v>0</v>
      </c>
      <c r="GU53">
        <f>IF('[1]Data Checking'!GY53="","",'[1]Data Checking'!GY53)</f>
        <v>0</v>
      </c>
      <c r="GV53">
        <f>IF('[1]Data Checking'!GZ53="","",'[1]Data Checking'!GZ53)</f>
        <v>0</v>
      </c>
      <c r="GW53">
        <f>IF('[1]Data Checking'!HA53="","",'[1]Data Checking'!HA53)</f>
        <v>1</v>
      </c>
      <c r="GX53">
        <f>IF('[1]Data Checking'!HB53="","",'[1]Data Checking'!HB53)</f>
        <v>0</v>
      </c>
      <c r="GY53">
        <f>IF('[1]Data Checking'!HC53="","",'[1]Data Checking'!HC53)</f>
        <v>0</v>
      </c>
      <c r="GZ53">
        <f>IF('[1]Data Checking'!HD53="","",'[1]Data Checking'!HD53)</f>
        <v>0</v>
      </c>
      <c r="HA53">
        <f>IF('[1]Data Checking'!HE53="","",'[1]Data Checking'!HE53)</f>
        <v>0</v>
      </c>
      <c r="HB53">
        <f>IF('[1]Data Checking'!HF53="","",'[1]Data Checking'!HF53)</f>
        <v>0</v>
      </c>
      <c r="HC53">
        <f>IF('[1]Data Checking'!HG53="","",'[1]Data Checking'!HG53)</f>
        <v>0</v>
      </c>
      <c r="HD53">
        <f>IF('[1]Data Checking'!HH53="","",'[1]Data Checking'!HH53)</f>
        <v>0</v>
      </c>
      <c r="HE53">
        <f>IF('[1]Data Checking'!HI53="","",'[1]Data Checking'!HI53)</f>
        <v>0</v>
      </c>
      <c r="HF53" t="str">
        <f>IF('[1]Data Checking'!HJ53="","",'[1]Data Checking'!HJ53)</f>
        <v/>
      </c>
      <c r="HG53" t="str">
        <f>IF('[1]Data Checking'!HK53="","",'[1]Data Checking'!HK53)</f>
        <v>Serviettes hygiéniques Dentifrice</v>
      </c>
      <c r="HH53">
        <f>IF('[1]Data Checking'!HL53="","",'[1]Data Checking'!HL53)</f>
        <v>0</v>
      </c>
      <c r="HI53">
        <f>IF('[1]Data Checking'!HM53="","",'[1]Data Checking'!HM53)</f>
        <v>0</v>
      </c>
      <c r="HJ53">
        <f>IF('[1]Data Checking'!HN53="","",'[1]Data Checking'!HN53)</f>
        <v>1</v>
      </c>
      <c r="HK53">
        <f>IF('[1]Data Checking'!HO53="","",'[1]Data Checking'!HO53)</f>
        <v>0</v>
      </c>
      <c r="HL53">
        <f>IF('[1]Data Checking'!HP53="","",'[1]Data Checking'!HP53)</f>
        <v>1</v>
      </c>
      <c r="HM53">
        <f>IF('[1]Data Checking'!HQ53="","",'[1]Data Checking'!HQ53)</f>
        <v>0</v>
      </c>
      <c r="HN53">
        <f>IF('[1]Data Checking'!HR53="","",'[1]Data Checking'!HR53)</f>
        <v>0</v>
      </c>
      <c r="HO53">
        <f>IF('[1]Data Checking'!HS53="","",'[1]Data Checking'!HS53)</f>
        <v>0</v>
      </c>
      <c r="HP53">
        <f>IF('[1]Data Checking'!HT53="","",'[1]Data Checking'!HT53)</f>
        <v>0</v>
      </c>
      <c r="HQ53">
        <f>IF('[1]Data Checking'!HU53="","",'[1]Data Checking'!HU53)</f>
        <v>0</v>
      </c>
      <c r="HR53">
        <f>IF('[1]Data Checking'!HV53="","",'[1]Data Checking'!HV53)</f>
        <v>0</v>
      </c>
      <c r="HS53" t="str">
        <f>IF('[1]Data Checking'!HW53="","",'[1]Data Checking'!HW53)</f>
        <v>Non</v>
      </c>
      <c r="HT53" t="str">
        <f>IF('[1]Data Checking'!HX53="","",'[1]Data Checking'!HX53)</f>
        <v>Non</v>
      </c>
      <c r="HU53" t="str">
        <f>IF('[1]Data Checking'!HY53="","",'[1]Data Checking'!HY53)</f>
        <v>Oui</v>
      </c>
      <c r="HV53" t="str">
        <f>IF('[1]Data Checking'!HZ53="","",'[1]Data Checking'!HZ53)</f>
        <v>Sud-Est</v>
      </c>
      <c r="HW53" t="str">
        <f>IF('[1]Data Checking'!IA53="","",'[1]Data Checking'!IA53)</f>
        <v>Meme</v>
      </c>
      <c r="HX53" t="str">
        <f>IF('[1]Data Checking'!IB53="","",'[1]Data Checking'!IB53)</f>
        <v>Jacmel</v>
      </c>
      <c r="HY53" t="str">
        <f>IF('[1]Data Checking'!IC53="","",'[1]Data Checking'!IC53)</f>
        <v>Meme</v>
      </c>
      <c r="HZ53" t="str">
        <f>IF('[1]Data Checking'!ID53="","",'[1]Data Checking'!ID53)</f>
        <v/>
      </c>
      <c r="IA53" t="str">
        <f>IF('[1]Data Checking'!IE53="","",'[1]Data Checking'!IE53)</f>
        <v/>
      </c>
      <c r="IB53" t="str">
        <f>IF('[1]Data Checking'!IF53="","",'[1]Data Checking'!IF53)</f>
        <v>Oui</v>
      </c>
      <c r="IC53" t="str">
        <f>IF('[1]Data Checking'!IG53="","",'[1]Data Checking'!IG53)</f>
        <v>Affrontements ou violences</v>
      </c>
      <c r="ID53">
        <f>IF('[1]Data Checking'!IH53="","",'[1]Data Checking'!IH53)</f>
        <v>0</v>
      </c>
      <c r="IE53">
        <f>IF('[1]Data Checking'!II53="","",'[1]Data Checking'!II53)</f>
        <v>1</v>
      </c>
      <c r="IF53">
        <f>IF('[1]Data Checking'!IJ53="","",'[1]Data Checking'!IJ53)</f>
        <v>0</v>
      </c>
      <c r="IG53">
        <f>IF('[1]Data Checking'!IK53="","",'[1]Data Checking'!IK53)</f>
        <v>0</v>
      </c>
      <c r="IH53">
        <f>IF('[1]Data Checking'!IL53="","",'[1]Data Checking'!IL53)</f>
        <v>0</v>
      </c>
      <c r="II53">
        <f>IF('[1]Data Checking'!IM53="","",'[1]Data Checking'!IM53)</f>
        <v>0</v>
      </c>
      <c r="IJ53" t="str">
        <f>IF('[1]Data Checking'!IN53="","",'[1]Data Checking'!IN53)</f>
        <v/>
      </c>
      <c r="IK53" t="str">
        <f>IF('[1]Data Checking'!IO53="","",'[1]Data Checking'!IO53)</f>
        <v>Difficultés pour se réapprovisionner en marchandises</v>
      </c>
      <c r="IL53">
        <f>IF('[1]Data Checking'!IP53="","",'[1]Data Checking'!IP53)</f>
        <v>0</v>
      </c>
      <c r="IM53">
        <f>IF('[1]Data Checking'!IQ53="","",'[1]Data Checking'!IQ53)</f>
        <v>0</v>
      </c>
      <c r="IN53">
        <f>IF('[1]Data Checking'!IR53="","",'[1]Data Checking'!IR53)</f>
        <v>0</v>
      </c>
      <c r="IO53">
        <f>IF('[1]Data Checking'!IS53="","",'[1]Data Checking'!IS53)</f>
        <v>1</v>
      </c>
      <c r="IP53">
        <f>IF('[1]Data Checking'!IT53="","",'[1]Data Checking'!IT53)</f>
        <v>0</v>
      </c>
      <c r="IQ53">
        <f>IF('[1]Data Checking'!IU53="","",'[1]Data Checking'!IU53)</f>
        <v>0</v>
      </c>
      <c r="IR53">
        <f>IF('[1]Data Checking'!IV53="","",'[1]Data Checking'!IV53)</f>
        <v>0</v>
      </c>
      <c r="IS53">
        <f>IF('[1]Data Checking'!IW53="","",'[1]Data Checking'!IW53)</f>
        <v>0</v>
      </c>
      <c r="IT53" t="str">
        <f>IF('[1]Data Checking'!IX53="","",'[1]Data Checking'!IX53)</f>
        <v/>
      </c>
      <c r="IU53" t="str">
        <f>IF('[1]Data Checking'!IY53="","",'[1]Data Checking'!IY53)</f>
        <v>Oui</v>
      </c>
      <c r="IV53" t="str">
        <f>IF('[1]Data Checking'!IZ53="","",'[1]Data Checking'!IZ53)</f>
        <v/>
      </c>
      <c r="IW53" t="str">
        <f>IF('[1]Data Checking'!JA53="","",'[1]Data Checking'!JA53)</f>
        <v>Produits d'hygiène et assainissement</v>
      </c>
      <c r="IX53">
        <f>IF('[1]Data Checking'!JB53="","",'[1]Data Checking'!JB53)</f>
        <v>0</v>
      </c>
      <c r="IY53">
        <f>IF('[1]Data Checking'!JC53="","",'[1]Data Checking'!JC53)</f>
        <v>1</v>
      </c>
      <c r="IZ53">
        <f>IF('[1]Data Checking'!JD53="","",'[1]Data Checking'!JD53)</f>
        <v>0</v>
      </c>
      <c r="JA53">
        <f>IF('[1]Data Checking'!JE53="","",'[1]Data Checking'!JE53)</f>
        <v>0</v>
      </c>
      <c r="JB53" t="str">
        <f>IF('[1]Data Checking'!JF53="","",'[1]Data Checking'!JF53)</f>
        <v/>
      </c>
      <c r="JC53" t="str">
        <f>IF('[1]Data Checking'!JG53="","",'[1]Data Checking'!JG53)</f>
        <v/>
      </c>
      <c r="JD53" t="str">
        <f>IF('[1]Data Checking'!JH53="","",'[1]Data Checking'!JH53)</f>
        <v/>
      </c>
      <c r="JE53" t="str">
        <f>IF('[1]Data Checking'!JI53="","",'[1]Data Checking'!JI53)</f>
        <v/>
      </c>
      <c r="JF53" t="str">
        <f>IF('[1]Data Checking'!JJ53="","",'[1]Data Checking'!JJ53)</f>
        <v/>
      </c>
      <c r="JG53" t="str">
        <f>IF('[1]Data Checking'!JK53="","",'[1]Data Checking'!JK53)</f>
        <v/>
      </c>
      <c r="JH53" t="str">
        <f>IF('[1]Data Checking'!JL53="","",'[1]Data Checking'!JL53)</f>
        <v/>
      </c>
      <c r="JI53" t="str">
        <f>IF('[1]Data Checking'!JM53="","",'[1]Data Checking'!JM53)</f>
        <v/>
      </c>
      <c r="JJ53" t="str">
        <f>IF('[1]Data Checking'!JN53="","",'[1]Data Checking'!JN53)</f>
        <v/>
      </c>
      <c r="JK53" t="str">
        <f>IF('[1]Data Checking'!JO53="","",'[1]Data Checking'!JO53)</f>
        <v/>
      </c>
      <c r="JL53" t="str">
        <f>IF('[1]Data Checking'!JP53="","",'[1]Data Checking'!JP53)</f>
        <v/>
      </c>
      <c r="JM53" t="str">
        <f>IF('[1]Data Checking'!JQ53="","",'[1]Data Checking'!JQ53)</f>
        <v/>
      </c>
      <c r="JN53" t="str">
        <f>IF('[1]Data Checking'!JR53="","",'[1]Data Checking'!JR53)</f>
        <v/>
      </c>
      <c r="JO53" t="str">
        <f>IF('[1]Data Checking'!JS53="","",'[1]Data Checking'!JS53)</f>
        <v/>
      </c>
      <c r="JP53" t="str">
        <f>IF('[1]Data Checking'!JT53="","",'[1]Data Checking'!JT53)</f>
        <v/>
      </c>
      <c r="JQ53" t="str">
        <f>IF('[1]Data Checking'!JU53="","",'[1]Data Checking'!JU53)</f>
        <v/>
      </c>
      <c r="JR53" t="str">
        <f>IF('[1]Data Checking'!JV53="","",'[1]Data Checking'!JV53)</f>
        <v/>
      </c>
      <c r="JS53" t="str">
        <f>IF('[1]Data Checking'!JW53="","",'[1]Data Checking'!JW53)</f>
        <v/>
      </c>
      <c r="JT53" t="str">
        <f>IF('[1]Data Checking'!JX53="","",'[1]Data Checking'!JX53)</f>
        <v/>
      </c>
      <c r="JU53" t="str">
        <f>IF('[1]Data Checking'!JY53="","",'[1]Data Checking'!JY53)</f>
        <v/>
      </c>
      <c r="JV53" t="str">
        <f>IF('[1]Data Checking'!JZ53="","",'[1]Data Checking'!JZ53)</f>
        <v/>
      </c>
      <c r="JW53" t="str">
        <f>IF('[1]Data Checking'!KA53="","",'[1]Data Checking'!KA53)</f>
        <v/>
      </c>
      <c r="JX53" t="str">
        <f>IF('[1]Data Checking'!KB53="","",'[1]Data Checking'!KB53)</f>
        <v/>
      </c>
      <c r="JY53" t="str">
        <f>IF('[1]Data Checking'!KC53="","",'[1]Data Checking'!KC53)</f>
        <v/>
      </c>
      <c r="JZ53" t="str">
        <f>IF('[1]Data Checking'!KD53="","",'[1]Data Checking'!KD53)</f>
        <v/>
      </c>
      <c r="KA53" t="str">
        <f>IF('[1]Data Checking'!KE53="","",'[1]Data Checking'!KE53)</f>
        <v/>
      </c>
      <c r="KB53" t="str">
        <f>IF('[1]Data Checking'!KF53="","",'[1]Data Checking'!KF53)</f>
        <v/>
      </c>
      <c r="KC53" t="str">
        <f>IF('[1]Data Checking'!KG53="","",'[1]Data Checking'!KG53)</f>
        <v/>
      </c>
      <c r="KD53" t="str">
        <f>IF('[1]Data Checking'!KH53="","",'[1]Data Checking'!KH53)</f>
        <v/>
      </c>
      <c r="KE53" t="str">
        <f>IF('[1]Data Checking'!KI53="","",'[1]Data Checking'!KI53)</f>
        <v/>
      </c>
      <c r="KF53" t="str">
        <f>IF('[1]Data Checking'!KJ53="","",'[1]Data Checking'!KJ53)</f>
        <v/>
      </c>
      <c r="KG53" t="str">
        <f>IF('[1]Data Checking'!KK53="","",'[1]Data Checking'!KK53)</f>
        <v/>
      </c>
      <c r="KH53" t="str">
        <f>IF('[1]Data Checking'!KL53="","",'[1]Data Checking'!KL53)</f>
        <v/>
      </c>
      <c r="KI53" t="str">
        <f>IF('[1]Data Checking'!KM53="","",'[1]Data Checking'!KM53)</f>
        <v/>
      </c>
      <c r="KJ53" t="str">
        <f>IF('[1]Data Checking'!KN53="","",'[1]Data Checking'!KN53)</f>
        <v/>
      </c>
      <c r="KK53" t="str">
        <f>IF('[1]Data Checking'!KO53="","",'[1]Data Checking'!KO53)</f>
        <v/>
      </c>
      <c r="KL53" t="str">
        <f>IF('[1]Data Checking'!KP53="","",'[1]Data Checking'!KP53)</f>
        <v/>
      </c>
      <c r="KM53" t="str">
        <f>IF('[1]Data Checking'!KQ53="","",'[1]Data Checking'!KQ53)</f>
        <v/>
      </c>
      <c r="KN53" t="str">
        <f>IF('[1]Data Checking'!KR53="","",'[1]Data Checking'!KR53)</f>
        <v/>
      </c>
      <c r="KO53" t="str">
        <f>IF('[1]Data Checking'!KS53="","",'[1]Data Checking'!KS53)</f>
        <v/>
      </c>
      <c r="KP53" t="str">
        <f>IF('[1]Data Checking'!KT53="","",'[1]Data Checking'!KT53)</f>
        <v/>
      </c>
      <c r="KQ53" t="str">
        <f>IF('[1]Data Checking'!KU53="","",'[1]Data Checking'!KU53)</f>
        <v/>
      </c>
      <c r="KR53" t="str">
        <f>IF('[1]Data Checking'!KV53="","",'[1]Data Checking'!KV53)</f>
        <v/>
      </c>
      <c r="KS53" t="str">
        <f>IF('[1]Data Checking'!KW53="","",'[1]Data Checking'!KW53)</f>
        <v/>
      </c>
      <c r="KT53" t="str">
        <f>IF('[1]Data Checking'!KX53="","",'[1]Data Checking'!KX53)</f>
        <v/>
      </c>
      <c r="KU53" t="str">
        <f>IF('[1]Data Checking'!KY53="","",'[1]Data Checking'!KY53)</f>
        <v/>
      </c>
      <c r="KV53" t="str">
        <f>IF('[1]Data Checking'!KZ53="","",'[1]Data Checking'!KZ53)</f>
        <v/>
      </c>
      <c r="KW53" t="str">
        <f>IF('[1]Data Checking'!LA53="","",'[1]Data Checking'!LA53)</f>
        <v/>
      </c>
      <c r="KX53" t="str">
        <f>IF('[1]Data Checking'!LB53="","",'[1]Data Checking'!LB53)</f>
        <v/>
      </c>
      <c r="KY53" t="str">
        <f>IF('[1]Data Checking'!LC53="","",'[1]Data Checking'!LC53)</f>
        <v/>
      </c>
      <c r="KZ53" t="str">
        <f>IF('[1]Data Checking'!LD53="","",'[1]Data Checking'!LD53)</f>
        <v/>
      </c>
      <c r="LA53" t="str">
        <f>IF('[1]Data Checking'!LE53="","",'[1]Data Checking'!LE53)</f>
        <v/>
      </c>
      <c r="LB53" t="str">
        <f>IF('[1]Data Checking'!LF53="","",'[1]Data Checking'!LF53)</f>
        <v/>
      </c>
      <c r="LC53" t="str">
        <f>IF('[1]Data Checking'!LG53="","",'[1]Data Checking'!LG53)</f>
        <v/>
      </c>
      <c r="LD53" t="str">
        <f>IF('[1]Data Checking'!LH53="","",'[1]Data Checking'!LH53)</f>
        <v/>
      </c>
      <c r="LE53" t="str">
        <f>IF('[1]Data Checking'!LI53="","",'[1]Data Checking'!LI53)</f>
        <v/>
      </c>
      <c r="LF53" t="str">
        <f>IF('[1]Data Checking'!LJ53="","",'[1]Data Checking'!LJ53)</f>
        <v/>
      </c>
      <c r="LG53" t="str">
        <f>IF('[1]Data Checking'!LK53="","",'[1]Data Checking'!LK53)</f>
        <v/>
      </c>
      <c r="LH53" t="str">
        <f>IF('[1]Data Checking'!LL53="","",'[1]Data Checking'!LL53)</f>
        <v/>
      </c>
      <c r="LI53" t="str">
        <f>IF('[1]Data Checking'!LM53="","",'[1]Data Checking'!LM53)</f>
        <v/>
      </c>
      <c r="LJ53" t="str">
        <f>IF('[1]Data Checking'!LN53="","",'[1]Data Checking'!LN53)</f>
        <v/>
      </c>
      <c r="LK53" t="str">
        <f>IF('[1]Data Checking'!LO53="","",'[1]Data Checking'!LO53)</f>
        <v/>
      </c>
      <c r="LL53" t="str">
        <f>IF('[1]Data Checking'!LP53="","",'[1]Data Checking'!LP53)</f>
        <v/>
      </c>
      <c r="LM53" t="str">
        <f>IF('[1]Data Checking'!LQ53="","",'[1]Data Checking'!LQ53)</f>
        <v/>
      </c>
      <c r="LN53" t="str">
        <f>IF('[1]Data Checking'!LR53="","",'[1]Data Checking'!LR53)</f>
        <v/>
      </c>
      <c r="LO53" t="str">
        <f>IF('[1]Data Checking'!LS53="","",'[1]Data Checking'!LS53)</f>
        <v/>
      </c>
      <c r="LP53" t="str">
        <f>IF('[1]Data Checking'!LT53="","",'[1]Data Checking'!LT53)</f>
        <v/>
      </c>
      <c r="LQ53" t="str">
        <f>IF('[1]Data Checking'!LU53="","",'[1]Data Checking'!LU53)</f>
        <v/>
      </c>
      <c r="LR53" t="str">
        <f>IF('[1]Data Checking'!LV53="","",'[1]Data Checking'!LV53)</f>
        <v/>
      </c>
      <c r="LS53" t="str">
        <f>IF('[1]Data Checking'!LW53="","",'[1]Data Checking'!LW53)</f>
        <v/>
      </c>
      <c r="LT53" t="str">
        <f>IF('[1]Data Checking'!LX53="","",'[1]Data Checking'!LX53)</f>
        <v/>
      </c>
      <c r="LU53" t="str">
        <f>IF('[1]Data Checking'!LY53="","",'[1]Data Checking'!LY53)</f>
        <v/>
      </c>
      <c r="LV53" t="str">
        <f>IF('[1]Data Checking'!LZ53="","",'[1]Data Checking'!LZ53)</f>
        <v/>
      </c>
      <c r="LW53" t="str">
        <f>IF('[1]Data Checking'!MA53="","",'[1]Data Checking'!MA53)</f>
        <v/>
      </c>
      <c r="LX53" t="str">
        <f>IF('[1]Data Checking'!MB53="","",'[1]Data Checking'!MB53)</f>
        <v/>
      </c>
      <c r="LY53" t="str">
        <f>IF('[1]Data Checking'!MC53="","",'[1]Data Checking'!MC53)</f>
        <v/>
      </c>
      <c r="LZ53" t="str">
        <f>IF('[1]Data Checking'!MD53="","",'[1]Data Checking'!MD53)</f>
        <v/>
      </c>
      <c r="MA53" t="str">
        <f>IF('[1]Data Checking'!ME53="","",'[1]Data Checking'!ME53)</f>
        <v/>
      </c>
      <c r="MB53" t="str">
        <f>IF('[1]Data Checking'!MF53="","",'[1]Data Checking'!MF53)</f>
        <v/>
      </c>
      <c r="MC53" t="str">
        <f>IF('[1]Data Checking'!MG53="","",'[1]Data Checking'!MG53)</f>
        <v/>
      </c>
      <c r="MD53" t="str">
        <f>IF('[1]Data Checking'!MH53="","",'[1]Data Checking'!MH53)</f>
        <v/>
      </c>
      <c r="ME53" t="str">
        <f>IF('[1]Data Checking'!MI53="","",'[1]Data Checking'!MI53)</f>
        <v/>
      </c>
      <c r="MF53" t="str">
        <f>IF('[1]Data Checking'!MJ53="","",'[1]Data Checking'!MJ53)</f>
        <v/>
      </c>
      <c r="MG53" t="str">
        <f>IF('[1]Data Checking'!MK53="","",'[1]Data Checking'!MK53)</f>
        <v/>
      </c>
      <c r="MH53" t="str">
        <f>IF('[1]Data Checking'!ML53="","",'[1]Data Checking'!ML53)</f>
        <v/>
      </c>
      <c r="MI53" t="str">
        <f>IF('[1]Data Checking'!MM53="","",'[1]Data Checking'!MM53)</f>
        <v/>
      </c>
      <c r="MJ53" t="str">
        <f>IF('[1]Data Checking'!MN53="","",'[1]Data Checking'!MN53)</f>
        <v/>
      </c>
      <c r="MK53" t="str">
        <f>IF('[1]Data Checking'!MO53="","",'[1]Data Checking'!MO53)</f>
        <v/>
      </c>
      <c r="ML53" t="str">
        <f>IF('[1]Data Checking'!MP53="","",'[1]Data Checking'!MP53)</f>
        <v/>
      </c>
      <c r="MM53" t="str">
        <f>IF('[1]Data Checking'!MQ53="","",'[1]Data Checking'!MQ53)</f>
        <v/>
      </c>
      <c r="MN53" t="str">
        <f>IF('[1]Data Checking'!MR53="","",'[1]Data Checking'!MR53)</f>
        <v/>
      </c>
      <c r="MO53" t="str">
        <f>IF('[1]Data Checking'!MS53="","",'[1]Data Checking'!MS53)</f>
        <v/>
      </c>
      <c r="MP53" t="str">
        <f>IF('[1]Data Checking'!MT53="","",'[1]Data Checking'!MT53)</f>
        <v/>
      </c>
      <c r="MQ53" t="str">
        <f>IF('[1]Data Checking'!MU53="","",'[1]Data Checking'!MU53)</f>
        <v/>
      </c>
      <c r="MR53" t="str">
        <f>IF('[1]Data Checking'!MV53="","",'[1]Data Checking'!MV53)</f>
        <v/>
      </c>
      <c r="MS53" t="str">
        <f>IF('[1]Data Checking'!MW53="","",'[1]Data Checking'!MW53)</f>
        <v/>
      </c>
      <c r="MT53" t="str">
        <f>IF('[1]Data Checking'!MX53="","",'[1]Data Checking'!MX53)</f>
        <v/>
      </c>
      <c r="MU53" t="str">
        <f>IF('[1]Data Checking'!MY53="","",'[1]Data Checking'!MY53)</f>
        <v/>
      </c>
      <c r="MV53" t="str">
        <f>IF('[1]Data Checking'!MZ53="","",'[1]Data Checking'!MZ53)</f>
        <v/>
      </c>
      <c r="MW53" t="str">
        <f>IF('[1]Data Checking'!NA53="","",'[1]Data Checking'!NA53)</f>
        <v/>
      </c>
      <c r="MX53" t="str">
        <f>IF('[1]Data Checking'!NB53="","",'[1]Data Checking'!NB53)</f>
        <v/>
      </c>
      <c r="MY53" t="str">
        <f>IF('[1]Data Checking'!NC53="","",'[1]Data Checking'!NC53)</f>
        <v/>
      </c>
      <c r="MZ53" t="str">
        <f>IF('[1]Data Checking'!ND53="","",'[1]Data Checking'!ND53)</f>
        <v/>
      </c>
      <c r="NA53" t="str">
        <f>IF('[1]Data Checking'!NE53="","",'[1]Data Checking'!NE53)</f>
        <v/>
      </c>
      <c r="NB53" t="str">
        <f>IF('[1]Data Checking'!NF53="","",'[1]Data Checking'!NF53)</f>
        <v/>
      </c>
      <c r="NC53" t="str">
        <f>IF('[1]Data Checking'!NG53="","",'[1]Data Checking'!NG53)</f>
        <v/>
      </c>
      <c r="ND53" t="str">
        <f>IF('[1]Data Checking'!NH53="","",'[1]Data Checking'!NH53)</f>
        <v/>
      </c>
      <c r="NE53" t="str">
        <f>IF('[1]Data Checking'!NI53="","",'[1]Data Checking'!NI53)</f>
        <v/>
      </c>
      <c r="NF53" t="str">
        <f>IF('[1]Data Checking'!NJ53="","",'[1]Data Checking'!NJ53)</f>
        <v/>
      </c>
      <c r="NG53" t="str">
        <f>IF('[1]Data Checking'!NK53="","",'[1]Data Checking'!NK53)</f>
        <v/>
      </c>
      <c r="NH53" t="str">
        <f>IF('[1]Data Checking'!NL53="","",'[1]Data Checking'!NL53)</f>
        <v/>
      </c>
      <c r="NI53" t="str">
        <f>IF('[1]Data Checking'!NM53="","",'[1]Data Checking'!NM53)</f>
        <v/>
      </c>
      <c r="NJ53" t="str">
        <f>IF('[1]Data Checking'!NN53="","",'[1]Data Checking'!NN53)</f>
        <v/>
      </c>
      <c r="NK53" t="str">
        <f>IF('[1]Data Checking'!NO53="","",'[1]Data Checking'!NO53)</f>
        <v/>
      </c>
      <c r="NL53" t="str">
        <f>IF('[1]Data Checking'!NP53="","",'[1]Data Checking'!NP53)</f>
        <v/>
      </c>
      <c r="NM53" t="str">
        <f>IF('[1]Data Checking'!NQ53="","",'[1]Data Checking'!NQ53)</f>
        <v/>
      </c>
      <c r="NN53" t="str">
        <f>IF('[1]Data Checking'!NR53="","",'[1]Data Checking'!NR53)</f>
        <v/>
      </c>
      <c r="NO53" t="str">
        <f>IF('[1]Data Checking'!NS53="","",'[1]Data Checking'!NS53)</f>
        <v/>
      </c>
      <c r="NP53" t="str">
        <f>IF('[1]Data Checking'!NT53="","",'[1]Data Checking'!NT53)</f>
        <v/>
      </c>
      <c r="NQ53" t="str">
        <f>IF('[1]Data Checking'!NU53="","",'[1]Data Checking'!NU53)</f>
        <v/>
      </c>
      <c r="NR53" t="str">
        <f>IF('[1]Data Checking'!NV53="","",'[1]Data Checking'!NV53)</f>
        <v/>
      </c>
      <c r="NS53" t="str">
        <f>IF('[1]Data Checking'!NW53="","",'[1]Data Checking'!NW53)</f>
        <v/>
      </c>
      <c r="NT53" t="str">
        <f>IF('[1]Data Checking'!NX53="","",'[1]Data Checking'!NX53)</f>
        <v/>
      </c>
      <c r="NU53" t="str">
        <f>IF('[1]Data Checking'!NY53="","",'[1]Data Checking'!NY53)</f>
        <v/>
      </c>
      <c r="NV53" t="str">
        <f>IF('[1]Data Checking'!NZ53="","",'[1]Data Checking'!NZ53)</f>
        <v/>
      </c>
      <c r="NW53" t="str">
        <f>IF('[1]Data Checking'!OA53="","",'[1]Data Checking'!OA53)</f>
        <v/>
      </c>
      <c r="NX53" t="str">
        <f>IF('[1]Data Checking'!OB53="","",'[1]Data Checking'!OB53)</f>
        <v/>
      </c>
      <c r="NY53" t="str">
        <f>IF('[1]Data Checking'!OC53="","",'[1]Data Checking'!OC53)</f>
        <v/>
      </c>
      <c r="NZ53" t="str">
        <f>IF('[1]Data Checking'!OD53="","",'[1]Data Checking'!OD53)</f>
        <v/>
      </c>
      <c r="OA53" t="str">
        <f>IF('[1]Data Checking'!OE53="","",'[1]Data Checking'!OE53)</f>
        <v/>
      </c>
      <c r="OB53" t="str">
        <f>IF('[1]Data Checking'!OF53="","",'[1]Data Checking'!OF53)</f>
        <v/>
      </c>
      <c r="OC53" t="str">
        <f>IF('[1]Data Checking'!OG53="","",'[1]Data Checking'!OG53)</f>
        <v/>
      </c>
      <c r="OD53" t="str">
        <f>IF('[1]Data Checking'!OH53="","",'[1]Data Checking'!OH53)</f>
        <v/>
      </c>
      <c r="OE53" t="str">
        <f>IF('[1]Data Checking'!OI53="","",'[1]Data Checking'!OI53)</f>
        <v/>
      </c>
      <c r="OF53" t="str">
        <f>IF('[1]Data Checking'!OJ53="","",'[1]Data Checking'!OJ53)</f>
        <v/>
      </c>
      <c r="OG53" t="str">
        <f>IF('[1]Data Checking'!OK53="","",'[1]Data Checking'!OK53)</f>
        <v/>
      </c>
      <c r="OH53" t="str">
        <f>IF('[1]Data Checking'!OL53="","",'[1]Data Checking'!OL53)</f>
        <v/>
      </c>
      <c r="OI53" t="str">
        <f>IF('[1]Data Checking'!OM53="","",'[1]Data Checking'!OM53)</f>
        <v/>
      </c>
      <c r="OJ53" t="str">
        <f>IF('[1]Data Checking'!ON53="","",'[1]Data Checking'!ON53)</f>
        <v/>
      </c>
      <c r="OK53" t="str">
        <f>IF('[1]Data Checking'!OO53="","",'[1]Data Checking'!OO53)</f>
        <v/>
      </c>
      <c r="OL53" t="str">
        <f>IF('[1]Data Checking'!OP53="","",'[1]Data Checking'!OP53)</f>
        <v/>
      </c>
      <c r="OM53" t="str">
        <f>IF('[1]Data Checking'!OQ53="","",'[1]Data Checking'!OQ53)</f>
        <v/>
      </c>
      <c r="ON53" t="str">
        <f>IF('[1]Data Checking'!OR53="","",'[1]Data Checking'!OR53)</f>
        <v/>
      </c>
      <c r="OO53" t="str">
        <f>IF('[1]Data Checking'!OS53="","",'[1]Data Checking'!OS53)</f>
        <v/>
      </c>
      <c r="OP53" t="str">
        <f>IF('[1]Data Checking'!OT53="","",'[1]Data Checking'!OT53)</f>
        <v/>
      </c>
      <c r="OQ53" t="str">
        <f>IF('[1]Data Checking'!OU53="","",'[1]Data Checking'!OU53)</f>
        <v/>
      </c>
      <c r="OR53" t="str">
        <f>IF('[1]Data Checking'!OV53="","",'[1]Data Checking'!OV53)</f>
        <v/>
      </c>
      <c r="OS53" t="str">
        <f>IF('[1]Data Checking'!OW53="","",'[1]Data Checking'!OW53)</f>
        <v/>
      </c>
      <c r="OT53" t="str">
        <f>IF('[1]Data Checking'!OX53="","",'[1]Data Checking'!OX53)</f>
        <v/>
      </c>
      <c r="OU53" t="str">
        <f>IF('[1]Data Checking'!OY53="","",'[1]Data Checking'!OY53)</f>
        <v/>
      </c>
      <c r="OV53" t="str">
        <f>IF('[1]Data Checking'!OZ53="","",'[1]Data Checking'!OZ53)</f>
        <v/>
      </c>
      <c r="OW53" t="str">
        <f>IF('[1]Data Checking'!PA53="","",'[1]Data Checking'!PA53)</f>
        <v/>
      </c>
      <c r="OX53" t="str">
        <f>IF('[1]Data Checking'!PB53="","",'[1]Data Checking'!PB53)</f>
        <v/>
      </c>
      <c r="OY53" t="str">
        <f>IF('[1]Data Checking'!PC53="","",'[1]Data Checking'!PC53)</f>
        <v/>
      </c>
      <c r="OZ53" t="str">
        <f>IF('[1]Data Checking'!PD53="","",'[1]Data Checking'!PD53)</f>
        <v/>
      </c>
      <c r="PA53" t="str">
        <f>IF('[1]Data Checking'!PE53="","",'[1]Data Checking'!PE53)</f>
        <v/>
      </c>
      <c r="PB53" t="str">
        <f>IF('[1]Data Checking'!PF53="","",'[1]Data Checking'!PF53)</f>
        <v/>
      </c>
      <c r="PC53" t="str">
        <f>IF('[1]Data Checking'!PG53="","",'[1]Data Checking'!PG53)</f>
        <v/>
      </c>
      <c r="PD53" t="str">
        <f>IF('[1]Data Checking'!PH53="","",'[1]Data Checking'!PH53)</f>
        <v/>
      </c>
      <c r="PE53" t="str">
        <f>IF('[1]Data Checking'!PI53="","",'[1]Data Checking'!PI53)</f>
        <v/>
      </c>
      <c r="PF53" t="str">
        <f>IF('[1]Data Checking'!PJ53="","",'[1]Data Checking'!PJ53)</f>
        <v/>
      </c>
      <c r="PG53" t="str">
        <f>IF('[1]Data Checking'!PK53="","",'[1]Data Checking'!PK53)</f>
        <v/>
      </c>
      <c r="PH53" t="str">
        <f>IF('[1]Data Checking'!PL53="","",'[1]Data Checking'!PL53)</f>
        <v/>
      </c>
      <c r="PI53" t="str">
        <f>IF('[1]Data Checking'!PM53="","",'[1]Data Checking'!PM53)</f>
        <v/>
      </c>
      <c r="PJ53" t="str">
        <f>IF('[1]Data Checking'!PN53="","",'[1]Data Checking'!PN53)</f>
        <v/>
      </c>
      <c r="PK53" t="str">
        <f>IF('[1]Data Checking'!PO53="","",'[1]Data Checking'!PO53)</f>
        <v/>
      </c>
      <c r="PL53" t="str">
        <f>IF('[1]Data Checking'!PP53="","",'[1]Data Checking'!PP53)</f>
        <v/>
      </c>
      <c r="PM53" t="str">
        <f>IF('[1]Data Checking'!PQ53="","",'[1]Data Checking'!PQ53)</f>
        <v/>
      </c>
      <c r="PN53" t="str">
        <f>IF('[1]Data Checking'!PR53="","",'[1]Data Checking'!PR53)</f>
        <v/>
      </c>
      <c r="PO53" t="str">
        <f>IF('[1]Data Checking'!PS53="","",'[1]Data Checking'!PS53)</f>
        <v/>
      </c>
      <c r="PP53" t="str">
        <f>IF('[1]Data Checking'!PT53="","",'[1]Data Checking'!PT53)</f>
        <v/>
      </c>
      <c r="PQ53" t="str">
        <f>IF('[1]Data Checking'!PU53="","",'[1]Data Checking'!PU53)</f>
        <v/>
      </c>
      <c r="PR53" t="str">
        <f>IF('[1]Data Checking'!PV53="","",'[1]Data Checking'!PV53)</f>
        <v/>
      </c>
      <c r="PS53" t="str">
        <f>IF('[1]Data Checking'!PW53="","",'[1]Data Checking'!PW53)</f>
        <v/>
      </c>
      <c r="PT53" t="str">
        <f>IF('[1]Data Checking'!PX53="","",'[1]Data Checking'!PX53)</f>
        <v/>
      </c>
      <c r="PU53" t="str">
        <f>IF('[1]Data Checking'!PY53="","",'[1]Data Checking'!PY53)</f>
        <v/>
      </c>
      <c r="PV53" t="str">
        <f>IF('[1]Data Checking'!PZ53="","",'[1]Data Checking'!PZ53)</f>
        <v/>
      </c>
      <c r="PW53" t="str">
        <f>IF('[1]Data Checking'!QA53="","",'[1]Data Checking'!QA53)</f>
        <v/>
      </c>
      <c r="PX53" t="str">
        <f>IF('[1]Data Checking'!QB53="","",'[1]Data Checking'!QB53)</f>
        <v/>
      </c>
      <c r="PY53" t="str">
        <f>IF('[1]Data Checking'!QC53="","",'[1]Data Checking'!QC53)</f>
        <v/>
      </c>
      <c r="PZ53" t="str">
        <f>IF('[1]Data Checking'!QD53="","",'[1]Data Checking'!QD53)</f>
        <v/>
      </c>
      <c r="QA53" t="str">
        <f>IF('[1]Data Checking'!QE53="","",'[1]Data Checking'!QE53)</f>
        <v/>
      </c>
      <c r="QB53" t="str">
        <f>IF('[1]Data Checking'!QF53="","",'[1]Data Checking'!QF53)</f>
        <v/>
      </c>
      <c r="QC53" t="str">
        <f>IF('[1]Data Checking'!QG53="","",'[1]Data Checking'!QG53)</f>
        <v/>
      </c>
      <c r="QD53" t="str">
        <f>IF('[1]Data Checking'!QH53="","",'[1]Data Checking'!QH53)</f>
        <v/>
      </c>
      <c r="QE53" t="str">
        <f>IF('[1]Data Checking'!QI53="","",'[1]Data Checking'!QI53)</f>
        <v/>
      </c>
      <c r="QF53" t="str">
        <f>IF('[1]Data Checking'!QJ53="","",'[1]Data Checking'!QJ53)</f>
        <v/>
      </c>
      <c r="QG53" t="str">
        <f>IF('[1]Data Checking'!QK53="","",'[1]Data Checking'!QK53)</f>
        <v/>
      </c>
      <c r="QH53" t="str">
        <f>IF('[1]Data Checking'!QL53="","",'[1]Data Checking'!QL53)</f>
        <v/>
      </c>
      <c r="QI53" t="str">
        <f>IF('[1]Data Checking'!QM53="","",'[1]Data Checking'!QM53)</f>
        <v/>
      </c>
      <c r="QJ53" t="str">
        <f>IF('[1]Data Checking'!QN53="","",'[1]Data Checking'!QN53)</f>
        <v/>
      </c>
      <c r="QK53" t="str">
        <f>IF('[1]Data Checking'!QO53="","",'[1]Data Checking'!QO53)</f>
        <v/>
      </c>
      <c r="QL53" t="str">
        <f>IF('[1]Data Checking'!QP53="","",'[1]Data Checking'!QP53)</f>
        <v/>
      </c>
      <c r="QM53" t="str">
        <f>IF('[1]Data Checking'!QQ53="","",'[1]Data Checking'!QQ53)</f>
        <v/>
      </c>
      <c r="QN53" t="str">
        <f>IF('[1]Data Checking'!QR53="","",'[1]Data Checking'!QR53)</f>
        <v/>
      </c>
      <c r="QO53" t="str">
        <f>IF('[1]Data Checking'!QS53="","",'[1]Data Checking'!QS53)</f>
        <v/>
      </c>
      <c r="QP53" t="str">
        <f>IF('[1]Data Checking'!QT53="","",'[1]Data Checking'!QT53)</f>
        <v/>
      </c>
      <c r="QQ53" t="str">
        <f>IF('[1]Data Checking'!QU53="","",'[1]Data Checking'!QU53)</f>
        <v/>
      </c>
      <c r="QR53" t="str">
        <f>IF('[1]Data Checking'!QV53="","",'[1]Data Checking'!QV53)</f>
        <v/>
      </c>
      <c r="QS53" t="str">
        <f>IF('[1]Data Checking'!QW53="","",'[1]Data Checking'!QW53)</f>
        <v/>
      </c>
      <c r="QT53" t="str">
        <f>IF('[1]Data Checking'!QX53="","",'[1]Data Checking'!QX53)</f>
        <v/>
      </c>
      <c r="QU53" t="str">
        <f>IF('[1]Data Checking'!QY53="","",'[1]Data Checking'!QY53)</f>
        <v/>
      </c>
      <c r="QV53" t="str">
        <f>IF('[1]Data Checking'!QZ53="","",'[1]Data Checking'!QZ53)</f>
        <v/>
      </c>
      <c r="QW53" t="str">
        <f>IF('[1]Data Checking'!RA53="","",'[1]Data Checking'!RA53)</f>
        <v/>
      </c>
      <c r="QX53" t="str">
        <f>IF('[1]Data Checking'!RB53="","",'[1]Data Checking'!RB53)</f>
        <v/>
      </c>
      <c r="QY53" t="str">
        <f>IF('[1]Data Checking'!RC53="","",'[1]Data Checking'!RC53)</f>
        <v/>
      </c>
      <c r="QZ53" t="str">
        <f>IF('[1]Data Checking'!RD53="","",'[1]Data Checking'!RD53)</f>
        <v/>
      </c>
      <c r="RA53" t="str">
        <f>IF('[1]Data Checking'!RE53="","",'[1]Data Checking'!RE53)</f>
        <v/>
      </c>
      <c r="RB53" t="str">
        <f>IF('[1]Data Checking'!RF53="","",'[1]Data Checking'!RF53)</f>
        <v/>
      </c>
      <c r="RC53" t="str">
        <f>IF('[1]Data Checking'!RG53="","",'[1]Data Checking'!RG53)</f>
        <v/>
      </c>
      <c r="RD53" t="str">
        <f>IF('[1]Data Checking'!RH53="","",'[1]Data Checking'!RH53)</f>
        <v/>
      </c>
      <c r="RE53" t="str">
        <f>IF('[1]Data Checking'!RI53="","",'[1]Data Checking'!RI53)</f>
        <v/>
      </c>
      <c r="RF53" t="str">
        <f>IF('[1]Data Checking'!RJ53="","",'[1]Data Checking'!RJ53)</f>
        <v/>
      </c>
      <c r="RG53" t="str">
        <f>IF('[1]Data Checking'!RK53="","",'[1]Data Checking'!RK53)</f>
        <v/>
      </c>
      <c r="RH53" t="str">
        <f>IF('[1]Data Checking'!RL53="","",'[1]Data Checking'!RL53)</f>
        <v/>
      </c>
      <c r="RI53" t="str">
        <f>IF('[1]Data Checking'!RM53="","",'[1]Data Checking'!RM53)</f>
        <v/>
      </c>
      <c r="RJ53" t="str">
        <f>IF('[1]Data Checking'!RN53="","",'[1]Data Checking'!RN53)</f>
        <v/>
      </c>
      <c r="RK53" t="str">
        <f>IF('[1]Data Checking'!RO53="","",'[1]Data Checking'!RO53)</f>
        <v/>
      </c>
      <c r="RL53" t="str">
        <f>IF('[1]Data Checking'!RP53="","",'[1]Data Checking'!RP53)</f>
        <v/>
      </c>
      <c r="RM53" t="str">
        <f>IF('[1]Data Checking'!RQ53="","",'[1]Data Checking'!RQ53)</f>
        <v/>
      </c>
      <c r="RN53" t="str">
        <f>IF('[1]Data Checking'!RR53="","",'[1]Data Checking'!RR53)</f>
        <v/>
      </c>
      <c r="RO53" t="str">
        <f>IF('[1]Data Checking'!RS53="","",'[1]Data Checking'!RS53)</f>
        <v/>
      </c>
      <c r="RP53" t="str">
        <f>IF('[1]Data Checking'!RT53="","",'[1]Data Checking'!RT53)</f>
        <v/>
      </c>
      <c r="RQ53" t="str">
        <f>IF('[1]Data Checking'!RU53="","",'[1]Data Checking'!RU53)</f>
        <v/>
      </c>
      <c r="RR53" t="str">
        <f>IF('[1]Data Checking'!RV53="","",'[1]Data Checking'!RV53)</f>
        <v/>
      </c>
      <c r="RS53" t="str">
        <f>IF('[1]Data Checking'!RW53="","",'[1]Data Checking'!RW53)</f>
        <v/>
      </c>
      <c r="RT53" t="str">
        <f>IF('[1]Data Checking'!RX53="","",'[1]Data Checking'!RX53)</f>
        <v/>
      </c>
      <c r="RU53" t="str">
        <f>IF('[1]Data Checking'!RY53="","",'[1]Data Checking'!RY53)</f>
        <v/>
      </c>
      <c r="RV53" t="str">
        <f>IF('[1]Data Checking'!RZ53="","",'[1]Data Checking'!RZ53)</f>
        <v/>
      </c>
      <c r="RW53" t="str">
        <f>IF('[1]Data Checking'!SA53="","",'[1]Data Checking'!SA53)</f>
        <v/>
      </c>
      <c r="RX53" t="str">
        <f>IF('[1]Data Checking'!SB53="","",'[1]Data Checking'!SB53)</f>
        <v/>
      </c>
      <c r="RY53" t="str">
        <f>IF('[1]Data Checking'!SC53="","",'[1]Data Checking'!SC53)</f>
        <v/>
      </c>
      <c r="RZ53" t="str">
        <f>IF('[1]Data Checking'!SD53="","",'[1]Data Checking'!SD53)</f>
        <v/>
      </c>
      <c r="SA53" t="str">
        <f>IF('[1]Data Checking'!SE53="","",'[1]Data Checking'!SE53)</f>
        <v/>
      </c>
      <c r="SB53" t="str">
        <f>IF('[1]Data Checking'!SF53="","",'[1]Data Checking'!SF53)</f>
        <v/>
      </c>
      <c r="SC53" t="str">
        <f>IF('[1]Data Checking'!SG53="","",'[1]Data Checking'!SG53)</f>
        <v/>
      </c>
      <c r="SD53" t="str">
        <f>IF('[1]Data Checking'!SH53="","",'[1]Data Checking'!SH53)</f>
        <v/>
      </c>
      <c r="SE53" t="str">
        <f>IF('[1]Data Checking'!SI53="","",'[1]Data Checking'!SI53)</f>
        <v/>
      </c>
      <c r="SF53" t="str">
        <f>IF('[1]Data Checking'!SJ53="","",'[1]Data Checking'!SJ53)</f>
        <v/>
      </c>
      <c r="SG53" t="str">
        <f>IF('[1]Data Checking'!SK53="","",'[1]Data Checking'!SK53)</f>
        <v/>
      </c>
      <c r="SH53" t="str">
        <f>IF('[1]Data Checking'!SL53="","",'[1]Data Checking'!SL53)</f>
        <v/>
      </c>
      <c r="SI53" t="str">
        <f>IF('[1]Data Checking'!SM53="","",'[1]Data Checking'!SM53)</f>
        <v/>
      </c>
      <c r="SJ53" t="str">
        <f>IF('[1]Data Checking'!SN53="","",'[1]Data Checking'!SN53)</f>
        <v/>
      </c>
      <c r="SK53" t="str">
        <f>IF('[1]Data Checking'!SO53="","",'[1]Data Checking'!SO53)</f>
        <v/>
      </c>
      <c r="SL53" t="str">
        <f>IF('[1]Data Checking'!SP53="","",'[1]Data Checking'!SP53)</f>
        <v/>
      </c>
      <c r="SM53" t="str">
        <f>IF('[1]Data Checking'!SQ53="","",'[1]Data Checking'!SQ53)</f>
        <v/>
      </c>
      <c r="SN53" t="str">
        <f>IF('[1]Data Checking'!SR53="","",'[1]Data Checking'!SR53)</f>
        <v/>
      </c>
      <c r="SO53" t="str">
        <f>IF('[1]Data Checking'!SS53="","",'[1]Data Checking'!SS53)</f>
        <v/>
      </c>
      <c r="SP53" t="str">
        <f>IF('[1]Data Checking'!ST53="","",'[1]Data Checking'!ST53)</f>
        <v/>
      </c>
      <c r="SQ53" t="str">
        <f>IF('[1]Data Checking'!SU53="","",'[1]Data Checking'!SU53)</f>
        <v/>
      </c>
      <c r="SR53" t="str">
        <f>IF('[1]Data Checking'!SV53="","",'[1]Data Checking'!SV53)</f>
        <v/>
      </c>
      <c r="SS53" t="str">
        <f>IF('[1]Data Checking'!SW53="","",'[1]Data Checking'!SW53)</f>
        <v/>
      </c>
      <c r="ST53" t="str">
        <f>IF('[1]Data Checking'!SX53="","",'[1]Data Checking'!SX53)</f>
        <v/>
      </c>
      <c r="SU53" t="str">
        <f>IF('[1]Data Checking'!SY53="","",'[1]Data Checking'!SY53)</f>
        <v/>
      </c>
      <c r="SV53" t="str">
        <f>IF('[1]Data Checking'!SZ53="","",'[1]Data Checking'!SZ53)</f>
        <v/>
      </c>
      <c r="SW53" t="str">
        <f>IF('[1]Data Checking'!TA53="","",'[1]Data Checking'!TA53)</f>
        <v/>
      </c>
      <c r="SX53" t="str">
        <f>IF('[1]Data Checking'!TB53="","",'[1]Data Checking'!TB53)</f>
        <v/>
      </c>
      <c r="SY53" t="str">
        <f>IF('[1]Data Checking'!TC53="","",'[1]Data Checking'!TC53)</f>
        <v/>
      </c>
      <c r="SZ53" t="str">
        <f>IF('[1]Data Checking'!TD53="","",'[1]Data Checking'!TD53)</f>
        <v/>
      </c>
      <c r="TA53" t="str">
        <f>IF('[1]Data Checking'!TE53="","",'[1]Data Checking'!TE53)</f>
        <v/>
      </c>
      <c r="TB53" t="str">
        <f>IF('[1]Data Checking'!TF53="","",'[1]Data Checking'!TF53)</f>
        <v/>
      </c>
      <c r="TC53" t="str">
        <f>IF('[1]Data Checking'!TG53="","",'[1]Data Checking'!TG53)</f>
        <v/>
      </c>
      <c r="TD53" t="str">
        <f>IF('[1]Data Checking'!TH53="","",'[1]Data Checking'!TH53)</f>
        <v/>
      </c>
      <c r="TE53" t="str">
        <f>IF('[1]Data Checking'!TI53="","",'[1]Data Checking'!TI53)</f>
        <v/>
      </c>
      <c r="TF53" t="str">
        <f>IF('[1]Data Checking'!TJ53="","",'[1]Data Checking'!TJ53)</f>
        <v/>
      </c>
      <c r="TG53" t="str">
        <f>IF('[1]Data Checking'!TK53="","",'[1]Data Checking'!TK53)</f>
        <v/>
      </c>
      <c r="TH53" t="str">
        <f>IF('[1]Data Checking'!TL53="","",'[1]Data Checking'!TL53)</f>
        <v/>
      </c>
      <c r="TI53" t="str">
        <f>IF('[1]Data Checking'!TM53="","",'[1]Data Checking'!TM53)</f>
        <v/>
      </c>
      <c r="TJ53">
        <f>IF('[1]Data Checking'!TN53="","",'[1]Data Checking'!TN53)</f>
        <v>0</v>
      </c>
      <c r="TK53">
        <f>IF('[1]Data Checking'!TO53="","",'[1]Data Checking'!TO53)</f>
        <v>0</v>
      </c>
      <c r="TL53">
        <f>IF('[1]Data Checking'!TP53="","",'[1]Data Checking'!TP53)</f>
        <v>0</v>
      </c>
      <c r="TM53">
        <f>IF('[1]Data Checking'!TQ53="","",'[1]Data Checking'!TQ53)</f>
        <v>0</v>
      </c>
      <c r="TN53">
        <f>IF('[1]Data Checking'!TR53="","",'[1]Data Checking'!TR53)</f>
        <v>0</v>
      </c>
      <c r="TO53" t="str">
        <f>IF('[1]Data Checking'!TS53="","",'[1]Data Checking'!TS53)</f>
        <v>Cette marchande de produits cosmetiques n'a pas de telephone et refus et de donner son nom</v>
      </c>
      <c r="TP53" t="str">
        <f>IF('[1]Data Checking'!TT53="","",'[1]Data Checking'!TT53)</f>
        <v/>
      </c>
      <c r="TQ53">
        <f>IF('[1]Data Checking'!TU53="","",'[1]Data Checking'!TU53)</f>
        <v>237463773</v>
      </c>
      <c r="TR53" t="str">
        <f>IF('[1]Data Checking'!TV53="","",'[1]Data Checking'!TV53)</f>
        <v>1aba270c-8046-4f6d-a4f1-d9011ac3b64c</v>
      </c>
      <c r="TS53">
        <f>IF('[1]Data Checking'!TW53="","",'[1]Data Checking'!TW53)</f>
        <v>44530.799409722233</v>
      </c>
      <c r="TT53" t="str">
        <f>IF('[1]Data Checking'!TX53="","",'[1]Data Checking'!TX53)</f>
        <v/>
      </c>
      <c r="TU53" t="str">
        <f>IF('[1]Data Checking'!TY53="","",'[1]Data Checking'!TY53)</f>
        <v/>
      </c>
      <c r="TV53" t="str">
        <f>IF('[1]Data Checking'!TZ53="","",'[1]Data Checking'!TZ53)</f>
        <v>submitted_via_web</v>
      </c>
      <c r="TW53" t="str">
        <f>IF('[1]Data Checking'!UA53="","",'[1]Data Checking'!UA53)</f>
        <v>icsm_haiti</v>
      </c>
      <c r="TX53" t="str">
        <f>IF('[1]Data Checking'!UB53="","",'[1]Data Checking'!UB53)</f>
        <v/>
      </c>
      <c r="TY53">
        <f>IF('[1]Data Checking'!UC53="","",'[1]Data Checking'!UC53)</f>
        <v>55</v>
      </c>
      <c r="TZ53" t="str">
        <f>IF('[1]Data Checking'!UD53="","",'[1]Data Checking'!UD53)</f>
        <v/>
      </c>
      <c r="UA53" t="e">
        <f>IF('[1]Data Checking'!UL53="","",'[1]Data Checking'!UL53)</f>
        <v>#REF!</v>
      </c>
      <c r="UB53" t="e">
        <f>IF('[1]Data Checking'!UM53="","",'[1]Data Checking'!UM53)</f>
        <v>#REF!</v>
      </c>
      <c r="UC53" t="e">
        <f>IF('[1]Data Checking'!UN53="","",'[1]Data Checking'!UN53)</f>
        <v>#REF!</v>
      </c>
    </row>
    <row r="54" spans="1:549">
      <c r="A54">
        <f>IF('[1]Data Checking'!D54="","",'[1]Data Checking'!D54)</f>
        <v>44530.462378495373</v>
      </c>
      <c r="B54">
        <f>IF('[1]Data Checking'!E54="","",'[1]Data Checking'!E54)</f>
        <v>44530.468025462957</v>
      </c>
      <c r="C54">
        <f>IF('[1]Data Checking'!F54="","",'[1]Data Checking'!F54)</f>
        <v>44530</v>
      </c>
      <c r="D54" t="str">
        <f>IF('[1]Data Checking'!H54="","",'[1]Data Checking'!H54)</f>
        <v>audit.csv</v>
      </c>
      <c r="E54" t="str">
        <f>IF('[1]Data Checking'!I54="","",'[1]Data Checking'!I54)</f>
        <v>icsm_haiti</v>
      </c>
      <c r="F54" t="str">
        <f>IF('[1]Data Checking'!J54="","",'[1]Data Checking'!J54)</f>
        <v/>
      </c>
      <c r="G54" t="str">
        <f>IF('[1]Data Checking'!K54="","",'[1]Data Checking'!K54)</f>
        <v/>
      </c>
      <c r="H54">
        <f>IF('[1]Data Checking'!L54="","",'[1]Data Checking'!L54)</f>
        <v>44530</v>
      </c>
      <c r="I54" t="str">
        <f>IF('[1]Data Checking'!M54="","",'[1]Data Checking'!M54)</f>
        <v>Croix-Rouge Neerlandaise</v>
      </c>
      <c r="J54" t="str">
        <f>IF('[1]Data Checking'!N54="","",'[1]Data Checking'!N54)</f>
        <v/>
      </c>
      <c r="K54" t="str">
        <f>IF('[1]Data Checking'!O54="","",'[1]Data Checking'!O54)</f>
        <v>crnl</v>
      </c>
      <c r="L54" t="str">
        <f>IF('[1]Data Checking'!P54="","",'[1]Data Checking'!P54)</f>
        <v>Croix-Rouge Neerlandaise</v>
      </c>
      <c r="M54" t="str">
        <f>IF('[1]Data Checking'!Q54="","",'[1]Data Checking'!Q54)</f>
        <v>Croix-Rouge Neerlandaise</v>
      </c>
      <c r="N54" t="str">
        <f>IF('[1]Data Checking'!R54="","",'[1]Data Checking'!R54)</f>
        <v>OJ_9690</v>
      </c>
      <c r="O54" t="str">
        <f>IF('[1]Data Checking'!S54="","",'[1]Data Checking'!S54)</f>
        <v/>
      </c>
      <c r="P54" t="str">
        <f>IF('[1]Data Checking'!T54="","",'[1]Data Checking'!T54)</f>
        <v>crnl_oj</v>
      </c>
      <c r="Q54" t="str">
        <f>IF('[1]Data Checking'!U54="","",'[1]Data Checking'!U54)</f>
        <v>OJ_9690</v>
      </c>
      <c r="R54" t="str">
        <f>IF('[1]Data Checking'!V54="","",'[1]Data Checking'!V54)</f>
        <v>OJ_9690</v>
      </c>
      <c r="S54" t="str">
        <f>IF('[1]Data Checking'!W54="","",'[1]Data Checking'!W54)</f>
        <v>Sud-Est</v>
      </c>
      <c r="T54" t="str">
        <f>IF('[1]Data Checking'!X54="","",'[1]Data Checking'!X54)</f>
        <v>Cayes-Jacmel</v>
      </c>
      <c r="U54" t="str">
        <f>IF('[1]Data Checking'!Y54="","",'[1]Data Checking'!Y54)</f>
        <v>HT0213</v>
      </c>
      <c r="V54" t="str">
        <f>IF('[1]Data Checking'!Z54="","",'[1]Data Checking'!Z54)</f>
        <v>Cayes-Jacmel</v>
      </c>
      <c r="W54" t="str">
        <f>IF('[1]Data Checking'!AA54="","",'[1]Data Checking'!AA54)</f>
        <v>3e Section Haut Cap Rouge</v>
      </c>
      <c r="X54" t="str">
        <f>IF('[1]Data Checking'!AB54="","",'[1]Data Checking'!AB54)</f>
        <v>HT0213-03</v>
      </c>
      <c r="Y54" t="str">
        <f>IF('[1]Data Checking'!AC54="","",'[1]Data Checking'!AC54)</f>
        <v>3e Section Haut Cap Rouge</v>
      </c>
      <c r="Z54" t="str">
        <f>IF('[1]Data Checking'!AD54="","",'[1]Data Checking'!AD54)</f>
        <v>Cap Rouge</v>
      </c>
      <c r="AA54" t="str">
        <f>IF('[1]Data Checking'!AE54="","",'[1]Data Checking'!AE54)</f>
        <v/>
      </c>
      <c r="AB54" t="str">
        <f>IF('[1]Data Checking'!AF54="","",'[1]Data Checking'!AF54)</f>
        <v>cayjac_1</v>
      </c>
      <c r="AC54" t="str">
        <f>IF('[1]Data Checking'!AG54="","",'[1]Data Checking'!AG54)</f>
        <v>Cap Rouge</v>
      </c>
      <c r="AD54" t="str">
        <f>IF('[1]Data Checking'!AH54="","",'[1]Data Checking'!AH54)</f>
        <v>Cap Rouge</v>
      </c>
      <c r="AE54" t="str">
        <f>IF('[1]Data Checking'!AI54="","",'[1]Data Checking'!AI54)</f>
        <v>Marché de Cap Rouge</v>
      </c>
      <c r="AF54" t="str">
        <f>IF('[1]Data Checking'!AJ54="","",'[1]Data Checking'!AJ54)</f>
        <v/>
      </c>
      <c r="AG54" t="str">
        <f>IF('[1]Data Checking'!AK54="","",'[1]Data Checking'!AK54)</f>
        <v>cayjac</v>
      </c>
      <c r="AH54" t="str">
        <f>IF('[1]Data Checking'!AL54="","",'[1]Data Checking'!AL54)</f>
        <v>Marché de Cap Rouge</v>
      </c>
      <c r="AI54" t="str">
        <f>IF('[1]Data Checking'!AM54="","",'[1]Data Checking'!AM54)</f>
        <v>Marché de Cap Rouge</v>
      </c>
      <c r="AJ54" t="str">
        <f>IF('[1]Data Checking'!AN54="","",'[1]Data Checking'!AN54)</f>
        <v>Milieu rural</v>
      </c>
      <c r="AK54" t="str">
        <f>IF('[1]Data Checking'!AO54="","",'[1]Data Checking'!AO54)</f>
        <v>Enquête auprès d'un marchand</v>
      </c>
      <c r="AL54" t="str">
        <f>IF('[1]Data Checking'!AP54="","",'[1]Data Checking'!AP54)</f>
        <v>Oui</v>
      </c>
      <c r="AM54" t="str">
        <f>IF('[1]Data Checking'!AQ54="","",'[1]Data Checking'!AQ54)</f>
        <v/>
      </c>
      <c r="AN54" t="str">
        <f>IF('[1]Data Checking'!AR54="","",'[1]Data Checking'!AR54)</f>
        <v>Oui</v>
      </c>
      <c r="AO54" t="str">
        <f>IF('[1]Data Checking'!AS54="","",'[1]Data Checking'!AS54)</f>
        <v/>
      </c>
      <c r="AP54" t="str">
        <f>IF('[1]Data Checking'!AT54="","",'[1]Data Checking'!AT54)</f>
        <v>Femme</v>
      </c>
      <c r="AQ54">
        <f>IF('[1]Data Checking'!AU54="","",'[1]Data Checking'!AU54)</f>
        <v>44530</v>
      </c>
      <c r="AR54">
        <f>IF('[1]Data Checking'!AV54="","",'[1]Data Checking'!AV54)</f>
        <v>44530</v>
      </c>
      <c r="AS54" t="str">
        <f>IF('[1]Data Checking'!AW54="","",'[1]Data Checking'!AW54)</f>
        <v>Détaillant sur une table</v>
      </c>
      <c r="AT54" t="str">
        <f>IF('[1]Data Checking'!AX54="","",'[1]Data Checking'!AX54)</f>
        <v/>
      </c>
      <c r="AU54" t="str">
        <f>IF('[1]Data Checking'!AY54="","",'[1]Data Checking'!AY54)</f>
        <v>Charbon de bois</v>
      </c>
      <c r="AV54">
        <f>IF('[1]Data Checking'!AZ54="","",'[1]Data Checking'!AZ54)</f>
        <v>0</v>
      </c>
      <c r="AW54">
        <f>IF('[1]Data Checking'!BA54="","",'[1]Data Checking'!BA54)</f>
        <v>0</v>
      </c>
      <c r="AX54">
        <f>IF('[1]Data Checking'!BB54="","",'[1]Data Checking'!BB54)</f>
        <v>1</v>
      </c>
      <c r="AY54">
        <f>IF('[1]Data Checking'!BC54="","",'[1]Data Checking'!BC54)</f>
        <v>0</v>
      </c>
      <c r="AZ54" t="str">
        <f>IF('[1]Data Checking'!BD54="","",'[1]Data Checking'!BD54)</f>
        <v>charbon</v>
      </c>
      <c r="BA54" t="str">
        <f>IF('[1]Data Checking'!BE54="","",'[1]Data Checking'!BE54)</f>
        <v>Charbon de bois</v>
      </c>
      <c r="BB54" t="str">
        <f>IF('[1]Data Checking'!BF54="","",'[1]Data Checking'!BF54)</f>
        <v>En espèces (Gourde)</v>
      </c>
      <c r="BC54">
        <f>IF('[1]Data Checking'!BG54="","",'[1]Data Checking'!BG54)</f>
        <v>1</v>
      </c>
      <c r="BD54">
        <f>IF('[1]Data Checking'!BH54="","",'[1]Data Checking'!BH54)</f>
        <v>0</v>
      </c>
      <c r="BE54">
        <f>IF('[1]Data Checking'!BI54="","",'[1]Data Checking'!BI54)</f>
        <v>0</v>
      </c>
      <c r="BF54">
        <f>IF('[1]Data Checking'!BJ54="","",'[1]Data Checking'!BJ54)</f>
        <v>0</v>
      </c>
      <c r="BG54">
        <f>IF('[1]Data Checking'!BK54="","",'[1]Data Checking'!BK54)</f>
        <v>0</v>
      </c>
      <c r="BH54">
        <f>IF('[1]Data Checking'!BL54="","",'[1]Data Checking'!BL54)</f>
        <v>0</v>
      </c>
      <c r="BI54">
        <f>IF('[1]Data Checking'!BM54="","",'[1]Data Checking'!BM54)</f>
        <v>0</v>
      </c>
      <c r="BJ54">
        <f>IF('[1]Data Checking'!BN54="","",'[1]Data Checking'!BN54)</f>
        <v>0</v>
      </c>
      <c r="BK54">
        <f>IF('[1]Data Checking'!BO54="","",'[1]Data Checking'!BO54)</f>
        <v>0</v>
      </c>
      <c r="BL54">
        <f>IF('[1]Data Checking'!BP54="","",'[1]Data Checking'!BP54)</f>
        <v>0</v>
      </c>
      <c r="BM54" t="str">
        <f>IF('[1]Data Checking'!BQ54="","",'[1]Data Checking'!BQ54)</f>
        <v/>
      </c>
      <c r="BN54" t="str">
        <f>IF('[1]Data Checking'!BR54="","",'[1]Data Checking'!BR54)</f>
        <v>Oui, il y a moins de commerçants par rapport au mois passé</v>
      </c>
      <c r="BO54" t="str">
        <f>IF('[1]Data Checking'!BS54="","",'[1]Data Checking'!BS54)</f>
        <v>Moins de 20</v>
      </c>
      <c r="BP54" t="str">
        <f>IF('[1]Data Checking'!BT54="","",'[1]Data Checking'!BT54)</f>
        <v/>
      </c>
      <c r="BQ54" t="str">
        <f>IF('[1]Data Checking'!BU54="","",'[1]Data Checking'!BU54)</f>
        <v/>
      </c>
      <c r="BR54" t="str">
        <f>IF('[1]Data Checking'!BV54="","",'[1]Data Checking'!BV54)</f>
        <v/>
      </c>
      <c r="BS54" t="str">
        <f>IF('[1]Data Checking'!BW54="","",'[1]Data Checking'!BW54)</f>
        <v/>
      </c>
      <c r="BT54" t="str">
        <f>IF('[1]Data Checking'!BX54="","",'[1]Data Checking'!BX54)</f>
        <v/>
      </c>
      <c r="BU54" t="str">
        <f>IF('[1]Data Checking'!BY54="","",'[1]Data Checking'!BY54)</f>
        <v/>
      </c>
      <c r="BV54" t="str">
        <f>IF('[1]Data Checking'!BZ54="","",'[1]Data Checking'!BZ54)</f>
        <v/>
      </c>
      <c r="BW54" t="str">
        <f>IF('[1]Data Checking'!CA54="","",'[1]Data Checking'!CA54)</f>
        <v/>
      </c>
      <c r="BX54" t="str">
        <f>IF('[1]Data Checking'!CB54="","",'[1]Data Checking'!CB54)</f>
        <v/>
      </c>
      <c r="BY54" t="str">
        <f>IF('[1]Data Checking'!CC54="","",'[1]Data Checking'!CC54)</f>
        <v/>
      </c>
      <c r="BZ54" t="str">
        <f>IF('[1]Data Checking'!CD54="","",'[1]Data Checking'!CD54)</f>
        <v/>
      </c>
      <c r="CA54" t="str">
        <f>IF('[1]Data Checking'!CE54="","",'[1]Data Checking'!CE54)</f>
        <v/>
      </c>
      <c r="CB54" t="str">
        <f>IF('[1]Data Checking'!CF54="","",'[1]Data Checking'!CF54)</f>
        <v/>
      </c>
      <c r="CC54" t="str">
        <f>IF('[1]Data Checking'!CG54="","",'[1]Data Checking'!CG54)</f>
        <v/>
      </c>
      <c r="CD54" t="str">
        <f>IF('[1]Data Checking'!CH54="","",'[1]Data Checking'!CH54)</f>
        <v/>
      </c>
      <c r="CE54" t="str">
        <f>IF('[1]Data Checking'!CI54="","",'[1]Data Checking'!CI54)</f>
        <v/>
      </c>
      <c r="CF54" t="str">
        <f>IF('[1]Data Checking'!CJ54="","",'[1]Data Checking'!CJ54)</f>
        <v/>
      </c>
      <c r="CG54" t="str">
        <f>IF('[1]Data Checking'!CK54="","",'[1]Data Checking'!CK54)</f>
        <v/>
      </c>
      <c r="CH54" t="str">
        <f>IF('[1]Data Checking'!CL54="","",'[1]Data Checking'!CL54)</f>
        <v/>
      </c>
      <c r="CI54" t="str">
        <f>IF('[1]Data Checking'!CM54="","",'[1]Data Checking'!CM54)</f>
        <v/>
      </c>
      <c r="CJ54" t="str">
        <f>IF('[1]Data Checking'!CN54="","",'[1]Data Checking'!CN54)</f>
        <v/>
      </c>
      <c r="CK54" t="str">
        <f>IF('[1]Data Checking'!CO54="","",'[1]Data Checking'!CO54)</f>
        <v/>
      </c>
      <c r="CL54" t="str">
        <f>IF('[1]Data Checking'!CP54="","",'[1]Data Checking'!CP54)</f>
        <v/>
      </c>
      <c r="CM54" t="str">
        <f>IF('[1]Data Checking'!CQ54="","",'[1]Data Checking'!CQ54)</f>
        <v/>
      </c>
      <c r="CN54" t="str">
        <f>IF('[1]Data Checking'!CR54="","",'[1]Data Checking'!CR54)</f>
        <v/>
      </c>
      <c r="CO54" t="str">
        <f>IF('[1]Data Checking'!CS54="","",'[1]Data Checking'!CS54)</f>
        <v/>
      </c>
      <c r="CP54" t="str">
        <f>IF('[1]Data Checking'!CT54="","",'[1]Data Checking'!CT54)</f>
        <v/>
      </c>
      <c r="CQ54" t="str">
        <f>IF('[1]Data Checking'!CU54="","",'[1]Data Checking'!CU54)</f>
        <v/>
      </c>
      <c r="CR54" t="str">
        <f>IF('[1]Data Checking'!CV54="","",'[1]Data Checking'!CV54)</f>
        <v/>
      </c>
      <c r="CS54" t="str">
        <f>IF('[1]Data Checking'!CW54="","",'[1]Data Checking'!CW54)</f>
        <v/>
      </c>
      <c r="CT54" t="str">
        <f>IF('[1]Data Checking'!CX54="","",'[1]Data Checking'!CX54)</f>
        <v/>
      </c>
      <c r="CU54" t="str">
        <f>IF('[1]Data Checking'!CY54="","",'[1]Data Checking'!CY54)</f>
        <v/>
      </c>
      <c r="CV54" t="str">
        <f>IF('[1]Data Checking'!CZ54="","",'[1]Data Checking'!CZ54)</f>
        <v/>
      </c>
      <c r="CW54" t="str">
        <f>IF('[1]Data Checking'!DA54="","",'[1]Data Checking'!DA54)</f>
        <v/>
      </c>
      <c r="CX54" t="str">
        <f>IF('[1]Data Checking'!DB54="","",'[1]Data Checking'!DB54)</f>
        <v/>
      </c>
      <c r="CY54" t="str">
        <f>IF('[1]Data Checking'!DC54="","",'[1]Data Checking'!DC54)</f>
        <v/>
      </c>
      <c r="CZ54" t="str">
        <f>IF('[1]Data Checking'!DD54="","",'[1]Data Checking'!DD54)</f>
        <v/>
      </c>
      <c r="DA54" t="str">
        <f>IF('[1]Data Checking'!DE54="","",'[1]Data Checking'!DE54)</f>
        <v/>
      </c>
      <c r="DB54" t="str">
        <f>IF('[1]Data Checking'!DF54="","",'[1]Data Checking'!DF54)</f>
        <v/>
      </c>
      <c r="DC54" t="str">
        <f>IF('[1]Data Checking'!DG54="","",'[1]Data Checking'!DG54)</f>
        <v/>
      </c>
      <c r="DD54" t="str">
        <f>IF('[1]Data Checking'!DH54="","",'[1]Data Checking'!DH54)</f>
        <v/>
      </c>
      <c r="DE54" t="str">
        <f>IF('[1]Data Checking'!DI54="","",'[1]Data Checking'!DI54)</f>
        <v/>
      </c>
      <c r="DF54" t="str">
        <f>IF('[1]Data Checking'!DJ54="","",'[1]Data Checking'!DJ54)</f>
        <v/>
      </c>
      <c r="DG54" t="str">
        <f>IF('[1]Data Checking'!DK54="","",'[1]Data Checking'!DK54)</f>
        <v/>
      </c>
      <c r="DH54" t="str">
        <f>IF('[1]Data Checking'!DL54="","",'[1]Data Checking'!DL54)</f>
        <v/>
      </c>
      <c r="DI54" t="str">
        <f>IF('[1]Data Checking'!DM54="","",'[1]Data Checking'!DM54)</f>
        <v/>
      </c>
      <c r="DJ54" t="str">
        <f>IF('[1]Data Checking'!DN54="","",'[1]Data Checking'!DN54)</f>
        <v/>
      </c>
      <c r="DK54" t="str">
        <f>IF('[1]Data Checking'!DO54="","",'[1]Data Checking'!DO54)</f>
        <v/>
      </c>
      <c r="DL54" t="str">
        <f>IF('[1]Data Checking'!DP54="","",'[1]Data Checking'!DP54)</f>
        <v/>
      </c>
      <c r="DM54" t="str">
        <f>IF('[1]Data Checking'!DQ54="","",'[1]Data Checking'!DQ54)</f>
        <v/>
      </c>
      <c r="DN54" t="str">
        <f>IF('[1]Data Checking'!DR54="","",'[1]Data Checking'!DR54)</f>
        <v/>
      </c>
      <c r="DO54" t="str">
        <f>IF('[1]Data Checking'!DS54="","",'[1]Data Checking'!DS54)</f>
        <v/>
      </c>
      <c r="DP54" t="str">
        <f>IF('[1]Data Checking'!DT54="","",'[1]Data Checking'!DT54)</f>
        <v/>
      </c>
      <c r="DQ54" t="str">
        <f>IF('[1]Data Checking'!DU54="","",'[1]Data Checking'!DU54)</f>
        <v/>
      </c>
      <c r="DR54" t="str">
        <f>IF('[1]Data Checking'!DV54="","",'[1]Data Checking'!DV54)</f>
        <v/>
      </c>
      <c r="DS54" t="str">
        <f>IF('[1]Data Checking'!DW54="","",'[1]Data Checking'!DW54)</f>
        <v/>
      </c>
      <c r="DT54" t="str">
        <f>IF('[1]Data Checking'!DX54="","",'[1]Data Checking'!DX54)</f>
        <v/>
      </c>
      <c r="DU54" t="str">
        <f>IF('[1]Data Checking'!DY54="","",'[1]Data Checking'!DY54)</f>
        <v/>
      </c>
      <c r="DV54" t="str">
        <f>IF('[1]Data Checking'!DZ54="","",'[1]Data Checking'!DZ54)</f>
        <v/>
      </c>
      <c r="DW54" t="str">
        <f>IF('[1]Data Checking'!EA54="","",'[1]Data Checking'!EA54)</f>
        <v/>
      </c>
      <c r="DX54" t="str">
        <f>IF('[1]Data Checking'!EB54="","",'[1]Data Checking'!EB54)</f>
        <v/>
      </c>
      <c r="DY54" t="str">
        <f>IF('[1]Data Checking'!EC54="","",'[1]Data Checking'!EC54)</f>
        <v/>
      </c>
      <c r="DZ54" t="str">
        <f>IF('[1]Data Checking'!ED54="","",'[1]Data Checking'!ED54)</f>
        <v/>
      </c>
      <c r="EA54" t="str">
        <f>IF('[1]Data Checking'!EE54="","",'[1]Data Checking'!EE54)</f>
        <v/>
      </c>
      <c r="EB54" t="str">
        <f>IF('[1]Data Checking'!EF54="","",'[1]Data Checking'!EF54)</f>
        <v/>
      </c>
      <c r="EC54" t="str">
        <f>IF('[1]Data Checking'!EG54="","",'[1]Data Checking'!EG54)</f>
        <v/>
      </c>
      <c r="ED54" t="str">
        <f>IF('[1]Data Checking'!EH54="","",'[1]Data Checking'!EH54)</f>
        <v/>
      </c>
      <c r="EE54" t="str">
        <f>IF('[1]Data Checking'!EI54="","",'[1]Data Checking'!EI54)</f>
        <v/>
      </c>
      <c r="EF54" t="str">
        <f>IF('[1]Data Checking'!EJ54="","",'[1]Data Checking'!EJ54)</f>
        <v/>
      </c>
      <c r="EG54" t="str">
        <f>IF('[1]Data Checking'!EK54="","",'[1]Data Checking'!EK54)</f>
        <v/>
      </c>
      <c r="EH54" t="str">
        <f>IF('[1]Data Checking'!EL54="","",'[1]Data Checking'!EL54)</f>
        <v/>
      </c>
      <c r="EI54" t="str">
        <f>IF('[1]Data Checking'!EM54="","",'[1]Data Checking'!EM54)</f>
        <v/>
      </c>
      <c r="EJ54" t="str">
        <f>IF('[1]Data Checking'!EN54="","",'[1]Data Checking'!EN54)</f>
        <v/>
      </c>
      <c r="EK54" t="str">
        <f>IF('[1]Data Checking'!EO54="","",'[1]Data Checking'!EO54)</f>
        <v/>
      </c>
      <c r="EL54" t="str">
        <f>IF('[1]Data Checking'!EP54="","",'[1]Data Checking'!EP54)</f>
        <v/>
      </c>
      <c r="EM54" t="str">
        <f>IF('[1]Data Checking'!EQ54="","",'[1]Data Checking'!EQ54)</f>
        <v/>
      </c>
      <c r="EN54" t="str">
        <f>IF('[1]Data Checking'!ER54="","",'[1]Data Checking'!ER54)</f>
        <v/>
      </c>
      <c r="EO54" t="str">
        <f>IF('[1]Data Checking'!ES54="","",'[1]Data Checking'!ES54)</f>
        <v/>
      </c>
      <c r="EP54" t="str">
        <f>IF('[1]Data Checking'!ET54="","",'[1]Data Checking'!ET54)</f>
        <v/>
      </c>
      <c r="EQ54" t="str">
        <f>IF('[1]Data Checking'!EU54="","",'[1]Data Checking'!EU54)</f>
        <v/>
      </c>
      <c r="ER54" t="str">
        <f>IF('[1]Data Checking'!EV54="","",'[1]Data Checking'!EV54)</f>
        <v/>
      </c>
      <c r="ES54" t="str">
        <f>IF('[1]Data Checking'!EW54="","",'[1]Data Checking'!EW54)</f>
        <v/>
      </c>
      <c r="ET54" t="str">
        <f>IF('[1]Data Checking'!EX54="","",'[1]Data Checking'!EX54)</f>
        <v/>
      </c>
      <c r="EU54" t="str">
        <f>IF('[1]Data Checking'!EY54="","",'[1]Data Checking'!EY54)</f>
        <v/>
      </c>
      <c r="EV54" t="str">
        <f>IF('[1]Data Checking'!EZ54="","",'[1]Data Checking'!EZ54)</f>
        <v/>
      </c>
      <c r="EW54" t="str">
        <f>IF('[1]Data Checking'!FA54="","",'[1]Data Checking'!FA54)</f>
        <v/>
      </c>
      <c r="EX54" t="str">
        <f>IF('[1]Data Checking'!FB54="","",'[1]Data Checking'!FB54)</f>
        <v/>
      </c>
      <c r="EY54" t="str">
        <f>IF('[1]Data Checking'!FC54="","",'[1]Data Checking'!FC54)</f>
        <v/>
      </c>
      <c r="EZ54" t="str">
        <f>IF('[1]Data Checking'!FD54="","",'[1]Data Checking'!FD54)</f>
        <v/>
      </c>
      <c r="FA54" t="str">
        <f>IF('[1]Data Checking'!FE54="","",'[1]Data Checking'!FE54)</f>
        <v/>
      </c>
      <c r="FB54" t="str">
        <f>IF('[1]Data Checking'!FF54="","",'[1]Data Checking'!FF54)</f>
        <v/>
      </c>
      <c r="FC54" t="str">
        <f>IF('[1]Data Checking'!FG54="","",'[1]Data Checking'!FG54)</f>
        <v/>
      </c>
      <c r="FD54" t="str">
        <f>IF('[1]Data Checking'!FH54="","",'[1]Data Checking'!FH54)</f>
        <v/>
      </c>
      <c r="FE54" t="str">
        <f>IF('[1]Data Checking'!FI54="","",'[1]Data Checking'!FI54)</f>
        <v/>
      </c>
      <c r="FF54" t="str">
        <f>IF('[1]Data Checking'!FJ54="","",'[1]Data Checking'!FJ54)</f>
        <v/>
      </c>
      <c r="FG54" t="str">
        <f>IF('[1]Data Checking'!FK54="","",'[1]Data Checking'!FK54)</f>
        <v/>
      </c>
      <c r="FH54" t="str">
        <f>IF('[1]Data Checking'!FL54="","",'[1]Data Checking'!FL54)</f>
        <v/>
      </c>
      <c r="FI54" t="str">
        <f>IF('[1]Data Checking'!FM54="","",'[1]Data Checking'!FM54)</f>
        <v/>
      </c>
      <c r="FJ54" t="str">
        <f>IF('[1]Data Checking'!FN54="","",'[1]Data Checking'!FN54)</f>
        <v/>
      </c>
      <c r="FK54" t="str">
        <f>IF('[1]Data Checking'!FO54="","",'[1]Data Checking'!FO54)</f>
        <v/>
      </c>
      <c r="FL54" t="str">
        <f>IF('[1]Data Checking'!FP54="","",'[1]Data Checking'!FP54)</f>
        <v/>
      </c>
      <c r="FM54" t="str">
        <f>IF('[1]Data Checking'!FQ54="","",'[1]Data Checking'!FQ54)</f>
        <v/>
      </c>
      <c r="FN54" t="str">
        <f>IF('[1]Data Checking'!FR54="","",'[1]Data Checking'!FR54)</f>
        <v/>
      </c>
      <c r="FO54" t="str">
        <f>IF('[1]Data Checking'!FS54="","",'[1]Data Checking'!FS54)</f>
        <v/>
      </c>
      <c r="FP54" t="str">
        <f>IF('[1]Data Checking'!FT54="","",'[1]Data Checking'!FT54)</f>
        <v/>
      </c>
      <c r="FQ54" t="str">
        <f>IF('[1]Data Checking'!FU54="","",'[1]Data Checking'!FU54)</f>
        <v/>
      </c>
      <c r="FR54" t="str">
        <f>IF('[1]Data Checking'!FV54="","",'[1]Data Checking'!FV54)</f>
        <v/>
      </c>
      <c r="FS54" t="str">
        <f>IF('[1]Data Checking'!FW54="","",'[1]Data Checking'!FW54)</f>
        <v/>
      </c>
      <c r="FT54" t="str">
        <f>IF('[1]Data Checking'!FX54="","",'[1]Data Checking'!FX54)</f>
        <v/>
      </c>
      <c r="FU54" t="str">
        <f>IF('[1]Data Checking'!FY54="","",'[1]Data Checking'!FY54)</f>
        <v/>
      </c>
      <c r="FV54" t="str">
        <f>IF('[1]Data Checking'!FZ54="","",'[1]Data Checking'!FZ54)</f>
        <v/>
      </c>
      <c r="FW54" t="str">
        <f>IF('[1]Data Checking'!GA54="","",'[1]Data Checking'!GA54)</f>
        <v/>
      </c>
      <c r="FX54" t="str">
        <f>IF('[1]Data Checking'!GB54="","",'[1]Data Checking'!GB54)</f>
        <v/>
      </c>
      <c r="FY54" t="str">
        <f>IF('[1]Data Checking'!GC54="","",'[1]Data Checking'!GC54)</f>
        <v/>
      </c>
      <c r="FZ54" t="str">
        <f>IF('[1]Data Checking'!GD54="","",'[1]Data Checking'!GD54)</f>
        <v/>
      </c>
      <c r="GA54" t="str">
        <f>IF('[1]Data Checking'!GE54="","",'[1]Data Checking'!GE54)</f>
        <v/>
      </c>
      <c r="GB54" t="str">
        <f>IF('[1]Data Checking'!GF54="","",'[1]Data Checking'!GF54)</f>
        <v/>
      </c>
      <c r="GC54" t="str">
        <f>IF('[1]Data Checking'!GG54="","",'[1]Data Checking'!GG54)</f>
        <v/>
      </c>
      <c r="GD54" t="str">
        <f>IF('[1]Data Checking'!GH54="","",'[1]Data Checking'!GH54)</f>
        <v/>
      </c>
      <c r="GE54" t="str">
        <f>IF('[1]Data Checking'!GI54="","",'[1]Data Checking'!GI54)</f>
        <v/>
      </c>
      <c r="GF54" t="str">
        <f>IF('[1]Data Checking'!GJ54="","",'[1]Data Checking'!GJ54)</f>
        <v/>
      </c>
      <c r="GG54" t="str">
        <f>IF('[1]Data Checking'!GK54="","",'[1]Data Checking'!GK54)</f>
        <v/>
      </c>
      <c r="GH54" t="str">
        <f>IF('[1]Data Checking'!GL54="","",'[1]Data Checking'!GL54)</f>
        <v/>
      </c>
      <c r="GI54" t="str">
        <f>IF('[1]Data Checking'!GM54="","",'[1]Data Checking'!GM54)</f>
        <v/>
      </c>
      <c r="GJ54" t="str">
        <f>IF('[1]Data Checking'!GN54="","",'[1]Data Checking'!GN54)</f>
        <v/>
      </c>
      <c r="GK54" t="str">
        <f>IF('[1]Data Checking'!GO54="","",'[1]Data Checking'!GO54)</f>
        <v/>
      </c>
      <c r="GL54" t="str">
        <f>IF('[1]Data Checking'!GP54="","",'[1]Data Checking'!GP54)</f>
        <v/>
      </c>
      <c r="GM54" t="str">
        <f>IF('[1]Data Checking'!GQ54="","",'[1]Data Checking'!GQ54)</f>
        <v/>
      </c>
      <c r="GN54" t="str">
        <f>IF('[1]Data Checking'!GR54="","",'[1]Data Checking'!GR54)</f>
        <v/>
      </c>
      <c r="GO54" t="str">
        <f>IF('[1]Data Checking'!GS54="","",'[1]Data Checking'!GS54)</f>
        <v/>
      </c>
      <c r="GP54" t="str">
        <f>IF('[1]Data Checking'!GT54="","",'[1]Data Checking'!GT54)</f>
        <v/>
      </c>
      <c r="GQ54" t="str">
        <f>IF('[1]Data Checking'!GU54="","",'[1]Data Checking'!GU54)</f>
        <v/>
      </c>
      <c r="GR54" t="str">
        <f>IF('[1]Data Checking'!GV54="","",'[1]Data Checking'!GV54)</f>
        <v/>
      </c>
      <c r="GS54" t="str">
        <f>IF('[1]Data Checking'!GW54="","",'[1]Data Checking'!GW54)</f>
        <v/>
      </c>
      <c r="GT54" t="str">
        <f>IF('[1]Data Checking'!GX54="","",'[1]Data Checking'!GX54)</f>
        <v/>
      </c>
      <c r="GU54" t="str">
        <f>IF('[1]Data Checking'!GY54="","",'[1]Data Checking'!GY54)</f>
        <v/>
      </c>
      <c r="GV54" t="str">
        <f>IF('[1]Data Checking'!GZ54="","",'[1]Data Checking'!GZ54)</f>
        <v/>
      </c>
      <c r="GW54" t="str">
        <f>IF('[1]Data Checking'!HA54="","",'[1]Data Checking'!HA54)</f>
        <v/>
      </c>
      <c r="GX54" t="str">
        <f>IF('[1]Data Checking'!HB54="","",'[1]Data Checking'!HB54)</f>
        <v/>
      </c>
      <c r="GY54" t="str">
        <f>IF('[1]Data Checking'!HC54="","",'[1]Data Checking'!HC54)</f>
        <v/>
      </c>
      <c r="GZ54" t="str">
        <f>IF('[1]Data Checking'!HD54="","",'[1]Data Checking'!HD54)</f>
        <v/>
      </c>
      <c r="HA54" t="str">
        <f>IF('[1]Data Checking'!HE54="","",'[1]Data Checking'!HE54)</f>
        <v/>
      </c>
      <c r="HB54" t="str">
        <f>IF('[1]Data Checking'!HF54="","",'[1]Data Checking'!HF54)</f>
        <v/>
      </c>
      <c r="HC54" t="str">
        <f>IF('[1]Data Checking'!HG54="","",'[1]Data Checking'!HG54)</f>
        <v/>
      </c>
      <c r="HD54" t="str">
        <f>IF('[1]Data Checking'!HH54="","",'[1]Data Checking'!HH54)</f>
        <v/>
      </c>
      <c r="HE54" t="str">
        <f>IF('[1]Data Checking'!HI54="","",'[1]Data Checking'!HI54)</f>
        <v/>
      </c>
      <c r="HF54" t="str">
        <f>IF('[1]Data Checking'!HJ54="","",'[1]Data Checking'!HJ54)</f>
        <v/>
      </c>
      <c r="HG54" t="str">
        <f>IF('[1]Data Checking'!HK54="","",'[1]Data Checking'!HK54)</f>
        <v/>
      </c>
      <c r="HH54" t="str">
        <f>IF('[1]Data Checking'!HL54="","",'[1]Data Checking'!HL54)</f>
        <v/>
      </c>
      <c r="HI54" t="str">
        <f>IF('[1]Data Checking'!HM54="","",'[1]Data Checking'!HM54)</f>
        <v/>
      </c>
      <c r="HJ54" t="str">
        <f>IF('[1]Data Checking'!HN54="","",'[1]Data Checking'!HN54)</f>
        <v/>
      </c>
      <c r="HK54" t="str">
        <f>IF('[1]Data Checking'!HO54="","",'[1]Data Checking'!HO54)</f>
        <v/>
      </c>
      <c r="HL54" t="str">
        <f>IF('[1]Data Checking'!HP54="","",'[1]Data Checking'!HP54)</f>
        <v/>
      </c>
      <c r="HM54" t="str">
        <f>IF('[1]Data Checking'!HQ54="","",'[1]Data Checking'!HQ54)</f>
        <v/>
      </c>
      <c r="HN54" t="str">
        <f>IF('[1]Data Checking'!HR54="","",'[1]Data Checking'!HR54)</f>
        <v/>
      </c>
      <c r="HO54" t="str">
        <f>IF('[1]Data Checking'!HS54="","",'[1]Data Checking'!HS54)</f>
        <v/>
      </c>
      <c r="HP54" t="str">
        <f>IF('[1]Data Checking'!HT54="","",'[1]Data Checking'!HT54)</f>
        <v/>
      </c>
      <c r="HQ54" t="str">
        <f>IF('[1]Data Checking'!HU54="","",'[1]Data Checking'!HU54)</f>
        <v/>
      </c>
      <c r="HR54" t="str">
        <f>IF('[1]Data Checking'!HV54="","",'[1]Data Checking'!HV54)</f>
        <v/>
      </c>
      <c r="HS54" t="str">
        <f>IF('[1]Data Checking'!HW54="","",'[1]Data Checking'!HW54)</f>
        <v/>
      </c>
      <c r="HT54" t="str">
        <f>IF('[1]Data Checking'!HX54="","",'[1]Data Checking'!HX54)</f>
        <v/>
      </c>
      <c r="HU54" t="str">
        <f>IF('[1]Data Checking'!HY54="","",'[1]Data Checking'!HY54)</f>
        <v/>
      </c>
      <c r="HV54" t="str">
        <f>IF('[1]Data Checking'!HZ54="","",'[1]Data Checking'!HZ54)</f>
        <v/>
      </c>
      <c r="HW54" t="str">
        <f>IF('[1]Data Checking'!IA54="","",'[1]Data Checking'!IA54)</f>
        <v/>
      </c>
      <c r="HX54" t="str">
        <f>IF('[1]Data Checking'!IB54="","",'[1]Data Checking'!IB54)</f>
        <v/>
      </c>
      <c r="HY54" t="str">
        <f>IF('[1]Data Checking'!IC54="","",'[1]Data Checking'!IC54)</f>
        <v/>
      </c>
      <c r="HZ54">
        <f>IF('[1]Data Checking'!ID54="","",'[1]Data Checking'!ID54)</f>
        <v>50</v>
      </c>
      <c r="IA54" t="str">
        <f>IF('[1]Data Checking'!IE54="","",'[1]Data Checking'!IE54)</f>
        <v>Non</v>
      </c>
      <c r="IB54" t="str">
        <f>IF('[1]Data Checking'!IF54="","",'[1]Data Checking'!IF54)</f>
        <v>Non</v>
      </c>
      <c r="IC54" t="str">
        <f>IF('[1]Data Checking'!IG54="","",'[1]Data Checking'!IG54)</f>
        <v/>
      </c>
      <c r="ID54" t="str">
        <f>IF('[1]Data Checking'!IH54="","",'[1]Data Checking'!IH54)</f>
        <v/>
      </c>
      <c r="IE54" t="str">
        <f>IF('[1]Data Checking'!II54="","",'[1]Data Checking'!II54)</f>
        <v/>
      </c>
      <c r="IF54" t="str">
        <f>IF('[1]Data Checking'!IJ54="","",'[1]Data Checking'!IJ54)</f>
        <v/>
      </c>
      <c r="IG54" t="str">
        <f>IF('[1]Data Checking'!IK54="","",'[1]Data Checking'!IK54)</f>
        <v/>
      </c>
      <c r="IH54" t="str">
        <f>IF('[1]Data Checking'!IL54="","",'[1]Data Checking'!IL54)</f>
        <v/>
      </c>
      <c r="II54" t="str">
        <f>IF('[1]Data Checking'!IM54="","",'[1]Data Checking'!IM54)</f>
        <v/>
      </c>
      <c r="IJ54" t="str">
        <f>IF('[1]Data Checking'!IN54="","",'[1]Data Checking'!IN54)</f>
        <v/>
      </c>
      <c r="IK54" t="str">
        <f>IF('[1]Data Checking'!IO54="","",'[1]Data Checking'!IO54)</f>
        <v>Risques d'être exposé à la violence</v>
      </c>
      <c r="IL54">
        <f>IF('[1]Data Checking'!IP54="","",'[1]Data Checking'!IP54)</f>
        <v>0</v>
      </c>
      <c r="IM54">
        <f>IF('[1]Data Checking'!IQ54="","",'[1]Data Checking'!IQ54)</f>
        <v>0</v>
      </c>
      <c r="IN54">
        <f>IF('[1]Data Checking'!IR54="","",'[1]Data Checking'!IR54)</f>
        <v>0</v>
      </c>
      <c r="IO54">
        <f>IF('[1]Data Checking'!IS54="","",'[1]Data Checking'!IS54)</f>
        <v>0</v>
      </c>
      <c r="IP54">
        <f>IF('[1]Data Checking'!IT54="","",'[1]Data Checking'!IT54)</f>
        <v>1</v>
      </c>
      <c r="IQ54">
        <f>IF('[1]Data Checking'!IU54="","",'[1]Data Checking'!IU54)</f>
        <v>0</v>
      </c>
      <c r="IR54">
        <f>IF('[1]Data Checking'!IV54="","",'[1]Data Checking'!IV54)</f>
        <v>0</v>
      </c>
      <c r="IS54">
        <f>IF('[1]Data Checking'!IW54="","",'[1]Data Checking'!IW54)</f>
        <v>0</v>
      </c>
      <c r="IT54" t="str">
        <f>IF('[1]Data Checking'!IX54="","",'[1]Data Checking'!IX54)</f>
        <v/>
      </c>
      <c r="IU54" t="str">
        <f>IF('[1]Data Checking'!IY54="","",'[1]Data Checking'!IY54)</f>
        <v>Oui</v>
      </c>
      <c r="IV54" t="str">
        <f>IF('[1]Data Checking'!IZ54="","",'[1]Data Checking'!IZ54)</f>
        <v/>
      </c>
      <c r="IW54" t="str">
        <f>IF('[1]Data Checking'!JA54="","",'[1]Data Checking'!JA54)</f>
        <v>Charbon de bois</v>
      </c>
      <c r="IX54">
        <f>IF('[1]Data Checking'!JB54="","",'[1]Data Checking'!JB54)</f>
        <v>0</v>
      </c>
      <c r="IY54">
        <f>IF('[1]Data Checking'!JC54="","",'[1]Data Checking'!JC54)</f>
        <v>0</v>
      </c>
      <c r="IZ54">
        <f>IF('[1]Data Checking'!JD54="","",'[1]Data Checking'!JD54)</f>
        <v>1</v>
      </c>
      <c r="JA54">
        <f>IF('[1]Data Checking'!JE54="","",'[1]Data Checking'!JE54)</f>
        <v>0</v>
      </c>
      <c r="JB54" t="str">
        <f>IF('[1]Data Checking'!JF54="","",'[1]Data Checking'!JF54)</f>
        <v/>
      </c>
      <c r="JC54" t="str">
        <f>IF('[1]Data Checking'!JG54="","",'[1]Data Checking'!JG54)</f>
        <v/>
      </c>
      <c r="JD54" t="str">
        <f>IF('[1]Data Checking'!JH54="","",'[1]Data Checking'!JH54)</f>
        <v/>
      </c>
      <c r="JE54" t="str">
        <f>IF('[1]Data Checking'!JI54="","",'[1]Data Checking'!JI54)</f>
        <v/>
      </c>
      <c r="JF54" t="str">
        <f>IF('[1]Data Checking'!JJ54="","",'[1]Data Checking'!JJ54)</f>
        <v/>
      </c>
      <c r="JG54" t="str">
        <f>IF('[1]Data Checking'!JK54="","",'[1]Data Checking'!JK54)</f>
        <v/>
      </c>
      <c r="JH54" t="str">
        <f>IF('[1]Data Checking'!JL54="","",'[1]Data Checking'!JL54)</f>
        <v/>
      </c>
      <c r="JI54" t="str">
        <f>IF('[1]Data Checking'!JM54="","",'[1]Data Checking'!JM54)</f>
        <v/>
      </c>
      <c r="JJ54" t="str">
        <f>IF('[1]Data Checking'!JN54="","",'[1]Data Checking'!JN54)</f>
        <v/>
      </c>
      <c r="JK54" t="str">
        <f>IF('[1]Data Checking'!JO54="","",'[1]Data Checking'!JO54)</f>
        <v/>
      </c>
      <c r="JL54" t="str">
        <f>IF('[1]Data Checking'!JP54="","",'[1]Data Checking'!JP54)</f>
        <v/>
      </c>
      <c r="JM54" t="str">
        <f>IF('[1]Data Checking'!JQ54="","",'[1]Data Checking'!JQ54)</f>
        <v/>
      </c>
      <c r="JN54" t="str">
        <f>IF('[1]Data Checking'!JR54="","",'[1]Data Checking'!JR54)</f>
        <v/>
      </c>
      <c r="JO54" t="str">
        <f>IF('[1]Data Checking'!JS54="","",'[1]Data Checking'!JS54)</f>
        <v/>
      </c>
      <c r="JP54" t="str">
        <f>IF('[1]Data Checking'!JT54="","",'[1]Data Checking'!JT54)</f>
        <v/>
      </c>
      <c r="JQ54" t="str">
        <f>IF('[1]Data Checking'!JU54="","",'[1]Data Checking'!JU54)</f>
        <v/>
      </c>
      <c r="JR54" t="str">
        <f>IF('[1]Data Checking'!JV54="","",'[1]Data Checking'!JV54)</f>
        <v/>
      </c>
      <c r="JS54" t="str">
        <f>IF('[1]Data Checking'!JW54="","",'[1]Data Checking'!JW54)</f>
        <v/>
      </c>
      <c r="JT54" t="str">
        <f>IF('[1]Data Checking'!JX54="","",'[1]Data Checking'!JX54)</f>
        <v/>
      </c>
      <c r="JU54" t="str">
        <f>IF('[1]Data Checking'!JY54="","",'[1]Data Checking'!JY54)</f>
        <v/>
      </c>
      <c r="JV54" t="str">
        <f>IF('[1]Data Checking'!JZ54="","",'[1]Data Checking'!JZ54)</f>
        <v/>
      </c>
      <c r="JW54" t="str">
        <f>IF('[1]Data Checking'!KA54="","",'[1]Data Checking'!KA54)</f>
        <v/>
      </c>
      <c r="JX54" t="str">
        <f>IF('[1]Data Checking'!KB54="","",'[1]Data Checking'!KB54)</f>
        <v/>
      </c>
      <c r="JY54" t="str">
        <f>IF('[1]Data Checking'!KC54="","",'[1]Data Checking'!KC54)</f>
        <v/>
      </c>
      <c r="JZ54" t="str">
        <f>IF('[1]Data Checking'!KD54="","",'[1]Data Checking'!KD54)</f>
        <v/>
      </c>
      <c r="KA54" t="str">
        <f>IF('[1]Data Checking'!KE54="","",'[1]Data Checking'!KE54)</f>
        <v/>
      </c>
      <c r="KB54" t="str">
        <f>IF('[1]Data Checking'!KF54="","",'[1]Data Checking'!KF54)</f>
        <v/>
      </c>
      <c r="KC54" t="str">
        <f>IF('[1]Data Checking'!KG54="","",'[1]Data Checking'!KG54)</f>
        <v/>
      </c>
      <c r="KD54" t="str">
        <f>IF('[1]Data Checking'!KH54="","",'[1]Data Checking'!KH54)</f>
        <v/>
      </c>
      <c r="KE54" t="str">
        <f>IF('[1]Data Checking'!KI54="","",'[1]Data Checking'!KI54)</f>
        <v/>
      </c>
      <c r="KF54" t="str">
        <f>IF('[1]Data Checking'!KJ54="","",'[1]Data Checking'!KJ54)</f>
        <v/>
      </c>
      <c r="KG54" t="str">
        <f>IF('[1]Data Checking'!KK54="","",'[1]Data Checking'!KK54)</f>
        <v/>
      </c>
      <c r="KH54" t="str">
        <f>IF('[1]Data Checking'!KL54="","",'[1]Data Checking'!KL54)</f>
        <v/>
      </c>
      <c r="KI54" t="str">
        <f>IF('[1]Data Checking'!KM54="","",'[1]Data Checking'!KM54)</f>
        <v/>
      </c>
      <c r="KJ54" t="str">
        <f>IF('[1]Data Checking'!KN54="","",'[1]Data Checking'!KN54)</f>
        <v/>
      </c>
      <c r="KK54" t="str">
        <f>IF('[1]Data Checking'!KO54="","",'[1]Data Checking'!KO54)</f>
        <v/>
      </c>
      <c r="KL54" t="str">
        <f>IF('[1]Data Checking'!KP54="","",'[1]Data Checking'!KP54)</f>
        <v/>
      </c>
      <c r="KM54" t="str">
        <f>IF('[1]Data Checking'!KQ54="","",'[1]Data Checking'!KQ54)</f>
        <v/>
      </c>
      <c r="KN54" t="str">
        <f>IF('[1]Data Checking'!KR54="","",'[1]Data Checking'!KR54)</f>
        <v/>
      </c>
      <c r="KO54" t="str">
        <f>IF('[1]Data Checking'!KS54="","",'[1]Data Checking'!KS54)</f>
        <v/>
      </c>
      <c r="KP54" t="str">
        <f>IF('[1]Data Checking'!KT54="","",'[1]Data Checking'!KT54)</f>
        <v/>
      </c>
      <c r="KQ54" t="str">
        <f>IF('[1]Data Checking'!KU54="","",'[1]Data Checking'!KU54)</f>
        <v/>
      </c>
      <c r="KR54" t="str">
        <f>IF('[1]Data Checking'!KV54="","",'[1]Data Checking'!KV54)</f>
        <v/>
      </c>
      <c r="KS54" t="str">
        <f>IF('[1]Data Checking'!KW54="","",'[1]Data Checking'!KW54)</f>
        <v/>
      </c>
      <c r="KT54" t="str">
        <f>IF('[1]Data Checking'!KX54="","",'[1]Data Checking'!KX54)</f>
        <v/>
      </c>
      <c r="KU54" t="str">
        <f>IF('[1]Data Checking'!KY54="","",'[1]Data Checking'!KY54)</f>
        <v/>
      </c>
      <c r="KV54" t="str">
        <f>IF('[1]Data Checking'!KZ54="","",'[1]Data Checking'!KZ54)</f>
        <v/>
      </c>
      <c r="KW54" t="str">
        <f>IF('[1]Data Checking'!LA54="","",'[1]Data Checking'!LA54)</f>
        <v/>
      </c>
      <c r="KX54" t="str">
        <f>IF('[1]Data Checking'!LB54="","",'[1]Data Checking'!LB54)</f>
        <v/>
      </c>
      <c r="KY54" t="str">
        <f>IF('[1]Data Checking'!LC54="","",'[1]Data Checking'!LC54)</f>
        <v/>
      </c>
      <c r="KZ54" t="str">
        <f>IF('[1]Data Checking'!LD54="","",'[1]Data Checking'!LD54)</f>
        <v/>
      </c>
      <c r="LA54" t="str">
        <f>IF('[1]Data Checking'!LE54="","",'[1]Data Checking'!LE54)</f>
        <v/>
      </c>
      <c r="LB54" t="str">
        <f>IF('[1]Data Checking'!LF54="","",'[1]Data Checking'!LF54)</f>
        <v/>
      </c>
      <c r="LC54" t="str">
        <f>IF('[1]Data Checking'!LG54="","",'[1]Data Checking'!LG54)</f>
        <v/>
      </c>
      <c r="LD54" t="str">
        <f>IF('[1]Data Checking'!LH54="","",'[1]Data Checking'!LH54)</f>
        <v/>
      </c>
      <c r="LE54" t="str">
        <f>IF('[1]Data Checking'!LI54="","",'[1]Data Checking'!LI54)</f>
        <v/>
      </c>
      <c r="LF54" t="str">
        <f>IF('[1]Data Checking'!LJ54="","",'[1]Data Checking'!LJ54)</f>
        <v/>
      </c>
      <c r="LG54" t="str">
        <f>IF('[1]Data Checking'!LK54="","",'[1]Data Checking'!LK54)</f>
        <v/>
      </c>
      <c r="LH54" t="str">
        <f>IF('[1]Data Checking'!LL54="","",'[1]Data Checking'!LL54)</f>
        <v/>
      </c>
      <c r="LI54" t="str">
        <f>IF('[1]Data Checking'!LM54="","",'[1]Data Checking'!LM54)</f>
        <v/>
      </c>
      <c r="LJ54" t="str">
        <f>IF('[1]Data Checking'!LN54="","",'[1]Data Checking'!LN54)</f>
        <v/>
      </c>
      <c r="LK54" t="str">
        <f>IF('[1]Data Checking'!LO54="","",'[1]Data Checking'!LO54)</f>
        <v/>
      </c>
      <c r="LL54" t="str">
        <f>IF('[1]Data Checking'!LP54="","",'[1]Data Checking'!LP54)</f>
        <v/>
      </c>
      <c r="LM54" t="str">
        <f>IF('[1]Data Checking'!LQ54="","",'[1]Data Checking'!LQ54)</f>
        <v/>
      </c>
      <c r="LN54" t="str">
        <f>IF('[1]Data Checking'!LR54="","",'[1]Data Checking'!LR54)</f>
        <v/>
      </c>
      <c r="LO54" t="str">
        <f>IF('[1]Data Checking'!LS54="","",'[1]Data Checking'!LS54)</f>
        <v/>
      </c>
      <c r="LP54" t="str">
        <f>IF('[1]Data Checking'!LT54="","",'[1]Data Checking'!LT54)</f>
        <v/>
      </c>
      <c r="LQ54" t="str">
        <f>IF('[1]Data Checking'!LU54="","",'[1]Data Checking'!LU54)</f>
        <v/>
      </c>
      <c r="LR54" t="str">
        <f>IF('[1]Data Checking'!LV54="","",'[1]Data Checking'!LV54)</f>
        <v/>
      </c>
      <c r="LS54" t="str">
        <f>IF('[1]Data Checking'!LW54="","",'[1]Data Checking'!LW54)</f>
        <v/>
      </c>
      <c r="LT54" t="str">
        <f>IF('[1]Data Checking'!LX54="","",'[1]Data Checking'!LX54)</f>
        <v/>
      </c>
      <c r="LU54" t="str">
        <f>IF('[1]Data Checking'!LY54="","",'[1]Data Checking'!LY54)</f>
        <v/>
      </c>
      <c r="LV54" t="str">
        <f>IF('[1]Data Checking'!LZ54="","",'[1]Data Checking'!LZ54)</f>
        <v/>
      </c>
      <c r="LW54" t="str">
        <f>IF('[1]Data Checking'!MA54="","",'[1]Data Checking'!MA54)</f>
        <v/>
      </c>
      <c r="LX54" t="str">
        <f>IF('[1]Data Checking'!MB54="","",'[1]Data Checking'!MB54)</f>
        <v/>
      </c>
      <c r="LY54" t="str">
        <f>IF('[1]Data Checking'!MC54="","",'[1]Data Checking'!MC54)</f>
        <v/>
      </c>
      <c r="LZ54" t="str">
        <f>IF('[1]Data Checking'!MD54="","",'[1]Data Checking'!MD54)</f>
        <v/>
      </c>
      <c r="MA54" t="str">
        <f>IF('[1]Data Checking'!ME54="","",'[1]Data Checking'!ME54)</f>
        <v/>
      </c>
      <c r="MB54" t="str">
        <f>IF('[1]Data Checking'!MF54="","",'[1]Data Checking'!MF54)</f>
        <v/>
      </c>
      <c r="MC54" t="str">
        <f>IF('[1]Data Checking'!MG54="","",'[1]Data Checking'!MG54)</f>
        <v/>
      </c>
      <c r="MD54" t="str">
        <f>IF('[1]Data Checking'!MH54="","",'[1]Data Checking'!MH54)</f>
        <v/>
      </c>
      <c r="ME54" t="str">
        <f>IF('[1]Data Checking'!MI54="","",'[1]Data Checking'!MI54)</f>
        <v/>
      </c>
      <c r="MF54" t="str">
        <f>IF('[1]Data Checking'!MJ54="","",'[1]Data Checking'!MJ54)</f>
        <v/>
      </c>
      <c r="MG54" t="str">
        <f>IF('[1]Data Checking'!MK54="","",'[1]Data Checking'!MK54)</f>
        <v/>
      </c>
      <c r="MH54" t="str">
        <f>IF('[1]Data Checking'!ML54="","",'[1]Data Checking'!ML54)</f>
        <v/>
      </c>
      <c r="MI54" t="str">
        <f>IF('[1]Data Checking'!MM54="","",'[1]Data Checking'!MM54)</f>
        <v/>
      </c>
      <c r="MJ54" t="str">
        <f>IF('[1]Data Checking'!MN54="","",'[1]Data Checking'!MN54)</f>
        <v/>
      </c>
      <c r="MK54" t="str">
        <f>IF('[1]Data Checking'!MO54="","",'[1]Data Checking'!MO54)</f>
        <v/>
      </c>
      <c r="ML54" t="str">
        <f>IF('[1]Data Checking'!MP54="","",'[1]Data Checking'!MP54)</f>
        <v/>
      </c>
      <c r="MM54" t="str">
        <f>IF('[1]Data Checking'!MQ54="","",'[1]Data Checking'!MQ54)</f>
        <v/>
      </c>
      <c r="MN54" t="str">
        <f>IF('[1]Data Checking'!MR54="","",'[1]Data Checking'!MR54)</f>
        <v/>
      </c>
      <c r="MO54" t="str">
        <f>IF('[1]Data Checking'!MS54="","",'[1]Data Checking'!MS54)</f>
        <v/>
      </c>
      <c r="MP54" t="str">
        <f>IF('[1]Data Checking'!MT54="","",'[1]Data Checking'!MT54)</f>
        <v/>
      </c>
      <c r="MQ54" t="str">
        <f>IF('[1]Data Checking'!MU54="","",'[1]Data Checking'!MU54)</f>
        <v/>
      </c>
      <c r="MR54" t="str">
        <f>IF('[1]Data Checking'!MV54="","",'[1]Data Checking'!MV54)</f>
        <v/>
      </c>
      <c r="MS54" t="str">
        <f>IF('[1]Data Checking'!MW54="","",'[1]Data Checking'!MW54)</f>
        <v/>
      </c>
      <c r="MT54" t="str">
        <f>IF('[1]Data Checking'!MX54="","",'[1]Data Checking'!MX54)</f>
        <v/>
      </c>
      <c r="MU54" t="str">
        <f>IF('[1]Data Checking'!MY54="","",'[1]Data Checking'!MY54)</f>
        <v/>
      </c>
      <c r="MV54" t="str">
        <f>IF('[1]Data Checking'!MZ54="","",'[1]Data Checking'!MZ54)</f>
        <v/>
      </c>
      <c r="MW54" t="str">
        <f>IF('[1]Data Checking'!NA54="","",'[1]Data Checking'!NA54)</f>
        <v/>
      </c>
      <c r="MX54" t="str">
        <f>IF('[1]Data Checking'!NB54="","",'[1]Data Checking'!NB54)</f>
        <v/>
      </c>
      <c r="MY54" t="str">
        <f>IF('[1]Data Checking'!NC54="","",'[1]Data Checking'!NC54)</f>
        <v/>
      </c>
      <c r="MZ54" t="str">
        <f>IF('[1]Data Checking'!ND54="","",'[1]Data Checking'!ND54)</f>
        <v/>
      </c>
      <c r="NA54" t="str">
        <f>IF('[1]Data Checking'!NE54="","",'[1]Data Checking'!NE54)</f>
        <v/>
      </c>
      <c r="NB54" t="str">
        <f>IF('[1]Data Checking'!NF54="","",'[1]Data Checking'!NF54)</f>
        <v/>
      </c>
      <c r="NC54" t="str">
        <f>IF('[1]Data Checking'!NG54="","",'[1]Data Checking'!NG54)</f>
        <v/>
      </c>
      <c r="ND54" t="str">
        <f>IF('[1]Data Checking'!NH54="","",'[1]Data Checking'!NH54)</f>
        <v/>
      </c>
      <c r="NE54" t="str">
        <f>IF('[1]Data Checking'!NI54="","",'[1]Data Checking'!NI54)</f>
        <v/>
      </c>
      <c r="NF54" t="str">
        <f>IF('[1]Data Checking'!NJ54="","",'[1]Data Checking'!NJ54)</f>
        <v/>
      </c>
      <c r="NG54" t="str">
        <f>IF('[1]Data Checking'!NK54="","",'[1]Data Checking'!NK54)</f>
        <v/>
      </c>
      <c r="NH54" t="str">
        <f>IF('[1]Data Checking'!NL54="","",'[1]Data Checking'!NL54)</f>
        <v/>
      </c>
      <c r="NI54" t="str">
        <f>IF('[1]Data Checking'!NM54="","",'[1]Data Checking'!NM54)</f>
        <v/>
      </c>
      <c r="NJ54" t="str">
        <f>IF('[1]Data Checking'!NN54="","",'[1]Data Checking'!NN54)</f>
        <v/>
      </c>
      <c r="NK54" t="str">
        <f>IF('[1]Data Checking'!NO54="","",'[1]Data Checking'!NO54)</f>
        <v/>
      </c>
      <c r="NL54" t="str">
        <f>IF('[1]Data Checking'!NP54="","",'[1]Data Checking'!NP54)</f>
        <v/>
      </c>
      <c r="NM54" t="str">
        <f>IF('[1]Data Checking'!NQ54="","",'[1]Data Checking'!NQ54)</f>
        <v/>
      </c>
      <c r="NN54" t="str">
        <f>IF('[1]Data Checking'!NR54="","",'[1]Data Checking'!NR54)</f>
        <v/>
      </c>
      <c r="NO54" t="str">
        <f>IF('[1]Data Checking'!NS54="","",'[1]Data Checking'!NS54)</f>
        <v/>
      </c>
      <c r="NP54" t="str">
        <f>IF('[1]Data Checking'!NT54="","",'[1]Data Checking'!NT54)</f>
        <v/>
      </c>
      <c r="NQ54" t="str">
        <f>IF('[1]Data Checking'!NU54="","",'[1]Data Checking'!NU54)</f>
        <v/>
      </c>
      <c r="NR54" t="str">
        <f>IF('[1]Data Checking'!NV54="","",'[1]Data Checking'!NV54)</f>
        <v/>
      </c>
      <c r="NS54" t="str">
        <f>IF('[1]Data Checking'!NW54="","",'[1]Data Checking'!NW54)</f>
        <v/>
      </c>
      <c r="NT54" t="str">
        <f>IF('[1]Data Checking'!NX54="","",'[1]Data Checking'!NX54)</f>
        <v/>
      </c>
      <c r="NU54" t="str">
        <f>IF('[1]Data Checking'!NY54="","",'[1]Data Checking'!NY54)</f>
        <v/>
      </c>
      <c r="NV54" t="str">
        <f>IF('[1]Data Checking'!NZ54="","",'[1]Data Checking'!NZ54)</f>
        <v/>
      </c>
      <c r="NW54" t="str">
        <f>IF('[1]Data Checking'!OA54="","",'[1]Data Checking'!OA54)</f>
        <v/>
      </c>
      <c r="NX54" t="str">
        <f>IF('[1]Data Checking'!OB54="","",'[1]Data Checking'!OB54)</f>
        <v/>
      </c>
      <c r="NY54" t="str">
        <f>IF('[1]Data Checking'!OC54="","",'[1]Data Checking'!OC54)</f>
        <v/>
      </c>
      <c r="NZ54" t="str">
        <f>IF('[1]Data Checking'!OD54="","",'[1]Data Checking'!OD54)</f>
        <v/>
      </c>
      <c r="OA54" t="str">
        <f>IF('[1]Data Checking'!OE54="","",'[1]Data Checking'!OE54)</f>
        <v/>
      </c>
      <c r="OB54" t="str">
        <f>IF('[1]Data Checking'!OF54="","",'[1]Data Checking'!OF54)</f>
        <v/>
      </c>
      <c r="OC54" t="str">
        <f>IF('[1]Data Checking'!OG54="","",'[1]Data Checking'!OG54)</f>
        <v/>
      </c>
      <c r="OD54" t="str">
        <f>IF('[1]Data Checking'!OH54="","",'[1]Data Checking'!OH54)</f>
        <v/>
      </c>
      <c r="OE54" t="str">
        <f>IF('[1]Data Checking'!OI54="","",'[1]Data Checking'!OI54)</f>
        <v/>
      </c>
      <c r="OF54" t="str">
        <f>IF('[1]Data Checking'!OJ54="","",'[1]Data Checking'!OJ54)</f>
        <v/>
      </c>
      <c r="OG54" t="str">
        <f>IF('[1]Data Checking'!OK54="","",'[1]Data Checking'!OK54)</f>
        <v/>
      </c>
      <c r="OH54" t="str">
        <f>IF('[1]Data Checking'!OL54="","",'[1]Data Checking'!OL54)</f>
        <v/>
      </c>
      <c r="OI54" t="str">
        <f>IF('[1]Data Checking'!OM54="","",'[1]Data Checking'!OM54)</f>
        <v/>
      </c>
      <c r="OJ54" t="str">
        <f>IF('[1]Data Checking'!ON54="","",'[1]Data Checking'!ON54)</f>
        <v/>
      </c>
      <c r="OK54" t="str">
        <f>IF('[1]Data Checking'!OO54="","",'[1]Data Checking'!OO54)</f>
        <v/>
      </c>
      <c r="OL54" t="str">
        <f>IF('[1]Data Checking'!OP54="","",'[1]Data Checking'!OP54)</f>
        <v/>
      </c>
      <c r="OM54" t="str">
        <f>IF('[1]Data Checking'!OQ54="","",'[1]Data Checking'!OQ54)</f>
        <v/>
      </c>
      <c r="ON54" t="str">
        <f>IF('[1]Data Checking'!OR54="","",'[1]Data Checking'!OR54)</f>
        <v/>
      </c>
      <c r="OO54" t="str">
        <f>IF('[1]Data Checking'!OS54="","",'[1]Data Checking'!OS54)</f>
        <v/>
      </c>
      <c r="OP54" t="str">
        <f>IF('[1]Data Checking'!OT54="","",'[1]Data Checking'!OT54)</f>
        <v/>
      </c>
      <c r="OQ54" t="str">
        <f>IF('[1]Data Checking'!OU54="","",'[1]Data Checking'!OU54)</f>
        <v/>
      </c>
      <c r="OR54" t="str">
        <f>IF('[1]Data Checking'!OV54="","",'[1]Data Checking'!OV54)</f>
        <v/>
      </c>
      <c r="OS54" t="str">
        <f>IF('[1]Data Checking'!OW54="","",'[1]Data Checking'!OW54)</f>
        <v/>
      </c>
      <c r="OT54" t="str">
        <f>IF('[1]Data Checking'!OX54="","",'[1]Data Checking'!OX54)</f>
        <v/>
      </c>
      <c r="OU54" t="str">
        <f>IF('[1]Data Checking'!OY54="","",'[1]Data Checking'!OY54)</f>
        <v/>
      </c>
      <c r="OV54" t="str">
        <f>IF('[1]Data Checking'!OZ54="","",'[1]Data Checking'!OZ54)</f>
        <v/>
      </c>
      <c r="OW54" t="str">
        <f>IF('[1]Data Checking'!PA54="","",'[1]Data Checking'!PA54)</f>
        <v/>
      </c>
      <c r="OX54" t="str">
        <f>IF('[1]Data Checking'!PB54="","",'[1]Data Checking'!PB54)</f>
        <v/>
      </c>
      <c r="OY54" t="str">
        <f>IF('[1]Data Checking'!PC54="","",'[1]Data Checking'!PC54)</f>
        <v/>
      </c>
      <c r="OZ54" t="str">
        <f>IF('[1]Data Checking'!PD54="","",'[1]Data Checking'!PD54)</f>
        <v/>
      </c>
      <c r="PA54" t="str">
        <f>IF('[1]Data Checking'!PE54="","",'[1]Data Checking'!PE54)</f>
        <v/>
      </c>
      <c r="PB54" t="str">
        <f>IF('[1]Data Checking'!PF54="","",'[1]Data Checking'!PF54)</f>
        <v/>
      </c>
      <c r="PC54" t="str">
        <f>IF('[1]Data Checking'!PG54="","",'[1]Data Checking'!PG54)</f>
        <v/>
      </c>
      <c r="PD54" t="str">
        <f>IF('[1]Data Checking'!PH54="","",'[1]Data Checking'!PH54)</f>
        <v/>
      </c>
      <c r="PE54" t="str">
        <f>IF('[1]Data Checking'!PI54="","",'[1]Data Checking'!PI54)</f>
        <v/>
      </c>
      <c r="PF54" t="str">
        <f>IF('[1]Data Checking'!PJ54="","",'[1]Data Checking'!PJ54)</f>
        <v/>
      </c>
      <c r="PG54" t="str">
        <f>IF('[1]Data Checking'!PK54="","",'[1]Data Checking'!PK54)</f>
        <v/>
      </c>
      <c r="PH54" t="str">
        <f>IF('[1]Data Checking'!PL54="","",'[1]Data Checking'!PL54)</f>
        <v/>
      </c>
      <c r="PI54" t="str">
        <f>IF('[1]Data Checking'!PM54="","",'[1]Data Checking'!PM54)</f>
        <v/>
      </c>
      <c r="PJ54" t="str">
        <f>IF('[1]Data Checking'!PN54="","",'[1]Data Checking'!PN54)</f>
        <v/>
      </c>
      <c r="PK54" t="str">
        <f>IF('[1]Data Checking'!PO54="","",'[1]Data Checking'!PO54)</f>
        <v/>
      </c>
      <c r="PL54" t="str">
        <f>IF('[1]Data Checking'!PP54="","",'[1]Data Checking'!PP54)</f>
        <v/>
      </c>
      <c r="PM54" t="str">
        <f>IF('[1]Data Checking'!PQ54="","",'[1]Data Checking'!PQ54)</f>
        <v/>
      </c>
      <c r="PN54" t="str">
        <f>IF('[1]Data Checking'!PR54="","",'[1]Data Checking'!PR54)</f>
        <v/>
      </c>
      <c r="PO54" t="str">
        <f>IF('[1]Data Checking'!PS54="","",'[1]Data Checking'!PS54)</f>
        <v/>
      </c>
      <c r="PP54" t="str">
        <f>IF('[1]Data Checking'!PT54="","",'[1]Data Checking'!PT54)</f>
        <v/>
      </c>
      <c r="PQ54" t="str">
        <f>IF('[1]Data Checking'!PU54="","",'[1]Data Checking'!PU54)</f>
        <v/>
      </c>
      <c r="PR54" t="str">
        <f>IF('[1]Data Checking'!PV54="","",'[1]Data Checking'!PV54)</f>
        <v/>
      </c>
      <c r="PS54" t="str">
        <f>IF('[1]Data Checking'!PW54="","",'[1]Data Checking'!PW54)</f>
        <v/>
      </c>
      <c r="PT54" t="str">
        <f>IF('[1]Data Checking'!PX54="","",'[1]Data Checking'!PX54)</f>
        <v/>
      </c>
      <c r="PU54" t="str">
        <f>IF('[1]Data Checking'!PY54="","",'[1]Data Checking'!PY54)</f>
        <v/>
      </c>
      <c r="PV54" t="str">
        <f>IF('[1]Data Checking'!PZ54="","",'[1]Data Checking'!PZ54)</f>
        <v/>
      </c>
      <c r="PW54" t="str">
        <f>IF('[1]Data Checking'!QA54="","",'[1]Data Checking'!QA54)</f>
        <v/>
      </c>
      <c r="PX54" t="str">
        <f>IF('[1]Data Checking'!QB54="","",'[1]Data Checking'!QB54)</f>
        <v/>
      </c>
      <c r="PY54" t="str">
        <f>IF('[1]Data Checking'!QC54="","",'[1]Data Checking'!QC54)</f>
        <v/>
      </c>
      <c r="PZ54" t="str">
        <f>IF('[1]Data Checking'!QD54="","",'[1]Data Checking'!QD54)</f>
        <v/>
      </c>
      <c r="QA54" t="str">
        <f>IF('[1]Data Checking'!QE54="","",'[1]Data Checking'!QE54)</f>
        <v/>
      </c>
      <c r="QB54" t="str">
        <f>IF('[1]Data Checking'!QF54="","",'[1]Data Checking'!QF54)</f>
        <v/>
      </c>
      <c r="QC54" t="str">
        <f>IF('[1]Data Checking'!QG54="","",'[1]Data Checking'!QG54)</f>
        <v/>
      </c>
      <c r="QD54" t="str">
        <f>IF('[1]Data Checking'!QH54="","",'[1]Data Checking'!QH54)</f>
        <v/>
      </c>
      <c r="QE54" t="str">
        <f>IF('[1]Data Checking'!QI54="","",'[1]Data Checking'!QI54)</f>
        <v/>
      </c>
      <c r="QF54" t="str">
        <f>IF('[1]Data Checking'!QJ54="","",'[1]Data Checking'!QJ54)</f>
        <v/>
      </c>
      <c r="QG54" t="str">
        <f>IF('[1]Data Checking'!QK54="","",'[1]Data Checking'!QK54)</f>
        <v/>
      </c>
      <c r="QH54" t="str">
        <f>IF('[1]Data Checking'!QL54="","",'[1]Data Checking'!QL54)</f>
        <v/>
      </c>
      <c r="QI54" t="str">
        <f>IF('[1]Data Checking'!QM54="","",'[1]Data Checking'!QM54)</f>
        <v/>
      </c>
      <c r="QJ54" t="str">
        <f>IF('[1]Data Checking'!QN54="","",'[1]Data Checking'!QN54)</f>
        <v/>
      </c>
      <c r="QK54" t="str">
        <f>IF('[1]Data Checking'!QO54="","",'[1]Data Checking'!QO54)</f>
        <v/>
      </c>
      <c r="QL54" t="str">
        <f>IF('[1]Data Checking'!QP54="","",'[1]Data Checking'!QP54)</f>
        <v/>
      </c>
      <c r="QM54" t="str">
        <f>IF('[1]Data Checking'!QQ54="","",'[1]Data Checking'!QQ54)</f>
        <v/>
      </c>
      <c r="QN54" t="str">
        <f>IF('[1]Data Checking'!QR54="","",'[1]Data Checking'!QR54)</f>
        <v/>
      </c>
      <c r="QO54" t="str">
        <f>IF('[1]Data Checking'!QS54="","",'[1]Data Checking'!QS54)</f>
        <v/>
      </c>
      <c r="QP54" t="str">
        <f>IF('[1]Data Checking'!QT54="","",'[1]Data Checking'!QT54)</f>
        <v/>
      </c>
      <c r="QQ54" t="str">
        <f>IF('[1]Data Checking'!QU54="","",'[1]Data Checking'!QU54)</f>
        <v/>
      </c>
      <c r="QR54" t="str">
        <f>IF('[1]Data Checking'!QV54="","",'[1]Data Checking'!QV54)</f>
        <v/>
      </c>
      <c r="QS54" t="str">
        <f>IF('[1]Data Checking'!QW54="","",'[1]Data Checking'!QW54)</f>
        <v/>
      </c>
      <c r="QT54" t="str">
        <f>IF('[1]Data Checking'!QX54="","",'[1]Data Checking'!QX54)</f>
        <v/>
      </c>
      <c r="QU54" t="str">
        <f>IF('[1]Data Checking'!QY54="","",'[1]Data Checking'!QY54)</f>
        <v/>
      </c>
      <c r="QV54" t="str">
        <f>IF('[1]Data Checking'!QZ54="","",'[1]Data Checking'!QZ54)</f>
        <v/>
      </c>
      <c r="QW54" t="str">
        <f>IF('[1]Data Checking'!RA54="","",'[1]Data Checking'!RA54)</f>
        <v/>
      </c>
      <c r="QX54" t="str">
        <f>IF('[1]Data Checking'!RB54="","",'[1]Data Checking'!RB54)</f>
        <v/>
      </c>
      <c r="QY54" t="str">
        <f>IF('[1]Data Checking'!RC54="","",'[1]Data Checking'!RC54)</f>
        <v/>
      </c>
      <c r="QZ54" t="str">
        <f>IF('[1]Data Checking'!RD54="","",'[1]Data Checking'!RD54)</f>
        <v/>
      </c>
      <c r="RA54" t="str">
        <f>IF('[1]Data Checking'!RE54="","",'[1]Data Checking'!RE54)</f>
        <v/>
      </c>
      <c r="RB54" t="str">
        <f>IF('[1]Data Checking'!RF54="","",'[1]Data Checking'!RF54)</f>
        <v/>
      </c>
      <c r="RC54" t="str">
        <f>IF('[1]Data Checking'!RG54="","",'[1]Data Checking'!RG54)</f>
        <v/>
      </c>
      <c r="RD54" t="str">
        <f>IF('[1]Data Checking'!RH54="","",'[1]Data Checking'!RH54)</f>
        <v/>
      </c>
      <c r="RE54" t="str">
        <f>IF('[1]Data Checking'!RI54="","",'[1]Data Checking'!RI54)</f>
        <v/>
      </c>
      <c r="RF54" t="str">
        <f>IF('[1]Data Checking'!RJ54="","",'[1]Data Checking'!RJ54)</f>
        <v/>
      </c>
      <c r="RG54" t="str">
        <f>IF('[1]Data Checking'!RK54="","",'[1]Data Checking'!RK54)</f>
        <v/>
      </c>
      <c r="RH54" t="str">
        <f>IF('[1]Data Checking'!RL54="","",'[1]Data Checking'!RL54)</f>
        <v/>
      </c>
      <c r="RI54" t="str">
        <f>IF('[1]Data Checking'!RM54="","",'[1]Data Checking'!RM54)</f>
        <v/>
      </c>
      <c r="RJ54" t="str">
        <f>IF('[1]Data Checking'!RN54="","",'[1]Data Checking'!RN54)</f>
        <v/>
      </c>
      <c r="RK54" t="str">
        <f>IF('[1]Data Checking'!RO54="","",'[1]Data Checking'!RO54)</f>
        <v/>
      </c>
      <c r="RL54" t="str">
        <f>IF('[1]Data Checking'!RP54="","",'[1]Data Checking'!RP54)</f>
        <v/>
      </c>
      <c r="RM54" t="str">
        <f>IF('[1]Data Checking'!RQ54="","",'[1]Data Checking'!RQ54)</f>
        <v/>
      </c>
      <c r="RN54" t="str">
        <f>IF('[1]Data Checking'!RR54="","",'[1]Data Checking'!RR54)</f>
        <v/>
      </c>
      <c r="RO54" t="str">
        <f>IF('[1]Data Checking'!RS54="","",'[1]Data Checking'!RS54)</f>
        <v/>
      </c>
      <c r="RP54" t="str">
        <f>IF('[1]Data Checking'!RT54="","",'[1]Data Checking'!RT54)</f>
        <v/>
      </c>
      <c r="RQ54" t="str">
        <f>IF('[1]Data Checking'!RU54="","",'[1]Data Checking'!RU54)</f>
        <v/>
      </c>
      <c r="RR54" t="str">
        <f>IF('[1]Data Checking'!RV54="","",'[1]Data Checking'!RV54)</f>
        <v/>
      </c>
      <c r="RS54" t="str">
        <f>IF('[1]Data Checking'!RW54="","",'[1]Data Checking'!RW54)</f>
        <v/>
      </c>
      <c r="RT54" t="str">
        <f>IF('[1]Data Checking'!RX54="","",'[1]Data Checking'!RX54)</f>
        <v/>
      </c>
      <c r="RU54" t="str">
        <f>IF('[1]Data Checking'!RY54="","",'[1]Data Checking'!RY54)</f>
        <v/>
      </c>
      <c r="RV54" t="str">
        <f>IF('[1]Data Checking'!RZ54="","",'[1]Data Checking'!RZ54)</f>
        <v/>
      </c>
      <c r="RW54" t="str">
        <f>IF('[1]Data Checking'!SA54="","",'[1]Data Checking'!SA54)</f>
        <v/>
      </c>
      <c r="RX54" t="str">
        <f>IF('[1]Data Checking'!SB54="","",'[1]Data Checking'!SB54)</f>
        <v/>
      </c>
      <c r="RY54" t="str">
        <f>IF('[1]Data Checking'!SC54="","",'[1]Data Checking'!SC54)</f>
        <v/>
      </c>
      <c r="RZ54" t="str">
        <f>IF('[1]Data Checking'!SD54="","",'[1]Data Checking'!SD54)</f>
        <v/>
      </c>
      <c r="SA54" t="str">
        <f>IF('[1]Data Checking'!SE54="","",'[1]Data Checking'!SE54)</f>
        <v/>
      </c>
      <c r="SB54" t="str">
        <f>IF('[1]Data Checking'!SF54="","",'[1]Data Checking'!SF54)</f>
        <v/>
      </c>
      <c r="SC54" t="str">
        <f>IF('[1]Data Checking'!SG54="","",'[1]Data Checking'!SG54)</f>
        <v/>
      </c>
      <c r="SD54" t="str">
        <f>IF('[1]Data Checking'!SH54="","",'[1]Data Checking'!SH54)</f>
        <v/>
      </c>
      <c r="SE54" t="str">
        <f>IF('[1]Data Checking'!SI54="","",'[1]Data Checking'!SI54)</f>
        <v/>
      </c>
      <c r="SF54" t="str">
        <f>IF('[1]Data Checking'!SJ54="","",'[1]Data Checking'!SJ54)</f>
        <v/>
      </c>
      <c r="SG54" t="str">
        <f>IF('[1]Data Checking'!SK54="","",'[1]Data Checking'!SK54)</f>
        <v/>
      </c>
      <c r="SH54" t="str">
        <f>IF('[1]Data Checking'!SL54="","",'[1]Data Checking'!SL54)</f>
        <v/>
      </c>
      <c r="SI54" t="str">
        <f>IF('[1]Data Checking'!SM54="","",'[1]Data Checking'!SM54)</f>
        <v/>
      </c>
      <c r="SJ54" t="str">
        <f>IF('[1]Data Checking'!SN54="","",'[1]Data Checking'!SN54)</f>
        <v/>
      </c>
      <c r="SK54" t="str">
        <f>IF('[1]Data Checking'!SO54="","",'[1]Data Checking'!SO54)</f>
        <v/>
      </c>
      <c r="SL54" t="str">
        <f>IF('[1]Data Checking'!SP54="","",'[1]Data Checking'!SP54)</f>
        <v/>
      </c>
      <c r="SM54" t="str">
        <f>IF('[1]Data Checking'!SQ54="","",'[1]Data Checking'!SQ54)</f>
        <v/>
      </c>
      <c r="SN54" t="str">
        <f>IF('[1]Data Checking'!SR54="","",'[1]Data Checking'!SR54)</f>
        <v/>
      </c>
      <c r="SO54" t="str">
        <f>IF('[1]Data Checking'!SS54="","",'[1]Data Checking'!SS54)</f>
        <v/>
      </c>
      <c r="SP54" t="str">
        <f>IF('[1]Data Checking'!ST54="","",'[1]Data Checking'!ST54)</f>
        <v/>
      </c>
      <c r="SQ54" t="str">
        <f>IF('[1]Data Checking'!SU54="","",'[1]Data Checking'!SU54)</f>
        <v/>
      </c>
      <c r="SR54" t="str">
        <f>IF('[1]Data Checking'!SV54="","",'[1]Data Checking'!SV54)</f>
        <v/>
      </c>
      <c r="SS54" t="str">
        <f>IF('[1]Data Checking'!SW54="","",'[1]Data Checking'!SW54)</f>
        <v/>
      </c>
      <c r="ST54" t="str">
        <f>IF('[1]Data Checking'!SX54="","",'[1]Data Checking'!SX54)</f>
        <v/>
      </c>
      <c r="SU54" t="str">
        <f>IF('[1]Data Checking'!SY54="","",'[1]Data Checking'!SY54)</f>
        <v/>
      </c>
      <c r="SV54" t="str">
        <f>IF('[1]Data Checking'!SZ54="","",'[1]Data Checking'!SZ54)</f>
        <v/>
      </c>
      <c r="SW54" t="str">
        <f>IF('[1]Data Checking'!TA54="","",'[1]Data Checking'!TA54)</f>
        <v/>
      </c>
      <c r="SX54" t="str">
        <f>IF('[1]Data Checking'!TB54="","",'[1]Data Checking'!TB54)</f>
        <v/>
      </c>
      <c r="SY54" t="str">
        <f>IF('[1]Data Checking'!TC54="","",'[1]Data Checking'!TC54)</f>
        <v/>
      </c>
      <c r="SZ54" t="str">
        <f>IF('[1]Data Checking'!TD54="","",'[1]Data Checking'!TD54)</f>
        <v/>
      </c>
      <c r="TA54" t="str">
        <f>IF('[1]Data Checking'!TE54="","",'[1]Data Checking'!TE54)</f>
        <v/>
      </c>
      <c r="TB54" t="str">
        <f>IF('[1]Data Checking'!TF54="","",'[1]Data Checking'!TF54)</f>
        <v/>
      </c>
      <c r="TC54" t="str">
        <f>IF('[1]Data Checking'!TG54="","",'[1]Data Checking'!TG54)</f>
        <v/>
      </c>
      <c r="TD54" t="str">
        <f>IF('[1]Data Checking'!TH54="","",'[1]Data Checking'!TH54)</f>
        <v/>
      </c>
      <c r="TE54" t="str">
        <f>IF('[1]Data Checking'!TI54="","",'[1]Data Checking'!TI54)</f>
        <v/>
      </c>
      <c r="TF54" t="str">
        <f>IF('[1]Data Checking'!TJ54="","",'[1]Data Checking'!TJ54)</f>
        <v/>
      </c>
      <c r="TG54" t="str">
        <f>IF('[1]Data Checking'!TK54="","",'[1]Data Checking'!TK54)</f>
        <v/>
      </c>
      <c r="TH54" t="str">
        <f>IF('[1]Data Checking'!TL54="","",'[1]Data Checking'!TL54)</f>
        <v/>
      </c>
      <c r="TI54" t="str">
        <f>IF('[1]Data Checking'!TM54="","",'[1]Data Checking'!TM54)</f>
        <v/>
      </c>
      <c r="TJ54">
        <f>IF('[1]Data Checking'!TN54="","",'[1]Data Checking'!TN54)</f>
        <v>0</v>
      </c>
      <c r="TK54">
        <f>IF('[1]Data Checking'!TO54="","",'[1]Data Checking'!TO54)</f>
        <v>0</v>
      </c>
      <c r="TL54">
        <f>IF('[1]Data Checking'!TP54="","",'[1]Data Checking'!TP54)</f>
        <v>0</v>
      </c>
      <c r="TM54">
        <f>IF('[1]Data Checking'!TQ54="","",'[1]Data Checking'!TQ54)</f>
        <v>0</v>
      </c>
      <c r="TN54">
        <f>IF('[1]Data Checking'!TR54="","",'[1]Data Checking'!TR54)</f>
        <v>0</v>
      </c>
      <c r="TO54" t="str">
        <f>IF('[1]Data Checking'!TS54="","",'[1]Data Checking'!TS54)</f>
        <v>Les marchandes vendent leurs produits a meme le sol</v>
      </c>
      <c r="TP54" t="str">
        <f>IF('[1]Data Checking'!TT54="","",'[1]Data Checking'!TT54)</f>
        <v/>
      </c>
      <c r="TQ54">
        <f>IF('[1]Data Checking'!TU54="","",'[1]Data Checking'!TU54)</f>
        <v>237463777</v>
      </c>
      <c r="TR54" t="str">
        <f>IF('[1]Data Checking'!TV54="","",'[1]Data Checking'!TV54)</f>
        <v>99ce1f3c-db7c-4717-b898-11313bf2c5a5</v>
      </c>
      <c r="TS54">
        <f>IF('[1]Data Checking'!TW54="","",'[1]Data Checking'!TW54)</f>
        <v>44530.799421296288</v>
      </c>
      <c r="TT54" t="str">
        <f>IF('[1]Data Checking'!TX54="","",'[1]Data Checking'!TX54)</f>
        <v/>
      </c>
      <c r="TU54" t="str">
        <f>IF('[1]Data Checking'!TY54="","",'[1]Data Checking'!TY54)</f>
        <v/>
      </c>
      <c r="TV54" t="str">
        <f>IF('[1]Data Checking'!TZ54="","",'[1]Data Checking'!TZ54)</f>
        <v>submitted_via_web</v>
      </c>
      <c r="TW54" t="str">
        <f>IF('[1]Data Checking'!UA54="","",'[1]Data Checking'!UA54)</f>
        <v>icsm_haiti</v>
      </c>
      <c r="TX54" t="str">
        <f>IF('[1]Data Checking'!UB54="","",'[1]Data Checking'!UB54)</f>
        <v/>
      </c>
      <c r="TY54">
        <f>IF('[1]Data Checking'!UC54="","",'[1]Data Checking'!UC54)</f>
        <v>56</v>
      </c>
      <c r="TZ54" t="str">
        <f>IF('[1]Data Checking'!UD54="","",'[1]Data Checking'!UD54)</f>
        <v/>
      </c>
      <c r="UA54" t="e">
        <f>IF('[1]Data Checking'!UL54="","",'[1]Data Checking'!UL54)</f>
        <v>#REF!</v>
      </c>
      <c r="UB54" t="e">
        <f>IF('[1]Data Checking'!UM54="","",'[1]Data Checking'!UM54)</f>
        <v>#REF!</v>
      </c>
      <c r="UC54" t="e">
        <f>IF('[1]Data Checking'!UN54="","",'[1]Data Checking'!UN54)</f>
        <v>#REF!</v>
      </c>
    </row>
    <row r="55" spans="1:549">
      <c r="A55">
        <f>IF('[1]Data Checking'!D55="","",'[1]Data Checking'!D55)</f>
        <v>44530.471007731481</v>
      </c>
      <c r="B55">
        <f>IF('[1]Data Checking'!E55="","",'[1]Data Checking'!E55)</f>
        <v>44530.480378460648</v>
      </c>
      <c r="C55">
        <f>IF('[1]Data Checking'!F55="","",'[1]Data Checking'!F55)</f>
        <v>44530</v>
      </c>
      <c r="D55" t="str">
        <f>IF('[1]Data Checking'!H55="","",'[1]Data Checking'!H55)</f>
        <v>audit.csv</v>
      </c>
      <c r="E55" t="str">
        <f>IF('[1]Data Checking'!I55="","",'[1]Data Checking'!I55)</f>
        <v>icsm_haiti</v>
      </c>
      <c r="F55" t="str">
        <f>IF('[1]Data Checking'!J55="","",'[1]Data Checking'!J55)</f>
        <v/>
      </c>
      <c r="G55" t="str">
        <f>IF('[1]Data Checking'!K55="","",'[1]Data Checking'!K55)</f>
        <v/>
      </c>
      <c r="H55">
        <f>IF('[1]Data Checking'!L55="","",'[1]Data Checking'!L55)</f>
        <v>44530</v>
      </c>
      <c r="I55" t="str">
        <f>IF('[1]Data Checking'!M55="","",'[1]Data Checking'!M55)</f>
        <v>Croix-Rouge Neerlandaise</v>
      </c>
      <c r="J55" t="str">
        <f>IF('[1]Data Checking'!N55="","",'[1]Data Checking'!N55)</f>
        <v/>
      </c>
      <c r="K55" t="str">
        <f>IF('[1]Data Checking'!O55="","",'[1]Data Checking'!O55)</f>
        <v>crnl</v>
      </c>
      <c r="L55" t="str">
        <f>IF('[1]Data Checking'!P55="","",'[1]Data Checking'!P55)</f>
        <v>Croix-Rouge Neerlandaise</v>
      </c>
      <c r="M55" t="str">
        <f>IF('[1]Data Checking'!Q55="","",'[1]Data Checking'!Q55)</f>
        <v>Croix-Rouge Neerlandaise</v>
      </c>
      <c r="N55" t="str">
        <f>IF('[1]Data Checking'!R55="","",'[1]Data Checking'!R55)</f>
        <v>OJ_9690</v>
      </c>
      <c r="O55" t="str">
        <f>IF('[1]Data Checking'!S55="","",'[1]Data Checking'!S55)</f>
        <v/>
      </c>
      <c r="P55" t="str">
        <f>IF('[1]Data Checking'!T55="","",'[1]Data Checking'!T55)</f>
        <v>crnl_oj</v>
      </c>
      <c r="Q55" t="str">
        <f>IF('[1]Data Checking'!U55="","",'[1]Data Checking'!U55)</f>
        <v>OJ_9690</v>
      </c>
      <c r="R55" t="str">
        <f>IF('[1]Data Checking'!V55="","",'[1]Data Checking'!V55)</f>
        <v>OJ_9690</v>
      </c>
      <c r="S55" t="str">
        <f>IF('[1]Data Checking'!W55="","",'[1]Data Checking'!W55)</f>
        <v>Sud-Est</v>
      </c>
      <c r="T55" t="str">
        <f>IF('[1]Data Checking'!X55="","",'[1]Data Checking'!X55)</f>
        <v>Cayes-Jacmel</v>
      </c>
      <c r="U55" t="str">
        <f>IF('[1]Data Checking'!Y55="","",'[1]Data Checking'!Y55)</f>
        <v>HT0213</v>
      </c>
      <c r="V55" t="str">
        <f>IF('[1]Data Checking'!Z55="","",'[1]Data Checking'!Z55)</f>
        <v>Cayes-Jacmel</v>
      </c>
      <c r="W55" t="str">
        <f>IF('[1]Data Checking'!AA55="","",'[1]Data Checking'!AA55)</f>
        <v>3e Section Haut Cap Rouge</v>
      </c>
      <c r="X55" t="str">
        <f>IF('[1]Data Checking'!AB55="","",'[1]Data Checking'!AB55)</f>
        <v>HT0213-03</v>
      </c>
      <c r="Y55" t="str">
        <f>IF('[1]Data Checking'!AC55="","",'[1]Data Checking'!AC55)</f>
        <v>3e Section Haut Cap Rouge</v>
      </c>
      <c r="Z55" t="str">
        <f>IF('[1]Data Checking'!AD55="","",'[1]Data Checking'!AD55)</f>
        <v>Cap Rouge</v>
      </c>
      <c r="AA55" t="str">
        <f>IF('[1]Data Checking'!AE55="","",'[1]Data Checking'!AE55)</f>
        <v/>
      </c>
      <c r="AB55" t="str">
        <f>IF('[1]Data Checking'!AF55="","",'[1]Data Checking'!AF55)</f>
        <v>cayjac_1</v>
      </c>
      <c r="AC55" t="str">
        <f>IF('[1]Data Checking'!AG55="","",'[1]Data Checking'!AG55)</f>
        <v>Cap Rouge</v>
      </c>
      <c r="AD55" t="str">
        <f>IF('[1]Data Checking'!AH55="","",'[1]Data Checking'!AH55)</f>
        <v>Cap Rouge</v>
      </c>
      <c r="AE55" t="str">
        <f>IF('[1]Data Checking'!AI55="","",'[1]Data Checking'!AI55)</f>
        <v>Marché de Cap Rouge</v>
      </c>
      <c r="AF55" t="str">
        <f>IF('[1]Data Checking'!AJ55="","",'[1]Data Checking'!AJ55)</f>
        <v/>
      </c>
      <c r="AG55" t="str">
        <f>IF('[1]Data Checking'!AK55="","",'[1]Data Checking'!AK55)</f>
        <v>cayjac</v>
      </c>
      <c r="AH55" t="str">
        <f>IF('[1]Data Checking'!AL55="","",'[1]Data Checking'!AL55)</f>
        <v>Marché de Cap Rouge</v>
      </c>
      <c r="AI55" t="str">
        <f>IF('[1]Data Checking'!AM55="","",'[1]Data Checking'!AM55)</f>
        <v>Marché de Cap Rouge</v>
      </c>
      <c r="AJ55" t="str">
        <f>IF('[1]Data Checking'!AN55="","",'[1]Data Checking'!AN55)</f>
        <v>Milieu rural</v>
      </c>
      <c r="AK55" t="str">
        <f>IF('[1]Data Checking'!AO55="","",'[1]Data Checking'!AO55)</f>
        <v>Enquête auprès d'un marchand</v>
      </c>
      <c r="AL55" t="str">
        <f>IF('[1]Data Checking'!AP55="","",'[1]Data Checking'!AP55)</f>
        <v>Oui</v>
      </c>
      <c r="AM55" t="str">
        <f>IF('[1]Data Checking'!AQ55="","",'[1]Data Checking'!AQ55)</f>
        <v/>
      </c>
      <c r="AN55" t="str">
        <f>IF('[1]Data Checking'!AR55="","",'[1]Data Checking'!AR55)</f>
        <v>Oui</v>
      </c>
      <c r="AO55" t="str">
        <f>IF('[1]Data Checking'!AS55="","",'[1]Data Checking'!AS55)</f>
        <v/>
      </c>
      <c r="AP55" t="str">
        <f>IF('[1]Data Checking'!AT55="","",'[1]Data Checking'!AT55)</f>
        <v>Femme</v>
      </c>
      <c r="AQ55">
        <f>IF('[1]Data Checking'!AU55="","",'[1]Data Checking'!AU55)</f>
        <v>44530</v>
      </c>
      <c r="AR55">
        <f>IF('[1]Data Checking'!AV55="","",'[1]Data Checking'!AV55)</f>
        <v>44530</v>
      </c>
      <c r="AS55" t="str">
        <f>IF('[1]Data Checking'!AW55="","",'[1]Data Checking'!AW55)</f>
        <v>Détaillant sur une table</v>
      </c>
      <c r="AT55" t="str">
        <f>IF('[1]Data Checking'!AX55="","",'[1]Data Checking'!AX55)</f>
        <v/>
      </c>
      <c r="AU55" t="str">
        <f>IF('[1]Data Checking'!AY55="","",'[1]Data Checking'!AY55)</f>
        <v>Nourriture</v>
      </c>
      <c r="AV55">
        <f>IF('[1]Data Checking'!AZ55="","",'[1]Data Checking'!AZ55)</f>
        <v>1</v>
      </c>
      <c r="AW55">
        <f>IF('[1]Data Checking'!BA55="","",'[1]Data Checking'!BA55)</f>
        <v>0</v>
      </c>
      <c r="AX55">
        <f>IF('[1]Data Checking'!BB55="","",'[1]Data Checking'!BB55)</f>
        <v>0</v>
      </c>
      <c r="AY55">
        <f>IF('[1]Data Checking'!BC55="","",'[1]Data Checking'!BC55)</f>
        <v>0</v>
      </c>
      <c r="AZ55" t="str">
        <f>IF('[1]Data Checking'!BD55="","",'[1]Data Checking'!BD55)</f>
        <v>nourriture</v>
      </c>
      <c r="BA55" t="str">
        <f>IF('[1]Data Checking'!BE55="","",'[1]Data Checking'!BE55)</f>
        <v>Nourriture</v>
      </c>
      <c r="BB55" t="str">
        <f>IF('[1]Data Checking'!BF55="","",'[1]Data Checking'!BF55)</f>
        <v>En espèces (Gourde)</v>
      </c>
      <c r="BC55">
        <f>IF('[1]Data Checking'!BG55="","",'[1]Data Checking'!BG55)</f>
        <v>1</v>
      </c>
      <c r="BD55">
        <f>IF('[1]Data Checking'!BH55="","",'[1]Data Checking'!BH55)</f>
        <v>0</v>
      </c>
      <c r="BE55">
        <f>IF('[1]Data Checking'!BI55="","",'[1]Data Checking'!BI55)</f>
        <v>0</v>
      </c>
      <c r="BF55">
        <f>IF('[1]Data Checking'!BJ55="","",'[1]Data Checking'!BJ55)</f>
        <v>0</v>
      </c>
      <c r="BG55">
        <f>IF('[1]Data Checking'!BK55="","",'[1]Data Checking'!BK55)</f>
        <v>0</v>
      </c>
      <c r="BH55">
        <f>IF('[1]Data Checking'!BL55="","",'[1]Data Checking'!BL55)</f>
        <v>0</v>
      </c>
      <c r="BI55">
        <f>IF('[1]Data Checking'!BM55="","",'[1]Data Checking'!BM55)</f>
        <v>0</v>
      </c>
      <c r="BJ55">
        <f>IF('[1]Data Checking'!BN55="","",'[1]Data Checking'!BN55)</f>
        <v>0</v>
      </c>
      <c r="BK55">
        <f>IF('[1]Data Checking'!BO55="","",'[1]Data Checking'!BO55)</f>
        <v>0</v>
      </c>
      <c r="BL55">
        <f>IF('[1]Data Checking'!BP55="","",'[1]Data Checking'!BP55)</f>
        <v>0</v>
      </c>
      <c r="BM55" t="str">
        <f>IF('[1]Data Checking'!BQ55="","",'[1]Data Checking'!BQ55)</f>
        <v/>
      </c>
      <c r="BN55" t="str">
        <f>IF('[1]Data Checking'!BR55="","",'[1]Data Checking'!BR55)</f>
        <v>Oui, il y a moins de commerçants par rapport au mois passé</v>
      </c>
      <c r="BO55" t="str">
        <f>IF('[1]Data Checking'!BS55="","",'[1]Data Checking'!BS55)</f>
        <v>Moins de 20</v>
      </c>
      <c r="BP55" t="str">
        <f>IF('[1]Data Checking'!BT55="","",'[1]Data Checking'!BT55)</f>
        <v>Sucre</v>
      </c>
      <c r="BQ55">
        <f>IF('[1]Data Checking'!BU55="","",'[1]Data Checking'!BU55)</f>
        <v>0</v>
      </c>
      <c r="BR55">
        <f>IF('[1]Data Checking'!BV55="","",'[1]Data Checking'!BV55)</f>
        <v>0</v>
      </c>
      <c r="BS55">
        <f>IF('[1]Data Checking'!BW55="","",'[1]Data Checking'!BW55)</f>
        <v>0</v>
      </c>
      <c r="BT55">
        <f>IF('[1]Data Checking'!BX55="","",'[1]Data Checking'!BX55)</f>
        <v>1</v>
      </c>
      <c r="BU55">
        <f>IF('[1]Data Checking'!BY55="","",'[1]Data Checking'!BY55)</f>
        <v>0</v>
      </c>
      <c r="BV55">
        <f>IF('[1]Data Checking'!BZ55="","",'[1]Data Checking'!BZ55)</f>
        <v>0</v>
      </c>
      <c r="BW55">
        <f>IF('[1]Data Checking'!CA55="","",'[1]Data Checking'!CA55)</f>
        <v>0</v>
      </c>
      <c r="BX55">
        <f>IF('[1]Data Checking'!CB55="","",'[1]Data Checking'!CB55)</f>
        <v>0</v>
      </c>
      <c r="BY55" t="str">
        <f>IF('[1]Data Checking'!CC55="","",'[1]Data Checking'!CC55)</f>
        <v>Oui je connais le prix de mes produits en grosse marmite</v>
      </c>
      <c r="BZ55" t="str">
        <f>IF('[1]Data Checking'!CD55="","",'[1]Data Checking'!CD55)</f>
        <v/>
      </c>
      <c r="CA55" t="str">
        <f>IF('[1]Data Checking'!CE55="","",'[1]Data Checking'!CE55)</f>
        <v/>
      </c>
      <c r="CB55" t="str">
        <f>IF('[1]Data Checking'!CF55="","",'[1]Data Checking'!CF55)</f>
        <v/>
      </c>
      <c r="CC55" t="str">
        <f>IF('[1]Data Checking'!CG55="","",'[1]Data Checking'!CG55)</f>
        <v/>
      </c>
      <c r="CD55" t="str">
        <f>IF('[1]Data Checking'!CH55="","",'[1]Data Checking'!CH55)</f>
        <v/>
      </c>
      <c r="CE55" t="str">
        <f>IF('[1]Data Checking'!CI55="","",'[1]Data Checking'!CI55)</f>
        <v/>
      </c>
      <c r="CF55" t="str">
        <f>IF('[1]Data Checking'!CJ55="","",'[1]Data Checking'!CJ55)</f>
        <v/>
      </c>
      <c r="CG55" t="str">
        <f>IF('[1]Data Checking'!CK55="","",'[1]Data Checking'!CK55)</f>
        <v/>
      </c>
      <c r="CH55" t="str">
        <f>IF('[1]Data Checking'!CL55="","",'[1]Data Checking'!CL55)</f>
        <v/>
      </c>
      <c r="CI55">
        <f>IF('[1]Data Checking'!CM55="","",'[1]Data Checking'!CM55)</f>
        <v>600</v>
      </c>
      <c r="CJ55">
        <f>IF('[1]Data Checking'!CN55="","",'[1]Data Checking'!CN55)</f>
        <v>41.379310344827502</v>
      </c>
      <c r="CK55" t="str">
        <f>IF('[1]Data Checking'!CO55="","",'[1]Data Checking'!CO55)</f>
        <v>Oui</v>
      </c>
      <c r="CL55" t="str">
        <f>IF('[1]Data Checking'!CP55="","",'[1]Data Checking'!CP55)</f>
        <v/>
      </c>
      <c r="CM55" t="str">
        <f>IF('[1]Data Checking'!CQ55="","",'[1]Data Checking'!CQ55)</f>
        <v/>
      </c>
      <c r="CN55" t="str">
        <f>IF('[1]Data Checking'!CR55="","",'[1]Data Checking'!CR55)</f>
        <v/>
      </c>
      <c r="CO55" t="str">
        <f>IF('[1]Data Checking'!CS55="","",'[1]Data Checking'!CS55)</f>
        <v/>
      </c>
      <c r="CP55" t="str">
        <f>IF('[1]Data Checking'!CT55="","",'[1]Data Checking'!CT55)</f>
        <v/>
      </c>
      <c r="CQ55" t="str">
        <f>IF('[1]Data Checking'!CU55="","",'[1]Data Checking'!CU55)</f>
        <v/>
      </c>
      <c r="CR55" t="str">
        <f>IF('[1]Data Checking'!CV55="","",'[1]Data Checking'!CV55)</f>
        <v/>
      </c>
      <c r="CS55" t="str">
        <f>IF('[1]Data Checking'!CW55="","",'[1]Data Checking'!CW55)</f>
        <v/>
      </c>
      <c r="CT55" t="str">
        <f>IF('[1]Data Checking'!CX55="","",'[1]Data Checking'!CX55)</f>
        <v/>
      </c>
      <c r="CU55" t="str">
        <f>IF('[1]Data Checking'!CY55="","",'[1]Data Checking'!CY55)</f>
        <v/>
      </c>
      <c r="CV55" t="str">
        <f>IF('[1]Data Checking'!CZ55="","",'[1]Data Checking'!CZ55)</f>
        <v/>
      </c>
      <c r="CW55" t="str">
        <f>IF('[1]Data Checking'!DA55="","",'[1]Data Checking'!DA55)</f>
        <v/>
      </c>
      <c r="CX55" t="str">
        <f>IF('[1]Data Checking'!DB55="","",'[1]Data Checking'!DB55)</f>
        <v/>
      </c>
      <c r="CY55" t="str">
        <f>IF('[1]Data Checking'!DC55="","",'[1]Data Checking'!DC55)</f>
        <v/>
      </c>
      <c r="CZ55" t="str">
        <f>IF('[1]Data Checking'!DD55="","",'[1]Data Checking'!DD55)</f>
        <v/>
      </c>
      <c r="DA55" t="str">
        <f>IF('[1]Data Checking'!DE55="","",'[1]Data Checking'!DE55)</f>
        <v/>
      </c>
      <c r="DB55" t="str">
        <f>IF('[1]Data Checking'!DF55="","",'[1]Data Checking'!DF55)</f>
        <v/>
      </c>
      <c r="DC55" t="str">
        <f>IF('[1]Data Checking'!DG55="","",'[1]Data Checking'!DG55)</f>
        <v/>
      </c>
      <c r="DD55" t="str">
        <f>IF('[1]Data Checking'!DH55="","",'[1]Data Checking'!DH55)</f>
        <v>Non</v>
      </c>
      <c r="DE55" t="str">
        <f>IF('[1]Data Checking'!DI55="","",'[1]Data Checking'!DI55)</f>
        <v/>
      </c>
      <c r="DF55" t="str">
        <f>IF('[1]Data Checking'!DJ55="","",'[1]Data Checking'!DJ55)</f>
        <v/>
      </c>
      <c r="DG55" t="str">
        <f>IF('[1]Data Checking'!DK55="","",'[1]Data Checking'!DK55)</f>
        <v/>
      </c>
      <c r="DH55" t="str">
        <f>IF('[1]Data Checking'!DL55="","",'[1]Data Checking'!DL55)</f>
        <v/>
      </c>
      <c r="DI55" t="str">
        <f>IF('[1]Data Checking'!DM55="","",'[1]Data Checking'!DM55)</f>
        <v/>
      </c>
      <c r="DJ55" t="str">
        <f>IF('[1]Data Checking'!DN55="","",'[1]Data Checking'!DN55)</f>
        <v/>
      </c>
      <c r="DK55" t="str">
        <f>IF('[1]Data Checking'!DO55="","",'[1]Data Checking'!DO55)</f>
        <v/>
      </c>
      <c r="DL55" t="str">
        <f>IF('[1]Data Checking'!DP55="","",'[1]Data Checking'!DP55)</f>
        <v/>
      </c>
      <c r="DM55" t="str">
        <f>IF('[1]Data Checking'!DQ55="","",'[1]Data Checking'!DQ55)</f>
        <v/>
      </c>
      <c r="DN55" t="str">
        <f>IF('[1]Data Checking'!DR55="","",'[1]Data Checking'!DR55)</f>
        <v/>
      </c>
      <c r="DO55" t="str">
        <f>IF('[1]Data Checking'!DS55="","",'[1]Data Checking'!DS55)</f>
        <v/>
      </c>
      <c r="DP55" t="str">
        <f>IF('[1]Data Checking'!DT55="","",'[1]Data Checking'!DT55)</f>
        <v/>
      </c>
      <c r="DQ55" t="str">
        <f>IF('[1]Data Checking'!DU55="","",'[1]Data Checking'!DU55)</f>
        <v/>
      </c>
      <c r="DR55" t="str">
        <f>IF('[1]Data Checking'!DV55="","",'[1]Data Checking'!DV55)</f>
        <v/>
      </c>
      <c r="DS55" t="str">
        <f>IF('[1]Data Checking'!DW55="","",'[1]Data Checking'!DW55)</f>
        <v/>
      </c>
      <c r="DT55" t="str">
        <f>IF('[1]Data Checking'!DX55="","",'[1]Data Checking'!DX55)</f>
        <v/>
      </c>
      <c r="DU55" t="str">
        <f>IF('[1]Data Checking'!DY55="","",'[1]Data Checking'!DY55)</f>
        <v/>
      </c>
      <c r="DV55" t="str">
        <f>IF('[1]Data Checking'!DZ55="","",'[1]Data Checking'!DZ55)</f>
        <v/>
      </c>
      <c r="DW55" t="str">
        <f>IF('[1]Data Checking'!EA55="","",'[1]Data Checking'!EA55)</f>
        <v/>
      </c>
      <c r="DX55" t="str">
        <f>IF('[1]Data Checking'!EB55="","",'[1]Data Checking'!EB55)</f>
        <v/>
      </c>
      <c r="DY55" t="str">
        <f>IF('[1]Data Checking'!EC55="","",'[1]Data Checking'!EC55)</f>
        <v/>
      </c>
      <c r="DZ55" t="str">
        <f>IF('[1]Data Checking'!ED55="","",'[1]Data Checking'!ED55)</f>
        <v/>
      </c>
      <c r="EA55" t="str">
        <f>IF('[1]Data Checking'!EE55="","",'[1]Data Checking'!EE55)</f>
        <v/>
      </c>
      <c r="EB55" t="str">
        <f>IF('[1]Data Checking'!EF55="","",'[1]Data Checking'!EF55)</f>
        <v/>
      </c>
      <c r="EC55" t="str">
        <f>IF('[1]Data Checking'!EG55="","",'[1]Data Checking'!EG55)</f>
        <v/>
      </c>
      <c r="ED55" t="str">
        <f>IF('[1]Data Checking'!EH55="","",'[1]Data Checking'!EH55)</f>
        <v>Oui</v>
      </c>
      <c r="EE55" t="str">
        <f>IF('[1]Data Checking'!EI55="","",'[1]Data Checking'!EI55)</f>
        <v>Non</v>
      </c>
      <c r="EF55" t="str">
        <f>IF('[1]Data Checking'!EJ55="","",'[1]Data Checking'!EJ55)</f>
        <v>Oui</v>
      </c>
      <c r="EG55" t="str">
        <f>IF('[1]Data Checking'!EK55="","",'[1]Data Checking'!EK55)</f>
        <v>Sud-Est</v>
      </c>
      <c r="EH55" t="str">
        <f>IF('[1]Data Checking'!EL55="","",'[1]Data Checking'!EL55)</f>
        <v>Meme</v>
      </c>
      <c r="EI55" t="str">
        <f>IF('[1]Data Checking'!EM55="","",'[1]Data Checking'!EM55)</f>
        <v>Je ne sais pas, je ne souhaite pas répondre</v>
      </c>
      <c r="EJ55" t="str">
        <f>IF('[1]Data Checking'!EN55="","",'[1]Data Checking'!EN55)</f>
        <v>Différent</v>
      </c>
      <c r="EK55" t="str">
        <f>IF('[1]Data Checking'!EO55="","",'[1]Data Checking'!EO55)</f>
        <v/>
      </c>
      <c r="EL55" t="str">
        <f>IF('[1]Data Checking'!EP55="","",'[1]Data Checking'!EP55)</f>
        <v/>
      </c>
      <c r="EM55" t="str">
        <f>IF('[1]Data Checking'!EQ55="","",'[1]Data Checking'!EQ55)</f>
        <v/>
      </c>
      <c r="EN55" t="str">
        <f>IF('[1]Data Checking'!ER55="","",'[1]Data Checking'!ER55)</f>
        <v/>
      </c>
      <c r="EO55" t="str">
        <f>IF('[1]Data Checking'!ES55="","",'[1]Data Checking'!ES55)</f>
        <v/>
      </c>
      <c r="EP55" t="str">
        <f>IF('[1]Data Checking'!ET55="","",'[1]Data Checking'!ET55)</f>
        <v/>
      </c>
      <c r="EQ55" t="str">
        <f>IF('[1]Data Checking'!EU55="","",'[1]Data Checking'!EU55)</f>
        <v/>
      </c>
      <c r="ER55" t="str">
        <f>IF('[1]Data Checking'!EV55="","",'[1]Data Checking'!EV55)</f>
        <v/>
      </c>
      <c r="ES55" t="str">
        <f>IF('[1]Data Checking'!EW55="","",'[1]Data Checking'!EW55)</f>
        <v/>
      </c>
      <c r="ET55" t="str">
        <f>IF('[1]Data Checking'!EX55="","",'[1]Data Checking'!EX55)</f>
        <v/>
      </c>
      <c r="EU55" t="str">
        <f>IF('[1]Data Checking'!EY55="","",'[1]Data Checking'!EY55)</f>
        <v/>
      </c>
      <c r="EV55" t="str">
        <f>IF('[1]Data Checking'!EZ55="","",'[1]Data Checking'!EZ55)</f>
        <v/>
      </c>
      <c r="EW55" t="str">
        <f>IF('[1]Data Checking'!FA55="","",'[1]Data Checking'!FA55)</f>
        <v/>
      </c>
      <c r="EX55" t="str">
        <f>IF('[1]Data Checking'!FB55="","",'[1]Data Checking'!FB55)</f>
        <v/>
      </c>
      <c r="EY55" t="str">
        <f>IF('[1]Data Checking'!FC55="","",'[1]Data Checking'!FC55)</f>
        <v/>
      </c>
      <c r="EZ55" t="str">
        <f>IF('[1]Data Checking'!FD55="","",'[1]Data Checking'!FD55)</f>
        <v/>
      </c>
      <c r="FA55" t="str">
        <f>IF('[1]Data Checking'!FE55="","",'[1]Data Checking'!FE55)</f>
        <v/>
      </c>
      <c r="FB55" t="str">
        <f>IF('[1]Data Checking'!FF55="","",'[1]Data Checking'!FF55)</f>
        <v/>
      </c>
      <c r="FC55" t="str">
        <f>IF('[1]Data Checking'!FG55="","",'[1]Data Checking'!FG55)</f>
        <v/>
      </c>
      <c r="FD55" t="str">
        <f>IF('[1]Data Checking'!FH55="","",'[1]Data Checking'!FH55)</f>
        <v/>
      </c>
      <c r="FE55" t="str">
        <f>IF('[1]Data Checking'!FI55="","",'[1]Data Checking'!FI55)</f>
        <v/>
      </c>
      <c r="FF55" t="str">
        <f>IF('[1]Data Checking'!FJ55="","",'[1]Data Checking'!FJ55)</f>
        <v/>
      </c>
      <c r="FG55" t="str">
        <f>IF('[1]Data Checking'!FK55="","",'[1]Data Checking'!FK55)</f>
        <v/>
      </c>
      <c r="FH55" t="str">
        <f>IF('[1]Data Checking'!FL55="","",'[1]Data Checking'!FL55)</f>
        <v/>
      </c>
      <c r="FI55" t="str">
        <f>IF('[1]Data Checking'!FM55="","",'[1]Data Checking'!FM55)</f>
        <v/>
      </c>
      <c r="FJ55" t="str">
        <f>IF('[1]Data Checking'!FN55="","",'[1]Data Checking'!FN55)</f>
        <v/>
      </c>
      <c r="FK55" t="str">
        <f>IF('[1]Data Checking'!FO55="","",'[1]Data Checking'!FO55)</f>
        <v/>
      </c>
      <c r="FL55" t="str">
        <f>IF('[1]Data Checking'!FP55="","",'[1]Data Checking'!FP55)</f>
        <v/>
      </c>
      <c r="FM55" t="str">
        <f>IF('[1]Data Checking'!FQ55="","",'[1]Data Checking'!FQ55)</f>
        <v/>
      </c>
      <c r="FN55" t="str">
        <f>IF('[1]Data Checking'!FR55="","",'[1]Data Checking'!FR55)</f>
        <v/>
      </c>
      <c r="FO55" t="str">
        <f>IF('[1]Data Checking'!FS55="","",'[1]Data Checking'!FS55)</f>
        <v/>
      </c>
      <c r="FP55" t="str">
        <f>IF('[1]Data Checking'!FT55="","",'[1]Data Checking'!FT55)</f>
        <v/>
      </c>
      <c r="FQ55" t="str">
        <f>IF('[1]Data Checking'!FU55="","",'[1]Data Checking'!FU55)</f>
        <v/>
      </c>
      <c r="FR55" t="str">
        <f>IF('[1]Data Checking'!FV55="","",'[1]Data Checking'!FV55)</f>
        <v/>
      </c>
      <c r="FS55" t="str">
        <f>IF('[1]Data Checking'!FW55="","",'[1]Data Checking'!FW55)</f>
        <v/>
      </c>
      <c r="FT55" t="str">
        <f>IF('[1]Data Checking'!FX55="","",'[1]Data Checking'!FX55)</f>
        <v/>
      </c>
      <c r="FU55" t="str">
        <f>IF('[1]Data Checking'!FY55="","",'[1]Data Checking'!FY55)</f>
        <v/>
      </c>
      <c r="FV55" t="str">
        <f>IF('[1]Data Checking'!FZ55="","",'[1]Data Checking'!FZ55)</f>
        <v/>
      </c>
      <c r="FW55" t="str">
        <f>IF('[1]Data Checking'!GA55="","",'[1]Data Checking'!GA55)</f>
        <v/>
      </c>
      <c r="FX55" t="str">
        <f>IF('[1]Data Checking'!GB55="","",'[1]Data Checking'!GB55)</f>
        <v/>
      </c>
      <c r="FY55" t="str">
        <f>IF('[1]Data Checking'!GC55="","",'[1]Data Checking'!GC55)</f>
        <v/>
      </c>
      <c r="FZ55" t="str">
        <f>IF('[1]Data Checking'!GD55="","",'[1]Data Checking'!GD55)</f>
        <v/>
      </c>
      <c r="GA55" t="str">
        <f>IF('[1]Data Checking'!GE55="","",'[1]Data Checking'!GE55)</f>
        <v/>
      </c>
      <c r="GB55" t="str">
        <f>IF('[1]Data Checking'!GF55="","",'[1]Data Checking'!GF55)</f>
        <v/>
      </c>
      <c r="GC55" t="str">
        <f>IF('[1]Data Checking'!GG55="","",'[1]Data Checking'!GG55)</f>
        <v/>
      </c>
      <c r="GD55" t="str">
        <f>IF('[1]Data Checking'!GH55="","",'[1]Data Checking'!GH55)</f>
        <v/>
      </c>
      <c r="GE55" t="str">
        <f>IF('[1]Data Checking'!GI55="","",'[1]Data Checking'!GI55)</f>
        <v/>
      </c>
      <c r="GF55" t="str">
        <f>IF('[1]Data Checking'!GJ55="","",'[1]Data Checking'!GJ55)</f>
        <v/>
      </c>
      <c r="GG55" t="str">
        <f>IF('[1]Data Checking'!GK55="","",'[1]Data Checking'!GK55)</f>
        <v/>
      </c>
      <c r="GH55" t="str">
        <f>IF('[1]Data Checking'!GL55="","",'[1]Data Checking'!GL55)</f>
        <v/>
      </c>
      <c r="GI55" t="str">
        <f>IF('[1]Data Checking'!GM55="","",'[1]Data Checking'!GM55)</f>
        <v/>
      </c>
      <c r="GJ55" t="str">
        <f>IF('[1]Data Checking'!GN55="","",'[1]Data Checking'!GN55)</f>
        <v/>
      </c>
      <c r="GK55" t="str">
        <f>IF('[1]Data Checking'!GO55="","",'[1]Data Checking'!GO55)</f>
        <v/>
      </c>
      <c r="GL55" t="str">
        <f>IF('[1]Data Checking'!GP55="","",'[1]Data Checking'!GP55)</f>
        <v/>
      </c>
      <c r="GM55" t="str">
        <f>IF('[1]Data Checking'!GQ55="","",'[1]Data Checking'!GQ55)</f>
        <v/>
      </c>
      <c r="GN55" t="str">
        <f>IF('[1]Data Checking'!GR55="","",'[1]Data Checking'!GR55)</f>
        <v/>
      </c>
      <c r="GO55" t="str">
        <f>IF('[1]Data Checking'!GS55="","",'[1]Data Checking'!GS55)</f>
        <v/>
      </c>
      <c r="GP55" t="str">
        <f>IF('[1]Data Checking'!GT55="","",'[1]Data Checking'!GT55)</f>
        <v/>
      </c>
      <c r="GQ55" t="str">
        <f>IF('[1]Data Checking'!GU55="","",'[1]Data Checking'!GU55)</f>
        <v/>
      </c>
      <c r="GR55" t="str">
        <f>IF('[1]Data Checking'!GV55="","",'[1]Data Checking'!GV55)</f>
        <v/>
      </c>
      <c r="GS55" t="str">
        <f>IF('[1]Data Checking'!GW55="","",'[1]Data Checking'!GW55)</f>
        <v/>
      </c>
      <c r="GT55" t="str">
        <f>IF('[1]Data Checking'!GX55="","",'[1]Data Checking'!GX55)</f>
        <v/>
      </c>
      <c r="GU55" t="str">
        <f>IF('[1]Data Checking'!GY55="","",'[1]Data Checking'!GY55)</f>
        <v/>
      </c>
      <c r="GV55" t="str">
        <f>IF('[1]Data Checking'!GZ55="","",'[1]Data Checking'!GZ55)</f>
        <v/>
      </c>
      <c r="GW55" t="str">
        <f>IF('[1]Data Checking'!HA55="","",'[1]Data Checking'!HA55)</f>
        <v/>
      </c>
      <c r="GX55" t="str">
        <f>IF('[1]Data Checking'!HB55="","",'[1]Data Checking'!HB55)</f>
        <v/>
      </c>
      <c r="GY55" t="str">
        <f>IF('[1]Data Checking'!HC55="","",'[1]Data Checking'!HC55)</f>
        <v/>
      </c>
      <c r="GZ55" t="str">
        <f>IF('[1]Data Checking'!HD55="","",'[1]Data Checking'!HD55)</f>
        <v/>
      </c>
      <c r="HA55" t="str">
        <f>IF('[1]Data Checking'!HE55="","",'[1]Data Checking'!HE55)</f>
        <v/>
      </c>
      <c r="HB55" t="str">
        <f>IF('[1]Data Checking'!HF55="","",'[1]Data Checking'!HF55)</f>
        <v/>
      </c>
      <c r="HC55" t="str">
        <f>IF('[1]Data Checking'!HG55="","",'[1]Data Checking'!HG55)</f>
        <v/>
      </c>
      <c r="HD55" t="str">
        <f>IF('[1]Data Checking'!HH55="","",'[1]Data Checking'!HH55)</f>
        <v/>
      </c>
      <c r="HE55" t="str">
        <f>IF('[1]Data Checking'!HI55="","",'[1]Data Checking'!HI55)</f>
        <v/>
      </c>
      <c r="HF55" t="str">
        <f>IF('[1]Data Checking'!HJ55="","",'[1]Data Checking'!HJ55)</f>
        <v/>
      </c>
      <c r="HG55" t="str">
        <f>IF('[1]Data Checking'!HK55="","",'[1]Data Checking'!HK55)</f>
        <v/>
      </c>
      <c r="HH55" t="str">
        <f>IF('[1]Data Checking'!HL55="","",'[1]Data Checking'!HL55)</f>
        <v/>
      </c>
      <c r="HI55" t="str">
        <f>IF('[1]Data Checking'!HM55="","",'[1]Data Checking'!HM55)</f>
        <v/>
      </c>
      <c r="HJ55" t="str">
        <f>IF('[1]Data Checking'!HN55="","",'[1]Data Checking'!HN55)</f>
        <v/>
      </c>
      <c r="HK55" t="str">
        <f>IF('[1]Data Checking'!HO55="","",'[1]Data Checking'!HO55)</f>
        <v/>
      </c>
      <c r="HL55" t="str">
        <f>IF('[1]Data Checking'!HP55="","",'[1]Data Checking'!HP55)</f>
        <v/>
      </c>
      <c r="HM55" t="str">
        <f>IF('[1]Data Checking'!HQ55="","",'[1]Data Checking'!HQ55)</f>
        <v/>
      </c>
      <c r="HN55" t="str">
        <f>IF('[1]Data Checking'!HR55="","",'[1]Data Checking'!HR55)</f>
        <v/>
      </c>
      <c r="HO55" t="str">
        <f>IF('[1]Data Checking'!HS55="","",'[1]Data Checking'!HS55)</f>
        <v/>
      </c>
      <c r="HP55" t="str">
        <f>IF('[1]Data Checking'!HT55="","",'[1]Data Checking'!HT55)</f>
        <v/>
      </c>
      <c r="HQ55" t="str">
        <f>IF('[1]Data Checking'!HU55="","",'[1]Data Checking'!HU55)</f>
        <v/>
      </c>
      <c r="HR55" t="str">
        <f>IF('[1]Data Checking'!HV55="","",'[1]Data Checking'!HV55)</f>
        <v/>
      </c>
      <c r="HS55" t="str">
        <f>IF('[1]Data Checking'!HW55="","",'[1]Data Checking'!HW55)</f>
        <v/>
      </c>
      <c r="HT55" t="str">
        <f>IF('[1]Data Checking'!HX55="","",'[1]Data Checking'!HX55)</f>
        <v/>
      </c>
      <c r="HU55" t="str">
        <f>IF('[1]Data Checking'!HY55="","",'[1]Data Checking'!HY55)</f>
        <v/>
      </c>
      <c r="HV55" t="str">
        <f>IF('[1]Data Checking'!HZ55="","",'[1]Data Checking'!HZ55)</f>
        <v/>
      </c>
      <c r="HW55" t="str">
        <f>IF('[1]Data Checking'!IA55="","",'[1]Data Checking'!IA55)</f>
        <v/>
      </c>
      <c r="HX55" t="str">
        <f>IF('[1]Data Checking'!IB55="","",'[1]Data Checking'!IB55)</f>
        <v/>
      </c>
      <c r="HY55" t="str">
        <f>IF('[1]Data Checking'!IC55="","",'[1]Data Checking'!IC55)</f>
        <v/>
      </c>
      <c r="HZ55" t="str">
        <f>IF('[1]Data Checking'!ID55="","",'[1]Data Checking'!ID55)</f>
        <v/>
      </c>
      <c r="IA55" t="str">
        <f>IF('[1]Data Checking'!IE55="","",'[1]Data Checking'!IE55)</f>
        <v/>
      </c>
      <c r="IB55" t="str">
        <f>IF('[1]Data Checking'!IF55="","",'[1]Data Checking'!IF55)</f>
        <v>Non</v>
      </c>
      <c r="IC55" t="str">
        <f>IF('[1]Data Checking'!IG55="","",'[1]Data Checking'!IG55)</f>
        <v/>
      </c>
      <c r="ID55" t="str">
        <f>IF('[1]Data Checking'!IH55="","",'[1]Data Checking'!IH55)</f>
        <v/>
      </c>
      <c r="IE55" t="str">
        <f>IF('[1]Data Checking'!II55="","",'[1]Data Checking'!II55)</f>
        <v/>
      </c>
      <c r="IF55" t="str">
        <f>IF('[1]Data Checking'!IJ55="","",'[1]Data Checking'!IJ55)</f>
        <v/>
      </c>
      <c r="IG55" t="str">
        <f>IF('[1]Data Checking'!IK55="","",'[1]Data Checking'!IK55)</f>
        <v/>
      </c>
      <c r="IH55" t="str">
        <f>IF('[1]Data Checking'!IL55="","",'[1]Data Checking'!IL55)</f>
        <v/>
      </c>
      <c r="II55" t="str">
        <f>IF('[1]Data Checking'!IM55="","",'[1]Data Checking'!IM55)</f>
        <v/>
      </c>
      <c r="IJ55" t="str">
        <f>IF('[1]Data Checking'!IN55="","",'[1]Data Checking'!IN55)</f>
        <v/>
      </c>
      <c r="IK55" t="str">
        <f>IF('[1]Data Checking'!IO55="","",'[1]Data Checking'!IO55)</f>
        <v>Difficultés pour se réapprovisionner en marchandises Augmentation des prix</v>
      </c>
      <c r="IL55">
        <f>IF('[1]Data Checking'!IP55="","",'[1]Data Checking'!IP55)</f>
        <v>0</v>
      </c>
      <c r="IM55">
        <f>IF('[1]Data Checking'!IQ55="","",'[1]Data Checking'!IQ55)</f>
        <v>0</v>
      </c>
      <c r="IN55">
        <f>IF('[1]Data Checking'!IR55="","",'[1]Data Checking'!IR55)</f>
        <v>1</v>
      </c>
      <c r="IO55">
        <f>IF('[1]Data Checking'!IS55="","",'[1]Data Checking'!IS55)</f>
        <v>1</v>
      </c>
      <c r="IP55">
        <f>IF('[1]Data Checking'!IT55="","",'[1]Data Checking'!IT55)</f>
        <v>0</v>
      </c>
      <c r="IQ55">
        <f>IF('[1]Data Checking'!IU55="","",'[1]Data Checking'!IU55)</f>
        <v>0</v>
      </c>
      <c r="IR55">
        <f>IF('[1]Data Checking'!IV55="","",'[1]Data Checking'!IV55)</f>
        <v>0</v>
      </c>
      <c r="IS55">
        <f>IF('[1]Data Checking'!IW55="","",'[1]Data Checking'!IW55)</f>
        <v>0</v>
      </c>
      <c r="IT55" t="str">
        <f>IF('[1]Data Checking'!IX55="","",'[1]Data Checking'!IX55)</f>
        <v/>
      </c>
      <c r="IU55" t="str">
        <f>IF('[1]Data Checking'!IY55="","",'[1]Data Checking'!IY55)</f>
        <v>Oui</v>
      </c>
      <c r="IV55" t="str">
        <f>IF('[1]Data Checking'!IZ55="","",'[1]Data Checking'!IZ55)</f>
        <v/>
      </c>
      <c r="IW55" t="str">
        <f>IF('[1]Data Checking'!JA55="","",'[1]Data Checking'!JA55)</f>
        <v>Nourriture</v>
      </c>
      <c r="IX55">
        <f>IF('[1]Data Checking'!JB55="","",'[1]Data Checking'!JB55)</f>
        <v>1</v>
      </c>
      <c r="IY55">
        <f>IF('[1]Data Checking'!JC55="","",'[1]Data Checking'!JC55)</f>
        <v>0</v>
      </c>
      <c r="IZ55">
        <f>IF('[1]Data Checking'!JD55="","",'[1]Data Checking'!JD55)</f>
        <v>0</v>
      </c>
      <c r="JA55">
        <f>IF('[1]Data Checking'!JE55="","",'[1]Data Checking'!JE55)</f>
        <v>0</v>
      </c>
      <c r="JB55" t="str">
        <f>IF('[1]Data Checking'!JF55="","",'[1]Data Checking'!JF55)</f>
        <v/>
      </c>
      <c r="JC55" t="str">
        <f>IF('[1]Data Checking'!JG55="","",'[1]Data Checking'!JG55)</f>
        <v/>
      </c>
      <c r="JD55" t="str">
        <f>IF('[1]Data Checking'!JH55="","",'[1]Data Checking'!JH55)</f>
        <v/>
      </c>
      <c r="JE55" t="str">
        <f>IF('[1]Data Checking'!JI55="","",'[1]Data Checking'!JI55)</f>
        <v/>
      </c>
      <c r="JF55" t="str">
        <f>IF('[1]Data Checking'!JJ55="","",'[1]Data Checking'!JJ55)</f>
        <v/>
      </c>
      <c r="JG55" t="str">
        <f>IF('[1]Data Checking'!JK55="","",'[1]Data Checking'!JK55)</f>
        <v/>
      </c>
      <c r="JH55" t="str">
        <f>IF('[1]Data Checking'!JL55="","",'[1]Data Checking'!JL55)</f>
        <v/>
      </c>
      <c r="JI55" t="str">
        <f>IF('[1]Data Checking'!JM55="","",'[1]Data Checking'!JM55)</f>
        <v/>
      </c>
      <c r="JJ55" t="str">
        <f>IF('[1]Data Checking'!JN55="","",'[1]Data Checking'!JN55)</f>
        <v/>
      </c>
      <c r="JK55" t="str">
        <f>IF('[1]Data Checking'!JO55="","",'[1]Data Checking'!JO55)</f>
        <v/>
      </c>
      <c r="JL55" t="str">
        <f>IF('[1]Data Checking'!JP55="","",'[1]Data Checking'!JP55)</f>
        <v/>
      </c>
      <c r="JM55" t="str">
        <f>IF('[1]Data Checking'!JQ55="","",'[1]Data Checking'!JQ55)</f>
        <v/>
      </c>
      <c r="JN55" t="str">
        <f>IF('[1]Data Checking'!JR55="","",'[1]Data Checking'!JR55)</f>
        <v/>
      </c>
      <c r="JO55" t="str">
        <f>IF('[1]Data Checking'!JS55="","",'[1]Data Checking'!JS55)</f>
        <v/>
      </c>
      <c r="JP55" t="str">
        <f>IF('[1]Data Checking'!JT55="","",'[1]Data Checking'!JT55)</f>
        <v/>
      </c>
      <c r="JQ55" t="str">
        <f>IF('[1]Data Checking'!JU55="","",'[1]Data Checking'!JU55)</f>
        <v/>
      </c>
      <c r="JR55" t="str">
        <f>IF('[1]Data Checking'!JV55="","",'[1]Data Checking'!JV55)</f>
        <v/>
      </c>
      <c r="JS55" t="str">
        <f>IF('[1]Data Checking'!JW55="","",'[1]Data Checking'!JW55)</f>
        <v/>
      </c>
      <c r="JT55" t="str">
        <f>IF('[1]Data Checking'!JX55="","",'[1]Data Checking'!JX55)</f>
        <v/>
      </c>
      <c r="JU55" t="str">
        <f>IF('[1]Data Checking'!JY55="","",'[1]Data Checking'!JY55)</f>
        <v/>
      </c>
      <c r="JV55" t="str">
        <f>IF('[1]Data Checking'!JZ55="","",'[1]Data Checking'!JZ55)</f>
        <v/>
      </c>
      <c r="JW55" t="str">
        <f>IF('[1]Data Checking'!KA55="","",'[1]Data Checking'!KA55)</f>
        <v/>
      </c>
      <c r="JX55" t="str">
        <f>IF('[1]Data Checking'!KB55="","",'[1]Data Checking'!KB55)</f>
        <v/>
      </c>
      <c r="JY55" t="str">
        <f>IF('[1]Data Checking'!KC55="","",'[1]Data Checking'!KC55)</f>
        <v/>
      </c>
      <c r="JZ55" t="str">
        <f>IF('[1]Data Checking'!KD55="","",'[1]Data Checking'!KD55)</f>
        <v/>
      </c>
      <c r="KA55" t="str">
        <f>IF('[1]Data Checking'!KE55="","",'[1]Data Checking'!KE55)</f>
        <v/>
      </c>
      <c r="KB55" t="str">
        <f>IF('[1]Data Checking'!KF55="","",'[1]Data Checking'!KF55)</f>
        <v/>
      </c>
      <c r="KC55" t="str">
        <f>IF('[1]Data Checking'!KG55="","",'[1]Data Checking'!KG55)</f>
        <v/>
      </c>
      <c r="KD55" t="str">
        <f>IF('[1]Data Checking'!KH55="","",'[1]Data Checking'!KH55)</f>
        <v/>
      </c>
      <c r="KE55" t="str">
        <f>IF('[1]Data Checking'!KI55="","",'[1]Data Checking'!KI55)</f>
        <v/>
      </c>
      <c r="KF55" t="str">
        <f>IF('[1]Data Checking'!KJ55="","",'[1]Data Checking'!KJ55)</f>
        <v/>
      </c>
      <c r="KG55" t="str">
        <f>IF('[1]Data Checking'!KK55="","",'[1]Data Checking'!KK55)</f>
        <v/>
      </c>
      <c r="KH55" t="str">
        <f>IF('[1]Data Checking'!KL55="","",'[1]Data Checking'!KL55)</f>
        <v/>
      </c>
      <c r="KI55" t="str">
        <f>IF('[1]Data Checking'!KM55="","",'[1]Data Checking'!KM55)</f>
        <v/>
      </c>
      <c r="KJ55" t="str">
        <f>IF('[1]Data Checking'!KN55="","",'[1]Data Checking'!KN55)</f>
        <v/>
      </c>
      <c r="KK55" t="str">
        <f>IF('[1]Data Checking'!KO55="","",'[1]Data Checking'!KO55)</f>
        <v/>
      </c>
      <c r="KL55" t="str">
        <f>IF('[1]Data Checking'!KP55="","",'[1]Data Checking'!KP55)</f>
        <v/>
      </c>
      <c r="KM55" t="str">
        <f>IF('[1]Data Checking'!KQ55="","",'[1]Data Checking'!KQ55)</f>
        <v/>
      </c>
      <c r="KN55" t="str">
        <f>IF('[1]Data Checking'!KR55="","",'[1]Data Checking'!KR55)</f>
        <v/>
      </c>
      <c r="KO55" t="str">
        <f>IF('[1]Data Checking'!KS55="","",'[1]Data Checking'!KS55)</f>
        <v/>
      </c>
      <c r="KP55" t="str">
        <f>IF('[1]Data Checking'!KT55="","",'[1]Data Checking'!KT55)</f>
        <v/>
      </c>
      <c r="KQ55" t="str">
        <f>IF('[1]Data Checking'!KU55="","",'[1]Data Checking'!KU55)</f>
        <v/>
      </c>
      <c r="KR55" t="str">
        <f>IF('[1]Data Checking'!KV55="","",'[1]Data Checking'!KV55)</f>
        <v/>
      </c>
      <c r="KS55" t="str">
        <f>IF('[1]Data Checking'!KW55="","",'[1]Data Checking'!KW55)</f>
        <v/>
      </c>
      <c r="KT55" t="str">
        <f>IF('[1]Data Checking'!KX55="","",'[1]Data Checking'!KX55)</f>
        <v/>
      </c>
      <c r="KU55" t="str">
        <f>IF('[1]Data Checking'!KY55="","",'[1]Data Checking'!KY55)</f>
        <v/>
      </c>
      <c r="KV55" t="str">
        <f>IF('[1]Data Checking'!KZ55="","",'[1]Data Checking'!KZ55)</f>
        <v/>
      </c>
      <c r="KW55" t="str">
        <f>IF('[1]Data Checking'!LA55="","",'[1]Data Checking'!LA55)</f>
        <v/>
      </c>
      <c r="KX55" t="str">
        <f>IF('[1]Data Checking'!LB55="","",'[1]Data Checking'!LB55)</f>
        <v/>
      </c>
      <c r="KY55" t="str">
        <f>IF('[1]Data Checking'!LC55="","",'[1]Data Checking'!LC55)</f>
        <v/>
      </c>
      <c r="KZ55" t="str">
        <f>IF('[1]Data Checking'!LD55="","",'[1]Data Checking'!LD55)</f>
        <v/>
      </c>
      <c r="LA55" t="str">
        <f>IF('[1]Data Checking'!LE55="","",'[1]Data Checking'!LE55)</f>
        <v/>
      </c>
      <c r="LB55" t="str">
        <f>IF('[1]Data Checking'!LF55="","",'[1]Data Checking'!LF55)</f>
        <v/>
      </c>
      <c r="LC55" t="str">
        <f>IF('[1]Data Checking'!LG55="","",'[1]Data Checking'!LG55)</f>
        <v/>
      </c>
      <c r="LD55" t="str">
        <f>IF('[1]Data Checking'!LH55="","",'[1]Data Checking'!LH55)</f>
        <v/>
      </c>
      <c r="LE55" t="str">
        <f>IF('[1]Data Checking'!LI55="","",'[1]Data Checking'!LI55)</f>
        <v/>
      </c>
      <c r="LF55" t="str">
        <f>IF('[1]Data Checking'!LJ55="","",'[1]Data Checking'!LJ55)</f>
        <v/>
      </c>
      <c r="LG55" t="str">
        <f>IF('[1]Data Checking'!LK55="","",'[1]Data Checking'!LK55)</f>
        <v/>
      </c>
      <c r="LH55" t="str">
        <f>IF('[1]Data Checking'!LL55="","",'[1]Data Checking'!LL55)</f>
        <v/>
      </c>
      <c r="LI55" t="str">
        <f>IF('[1]Data Checking'!LM55="","",'[1]Data Checking'!LM55)</f>
        <v/>
      </c>
      <c r="LJ55" t="str">
        <f>IF('[1]Data Checking'!LN55="","",'[1]Data Checking'!LN55)</f>
        <v/>
      </c>
      <c r="LK55" t="str">
        <f>IF('[1]Data Checking'!LO55="","",'[1]Data Checking'!LO55)</f>
        <v/>
      </c>
      <c r="LL55" t="str">
        <f>IF('[1]Data Checking'!LP55="","",'[1]Data Checking'!LP55)</f>
        <v/>
      </c>
      <c r="LM55" t="str">
        <f>IF('[1]Data Checking'!LQ55="","",'[1]Data Checking'!LQ55)</f>
        <v/>
      </c>
      <c r="LN55" t="str">
        <f>IF('[1]Data Checking'!LR55="","",'[1]Data Checking'!LR55)</f>
        <v/>
      </c>
      <c r="LO55" t="str">
        <f>IF('[1]Data Checking'!LS55="","",'[1]Data Checking'!LS55)</f>
        <v/>
      </c>
      <c r="LP55" t="str">
        <f>IF('[1]Data Checking'!LT55="","",'[1]Data Checking'!LT55)</f>
        <v/>
      </c>
      <c r="LQ55" t="str">
        <f>IF('[1]Data Checking'!LU55="","",'[1]Data Checking'!LU55)</f>
        <v/>
      </c>
      <c r="LR55" t="str">
        <f>IF('[1]Data Checking'!LV55="","",'[1]Data Checking'!LV55)</f>
        <v/>
      </c>
      <c r="LS55" t="str">
        <f>IF('[1]Data Checking'!LW55="","",'[1]Data Checking'!LW55)</f>
        <v/>
      </c>
      <c r="LT55" t="str">
        <f>IF('[1]Data Checking'!LX55="","",'[1]Data Checking'!LX55)</f>
        <v/>
      </c>
      <c r="LU55" t="str">
        <f>IF('[1]Data Checking'!LY55="","",'[1]Data Checking'!LY55)</f>
        <v/>
      </c>
      <c r="LV55" t="str">
        <f>IF('[1]Data Checking'!LZ55="","",'[1]Data Checking'!LZ55)</f>
        <v/>
      </c>
      <c r="LW55" t="str">
        <f>IF('[1]Data Checking'!MA55="","",'[1]Data Checking'!MA55)</f>
        <v/>
      </c>
      <c r="LX55" t="str">
        <f>IF('[1]Data Checking'!MB55="","",'[1]Data Checking'!MB55)</f>
        <v/>
      </c>
      <c r="LY55" t="str">
        <f>IF('[1]Data Checking'!MC55="","",'[1]Data Checking'!MC55)</f>
        <v/>
      </c>
      <c r="LZ55" t="str">
        <f>IF('[1]Data Checking'!MD55="","",'[1]Data Checking'!MD55)</f>
        <v/>
      </c>
      <c r="MA55" t="str">
        <f>IF('[1]Data Checking'!ME55="","",'[1]Data Checking'!ME55)</f>
        <v/>
      </c>
      <c r="MB55" t="str">
        <f>IF('[1]Data Checking'!MF55="","",'[1]Data Checking'!MF55)</f>
        <v/>
      </c>
      <c r="MC55" t="str">
        <f>IF('[1]Data Checking'!MG55="","",'[1]Data Checking'!MG55)</f>
        <v/>
      </c>
      <c r="MD55" t="str">
        <f>IF('[1]Data Checking'!MH55="","",'[1]Data Checking'!MH55)</f>
        <v/>
      </c>
      <c r="ME55" t="str">
        <f>IF('[1]Data Checking'!MI55="","",'[1]Data Checking'!MI55)</f>
        <v/>
      </c>
      <c r="MF55" t="str">
        <f>IF('[1]Data Checking'!MJ55="","",'[1]Data Checking'!MJ55)</f>
        <v/>
      </c>
      <c r="MG55" t="str">
        <f>IF('[1]Data Checking'!MK55="","",'[1]Data Checking'!MK55)</f>
        <v/>
      </c>
      <c r="MH55" t="str">
        <f>IF('[1]Data Checking'!ML55="","",'[1]Data Checking'!ML55)</f>
        <v/>
      </c>
      <c r="MI55" t="str">
        <f>IF('[1]Data Checking'!MM55="","",'[1]Data Checking'!MM55)</f>
        <v/>
      </c>
      <c r="MJ55" t="str">
        <f>IF('[1]Data Checking'!MN55="","",'[1]Data Checking'!MN55)</f>
        <v/>
      </c>
      <c r="MK55" t="str">
        <f>IF('[1]Data Checking'!MO55="","",'[1]Data Checking'!MO55)</f>
        <v/>
      </c>
      <c r="ML55" t="str">
        <f>IF('[1]Data Checking'!MP55="","",'[1]Data Checking'!MP55)</f>
        <v/>
      </c>
      <c r="MM55" t="str">
        <f>IF('[1]Data Checking'!MQ55="","",'[1]Data Checking'!MQ55)</f>
        <v/>
      </c>
      <c r="MN55" t="str">
        <f>IF('[1]Data Checking'!MR55="","",'[1]Data Checking'!MR55)</f>
        <v/>
      </c>
      <c r="MO55" t="str">
        <f>IF('[1]Data Checking'!MS55="","",'[1]Data Checking'!MS55)</f>
        <v/>
      </c>
      <c r="MP55" t="str">
        <f>IF('[1]Data Checking'!MT55="","",'[1]Data Checking'!MT55)</f>
        <v/>
      </c>
      <c r="MQ55" t="str">
        <f>IF('[1]Data Checking'!MU55="","",'[1]Data Checking'!MU55)</f>
        <v/>
      </c>
      <c r="MR55" t="str">
        <f>IF('[1]Data Checking'!MV55="","",'[1]Data Checking'!MV55)</f>
        <v/>
      </c>
      <c r="MS55" t="str">
        <f>IF('[1]Data Checking'!MW55="","",'[1]Data Checking'!MW55)</f>
        <v/>
      </c>
      <c r="MT55" t="str">
        <f>IF('[1]Data Checking'!MX55="","",'[1]Data Checking'!MX55)</f>
        <v/>
      </c>
      <c r="MU55" t="str">
        <f>IF('[1]Data Checking'!MY55="","",'[1]Data Checking'!MY55)</f>
        <v/>
      </c>
      <c r="MV55" t="str">
        <f>IF('[1]Data Checking'!MZ55="","",'[1]Data Checking'!MZ55)</f>
        <v/>
      </c>
      <c r="MW55" t="str">
        <f>IF('[1]Data Checking'!NA55="","",'[1]Data Checking'!NA55)</f>
        <v/>
      </c>
      <c r="MX55" t="str">
        <f>IF('[1]Data Checking'!NB55="","",'[1]Data Checking'!NB55)</f>
        <v/>
      </c>
      <c r="MY55" t="str">
        <f>IF('[1]Data Checking'!NC55="","",'[1]Data Checking'!NC55)</f>
        <v/>
      </c>
      <c r="MZ55" t="str">
        <f>IF('[1]Data Checking'!ND55="","",'[1]Data Checking'!ND55)</f>
        <v/>
      </c>
      <c r="NA55" t="str">
        <f>IF('[1]Data Checking'!NE55="","",'[1]Data Checking'!NE55)</f>
        <v/>
      </c>
      <c r="NB55" t="str">
        <f>IF('[1]Data Checking'!NF55="","",'[1]Data Checking'!NF55)</f>
        <v/>
      </c>
      <c r="NC55" t="str">
        <f>IF('[1]Data Checking'!NG55="","",'[1]Data Checking'!NG55)</f>
        <v/>
      </c>
      <c r="ND55" t="str">
        <f>IF('[1]Data Checking'!NH55="","",'[1]Data Checking'!NH55)</f>
        <v/>
      </c>
      <c r="NE55" t="str">
        <f>IF('[1]Data Checking'!NI55="","",'[1]Data Checking'!NI55)</f>
        <v/>
      </c>
      <c r="NF55" t="str">
        <f>IF('[1]Data Checking'!NJ55="","",'[1]Data Checking'!NJ55)</f>
        <v/>
      </c>
      <c r="NG55" t="str">
        <f>IF('[1]Data Checking'!NK55="","",'[1]Data Checking'!NK55)</f>
        <v/>
      </c>
      <c r="NH55" t="str">
        <f>IF('[1]Data Checking'!NL55="","",'[1]Data Checking'!NL55)</f>
        <v/>
      </c>
      <c r="NI55" t="str">
        <f>IF('[1]Data Checking'!NM55="","",'[1]Data Checking'!NM55)</f>
        <v/>
      </c>
      <c r="NJ55" t="str">
        <f>IF('[1]Data Checking'!NN55="","",'[1]Data Checking'!NN55)</f>
        <v/>
      </c>
      <c r="NK55" t="str">
        <f>IF('[1]Data Checking'!NO55="","",'[1]Data Checking'!NO55)</f>
        <v/>
      </c>
      <c r="NL55" t="str">
        <f>IF('[1]Data Checking'!NP55="","",'[1]Data Checking'!NP55)</f>
        <v/>
      </c>
      <c r="NM55" t="str">
        <f>IF('[1]Data Checking'!NQ55="","",'[1]Data Checking'!NQ55)</f>
        <v/>
      </c>
      <c r="NN55" t="str">
        <f>IF('[1]Data Checking'!NR55="","",'[1]Data Checking'!NR55)</f>
        <v/>
      </c>
      <c r="NO55" t="str">
        <f>IF('[1]Data Checking'!NS55="","",'[1]Data Checking'!NS55)</f>
        <v/>
      </c>
      <c r="NP55" t="str">
        <f>IF('[1]Data Checking'!NT55="","",'[1]Data Checking'!NT55)</f>
        <v/>
      </c>
      <c r="NQ55" t="str">
        <f>IF('[1]Data Checking'!NU55="","",'[1]Data Checking'!NU55)</f>
        <v/>
      </c>
      <c r="NR55" t="str">
        <f>IF('[1]Data Checking'!NV55="","",'[1]Data Checking'!NV55)</f>
        <v/>
      </c>
      <c r="NS55" t="str">
        <f>IF('[1]Data Checking'!NW55="","",'[1]Data Checking'!NW55)</f>
        <v/>
      </c>
      <c r="NT55" t="str">
        <f>IF('[1]Data Checking'!NX55="","",'[1]Data Checking'!NX55)</f>
        <v/>
      </c>
      <c r="NU55" t="str">
        <f>IF('[1]Data Checking'!NY55="","",'[1]Data Checking'!NY55)</f>
        <v/>
      </c>
      <c r="NV55" t="str">
        <f>IF('[1]Data Checking'!NZ55="","",'[1]Data Checking'!NZ55)</f>
        <v/>
      </c>
      <c r="NW55" t="str">
        <f>IF('[1]Data Checking'!OA55="","",'[1]Data Checking'!OA55)</f>
        <v/>
      </c>
      <c r="NX55" t="str">
        <f>IF('[1]Data Checking'!OB55="","",'[1]Data Checking'!OB55)</f>
        <v/>
      </c>
      <c r="NY55" t="str">
        <f>IF('[1]Data Checking'!OC55="","",'[1]Data Checking'!OC55)</f>
        <v/>
      </c>
      <c r="NZ55" t="str">
        <f>IF('[1]Data Checking'!OD55="","",'[1]Data Checking'!OD55)</f>
        <v/>
      </c>
      <c r="OA55" t="str">
        <f>IF('[1]Data Checking'!OE55="","",'[1]Data Checking'!OE55)</f>
        <v/>
      </c>
      <c r="OB55" t="str">
        <f>IF('[1]Data Checking'!OF55="","",'[1]Data Checking'!OF55)</f>
        <v/>
      </c>
      <c r="OC55" t="str">
        <f>IF('[1]Data Checking'!OG55="","",'[1]Data Checking'!OG55)</f>
        <v/>
      </c>
      <c r="OD55" t="str">
        <f>IF('[1]Data Checking'!OH55="","",'[1]Data Checking'!OH55)</f>
        <v/>
      </c>
      <c r="OE55" t="str">
        <f>IF('[1]Data Checking'!OI55="","",'[1]Data Checking'!OI55)</f>
        <v/>
      </c>
      <c r="OF55" t="str">
        <f>IF('[1]Data Checking'!OJ55="","",'[1]Data Checking'!OJ55)</f>
        <v/>
      </c>
      <c r="OG55" t="str">
        <f>IF('[1]Data Checking'!OK55="","",'[1]Data Checking'!OK55)</f>
        <v/>
      </c>
      <c r="OH55" t="str">
        <f>IF('[1]Data Checking'!OL55="","",'[1]Data Checking'!OL55)</f>
        <v/>
      </c>
      <c r="OI55" t="str">
        <f>IF('[1]Data Checking'!OM55="","",'[1]Data Checking'!OM55)</f>
        <v/>
      </c>
      <c r="OJ55" t="str">
        <f>IF('[1]Data Checking'!ON55="","",'[1]Data Checking'!ON55)</f>
        <v/>
      </c>
      <c r="OK55" t="str">
        <f>IF('[1]Data Checking'!OO55="","",'[1]Data Checking'!OO55)</f>
        <v/>
      </c>
      <c r="OL55" t="str">
        <f>IF('[1]Data Checking'!OP55="","",'[1]Data Checking'!OP55)</f>
        <v/>
      </c>
      <c r="OM55" t="str">
        <f>IF('[1]Data Checking'!OQ55="","",'[1]Data Checking'!OQ55)</f>
        <v/>
      </c>
      <c r="ON55" t="str">
        <f>IF('[1]Data Checking'!OR55="","",'[1]Data Checking'!OR55)</f>
        <v/>
      </c>
      <c r="OO55" t="str">
        <f>IF('[1]Data Checking'!OS55="","",'[1]Data Checking'!OS55)</f>
        <v/>
      </c>
      <c r="OP55" t="str">
        <f>IF('[1]Data Checking'!OT55="","",'[1]Data Checking'!OT55)</f>
        <v/>
      </c>
      <c r="OQ55" t="str">
        <f>IF('[1]Data Checking'!OU55="","",'[1]Data Checking'!OU55)</f>
        <v/>
      </c>
      <c r="OR55" t="str">
        <f>IF('[1]Data Checking'!OV55="","",'[1]Data Checking'!OV55)</f>
        <v/>
      </c>
      <c r="OS55" t="str">
        <f>IF('[1]Data Checking'!OW55="","",'[1]Data Checking'!OW55)</f>
        <v/>
      </c>
      <c r="OT55" t="str">
        <f>IF('[1]Data Checking'!OX55="","",'[1]Data Checking'!OX55)</f>
        <v/>
      </c>
      <c r="OU55" t="str">
        <f>IF('[1]Data Checking'!OY55="","",'[1]Data Checking'!OY55)</f>
        <v/>
      </c>
      <c r="OV55" t="str">
        <f>IF('[1]Data Checking'!OZ55="","",'[1]Data Checking'!OZ55)</f>
        <v/>
      </c>
      <c r="OW55" t="str">
        <f>IF('[1]Data Checking'!PA55="","",'[1]Data Checking'!PA55)</f>
        <v/>
      </c>
      <c r="OX55" t="str">
        <f>IF('[1]Data Checking'!PB55="","",'[1]Data Checking'!PB55)</f>
        <v/>
      </c>
      <c r="OY55" t="str">
        <f>IF('[1]Data Checking'!PC55="","",'[1]Data Checking'!PC55)</f>
        <v/>
      </c>
      <c r="OZ55" t="str">
        <f>IF('[1]Data Checking'!PD55="","",'[1]Data Checking'!PD55)</f>
        <v/>
      </c>
      <c r="PA55" t="str">
        <f>IF('[1]Data Checking'!PE55="","",'[1]Data Checking'!PE55)</f>
        <v/>
      </c>
      <c r="PB55" t="str">
        <f>IF('[1]Data Checking'!PF55="","",'[1]Data Checking'!PF55)</f>
        <v/>
      </c>
      <c r="PC55" t="str">
        <f>IF('[1]Data Checking'!PG55="","",'[1]Data Checking'!PG55)</f>
        <v/>
      </c>
      <c r="PD55" t="str">
        <f>IF('[1]Data Checking'!PH55="","",'[1]Data Checking'!PH55)</f>
        <v/>
      </c>
      <c r="PE55" t="str">
        <f>IF('[1]Data Checking'!PI55="","",'[1]Data Checking'!PI55)</f>
        <v/>
      </c>
      <c r="PF55" t="str">
        <f>IF('[1]Data Checking'!PJ55="","",'[1]Data Checking'!PJ55)</f>
        <v/>
      </c>
      <c r="PG55" t="str">
        <f>IF('[1]Data Checking'!PK55="","",'[1]Data Checking'!PK55)</f>
        <v/>
      </c>
      <c r="PH55" t="str">
        <f>IF('[1]Data Checking'!PL55="","",'[1]Data Checking'!PL55)</f>
        <v/>
      </c>
      <c r="PI55" t="str">
        <f>IF('[1]Data Checking'!PM55="","",'[1]Data Checking'!PM55)</f>
        <v/>
      </c>
      <c r="PJ55" t="str">
        <f>IF('[1]Data Checking'!PN55="","",'[1]Data Checking'!PN55)</f>
        <v/>
      </c>
      <c r="PK55" t="str">
        <f>IF('[1]Data Checking'!PO55="","",'[1]Data Checking'!PO55)</f>
        <v/>
      </c>
      <c r="PL55" t="str">
        <f>IF('[1]Data Checking'!PP55="","",'[1]Data Checking'!PP55)</f>
        <v/>
      </c>
      <c r="PM55" t="str">
        <f>IF('[1]Data Checking'!PQ55="","",'[1]Data Checking'!PQ55)</f>
        <v/>
      </c>
      <c r="PN55" t="str">
        <f>IF('[1]Data Checking'!PR55="","",'[1]Data Checking'!PR55)</f>
        <v/>
      </c>
      <c r="PO55" t="str">
        <f>IF('[1]Data Checking'!PS55="","",'[1]Data Checking'!PS55)</f>
        <v/>
      </c>
      <c r="PP55" t="str">
        <f>IF('[1]Data Checking'!PT55="","",'[1]Data Checking'!PT55)</f>
        <v/>
      </c>
      <c r="PQ55" t="str">
        <f>IF('[1]Data Checking'!PU55="","",'[1]Data Checking'!PU55)</f>
        <v/>
      </c>
      <c r="PR55" t="str">
        <f>IF('[1]Data Checking'!PV55="","",'[1]Data Checking'!PV55)</f>
        <v/>
      </c>
      <c r="PS55" t="str">
        <f>IF('[1]Data Checking'!PW55="","",'[1]Data Checking'!PW55)</f>
        <v/>
      </c>
      <c r="PT55" t="str">
        <f>IF('[1]Data Checking'!PX55="","",'[1]Data Checking'!PX55)</f>
        <v/>
      </c>
      <c r="PU55" t="str">
        <f>IF('[1]Data Checking'!PY55="","",'[1]Data Checking'!PY55)</f>
        <v/>
      </c>
      <c r="PV55" t="str">
        <f>IF('[1]Data Checking'!PZ55="","",'[1]Data Checking'!PZ55)</f>
        <v/>
      </c>
      <c r="PW55" t="str">
        <f>IF('[1]Data Checking'!QA55="","",'[1]Data Checking'!QA55)</f>
        <v/>
      </c>
      <c r="PX55" t="str">
        <f>IF('[1]Data Checking'!QB55="","",'[1]Data Checking'!QB55)</f>
        <v/>
      </c>
      <c r="PY55" t="str">
        <f>IF('[1]Data Checking'!QC55="","",'[1]Data Checking'!QC55)</f>
        <v/>
      </c>
      <c r="PZ55" t="str">
        <f>IF('[1]Data Checking'!QD55="","",'[1]Data Checking'!QD55)</f>
        <v/>
      </c>
      <c r="QA55" t="str">
        <f>IF('[1]Data Checking'!QE55="","",'[1]Data Checking'!QE55)</f>
        <v/>
      </c>
      <c r="QB55" t="str">
        <f>IF('[1]Data Checking'!QF55="","",'[1]Data Checking'!QF55)</f>
        <v/>
      </c>
      <c r="QC55" t="str">
        <f>IF('[1]Data Checking'!QG55="","",'[1]Data Checking'!QG55)</f>
        <v/>
      </c>
      <c r="QD55" t="str">
        <f>IF('[1]Data Checking'!QH55="","",'[1]Data Checking'!QH55)</f>
        <v/>
      </c>
      <c r="QE55" t="str">
        <f>IF('[1]Data Checking'!QI55="","",'[1]Data Checking'!QI55)</f>
        <v/>
      </c>
      <c r="QF55" t="str">
        <f>IF('[1]Data Checking'!QJ55="","",'[1]Data Checking'!QJ55)</f>
        <v/>
      </c>
      <c r="QG55" t="str">
        <f>IF('[1]Data Checking'!QK55="","",'[1]Data Checking'!QK55)</f>
        <v/>
      </c>
      <c r="QH55" t="str">
        <f>IF('[1]Data Checking'!QL55="","",'[1]Data Checking'!QL55)</f>
        <v/>
      </c>
      <c r="QI55" t="str">
        <f>IF('[1]Data Checking'!QM55="","",'[1]Data Checking'!QM55)</f>
        <v/>
      </c>
      <c r="QJ55" t="str">
        <f>IF('[1]Data Checking'!QN55="","",'[1]Data Checking'!QN55)</f>
        <v/>
      </c>
      <c r="QK55" t="str">
        <f>IF('[1]Data Checking'!QO55="","",'[1]Data Checking'!QO55)</f>
        <v/>
      </c>
      <c r="QL55" t="str">
        <f>IF('[1]Data Checking'!QP55="","",'[1]Data Checking'!QP55)</f>
        <v/>
      </c>
      <c r="QM55" t="str">
        <f>IF('[1]Data Checking'!QQ55="","",'[1]Data Checking'!QQ55)</f>
        <v/>
      </c>
      <c r="QN55" t="str">
        <f>IF('[1]Data Checking'!QR55="","",'[1]Data Checking'!QR55)</f>
        <v/>
      </c>
      <c r="QO55" t="str">
        <f>IF('[1]Data Checking'!QS55="","",'[1]Data Checking'!QS55)</f>
        <v/>
      </c>
      <c r="QP55" t="str">
        <f>IF('[1]Data Checking'!QT55="","",'[1]Data Checking'!QT55)</f>
        <v/>
      </c>
      <c r="QQ55" t="str">
        <f>IF('[1]Data Checking'!QU55="","",'[1]Data Checking'!QU55)</f>
        <v/>
      </c>
      <c r="QR55" t="str">
        <f>IF('[1]Data Checking'!QV55="","",'[1]Data Checking'!QV55)</f>
        <v/>
      </c>
      <c r="QS55" t="str">
        <f>IF('[1]Data Checking'!QW55="","",'[1]Data Checking'!QW55)</f>
        <v/>
      </c>
      <c r="QT55" t="str">
        <f>IF('[1]Data Checking'!QX55="","",'[1]Data Checking'!QX55)</f>
        <v/>
      </c>
      <c r="QU55" t="str">
        <f>IF('[1]Data Checking'!QY55="","",'[1]Data Checking'!QY55)</f>
        <v/>
      </c>
      <c r="QV55" t="str">
        <f>IF('[1]Data Checking'!QZ55="","",'[1]Data Checking'!QZ55)</f>
        <v/>
      </c>
      <c r="QW55" t="str">
        <f>IF('[1]Data Checking'!RA55="","",'[1]Data Checking'!RA55)</f>
        <v/>
      </c>
      <c r="QX55" t="str">
        <f>IF('[1]Data Checking'!RB55="","",'[1]Data Checking'!RB55)</f>
        <v/>
      </c>
      <c r="QY55" t="str">
        <f>IF('[1]Data Checking'!RC55="","",'[1]Data Checking'!RC55)</f>
        <v/>
      </c>
      <c r="QZ55" t="str">
        <f>IF('[1]Data Checking'!RD55="","",'[1]Data Checking'!RD55)</f>
        <v/>
      </c>
      <c r="RA55" t="str">
        <f>IF('[1]Data Checking'!RE55="","",'[1]Data Checking'!RE55)</f>
        <v/>
      </c>
      <c r="RB55" t="str">
        <f>IF('[1]Data Checking'!RF55="","",'[1]Data Checking'!RF55)</f>
        <v/>
      </c>
      <c r="RC55" t="str">
        <f>IF('[1]Data Checking'!RG55="","",'[1]Data Checking'!RG55)</f>
        <v/>
      </c>
      <c r="RD55" t="str">
        <f>IF('[1]Data Checking'!RH55="","",'[1]Data Checking'!RH55)</f>
        <v/>
      </c>
      <c r="RE55" t="str">
        <f>IF('[1]Data Checking'!RI55="","",'[1]Data Checking'!RI55)</f>
        <v/>
      </c>
      <c r="RF55" t="str">
        <f>IF('[1]Data Checking'!RJ55="","",'[1]Data Checking'!RJ55)</f>
        <v/>
      </c>
      <c r="RG55" t="str">
        <f>IF('[1]Data Checking'!RK55="","",'[1]Data Checking'!RK55)</f>
        <v/>
      </c>
      <c r="RH55" t="str">
        <f>IF('[1]Data Checking'!RL55="","",'[1]Data Checking'!RL55)</f>
        <v/>
      </c>
      <c r="RI55" t="str">
        <f>IF('[1]Data Checking'!RM55="","",'[1]Data Checking'!RM55)</f>
        <v/>
      </c>
      <c r="RJ55" t="str">
        <f>IF('[1]Data Checking'!RN55="","",'[1]Data Checking'!RN55)</f>
        <v/>
      </c>
      <c r="RK55" t="str">
        <f>IF('[1]Data Checking'!RO55="","",'[1]Data Checking'!RO55)</f>
        <v/>
      </c>
      <c r="RL55" t="str">
        <f>IF('[1]Data Checking'!RP55="","",'[1]Data Checking'!RP55)</f>
        <v/>
      </c>
      <c r="RM55" t="str">
        <f>IF('[1]Data Checking'!RQ55="","",'[1]Data Checking'!RQ55)</f>
        <v/>
      </c>
      <c r="RN55" t="str">
        <f>IF('[1]Data Checking'!RR55="","",'[1]Data Checking'!RR55)</f>
        <v/>
      </c>
      <c r="RO55" t="str">
        <f>IF('[1]Data Checking'!RS55="","",'[1]Data Checking'!RS55)</f>
        <v/>
      </c>
      <c r="RP55" t="str">
        <f>IF('[1]Data Checking'!RT55="","",'[1]Data Checking'!RT55)</f>
        <v/>
      </c>
      <c r="RQ55" t="str">
        <f>IF('[1]Data Checking'!RU55="","",'[1]Data Checking'!RU55)</f>
        <v/>
      </c>
      <c r="RR55" t="str">
        <f>IF('[1]Data Checking'!RV55="","",'[1]Data Checking'!RV55)</f>
        <v/>
      </c>
      <c r="RS55" t="str">
        <f>IF('[1]Data Checking'!RW55="","",'[1]Data Checking'!RW55)</f>
        <v/>
      </c>
      <c r="RT55" t="str">
        <f>IF('[1]Data Checking'!RX55="","",'[1]Data Checking'!RX55)</f>
        <v/>
      </c>
      <c r="RU55" t="str">
        <f>IF('[1]Data Checking'!RY55="","",'[1]Data Checking'!RY55)</f>
        <v/>
      </c>
      <c r="RV55" t="str">
        <f>IF('[1]Data Checking'!RZ55="","",'[1]Data Checking'!RZ55)</f>
        <v/>
      </c>
      <c r="RW55" t="str">
        <f>IF('[1]Data Checking'!SA55="","",'[1]Data Checking'!SA55)</f>
        <v/>
      </c>
      <c r="RX55" t="str">
        <f>IF('[1]Data Checking'!SB55="","",'[1]Data Checking'!SB55)</f>
        <v/>
      </c>
      <c r="RY55" t="str">
        <f>IF('[1]Data Checking'!SC55="","",'[1]Data Checking'!SC55)</f>
        <v/>
      </c>
      <c r="RZ55" t="str">
        <f>IF('[1]Data Checking'!SD55="","",'[1]Data Checking'!SD55)</f>
        <v/>
      </c>
      <c r="SA55" t="str">
        <f>IF('[1]Data Checking'!SE55="","",'[1]Data Checking'!SE55)</f>
        <v/>
      </c>
      <c r="SB55" t="str">
        <f>IF('[1]Data Checking'!SF55="","",'[1]Data Checking'!SF55)</f>
        <v/>
      </c>
      <c r="SC55" t="str">
        <f>IF('[1]Data Checking'!SG55="","",'[1]Data Checking'!SG55)</f>
        <v/>
      </c>
      <c r="SD55" t="str">
        <f>IF('[1]Data Checking'!SH55="","",'[1]Data Checking'!SH55)</f>
        <v/>
      </c>
      <c r="SE55" t="str">
        <f>IF('[1]Data Checking'!SI55="","",'[1]Data Checking'!SI55)</f>
        <v/>
      </c>
      <c r="SF55" t="str">
        <f>IF('[1]Data Checking'!SJ55="","",'[1]Data Checking'!SJ55)</f>
        <v/>
      </c>
      <c r="SG55" t="str">
        <f>IF('[1]Data Checking'!SK55="","",'[1]Data Checking'!SK55)</f>
        <v/>
      </c>
      <c r="SH55" t="str">
        <f>IF('[1]Data Checking'!SL55="","",'[1]Data Checking'!SL55)</f>
        <v/>
      </c>
      <c r="SI55" t="str">
        <f>IF('[1]Data Checking'!SM55="","",'[1]Data Checking'!SM55)</f>
        <v/>
      </c>
      <c r="SJ55" t="str">
        <f>IF('[1]Data Checking'!SN55="","",'[1]Data Checking'!SN55)</f>
        <v/>
      </c>
      <c r="SK55" t="str">
        <f>IF('[1]Data Checking'!SO55="","",'[1]Data Checking'!SO55)</f>
        <v/>
      </c>
      <c r="SL55" t="str">
        <f>IF('[1]Data Checking'!SP55="","",'[1]Data Checking'!SP55)</f>
        <v/>
      </c>
      <c r="SM55" t="str">
        <f>IF('[1]Data Checking'!SQ55="","",'[1]Data Checking'!SQ55)</f>
        <v/>
      </c>
      <c r="SN55" t="str">
        <f>IF('[1]Data Checking'!SR55="","",'[1]Data Checking'!SR55)</f>
        <v/>
      </c>
      <c r="SO55" t="str">
        <f>IF('[1]Data Checking'!SS55="","",'[1]Data Checking'!SS55)</f>
        <v/>
      </c>
      <c r="SP55" t="str">
        <f>IF('[1]Data Checking'!ST55="","",'[1]Data Checking'!ST55)</f>
        <v/>
      </c>
      <c r="SQ55" t="str">
        <f>IF('[1]Data Checking'!SU55="","",'[1]Data Checking'!SU55)</f>
        <v/>
      </c>
      <c r="SR55" t="str">
        <f>IF('[1]Data Checking'!SV55="","",'[1]Data Checking'!SV55)</f>
        <v/>
      </c>
      <c r="SS55" t="str">
        <f>IF('[1]Data Checking'!SW55="","",'[1]Data Checking'!SW55)</f>
        <v/>
      </c>
      <c r="ST55" t="str">
        <f>IF('[1]Data Checking'!SX55="","",'[1]Data Checking'!SX55)</f>
        <v/>
      </c>
      <c r="SU55" t="str">
        <f>IF('[1]Data Checking'!SY55="","",'[1]Data Checking'!SY55)</f>
        <v/>
      </c>
      <c r="SV55" t="str">
        <f>IF('[1]Data Checking'!SZ55="","",'[1]Data Checking'!SZ55)</f>
        <v/>
      </c>
      <c r="SW55" t="str">
        <f>IF('[1]Data Checking'!TA55="","",'[1]Data Checking'!TA55)</f>
        <v/>
      </c>
      <c r="SX55" t="str">
        <f>IF('[1]Data Checking'!TB55="","",'[1]Data Checking'!TB55)</f>
        <v/>
      </c>
      <c r="SY55" t="str">
        <f>IF('[1]Data Checking'!TC55="","",'[1]Data Checking'!TC55)</f>
        <v/>
      </c>
      <c r="SZ55" t="str">
        <f>IF('[1]Data Checking'!TD55="","",'[1]Data Checking'!TD55)</f>
        <v/>
      </c>
      <c r="TA55" t="str">
        <f>IF('[1]Data Checking'!TE55="","",'[1]Data Checking'!TE55)</f>
        <v/>
      </c>
      <c r="TB55" t="str">
        <f>IF('[1]Data Checking'!TF55="","",'[1]Data Checking'!TF55)</f>
        <v/>
      </c>
      <c r="TC55" t="str">
        <f>IF('[1]Data Checking'!TG55="","",'[1]Data Checking'!TG55)</f>
        <v/>
      </c>
      <c r="TD55" t="str">
        <f>IF('[1]Data Checking'!TH55="","",'[1]Data Checking'!TH55)</f>
        <v/>
      </c>
      <c r="TE55" t="str">
        <f>IF('[1]Data Checking'!TI55="","",'[1]Data Checking'!TI55)</f>
        <v/>
      </c>
      <c r="TF55" t="str">
        <f>IF('[1]Data Checking'!TJ55="","",'[1]Data Checking'!TJ55)</f>
        <v/>
      </c>
      <c r="TG55" t="str">
        <f>IF('[1]Data Checking'!TK55="","",'[1]Data Checking'!TK55)</f>
        <v/>
      </c>
      <c r="TH55" t="str">
        <f>IF('[1]Data Checking'!TL55="","",'[1]Data Checking'!TL55)</f>
        <v/>
      </c>
      <c r="TI55" t="str">
        <f>IF('[1]Data Checking'!TM55="","",'[1]Data Checking'!TM55)</f>
        <v/>
      </c>
      <c r="TJ55">
        <f>IF('[1]Data Checking'!TN55="","",'[1]Data Checking'!TN55)</f>
        <v>0</v>
      </c>
      <c r="TK55">
        <f>IF('[1]Data Checking'!TO55="","",'[1]Data Checking'!TO55)</f>
        <v>0</v>
      </c>
      <c r="TL55">
        <f>IF('[1]Data Checking'!TP55="","",'[1]Data Checking'!TP55)</f>
        <v>0</v>
      </c>
      <c r="TM55">
        <f>IF('[1]Data Checking'!TQ55="","",'[1]Data Checking'!TQ55)</f>
        <v>0</v>
      </c>
      <c r="TN55">
        <f>IF('[1]Data Checking'!TR55="","",'[1]Data Checking'!TR55)</f>
        <v>0</v>
      </c>
      <c r="TO55" t="str">
        <f>IF('[1]Data Checking'!TS55="","",'[1]Data Checking'!TS55)</f>
        <v>Les marchandes vendent dans des conditions difficiles ...</v>
      </c>
      <c r="TP55" t="str">
        <f>IF('[1]Data Checking'!TT55="","",'[1]Data Checking'!TT55)</f>
        <v/>
      </c>
      <c r="TQ55">
        <f>IF('[1]Data Checking'!TU55="","",'[1]Data Checking'!TU55)</f>
        <v>237463786</v>
      </c>
      <c r="TR55" t="str">
        <f>IF('[1]Data Checking'!TV55="","",'[1]Data Checking'!TV55)</f>
        <v>c0f13c7e-0463-4ec8-92ce-7503aeaa6f19</v>
      </c>
      <c r="TS55">
        <f>IF('[1]Data Checking'!TW55="","",'[1]Data Checking'!TW55)</f>
        <v>44530.799444444441</v>
      </c>
      <c r="TT55" t="str">
        <f>IF('[1]Data Checking'!TX55="","",'[1]Data Checking'!TX55)</f>
        <v/>
      </c>
      <c r="TU55" t="str">
        <f>IF('[1]Data Checking'!TY55="","",'[1]Data Checking'!TY55)</f>
        <v/>
      </c>
      <c r="TV55" t="str">
        <f>IF('[1]Data Checking'!TZ55="","",'[1]Data Checking'!TZ55)</f>
        <v>submitted_via_web</v>
      </c>
      <c r="TW55" t="str">
        <f>IF('[1]Data Checking'!UA55="","",'[1]Data Checking'!UA55)</f>
        <v>icsm_haiti</v>
      </c>
      <c r="TX55" t="str">
        <f>IF('[1]Data Checking'!UB55="","",'[1]Data Checking'!UB55)</f>
        <v/>
      </c>
      <c r="TY55">
        <f>IF('[1]Data Checking'!UC55="","",'[1]Data Checking'!UC55)</f>
        <v>57</v>
      </c>
      <c r="TZ55" t="str">
        <f>IF('[1]Data Checking'!UD55="","",'[1]Data Checking'!UD55)</f>
        <v/>
      </c>
      <c r="UA55" t="e">
        <f>IF('[1]Data Checking'!UL55="","",'[1]Data Checking'!UL55)</f>
        <v>#REF!</v>
      </c>
      <c r="UB55" t="e">
        <f>IF('[1]Data Checking'!UM55="","",'[1]Data Checking'!UM55)</f>
        <v>#REF!</v>
      </c>
      <c r="UC55" t="e">
        <f>IF('[1]Data Checking'!UN55="","",'[1]Data Checking'!UN55)</f>
        <v>#REF!</v>
      </c>
    </row>
    <row r="56" spans="1:549">
      <c r="A56">
        <f>IF('[1]Data Checking'!D56="","",'[1]Data Checking'!D56)</f>
        <v>44530.495798692129</v>
      </c>
      <c r="B56">
        <f>IF('[1]Data Checking'!E56="","",'[1]Data Checking'!E56)</f>
        <v>44530.506916377322</v>
      </c>
      <c r="C56">
        <f>IF('[1]Data Checking'!F56="","",'[1]Data Checking'!F56)</f>
        <v>44530</v>
      </c>
      <c r="D56" t="str">
        <f>IF('[1]Data Checking'!H56="","",'[1]Data Checking'!H56)</f>
        <v>audit.csv</v>
      </c>
      <c r="E56" t="str">
        <f>IF('[1]Data Checking'!I56="","",'[1]Data Checking'!I56)</f>
        <v>icsm_haiti</v>
      </c>
      <c r="F56" t="str">
        <f>IF('[1]Data Checking'!J56="","",'[1]Data Checking'!J56)</f>
        <v/>
      </c>
      <c r="G56" t="str">
        <f>IF('[1]Data Checking'!K56="","",'[1]Data Checking'!K56)</f>
        <v/>
      </c>
      <c r="H56">
        <f>IF('[1]Data Checking'!L56="","",'[1]Data Checking'!L56)</f>
        <v>44530</v>
      </c>
      <c r="I56" t="str">
        <f>IF('[1]Data Checking'!M56="","",'[1]Data Checking'!M56)</f>
        <v>Croix-Rouge Neerlandaise</v>
      </c>
      <c r="J56" t="str">
        <f>IF('[1]Data Checking'!N56="","",'[1]Data Checking'!N56)</f>
        <v/>
      </c>
      <c r="K56" t="str">
        <f>IF('[1]Data Checking'!O56="","",'[1]Data Checking'!O56)</f>
        <v>crnl</v>
      </c>
      <c r="L56" t="str">
        <f>IF('[1]Data Checking'!P56="","",'[1]Data Checking'!P56)</f>
        <v>Croix-Rouge Neerlandaise</v>
      </c>
      <c r="M56" t="str">
        <f>IF('[1]Data Checking'!Q56="","",'[1]Data Checking'!Q56)</f>
        <v>Croix-Rouge Neerlandaise</v>
      </c>
      <c r="N56" t="str">
        <f>IF('[1]Data Checking'!R56="","",'[1]Data Checking'!R56)</f>
        <v>OJ_9690</v>
      </c>
      <c r="O56" t="str">
        <f>IF('[1]Data Checking'!S56="","",'[1]Data Checking'!S56)</f>
        <v/>
      </c>
      <c r="P56" t="str">
        <f>IF('[1]Data Checking'!T56="","",'[1]Data Checking'!T56)</f>
        <v>crnl_oj</v>
      </c>
      <c r="Q56" t="str">
        <f>IF('[1]Data Checking'!U56="","",'[1]Data Checking'!U56)</f>
        <v>OJ_9690</v>
      </c>
      <c r="R56" t="str">
        <f>IF('[1]Data Checking'!V56="","",'[1]Data Checking'!V56)</f>
        <v>OJ_9690</v>
      </c>
      <c r="S56" t="str">
        <f>IF('[1]Data Checking'!W56="","",'[1]Data Checking'!W56)</f>
        <v>Sud-Est</v>
      </c>
      <c r="T56" t="str">
        <f>IF('[1]Data Checking'!X56="","",'[1]Data Checking'!X56)</f>
        <v>Cayes-Jacmel</v>
      </c>
      <c r="U56" t="str">
        <f>IF('[1]Data Checking'!Y56="","",'[1]Data Checking'!Y56)</f>
        <v>HT0213</v>
      </c>
      <c r="V56" t="str">
        <f>IF('[1]Data Checking'!Z56="","",'[1]Data Checking'!Z56)</f>
        <v>Cayes-Jacmel</v>
      </c>
      <c r="W56" t="str">
        <f>IF('[1]Data Checking'!AA56="","",'[1]Data Checking'!AA56)</f>
        <v>3e Section Haut Cap Rouge</v>
      </c>
      <c r="X56" t="str">
        <f>IF('[1]Data Checking'!AB56="","",'[1]Data Checking'!AB56)</f>
        <v>HT0213-03</v>
      </c>
      <c r="Y56" t="str">
        <f>IF('[1]Data Checking'!AC56="","",'[1]Data Checking'!AC56)</f>
        <v>3e Section Haut Cap Rouge</v>
      </c>
      <c r="Z56" t="str">
        <f>IF('[1]Data Checking'!AD56="","",'[1]Data Checking'!AD56)</f>
        <v>Cap Rouge</v>
      </c>
      <c r="AA56" t="str">
        <f>IF('[1]Data Checking'!AE56="","",'[1]Data Checking'!AE56)</f>
        <v/>
      </c>
      <c r="AB56" t="str">
        <f>IF('[1]Data Checking'!AF56="","",'[1]Data Checking'!AF56)</f>
        <v>cayjac_1</v>
      </c>
      <c r="AC56" t="str">
        <f>IF('[1]Data Checking'!AG56="","",'[1]Data Checking'!AG56)</f>
        <v>Cap Rouge</v>
      </c>
      <c r="AD56" t="str">
        <f>IF('[1]Data Checking'!AH56="","",'[1]Data Checking'!AH56)</f>
        <v>Cap Rouge</v>
      </c>
      <c r="AE56" t="str">
        <f>IF('[1]Data Checking'!AI56="","",'[1]Data Checking'!AI56)</f>
        <v>Marché de Cap Rouge</v>
      </c>
      <c r="AF56" t="str">
        <f>IF('[1]Data Checking'!AJ56="","",'[1]Data Checking'!AJ56)</f>
        <v/>
      </c>
      <c r="AG56" t="str">
        <f>IF('[1]Data Checking'!AK56="","",'[1]Data Checking'!AK56)</f>
        <v>cayjac</v>
      </c>
      <c r="AH56" t="str">
        <f>IF('[1]Data Checking'!AL56="","",'[1]Data Checking'!AL56)</f>
        <v>Marché de Cap Rouge</v>
      </c>
      <c r="AI56" t="str">
        <f>IF('[1]Data Checking'!AM56="","",'[1]Data Checking'!AM56)</f>
        <v>Marché de Cap Rouge</v>
      </c>
      <c r="AJ56" t="str">
        <f>IF('[1]Data Checking'!AN56="","",'[1]Data Checking'!AN56)</f>
        <v>Milieu rural</v>
      </c>
      <c r="AK56" t="str">
        <f>IF('[1]Data Checking'!AO56="","",'[1]Data Checking'!AO56)</f>
        <v>Enquête auprès d'un client (pour l'eau de boisson et la situation sécuritaire)</v>
      </c>
      <c r="AL56" t="str">
        <f>IF('[1]Data Checking'!AP56="","",'[1]Data Checking'!AP56)</f>
        <v>Oui</v>
      </c>
      <c r="AM56" t="str">
        <f>IF('[1]Data Checking'!AQ56="","",'[1]Data Checking'!AQ56)</f>
        <v/>
      </c>
      <c r="AN56" t="str">
        <f>IF('[1]Data Checking'!AR56="","",'[1]Data Checking'!AR56)</f>
        <v>Oui</v>
      </c>
      <c r="AO56" t="str">
        <f>IF('[1]Data Checking'!AS56="","",'[1]Data Checking'!AS56)</f>
        <v/>
      </c>
      <c r="AP56" t="str">
        <f>IF('[1]Data Checking'!AT56="","",'[1]Data Checking'!AT56)</f>
        <v>Homme</v>
      </c>
      <c r="AQ56">
        <f>IF('[1]Data Checking'!AU56="","",'[1]Data Checking'!AU56)</f>
        <v>44530</v>
      </c>
      <c r="AR56">
        <f>IF('[1]Data Checking'!AV56="","",'[1]Data Checking'!AV56)</f>
        <v>44530</v>
      </c>
      <c r="AS56" t="str">
        <f>IF('[1]Data Checking'!AW56="","",'[1]Data Checking'!AW56)</f>
        <v/>
      </c>
      <c r="AT56" t="str">
        <f>IF('[1]Data Checking'!AX56="","",'[1]Data Checking'!AX56)</f>
        <v/>
      </c>
      <c r="AU56" t="str">
        <f>IF('[1]Data Checking'!AY56="","",'[1]Data Checking'!AY56)</f>
        <v/>
      </c>
      <c r="AV56" t="str">
        <f>IF('[1]Data Checking'!AZ56="","",'[1]Data Checking'!AZ56)</f>
        <v/>
      </c>
      <c r="AW56" t="str">
        <f>IF('[1]Data Checking'!BA56="","",'[1]Data Checking'!BA56)</f>
        <v/>
      </c>
      <c r="AX56" t="str">
        <f>IF('[1]Data Checking'!BB56="","",'[1]Data Checking'!BB56)</f>
        <v/>
      </c>
      <c r="AY56" t="str">
        <f>IF('[1]Data Checking'!BC56="","",'[1]Data Checking'!BC56)</f>
        <v/>
      </c>
      <c r="AZ56" t="str">
        <f>IF('[1]Data Checking'!BD56="","",'[1]Data Checking'!BD56)</f>
        <v/>
      </c>
      <c r="BA56" t="str">
        <f>IF('[1]Data Checking'!BE56="","",'[1]Data Checking'!BE56)</f>
        <v/>
      </c>
      <c r="BB56" t="str">
        <f>IF('[1]Data Checking'!BF56="","",'[1]Data Checking'!BF56)</f>
        <v/>
      </c>
      <c r="BC56" t="str">
        <f>IF('[1]Data Checking'!BG56="","",'[1]Data Checking'!BG56)</f>
        <v/>
      </c>
      <c r="BD56" t="str">
        <f>IF('[1]Data Checking'!BH56="","",'[1]Data Checking'!BH56)</f>
        <v/>
      </c>
      <c r="BE56" t="str">
        <f>IF('[1]Data Checking'!BI56="","",'[1]Data Checking'!BI56)</f>
        <v/>
      </c>
      <c r="BF56" t="str">
        <f>IF('[1]Data Checking'!BJ56="","",'[1]Data Checking'!BJ56)</f>
        <v/>
      </c>
      <c r="BG56" t="str">
        <f>IF('[1]Data Checking'!BK56="","",'[1]Data Checking'!BK56)</f>
        <v/>
      </c>
      <c r="BH56" t="str">
        <f>IF('[1]Data Checking'!BL56="","",'[1]Data Checking'!BL56)</f>
        <v/>
      </c>
      <c r="BI56" t="str">
        <f>IF('[1]Data Checking'!BM56="","",'[1]Data Checking'!BM56)</f>
        <v/>
      </c>
      <c r="BJ56" t="str">
        <f>IF('[1]Data Checking'!BN56="","",'[1]Data Checking'!BN56)</f>
        <v/>
      </c>
      <c r="BK56" t="str">
        <f>IF('[1]Data Checking'!BO56="","",'[1]Data Checking'!BO56)</f>
        <v/>
      </c>
      <c r="BL56" t="str">
        <f>IF('[1]Data Checking'!BP56="","",'[1]Data Checking'!BP56)</f>
        <v/>
      </c>
      <c r="BM56" t="str">
        <f>IF('[1]Data Checking'!BQ56="","",'[1]Data Checking'!BQ56)</f>
        <v/>
      </c>
      <c r="BN56" t="str">
        <f>IF('[1]Data Checking'!BR56="","",'[1]Data Checking'!BR56)</f>
        <v/>
      </c>
      <c r="BO56" t="str">
        <f>IF('[1]Data Checking'!BS56="","",'[1]Data Checking'!BS56)</f>
        <v/>
      </c>
      <c r="BP56" t="str">
        <f>IF('[1]Data Checking'!BT56="","",'[1]Data Checking'!BT56)</f>
        <v/>
      </c>
      <c r="BQ56" t="str">
        <f>IF('[1]Data Checking'!BU56="","",'[1]Data Checking'!BU56)</f>
        <v/>
      </c>
      <c r="BR56" t="str">
        <f>IF('[1]Data Checking'!BV56="","",'[1]Data Checking'!BV56)</f>
        <v/>
      </c>
      <c r="BS56" t="str">
        <f>IF('[1]Data Checking'!BW56="","",'[1]Data Checking'!BW56)</f>
        <v/>
      </c>
      <c r="BT56" t="str">
        <f>IF('[1]Data Checking'!BX56="","",'[1]Data Checking'!BX56)</f>
        <v/>
      </c>
      <c r="BU56" t="str">
        <f>IF('[1]Data Checking'!BY56="","",'[1]Data Checking'!BY56)</f>
        <v/>
      </c>
      <c r="BV56" t="str">
        <f>IF('[1]Data Checking'!BZ56="","",'[1]Data Checking'!BZ56)</f>
        <v/>
      </c>
      <c r="BW56" t="str">
        <f>IF('[1]Data Checking'!CA56="","",'[1]Data Checking'!CA56)</f>
        <v/>
      </c>
      <c r="BX56" t="str">
        <f>IF('[1]Data Checking'!CB56="","",'[1]Data Checking'!CB56)</f>
        <v/>
      </c>
      <c r="BY56" t="str">
        <f>IF('[1]Data Checking'!CC56="","",'[1]Data Checking'!CC56)</f>
        <v/>
      </c>
      <c r="BZ56" t="str">
        <f>IF('[1]Data Checking'!CD56="","",'[1]Data Checking'!CD56)</f>
        <v/>
      </c>
      <c r="CA56" t="str">
        <f>IF('[1]Data Checking'!CE56="","",'[1]Data Checking'!CE56)</f>
        <v/>
      </c>
      <c r="CB56" t="str">
        <f>IF('[1]Data Checking'!CF56="","",'[1]Data Checking'!CF56)</f>
        <v/>
      </c>
      <c r="CC56" t="str">
        <f>IF('[1]Data Checking'!CG56="","",'[1]Data Checking'!CG56)</f>
        <v/>
      </c>
      <c r="CD56" t="str">
        <f>IF('[1]Data Checking'!CH56="","",'[1]Data Checking'!CH56)</f>
        <v/>
      </c>
      <c r="CE56" t="str">
        <f>IF('[1]Data Checking'!CI56="","",'[1]Data Checking'!CI56)</f>
        <v/>
      </c>
      <c r="CF56" t="str">
        <f>IF('[1]Data Checking'!CJ56="","",'[1]Data Checking'!CJ56)</f>
        <v/>
      </c>
      <c r="CG56" t="str">
        <f>IF('[1]Data Checking'!CK56="","",'[1]Data Checking'!CK56)</f>
        <v/>
      </c>
      <c r="CH56" t="str">
        <f>IF('[1]Data Checking'!CL56="","",'[1]Data Checking'!CL56)</f>
        <v/>
      </c>
      <c r="CI56" t="str">
        <f>IF('[1]Data Checking'!CM56="","",'[1]Data Checking'!CM56)</f>
        <v/>
      </c>
      <c r="CJ56" t="str">
        <f>IF('[1]Data Checking'!CN56="","",'[1]Data Checking'!CN56)</f>
        <v/>
      </c>
      <c r="CK56" t="str">
        <f>IF('[1]Data Checking'!CO56="","",'[1]Data Checking'!CO56)</f>
        <v/>
      </c>
      <c r="CL56" t="str">
        <f>IF('[1]Data Checking'!CP56="","",'[1]Data Checking'!CP56)</f>
        <v/>
      </c>
      <c r="CM56" t="str">
        <f>IF('[1]Data Checking'!CQ56="","",'[1]Data Checking'!CQ56)</f>
        <v/>
      </c>
      <c r="CN56" t="str">
        <f>IF('[1]Data Checking'!CR56="","",'[1]Data Checking'!CR56)</f>
        <v/>
      </c>
      <c r="CO56" t="str">
        <f>IF('[1]Data Checking'!CS56="","",'[1]Data Checking'!CS56)</f>
        <v/>
      </c>
      <c r="CP56" t="str">
        <f>IF('[1]Data Checking'!CT56="","",'[1]Data Checking'!CT56)</f>
        <v/>
      </c>
      <c r="CQ56" t="str">
        <f>IF('[1]Data Checking'!CU56="","",'[1]Data Checking'!CU56)</f>
        <v/>
      </c>
      <c r="CR56" t="str">
        <f>IF('[1]Data Checking'!CV56="","",'[1]Data Checking'!CV56)</f>
        <v/>
      </c>
      <c r="CS56" t="str">
        <f>IF('[1]Data Checking'!CW56="","",'[1]Data Checking'!CW56)</f>
        <v/>
      </c>
      <c r="CT56" t="str">
        <f>IF('[1]Data Checking'!CX56="","",'[1]Data Checking'!CX56)</f>
        <v/>
      </c>
      <c r="CU56" t="str">
        <f>IF('[1]Data Checking'!CY56="","",'[1]Data Checking'!CY56)</f>
        <v/>
      </c>
      <c r="CV56" t="str">
        <f>IF('[1]Data Checking'!CZ56="","",'[1]Data Checking'!CZ56)</f>
        <v/>
      </c>
      <c r="CW56" t="str">
        <f>IF('[1]Data Checking'!DA56="","",'[1]Data Checking'!DA56)</f>
        <v/>
      </c>
      <c r="CX56" t="str">
        <f>IF('[1]Data Checking'!DB56="","",'[1]Data Checking'!DB56)</f>
        <v/>
      </c>
      <c r="CY56" t="str">
        <f>IF('[1]Data Checking'!DC56="","",'[1]Data Checking'!DC56)</f>
        <v/>
      </c>
      <c r="CZ56" t="str">
        <f>IF('[1]Data Checking'!DD56="","",'[1]Data Checking'!DD56)</f>
        <v/>
      </c>
      <c r="DA56" t="str">
        <f>IF('[1]Data Checking'!DE56="","",'[1]Data Checking'!DE56)</f>
        <v/>
      </c>
      <c r="DB56" t="str">
        <f>IF('[1]Data Checking'!DF56="","",'[1]Data Checking'!DF56)</f>
        <v/>
      </c>
      <c r="DC56" t="str">
        <f>IF('[1]Data Checking'!DG56="","",'[1]Data Checking'!DG56)</f>
        <v/>
      </c>
      <c r="DD56" t="str">
        <f>IF('[1]Data Checking'!DH56="","",'[1]Data Checking'!DH56)</f>
        <v/>
      </c>
      <c r="DE56" t="str">
        <f>IF('[1]Data Checking'!DI56="","",'[1]Data Checking'!DI56)</f>
        <v/>
      </c>
      <c r="DF56" t="str">
        <f>IF('[1]Data Checking'!DJ56="","",'[1]Data Checking'!DJ56)</f>
        <v/>
      </c>
      <c r="DG56" t="str">
        <f>IF('[1]Data Checking'!DK56="","",'[1]Data Checking'!DK56)</f>
        <v/>
      </c>
      <c r="DH56" t="str">
        <f>IF('[1]Data Checking'!DL56="","",'[1]Data Checking'!DL56)</f>
        <v/>
      </c>
      <c r="DI56" t="str">
        <f>IF('[1]Data Checking'!DM56="","",'[1]Data Checking'!DM56)</f>
        <v/>
      </c>
      <c r="DJ56" t="str">
        <f>IF('[1]Data Checking'!DN56="","",'[1]Data Checking'!DN56)</f>
        <v/>
      </c>
      <c r="DK56" t="str">
        <f>IF('[1]Data Checking'!DO56="","",'[1]Data Checking'!DO56)</f>
        <v/>
      </c>
      <c r="DL56" t="str">
        <f>IF('[1]Data Checking'!DP56="","",'[1]Data Checking'!DP56)</f>
        <v/>
      </c>
      <c r="DM56" t="str">
        <f>IF('[1]Data Checking'!DQ56="","",'[1]Data Checking'!DQ56)</f>
        <v/>
      </c>
      <c r="DN56" t="str">
        <f>IF('[1]Data Checking'!DR56="","",'[1]Data Checking'!DR56)</f>
        <v/>
      </c>
      <c r="DO56" t="str">
        <f>IF('[1]Data Checking'!DS56="","",'[1]Data Checking'!DS56)</f>
        <v/>
      </c>
      <c r="DP56" t="str">
        <f>IF('[1]Data Checking'!DT56="","",'[1]Data Checking'!DT56)</f>
        <v/>
      </c>
      <c r="DQ56" t="str">
        <f>IF('[1]Data Checking'!DU56="","",'[1]Data Checking'!DU56)</f>
        <v/>
      </c>
      <c r="DR56" t="str">
        <f>IF('[1]Data Checking'!DV56="","",'[1]Data Checking'!DV56)</f>
        <v/>
      </c>
      <c r="DS56" t="str">
        <f>IF('[1]Data Checking'!DW56="","",'[1]Data Checking'!DW56)</f>
        <v/>
      </c>
      <c r="DT56" t="str">
        <f>IF('[1]Data Checking'!DX56="","",'[1]Data Checking'!DX56)</f>
        <v/>
      </c>
      <c r="DU56" t="str">
        <f>IF('[1]Data Checking'!DY56="","",'[1]Data Checking'!DY56)</f>
        <v/>
      </c>
      <c r="DV56" t="str">
        <f>IF('[1]Data Checking'!DZ56="","",'[1]Data Checking'!DZ56)</f>
        <v/>
      </c>
      <c r="DW56" t="str">
        <f>IF('[1]Data Checking'!EA56="","",'[1]Data Checking'!EA56)</f>
        <v/>
      </c>
      <c r="DX56" t="str">
        <f>IF('[1]Data Checking'!EB56="","",'[1]Data Checking'!EB56)</f>
        <v/>
      </c>
      <c r="DY56" t="str">
        <f>IF('[1]Data Checking'!EC56="","",'[1]Data Checking'!EC56)</f>
        <v/>
      </c>
      <c r="DZ56" t="str">
        <f>IF('[1]Data Checking'!ED56="","",'[1]Data Checking'!ED56)</f>
        <v/>
      </c>
      <c r="EA56" t="str">
        <f>IF('[1]Data Checking'!EE56="","",'[1]Data Checking'!EE56)</f>
        <v/>
      </c>
      <c r="EB56" t="str">
        <f>IF('[1]Data Checking'!EF56="","",'[1]Data Checking'!EF56)</f>
        <v/>
      </c>
      <c r="EC56" t="str">
        <f>IF('[1]Data Checking'!EG56="","",'[1]Data Checking'!EG56)</f>
        <v/>
      </c>
      <c r="ED56" t="str">
        <f>IF('[1]Data Checking'!EH56="","",'[1]Data Checking'!EH56)</f>
        <v/>
      </c>
      <c r="EE56" t="str">
        <f>IF('[1]Data Checking'!EI56="","",'[1]Data Checking'!EI56)</f>
        <v/>
      </c>
      <c r="EF56" t="str">
        <f>IF('[1]Data Checking'!EJ56="","",'[1]Data Checking'!EJ56)</f>
        <v/>
      </c>
      <c r="EG56" t="str">
        <f>IF('[1]Data Checking'!EK56="","",'[1]Data Checking'!EK56)</f>
        <v/>
      </c>
      <c r="EH56" t="str">
        <f>IF('[1]Data Checking'!EL56="","",'[1]Data Checking'!EL56)</f>
        <v/>
      </c>
      <c r="EI56" t="str">
        <f>IF('[1]Data Checking'!EM56="","",'[1]Data Checking'!EM56)</f>
        <v/>
      </c>
      <c r="EJ56" t="str">
        <f>IF('[1]Data Checking'!EN56="","",'[1]Data Checking'!EN56)</f>
        <v/>
      </c>
      <c r="EK56" t="str">
        <f>IF('[1]Data Checking'!EO56="","",'[1]Data Checking'!EO56)</f>
        <v/>
      </c>
      <c r="EL56" t="str">
        <f>IF('[1]Data Checking'!EP56="","",'[1]Data Checking'!EP56)</f>
        <v/>
      </c>
      <c r="EM56" t="str">
        <f>IF('[1]Data Checking'!EQ56="","",'[1]Data Checking'!EQ56)</f>
        <v/>
      </c>
      <c r="EN56" t="str">
        <f>IF('[1]Data Checking'!ER56="","",'[1]Data Checking'!ER56)</f>
        <v/>
      </c>
      <c r="EO56" t="str">
        <f>IF('[1]Data Checking'!ES56="","",'[1]Data Checking'!ES56)</f>
        <v/>
      </c>
      <c r="EP56" t="str">
        <f>IF('[1]Data Checking'!ET56="","",'[1]Data Checking'!ET56)</f>
        <v/>
      </c>
      <c r="EQ56" t="str">
        <f>IF('[1]Data Checking'!EU56="","",'[1]Data Checking'!EU56)</f>
        <v/>
      </c>
      <c r="ER56" t="str">
        <f>IF('[1]Data Checking'!EV56="","",'[1]Data Checking'!EV56)</f>
        <v/>
      </c>
      <c r="ES56" t="str">
        <f>IF('[1]Data Checking'!EW56="","",'[1]Data Checking'!EW56)</f>
        <v/>
      </c>
      <c r="ET56" t="str">
        <f>IF('[1]Data Checking'!EX56="","",'[1]Data Checking'!EX56)</f>
        <v/>
      </c>
      <c r="EU56" t="str">
        <f>IF('[1]Data Checking'!EY56="","",'[1]Data Checking'!EY56)</f>
        <v/>
      </c>
      <c r="EV56" t="str">
        <f>IF('[1]Data Checking'!EZ56="","",'[1]Data Checking'!EZ56)</f>
        <v/>
      </c>
      <c r="EW56" t="str">
        <f>IF('[1]Data Checking'!FA56="","",'[1]Data Checking'!FA56)</f>
        <v/>
      </c>
      <c r="EX56" t="str">
        <f>IF('[1]Data Checking'!FB56="","",'[1]Data Checking'!FB56)</f>
        <v/>
      </c>
      <c r="EY56" t="str">
        <f>IF('[1]Data Checking'!FC56="","",'[1]Data Checking'!FC56)</f>
        <v/>
      </c>
      <c r="EZ56" t="str">
        <f>IF('[1]Data Checking'!FD56="","",'[1]Data Checking'!FD56)</f>
        <v/>
      </c>
      <c r="FA56" t="str">
        <f>IF('[1]Data Checking'!FE56="","",'[1]Data Checking'!FE56)</f>
        <v/>
      </c>
      <c r="FB56" t="str">
        <f>IF('[1]Data Checking'!FF56="","",'[1]Data Checking'!FF56)</f>
        <v/>
      </c>
      <c r="FC56" t="str">
        <f>IF('[1]Data Checking'!FG56="","",'[1]Data Checking'!FG56)</f>
        <v/>
      </c>
      <c r="FD56" t="str">
        <f>IF('[1]Data Checking'!FH56="","",'[1]Data Checking'!FH56)</f>
        <v/>
      </c>
      <c r="FE56" t="str">
        <f>IF('[1]Data Checking'!FI56="","",'[1]Data Checking'!FI56)</f>
        <v/>
      </c>
      <c r="FF56" t="str">
        <f>IF('[1]Data Checking'!FJ56="","",'[1]Data Checking'!FJ56)</f>
        <v/>
      </c>
      <c r="FG56" t="str">
        <f>IF('[1]Data Checking'!FK56="","",'[1]Data Checking'!FK56)</f>
        <v/>
      </c>
      <c r="FH56" t="str">
        <f>IF('[1]Data Checking'!FL56="","",'[1]Data Checking'!FL56)</f>
        <v/>
      </c>
      <c r="FI56" t="str">
        <f>IF('[1]Data Checking'!FM56="","",'[1]Data Checking'!FM56)</f>
        <v/>
      </c>
      <c r="FJ56" t="str">
        <f>IF('[1]Data Checking'!FN56="","",'[1]Data Checking'!FN56)</f>
        <v/>
      </c>
      <c r="FK56" t="str">
        <f>IF('[1]Data Checking'!FO56="","",'[1]Data Checking'!FO56)</f>
        <v/>
      </c>
      <c r="FL56" t="str">
        <f>IF('[1]Data Checking'!FP56="","",'[1]Data Checking'!FP56)</f>
        <v/>
      </c>
      <c r="FM56" t="str">
        <f>IF('[1]Data Checking'!FQ56="","",'[1]Data Checking'!FQ56)</f>
        <v/>
      </c>
      <c r="FN56" t="str">
        <f>IF('[1]Data Checking'!FR56="","",'[1]Data Checking'!FR56)</f>
        <v/>
      </c>
      <c r="FO56" t="str">
        <f>IF('[1]Data Checking'!FS56="","",'[1]Data Checking'!FS56)</f>
        <v/>
      </c>
      <c r="FP56" t="str">
        <f>IF('[1]Data Checking'!FT56="","",'[1]Data Checking'!FT56)</f>
        <v/>
      </c>
      <c r="FQ56" t="str">
        <f>IF('[1]Data Checking'!FU56="","",'[1]Data Checking'!FU56)</f>
        <v/>
      </c>
      <c r="FR56" t="str">
        <f>IF('[1]Data Checking'!FV56="","",'[1]Data Checking'!FV56)</f>
        <v/>
      </c>
      <c r="FS56" t="str">
        <f>IF('[1]Data Checking'!FW56="","",'[1]Data Checking'!FW56)</f>
        <v/>
      </c>
      <c r="FT56" t="str">
        <f>IF('[1]Data Checking'!FX56="","",'[1]Data Checking'!FX56)</f>
        <v/>
      </c>
      <c r="FU56" t="str">
        <f>IF('[1]Data Checking'!FY56="","",'[1]Data Checking'!FY56)</f>
        <v/>
      </c>
      <c r="FV56" t="str">
        <f>IF('[1]Data Checking'!FZ56="","",'[1]Data Checking'!FZ56)</f>
        <v/>
      </c>
      <c r="FW56" t="str">
        <f>IF('[1]Data Checking'!GA56="","",'[1]Data Checking'!GA56)</f>
        <v/>
      </c>
      <c r="FX56" t="str">
        <f>IF('[1]Data Checking'!GB56="","",'[1]Data Checking'!GB56)</f>
        <v/>
      </c>
      <c r="FY56" t="str">
        <f>IF('[1]Data Checking'!GC56="","",'[1]Data Checking'!GC56)</f>
        <v/>
      </c>
      <c r="FZ56" t="str">
        <f>IF('[1]Data Checking'!GD56="","",'[1]Data Checking'!GD56)</f>
        <v/>
      </c>
      <c r="GA56" t="str">
        <f>IF('[1]Data Checking'!GE56="","",'[1]Data Checking'!GE56)</f>
        <v/>
      </c>
      <c r="GB56" t="str">
        <f>IF('[1]Data Checking'!GF56="","",'[1]Data Checking'!GF56)</f>
        <v/>
      </c>
      <c r="GC56" t="str">
        <f>IF('[1]Data Checking'!GG56="","",'[1]Data Checking'!GG56)</f>
        <v/>
      </c>
      <c r="GD56" t="str">
        <f>IF('[1]Data Checking'!GH56="","",'[1]Data Checking'!GH56)</f>
        <v/>
      </c>
      <c r="GE56" t="str">
        <f>IF('[1]Data Checking'!GI56="","",'[1]Data Checking'!GI56)</f>
        <v/>
      </c>
      <c r="GF56" t="str">
        <f>IF('[1]Data Checking'!GJ56="","",'[1]Data Checking'!GJ56)</f>
        <v/>
      </c>
      <c r="GG56" t="str">
        <f>IF('[1]Data Checking'!GK56="","",'[1]Data Checking'!GK56)</f>
        <v/>
      </c>
      <c r="GH56" t="str">
        <f>IF('[1]Data Checking'!GL56="","",'[1]Data Checking'!GL56)</f>
        <v/>
      </c>
      <c r="GI56" t="str">
        <f>IF('[1]Data Checking'!GM56="","",'[1]Data Checking'!GM56)</f>
        <v/>
      </c>
      <c r="GJ56" t="str">
        <f>IF('[1]Data Checking'!GN56="","",'[1]Data Checking'!GN56)</f>
        <v/>
      </c>
      <c r="GK56" t="str">
        <f>IF('[1]Data Checking'!GO56="","",'[1]Data Checking'!GO56)</f>
        <v/>
      </c>
      <c r="GL56" t="str">
        <f>IF('[1]Data Checking'!GP56="","",'[1]Data Checking'!GP56)</f>
        <v/>
      </c>
      <c r="GM56" t="str">
        <f>IF('[1]Data Checking'!GQ56="","",'[1]Data Checking'!GQ56)</f>
        <v/>
      </c>
      <c r="GN56" t="str">
        <f>IF('[1]Data Checking'!GR56="","",'[1]Data Checking'!GR56)</f>
        <v/>
      </c>
      <c r="GO56" t="str">
        <f>IF('[1]Data Checking'!GS56="","",'[1]Data Checking'!GS56)</f>
        <v/>
      </c>
      <c r="GP56" t="str">
        <f>IF('[1]Data Checking'!GT56="","",'[1]Data Checking'!GT56)</f>
        <v/>
      </c>
      <c r="GQ56" t="str">
        <f>IF('[1]Data Checking'!GU56="","",'[1]Data Checking'!GU56)</f>
        <v/>
      </c>
      <c r="GR56" t="str">
        <f>IF('[1]Data Checking'!GV56="","",'[1]Data Checking'!GV56)</f>
        <v/>
      </c>
      <c r="GS56" t="str">
        <f>IF('[1]Data Checking'!GW56="","",'[1]Data Checking'!GW56)</f>
        <v/>
      </c>
      <c r="GT56" t="str">
        <f>IF('[1]Data Checking'!GX56="","",'[1]Data Checking'!GX56)</f>
        <v/>
      </c>
      <c r="GU56" t="str">
        <f>IF('[1]Data Checking'!GY56="","",'[1]Data Checking'!GY56)</f>
        <v/>
      </c>
      <c r="GV56" t="str">
        <f>IF('[1]Data Checking'!GZ56="","",'[1]Data Checking'!GZ56)</f>
        <v/>
      </c>
      <c r="GW56" t="str">
        <f>IF('[1]Data Checking'!HA56="","",'[1]Data Checking'!HA56)</f>
        <v/>
      </c>
      <c r="GX56" t="str">
        <f>IF('[1]Data Checking'!HB56="","",'[1]Data Checking'!HB56)</f>
        <v/>
      </c>
      <c r="GY56" t="str">
        <f>IF('[1]Data Checking'!HC56="","",'[1]Data Checking'!HC56)</f>
        <v/>
      </c>
      <c r="GZ56" t="str">
        <f>IF('[1]Data Checking'!HD56="","",'[1]Data Checking'!HD56)</f>
        <v/>
      </c>
      <c r="HA56" t="str">
        <f>IF('[1]Data Checking'!HE56="","",'[1]Data Checking'!HE56)</f>
        <v/>
      </c>
      <c r="HB56" t="str">
        <f>IF('[1]Data Checking'!HF56="","",'[1]Data Checking'!HF56)</f>
        <v/>
      </c>
      <c r="HC56" t="str">
        <f>IF('[1]Data Checking'!HG56="","",'[1]Data Checking'!HG56)</f>
        <v/>
      </c>
      <c r="HD56" t="str">
        <f>IF('[1]Data Checking'!HH56="","",'[1]Data Checking'!HH56)</f>
        <v/>
      </c>
      <c r="HE56" t="str">
        <f>IF('[1]Data Checking'!HI56="","",'[1]Data Checking'!HI56)</f>
        <v/>
      </c>
      <c r="HF56" t="str">
        <f>IF('[1]Data Checking'!HJ56="","",'[1]Data Checking'!HJ56)</f>
        <v/>
      </c>
      <c r="HG56" t="str">
        <f>IF('[1]Data Checking'!HK56="","",'[1]Data Checking'!HK56)</f>
        <v/>
      </c>
      <c r="HH56" t="str">
        <f>IF('[1]Data Checking'!HL56="","",'[1]Data Checking'!HL56)</f>
        <v/>
      </c>
      <c r="HI56" t="str">
        <f>IF('[1]Data Checking'!HM56="","",'[1]Data Checking'!HM56)</f>
        <v/>
      </c>
      <c r="HJ56" t="str">
        <f>IF('[1]Data Checking'!HN56="","",'[1]Data Checking'!HN56)</f>
        <v/>
      </c>
      <c r="HK56" t="str">
        <f>IF('[1]Data Checking'!HO56="","",'[1]Data Checking'!HO56)</f>
        <v/>
      </c>
      <c r="HL56" t="str">
        <f>IF('[1]Data Checking'!HP56="","",'[1]Data Checking'!HP56)</f>
        <v/>
      </c>
      <c r="HM56" t="str">
        <f>IF('[1]Data Checking'!HQ56="","",'[1]Data Checking'!HQ56)</f>
        <v/>
      </c>
      <c r="HN56" t="str">
        <f>IF('[1]Data Checking'!HR56="","",'[1]Data Checking'!HR56)</f>
        <v/>
      </c>
      <c r="HO56" t="str">
        <f>IF('[1]Data Checking'!HS56="","",'[1]Data Checking'!HS56)</f>
        <v/>
      </c>
      <c r="HP56" t="str">
        <f>IF('[1]Data Checking'!HT56="","",'[1]Data Checking'!HT56)</f>
        <v/>
      </c>
      <c r="HQ56" t="str">
        <f>IF('[1]Data Checking'!HU56="","",'[1]Data Checking'!HU56)</f>
        <v/>
      </c>
      <c r="HR56" t="str">
        <f>IF('[1]Data Checking'!HV56="","",'[1]Data Checking'!HV56)</f>
        <v/>
      </c>
      <c r="HS56" t="str">
        <f>IF('[1]Data Checking'!HW56="","",'[1]Data Checking'!HW56)</f>
        <v/>
      </c>
      <c r="HT56" t="str">
        <f>IF('[1]Data Checking'!HX56="","",'[1]Data Checking'!HX56)</f>
        <v/>
      </c>
      <c r="HU56" t="str">
        <f>IF('[1]Data Checking'!HY56="","",'[1]Data Checking'!HY56)</f>
        <v/>
      </c>
      <c r="HV56" t="str">
        <f>IF('[1]Data Checking'!HZ56="","",'[1]Data Checking'!HZ56)</f>
        <v/>
      </c>
      <c r="HW56" t="str">
        <f>IF('[1]Data Checking'!IA56="","",'[1]Data Checking'!IA56)</f>
        <v/>
      </c>
      <c r="HX56" t="str">
        <f>IF('[1]Data Checking'!IB56="","",'[1]Data Checking'!IB56)</f>
        <v/>
      </c>
      <c r="HY56" t="str">
        <f>IF('[1]Data Checking'!IC56="","",'[1]Data Checking'!IC56)</f>
        <v/>
      </c>
      <c r="HZ56" t="str">
        <f>IF('[1]Data Checking'!ID56="","",'[1]Data Checking'!ID56)</f>
        <v/>
      </c>
      <c r="IA56" t="str">
        <f>IF('[1]Data Checking'!IE56="","",'[1]Data Checking'!IE56)</f>
        <v/>
      </c>
      <c r="IB56" t="str">
        <f>IF('[1]Data Checking'!IF56="","",'[1]Data Checking'!IF56)</f>
        <v/>
      </c>
      <c r="IC56" t="str">
        <f>IF('[1]Data Checking'!IG56="","",'[1]Data Checking'!IG56)</f>
        <v/>
      </c>
      <c r="ID56" t="str">
        <f>IF('[1]Data Checking'!IH56="","",'[1]Data Checking'!IH56)</f>
        <v/>
      </c>
      <c r="IE56" t="str">
        <f>IF('[1]Data Checking'!II56="","",'[1]Data Checking'!II56)</f>
        <v/>
      </c>
      <c r="IF56" t="str">
        <f>IF('[1]Data Checking'!IJ56="","",'[1]Data Checking'!IJ56)</f>
        <v/>
      </c>
      <c r="IG56" t="str">
        <f>IF('[1]Data Checking'!IK56="","",'[1]Data Checking'!IK56)</f>
        <v/>
      </c>
      <c r="IH56" t="str">
        <f>IF('[1]Data Checking'!IL56="","",'[1]Data Checking'!IL56)</f>
        <v/>
      </c>
      <c r="II56" t="str">
        <f>IF('[1]Data Checking'!IM56="","",'[1]Data Checking'!IM56)</f>
        <v/>
      </c>
      <c r="IJ56" t="str">
        <f>IF('[1]Data Checking'!IN56="","",'[1]Data Checking'!IN56)</f>
        <v/>
      </c>
      <c r="IK56" t="str">
        <f>IF('[1]Data Checking'!IO56="","",'[1]Data Checking'!IO56)</f>
        <v/>
      </c>
      <c r="IL56" t="str">
        <f>IF('[1]Data Checking'!IP56="","",'[1]Data Checking'!IP56)</f>
        <v/>
      </c>
      <c r="IM56" t="str">
        <f>IF('[1]Data Checking'!IQ56="","",'[1]Data Checking'!IQ56)</f>
        <v/>
      </c>
      <c r="IN56" t="str">
        <f>IF('[1]Data Checking'!IR56="","",'[1]Data Checking'!IR56)</f>
        <v/>
      </c>
      <c r="IO56" t="str">
        <f>IF('[1]Data Checking'!IS56="","",'[1]Data Checking'!IS56)</f>
        <v/>
      </c>
      <c r="IP56" t="str">
        <f>IF('[1]Data Checking'!IT56="","",'[1]Data Checking'!IT56)</f>
        <v/>
      </c>
      <c r="IQ56" t="str">
        <f>IF('[1]Data Checking'!IU56="","",'[1]Data Checking'!IU56)</f>
        <v/>
      </c>
      <c r="IR56" t="str">
        <f>IF('[1]Data Checking'!IV56="","",'[1]Data Checking'!IV56)</f>
        <v/>
      </c>
      <c r="IS56" t="str">
        <f>IF('[1]Data Checking'!IW56="","",'[1]Data Checking'!IW56)</f>
        <v/>
      </c>
      <c r="IT56" t="str">
        <f>IF('[1]Data Checking'!IX56="","",'[1]Data Checking'!IX56)</f>
        <v/>
      </c>
      <c r="IU56" t="str">
        <f>IF('[1]Data Checking'!IY56="","",'[1]Data Checking'!IY56)</f>
        <v/>
      </c>
      <c r="IV56" t="str">
        <f>IF('[1]Data Checking'!IZ56="","",'[1]Data Checking'!IZ56)</f>
        <v/>
      </c>
      <c r="IW56" t="str">
        <f>IF('[1]Data Checking'!JA56="","",'[1]Data Checking'!JA56)</f>
        <v/>
      </c>
      <c r="IX56" t="str">
        <f>IF('[1]Data Checking'!JB56="","",'[1]Data Checking'!JB56)</f>
        <v/>
      </c>
      <c r="IY56" t="str">
        <f>IF('[1]Data Checking'!JC56="","",'[1]Data Checking'!JC56)</f>
        <v/>
      </c>
      <c r="IZ56" t="str">
        <f>IF('[1]Data Checking'!JD56="","",'[1]Data Checking'!JD56)</f>
        <v/>
      </c>
      <c r="JA56" t="str">
        <f>IF('[1]Data Checking'!JE56="","",'[1]Data Checking'!JE56)</f>
        <v/>
      </c>
      <c r="JB56" t="str">
        <f>IF('[1]Data Checking'!JF56="","",'[1]Data Checking'!JF56)</f>
        <v>Oui</v>
      </c>
      <c r="JC56" t="str">
        <f>IF('[1]Data Checking'!JG56="","",'[1]Data Checking'!JG56)</f>
        <v>Oui, je vais parfois/souvent chercher l'eau</v>
      </c>
      <c r="JD56" t="str">
        <f>IF('[1]Data Checking'!JH56="","",'[1]Data Checking'!JH56)</f>
        <v>rivière ou source non aménagée</v>
      </c>
      <c r="JE56" t="str">
        <f>IF('[1]Data Checking'!JI56="","",'[1]Data Checking'!JI56)</f>
        <v/>
      </c>
      <c r="JF56" t="str">
        <f>IF('[1]Data Checking'!JJ56="","",'[1]Data Checking'!JJ56)</f>
        <v>riv</v>
      </c>
      <c r="JG56" t="str">
        <f>IF('[1]Data Checking'!JK56="","",'[1]Data Checking'!JK56)</f>
        <v>rivyè / sous ki pa anmenaje</v>
      </c>
      <c r="JH56" t="str">
        <f>IF('[1]Data Checking'!JL56="","",'[1]Data Checking'!JL56)</f>
        <v>rivyè / sous ki pa anmenaje</v>
      </c>
      <c r="JI56" t="str">
        <f>IF('[1]Data Checking'!JM56="","",'[1]Data Checking'!JM56)</f>
        <v>Il n'y a pas d'autres options dans ma zone</v>
      </c>
      <c r="JJ56" t="str">
        <f>IF('[1]Data Checking'!JN56="","",'[1]Data Checking'!JN56)</f>
        <v/>
      </c>
      <c r="JK56" t="str">
        <f>IF('[1]Data Checking'!JO56="","",'[1]Data Checking'!JO56)</f>
        <v>Plus d'1h au total</v>
      </c>
      <c r="JL56" t="str">
        <f>IF('[1]Data Checking'!JP56="","",'[1]Data Checking'!JP56)</f>
        <v>petit bidon de 1 gallon (3,78 L)</v>
      </c>
      <c r="JM56" t="str">
        <f>IF('[1]Data Checking'!JQ56="","",'[1]Data Checking'!JQ56)</f>
        <v>1gal</v>
      </c>
      <c r="JN56" t="str">
        <f>IF('[1]Data Checking'!JR56="","",'[1]Data Checking'!JR56)</f>
        <v>bidon ki vo 1 galon (3,78L)</v>
      </c>
      <c r="JO56" t="str">
        <f>IF('[1]Data Checking'!JS56="","",'[1]Data Checking'!JS56)</f>
        <v/>
      </c>
      <c r="JP56" t="str">
        <f>IF('[1]Data Checking'!JT56="","",'[1]Data Checking'!JT56)</f>
        <v/>
      </c>
      <c r="JQ56" t="str">
        <f>IF('[1]Data Checking'!JU56="","",'[1]Data Checking'!JU56)</f>
        <v/>
      </c>
      <c r="JR56" t="str">
        <f>IF('[1]Data Checking'!JV56="","",'[1]Data Checking'!JV56)</f>
        <v/>
      </c>
      <c r="JS56" t="str">
        <f>IF('[1]Data Checking'!JW56="","",'[1]Data Checking'!JW56)</f>
        <v/>
      </c>
      <c r="JT56">
        <f>IF('[1]Data Checking'!JX56="","",'[1]Data Checking'!JX56)</f>
        <v>0</v>
      </c>
      <c r="JU56">
        <f>IF('[1]Data Checking'!JY56="","",'[1]Data Checking'!JY56)</f>
        <v>0</v>
      </c>
      <c r="JV56" t="str">
        <f>IF('[1]Data Checking'!JZ56="","",'[1]Data Checking'!JZ56)</f>
        <v/>
      </c>
      <c r="JW56" t="str">
        <f>IF('[1]Data Checking'!KA56="","",'[1]Data Checking'!KA56)</f>
        <v>NA</v>
      </c>
      <c r="JX56">
        <f>IF('[1]Data Checking'!KB56="","",'[1]Data Checking'!KB56)</f>
        <v>0</v>
      </c>
      <c r="JY56" t="str">
        <f>IF('[1]Data Checking'!KC56="","",'[1]Data Checking'!KC56)</f>
        <v>Oui</v>
      </c>
      <c r="JZ56" t="str">
        <f>IF('[1]Data Checking'!KD56="","",'[1]Data Checking'!KD56)</f>
        <v/>
      </c>
      <c r="KA56" t="str">
        <f>IF('[1]Data Checking'!KE56="","",'[1]Data Checking'!KE56)</f>
        <v>Oui</v>
      </c>
      <c r="KB56" t="str">
        <f>IF('[1]Data Checking'!KF56="","",'[1]Data Checking'!KF56)</f>
        <v>A cause de la sècheresses</v>
      </c>
      <c r="KC56">
        <f>IF('[1]Data Checking'!KG56="","",'[1]Data Checking'!KG56)</f>
        <v>0</v>
      </c>
      <c r="KD56">
        <f>IF('[1]Data Checking'!KH56="","",'[1]Data Checking'!KH56)</f>
        <v>0</v>
      </c>
      <c r="KE56">
        <f>IF('[1]Data Checking'!KI56="","",'[1]Data Checking'!KI56)</f>
        <v>0</v>
      </c>
      <c r="KF56">
        <f>IF('[1]Data Checking'!KJ56="","",'[1]Data Checking'!KJ56)</f>
        <v>1</v>
      </c>
      <c r="KG56">
        <f>IF('[1]Data Checking'!KK56="","",'[1]Data Checking'!KK56)</f>
        <v>0</v>
      </c>
      <c r="KH56">
        <f>IF('[1]Data Checking'!KL56="","",'[1]Data Checking'!KL56)</f>
        <v>0</v>
      </c>
      <c r="KI56">
        <f>IF('[1]Data Checking'!KM56="","",'[1]Data Checking'!KM56)</f>
        <v>0</v>
      </c>
      <c r="KJ56">
        <f>IF('[1]Data Checking'!KN56="","",'[1]Data Checking'!KN56)</f>
        <v>0</v>
      </c>
      <c r="KK56">
        <f>IF('[1]Data Checking'!KO56="","",'[1]Data Checking'!KO56)</f>
        <v>0</v>
      </c>
      <c r="KL56">
        <f>IF('[1]Data Checking'!KP56="","",'[1]Data Checking'!KP56)</f>
        <v>0</v>
      </c>
      <c r="KM56">
        <f>IF('[1]Data Checking'!KQ56="","",'[1]Data Checking'!KQ56)</f>
        <v>0</v>
      </c>
      <c r="KN56" t="str">
        <f>IF('[1]Data Checking'!KR56="","",'[1]Data Checking'!KR56)</f>
        <v/>
      </c>
      <c r="KO56" t="str">
        <f>IF('[1]Data Checking'!KS56="","",'[1]Data Checking'!KS56)</f>
        <v>Oui</v>
      </c>
      <c r="KP56" t="str">
        <f>IF('[1]Data Checking'!KT56="","",'[1]Data Checking'!KT56)</f>
        <v>L'augmentation des affrontements dans le bas de Port-au-Prince</v>
      </c>
      <c r="KQ56">
        <f>IF('[1]Data Checking'!KU56="","",'[1]Data Checking'!KU56)</f>
        <v>1</v>
      </c>
      <c r="KR56">
        <f>IF('[1]Data Checking'!KV56="","",'[1]Data Checking'!KV56)</f>
        <v>0</v>
      </c>
      <c r="KS56">
        <f>IF('[1]Data Checking'!KW56="","",'[1]Data Checking'!KW56)</f>
        <v>0</v>
      </c>
      <c r="KT56" t="str">
        <f>IF('[1]Data Checking'!KX56="","",'[1]Data Checking'!KX56)</f>
        <v/>
      </c>
      <c r="KU56" t="str">
        <f>IF('[1]Data Checking'!KY56="","",'[1]Data Checking'!KY56)</f>
        <v>Les routes que j'utilise pour accéder au marché sont régulièrement bloquées</v>
      </c>
      <c r="KV56">
        <f>IF('[1]Data Checking'!KZ56="","",'[1]Data Checking'!KZ56)</f>
        <v>1</v>
      </c>
      <c r="KW56">
        <f>IF('[1]Data Checking'!LA56="","",'[1]Data Checking'!LA56)</f>
        <v>0</v>
      </c>
      <c r="KX56">
        <f>IF('[1]Data Checking'!LB56="","",'[1]Data Checking'!LB56)</f>
        <v>0</v>
      </c>
      <c r="KY56">
        <f>IF('[1]Data Checking'!LC56="","",'[1]Data Checking'!LC56)</f>
        <v>0</v>
      </c>
      <c r="KZ56">
        <f>IF('[1]Data Checking'!LD56="","",'[1]Data Checking'!LD56)</f>
        <v>0</v>
      </c>
      <c r="LA56">
        <f>IF('[1]Data Checking'!LE56="","",'[1]Data Checking'!LE56)</f>
        <v>0</v>
      </c>
      <c r="LB56" t="str">
        <f>IF('[1]Data Checking'!LF56="","",'[1]Data Checking'!LF56)</f>
        <v/>
      </c>
      <c r="LC56">
        <f>IF('[1]Data Checking'!LG56="","",'[1]Data Checking'!LG56)</f>
        <v>4</v>
      </c>
      <c r="LD56" t="str">
        <f>IF('[1]Data Checking'!LH56="","",'[1]Data Checking'!LH56)</f>
        <v>Mais</v>
      </c>
      <c r="LE56">
        <f>IF('[1]Data Checking'!LI56="","",'[1]Data Checking'!LI56)</f>
        <v>0</v>
      </c>
      <c r="LF56">
        <f>IF('[1]Data Checking'!LJ56="","",'[1]Data Checking'!LJ56)</f>
        <v>0</v>
      </c>
      <c r="LG56">
        <f>IF('[1]Data Checking'!LK56="","",'[1]Data Checking'!LK56)</f>
        <v>1</v>
      </c>
      <c r="LH56">
        <f>IF('[1]Data Checking'!LL56="","",'[1]Data Checking'!LL56)</f>
        <v>0</v>
      </c>
      <c r="LI56">
        <f>IF('[1]Data Checking'!LM56="","",'[1]Data Checking'!LM56)</f>
        <v>0</v>
      </c>
      <c r="LJ56">
        <f>IF('[1]Data Checking'!LN56="","",'[1]Data Checking'!LN56)</f>
        <v>0</v>
      </c>
      <c r="LK56">
        <f>IF('[1]Data Checking'!LO56="","",'[1]Data Checking'!LO56)</f>
        <v>0</v>
      </c>
      <c r="LL56">
        <f>IF('[1]Data Checking'!LP56="","",'[1]Data Checking'!LP56)</f>
        <v>0</v>
      </c>
      <c r="LM56">
        <f>IF('[1]Data Checking'!LQ56="","",'[1]Data Checking'!LQ56)</f>
        <v>0</v>
      </c>
      <c r="LN56">
        <f>IF('[1]Data Checking'!LR56="","",'[1]Data Checking'!LR56)</f>
        <v>0</v>
      </c>
      <c r="LO56" t="str">
        <f>IF('[1]Data Checking'!LS56="","",'[1]Data Checking'!LS56)</f>
        <v/>
      </c>
      <c r="LP56" t="str">
        <f>IF('[1]Data Checking'!LT56="","",'[1]Data Checking'!LT56)</f>
        <v/>
      </c>
      <c r="LQ56">
        <f>IF('[1]Data Checking'!LU56="","",'[1]Data Checking'!LU56)</f>
        <v>12</v>
      </c>
      <c r="LR56" t="str">
        <f>IF('[1]Data Checking'!LV56="","",'[1]Data Checking'!LV56)</f>
        <v/>
      </c>
      <c r="LS56" t="str">
        <f>IF('[1]Data Checking'!LW56="","",'[1]Data Checking'!LW56)</f>
        <v/>
      </c>
      <c r="LT56" t="str">
        <f>IF('[1]Data Checking'!LX56="","",'[1]Data Checking'!LX56)</f>
        <v/>
      </c>
      <c r="LU56" t="str">
        <f>IF('[1]Data Checking'!LY56="","",'[1]Data Checking'!LY56)</f>
        <v/>
      </c>
      <c r="LV56" t="str">
        <f>IF('[1]Data Checking'!LZ56="","",'[1]Data Checking'!LZ56)</f>
        <v/>
      </c>
      <c r="LW56" t="str">
        <f>IF('[1]Data Checking'!MA56="","",'[1]Data Checking'!MA56)</f>
        <v>Savon lessive</v>
      </c>
      <c r="LX56">
        <f>IF('[1]Data Checking'!MB56="","",'[1]Data Checking'!MB56)</f>
        <v>0</v>
      </c>
      <c r="LY56">
        <f>IF('[1]Data Checking'!MC56="","",'[1]Data Checking'!MC56)</f>
        <v>1</v>
      </c>
      <c r="LZ56">
        <f>IF('[1]Data Checking'!MD56="","",'[1]Data Checking'!MD56)</f>
        <v>0</v>
      </c>
      <c r="MA56">
        <f>IF('[1]Data Checking'!ME56="","",'[1]Data Checking'!ME56)</f>
        <v>0</v>
      </c>
      <c r="MB56">
        <f>IF('[1]Data Checking'!MF56="","",'[1]Data Checking'!MF56)</f>
        <v>0</v>
      </c>
      <c r="MC56">
        <f>IF('[1]Data Checking'!MG56="","",'[1]Data Checking'!MG56)</f>
        <v>0</v>
      </c>
      <c r="MD56">
        <f>IF('[1]Data Checking'!MH56="","",'[1]Data Checking'!MH56)</f>
        <v>0</v>
      </c>
      <c r="ME56">
        <f>IF('[1]Data Checking'!MI56="","",'[1]Data Checking'!MI56)</f>
        <v>0</v>
      </c>
      <c r="MF56">
        <f>IF('[1]Data Checking'!MJ56="","",'[1]Data Checking'!MJ56)</f>
        <v>0</v>
      </c>
      <c r="MG56">
        <f>IF('[1]Data Checking'!MK56="","",'[1]Data Checking'!MK56)</f>
        <v>0</v>
      </c>
      <c r="MH56" t="str">
        <f>IF('[1]Data Checking'!ML56="","",'[1]Data Checking'!ML56)</f>
        <v/>
      </c>
      <c r="MI56">
        <f>IF('[1]Data Checking'!MM56="","",'[1]Data Checking'!MM56)</f>
        <v>3</v>
      </c>
      <c r="MJ56" t="str">
        <f>IF('[1]Data Checking'!MN56="","",'[1]Data Checking'!MN56)</f>
        <v/>
      </c>
      <c r="MK56" t="str">
        <f>IF('[1]Data Checking'!MO56="","",'[1]Data Checking'!MO56)</f>
        <v/>
      </c>
      <c r="ML56" t="str">
        <f>IF('[1]Data Checking'!MP56="","",'[1]Data Checking'!MP56)</f>
        <v/>
      </c>
      <c r="MM56" t="str">
        <f>IF('[1]Data Checking'!MQ56="","",'[1]Data Checking'!MQ56)</f>
        <v/>
      </c>
      <c r="MN56" t="str">
        <f>IF('[1]Data Checking'!MR56="","",'[1]Data Checking'!MR56)</f>
        <v/>
      </c>
      <c r="MO56" t="str">
        <f>IF('[1]Data Checking'!MS56="","",'[1]Data Checking'!MS56)</f>
        <v/>
      </c>
      <c r="MP56" t="str">
        <f>IF('[1]Data Checking'!MT56="","",'[1]Data Checking'!MT56)</f>
        <v>Tôle</v>
      </c>
      <c r="MQ56">
        <f>IF('[1]Data Checking'!MU56="","",'[1]Data Checking'!MU56)</f>
        <v>1</v>
      </c>
      <c r="MR56">
        <f>IF('[1]Data Checking'!MV56="","",'[1]Data Checking'!MV56)</f>
        <v>0</v>
      </c>
      <c r="MS56">
        <f>IF('[1]Data Checking'!MW56="","",'[1]Data Checking'!MW56)</f>
        <v>0</v>
      </c>
      <c r="MT56">
        <f>IF('[1]Data Checking'!MX56="","",'[1]Data Checking'!MX56)</f>
        <v>0</v>
      </c>
      <c r="MU56">
        <f>IF('[1]Data Checking'!MY56="","",'[1]Data Checking'!MY56)</f>
        <v>0</v>
      </c>
      <c r="MV56">
        <f>IF('[1]Data Checking'!MZ56="","",'[1]Data Checking'!MZ56)</f>
        <v>0</v>
      </c>
      <c r="MW56">
        <f>IF('[1]Data Checking'!NA56="","",'[1]Data Checking'!NA56)</f>
        <v>0</v>
      </c>
      <c r="MX56">
        <f>IF('[1]Data Checking'!NB56="","",'[1]Data Checking'!NB56)</f>
        <v>0</v>
      </c>
      <c r="MY56">
        <f>IF('[1]Data Checking'!NC56="","",'[1]Data Checking'!NC56)</f>
        <v>0</v>
      </c>
      <c r="MZ56">
        <f>IF('[1]Data Checking'!ND56="","",'[1]Data Checking'!ND56)</f>
        <v>0</v>
      </c>
      <c r="NA56">
        <f>IF('[1]Data Checking'!NE56="","",'[1]Data Checking'!NE56)</f>
        <v>0</v>
      </c>
      <c r="NB56">
        <f>IF('[1]Data Checking'!NF56="","",'[1]Data Checking'!NF56)</f>
        <v>0</v>
      </c>
      <c r="NC56">
        <f>IF('[1]Data Checking'!NG56="","",'[1]Data Checking'!NG56)</f>
        <v>0</v>
      </c>
      <c r="ND56">
        <f>IF('[1]Data Checking'!NH56="","",'[1]Data Checking'!NH56)</f>
        <v>30</v>
      </c>
      <c r="NE56" t="str">
        <f>IF('[1]Data Checking'!NI56="","",'[1]Data Checking'!NI56)</f>
        <v/>
      </c>
      <c r="NF56" t="str">
        <f>IF('[1]Data Checking'!NJ56="","",'[1]Data Checking'!NJ56)</f>
        <v/>
      </c>
      <c r="NG56" t="str">
        <f>IF('[1]Data Checking'!NK56="","",'[1]Data Checking'!NK56)</f>
        <v/>
      </c>
      <c r="NH56" t="str">
        <f>IF('[1]Data Checking'!NL56="","",'[1]Data Checking'!NL56)</f>
        <v/>
      </c>
      <c r="NI56" t="str">
        <f>IF('[1]Data Checking'!NM56="","",'[1]Data Checking'!NM56)</f>
        <v/>
      </c>
      <c r="NJ56" t="str">
        <f>IF('[1]Data Checking'!NN56="","",'[1]Data Checking'!NN56)</f>
        <v/>
      </c>
      <c r="NK56" t="str">
        <f>IF('[1]Data Checking'!NO56="","",'[1]Data Checking'!NO56)</f>
        <v/>
      </c>
      <c r="NL56" t="str">
        <f>IF('[1]Data Checking'!NP56="","",'[1]Data Checking'!NP56)</f>
        <v/>
      </c>
      <c r="NM56" t="str">
        <f>IF('[1]Data Checking'!NQ56="","",'[1]Data Checking'!NQ56)</f>
        <v/>
      </c>
      <c r="NN56" t="str">
        <f>IF('[1]Data Checking'!NR56="","",'[1]Data Checking'!NR56)</f>
        <v/>
      </c>
      <c r="NO56" t="str">
        <f>IF('[1]Data Checking'!NS56="","",'[1]Data Checking'!NS56)</f>
        <v>Casserole</v>
      </c>
      <c r="NP56">
        <f>IF('[1]Data Checking'!NT56="","",'[1]Data Checking'!NT56)</f>
        <v>0</v>
      </c>
      <c r="NQ56">
        <f>IF('[1]Data Checking'!NU56="","",'[1]Data Checking'!NU56)</f>
        <v>1</v>
      </c>
      <c r="NR56">
        <f>IF('[1]Data Checking'!NV56="","",'[1]Data Checking'!NV56)</f>
        <v>0</v>
      </c>
      <c r="NS56">
        <f>IF('[1]Data Checking'!NW56="","",'[1]Data Checking'!NW56)</f>
        <v>0</v>
      </c>
      <c r="NT56">
        <f>IF('[1]Data Checking'!NX56="","",'[1]Data Checking'!NX56)</f>
        <v>0</v>
      </c>
      <c r="NU56">
        <f>IF('[1]Data Checking'!NY56="","",'[1]Data Checking'!NY56)</f>
        <v>0</v>
      </c>
      <c r="NV56">
        <f>IF('[1]Data Checking'!NZ56="","",'[1]Data Checking'!NZ56)</f>
        <v>0</v>
      </c>
      <c r="NW56">
        <f>IF('[1]Data Checking'!OA56="","",'[1]Data Checking'!OA56)</f>
        <v>0</v>
      </c>
      <c r="NX56">
        <f>IF('[1]Data Checking'!OB56="","",'[1]Data Checking'!OB56)</f>
        <v>0</v>
      </c>
      <c r="NY56">
        <f>IF('[1]Data Checking'!OC56="","",'[1]Data Checking'!OC56)</f>
        <v>0</v>
      </c>
      <c r="NZ56">
        <f>IF('[1]Data Checking'!OD56="","",'[1]Data Checking'!OD56)</f>
        <v>0</v>
      </c>
      <c r="OA56" t="str">
        <f>IF('[1]Data Checking'!OE56="","",'[1]Data Checking'!OE56)</f>
        <v/>
      </c>
      <c r="OB56">
        <f>IF('[1]Data Checking'!OF56="","",'[1]Data Checking'!OF56)</f>
        <v>3</v>
      </c>
      <c r="OC56" t="str">
        <f>IF('[1]Data Checking'!OG56="","",'[1]Data Checking'!OG56)</f>
        <v/>
      </c>
      <c r="OD56" t="str">
        <f>IF('[1]Data Checking'!OH56="","",'[1]Data Checking'!OH56)</f>
        <v/>
      </c>
      <c r="OE56" t="str">
        <f>IF('[1]Data Checking'!OI56="","",'[1]Data Checking'!OI56)</f>
        <v/>
      </c>
      <c r="OF56" t="str">
        <f>IF('[1]Data Checking'!OJ56="","",'[1]Data Checking'!OJ56)</f>
        <v/>
      </c>
      <c r="OG56" t="str">
        <f>IF('[1]Data Checking'!OK56="","",'[1]Data Checking'!OK56)</f>
        <v/>
      </c>
      <c r="OH56" t="str">
        <f>IF('[1]Data Checking'!OL56="","",'[1]Data Checking'!OL56)</f>
        <v/>
      </c>
      <c r="OI56" t="str">
        <f>IF('[1]Data Checking'!OM56="","",'[1]Data Checking'!OM56)</f>
        <v/>
      </c>
      <c r="OJ56" t="str">
        <f>IF('[1]Data Checking'!ON56="","",'[1]Data Checking'!ON56)</f>
        <v>Des antibiotiques</v>
      </c>
      <c r="OK56">
        <f>IF('[1]Data Checking'!OO56="","",'[1]Data Checking'!OO56)</f>
        <v>0</v>
      </c>
      <c r="OL56">
        <f>IF('[1]Data Checking'!OP56="","",'[1]Data Checking'!OP56)</f>
        <v>1</v>
      </c>
      <c r="OM56">
        <f>IF('[1]Data Checking'!OQ56="","",'[1]Data Checking'!OQ56)</f>
        <v>0</v>
      </c>
      <c r="ON56">
        <f>IF('[1]Data Checking'!OR56="","",'[1]Data Checking'!OR56)</f>
        <v>0</v>
      </c>
      <c r="OO56">
        <f>IF('[1]Data Checking'!OS56="","",'[1]Data Checking'!OS56)</f>
        <v>0</v>
      </c>
      <c r="OP56">
        <f>IF('[1]Data Checking'!OT56="","",'[1]Data Checking'!OT56)</f>
        <v>0</v>
      </c>
      <c r="OQ56">
        <f>IF('[1]Data Checking'!OU56="","",'[1]Data Checking'!OU56)</f>
        <v>0</v>
      </c>
      <c r="OR56">
        <f>IF('[1]Data Checking'!OV56="","",'[1]Data Checking'!OV56)</f>
        <v>0</v>
      </c>
      <c r="OS56">
        <f>IF('[1]Data Checking'!OW56="","",'[1]Data Checking'!OW56)</f>
        <v>0</v>
      </c>
      <c r="OT56" t="str">
        <f>IF('[1]Data Checking'!OX56="","",'[1]Data Checking'!OX56)</f>
        <v/>
      </c>
      <c r="OU56" t="str">
        <f>IF('[1]Data Checking'!OY56="","",'[1]Data Checking'!OY56)</f>
        <v>Lampe torche</v>
      </c>
      <c r="OV56">
        <f>IF('[1]Data Checking'!OZ56="","",'[1]Data Checking'!OZ56)</f>
        <v>1</v>
      </c>
      <c r="OW56">
        <f>IF('[1]Data Checking'!PA56="","",'[1]Data Checking'!PA56)</f>
        <v>0</v>
      </c>
      <c r="OX56">
        <f>IF('[1]Data Checking'!PB56="","",'[1]Data Checking'!PB56)</f>
        <v>0</v>
      </c>
      <c r="OY56">
        <f>IF('[1]Data Checking'!PC56="","",'[1]Data Checking'!PC56)</f>
        <v>0</v>
      </c>
      <c r="OZ56">
        <f>IF('[1]Data Checking'!PD56="","",'[1]Data Checking'!PD56)</f>
        <v>0</v>
      </c>
      <c r="PA56">
        <f>IF('[1]Data Checking'!PE56="","",'[1]Data Checking'!PE56)</f>
        <v>0</v>
      </c>
      <c r="PB56">
        <f>IF('[1]Data Checking'!PF56="","",'[1]Data Checking'!PF56)</f>
        <v>2</v>
      </c>
      <c r="PC56" t="str">
        <f>IF('[1]Data Checking'!PG56="","",'[1]Data Checking'!PG56)</f>
        <v/>
      </c>
      <c r="PD56" t="str">
        <f>IF('[1]Data Checking'!PH56="","",'[1]Data Checking'!PH56)</f>
        <v/>
      </c>
      <c r="PE56" t="str">
        <f>IF('[1]Data Checking'!PI56="","",'[1]Data Checking'!PI56)</f>
        <v/>
      </c>
      <c r="PF56" t="str">
        <f>IF('[1]Data Checking'!PJ56="","",'[1]Data Checking'!PJ56)</f>
        <v>Pioche</v>
      </c>
      <c r="PG56">
        <f>IF('[1]Data Checking'!PK56="","",'[1]Data Checking'!PK56)</f>
        <v>0</v>
      </c>
      <c r="PH56">
        <f>IF('[1]Data Checking'!PL56="","",'[1]Data Checking'!PL56)</f>
        <v>0</v>
      </c>
      <c r="PI56">
        <f>IF('[1]Data Checking'!PM56="","",'[1]Data Checking'!PM56)</f>
        <v>0</v>
      </c>
      <c r="PJ56">
        <f>IF('[1]Data Checking'!PN56="","",'[1]Data Checking'!PN56)</f>
        <v>1</v>
      </c>
      <c r="PK56">
        <f>IF('[1]Data Checking'!PO56="","",'[1]Data Checking'!PO56)</f>
        <v>0</v>
      </c>
      <c r="PL56">
        <f>IF('[1]Data Checking'!PP56="","",'[1]Data Checking'!PP56)</f>
        <v>0</v>
      </c>
      <c r="PM56">
        <f>IF('[1]Data Checking'!PQ56="","",'[1]Data Checking'!PQ56)</f>
        <v>0</v>
      </c>
      <c r="PN56">
        <f>IF('[1]Data Checking'!PR56="","",'[1]Data Checking'!PR56)</f>
        <v>0</v>
      </c>
      <c r="PO56">
        <f>IF('[1]Data Checking'!PS56="","",'[1]Data Checking'!PS56)</f>
        <v>0</v>
      </c>
      <c r="PP56" t="str">
        <f>IF('[1]Data Checking'!PT56="","",'[1]Data Checking'!PT56)</f>
        <v/>
      </c>
      <c r="PQ56" t="str">
        <f>IF('[1]Data Checking'!PU56="","",'[1]Data Checking'!PU56)</f>
        <v/>
      </c>
      <c r="PR56" t="str">
        <f>IF('[1]Data Checking'!PV56="","",'[1]Data Checking'!PV56)</f>
        <v/>
      </c>
      <c r="PS56" t="str">
        <f>IF('[1]Data Checking'!PW56="","",'[1]Data Checking'!PW56)</f>
        <v/>
      </c>
      <c r="PT56" t="str">
        <f>IF('[1]Data Checking'!PX56="","",'[1]Data Checking'!PX56)</f>
        <v/>
      </c>
      <c r="PU56" t="str">
        <f>IF('[1]Data Checking'!PY56="","",'[1]Data Checking'!PY56)</f>
        <v/>
      </c>
      <c r="PV56" t="str">
        <f>IF('[1]Data Checking'!PZ56="","",'[1]Data Checking'!PZ56)</f>
        <v/>
      </c>
      <c r="PW56" t="str">
        <f>IF('[1]Data Checking'!QA56="","",'[1]Data Checking'!QA56)</f>
        <v/>
      </c>
      <c r="PX56" t="str">
        <f>IF('[1]Data Checking'!QB56="","",'[1]Data Checking'!QB56)</f>
        <v/>
      </c>
      <c r="PY56" t="str">
        <f>IF('[1]Data Checking'!QC56="","",'[1]Data Checking'!QC56)</f>
        <v/>
      </c>
      <c r="PZ56" t="str">
        <f>IF('[1]Data Checking'!QD56="","",'[1]Data Checking'!QD56)</f>
        <v/>
      </c>
      <c r="QA56" t="str">
        <f>IF('[1]Data Checking'!QE56="","",'[1]Data Checking'!QE56)</f>
        <v/>
      </c>
      <c r="QB56" t="str">
        <f>IF('[1]Data Checking'!QF56="","",'[1]Data Checking'!QF56)</f>
        <v/>
      </c>
      <c r="QC56" t="str">
        <f>IF('[1]Data Checking'!QG56="","",'[1]Data Checking'!QG56)</f>
        <v/>
      </c>
      <c r="QD56" t="str">
        <f>IF('[1]Data Checking'!QH56="","",'[1]Data Checking'!QH56)</f>
        <v/>
      </c>
      <c r="QE56" t="str">
        <f>IF('[1]Data Checking'!QI56="","",'[1]Data Checking'!QI56)</f>
        <v/>
      </c>
      <c r="QF56" t="str">
        <f>IF('[1]Data Checking'!QJ56="","",'[1]Data Checking'!QJ56)</f>
        <v/>
      </c>
      <c r="QG56" t="str">
        <f>IF('[1]Data Checking'!QK56="","",'[1]Data Checking'!QK56)</f>
        <v/>
      </c>
      <c r="QH56" t="str">
        <f>IF('[1]Data Checking'!QL56="","",'[1]Data Checking'!QL56)</f>
        <v/>
      </c>
      <c r="QI56" t="str">
        <f>IF('[1]Data Checking'!QM56="","",'[1]Data Checking'!QM56)</f>
        <v/>
      </c>
      <c r="QJ56" t="str">
        <f>IF('[1]Data Checking'!QN56="","",'[1]Data Checking'!QN56)</f>
        <v/>
      </c>
      <c r="QK56" t="str">
        <f>IF('[1]Data Checking'!QO56="","",'[1]Data Checking'!QO56)</f>
        <v/>
      </c>
      <c r="QL56" t="str">
        <f>IF('[1]Data Checking'!QP56="","",'[1]Data Checking'!QP56)</f>
        <v/>
      </c>
      <c r="QM56" t="str">
        <f>IF('[1]Data Checking'!QQ56="","",'[1]Data Checking'!QQ56)</f>
        <v/>
      </c>
      <c r="QN56" t="str">
        <f>IF('[1]Data Checking'!QR56="","",'[1]Data Checking'!QR56)</f>
        <v/>
      </c>
      <c r="QO56" t="str">
        <f>IF('[1]Data Checking'!QS56="","",'[1]Data Checking'!QS56)</f>
        <v/>
      </c>
      <c r="QP56" t="str">
        <f>IF('[1]Data Checking'!QT56="","",'[1]Data Checking'!QT56)</f>
        <v/>
      </c>
      <c r="QQ56" t="str">
        <f>IF('[1]Data Checking'!QU56="","",'[1]Data Checking'!QU56)</f>
        <v/>
      </c>
      <c r="QR56" t="str">
        <f>IF('[1]Data Checking'!QV56="","",'[1]Data Checking'!QV56)</f>
        <v/>
      </c>
      <c r="QS56" t="str">
        <f>IF('[1]Data Checking'!QW56="","",'[1]Data Checking'!QW56)</f>
        <v/>
      </c>
      <c r="QT56" t="str">
        <f>IF('[1]Data Checking'!QX56="","",'[1]Data Checking'!QX56)</f>
        <v>Pioche</v>
      </c>
      <c r="QU56">
        <f>IF('[1]Data Checking'!QY56="","",'[1]Data Checking'!QY56)</f>
        <v>0</v>
      </c>
      <c r="QV56">
        <f>IF('[1]Data Checking'!QZ56="","",'[1]Data Checking'!QZ56)</f>
        <v>0</v>
      </c>
      <c r="QW56">
        <f>IF('[1]Data Checking'!RA56="","",'[1]Data Checking'!RA56)</f>
        <v>0</v>
      </c>
      <c r="QX56">
        <f>IF('[1]Data Checking'!RB56="","",'[1]Data Checking'!RB56)</f>
        <v>1</v>
      </c>
      <c r="QY56">
        <f>IF('[1]Data Checking'!RC56="","",'[1]Data Checking'!RC56)</f>
        <v>0</v>
      </c>
      <c r="QZ56">
        <f>IF('[1]Data Checking'!RD56="","",'[1]Data Checking'!RD56)</f>
        <v>0</v>
      </c>
      <c r="RA56">
        <f>IF('[1]Data Checking'!RE56="","",'[1]Data Checking'!RE56)</f>
        <v>0</v>
      </c>
      <c r="RB56">
        <f>IF('[1]Data Checking'!RF56="","",'[1]Data Checking'!RF56)</f>
        <v>0</v>
      </c>
      <c r="RC56">
        <f>IF('[1]Data Checking'!RG56="","",'[1]Data Checking'!RG56)</f>
        <v>0</v>
      </c>
      <c r="RD56" t="str">
        <f>IF('[1]Data Checking'!RH56="","",'[1]Data Checking'!RH56)</f>
        <v/>
      </c>
      <c r="RE56" t="str">
        <f>IF('[1]Data Checking'!RI56="","",'[1]Data Checking'!RI56)</f>
        <v/>
      </c>
      <c r="RF56" t="str">
        <f>IF('[1]Data Checking'!RJ56="","",'[1]Data Checking'!RJ56)</f>
        <v/>
      </c>
      <c r="RG56" t="str">
        <f>IF('[1]Data Checking'!RK56="","",'[1]Data Checking'!RK56)</f>
        <v/>
      </c>
      <c r="RH56" t="str">
        <f>IF('[1]Data Checking'!RL56="","",'[1]Data Checking'!RL56)</f>
        <v/>
      </c>
      <c r="RI56" t="str">
        <f>IF('[1]Data Checking'!RM56="","",'[1]Data Checking'!RM56)</f>
        <v/>
      </c>
      <c r="RJ56" t="str">
        <f>IF('[1]Data Checking'!RN56="","",'[1]Data Checking'!RN56)</f>
        <v/>
      </c>
      <c r="RK56" t="str">
        <f>IF('[1]Data Checking'!RO56="","",'[1]Data Checking'!RO56)</f>
        <v/>
      </c>
      <c r="RL56" t="str">
        <f>IF('[1]Data Checking'!RP56="","",'[1]Data Checking'!RP56)</f>
        <v/>
      </c>
      <c r="RM56" t="str">
        <f>IF('[1]Data Checking'!RQ56="","",'[1]Data Checking'!RQ56)</f>
        <v/>
      </c>
      <c r="RN56" t="str">
        <f>IF('[1]Data Checking'!RR56="","",'[1]Data Checking'!RR56)</f>
        <v/>
      </c>
      <c r="RO56" t="str">
        <f>IF('[1]Data Checking'!RS56="","",'[1]Data Checking'!RS56)</f>
        <v/>
      </c>
      <c r="RP56" t="str">
        <f>IF('[1]Data Checking'!RT56="","",'[1]Data Checking'!RT56)</f>
        <v/>
      </c>
      <c r="RQ56" t="str">
        <f>IF('[1]Data Checking'!RU56="","",'[1]Data Checking'!RU56)</f>
        <v/>
      </c>
      <c r="RR56" t="str">
        <f>IF('[1]Data Checking'!RV56="","",'[1]Data Checking'!RV56)</f>
        <v/>
      </c>
      <c r="RS56" t="str">
        <f>IF('[1]Data Checking'!RW56="","",'[1]Data Checking'!RW56)</f>
        <v/>
      </c>
      <c r="RT56" t="str">
        <f>IF('[1]Data Checking'!RX56="","",'[1]Data Checking'!RX56)</f>
        <v/>
      </c>
      <c r="RU56" t="str">
        <f>IF('[1]Data Checking'!RY56="","",'[1]Data Checking'!RY56)</f>
        <v/>
      </c>
      <c r="RV56" t="str">
        <f>IF('[1]Data Checking'!RZ56="","",'[1]Data Checking'!RZ56)</f>
        <v/>
      </c>
      <c r="RW56" t="str">
        <f>IF('[1]Data Checking'!SA56="","",'[1]Data Checking'!SA56)</f>
        <v/>
      </c>
      <c r="RX56" t="str">
        <f>IF('[1]Data Checking'!SB56="","",'[1]Data Checking'!SB56)</f>
        <v/>
      </c>
      <c r="RY56" t="str">
        <f>IF('[1]Data Checking'!SC56="","",'[1]Data Checking'!SC56)</f>
        <v/>
      </c>
      <c r="RZ56" t="str">
        <f>IF('[1]Data Checking'!SD56="","",'[1]Data Checking'!SD56)</f>
        <v/>
      </c>
      <c r="SA56" t="str">
        <f>IF('[1]Data Checking'!SE56="","",'[1]Data Checking'!SE56)</f>
        <v/>
      </c>
      <c r="SB56" t="str">
        <f>IF('[1]Data Checking'!SF56="","",'[1]Data Checking'!SF56)</f>
        <v/>
      </c>
      <c r="SC56" t="str">
        <f>IF('[1]Data Checking'!SG56="","",'[1]Data Checking'!SG56)</f>
        <v/>
      </c>
      <c r="SD56" t="str">
        <f>IF('[1]Data Checking'!SH56="","",'[1]Data Checking'!SH56)</f>
        <v/>
      </c>
      <c r="SE56" t="str">
        <f>IF('[1]Data Checking'!SI56="","",'[1]Data Checking'!SI56)</f>
        <v/>
      </c>
      <c r="SF56" t="str">
        <f>IF('[1]Data Checking'!SJ56="","",'[1]Data Checking'!SJ56)</f>
        <v/>
      </c>
      <c r="SG56" t="str">
        <f>IF('[1]Data Checking'!SK56="","",'[1]Data Checking'!SK56)</f>
        <v/>
      </c>
      <c r="SH56" t="str">
        <f>IF('[1]Data Checking'!SL56="","",'[1]Data Checking'!SL56)</f>
        <v>Paiement frais scolaire (paiement uniforme,…)</v>
      </c>
      <c r="SI56">
        <f>IF('[1]Data Checking'!SM56="","",'[1]Data Checking'!SM56)</f>
        <v>0</v>
      </c>
      <c r="SJ56">
        <f>IF('[1]Data Checking'!SN56="","",'[1]Data Checking'!SN56)</f>
        <v>1</v>
      </c>
      <c r="SK56">
        <f>IF('[1]Data Checking'!SO56="","",'[1]Data Checking'!SO56)</f>
        <v>0</v>
      </c>
      <c r="SL56">
        <f>IF('[1]Data Checking'!SP56="","",'[1]Data Checking'!SP56)</f>
        <v>0</v>
      </c>
      <c r="SM56">
        <f>IF('[1]Data Checking'!SQ56="","",'[1]Data Checking'!SQ56)</f>
        <v>0</v>
      </c>
      <c r="SN56">
        <f>IF('[1]Data Checking'!SR56="","",'[1]Data Checking'!SR56)</f>
        <v>0</v>
      </c>
      <c r="SO56" t="str">
        <f>IF('[1]Data Checking'!SS56="","",'[1]Data Checking'!SS56)</f>
        <v/>
      </c>
      <c r="SP56" t="str">
        <f>IF('[1]Data Checking'!ST56="","",'[1]Data Checking'!ST56)</f>
        <v/>
      </c>
      <c r="SQ56" t="str">
        <f>IF('[1]Data Checking'!SU56="","",'[1]Data Checking'!SU56)</f>
        <v/>
      </c>
      <c r="SR56" t="str">
        <f>IF('[1]Data Checking'!SV56="","",'[1]Data Checking'!SV56)</f>
        <v/>
      </c>
      <c r="SS56" t="str">
        <f>IF('[1]Data Checking'!SW56="","",'[1]Data Checking'!SW56)</f>
        <v/>
      </c>
      <c r="ST56" t="str">
        <f>IF('[1]Data Checking'!SX56="","",'[1]Data Checking'!SX56)</f>
        <v/>
      </c>
      <c r="SU56" t="str">
        <f>IF('[1]Data Checking'!SY56="","",'[1]Data Checking'!SY56)</f>
        <v/>
      </c>
      <c r="SV56" t="str">
        <f>IF('[1]Data Checking'!SZ56="","",'[1]Data Checking'!SZ56)</f>
        <v/>
      </c>
      <c r="SW56" t="str">
        <f>IF('[1]Data Checking'!TA56="","",'[1]Data Checking'!TA56)</f>
        <v/>
      </c>
      <c r="SX56" t="str">
        <f>IF('[1]Data Checking'!TB56="","",'[1]Data Checking'!TB56)</f>
        <v/>
      </c>
      <c r="SY56" t="str">
        <f>IF('[1]Data Checking'!TC56="","",'[1]Data Checking'!TC56)</f>
        <v/>
      </c>
      <c r="SZ56" t="str">
        <f>IF('[1]Data Checking'!TD56="","",'[1]Data Checking'!TD56)</f>
        <v/>
      </c>
      <c r="TA56" t="str">
        <f>IF('[1]Data Checking'!TE56="","",'[1]Data Checking'!TE56)</f>
        <v/>
      </c>
      <c r="TB56" t="str">
        <f>IF('[1]Data Checking'!TF56="","",'[1]Data Checking'!TF56)</f>
        <v/>
      </c>
      <c r="TC56" t="str">
        <f>IF('[1]Data Checking'!TG56="","",'[1]Data Checking'!TG56)</f>
        <v/>
      </c>
      <c r="TD56" t="str">
        <f>IF('[1]Data Checking'!TH56="","",'[1]Data Checking'!TH56)</f>
        <v/>
      </c>
      <c r="TE56" t="str">
        <f>IF('[1]Data Checking'!TI56="","",'[1]Data Checking'!TI56)</f>
        <v/>
      </c>
      <c r="TF56" t="str">
        <f>IF('[1]Data Checking'!TJ56="","",'[1]Data Checking'!TJ56)</f>
        <v/>
      </c>
      <c r="TG56" t="str">
        <f>IF('[1]Data Checking'!TK56="","",'[1]Data Checking'!TK56)</f>
        <v/>
      </c>
      <c r="TH56" t="str">
        <f>IF('[1]Data Checking'!TL56="","",'[1]Data Checking'!TL56)</f>
        <v/>
      </c>
      <c r="TI56" t="str">
        <f>IF('[1]Data Checking'!TM56="","",'[1]Data Checking'!TM56)</f>
        <v/>
      </c>
      <c r="TJ56">
        <f>IF('[1]Data Checking'!TN56="","",'[1]Data Checking'!TN56)</f>
        <v>0</v>
      </c>
      <c r="TK56">
        <f>IF('[1]Data Checking'!TO56="","",'[1]Data Checking'!TO56)</f>
        <v>0</v>
      </c>
      <c r="TL56">
        <f>IF('[1]Data Checking'!TP56="","",'[1]Data Checking'!TP56)</f>
        <v>0</v>
      </c>
      <c r="TM56">
        <f>IF('[1]Data Checking'!TQ56="","",'[1]Data Checking'!TQ56)</f>
        <v>0</v>
      </c>
      <c r="TN56">
        <f>IF('[1]Data Checking'!TR56="","",'[1]Data Checking'!TR56)</f>
        <v>0</v>
      </c>
      <c r="TO56" t="str">
        <f>IF('[1]Data Checking'!TS56="","",'[1]Data Checking'!TS56)</f>
        <v>Meme commentaire</v>
      </c>
      <c r="TP56" t="str">
        <f>IF('[1]Data Checking'!TT56="","",'[1]Data Checking'!TT56)</f>
        <v/>
      </c>
      <c r="TQ56">
        <f>IF('[1]Data Checking'!TU56="","",'[1]Data Checking'!TU56)</f>
        <v>237463789</v>
      </c>
      <c r="TR56" t="str">
        <f>IF('[1]Data Checking'!TV56="","",'[1]Data Checking'!TV56)</f>
        <v>ce133c2e-5d30-47dd-b093-f79f3258802a</v>
      </c>
      <c r="TS56">
        <f>IF('[1]Data Checking'!TW56="","",'[1]Data Checking'!TW56)</f>
        <v>44530.799456018518</v>
      </c>
      <c r="TT56" t="str">
        <f>IF('[1]Data Checking'!TX56="","",'[1]Data Checking'!TX56)</f>
        <v/>
      </c>
      <c r="TU56" t="str">
        <f>IF('[1]Data Checking'!TY56="","",'[1]Data Checking'!TY56)</f>
        <v/>
      </c>
      <c r="TV56" t="str">
        <f>IF('[1]Data Checking'!TZ56="","",'[1]Data Checking'!TZ56)</f>
        <v>submitted_via_web</v>
      </c>
      <c r="TW56" t="str">
        <f>IF('[1]Data Checking'!UA56="","",'[1]Data Checking'!UA56)</f>
        <v>icsm_haiti</v>
      </c>
      <c r="TX56" t="str">
        <f>IF('[1]Data Checking'!UB56="","",'[1]Data Checking'!UB56)</f>
        <v/>
      </c>
      <c r="TY56">
        <f>IF('[1]Data Checking'!UC56="","",'[1]Data Checking'!UC56)</f>
        <v>58</v>
      </c>
      <c r="TZ56" t="str">
        <f>IF('[1]Data Checking'!UD56="","",'[1]Data Checking'!UD56)</f>
        <v/>
      </c>
      <c r="UA56" t="e">
        <f>IF('[1]Data Checking'!UL56="","",'[1]Data Checking'!UL56)</f>
        <v>#REF!</v>
      </c>
      <c r="UB56" t="e">
        <f>IF('[1]Data Checking'!UM56="","",'[1]Data Checking'!UM56)</f>
        <v>#REF!</v>
      </c>
      <c r="UC56" t="e">
        <f>IF('[1]Data Checking'!UN56="","",'[1]Data Checking'!UN56)</f>
        <v>#REF!</v>
      </c>
    </row>
    <row r="57" spans="1:549">
      <c r="A57">
        <f>IF('[1]Data Checking'!D57="","",'[1]Data Checking'!D57)</f>
        <v>44530.508664386572</v>
      </c>
      <c r="B57">
        <f>IF('[1]Data Checking'!E57="","",'[1]Data Checking'!E57)</f>
        <v>44530.513217789347</v>
      </c>
      <c r="C57">
        <f>IF('[1]Data Checking'!F57="","",'[1]Data Checking'!F57)</f>
        <v>44530</v>
      </c>
      <c r="D57" t="str">
        <f>IF('[1]Data Checking'!H57="","",'[1]Data Checking'!H57)</f>
        <v>audit.csv</v>
      </c>
      <c r="E57" t="str">
        <f>IF('[1]Data Checking'!I57="","",'[1]Data Checking'!I57)</f>
        <v>icsm_haiti</v>
      </c>
      <c r="F57" t="str">
        <f>IF('[1]Data Checking'!J57="","",'[1]Data Checking'!J57)</f>
        <v/>
      </c>
      <c r="G57" t="str">
        <f>IF('[1]Data Checking'!K57="","",'[1]Data Checking'!K57)</f>
        <v/>
      </c>
      <c r="H57">
        <f>IF('[1]Data Checking'!L57="","",'[1]Data Checking'!L57)</f>
        <v>44530</v>
      </c>
      <c r="I57" t="str">
        <f>IF('[1]Data Checking'!M57="","",'[1]Data Checking'!M57)</f>
        <v>Croix-Rouge Neerlandaise</v>
      </c>
      <c r="J57" t="str">
        <f>IF('[1]Data Checking'!N57="","",'[1]Data Checking'!N57)</f>
        <v/>
      </c>
      <c r="K57" t="str">
        <f>IF('[1]Data Checking'!O57="","",'[1]Data Checking'!O57)</f>
        <v>crnl</v>
      </c>
      <c r="L57" t="str">
        <f>IF('[1]Data Checking'!P57="","",'[1]Data Checking'!P57)</f>
        <v>Croix-Rouge Neerlandaise</v>
      </c>
      <c r="M57" t="str">
        <f>IF('[1]Data Checking'!Q57="","",'[1]Data Checking'!Q57)</f>
        <v>Croix-Rouge Neerlandaise</v>
      </c>
      <c r="N57" t="str">
        <f>IF('[1]Data Checking'!R57="","",'[1]Data Checking'!R57)</f>
        <v>OJ_9690</v>
      </c>
      <c r="O57" t="str">
        <f>IF('[1]Data Checking'!S57="","",'[1]Data Checking'!S57)</f>
        <v/>
      </c>
      <c r="P57" t="str">
        <f>IF('[1]Data Checking'!T57="","",'[1]Data Checking'!T57)</f>
        <v>crnl_oj</v>
      </c>
      <c r="Q57" t="str">
        <f>IF('[1]Data Checking'!U57="","",'[1]Data Checking'!U57)</f>
        <v>OJ_9690</v>
      </c>
      <c r="R57" t="str">
        <f>IF('[1]Data Checking'!V57="","",'[1]Data Checking'!V57)</f>
        <v>OJ_9690</v>
      </c>
      <c r="S57" t="str">
        <f>IF('[1]Data Checking'!W57="","",'[1]Data Checking'!W57)</f>
        <v>Sud-Est</v>
      </c>
      <c r="T57" t="str">
        <f>IF('[1]Data Checking'!X57="","",'[1]Data Checking'!X57)</f>
        <v>Cayes-Jacmel</v>
      </c>
      <c r="U57" t="str">
        <f>IF('[1]Data Checking'!Y57="","",'[1]Data Checking'!Y57)</f>
        <v>HT0213</v>
      </c>
      <c r="V57" t="str">
        <f>IF('[1]Data Checking'!Z57="","",'[1]Data Checking'!Z57)</f>
        <v>Cayes-Jacmel</v>
      </c>
      <c r="W57" t="str">
        <f>IF('[1]Data Checking'!AA57="","",'[1]Data Checking'!AA57)</f>
        <v>3e Section Haut Cap Rouge</v>
      </c>
      <c r="X57" t="str">
        <f>IF('[1]Data Checking'!AB57="","",'[1]Data Checking'!AB57)</f>
        <v>HT0213-03</v>
      </c>
      <c r="Y57" t="str">
        <f>IF('[1]Data Checking'!AC57="","",'[1]Data Checking'!AC57)</f>
        <v>3e Section Haut Cap Rouge</v>
      </c>
      <c r="Z57" t="str">
        <f>IF('[1]Data Checking'!AD57="","",'[1]Data Checking'!AD57)</f>
        <v>Cap Rouge</v>
      </c>
      <c r="AA57" t="str">
        <f>IF('[1]Data Checking'!AE57="","",'[1]Data Checking'!AE57)</f>
        <v/>
      </c>
      <c r="AB57" t="str">
        <f>IF('[1]Data Checking'!AF57="","",'[1]Data Checking'!AF57)</f>
        <v>cayjac_1</v>
      </c>
      <c r="AC57" t="str">
        <f>IF('[1]Data Checking'!AG57="","",'[1]Data Checking'!AG57)</f>
        <v>Cap Rouge</v>
      </c>
      <c r="AD57" t="str">
        <f>IF('[1]Data Checking'!AH57="","",'[1]Data Checking'!AH57)</f>
        <v>Cap Rouge</v>
      </c>
      <c r="AE57" t="str">
        <f>IF('[1]Data Checking'!AI57="","",'[1]Data Checking'!AI57)</f>
        <v>Marché de Cap Rouge</v>
      </c>
      <c r="AF57" t="str">
        <f>IF('[1]Data Checking'!AJ57="","",'[1]Data Checking'!AJ57)</f>
        <v/>
      </c>
      <c r="AG57" t="str">
        <f>IF('[1]Data Checking'!AK57="","",'[1]Data Checking'!AK57)</f>
        <v>cayjac</v>
      </c>
      <c r="AH57" t="str">
        <f>IF('[1]Data Checking'!AL57="","",'[1]Data Checking'!AL57)</f>
        <v>Marché de Cap Rouge</v>
      </c>
      <c r="AI57" t="str">
        <f>IF('[1]Data Checking'!AM57="","",'[1]Data Checking'!AM57)</f>
        <v>Marché de Cap Rouge</v>
      </c>
      <c r="AJ57" t="str">
        <f>IF('[1]Data Checking'!AN57="","",'[1]Data Checking'!AN57)</f>
        <v>Milieu rural</v>
      </c>
      <c r="AK57" t="str">
        <f>IF('[1]Data Checking'!AO57="","",'[1]Data Checking'!AO57)</f>
        <v>Enquête auprès d'un marchand</v>
      </c>
      <c r="AL57" t="str">
        <f>IF('[1]Data Checking'!AP57="","",'[1]Data Checking'!AP57)</f>
        <v>Oui</v>
      </c>
      <c r="AM57" t="str">
        <f>IF('[1]Data Checking'!AQ57="","",'[1]Data Checking'!AQ57)</f>
        <v/>
      </c>
      <c r="AN57" t="str">
        <f>IF('[1]Data Checking'!AR57="","",'[1]Data Checking'!AR57)</f>
        <v>Oui</v>
      </c>
      <c r="AO57" t="str">
        <f>IF('[1]Data Checking'!AS57="","",'[1]Data Checking'!AS57)</f>
        <v/>
      </c>
      <c r="AP57" t="str">
        <f>IF('[1]Data Checking'!AT57="","",'[1]Data Checking'!AT57)</f>
        <v>Femme</v>
      </c>
      <c r="AQ57">
        <f>IF('[1]Data Checking'!AU57="","",'[1]Data Checking'!AU57)</f>
        <v>44530</v>
      </c>
      <c r="AR57">
        <f>IF('[1]Data Checking'!AV57="","",'[1]Data Checking'!AV57)</f>
        <v>44530</v>
      </c>
      <c r="AS57" t="str">
        <f>IF('[1]Data Checking'!AW57="","",'[1]Data Checking'!AW57)</f>
        <v>Détaillant sur une table</v>
      </c>
      <c r="AT57" t="str">
        <f>IF('[1]Data Checking'!AX57="","",'[1]Data Checking'!AX57)</f>
        <v/>
      </c>
      <c r="AU57" t="str">
        <f>IF('[1]Data Checking'!AY57="","",'[1]Data Checking'!AY57)</f>
        <v>Charbon de bois</v>
      </c>
      <c r="AV57">
        <f>IF('[1]Data Checking'!AZ57="","",'[1]Data Checking'!AZ57)</f>
        <v>0</v>
      </c>
      <c r="AW57">
        <f>IF('[1]Data Checking'!BA57="","",'[1]Data Checking'!BA57)</f>
        <v>0</v>
      </c>
      <c r="AX57">
        <f>IF('[1]Data Checking'!BB57="","",'[1]Data Checking'!BB57)</f>
        <v>1</v>
      </c>
      <c r="AY57">
        <f>IF('[1]Data Checking'!BC57="","",'[1]Data Checking'!BC57)</f>
        <v>0</v>
      </c>
      <c r="AZ57" t="str">
        <f>IF('[1]Data Checking'!BD57="","",'[1]Data Checking'!BD57)</f>
        <v>charbon</v>
      </c>
      <c r="BA57" t="str">
        <f>IF('[1]Data Checking'!BE57="","",'[1]Data Checking'!BE57)</f>
        <v>Charbon de bois</v>
      </c>
      <c r="BB57" t="str">
        <f>IF('[1]Data Checking'!BF57="","",'[1]Data Checking'!BF57)</f>
        <v>En espèces (Gourde)</v>
      </c>
      <c r="BC57">
        <f>IF('[1]Data Checking'!BG57="","",'[1]Data Checking'!BG57)</f>
        <v>1</v>
      </c>
      <c r="BD57">
        <f>IF('[1]Data Checking'!BH57="","",'[1]Data Checking'!BH57)</f>
        <v>0</v>
      </c>
      <c r="BE57">
        <f>IF('[1]Data Checking'!BI57="","",'[1]Data Checking'!BI57)</f>
        <v>0</v>
      </c>
      <c r="BF57">
        <f>IF('[1]Data Checking'!BJ57="","",'[1]Data Checking'!BJ57)</f>
        <v>0</v>
      </c>
      <c r="BG57">
        <f>IF('[1]Data Checking'!BK57="","",'[1]Data Checking'!BK57)</f>
        <v>0</v>
      </c>
      <c r="BH57">
        <f>IF('[1]Data Checking'!BL57="","",'[1]Data Checking'!BL57)</f>
        <v>0</v>
      </c>
      <c r="BI57">
        <f>IF('[1]Data Checking'!BM57="","",'[1]Data Checking'!BM57)</f>
        <v>0</v>
      </c>
      <c r="BJ57">
        <f>IF('[1]Data Checking'!BN57="","",'[1]Data Checking'!BN57)</f>
        <v>0</v>
      </c>
      <c r="BK57">
        <f>IF('[1]Data Checking'!BO57="","",'[1]Data Checking'!BO57)</f>
        <v>0</v>
      </c>
      <c r="BL57">
        <f>IF('[1]Data Checking'!BP57="","",'[1]Data Checking'!BP57)</f>
        <v>0</v>
      </c>
      <c r="BM57" t="str">
        <f>IF('[1]Data Checking'!BQ57="","",'[1]Data Checking'!BQ57)</f>
        <v/>
      </c>
      <c r="BN57" t="str">
        <f>IF('[1]Data Checking'!BR57="","",'[1]Data Checking'!BR57)</f>
        <v>Oui, il y a moins de commerçants par rapport au mois passé</v>
      </c>
      <c r="BO57" t="str">
        <f>IF('[1]Data Checking'!BS57="","",'[1]Data Checking'!BS57)</f>
        <v>Moins de 20</v>
      </c>
      <c r="BP57" t="str">
        <f>IF('[1]Data Checking'!BT57="","",'[1]Data Checking'!BT57)</f>
        <v/>
      </c>
      <c r="BQ57" t="str">
        <f>IF('[1]Data Checking'!BU57="","",'[1]Data Checking'!BU57)</f>
        <v/>
      </c>
      <c r="BR57" t="str">
        <f>IF('[1]Data Checking'!BV57="","",'[1]Data Checking'!BV57)</f>
        <v/>
      </c>
      <c r="BS57" t="str">
        <f>IF('[1]Data Checking'!BW57="","",'[1]Data Checking'!BW57)</f>
        <v/>
      </c>
      <c r="BT57" t="str">
        <f>IF('[1]Data Checking'!BX57="","",'[1]Data Checking'!BX57)</f>
        <v/>
      </c>
      <c r="BU57" t="str">
        <f>IF('[1]Data Checking'!BY57="","",'[1]Data Checking'!BY57)</f>
        <v/>
      </c>
      <c r="BV57" t="str">
        <f>IF('[1]Data Checking'!BZ57="","",'[1]Data Checking'!BZ57)</f>
        <v/>
      </c>
      <c r="BW57" t="str">
        <f>IF('[1]Data Checking'!CA57="","",'[1]Data Checking'!CA57)</f>
        <v/>
      </c>
      <c r="BX57" t="str">
        <f>IF('[1]Data Checking'!CB57="","",'[1]Data Checking'!CB57)</f>
        <v/>
      </c>
      <c r="BY57" t="str">
        <f>IF('[1]Data Checking'!CC57="","",'[1]Data Checking'!CC57)</f>
        <v/>
      </c>
      <c r="BZ57" t="str">
        <f>IF('[1]Data Checking'!CD57="","",'[1]Data Checking'!CD57)</f>
        <v/>
      </c>
      <c r="CA57" t="str">
        <f>IF('[1]Data Checking'!CE57="","",'[1]Data Checking'!CE57)</f>
        <v/>
      </c>
      <c r="CB57" t="str">
        <f>IF('[1]Data Checking'!CF57="","",'[1]Data Checking'!CF57)</f>
        <v/>
      </c>
      <c r="CC57" t="str">
        <f>IF('[1]Data Checking'!CG57="","",'[1]Data Checking'!CG57)</f>
        <v/>
      </c>
      <c r="CD57" t="str">
        <f>IF('[1]Data Checking'!CH57="","",'[1]Data Checking'!CH57)</f>
        <v/>
      </c>
      <c r="CE57" t="str">
        <f>IF('[1]Data Checking'!CI57="","",'[1]Data Checking'!CI57)</f>
        <v/>
      </c>
      <c r="CF57" t="str">
        <f>IF('[1]Data Checking'!CJ57="","",'[1]Data Checking'!CJ57)</f>
        <v/>
      </c>
      <c r="CG57" t="str">
        <f>IF('[1]Data Checking'!CK57="","",'[1]Data Checking'!CK57)</f>
        <v/>
      </c>
      <c r="CH57" t="str">
        <f>IF('[1]Data Checking'!CL57="","",'[1]Data Checking'!CL57)</f>
        <v/>
      </c>
      <c r="CI57" t="str">
        <f>IF('[1]Data Checking'!CM57="","",'[1]Data Checking'!CM57)</f>
        <v/>
      </c>
      <c r="CJ57" t="str">
        <f>IF('[1]Data Checking'!CN57="","",'[1]Data Checking'!CN57)</f>
        <v/>
      </c>
      <c r="CK57" t="str">
        <f>IF('[1]Data Checking'!CO57="","",'[1]Data Checking'!CO57)</f>
        <v/>
      </c>
      <c r="CL57" t="str">
        <f>IF('[1]Data Checking'!CP57="","",'[1]Data Checking'!CP57)</f>
        <v/>
      </c>
      <c r="CM57" t="str">
        <f>IF('[1]Data Checking'!CQ57="","",'[1]Data Checking'!CQ57)</f>
        <v/>
      </c>
      <c r="CN57" t="str">
        <f>IF('[1]Data Checking'!CR57="","",'[1]Data Checking'!CR57)</f>
        <v/>
      </c>
      <c r="CO57" t="str">
        <f>IF('[1]Data Checking'!CS57="","",'[1]Data Checking'!CS57)</f>
        <v/>
      </c>
      <c r="CP57" t="str">
        <f>IF('[1]Data Checking'!CT57="","",'[1]Data Checking'!CT57)</f>
        <v/>
      </c>
      <c r="CQ57" t="str">
        <f>IF('[1]Data Checking'!CU57="","",'[1]Data Checking'!CU57)</f>
        <v/>
      </c>
      <c r="CR57" t="str">
        <f>IF('[1]Data Checking'!CV57="","",'[1]Data Checking'!CV57)</f>
        <v/>
      </c>
      <c r="CS57" t="str">
        <f>IF('[1]Data Checking'!CW57="","",'[1]Data Checking'!CW57)</f>
        <v/>
      </c>
      <c r="CT57" t="str">
        <f>IF('[1]Data Checking'!CX57="","",'[1]Data Checking'!CX57)</f>
        <v/>
      </c>
      <c r="CU57" t="str">
        <f>IF('[1]Data Checking'!CY57="","",'[1]Data Checking'!CY57)</f>
        <v/>
      </c>
      <c r="CV57" t="str">
        <f>IF('[1]Data Checking'!CZ57="","",'[1]Data Checking'!CZ57)</f>
        <v/>
      </c>
      <c r="CW57" t="str">
        <f>IF('[1]Data Checking'!DA57="","",'[1]Data Checking'!DA57)</f>
        <v/>
      </c>
      <c r="CX57" t="str">
        <f>IF('[1]Data Checking'!DB57="","",'[1]Data Checking'!DB57)</f>
        <v/>
      </c>
      <c r="CY57" t="str">
        <f>IF('[1]Data Checking'!DC57="","",'[1]Data Checking'!DC57)</f>
        <v/>
      </c>
      <c r="CZ57" t="str">
        <f>IF('[1]Data Checking'!DD57="","",'[1]Data Checking'!DD57)</f>
        <v/>
      </c>
      <c r="DA57" t="str">
        <f>IF('[1]Data Checking'!DE57="","",'[1]Data Checking'!DE57)</f>
        <v/>
      </c>
      <c r="DB57" t="str">
        <f>IF('[1]Data Checking'!DF57="","",'[1]Data Checking'!DF57)</f>
        <v/>
      </c>
      <c r="DC57" t="str">
        <f>IF('[1]Data Checking'!DG57="","",'[1]Data Checking'!DG57)</f>
        <v/>
      </c>
      <c r="DD57" t="str">
        <f>IF('[1]Data Checking'!DH57="","",'[1]Data Checking'!DH57)</f>
        <v/>
      </c>
      <c r="DE57" t="str">
        <f>IF('[1]Data Checking'!DI57="","",'[1]Data Checking'!DI57)</f>
        <v/>
      </c>
      <c r="DF57" t="str">
        <f>IF('[1]Data Checking'!DJ57="","",'[1]Data Checking'!DJ57)</f>
        <v/>
      </c>
      <c r="DG57" t="str">
        <f>IF('[1]Data Checking'!DK57="","",'[1]Data Checking'!DK57)</f>
        <v/>
      </c>
      <c r="DH57" t="str">
        <f>IF('[1]Data Checking'!DL57="","",'[1]Data Checking'!DL57)</f>
        <v/>
      </c>
      <c r="DI57" t="str">
        <f>IF('[1]Data Checking'!DM57="","",'[1]Data Checking'!DM57)</f>
        <v/>
      </c>
      <c r="DJ57" t="str">
        <f>IF('[1]Data Checking'!DN57="","",'[1]Data Checking'!DN57)</f>
        <v/>
      </c>
      <c r="DK57" t="str">
        <f>IF('[1]Data Checking'!DO57="","",'[1]Data Checking'!DO57)</f>
        <v/>
      </c>
      <c r="DL57" t="str">
        <f>IF('[1]Data Checking'!DP57="","",'[1]Data Checking'!DP57)</f>
        <v/>
      </c>
      <c r="DM57" t="str">
        <f>IF('[1]Data Checking'!DQ57="","",'[1]Data Checking'!DQ57)</f>
        <v/>
      </c>
      <c r="DN57" t="str">
        <f>IF('[1]Data Checking'!DR57="","",'[1]Data Checking'!DR57)</f>
        <v/>
      </c>
      <c r="DO57" t="str">
        <f>IF('[1]Data Checking'!DS57="","",'[1]Data Checking'!DS57)</f>
        <v/>
      </c>
      <c r="DP57" t="str">
        <f>IF('[1]Data Checking'!DT57="","",'[1]Data Checking'!DT57)</f>
        <v/>
      </c>
      <c r="DQ57" t="str">
        <f>IF('[1]Data Checking'!DU57="","",'[1]Data Checking'!DU57)</f>
        <v/>
      </c>
      <c r="DR57" t="str">
        <f>IF('[1]Data Checking'!DV57="","",'[1]Data Checking'!DV57)</f>
        <v/>
      </c>
      <c r="DS57" t="str">
        <f>IF('[1]Data Checking'!DW57="","",'[1]Data Checking'!DW57)</f>
        <v/>
      </c>
      <c r="DT57" t="str">
        <f>IF('[1]Data Checking'!DX57="","",'[1]Data Checking'!DX57)</f>
        <v/>
      </c>
      <c r="DU57" t="str">
        <f>IF('[1]Data Checking'!DY57="","",'[1]Data Checking'!DY57)</f>
        <v/>
      </c>
      <c r="DV57" t="str">
        <f>IF('[1]Data Checking'!DZ57="","",'[1]Data Checking'!DZ57)</f>
        <v/>
      </c>
      <c r="DW57" t="str">
        <f>IF('[1]Data Checking'!EA57="","",'[1]Data Checking'!EA57)</f>
        <v/>
      </c>
      <c r="DX57" t="str">
        <f>IF('[1]Data Checking'!EB57="","",'[1]Data Checking'!EB57)</f>
        <v/>
      </c>
      <c r="DY57" t="str">
        <f>IF('[1]Data Checking'!EC57="","",'[1]Data Checking'!EC57)</f>
        <v/>
      </c>
      <c r="DZ57" t="str">
        <f>IF('[1]Data Checking'!ED57="","",'[1]Data Checking'!ED57)</f>
        <v/>
      </c>
      <c r="EA57" t="str">
        <f>IF('[1]Data Checking'!EE57="","",'[1]Data Checking'!EE57)</f>
        <v/>
      </c>
      <c r="EB57" t="str">
        <f>IF('[1]Data Checking'!EF57="","",'[1]Data Checking'!EF57)</f>
        <v/>
      </c>
      <c r="EC57" t="str">
        <f>IF('[1]Data Checking'!EG57="","",'[1]Data Checking'!EG57)</f>
        <v/>
      </c>
      <c r="ED57" t="str">
        <f>IF('[1]Data Checking'!EH57="","",'[1]Data Checking'!EH57)</f>
        <v/>
      </c>
      <c r="EE57" t="str">
        <f>IF('[1]Data Checking'!EI57="","",'[1]Data Checking'!EI57)</f>
        <v/>
      </c>
      <c r="EF57" t="str">
        <f>IF('[1]Data Checking'!EJ57="","",'[1]Data Checking'!EJ57)</f>
        <v/>
      </c>
      <c r="EG57" t="str">
        <f>IF('[1]Data Checking'!EK57="","",'[1]Data Checking'!EK57)</f>
        <v/>
      </c>
      <c r="EH57" t="str">
        <f>IF('[1]Data Checking'!EL57="","",'[1]Data Checking'!EL57)</f>
        <v/>
      </c>
      <c r="EI57" t="str">
        <f>IF('[1]Data Checking'!EM57="","",'[1]Data Checking'!EM57)</f>
        <v/>
      </c>
      <c r="EJ57" t="str">
        <f>IF('[1]Data Checking'!EN57="","",'[1]Data Checking'!EN57)</f>
        <v/>
      </c>
      <c r="EK57" t="str">
        <f>IF('[1]Data Checking'!EO57="","",'[1]Data Checking'!EO57)</f>
        <v/>
      </c>
      <c r="EL57" t="str">
        <f>IF('[1]Data Checking'!EP57="","",'[1]Data Checking'!EP57)</f>
        <v/>
      </c>
      <c r="EM57" t="str">
        <f>IF('[1]Data Checking'!EQ57="","",'[1]Data Checking'!EQ57)</f>
        <v/>
      </c>
      <c r="EN57" t="str">
        <f>IF('[1]Data Checking'!ER57="","",'[1]Data Checking'!ER57)</f>
        <v/>
      </c>
      <c r="EO57" t="str">
        <f>IF('[1]Data Checking'!ES57="","",'[1]Data Checking'!ES57)</f>
        <v/>
      </c>
      <c r="EP57" t="str">
        <f>IF('[1]Data Checking'!ET57="","",'[1]Data Checking'!ET57)</f>
        <v/>
      </c>
      <c r="EQ57" t="str">
        <f>IF('[1]Data Checking'!EU57="","",'[1]Data Checking'!EU57)</f>
        <v/>
      </c>
      <c r="ER57" t="str">
        <f>IF('[1]Data Checking'!EV57="","",'[1]Data Checking'!EV57)</f>
        <v/>
      </c>
      <c r="ES57" t="str">
        <f>IF('[1]Data Checking'!EW57="","",'[1]Data Checking'!EW57)</f>
        <v/>
      </c>
      <c r="ET57" t="str">
        <f>IF('[1]Data Checking'!EX57="","",'[1]Data Checking'!EX57)</f>
        <v/>
      </c>
      <c r="EU57" t="str">
        <f>IF('[1]Data Checking'!EY57="","",'[1]Data Checking'!EY57)</f>
        <v/>
      </c>
      <c r="EV57" t="str">
        <f>IF('[1]Data Checking'!EZ57="","",'[1]Data Checking'!EZ57)</f>
        <v/>
      </c>
      <c r="EW57" t="str">
        <f>IF('[1]Data Checking'!FA57="","",'[1]Data Checking'!FA57)</f>
        <v/>
      </c>
      <c r="EX57" t="str">
        <f>IF('[1]Data Checking'!FB57="","",'[1]Data Checking'!FB57)</f>
        <v/>
      </c>
      <c r="EY57" t="str">
        <f>IF('[1]Data Checking'!FC57="","",'[1]Data Checking'!FC57)</f>
        <v/>
      </c>
      <c r="EZ57" t="str">
        <f>IF('[1]Data Checking'!FD57="","",'[1]Data Checking'!FD57)</f>
        <v/>
      </c>
      <c r="FA57" t="str">
        <f>IF('[1]Data Checking'!FE57="","",'[1]Data Checking'!FE57)</f>
        <v/>
      </c>
      <c r="FB57" t="str">
        <f>IF('[1]Data Checking'!FF57="","",'[1]Data Checking'!FF57)</f>
        <v/>
      </c>
      <c r="FC57" t="str">
        <f>IF('[1]Data Checking'!FG57="","",'[1]Data Checking'!FG57)</f>
        <v/>
      </c>
      <c r="FD57" t="str">
        <f>IF('[1]Data Checking'!FH57="","",'[1]Data Checking'!FH57)</f>
        <v/>
      </c>
      <c r="FE57" t="str">
        <f>IF('[1]Data Checking'!FI57="","",'[1]Data Checking'!FI57)</f>
        <v/>
      </c>
      <c r="FF57" t="str">
        <f>IF('[1]Data Checking'!FJ57="","",'[1]Data Checking'!FJ57)</f>
        <v/>
      </c>
      <c r="FG57" t="str">
        <f>IF('[1]Data Checking'!FK57="","",'[1]Data Checking'!FK57)</f>
        <v/>
      </c>
      <c r="FH57" t="str">
        <f>IF('[1]Data Checking'!FL57="","",'[1]Data Checking'!FL57)</f>
        <v/>
      </c>
      <c r="FI57" t="str">
        <f>IF('[1]Data Checking'!FM57="","",'[1]Data Checking'!FM57)</f>
        <v/>
      </c>
      <c r="FJ57" t="str">
        <f>IF('[1]Data Checking'!FN57="","",'[1]Data Checking'!FN57)</f>
        <v/>
      </c>
      <c r="FK57" t="str">
        <f>IF('[1]Data Checking'!FO57="","",'[1]Data Checking'!FO57)</f>
        <v/>
      </c>
      <c r="FL57" t="str">
        <f>IF('[1]Data Checking'!FP57="","",'[1]Data Checking'!FP57)</f>
        <v/>
      </c>
      <c r="FM57" t="str">
        <f>IF('[1]Data Checking'!FQ57="","",'[1]Data Checking'!FQ57)</f>
        <v/>
      </c>
      <c r="FN57" t="str">
        <f>IF('[1]Data Checking'!FR57="","",'[1]Data Checking'!FR57)</f>
        <v/>
      </c>
      <c r="FO57" t="str">
        <f>IF('[1]Data Checking'!FS57="","",'[1]Data Checking'!FS57)</f>
        <v/>
      </c>
      <c r="FP57" t="str">
        <f>IF('[1]Data Checking'!FT57="","",'[1]Data Checking'!FT57)</f>
        <v/>
      </c>
      <c r="FQ57" t="str">
        <f>IF('[1]Data Checking'!FU57="","",'[1]Data Checking'!FU57)</f>
        <v/>
      </c>
      <c r="FR57" t="str">
        <f>IF('[1]Data Checking'!FV57="","",'[1]Data Checking'!FV57)</f>
        <v/>
      </c>
      <c r="FS57" t="str">
        <f>IF('[1]Data Checking'!FW57="","",'[1]Data Checking'!FW57)</f>
        <v/>
      </c>
      <c r="FT57" t="str">
        <f>IF('[1]Data Checking'!FX57="","",'[1]Data Checking'!FX57)</f>
        <v/>
      </c>
      <c r="FU57" t="str">
        <f>IF('[1]Data Checking'!FY57="","",'[1]Data Checking'!FY57)</f>
        <v/>
      </c>
      <c r="FV57" t="str">
        <f>IF('[1]Data Checking'!FZ57="","",'[1]Data Checking'!FZ57)</f>
        <v/>
      </c>
      <c r="FW57" t="str">
        <f>IF('[1]Data Checking'!GA57="","",'[1]Data Checking'!GA57)</f>
        <v/>
      </c>
      <c r="FX57" t="str">
        <f>IF('[1]Data Checking'!GB57="","",'[1]Data Checking'!GB57)</f>
        <v/>
      </c>
      <c r="FY57" t="str">
        <f>IF('[1]Data Checking'!GC57="","",'[1]Data Checking'!GC57)</f>
        <v/>
      </c>
      <c r="FZ57" t="str">
        <f>IF('[1]Data Checking'!GD57="","",'[1]Data Checking'!GD57)</f>
        <v/>
      </c>
      <c r="GA57" t="str">
        <f>IF('[1]Data Checking'!GE57="","",'[1]Data Checking'!GE57)</f>
        <v/>
      </c>
      <c r="GB57" t="str">
        <f>IF('[1]Data Checking'!GF57="","",'[1]Data Checking'!GF57)</f>
        <v/>
      </c>
      <c r="GC57" t="str">
        <f>IF('[1]Data Checking'!GG57="","",'[1]Data Checking'!GG57)</f>
        <v/>
      </c>
      <c r="GD57" t="str">
        <f>IF('[1]Data Checking'!GH57="","",'[1]Data Checking'!GH57)</f>
        <v/>
      </c>
      <c r="GE57" t="str">
        <f>IF('[1]Data Checking'!GI57="","",'[1]Data Checking'!GI57)</f>
        <v/>
      </c>
      <c r="GF57" t="str">
        <f>IF('[1]Data Checking'!GJ57="","",'[1]Data Checking'!GJ57)</f>
        <v/>
      </c>
      <c r="GG57" t="str">
        <f>IF('[1]Data Checking'!GK57="","",'[1]Data Checking'!GK57)</f>
        <v/>
      </c>
      <c r="GH57" t="str">
        <f>IF('[1]Data Checking'!GL57="","",'[1]Data Checking'!GL57)</f>
        <v/>
      </c>
      <c r="GI57" t="str">
        <f>IF('[1]Data Checking'!GM57="","",'[1]Data Checking'!GM57)</f>
        <v/>
      </c>
      <c r="GJ57" t="str">
        <f>IF('[1]Data Checking'!GN57="","",'[1]Data Checking'!GN57)</f>
        <v/>
      </c>
      <c r="GK57" t="str">
        <f>IF('[1]Data Checking'!GO57="","",'[1]Data Checking'!GO57)</f>
        <v/>
      </c>
      <c r="GL57" t="str">
        <f>IF('[1]Data Checking'!GP57="","",'[1]Data Checking'!GP57)</f>
        <v/>
      </c>
      <c r="GM57" t="str">
        <f>IF('[1]Data Checking'!GQ57="","",'[1]Data Checking'!GQ57)</f>
        <v/>
      </c>
      <c r="GN57" t="str">
        <f>IF('[1]Data Checking'!GR57="","",'[1]Data Checking'!GR57)</f>
        <v/>
      </c>
      <c r="GO57" t="str">
        <f>IF('[1]Data Checking'!GS57="","",'[1]Data Checking'!GS57)</f>
        <v/>
      </c>
      <c r="GP57" t="str">
        <f>IF('[1]Data Checking'!GT57="","",'[1]Data Checking'!GT57)</f>
        <v/>
      </c>
      <c r="GQ57" t="str">
        <f>IF('[1]Data Checking'!GU57="","",'[1]Data Checking'!GU57)</f>
        <v/>
      </c>
      <c r="GR57" t="str">
        <f>IF('[1]Data Checking'!GV57="","",'[1]Data Checking'!GV57)</f>
        <v/>
      </c>
      <c r="GS57" t="str">
        <f>IF('[1]Data Checking'!GW57="","",'[1]Data Checking'!GW57)</f>
        <v/>
      </c>
      <c r="GT57" t="str">
        <f>IF('[1]Data Checking'!GX57="","",'[1]Data Checking'!GX57)</f>
        <v/>
      </c>
      <c r="GU57" t="str">
        <f>IF('[1]Data Checking'!GY57="","",'[1]Data Checking'!GY57)</f>
        <v/>
      </c>
      <c r="GV57" t="str">
        <f>IF('[1]Data Checking'!GZ57="","",'[1]Data Checking'!GZ57)</f>
        <v/>
      </c>
      <c r="GW57" t="str">
        <f>IF('[1]Data Checking'!HA57="","",'[1]Data Checking'!HA57)</f>
        <v/>
      </c>
      <c r="GX57" t="str">
        <f>IF('[1]Data Checking'!HB57="","",'[1]Data Checking'!HB57)</f>
        <v/>
      </c>
      <c r="GY57" t="str">
        <f>IF('[1]Data Checking'!HC57="","",'[1]Data Checking'!HC57)</f>
        <v/>
      </c>
      <c r="GZ57" t="str">
        <f>IF('[1]Data Checking'!HD57="","",'[1]Data Checking'!HD57)</f>
        <v/>
      </c>
      <c r="HA57" t="str">
        <f>IF('[1]Data Checking'!HE57="","",'[1]Data Checking'!HE57)</f>
        <v/>
      </c>
      <c r="HB57" t="str">
        <f>IF('[1]Data Checking'!HF57="","",'[1]Data Checking'!HF57)</f>
        <v/>
      </c>
      <c r="HC57" t="str">
        <f>IF('[1]Data Checking'!HG57="","",'[1]Data Checking'!HG57)</f>
        <v/>
      </c>
      <c r="HD57" t="str">
        <f>IF('[1]Data Checking'!HH57="","",'[1]Data Checking'!HH57)</f>
        <v/>
      </c>
      <c r="HE57" t="str">
        <f>IF('[1]Data Checking'!HI57="","",'[1]Data Checking'!HI57)</f>
        <v/>
      </c>
      <c r="HF57" t="str">
        <f>IF('[1]Data Checking'!HJ57="","",'[1]Data Checking'!HJ57)</f>
        <v/>
      </c>
      <c r="HG57" t="str">
        <f>IF('[1]Data Checking'!HK57="","",'[1]Data Checking'!HK57)</f>
        <v/>
      </c>
      <c r="HH57" t="str">
        <f>IF('[1]Data Checking'!HL57="","",'[1]Data Checking'!HL57)</f>
        <v/>
      </c>
      <c r="HI57" t="str">
        <f>IF('[1]Data Checking'!HM57="","",'[1]Data Checking'!HM57)</f>
        <v/>
      </c>
      <c r="HJ57" t="str">
        <f>IF('[1]Data Checking'!HN57="","",'[1]Data Checking'!HN57)</f>
        <v/>
      </c>
      <c r="HK57" t="str">
        <f>IF('[1]Data Checking'!HO57="","",'[1]Data Checking'!HO57)</f>
        <v/>
      </c>
      <c r="HL57" t="str">
        <f>IF('[1]Data Checking'!HP57="","",'[1]Data Checking'!HP57)</f>
        <v/>
      </c>
      <c r="HM57" t="str">
        <f>IF('[1]Data Checking'!HQ57="","",'[1]Data Checking'!HQ57)</f>
        <v/>
      </c>
      <c r="HN57" t="str">
        <f>IF('[1]Data Checking'!HR57="","",'[1]Data Checking'!HR57)</f>
        <v/>
      </c>
      <c r="HO57" t="str">
        <f>IF('[1]Data Checking'!HS57="","",'[1]Data Checking'!HS57)</f>
        <v/>
      </c>
      <c r="HP57" t="str">
        <f>IF('[1]Data Checking'!HT57="","",'[1]Data Checking'!HT57)</f>
        <v/>
      </c>
      <c r="HQ57" t="str">
        <f>IF('[1]Data Checking'!HU57="","",'[1]Data Checking'!HU57)</f>
        <v/>
      </c>
      <c r="HR57" t="str">
        <f>IF('[1]Data Checking'!HV57="","",'[1]Data Checking'!HV57)</f>
        <v/>
      </c>
      <c r="HS57" t="str">
        <f>IF('[1]Data Checking'!HW57="","",'[1]Data Checking'!HW57)</f>
        <v/>
      </c>
      <c r="HT57" t="str">
        <f>IF('[1]Data Checking'!HX57="","",'[1]Data Checking'!HX57)</f>
        <v/>
      </c>
      <c r="HU57" t="str">
        <f>IF('[1]Data Checking'!HY57="","",'[1]Data Checking'!HY57)</f>
        <v/>
      </c>
      <c r="HV57" t="str">
        <f>IF('[1]Data Checking'!HZ57="","",'[1]Data Checking'!HZ57)</f>
        <v/>
      </c>
      <c r="HW57" t="str">
        <f>IF('[1]Data Checking'!IA57="","",'[1]Data Checking'!IA57)</f>
        <v/>
      </c>
      <c r="HX57" t="str">
        <f>IF('[1]Data Checking'!IB57="","",'[1]Data Checking'!IB57)</f>
        <v/>
      </c>
      <c r="HY57" t="str">
        <f>IF('[1]Data Checking'!IC57="","",'[1]Data Checking'!IC57)</f>
        <v/>
      </c>
      <c r="HZ57">
        <f>IF('[1]Data Checking'!ID57="","",'[1]Data Checking'!ID57)</f>
        <v>50</v>
      </c>
      <c r="IA57" t="str">
        <f>IF('[1]Data Checking'!IE57="","",'[1]Data Checking'!IE57)</f>
        <v>Non</v>
      </c>
      <c r="IB57" t="str">
        <f>IF('[1]Data Checking'!IF57="","",'[1]Data Checking'!IF57)</f>
        <v>Non</v>
      </c>
      <c r="IC57" t="str">
        <f>IF('[1]Data Checking'!IG57="","",'[1]Data Checking'!IG57)</f>
        <v/>
      </c>
      <c r="ID57" t="str">
        <f>IF('[1]Data Checking'!IH57="","",'[1]Data Checking'!IH57)</f>
        <v/>
      </c>
      <c r="IE57" t="str">
        <f>IF('[1]Data Checking'!II57="","",'[1]Data Checking'!II57)</f>
        <v/>
      </c>
      <c r="IF57" t="str">
        <f>IF('[1]Data Checking'!IJ57="","",'[1]Data Checking'!IJ57)</f>
        <v/>
      </c>
      <c r="IG57" t="str">
        <f>IF('[1]Data Checking'!IK57="","",'[1]Data Checking'!IK57)</f>
        <v/>
      </c>
      <c r="IH57" t="str">
        <f>IF('[1]Data Checking'!IL57="","",'[1]Data Checking'!IL57)</f>
        <v/>
      </c>
      <c r="II57" t="str">
        <f>IF('[1]Data Checking'!IM57="","",'[1]Data Checking'!IM57)</f>
        <v/>
      </c>
      <c r="IJ57" t="str">
        <f>IF('[1]Data Checking'!IN57="","",'[1]Data Checking'!IN57)</f>
        <v/>
      </c>
      <c r="IK57" t="str">
        <f>IF('[1]Data Checking'!IO57="","",'[1]Data Checking'!IO57)</f>
        <v>Risques d'être exposé à la violence</v>
      </c>
      <c r="IL57">
        <f>IF('[1]Data Checking'!IP57="","",'[1]Data Checking'!IP57)</f>
        <v>0</v>
      </c>
      <c r="IM57">
        <f>IF('[1]Data Checking'!IQ57="","",'[1]Data Checking'!IQ57)</f>
        <v>0</v>
      </c>
      <c r="IN57">
        <f>IF('[1]Data Checking'!IR57="","",'[1]Data Checking'!IR57)</f>
        <v>0</v>
      </c>
      <c r="IO57">
        <f>IF('[1]Data Checking'!IS57="","",'[1]Data Checking'!IS57)</f>
        <v>0</v>
      </c>
      <c r="IP57">
        <f>IF('[1]Data Checking'!IT57="","",'[1]Data Checking'!IT57)</f>
        <v>1</v>
      </c>
      <c r="IQ57">
        <f>IF('[1]Data Checking'!IU57="","",'[1]Data Checking'!IU57)</f>
        <v>0</v>
      </c>
      <c r="IR57">
        <f>IF('[1]Data Checking'!IV57="","",'[1]Data Checking'!IV57)</f>
        <v>0</v>
      </c>
      <c r="IS57">
        <f>IF('[1]Data Checking'!IW57="","",'[1]Data Checking'!IW57)</f>
        <v>0</v>
      </c>
      <c r="IT57" t="str">
        <f>IF('[1]Data Checking'!IX57="","",'[1]Data Checking'!IX57)</f>
        <v/>
      </c>
      <c r="IU57" t="str">
        <f>IF('[1]Data Checking'!IY57="","",'[1]Data Checking'!IY57)</f>
        <v>Oui</v>
      </c>
      <c r="IV57" t="str">
        <f>IF('[1]Data Checking'!IZ57="","",'[1]Data Checking'!IZ57)</f>
        <v/>
      </c>
      <c r="IW57" t="str">
        <f>IF('[1]Data Checking'!JA57="","",'[1]Data Checking'!JA57)</f>
        <v>Charbon de bois</v>
      </c>
      <c r="IX57">
        <f>IF('[1]Data Checking'!JB57="","",'[1]Data Checking'!JB57)</f>
        <v>0</v>
      </c>
      <c r="IY57">
        <f>IF('[1]Data Checking'!JC57="","",'[1]Data Checking'!JC57)</f>
        <v>0</v>
      </c>
      <c r="IZ57">
        <f>IF('[1]Data Checking'!JD57="","",'[1]Data Checking'!JD57)</f>
        <v>1</v>
      </c>
      <c r="JA57">
        <f>IF('[1]Data Checking'!JE57="","",'[1]Data Checking'!JE57)</f>
        <v>0</v>
      </c>
      <c r="JB57" t="str">
        <f>IF('[1]Data Checking'!JF57="","",'[1]Data Checking'!JF57)</f>
        <v/>
      </c>
      <c r="JC57" t="str">
        <f>IF('[1]Data Checking'!JG57="","",'[1]Data Checking'!JG57)</f>
        <v/>
      </c>
      <c r="JD57" t="str">
        <f>IF('[1]Data Checking'!JH57="","",'[1]Data Checking'!JH57)</f>
        <v/>
      </c>
      <c r="JE57" t="str">
        <f>IF('[1]Data Checking'!JI57="","",'[1]Data Checking'!JI57)</f>
        <v/>
      </c>
      <c r="JF57" t="str">
        <f>IF('[1]Data Checking'!JJ57="","",'[1]Data Checking'!JJ57)</f>
        <v/>
      </c>
      <c r="JG57" t="str">
        <f>IF('[1]Data Checking'!JK57="","",'[1]Data Checking'!JK57)</f>
        <v/>
      </c>
      <c r="JH57" t="str">
        <f>IF('[1]Data Checking'!JL57="","",'[1]Data Checking'!JL57)</f>
        <v/>
      </c>
      <c r="JI57" t="str">
        <f>IF('[1]Data Checking'!JM57="","",'[1]Data Checking'!JM57)</f>
        <v/>
      </c>
      <c r="JJ57" t="str">
        <f>IF('[1]Data Checking'!JN57="","",'[1]Data Checking'!JN57)</f>
        <v/>
      </c>
      <c r="JK57" t="str">
        <f>IF('[1]Data Checking'!JO57="","",'[1]Data Checking'!JO57)</f>
        <v/>
      </c>
      <c r="JL57" t="str">
        <f>IF('[1]Data Checking'!JP57="","",'[1]Data Checking'!JP57)</f>
        <v/>
      </c>
      <c r="JM57" t="str">
        <f>IF('[1]Data Checking'!JQ57="","",'[1]Data Checking'!JQ57)</f>
        <v/>
      </c>
      <c r="JN57" t="str">
        <f>IF('[1]Data Checking'!JR57="","",'[1]Data Checking'!JR57)</f>
        <v/>
      </c>
      <c r="JO57" t="str">
        <f>IF('[1]Data Checking'!JS57="","",'[1]Data Checking'!JS57)</f>
        <v/>
      </c>
      <c r="JP57" t="str">
        <f>IF('[1]Data Checking'!JT57="","",'[1]Data Checking'!JT57)</f>
        <v/>
      </c>
      <c r="JQ57" t="str">
        <f>IF('[1]Data Checking'!JU57="","",'[1]Data Checking'!JU57)</f>
        <v/>
      </c>
      <c r="JR57" t="str">
        <f>IF('[1]Data Checking'!JV57="","",'[1]Data Checking'!JV57)</f>
        <v/>
      </c>
      <c r="JS57" t="str">
        <f>IF('[1]Data Checking'!JW57="","",'[1]Data Checking'!JW57)</f>
        <v/>
      </c>
      <c r="JT57" t="str">
        <f>IF('[1]Data Checking'!JX57="","",'[1]Data Checking'!JX57)</f>
        <v/>
      </c>
      <c r="JU57" t="str">
        <f>IF('[1]Data Checking'!JY57="","",'[1]Data Checking'!JY57)</f>
        <v/>
      </c>
      <c r="JV57" t="str">
        <f>IF('[1]Data Checking'!JZ57="","",'[1]Data Checking'!JZ57)</f>
        <v/>
      </c>
      <c r="JW57" t="str">
        <f>IF('[1]Data Checking'!KA57="","",'[1]Data Checking'!KA57)</f>
        <v/>
      </c>
      <c r="JX57" t="str">
        <f>IF('[1]Data Checking'!KB57="","",'[1]Data Checking'!KB57)</f>
        <v/>
      </c>
      <c r="JY57" t="str">
        <f>IF('[1]Data Checking'!KC57="","",'[1]Data Checking'!KC57)</f>
        <v/>
      </c>
      <c r="JZ57" t="str">
        <f>IF('[1]Data Checking'!KD57="","",'[1]Data Checking'!KD57)</f>
        <v/>
      </c>
      <c r="KA57" t="str">
        <f>IF('[1]Data Checking'!KE57="","",'[1]Data Checking'!KE57)</f>
        <v/>
      </c>
      <c r="KB57" t="str">
        <f>IF('[1]Data Checking'!KF57="","",'[1]Data Checking'!KF57)</f>
        <v/>
      </c>
      <c r="KC57" t="str">
        <f>IF('[1]Data Checking'!KG57="","",'[1]Data Checking'!KG57)</f>
        <v/>
      </c>
      <c r="KD57" t="str">
        <f>IF('[1]Data Checking'!KH57="","",'[1]Data Checking'!KH57)</f>
        <v/>
      </c>
      <c r="KE57" t="str">
        <f>IF('[1]Data Checking'!KI57="","",'[1]Data Checking'!KI57)</f>
        <v/>
      </c>
      <c r="KF57" t="str">
        <f>IF('[1]Data Checking'!KJ57="","",'[1]Data Checking'!KJ57)</f>
        <v/>
      </c>
      <c r="KG57" t="str">
        <f>IF('[1]Data Checking'!KK57="","",'[1]Data Checking'!KK57)</f>
        <v/>
      </c>
      <c r="KH57" t="str">
        <f>IF('[1]Data Checking'!KL57="","",'[1]Data Checking'!KL57)</f>
        <v/>
      </c>
      <c r="KI57" t="str">
        <f>IF('[1]Data Checking'!KM57="","",'[1]Data Checking'!KM57)</f>
        <v/>
      </c>
      <c r="KJ57" t="str">
        <f>IF('[1]Data Checking'!KN57="","",'[1]Data Checking'!KN57)</f>
        <v/>
      </c>
      <c r="KK57" t="str">
        <f>IF('[1]Data Checking'!KO57="","",'[1]Data Checking'!KO57)</f>
        <v/>
      </c>
      <c r="KL57" t="str">
        <f>IF('[1]Data Checking'!KP57="","",'[1]Data Checking'!KP57)</f>
        <v/>
      </c>
      <c r="KM57" t="str">
        <f>IF('[1]Data Checking'!KQ57="","",'[1]Data Checking'!KQ57)</f>
        <v/>
      </c>
      <c r="KN57" t="str">
        <f>IF('[1]Data Checking'!KR57="","",'[1]Data Checking'!KR57)</f>
        <v/>
      </c>
      <c r="KO57" t="str">
        <f>IF('[1]Data Checking'!KS57="","",'[1]Data Checking'!KS57)</f>
        <v/>
      </c>
      <c r="KP57" t="str">
        <f>IF('[1]Data Checking'!KT57="","",'[1]Data Checking'!KT57)</f>
        <v/>
      </c>
      <c r="KQ57" t="str">
        <f>IF('[1]Data Checking'!KU57="","",'[1]Data Checking'!KU57)</f>
        <v/>
      </c>
      <c r="KR57" t="str">
        <f>IF('[1]Data Checking'!KV57="","",'[1]Data Checking'!KV57)</f>
        <v/>
      </c>
      <c r="KS57" t="str">
        <f>IF('[1]Data Checking'!KW57="","",'[1]Data Checking'!KW57)</f>
        <v/>
      </c>
      <c r="KT57" t="str">
        <f>IF('[1]Data Checking'!KX57="","",'[1]Data Checking'!KX57)</f>
        <v/>
      </c>
      <c r="KU57" t="str">
        <f>IF('[1]Data Checking'!KY57="","",'[1]Data Checking'!KY57)</f>
        <v/>
      </c>
      <c r="KV57" t="str">
        <f>IF('[1]Data Checking'!KZ57="","",'[1]Data Checking'!KZ57)</f>
        <v/>
      </c>
      <c r="KW57" t="str">
        <f>IF('[1]Data Checking'!LA57="","",'[1]Data Checking'!LA57)</f>
        <v/>
      </c>
      <c r="KX57" t="str">
        <f>IF('[1]Data Checking'!LB57="","",'[1]Data Checking'!LB57)</f>
        <v/>
      </c>
      <c r="KY57" t="str">
        <f>IF('[1]Data Checking'!LC57="","",'[1]Data Checking'!LC57)</f>
        <v/>
      </c>
      <c r="KZ57" t="str">
        <f>IF('[1]Data Checking'!LD57="","",'[1]Data Checking'!LD57)</f>
        <v/>
      </c>
      <c r="LA57" t="str">
        <f>IF('[1]Data Checking'!LE57="","",'[1]Data Checking'!LE57)</f>
        <v/>
      </c>
      <c r="LB57" t="str">
        <f>IF('[1]Data Checking'!LF57="","",'[1]Data Checking'!LF57)</f>
        <v/>
      </c>
      <c r="LC57" t="str">
        <f>IF('[1]Data Checking'!LG57="","",'[1]Data Checking'!LG57)</f>
        <v/>
      </c>
      <c r="LD57" t="str">
        <f>IF('[1]Data Checking'!LH57="","",'[1]Data Checking'!LH57)</f>
        <v/>
      </c>
      <c r="LE57" t="str">
        <f>IF('[1]Data Checking'!LI57="","",'[1]Data Checking'!LI57)</f>
        <v/>
      </c>
      <c r="LF57" t="str">
        <f>IF('[1]Data Checking'!LJ57="","",'[1]Data Checking'!LJ57)</f>
        <v/>
      </c>
      <c r="LG57" t="str">
        <f>IF('[1]Data Checking'!LK57="","",'[1]Data Checking'!LK57)</f>
        <v/>
      </c>
      <c r="LH57" t="str">
        <f>IF('[1]Data Checking'!LL57="","",'[1]Data Checking'!LL57)</f>
        <v/>
      </c>
      <c r="LI57" t="str">
        <f>IF('[1]Data Checking'!LM57="","",'[1]Data Checking'!LM57)</f>
        <v/>
      </c>
      <c r="LJ57" t="str">
        <f>IF('[1]Data Checking'!LN57="","",'[1]Data Checking'!LN57)</f>
        <v/>
      </c>
      <c r="LK57" t="str">
        <f>IF('[1]Data Checking'!LO57="","",'[1]Data Checking'!LO57)</f>
        <v/>
      </c>
      <c r="LL57" t="str">
        <f>IF('[1]Data Checking'!LP57="","",'[1]Data Checking'!LP57)</f>
        <v/>
      </c>
      <c r="LM57" t="str">
        <f>IF('[1]Data Checking'!LQ57="","",'[1]Data Checking'!LQ57)</f>
        <v/>
      </c>
      <c r="LN57" t="str">
        <f>IF('[1]Data Checking'!LR57="","",'[1]Data Checking'!LR57)</f>
        <v/>
      </c>
      <c r="LO57" t="str">
        <f>IF('[1]Data Checking'!LS57="","",'[1]Data Checking'!LS57)</f>
        <v/>
      </c>
      <c r="LP57" t="str">
        <f>IF('[1]Data Checking'!LT57="","",'[1]Data Checking'!LT57)</f>
        <v/>
      </c>
      <c r="LQ57" t="str">
        <f>IF('[1]Data Checking'!LU57="","",'[1]Data Checking'!LU57)</f>
        <v/>
      </c>
      <c r="LR57" t="str">
        <f>IF('[1]Data Checking'!LV57="","",'[1]Data Checking'!LV57)</f>
        <v/>
      </c>
      <c r="LS57" t="str">
        <f>IF('[1]Data Checking'!LW57="","",'[1]Data Checking'!LW57)</f>
        <v/>
      </c>
      <c r="LT57" t="str">
        <f>IF('[1]Data Checking'!LX57="","",'[1]Data Checking'!LX57)</f>
        <v/>
      </c>
      <c r="LU57" t="str">
        <f>IF('[1]Data Checking'!LY57="","",'[1]Data Checking'!LY57)</f>
        <v/>
      </c>
      <c r="LV57" t="str">
        <f>IF('[1]Data Checking'!LZ57="","",'[1]Data Checking'!LZ57)</f>
        <v/>
      </c>
      <c r="LW57" t="str">
        <f>IF('[1]Data Checking'!MA57="","",'[1]Data Checking'!MA57)</f>
        <v/>
      </c>
      <c r="LX57" t="str">
        <f>IF('[1]Data Checking'!MB57="","",'[1]Data Checking'!MB57)</f>
        <v/>
      </c>
      <c r="LY57" t="str">
        <f>IF('[1]Data Checking'!MC57="","",'[1]Data Checking'!MC57)</f>
        <v/>
      </c>
      <c r="LZ57" t="str">
        <f>IF('[1]Data Checking'!MD57="","",'[1]Data Checking'!MD57)</f>
        <v/>
      </c>
      <c r="MA57" t="str">
        <f>IF('[1]Data Checking'!ME57="","",'[1]Data Checking'!ME57)</f>
        <v/>
      </c>
      <c r="MB57" t="str">
        <f>IF('[1]Data Checking'!MF57="","",'[1]Data Checking'!MF57)</f>
        <v/>
      </c>
      <c r="MC57" t="str">
        <f>IF('[1]Data Checking'!MG57="","",'[1]Data Checking'!MG57)</f>
        <v/>
      </c>
      <c r="MD57" t="str">
        <f>IF('[1]Data Checking'!MH57="","",'[1]Data Checking'!MH57)</f>
        <v/>
      </c>
      <c r="ME57" t="str">
        <f>IF('[1]Data Checking'!MI57="","",'[1]Data Checking'!MI57)</f>
        <v/>
      </c>
      <c r="MF57" t="str">
        <f>IF('[1]Data Checking'!MJ57="","",'[1]Data Checking'!MJ57)</f>
        <v/>
      </c>
      <c r="MG57" t="str">
        <f>IF('[1]Data Checking'!MK57="","",'[1]Data Checking'!MK57)</f>
        <v/>
      </c>
      <c r="MH57" t="str">
        <f>IF('[1]Data Checking'!ML57="","",'[1]Data Checking'!ML57)</f>
        <v/>
      </c>
      <c r="MI57" t="str">
        <f>IF('[1]Data Checking'!MM57="","",'[1]Data Checking'!MM57)</f>
        <v/>
      </c>
      <c r="MJ57" t="str">
        <f>IF('[1]Data Checking'!MN57="","",'[1]Data Checking'!MN57)</f>
        <v/>
      </c>
      <c r="MK57" t="str">
        <f>IF('[1]Data Checking'!MO57="","",'[1]Data Checking'!MO57)</f>
        <v/>
      </c>
      <c r="ML57" t="str">
        <f>IF('[1]Data Checking'!MP57="","",'[1]Data Checking'!MP57)</f>
        <v/>
      </c>
      <c r="MM57" t="str">
        <f>IF('[1]Data Checking'!MQ57="","",'[1]Data Checking'!MQ57)</f>
        <v/>
      </c>
      <c r="MN57" t="str">
        <f>IF('[1]Data Checking'!MR57="","",'[1]Data Checking'!MR57)</f>
        <v/>
      </c>
      <c r="MO57" t="str">
        <f>IF('[1]Data Checking'!MS57="","",'[1]Data Checking'!MS57)</f>
        <v/>
      </c>
      <c r="MP57" t="str">
        <f>IF('[1]Data Checking'!MT57="","",'[1]Data Checking'!MT57)</f>
        <v/>
      </c>
      <c r="MQ57" t="str">
        <f>IF('[1]Data Checking'!MU57="","",'[1]Data Checking'!MU57)</f>
        <v/>
      </c>
      <c r="MR57" t="str">
        <f>IF('[1]Data Checking'!MV57="","",'[1]Data Checking'!MV57)</f>
        <v/>
      </c>
      <c r="MS57" t="str">
        <f>IF('[1]Data Checking'!MW57="","",'[1]Data Checking'!MW57)</f>
        <v/>
      </c>
      <c r="MT57" t="str">
        <f>IF('[1]Data Checking'!MX57="","",'[1]Data Checking'!MX57)</f>
        <v/>
      </c>
      <c r="MU57" t="str">
        <f>IF('[1]Data Checking'!MY57="","",'[1]Data Checking'!MY57)</f>
        <v/>
      </c>
      <c r="MV57" t="str">
        <f>IF('[1]Data Checking'!MZ57="","",'[1]Data Checking'!MZ57)</f>
        <v/>
      </c>
      <c r="MW57" t="str">
        <f>IF('[1]Data Checking'!NA57="","",'[1]Data Checking'!NA57)</f>
        <v/>
      </c>
      <c r="MX57" t="str">
        <f>IF('[1]Data Checking'!NB57="","",'[1]Data Checking'!NB57)</f>
        <v/>
      </c>
      <c r="MY57" t="str">
        <f>IF('[1]Data Checking'!NC57="","",'[1]Data Checking'!NC57)</f>
        <v/>
      </c>
      <c r="MZ57" t="str">
        <f>IF('[1]Data Checking'!ND57="","",'[1]Data Checking'!ND57)</f>
        <v/>
      </c>
      <c r="NA57" t="str">
        <f>IF('[1]Data Checking'!NE57="","",'[1]Data Checking'!NE57)</f>
        <v/>
      </c>
      <c r="NB57" t="str">
        <f>IF('[1]Data Checking'!NF57="","",'[1]Data Checking'!NF57)</f>
        <v/>
      </c>
      <c r="NC57" t="str">
        <f>IF('[1]Data Checking'!NG57="","",'[1]Data Checking'!NG57)</f>
        <v/>
      </c>
      <c r="ND57" t="str">
        <f>IF('[1]Data Checking'!NH57="","",'[1]Data Checking'!NH57)</f>
        <v/>
      </c>
      <c r="NE57" t="str">
        <f>IF('[1]Data Checking'!NI57="","",'[1]Data Checking'!NI57)</f>
        <v/>
      </c>
      <c r="NF57" t="str">
        <f>IF('[1]Data Checking'!NJ57="","",'[1]Data Checking'!NJ57)</f>
        <v/>
      </c>
      <c r="NG57" t="str">
        <f>IF('[1]Data Checking'!NK57="","",'[1]Data Checking'!NK57)</f>
        <v/>
      </c>
      <c r="NH57" t="str">
        <f>IF('[1]Data Checking'!NL57="","",'[1]Data Checking'!NL57)</f>
        <v/>
      </c>
      <c r="NI57" t="str">
        <f>IF('[1]Data Checking'!NM57="","",'[1]Data Checking'!NM57)</f>
        <v/>
      </c>
      <c r="NJ57" t="str">
        <f>IF('[1]Data Checking'!NN57="","",'[1]Data Checking'!NN57)</f>
        <v/>
      </c>
      <c r="NK57" t="str">
        <f>IF('[1]Data Checking'!NO57="","",'[1]Data Checking'!NO57)</f>
        <v/>
      </c>
      <c r="NL57" t="str">
        <f>IF('[1]Data Checking'!NP57="","",'[1]Data Checking'!NP57)</f>
        <v/>
      </c>
      <c r="NM57" t="str">
        <f>IF('[1]Data Checking'!NQ57="","",'[1]Data Checking'!NQ57)</f>
        <v/>
      </c>
      <c r="NN57" t="str">
        <f>IF('[1]Data Checking'!NR57="","",'[1]Data Checking'!NR57)</f>
        <v/>
      </c>
      <c r="NO57" t="str">
        <f>IF('[1]Data Checking'!NS57="","",'[1]Data Checking'!NS57)</f>
        <v/>
      </c>
      <c r="NP57" t="str">
        <f>IF('[1]Data Checking'!NT57="","",'[1]Data Checking'!NT57)</f>
        <v/>
      </c>
      <c r="NQ57" t="str">
        <f>IF('[1]Data Checking'!NU57="","",'[1]Data Checking'!NU57)</f>
        <v/>
      </c>
      <c r="NR57" t="str">
        <f>IF('[1]Data Checking'!NV57="","",'[1]Data Checking'!NV57)</f>
        <v/>
      </c>
      <c r="NS57" t="str">
        <f>IF('[1]Data Checking'!NW57="","",'[1]Data Checking'!NW57)</f>
        <v/>
      </c>
      <c r="NT57" t="str">
        <f>IF('[1]Data Checking'!NX57="","",'[1]Data Checking'!NX57)</f>
        <v/>
      </c>
      <c r="NU57" t="str">
        <f>IF('[1]Data Checking'!NY57="","",'[1]Data Checking'!NY57)</f>
        <v/>
      </c>
      <c r="NV57" t="str">
        <f>IF('[1]Data Checking'!NZ57="","",'[1]Data Checking'!NZ57)</f>
        <v/>
      </c>
      <c r="NW57" t="str">
        <f>IF('[1]Data Checking'!OA57="","",'[1]Data Checking'!OA57)</f>
        <v/>
      </c>
      <c r="NX57" t="str">
        <f>IF('[1]Data Checking'!OB57="","",'[1]Data Checking'!OB57)</f>
        <v/>
      </c>
      <c r="NY57" t="str">
        <f>IF('[1]Data Checking'!OC57="","",'[1]Data Checking'!OC57)</f>
        <v/>
      </c>
      <c r="NZ57" t="str">
        <f>IF('[1]Data Checking'!OD57="","",'[1]Data Checking'!OD57)</f>
        <v/>
      </c>
      <c r="OA57" t="str">
        <f>IF('[1]Data Checking'!OE57="","",'[1]Data Checking'!OE57)</f>
        <v/>
      </c>
      <c r="OB57" t="str">
        <f>IF('[1]Data Checking'!OF57="","",'[1]Data Checking'!OF57)</f>
        <v/>
      </c>
      <c r="OC57" t="str">
        <f>IF('[1]Data Checking'!OG57="","",'[1]Data Checking'!OG57)</f>
        <v/>
      </c>
      <c r="OD57" t="str">
        <f>IF('[1]Data Checking'!OH57="","",'[1]Data Checking'!OH57)</f>
        <v/>
      </c>
      <c r="OE57" t="str">
        <f>IF('[1]Data Checking'!OI57="","",'[1]Data Checking'!OI57)</f>
        <v/>
      </c>
      <c r="OF57" t="str">
        <f>IF('[1]Data Checking'!OJ57="","",'[1]Data Checking'!OJ57)</f>
        <v/>
      </c>
      <c r="OG57" t="str">
        <f>IF('[1]Data Checking'!OK57="","",'[1]Data Checking'!OK57)</f>
        <v/>
      </c>
      <c r="OH57" t="str">
        <f>IF('[1]Data Checking'!OL57="","",'[1]Data Checking'!OL57)</f>
        <v/>
      </c>
      <c r="OI57" t="str">
        <f>IF('[1]Data Checking'!OM57="","",'[1]Data Checking'!OM57)</f>
        <v/>
      </c>
      <c r="OJ57" t="str">
        <f>IF('[1]Data Checking'!ON57="","",'[1]Data Checking'!ON57)</f>
        <v/>
      </c>
      <c r="OK57" t="str">
        <f>IF('[1]Data Checking'!OO57="","",'[1]Data Checking'!OO57)</f>
        <v/>
      </c>
      <c r="OL57" t="str">
        <f>IF('[1]Data Checking'!OP57="","",'[1]Data Checking'!OP57)</f>
        <v/>
      </c>
      <c r="OM57" t="str">
        <f>IF('[1]Data Checking'!OQ57="","",'[1]Data Checking'!OQ57)</f>
        <v/>
      </c>
      <c r="ON57" t="str">
        <f>IF('[1]Data Checking'!OR57="","",'[1]Data Checking'!OR57)</f>
        <v/>
      </c>
      <c r="OO57" t="str">
        <f>IF('[1]Data Checking'!OS57="","",'[1]Data Checking'!OS57)</f>
        <v/>
      </c>
      <c r="OP57" t="str">
        <f>IF('[1]Data Checking'!OT57="","",'[1]Data Checking'!OT57)</f>
        <v/>
      </c>
      <c r="OQ57" t="str">
        <f>IF('[1]Data Checking'!OU57="","",'[1]Data Checking'!OU57)</f>
        <v/>
      </c>
      <c r="OR57" t="str">
        <f>IF('[1]Data Checking'!OV57="","",'[1]Data Checking'!OV57)</f>
        <v/>
      </c>
      <c r="OS57" t="str">
        <f>IF('[1]Data Checking'!OW57="","",'[1]Data Checking'!OW57)</f>
        <v/>
      </c>
      <c r="OT57" t="str">
        <f>IF('[1]Data Checking'!OX57="","",'[1]Data Checking'!OX57)</f>
        <v/>
      </c>
      <c r="OU57" t="str">
        <f>IF('[1]Data Checking'!OY57="","",'[1]Data Checking'!OY57)</f>
        <v/>
      </c>
      <c r="OV57" t="str">
        <f>IF('[1]Data Checking'!OZ57="","",'[1]Data Checking'!OZ57)</f>
        <v/>
      </c>
      <c r="OW57" t="str">
        <f>IF('[1]Data Checking'!PA57="","",'[1]Data Checking'!PA57)</f>
        <v/>
      </c>
      <c r="OX57" t="str">
        <f>IF('[1]Data Checking'!PB57="","",'[1]Data Checking'!PB57)</f>
        <v/>
      </c>
      <c r="OY57" t="str">
        <f>IF('[1]Data Checking'!PC57="","",'[1]Data Checking'!PC57)</f>
        <v/>
      </c>
      <c r="OZ57" t="str">
        <f>IF('[1]Data Checking'!PD57="","",'[1]Data Checking'!PD57)</f>
        <v/>
      </c>
      <c r="PA57" t="str">
        <f>IF('[1]Data Checking'!PE57="","",'[1]Data Checking'!PE57)</f>
        <v/>
      </c>
      <c r="PB57" t="str">
        <f>IF('[1]Data Checking'!PF57="","",'[1]Data Checking'!PF57)</f>
        <v/>
      </c>
      <c r="PC57" t="str">
        <f>IF('[1]Data Checking'!PG57="","",'[1]Data Checking'!PG57)</f>
        <v/>
      </c>
      <c r="PD57" t="str">
        <f>IF('[1]Data Checking'!PH57="","",'[1]Data Checking'!PH57)</f>
        <v/>
      </c>
      <c r="PE57" t="str">
        <f>IF('[1]Data Checking'!PI57="","",'[1]Data Checking'!PI57)</f>
        <v/>
      </c>
      <c r="PF57" t="str">
        <f>IF('[1]Data Checking'!PJ57="","",'[1]Data Checking'!PJ57)</f>
        <v/>
      </c>
      <c r="PG57" t="str">
        <f>IF('[1]Data Checking'!PK57="","",'[1]Data Checking'!PK57)</f>
        <v/>
      </c>
      <c r="PH57" t="str">
        <f>IF('[1]Data Checking'!PL57="","",'[1]Data Checking'!PL57)</f>
        <v/>
      </c>
      <c r="PI57" t="str">
        <f>IF('[1]Data Checking'!PM57="","",'[1]Data Checking'!PM57)</f>
        <v/>
      </c>
      <c r="PJ57" t="str">
        <f>IF('[1]Data Checking'!PN57="","",'[1]Data Checking'!PN57)</f>
        <v/>
      </c>
      <c r="PK57" t="str">
        <f>IF('[1]Data Checking'!PO57="","",'[1]Data Checking'!PO57)</f>
        <v/>
      </c>
      <c r="PL57" t="str">
        <f>IF('[1]Data Checking'!PP57="","",'[1]Data Checking'!PP57)</f>
        <v/>
      </c>
      <c r="PM57" t="str">
        <f>IF('[1]Data Checking'!PQ57="","",'[1]Data Checking'!PQ57)</f>
        <v/>
      </c>
      <c r="PN57" t="str">
        <f>IF('[1]Data Checking'!PR57="","",'[1]Data Checking'!PR57)</f>
        <v/>
      </c>
      <c r="PO57" t="str">
        <f>IF('[1]Data Checking'!PS57="","",'[1]Data Checking'!PS57)</f>
        <v/>
      </c>
      <c r="PP57" t="str">
        <f>IF('[1]Data Checking'!PT57="","",'[1]Data Checking'!PT57)</f>
        <v/>
      </c>
      <c r="PQ57" t="str">
        <f>IF('[1]Data Checking'!PU57="","",'[1]Data Checking'!PU57)</f>
        <v/>
      </c>
      <c r="PR57" t="str">
        <f>IF('[1]Data Checking'!PV57="","",'[1]Data Checking'!PV57)</f>
        <v/>
      </c>
      <c r="PS57" t="str">
        <f>IF('[1]Data Checking'!PW57="","",'[1]Data Checking'!PW57)</f>
        <v/>
      </c>
      <c r="PT57" t="str">
        <f>IF('[1]Data Checking'!PX57="","",'[1]Data Checking'!PX57)</f>
        <v/>
      </c>
      <c r="PU57" t="str">
        <f>IF('[1]Data Checking'!PY57="","",'[1]Data Checking'!PY57)</f>
        <v/>
      </c>
      <c r="PV57" t="str">
        <f>IF('[1]Data Checking'!PZ57="","",'[1]Data Checking'!PZ57)</f>
        <v/>
      </c>
      <c r="PW57" t="str">
        <f>IF('[1]Data Checking'!QA57="","",'[1]Data Checking'!QA57)</f>
        <v/>
      </c>
      <c r="PX57" t="str">
        <f>IF('[1]Data Checking'!QB57="","",'[1]Data Checking'!QB57)</f>
        <v/>
      </c>
      <c r="PY57" t="str">
        <f>IF('[1]Data Checking'!QC57="","",'[1]Data Checking'!QC57)</f>
        <v/>
      </c>
      <c r="PZ57" t="str">
        <f>IF('[1]Data Checking'!QD57="","",'[1]Data Checking'!QD57)</f>
        <v/>
      </c>
      <c r="QA57" t="str">
        <f>IF('[1]Data Checking'!QE57="","",'[1]Data Checking'!QE57)</f>
        <v/>
      </c>
      <c r="QB57" t="str">
        <f>IF('[1]Data Checking'!QF57="","",'[1]Data Checking'!QF57)</f>
        <v/>
      </c>
      <c r="QC57" t="str">
        <f>IF('[1]Data Checking'!QG57="","",'[1]Data Checking'!QG57)</f>
        <v/>
      </c>
      <c r="QD57" t="str">
        <f>IF('[1]Data Checking'!QH57="","",'[1]Data Checking'!QH57)</f>
        <v/>
      </c>
      <c r="QE57" t="str">
        <f>IF('[1]Data Checking'!QI57="","",'[1]Data Checking'!QI57)</f>
        <v/>
      </c>
      <c r="QF57" t="str">
        <f>IF('[1]Data Checking'!QJ57="","",'[1]Data Checking'!QJ57)</f>
        <v/>
      </c>
      <c r="QG57" t="str">
        <f>IF('[1]Data Checking'!QK57="","",'[1]Data Checking'!QK57)</f>
        <v/>
      </c>
      <c r="QH57" t="str">
        <f>IF('[1]Data Checking'!QL57="","",'[1]Data Checking'!QL57)</f>
        <v/>
      </c>
      <c r="QI57" t="str">
        <f>IF('[1]Data Checking'!QM57="","",'[1]Data Checking'!QM57)</f>
        <v/>
      </c>
      <c r="QJ57" t="str">
        <f>IF('[1]Data Checking'!QN57="","",'[1]Data Checking'!QN57)</f>
        <v/>
      </c>
      <c r="QK57" t="str">
        <f>IF('[1]Data Checking'!QO57="","",'[1]Data Checking'!QO57)</f>
        <v/>
      </c>
      <c r="QL57" t="str">
        <f>IF('[1]Data Checking'!QP57="","",'[1]Data Checking'!QP57)</f>
        <v/>
      </c>
      <c r="QM57" t="str">
        <f>IF('[1]Data Checking'!QQ57="","",'[1]Data Checking'!QQ57)</f>
        <v/>
      </c>
      <c r="QN57" t="str">
        <f>IF('[1]Data Checking'!QR57="","",'[1]Data Checking'!QR57)</f>
        <v/>
      </c>
      <c r="QO57" t="str">
        <f>IF('[1]Data Checking'!QS57="","",'[1]Data Checking'!QS57)</f>
        <v/>
      </c>
      <c r="QP57" t="str">
        <f>IF('[1]Data Checking'!QT57="","",'[1]Data Checking'!QT57)</f>
        <v/>
      </c>
      <c r="QQ57" t="str">
        <f>IF('[1]Data Checking'!QU57="","",'[1]Data Checking'!QU57)</f>
        <v/>
      </c>
      <c r="QR57" t="str">
        <f>IF('[1]Data Checking'!QV57="","",'[1]Data Checking'!QV57)</f>
        <v/>
      </c>
      <c r="QS57" t="str">
        <f>IF('[1]Data Checking'!QW57="","",'[1]Data Checking'!QW57)</f>
        <v/>
      </c>
      <c r="QT57" t="str">
        <f>IF('[1]Data Checking'!QX57="","",'[1]Data Checking'!QX57)</f>
        <v/>
      </c>
      <c r="QU57" t="str">
        <f>IF('[1]Data Checking'!QY57="","",'[1]Data Checking'!QY57)</f>
        <v/>
      </c>
      <c r="QV57" t="str">
        <f>IF('[1]Data Checking'!QZ57="","",'[1]Data Checking'!QZ57)</f>
        <v/>
      </c>
      <c r="QW57" t="str">
        <f>IF('[1]Data Checking'!RA57="","",'[1]Data Checking'!RA57)</f>
        <v/>
      </c>
      <c r="QX57" t="str">
        <f>IF('[1]Data Checking'!RB57="","",'[1]Data Checking'!RB57)</f>
        <v/>
      </c>
      <c r="QY57" t="str">
        <f>IF('[1]Data Checking'!RC57="","",'[1]Data Checking'!RC57)</f>
        <v/>
      </c>
      <c r="QZ57" t="str">
        <f>IF('[1]Data Checking'!RD57="","",'[1]Data Checking'!RD57)</f>
        <v/>
      </c>
      <c r="RA57" t="str">
        <f>IF('[1]Data Checking'!RE57="","",'[1]Data Checking'!RE57)</f>
        <v/>
      </c>
      <c r="RB57" t="str">
        <f>IF('[1]Data Checking'!RF57="","",'[1]Data Checking'!RF57)</f>
        <v/>
      </c>
      <c r="RC57" t="str">
        <f>IF('[1]Data Checking'!RG57="","",'[1]Data Checking'!RG57)</f>
        <v/>
      </c>
      <c r="RD57" t="str">
        <f>IF('[1]Data Checking'!RH57="","",'[1]Data Checking'!RH57)</f>
        <v/>
      </c>
      <c r="RE57" t="str">
        <f>IF('[1]Data Checking'!RI57="","",'[1]Data Checking'!RI57)</f>
        <v/>
      </c>
      <c r="RF57" t="str">
        <f>IF('[1]Data Checking'!RJ57="","",'[1]Data Checking'!RJ57)</f>
        <v/>
      </c>
      <c r="RG57" t="str">
        <f>IF('[1]Data Checking'!RK57="","",'[1]Data Checking'!RK57)</f>
        <v/>
      </c>
      <c r="RH57" t="str">
        <f>IF('[1]Data Checking'!RL57="","",'[1]Data Checking'!RL57)</f>
        <v/>
      </c>
      <c r="RI57" t="str">
        <f>IF('[1]Data Checking'!RM57="","",'[1]Data Checking'!RM57)</f>
        <v/>
      </c>
      <c r="RJ57" t="str">
        <f>IF('[1]Data Checking'!RN57="","",'[1]Data Checking'!RN57)</f>
        <v/>
      </c>
      <c r="RK57" t="str">
        <f>IF('[1]Data Checking'!RO57="","",'[1]Data Checking'!RO57)</f>
        <v/>
      </c>
      <c r="RL57" t="str">
        <f>IF('[1]Data Checking'!RP57="","",'[1]Data Checking'!RP57)</f>
        <v/>
      </c>
      <c r="RM57" t="str">
        <f>IF('[1]Data Checking'!RQ57="","",'[1]Data Checking'!RQ57)</f>
        <v/>
      </c>
      <c r="RN57" t="str">
        <f>IF('[1]Data Checking'!RR57="","",'[1]Data Checking'!RR57)</f>
        <v/>
      </c>
      <c r="RO57" t="str">
        <f>IF('[1]Data Checking'!RS57="","",'[1]Data Checking'!RS57)</f>
        <v/>
      </c>
      <c r="RP57" t="str">
        <f>IF('[1]Data Checking'!RT57="","",'[1]Data Checking'!RT57)</f>
        <v/>
      </c>
      <c r="RQ57" t="str">
        <f>IF('[1]Data Checking'!RU57="","",'[1]Data Checking'!RU57)</f>
        <v/>
      </c>
      <c r="RR57" t="str">
        <f>IF('[1]Data Checking'!RV57="","",'[1]Data Checking'!RV57)</f>
        <v/>
      </c>
      <c r="RS57" t="str">
        <f>IF('[1]Data Checking'!RW57="","",'[1]Data Checking'!RW57)</f>
        <v/>
      </c>
      <c r="RT57" t="str">
        <f>IF('[1]Data Checking'!RX57="","",'[1]Data Checking'!RX57)</f>
        <v/>
      </c>
      <c r="RU57" t="str">
        <f>IF('[1]Data Checking'!RY57="","",'[1]Data Checking'!RY57)</f>
        <v/>
      </c>
      <c r="RV57" t="str">
        <f>IF('[1]Data Checking'!RZ57="","",'[1]Data Checking'!RZ57)</f>
        <v/>
      </c>
      <c r="RW57" t="str">
        <f>IF('[1]Data Checking'!SA57="","",'[1]Data Checking'!SA57)</f>
        <v/>
      </c>
      <c r="RX57" t="str">
        <f>IF('[1]Data Checking'!SB57="","",'[1]Data Checking'!SB57)</f>
        <v/>
      </c>
      <c r="RY57" t="str">
        <f>IF('[1]Data Checking'!SC57="","",'[1]Data Checking'!SC57)</f>
        <v/>
      </c>
      <c r="RZ57" t="str">
        <f>IF('[1]Data Checking'!SD57="","",'[1]Data Checking'!SD57)</f>
        <v/>
      </c>
      <c r="SA57" t="str">
        <f>IF('[1]Data Checking'!SE57="","",'[1]Data Checking'!SE57)</f>
        <v/>
      </c>
      <c r="SB57" t="str">
        <f>IF('[1]Data Checking'!SF57="","",'[1]Data Checking'!SF57)</f>
        <v/>
      </c>
      <c r="SC57" t="str">
        <f>IF('[1]Data Checking'!SG57="","",'[1]Data Checking'!SG57)</f>
        <v/>
      </c>
      <c r="SD57" t="str">
        <f>IF('[1]Data Checking'!SH57="","",'[1]Data Checking'!SH57)</f>
        <v/>
      </c>
      <c r="SE57" t="str">
        <f>IF('[1]Data Checking'!SI57="","",'[1]Data Checking'!SI57)</f>
        <v/>
      </c>
      <c r="SF57" t="str">
        <f>IF('[1]Data Checking'!SJ57="","",'[1]Data Checking'!SJ57)</f>
        <v/>
      </c>
      <c r="SG57" t="str">
        <f>IF('[1]Data Checking'!SK57="","",'[1]Data Checking'!SK57)</f>
        <v/>
      </c>
      <c r="SH57" t="str">
        <f>IF('[1]Data Checking'!SL57="","",'[1]Data Checking'!SL57)</f>
        <v/>
      </c>
      <c r="SI57" t="str">
        <f>IF('[1]Data Checking'!SM57="","",'[1]Data Checking'!SM57)</f>
        <v/>
      </c>
      <c r="SJ57" t="str">
        <f>IF('[1]Data Checking'!SN57="","",'[1]Data Checking'!SN57)</f>
        <v/>
      </c>
      <c r="SK57" t="str">
        <f>IF('[1]Data Checking'!SO57="","",'[1]Data Checking'!SO57)</f>
        <v/>
      </c>
      <c r="SL57" t="str">
        <f>IF('[1]Data Checking'!SP57="","",'[1]Data Checking'!SP57)</f>
        <v/>
      </c>
      <c r="SM57" t="str">
        <f>IF('[1]Data Checking'!SQ57="","",'[1]Data Checking'!SQ57)</f>
        <v/>
      </c>
      <c r="SN57" t="str">
        <f>IF('[1]Data Checking'!SR57="","",'[1]Data Checking'!SR57)</f>
        <v/>
      </c>
      <c r="SO57" t="str">
        <f>IF('[1]Data Checking'!SS57="","",'[1]Data Checking'!SS57)</f>
        <v/>
      </c>
      <c r="SP57" t="str">
        <f>IF('[1]Data Checking'!ST57="","",'[1]Data Checking'!ST57)</f>
        <v/>
      </c>
      <c r="SQ57" t="str">
        <f>IF('[1]Data Checking'!SU57="","",'[1]Data Checking'!SU57)</f>
        <v/>
      </c>
      <c r="SR57" t="str">
        <f>IF('[1]Data Checking'!SV57="","",'[1]Data Checking'!SV57)</f>
        <v/>
      </c>
      <c r="SS57" t="str">
        <f>IF('[1]Data Checking'!SW57="","",'[1]Data Checking'!SW57)</f>
        <v/>
      </c>
      <c r="ST57" t="str">
        <f>IF('[1]Data Checking'!SX57="","",'[1]Data Checking'!SX57)</f>
        <v/>
      </c>
      <c r="SU57" t="str">
        <f>IF('[1]Data Checking'!SY57="","",'[1]Data Checking'!SY57)</f>
        <v/>
      </c>
      <c r="SV57" t="str">
        <f>IF('[1]Data Checking'!SZ57="","",'[1]Data Checking'!SZ57)</f>
        <v/>
      </c>
      <c r="SW57" t="str">
        <f>IF('[1]Data Checking'!TA57="","",'[1]Data Checking'!TA57)</f>
        <v/>
      </c>
      <c r="SX57" t="str">
        <f>IF('[1]Data Checking'!TB57="","",'[1]Data Checking'!TB57)</f>
        <v/>
      </c>
      <c r="SY57" t="str">
        <f>IF('[1]Data Checking'!TC57="","",'[1]Data Checking'!TC57)</f>
        <v/>
      </c>
      <c r="SZ57" t="str">
        <f>IF('[1]Data Checking'!TD57="","",'[1]Data Checking'!TD57)</f>
        <v/>
      </c>
      <c r="TA57" t="str">
        <f>IF('[1]Data Checking'!TE57="","",'[1]Data Checking'!TE57)</f>
        <v/>
      </c>
      <c r="TB57" t="str">
        <f>IF('[1]Data Checking'!TF57="","",'[1]Data Checking'!TF57)</f>
        <v/>
      </c>
      <c r="TC57" t="str">
        <f>IF('[1]Data Checking'!TG57="","",'[1]Data Checking'!TG57)</f>
        <v/>
      </c>
      <c r="TD57" t="str">
        <f>IF('[1]Data Checking'!TH57="","",'[1]Data Checking'!TH57)</f>
        <v/>
      </c>
      <c r="TE57" t="str">
        <f>IF('[1]Data Checking'!TI57="","",'[1]Data Checking'!TI57)</f>
        <v/>
      </c>
      <c r="TF57" t="str">
        <f>IF('[1]Data Checking'!TJ57="","",'[1]Data Checking'!TJ57)</f>
        <v/>
      </c>
      <c r="TG57" t="str">
        <f>IF('[1]Data Checking'!TK57="","",'[1]Data Checking'!TK57)</f>
        <v/>
      </c>
      <c r="TH57" t="str">
        <f>IF('[1]Data Checking'!TL57="","",'[1]Data Checking'!TL57)</f>
        <v/>
      </c>
      <c r="TI57" t="str">
        <f>IF('[1]Data Checking'!TM57="","",'[1]Data Checking'!TM57)</f>
        <v/>
      </c>
      <c r="TJ57">
        <f>IF('[1]Data Checking'!TN57="","",'[1]Data Checking'!TN57)</f>
        <v>0</v>
      </c>
      <c r="TK57">
        <f>IF('[1]Data Checking'!TO57="","",'[1]Data Checking'!TO57)</f>
        <v>0</v>
      </c>
      <c r="TL57">
        <f>IF('[1]Data Checking'!TP57="","",'[1]Data Checking'!TP57)</f>
        <v>0</v>
      </c>
      <c r="TM57">
        <f>IF('[1]Data Checking'!TQ57="","",'[1]Data Checking'!TQ57)</f>
        <v>0</v>
      </c>
      <c r="TN57">
        <f>IF('[1]Data Checking'!TR57="","",'[1]Data Checking'!TR57)</f>
        <v>0</v>
      </c>
      <c r="TO57" t="str">
        <f>IF('[1]Data Checking'!TS57="","",'[1]Data Checking'!TS57)</f>
        <v>Meme commentaire</v>
      </c>
      <c r="TP57" t="str">
        <f>IF('[1]Data Checking'!TT57="","",'[1]Data Checking'!TT57)</f>
        <v/>
      </c>
      <c r="TQ57">
        <f>IF('[1]Data Checking'!TU57="","",'[1]Data Checking'!TU57)</f>
        <v>237463795</v>
      </c>
      <c r="TR57" t="str">
        <f>IF('[1]Data Checking'!TV57="","",'[1]Data Checking'!TV57)</f>
        <v>bb77f2c9-630d-4b96-9146-f5b0757b5007</v>
      </c>
      <c r="TS57">
        <f>IF('[1]Data Checking'!TW57="","",'[1]Data Checking'!TW57)</f>
        <v>44530.799467592587</v>
      </c>
      <c r="TT57" t="str">
        <f>IF('[1]Data Checking'!TX57="","",'[1]Data Checking'!TX57)</f>
        <v/>
      </c>
      <c r="TU57" t="str">
        <f>IF('[1]Data Checking'!TY57="","",'[1]Data Checking'!TY57)</f>
        <v/>
      </c>
      <c r="TV57" t="str">
        <f>IF('[1]Data Checking'!TZ57="","",'[1]Data Checking'!TZ57)</f>
        <v>submitted_via_web</v>
      </c>
      <c r="TW57" t="str">
        <f>IF('[1]Data Checking'!UA57="","",'[1]Data Checking'!UA57)</f>
        <v>icsm_haiti</v>
      </c>
      <c r="TX57" t="str">
        <f>IF('[1]Data Checking'!UB57="","",'[1]Data Checking'!UB57)</f>
        <v/>
      </c>
      <c r="TY57">
        <f>IF('[1]Data Checking'!UC57="","",'[1]Data Checking'!UC57)</f>
        <v>59</v>
      </c>
      <c r="TZ57" t="str">
        <f>IF('[1]Data Checking'!UD57="","",'[1]Data Checking'!UD57)</f>
        <v/>
      </c>
      <c r="UA57" t="e">
        <f>IF('[1]Data Checking'!UL57="","",'[1]Data Checking'!UL57)</f>
        <v>#REF!</v>
      </c>
      <c r="UB57" t="e">
        <f>IF('[1]Data Checking'!UM57="","",'[1]Data Checking'!UM57)</f>
        <v>#REF!</v>
      </c>
      <c r="UC57" t="e">
        <f>IF('[1]Data Checking'!UN57="","",'[1]Data Checking'!UN57)</f>
        <v>#REF!</v>
      </c>
    </row>
    <row r="58" spans="1:549">
      <c r="A58">
        <f>IF('[1]Data Checking'!D58="","",'[1]Data Checking'!D58)</f>
        <v>44530.561457175929</v>
      </c>
      <c r="B58">
        <f>IF('[1]Data Checking'!E58="","",'[1]Data Checking'!E58)</f>
        <v>44530.583855763893</v>
      </c>
      <c r="C58">
        <f>IF('[1]Data Checking'!F58="","",'[1]Data Checking'!F58)</f>
        <v>44530</v>
      </c>
      <c r="D58" t="str">
        <f>IF('[1]Data Checking'!H58="","",'[1]Data Checking'!H58)</f>
        <v>audit.csv</v>
      </c>
      <c r="E58" t="str">
        <f>IF('[1]Data Checking'!I58="","",'[1]Data Checking'!I58)</f>
        <v>icsm_haiti</v>
      </c>
      <c r="F58" t="str">
        <f>IF('[1]Data Checking'!J58="","",'[1]Data Checking'!J58)</f>
        <v/>
      </c>
      <c r="G58" t="str">
        <f>IF('[1]Data Checking'!K58="","",'[1]Data Checking'!K58)</f>
        <v/>
      </c>
      <c r="H58">
        <f>IF('[1]Data Checking'!L58="","",'[1]Data Checking'!L58)</f>
        <v>44530</v>
      </c>
      <c r="I58" t="str">
        <f>IF('[1]Data Checking'!M58="","",'[1]Data Checking'!M58)</f>
        <v>Concern</v>
      </c>
      <c r="J58" t="str">
        <f>IF('[1]Data Checking'!N58="","",'[1]Data Checking'!N58)</f>
        <v/>
      </c>
      <c r="K58" t="str">
        <f>IF('[1]Data Checking'!O58="","",'[1]Data Checking'!O58)</f>
        <v>concern</v>
      </c>
      <c r="L58" t="str">
        <f>IF('[1]Data Checking'!P58="","",'[1]Data Checking'!P58)</f>
        <v>Concern</v>
      </c>
      <c r="M58" t="str">
        <f>IF('[1]Data Checking'!Q58="","",'[1]Data Checking'!Q58)</f>
        <v>Concern</v>
      </c>
      <c r="N58" t="str">
        <f>IF('[1]Data Checking'!R58="","",'[1]Data Checking'!R58)</f>
        <v>CWW-03</v>
      </c>
      <c r="O58" t="str">
        <f>IF('[1]Data Checking'!S58="","",'[1]Data Checking'!S58)</f>
        <v/>
      </c>
      <c r="P58" t="str">
        <f>IF('[1]Data Checking'!T58="","",'[1]Data Checking'!T58)</f>
        <v>cww_03</v>
      </c>
      <c r="Q58" t="str">
        <f>IF('[1]Data Checking'!U58="","",'[1]Data Checking'!U58)</f>
        <v>CWW-03</v>
      </c>
      <c r="R58" t="str">
        <f>IF('[1]Data Checking'!V58="","",'[1]Data Checking'!V58)</f>
        <v>CWW-03</v>
      </c>
      <c r="S58" t="str">
        <f>IF('[1]Data Checking'!W58="","",'[1]Data Checking'!W58)</f>
        <v>Ouest</v>
      </c>
      <c r="T58" t="str">
        <f>IF('[1]Data Checking'!X58="","",'[1]Data Checking'!X58)</f>
        <v>Cité Soleil</v>
      </c>
      <c r="U58" t="str">
        <f>IF('[1]Data Checking'!Y58="","",'[1]Data Checking'!Y58)</f>
        <v>HT0117</v>
      </c>
      <c r="V58" t="str">
        <f>IF('[1]Data Checking'!Z58="","",'[1]Data Checking'!Z58)</f>
        <v>Cité Soleil</v>
      </c>
      <c r="W58" t="str">
        <f>IF('[1]Data Checking'!AA58="","",'[1]Data Checking'!AA58)</f>
        <v>2e Section des Varreux</v>
      </c>
      <c r="X58" t="str">
        <f>IF('[1]Data Checking'!AB58="","",'[1]Data Checking'!AB58)</f>
        <v>HT0117-02</v>
      </c>
      <c r="Y58" t="str">
        <f>IF('[1]Data Checking'!AC58="","",'[1]Data Checking'!AC58)</f>
        <v>1re Section des Varreux</v>
      </c>
      <c r="Z58" t="str">
        <f>IF('[1]Data Checking'!AD58="","",'[1]Data Checking'!AD58)</f>
        <v>Terre-noire</v>
      </c>
      <c r="AA58" t="str">
        <f>IF('[1]Data Checking'!AE58="","",'[1]Data Checking'!AE58)</f>
        <v/>
      </c>
      <c r="AB58" t="str">
        <f>IF('[1]Data Checking'!AF58="","",'[1]Data Checking'!AF58)</f>
        <v>cit_1</v>
      </c>
      <c r="AC58" t="str">
        <f>IF('[1]Data Checking'!AG58="","",'[1]Data Checking'!AG58)</f>
        <v>Terre-noire</v>
      </c>
      <c r="AD58" t="str">
        <f>IF('[1]Data Checking'!AH58="","",'[1]Data Checking'!AH58)</f>
        <v>Terre-noire</v>
      </c>
      <c r="AE58" t="str">
        <f>IF('[1]Data Checking'!AI58="","",'[1]Data Checking'!AI58)</f>
        <v>Marché de Terre Noire</v>
      </c>
      <c r="AF58" t="str">
        <f>IF('[1]Data Checking'!AJ58="","",'[1]Data Checking'!AJ58)</f>
        <v/>
      </c>
      <c r="AG58" t="str">
        <f>IF('[1]Data Checking'!AK58="","",'[1]Data Checking'!AK58)</f>
        <v>terre_noir</v>
      </c>
      <c r="AH58" t="str">
        <f>IF('[1]Data Checking'!AL58="","",'[1]Data Checking'!AL58)</f>
        <v>Marché de Terre Noire</v>
      </c>
      <c r="AI58" t="str">
        <f>IF('[1]Data Checking'!AM58="","",'[1]Data Checking'!AM58)</f>
        <v>Marché de Terre Noire</v>
      </c>
      <c r="AJ58" t="str">
        <f>IF('[1]Data Checking'!AN58="","",'[1]Data Checking'!AN58)</f>
        <v>Milieu urbain</v>
      </c>
      <c r="AK58" t="str">
        <f>IF('[1]Data Checking'!AO58="","",'[1]Data Checking'!AO58)</f>
        <v>Enquête auprès d'un marchand</v>
      </c>
      <c r="AL58" t="str">
        <f>IF('[1]Data Checking'!AP58="","",'[1]Data Checking'!AP58)</f>
        <v>Oui</v>
      </c>
      <c r="AM58" t="str">
        <f>IF('[1]Data Checking'!AQ58="","",'[1]Data Checking'!AQ58)</f>
        <v/>
      </c>
      <c r="AN58" t="str">
        <f>IF('[1]Data Checking'!AR58="","",'[1]Data Checking'!AR58)</f>
        <v>Oui</v>
      </c>
      <c r="AO58" t="str">
        <f>IF('[1]Data Checking'!AS58="","",'[1]Data Checking'!AS58)</f>
        <v/>
      </c>
      <c r="AP58" t="str">
        <f>IF('[1]Data Checking'!AT58="","",'[1]Data Checking'!AT58)</f>
        <v>Femme</v>
      </c>
      <c r="AQ58">
        <f>IF('[1]Data Checking'!AU58="","",'[1]Data Checking'!AU58)</f>
        <v>44530</v>
      </c>
      <c r="AR58">
        <f>IF('[1]Data Checking'!AV58="","",'[1]Data Checking'!AV58)</f>
        <v>44530</v>
      </c>
      <c r="AS58" t="str">
        <f>IF('[1]Data Checking'!AW58="","",'[1]Data Checking'!AW58)</f>
        <v>Détaillant sur une table</v>
      </c>
      <c r="AT58" t="str">
        <f>IF('[1]Data Checking'!AX58="","",'[1]Data Checking'!AX58)</f>
        <v/>
      </c>
      <c r="AU58" t="str">
        <f>IF('[1]Data Checking'!AY58="","",'[1]Data Checking'!AY58)</f>
        <v>Produits et Ustensiles d'hygiène et assainissement</v>
      </c>
      <c r="AV58">
        <f>IF('[1]Data Checking'!AZ58="","",'[1]Data Checking'!AZ58)</f>
        <v>0</v>
      </c>
      <c r="AW58">
        <f>IF('[1]Data Checking'!BA58="","",'[1]Data Checking'!BA58)</f>
        <v>1</v>
      </c>
      <c r="AX58">
        <f>IF('[1]Data Checking'!BB58="","",'[1]Data Checking'!BB58)</f>
        <v>0</v>
      </c>
      <c r="AY58">
        <f>IF('[1]Data Checking'!BC58="","",'[1]Data Checking'!BC58)</f>
        <v>0</v>
      </c>
      <c r="AZ58" t="str">
        <f>IF('[1]Data Checking'!BD58="","",'[1]Data Checking'!BD58)</f>
        <v>wash</v>
      </c>
      <c r="BA58" t="str">
        <f>IF('[1]Data Checking'!BE58="","",'[1]Data Checking'!BE58)</f>
        <v>Produits et Ustensiles d'hygiène et assainissement</v>
      </c>
      <c r="BB58" t="str">
        <f>IF('[1]Data Checking'!BF58="","",'[1]Data Checking'!BF58)</f>
        <v>En espèces (Gourde)</v>
      </c>
      <c r="BC58">
        <f>IF('[1]Data Checking'!BG58="","",'[1]Data Checking'!BG58)</f>
        <v>1</v>
      </c>
      <c r="BD58">
        <f>IF('[1]Data Checking'!BH58="","",'[1]Data Checking'!BH58)</f>
        <v>0</v>
      </c>
      <c r="BE58">
        <f>IF('[1]Data Checking'!BI58="","",'[1]Data Checking'!BI58)</f>
        <v>0</v>
      </c>
      <c r="BF58">
        <f>IF('[1]Data Checking'!BJ58="","",'[1]Data Checking'!BJ58)</f>
        <v>0</v>
      </c>
      <c r="BG58">
        <f>IF('[1]Data Checking'!BK58="","",'[1]Data Checking'!BK58)</f>
        <v>0</v>
      </c>
      <c r="BH58">
        <f>IF('[1]Data Checking'!BL58="","",'[1]Data Checking'!BL58)</f>
        <v>0</v>
      </c>
      <c r="BI58">
        <f>IF('[1]Data Checking'!BM58="","",'[1]Data Checking'!BM58)</f>
        <v>0</v>
      </c>
      <c r="BJ58">
        <f>IF('[1]Data Checking'!BN58="","",'[1]Data Checking'!BN58)</f>
        <v>0</v>
      </c>
      <c r="BK58">
        <f>IF('[1]Data Checking'!BO58="","",'[1]Data Checking'!BO58)</f>
        <v>0</v>
      </c>
      <c r="BL58">
        <f>IF('[1]Data Checking'!BP58="","",'[1]Data Checking'!BP58)</f>
        <v>0</v>
      </c>
      <c r="BM58" t="str">
        <f>IF('[1]Data Checking'!BQ58="","",'[1]Data Checking'!BQ58)</f>
        <v/>
      </c>
      <c r="BN58" t="str">
        <f>IF('[1]Data Checking'!BR58="","",'[1]Data Checking'!BR58)</f>
        <v>Non, il n'y a pas eu de variation</v>
      </c>
      <c r="BO58" t="str">
        <f>IF('[1]Data Checking'!BS58="","",'[1]Data Checking'!BS58)</f>
        <v>Moins de 20</v>
      </c>
      <c r="BP58" t="str">
        <f>IF('[1]Data Checking'!BT58="","",'[1]Data Checking'!BT58)</f>
        <v/>
      </c>
      <c r="BQ58" t="str">
        <f>IF('[1]Data Checking'!BU58="","",'[1]Data Checking'!BU58)</f>
        <v/>
      </c>
      <c r="BR58" t="str">
        <f>IF('[1]Data Checking'!BV58="","",'[1]Data Checking'!BV58)</f>
        <v/>
      </c>
      <c r="BS58" t="str">
        <f>IF('[1]Data Checking'!BW58="","",'[1]Data Checking'!BW58)</f>
        <v/>
      </c>
      <c r="BT58" t="str">
        <f>IF('[1]Data Checking'!BX58="","",'[1]Data Checking'!BX58)</f>
        <v/>
      </c>
      <c r="BU58" t="str">
        <f>IF('[1]Data Checking'!BY58="","",'[1]Data Checking'!BY58)</f>
        <v/>
      </c>
      <c r="BV58" t="str">
        <f>IF('[1]Data Checking'!BZ58="","",'[1]Data Checking'!BZ58)</f>
        <v/>
      </c>
      <c r="BW58" t="str">
        <f>IF('[1]Data Checking'!CA58="","",'[1]Data Checking'!CA58)</f>
        <v/>
      </c>
      <c r="BX58" t="str">
        <f>IF('[1]Data Checking'!CB58="","",'[1]Data Checking'!CB58)</f>
        <v/>
      </c>
      <c r="BY58" t="str">
        <f>IF('[1]Data Checking'!CC58="","",'[1]Data Checking'!CC58)</f>
        <v/>
      </c>
      <c r="BZ58" t="str">
        <f>IF('[1]Data Checking'!CD58="","",'[1]Data Checking'!CD58)</f>
        <v/>
      </c>
      <c r="CA58" t="str">
        <f>IF('[1]Data Checking'!CE58="","",'[1]Data Checking'!CE58)</f>
        <v/>
      </c>
      <c r="CB58" t="str">
        <f>IF('[1]Data Checking'!CF58="","",'[1]Data Checking'!CF58)</f>
        <v/>
      </c>
      <c r="CC58" t="str">
        <f>IF('[1]Data Checking'!CG58="","",'[1]Data Checking'!CG58)</f>
        <v/>
      </c>
      <c r="CD58" t="str">
        <f>IF('[1]Data Checking'!CH58="","",'[1]Data Checking'!CH58)</f>
        <v/>
      </c>
      <c r="CE58" t="str">
        <f>IF('[1]Data Checking'!CI58="","",'[1]Data Checking'!CI58)</f>
        <v/>
      </c>
      <c r="CF58" t="str">
        <f>IF('[1]Data Checking'!CJ58="","",'[1]Data Checking'!CJ58)</f>
        <v/>
      </c>
      <c r="CG58" t="str">
        <f>IF('[1]Data Checking'!CK58="","",'[1]Data Checking'!CK58)</f>
        <v/>
      </c>
      <c r="CH58" t="str">
        <f>IF('[1]Data Checking'!CL58="","",'[1]Data Checking'!CL58)</f>
        <v/>
      </c>
      <c r="CI58" t="str">
        <f>IF('[1]Data Checking'!CM58="","",'[1]Data Checking'!CM58)</f>
        <v/>
      </c>
      <c r="CJ58" t="str">
        <f>IF('[1]Data Checking'!CN58="","",'[1]Data Checking'!CN58)</f>
        <v/>
      </c>
      <c r="CK58" t="str">
        <f>IF('[1]Data Checking'!CO58="","",'[1]Data Checking'!CO58)</f>
        <v/>
      </c>
      <c r="CL58" t="str">
        <f>IF('[1]Data Checking'!CP58="","",'[1]Data Checking'!CP58)</f>
        <v/>
      </c>
      <c r="CM58" t="str">
        <f>IF('[1]Data Checking'!CQ58="","",'[1]Data Checking'!CQ58)</f>
        <v/>
      </c>
      <c r="CN58" t="str">
        <f>IF('[1]Data Checking'!CR58="","",'[1]Data Checking'!CR58)</f>
        <v/>
      </c>
      <c r="CO58" t="str">
        <f>IF('[1]Data Checking'!CS58="","",'[1]Data Checking'!CS58)</f>
        <v/>
      </c>
      <c r="CP58" t="str">
        <f>IF('[1]Data Checking'!CT58="","",'[1]Data Checking'!CT58)</f>
        <v/>
      </c>
      <c r="CQ58" t="str">
        <f>IF('[1]Data Checking'!CU58="","",'[1]Data Checking'!CU58)</f>
        <v/>
      </c>
      <c r="CR58" t="str">
        <f>IF('[1]Data Checking'!CV58="","",'[1]Data Checking'!CV58)</f>
        <v/>
      </c>
      <c r="CS58" t="str">
        <f>IF('[1]Data Checking'!CW58="","",'[1]Data Checking'!CW58)</f>
        <v/>
      </c>
      <c r="CT58" t="str">
        <f>IF('[1]Data Checking'!CX58="","",'[1]Data Checking'!CX58)</f>
        <v/>
      </c>
      <c r="CU58" t="str">
        <f>IF('[1]Data Checking'!CY58="","",'[1]Data Checking'!CY58)</f>
        <v/>
      </c>
      <c r="CV58" t="str">
        <f>IF('[1]Data Checking'!CZ58="","",'[1]Data Checking'!CZ58)</f>
        <v/>
      </c>
      <c r="CW58" t="str">
        <f>IF('[1]Data Checking'!DA58="","",'[1]Data Checking'!DA58)</f>
        <v/>
      </c>
      <c r="CX58" t="str">
        <f>IF('[1]Data Checking'!DB58="","",'[1]Data Checking'!DB58)</f>
        <v/>
      </c>
      <c r="CY58" t="str">
        <f>IF('[1]Data Checking'!DC58="","",'[1]Data Checking'!DC58)</f>
        <v/>
      </c>
      <c r="CZ58" t="str">
        <f>IF('[1]Data Checking'!DD58="","",'[1]Data Checking'!DD58)</f>
        <v/>
      </c>
      <c r="DA58" t="str">
        <f>IF('[1]Data Checking'!DE58="","",'[1]Data Checking'!DE58)</f>
        <v/>
      </c>
      <c r="DB58" t="str">
        <f>IF('[1]Data Checking'!DF58="","",'[1]Data Checking'!DF58)</f>
        <v/>
      </c>
      <c r="DC58" t="str">
        <f>IF('[1]Data Checking'!DG58="","",'[1]Data Checking'!DG58)</f>
        <v/>
      </c>
      <c r="DD58" t="str">
        <f>IF('[1]Data Checking'!DH58="","",'[1]Data Checking'!DH58)</f>
        <v/>
      </c>
      <c r="DE58" t="str">
        <f>IF('[1]Data Checking'!DI58="","",'[1]Data Checking'!DI58)</f>
        <v/>
      </c>
      <c r="DF58" t="str">
        <f>IF('[1]Data Checking'!DJ58="","",'[1]Data Checking'!DJ58)</f>
        <v/>
      </c>
      <c r="DG58" t="str">
        <f>IF('[1]Data Checking'!DK58="","",'[1]Data Checking'!DK58)</f>
        <v/>
      </c>
      <c r="DH58" t="str">
        <f>IF('[1]Data Checking'!DL58="","",'[1]Data Checking'!DL58)</f>
        <v/>
      </c>
      <c r="DI58" t="str">
        <f>IF('[1]Data Checking'!DM58="","",'[1]Data Checking'!DM58)</f>
        <v/>
      </c>
      <c r="DJ58" t="str">
        <f>IF('[1]Data Checking'!DN58="","",'[1]Data Checking'!DN58)</f>
        <v/>
      </c>
      <c r="DK58" t="str">
        <f>IF('[1]Data Checking'!DO58="","",'[1]Data Checking'!DO58)</f>
        <v/>
      </c>
      <c r="DL58" t="str">
        <f>IF('[1]Data Checking'!DP58="","",'[1]Data Checking'!DP58)</f>
        <v/>
      </c>
      <c r="DM58" t="str">
        <f>IF('[1]Data Checking'!DQ58="","",'[1]Data Checking'!DQ58)</f>
        <v/>
      </c>
      <c r="DN58" t="str">
        <f>IF('[1]Data Checking'!DR58="","",'[1]Data Checking'!DR58)</f>
        <v/>
      </c>
      <c r="DO58" t="str">
        <f>IF('[1]Data Checking'!DS58="","",'[1]Data Checking'!DS58)</f>
        <v/>
      </c>
      <c r="DP58" t="str">
        <f>IF('[1]Data Checking'!DT58="","",'[1]Data Checking'!DT58)</f>
        <v/>
      </c>
      <c r="DQ58" t="str">
        <f>IF('[1]Data Checking'!DU58="","",'[1]Data Checking'!DU58)</f>
        <v/>
      </c>
      <c r="DR58" t="str">
        <f>IF('[1]Data Checking'!DV58="","",'[1]Data Checking'!DV58)</f>
        <v/>
      </c>
      <c r="DS58" t="str">
        <f>IF('[1]Data Checking'!DW58="","",'[1]Data Checking'!DW58)</f>
        <v/>
      </c>
      <c r="DT58" t="str">
        <f>IF('[1]Data Checking'!DX58="","",'[1]Data Checking'!DX58)</f>
        <v/>
      </c>
      <c r="DU58" t="str">
        <f>IF('[1]Data Checking'!DY58="","",'[1]Data Checking'!DY58)</f>
        <v/>
      </c>
      <c r="DV58" t="str">
        <f>IF('[1]Data Checking'!DZ58="","",'[1]Data Checking'!DZ58)</f>
        <v/>
      </c>
      <c r="DW58" t="str">
        <f>IF('[1]Data Checking'!EA58="","",'[1]Data Checking'!EA58)</f>
        <v/>
      </c>
      <c r="DX58" t="str">
        <f>IF('[1]Data Checking'!EB58="","",'[1]Data Checking'!EB58)</f>
        <v/>
      </c>
      <c r="DY58" t="str">
        <f>IF('[1]Data Checking'!EC58="","",'[1]Data Checking'!EC58)</f>
        <v/>
      </c>
      <c r="DZ58" t="str">
        <f>IF('[1]Data Checking'!ED58="","",'[1]Data Checking'!ED58)</f>
        <v/>
      </c>
      <c r="EA58" t="str">
        <f>IF('[1]Data Checking'!EE58="","",'[1]Data Checking'!EE58)</f>
        <v/>
      </c>
      <c r="EB58" t="str">
        <f>IF('[1]Data Checking'!EF58="","",'[1]Data Checking'!EF58)</f>
        <v/>
      </c>
      <c r="EC58" t="str">
        <f>IF('[1]Data Checking'!EG58="","",'[1]Data Checking'!EG58)</f>
        <v/>
      </c>
      <c r="ED58" t="str">
        <f>IF('[1]Data Checking'!EH58="","",'[1]Data Checking'!EH58)</f>
        <v/>
      </c>
      <c r="EE58" t="str">
        <f>IF('[1]Data Checking'!EI58="","",'[1]Data Checking'!EI58)</f>
        <v/>
      </c>
      <c r="EF58" t="str">
        <f>IF('[1]Data Checking'!EJ58="","",'[1]Data Checking'!EJ58)</f>
        <v/>
      </c>
      <c r="EG58" t="str">
        <f>IF('[1]Data Checking'!EK58="","",'[1]Data Checking'!EK58)</f>
        <v/>
      </c>
      <c r="EH58" t="str">
        <f>IF('[1]Data Checking'!EL58="","",'[1]Data Checking'!EL58)</f>
        <v/>
      </c>
      <c r="EI58" t="str">
        <f>IF('[1]Data Checking'!EM58="","",'[1]Data Checking'!EM58)</f>
        <v/>
      </c>
      <c r="EJ58" t="str">
        <f>IF('[1]Data Checking'!EN58="","",'[1]Data Checking'!EN58)</f>
        <v/>
      </c>
      <c r="EK58" t="str">
        <f>IF('[1]Data Checking'!EO58="","",'[1]Data Checking'!EO58)</f>
        <v>Savon lessive Brosse à dent Dentifrice</v>
      </c>
      <c r="EL58">
        <f>IF('[1]Data Checking'!EP58="","",'[1]Data Checking'!EP58)</f>
        <v>1</v>
      </c>
      <c r="EM58">
        <f>IF('[1]Data Checking'!EQ58="","",'[1]Data Checking'!EQ58)</f>
        <v>1</v>
      </c>
      <c r="EN58">
        <f>IF('[1]Data Checking'!ER58="","",'[1]Data Checking'!ER58)</f>
        <v>1</v>
      </c>
      <c r="EO58">
        <f>IF('[1]Data Checking'!ES58="","",'[1]Data Checking'!ES58)</f>
        <v>0</v>
      </c>
      <c r="EP58">
        <f>IF('[1]Data Checking'!ET58="","",'[1]Data Checking'!ET58)</f>
        <v>0</v>
      </c>
      <c r="EQ58">
        <f>IF('[1]Data Checking'!EU58="","",'[1]Data Checking'!EU58)</f>
        <v>0</v>
      </c>
      <c r="ER58">
        <f>IF('[1]Data Checking'!EV58="","",'[1]Data Checking'!EV58)</f>
        <v>0</v>
      </c>
      <c r="ES58">
        <f>IF('[1]Data Checking'!EW58="","",'[1]Data Checking'!EW58)</f>
        <v>0</v>
      </c>
      <c r="ET58">
        <f>IF('[1]Data Checking'!EX58="","",'[1]Data Checking'!EX58)</f>
        <v>0</v>
      </c>
      <c r="EU58">
        <f>IF('[1]Data Checking'!EY58="","",'[1]Data Checking'!EY58)</f>
        <v>0</v>
      </c>
      <c r="EV58">
        <f>IF('[1]Data Checking'!EZ58="","",'[1]Data Checking'!EZ58)</f>
        <v>0</v>
      </c>
      <c r="EW58" t="str">
        <f>IF('[1]Data Checking'!FA58="","",'[1]Data Checking'!FA58)</f>
        <v>Oui</v>
      </c>
      <c r="EX58">
        <f>IF('[1]Data Checking'!FB58="","",'[1]Data Checking'!FB58)</f>
        <v>50</v>
      </c>
      <c r="EY58">
        <f>IF('[1]Data Checking'!FC58="","",'[1]Data Checking'!FC58)</f>
        <v>50</v>
      </c>
      <c r="EZ58" t="str">
        <f>IF('[1]Data Checking'!FD58="","",'[1]Data Checking'!FD58)</f>
        <v/>
      </c>
      <c r="FA58" t="str">
        <f>IF('[1]Data Checking'!FE58="","",'[1]Data Checking'!FE58)</f>
        <v/>
      </c>
      <c r="FB58" t="str">
        <f>IF('[1]Data Checking'!FF58="","",'[1]Data Checking'!FF58)</f>
        <v/>
      </c>
      <c r="FC58">
        <f>IF('[1]Data Checking'!FG58="","",'[1]Data Checking'!FG58)</f>
        <v>50</v>
      </c>
      <c r="FD58" t="str">
        <f>IF('[1]Data Checking'!FH58="","",'[1]Data Checking'!FH58)</f>
        <v>Oui</v>
      </c>
      <c r="FE58">
        <f>IF('[1]Data Checking'!FI58="","",'[1]Data Checking'!FI58)</f>
        <v>25</v>
      </c>
      <c r="FF58" t="str">
        <f>IF('[1]Data Checking'!FJ58="","",'[1]Data Checking'!FJ58)</f>
        <v>Oui</v>
      </c>
      <c r="FG58" t="str">
        <f>IF('[1]Data Checking'!FK58="","",'[1]Data Checking'!FK58)</f>
        <v/>
      </c>
      <c r="FH58" t="str">
        <f>IF('[1]Data Checking'!FL58="","",'[1]Data Checking'!FL58)</f>
        <v/>
      </c>
      <c r="FI58" t="str">
        <f>IF('[1]Data Checking'!FM58="","",'[1]Data Checking'!FM58)</f>
        <v/>
      </c>
      <c r="FJ58" t="str">
        <f>IF('[1]Data Checking'!FN58="","",'[1]Data Checking'!FN58)</f>
        <v/>
      </c>
      <c r="FK58" t="str">
        <f>IF('[1]Data Checking'!FO58="","",'[1]Data Checking'!FO58)</f>
        <v/>
      </c>
      <c r="FL58" t="str">
        <f>IF('[1]Data Checking'!FP58="","",'[1]Data Checking'!FP58)</f>
        <v/>
      </c>
      <c r="FM58" t="str">
        <f>IF('[1]Data Checking'!FQ58="","",'[1]Data Checking'!FQ58)</f>
        <v/>
      </c>
      <c r="FN58" t="str">
        <f>IF('[1]Data Checking'!FR58="","",'[1]Data Checking'!FR58)</f>
        <v/>
      </c>
      <c r="FO58" t="str">
        <f>IF('[1]Data Checking'!FS58="","",'[1]Data Checking'!FS58)</f>
        <v>Oui</v>
      </c>
      <c r="FP58">
        <f>IF('[1]Data Checking'!FT58="","",'[1]Data Checking'!FT58)</f>
        <v>125</v>
      </c>
      <c r="FQ58" t="str">
        <f>IF('[1]Data Checking'!FU58="","",'[1]Data Checking'!FU58)</f>
        <v/>
      </c>
      <c r="FR58" t="str">
        <f>IF('[1]Data Checking'!FV58="","",'[1]Data Checking'!FV58)</f>
        <v/>
      </c>
      <c r="FS58">
        <f>IF('[1]Data Checking'!FW58="","",'[1]Data Checking'!FW58)</f>
        <v>125</v>
      </c>
      <c r="FT58" t="str">
        <f>IF('[1]Data Checking'!FX58="","",'[1]Data Checking'!FX58)</f>
        <v>Oui</v>
      </c>
      <c r="FU58" t="str">
        <f>IF('[1]Data Checking'!FY58="","",'[1]Data Checking'!FY58)</f>
        <v/>
      </c>
      <c r="FV58" t="str">
        <f>IF('[1]Data Checking'!FZ58="","",'[1]Data Checking'!FZ58)</f>
        <v/>
      </c>
      <c r="FW58" t="str">
        <f>IF('[1]Data Checking'!GA58="","",'[1]Data Checking'!GA58)</f>
        <v/>
      </c>
      <c r="FX58" t="str">
        <f>IF('[1]Data Checking'!GB58="","",'[1]Data Checking'!GB58)</f>
        <v/>
      </c>
      <c r="FY58" t="str">
        <f>IF('[1]Data Checking'!GC58="","",'[1]Data Checking'!GC58)</f>
        <v/>
      </c>
      <c r="FZ58" t="str">
        <f>IF('[1]Data Checking'!GD58="","",'[1]Data Checking'!GD58)</f>
        <v/>
      </c>
      <c r="GA58" t="str">
        <f>IF('[1]Data Checking'!GE58="","",'[1]Data Checking'!GE58)</f>
        <v/>
      </c>
      <c r="GB58" t="str">
        <f>IF('[1]Data Checking'!GF58="","",'[1]Data Checking'!GF58)</f>
        <v/>
      </c>
      <c r="GC58" t="str">
        <f>IF('[1]Data Checking'!GG58="","",'[1]Data Checking'!GG58)</f>
        <v/>
      </c>
      <c r="GD58" t="str">
        <f>IF('[1]Data Checking'!GH58="","",'[1]Data Checking'!GH58)</f>
        <v/>
      </c>
      <c r="GE58" t="str">
        <f>IF('[1]Data Checking'!GI58="","",'[1]Data Checking'!GI58)</f>
        <v/>
      </c>
      <c r="GF58" t="str">
        <f>IF('[1]Data Checking'!GJ58="","",'[1]Data Checking'!GJ58)</f>
        <v/>
      </c>
      <c r="GG58" t="str">
        <f>IF('[1]Data Checking'!GK58="","",'[1]Data Checking'!GK58)</f>
        <v/>
      </c>
      <c r="GH58" t="str">
        <f>IF('[1]Data Checking'!GL58="","",'[1]Data Checking'!GL58)</f>
        <v/>
      </c>
      <c r="GI58" t="str">
        <f>IF('[1]Data Checking'!GM58="","",'[1]Data Checking'!GM58)</f>
        <v/>
      </c>
      <c r="GJ58" t="str">
        <f>IF('[1]Data Checking'!GN58="","",'[1]Data Checking'!GN58)</f>
        <v/>
      </c>
      <c r="GK58" t="str">
        <f>IF('[1]Data Checking'!GO58="","",'[1]Data Checking'!GO58)</f>
        <v/>
      </c>
      <c r="GL58" t="str">
        <f>IF('[1]Data Checking'!GP58="","",'[1]Data Checking'!GP58)</f>
        <v/>
      </c>
      <c r="GM58" t="str">
        <f>IF('[1]Data Checking'!GQ58="","",'[1]Data Checking'!GQ58)</f>
        <v/>
      </c>
      <c r="GN58" t="str">
        <f>IF('[1]Data Checking'!GR58="","",'[1]Data Checking'!GR58)</f>
        <v/>
      </c>
      <c r="GO58" t="str">
        <f>IF('[1]Data Checking'!GS58="","",'[1]Data Checking'!GS58)</f>
        <v/>
      </c>
      <c r="GP58" t="str">
        <f>IF('[1]Data Checking'!GT58="","",'[1]Data Checking'!GT58)</f>
        <v/>
      </c>
      <c r="GQ58" t="str">
        <f>IF('[1]Data Checking'!GU58="","",'[1]Data Checking'!GU58)</f>
        <v>Non</v>
      </c>
      <c r="GR58" t="str">
        <f>IF('[1]Data Checking'!GV58="","",'[1]Data Checking'!GV58)</f>
        <v/>
      </c>
      <c r="GS58" t="str">
        <f>IF('[1]Data Checking'!GW58="","",'[1]Data Checking'!GW58)</f>
        <v/>
      </c>
      <c r="GT58" t="str">
        <f>IF('[1]Data Checking'!GX58="","",'[1]Data Checking'!GX58)</f>
        <v/>
      </c>
      <c r="GU58" t="str">
        <f>IF('[1]Data Checking'!GY58="","",'[1]Data Checking'!GY58)</f>
        <v/>
      </c>
      <c r="GV58" t="str">
        <f>IF('[1]Data Checking'!GZ58="","",'[1]Data Checking'!GZ58)</f>
        <v/>
      </c>
      <c r="GW58" t="str">
        <f>IF('[1]Data Checking'!HA58="","",'[1]Data Checking'!HA58)</f>
        <v/>
      </c>
      <c r="GX58" t="str">
        <f>IF('[1]Data Checking'!HB58="","",'[1]Data Checking'!HB58)</f>
        <v/>
      </c>
      <c r="GY58" t="str">
        <f>IF('[1]Data Checking'!HC58="","",'[1]Data Checking'!HC58)</f>
        <v/>
      </c>
      <c r="GZ58" t="str">
        <f>IF('[1]Data Checking'!HD58="","",'[1]Data Checking'!HD58)</f>
        <v/>
      </c>
      <c r="HA58" t="str">
        <f>IF('[1]Data Checking'!HE58="","",'[1]Data Checking'!HE58)</f>
        <v/>
      </c>
      <c r="HB58" t="str">
        <f>IF('[1]Data Checking'!HF58="","",'[1]Data Checking'!HF58)</f>
        <v/>
      </c>
      <c r="HC58" t="str">
        <f>IF('[1]Data Checking'!HG58="","",'[1]Data Checking'!HG58)</f>
        <v/>
      </c>
      <c r="HD58" t="str">
        <f>IF('[1]Data Checking'!HH58="","",'[1]Data Checking'!HH58)</f>
        <v/>
      </c>
      <c r="HE58" t="str">
        <f>IF('[1]Data Checking'!HI58="","",'[1]Data Checking'!HI58)</f>
        <v/>
      </c>
      <c r="HF58" t="str">
        <f>IF('[1]Data Checking'!HJ58="","",'[1]Data Checking'!HJ58)</f>
        <v/>
      </c>
      <c r="HG58" t="str">
        <f>IF('[1]Data Checking'!HK58="","",'[1]Data Checking'!HK58)</f>
        <v/>
      </c>
      <c r="HH58" t="str">
        <f>IF('[1]Data Checking'!HL58="","",'[1]Data Checking'!HL58)</f>
        <v/>
      </c>
      <c r="HI58" t="str">
        <f>IF('[1]Data Checking'!HM58="","",'[1]Data Checking'!HM58)</f>
        <v/>
      </c>
      <c r="HJ58" t="str">
        <f>IF('[1]Data Checking'!HN58="","",'[1]Data Checking'!HN58)</f>
        <v/>
      </c>
      <c r="HK58" t="str">
        <f>IF('[1]Data Checking'!HO58="","",'[1]Data Checking'!HO58)</f>
        <v/>
      </c>
      <c r="HL58" t="str">
        <f>IF('[1]Data Checking'!HP58="","",'[1]Data Checking'!HP58)</f>
        <v/>
      </c>
      <c r="HM58" t="str">
        <f>IF('[1]Data Checking'!HQ58="","",'[1]Data Checking'!HQ58)</f>
        <v/>
      </c>
      <c r="HN58" t="str">
        <f>IF('[1]Data Checking'!HR58="","",'[1]Data Checking'!HR58)</f>
        <v/>
      </c>
      <c r="HO58" t="str">
        <f>IF('[1]Data Checking'!HS58="","",'[1]Data Checking'!HS58)</f>
        <v/>
      </c>
      <c r="HP58" t="str">
        <f>IF('[1]Data Checking'!HT58="","",'[1]Data Checking'!HT58)</f>
        <v/>
      </c>
      <c r="HQ58" t="str">
        <f>IF('[1]Data Checking'!HU58="","",'[1]Data Checking'!HU58)</f>
        <v/>
      </c>
      <c r="HR58" t="str">
        <f>IF('[1]Data Checking'!HV58="","",'[1]Data Checking'!HV58)</f>
        <v/>
      </c>
      <c r="HS58" t="str">
        <f>IF('[1]Data Checking'!HW58="","",'[1]Data Checking'!HW58)</f>
        <v>Non</v>
      </c>
      <c r="HT58" t="str">
        <f>IF('[1]Data Checking'!HX58="","",'[1]Data Checking'!HX58)</f>
        <v>Non</v>
      </c>
      <c r="HU58" t="str">
        <f>IF('[1]Data Checking'!HY58="","",'[1]Data Checking'!HY58)</f>
        <v>Oui</v>
      </c>
      <c r="HV58" t="str">
        <f>IF('[1]Data Checking'!HZ58="","",'[1]Data Checking'!HZ58)</f>
        <v>Ouest</v>
      </c>
      <c r="HW58" t="str">
        <f>IF('[1]Data Checking'!IA58="","",'[1]Data Checking'!IA58)</f>
        <v>Meme</v>
      </c>
      <c r="HX58" t="str">
        <f>IF('[1]Data Checking'!IB58="","",'[1]Data Checking'!IB58)</f>
        <v>Croix-Des-Bouquets</v>
      </c>
      <c r="HY58" t="str">
        <f>IF('[1]Data Checking'!IC58="","",'[1]Data Checking'!IC58)</f>
        <v>Différent</v>
      </c>
      <c r="HZ58" t="str">
        <f>IF('[1]Data Checking'!ID58="","",'[1]Data Checking'!ID58)</f>
        <v/>
      </c>
      <c r="IA58" t="str">
        <f>IF('[1]Data Checking'!IE58="","",'[1]Data Checking'!IE58)</f>
        <v/>
      </c>
      <c r="IB58" t="str">
        <f>IF('[1]Data Checking'!IF58="","",'[1]Data Checking'!IF58)</f>
        <v>Non</v>
      </c>
      <c r="IC58" t="str">
        <f>IF('[1]Data Checking'!IG58="","",'[1]Data Checking'!IG58)</f>
        <v/>
      </c>
      <c r="ID58" t="str">
        <f>IF('[1]Data Checking'!IH58="","",'[1]Data Checking'!IH58)</f>
        <v/>
      </c>
      <c r="IE58" t="str">
        <f>IF('[1]Data Checking'!II58="","",'[1]Data Checking'!II58)</f>
        <v/>
      </c>
      <c r="IF58" t="str">
        <f>IF('[1]Data Checking'!IJ58="","",'[1]Data Checking'!IJ58)</f>
        <v/>
      </c>
      <c r="IG58" t="str">
        <f>IF('[1]Data Checking'!IK58="","",'[1]Data Checking'!IK58)</f>
        <v/>
      </c>
      <c r="IH58" t="str">
        <f>IF('[1]Data Checking'!IL58="","",'[1]Data Checking'!IL58)</f>
        <v/>
      </c>
      <c r="II58" t="str">
        <f>IF('[1]Data Checking'!IM58="","",'[1]Data Checking'!IM58)</f>
        <v/>
      </c>
      <c r="IJ58" t="str">
        <f>IF('[1]Data Checking'!IN58="","",'[1]Data Checking'!IN58)</f>
        <v/>
      </c>
      <c r="IK58" t="str">
        <f>IF('[1]Data Checking'!IO58="","",'[1]Data Checking'!IO58)</f>
        <v>Risques de vols ou pillages</v>
      </c>
      <c r="IL58">
        <f>IF('[1]Data Checking'!IP58="","",'[1]Data Checking'!IP58)</f>
        <v>1</v>
      </c>
      <c r="IM58">
        <f>IF('[1]Data Checking'!IQ58="","",'[1]Data Checking'!IQ58)</f>
        <v>0</v>
      </c>
      <c r="IN58">
        <f>IF('[1]Data Checking'!IR58="","",'[1]Data Checking'!IR58)</f>
        <v>0</v>
      </c>
      <c r="IO58">
        <f>IF('[1]Data Checking'!IS58="","",'[1]Data Checking'!IS58)</f>
        <v>0</v>
      </c>
      <c r="IP58">
        <f>IF('[1]Data Checking'!IT58="","",'[1]Data Checking'!IT58)</f>
        <v>0</v>
      </c>
      <c r="IQ58">
        <f>IF('[1]Data Checking'!IU58="","",'[1]Data Checking'!IU58)</f>
        <v>0</v>
      </c>
      <c r="IR58">
        <f>IF('[1]Data Checking'!IV58="","",'[1]Data Checking'!IV58)</f>
        <v>0</v>
      </c>
      <c r="IS58">
        <f>IF('[1]Data Checking'!IW58="","",'[1]Data Checking'!IW58)</f>
        <v>0</v>
      </c>
      <c r="IT58" t="str">
        <f>IF('[1]Data Checking'!IX58="","",'[1]Data Checking'!IX58)</f>
        <v/>
      </c>
      <c r="IU58" t="str">
        <f>IF('[1]Data Checking'!IY58="","",'[1]Data Checking'!IY58)</f>
        <v>Oui</v>
      </c>
      <c r="IV58" t="str">
        <f>IF('[1]Data Checking'!IZ58="","",'[1]Data Checking'!IZ58)</f>
        <v/>
      </c>
      <c r="IW58" t="str">
        <f>IF('[1]Data Checking'!JA58="","",'[1]Data Checking'!JA58)</f>
        <v>Produits d'hygiène et assainissement</v>
      </c>
      <c r="IX58">
        <f>IF('[1]Data Checking'!JB58="","",'[1]Data Checking'!JB58)</f>
        <v>0</v>
      </c>
      <c r="IY58">
        <f>IF('[1]Data Checking'!JC58="","",'[1]Data Checking'!JC58)</f>
        <v>1</v>
      </c>
      <c r="IZ58">
        <f>IF('[1]Data Checking'!JD58="","",'[1]Data Checking'!JD58)</f>
        <v>0</v>
      </c>
      <c r="JA58">
        <f>IF('[1]Data Checking'!JE58="","",'[1]Data Checking'!JE58)</f>
        <v>0</v>
      </c>
      <c r="JB58" t="str">
        <f>IF('[1]Data Checking'!JF58="","",'[1]Data Checking'!JF58)</f>
        <v/>
      </c>
      <c r="JC58" t="str">
        <f>IF('[1]Data Checking'!JG58="","",'[1]Data Checking'!JG58)</f>
        <v/>
      </c>
      <c r="JD58" t="str">
        <f>IF('[1]Data Checking'!JH58="","",'[1]Data Checking'!JH58)</f>
        <v/>
      </c>
      <c r="JE58" t="str">
        <f>IF('[1]Data Checking'!JI58="","",'[1]Data Checking'!JI58)</f>
        <v/>
      </c>
      <c r="JF58" t="str">
        <f>IF('[1]Data Checking'!JJ58="","",'[1]Data Checking'!JJ58)</f>
        <v/>
      </c>
      <c r="JG58" t="str">
        <f>IF('[1]Data Checking'!JK58="","",'[1]Data Checking'!JK58)</f>
        <v/>
      </c>
      <c r="JH58" t="str">
        <f>IF('[1]Data Checking'!JL58="","",'[1]Data Checking'!JL58)</f>
        <v/>
      </c>
      <c r="JI58" t="str">
        <f>IF('[1]Data Checking'!JM58="","",'[1]Data Checking'!JM58)</f>
        <v/>
      </c>
      <c r="JJ58" t="str">
        <f>IF('[1]Data Checking'!JN58="","",'[1]Data Checking'!JN58)</f>
        <v/>
      </c>
      <c r="JK58" t="str">
        <f>IF('[1]Data Checking'!JO58="","",'[1]Data Checking'!JO58)</f>
        <v/>
      </c>
      <c r="JL58" t="str">
        <f>IF('[1]Data Checking'!JP58="","",'[1]Data Checking'!JP58)</f>
        <v/>
      </c>
      <c r="JM58" t="str">
        <f>IF('[1]Data Checking'!JQ58="","",'[1]Data Checking'!JQ58)</f>
        <v/>
      </c>
      <c r="JN58" t="str">
        <f>IF('[1]Data Checking'!JR58="","",'[1]Data Checking'!JR58)</f>
        <v/>
      </c>
      <c r="JO58" t="str">
        <f>IF('[1]Data Checking'!JS58="","",'[1]Data Checking'!JS58)</f>
        <v/>
      </c>
      <c r="JP58" t="str">
        <f>IF('[1]Data Checking'!JT58="","",'[1]Data Checking'!JT58)</f>
        <v/>
      </c>
      <c r="JQ58" t="str">
        <f>IF('[1]Data Checking'!JU58="","",'[1]Data Checking'!JU58)</f>
        <v/>
      </c>
      <c r="JR58" t="str">
        <f>IF('[1]Data Checking'!JV58="","",'[1]Data Checking'!JV58)</f>
        <v/>
      </c>
      <c r="JS58" t="str">
        <f>IF('[1]Data Checking'!JW58="","",'[1]Data Checking'!JW58)</f>
        <v/>
      </c>
      <c r="JT58" t="str">
        <f>IF('[1]Data Checking'!JX58="","",'[1]Data Checking'!JX58)</f>
        <v/>
      </c>
      <c r="JU58" t="str">
        <f>IF('[1]Data Checking'!JY58="","",'[1]Data Checking'!JY58)</f>
        <v/>
      </c>
      <c r="JV58" t="str">
        <f>IF('[1]Data Checking'!JZ58="","",'[1]Data Checking'!JZ58)</f>
        <v/>
      </c>
      <c r="JW58" t="str">
        <f>IF('[1]Data Checking'!KA58="","",'[1]Data Checking'!KA58)</f>
        <v/>
      </c>
      <c r="JX58" t="str">
        <f>IF('[1]Data Checking'!KB58="","",'[1]Data Checking'!KB58)</f>
        <v/>
      </c>
      <c r="JY58" t="str">
        <f>IF('[1]Data Checking'!KC58="","",'[1]Data Checking'!KC58)</f>
        <v/>
      </c>
      <c r="JZ58" t="str">
        <f>IF('[1]Data Checking'!KD58="","",'[1]Data Checking'!KD58)</f>
        <v/>
      </c>
      <c r="KA58" t="str">
        <f>IF('[1]Data Checking'!KE58="","",'[1]Data Checking'!KE58)</f>
        <v/>
      </c>
      <c r="KB58" t="str">
        <f>IF('[1]Data Checking'!KF58="","",'[1]Data Checking'!KF58)</f>
        <v/>
      </c>
      <c r="KC58" t="str">
        <f>IF('[1]Data Checking'!KG58="","",'[1]Data Checking'!KG58)</f>
        <v/>
      </c>
      <c r="KD58" t="str">
        <f>IF('[1]Data Checking'!KH58="","",'[1]Data Checking'!KH58)</f>
        <v/>
      </c>
      <c r="KE58" t="str">
        <f>IF('[1]Data Checking'!KI58="","",'[1]Data Checking'!KI58)</f>
        <v/>
      </c>
      <c r="KF58" t="str">
        <f>IF('[1]Data Checking'!KJ58="","",'[1]Data Checking'!KJ58)</f>
        <v/>
      </c>
      <c r="KG58" t="str">
        <f>IF('[1]Data Checking'!KK58="","",'[1]Data Checking'!KK58)</f>
        <v/>
      </c>
      <c r="KH58" t="str">
        <f>IF('[1]Data Checking'!KL58="","",'[1]Data Checking'!KL58)</f>
        <v/>
      </c>
      <c r="KI58" t="str">
        <f>IF('[1]Data Checking'!KM58="","",'[1]Data Checking'!KM58)</f>
        <v/>
      </c>
      <c r="KJ58" t="str">
        <f>IF('[1]Data Checking'!KN58="","",'[1]Data Checking'!KN58)</f>
        <v/>
      </c>
      <c r="KK58" t="str">
        <f>IF('[1]Data Checking'!KO58="","",'[1]Data Checking'!KO58)</f>
        <v/>
      </c>
      <c r="KL58" t="str">
        <f>IF('[1]Data Checking'!KP58="","",'[1]Data Checking'!KP58)</f>
        <v/>
      </c>
      <c r="KM58" t="str">
        <f>IF('[1]Data Checking'!KQ58="","",'[1]Data Checking'!KQ58)</f>
        <v/>
      </c>
      <c r="KN58" t="str">
        <f>IF('[1]Data Checking'!KR58="","",'[1]Data Checking'!KR58)</f>
        <v/>
      </c>
      <c r="KO58" t="str">
        <f>IF('[1]Data Checking'!KS58="","",'[1]Data Checking'!KS58)</f>
        <v/>
      </c>
      <c r="KP58" t="str">
        <f>IF('[1]Data Checking'!KT58="","",'[1]Data Checking'!KT58)</f>
        <v/>
      </c>
      <c r="KQ58" t="str">
        <f>IF('[1]Data Checking'!KU58="","",'[1]Data Checking'!KU58)</f>
        <v/>
      </c>
      <c r="KR58" t="str">
        <f>IF('[1]Data Checking'!KV58="","",'[1]Data Checking'!KV58)</f>
        <v/>
      </c>
      <c r="KS58" t="str">
        <f>IF('[1]Data Checking'!KW58="","",'[1]Data Checking'!KW58)</f>
        <v/>
      </c>
      <c r="KT58" t="str">
        <f>IF('[1]Data Checking'!KX58="","",'[1]Data Checking'!KX58)</f>
        <v/>
      </c>
      <c r="KU58" t="str">
        <f>IF('[1]Data Checking'!KY58="","",'[1]Data Checking'!KY58)</f>
        <v/>
      </c>
      <c r="KV58" t="str">
        <f>IF('[1]Data Checking'!KZ58="","",'[1]Data Checking'!KZ58)</f>
        <v/>
      </c>
      <c r="KW58" t="str">
        <f>IF('[1]Data Checking'!LA58="","",'[1]Data Checking'!LA58)</f>
        <v/>
      </c>
      <c r="KX58" t="str">
        <f>IF('[1]Data Checking'!LB58="","",'[1]Data Checking'!LB58)</f>
        <v/>
      </c>
      <c r="KY58" t="str">
        <f>IF('[1]Data Checking'!LC58="","",'[1]Data Checking'!LC58)</f>
        <v/>
      </c>
      <c r="KZ58" t="str">
        <f>IF('[1]Data Checking'!LD58="","",'[1]Data Checking'!LD58)</f>
        <v/>
      </c>
      <c r="LA58" t="str">
        <f>IF('[1]Data Checking'!LE58="","",'[1]Data Checking'!LE58)</f>
        <v/>
      </c>
      <c r="LB58" t="str">
        <f>IF('[1]Data Checking'!LF58="","",'[1]Data Checking'!LF58)</f>
        <v/>
      </c>
      <c r="LC58" t="str">
        <f>IF('[1]Data Checking'!LG58="","",'[1]Data Checking'!LG58)</f>
        <v/>
      </c>
      <c r="LD58" t="str">
        <f>IF('[1]Data Checking'!LH58="","",'[1]Data Checking'!LH58)</f>
        <v/>
      </c>
      <c r="LE58" t="str">
        <f>IF('[1]Data Checking'!LI58="","",'[1]Data Checking'!LI58)</f>
        <v/>
      </c>
      <c r="LF58" t="str">
        <f>IF('[1]Data Checking'!LJ58="","",'[1]Data Checking'!LJ58)</f>
        <v/>
      </c>
      <c r="LG58" t="str">
        <f>IF('[1]Data Checking'!LK58="","",'[1]Data Checking'!LK58)</f>
        <v/>
      </c>
      <c r="LH58" t="str">
        <f>IF('[1]Data Checking'!LL58="","",'[1]Data Checking'!LL58)</f>
        <v/>
      </c>
      <c r="LI58" t="str">
        <f>IF('[1]Data Checking'!LM58="","",'[1]Data Checking'!LM58)</f>
        <v/>
      </c>
      <c r="LJ58" t="str">
        <f>IF('[1]Data Checking'!LN58="","",'[1]Data Checking'!LN58)</f>
        <v/>
      </c>
      <c r="LK58" t="str">
        <f>IF('[1]Data Checking'!LO58="","",'[1]Data Checking'!LO58)</f>
        <v/>
      </c>
      <c r="LL58" t="str">
        <f>IF('[1]Data Checking'!LP58="","",'[1]Data Checking'!LP58)</f>
        <v/>
      </c>
      <c r="LM58" t="str">
        <f>IF('[1]Data Checking'!LQ58="","",'[1]Data Checking'!LQ58)</f>
        <v/>
      </c>
      <c r="LN58" t="str">
        <f>IF('[1]Data Checking'!LR58="","",'[1]Data Checking'!LR58)</f>
        <v/>
      </c>
      <c r="LO58" t="str">
        <f>IF('[1]Data Checking'!LS58="","",'[1]Data Checking'!LS58)</f>
        <v/>
      </c>
      <c r="LP58" t="str">
        <f>IF('[1]Data Checking'!LT58="","",'[1]Data Checking'!LT58)</f>
        <v/>
      </c>
      <c r="LQ58" t="str">
        <f>IF('[1]Data Checking'!LU58="","",'[1]Data Checking'!LU58)</f>
        <v/>
      </c>
      <c r="LR58" t="str">
        <f>IF('[1]Data Checking'!LV58="","",'[1]Data Checking'!LV58)</f>
        <v/>
      </c>
      <c r="LS58" t="str">
        <f>IF('[1]Data Checking'!LW58="","",'[1]Data Checking'!LW58)</f>
        <v/>
      </c>
      <c r="LT58" t="str">
        <f>IF('[1]Data Checking'!LX58="","",'[1]Data Checking'!LX58)</f>
        <v/>
      </c>
      <c r="LU58" t="str">
        <f>IF('[1]Data Checking'!LY58="","",'[1]Data Checking'!LY58)</f>
        <v/>
      </c>
      <c r="LV58" t="str">
        <f>IF('[1]Data Checking'!LZ58="","",'[1]Data Checking'!LZ58)</f>
        <v/>
      </c>
      <c r="LW58" t="str">
        <f>IF('[1]Data Checking'!MA58="","",'[1]Data Checking'!MA58)</f>
        <v/>
      </c>
      <c r="LX58" t="str">
        <f>IF('[1]Data Checking'!MB58="","",'[1]Data Checking'!MB58)</f>
        <v/>
      </c>
      <c r="LY58" t="str">
        <f>IF('[1]Data Checking'!MC58="","",'[1]Data Checking'!MC58)</f>
        <v/>
      </c>
      <c r="LZ58" t="str">
        <f>IF('[1]Data Checking'!MD58="","",'[1]Data Checking'!MD58)</f>
        <v/>
      </c>
      <c r="MA58" t="str">
        <f>IF('[1]Data Checking'!ME58="","",'[1]Data Checking'!ME58)</f>
        <v/>
      </c>
      <c r="MB58" t="str">
        <f>IF('[1]Data Checking'!MF58="","",'[1]Data Checking'!MF58)</f>
        <v/>
      </c>
      <c r="MC58" t="str">
        <f>IF('[1]Data Checking'!MG58="","",'[1]Data Checking'!MG58)</f>
        <v/>
      </c>
      <c r="MD58" t="str">
        <f>IF('[1]Data Checking'!MH58="","",'[1]Data Checking'!MH58)</f>
        <v/>
      </c>
      <c r="ME58" t="str">
        <f>IF('[1]Data Checking'!MI58="","",'[1]Data Checking'!MI58)</f>
        <v/>
      </c>
      <c r="MF58" t="str">
        <f>IF('[1]Data Checking'!MJ58="","",'[1]Data Checking'!MJ58)</f>
        <v/>
      </c>
      <c r="MG58" t="str">
        <f>IF('[1]Data Checking'!MK58="","",'[1]Data Checking'!MK58)</f>
        <v/>
      </c>
      <c r="MH58" t="str">
        <f>IF('[1]Data Checking'!ML58="","",'[1]Data Checking'!ML58)</f>
        <v/>
      </c>
      <c r="MI58" t="str">
        <f>IF('[1]Data Checking'!MM58="","",'[1]Data Checking'!MM58)</f>
        <v/>
      </c>
      <c r="MJ58" t="str">
        <f>IF('[1]Data Checking'!MN58="","",'[1]Data Checking'!MN58)</f>
        <v/>
      </c>
      <c r="MK58" t="str">
        <f>IF('[1]Data Checking'!MO58="","",'[1]Data Checking'!MO58)</f>
        <v/>
      </c>
      <c r="ML58" t="str">
        <f>IF('[1]Data Checking'!MP58="","",'[1]Data Checking'!MP58)</f>
        <v/>
      </c>
      <c r="MM58" t="str">
        <f>IF('[1]Data Checking'!MQ58="","",'[1]Data Checking'!MQ58)</f>
        <v/>
      </c>
      <c r="MN58" t="str">
        <f>IF('[1]Data Checking'!MR58="","",'[1]Data Checking'!MR58)</f>
        <v/>
      </c>
      <c r="MO58" t="str">
        <f>IF('[1]Data Checking'!MS58="","",'[1]Data Checking'!MS58)</f>
        <v/>
      </c>
      <c r="MP58" t="str">
        <f>IF('[1]Data Checking'!MT58="","",'[1]Data Checking'!MT58)</f>
        <v/>
      </c>
      <c r="MQ58" t="str">
        <f>IF('[1]Data Checking'!MU58="","",'[1]Data Checking'!MU58)</f>
        <v/>
      </c>
      <c r="MR58" t="str">
        <f>IF('[1]Data Checking'!MV58="","",'[1]Data Checking'!MV58)</f>
        <v/>
      </c>
      <c r="MS58" t="str">
        <f>IF('[1]Data Checking'!MW58="","",'[1]Data Checking'!MW58)</f>
        <v/>
      </c>
      <c r="MT58" t="str">
        <f>IF('[1]Data Checking'!MX58="","",'[1]Data Checking'!MX58)</f>
        <v/>
      </c>
      <c r="MU58" t="str">
        <f>IF('[1]Data Checking'!MY58="","",'[1]Data Checking'!MY58)</f>
        <v/>
      </c>
      <c r="MV58" t="str">
        <f>IF('[1]Data Checking'!MZ58="","",'[1]Data Checking'!MZ58)</f>
        <v/>
      </c>
      <c r="MW58" t="str">
        <f>IF('[1]Data Checking'!NA58="","",'[1]Data Checking'!NA58)</f>
        <v/>
      </c>
      <c r="MX58" t="str">
        <f>IF('[1]Data Checking'!NB58="","",'[1]Data Checking'!NB58)</f>
        <v/>
      </c>
      <c r="MY58" t="str">
        <f>IF('[1]Data Checking'!NC58="","",'[1]Data Checking'!NC58)</f>
        <v/>
      </c>
      <c r="MZ58" t="str">
        <f>IF('[1]Data Checking'!ND58="","",'[1]Data Checking'!ND58)</f>
        <v/>
      </c>
      <c r="NA58" t="str">
        <f>IF('[1]Data Checking'!NE58="","",'[1]Data Checking'!NE58)</f>
        <v/>
      </c>
      <c r="NB58" t="str">
        <f>IF('[1]Data Checking'!NF58="","",'[1]Data Checking'!NF58)</f>
        <v/>
      </c>
      <c r="NC58" t="str">
        <f>IF('[1]Data Checking'!NG58="","",'[1]Data Checking'!NG58)</f>
        <v/>
      </c>
      <c r="ND58" t="str">
        <f>IF('[1]Data Checking'!NH58="","",'[1]Data Checking'!NH58)</f>
        <v/>
      </c>
      <c r="NE58" t="str">
        <f>IF('[1]Data Checking'!NI58="","",'[1]Data Checking'!NI58)</f>
        <v/>
      </c>
      <c r="NF58" t="str">
        <f>IF('[1]Data Checking'!NJ58="","",'[1]Data Checking'!NJ58)</f>
        <v/>
      </c>
      <c r="NG58" t="str">
        <f>IF('[1]Data Checking'!NK58="","",'[1]Data Checking'!NK58)</f>
        <v/>
      </c>
      <c r="NH58" t="str">
        <f>IF('[1]Data Checking'!NL58="","",'[1]Data Checking'!NL58)</f>
        <v/>
      </c>
      <c r="NI58" t="str">
        <f>IF('[1]Data Checking'!NM58="","",'[1]Data Checking'!NM58)</f>
        <v/>
      </c>
      <c r="NJ58" t="str">
        <f>IF('[1]Data Checking'!NN58="","",'[1]Data Checking'!NN58)</f>
        <v/>
      </c>
      <c r="NK58" t="str">
        <f>IF('[1]Data Checking'!NO58="","",'[1]Data Checking'!NO58)</f>
        <v/>
      </c>
      <c r="NL58" t="str">
        <f>IF('[1]Data Checking'!NP58="","",'[1]Data Checking'!NP58)</f>
        <v/>
      </c>
      <c r="NM58" t="str">
        <f>IF('[1]Data Checking'!NQ58="","",'[1]Data Checking'!NQ58)</f>
        <v/>
      </c>
      <c r="NN58" t="str">
        <f>IF('[1]Data Checking'!NR58="","",'[1]Data Checking'!NR58)</f>
        <v/>
      </c>
      <c r="NO58" t="str">
        <f>IF('[1]Data Checking'!NS58="","",'[1]Data Checking'!NS58)</f>
        <v/>
      </c>
      <c r="NP58" t="str">
        <f>IF('[1]Data Checking'!NT58="","",'[1]Data Checking'!NT58)</f>
        <v/>
      </c>
      <c r="NQ58" t="str">
        <f>IF('[1]Data Checking'!NU58="","",'[1]Data Checking'!NU58)</f>
        <v/>
      </c>
      <c r="NR58" t="str">
        <f>IF('[1]Data Checking'!NV58="","",'[1]Data Checking'!NV58)</f>
        <v/>
      </c>
      <c r="NS58" t="str">
        <f>IF('[1]Data Checking'!NW58="","",'[1]Data Checking'!NW58)</f>
        <v/>
      </c>
      <c r="NT58" t="str">
        <f>IF('[1]Data Checking'!NX58="","",'[1]Data Checking'!NX58)</f>
        <v/>
      </c>
      <c r="NU58" t="str">
        <f>IF('[1]Data Checking'!NY58="","",'[1]Data Checking'!NY58)</f>
        <v/>
      </c>
      <c r="NV58" t="str">
        <f>IF('[1]Data Checking'!NZ58="","",'[1]Data Checking'!NZ58)</f>
        <v/>
      </c>
      <c r="NW58" t="str">
        <f>IF('[1]Data Checking'!OA58="","",'[1]Data Checking'!OA58)</f>
        <v/>
      </c>
      <c r="NX58" t="str">
        <f>IF('[1]Data Checking'!OB58="","",'[1]Data Checking'!OB58)</f>
        <v/>
      </c>
      <c r="NY58" t="str">
        <f>IF('[1]Data Checking'!OC58="","",'[1]Data Checking'!OC58)</f>
        <v/>
      </c>
      <c r="NZ58" t="str">
        <f>IF('[1]Data Checking'!OD58="","",'[1]Data Checking'!OD58)</f>
        <v/>
      </c>
      <c r="OA58" t="str">
        <f>IF('[1]Data Checking'!OE58="","",'[1]Data Checking'!OE58)</f>
        <v/>
      </c>
      <c r="OB58" t="str">
        <f>IF('[1]Data Checking'!OF58="","",'[1]Data Checking'!OF58)</f>
        <v/>
      </c>
      <c r="OC58" t="str">
        <f>IF('[1]Data Checking'!OG58="","",'[1]Data Checking'!OG58)</f>
        <v/>
      </c>
      <c r="OD58" t="str">
        <f>IF('[1]Data Checking'!OH58="","",'[1]Data Checking'!OH58)</f>
        <v/>
      </c>
      <c r="OE58" t="str">
        <f>IF('[1]Data Checking'!OI58="","",'[1]Data Checking'!OI58)</f>
        <v/>
      </c>
      <c r="OF58" t="str">
        <f>IF('[1]Data Checking'!OJ58="","",'[1]Data Checking'!OJ58)</f>
        <v/>
      </c>
      <c r="OG58" t="str">
        <f>IF('[1]Data Checking'!OK58="","",'[1]Data Checking'!OK58)</f>
        <v/>
      </c>
      <c r="OH58" t="str">
        <f>IF('[1]Data Checking'!OL58="","",'[1]Data Checking'!OL58)</f>
        <v/>
      </c>
      <c r="OI58" t="str">
        <f>IF('[1]Data Checking'!OM58="","",'[1]Data Checking'!OM58)</f>
        <v/>
      </c>
      <c r="OJ58" t="str">
        <f>IF('[1]Data Checking'!ON58="","",'[1]Data Checking'!ON58)</f>
        <v/>
      </c>
      <c r="OK58" t="str">
        <f>IF('[1]Data Checking'!OO58="","",'[1]Data Checking'!OO58)</f>
        <v/>
      </c>
      <c r="OL58" t="str">
        <f>IF('[1]Data Checking'!OP58="","",'[1]Data Checking'!OP58)</f>
        <v/>
      </c>
      <c r="OM58" t="str">
        <f>IF('[1]Data Checking'!OQ58="","",'[1]Data Checking'!OQ58)</f>
        <v/>
      </c>
      <c r="ON58" t="str">
        <f>IF('[1]Data Checking'!OR58="","",'[1]Data Checking'!OR58)</f>
        <v/>
      </c>
      <c r="OO58" t="str">
        <f>IF('[1]Data Checking'!OS58="","",'[1]Data Checking'!OS58)</f>
        <v/>
      </c>
      <c r="OP58" t="str">
        <f>IF('[1]Data Checking'!OT58="","",'[1]Data Checking'!OT58)</f>
        <v/>
      </c>
      <c r="OQ58" t="str">
        <f>IF('[1]Data Checking'!OU58="","",'[1]Data Checking'!OU58)</f>
        <v/>
      </c>
      <c r="OR58" t="str">
        <f>IF('[1]Data Checking'!OV58="","",'[1]Data Checking'!OV58)</f>
        <v/>
      </c>
      <c r="OS58" t="str">
        <f>IF('[1]Data Checking'!OW58="","",'[1]Data Checking'!OW58)</f>
        <v/>
      </c>
      <c r="OT58" t="str">
        <f>IF('[1]Data Checking'!OX58="","",'[1]Data Checking'!OX58)</f>
        <v/>
      </c>
      <c r="OU58" t="str">
        <f>IF('[1]Data Checking'!OY58="","",'[1]Data Checking'!OY58)</f>
        <v/>
      </c>
      <c r="OV58" t="str">
        <f>IF('[1]Data Checking'!OZ58="","",'[1]Data Checking'!OZ58)</f>
        <v/>
      </c>
      <c r="OW58" t="str">
        <f>IF('[1]Data Checking'!PA58="","",'[1]Data Checking'!PA58)</f>
        <v/>
      </c>
      <c r="OX58" t="str">
        <f>IF('[1]Data Checking'!PB58="","",'[1]Data Checking'!PB58)</f>
        <v/>
      </c>
      <c r="OY58" t="str">
        <f>IF('[1]Data Checking'!PC58="","",'[1]Data Checking'!PC58)</f>
        <v/>
      </c>
      <c r="OZ58" t="str">
        <f>IF('[1]Data Checking'!PD58="","",'[1]Data Checking'!PD58)</f>
        <v/>
      </c>
      <c r="PA58" t="str">
        <f>IF('[1]Data Checking'!PE58="","",'[1]Data Checking'!PE58)</f>
        <v/>
      </c>
      <c r="PB58" t="str">
        <f>IF('[1]Data Checking'!PF58="","",'[1]Data Checking'!PF58)</f>
        <v/>
      </c>
      <c r="PC58" t="str">
        <f>IF('[1]Data Checking'!PG58="","",'[1]Data Checking'!PG58)</f>
        <v/>
      </c>
      <c r="PD58" t="str">
        <f>IF('[1]Data Checking'!PH58="","",'[1]Data Checking'!PH58)</f>
        <v/>
      </c>
      <c r="PE58" t="str">
        <f>IF('[1]Data Checking'!PI58="","",'[1]Data Checking'!PI58)</f>
        <v/>
      </c>
      <c r="PF58" t="str">
        <f>IF('[1]Data Checking'!PJ58="","",'[1]Data Checking'!PJ58)</f>
        <v/>
      </c>
      <c r="PG58" t="str">
        <f>IF('[1]Data Checking'!PK58="","",'[1]Data Checking'!PK58)</f>
        <v/>
      </c>
      <c r="PH58" t="str">
        <f>IF('[1]Data Checking'!PL58="","",'[1]Data Checking'!PL58)</f>
        <v/>
      </c>
      <c r="PI58" t="str">
        <f>IF('[1]Data Checking'!PM58="","",'[1]Data Checking'!PM58)</f>
        <v/>
      </c>
      <c r="PJ58" t="str">
        <f>IF('[1]Data Checking'!PN58="","",'[1]Data Checking'!PN58)</f>
        <v/>
      </c>
      <c r="PK58" t="str">
        <f>IF('[1]Data Checking'!PO58="","",'[1]Data Checking'!PO58)</f>
        <v/>
      </c>
      <c r="PL58" t="str">
        <f>IF('[1]Data Checking'!PP58="","",'[1]Data Checking'!PP58)</f>
        <v/>
      </c>
      <c r="PM58" t="str">
        <f>IF('[1]Data Checking'!PQ58="","",'[1]Data Checking'!PQ58)</f>
        <v/>
      </c>
      <c r="PN58" t="str">
        <f>IF('[1]Data Checking'!PR58="","",'[1]Data Checking'!PR58)</f>
        <v/>
      </c>
      <c r="PO58" t="str">
        <f>IF('[1]Data Checking'!PS58="","",'[1]Data Checking'!PS58)</f>
        <v/>
      </c>
      <c r="PP58" t="str">
        <f>IF('[1]Data Checking'!PT58="","",'[1]Data Checking'!PT58)</f>
        <v/>
      </c>
      <c r="PQ58" t="str">
        <f>IF('[1]Data Checking'!PU58="","",'[1]Data Checking'!PU58)</f>
        <v/>
      </c>
      <c r="PR58" t="str">
        <f>IF('[1]Data Checking'!PV58="","",'[1]Data Checking'!PV58)</f>
        <v/>
      </c>
      <c r="PS58" t="str">
        <f>IF('[1]Data Checking'!PW58="","",'[1]Data Checking'!PW58)</f>
        <v/>
      </c>
      <c r="PT58" t="str">
        <f>IF('[1]Data Checking'!PX58="","",'[1]Data Checking'!PX58)</f>
        <v/>
      </c>
      <c r="PU58" t="str">
        <f>IF('[1]Data Checking'!PY58="","",'[1]Data Checking'!PY58)</f>
        <v/>
      </c>
      <c r="PV58" t="str">
        <f>IF('[1]Data Checking'!PZ58="","",'[1]Data Checking'!PZ58)</f>
        <v/>
      </c>
      <c r="PW58" t="str">
        <f>IF('[1]Data Checking'!QA58="","",'[1]Data Checking'!QA58)</f>
        <v/>
      </c>
      <c r="PX58" t="str">
        <f>IF('[1]Data Checking'!QB58="","",'[1]Data Checking'!QB58)</f>
        <v/>
      </c>
      <c r="PY58" t="str">
        <f>IF('[1]Data Checking'!QC58="","",'[1]Data Checking'!QC58)</f>
        <v/>
      </c>
      <c r="PZ58" t="str">
        <f>IF('[1]Data Checking'!QD58="","",'[1]Data Checking'!QD58)</f>
        <v/>
      </c>
      <c r="QA58" t="str">
        <f>IF('[1]Data Checking'!QE58="","",'[1]Data Checking'!QE58)</f>
        <v/>
      </c>
      <c r="QB58" t="str">
        <f>IF('[1]Data Checking'!QF58="","",'[1]Data Checking'!QF58)</f>
        <v/>
      </c>
      <c r="QC58" t="str">
        <f>IF('[1]Data Checking'!QG58="","",'[1]Data Checking'!QG58)</f>
        <v/>
      </c>
      <c r="QD58" t="str">
        <f>IF('[1]Data Checking'!QH58="","",'[1]Data Checking'!QH58)</f>
        <v/>
      </c>
      <c r="QE58" t="str">
        <f>IF('[1]Data Checking'!QI58="","",'[1]Data Checking'!QI58)</f>
        <v/>
      </c>
      <c r="QF58" t="str">
        <f>IF('[1]Data Checking'!QJ58="","",'[1]Data Checking'!QJ58)</f>
        <v/>
      </c>
      <c r="QG58" t="str">
        <f>IF('[1]Data Checking'!QK58="","",'[1]Data Checking'!QK58)</f>
        <v/>
      </c>
      <c r="QH58" t="str">
        <f>IF('[1]Data Checking'!QL58="","",'[1]Data Checking'!QL58)</f>
        <v/>
      </c>
      <c r="QI58" t="str">
        <f>IF('[1]Data Checking'!QM58="","",'[1]Data Checking'!QM58)</f>
        <v/>
      </c>
      <c r="QJ58" t="str">
        <f>IF('[1]Data Checking'!QN58="","",'[1]Data Checking'!QN58)</f>
        <v/>
      </c>
      <c r="QK58" t="str">
        <f>IF('[1]Data Checking'!QO58="","",'[1]Data Checking'!QO58)</f>
        <v/>
      </c>
      <c r="QL58" t="str">
        <f>IF('[1]Data Checking'!QP58="","",'[1]Data Checking'!QP58)</f>
        <v/>
      </c>
      <c r="QM58" t="str">
        <f>IF('[1]Data Checking'!QQ58="","",'[1]Data Checking'!QQ58)</f>
        <v/>
      </c>
      <c r="QN58" t="str">
        <f>IF('[1]Data Checking'!QR58="","",'[1]Data Checking'!QR58)</f>
        <v/>
      </c>
      <c r="QO58" t="str">
        <f>IF('[1]Data Checking'!QS58="","",'[1]Data Checking'!QS58)</f>
        <v/>
      </c>
      <c r="QP58" t="str">
        <f>IF('[1]Data Checking'!QT58="","",'[1]Data Checking'!QT58)</f>
        <v/>
      </c>
      <c r="QQ58" t="str">
        <f>IF('[1]Data Checking'!QU58="","",'[1]Data Checking'!QU58)</f>
        <v/>
      </c>
      <c r="QR58" t="str">
        <f>IF('[1]Data Checking'!QV58="","",'[1]Data Checking'!QV58)</f>
        <v/>
      </c>
      <c r="QS58" t="str">
        <f>IF('[1]Data Checking'!QW58="","",'[1]Data Checking'!QW58)</f>
        <v/>
      </c>
      <c r="QT58" t="str">
        <f>IF('[1]Data Checking'!QX58="","",'[1]Data Checking'!QX58)</f>
        <v/>
      </c>
      <c r="QU58" t="str">
        <f>IF('[1]Data Checking'!QY58="","",'[1]Data Checking'!QY58)</f>
        <v/>
      </c>
      <c r="QV58" t="str">
        <f>IF('[1]Data Checking'!QZ58="","",'[1]Data Checking'!QZ58)</f>
        <v/>
      </c>
      <c r="QW58" t="str">
        <f>IF('[1]Data Checking'!RA58="","",'[1]Data Checking'!RA58)</f>
        <v/>
      </c>
      <c r="QX58" t="str">
        <f>IF('[1]Data Checking'!RB58="","",'[1]Data Checking'!RB58)</f>
        <v/>
      </c>
      <c r="QY58" t="str">
        <f>IF('[1]Data Checking'!RC58="","",'[1]Data Checking'!RC58)</f>
        <v/>
      </c>
      <c r="QZ58" t="str">
        <f>IF('[1]Data Checking'!RD58="","",'[1]Data Checking'!RD58)</f>
        <v/>
      </c>
      <c r="RA58" t="str">
        <f>IF('[1]Data Checking'!RE58="","",'[1]Data Checking'!RE58)</f>
        <v/>
      </c>
      <c r="RB58" t="str">
        <f>IF('[1]Data Checking'!RF58="","",'[1]Data Checking'!RF58)</f>
        <v/>
      </c>
      <c r="RC58" t="str">
        <f>IF('[1]Data Checking'!RG58="","",'[1]Data Checking'!RG58)</f>
        <v/>
      </c>
      <c r="RD58" t="str">
        <f>IF('[1]Data Checking'!RH58="","",'[1]Data Checking'!RH58)</f>
        <v/>
      </c>
      <c r="RE58" t="str">
        <f>IF('[1]Data Checking'!RI58="","",'[1]Data Checking'!RI58)</f>
        <v/>
      </c>
      <c r="RF58" t="str">
        <f>IF('[1]Data Checking'!RJ58="","",'[1]Data Checking'!RJ58)</f>
        <v/>
      </c>
      <c r="RG58" t="str">
        <f>IF('[1]Data Checking'!RK58="","",'[1]Data Checking'!RK58)</f>
        <v/>
      </c>
      <c r="RH58" t="str">
        <f>IF('[1]Data Checking'!RL58="","",'[1]Data Checking'!RL58)</f>
        <v/>
      </c>
      <c r="RI58" t="str">
        <f>IF('[1]Data Checking'!RM58="","",'[1]Data Checking'!RM58)</f>
        <v/>
      </c>
      <c r="RJ58" t="str">
        <f>IF('[1]Data Checking'!RN58="","",'[1]Data Checking'!RN58)</f>
        <v/>
      </c>
      <c r="RK58" t="str">
        <f>IF('[1]Data Checking'!RO58="","",'[1]Data Checking'!RO58)</f>
        <v/>
      </c>
      <c r="RL58" t="str">
        <f>IF('[1]Data Checking'!RP58="","",'[1]Data Checking'!RP58)</f>
        <v/>
      </c>
      <c r="RM58" t="str">
        <f>IF('[1]Data Checking'!RQ58="","",'[1]Data Checking'!RQ58)</f>
        <v/>
      </c>
      <c r="RN58" t="str">
        <f>IF('[1]Data Checking'!RR58="","",'[1]Data Checking'!RR58)</f>
        <v/>
      </c>
      <c r="RO58" t="str">
        <f>IF('[1]Data Checking'!RS58="","",'[1]Data Checking'!RS58)</f>
        <v/>
      </c>
      <c r="RP58" t="str">
        <f>IF('[1]Data Checking'!RT58="","",'[1]Data Checking'!RT58)</f>
        <v/>
      </c>
      <c r="RQ58" t="str">
        <f>IF('[1]Data Checking'!RU58="","",'[1]Data Checking'!RU58)</f>
        <v/>
      </c>
      <c r="RR58" t="str">
        <f>IF('[1]Data Checking'!RV58="","",'[1]Data Checking'!RV58)</f>
        <v/>
      </c>
      <c r="RS58" t="str">
        <f>IF('[1]Data Checking'!RW58="","",'[1]Data Checking'!RW58)</f>
        <v/>
      </c>
      <c r="RT58" t="str">
        <f>IF('[1]Data Checking'!RX58="","",'[1]Data Checking'!RX58)</f>
        <v/>
      </c>
      <c r="RU58" t="str">
        <f>IF('[1]Data Checking'!RY58="","",'[1]Data Checking'!RY58)</f>
        <v/>
      </c>
      <c r="RV58" t="str">
        <f>IF('[1]Data Checking'!RZ58="","",'[1]Data Checking'!RZ58)</f>
        <v/>
      </c>
      <c r="RW58" t="str">
        <f>IF('[1]Data Checking'!SA58="","",'[1]Data Checking'!SA58)</f>
        <v/>
      </c>
      <c r="RX58" t="str">
        <f>IF('[1]Data Checking'!SB58="","",'[1]Data Checking'!SB58)</f>
        <v/>
      </c>
      <c r="RY58" t="str">
        <f>IF('[1]Data Checking'!SC58="","",'[1]Data Checking'!SC58)</f>
        <v/>
      </c>
      <c r="RZ58" t="str">
        <f>IF('[1]Data Checking'!SD58="","",'[1]Data Checking'!SD58)</f>
        <v/>
      </c>
      <c r="SA58" t="str">
        <f>IF('[1]Data Checking'!SE58="","",'[1]Data Checking'!SE58)</f>
        <v/>
      </c>
      <c r="SB58" t="str">
        <f>IF('[1]Data Checking'!SF58="","",'[1]Data Checking'!SF58)</f>
        <v/>
      </c>
      <c r="SC58" t="str">
        <f>IF('[1]Data Checking'!SG58="","",'[1]Data Checking'!SG58)</f>
        <v/>
      </c>
      <c r="SD58" t="str">
        <f>IF('[1]Data Checking'!SH58="","",'[1]Data Checking'!SH58)</f>
        <v/>
      </c>
      <c r="SE58" t="str">
        <f>IF('[1]Data Checking'!SI58="","",'[1]Data Checking'!SI58)</f>
        <v/>
      </c>
      <c r="SF58" t="str">
        <f>IF('[1]Data Checking'!SJ58="","",'[1]Data Checking'!SJ58)</f>
        <v/>
      </c>
      <c r="SG58" t="str">
        <f>IF('[1]Data Checking'!SK58="","",'[1]Data Checking'!SK58)</f>
        <v/>
      </c>
      <c r="SH58" t="str">
        <f>IF('[1]Data Checking'!SL58="","",'[1]Data Checking'!SL58)</f>
        <v/>
      </c>
      <c r="SI58" t="str">
        <f>IF('[1]Data Checking'!SM58="","",'[1]Data Checking'!SM58)</f>
        <v/>
      </c>
      <c r="SJ58" t="str">
        <f>IF('[1]Data Checking'!SN58="","",'[1]Data Checking'!SN58)</f>
        <v/>
      </c>
      <c r="SK58" t="str">
        <f>IF('[1]Data Checking'!SO58="","",'[1]Data Checking'!SO58)</f>
        <v/>
      </c>
      <c r="SL58" t="str">
        <f>IF('[1]Data Checking'!SP58="","",'[1]Data Checking'!SP58)</f>
        <v/>
      </c>
      <c r="SM58" t="str">
        <f>IF('[1]Data Checking'!SQ58="","",'[1]Data Checking'!SQ58)</f>
        <v/>
      </c>
      <c r="SN58" t="str">
        <f>IF('[1]Data Checking'!SR58="","",'[1]Data Checking'!SR58)</f>
        <v/>
      </c>
      <c r="SO58" t="str">
        <f>IF('[1]Data Checking'!SS58="","",'[1]Data Checking'!SS58)</f>
        <v/>
      </c>
      <c r="SP58" t="str">
        <f>IF('[1]Data Checking'!ST58="","",'[1]Data Checking'!ST58)</f>
        <v/>
      </c>
      <c r="SQ58" t="str">
        <f>IF('[1]Data Checking'!SU58="","",'[1]Data Checking'!SU58)</f>
        <v/>
      </c>
      <c r="SR58" t="str">
        <f>IF('[1]Data Checking'!SV58="","",'[1]Data Checking'!SV58)</f>
        <v/>
      </c>
      <c r="SS58" t="str">
        <f>IF('[1]Data Checking'!SW58="","",'[1]Data Checking'!SW58)</f>
        <v/>
      </c>
      <c r="ST58" t="str">
        <f>IF('[1]Data Checking'!SX58="","",'[1]Data Checking'!SX58)</f>
        <v/>
      </c>
      <c r="SU58" t="str">
        <f>IF('[1]Data Checking'!SY58="","",'[1]Data Checking'!SY58)</f>
        <v/>
      </c>
      <c r="SV58" t="str">
        <f>IF('[1]Data Checking'!SZ58="","",'[1]Data Checking'!SZ58)</f>
        <v/>
      </c>
      <c r="SW58" t="str">
        <f>IF('[1]Data Checking'!TA58="","",'[1]Data Checking'!TA58)</f>
        <v/>
      </c>
      <c r="SX58" t="str">
        <f>IF('[1]Data Checking'!TB58="","",'[1]Data Checking'!TB58)</f>
        <v/>
      </c>
      <c r="SY58" t="str">
        <f>IF('[1]Data Checking'!TC58="","",'[1]Data Checking'!TC58)</f>
        <v/>
      </c>
      <c r="SZ58" t="str">
        <f>IF('[1]Data Checking'!TD58="","",'[1]Data Checking'!TD58)</f>
        <v/>
      </c>
      <c r="TA58" t="str">
        <f>IF('[1]Data Checking'!TE58="","",'[1]Data Checking'!TE58)</f>
        <v/>
      </c>
      <c r="TB58" t="str">
        <f>IF('[1]Data Checking'!TF58="","",'[1]Data Checking'!TF58)</f>
        <v/>
      </c>
      <c r="TC58" t="str">
        <f>IF('[1]Data Checking'!TG58="","",'[1]Data Checking'!TG58)</f>
        <v/>
      </c>
      <c r="TD58" t="str">
        <f>IF('[1]Data Checking'!TH58="","",'[1]Data Checking'!TH58)</f>
        <v/>
      </c>
      <c r="TE58" t="str">
        <f>IF('[1]Data Checking'!TI58="","",'[1]Data Checking'!TI58)</f>
        <v/>
      </c>
      <c r="TF58" t="str">
        <f>IF('[1]Data Checking'!TJ58="","",'[1]Data Checking'!TJ58)</f>
        <v/>
      </c>
      <c r="TG58" t="str">
        <f>IF('[1]Data Checking'!TK58="","",'[1]Data Checking'!TK58)</f>
        <v/>
      </c>
      <c r="TH58" t="str">
        <f>IF('[1]Data Checking'!TL58="","",'[1]Data Checking'!TL58)</f>
        <v/>
      </c>
      <c r="TI58" t="str">
        <f>IF('[1]Data Checking'!TM58="","",'[1]Data Checking'!TM58)</f>
        <v/>
      </c>
      <c r="TJ58">
        <f>IF('[1]Data Checking'!TN58="","",'[1]Data Checking'!TN58)</f>
        <v>0</v>
      </c>
      <c r="TK58">
        <f>IF('[1]Data Checking'!TO58="","",'[1]Data Checking'!TO58)</f>
        <v>0</v>
      </c>
      <c r="TL58">
        <f>IF('[1]Data Checking'!TP58="","",'[1]Data Checking'!TP58)</f>
        <v>0</v>
      </c>
      <c r="TM58">
        <f>IF('[1]Data Checking'!TQ58="","",'[1]Data Checking'!TQ58)</f>
        <v>0</v>
      </c>
      <c r="TN58">
        <f>IF('[1]Data Checking'!TR58="","",'[1]Data Checking'!TR58)</f>
        <v>0</v>
      </c>
      <c r="TO58" t="str">
        <f>IF('[1]Data Checking'!TS58="","",'[1]Data Checking'!TS58)</f>
        <v>Il y a des produits qu'elle n'a pas</v>
      </c>
      <c r="TP58" t="str">
        <f>IF('[1]Data Checking'!TT58="","",'[1]Data Checking'!TT58)</f>
        <v/>
      </c>
      <c r="TQ58">
        <f>IF('[1]Data Checking'!TU58="","",'[1]Data Checking'!TU58)</f>
        <v>237501995</v>
      </c>
      <c r="TR58" t="str">
        <f>IF('[1]Data Checking'!TV58="","",'[1]Data Checking'!TV58)</f>
        <v>a4ecb1ba-422d-412d-8ace-a31ab9e7465b</v>
      </c>
      <c r="TS58">
        <f>IF('[1]Data Checking'!TW58="","",'[1]Data Checking'!TW58)</f>
        <v>44530.922430555547</v>
      </c>
      <c r="TT58" t="str">
        <f>IF('[1]Data Checking'!TX58="","",'[1]Data Checking'!TX58)</f>
        <v/>
      </c>
      <c r="TU58" t="str">
        <f>IF('[1]Data Checking'!TY58="","",'[1]Data Checking'!TY58)</f>
        <v/>
      </c>
      <c r="TV58" t="str">
        <f>IF('[1]Data Checking'!TZ58="","",'[1]Data Checking'!TZ58)</f>
        <v>submitted_via_web</v>
      </c>
      <c r="TW58" t="str">
        <f>IF('[1]Data Checking'!UA58="","",'[1]Data Checking'!UA58)</f>
        <v>icsm_haiti</v>
      </c>
      <c r="TX58" t="str">
        <f>IF('[1]Data Checking'!UB58="","",'[1]Data Checking'!UB58)</f>
        <v/>
      </c>
      <c r="TY58">
        <f>IF('[1]Data Checking'!UC58="","",'[1]Data Checking'!UC58)</f>
        <v>60</v>
      </c>
      <c r="TZ58" t="str">
        <f>IF('[1]Data Checking'!UD58="","",'[1]Data Checking'!UD58)</f>
        <v/>
      </c>
      <c r="UA58" t="e">
        <f>IF('[1]Data Checking'!UL58="","",'[1]Data Checking'!UL58)</f>
        <v>#REF!</v>
      </c>
      <c r="UB58" t="e">
        <f>IF('[1]Data Checking'!UM58="","",'[1]Data Checking'!UM58)</f>
        <v>#REF!</v>
      </c>
      <c r="UC58" t="e">
        <f>IF('[1]Data Checking'!UN58="","",'[1]Data Checking'!UN58)</f>
        <v>#REF!</v>
      </c>
    </row>
    <row r="59" spans="1:549">
      <c r="A59">
        <f>IF('[1]Data Checking'!D59="","",'[1]Data Checking'!D59)</f>
        <v>44530.592559652781</v>
      </c>
      <c r="B59">
        <f>IF('[1]Data Checking'!E59="","",'[1]Data Checking'!E59)</f>
        <v>44530.604495081017</v>
      </c>
      <c r="C59">
        <f>IF('[1]Data Checking'!F59="","",'[1]Data Checking'!F59)</f>
        <v>44530</v>
      </c>
      <c r="D59" t="str">
        <f>IF('[1]Data Checking'!H59="","",'[1]Data Checking'!H59)</f>
        <v>audit.csv</v>
      </c>
      <c r="E59" t="str">
        <f>IF('[1]Data Checking'!I59="","",'[1]Data Checking'!I59)</f>
        <v>icsm_haiti</v>
      </c>
      <c r="F59" t="str">
        <f>IF('[1]Data Checking'!J59="","",'[1]Data Checking'!J59)</f>
        <v/>
      </c>
      <c r="G59" t="str">
        <f>IF('[1]Data Checking'!K59="","",'[1]Data Checking'!K59)</f>
        <v/>
      </c>
      <c r="H59">
        <f>IF('[1]Data Checking'!L59="","",'[1]Data Checking'!L59)</f>
        <v>44530</v>
      </c>
      <c r="I59" t="str">
        <f>IF('[1]Data Checking'!M59="","",'[1]Data Checking'!M59)</f>
        <v>Concern</v>
      </c>
      <c r="J59" t="str">
        <f>IF('[1]Data Checking'!N59="","",'[1]Data Checking'!N59)</f>
        <v/>
      </c>
      <c r="K59" t="str">
        <f>IF('[1]Data Checking'!O59="","",'[1]Data Checking'!O59)</f>
        <v>concern</v>
      </c>
      <c r="L59" t="str">
        <f>IF('[1]Data Checking'!P59="","",'[1]Data Checking'!P59)</f>
        <v>Concern</v>
      </c>
      <c r="M59" t="str">
        <f>IF('[1]Data Checking'!Q59="","",'[1]Data Checking'!Q59)</f>
        <v>Concern</v>
      </c>
      <c r="N59" t="str">
        <f>IF('[1]Data Checking'!R59="","",'[1]Data Checking'!R59)</f>
        <v>CWW-03</v>
      </c>
      <c r="O59" t="str">
        <f>IF('[1]Data Checking'!S59="","",'[1]Data Checking'!S59)</f>
        <v/>
      </c>
      <c r="P59" t="str">
        <f>IF('[1]Data Checking'!T59="","",'[1]Data Checking'!T59)</f>
        <v>cww_03</v>
      </c>
      <c r="Q59" t="str">
        <f>IF('[1]Data Checking'!U59="","",'[1]Data Checking'!U59)</f>
        <v>CWW-03</v>
      </c>
      <c r="R59" t="str">
        <f>IF('[1]Data Checking'!V59="","",'[1]Data Checking'!V59)</f>
        <v>CWW-03</v>
      </c>
      <c r="S59" t="str">
        <f>IF('[1]Data Checking'!W59="","",'[1]Data Checking'!W59)</f>
        <v>Ouest</v>
      </c>
      <c r="T59" t="str">
        <f>IF('[1]Data Checking'!X59="","",'[1]Data Checking'!X59)</f>
        <v>Cité Soleil</v>
      </c>
      <c r="U59" t="str">
        <f>IF('[1]Data Checking'!Y59="","",'[1]Data Checking'!Y59)</f>
        <v>HT0117</v>
      </c>
      <c r="V59" t="str">
        <f>IF('[1]Data Checking'!Z59="","",'[1]Data Checking'!Z59)</f>
        <v>Cité Soleil</v>
      </c>
      <c r="W59" t="str">
        <f>IF('[1]Data Checking'!AA59="","",'[1]Data Checking'!AA59)</f>
        <v>2e Section des Varreux</v>
      </c>
      <c r="X59" t="str">
        <f>IF('[1]Data Checking'!AB59="","",'[1]Data Checking'!AB59)</f>
        <v>HT0117-02</v>
      </c>
      <c r="Y59" t="str">
        <f>IF('[1]Data Checking'!AC59="","",'[1]Data Checking'!AC59)</f>
        <v>1re Section des Varreux</v>
      </c>
      <c r="Z59" t="str">
        <f>IF('[1]Data Checking'!AD59="","",'[1]Data Checking'!AD59)</f>
        <v>Terre-noire</v>
      </c>
      <c r="AA59" t="str">
        <f>IF('[1]Data Checking'!AE59="","",'[1]Data Checking'!AE59)</f>
        <v/>
      </c>
      <c r="AB59" t="str">
        <f>IF('[1]Data Checking'!AF59="","",'[1]Data Checking'!AF59)</f>
        <v>cit_1</v>
      </c>
      <c r="AC59" t="str">
        <f>IF('[1]Data Checking'!AG59="","",'[1]Data Checking'!AG59)</f>
        <v>Terre-noire</v>
      </c>
      <c r="AD59" t="str">
        <f>IF('[1]Data Checking'!AH59="","",'[1]Data Checking'!AH59)</f>
        <v>Terre-noire</v>
      </c>
      <c r="AE59" t="str">
        <f>IF('[1]Data Checking'!AI59="","",'[1]Data Checking'!AI59)</f>
        <v>Marché de Terre Noire</v>
      </c>
      <c r="AF59" t="str">
        <f>IF('[1]Data Checking'!AJ59="","",'[1]Data Checking'!AJ59)</f>
        <v/>
      </c>
      <c r="AG59" t="str">
        <f>IF('[1]Data Checking'!AK59="","",'[1]Data Checking'!AK59)</f>
        <v>terre_noir</v>
      </c>
      <c r="AH59" t="str">
        <f>IF('[1]Data Checking'!AL59="","",'[1]Data Checking'!AL59)</f>
        <v>Marché de Terre Noire</v>
      </c>
      <c r="AI59" t="str">
        <f>IF('[1]Data Checking'!AM59="","",'[1]Data Checking'!AM59)</f>
        <v>Marché de Terre Noire</v>
      </c>
      <c r="AJ59" t="str">
        <f>IF('[1]Data Checking'!AN59="","",'[1]Data Checking'!AN59)</f>
        <v>Milieu urbain</v>
      </c>
      <c r="AK59" t="str">
        <f>IF('[1]Data Checking'!AO59="","",'[1]Data Checking'!AO59)</f>
        <v>Enquête auprès d'un marchand</v>
      </c>
      <c r="AL59" t="str">
        <f>IF('[1]Data Checking'!AP59="","",'[1]Data Checking'!AP59)</f>
        <v>Oui</v>
      </c>
      <c r="AM59" t="str">
        <f>IF('[1]Data Checking'!AQ59="","",'[1]Data Checking'!AQ59)</f>
        <v/>
      </c>
      <c r="AN59" t="str">
        <f>IF('[1]Data Checking'!AR59="","",'[1]Data Checking'!AR59)</f>
        <v>Oui</v>
      </c>
      <c r="AO59" t="str">
        <f>IF('[1]Data Checking'!AS59="","",'[1]Data Checking'!AS59)</f>
        <v/>
      </c>
      <c r="AP59" t="str">
        <f>IF('[1]Data Checking'!AT59="","",'[1]Data Checking'!AT59)</f>
        <v>Femme</v>
      </c>
      <c r="AQ59">
        <f>IF('[1]Data Checking'!AU59="","",'[1]Data Checking'!AU59)</f>
        <v>44530</v>
      </c>
      <c r="AR59">
        <f>IF('[1]Data Checking'!AV59="","",'[1]Data Checking'!AV59)</f>
        <v>44530</v>
      </c>
      <c r="AS59" t="str">
        <f>IF('[1]Data Checking'!AW59="","",'[1]Data Checking'!AW59)</f>
        <v>Détaillant sur une table</v>
      </c>
      <c r="AT59" t="str">
        <f>IF('[1]Data Checking'!AX59="","",'[1]Data Checking'!AX59)</f>
        <v/>
      </c>
      <c r="AU59" t="str">
        <f>IF('[1]Data Checking'!AY59="","",'[1]Data Checking'!AY59)</f>
        <v>Produits et Ustensiles d'hygiène et assainissement</v>
      </c>
      <c r="AV59">
        <f>IF('[1]Data Checking'!AZ59="","",'[1]Data Checking'!AZ59)</f>
        <v>0</v>
      </c>
      <c r="AW59">
        <f>IF('[1]Data Checking'!BA59="","",'[1]Data Checking'!BA59)</f>
        <v>1</v>
      </c>
      <c r="AX59">
        <f>IF('[1]Data Checking'!BB59="","",'[1]Data Checking'!BB59)</f>
        <v>0</v>
      </c>
      <c r="AY59">
        <f>IF('[1]Data Checking'!BC59="","",'[1]Data Checking'!BC59)</f>
        <v>0</v>
      </c>
      <c r="AZ59" t="str">
        <f>IF('[1]Data Checking'!BD59="","",'[1]Data Checking'!BD59)</f>
        <v>wash</v>
      </c>
      <c r="BA59" t="str">
        <f>IF('[1]Data Checking'!BE59="","",'[1]Data Checking'!BE59)</f>
        <v>Produits et Ustensiles d'hygiène et assainissement</v>
      </c>
      <c r="BB59" t="str">
        <f>IF('[1]Data Checking'!BF59="","",'[1]Data Checking'!BF59)</f>
        <v>En espèces (Gourde)</v>
      </c>
      <c r="BC59">
        <f>IF('[1]Data Checking'!BG59="","",'[1]Data Checking'!BG59)</f>
        <v>1</v>
      </c>
      <c r="BD59">
        <f>IF('[1]Data Checking'!BH59="","",'[1]Data Checking'!BH59)</f>
        <v>0</v>
      </c>
      <c r="BE59">
        <f>IF('[1]Data Checking'!BI59="","",'[1]Data Checking'!BI59)</f>
        <v>0</v>
      </c>
      <c r="BF59">
        <f>IF('[1]Data Checking'!BJ59="","",'[1]Data Checking'!BJ59)</f>
        <v>0</v>
      </c>
      <c r="BG59">
        <f>IF('[1]Data Checking'!BK59="","",'[1]Data Checking'!BK59)</f>
        <v>0</v>
      </c>
      <c r="BH59">
        <f>IF('[1]Data Checking'!BL59="","",'[1]Data Checking'!BL59)</f>
        <v>0</v>
      </c>
      <c r="BI59">
        <f>IF('[1]Data Checking'!BM59="","",'[1]Data Checking'!BM59)</f>
        <v>0</v>
      </c>
      <c r="BJ59">
        <f>IF('[1]Data Checking'!BN59="","",'[1]Data Checking'!BN59)</f>
        <v>0</v>
      </c>
      <c r="BK59">
        <f>IF('[1]Data Checking'!BO59="","",'[1]Data Checking'!BO59)</f>
        <v>0</v>
      </c>
      <c r="BL59">
        <f>IF('[1]Data Checking'!BP59="","",'[1]Data Checking'!BP59)</f>
        <v>0</v>
      </c>
      <c r="BM59" t="str">
        <f>IF('[1]Data Checking'!BQ59="","",'[1]Data Checking'!BQ59)</f>
        <v/>
      </c>
      <c r="BN59" t="str">
        <f>IF('[1]Data Checking'!BR59="","",'[1]Data Checking'!BR59)</f>
        <v>Non, il n'y a pas eu de variation</v>
      </c>
      <c r="BO59" t="str">
        <f>IF('[1]Data Checking'!BS59="","",'[1]Data Checking'!BS59)</f>
        <v>Moins de 20</v>
      </c>
      <c r="BP59" t="str">
        <f>IF('[1]Data Checking'!BT59="","",'[1]Data Checking'!BT59)</f>
        <v/>
      </c>
      <c r="BQ59" t="str">
        <f>IF('[1]Data Checking'!BU59="","",'[1]Data Checking'!BU59)</f>
        <v/>
      </c>
      <c r="BR59" t="str">
        <f>IF('[1]Data Checking'!BV59="","",'[1]Data Checking'!BV59)</f>
        <v/>
      </c>
      <c r="BS59" t="str">
        <f>IF('[1]Data Checking'!BW59="","",'[1]Data Checking'!BW59)</f>
        <v/>
      </c>
      <c r="BT59" t="str">
        <f>IF('[1]Data Checking'!BX59="","",'[1]Data Checking'!BX59)</f>
        <v/>
      </c>
      <c r="BU59" t="str">
        <f>IF('[1]Data Checking'!BY59="","",'[1]Data Checking'!BY59)</f>
        <v/>
      </c>
      <c r="BV59" t="str">
        <f>IF('[1]Data Checking'!BZ59="","",'[1]Data Checking'!BZ59)</f>
        <v/>
      </c>
      <c r="BW59" t="str">
        <f>IF('[1]Data Checking'!CA59="","",'[1]Data Checking'!CA59)</f>
        <v/>
      </c>
      <c r="BX59" t="str">
        <f>IF('[1]Data Checking'!CB59="","",'[1]Data Checking'!CB59)</f>
        <v/>
      </c>
      <c r="BY59" t="str">
        <f>IF('[1]Data Checking'!CC59="","",'[1]Data Checking'!CC59)</f>
        <v/>
      </c>
      <c r="BZ59" t="str">
        <f>IF('[1]Data Checking'!CD59="","",'[1]Data Checking'!CD59)</f>
        <v/>
      </c>
      <c r="CA59" t="str">
        <f>IF('[1]Data Checking'!CE59="","",'[1]Data Checking'!CE59)</f>
        <v/>
      </c>
      <c r="CB59" t="str">
        <f>IF('[1]Data Checking'!CF59="","",'[1]Data Checking'!CF59)</f>
        <v/>
      </c>
      <c r="CC59" t="str">
        <f>IF('[1]Data Checking'!CG59="","",'[1]Data Checking'!CG59)</f>
        <v/>
      </c>
      <c r="CD59" t="str">
        <f>IF('[1]Data Checking'!CH59="","",'[1]Data Checking'!CH59)</f>
        <v/>
      </c>
      <c r="CE59" t="str">
        <f>IF('[1]Data Checking'!CI59="","",'[1]Data Checking'!CI59)</f>
        <v/>
      </c>
      <c r="CF59" t="str">
        <f>IF('[1]Data Checking'!CJ59="","",'[1]Data Checking'!CJ59)</f>
        <v/>
      </c>
      <c r="CG59" t="str">
        <f>IF('[1]Data Checking'!CK59="","",'[1]Data Checking'!CK59)</f>
        <v/>
      </c>
      <c r="CH59" t="str">
        <f>IF('[1]Data Checking'!CL59="","",'[1]Data Checking'!CL59)</f>
        <v/>
      </c>
      <c r="CI59" t="str">
        <f>IF('[1]Data Checking'!CM59="","",'[1]Data Checking'!CM59)</f>
        <v/>
      </c>
      <c r="CJ59" t="str">
        <f>IF('[1]Data Checking'!CN59="","",'[1]Data Checking'!CN59)</f>
        <v/>
      </c>
      <c r="CK59" t="str">
        <f>IF('[1]Data Checking'!CO59="","",'[1]Data Checking'!CO59)</f>
        <v/>
      </c>
      <c r="CL59" t="str">
        <f>IF('[1]Data Checking'!CP59="","",'[1]Data Checking'!CP59)</f>
        <v/>
      </c>
      <c r="CM59" t="str">
        <f>IF('[1]Data Checking'!CQ59="","",'[1]Data Checking'!CQ59)</f>
        <v/>
      </c>
      <c r="CN59" t="str">
        <f>IF('[1]Data Checking'!CR59="","",'[1]Data Checking'!CR59)</f>
        <v/>
      </c>
      <c r="CO59" t="str">
        <f>IF('[1]Data Checking'!CS59="","",'[1]Data Checking'!CS59)</f>
        <v/>
      </c>
      <c r="CP59" t="str">
        <f>IF('[1]Data Checking'!CT59="","",'[1]Data Checking'!CT59)</f>
        <v/>
      </c>
      <c r="CQ59" t="str">
        <f>IF('[1]Data Checking'!CU59="","",'[1]Data Checking'!CU59)</f>
        <v/>
      </c>
      <c r="CR59" t="str">
        <f>IF('[1]Data Checking'!CV59="","",'[1]Data Checking'!CV59)</f>
        <v/>
      </c>
      <c r="CS59" t="str">
        <f>IF('[1]Data Checking'!CW59="","",'[1]Data Checking'!CW59)</f>
        <v/>
      </c>
      <c r="CT59" t="str">
        <f>IF('[1]Data Checking'!CX59="","",'[1]Data Checking'!CX59)</f>
        <v/>
      </c>
      <c r="CU59" t="str">
        <f>IF('[1]Data Checking'!CY59="","",'[1]Data Checking'!CY59)</f>
        <v/>
      </c>
      <c r="CV59" t="str">
        <f>IF('[1]Data Checking'!CZ59="","",'[1]Data Checking'!CZ59)</f>
        <v/>
      </c>
      <c r="CW59" t="str">
        <f>IF('[1]Data Checking'!DA59="","",'[1]Data Checking'!DA59)</f>
        <v/>
      </c>
      <c r="CX59" t="str">
        <f>IF('[1]Data Checking'!DB59="","",'[1]Data Checking'!DB59)</f>
        <v/>
      </c>
      <c r="CY59" t="str">
        <f>IF('[1]Data Checking'!DC59="","",'[1]Data Checking'!DC59)</f>
        <v/>
      </c>
      <c r="CZ59" t="str">
        <f>IF('[1]Data Checking'!DD59="","",'[1]Data Checking'!DD59)</f>
        <v/>
      </c>
      <c r="DA59" t="str">
        <f>IF('[1]Data Checking'!DE59="","",'[1]Data Checking'!DE59)</f>
        <v/>
      </c>
      <c r="DB59" t="str">
        <f>IF('[1]Data Checking'!DF59="","",'[1]Data Checking'!DF59)</f>
        <v/>
      </c>
      <c r="DC59" t="str">
        <f>IF('[1]Data Checking'!DG59="","",'[1]Data Checking'!DG59)</f>
        <v/>
      </c>
      <c r="DD59" t="str">
        <f>IF('[1]Data Checking'!DH59="","",'[1]Data Checking'!DH59)</f>
        <v/>
      </c>
      <c r="DE59" t="str">
        <f>IF('[1]Data Checking'!DI59="","",'[1]Data Checking'!DI59)</f>
        <v/>
      </c>
      <c r="DF59" t="str">
        <f>IF('[1]Data Checking'!DJ59="","",'[1]Data Checking'!DJ59)</f>
        <v/>
      </c>
      <c r="DG59" t="str">
        <f>IF('[1]Data Checking'!DK59="","",'[1]Data Checking'!DK59)</f>
        <v/>
      </c>
      <c r="DH59" t="str">
        <f>IF('[1]Data Checking'!DL59="","",'[1]Data Checking'!DL59)</f>
        <v/>
      </c>
      <c r="DI59" t="str">
        <f>IF('[1]Data Checking'!DM59="","",'[1]Data Checking'!DM59)</f>
        <v/>
      </c>
      <c r="DJ59" t="str">
        <f>IF('[1]Data Checking'!DN59="","",'[1]Data Checking'!DN59)</f>
        <v/>
      </c>
      <c r="DK59" t="str">
        <f>IF('[1]Data Checking'!DO59="","",'[1]Data Checking'!DO59)</f>
        <v/>
      </c>
      <c r="DL59" t="str">
        <f>IF('[1]Data Checking'!DP59="","",'[1]Data Checking'!DP59)</f>
        <v/>
      </c>
      <c r="DM59" t="str">
        <f>IF('[1]Data Checking'!DQ59="","",'[1]Data Checking'!DQ59)</f>
        <v/>
      </c>
      <c r="DN59" t="str">
        <f>IF('[1]Data Checking'!DR59="","",'[1]Data Checking'!DR59)</f>
        <v/>
      </c>
      <c r="DO59" t="str">
        <f>IF('[1]Data Checking'!DS59="","",'[1]Data Checking'!DS59)</f>
        <v/>
      </c>
      <c r="DP59" t="str">
        <f>IF('[1]Data Checking'!DT59="","",'[1]Data Checking'!DT59)</f>
        <v/>
      </c>
      <c r="DQ59" t="str">
        <f>IF('[1]Data Checking'!DU59="","",'[1]Data Checking'!DU59)</f>
        <v/>
      </c>
      <c r="DR59" t="str">
        <f>IF('[1]Data Checking'!DV59="","",'[1]Data Checking'!DV59)</f>
        <v/>
      </c>
      <c r="DS59" t="str">
        <f>IF('[1]Data Checking'!DW59="","",'[1]Data Checking'!DW59)</f>
        <v/>
      </c>
      <c r="DT59" t="str">
        <f>IF('[1]Data Checking'!DX59="","",'[1]Data Checking'!DX59)</f>
        <v/>
      </c>
      <c r="DU59" t="str">
        <f>IF('[1]Data Checking'!DY59="","",'[1]Data Checking'!DY59)</f>
        <v/>
      </c>
      <c r="DV59" t="str">
        <f>IF('[1]Data Checking'!DZ59="","",'[1]Data Checking'!DZ59)</f>
        <v/>
      </c>
      <c r="DW59" t="str">
        <f>IF('[1]Data Checking'!EA59="","",'[1]Data Checking'!EA59)</f>
        <v/>
      </c>
      <c r="DX59" t="str">
        <f>IF('[1]Data Checking'!EB59="","",'[1]Data Checking'!EB59)</f>
        <v/>
      </c>
      <c r="DY59" t="str">
        <f>IF('[1]Data Checking'!EC59="","",'[1]Data Checking'!EC59)</f>
        <v/>
      </c>
      <c r="DZ59" t="str">
        <f>IF('[1]Data Checking'!ED59="","",'[1]Data Checking'!ED59)</f>
        <v/>
      </c>
      <c r="EA59" t="str">
        <f>IF('[1]Data Checking'!EE59="","",'[1]Data Checking'!EE59)</f>
        <v/>
      </c>
      <c r="EB59" t="str">
        <f>IF('[1]Data Checking'!EF59="","",'[1]Data Checking'!EF59)</f>
        <v/>
      </c>
      <c r="EC59" t="str">
        <f>IF('[1]Data Checking'!EG59="","",'[1]Data Checking'!EG59)</f>
        <v/>
      </c>
      <c r="ED59" t="str">
        <f>IF('[1]Data Checking'!EH59="","",'[1]Data Checking'!EH59)</f>
        <v/>
      </c>
      <c r="EE59" t="str">
        <f>IF('[1]Data Checking'!EI59="","",'[1]Data Checking'!EI59)</f>
        <v/>
      </c>
      <c r="EF59" t="str">
        <f>IF('[1]Data Checking'!EJ59="","",'[1]Data Checking'!EJ59)</f>
        <v/>
      </c>
      <c r="EG59" t="str">
        <f>IF('[1]Data Checking'!EK59="","",'[1]Data Checking'!EK59)</f>
        <v/>
      </c>
      <c r="EH59" t="str">
        <f>IF('[1]Data Checking'!EL59="","",'[1]Data Checking'!EL59)</f>
        <v/>
      </c>
      <c r="EI59" t="str">
        <f>IF('[1]Data Checking'!EM59="","",'[1]Data Checking'!EM59)</f>
        <v/>
      </c>
      <c r="EJ59" t="str">
        <f>IF('[1]Data Checking'!EN59="","",'[1]Data Checking'!EN59)</f>
        <v/>
      </c>
      <c r="EK59" t="str">
        <f>IF('[1]Data Checking'!EO59="","",'[1]Data Checking'!EO59)</f>
        <v>Brosse à dent Dentifrice Papier toilette Serviettes hygiéniques</v>
      </c>
      <c r="EL59">
        <f>IF('[1]Data Checking'!EP59="","",'[1]Data Checking'!EP59)</f>
        <v>0</v>
      </c>
      <c r="EM59">
        <f>IF('[1]Data Checking'!EQ59="","",'[1]Data Checking'!EQ59)</f>
        <v>1</v>
      </c>
      <c r="EN59">
        <f>IF('[1]Data Checking'!ER59="","",'[1]Data Checking'!ER59)</f>
        <v>1</v>
      </c>
      <c r="EO59">
        <f>IF('[1]Data Checking'!ES59="","",'[1]Data Checking'!ES59)</f>
        <v>1</v>
      </c>
      <c r="EP59">
        <f>IF('[1]Data Checking'!ET59="","",'[1]Data Checking'!ET59)</f>
        <v>1</v>
      </c>
      <c r="EQ59">
        <f>IF('[1]Data Checking'!EU59="","",'[1]Data Checking'!EU59)</f>
        <v>0</v>
      </c>
      <c r="ER59">
        <f>IF('[1]Data Checking'!EV59="","",'[1]Data Checking'!EV59)</f>
        <v>0</v>
      </c>
      <c r="ES59">
        <f>IF('[1]Data Checking'!EW59="","",'[1]Data Checking'!EW59)</f>
        <v>0</v>
      </c>
      <c r="ET59">
        <f>IF('[1]Data Checking'!EX59="","",'[1]Data Checking'!EX59)</f>
        <v>0</v>
      </c>
      <c r="EU59">
        <f>IF('[1]Data Checking'!EY59="","",'[1]Data Checking'!EY59)</f>
        <v>0</v>
      </c>
      <c r="EV59">
        <f>IF('[1]Data Checking'!EZ59="","",'[1]Data Checking'!EZ59)</f>
        <v>0</v>
      </c>
      <c r="EW59" t="str">
        <f>IF('[1]Data Checking'!FA59="","",'[1]Data Checking'!FA59)</f>
        <v/>
      </c>
      <c r="EX59" t="str">
        <f>IF('[1]Data Checking'!FB59="","",'[1]Data Checking'!FB59)</f>
        <v/>
      </c>
      <c r="EY59" t="str">
        <f>IF('[1]Data Checking'!FC59="","",'[1]Data Checking'!FC59)</f>
        <v/>
      </c>
      <c r="EZ59" t="str">
        <f>IF('[1]Data Checking'!FD59="","",'[1]Data Checking'!FD59)</f>
        <v/>
      </c>
      <c r="FA59" t="str">
        <f>IF('[1]Data Checking'!FE59="","",'[1]Data Checking'!FE59)</f>
        <v/>
      </c>
      <c r="FB59" t="str">
        <f>IF('[1]Data Checking'!FF59="","",'[1]Data Checking'!FF59)</f>
        <v/>
      </c>
      <c r="FC59" t="str">
        <f>IF('[1]Data Checking'!FG59="","",'[1]Data Checking'!FG59)</f>
        <v/>
      </c>
      <c r="FD59" t="str">
        <f>IF('[1]Data Checking'!FH59="","",'[1]Data Checking'!FH59)</f>
        <v/>
      </c>
      <c r="FE59">
        <f>IF('[1]Data Checking'!FI59="","",'[1]Data Checking'!FI59)</f>
        <v>25</v>
      </c>
      <c r="FF59" t="str">
        <f>IF('[1]Data Checking'!FJ59="","",'[1]Data Checking'!FJ59)</f>
        <v>Oui</v>
      </c>
      <c r="FG59">
        <f>IF('[1]Data Checking'!FK59="","",'[1]Data Checking'!FK59)</f>
        <v>25</v>
      </c>
      <c r="FH59" t="str">
        <f>IF('[1]Data Checking'!FL59="","",'[1]Data Checking'!FL59)</f>
        <v>Oui</v>
      </c>
      <c r="FI59" t="str">
        <f>IF('[1]Data Checking'!FM59="","",'[1]Data Checking'!FM59)</f>
        <v/>
      </c>
      <c r="FJ59" t="str">
        <f>IF('[1]Data Checking'!FN59="","",'[1]Data Checking'!FN59)</f>
        <v/>
      </c>
      <c r="FK59" t="str">
        <f>IF('[1]Data Checking'!FO59="","",'[1]Data Checking'!FO59)</f>
        <v/>
      </c>
      <c r="FL59" t="str">
        <f>IF('[1]Data Checking'!FP59="","",'[1]Data Checking'!FP59)</f>
        <v/>
      </c>
      <c r="FM59" t="str">
        <f>IF('[1]Data Checking'!FQ59="","",'[1]Data Checking'!FQ59)</f>
        <v/>
      </c>
      <c r="FN59" t="str">
        <f>IF('[1]Data Checking'!FR59="","",'[1]Data Checking'!FR59)</f>
        <v/>
      </c>
      <c r="FO59" t="str">
        <f>IF('[1]Data Checking'!FS59="","",'[1]Data Checking'!FS59)</f>
        <v>Oui</v>
      </c>
      <c r="FP59">
        <f>IF('[1]Data Checking'!FT59="","",'[1]Data Checking'!FT59)</f>
        <v>400</v>
      </c>
      <c r="FQ59" t="str">
        <f>IF('[1]Data Checking'!FU59="","",'[1]Data Checking'!FU59)</f>
        <v/>
      </c>
      <c r="FR59" t="str">
        <f>IF('[1]Data Checking'!FV59="","",'[1]Data Checking'!FV59)</f>
        <v/>
      </c>
      <c r="FS59">
        <f>IF('[1]Data Checking'!FW59="","",'[1]Data Checking'!FW59)</f>
        <v>400</v>
      </c>
      <c r="FT59" t="str">
        <f>IF('[1]Data Checking'!FX59="","",'[1]Data Checking'!FX59)</f>
        <v>Oui</v>
      </c>
      <c r="FU59" t="str">
        <f>IF('[1]Data Checking'!FY59="","",'[1]Data Checking'!FY59)</f>
        <v>Oui</v>
      </c>
      <c r="FV59">
        <f>IF('[1]Data Checking'!FZ59="","",'[1]Data Checking'!FZ59)</f>
        <v>390</v>
      </c>
      <c r="FW59" t="str">
        <f>IF('[1]Data Checking'!GA59="","",'[1]Data Checking'!GA59)</f>
        <v/>
      </c>
      <c r="FX59" t="str">
        <f>IF('[1]Data Checking'!GB59="","",'[1]Data Checking'!GB59)</f>
        <v/>
      </c>
      <c r="FY59" t="str">
        <f>IF('[1]Data Checking'!GC59="","",'[1]Data Checking'!GC59)</f>
        <v/>
      </c>
      <c r="FZ59">
        <f>IF('[1]Data Checking'!GD59="","",'[1]Data Checking'!GD59)</f>
        <v>90</v>
      </c>
      <c r="GA59" t="str">
        <f>IF('[1]Data Checking'!GE59="","",'[1]Data Checking'!GE59)</f>
        <v>Oui</v>
      </c>
      <c r="GB59" t="str">
        <f>IF('[1]Data Checking'!GF59="","",'[1]Data Checking'!GF59)</f>
        <v/>
      </c>
      <c r="GC59" t="str">
        <f>IF('[1]Data Checking'!GG59="","",'[1]Data Checking'!GG59)</f>
        <v/>
      </c>
      <c r="GD59" t="str">
        <f>IF('[1]Data Checking'!GH59="","",'[1]Data Checking'!GH59)</f>
        <v/>
      </c>
      <c r="GE59" t="str">
        <f>IF('[1]Data Checking'!GI59="","",'[1]Data Checking'!GI59)</f>
        <v/>
      </c>
      <c r="GF59" t="str">
        <f>IF('[1]Data Checking'!GJ59="","",'[1]Data Checking'!GJ59)</f>
        <v/>
      </c>
      <c r="GG59" t="str">
        <f>IF('[1]Data Checking'!GK59="","",'[1]Data Checking'!GK59)</f>
        <v/>
      </c>
      <c r="GH59" t="str">
        <f>IF('[1]Data Checking'!GL59="","",'[1]Data Checking'!GL59)</f>
        <v/>
      </c>
      <c r="GI59" t="str">
        <f>IF('[1]Data Checking'!GM59="","",'[1]Data Checking'!GM59)</f>
        <v/>
      </c>
      <c r="GJ59" t="str">
        <f>IF('[1]Data Checking'!GN59="","",'[1]Data Checking'!GN59)</f>
        <v/>
      </c>
      <c r="GK59" t="str">
        <f>IF('[1]Data Checking'!GO59="","",'[1]Data Checking'!GO59)</f>
        <v/>
      </c>
      <c r="GL59" t="str">
        <f>IF('[1]Data Checking'!GP59="","",'[1]Data Checking'!GP59)</f>
        <v/>
      </c>
      <c r="GM59" t="str">
        <f>IF('[1]Data Checking'!GQ59="","",'[1]Data Checking'!GQ59)</f>
        <v/>
      </c>
      <c r="GN59" t="str">
        <f>IF('[1]Data Checking'!GR59="","",'[1]Data Checking'!GR59)</f>
        <v/>
      </c>
      <c r="GO59" t="str">
        <f>IF('[1]Data Checking'!GS59="","",'[1]Data Checking'!GS59)</f>
        <v/>
      </c>
      <c r="GP59" t="str">
        <f>IF('[1]Data Checking'!GT59="","",'[1]Data Checking'!GT59)</f>
        <v/>
      </c>
      <c r="GQ59" t="str">
        <f>IF('[1]Data Checking'!GU59="","",'[1]Data Checking'!GU59)</f>
        <v>Non</v>
      </c>
      <c r="GR59" t="str">
        <f>IF('[1]Data Checking'!GV59="","",'[1]Data Checking'!GV59)</f>
        <v/>
      </c>
      <c r="GS59" t="str">
        <f>IF('[1]Data Checking'!GW59="","",'[1]Data Checking'!GW59)</f>
        <v/>
      </c>
      <c r="GT59" t="str">
        <f>IF('[1]Data Checking'!GX59="","",'[1]Data Checking'!GX59)</f>
        <v/>
      </c>
      <c r="GU59" t="str">
        <f>IF('[1]Data Checking'!GY59="","",'[1]Data Checking'!GY59)</f>
        <v/>
      </c>
      <c r="GV59" t="str">
        <f>IF('[1]Data Checking'!GZ59="","",'[1]Data Checking'!GZ59)</f>
        <v/>
      </c>
      <c r="GW59" t="str">
        <f>IF('[1]Data Checking'!HA59="","",'[1]Data Checking'!HA59)</f>
        <v/>
      </c>
      <c r="GX59" t="str">
        <f>IF('[1]Data Checking'!HB59="","",'[1]Data Checking'!HB59)</f>
        <v/>
      </c>
      <c r="GY59" t="str">
        <f>IF('[1]Data Checking'!HC59="","",'[1]Data Checking'!HC59)</f>
        <v/>
      </c>
      <c r="GZ59" t="str">
        <f>IF('[1]Data Checking'!HD59="","",'[1]Data Checking'!HD59)</f>
        <v/>
      </c>
      <c r="HA59" t="str">
        <f>IF('[1]Data Checking'!HE59="","",'[1]Data Checking'!HE59)</f>
        <v/>
      </c>
      <c r="HB59" t="str">
        <f>IF('[1]Data Checking'!HF59="","",'[1]Data Checking'!HF59)</f>
        <v/>
      </c>
      <c r="HC59" t="str">
        <f>IF('[1]Data Checking'!HG59="","",'[1]Data Checking'!HG59)</f>
        <v/>
      </c>
      <c r="HD59" t="str">
        <f>IF('[1]Data Checking'!HH59="","",'[1]Data Checking'!HH59)</f>
        <v/>
      </c>
      <c r="HE59" t="str">
        <f>IF('[1]Data Checking'!HI59="","",'[1]Data Checking'!HI59)</f>
        <v/>
      </c>
      <c r="HF59" t="str">
        <f>IF('[1]Data Checking'!HJ59="","",'[1]Data Checking'!HJ59)</f>
        <v/>
      </c>
      <c r="HG59" t="str">
        <f>IF('[1]Data Checking'!HK59="","",'[1]Data Checking'!HK59)</f>
        <v/>
      </c>
      <c r="HH59" t="str">
        <f>IF('[1]Data Checking'!HL59="","",'[1]Data Checking'!HL59)</f>
        <v/>
      </c>
      <c r="HI59" t="str">
        <f>IF('[1]Data Checking'!HM59="","",'[1]Data Checking'!HM59)</f>
        <v/>
      </c>
      <c r="HJ59" t="str">
        <f>IF('[1]Data Checking'!HN59="","",'[1]Data Checking'!HN59)</f>
        <v/>
      </c>
      <c r="HK59" t="str">
        <f>IF('[1]Data Checking'!HO59="","",'[1]Data Checking'!HO59)</f>
        <v/>
      </c>
      <c r="HL59" t="str">
        <f>IF('[1]Data Checking'!HP59="","",'[1]Data Checking'!HP59)</f>
        <v/>
      </c>
      <c r="HM59" t="str">
        <f>IF('[1]Data Checking'!HQ59="","",'[1]Data Checking'!HQ59)</f>
        <v/>
      </c>
      <c r="HN59" t="str">
        <f>IF('[1]Data Checking'!HR59="","",'[1]Data Checking'!HR59)</f>
        <v/>
      </c>
      <c r="HO59" t="str">
        <f>IF('[1]Data Checking'!HS59="","",'[1]Data Checking'!HS59)</f>
        <v/>
      </c>
      <c r="HP59" t="str">
        <f>IF('[1]Data Checking'!HT59="","",'[1]Data Checking'!HT59)</f>
        <v/>
      </c>
      <c r="HQ59" t="str">
        <f>IF('[1]Data Checking'!HU59="","",'[1]Data Checking'!HU59)</f>
        <v/>
      </c>
      <c r="HR59" t="str">
        <f>IF('[1]Data Checking'!HV59="","",'[1]Data Checking'!HV59)</f>
        <v/>
      </c>
      <c r="HS59" t="str">
        <f>IF('[1]Data Checking'!HW59="","",'[1]Data Checking'!HW59)</f>
        <v>Non</v>
      </c>
      <c r="HT59" t="str">
        <f>IF('[1]Data Checking'!HX59="","",'[1]Data Checking'!HX59)</f>
        <v>Oui</v>
      </c>
      <c r="HU59" t="str">
        <f>IF('[1]Data Checking'!HY59="","",'[1]Data Checking'!HY59)</f>
        <v>Oui</v>
      </c>
      <c r="HV59" t="str">
        <f>IF('[1]Data Checking'!HZ59="","",'[1]Data Checking'!HZ59)</f>
        <v>Ouest</v>
      </c>
      <c r="HW59" t="str">
        <f>IF('[1]Data Checking'!IA59="","",'[1]Data Checking'!IA59)</f>
        <v>Meme</v>
      </c>
      <c r="HX59" t="str">
        <f>IF('[1]Data Checking'!IB59="","",'[1]Data Checking'!IB59)</f>
        <v>Tabarre</v>
      </c>
      <c r="HY59" t="str">
        <f>IF('[1]Data Checking'!IC59="","",'[1]Data Checking'!IC59)</f>
        <v>Différent</v>
      </c>
      <c r="HZ59" t="str">
        <f>IF('[1]Data Checking'!ID59="","",'[1]Data Checking'!ID59)</f>
        <v/>
      </c>
      <c r="IA59" t="str">
        <f>IF('[1]Data Checking'!IE59="","",'[1]Data Checking'!IE59)</f>
        <v/>
      </c>
      <c r="IB59" t="str">
        <f>IF('[1]Data Checking'!IF59="","",'[1]Data Checking'!IF59)</f>
        <v>Oui</v>
      </c>
      <c r="IC59" t="str">
        <f>IF('[1]Data Checking'!IG59="","",'[1]Data Checking'!IG59)</f>
        <v>Vols ou pillages</v>
      </c>
      <c r="ID59">
        <f>IF('[1]Data Checking'!IH59="","",'[1]Data Checking'!IH59)</f>
        <v>1</v>
      </c>
      <c r="IE59">
        <f>IF('[1]Data Checking'!II59="","",'[1]Data Checking'!II59)</f>
        <v>0</v>
      </c>
      <c r="IF59">
        <f>IF('[1]Data Checking'!IJ59="","",'[1]Data Checking'!IJ59)</f>
        <v>0</v>
      </c>
      <c r="IG59">
        <f>IF('[1]Data Checking'!IK59="","",'[1]Data Checking'!IK59)</f>
        <v>0</v>
      </c>
      <c r="IH59">
        <f>IF('[1]Data Checking'!IL59="","",'[1]Data Checking'!IL59)</f>
        <v>0</v>
      </c>
      <c r="II59">
        <f>IF('[1]Data Checking'!IM59="","",'[1]Data Checking'!IM59)</f>
        <v>0</v>
      </c>
      <c r="IJ59" t="str">
        <f>IF('[1]Data Checking'!IN59="","",'[1]Data Checking'!IN59)</f>
        <v/>
      </c>
      <c r="IK59" t="str">
        <f>IF('[1]Data Checking'!IO59="","",'[1]Data Checking'!IO59)</f>
        <v>Aucune préoccupation particulière</v>
      </c>
      <c r="IL59">
        <f>IF('[1]Data Checking'!IP59="","",'[1]Data Checking'!IP59)</f>
        <v>0</v>
      </c>
      <c r="IM59">
        <f>IF('[1]Data Checking'!IQ59="","",'[1]Data Checking'!IQ59)</f>
        <v>0</v>
      </c>
      <c r="IN59">
        <f>IF('[1]Data Checking'!IR59="","",'[1]Data Checking'!IR59)</f>
        <v>0</v>
      </c>
      <c r="IO59">
        <f>IF('[1]Data Checking'!IS59="","",'[1]Data Checking'!IS59)</f>
        <v>0</v>
      </c>
      <c r="IP59">
        <f>IF('[1]Data Checking'!IT59="","",'[1]Data Checking'!IT59)</f>
        <v>0</v>
      </c>
      <c r="IQ59">
        <f>IF('[1]Data Checking'!IU59="","",'[1]Data Checking'!IU59)</f>
        <v>1</v>
      </c>
      <c r="IR59">
        <f>IF('[1]Data Checking'!IV59="","",'[1]Data Checking'!IV59)</f>
        <v>0</v>
      </c>
      <c r="IS59">
        <f>IF('[1]Data Checking'!IW59="","",'[1]Data Checking'!IW59)</f>
        <v>0</v>
      </c>
      <c r="IT59" t="str">
        <f>IF('[1]Data Checking'!IX59="","",'[1]Data Checking'!IX59)</f>
        <v/>
      </c>
      <c r="IU59" t="str">
        <f>IF('[1]Data Checking'!IY59="","",'[1]Data Checking'!IY59)</f>
        <v>Non</v>
      </c>
      <c r="IV59" t="str">
        <f>IF('[1]Data Checking'!IZ59="","",'[1]Data Checking'!IZ59)</f>
        <v/>
      </c>
      <c r="IW59" t="str">
        <f>IF('[1]Data Checking'!JA59="","",'[1]Data Checking'!JA59)</f>
        <v/>
      </c>
      <c r="IX59" t="str">
        <f>IF('[1]Data Checking'!JB59="","",'[1]Data Checking'!JB59)</f>
        <v/>
      </c>
      <c r="IY59" t="str">
        <f>IF('[1]Data Checking'!JC59="","",'[1]Data Checking'!JC59)</f>
        <v/>
      </c>
      <c r="IZ59" t="str">
        <f>IF('[1]Data Checking'!JD59="","",'[1]Data Checking'!JD59)</f>
        <v/>
      </c>
      <c r="JA59" t="str">
        <f>IF('[1]Data Checking'!JE59="","",'[1]Data Checking'!JE59)</f>
        <v/>
      </c>
      <c r="JB59" t="str">
        <f>IF('[1]Data Checking'!JF59="","",'[1]Data Checking'!JF59)</f>
        <v/>
      </c>
      <c r="JC59" t="str">
        <f>IF('[1]Data Checking'!JG59="","",'[1]Data Checking'!JG59)</f>
        <v/>
      </c>
      <c r="JD59" t="str">
        <f>IF('[1]Data Checking'!JH59="","",'[1]Data Checking'!JH59)</f>
        <v/>
      </c>
      <c r="JE59" t="str">
        <f>IF('[1]Data Checking'!JI59="","",'[1]Data Checking'!JI59)</f>
        <v/>
      </c>
      <c r="JF59" t="str">
        <f>IF('[1]Data Checking'!JJ59="","",'[1]Data Checking'!JJ59)</f>
        <v/>
      </c>
      <c r="JG59" t="str">
        <f>IF('[1]Data Checking'!JK59="","",'[1]Data Checking'!JK59)</f>
        <v/>
      </c>
      <c r="JH59" t="str">
        <f>IF('[1]Data Checking'!JL59="","",'[1]Data Checking'!JL59)</f>
        <v/>
      </c>
      <c r="JI59" t="str">
        <f>IF('[1]Data Checking'!JM59="","",'[1]Data Checking'!JM59)</f>
        <v/>
      </c>
      <c r="JJ59" t="str">
        <f>IF('[1]Data Checking'!JN59="","",'[1]Data Checking'!JN59)</f>
        <v/>
      </c>
      <c r="JK59" t="str">
        <f>IF('[1]Data Checking'!JO59="","",'[1]Data Checking'!JO59)</f>
        <v/>
      </c>
      <c r="JL59" t="str">
        <f>IF('[1]Data Checking'!JP59="","",'[1]Data Checking'!JP59)</f>
        <v/>
      </c>
      <c r="JM59" t="str">
        <f>IF('[1]Data Checking'!JQ59="","",'[1]Data Checking'!JQ59)</f>
        <v/>
      </c>
      <c r="JN59" t="str">
        <f>IF('[1]Data Checking'!JR59="","",'[1]Data Checking'!JR59)</f>
        <v/>
      </c>
      <c r="JO59" t="str">
        <f>IF('[1]Data Checking'!JS59="","",'[1]Data Checking'!JS59)</f>
        <v/>
      </c>
      <c r="JP59" t="str">
        <f>IF('[1]Data Checking'!JT59="","",'[1]Data Checking'!JT59)</f>
        <v/>
      </c>
      <c r="JQ59" t="str">
        <f>IF('[1]Data Checking'!JU59="","",'[1]Data Checking'!JU59)</f>
        <v/>
      </c>
      <c r="JR59" t="str">
        <f>IF('[1]Data Checking'!JV59="","",'[1]Data Checking'!JV59)</f>
        <v/>
      </c>
      <c r="JS59" t="str">
        <f>IF('[1]Data Checking'!JW59="","",'[1]Data Checking'!JW59)</f>
        <v/>
      </c>
      <c r="JT59" t="str">
        <f>IF('[1]Data Checking'!JX59="","",'[1]Data Checking'!JX59)</f>
        <v/>
      </c>
      <c r="JU59" t="str">
        <f>IF('[1]Data Checking'!JY59="","",'[1]Data Checking'!JY59)</f>
        <v/>
      </c>
      <c r="JV59" t="str">
        <f>IF('[1]Data Checking'!JZ59="","",'[1]Data Checking'!JZ59)</f>
        <v/>
      </c>
      <c r="JW59" t="str">
        <f>IF('[1]Data Checking'!KA59="","",'[1]Data Checking'!KA59)</f>
        <v/>
      </c>
      <c r="JX59" t="str">
        <f>IF('[1]Data Checking'!KB59="","",'[1]Data Checking'!KB59)</f>
        <v/>
      </c>
      <c r="JY59" t="str">
        <f>IF('[1]Data Checking'!KC59="","",'[1]Data Checking'!KC59)</f>
        <v/>
      </c>
      <c r="JZ59" t="str">
        <f>IF('[1]Data Checking'!KD59="","",'[1]Data Checking'!KD59)</f>
        <v/>
      </c>
      <c r="KA59" t="str">
        <f>IF('[1]Data Checking'!KE59="","",'[1]Data Checking'!KE59)</f>
        <v/>
      </c>
      <c r="KB59" t="str">
        <f>IF('[1]Data Checking'!KF59="","",'[1]Data Checking'!KF59)</f>
        <v/>
      </c>
      <c r="KC59" t="str">
        <f>IF('[1]Data Checking'!KG59="","",'[1]Data Checking'!KG59)</f>
        <v/>
      </c>
      <c r="KD59" t="str">
        <f>IF('[1]Data Checking'!KH59="","",'[1]Data Checking'!KH59)</f>
        <v/>
      </c>
      <c r="KE59" t="str">
        <f>IF('[1]Data Checking'!KI59="","",'[1]Data Checking'!KI59)</f>
        <v/>
      </c>
      <c r="KF59" t="str">
        <f>IF('[1]Data Checking'!KJ59="","",'[1]Data Checking'!KJ59)</f>
        <v/>
      </c>
      <c r="KG59" t="str">
        <f>IF('[1]Data Checking'!KK59="","",'[1]Data Checking'!KK59)</f>
        <v/>
      </c>
      <c r="KH59" t="str">
        <f>IF('[1]Data Checking'!KL59="","",'[1]Data Checking'!KL59)</f>
        <v/>
      </c>
      <c r="KI59" t="str">
        <f>IF('[1]Data Checking'!KM59="","",'[1]Data Checking'!KM59)</f>
        <v/>
      </c>
      <c r="KJ59" t="str">
        <f>IF('[1]Data Checking'!KN59="","",'[1]Data Checking'!KN59)</f>
        <v/>
      </c>
      <c r="KK59" t="str">
        <f>IF('[1]Data Checking'!KO59="","",'[1]Data Checking'!KO59)</f>
        <v/>
      </c>
      <c r="KL59" t="str">
        <f>IF('[1]Data Checking'!KP59="","",'[1]Data Checking'!KP59)</f>
        <v/>
      </c>
      <c r="KM59" t="str">
        <f>IF('[1]Data Checking'!KQ59="","",'[1]Data Checking'!KQ59)</f>
        <v/>
      </c>
      <c r="KN59" t="str">
        <f>IF('[1]Data Checking'!KR59="","",'[1]Data Checking'!KR59)</f>
        <v/>
      </c>
      <c r="KO59" t="str">
        <f>IF('[1]Data Checking'!KS59="","",'[1]Data Checking'!KS59)</f>
        <v/>
      </c>
      <c r="KP59" t="str">
        <f>IF('[1]Data Checking'!KT59="","",'[1]Data Checking'!KT59)</f>
        <v/>
      </c>
      <c r="KQ59" t="str">
        <f>IF('[1]Data Checking'!KU59="","",'[1]Data Checking'!KU59)</f>
        <v/>
      </c>
      <c r="KR59" t="str">
        <f>IF('[1]Data Checking'!KV59="","",'[1]Data Checking'!KV59)</f>
        <v/>
      </c>
      <c r="KS59" t="str">
        <f>IF('[1]Data Checking'!KW59="","",'[1]Data Checking'!KW59)</f>
        <v/>
      </c>
      <c r="KT59" t="str">
        <f>IF('[1]Data Checking'!KX59="","",'[1]Data Checking'!KX59)</f>
        <v/>
      </c>
      <c r="KU59" t="str">
        <f>IF('[1]Data Checking'!KY59="","",'[1]Data Checking'!KY59)</f>
        <v/>
      </c>
      <c r="KV59" t="str">
        <f>IF('[1]Data Checking'!KZ59="","",'[1]Data Checking'!KZ59)</f>
        <v/>
      </c>
      <c r="KW59" t="str">
        <f>IF('[1]Data Checking'!LA59="","",'[1]Data Checking'!LA59)</f>
        <v/>
      </c>
      <c r="KX59" t="str">
        <f>IF('[1]Data Checking'!LB59="","",'[1]Data Checking'!LB59)</f>
        <v/>
      </c>
      <c r="KY59" t="str">
        <f>IF('[1]Data Checking'!LC59="","",'[1]Data Checking'!LC59)</f>
        <v/>
      </c>
      <c r="KZ59" t="str">
        <f>IF('[1]Data Checking'!LD59="","",'[1]Data Checking'!LD59)</f>
        <v/>
      </c>
      <c r="LA59" t="str">
        <f>IF('[1]Data Checking'!LE59="","",'[1]Data Checking'!LE59)</f>
        <v/>
      </c>
      <c r="LB59" t="str">
        <f>IF('[1]Data Checking'!LF59="","",'[1]Data Checking'!LF59)</f>
        <v/>
      </c>
      <c r="LC59" t="str">
        <f>IF('[1]Data Checking'!LG59="","",'[1]Data Checking'!LG59)</f>
        <v/>
      </c>
      <c r="LD59" t="str">
        <f>IF('[1]Data Checking'!LH59="","",'[1]Data Checking'!LH59)</f>
        <v/>
      </c>
      <c r="LE59" t="str">
        <f>IF('[1]Data Checking'!LI59="","",'[1]Data Checking'!LI59)</f>
        <v/>
      </c>
      <c r="LF59" t="str">
        <f>IF('[1]Data Checking'!LJ59="","",'[1]Data Checking'!LJ59)</f>
        <v/>
      </c>
      <c r="LG59" t="str">
        <f>IF('[1]Data Checking'!LK59="","",'[1]Data Checking'!LK59)</f>
        <v/>
      </c>
      <c r="LH59" t="str">
        <f>IF('[1]Data Checking'!LL59="","",'[1]Data Checking'!LL59)</f>
        <v/>
      </c>
      <c r="LI59" t="str">
        <f>IF('[1]Data Checking'!LM59="","",'[1]Data Checking'!LM59)</f>
        <v/>
      </c>
      <c r="LJ59" t="str">
        <f>IF('[1]Data Checking'!LN59="","",'[1]Data Checking'!LN59)</f>
        <v/>
      </c>
      <c r="LK59" t="str">
        <f>IF('[1]Data Checking'!LO59="","",'[1]Data Checking'!LO59)</f>
        <v/>
      </c>
      <c r="LL59" t="str">
        <f>IF('[1]Data Checking'!LP59="","",'[1]Data Checking'!LP59)</f>
        <v/>
      </c>
      <c r="LM59" t="str">
        <f>IF('[1]Data Checking'!LQ59="","",'[1]Data Checking'!LQ59)</f>
        <v/>
      </c>
      <c r="LN59" t="str">
        <f>IF('[1]Data Checking'!LR59="","",'[1]Data Checking'!LR59)</f>
        <v/>
      </c>
      <c r="LO59" t="str">
        <f>IF('[1]Data Checking'!LS59="","",'[1]Data Checking'!LS59)</f>
        <v/>
      </c>
      <c r="LP59" t="str">
        <f>IF('[1]Data Checking'!LT59="","",'[1]Data Checking'!LT59)</f>
        <v/>
      </c>
      <c r="LQ59" t="str">
        <f>IF('[1]Data Checking'!LU59="","",'[1]Data Checking'!LU59)</f>
        <v/>
      </c>
      <c r="LR59" t="str">
        <f>IF('[1]Data Checking'!LV59="","",'[1]Data Checking'!LV59)</f>
        <v/>
      </c>
      <c r="LS59" t="str">
        <f>IF('[1]Data Checking'!LW59="","",'[1]Data Checking'!LW59)</f>
        <v/>
      </c>
      <c r="LT59" t="str">
        <f>IF('[1]Data Checking'!LX59="","",'[1]Data Checking'!LX59)</f>
        <v/>
      </c>
      <c r="LU59" t="str">
        <f>IF('[1]Data Checking'!LY59="","",'[1]Data Checking'!LY59)</f>
        <v/>
      </c>
      <c r="LV59" t="str">
        <f>IF('[1]Data Checking'!LZ59="","",'[1]Data Checking'!LZ59)</f>
        <v/>
      </c>
      <c r="LW59" t="str">
        <f>IF('[1]Data Checking'!MA59="","",'[1]Data Checking'!MA59)</f>
        <v/>
      </c>
      <c r="LX59" t="str">
        <f>IF('[1]Data Checking'!MB59="","",'[1]Data Checking'!MB59)</f>
        <v/>
      </c>
      <c r="LY59" t="str">
        <f>IF('[1]Data Checking'!MC59="","",'[1]Data Checking'!MC59)</f>
        <v/>
      </c>
      <c r="LZ59" t="str">
        <f>IF('[1]Data Checking'!MD59="","",'[1]Data Checking'!MD59)</f>
        <v/>
      </c>
      <c r="MA59" t="str">
        <f>IF('[1]Data Checking'!ME59="","",'[1]Data Checking'!ME59)</f>
        <v/>
      </c>
      <c r="MB59" t="str">
        <f>IF('[1]Data Checking'!MF59="","",'[1]Data Checking'!MF59)</f>
        <v/>
      </c>
      <c r="MC59" t="str">
        <f>IF('[1]Data Checking'!MG59="","",'[1]Data Checking'!MG59)</f>
        <v/>
      </c>
      <c r="MD59" t="str">
        <f>IF('[1]Data Checking'!MH59="","",'[1]Data Checking'!MH59)</f>
        <v/>
      </c>
      <c r="ME59" t="str">
        <f>IF('[1]Data Checking'!MI59="","",'[1]Data Checking'!MI59)</f>
        <v/>
      </c>
      <c r="MF59" t="str">
        <f>IF('[1]Data Checking'!MJ59="","",'[1]Data Checking'!MJ59)</f>
        <v/>
      </c>
      <c r="MG59" t="str">
        <f>IF('[1]Data Checking'!MK59="","",'[1]Data Checking'!MK59)</f>
        <v/>
      </c>
      <c r="MH59" t="str">
        <f>IF('[1]Data Checking'!ML59="","",'[1]Data Checking'!ML59)</f>
        <v/>
      </c>
      <c r="MI59" t="str">
        <f>IF('[1]Data Checking'!MM59="","",'[1]Data Checking'!MM59)</f>
        <v/>
      </c>
      <c r="MJ59" t="str">
        <f>IF('[1]Data Checking'!MN59="","",'[1]Data Checking'!MN59)</f>
        <v/>
      </c>
      <c r="MK59" t="str">
        <f>IF('[1]Data Checking'!MO59="","",'[1]Data Checking'!MO59)</f>
        <v/>
      </c>
      <c r="ML59" t="str">
        <f>IF('[1]Data Checking'!MP59="","",'[1]Data Checking'!MP59)</f>
        <v/>
      </c>
      <c r="MM59" t="str">
        <f>IF('[1]Data Checking'!MQ59="","",'[1]Data Checking'!MQ59)</f>
        <v/>
      </c>
      <c r="MN59" t="str">
        <f>IF('[1]Data Checking'!MR59="","",'[1]Data Checking'!MR59)</f>
        <v/>
      </c>
      <c r="MO59" t="str">
        <f>IF('[1]Data Checking'!MS59="","",'[1]Data Checking'!MS59)</f>
        <v/>
      </c>
      <c r="MP59" t="str">
        <f>IF('[1]Data Checking'!MT59="","",'[1]Data Checking'!MT59)</f>
        <v/>
      </c>
      <c r="MQ59" t="str">
        <f>IF('[1]Data Checking'!MU59="","",'[1]Data Checking'!MU59)</f>
        <v/>
      </c>
      <c r="MR59" t="str">
        <f>IF('[1]Data Checking'!MV59="","",'[1]Data Checking'!MV59)</f>
        <v/>
      </c>
      <c r="MS59" t="str">
        <f>IF('[1]Data Checking'!MW59="","",'[1]Data Checking'!MW59)</f>
        <v/>
      </c>
      <c r="MT59" t="str">
        <f>IF('[1]Data Checking'!MX59="","",'[1]Data Checking'!MX59)</f>
        <v/>
      </c>
      <c r="MU59" t="str">
        <f>IF('[1]Data Checking'!MY59="","",'[1]Data Checking'!MY59)</f>
        <v/>
      </c>
      <c r="MV59" t="str">
        <f>IF('[1]Data Checking'!MZ59="","",'[1]Data Checking'!MZ59)</f>
        <v/>
      </c>
      <c r="MW59" t="str">
        <f>IF('[1]Data Checking'!NA59="","",'[1]Data Checking'!NA59)</f>
        <v/>
      </c>
      <c r="MX59" t="str">
        <f>IF('[1]Data Checking'!NB59="","",'[1]Data Checking'!NB59)</f>
        <v/>
      </c>
      <c r="MY59" t="str">
        <f>IF('[1]Data Checking'!NC59="","",'[1]Data Checking'!NC59)</f>
        <v/>
      </c>
      <c r="MZ59" t="str">
        <f>IF('[1]Data Checking'!ND59="","",'[1]Data Checking'!ND59)</f>
        <v/>
      </c>
      <c r="NA59" t="str">
        <f>IF('[1]Data Checking'!NE59="","",'[1]Data Checking'!NE59)</f>
        <v/>
      </c>
      <c r="NB59" t="str">
        <f>IF('[1]Data Checking'!NF59="","",'[1]Data Checking'!NF59)</f>
        <v/>
      </c>
      <c r="NC59" t="str">
        <f>IF('[1]Data Checking'!NG59="","",'[1]Data Checking'!NG59)</f>
        <v/>
      </c>
      <c r="ND59" t="str">
        <f>IF('[1]Data Checking'!NH59="","",'[1]Data Checking'!NH59)</f>
        <v/>
      </c>
      <c r="NE59" t="str">
        <f>IF('[1]Data Checking'!NI59="","",'[1]Data Checking'!NI59)</f>
        <v/>
      </c>
      <c r="NF59" t="str">
        <f>IF('[1]Data Checking'!NJ59="","",'[1]Data Checking'!NJ59)</f>
        <v/>
      </c>
      <c r="NG59" t="str">
        <f>IF('[1]Data Checking'!NK59="","",'[1]Data Checking'!NK59)</f>
        <v/>
      </c>
      <c r="NH59" t="str">
        <f>IF('[1]Data Checking'!NL59="","",'[1]Data Checking'!NL59)</f>
        <v/>
      </c>
      <c r="NI59" t="str">
        <f>IF('[1]Data Checking'!NM59="","",'[1]Data Checking'!NM59)</f>
        <v/>
      </c>
      <c r="NJ59" t="str">
        <f>IF('[1]Data Checking'!NN59="","",'[1]Data Checking'!NN59)</f>
        <v/>
      </c>
      <c r="NK59" t="str">
        <f>IF('[1]Data Checking'!NO59="","",'[1]Data Checking'!NO59)</f>
        <v/>
      </c>
      <c r="NL59" t="str">
        <f>IF('[1]Data Checking'!NP59="","",'[1]Data Checking'!NP59)</f>
        <v/>
      </c>
      <c r="NM59" t="str">
        <f>IF('[1]Data Checking'!NQ59="","",'[1]Data Checking'!NQ59)</f>
        <v/>
      </c>
      <c r="NN59" t="str">
        <f>IF('[1]Data Checking'!NR59="","",'[1]Data Checking'!NR59)</f>
        <v/>
      </c>
      <c r="NO59" t="str">
        <f>IF('[1]Data Checking'!NS59="","",'[1]Data Checking'!NS59)</f>
        <v/>
      </c>
      <c r="NP59" t="str">
        <f>IF('[1]Data Checking'!NT59="","",'[1]Data Checking'!NT59)</f>
        <v/>
      </c>
      <c r="NQ59" t="str">
        <f>IF('[1]Data Checking'!NU59="","",'[1]Data Checking'!NU59)</f>
        <v/>
      </c>
      <c r="NR59" t="str">
        <f>IF('[1]Data Checking'!NV59="","",'[1]Data Checking'!NV59)</f>
        <v/>
      </c>
      <c r="NS59" t="str">
        <f>IF('[1]Data Checking'!NW59="","",'[1]Data Checking'!NW59)</f>
        <v/>
      </c>
      <c r="NT59" t="str">
        <f>IF('[1]Data Checking'!NX59="","",'[1]Data Checking'!NX59)</f>
        <v/>
      </c>
      <c r="NU59" t="str">
        <f>IF('[1]Data Checking'!NY59="","",'[1]Data Checking'!NY59)</f>
        <v/>
      </c>
      <c r="NV59" t="str">
        <f>IF('[1]Data Checking'!NZ59="","",'[1]Data Checking'!NZ59)</f>
        <v/>
      </c>
      <c r="NW59" t="str">
        <f>IF('[1]Data Checking'!OA59="","",'[1]Data Checking'!OA59)</f>
        <v/>
      </c>
      <c r="NX59" t="str">
        <f>IF('[1]Data Checking'!OB59="","",'[1]Data Checking'!OB59)</f>
        <v/>
      </c>
      <c r="NY59" t="str">
        <f>IF('[1]Data Checking'!OC59="","",'[1]Data Checking'!OC59)</f>
        <v/>
      </c>
      <c r="NZ59" t="str">
        <f>IF('[1]Data Checking'!OD59="","",'[1]Data Checking'!OD59)</f>
        <v/>
      </c>
      <c r="OA59" t="str">
        <f>IF('[1]Data Checking'!OE59="","",'[1]Data Checking'!OE59)</f>
        <v/>
      </c>
      <c r="OB59" t="str">
        <f>IF('[1]Data Checking'!OF59="","",'[1]Data Checking'!OF59)</f>
        <v/>
      </c>
      <c r="OC59" t="str">
        <f>IF('[1]Data Checking'!OG59="","",'[1]Data Checking'!OG59)</f>
        <v/>
      </c>
      <c r="OD59" t="str">
        <f>IF('[1]Data Checking'!OH59="","",'[1]Data Checking'!OH59)</f>
        <v/>
      </c>
      <c r="OE59" t="str">
        <f>IF('[1]Data Checking'!OI59="","",'[1]Data Checking'!OI59)</f>
        <v/>
      </c>
      <c r="OF59" t="str">
        <f>IF('[1]Data Checking'!OJ59="","",'[1]Data Checking'!OJ59)</f>
        <v/>
      </c>
      <c r="OG59" t="str">
        <f>IF('[1]Data Checking'!OK59="","",'[1]Data Checking'!OK59)</f>
        <v/>
      </c>
      <c r="OH59" t="str">
        <f>IF('[1]Data Checking'!OL59="","",'[1]Data Checking'!OL59)</f>
        <v/>
      </c>
      <c r="OI59" t="str">
        <f>IF('[1]Data Checking'!OM59="","",'[1]Data Checking'!OM59)</f>
        <v/>
      </c>
      <c r="OJ59" t="str">
        <f>IF('[1]Data Checking'!ON59="","",'[1]Data Checking'!ON59)</f>
        <v/>
      </c>
      <c r="OK59" t="str">
        <f>IF('[1]Data Checking'!OO59="","",'[1]Data Checking'!OO59)</f>
        <v/>
      </c>
      <c r="OL59" t="str">
        <f>IF('[1]Data Checking'!OP59="","",'[1]Data Checking'!OP59)</f>
        <v/>
      </c>
      <c r="OM59" t="str">
        <f>IF('[1]Data Checking'!OQ59="","",'[1]Data Checking'!OQ59)</f>
        <v/>
      </c>
      <c r="ON59" t="str">
        <f>IF('[1]Data Checking'!OR59="","",'[1]Data Checking'!OR59)</f>
        <v/>
      </c>
      <c r="OO59" t="str">
        <f>IF('[1]Data Checking'!OS59="","",'[1]Data Checking'!OS59)</f>
        <v/>
      </c>
      <c r="OP59" t="str">
        <f>IF('[1]Data Checking'!OT59="","",'[1]Data Checking'!OT59)</f>
        <v/>
      </c>
      <c r="OQ59" t="str">
        <f>IF('[1]Data Checking'!OU59="","",'[1]Data Checking'!OU59)</f>
        <v/>
      </c>
      <c r="OR59" t="str">
        <f>IF('[1]Data Checking'!OV59="","",'[1]Data Checking'!OV59)</f>
        <v/>
      </c>
      <c r="OS59" t="str">
        <f>IF('[1]Data Checking'!OW59="","",'[1]Data Checking'!OW59)</f>
        <v/>
      </c>
      <c r="OT59" t="str">
        <f>IF('[1]Data Checking'!OX59="","",'[1]Data Checking'!OX59)</f>
        <v/>
      </c>
      <c r="OU59" t="str">
        <f>IF('[1]Data Checking'!OY59="","",'[1]Data Checking'!OY59)</f>
        <v/>
      </c>
      <c r="OV59" t="str">
        <f>IF('[1]Data Checking'!OZ59="","",'[1]Data Checking'!OZ59)</f>
        <v/>
      </c>
      <c r="OW59" t="str">
        <f>IF('[1]Data Checking'!PA59="","",'[1]Data Checking'!PA59)</f>
        <v/>
      </c>
      <c r="OX59" t="str">
        <f>IF('[1]Data Checking'!PB59="","",'[1]Data Checking'!PB59)</f>
        <v/>
      </c>
      <c r="OY59" t="str">
        <f>IF('[1]Data Checking'!PC59="","",'[1]Data Checking'!PC59)</f>
        <v/>
      </c>
      <c r="OZ59" t="str">
        <f>IF('[1]Data Checking'!PD59="","",'[1]Data Checking'!PD59)</f>
        <v/>
      </c>
      <c r="PA59" t="str">
        <f>IF('[1]Data Checking'!PE59="","",'[1]Data Checking'!PE59)</f>
        <v/>
      </c>
      <c r="PB59" t="str">
        <f>IF('[1]Data Checking'!PF59="","",'[1]Data Checking'!PF59)</f>
        <v/>
      </c>
      <c r="PC59" t="str">
        <f>IF('[1]Data Checking'!PG59="","",'[1]Data Checking'!PG59)</f>
        <v/>
      </c>
      <c r="PD59" t="str">
        <f>IF('[1]Data Checking'!PH59="","",'[1]Data Checking'!PH59)</f>
        <v/>
      </c>
      <c r="PE59" t="str">
        <f>IF('[1]Data Checking'!PI59="","",'[1]Data Checking'!PI59)</f>
        <v/>
      </c>
      <c r="PF59" t="str">
        <f>IF('[1]Data Checking'!PJ59="","",'[1]Data Checking'!PJ59)</f>
        <v/>
      </c>
      <c r="PG59" t="str">
        <f>IF('[1]Data Checking'!PK59="","",'[1]Data Checking'!PK59)</f>
        <v/>
      </c>
      <c r="PH59" t="str">
        <f>IF('[1]Data Checking'!PL59="","",'[1]Data Checking'!PL59)</f>
        <v/>
      </c>
      <c r="PI59" t="str">
        <f>IF('[1]Data Checking'!PM59="","",'[1]Data Checking'!PM59)</f>
        <v/>
      </c>
      <c r="PJ59" t="str">
        <f>IF('[1]Data Checking'!PN59="","",'[1]Data Checking'!PN59)</f>
        <v/>
      </c>
      <c r="PK59" t="str">
        <f>IF('[1]Data Checking'!PO59="","",'[1]Data Checking'!PO59)</f>
        <v/>
      </c>
      <c r="PL59" t="str">
        <f>IF('[1]Data Checking'!PP59="","",'[1]Data Checking'!PP59)</f>
        <v/>
      </c>
      <c r="PM59" t="str">
        <f>IF('[1]Data Checking'!PQ59="","",'[1]Data Checking'!PQ59)</f>
        <v/>
      </c>
      <c r="PN59" t="str">
        <f>IF('[1]Data Checking'!PR59="","",'[1]Data Checking'!PR59)</f>
        <v/>
      </c>
      <c r="PO59" t="str">
        <f>IF('[1]Data Checking'!PS59="","",'[1]Data Checking'!PS59)</f>
        <v/>
      </c>
      <c r="PP59" t="str">
        <f>IF('[1]Data Checking'!PT59="","",'[1]Data Checking'!PT59)</f>
        <v/>
      </c>
      <c r="PQ59" t="str">
        <f>IF('[1]Data Checking'!PU59="","",'[1]Data Checking'!PU59)</f>
        <v/>
      </c>
      <c r="PR59" t="str">
        <f>IF('[1]Data Checking'!PV59="","",'[1]Data Checking'!PV59)</f>
        <v/>
      </c>
      <c r="PS59" t="str">
        <f>IF('[1]Data Checking'!PW59="","",'[1]Data Checking'!PW59)</f>
        <v/>
      </c>
      <c r="PT59" t="str">
        <f>IF('[1]Data Checking'!PX59="","",'[1]Data Checking'!PX59)</f>
        <v/>
      </c>
      <c r="PU59" t="str">
        <f>IF('[1]Data Checking'!PY59="","",'[1]Data Checking'!PY59)</f>
        <v/>
      </c>
      <c r="PV59" t="str">
        <f>IF('[1]Data Checking'!PZ59="","",'[1]Data Checking'!PZ59)</f>
        <v/>
      </c>
      <c r="PW59" t="str">
        <f>IF('[1]Data Checking'!QA59="","",'[1]Data Checking'!QA59)</f>
        <v/>
      </c>
      <c r="PX59" t="str">
        <f>IF('[1]Data Checking'!QB59="","",'[1]Data Checking'!QB59)</f>
        <v/>
      </c>
      <c r="PY59" t="str">
        <f>IF('[1]Data Checking'!QC59="","",'[1]Data Checking'!QC59)</f>
        <v/>
      </c>
      <c r="PZ59" t="str">
        <f>IF('[1]Data Checking'!QD59="","",'[1]Data Checking'!QD59)</f>
        <v/>
      </c>
      <c r="QA59" t="str">
        <f>IF('[1]Data Checking'!QE59="","",'[1]Data Checking'!QE59)</f>
        <v/>
      </c>
      <c r="QB59" t="str">
        <f>IF('[1]Data Checking'!QF59="","",'[1]Data Checking'!QF59)</f>
        <v/>
      </c>
      <c r="QC59" t="str">
        <f>IF('[1]Data Checking'!QG59="","",'[1]Data Checking'!QG59)</f>
        <v/>
      </c>
      <c r="QD59" t="str">
        <f>IF('[1]Data Checking'!QH59="","",'[1]Data Checking'!QH59)</f>
        <v/>
      </c>
      <c r="QE59" t="str">
        <f>IF('[1]Data Checking'!QI59="","",'[1]Data Checking'!QI59)</f>
        <v/>
      </c>
      <c r="QF59" t="str">
        <f>IF('[1]Data Checking'!QJ59="","",'[1]Data Checking'!QJ59)</f>
        <v/>
      </c>
      <c r="QG59" t="str">
        <f>IF('[1]Data Checking'!QK59="","",'[1]Data Checking'!QK59)</f>
        <v/>
      </c>
      <c r="QH59" t="str">
        <f>IF('[1]Data Checking'!QL59="","",'[1]Data Checking'!QL59)</f>
        <v/>
      </c>
      <c r="QI59" t="str">
        <f>IF('[1]Data Checking'!QM59="","",'[1]Data Checking'!QM59)</f>
        <v/>
      </c>
      <c r="QJ59" t="str">
        <f>IF('[1]Data Checking'!QN59="","",'[1]Data Checking'!QN59)</f>
        <v/>
      </c>
      <c r="QK59" t="str">
        <f>IF('[1]Data Checking'!QO59="","",'[1]Data Checking'!QO59)</f>
        <v/>
      </c>
      <c r="QL59" t="str">
        <f>IF('[1]Data Checking'!QP59="","",'[1]Data Checking'!QP59)</f>
        <v/>
      </c>
      <c r="QM59" t="str">
        <f>IF('[1]Data Checking'!QQ59="","",'[1]Data Checking'!QQ59)</f>
        <v/>
      </c>
      <c r="QN59" t="str">
        <f>IF('[1]Data Checking'!QR59="","",'[1]Data Checking'!QR59)</f>
        <v/>
      </c>
      <c r="QO59" t="str">
        <f>IF('[1]Data Checking'!QS59="","",'[1]Data Checking'!QS59)</f>
        <v/>
      </c>
      <c r="QP59" t="str">
        <f>IF('[1]Data Checking'!QT59="","",'[1]Data Checking'!QT59)</f>
        <v/>
      </c>
      <c r="QQ59" t="str">
        <f>IF('[1]Data Checking'!QU59="","",'[1]Data Checking'!QU59)</f>
        <v/>
      </c>
      <c r="QR59" t="str">
        <f>IF('[1]Data Checking'!QV59="","",'[1]Data Checking'!QV59)</f>
        <v/>
      </c>
      <c r="QS59" t="str">
        <f>IF('[1]Data Checking'!QW59="","",'[1]Data Checking'!QW59)</f>
        <v/>
      </c>
      <c r="QT59" t="str">
        <f>IF('[1]Data Checking'!QX59="","",'[1]Data Checking'!QX59)</f>
        <v/>
      </c>
      <c r="QU59" t="str">
        <f>IF('[1]Data Checking'!QY59="","",'[1]Data Checking'!QY59)</f>
        <v/>
      </c>
      <c r="QV59" t="str">
        <f>IF('[1]Data Checking'!QZ59="","",'[1]Data Checking'!QZ59)</f>
        <v/>
      </c>
      <c r="QW59" t="str">
        <f>IF('[1]Data Checking'!RA59="","",'[1]Data Checking'!RA59)</f>
        <v/>
      </c>
      <c r="QX59" t="str">
        <f>IF('[1]Data Checking'!RB59="","",'[1]Data Checking'!RB59)</f>
        <v/>
      </c>
      <c r="QY59" t="str">
        <f>IF('[1]Data Checking'!RC59="","",'[1]Data Checking'!RC59)</f>
        <v/>
      </c>
      <c r="QZ59" t="str">
        <f>IF('[1]Data Checking'!RD59="","",'[1]Data Checking'!RD59)</f>
        <v/>
      </c>
      <c r="RA59" t="str">
        <f>IF('[1]Data Checking'!RE59="","",'[1]Data Checking'!RE59)</f>
        <v/>
      </c>
      <c r="RB59" t="str">
        <f>IF('[1]Data Checking'!RF59="","",'[1]Data Checking'!RF59)</f>
        <v/>
      </c>
      <c r="RC59" t="str">
        <f>IF('[1]Data Checking'!RG59="","",'[1]Data Checking'!RG59)</f>
        <v/>
      </c>
      <c r="RD59" t="str">
        <f>IF('[1]Data Checking'!RH59="","",'[1]Data Checking'!RH59)</f>
        <v/>
      </c>
      <c r="RE59" t="str">
        <f>IF('[1]Data Checking'!RI59="","",'[1]Data Checking'!RI59)</f>
        <v/>
      </c>
      <c r="RF59" t="str">
        <f>IF('[1]Data Checking'!RJ59="","",'[1]Data Checking'!RJ59)</f>
        <v/>
      </c>
      <c r="RG59" t="str">
        <f>IF('[1]Data Checking'!RK59="","",'[1]Data Checking'!RK59)</f>
        <v/>
      </c>
      <c r="RH59" t="str">
        <f>IF('[1]Data Checking'!RL59="","",'[1]Data Checking'!RL59)</f>
        <v/>
      </c>
      <c r="RI59" t="str">
        <f>IF('[1]Data Checking'!RM59="","",'[1]Data Checking'!RM59)</f>
        <v/>
      </c>
      <c r="RJ59" t="str">
        <f>IF('[1]Data Checking'!RN59="","",'[1]Data Checking'!RN59)</f>
        <v/>
      </c>
      <c r="RK59" t="str">
        <f>IF('[1]Data Checking'!RO59="","",'[1]Data Checking'!RO59)</f>
        <v/>
      </c>
      <c r="RL59" t="str">
        <f>IF('[1]Data Checking'!RP59="","",'[1]Data Checking'!RP59)</f>
        <v/>
      </c>
      <c r="RM59" t="str">
        <f>IF('[1]Data Checking'!RQ59="","",'[1]Data Checking'!RQ59)</f>
        <v/>
      </c>
      <c r="RN59" t="str">
        <f>IF('[1]Data Checking'!RR59="","",'[1]Data Checking'!RR59)</f>
        <v/>
      </c>
      <c r="RO59" t="str">
        <f>IF('[1]Data Checking'!RS59="","",'[1]Data Checking'!RS59)</f>
        <v/>
      </c>
      <c r="RP59" t="str">
        <f>IF('[1]Data Checking'!RT59="","",'[1]Data Checking'!RT59)</f>
        <v/>
      </c>
      <c r="RQ59" t="str">
        <f>IF('[1]Data Checking'!RU59="","",'[1]Data Checking'!RU59)</f>
        <v/>
      </c>
      <c r="RR59" t="str">
        <f>IF('[1]Data Checking'!RV59="","",'[1]Data Checking'!RV59)</f>
        <v/>
      </c>
      <c r="RS59" t="str">
        <f>IF('[1]Data Checking'!RW59="","",'[1]Data Checking'!RW59)</f>
        <v/>
      </c>
      <c r="RT59" t="str">
        <f>IF('[1]Data Checking'!RX59="","",'[1]Data Checking'!RX59)</f>
        <v/>
      </c>
      <c r="RU59" t="str">
        <f>IF('[1]Data Checking'!RY59="","",'[1]Data Checking'!RY59)</f>
        <v/>
      </c>
      <c r="RV59" t="str">
        <f>IF('[1]Data Checking'!RZ59="","",'[1]Data Checking'!RZ59)</f>
        <v/>
      </c>
      <c r="RW59" t="str">
        <f>IF('[1]Data Checking'!SA59="","",'[1]Data Checking'!SA59)</f>
        <v/>
      </c>
      <c r="RX59" t="str">
        <f>IF('[1]Data Checking'!SB59="","",'[1]Data Checking'!SB59)</f>
        <v/>
      </c>
      <c r="RY59" t="str">
        <f>IF('[1]Data Checking'!SC59="","",'[1]Data Checking'!SC59)</f>
        <v/>
      </c>
      <c r="RZ59" t="str">
        <f>IF('[1]Data Checking'!SD59="","",'[1]Data Checking'!SD59)</f>
        <v/>
      </c>
      <c r="SA59" t="str">
        <f>IF('[1]Data Checking'!SE59="","",'[1]Data Checking'!SE59)</f>
        <v/>
      </c>
      <c r="SB59" t="str">
        <f>IF('[1]Data Checking'!SF59="","",'[1]Data Checking'!SF59)</f>
        <v/>
      </c>
      <c r="SC59" t="str">
        <f>IF('[1]Data Checking'!SG59="","",'[1]Data Checking'!SG59)</f>
        <v/>
      </c>
      <c r="SD59" t="str">
        <f>IF('[1]Data Checking'!SH59="","",'[1]Data Checking'!SH59)</f>
        <v/>
      </c>
      <c r="SE59" t="str">
        <f>IF('[1]Data Checking'!SI59="","",'[1]Data Checking'!SI59)</f>
        <v/>
      </c>
      <c r="SF59" t="str">
        <f>IF('[1]Data Checking'!SJ59="","",'[1]Data Checking'!SJ59)</f>
        <v/>
      </c>
      <c r="SG59" t="str">
        <f>IF('[1]Data Checking'!SK59="","",'[1]Data Checking'!SK59)</f>
        <v/>
      </c>
      <c r="SH59" t="str">
        <f>IF('[1]Data Checking'!SL59="","",'[1]Data Checking'!SL59)</f>
        <v/>
      </c>
      <c r="SI59" t="str">
        <f>IF('[1]Data Checking'!SM59="","",'[1]Data Checking'!SM59)</f>
        <v/>
      </c>
      <c r="SJ59" t="str">
        <f>IF('[1]Data Checking'!SN59="","",'[1]Data Checking'!SN59)</f>
        <v/>
      </c>
      <c r="SK59" t="str">
        <f>IF('[1]Data Checking'!SO59="","",'[1]Data Checking'!SO59)</f>
        <v/>
      </c>
      <c r="SL59" t="str">
        <f>IF('[1]Data Checking'!SP59="","",'[1]Data Checking'!SP59)</f>
        <v/>
      </c>
      <c r="SM59" t="str">
        <f>IF('[1]Data Checking'!SQ59="","",'[1]Data Checking'!SQ59)</f>
        <v/>
      </c>
      <c r="SN59" t="str">
        <f>IF('[1]Data Checking'!SR59="","",'[1]Data Checking'!SR59)</f>
        <v/>
      </c>
      <c r="SO59" t="str">
        <f>IF('[1]Data Checking'!SS59="","",'[1]Data Checking'!SS59)</f>
        <v/>
      </c>
      <c r="SP59" t="str">
        <f>IF('[1]Data Checking'!ST59="","",'[1]Data Checking'!ST59)</f>
        <v/>
      </c>
      <c r="SQ59" t="str">
        <f>IF('[1]Data Checking'!SU59="","",'[1]Data Checking'!SU59)</f>
        <v/>
      </c>
      <c r="SR59" t="str">
        <f>IF('[1]Data Checking'!SV59="","",'[1]Data Checking'!SV59)</f>
        <v/>
      </c>
      <c r="SS59" t="str">
        <f>IF('[1]Data Checking'!SW59="","",'[1]Data Checking'!SW59)</f>
        <v/>
      </c>
      <c r="ST59" t="str">
        <f>IF('[1]Data Checking'!SX59="","",'[1]Data Checking'!SX59)</f>
        <v/>
      </c>
      <c r="SU59" t="str">
        <f>IF('[1]Data Checking'!SY59="","",'[1]Data Checking'!SY59)</f>
        <v/>
      </c>
      <c r="SV59" t="str">
        <f>IF('[1]Data Checking'!SZ59="","",'[1]Data Checking'!SZ59)</f>
        <v/>
      </c>
      <c r="SW59" t="str">
        <f>IF('[1]Data Checking'!TA59="","",'[1]Data Checking'!TA59)</f>
        <v/>
      </c>
      <c r="SX59" t="str">
        <f>IF('[1]Data Checking'!TB59="","",'[1]Data Checking'!TB59)</f>
        <v/>
      </c>
      <c r="SY59" t="str">
        <f>IF('[1]Data Checking'!TC59="","",'[1]Data Checking'!TC59)</f>
        <v/>
      </c>
      <c r="SZ59" t="str">
        <f>IF('[1]Data Checking'!TD59="","",'[1]Data Checking'!TD59)</f>
        <v/>
      </c>
      <c r="TA59" t="str">
        <f>IF('[1]Data Checking'!TE59="","",'[1]Data Checking'!TE59)</f>
        <v/>
      </c>
      <c r="TB59" t="str">
        <f>IF('[1]Data Checking'!TF59="","",'[1]Data Checking'!TF59)</f>
        <v/>
      </c>
      <c r="TC59" t="str">
        <f>IF('[1]Data Checking'!TG59="","",'[1]Data Checking'!TG59)</f>
        <v/>
      </c>
      <c r="TD59" t="str">
        <f>IF('[1]Data Checking'!TH59="","",'[1]Data Checking'!TH59)</f>
        <v/>
      </c>
      <c r="TE59" t="str">
        <f>IF('[1]Data Checking'!TI59="","",'[1]Data Checking'!TI59)</f>
        <v/>
      </c>
      <c r="TF59" t="str">
        <f>IF('[1]Data Checking'!TJ59="","",'[1]Data Checking'!TJ59)</f>
        <v/>
      </c>
      <c r="TG59" t="str">
        <f>IF('[1]Data Checking'!TK59="","",'[1]Data Checking'!TK59)</f>
        <v/>
      </c>
      <c r="TH59" t="str">
        <f>IF('[1]Data Checking'!TL59="","",'[1]Data Checking'!TL59)</f>
        <v/>
      </c>
      <c r="TI59" t="str">
        <f>IF('[1]Data Checking'!TM59="","",'[1]Data Checking'!TM59)</f>
        <v/>
      </c>
      <c r="TJ59">
        <f>IF('[1]Data Checking'!TN59="","",'[1]Data Checking'!TN59)</f>
        <v>0</v>
      </c>
      <c r="TK59">
        <f>IF('[1]Data Checking'!TO59="","",'[1]Data Checking'!TO59)</f>
        <v>0</v>
      </c>
      <c r="TL59">
        <f>IF('[1]Data Checking'!TP59="","",'[1]Data Checking'!TP59)</f>
        <v>0</v>
      </c>
      <c r="TM59">
        <f>IF('[1]Data Checking'!TQ59="","",'[1]Data Checking'!TQ59)</f>
        <v>0</v>
      </c>
      <c r="TN59">
        <f>IF('[1]Data Checking'!TR59="","",'[1]Data Checking'!TR59)</f>
        <v>0</v>
      </c>
      <c r="TO59" t="str">
        <f>IF('[1]Data Checking'!TS59="","",'[1]Data Checking'!TS59)</f>
        <v>La commercante n'a pas de probleme, elle manque certains produits</v>
      </c>
      <c r="TP59" t="str">
        <f>IF('[1]Data Checking'!TT59="","",'[1]Data Checking'!TT59)</f>
        <v/>
      </c>
      <c r="TQ59">
        <f>IF('[1]Data Checking'!TU59="","",'[1]Data Checking'!TU59)</f>
        <v>237501999</v>
      </c>
      <c r="TR59" t="str">
        <f>IF('[1]Data Checking'!TV59="","",'[1]Data Checking'!TV59)</f>
        <v>b585c87f-4aa3-489b-95fc-50562045fd18</v>
      </c>
      <c r="TS59">
        <f>IF('[1]Data Checking'!TW59="","",'[1]Data Checking'!TW59)</f>
        <v>44530.922442129631</v>
      </c>
      <c r="TT59" t="str">
        <f>IF('[1]Data Checking'!TX59="","",'[1]Data Checking'!TX59)</f>
        <v/>
      </c>
      <c r="TU59" t="str">
        <f>IF('[1]Data Checking'!TY59="","",'[1]Data Checking'!TY59)</f>
        <v/>
      </c>
      <c r="TV59" t="str">
        <f>IF('[1]Data Checking'!TZ59="","",'[1]Data Checking'!TZ59)</f>
        <v>submitted_via_web</v>
      </c>
      <c r="TW59" t="str">
        <f>IF('[1]Data Checking'!UA59="","",'[1]Data Checking'!UA59)</f>
        <v>icsm_haiti</v>
      </c>
      <c r="TX59" t="str">
        <f>IF('[1]Data Checking'!UB59="","",'[1]Data Checking'!UB59)</f>
        <v/>
      </c>
      <c r="TY59">
        <f>IF('[1]Data Checking'!UC59="","",'[1]Data Checking'!UC59)</f>
        <v>61</v>
      </c>
      <c r="TZ59" t="str">
        <f>IF('[1]Data Checking'!UD59="","",'[1]Data Checking'!UD59)</f>
        <v/>
      </c>
      <c r="UA59" t="e">
        <f>IF('[1]Data Checking'!UL59="","",'[1]Data Checking'!UL59)</f>
        <v>#REF!</v>
      </c>
      <c r="UB59" t="e">
        <f>IF('[1]Data Checking'!UM59="","",'[1]Data Checking'!UM59)</f>
        <v>#REF!</v>
      </c>
      <c r="UC59" t="e">
        <f>IF('[1]Data Checking'!UN59="","",'[1]Data Checking'!UN59)</f>
        <v>#REF!</v>
      </c>
    </row>
    <row r="60" spans="1:549">
      <c r="A60">
        <f>IF('[1]Data Checking'!D60="","",'[1]Data Checking'!D60)</f>
        <v>44530.570650925933</v>
      </c>
      <c r="B60">
        <f>IF('[1]Data Checking'!E60="","",'[1]Data Checking'!E60)</f>
        <v>44530.585810891207</v>
      </c>
      <c r="C60">
        <f>IF('[1]Data Checking'!F60="","",'[1]Data Checking'!F60)</f>
        <v>44530</v>
      </c>
      <c r="D60" t="str">
        <f>IF('[1]Data Checking'!H60="","",'[1]Data Checking'!H60)</f>
        <v>audit.csv</v>
      </c>
      <c r="E60" t="str">
        <f>IF('[1]Data Checking'!I60="","",'[1]Data Checking'!I60)</f>
        <v>icsm_haiti</v>
      </c>
      <c r="F60" t="str">
        <f>IF('[1]Data Checking'!J60="","",'[1]Data Checking'!J60)</f>
        <v/>
      </c>
      <c r="G60" t="str">
        <f>IF('[1]Data Checking'!K60="","",'[1]Data Checking'!K60)</f>
        <v/>
      </c>
      <c r="H60">
        <f>IF('[1]Data Checking'!L60="","",'[1]Data Checking'!L60)</f>
        <v>44530</v>
      </c>
      <c r="I60" t="str">
        <f>IF('[1]Data Checking'!M60="","",'[1]Data Checking'!M60)</f>
        <v>Concern</v>
      </c>
      <c r="J60" t="str">
        <f>IF('[1]Data Checking'!N60="","",'[1]Data Checking'!N60)</f>
        <v/>
      </c>
      <c r="K60" t="str">
        <f>IF('[1]Data Checking'!O60="","",'[1]Data Checking'!O60)</f>
        <v>concern</v>
      </c>
      <c r="L60" t="str">
        <f>IF('[1]Data Checking'!P60="","",'[1]Data Checking'!P60)</f>
        <v>Concern</v>
      </c>
      <c r="M60" t="str">
        <f>IF('[1]Data Checking'!Q60="","",'[1]Data Checking'!Q60)</f>
        <v>Concern</v>
      </c>
      <c r="N60" t="str">
        <f>IF('[1]Data Checking'!R60="","",'[1]Data Checking'!R60)</f>
        <v>CWW-04</v>
      </c>
      <c r="O60" t="str">
        <f>IF('[1]Data Checking'!S60="","",'[1]Data Checking'!S60)</f>
        <v/>
      </c>
      <c r="P60" t="str">
        <f>IF('[1]Data Checking'!T60="","",'[1]Data Checking'!T60)</f>
        <v>cww_04</v>
      </c>
      <c r="Q60" t="str">
        <f>IF('[1]Data Checking'!U60="","",'[1]Data Checking'!U60)</f>
        <v>CWW-04</v>
      </c>
      <c r="R60" t="str">
        <f>IF('[1]Data Checking'!V60="","",'[1]Data Checking'!V60)</f>
        <v>CWW-04</v>
      </c>
      <c r="S60" t="str">
        <f>IF('[1]Data Checking'!W60="","",'[1]Data Checking'!W60)</f>
        <v>Ouest</v>
      </c>
      <c r="T60" t="str">
        <f>IF('[1]Data Checking'!X60="","",'[1]Data Checking'!X60)</f>
        <v>Cité Soleil</v>
      </c>
      <c r="U60" t="str">
        <f>IF('[1]Data Checking'!Y60="","",'[1]Data Checking'!Y60)</f>
        <v>HT0117</v>
      </c>
      <c r="V60" t="str">
        <f>IF('[1]Data Checking'!Z60="","",'[1]Data Checking'!Z60)</f>
        <v>Cité Soleil</v>
      </c>
      <c r="W60" t="str">
        <f>IF('[1]Data Checking'!AA60="","",'[1]Data Checking'!AA60)</f>
        <v>2e Section des Varreux</v>
      </c>
      <c r="X60" t="str">
        <f>IF('[1]Data Checking'!AB60="","",'[1]Data Checking'!AB60)</f>
        <v>HT0117-02</v>
      </c>
      <c r="Y60" t="str">
        <f>IF('[1]Data Checking'!AC60="","",'[1]Data Checking'!AC60)</f>
        <v>1re Section des Varreux</v>
      </c>
      <c r="Z60" t="str">
        <f>IF('[1]Data Checking'!AD60="","",'[1]Data Checking'!AD60)</f>
        <v>Terre-noire</v>
      </c>
      <c r="AA60" t="str">
        <f>IF('[1]Data Checking'!AE60="","",'[1]Data Checking'!AE60)</f>
        <v/>
      </c>
      <c r="AB60" t="str">
        <f>IF('[1]Data Checking'!AF60="","",'[1]Data Checking'!AF60)</f>
        <v>cit_1</v>
      </c>
      <c r="AC60" t="str">
        <f>IF('[1]Data Checking'!AG60="","",'[1]Data Checking'!AG60)</f>
        <v>Terre-noire</v>
      </c>
      <c r="AD60" t="str">
        <f>IF('[1]Data Checking'!AH60="","",'[1]Data Checking'!AH60)</f>
        <v>Terre-noire</v>
      </c>
      <c r="AE60" t="str">
        <f>IF('[1]Data Checking'!AI60="","",'[1]Data Checking'!AI60)</f>
        <v>Marché de Terre Noire</v>
      </c>
      <c r="AF60" t="str">
        <f>IF('[1]Data Checking'!AJ60="","",'[1]Data Checking'!AJ60)</f>
        <v/>
      </c>
      <c r="AG60" t="str">
        <f>IF('[1]Data Checking'!AK60="","",'[1]Data Checking'!AK60)</f>
        <v>terre_noir</v>
      </c>
      <c r="AH60" t="str">
        <f>IF('[1]Data Checking'!AL60="","",'[1]Data Checking'!AL60)</f>
        <v>Marché de Terre Noire</v>
      </c>
      <c r="AI60" t="str">
        <f>IF('[1]Data Checking'!AM60="","",'[1]Data Checking'!AM60)</f>
        <v>Marché de Terre Noire</v>
      </c>
      <c r="AJ60" t="str">
        <f>IF('[1]Data Checking'!AN60="","",'[1]Data Checking'!AN60)</f>
        <v>Milieu urbain</v>
      </c>
      <c r="AK60" t="str">
        <f>IF('[1]Data Checking'!AO60="","",'[1]Data Checking'!AO60)</f>
        <v>Enquête auprès d'un marchand</v>
      </c>
      <c r="AL60" t="str">
        <f>IF('[1]Data Checking'!AP60="","",'[1]Data Checking'!AP60)</f>
        <v>Oui</v>
      </c>
      <c r="AM60" t="str">
        <f>IF('[1]Data Checking'!AQ60="","",'[1]Data Checking'!AQ60)</f>
        <v/>
      </c>
      <c r="AN60" t="str">
        <f>IF('[1]Data Checking'!AR60="","",'[1]Data Checking'!AR60)</f>
        <v>Oui</v>
      </c>
      <c r="AO60" t="str">
        <f>IF('[1]Data Checking'!AS60="","",'[1]Data Checking'!AS60)</f>
        <v/>
      </c>
      <c r="AP60" t="str">
        <f>IF('[1]Data Checking'!AT60="","",'[1]Data Checking'!AT60)</f>
        <v>Femme</v>
      </c>
      <c r="AQ60">
        <f>IF('[1]Data Checking'!AU60="","",'[1]Data Checking'!AU60)</f>
        <v>44530</v>
      </c>
      <c r="AR60">
        <f>IF('[1]Data Checking'!AV60="","",'[1]Data Checking'!AV60)</f>
        <v>44530</v>
      </c>
      <c r="AS60" t="str">
        <f>IF('[1]Data Checking'!AW60="","",'[1]Data Checking'!AW60)</f>
        <v>Détaillant sur une table</v>
      </c>
      <c r="AT60" t="str">
        <f>IF('[1]Data Checking'!AX60="","",'[1]Data Checking'!AX60)</f>
        <v/>
      </c>
      <c r="AU60" t="str">
        <f>IF('[1]Data Checking'!AY60="","",'[1]Data Checking'!AY60)</f>
        <v>Produits et Ustensiles d'hygiène et assainissement</v>
      </c>
      <c r="AV60">
        <f>IF('[1]Data Checking'!AZ60="","",'[1]Data Checking'!AZ60)</f>
        <v>0</v>
      </c>
      <c r="AW60">
        <f>IF('[1]Data Checking'!BA60="","",'[1]Data Checking'!BA60)</f>
        <v>1</v>
      </c>
      <c r="AX60">
        <f>IF('[1]Data Checking'!BB60="","",'[1]Data Checking'!BB60)</f>
        <v>0</v>
      </c>
      <c r="AY60">
        <f>IF('[1]Data Checking'!BC60="","",'[1]Data Checking'!BC60)</f>
        <v>0</v>
      </c>
      <c r="AZ60" t="str">
        <f>IF('[1]Data Checking'!BD60="","",'[1]Data Checking'!BD60)</f>
        <v>wash</v>
      </c>
      <c r="BA60" t="str">
        <f>IF('[1]Data Checking'!BE60="","",'[1]Data Checking'!BE60)</f>
        <v>Produits et Ustensiles d'hygiène et assainissement</v>
      </c>
      <c r="BB60" t="str">
        <f>IF('[1]Data Checking'!BF60="","",'[1]Data Checking'!BF60)</f>
        <v>En espèces (Gourde)</v>
      </c>
      <c r="BC60">
        <f>IF('[1]Data Checking'!BG60="","",'[1]Data Checking'!BG60)</f>
        <v>1</v>
      </c>
      <c r="BD60">
        <f>IF('[1]Data Checking'!BH60="","",'[1]Data Checking'!BH60)</f>
        <v>0</v>
      </c>
      <c r="BE60">
        <f>IF('[1]Data Checking'!BI60="","",'[1]Data Checking'!BI60)</f>
        <v>0</v>
      </c>
      <c r="BF60">
        <f>IF('[1]Data Checking'!BJ60="","",'[1]Data Checking'!BJ60)</f>
        <v>0</v>
      </c>
      <c r="BG60">
        <f>IF('[1]Data Checking'!BK60="","",'[1]Data Checking'!BK60)</f>
        <v>0</v>
      </c>
      <c r="BH60">
        <f>IF('[1]Data Checking'!BL60="","",'[1]Data Checking'!BL60)</f>
        <v>0</v>
      </c>
      <c r="BI60">
        <f>IF('[1]Data Checking'!BM60="","",'[1]Data Checking'!BM60)</f>
        <v>0</v>
      </c>
      <c r="BJ60">
        <f>IF('[1]Data Checking'!BN60="","",'[1]Data Checking'!BN60)</f>
        <v>0</v>
      </c>
      <c r="BK60">
        <f>IF('[1]Data Checking'!BO60="","",'[1]Data Checking'!BO60)</f>
        <v>0</v>
      </c>
      <c r="BL60">
        <f>IF('[1]Data Checking'!BP60="","",'[1]Data Checking'!BP60)</f>
        <v>0</v>
      </c>
      <c r="BM60" t="str">
        <f>IF('[1]Data Checking'!BQ60="","",'[1]Data Checking'!BQ60)</f>
        <v/>
      </c>
      <c r="BN60" t="str">
        <f>IF('[1]Data Checking'!BR60="","",'[1]Data Checking'!BR60)</f>
        <v>Oui, il y a plus de commerçants par rapport au mois passé</v>
      </c>
      <c r="BO60" t="str">
        <f>IF('[1]Data Checking'!BS60="","",'[1]Data Checking'!BS60)</f>
        <v>Moins de 20</v>
      </c>
      <c r="BP60" t="str">
        <f>IF('[1]Data Checking'!BT60="","",'[1]Data Checking'!BT60)</f>
        <v/>
      </c>
      <c r="BQ60" t="str">
        <f>IF('[1]Data Checking'!BU60="","",'[1]Data Checking'!BU60)</f>
        <v/>
      </c>
      <c r="BR60" t="str">
        <f>IF('[1]Data Checking'!BV60="","",'[1]Data Checking'!BV60)</f>
        <v/>
      </c>
      <c r="BS60" t="str">
        <f>IF('[1]Data Checking'!BW60="","",'[1]Data Checking'!BW60)</f>
        <v/>
      </c>
      <c r="BT60" t="str">
        <f>IF('[1]Data Checking'!BX60="","",'[1]Data Checking'!BX60)</f>
        <v/>
      </c>
      <c r="BU60" t="str">
        <f>IF('[1]Data Checking'!BY60="","",'[1]Data Checking'!BY60)</f>
        <v/>
      </c>
      <c r="BV60" t="str">
        <f>IF('[1]Data Checking'!BZ60="","",'[1]Data Checking'!BZ60)</f>
        <v/>
      </c>
      <c r="BW60" t="str">
        <f>IF('[1]Data Checking'!CA60="","",'[1]Data Checking'!CA60)</f>
        <v/>
      </c>
      <c r="BX60" t="str">
        <f>IF('[1]Data Checking'!CB60="","",'[1]Data Checking'!CB60)</f>
        <v/>
      </c>
      <c r="BY60" t="str">
        <f>IF('[1]Data Checking'!CC60="","",'[1]Data Checking'!CC60)</f>
        <v/>
      </c>
      <c r="BZ60" t="str">
        <f>IF('[1]Data Checking'!CD60="","",'[1]Data Checking'!CD60)</f>
        <v/>
      </c>
      <c r="CA60" t="str">
        <f>IF('[1]Data Checking'!CE60="","",'[1]Data Checking'!CE60)</f>
        <v/>
      </c>
      <c r="CB60" t="str">
        <f>IF('[1]Data Checking'!CF60="","",'[1]Data Checking'!CF60)</f>
        <v/>
      </c>
      <c r="CC60" t="str">
        <f>IF('[1]Data Checking'!CG60="","",'[1]Data Checking'!CG60)</f>
        <v/>
      </c>
      <c r="CD60" t="str">
        <f>IF('[1]Data Checking'!CH60="","",'[1]Data Checking'!CH60)</f>
        <v/>
      </c>
      <c r="CE60" t="str">
        <f>IF('[1]Data Checking'!CI60="","",'[1]Data Checking'!CI60)</f>
        <v/>
      </c>
      <c r="CF60" t="str">
        <f>IF('[1]Data Checking'!CJ60="","",'[1]Data Checking'!CJ60)</f>
        <v/>
      </c>
      <c r="CG60" t="str">
        <f>IF('[1]Data Checking'!CK60="","",'[1]Data Checking'!CK60)</f>
        <v/>
      </c>
      <c r="CH60" t="str">
        <f>IF('[1]Data Checking'!CL60="","",'[1]Data Checking'!CL60)</f>
        <v/>
      </c>
      <c r="CI60" t="str">
        <f>IF('[1]Data Checking'!CM60="","",'[1]Data Checking'!CM60)</f>
        <v/>
      </c>
      <c r="CJ60" t="str">
        <f>IF('[1]Data Checking'!CN60="","",'[1]Data Checking'!CN60)</f>
        <v/>
      </c>
      <c r="CK60" t="str">
        <f>IF('[1]Data Checking'!CO60="","",'[1]Data Checking'!CO60)</f>
        <v/>
      </c>
      <c r="CL60" t="str">
        <f>IF('[1]Data Checking'!CP60="","",'[1]Data Checking'!CP60)</f>
        <v/>
      </c>
      <c r="CM60" t="str">
        <f>IF('[1]Data Checking'!CQ60="","",'[1]Data Checking'!CQ60)</f>
        <v/>
      </c>
      <c r="CN60" t="str">
        <f>IF('[1]Data Checking'!CR60="","",'[1]Data Checking'!CR60)</f>
        <v/>
      </c>
      <c r="CO60" t="str">
        <f>IF('[1]Data Checking'!CS60="","",'[1]Data Checking'!CS60)</f>
        <v/>
      </c>
      <c r="CP60" t="str">
        <f>IF('[1]Data Checking'!CT60="","",'[1]Data Checking'!CT60)</f>
        <v/>
      </c>
      <c r="CQ60" t="str">
        <f>IF('[1]Data Checking'!CU60="","",'[1]Data Checking'!CU60)</f>
        <v/>
      </c>
      <c r="CR60" t="str">
        <f>IF('[1]Data Checking'!CV60="","",'[1]Data Checking'!CV60)</f>
        <v/>
      </c>
      <c r="CS60" t="str">
        <f>IF('[1]Data Checking'!CW60="","",'[1]Data Checking'!CW60)</f>
        <v/>
      </c>
      <c r="CT60" t="str">
        <f>IF('[1]Data Checking'!CX60="","",'[1]Data Checking'!CX60)</f>
        <v/>
      </c>
      <c r="CU60" t="str">
        <f>IF('[1]Data Checking'!CY60="","",'[1]Data Checking'!CY60)</f>
        <v/>
      </c>
      <c r="CV60" t="str">
        <f>IF('[1]Data Checking'!CZ60="","",'[1]Data Checking'!CZ60)</f>
        <v/>
      </c>
      <c r="CW60" t="str">
        <f>IF('[1]Data Checking'!DA60="","",'[1]Data Checking'!DA60)</f>
        <v/>
      </c>
      <c r="CX60" t="str">
        <f>IF('[1]Data Checking'!DB60="","",'[1]Data Checking'!DB60)</f>
        <v/>
      </c>
      <c r="CY60" t="str">
        <f>IF('[1]Data Checking'!DC60="","",'[1]Data Checking'!DC60)</f>
        <v/>
      </c>
      <c r="CZ60" t="str">
        <f>IF('[1]Data Checking'!DD60="","",'[1]Data Checking'!DD60)</f>
        <v/>
      </c>
      <c r="DA60" t="str">
        <f>IF('[1]Data Checking'!DE60="","",'[1]Data Checking'!DE60)</f>
        <v/>
      </c>
      <c r="DB60" t="str">
        <f>IF('[1]Data Checking'!DF60="","",'[1]Data Checking'!DF60)</f>
        <v/>
      </c>
      <c r="DC60" t="str">
        <f>IF('[1]Data Checking'!DG60="","",'[1]Data Checking'!DG60)</f>
        <v/>
      </c>
      <c r="DD60" t="str">
        <f>IF('[1]Data Checking'!DH60="","",'[1]Data Checking'!DH60)</f>
        <v/>
      </c>
      <c r="DE60" t="str">
        <f>IF('[1]Data Checking'!DI60="","",'[1]Data Checking'!DI60)</f>
        <v/>
      </c>
      <c r="DF60" t="str">
        <f>IF('[1]Data Checking'!DJ60="","",'[1]Data Checking'!DJ60)</f>
        <v/>
      </c>
      <c r="DG60" t="str">
        <f>IF('[1]Data Checking'!DK60="","",'[1]Data Checking'!DK60)</f>
        <v/>
      </c>
      <c r="DH60" t="str">
        <f>IF('[1]Data Checking'!DL60="","",'[1]Data Checking'!DL60)</f>
        <v/>
      </c>
      <c r="DI60" t="str">
        <f>IF('[1]Data Checking'!DM60="","",'[1]Data Checking'!DM60)</f>
        <v/>
      </c>
      <c r="DJ60" t="str">
        <f>IF('[1]Data Checking'!DN60="","",'[1]Data Checking'!DN60)</f>
        <v/>
      </c>
      <c r="DK60" t="str">
        <f>IF('[1]Data Checking'!DO60="","",'[1]Data Checking'!DO60)</f>
        <v/>
      </c>
      <c r="DL60" t="str">
        <f>IF('[1]Data Checking'!DP60="","",'[1]Data Checking'!DP60)</f>
        <v/>
      </c>
      <c r="DM60" t="str">
        <f>IF('[1]Data Checking'!DQ60="","",'[1]Data Checking'!DQ60)</f>
        <v/>
      </c>
      <c r="DN60" t="str">
        <f>IF('[1]Data Checking'!DR60="","",'[1]Data Checking'!DR60)</f>
        <v/>
      </c>
      <c r="DO60" t="str">
        <f>IF('[1]Data Checking'!DS60="","",'[1]Data Checking'!DS60)</f>
        <v/>
      </c>
      <c r="DP60" t="str">
        <f>IF('[1]Data Checking'!DT60="","",'[1]Data Checking'!DT60)</f>
        <v/>
      </c>
      <c r="DQ60" t="str">
        <f>IF('[1]Data Checking'!DU60="","",'[1]Data Checking'!DU60)</f>
        <v/>
      </c>
      <c r="DR60" t="str">
        <f>IF('[1]Data Checking'!DV60="","",'[1]Data Checking'!DV60)</f>
        <v/>
      </c>
      <c r="DS60" t="str">
        <f>IF('[1]Data Checking'!DW60="","",'[1]Data Checking'!DW60)</f>
        <v/>
      </c>
      <c r="DT60" t="str">
        <f>IF('[1]Data Checking'!DX60="","",'[1]Data Checking'!DX60)</f>
        <v/>
      </c>
      <c r="DU60" t="str">
        <f>IF('[1]Data Checking'!DY60="","",'[1]Data Checking'!DY60)</f>
        <v/>
      </c>
      <c r="DV60" t="str">
        <f>IF('[1]Data Checking'!DZ60="","",'[1]Data Checking'!DZ60)</f>
        <v/>
      </c>
      <c r="DW60" t="str">
        <f>IF('[1]Data Checking'!EA60="","",'[1]Data Checking'!EA60)</f>
        <v/>
      </c>
      <c r="DX60" t="str">
        <f>IF('[1]Data Checking'!EB60="","",'[1]Data Checking'!EB60)</f>
        <v/>
      </c>
      <c r="DY60" t="str">
        <f>IF('[1]Data Checking'!EC60="","",'[1]Data Checking'!EC60)</f>
        <v/>
      </c>
      <c r="DZ60" t="str">
        <f>IF('[1]Data Checking'!ED60="","",'[1]Data Checking'!ED60)</f>
        <v/>
      </c>
      <c r="EA60" t="str">
        <f>IF('[1]Data Checking'!EE60="","",'[1]Data Checking'!EE60)</f>
        <v/>
      </c>
      <c r="EB60" t="str">
        <f>IF('[1]Data Checking'!EF60="","",'[1]Data Checking'!EF60)</f>
        <v/>
      </c>
      <c r="EC60" t="str">
        <f>IF('[1]Data Checking'!EG60="","",'[1]Data Checking'!EG60)</f>
        <v/>
      </c>
      <c r="ED60" t="str">
        <f>IF('[1]Data Checking'!EH60="","",'[1]Data Checking'!EH60)</f>
        <v/>
      </c>
      <c r="EE60" t="str">
        <f>IF('[1]Data Checking'!EI60="","",'[1]Data Checking'!EI60)</f>
        <v/>
      </c>
      <c r="EF60" t="str">
        <f>IF('[1]Data Checking'!EJ60="","",'[1]Data Checking'!EJ60)</f>
        <v/>
      </c>
      <c r="EG60" t="str">
        <f>IF('[1]Data Checking'!EK60="","",'[1]Data Checking'!EK60)</f>
        <v/>
      </c>
      <c r="EH60" t="str">
        <f>IF('[1]Data Checking'!EL60="","",'[1]Data Checking'!EL60)</f>
        <v/>
      </c>
      <c r="EI60" t="str">
        <f>IF('[1]Data Checking'!EM60="","",'[1]Data Checking'!EM60)</f>
        <v/>
      </c>
      <c r="EJ60" t="str">
        <f>IF('[1]Data Checking'!EN60="","",'[1]Data Checking'!EN60)</f>
        <v/>
      </c>
      <c r="EK60" t="str">
        <f>IF('[1]Data Checking'!EO60="","",'[1]Data Checking'!EO60)</f>
        <v>Eponge pour la vaisselle Grande bassine de nettoyage ou pour cuisiner Grand bokit fermé ou avec couvercle pour stocker l'eau (environ 5 gallons) Savon pour se laver Chlore en grain (nettoyage)</v>
      </c>
      <c r="EL60">
        <f>IF('[1]Data Checking'!EP60="","",'[1]Data Checking'!EP60)</f>
        <v>0</v>
      </c>
      <c r="EM60">
        <f>IF('[1]Data Checking'!EQ60="","",'[1]Data Checking'!EQ60)</f>
        <v>0</v>
      </c>
      <c r="EN60">
        <f>IF('[1]Data Checking'!ER60="","",'[1]Data Checking'!ER60)</f>
        <v>0</v>
      </c>
      <c r="EO60">
        <f>IF('[1]Data Checking'!ES60="","",'[1]Data Checking'!ES60)</f>
        <v>0</v>
      </c>
      <c r="EP60">
        <f>IF('[1]Data Checking'!ET60="","",'[1]Data Checking'!ET60)</f>
        <v>0</v>
      </c>
      <c r="EQ60">
        <f>IF('[1]Data Checking'!EU60="","",'[1]Data Checking'!EU60)</f>
        <v>1</v>
      </c>
      <c r="ER60">
        <f>IF('[1]Data Checking'!EV60="","",'[1]Data Checking'!EV60)</f>
        <v>1</v>
      </c>
      <c r="ES60">
        <f>IF('[1]Data Checking'!EW60="","",'[1]Data Checking'!EW60)</f>
        <v>1</v>
      </c>
      <c r="ET60">
        <f>IF('[1]Data Checking'!EX60="","",'[1]Data Checking'!EX60)</f>
        <v>1</v>
      </c>
      <c r="EU60">
        <f>IF('[1]Data Checking'!EY60="","",'[1]Data Checking'!EY60)</f>
        <v>1</v>
      </c>
      <c r="EV60">
        <f>IF('[1]Data Checking'!EZ60="","",'[1]Data Checking'!EZ60)</f>
        <v>0</v>
      </c>
      <c r="EW60" t="str">
        <f>IF('[1]Data Checking'!FA60="","",'[1]Data Checking'!FA60)</f>
        <v/>
      </c>
      <c r="EX60" t="str">
        <f>IF('[1]Data Checking'!FB60="","",'[1]Data Checking'!FB60)</f>
        <v/>
      </c>
      <c r="EY60" t="str">
        <f>IF('[1]Data Checking'!FC60="","",'[1]Data Checking'!FC60)</f>
        <v/>
      </c>
      <c r="EZ60" t="str">
        <f>IF('[1]Data Checking'!FD60="","",'[1]Data Checking'!FD60)</f>
        <v/>
      </c>
      <c r="FA60" t="str">
        <f>IF('[1]Data Checking'!FE60="","",'[1]Data Checking'!FE60)</f>
        <v/>
      </c>
      <c r="FB60" t="str">
        <f>IF('[1]Data Checking'!FF60="","",'[1]Data Checking'!FF60)</f>
        <v/>
      </c>
      <c r="FC60" t="str">
        <f>IF('[1]Data Checking'!FG60="","",'[1]Data Checking'!FG60)</f>
        <v/>
      </c>
      <c r="FD60" t="str">
        <f>IF('[1]Data Checking'!FH60="","",'[1]Data Checking'!FH60)</f>
        <v/>
      </c>
      <c r="FE60" t="str">
        <f>IF('[1]Data Checking'!FI60="","",'[1]Data Checking'!FI60)</f>
        <v/>
      </c>
      <c r="FF60" t="str">
        <f>IF('[1]Data Checking'!FJ60="","",'[1]Data Checking'!FJ60)</f>
        <v/>
      </c>
      <c r="FG60" t="str">
        <f>IF('[1]Data Checking'!FK60="","",'[1]Data Checking'!FK60)</f>
        <v/>
      </c>
      <c r="FH60" t="str">
        <f>IF('[1]Data Checking'!FL60="","",'[1]Data Checking'!FL60)</f>
        <v/>
      </c>
      <c r="FI60" t="str">
        <f>IF('[1]Data Checking'!FM60="","",'[1]Data Checking'!FM60)</f>
        <v>Oui</v>
      </c>
      <c r="FJ60">
        <f>IF('[1]Data Checking'!FN60="","",'[1]Data Checking'!FN60)</f>
        <v>25</v>
      </c>
      <c r="FK60" t="str">
        <f>IF('[1]Data Checking'!FO60="","",'[1]Data Checking'!FO60)</f>
        <v/>
      </c>
      <c r="FL60" t="str">
        <f>IF('[1]Data Checking'!FP60="","",'[1]Data Checking'!FP60)</f>
        <v/>
      </c>
      <c r="FM60">
        <f>IF('[1]Data Checking'!FQ60="","",'[1]Data Checking'!FQ60)</f>
        <v>25</v>
      </c>
      <c r="FN60" t="str">
        <f>IF('[1]Data Checking'!FR60="","",'[1]Data Checking'!FR60)</f>
        <v>Oui</v>
      </c>
      <c r="FO60" t="str">
        <f>IF('[1]Data Checking'!FS60="","",'[1]Data Checking'!FS60)</f>
        <v/>
      </c>
      <c r="FP60" t="str">
        <f>IF('[1]Data Checking'!FT60="","",'[1]Data Checking'!FT60)</f>
        <v/>
      </c>
      <c r="FQ60" t="str">
        <f>IF('[1]Data Checking'!FU60="","",'[1]Data Checking'!FU60)</f>
        <v/>
      </c>
      <c r="FR60" t="str">
        <f>IF('[1]Data Checking'!FV60="","",'[1]Data Checking'!FV60)</f>
        <v/>
      </c>
      <c r="FS60" t="str">
        <f>IF('[1]Data Checking'!FW60="","",'[1]Data Checking'!FW60)</f>
        <v/>
      </c>
      <c r="FT60" t="str">
        <f>IF('[1]Data Checking'!FX60="","",'[1]Data Checking'!FX60)</f>
        <v/>
      </c>
      <c r="FU60" t="str">
        <f>IF('[1]Data Checking'!FY60="","",'[1]Data Checking'!FY60)</f>
        <v/>
      </c>
      <c r="FV60" t="str">
        <f>IF('[1]Data Checking'!FZ60="","",'[1]Data Checking'!FZ60)</f>
        <v/>
      </c>
      <c r="FW60" t="str">
        <f>IF('[1]Data Checking'!GA60="","",'[1]Data Checking'!GA60)</f>
        <v/>
      </c>
      <c r="FX60" t="str">
        <f>IF('[1]Data Checking'!GB60="","",'[1]Data Checking'!GB60)</f>
        <v/>
      </c>
      <c r="FY60" t="str">
        <f>IF('[1]Data Checking'!GC60="","",'[1]Data Checking'!GC60)</f>
        <v/>
      </c>
      <c r="FZ60" t="str">
        <f>IF('[1]Data Checking'!GD60="","",'[1]Data Checking'!GD60)</f>
        <v/>
      </c>
      <c r="GA60" t="str">
        <f>IF('[1]Data Checking'!GE60="","",'[1]Data Checking'!GE60)</f>
        <v/>
      </c>
      <c r="GB60" t="str">
        <f>IF('[1]Data Checking'!GF60="","",'[1]Data Checking'!GF60)</f>
        <v>Oui</v>
      </c>
      <c r="GC60" t="str">
        <f>IF('[1]Data Checking'!GG60="","",'[1]Data Checking'!GG60)</f>
        <v/>
      </c>
      <c r="GD60">
        <f>IF('[1]Data Checking'!GH60="","",'[1]Data Checking'!GH60)</f>
        <v>10</v>
      </c>
      <c r="GE60" t="str">
        <f>IF('[1]Data Checking'!GI60="","",'[1]Data Checking'!GI60)</f>
        <v/>
      </c>
      <c r="GF60" t="str">
        <f>IF('[1]Data Checking'!GJ60="","",'[1]Data Checking'!GJ60)</f>
        <v/>
      </c>
      <c r="GG60" t="str">
        <f>IF('[1]Data Checking'!GK60="","",'[1]Data Checking'!GK60)</f>
        <v/>
      </c>
      <c r="GH60" t="str">
        <f>IF('[1]Data Checking'!GL60="","",'[1]Data Checking'!GL60)</f>
        <v/>
      </c>
      <c r="GI60" t="str">
        <f>IF('[1]Data Checking'!GM60="","",'[1]Data Checking'!GM60)</f>
        <v/>
      </c>
      <c r="GJ60" t="str">
        <f>IF('[1]Data Checking'!GN60="","",'[1]Data Checking'!GN60)</f>
        <v/>
      </c>
      <c r="GK60" t="str">
        <f>IF('[1]Data Checking'!GO60="","",'[1]Data Checking'!GO60)</f>
        <v>Oui</v>
      </c>
      <c r="GL60" t="str">
        <f>IF('[1]Data Checking'!GP60="","",'[1]Data Checking'!GP60)</f>
        <v>NA</v>
      </c>
      <c r="GM60">
        <f>IF('[1]Data Checking'!GQ60="","",'[1]Data Checking'!GQ60)</f>
        <v>10</v>
      </c>
      <c r="GN60">
        <f>IF('[1]Data Checking'!GR60="","",'[1]Data Checking'!GR60)</f>
        <v>150</v>
      </c>
      <c r="GO60">
        <f>IF('[1]Data Checking'!GS60="","",'[1]Data Checking'!GS60)</f>
        <v>250</v>
      </c>
      <c r="GP60">
        <f>IF('[1]Data Checking'!GT60="","",'[1]Data Checking'!GT60)</f>
        <v>25</v>
      </c>
      <c r="GQ60" t="str">
        <f>IF('[1]Data Checking'!GU60="","",'[1]Data Checking'!GU60)</f>
        <v>Oui</v>
      </c>
      <c r="GR60" t="str">
        <f>IF('[1]Data Checking'!GV60="","",'[1]Data Checking'!GV60)</f>
        <v>Pas assez d'argent Article trop cher</v>
      </c>
      <c r="GS60">
        <f>IF('[1]Data Checking'!GW60="","",'[1]Data Checking'!GW60)</f>
        <v>0</v>
      </c>
      <c r="GT60">
        <f>IF('[1]Data Checking'!GX60="","",'[1]Data Checking'!GX60)</f>
        <v>0</v>
      </c>
      <c r="GU60">
        <f>IF('[1]Data Checking'!GY60="","",'[1]Data Checking'!GY60)</f>
        <v>0</v>
      </c>
      <c r="GV60">
        <f>IF('[1]Data Checking'!GZ60="","",'[1]Data Checking'!GZ60)</f>
        <v>1</v>
      </c>
      <c r="GW60">
        <f>IF('[1]Data Checking'!HA60="","",'[1]Data Checking'!HA60)</f>
        <v>1</v>
      </c>
      <c r="GX60">
        <f>IF('[1]Data Checking'!HB60="","",'[1]Data Checking'!HB60)</f>
        <v>0</v>
      </c>
      <c r="GY60">
        <f>IF('[1]Data Checking'!HC60="","",'[1]Data Checking'!HC60)</f>
        <v>0</v>
      </c>
      <c r="GZ60">
        <f>IF('[1]Data Checking'!HD60="","",'[1]Data Checking'!HD60)</f>
        <v>0</v>
      </c>
      <c r="HA60">
        <f>IF('[1]Data Checking'!HE60="","",'[1]Data Checking'!HE60)</f>
        <v>0</v>
      </c>
      <c r="HB60">
        <f>IF('[1]Data Checking'!HF60="","",'[1]Data Checking'!HF60)</f>
        <v>0</v>
      </c>
      <c r="HC60">
        <f>IF('[1]Data Checking'!HG60="","",'[1]Data Checking'!HG60)</f>
        <v>0</v>
      </c>
      <c r="HD60">
        <f>IF('[1]Data Checking'!HH60="","",'[1]Data Checking'!HH60)</f>
        <v>0</v>
      </c>
      <c r="HE60">
        <f>IF('[1]Data Checking'!HI60="","",'[1]Data Checking'!HI60)</f>
        <v>0</v>
      </c>
      <c r="HF60" t="str">
        <f>IF('[1]Data Checking'!HJ60="","",'[1]Data Checking'!HJ60)</f>
        <v/>
      </c>
      <c r="HG60" t="str">
        <f>IF('[1]Data Checking'!HK60="","",'[1]Data Checking'!HK60)</f>
        <v>Chlore en grain (nettoyage) Grand bokit fermé ou avec couvercle pour stocker l'eau (environ 5 gallons) Grande bassine de nettoyage ou pour cuisiner</v>
      </c>
      <c r="HH60">
        <f>IF('[1]Data Checking'!HL60="","",'[1]Data Checking'!HL60)</f>
        <v>0</v>
      </c>
      <c r="HI60">
        <f>IF('[1]Data Checking'!HM60="","",'[1]Data Checking'!HM60)</f>
        <v>0</v>
      </c>
      <c r="HJ60">
        <f>IF('[1]Data Checking'!HN60="","",'[1]Data Checking'!HN60)</f>
        <v>0</v>
      </c>
      <c r="HK60">
        <f>IF('[1]Data Checking'!HO60="","",'[1]Data Checking'!HO60)</f>
        <v>0</v>
      </c>
      <c r="HL60">
        <f>IF('[1]Data Checking'!HP60="","",'[1]Data Checking'!HP60)</f>
        <v>0</v>
      </c>
      <c r="HM60">
        <f>IF('[1]Data Checking'!HQ60="","",'[1]Data Checking'!HQ60)</f>
        <v>1</v>
      </c>
      <c r="HN60">
        <f>IF('[1]Data Checking'!HR60="","",'[1]Data Checking'!HR60)</f>
        <v>0</v>
      </c>
      <c r="HO60">
        <f>IF('[1]Data Checking'!HS60="","",'[1]Data Checking'!HS60)</f>
        <v>1</v>
      </c>
      <c r="HP60">
        <f>IF('[1]Data Checking'!HT60="","",'[1]Data Checking'!HT60)</f>
        <v>1</v>
      </c>
      <c r="HQ60">
        <f>IF('[1]Data Checking'!HU60="","",'[1]Data Checking'!HU60)</f>
        <v>0</v>
      </c>
      <c r="HR60">
        <f>IF('[1]Data Checking'!HV60="","",'[1]Data Checking'!HV60)</f>
        <v>0</v>
      </c>
      <c r="HS60" t="str">
        <f>IF('[1]Data Checking'!HW60="","",'[1]Data Checking'!HW60)</f>
        <v>Oui</v>
      </c>
      <c r="HT60" t="str">
        <f>IF('[1]Data Checking'!HX60="","",'[1]Data Checking'!HX60)</f>
        <v>Oui</v>
      </c>
      <c r="HU60" t="str">
        <f>IF('[1]Data Checking'!HY60="","",'[1]Data Checking'!HY60)</f>
        <v>Oui</v>
      </c>
      <c r="HV60" t="str">
        <f>IF('[1]Data Checking'!HZ60="","",'[1]Data Checking'!HZ60)</f>
        <v>Ouest</v>
      </c>
      <c r="HW60" t="str">
        <f>IF('[1]Data Checking'!IA60="","",'[1]Data Checking'!IA60)</f>
        <v>Meme</v>
      </c>
      <c r="HX60" t="str">
        <f>IF('[1]Data Checking'!IB60="","",'[1]Data Checking'!IB60)</f>
        <v>Tabarre</v>
      </c>
      <c r="HY60" t="str">
        <f>IF('[1]Data Checking'!IC60="","",'[1]Data Checking'!IC60)</f>
        <v>Différent</v>
      </c>
      <c r="HZ60" t="str">
        <f>IF('[1]Data Checking'!ID60="","",'[1]Data Checking'!ID60)</f>
        <v/>
      </c>
      <c r="IA60" t="str">
        <f>IF('[1]Data Checking'!IE60="","",'[1]Data Checking'!IE60)</f>
        <v/>
      </c>
      <c r="IB60" t="str">
        <f>IF('[1]Data Checking'!IF60="","",'[1]Data Checking'!IF60)</f>
        <v>Non</v>
      </c>
      <c r="IC60" t="str">
        <f>IF('[1]Data Checking'!IG60="","",'[1]Data Checking'!IG60)</f>
        <v/>
      </c>
      <c r="ID60" t="str">
        <f>IF('[1]Data Checking'!IH60="","",'[1]Data Checking'!IH60)</f>
        <v/>
      </c>
      <c r="IE60" t="str">
        <f>IF('[1]Data Checking'!II60="","",'[1]Data Checking'!II60)</f>
        <v/>
      </c>
      <c r="IF60" t="str">
        <f>IF('[1]Data Checking'!IJ60="","",'[1]Data Checking'!IJ60)</f>
        <v/>
      </c>
      <c r="IG60" t="str">
        <f>IF('[1]Data Checking'!IK60="","",'[1]Data Checking'!IK60)</f>
        <v/>
      </c>
      <c r="IH60" t="str">
        <f>IF('[1]Data Checking'!IL60="","",'[1]Data Checking'!IL60)</f>
        <v/>
      </c>
      <c r="II60" t="str">
        <f>IF('[1]Data Checking'!IM60="","",'[1]Data Checking'!IM60)</f>
        <v/>
      </c>
      <c r="IJ60" t="str">
        <f>IF('[1]Data Checking'!IN60="","",'[1]Data Checking'!IN60)</f>
        <v/>
      </c>
      <c r="IK60" t="str">
        <f>IF('[1]Data Checking'!IO60="","",'[1]Data Checking'!IO60)</f>
        <v>Aucune préoccupation particulière</v>
      </c>
      <c r="IL60">
        <f>IF('[1]Data Checking'!IP60="","",'[1]Data Checking'!IP60)</f>
        <v>0</v>
      </c>
      <c r="IM60">
        <f>IF('[1]Data Checking'!IQ60="","",'[1]Data Checking'!IQ60)</f>
        <v>0</v>
      </c>
      <c r="IN60">
        <f>IF('[1]Data Checking'!IR60="","",'[1]Data Checking'!IR60)</f>
        <v>0</v>
      </c>
      <c r="IO60">
        <f>IF('[1]Data Checking'!IS60="","",'[1]Data Checking'!IS60)</f>
        <v>0</v>
      </c>
      <c r="IP60">
        <f>IF('[1]Data Checking'!IT60="","",'[1]Data Checking'!IT60)</f>
        <v>0</v>
      </c>
      <c r="IQ60">
        <f>IF('[1]Data Checking'!IU60="","",'[1]Data Checking'!IU60)</f>
        <v>1</v>
      </c>
      <c r="IR60">
        <f>IF('[1]Data Checking'!IV60="","",'[1]Data Checking'!IV60)</f>
        <v>0</v>
      </c>
      <c r="IS60">
        <f>IF('[1]Data Checking'!IW60="","",'[1]Data Checking'!IW60)</f>
        <v>0</v>
      </c>
      <c r="IT60" t="str">
        <f>IF('[1]Data Checking'!IX60="","",'[1]Data Checking'!IX60)</f>
        <v/>
      </c>
      <c r="IU60" t="str">
        <f>IF('[1]Data Checking'!IY60="","",'[1]Data Checking'!IY60)</f>
        <v>Non</v>
      </c>
      <c r="IV60" t="str">
        <f>IF('[1]Data Checking'!IZ60="","",'[1]Data Checking'!IZ60)</f>
        <v/>
      </c>
      <c r="IW60" t="str">
        <f>IF('[1]Data Checking'!JA60="","",'[1]Data Checking'!JA60)</f>
        <v/>
      </c>
      <c r="IX60" t="str">
        <f>IF('[1]Data Checking'!JB60="","",'[1]Data Checking'!JB60)</f>
        <v/>
      </c>
      <c r="IY60" t="str">
        <f>IF('[1]Data Checking'!JC60="","",'[1]Data Checking'!JC60)</f>
        <v/>
      </c>
      <c r="IZ60" t="str">
        <f>IF('[1]Data Checking'!JD60="","",'[1]Data Checking'!JD60)</f>
        <v/>
      </c>
      <c r="JA60" t="str">
        <f>IF('[1]Data Checking'!JE60="","",'[1]Data Checking'!JE60)</f>
        <v/>
      </c>
      <c r="JB60" t="str">
        <f>IF('[1]Data Checking'!JF60="","",'[1]Data Checking'!JF60)</f>
        <v/>
      </c>
      <c r="JC60" t="str">
        <f>IF('[1]Data Checking'!JG60="","",'[1]Data Checking'!JG60)</f>
        <v/>
      </c>
      <c r="JD60" t="str">
        <f>IF('[1]Data Checking'!JH60="","",'[1]Data Checking'!JH60)</f>
        <v/>
      </c>
      <c r="JE60" t="str">
        <f>IF('[1]Data Checking'!JI60="","",'[1]Data Checking'!JI60)</f>
        <v/>
      </c>
      <c r="JF60" t="str">
        <f>IF('[1]Data Checking'!JJ60="","",'[1]Data Checking'!JJ60)</f>
        <v/>
      </c>
      <c r="JG60" t="str">
        <f>IF('[1]Data Checking'!JK60="","",'[1]Data Checking'!JK60)</f>
        <v/>
      </c>
      <c r="JH60" t="str">
        <f>IF('[1]Data Checking'!JL60="","",'[1]Data Checking'!JL60)</f>
        <v/>
      </c>
      <c r="JI60" t="str">
        <f>IF('[1]Data Checking'!JM60="","",'[1]Data Checking'!JM60)</f>
        <v/>
      </c>
      <c r="JJ60" t="str">
        <f>IF('[1]Data Checking'!JN60="","",'[1]Data Checking'!JN60)</f>
        <v/>
      </c>
      <c r="JK60" t="str">
        <f>IF('[1]Data Checking'!JO60="","",'[1]Data Checking'!JO60)</f>
        <v/>
      </c>
      <c r="JL60" t="str">
        <f>IF('[1]Data Checking'!JP60="","",'[1]Data Checking'!JP60)</f>
        <v/>
      </c>
      <c r="JM60" t="str">
        <f>IF('[1]Data Checking'!JQ60="","",'[1]Data Checking'!JQ60)</f>
        <v/>
      </c>
      <c r="JN60" t="str">
        <f>IF('[1]Data Checking'!JR60="","",'[1]Data Checking'!JR60)</f>
        <v/>
      </c>
      <c r="JO60" t="str">
        <f>IF('[1]Data Checking'!JS60="","",'[1]Data Checking'!JS60)</f>
        <v/>
      </c>
      <c r="JP60" t="str">
        <f>IF('[1]Data Checking'!JT60="","",'[1]Data Checking'!JT60)</f>
        <v/>
      </c>
      <c r="JQ60" t="str">
        <f>IF('[1]Data Checking'!JU60="","",'[1]Data Checking'!JU60)</f>
        <v/>
      </c>
      <c r="JR60" t="str">
        <f>IF('[1]Data Checking'!JV60="","",'[1]Data Checking'!JV60)</f>
        <v/>
      </c>
      <c r="JS60" t="str">
        <f>IF('[1]Data Checking'!JW60="","",'[1]Data Checking'!JW60)</f>
        <v/>
      </c>
      <c r="JT60" t="str">
        <f>IF('[1]Data Checking'!JX60="","",'[1]Data Checking'!JX60)</f>
        <v/>
      </c>
      <c r="JU60" t="str">
        <f>IF('[1]Data Checking'!JY60="","",'[1]Data Checking'!JY60)</f>
        <v/>
      </c>
      <c r="JV60" t="str">
        <f>IF('[1]Data Checking'!JZ60="","",'[1]Data Checking'!JZ60)</f>
        <v/>
      </c>
      <c r="JW60" t="str">
        <f>IF('[1]Data Checking'!KA60="","",'[1]Data Checking'!KA60)</f>
        <v/>
      </c>
      <c r="JX60" t="str">
        <f>IF('[1]Data Checking'!KB60="","",'[1]Data Checking'!KB60)</f>
        <v/>
      </c>
      <c r="JY60" t="str">
        <f>IF('[1]Data Checking'!KC60="","",'[1]Data Checking'!KC60)</f>
        <v/>
      </c>
      <c r="JZ60" t="str">
        <f>IF('[1]Data Checking'!KD60="","",'[1]Data Checking'!KD60)</f>
        <v/>
      </c>
      <c r="KA60" t="str">
        <f>IF('[1]Data Checking'!KE60="","",'[1]Data Checking'!KE60)</f>
        <v/>
      </c>
      <c r="KB60" t="str">
        <f>IF('[1]Data Checking'!KF60="","",'[1]Data Checking'!KF60)</f>
        <v/>
      </c>
      <c r="KC60" t="str">
        <f>IF('[1]Data Checking'!KG60="","",'[1]Data Checking'!KG60)</f>
        <v/>
      </c>
      <c r="KD60" t="str">
        <f>IF('[1]Data Checking'!KH60="","",'[1]Data Checking'!KH60)</f>
        <v/>
      </c>
      <c r="KE60" t="str">
        <f>IF('[1]Data Checking'!KI60="","",'[1]Data Checking'!KI60)</f>
        <v/>
      </c>
      <c r="KF60" t="str">
        <f>IF('[1]Data Checking'!KJ60="","",'[1]Data Checking'!KJ60)</f>
        <v/>
      </c>
      <c r="KG60" t="str">
        <f>IF('[1]Data Checking'!KK60="","",'[1]Data Checking'!KK60)</f>
        <v/>
      </c>
      <c r="KH60" t="str">
        <f>IF('[1]Data Checking'!KL60="","",'[1]Data Checking'!KL60)</f>
        <v/>
      </c>
      <c r="KI60" t="str">
        <f>IF('[1]Data Checking'!KM60="","",'[1]Data Checking'!KM60)</f>
        <v/>
      </c>
      <c r="KJ60" t="str">
        <f>IF('[1]Data Checking'!KN60="","",'[1]Data Checking'!KN60)</f>
        <v/>
      </c>
      <c r="KK60" t="str">
        <f>IF('[1]Data Checking'!KO60="","",'[1]Data Checking'!KO60)</f>
        <v/>
      </c>
      <c r="KL60" t="str">
        <f>IF('[1]Data Checking'!KP60="","",'[1]Data Checking'!KP60)</f>
        <v/>
      </c>
      <c r="KM60" t="str">
        <f>IF('[1]Data Checking'!KQ60="","",'[1]Data Checking'!KQ60)</f>
        <v/>
      </c>
      <c r="KN60" t="str">
        <f>IF('[1]Data Checking'!KR60="","",'[1]Data Checking'!KR60)</f>
        <v/>
      </c>
      <c r="KO60" t="str">
        <f>IF('[1]Data Checking'!KS60="","",'[1]Data Checking'!KS60)</f>
        <v/>
      </c>
      <c r="KP60" t="str">
        <f>IF('[1]Data Checking'!KT60="","",'[1]Data Checking'!KT60)</f>
        <v/>
      </c>
      <c r="KQ60" t="str">
        <f>IF('[1]Data Checking'!KU60="","",'[1]Data Checking'!KU60)</f>
        <v/>
      </c>
      <c r="KR60" t="str">
        <f>IF('[1]Data Checking'!KV60="","",'[1]Data Checking'!KV60)</f>
        <v/>
      </c>
      <c r="KS60" t="str">
        <f>IF('[1]Data Checking'!KW60="","",'[1]Data Checking'!KW60)</f>
        <v/>
      </c>
      <c r="KT60" t="str">
        <f>IF('[1]Data Checking'!KX60="","",'[1]Data Checking'!KX60)</f>
        <v/>
      </c>
      <c r="KU60" t="str">
        <f>IF('[1]Data Checking'!KY60="","",'[1]Data Checking'!KY60)</f>
        <v/>
      </c>
      <c r="KV60" t="str">
        <f>IF('[1]Data Checking'!KZ60="","",'[1]Data Checking'!KZ60)</f>
        <v/>
      </c>
      <c r="KW60" t="str">
        <f>IF('[1]Data Checking'!LA60="","",'[1]Data Checking'!LA60)</f>
        <v/>
      </c>
      <c r="KX60" t="str">
        <f>IF('[1]Data Checking'!LB60="","",'[1]Data Checking'!LB60)</f>
        <v/>
      </c>
      <c r="KY60" t="str">
        <f>IF('[1]Data Checking'!LC60="","",'[1]Data Checking'!LC60)</f>
        <v/>
      </c>
      <c r="KZ60" t="str">
        <f>IF('[1]Data Checking'!LD60="","",'[1]Data Checking'!LD60)</f>
        <v/>
      </c>
      <c r="LA60" t="str">
        <f>IF('[1]Data Checking'!LE60="","",'[1]Data Checking'!LE60)</f>
        <v/>
      </c>
      <c r="LB60" t="str">
        <f>IF('[1]Data Checking'!LF60="","",'[1]Data Checking'!LF60)</f>
        <v/>
      </c>
      <c r="LC60" t="str">
        <f>IF('[1]Data Checking'!LG60="","",'[1]Data Checking'!LG60)</f>
        <v/>
      </c>
      <c r="LD60" t="str">
        <f>IF('[1]Data Checking'!LH60="","",'[1]Data Checking'!LH60)</f>
        <v/>
      </c>
      <c r="LE60" t="str">
        <f>IF('[1]Data Checking'!LI60="","",'[1]Data Checking'!LI60)</f>
        <v/>
      </c>
      <c r="LF60" t="str">
        <f>IF('[1]Data Checking'!LJ60="","",'[1]Data Checking'!LJ60)</f>
        <v/>
      </c>
      <c r="LG60" t="str">
        <f>IF('[1]Data Checking'!LK60="","",'[1]Data Checking'!LK60)</f>
        <v/>
      </c>
      <c r="LH60" t="str">
        <f>IF('[1]Data Checking'!LL60="","",'[1]Data Checking'!LL60)</f>
        <v/>
      </c>
      <c r="LI60" t="str">
        <f>IF('[1]Data Checking'!LM60="","",'[1]Data Checking'!LM60)</f>
        <v/>
      </c>
      <c r="LJ60" t="str">
        <f>IF('[1]Data Checking'!LN60="","",'[1]Data Checking'!LN60)</f>
        <v/>
      </c>
      <c r="LK60" t="str">
        <f>IF('[1]Data Checking'!LO60="","",'[1]Data Checking'!LO60)</f>
        <v/>
      </c>
      <c r="LL60" t="str">
        <f>IF('[1]Data Checking'!LP60="","",'[1]Data Checking'!LP60)</f>
        <v/>
      </c>
      <c r="LM60" t="str">
        <f>IF('[1]Data Checking'!LQ60="","",'[1]Data Checking'!LQ60)</f>
        <v/>
      </c>
      <c r="LN60" t="str">
        <f>IF('[1]Data Checking'!LR60="","",'[1]Data Checking'!LR60)</f>
        <v/>
      </c>
      <c r="LO60" t="str">
        <f>IF('[1]Data Checking'!LS60="","",'[1]Data Checking'!LS60)</f>
        <v/>
      </c>
      <c r="LP60" t="str">
        <f>IF('[1]Data Checking'!LT60="","",'[1]Data Checking'!LT60)</f>
        <v/>
      </c>
      <c r="LQ60" t="str">
        <f>IF('[1]Data Checking'!LU60="","",'[1]Data Checking'!LU60)</f>
        <v/>
      </c>
      <c r="LR60" t="str">
        <f>IF('[1]Data Checking'!LV60="","",'[1]Data Checking'!LV60)</f>
        <v/>
      </c>
      <c r="LS60" t="str">
        <f>IF('[1]Data Checking'!LW60="","",'[1]Data Checking'!LW60)</f>
        <v/>
      </c>
      <c r="LT60" t="str">
        <f>IF('[1]Data Checking'!LX60="","",'[1]Data Checking'!LX60)</f>
        <v/>
      </c>
      <c r="LU60" t="str">
        <f>IF('[1]Data Checking'!LY60="","",'[1]Data Checking'!LY60)</f>
        <v/>
      </c>
      <c r="LV60" t="str">
        <f>IF('[1]Data Checking'!LZ60="","",'[1]Data Checking'!LZ60)</f>
        <v/>
      </c>
      <c r="LW60" t="str">
        <f>IF('[1]Data Checking'!MA60="","",'[1]Data Checking'!MA60)</f>
        <v/>
      </c>
      <c r="LX60" t="str">
        <f>IF('[1]Data Checking'!MB60="","",'[1]Data Checking'!MB60)</f>
        <v/>
      </c>
      <c r="LY60" t="str">
        <f>IF('[1]Data Checking'!MC60="","",'[1]Data Checking'!MC60)</f>
        <v/>
      </c>
      <c r="LZ60" t="str">
        <f>IF('[1]Data Checking'!MD60="","",'[1]Data Checking'!MD60)</f>
        <v/>
      </c>
      <c r="MA60" t="str">
        <f>IF('[1]Data Checking'!ME60="","",'[1]Data Checking'!ME60)</f>
        <v/>
      </c>
      <c r="MB60" t="str">
        <f>IF('[1]Data Checking'!MF60="","",'[1]Data Checking'!MF60)</f>
        <v/>
      </c>
      <c r="MC60" t="str">
        <f>IF('[1]Data Checking'!MG60="","",'[1]Data Checking'!MG60)</f>
        <v/>
      </c>
      <c r="MD60" t="str">
        <f>IF('[1]Data Checking'!MH60="","",'[1]Data Checking'!MH60)</f>
        <v/>
      </c>
      <c r="ME60" t="str">
        <f>IF('[1]Data Checking'!MI60="","",'[1]Data Checking'!MI60)</f>
        <v/>
      </c>
      <c r="MF60" t="str">
        <f>IF('[1]Data Checking'!MJ60="","",'[1]Data Checking'!MJ60)</f>
        <v/>
      </c>
      <c r="MG60" t="str">
        <f>IF('[1]Data Checking'!MK60="","",'[1]Data Checking'!MK60)</f>
        <v/>
      </c>
      <c r="MH60" t="str">
        <f>IF('[1]Data Checking'!ML60="","",'[1]Data Checking'!ML60)</f>
        <v/>
      </c>
      <c r="MI60" t="str">
        <f>IF('[1]Data Checking'!MM60="","",'[1]Data Checking'!MM60)</f>
        <v/>
      </c>
      <c r="MJ60" t="str">
        <f>IF('[1]Data Checking'!MN60="","",'[1]Data Checking'!MN60)</f>
        <v/>
      </c>
      <c r="MK60" t="str">
        <f>IF('[1]Data Checking'!MO60="","",'[1]Data Checking'!MO60)</f>
        <v/>
      </c>
      <c r="ML60" t="str">
        <f>IF('[1]Data Checking'!MP60="","",'[1]Data Checking'!MP60)</f>
        <v/>
      </c>
      <c r="MM60" t="str">
        <f>IF('[1]Data Checking'!MQ60="","",'[1]Data Checking'!MQ60)</f>
        <v/>
      </c>
      <c r="MN60" t="str">
        <f>IF('[1]Data Checking'!MR60="","",'[1]Data Checking'!MR60)</f>
        <v/>
      </c>
      <c r="MO60" t="str">
        <f>IF('[1]Data Checking'!MS60="","",'[1]Data Checking'!MS60)</f>
        <v/>
      </c>
      <c r="MP60" t="str">
        <f>IF('[1]Data Checking'!MT60="","",'[1]Data Checking'!MT60)</f>
        <v/>
      </c>
      <c r="MQ60" t="str">
        <f>IF('[1]Data Checking'!MU60="","",'[1]Data Checking'!MU60)</f>
        <v/>
      </c>
      <c r="MR60" t="str">
        <f>IF('[1]Data Checking'!MV60="","",'[1]Data Checking'!MV60)</f>
        <v/>
      </c>
      <c r="MS60" t="str">
        <f>IF('[1]Data Checking'!MW60="","",'[1]Data Checking'!MW60)</f>
        <v/>
      </c>
      <c r="MT60" t="str">
        <f>IF('[1]Data Checking'!MX60="","",'[1]Data Checking'!MX60)</f>
        <v/>
      </c>
      <c r="MU60" t="str">
        <f>IF('[1]Data Checking'!MY60="","",'[1]Data Checking'!MY60)</f>
        <v/>
      </c>
      <c r="MV60" t="str">
        <f>IF('[1]Data Checking'!MZ60="","",'[1]Data Checking'!MZ60)</f>
        <v/>
      </c>
      <c r="MW60" t="str">
        <f>IF('[1]Data Checking'!NA60="","",'[1]Data Checking'!NA60)</f>
        <v/>
      </c>
      <c r="MX60" t="str">
        <f>IF('[1]Data Checking'!NB60="","",'[1]Data Checking'!NB60)</f>
        <v/>
      </c>
      <c r="MY60" t="str">
        <f>IF('[1]Data Checking'!NC60="","",'[1]Data Checking'!NC60)</f>
        <v/>
      </c>
      <c r="MZ60" t="str">
        <f>IF('[1]Data Checking'!ND60="","",'[1]Data Checking'!ND60)</f>
        <v/>
      </c>
      <c r="NA60" t="str">
        <f>IF('[1]Data Checking'!NE60="","",'[1]Data Checking'!NE60)</f>
        <v/>
      </c>
      <c r="NB60" t="str">
        <f>IF('[1]Data Checking'!NF60="","",'[1]Data Checking'!NF60)</f>
        <v/>
      </c>
      <c r="NC60" t="str">
        <f>IF('[1]Data Checking'!NG60="","",'[1]Data Checking'!NG60)</f>
        <v/>
      </c>
      <c r="ND60" t="str">
        <f>IF('[1]Data Checking'!NH60="","",'[1]Data Checking'!NH60)</f>
        <v/>
      </c>
      <c r="NE60" t="str">
        <f>IF('[1]Data Checking'!NI60="","",'[1]Data Checking'!NI60)</f>
        <v/>
      </c>
      <c r="NF60" t="str">
        <f>IF('[1]Data Checking'!NJ60="","",'[1]Data Checking'!NJ60)</f>
        <v/>
      </c>
      <c r="NG60" t="str">
        <f>IF('[1]Data Checking'!NK60="","",'[1]Data Checking'!NK60)</f>
        <v/>
      </c>
      <c r="NH60" t="str">
        <f>IF('[1]Data Checking'!NL60="","",'[1]Data Checking'!NL60)</f>
        <v/>
      </c>
      <c r="NI60" t="str">
        <f>IF('[1]Data Checking'!NM60="","",'[1]Data Checking'!NM60)</f>
        <v/>
      </c>
      <c r="NJ60" t="str">
        <f>IF('[1]Data Checking'!NN60="","",'[1]Data Checking'!NN60)</f>
        <v/>
      </c>
      <c r="NK60" t="str">
        <f>IF('[1]Data Checking'!NO60="","",'[1]Data Checking'!NO60)</f>
        <v/>
      </c>
      <c r="NL60" t="str">
        <f>IF('[1]Data Checking'!NP60="","",'[1]Data Checking'!NP60)</f>
        <v/>
      </c>
      <c r="NM60" t="str">
        <f>IF('[1]Data Checking'!NQ60="","",'[1]Data Checking'!NQ60)</f>
        <v/>
      </c>
      <c r="NN60" t="str">
        <f>IF('[1]Data Checking'!NR60="","",'[1]Data Checking'!NR60)</f>
        <v/>
      </c>
      <c r="NO60" t="str">
        <f>IF('[1]Data Checking'!NS60="","",'[1]Data Checking'!NS60)</f>
        <v/>
      </c>
      <c r="NP60" t="str">
        <f>IF('[1]Data Checking'!NT60="","",'[1]Data Checking'!NT60)</f>
        <v/>
      </c>
      <c r="NQ60" t="str">
        <f>IF('[1]Data Checking'!NU60="","",'[1]Data Checking'!NU60)</f>
        <v/>
      </c>
      <c r="NR60" t="str">
        <f>IF('[1]Data Checking'!NV60="","",'[1]Data Checking'!NV60)</f>
        <v/>
      </c>
      <c r="NS60" t="str">
        <f>IF('[1]Data Checking'!NW60="","",'[1]Data Checking'!NW60)</f>
        <v/>
      </c>
      <c r="NT60" t="str">
        <f>IF('[1]Data Checking'!NX60="","",'[1]Data Checking'!NX60)</f>
        <v/>
      </c>
      <c r="NU60" t="str">
        <f>IF('[1]Data Checking'!NY60="","",'[1]Data Checking'!NY60)</f>
        <v/>
      </c>
      <c r="NV60" t="str">
        <f>IF('[1]Data Checking'!NZ60="","",'[1]Data Checking'!NZ60)</f>
        <v/>
      </c>
      <c r="NW60" t="str">
        <f>IF('[1]Data Checking'!OA60="","",'[1]Data Checking'!OA60)</f>
        <v/>
      </c>
      <c r="NX60" t="str">
        <f>IF('[1]Data Checking'!OB60="","",'[1]Data Checking'!OB60)</f>
        <v/>
      </c>
      <c r="NY60" t="str">
        <f>IF('[1]Data Checking'!OC60="","",'[1]Data Checking'!OC60)</f>
        <v/>
      </c>
      <c r="NZ60" t="str">
        <f>IF('[1]Data Checking'!OD60="","",'[1]Data Checking'!OD60)</f>
        <v/>
      </c>
      <c r="OA60" t="str">
        <f>IF('[1]Data Checking'!OE60="","",'[1]Data Checking'!OE60)</f>
        <v/>
      </c>
      <c r="OB60" t="str">
        <f>IF('[1]Data Checking'!OF60="","",'[1]Data Checking'!OF60)</f>
        <v/>
      </c>
      <c r="OC60" t="str">
        <f>IF('[1]Data Checking'!OG60="","",'[1]Data Checking'!OG60)</f>
        <v/>
      </c>
      <c r="OD60" t="str">
        <f>IF('[1]Data Checking'!OH60="","",'[1]Data Checking'!OH60)</f>
        <v/>
      </c>
      <c r="OE60" t="str">
        <f>IF('[1]Data Checking'!OI60="","",'[1]Data Checking'!OI60)</f>
        <v/>
      </c>
      <c r="OF60" t="str">
        <f>IF('[1]Data Checking'!OJ60="","",'[1]Data Checking'!OJ60)</f>
        <v/>
      </c>
      <c r="OG60" t="str">
        <f>IF('[1]Data Checking'!OK60="","",'[1]Data Checking'!OK60)</f>
        <v/>
      </c>
      <c r="OH60" t="str">
        <f>IF('[1]Data Checking'!OL60="","",'[1]Data Checking'!OL60)</f>
        <v/>
      </c>
      <c r="OI60" t="str">
        <f>IF('[1]Data Checking'!OM60="","",'[1]Data Checking'!OM60)</f>
        <v/>
      </c>
      <c r="OJ60" t="str">
        <f>IF('[1]Data Checking'!ON60="","",'[1]Data Checking'!ON60)</f>
        <v/>
      </c>
      <c r="OK60" t="str">
        <f>IF('[1]Data Checking'!OO60="","",'[1]Data Checking'!OO60)</f>
        <v/>
      </c>
      <c r="OL60" t="str">
        <f>IF('[1]Data Checking'!OP60="","",'[1]Data Checking'!OP60)</f>
        <v/>
      </c>
      <c r="OM60" t="str">
        <f>IF('[1]Data Checking'!OQ60="","",'[1]Data Checking'!OQ60)</f>
        <v/>
      </c>
      <c r="ON60" t="str">
        <f>IF('[1]Data Checking'!OR60="","",'[1]Data Checking'!OR60)</f>
        <v/>
      </c>
      <c r="OO60" t="str">
        <f>IF('[1]Data Checking'!OS60="","",'[1]Data Checking'!OS60)</f>
        <v/>
      </c>
      <c r="OP60" t="str">
        <f>IF('[1]Data Checking'!OT60="","",'[1]Data Checking'!OT60)</f>
        <v/>
      </c>
      <c r="OQ60" t="str">
        <f>IF('[1]Data Checking'!OU60="","",'[1]Data Checking'!OU60)</f>
        <v/>
      </c>
      <c r="OR60" t="str">
        <f>IF('[1]Data Checking'!OV60="","",'[1]Data Checking'!OV60)</f>
        <v/>
      </c>
      <c r="OS60" t="str">
        <f>IF('[1]Data Checking'!OW60="","",'[1]Data Checking'!OW60)</f>
        <v/>
      </c>
      <c r="OT60" t="str">
        <f>IF('[1]Data Checking'!OX60="","",'[1]Data Checking'!OX60)</f>
        <v/>
      </c>
      <c r="OU60" t="str">
        <f>IF('[1]Data Checking'!OY60="","",'[1]Data Checking'!OY60)</f>
        <v/>
      </c>
      <c r="OV60" t="str">
        <f>IF('[1]Data Checking'!OZ60="","",'[1]Data Checking'!OZ60)</f>
        <v/>
      </c>
      <c r="OW60" t="str">
        <f>IF('[1]Data Checking'!PA60="","",'[1]Data Checking'!PA60)</f>
        <v/>
      </c>
      <c r="OX60" t="str">
        <f>IF('[1]Data Checking'!PB60="","",'[1]Data Checking'!PB60)</f>
        <v/>
      </c>
      <c r="OY60" t="str">
        <f>IF('[1]Data Checking'!PC60="","",'[1]Data Checking'!PC60)</f>
        <v/>
      </c>
      <c r="OZ60" t="str">
        <f>IF('[1]Data Checking'!PD60="","",'[1]Data Checking'!PD60)</f>
        <v/>
      </c>
      <c r="PA60" t="str">
        <f>IF('[1]Data Checking'!PE60="","",'[1]Data Checking'!PE60)</f>
        <v/>
      </c>
      <c r="PB60" t="str">
        <f>IF('[1]Data Checking'!PF60="","",'[1]Data Checking'!PF60)</f>
        <v/>
      </c>
      <c r="PC60" t="str">
        <f>IF('[1]Data Checking'!PG60="","",'[1]Data Checking'!PG60)</f>
        <v/>
      </c>
      <c r="PD60" t="str">
        <f>IF('[1]Data Checking'!PH60="","",'[1]Data Checking'!PH60)</f>
        <v/>
      </c>
      <c r="PE60" t="str">
        <f>IF('[1]Data Checking'!PI60="","",'[1]Data Checking'!PI60)</f>
        <v/>
      </c>
      <c r="PF60" t="str">
        <f>IF('[1]Data Checking'!PJ60="","",'[1]Data Checking'!PJ60)</f>
        <v/>
      </c>
      <c r="PG60" t="str">
        <f>IF('[1]Data Checking'!PK60="","",'[1]Data Checking'!PK60)</f>
        <v/>
      </c>
      <c r="PH60" t="str">
        <f>IF('[1]Data Checking'!PL60="","",'[1]Data Checking'!PL60)</f>
        <v/>
      </c>
      <c r="PI60" t="str">
        <f>IF('[1]Data Checking'!PM60="","",'[1]Data Checking'!PM60)</f>
        <v/>
      </c>
      <c r="PJ60" t="str">
        <f>IF('[1]Data Checking'!PN60="","",'[1]Data Checking'!PN60)</f>
        <v/>
      </c>
      <c r="PK60" t="str">
        <f>IF('[1]Data Checking'!PO60="","",'[1]Data Checking'!PO60)</f>
        <v/>
      </c>
      <c r="PL60" t="str">
        <f>IF('[1]Data Checking'!PP60="","",'[1]Data Checking'!PP60)</f>
        <v/>
      </c>
      <c r="PM60" t="str">
        <f>IF('[1]Data Checking'!PQ60="","",'[1]Data Checking'!PQ60)</f>
        <v/>
      </c>
      <c r="PN60" t="str">
        <f>IF('[1]Data Checking'!PR60="","",'[1]Data Checking'!PR60)</f>
        <v/>
      </c>
      <c r="PO60" t="str">
        <f>IF('[1]Data Checking'!PS60="","",'[1]Data Checking'!PS60)</f>
        <v/>
      </c>
      <c r="PP60" t="str">
        <f>IF('[1]Data Checking'!PT60="","",'[1]Data Checking'!PT60)</f>
        <v/>
      </c>
      <c r="PQ60" t="str">
        <f>IF('[1]Data Checking'!PU60="","",'[1]Data Checking'!PU60)</f>
        <v/>
      </c>
      <c r="PR60" t="str">
        <f>IF('[1]Data Checking'!PV60="","",'[1]Data Checking'!PV60)</f>
        <v/>
      </c>
      <c r="PS60" t="str">
        <f>IF('[1]Data Checking'!PW60="","",'[1]Data Checking'!PW60)</f>
        <v/>
      </c>
      <c r="PT60" t="str">
        <f>IF('[1]Data Checking'!PX60="","",'[1]Data Checking'!PX60)</f>
        <v/>
      </c>
      <c r="PU60" t="str">
        <f>IF('[1]Data Checking'!PY60="","",'[1]Data Checking'!PY60)</f>
        <v/>
      </c>
      <c r="PV60" t="str">
        <f>IF('[1]Data Checking'!PZ60="","",'[1]Data Checking'!PZ60)</f>
        <v/>
      </c>
      <c r="PW60" t="str">
        <f>IF('[1]Data Checking'!QA60="","",'[1]Data Checking'!QA60)</f>
        <v/>
      </c>
      <c r="PX60" t="str">
        <f>IF('[1]Data Checking'!QB60="","",'[1]Data Checking'!QB60)</f>
        <v/>
      </c>
      <c r="PY60" t="str">
        <f>IF('[1]Data Checking'!QC60="","",'[1]Data Checking'!QC60)</f>
        <v/>
      </c>
      <c r="PZ60" t="str">
        <f>IF('[1]Data Checking'!QD60="","",'[1]Data Checking'!QD60)</f>
        <v/>
      </c>
      <c r="QA60" t="str">
        <f>IF('[1]Data Checking'!QE60="","",'[1]Data Checking'!QE60)</f>
        <v/>
      </c>
      <c r="QB60" t="str">
        <f>IF('[1]Data Checking'!QF60="","",'[1]Data Checking'!QF60)</f>
        <v/>
      </c>
      <c r="QC60" t="str">
        <f>IF('[1]Data Checking'!QG60="","",'[1]Data Checking'!QG60)</f>
        <v/>
      </c>
      <c r="QD60" t="str">
        <f>IF('[1]Data Checking'!QH60="","",'[1]Data Checking'!QH60)</f>
        <v/>
      </c>
      <c r="QE60" t="str">
        <f>IF('[1]Data Checking'!QI60="","",'[1]Data Checking'!QI60)</f>
        <v/>
      </c>
      <c r="QF60" t="str">
        <f>IF('[1]Data Checking'!QJ60="","",'[1]Data Checking'!QJ60)</f>
        <v/>
      </c>
      <c r="QG60" t="str">
        <f>IF('[1]Data Checking'!QK60="","",'[1]Data Checking'!QK60)</f>
        <v/>
      </c>
      <c r="QH60" t="str">
        <f>IF('[1]Data Checking'!QL60="","",'[1]Data Checking'!QL60)</f>
        <v/>
      </c>
      <c r="QI60" t="str">
        <f>IF('[1]Data Checking'!QM60="","",'[1]Data Checking'!QM60)</f>
        <v/>
      </c>
      <c r="QJ60" t="str">
        <f>IF('[1]Data Checking'!QN60="","",'[1]Data Checking'!QN60)</f>
        <v/>
      </c>
      <c r="QK60" t="str">
        <f>IF('[1]Data Checking'!QO60="","",'[1]Data Checking'!QO60)</f>
        <v/>
      </c>
      <c r="QL60" t="str">
        <f>IF('[1]Data Checking'!QP60="","",'[1]Data Checking'!QP60)</f>
        <v/>
      </c>
      <c r="QM60" t="str">
        <f>IF('[1]Data Checking'!QQ60="","",'[1]Data Checking'!QQ60)</f>
        <v/>
      </c>
      <c r="QN60" t="str">
        <f>IF('[1]Data Checking'!QR60="","",'[1]Data Checking'!QR60)</f>
        <v/>
      </c>
      <c r="QO60" t="str">
        <f>IF('[1]Data Checking'!QS60="","",'[1]Data Checking'!QS60)</f>
        <v/>
      </c>
      <c r="QP60" t="str">
        <f>IF('[1]Data Checking'!QT60="","",'[1]Data Checking'!QT60)</f>
        <v/>
      </c>
      <c r="QQ60" t="str">
        <f>IF('[1]Data Checking'!QU60="","",'[1]Data Checking'!QU60)</f>
        <v/>
      </c>
      <c r="QR60" t="str">
        <f>IF('[1]Data Checking'!QV60="","",'[1]Data Checking'!QV60)</f>
        <v/>
      </c>
      <c r="QS60" t="str">
        <f>IF('[1]Data Checking'!QW60="","",'[1]Data Checking'!QW60)</f>
        <v/>
      </c>
      <c r="QT60" t="str">
        <f>IF('[1]Data Checking'!QX60="","",'[1]Data Checking'!QX60)</f>
        <v/>
      </c>
      <c r="QU60" t="str">
        <f>IF('[1]Data Checking'!QY60="","",'[1]Data Checking'!QY60)</f>
        <v/>
      </c>
      <c r="QV60" t="str">
        <f>IF('[1]Data Checking'!QZ60="","",'[1]Data Checking'!QZ60)</f>
        <v/>
      </c>
      <c r="QW60" t="str">
        <f>IF('[1]Data Checking'!RA60="","",'[1]Data Checking'!RA60)</f>
        <v/>
      </c>
      <c r="QX60" t="str">
        <f>IF('[1]Data Checking'!RB60="","",'[1]Data Checking'!RB60)</f>
        <v/>
      </c>
      <c r="QY60" t="str">
        <f>IF('[1]Data Checking'!RC60="","",'[1]Data Checking'!RC60)</f>
        <v/>
      </c>
      <c r="QZ60" t="str">
        <f>IF('[1]Data Checking'!RD60="","",'[1]Data Checking'!RD60)</f>
        <v/>
      </c>
      <c r="RA60" t="str">
        <f>IF('[1]Data Checking'!RE60="","",'[1]Data Checking'!RE60)</f>
        <v/>
      </c>
      <c r="RB60" t="str">
        <f>IF('[1]Data Checking'!RF60="","",'[1]Data Checking'!RF60)</f>
        <v/>
      </c>
      <c r="RC60" t="str">
        <f>IF('[1]Data Checking'!RG60="","",'[1]Data Checking'!RG60)</f>
        <v/>
      </c>
      <c r="RD60" t="str">
        <f>IF('[1]Data Checking'!RH60="","",'[1]Data Checking'!RH60)</f>
        <v/>
      </c>
      <c r="RE60" t="str">
        <f>IF('[1]Data Checking'!RI60="","",'[1]Data Checking'!RI60)</f>
        <v/>
      </c>
      <c r="RF60" t="str">
        <f>IF('[1]Data Checking'!RJ60="","",'[1]Data Checking'!RJ60)</f>
        <v/>
      </c>
      <c r="RG60" t="str">
        <f>IF('[1]Data Checking'!RK60="","",'[1]Data Checking'!RK60)</f>
        <v/>
      </c>
      <c r="RH60" t="str">
        <f>IF('[1]Data Checking'!RL60="","",'[1]Data Checking'!RL60)</f>
        <v/>
      </c>
      <c r="RI60" t="str">
        <f>IF('[1]Data Checking'!RM60="","",'[1]Data Checking'!RM60)</f>
        <v/>
      </c>
      <c r="RJ60" t="str">
        <f>IF('[1]Data Checking'!RN60="","",'[1]Data Checking'!RN60)</f>
        <v/>
      </c>
      <c r="RK60" t="str">
        <f>IF('[1]Data Checking'!RO60="","",'[1]Data Checking'!RO60)</f>
        <v/>
      </c>
      <c r="RL60" t="str">
        <f>IF('[1]Data Checking'!RP60="","",'[1]Data Checking'!RP60)</f>
        <v/>
      </c>
      <c r="RM60" t="str">
        <f>IF('[1]Data Checking'!RQ60="","",'[1]Data Checking'!RQ60)</f>
        <v/>
      </c>
      <c r="RN60" t="str">
        <f>IF('[1]Data Checking'!RR60="","",'[1]Data Checking'!RR60)</f>
        <v/>
      </c>
      <c r="RO60" t="str">
        <f>IF('[1]Data Checking'!RS60="","",'[1]Data Checking'!RS60)</f>
        <v/>
      </c>
      <c r="RP60" t="str">
        <f>IF('[1]Data Checking'!RT60="","",'[1]Data Checking'!RT60)</f>
        <v/>
      </c>
      <c r="RQ60" t="str">
        <f>IF('[1]Data Checking'!RU60="","",'[1]Data Checking'!RU60)</f>
        <v/>
      </c>
      <c r="RR60" t="str">
        <f>IF('[1]Data Checking'!RV60="","",'[1]Data Checking'!RV60)</f>
        <v/>
      </c>
      <c r="RS60" t="str">
        <f>IF('[1]Data Checking'!RW60="","",'[1]Data Checking'!RW60)</f>
        <v/>
      </c>
      <c r="RT60" t="str">
        <f>IF('[1]Data Checking'!RX60="","",'[1]Data Checking'!RX60)</f>
        <v/>
      </c>
      <c r="RU60" t="str">
        <f>IF('[1]Data Checking'!RY60="","",'[1]Data Checking'!RY60)</f>
        <v/>
      </c>
      <c r="RV60" t="str">
        <f>IF('[1]Data Checking'!RZ60="","",'[1]Data Checking'!RZ60)</f>
        <v/>
      </c>
      <c r="RW60" t="str">
        <f>IF('[1]Data Checking'!SA60="","",'[1]Data Checking'!SA60)</f>
        <v/>
      </c>
      <c r="RX60" t="str">
        <f>IF('[1]Data Checking'!SB60="","",'[1]Data Checking'!SB60)</f>
        <v/>
      </c>
      <c r="RY60" t="str">
        <f>IF('[1]Data Checking'!SC60="","",'[1]Data Checking'!SC60)</f>
        <v/>
      </c>
      <c r="RZ60" t="str">
        <f>IF('[1]Data Checking'!SD60="","",'[1]Data Checking'!SD60)</f>
        <v/>
      </c>
      <c r="SA60" t="str">
        <f>IF('[1]Data Checking'!SE60="","",'[1]Data Checking'!SE60)</f>
        <v/>
      </c>
      <c r="SB60" t="str">
        <f>IF('[1]Data Checking'!SF60="","",'[1]Data Checking'!SF60)</f>
        <v/>
      </c>
      <c r="SC60" t="str">
        <f>IF('[1]Data Checking'!SG60="","",'[1]Data Checking'!SG60)</f>
        <v/>
      </c>
      <c r="SD60" t="str">
        <f>IF('[1]Data Checking'!SH60="","",'[1]Data Checking'!SH60)</f>
        <v/>
      </c>
      <c r="SE60" t="str">
        <f>IF('[1]Data Checking'!SI60="","",'[1]Data Checking'!SI60)</f>
        <v/>
      </c>
      <c r="SF60" t="str">
        <f>IF('[1]Data Checking'!SJ60="","",'[1]Data Checking'!SJ60)</f>
        <v/>
      </c>
      <c r="SG60" t="str">
        <f>IF('[1]Data Checking'!SK60="","",'[1]Data Checking'!SK60)</f>
        <v/>
      </c>
      <c r="SH60" t="str">
        <f>IF('[1]Data Checking'!SL60="","",'[1]Data Checking'!SL60)</f>
        <v/>
      </c>
      <c r="SI60" t="str">
        <f>IF('[1]Data Checking'!SM60="","",'[1]Data Checking'!SM60)</f>
        <v/>
      </c>
      <c r="SJ60" t="str">
        <f>IF('[1]Data Checking'!SN60="","",'[1]Data Checking'!SN60)</f>
        <v/>
      </c>
      <c r="SK60" t="str">
        <f>IF('[1]Data Checking'!SO60="","",'[1]Data Checking'!SO60)</f>
        <v/>
      </c>
      <c r="SL60" t="str">
        <f>IF('[1]Data Checking'!SP60="","",'[1]Data Checking'!SP60)</f>
        <v/>
      </c>
      <c r="SM60" t="str">
        <f>IF('[1]Data Checking'!SQ60="","",'[1]Data Checking'!SQ60)</f>
        <v/>
      </c>
      <c r="SN60" t="str">
        <f>IF('[1]Data Checking'!SR60="","",'[1]Data Checking'!SR60)</f>
        <v/>
      </c>
      <c r="SO60" t="str">
        <f>IF('[1]Data Checking'!SS60="","",'[1]Data Checking'!SS60)</f>
        <v/>
      </c>
      <c r="SP60" t="str">
        <f>IF('[1]Data Checking'!ST60="","",'[1]Data Checking'!ST60)</f>
        <v/>
      </c>
      <c r="SQ60" t="str">
        <f>IF('[1]Data Checking'!SU60="","",'[1]Data Checking'!SU60)</f>
        <v/>
      </c>
      <c r="SR60" t="str">
        <f>IF('[1]Data Checking'!SV60="","",'[1]Data Checking'!SV60)</f>
        <v/>
      </c>
      <c r="SS60" t="str">
        <f>IF('[1]Data Checking'!SW60="","",'[1]Data Checking'!SW60)</f>
        <v/>
      </c>
      <c r="ST60" t="str">
        <f>IF('[1]Data Checking'!SX60="","",'[1]Data Checking'!SX60)</f>
        <v/>
      </c>
      <c r="SU60" t="str">
        <f>IF('[1]Data Checking'!SY60="","",'[1]Data Checking'!SY60)</f>
        <v/>
      </c>
      <c r="SV60" t="str">
        <f>IF('[1]Data Checking'!SZ60="","",'[1]Data Checking'!SZ60)</f>
        <v/>
      </c>
      <c r="SW60" t="str">
        <f>IF('[1]Data Checking'!TA60="","",'[1]Data Checking'!TA60)</f>
        <v/>
      </c>
      <c r="SX60" t="str">
        <f>IF('[1]Data Checking'!TB60="","",'[1]Data Checking'!TB60)</f>
        <v/>
      </c>
      <c r="SY60" t="str">
        <f>IF('[1]Data Checking'!TC60="","",'[1]Data Checking'!TC60)</f>
        <v/>
      </c>
      <c r="SZ60" t="str">
        <f>IF('[1]Data Checking'!TD60="","",'[1]Data Checking'!TD60)</f>
        <v/>
      </c>
      <c r="TA60" t="str">
        <f>IF('[1]Data Checking'!TE60="","",'[1]Data Checking'!TE60)</f>
        <v/>
      </c>
      <c r="TB60" t="str">
        <f>IF('[1]Data Checking'!TF60="","",'[1]Data Checking'!TF60)</f>
        <v/>
      </c>
      <c r="TC60" t="str">
        <f>IF('[1]Data Checking'!TG60="","",'[1]Data Checking'!TG60)</f>
        <v/>
      </c>
      <c r="TD60" t="str">
        <f>IF('[1]Data Checking'!TH60="","",'[1]Data Checking'!TH60)</f>
        <v/>
      </c>
      <c r="TE60" t="str">
        <f>IF('[1]Data Checking'!TI60="","",'[1]Data Checking'!TI60)</f>
        <v/>
      </c>
      <c r="TF60" t="str">
        <f>IF('[1]Data Checking'!TJ60="","",'[1]Data Checking'!TJ60)</f>
        <v/>
      </c>
      <c r="TG60" t="str">
        <f>IF('[1]Data Checking'!TK60="","",'[1]Data Checking'!TK60)</f>
        <v/>
      </c>
      <c r="TH60" t="str">
        <f>IF('[1]Data Checking'!TL60="","",'[1]Data Checking'!TL60)</f>
        <v/>
      </c>
      <c r="TI60" t="str">
        <f>IF('[1]Data Checking'!TM60="","",'[1]Data Checking'!TM60)</f>
        <v/>
      </c>
      <c r="TJ60">
        <f>IF('[1]Data Checking'!TN60="","",'[1]Data Checking'!TN60)</f>
        <v>0</v>
      </c>
      <c r="TK60">
        <f>IF('[1]Data Checking'!TO60="","",'[1]Data Checking'!TO60)</f>
        <v>0</v>
      </c>
      <c r="TL60">
        <f>IF('[1]Data Checking'!TP60="","",'[1]Data Checking'!TP60)</f>
        <v>0</v>
      </c>
      <c r="TM60">
        <f>IF('[1]Data Checking'!TQ60="","",'[1]Data Checking'!TQ60)</f>
        <v>0</v>
      </c>
      <c r="TN60">
        <f>IF('[1]Data Checking'!TR60="","",'[1]Data Checking'!TR60)</f>
        <v>0</v>
      </c>
      <c r="TO60" t="str">
        <f>IF('[1]Data Checking'!TS60="","",'[1]Data Checking'!TS60)</f>
        <v>Il est un detaillant... la hausse des prix des produits ont des impacts negatifs sur lui</v>
      </c>
      <c r="TP60" t="str">
        <f>IF('[1]Data Checking'!TT60="","",'[1]Data Checking'!TT60)</f>
        <v/>
      </c>
      <c r="TQ60">
        <f>IF('[1]Data Checking'!TU60="","",'[1]Data Checking'!TU60)</f>
        <v>237502018</v>
      </c>
      <c r="TR60" t="str">
        <f>IF('[1]Data Checking'!TV60="","",'[1]Data Checking'!TV60)</f>
        <v>c2892232-7fbb-4251-848e-3750f58e08e3</v>
      </c>
      <c r="TS60">
        <f>IF('[1]Data Checking'!TW60="","",'[1]Data Checking'!TW60)</f>
        <v>44530.922523148147</v>
      </c>
      <c r="TT60" t="str">
        <f>IF('[1]Data Checking'!TX60="","",'[1]Data Checking'!TX60)</f>
        <v/>
      </c>
      <c r="TU60" t="str">
        <f>IF('[1]Data Checking'!TY60="","",'[1]Data Checking'!TY60)</f>
        <v/>
      </c>
      <c r="TV60" t="str">
        <f>IF('[1]Data Checking'!TZ60="","",'[1]Data Checking'!TZ60)</f>
        <v>submitted_via_web</v>
      </c>
      <c r="TW60" t="str">
        <f>IF('[1]Data Checking'!UA60="","",'[1]Data Checking'!UA60)</f>
        <v>icsm_haiti</v>
      </c>
      <c r="TX60" t="str">
        <f>IF('[1]Data Checking'!UB60="","",'[1]Data Checking'!UB60)</f>
        <v/>
      </c>
      <c r="TY60">
        <f>IF('[1]Data Checking'!UC60="","",'[1]Data Checking'!UC60)</f>
        <v>62</v>
      </c>
      <c r="TZ60" t="str">
        <f>IF('[1]Data Checking'!UD60="","",'[1]Data Checking'!UD60)</f>
        <v/>
      </c>
      <c r="UA60" t="e">
        <f>IF('[1]Data Checking'!UL60="","",'[1]Data Checking'!UL60)</f>
        <v>#REF!</v>
      </c>
      <c r="UB60" t="e">
        <f>IF('[1]Data Checking'!UM60="","",'[1]Data Checking'!UM60)</f>
        <v>#REF!</v>
      </c>
      <c r="UC60" t="e">
        <f>IF('[1]Data Checking'!UN60="","",'[1]Data Checking'!UN60)</f>
        <v>#REF!</v>
      </c>
    </row>
    <row r="61" spans="1:549">
      <c r="A61">
        <f>IF('[1]Data Checking'!D61="","",'[1]Data Checking'!D61)</f>
        <v>44530.587912465278</v>
      </c>
      <c r="B61">
        <f>IF('[1]Data Checking'!E61="","",'[1]Data Checking'!E61)</f>
        <v>44530.595276423614</v>
      </c>
      <c r="C61">
        <f>IF('[1]Data Checking'!F61="","",'[1]Data Checking'!F61)</f>
        <v>44530</v>
      </c>
      <c r="D61" t="str">
        <f>IF('[1]Data Checking'!H61="","",'[1]Data Checking'!H61)</f>
        <v>audit.csv</v>
      </c>
      <c r="E61" t="str">
        <f>IF('[1]Data Checking'!I61="","",'[1]Data Checking'!I61)</f>
        <v>icsm_haiti</v>
      </c>
      <c r="F61" t="str">
        <f>IF('[1]Data Checking'!J61="","",'[1]Data Checking'!J61)</f>
        <v/>
      </c>
      <c r="G61" t="str">
        <f>IF('[1]Data Checking'!K61="","",'[1]Data Checking'!K61)</f>
        <v/>
      </c>
      <c r="H61">
        <f>IF('[1]Data Checking'!L61="","",'[1]Data Checking'!L61)</f>
        <v>44530</v>
      </c>
      <c r="I61" t="str">
        <f>IF('[1]Data Checking'!M61="","",'[1]Data Checking'!M61)</f>
        <v>Concern</v>
      </c>
      <c r="J61" t="str">
        <f>IF('[1]Data Checking'!N61="","",'[1]Data Checking'!N61)</f>
        <v/>
      </c>
      <c r="K61" t="str">
        <f>IF('[1]Data Checking'!O61="","",'[1]Data Checking'!O61)</f>
        <v>concern</v>
      </c>
      <c r="L61" t="str">
        <f>IF('[1]Data Checking'!P61="","",'[1]Data Checking'!P61)</f>
        <v>Concern</v>
      </c>
      <c r="M61" t="str">
        <f>IF('[1]Data Checking'!Q61="","",'[1]Data Checking'!Q61)</f>
        <v>Concern</v>
      </c>
      <c r="N61" t="str">
        <f>IF('[1]Data Checking'!R61="","",'[1]Data Checking'!R61)</f>
        <v>CWW-04</v>
      </c>
      <c r="O61" t="str">
        <f>IF('[1]Data Checking'!S61="","",'[1]Data Checking'!S61)</f>
        <v/>
      </c>
      <c r="P61" t="str">
        <f>IF('[1]Data Checking'!T61="","",'[1]Data Checking'!T61)</f>
        <v>cww_04</v>
      </c>
      <c r="Q61" t="str">
        <f>IF('[1]Data Checking'!U61="","",'[1]Data Checking'!U61)</f>
        <v>CWW-04</v>
      </c>
      <c r="R61" t="str">
        <f>IF('[1]Data Checking'!V61="","",'[1]Data Checking'!V61)</f>
        <v>CWW-04</v>
      </c>
      <c r="S61" t="str">
        <f>IF('[1]Data Checking'!W61="","",'[1]Data Checking'!W61)</f>
        <v>Ouest</v>
      </c>
      <c r="T61" t="str">
        <f>IF('[1]Data Checking'!X61="","",'[1]Data Checking'!X61)</f>
        <v>Cité Soleil</v>
      </c>
      <c r="U61" t="str">
        <f>IF('[1]Data Checking'!Y61="","",'[1]Data Checking'!Y61)</f>
        <v>HT0117</v>
      </c>
      <c r="V61" t="str">
        <f>IF('[1]Data Checking'!Z61="","",'[1]Data Checking'!Z61)</f>
        <v>Cité Soleil</v>
      </c>
      <c r="W61" t="str">
        <f>IF('[1]Data Checking'!AA61="","",'[1]Data Checking'!AA61)</f>
        <v>2e Section des Varreux</v>
      </c>
      <c r="X61" t="str">
        <f>IF('[1]Data Checking'!AB61="","",'[1]Data Checking'!AB61)</f>
        <v>HT0117-02</v>
      </c>
      <c r="Y61" t="str">
        <f>IF('[1]Data Checking'!AC61="","",'[1]Data Checking'!AC61)</f>
        <v>1re Section des Varreux</v>
      </c>
      <c r="Z61" t="str">
        <f>IF('[1]Data Checking'!AD61="","",'[1]Data Checking'!AD61)</f>
        <v>Terre-noire</v>
      </c>
      <c r="AA61" t="str">
        <f>IF('[1]Data Checking'!AE61="","",'[1]Data Checking'!AE61)</f>
        <v/>
      </c>
      <c r="AB61" t="str">
        <f>IF('[1]Data Checking'!AF61="","",'[1]Data Checking'!AF61)</f>
        <v>cit_1</v>
      </c>
      <c r="AC61" t="str">
        <f>IF('[1]Data Checking'!AG61="","",'[1]Data Checking'!AG61)</f>
        <v>Terre-noire</v>
      </c>
      <c r="AD61" t="str">
        <f>IF('[1]Data Checking'!AH61="","",'[1]Data Checking'!AH61)</f>
        <v>Terre-noire</v>
      </c>
      <c r="AE61" t="str">
        <f>IF('[1]Data Checking'!AI61="","",'[1]Data Checking'!AI61)</f>
        <v>Marché de Terre Noire</v>
      </c>
      <c r="AF61" t="str">
        <f>IF('[1]Data Checking'!AJ61="","",'[1]Data Checking'!AJ61)</f>
        <v/>
      </c>
      <c r="AG61" t="str">
        <f>IF('[1]Data Checking'!AK61="","",'[1]Data Checking'!AK61)</f>
        <v>terre_noir</v>
      </c>
      <c r="AH61" t="str">
        <f>IF('[1]Data Checking'!AL61="","",'[1]Data Checking'!AL61)</f>
        <v>Marché de Terre Noire</v>
      </c>
      <c r="AI61" t="str">
        <f>IF('[1]Data Checking'!AM61="","",'[1]Data Checking'!AM61)</f>
        <v>Marché de Terre Noire</v>
      </c>
      <c r="AJ61" t="str">
        <f>IF('[1]Data Checking'!AN61="","",'[1]Data Checking'!AN61)</f>
        <v>Milieu urbain</v>
      </c>
      <c r="AK61" t="str">
        <f>IF('[1]Data Checking'!AO61="","",'[1]Data Checking'!AO61)</f>
        <v>Enquête auprès d'un marchand</v>
      </c>
      <c r="AL61" t="str">
        <f>IF('[1]Data Checking'!AP61="","",'[1]Data Checking'!AP61)</f>
        <v>Oui</v>
      </c>
      <c r="AM61" t="str">
        <f>IF('[1]Data Checking'!AQ61="","",'[1]Data Checking'!AQ61)</f>
        <v/>
      </c>
      <c r="AN61" t="str">
        <f>IF('[1]Data Checking'!AR61="","",'[1]Data Checking'!AR61)</f>
        <v>Oui</v>
      </c>
      <c r="AO61" t="str">
        <f>IF('[1]Data Checking'!AS61="","",'[1]Data Checking'!AS61)</f>
        <v/>
      </c>
      <c r="AP61" t="str">
        <f>IF('[1]Data Checking'!AT61="","",'[1]Data Checking'!AT61)</f>
        <v>Homme</v>
      </c>
      <c r="AQ61">
        <f>IF('[1]Data Checking'!AU61="","",'[1]Data Checking'!AU61)</f>
        <v>44530</v>
      </c>
      <c r="AR61">
        <f>IF('[1]Data Checking'!AV61="","",'[1]Data Checking'!AV61)</f>
        <v>44530</v>
      </c>
      <c r="AS61" t="str">
        <f>IF('[1]Data Checking'!AW61="","",'[1]Data Checking'!AW61)</f>
        <v>Détaillant sur une table</v>
      </c>
      <c r="AT61" t="str">
        <f>IF('[1]Data Checking'!AX61="","",'[1]Data Checking'!AX61)</f>
        <v/>
      </c>
      <c r="AU61" t="str">
        <f>IF('[1]Data Checking'!AY61="","",'[1]Data Checking'!AY61)</f>
        <v>Produits et Ustensiles d'hygiène et assainissement</v>
      </c>
      <c r="AV61">
        <f>IF('[1]Data Checking'!AZ61="","",'[1]Data Checking'!AZ61)</f>
        <v>0</v>
      </c>
      <c r="AW61">
        <f>IF('[1]Data Checking'!BA61="","",'[1]Data Checking'!BA61)</f>
        <v>1</v>
      </c>
      <c r="AX61">
        <f>IF('[1]Data Checking'!BB61="","",'[1]Data Checking'!BB61)</f>
        <v>0</v>
      </c>
      <c r="AY61">
        <f>IF('[1]Data Checking'!BC61="","",'[1]Data Checking'!BC61)</f>
        <v>0</v>
      </c>
      <c r="AZ61" t="str">
        <f>IF('[1]Data Checking'!BD61="","",'[1]Data Checking'!BD61)</f>
        <v>wash</v>
      </c>
      <c r="BA61" t="str">
        <f>IF('[1]Data Checking'!BE61="","",'[1]Data Checking'!BE61)</f>
        <v>Produits et Ustensiles d'hygiène et assainissement</v>
      </c>
      <c r="BB61" t="str">
        <f>IF('[1]Data Checking'!BF61="","",'[1]Data Checking'!BF61)</f>
        <v>En espèces (Gourde)</v>
      </c>
      <c r="BC61">
        <f>IF('[1]Data Checking'!BG61="","",'[1]Data Checking'!BG61)</f>
        <v>1</v>
      </c>
      <c r="BD61">
        <f>IF('[1]Data Checking'!BH61="","",'[1]Data Checking'!BH61)</f>
        <v>0</v>
      </c>
      <c r="BE61">
        <f>IF('[1]Data Checking'!BI61="","",'[1]Data Checking'!BI61)</f>
        <v>0</v>
      </c>
      <c r="BF61">
        <f>IF('[1]Data Checking'!BJ61="","",'[1]Data Checking'!BJ61)</f>
        <v>0</v>
      </c>
      <c r="BG61">
        <f>IF('[1]Data Checking'!BK61="","",'[1]Data Checking'!BK61)</f>
        <v>0</v>
      </c>
      <c r="BH61">
        <f>IF('[1]Data Checking'!BL61="","",'[1]Data Checking'!BL61)</f>
        <v>0</v>
      </c>
      <c r="BI61">
        <f>IF('[1]Data Checking'!BM61="","",'[1]Data Checking'!BM61)</f>
        <v>0</v>
      </c>
      <c r="BJ61">
        <f>IF('[1]Data Checking'!BN61="","",'[1]Data Checking'!BN61)</f>
        <v>0</v>
      </c>
      <c r="BK61">
        <f>IF('[1]Data Checking'!BO61="","",'[1]Data Checking'!BO61)</f>
        <v>0</v>
      </c>
      <c r="BL61">
        <f>IF('[1]Data Checking'!BP61="","",'[1]Data Checking'!BP61)</f>
        <v>0</v>
      </c>
      <c r="BM61" t="str">
        <f>IF('[1]Data Checking'!BQ61="","",'[1]Data Checking'!BQ61)</f>
        <v/>
      </c>
      <c r="BN61" t="str">
        <f>IF('[1]Data Checking'!BR61="","",'[1]Data Checking'!BR61)</f>
        <v>Oui, il y a plus de commerçants par rapport au mois passé</v>
      </c>
      <c r="BO61" t="str">
        <f>IF('[1]Data Checking'!BS61="","",'[1]Data Checking'!BS61)</f>
        <v>Moins de 20</v>
      </c>
      <c r="BP61" t="str">
        <f>IF('[1]Data Checking'!BT61="","",'[1]Data Checking'!BT61)</f>
        <v/>
      </c>
      <c r="BQ61" t="str">
        <f>IF('[1]Data Checking'!BU61="","",'[1]Data Checking'!BU61)</f>
        <v/>
      </c>
      <c r="BR61" t="str">
        <f>IF('[1]Data Checking'!BV61="","",'[1]Data Checking'!BV61)</f>
        <v/>
      </c>
      <c r="BS61" t="str">
        <f>IF('[1]Data Checking'!BW61="","",'[1]Data Checking'!BW61)</f>
        <v/>
      </c>
      <c r="BT61" t="str">
        <f>IF('[1]Data Checking'!BX61="","",'[1]Data Checking'!BX61)</f>
        <v/>
      </c>
      <c r="BU61" t="str">
        <f>IF('[1]Data Checking'!BY61="","",'[1]Data Checking'!BY61)</f>
        <v/>
      </c>
      <c r="BV61" t="str">
        <f>IF('[1]Data Checking'!BZ61="","",'[1]Data Checking'!BZ61)</f>
        <v/>
      </c>
      <c r="BW61" t="str">
        <f>IF('[1]Data Checking'!CA61="","",'[1]Data Checking'!CA61)</f>
        <v/>
      </c>
      <c r="BX61" t="str">
        <f>IF('[1]Data Checking'!CB61="","",'[1]Data Checking'!CB61)</f>
        <v/>
      </c>
      <c r="BY61" t="str">
        <f>IF('[1]Data Checking'!CC61="","",'[1]Data Checking'!CC61)</f>
        <v/>
      </c>
      <c r="BZ61" t="str">
        <f>IF('[1]Data Checking'!CD61="","",'[1]Data Checking'!CD61)</f>
        <v/>
      </c>
      <c r="CA61" t="str">
        <f>IF('[1]Data Checking'!CE61="","",'[1]Data Checking'!CE61)</f>
        <v/>
      </c>
      <c r="CB61" t="str">
        <f>IF('[1]Data Checking'!CF61="","",'[1]Data Checking'!CF61)</f>
        <v/>
      </c>
      <c r="CC61" t="str">
        <f>IF('[1]Data Checking'!CG61="","",'[1]Data Checking'!CG61)</f>
        <v/>
      </c>
      <c r="CD61" t="str">
        <f>IF('[1]Data Checking'!CH61="","",'[1]Data Checking'!CH61)</f>
        <v/>
      </c>
      <c r="CE61" t="str">
        <f>IF('[1]Data Checking'!CI61="","",'[1]Data Checking'!CI61)</f>
        <v/>
      </c>
      <c r="CF61" t="str">
        <f>IF('[1]Data Checking'!CJ61="","",'[1]Data Checking'!CJ61)</f>
        <v/>
      </c>
      <c r="CG61" t="str">
        <f>IF('[1]Data Checking'!CK61="","",'[1]Data Checking'!CK61)</f>
        <v/>
      </c>
      <c r="CH61" t="str">
        <f>IF('[1]Data Checking'!CL61="","",'[1]Data Checking'!CL61)</f>
        <v/>
      </c>
      <c r="CI61" t="str">
        <f>IF('[1]Data Checking'!CM61="","",'[1]Data Checking'!CM61)</f>
        <v/>
      </c>
      <c r="CJ61" t="str">
        <f>IF('[1]Data Checking'!CN61="","",'[1]Data Checking'!CN61)</f>
        <v/>
      </c>
      <c r="CK61" t="str">
        <f>IF('[1]Data Checking'!CO61="","",'[1]Data Checking'!CO61)</f>
        <v/>
      </c>
      <c r="CL61" t="str">
        <f>IF('[1]Data Checking'!CP61="","",'[1]Data Checking'!CP61)</f>
        <v/>
      </c>
      <c r="CM61" t="str">
        <f>IF('[1]Data Checking'!CQ61="","",'[1]Data Checking'!CQ61)</f>
        <v/>
      </c>
      <c r="CN61" t="str">
        <f>IF('[1]Data Checking'!CR61="","",'[1]Data Checking'!CR61)</f>
        <v/>
      </c>
      <c r="CO61" t="str">
        <f>IF('[1]Data Checking'!CS61="","",'[1]Data Checking'!CS61)</f>
        <v/>
      </c>
      <c r="CP61" t="str">
        <f>IF('[1]Data Checking'!CT61="","",'[1]Data Checking'!CT61)</f>
        <v/>
      </c>
      <c r="CQ61" t="str">
        <f>IF('[1]Data Checking'!CU61="","",'[1]Data Checking'!CU61)</f>
        <v/>
      </c>
      <c r="CR61" t="str">
        <f>IF('[1]Data Checking'!CV61="","",'[1]Data Checking'!CV61)</f>
        <v/>
      </c>
      <c r="CS61" t="str">
        <f>IF('[1]Data Checking'!CW61="","",'[1]Data Checking'!CW61)</f>
        <v/>
      </c>
      <c r="CT61" t="str">
        <f>IF('[1]Data Checking'!CX61="","",'[1]Data Checking'!CX61)</f>
        <v/>
      </c>
      <c r="CU61" t="str">
        <f>IF('[1]Data Checking'!CY61="","",'[1]Data Checking'!CY61)</f>
        <v/>
      </c>
      <c r="CV61" t="str">
        <f>IF('[1]Data Checking'!CZ61="","",'[1]Data Checking'!CZ61)</f>
        <v/>
      </c>
      <c r="CW61" t="str">
        <f>IF('[1]Data Checking'!DA61="","",'[1]Data Checking'!DA61)</f>
        <v/>
      </c>
      <c r="CX61" t="str">
        <f>IF('[1]Data Checking'!DB61="","",'[1]Data Checking'!DB61)</f>
        <v/>
      </c>
      <c r="CY61" t="str">
        <f>IF('[1]Data Checking'!DC61="","",'[1]Data Checking'!DC61)</f>
        <v/>
      </c>
      <c r="CZ61" t="str">
        <f>IF('[1]Data Checking'!DD61="","",'[1]Data Checking'!DD61)</f>
        <v/>
      </c>
      <c r="DA61" t="str">
        <f>IF('[1]Data Checking'!DE61="","",'[1]Data Checking'!DE61)</f>
        <v/>
      </c>
      <c r="DB61" t="str">
        <f>IF('[1]Data Checking'!DF61="","",'[1]Data Checking'!DF61)</f>
        <v/>
      </c>
      <c r="DC61" t="str">
        <f>IF('[1]Data Checking'!DG61="","",'[1]Data Checking'!DG61)</f>
        <v/>
      </c>
      <c r="DD61" t="str">
        <f>IF('[1]Data Checking'!DH61="","",'[1]Data Checking'!DH61)</f>
        <v/>
      </c>
      <c r="DE61" t="str">
        <f>IF('[1]Data Checking'!DI61="","",'[1]Data Checking'!DI61)</f>
        <v/>
      </c>
      <c r="DF61" t="str">
        <f>IF('[1]Data Checking'!DJ61="","",'[1]Data Checking'!DJ61)</f>
        <v/>
      </c>
      <c r="DG61" t="str">
        <f>IF('[1]Data Checking'!DK61="","",'[1]Data Checking'!DK61)</f>
        <v/>
      </c>
      <c r="DH61" t="str">
        <f>IF('[1]Data Checking'!DL61="","",'[1]Data Checking'!DL61)</f>
        <v/>
      </c>
      <c r="DI61" t="str">
        <f>IF('[1]Data Checking'!DM61="","",'[1]Data Checking'!DM61)</f>
        <v/>
      </c>
      <c r="DJ61" t="str">
        <f>IF('[1]Data Checking'!DN61="","",'[1]Data Checking'!DN61)</f>
        <v/>
      </c>
      <c r="DK61" t="str">
        <f>IF('[1]Data Checking'!DO61="","",'[1]Data Checking'!DO61)</f>
        <v/>
      </c>
      <c r="DL61" t="str">
        <f>IF('[1]Data Checking'!DP61="","",'[1]Data Checking'!DP61)</f>
        <v/>
      </c>
      <c r="DM61" t="str">
        <f>IF('[1]Data Checking'!DQ61="","",'[1]Data Checking'!DQ61)</f>
        <v/>
      </c>
      <c r="DN61" t="str">
        <f>IF('[1]Data Checking'!DR61="","",'[1]Data Checking'!DR61)</f>
        <v/>
      </c>
      <c r="DO61" t="str">
        <f>IF('[1]Data Checking'!DS61="","",'[1]Data Checking'!DS61)</f>
        <v/>
      </c>
      <c r="DP61" t="str">
        <f>IF('[1]Data Checking'!DT61="","",'[1]Data Checking'!DT61)</f>
        <v/>
      </c>
      <c r="DQ61" t="str">
        <f>IF('[1]Data Checking'!DU61="","",'[1]Data Checking'!DU61)</f>
        <v/>
      </c>
      <c r="DR61" t="str">
        <f>IF('[1]Data Checking'!DV61="","",'[1]Data Checking'!DV61)</f>
        <v/>
      </c>
      <c r="DS61" t="str">
        <f>IF('[1]Data Checking'!DW61="","",'[1]Data Checking'!DW61)</f>
        <v/>
      </c>
      <c r="DT61" t="str">
        <f>IF('[1]Data Checking'!DX61="","",'[1]Data Checking'!DX61)</f>
        <v/>
      </c>
      <c r="DU61" t="str">
        <f>IF('[1]Data Checking'!DY61="","",'[1]Data Checking'!DY61)</f>
        <v/>
      </c>
      <c r="DV61" t="str">
        <f>IF('[1]Data Checking'!DZ61="","",'[1]Data Checking'!DZ61)</f>
        <v/>
      </c>
      <c r="DW61" t="str">
        <f>IF('[1]Data Checking'!EA61="","",'[1]Data Checking'!EA61)</f>
        <v/>
      </c>
      <c r="DX61" t="str">
        <f>IF('[1]Data Checking'!EB61="","",'[1]Data Checking'!EB61)</f>
        <v/>
      </c>
      <c r="DY61" t="str">
        <f>IF('[1]Data Checking'!EC61="","",'[1]Data Checking'!EC61)</f>
        <v/>
      </c>
      <c r="DZ61" t="str">
        <f>IF('[1]Data Checking'!ED61="","",'[1]Data Checking'!ED61)</f>
        <v/>
      </c>
      <c r="EA61" t="str">
        <f>IF('[1]Data Checking'!EE61="","",'[1]Data Checking'!EE61)</f>
        <v/>
      </c>
      <c r="EB61" t="str">
        <f>IF('[1]Data Checking'!EF61="","",'[1]Data Checking'!EF61)</f>
        <v/>
      </c>
      <c r="EC61" t="str">
        <f>IF('[1]Data Checking'!EG61="","",'[1]Data Checking'!EG61)</f>
        <v/>
      </c>
      <c r="ED61" t="str">
        <f>IF('[1]Data Checking'!EH61="","",'[1]Data Checking'!EH61)</f>
        <v/>
      </c>
      <c r="EE61" t="str">
        <f>IF('[1]Data Checking'!EI61="","",'[1]Data Checking'!EI61)</f>
        <v/>
      </c>
      <c r="EF61" t="str">
        <f>IF('[1]Data Checking'!EJ61="","",'[1]Data Checking'!EJ61)</f>
        <v/>
      </c>
      <c r="EG61" t="str">
        <f>IF('[1]Data Checking'!EK61="","",'[1]Data Checking'!EK61)</f>
        <v/>
      </c>
      <c r="EH61" t="str">
        <f>IF('[1]Data Checking'!EL61="","",'[1]Data Checking'!EL61)</f>
        <v/>
      </c>
      <c r="EI61" t="str">
        <f>IF('[1]Data Checking'!EM61="","",'[1]Data Checking'!EM61)</f>
        <v/>
      </c>
      <c r="EJ61" t="str">
        <f>IF('[1]Data Checking'!EN61="","",'[1]Data Checking'!EN61)</f>
        <v/>
      </c>
      <c r="EK61" t="str">
        <f>IF('[1]Data Checking'!EO61="","",'[1]Data Checking'!EO61)</f>
        <v>Eponge pour la vaisselle Grande bassine de nettoyage ou pour cuisiner Grand bokit fermé ou avec couvercle pour stocker l'eau (environ 5 gallons) Savon pour se laver Chlore en grain (nettoyage)</v>
      </c>
      <c r="EL61">
        <f>IF('[1]Data Checking'!EP61="","",'[1]Data Checking'!EP61)</f>
        <v>0</v>
      </c>
      <c r="EM61">
        <f>IF('[1]Data Checking'!EQ61="","",'[1]Data Checking'!EQ61)</f>
        <v>0</v>
      </c>
      <c r="EN61">
        <f>IF('[1]Data Checking'!ER61="","",'[1]Data Checking'!ER61)</f>
        <v>0</v>
      </c>
      <c r="EO61">
        <f>IF('[1]Data Checking'!ES61="","",'[1]Data Checking'!ES61)</f>
        <v>0</v>
      </c>
      <c r="EP61">
        <f>IF('[1]Data Checking'!ET61="","",'[1]Data Checking'!ET61)</f>
        <v>0</v>
      </c>
      <c r="EQ61">
        <f>IF('[1]Data Checking'!EU61="","",'[1]Data Checking'!EU61)</f>
        <v>1</v>
      </c>
      <c r="ER61">
        <f>IF('[1]Data Checking'!EV61="","",'[1]Data Checking'!EV61)</f>
        <v>1</v>
      </c>
      <c r="ES61">
        <f>IF('[1]Data Checking'!EW61="","",'[1]Data Checking'!EW61)</f>
        <v>1</v>
      </c>
      <c r="ET61">
        <f>IF('[1]Data Checking'!EX61="","",'[1]Data Checking'!EX61)</f>
        <v>1</v>
      </c>
      <c r="EU61">
        <f>IF('[1]Data Checking'!EY61="","",'[1]Data Checking'!EY61)</f>
        <v>1</v>
      </c>
      <c r="EV61">
        <f>IF('[1]Data Checking'!EZ61="","",'[1]Data Checking'!EZ61)</f>
        <v>0</v>
      </c>
      <c r="EW61" t="str">
        <f>IF('[1]Data Checking'!FA61="","",'[1]Data Checking'!FA61)</f>
        <v/>
      </c>
      <c r="EX61" t="str">
        <f>IF('[1]Data Checking'!FB61="","",'[1]Data Checking'!FB61)</f>
        <v/>
      </c>
      <c r="EY61" t="str">
        <f>IF('[1]Data Checking'!FC61="","",'[1]Data Checking'!FC61)</f>
        <v/>
      </c>
      <c r="EZ61" t="str">
        <f>IF('[1]Data Checking'!FD61="","",'[1]Data Checking'!FD61)</f>
        <v/>
      </c>
      <c r="FA61" t="str">
        <f>IF('[1]Data Checking'!FE61="","",'[1]Data Checking'!FE61)</f>
        <v/>
      </c>
      <c r="FB61" t="str">
        <f>IF('[1]Data Checking'!FF61="","",'[1]Data Checking'!FF61)</f>
        <v/>
      </c>
      <c r="FC61" t="str">
        <f>IF('[1]Data Checking'!FG61="","",'[1]Data Checking'!FG61)</f>
        <v/>
      </c>
      <c r="FD61" t="str">
        <f>IF('[1]Data Checking'!FH61="","",'[1]Data Checking'!FH61)</f>
        <v/>
      </c>
      <c r="FE61" t="str">
        <f>IF('[1]Data Checking'!FI61="","",'[1]Data Checking'!FI61)</f>
        <v/>
      </c>
      <c r="FF61" t="str">
        <f>IF('[1]Data Checking'!FJ61="","",'[1]Data Checking'!FJ61)</f>
        <v/>
      </c>
      <c r="FG61" t="str">
        <f>IF('[1]Data Checking'!FK61="","",'[1]Data Checking'!FK61)</f>
        <v/>
      </c>
      <c r="FH61" t="str">
        <f>IF('[1]Data Checking'!FL61="","",'[1]Data Checking'!FL61)</f>
        <v/>
      </c>
      <c r="FI61" t="str">
        <f>IF('[1]Data Checking'!FM61="","",'[1]Data Checking'!FM61)</f>
        <v>Oui</v>
      </c>
      <c r="FJ61">
        <f>IF('[1]Data Checking'!FN61="","",'[1]Data Checking'!FN61)</f>
        <v>25</v>
      </c>
      <c r="FK61" t="str">
        <f>IF('[1]Data Checking'!FO61="","",'[1]Data Checking'!FO61)</f>
        <v/>
      </c>
      <c r="FL61" t="str">
        <f>IF('[1]Data Checking'!FP61="","",'[1]Data Checking'!FP61)</f>
        <v/>
      </c>
      <c r="FM61">
        <f>IF('[1]Data Checking'!FQ61="","",'[1]Data Checking'!FQ61)</f>
        <v>25</v>
      </c>
      <c r="FN61" t="str">
        <f>IF('[1]Data Checking'!FR61="","",'[1]Data Checking'!FR61)</f>
        <v>Oui</v>
      </c>
      <c r="FO61" t="str">
        <f>IF('[1]Data Checking'!FS61="","",'[1]Data Checking'!FS61)</f>
        <v/>
      </c>
      <c r="FP61" t="str">
        <f>IF('[1]Data Checking'!FT61="","",'[1]Data Checking'!FT61)</f>
        <v/>
      </c>
      <c r="FQ61" t="str">
        <f>IF('[1]Data Checking'!FU61="","",'[1]Data Checking'!FU61)</f>
        <v/>
      </c>
      <c r="FR61" t="str">
        <f>IF('[1]Data Checking'!FV61="","",'[1]Data Checking'!FV61)</f>
        <v/>
      </c>
      <c r="FS61" t="str">
        <f>IF('[1]Data Checking'!FW61="","",'[1]Data Checking'!FW61)</f>
        <v/>
      </c>
      <c r="FT61" t="str">
        <f>IF('[1]Data Checking'!FX61="","",'[1]Data Checking'!FX61)</f>
        <v/>
      </c>
      <c r="FU61" t="str">
        <f>IF('[1]Data Checking'!FY61="","",'[1]Data Checking'!FY61)</f>
        <v/>
      </c>
      <c r="FV61" t="str">
        <f>IF('[1]Data Checking'!FZ61="","",'[1]Data Checking'!FZ61)</f>
        <v/>
      </c>
      <c r="FW61" t="str">
        <f>IF('[1]Data Checking'!GA61="","",'[1]Data Checking'!GA61)</f>
        <v/>
      </c>
      <c r="FX61" t="str">
        <f>IF('[1]Data Checking'!GB61="","",'[1]Data Checking'!GB61)</f>
        <v/>
      </c>
      <c r="FY61" t="str">
        <f>IF('[1]Data Checking'!GC61="","",'[1]Data Checking'!GC61)</f>
        <v/>
      </c>
      <c r="FZ61" t="str">
        <f>IF('[1]Data Checking'!GD61="","",'[1]Data Checking'!GD61)</f>
        <v/>
      </c>
      <c r="GA61" t="str">
        <f>IF('[1]Data Checking'!GE61="","",'[1]Data Checking'!GE61)</f>
        <v/>
      </c>
      <c r="GB61" t="str">
        <f>IF('[1]Data Checking'!GF61="","",'[1]Data Checking'!GF61)</f>
        <v>Oui</v>
      </c>
      <c r="GC61" t="str">
        <f>IF('[1]Data Checking'!GG61="","",'[1]Data Checking'!GG61)</f>
        <v/>
      </c>
      <c r="GD61">
        <f>IF('[1]Data Checking'!GH61="","",'[1]Data Checking'!GH61)</f>
        <v>10</v>
      </c>
      <c r="GE61" t="str">
        <f>IF('[1]Data Checking'!GI61="","",'[1]Data Checking'!GI61)</f>
        <v/>
      </c>
      <c r="GF61" t="str">
        <f>IF('[1]Data Checking'!GJ61="","",'[1]Data Checking'!GJ61)</f>
        <v/>
      </c>
      <c r="GG61" t="str">
        <f>IF('[1]Data Checking'!GK61="","",'[1]Data Checking'!GK61)</f>
        <v/>
      </c>
      <c r="GH61" t="str">
        <f>IF('[1]Data Checking'!GL61="","",'[1]Data Checking'!GL61)</f>
        <v/>
      </c>
      <c r="GI61" t="str">
        <f>IF('[1]Data Checking'!GM61="","",'[1]Data Checking'!GM61)</f>
        <v/>
      </c>
      <c r="GJ61" t="str">
        <f>IF('[1]Data Checking'!GN61="","",'[1]Data Checking'!GN61)</f>
        <v/>
      </c>
      <c r="GK61" t="str">
        <f>IF('[1]Data Checking'!GO61="","",'[1]Data Checking'!GO61)</f>
        <v>Oui</v>
      </c>
      <c r="GL61" t="str">
        <f>IF('[1]Data Checking'!GP61="","",'[1]Data Checking'!GP61)</f>
        <v>NA</v>
      </c>
      <c r="GM61">
        <f>IF('[1]Data Checking'!GQ61="","",'[1]Data Checking'!GQ61)</f>
        <v>10</v>
      </c>
      <c r="GN61">
        <f>IF('[1]Data Checking'!GR61="","",'[1]Data Checking'!GR61)</f>
        <v>200</v>
      </c>
      <c r="GO61">
        <f>IF('[1]Data Checking'!GS61="","",'[1]Data Checking'!GS61)</f>
        <v>250</v>
      </c>
      <c r="GP61">
        <f>IF('[1]Data Checking'!GT61="","",'[1]Data Checking'!GT61)</f>
        <v>50</v>
      </c>
      <c r="GQ61" t="str">
        <f>IF('[1]Data Checking'!GU61="","",'[1]Data Checking'!GU61)</f>
        <v>Non</v>
      </c>
      <c r="GR61" t="str">
        <f>IF('[1]Data Checking'!GV61="","",'[1]Data Checking'!GV61)</f>
        <v/>
      </c>
      <c r="GS61" t="str">
        <f>IF('[1]Data Checking'!GW61="","",'[1]Data Checking'!GW61)</f>
        <v/>
      </c>
      <c r="GT61" t="str">
        <f>IF('[1]Data Checking'!GX61="","",'[1]Data Checking'!GX61)</f>
        <v/>
      </c>
      <c r="GU61" t="str">
        <f>IF('[1]Data Checking'!GY61="","",'[1]Data Checking'!GY61)</f>
        <v/>
      </c>
      <c r="GV61" t="str">
        <f>IF('[1]Data Checking'!GZ61="","",'[1]Data Checking'!GZ61)</f>
        <v/>
      </c>
      <c r="GW61" t="str">
        <f>IF('[1]Data Checking'!HA61="","",'[1]Data Checking'!HA61)</f>
        <v/>
      </c>
      <c r="GX61" t="str">
        <f>IF('[1]Data Checking'!HB61="","",'[1]Data Checking'!HB61)</f>
        <v/>
      </c>
      <c r="GY61" t="str">
        <f>IF('[1]Data Checking'!HC61="","",'[1]Data Checking'!HC61)</f>
        <v/>
      </c>
      <c r="GZ61" t="str">
        <f>IF('[1]Data Checking'!HD61="","",'[1]Data Checking'!HD61)</f>
        <v/>
      </c>
      <c r="HA61" t="str">
        <f>IF('[1]Data Checking'!HE61="","",'[1]Data Checking'!HE61)</f>
        <v/>
      </c>
      <c r="HB61" t="str">
        <f>IF('[1]Data Checking'!HF61="","",'[1]Data Checking'!HF61)</f>
        <v/>
      </c>
      <c r="HC61" t="str">
        <f>IF('[1]Data Checking'!HG61="","",'[1]Data Checking'!HG61)</f>
        <v/>
      </c>
      <c r="HD61" t="str">
        <f>IF('[1]Data Checking'!HH61="","",'[1]Data Checking'!HH61)</f>
        <v/>
      </c>
      <c r="HE61" t="str">
        <f>IF('[1]Data Checking'!HI61="","",'[1]Data Checking'!HI61)</f>
        <v/>
      </c>
      <c r="HF61" t="str">
        <f>IF('[1]Data Checking'!HJ61="","",'[1]Data Checking'!HJ61)</f>
        <v/>
      </c>
      <c r="HG61" t="str">
        <f>IF('[1]Data Checking'!HK61="","",'[1]Data Checking'!HK61)</f>
        <v/>
      </c>
      <c r="HH61" t="str">
        <f>IF('[1]Data Checking'!HL61="","",'[1]Data Checking'!HL61)</f>
        <v/>
      </c>
      <c r="HI61" t="str">
        <f>IF('[1]Data Checking'!HM61="","",'[1]Data Checking'!HM61)</f>
        <v/>
      </c>
      <c r="HJ61" t="str">
        <f>IF('[1]Data Checking'!HN61="","",'[1]Data Checking'!HN61)</f>
        <v/>
      </c>
      <c r="HK61" t="str">
        <f>IF('[1]Data Checking'!HO61="","",'[1]Data Checking'!HO61)</f>
        <v/>
      </c>
      <c r="HL61" t="str">
        <f>IF('[1]Data Checking'!HP61="","",'[1]Data Checking'!HP61)</f>
        <v/>
      </c>
      <c r="HM61" t="str">
        <f>IF('[1]Data Checking'!HQ61="","",'[1]Data Checking'!HQ61)</f>
        <v/>
      </c>
      <c r="HN61" t="str">
        <f>IF('[1]Data Checking'!HR61="","",'[1]Data Checking'!HR61)</f>
        <v/>
      </c>
      <c r="HO61" t="str">
        <f>IF('[1]Data Checking'!HS61="","",'[1]Data Checking'!HS61)</f>
        <v/>
      </c>
      <c r="HP61" t="str">
        <f>IF('[1]Data Checking'!HT61="","",'[1]Data Checking'!HT61)</f>
        <v/>
      </c>
      <c r="HQ61" t="str">
        <f>IF('[1]Data Checking'!HU61="","",'[1]Data Checking'!HU61)</f>
        <v/>
      </c>
      <c r="HR61" t="str">
        <f>IF('[1]Data Checking'!HV61="","",'[1]Data Checking'!HV61)</f>
        <v/>
      </c>
      <c r="HS61" t="str">
        <f>IF('[1]Data Checking'!HW61="","",'[1]Data Checking'!HW61)</f>
        <v>Oui</v>
      </c>
      <c r="HT61" t="str">
        <f>IF('[1]Data Checking'!HX61="","",'[1]Data Checking'!HX61)</f>
        <v>Oui</v>
      </c>
      <c r="HU61" t="str">
        <f>IF('[1]Data Checking'!HY61="","",'[1]Data Checking'!HY61)</f>
        <v>Oui</v>
      </c>
      <c r="HV61" t="str">
        <f>IF('[1]Data Checking'!HZ61="","",'[1]Data Checking'!HZ61)</f>
        <v>Ouest</v>
      </c>
      <c r="HW61" t="str">
        <f>IF('[1]Data Checking'!IA61="","",'[1]Data Checking'!IA61)</f>
        <v>Meme</v>
      </c>
      <c r="HX61" t="str">
        <f>IF('[1]Data Checking'!IB61="","",'[1]Data Checking'!IB61)</f>
        <v>Tabarre</v>
      </c>
      <c r="HY61" t="str">
        <f>IF('[1]Data Checking'!IC61="","",'[1]Data Checking'!IC61)</f>
        <v>Différent</v>
      </c>
      <c r="HZ61" t="str">
        <f>IF('[1]Data Checking'!ID61="","",'[1]Data Checking'!ID61)</f>
        <v/>
      </c>
      <c r="IA61" t="str">
        <f>IF('[1]Data Checking'!IE61="","",'[1]Data Checking'!IE61)</f>
        <v/>
      </c>
      <c r="IB61" t="str">
        <f>IF('[1]Data Checking'!IF61="","",'[1]Data Checking'!IF61)</f>
        <v>Non</v>
      </c>
      <c r="IC61" t="str">
        <f>IF('[1]Data Checking'!IG61="","",'[1]Data Checking'!IG61)</f>
        <v/>
      </c>
      <c r="ID61" t="str">
        <f>IF('[1]Data Checking'!IH61="","",'[1]Data Checking'!IH61)</f>
        <v/>
      </c>
      <c r="IE61" t="str">
        <f>IF('[1]Data Checking'!II61="","",'[1]Data Checking'!II61)</f>
        <v/>
      </c>
      <c r="IF61" t="str">
        <f>IF('[1]Data Checking'!IJ61="","",'[1]Data Checking'!IJ61)</f>
        <v/>
      </c>
      <c r="IG61" t="str">
        <f>IF('[1]Data Checking'!IK61="","",'[1]Data Checking'!IK61)</f>
        <v/>
      </c>
      <c r="IH61" t="str">
        <f>IF('[1]Data Checking'!IL61="","",'[1]Data Checking'!IL61)</f>
        <v/>
      </c>
      <c r="II61" t="str">
        <f>IF('[1]Data Checking'!IM61="","",'[1]Data Checking'!IM61)</f>
        <v/>
      </c>
      <c r="IJ61" t="str">
        <f>IF('[1]Data Checking'!IN61="","",'[1]Data Checking'!IN61)</f>
        <v/>
      </c>
      <c r="IK61" t="str">
        <f>IF('[1]Data Checking'!IO61="","",'[1]Data Checking'!IO61)</f>
        <v>Risques de vols ou pillages Augmentation des prix</v>
      </c>
      <c r="IL61">
        <f>IF('[1]Data Checking'!IP61="","",'[1]Data Checking'!IP61)</f>
        <v>1</v>
      </c>
      <c r="IM61">
        <f>IF('[1]Data Checking'!IQ61="","",'[1]Data Checking'!IQ61)</f>
        <v>0</v>
      </c>
      <c r="IN61">
        <f>IF('[1]Data Checking'!IR61="","",'[1]Data Checking'!IR61)</f>
        <v>1</v>
      </c>
      <c r="IO61">
        <f>IF('[1]Data Checking'!IS61="","",'[1]Data Checking'!IS61)</f>
        <v>0</v>
      </c>
      <c r="IP61">
        <f>IF('[1]Data Checking'!IT61="","",'[1]Data Checking'!IT61)</f>
        <v>0</v>
      </c>
      <c r="IQ61">
        <f>IF('[1]Data Checking'!IU61="","",'[1]Data Checking'!IU61)</f>
        <v>0</v>
      </c>
      <c r="IR61">
        <f>IF('[1]Data Checking'!IV61="","",'[1]Data Checking'!IV61)</f>
        <v>0</v>
      </c>
      <c r="IS61">
        <f>IF('[1]Data Checking'!IW61="","",'[1]Data Checking'!IW61)</f>
        <v>0</v>
      </c>
      <c r="IT61" t="str">
        <f>IF('[1]Data Checking'!IX61="","",'[1]Data Checking'!IX61)</f>
        <v/>
      </c>
      <c r="IU61" t="str">
        <f>IF('[1]Data Checking'!IY61="","",'[1]Data Checking'!IY61)</f>
        <v>Oui</v>
      </c>
      <c r="IV61" t="str">
        <f>IF('[1]Data Checking'!IZ61="","",'[1]Data Checking'!IZ61)</f>
        <v/>
      </c>
      <c r="IW61" t="str">
        <f>IF('[1]Data Checking'!JA61="","",'[1]Data Checking'!JA61)</f>
        <v>Produits d'hygiène et assainissement</v>
      </c>
      <c r="IX61">
        <f>IF('[1]Data Checking'!JB61="","",'[1]Data Checking'!JB61)</f>
        <v>0</v>
      </c>
      <c r="IY61">
        <f>IF('[1]Data Checking'!JC61="","",'[1]Data Checking'!JC61)</f>
        <v>1</v>
      </c>
      <c r="IZ61">
        <f>IF('[1]Data Checking'!JD61="","",'[1]Data Checking'!JD61)</f>
        <v>0</v>
      </c>
      <c r="JA61">
        <f>IF('[1]Data Checking'!JE61="","",'[1]Data Checking'!JE61)</f>
        <v>0</v>
      </c>
      <c r="JB61" t="str">
        <f>IF('[1]Data Checking'!JF61="","",'[1]Data Checking'!JF61)</f>
        <v/>
      </c>
      <c r="JC61" t="str">
        <f>IF('[1]Data Checking'!JG61="","",'[1]Data Checking'!JG61)</f>
        <v/>
      </c>
      <c r="JD61" t="str">
        <f>IF('[1]Data Checking'!JH61="","",'[1]Data Checking'!JH61)</f>
        <v/>
      </c>
      <c r="JE61" t="str">
        <f>IF('[1]Data Checking'!JI61="","",'[1]Data Checking'!JI61)</f>
        <v/>
      </c>
      <c r="JF61" t="str">
        <f>IF('[1]Data Checking'!JJ61="","",'[1]Data Checking'!JJ61)</f>
        <v/>
      </c>
      <c r="JG61" t="str">
        <f>IF('[1]Data Checking'!JK61="","",'[1]Data Checking'!JK61)</f>
        <v/>
      </c>
      <c r="JH61" t="str">
        <f>IF('[1]Data Checking'!JL61="","",'[1]Data Checking'!JL61)</f>
        <v/>
      </c>
      <c r="JI61" t="str">
        <f>IF('[1]Data Checking'!JM61="","",'[1]Data Checking'!JM61)</f>
        <v/>
      </c>
      <c r="JJ61" t="str">
        <f>IF('[1]Data Checking'!JN61="","",'[1]Data Checking'!JN61)</f>
        <v/>
      </c>
      <c r="JK61" t="str">
        <f>IF('[1]Data Checking'!JO61="","",'[1]Data Checking'!JO61)</f>
        <v/>
      </c>
      <c r="JL61" t="str">
        <f>IF('[1]Data Checking'!JP61="","",'[1]Data Checking'!JP61)</f>
        <v/>
      </c>
      <c r="JM61" t="str">
        <f>IF('[1]Data Checking'!JQ61="","",'[1]Data Checking'!JQ61)</f>
        <v/>
      </c>
      <c r="JN61" t="str">
        <f>IF('[1]Data Checking'!JR61="","",'[1]Data Checking'!JR61)</f>
        <v/>
      </c>
      <c r="JO61" t="str">
        <f>IF('[1]Data Checking'!JS61="","",'[1]Data Checking'!JS61)</f>
        <v/>
      </c>
      <c r="JP61" t="str">
        <f>IF('[1]Data Checking'!JT61="","",'[1]Data Checking'!JT61)</f>
        <v/>
      </c>
      <c r="JQ61" t="str">
        <f>IF('[1]Data Checking'!JU61="","",'[1]Data Checking'!JU61)</f>
        <v/>
      </c>
      <c r="JR61" t="str">
        <f>IF('[1]Data Checking'!JV61="","",'[1]Data Checking'!JV61)</f>
        <v/>
      </c>
      <c r="JS61" t="str">
        <f>IF('[1]Data Checking'!JW61="","",'[1]Data Checking'!JW61)</f>
        <v/>
      </c>
      <c r="JT61" t="str">
        <f>IF('[1]Data Checking'!JX61="","",'[1]Data Checking'!JX61)</f>
        <v/>
      </c>
      <c r="JU61" t="str">
        <f>IF('[1]Data Checking'!JY61="","",'[1]Data Checking'!JY61)</f>
        <v/>
      </c>
      <c r="JV61" t="str">
        <f>IF('[1]Data Checking'!JZ61="","",'[1]Data Checking'!JZ61)</f>
        <v/>
      </c>
      <c r="JW61" t="str">
        <f>IF('[1]Data Checking'!KA61="","",'[1]Data Checking'!KA61)</f>
        <v/>
      </c>
      <c r="JX61" t="str">
        <f>IF('[1]Data Checking'!KB61="","",'[1]Data Checking'!KB61)</f>
        <v/>
      </c>
      <c r="JY61" t="str">
        <f>IF('[1]Data Checking'!KC61="","",'[1]Data Checking'!KC61)</f>
        <v/>
      </c>
      <c r="JZ61" t="str">
        <f>IF('[1]Data Checking'!KD61="","",'[1]Data Checking'!KD61)</f>
        <v/>
      </c>
      <c r="KA61" t="str">
        <f>IF('[1]Data Checking'!KE61="","",'[1]Data Checking'!KE61)</f>
        <v/>
      </c>
      <c r="KB61" t="str">
        <f>IF('[1]Data Checking'!KF61="","",'[1]Data Checking'!KF61)</f>
        <v/>
      </c>
      <c r="KC61" t="str">
        <f>IF('[1]Data Checking'!KG61="","",'[1]Data Checking'!KG61)</f>
        <v/>
      </c>
      <c r="KD61" t="str">
        <f>IF('[1]Data Checking'!KH61="","",'[1]Data Checking'!KH61)</f>
        <v/>
      </c>
      <c r="KE61" t="str">
        <f>IF('[1]Data Checking'!KI61="","",'[1]Data Checking'!KI61)</f>
        <v/>
      </c>
      <c r="KF61" t="str">
        <f>IF('[1]Data Checking'!KJ61="","",'[1]Data Checking'!KJ61)</f>
        <v/>
      </c>
      <c r="KG61" t="str">
        <f>IF('[1]Data Checking'!KK61="","",'[1]Data Checking'!KK61)</f>
        <v/>
      </c>
      <c r="KH61" t="str">
        <f>IF('[1]Data Checking'!KL61="","",'[1]Data Checking'!KL61)</f>
        <v/>
      </c>
      <c r="KI61" t="str">
        <f>IF('[1]Data Checking'!KM61="","",'[1]Data Checking'!KM61)</f>
        <v/>
      </c>
      <c r="KJ61" t="str">
        <f>IF('[1]Data Checking'!KN61="","",'[1]Data Checking'!KN61)</f>
        <v/>
      </c>
      <c r="KK61" t="str">
        <f>IF('[1]Data Checking'!KO61="","",'[1]Data Checking'!KO61)</f>
        <v/>
      </c>
      <c r="KL61" t="str">
        <f>IF('[1]Data Checking'!KP61="","",'[1]Data Checking'!KP61)</f>
        <v/>
      </c>
      <c r="KM61" t="str">
        <f>IF('[1]Data Checking'!KQ61="","",'[1]Data Checking'!KQ61)</f>
        <v/>
      </c>
      <c r="KN61" t="str">
        <f>IF('[1]Data Checking'!KR61="","",'[1]Data Checking'!KR61)</f>
        <v/>
      </c>
      <c r="KO61" t="str">
        <f>IF('[1]Data Checking'!KS61="","",'[1]Data Checking'!KS61)</f>
        <v/>
      </c>
      <c r="KP61" t="str">
        <f>IF('[1]Data Checking'!KT61="","",'[1]Data Checking'!KT61)</f>
        <v/>
      </c>
      <c r="KQ61" t="str">
        <f>IF('[1]Data Checking'!KU61="","",'[1]Data Checking'!KU61)</f>
        <v/>
      </c>
      <c r="KR61" t="str">
        <f>IF('[1]Data Checking'!KV61="","",'[1]Data Checking'!KV61)</f>
        <v/>
      </c>
      <c r="KS61" t="str">
        <f>IF('[1]Data Checking'!KW61="","",'[1]Data Checking'!KW61)</f>
        <v/>
      </c>
      <c r="KT61" t="str">
        <f>IF('[1]Data Checking'!KX61="","",'[1]Data Checking'!KX61)</f>
        <v/>
      </c>
      <c r="KU61" t="str">
        <f>IF('[1]Data Checking'!KY61="","",'[1]Data Checking'!KY61)</f>
        <v/>
      </c>
      <c r="KV61" t="str">
        <f>IF('[1]Data Checking'!KZ61="","",'[1]Data Checking'!KZ61)</f>
        <v/>
      </c>
      <c r="KW61" t="str">
        <f>IF('[1]Data Checking'!LA61="","",'[1]Data Checking'!LA61)</f>
        <v/>
      </c>
      <c r="KX61" t="str">
        <f>IF('[1]Data Checking'!LB61="","",'[1]Data Checking'!LB61)</f>
        <v/>
      </c>
      <c r="KY61" t="str">
        <f>IF('[1]Data Checking'!LC61="","",'[1]Data Checking'!LC61)</f>
        <v/>
      </c>
      <c r="KZ61" t="str">
        <f>IF('[1]Data Checking'!LD61="","",'[1]Data Checking'!LD61)</f>
        <v/>
      </c>
      <c r="LA61" t="str">
        <f>IF('[1]Data Checking'!LE61="","",'[1]Data Checking'!LE61)</f>
        <v/>
      </c>
      <c r="LB61" t="str">
        <f>IF('[1]Data Checking'!LF61="","",'[1]Data Checking'!LF61)</f>
        <v/>
      </c>
      <c r="LC61" t="str">
        <f>IF('[1]Data Checking'!LG61="","",'[1]Data Checking'!LG61)</f>
        <v/>
      </c>
      <c r="LD61" t="str">
        <f>IF('[1]Data Checking'!LH61="","",'[1]Data Checking'!LH61)</f>
        <v/>
      </c>
      <c r="LE61" t="str">
        <f>IF('[1]Data Checking'!LI61="","",'[1]Data Checking'!LI61)</f>
        <v/>
      </c>
      <c r="LF61" t="str">
        <f>IF('[1]Data Checking'!LJ61="","",'[1]Data Checking'!LJ61)</f>
        <v/>
      </c>
      <c r="LG61" t="str">
        <f>IF('[1]Data Checking'!LK61="","",'[1]Data Checking'!LK61)</f>
        <v/>
      </c>
      <c r="LH61" t="str">
        <f>IF('[1]Data Checking'!LL61="","",'[1]Data Checking'!LL61)</f>
        <v/>
      </c>
      <c r="LI61" t="str">
        <f>IF('[1]Data Checking'!LM61="","",'[1]Data Checking'!LM61)</f>
        <v/>
      </c>
      <c r="LJ61" t="str">
        <f>IF('[1]Data Checking'!LN61="","",'[1]Data Checking'!LN61)</f>
        <v/>
      </c>
      <c r="LK61" t="str">
        <f>IF('[1]Data Checking'!LO61="","",'[1]Data Checking'!LO61)</f>
        <v/>
      </c>
      <c r="LL61" t="str">
        <f>IF('[1]Data Checking'!LP61="","",'[1]Data Checking'!LP61)</f>
        <v/>
      </c>
      <c r="LM61" t="str">
        <f>IF('[1]Data Checking'!LQ61="","",'[1]Data Checking'!LQ61)</f>
        <v/>
      </c>
      <c r="LN61" t="str">
        <f>IF('[1]Data Checking'!LR61="","",'[1]Data Checking'!LR61)</f>
        <v/>
      </c>
      <c r="LO61" t="str">
        <f>IF('[1]Data Checking'!LS61="","",'[1]Data Checking'!LS61)</f>
        <v/>
      </c>
      <c r="LP61" t="str">
        <f>IF('[1]Data Checking'!LT61="","",'[1]Data Checking'!LT61)</f>
        <v/>
      </c>
      <c r="LQ61" t="str">
        <f>IF('[1]Data Checking'!LU61="","",'[1]Data Checking'!LU61)</f>
        <v/>
      </c>
      <c r="LR61" t="str">
        <f>IF('[1]Data Checking'!LV61="","",'[1]Data Checking'!LV61)</f>
        <v/>
      </c>
      <c r="LS61" t="str">
        <f>IF('[1]Data Checking'!LW61="","",'[1]Data Checking'!LW61)</f>
        <v/>
      </c>
      <c r="LT61" t="str">
        <f>IF('[1]Data Checking'!LX61="","",'[1]Data Checking'!LX61)</f>
        <v/>
      </c>
      <c r="LU61" t="str">
        <f>IF('[1]Data Checking'!LY61="","",'[1]Data Checking'!LY61)</f>
        <v/>
      </c>
      <c r="LV61" t="str">
        <f>IF('[1]Data Checking'!LZ61="","",'[1]Data Checking'!LZ61)</f>
        <v/>
      </c>
      <c r="LW61" t="str">
        <f>IF('[1]Data Checking'!MA61="","",'[1]Data Checking'!MA61)</f>
        <v/>
      </c>
      <c r="LX61" t="str">
        <f>IF('[1]Data Checking'!MB61="","",'[1]Data Checking'!MB61)</f>
        <v/>
      </c>
      <c r="LY61" t="str">
        <f>IF('[1]Data Checking'!MC61="","",'[1]Data Checking'!MC61)</f>
        <v/>
      </c>
      <c r="LZ61" t="str">
        <f>IF('[1]Data Checking'!MD61="","",'[1]Data Checking'!MD61)</f>
        <v/>
      </c>
      <c r="MA61" t="str">
        <f>IF('[1]Data Checking'!ME61="","",'[1]Data Checking'!ME61)</f>
        <v/>
      </c>
      <c r="MB61" t="str">
        <f>IF('[1]Data Checking'!MF61="","",'[1]Data Checking'!MF61)</f>
        <v/>
      </c>
      <c r="MC61" t="str">
        <f>IF('[1]Data Checking'!MG61="","",'[1]Data Checking'!MG61)</f>
        <v/>
      </c>
      <c r="MD61" t="str">
        <f>IF('[1]Data Checking'!MH61="","",'[1]Data Checking'!MH61)</f>
        <v/>
      </c>
      <c r="ME61" t="str">
        <f>IF('[1]Data Checking'!MI61="","",'[1]Data Checking'!MI61)</f>
        <v/>
      </c>
      <c r="MF61" t="str">
        <f>IF('[1]Data Checking'!MJ61="","",'[1]Data Checking'!MJ61)</f>
        <v/>
      </c>
      <c r="MG61" t="str">
        <f>IF('[1]Data Checking'!MK61="","",'[1]Data Checking'!MK61)</f>
        <v/>
      </c>
      <c r="MH61" t="str">
        <f>IF('[1]Data Checking'!ML61="","",'[1]Data Checking'!ML61)</f>
        <v/>
      </c>
      <c r="MI61" t="str">
        <f>IF('[1]Data Checking'!MM61="","",'[1]Data Checking'!MM61)</f>
        <v/>
      </c>
      <c r="MJ61" t="str">
        <f>IF('[1]Data Checking'!MN61="","",'[1]Data Checking'!MN61)</f>
        <v/>
      </c>
      <c r="MK61" t="str">
        <f>IF('[1]Data Checking'!MO61="","",'[1]Data Checking'!MO61)</f>
        <v/>
      </c>
      <c r="ML61" t="str">
        <f>IF('[1]Data Checking'!MP61="","",'[1]Data Checking'!MP61)</f>
        <v/>
      </c>
      <c r="MM61" t="str">
        <f>IF('[1]Data Checking'!MQ61="","",'[1]Data Checking'!MQ61)</f>
        <v/>
      </c>
      <c r="MN61" t="str">
        <f>IF('[1]Data Checking'!MR61="","",'[1]Data Checking'!MR61)</f>
        <v/>
      </c>
      <c r="MO61" t="str">
        <f>IF('[1]Data Checking'!MS61="","",'[1]Data Checking'!MS61)</f>
        <v/>
      </c>
      <c r="MP61" t="str">
        <f>IF('[1]Data Checking'!MT61="","",'[1]Data Checking'!MT61)</f>
        <v/>
      </c>
      <c r="MQ61" t="str">
        <f>IF('[1]Data Checking'!MU61="","",'[1]Data Checking'!MU61)</f>
        <v/>
      </c>
      <c r="MR61" t="str">
        <f>IF('[1]Data Checking'!MV61="","",'[1]Data Checking'!MV61)</f>
        <v/>
      </c>
      <c r="MS61" t="str">
        <f>IF('[1]Data Checking'!MW61="","",'[1]Data Checking'!MW61)</f>
        <v/>
      </c>
      <c r="MT61" t="str">
        <f>IF('[1]Data Checking'!MX61="","",'[1]Data Checking'!MX61)</f>
        <v/>
      </c>
      <c r="MU61" t="str">
        <f>IF('[1]Data Checking'!MY61="","",'[1]Data Checking'!MY61)</f>
        <v/>
      </c>
      <c r="MV61" t="str">
        <f>IF('[1]Data Checking'!MZ61="","",'[1]Data Checking'!MZ61)</f>
        <v/>
      </c>
      <c r="MW61" t="str">
        <f>IF('[1]Data Checking'!NA61="","",'[1]Data Checking'!NA61)</f>
        <v/>
      </c>
      <c r="MX61" t="str">
        <f>IF('[1]Data Checking'!NB61="","",'[1]Data Checking'!NB61)</f>
        <v/>
      </c>
      <c r="MY61" t="str">
        <f>IF('[1]Data Checking'!NC61="","",'[1]Data Checking'!NC61)</f>
        <v/>
      </c>
      <c r="MZ61" t="str">
        <f>IF('[1]Data Checking'!ND61="","",'[1]Data Checking'!ND61)</f>
        <v/>
      </c>
      <c r="NA61" t="str">
        <f>IF('[1]Data Checking'!NE61="","",'[1]Data Checking'!NE61)</f>
        <v/>
      </c>
      <c r="NB61" t="str">
        <f>IF('[1]Data Checking'!NF61="","",'[1]Data Checking'!NF61)</f>
        <v/>
      </c>
      <c r="NC61" t="str">
        <f>IF('[1]Data Checking'!NG61="","",'[1]Data Checking'!NG61)</f>
        <v/>
      </c>
      <c r="ND61" t="str">
        <f>IF('[1]Data Checking'!NH61="","",'[1]Data Checking'!NH61)</f>
        <v/>
      </c>
      <c r="NE61" t="str">
        <f>IF('[1]Data Checking'!NI61="","",'[1]Data Checking'!NI61)</f>
        <v/>
      </c>
      <c r="NF61" t="str">
        <f>IF('[1]Data Checking'!NJ61="","",'[1]Data Checking'!NJ61)</f>
        <v/>
      </c>
      <c r="NG61" t="str">
        <f>IF('[1]Data Checking'!NK61="","",'[1]Data Checking'!NK61)</f>
        <v/>
      </c>
      <c r="NH61" t="str">
        <f>IF('[1]Data Checking'!NL61="","",'[1]Data Checking'!NL61)</f>
        <v/>
      </c>
      <c r="NI61" t="str">
        <f>IF('[1]Data Checking'!NM61="","",'[1]Data Checking'!NM61)</f>
        <v/>
      </c>
      <c r="NJ61" t="str">
        <f>IF('[1]Data Checking'!NN61="","",'[1]Data Checking'!NN61)</f>
        <v/>
      </c>
      <c r="NK61" t="str">
        <f>IF('[1]Data Checking'!NO61="","",'[1]Data Checking'!NO61)</f>
        <v/>
      </c>
      <c r="NL61" t="str">
        <f>IF('[1]Data Checking'!NP61="","",'[1]Data Checking'!NP61)</f>
        <v/>
      </c>
      <c r="NM61" t="str">
        <f>IF('[1]Data Checking'!NQ61="","",'[1]Data Checking'!NQ61)</f>
        <v/>
      </c>
      <c r="NN61" t="str">
        <f>IF('[1]Data Checking'!NR61="","",'[1]Data Checking'!NR61)</f>
        <v/>
      </c>
      <c r="NO61" t="str">
        <f>IF('[1]Data Checking'!NS61="","",'[1]Data Checking'!NS61)</f>
        <v/>
      </c>
      <c r="NP61" t="str">
        <f>IF('[1]Data Checking'!NT61="","",'[1]Data Checking'!NT61)</f>
        <v/>
      </c>
      <c r="NQ61" t="str">
        <f>IF('[1]Data Checking'!NU61="","",'[1]Data Checking'!NU61)</f>
        <v/>
      </c>
      <c r="NR61" t="str">
        <f>IF('[1]Data Checking'!NV61="","",'[1]Data Checking'!NV61)</f>
        <v/>
      </c>
      <c r="NS61" t="str">
        <f>IF('[1]Data Checking'!NW61="","",'[1]Data Checking'!NW61)</f>
        <v/>
      </c>
      <c r="NT61" t="str">
        <f>IF('[1]Data Checking'!NX61="","",'[1]Data Checking'!NX61)</f>
        <v/>
      </c>
      <c r="NU61" t="str">
        <f>IF('[1]Data Checking'!NY61="","",'[1]Data Checking'!NY61)</f>
        <v/>
      </c>
      <c r="NV61" t="str">
        <f>IF('[1]Data Checking'!NZ61="","",'[1]Data Checking'!NZ61)</f>
        <v/>
      </c>
      <c r="NW61" t="str">
        <f>IF('[1]Data Checking'!OA61="","",'[1]Data Checking'!OA61)</f>
        <v/>
      </c>
      <c r="NX61" t="str">
        <f>IF('[1]Data Checking'!OB61="","",'[1]Data Checking'!OB61)</f>
        <v/>
      </c>
      <c r="NY61" t="str">
        <f>IF('[1]Data Checking'!OC61="","",'[1]Data Checking'!OC61)</f>
        <v/>
      </c>
      <c r="NZ61" t="str">
        <f>IF('[1]Data Checking'!OD61="","",'[1]Data Checking'!OD61)</f>
        <v/>
      </c>
      <c r="OA61" t="str">
        <f>IF('[1]Data Checking'!OE61="","",'[1]Data Checking'!OE61)</f>
        <v/>
      </c>
      <c r="OB61" t="str">
        <f>IF('[1]Data Checking'!OF61="","",'[1]Data Checking'!OF61)</f>
        <v/>
      </c>
      <c r="OC61" t="str">
        <f>IF('[1]Data Checking'!OG61="","",'[1]Data Checking'!OG61)</f>
        <v/>
      </c>
      <c r="OD61" t="str">
        <f>IF('[1]Data Checking'!OH61="","",'[1]Data Checking'!OH61)</f>
        <v/>
      </c>
      <c r="OE61" t="str">
        <f>IF('[1]Data Checking'!OI61="","",'[1]Data Checking'!OI61)</f>
        <v/>
      </c>
      <c r="OF61" t="str">
        <f>IF('[1]Data Checking'!OJ61="","",'[1]Data Checking'!OJ61)</f>
        <v/>
      </c>
      <c r="OG61" t="str">
        <f>IF('[1]Data Checking'!OK61="","",'[1]Data Checking'!OK61)</f>
        <v/>
      </c>
      <c r="OH61" t="str">
        <f>IF('[1]Data Checking'!OL61="","",'[1]Data Checking'!OL61)</f>
        <v/>
      </c>
      <c r="OI61" t="str">
        <f>IF('[1]Data Checking'!OM61="","",'[1]Data Checking'!OM61)</f>
        <v/>
      </c>
      <c r="OJ61" t="str">
        <f>IF('[1]Data Checking'!ON61="","",'[1]Data Checking'!ON61)</f>
        <v/>
      </c>
      <c r="OK61" t="str">
        <f>IF('[1]Data Checking'!OO61="","",'[1]Data Checking'!OO61)</f>
        <v/>
      </c>
      <c r="OL61" t="str">
        <f>IF('[1]Data Checking'!OP61="","",'[1]Data Checking'!OP61)</f>
        <v/>
      </c>
      <c r="OM61" t="str">
        <f>IF('[1]Data Checking'!OQ61="","",'[1]Data Checking'!OQ61)</f>
        <v/>
      </c>
      <c r="ON61" t="str">
        <f>IF('[1]Data Checking'!OR61="","",'[1]Data Checking'!OR61)</f>
        <v/>
      </c>
      <c r="OO61" t="str">
        <f>IF('[1]Data Checking'!OS61="","",'[1]Data Checking'!OS61)</f>
        <v/>
      </c>
      <c r="OP61" t="str">
        <f>IF('[1]Data Checking'!OT61="","",'[1]Data Checking'!OT61)</f>
        <v/>
      </c>
      <c r="OQ61" t="str">
        <f>IF('[1]Data Checking'!OU61="","",'[1]Data Checking'!OU61)</f>
        <v/>
      </c>
      <c r="OR61" t="str">
        <f>IF('[1]Data Checking'!OV61="","",'[1]Data Checking'!OV61)</f>
        <v/>
      </c>
      <c r="OS61" t="str">
        <f>IF('[1]Data Checking'!OW61="","",'[1]Data Checking'!OW61)</f>
        <v/>
      </c>
      <c r="OT61" t="str">
        <f>IF('[1]Data Checking'!OX61="","",'[1]Data Checking'!OX61)</f>
        <v/>
      </c>
      <c r="OU61" t="str">
        <f>IF('[1]Data Checking'!OY61="","",'[1]Data Checking'!OY61)</f>
        <v/>
      </c>
      <c r="OV61" t="str">
        <f>IF('[1]Data Checking'!OZ61="","",'[1]Data Checking'!OZ61)</f>
        <v/>
      </c>
      <c r="OW61" t="str">
        <f>IF('[1]Data Checking'!PA61="","",'[1]Data Checking'!PA61)</f>
        <v/>
      </c>
      <c r="OX61" t="str">
        <f>IF('[1]Data Checking'!PB61="","",'[1]Data Checking'!PB61)</f>
        <v/>
      </c>
      <c r="OY61" t="str">
        <f>IF('[1]Data Checking'!PC61="","",'[1]Data Checking'!PC61)</f>
        <v/>
      </c>
      <c r="OZ61" t="str">
        <f>IF('[1]Data Checking'!PD61="","",'[1]Data Checking'!PD61)</f>
        <v/>
      </c>
      <c r="PA61" t="str">
        <f>IF('[1]Data Checking'!PE61="","",'[1]Data Checking'!PE61)</f>
        <v/>
      </c>
      <c r="PB61" t="str">
        <f>IF('[1]Data Checking'!PF61="","",'[1]Data Checking'!PF61)</f>
        <v/>
      </c>
      <c r="PC61" t="str">
        <f>IF('[1]Data Checking'!PG61="","",'[1]Data Checking'!PG61)</f>
        <v/>
      </c>
      <c r="PD61" t="str">
        <f>IF('[1]Data Checking'!PH61="","",'[1]Data Checking'!PH61)</f>
        <v/>
      </c>
      <c r="PE61" t="str">
        <f>IF('[1]Data Checking'!PI61="","",'[1]Data Checking'!PI61)</f>
        <v/>
      </c>
      <c r="PF61" t="str">
        <f>IF('[1]Data Checking'!PJ61="","",'[1]Data Checking'!PJ61)</f>
        <v/>
      </c>
      <c r="PG61" t="str">
        <f>IF('[1]Data Checking'!PK61="","",'[1]Data Checking'!PK61)</f>
        <v/>
      </c>
      <c r="PH61" t="str">
        <f>IF('[1]Data Checking'!PL61="","",'[1]Data Checking'!PL61)</f>
        <v/>
      </c>
      <c r="PI61" t="str">
        <f>IF('[1]Data Checking'!PM61="","",'[1]Data Checking'!PM61)</f>
        <v/>
      </c>
      <c r="PJ61" t="str">
        <f>IF('[1]Data Checking'!PN61="","",'[1]Data Checking'!PN61)</f>
        <v/>
      </c>
      <c r="PK61" t="str">
        <f>IF('[1]Data Checking'!PO61="","",'[1]Data Checking'!PO61)</f>
        <v/>
      </c>
      <c r="PL61" t="str">
        <f>IF('[1]Data Checking'!PP61="","",'[1]Data Checking'!PP61)</f>
        <v/>
      </c>
      <c r="PM61" t="str">
        <f>IF('[1]Data Checking'!PQ61="","",'[1]Data Checking'!PQ61)</f>
        <v/>
      </c>
      <c r="PN61" t="str">
        <f>IF('[1]Data Checking'!PR61="","",'[1]Data Checking'!PR61)</f>
        <v/>
      </c>
      <c r="PO61" t="str">
        <f>IF('[1]Data Checking'!PS61="","",'[1]Data Checking'!PS61)</f>
        <v/>
      </c>
      <c r="PP61" t="str">
        <f>IF('[1]Data Checking'!PT61="","",'[1]Data Checking'!PT61)</f>
        <v/>
      </c>
      <c r="PQ61" t="str">
        <f>IF('[1]Data Checking'!PU61="","",'[1]Data Checking'!PU61)</f>
        <v/>
      </c>
      <c r="PR61" t="str">
        <f>IF('[1]Data Checking'!PV61="","",'[1]Data Checking'!PV61)</f>
        <v/>
      </c>
      <c r="PS61" t="str">
        <f>IF('[1]Data Checking'!PW61="","",'[1]Data Checking'!PW61)</f>
        <v/>
      </c>
      <c r="PT61" t="str">
        <f>IF('[1]Data Checking'!PX61="","",'[1]Data Checking'!PX61)</f>
        <v/>
      </c>
      <c r="PU61" t="str">
        <f>IF('[1]Data Checking'!PY61="","",'[1]Data Checking'!PY61)</f>
        <v/>
      </c>
      <c r="PV61" t="str">
        <f>IF('[1]Data Checking'!PZ61="","",'[1]Data Checking'!PZ61)</f>
        <v/>
      </c>
      <c r="PW61" t="str">
        <f>IF('[1]Data Checking'!QA61="","",'[1]Data Checking'!QA61)</f>
        <v/>
      </c>
      <c r="PX61" t="str">
        <f>IF('[1]Data Checking'!QB61="","",'[1]Data Checking'!QB61)</f>
        <v/>
      </c>
      <c r="PY61" t="str">
        <f>IF('[1]Data Checking'!QC61="","",'[1]Data Checking'!QC61)</f>
        <v/>
      </c>
      <c r="PZ61" t="str">
        <f>IF('[1]Data Checking'!QD61="","",'[1]Data Checking'!QD61)</f>
        <v/>
      </c>
      <c r="QA61" t="str">
        <f>IF('[1]Data Checking'!QE61="","",'[1]Data Checking'!QE61)</f>
        <v/>
      </c>
      <c r="QB61" t="str">
        <f>IF('[1]Data Checking'!QF61="","",'[1]Data Checking'!QF61)</f>
        <v/>
      </c>
      <c r="QC61" t="str">
        <f>IF('[1]Data Checking'!QG61="","",'[1]Data Checking'!QG61)</f>
        <v/>
      </c>
      <c r="QD61" t="str">
        <f>IF('[1]Data Checking'!QH61="","",'[1]Data Checking'!QH61)</f>
        <v/>
      </c>
      <c r="QE61" t="str">
        <f>IF('[1]Data Checking'!QI61="","",'[1]Data Checking'!QI61)</f>
        <v/>
      </c>
      <c r="QF61" t="str">
        <f>IF('[1]Data Checking'!QJ61="","",'[1]Data Checking'!QJ61)</f>
        <v/>
      </c>
      <c r="QG61" t="str">
        <f>IF('[1]Data Checking'!QK61="","",'[1]Data Checking'!QK61)</f>
        <v/>
      </c>
      <c r="QH61" t="str">
        <f>IF('[1]Data Checking'!QL61="","",'[1]Data Checking'!QL61)</f>
        <v/>
      </c>
      <c r="QI61" t="str">
        <f>IF('[1]Data Checking'!QM61="","",'[1]Data Checking'!QM61)</f>
        <v/>
      </c>
      <c r="QJ61" t="str">
        <f>IF('[1]Data Checking'!QN61="","",'[1]Data Checking'!QN61)</f>
        <v/>
      </c>
      <c r="QK61" t="str">
        <f>IF('[1]Data Checking'!QO61="","",'[1]Data Checking'!QO61)</f>
        <v/>
      </c>
      <c r="QL61" t="str">
        <f>IF('[1]Data Checking'!QP61="","",'[1]Data Checking'!QP61)</f>
        <v/>
      </c>
      <c r="QM61" t="str">
        <f>IF('[1]Data Checking'!QQ61="","",'[1]Data Checking'!QQ61)</f>
        <v/>
      </c>
      <c r="QN61" t="str">
        <f>IF('[1]Data Checking'!QR61="","",'[1]Data Checking'!QR61)</f>
        <v/>
      </c>
      <c r="QO61" t="str">
        <f>IF('[1]Data Checking'!QS61="","",'[1]Data Checking'!QS61)</f>
        <v/>
      </c>
      <c r="QP61" t="str">
        <f>IF('[1]Data Checking'!QT61="","",'[1]Data Checking'!QT61)</f>
        <v/>
      </c>
      <c r="QQ61" t="str">
        <f>IF('[1]Data Checking'!QU61="","",'[1]Data Checking'!QU61)</f>
        <v/>
      </c>
      <c r="QR61" t="str">
        <f>IF('[1]Data Checking'!QV61="","",'[1]Data Checking'!QV61)</f>
        <v/>
      </c>
      <c r="QS61" t="str">
        <f>IF('[1]Data Checking'!QW61="","",'[1]Data Checking'!QW61)</f>
        <v/>
      </c>
      <c r="QT61" t="str">
        <f>IF('[1]Data Checking'!QX61="","",'[1]Data Checking'!QX61)</f>
        <v/>
      </c>
      <c r="QU61" t="str">
        <f>IF('[1]Data Checking'!QY61="","",'[1]Data Checking'!QY61)</f>
        <v/>
      </c>
      <c r="QV61" t="str">
        <f>IF('[1]Data Checking'!QZ61="","",'[1]Data Checking'!QZ61)</f>
        <v/>
      </c>
      <c r="QW61" t="str">
        <f>IF('[1]Data Checking'!RA61="","",'[1]Data Checking'!RA61)</f>
        <v/>
      </c>
      <c r="QX61" t="str">
        <f>IF('[1]Data Checking'!RB61="","",'[1]Data Checking'!RB61)</f>
        <v/>
      </c>
      <c r="QY61" t="str">
        <f>IF('[1]Data Checking'!RC61="","",'[1]Data Checking'!RC61)</f>
        <v/>
      </c>
      <c r="QZ61" t="str">
        <f>IF('[1]Data Checking'!RD61="","",'[1]Data Checking'!RD61)</f>
        <v/>
      </c>
      <c r="RA61" t="str">
        <f>IF('[1]Data Checking'!RE61="","",'[1]Data Checking'!RE61)</f>
        <v/>
      </c>
      <c r="RB61" t="str">
        <f>IF('[1]Data Checking'!RF61="","",'[1]Data Checking'!RF61)</f>
        <v/>
      </c>
      <c r="RC61" t="str">
        <f>IF('[1]Data Checking'!RG61="","",'[1]Data Checking'!RG61)</f>
        <v/>
      </c>
      <c r="RD61" t="str">
        <f>IF('[1]Data Checking'!RH61="","",'[1]Data Checking'!RH61)</f>
        <v/>
      </c>
      <c r="RE61" t="str">
        <f>IF('[1]Data Checking'!RI61="","",'[1]Data Checking'!RI61)</f>
        <v/>
      </c>
      <c r="RF61" t="str">
        <f>IF('[1]Data Checking'!RJ61="","",'[1]Data Checking'!RJ61)</f>
        <v/>
      </c>
      <c r="RG61" t="str">
        <f>IF('[1]Data Checking'!RK61="","",'[1]Data Checking'!RK61)</f>
        <v/>
      </c>
      <c r="RH61" t="str">
        <f>IF('[1]Data Checking'!RL61="","",'[1]Data Checking'!RL61)</f>
        <v/>
      </c>
      <c r="RI61" t="str">
        <f>IF('[1]Data Checking'!RM61="","",'[1]Data Checking'!RM61)</f>
        <v/>
      </c>
      <c r="RJ61" t="str">
        <f>IF('[1]Data Checking'!RN61="","",'[1]Data Checking'!RN61)</f>
        <v/>
      </c>
      <c r="RK61" t="str">
        <f>IF('[1]Data Checking'!RO61="","",'[1]Data Checking'!RO61)</f>
        <v/>
      </c>
      <c r="RL61" t="str">
        <f>IF('[1]Data Checking'!RP61="","",'[1]Data Checking'!RP61)</f>
        <v/>
      </c>
      <c r="RM61" t="str">
        <f>IF('[1]Data Checking'!RQ61="","",'[1]Data Checking'!RQ61)</f>
        <v/>
      </c>
      <c r="RN61" t="str">
        <f>IF('[1]Data Checking'!RR61="","",'[1]Data Checking'!RR61)</f>
        <v/>
      </c>
      <c r="RO61" t="str">
        <f>IF('[1]Data Checking'!RS61="","",'[1]Data Checking'!RS61)</f>
        <v/>
      </c>
      <c r="RP61" t="str">
        <f>IF('[1]Data Checking'!RT61="","",'[1]Data Checking'!RT61)</f>
        <v/>
      </c>
      <c r="RQ61" t="str">
        <f>IF('[1]Data Checking'!RU61="","",'[1]Data Checking'!RU61)</f>
        <v/>
      </c>
      <c r="RR61" t="str">
        <f>IF('[1]Data Checking'!RV61="","",'[1]Data Checking'!RV61)</f>
        <v/>
      </c>
      <c r="RS61" t="str">
        <f>IF('[1]Data Checking'!RW61="","",'[1]Data Checking'!RW61)</f>
        <v/>
      </c>
      <c r="RT61" t="str">
        <f>IF('[1]Data Checking'!RX61="","",'[1]Data Checking'!RX61)</f>
        <v/>
      </c>
      <c r="RU61" t="str">
        <f>IF('[1]Data Checking'!RY61="","",'[1]Data Checking'!RY61)</f>
        <v/>
      </c>
      <c r="RV61" t="str">
        <f>IF('[1]Data Checking'!RZ61="","",'[1]Data Checking'!RZ61)</f>
        <v/>
      </c>
      <c r="RW61" t="str">
        <f>IF('[1]Data Checking'!SA61="","",'[1]Data Checking'!SA61)</f>
        <v/>
      </c>
      <c r="RX61" t="str">
        <f>IF('[1]Data Checking'!SB61="","",'[1]Data Checking'!SB61)</f>
        <v/>
      </c>
      <c r="RY61" t="str">
        <f>IF('[1]Data Checking'!SC61="","",'[1]Data Checking'!SC61)</f>
        <v/>
      </c>
      <c r="RZ61" t="str">
        <f>IF('[1]Data Checking'!SD61="","",'[1]Data Checking'!SD61)</f>
        <v/>
      </c>
      <c r="SA61" t="str">
        <f>IF('[1]Data Checking'!SE61="","",'[1]Data Checking'!SE61)</f>
        <v/>
      </c>
      <c r="SB61" t="str">
        <f>IF('[1]Data Checking'!SF61="","",'[1]Data Checking'!SF61)</f>
        <v/>
      </c>
      <c r="SC61" t="str">
        <f>IF('[1]Data Checking'!SG61="","",'[1]Data Checking'!SG61)</f>
        <v/>
      </c>
      <c r="SD61" t="str">
        <f>IF('[1]Data Checking'!SH61="","",'[1]Data Checking'!SH61)</f>
        <v/>
      </c>
      <c r="SE61" t="str">
        <f>IF('[1]Data Checking'!SI61="","",'[1]Data Checking'!SI61)</f>
        <v/>
      </c>
      <c r="SF61" t="str">
        <f>IF('[1]Data Checking'!SJ61="","",'[1]Data Checking'!SJ61)</f>
        <v/>
      </c>
      <c r="SG61" t="str">
        <f>IF('[1]Data Checking'!SK61="","",'[1]Data Checking'!SK61)</f>
        <v/>
      </c>
      <c r="SH61" t="str">
        <f>IF('[1]Data Checking'!SL61="","",'[1]Data Checking'!SL61)</f>
        <v/>
      </c>
      <c r="SI61" t="str">
        <f>IF('[1]Data Checking'!SM61="","",'[1]Data Checking'!SM61)</f>
        <v/>
      </c>
      <c r="SJ61" t="str">
        <f>IF('[1]Data Checking'!SN61="","",'[1]Data Checking'!SN61)</f>
        <v/>
      </c>
      <c r="SK61" t="str">
        <f>IF('[1]Data Checking'!SO61="","",'[1]Data Checking'!SO61)</f>
        <v/>
      </c>
      <c r="SL61" t="str">
        <f>IF('[1]Data Checking'!SP61="","",'[1]Data Checking'!SP61)</f>
        <v/>
      </c>
      <c r="SM61" t="str">
        <f>IF('[1]Data Checking'!SQ61="","",'[1]Data Checking'!SQ61)</f>
        <v/>
      </c>
      <c r="SN61" t="str">
        <f>IF('[1]Data Checking'!SR61="","",'[1]Data Checking'!SR61)</f>
        <v/>
      </c>
      <c r="SO61" t="str">
        <f>IF('[1]Data Checking'!SS61="","",'[1]Data Checking'!SS61)</f>
        <v/>
      </c>
      <c r="SP61" t="str">
        <f>IF('[1]Data Checking'!ST61="","",'[1]Data Checking'!ST61)</f>
        <v/>
      </c>
      <c r="SQ61" t="str">
        <f>IF('[1]Data Checking'!SU61="","",'[1]Data Checking'!SU61)</f>
        <v/>
      </c>
      <c r="SR61" t="str">
        <f>IF('[1]Data Checking'!SV61="","",'[1]Data Checking'!SV61)</f>
        <v/>
      </c>
      <c r="SS61" t="str">
        <f>IF('[1]Data Checking'!SW61="","",'[1]Data Checking'!SW61)</f>
        <v/>
      </c>
      <c r="ST61" t="str">
        <f>IF('[1]Data Checking'!SX61="","",'[1]Data Checking'!SX61)</f>
        <v/>
      </c>
      <c r="SU61" t="str">
        <f>IF('[1]Data Checking'!SY61="","",'[1]Data Checking'!SY61)</f>
        <v/>
      </c>
      <c r="SV61" t="str">
        <f>IF('[1]Data Checking'!SZ61="","",'[1]Data Checking'!SZ61)</f>
        <v/>
      </c>
      <c r="SW61" t="str">
        <f>IF('[1]Data Checking'!TA61="","",'[1]Data Checking'!TA61)</f>
        <v/>
      </c>
      <c r="SX61" t="str">
        <f>IF('[1]Data Checking'!TB61="","",'[1]Data Checking'!TB61)</f>
        <v/>
      </c>
      <c r="SY61" t="str">
        <f>IF('[1]Data Checking'!TC61="","",'[1]Data Checking'!TC61)</f>
        <v/>
      </c>
      <c r="SZ61" t="str">
        <f>IF('[1]Data Checking'!TD61="","",'[1]Data Checking'!TD61)</f>
        <v/>
      </c>
      <c r="TA61" t="str">
        <f>IF('[1]Data Checking'!TE61="","",'[1]Data Checking'!TE61)</f>
        <v/>
      </c>
      <c r="TB61" t="str">
        <f>IF('[1]Data Checking'!TF61="","",'[1]Data Checking'!TF61)</f>
        <v/>
      </c>
      <c r="TC61" t="str">
        <f>IF('[1]Data Checking'!TG61="","",'[1]Data Checking'!TG61)</f>
        <v/>
      </c>
      <c r="TD61" t="str">
        <f>IF('[1]Data Checking'!TH61="","",'[1]Data Checking'!TH61)</f>
        <v/>
      </c>
      <c r="TE61" t="str">
        <f>IF('[1]Data Checking'!TI61="","",'[1]Data Checking'!TI61)</f>
        <v/>
      </c>
      <c r="TF61" t="str">
        <f>IF('[1]Data Checking'!TJ61="","",'[1]Data Checking'!TJ61)</f>
        <v/>
      </c>
      <c r="TG61" t="str">
        <f>IF('[1]Data Checking'!TK61="","",'[1]Data Checking'!TK61)</f>
        <v/>
      </c>
      <c r="TH61" t="str">
        <f>IF('[1]Data Checking'!TL61="","",'[1]Data Checking'!TL61)</f>
        <v/>
      </c>
      <c r="TI61" t="str">
        <f>IF('[1]Data Checking'!TM61="","",'[1]Data Checking'!TM61)</f>
        <v/>
      </c>
      <c r="TJ61">
        <f>IF('[1]Data Checking'!TN61="","",'[1]Data Checking'!TN61)</f>
        <v>0</v>
      </c>
      <c r="TK61">
        <f>IF('[1]Data Checking'!TO61="","",'[1]Data Checking'!TO61)</f>
        <v>0</v>
      </c>
      <c r="TL61">
        <f>IF('[1]Data Checking'!TP61="","",'[1]Data Checking'!TP61)</f>
        <v>0</v>
      </c>
      <c r="TM61">
        <f>IF('[1]Data Checking'!TQ61="","",'[1]Data Checking'!TQ61)</f>
        <v>0</v>
      </c>
      <c r="TN61">
        <f>IF('[1]Data Checking'!TR61="","",'[1]Data Checking'!TR61)</f>
        <v>0</v>
      </c>
      <c r="TO61" t="str">
        <f>IF('[1]Data Checking'!TS61="","",'[1]Data Checking'!TS61)</f>
        <v>Elle veut etre plus rassurante, vu l'insecurite, elle a peur de ne pas pouvoir aller acheter</v>
      </c>
      <c r="TP61" t="str">
        <f>IF('[1]Data Checking'!TT61="","",'[1]Data Checking'!TT61)</f>
        <v/>
      </c>
      <c r="TQ61">
        <f>IF('[1]Data Checking'!TU61="","",'[1]Data Checking'!TU61)</f>
        <v>237502026</v>
      </c>
      <c r="TR61" t="str">
        <f>IF('[1]Data Checking'!TV61="","",'[1]Data Checking'!TV61)</f>
        <v>44b20408-e53c-4055-a217-f4c1fee92640</v>
      </c>
      <c r="TS61">
        <f>IF('[1]Data Checking'!TW61="","",'[1]Data Checking'!TW61)</f>
        <v>44530.922546296293</v>
      </c>
      <c r="TT61" t="str">
        <f>IF('[1]Data Checking'!TX61="","",'[1]Data Checking'!TX61)</f>
        <v/>
      </c>
      <c r="TU61" t="str">
        <f>IF('[1]Data Checking'!TY61="","",'[1]Data Checking'!TY61)</f>
        <v/>
      </c>
      <c r="TV61" t="str">
        <f>IF('[1]Data Checking'!TZ61="","",'[1]Data Checking'!TZ61)</f>
        <v>submitted_via_web</v>
      </c>
      <c r="TW61" t="str">
        <f>IF('[1]Data Checking'!UA61="","",'[1]Data Checking'!UA61)</f>
        <v>icsm_haiti</v>
      </c>
      <c r="TX61" t="str">
        <f>IF('[1]Data Checking'!UB61="","",'[1]Data Checking'!UB61)</f>
        <v/>
      </c>
      <c r="TY61">
        <f>IF('[1]Data Checking'!UC61="","",'[1]Data Checking'!UC61)</f>
        <v>63</v>
      </c>
      <c r="TZ61" t="str">
        <f>IF('[1]Data Checking'!UD61="","",'[1]Data Checking'!UD61)</f>
        <v/>
      </c>
      <c r="UA61" t="e">
        <f>IF('[1]Data Checking'!UL61="","",'[1]Data Checking'!UL61)</f>
        <v>#REF!</v>
      </c>
      <c r="UB61" t="e">
        <f>IF('[1]Data Checking'!UM61="","",'[1]Data Checking'!UM61)</f>
        <v>#REF!</v>
      </c>
      <c r="UC61" t="e">
        <f>IF('[1]Data Checking'!UN61="","",'[1]Data Checking'!UN61)</f>
        <v>#REF!</v>
      </c>
    </row>
    <row r="62" spans="1:549">
      <c r="A62">
        <f>IF('[1]Data Checking'!D62="","",'[1]Data Checking'!D62)</f>
        <v>44530.568124247693</v>
      </c>
      <c r="B62">
        <f>IF('[1]Data Checking'!E62="","",'[1]Data Checking'!E62)</f>
        <v>44530.58120537037</v>
      </c>
      <c r="C62">
        <f>IF('[1]Data Checking'!F62="","",'[1]Data Checking'!F62)</f>
        <v>44530</v>
      </c>
      <c r="D62" t="str">
        <f>IF('[1]Data Checking'!H62="","",'[1]Data Checking'!H62)</f>
        <v>audit.csv</v>
      </c>
      <c r="E62" t="str">
        <f>IF('[1]Data Checking'!I62="","",'[1]Data Checking'!I62)</f>
        <v>icsm_haiti</v>
      </c>
      <c r="F62" t="str">
        <f>IF('[1]Data Checking'!J62="","",'[1]Data Checking'!J62)</f>
        <v/>
      </c>
      <c r="G62" t="str">
        <f>IF('[1]Data Checking'!K62="","",'[1]Data Checking'!K62)</f>
        <v/>
      </c>
      <c r="H62">
        <f>IF('[1]Data Checking'!L62="","",'[1]Data Checking'!L62)</f>
        <v>44530</v>
      </c>
      <c r="I62" t="str">
        <f>IF('[1]Data Checking'!M62="","",'[1]Data Checking'!M62)</f>
        <v>Concern</v>
      </c>
      <c r="J62" t="str">
        <f>IF('[1]Data Checking'!N62="","",'[1]Data Checking'!N62)</f>
        <v/>
      </c>
      <c r="K62" t="str">
        <f>IF('[1]Data Checking'!O62="","",'[1]Data Checking'!O62)</f>
        <v>concern</v>
      </c>
      <c r="L62" t="str">
        <f>IF('[1]Data Checking'!P62="","",'[1]Data Checking'!P62)</f>
        <v>Concern</v>
      </c>
      <c r="M62" t="str">
        <f>IF('[1]Data Checking'!Q62="","",'[1]Data Checking'!Q62)</f>
        <v>Concern</v>
      </c>
      <c r="N62" t="str">
        <f>IF('[1]Data Checking'!R62="","",'[1]Data Checking'!R62)</f>
        <v>CWW-01</v>
      </c>
      <c r="O62" t="str">
        <f>IF('[1]Data Checking'!S62="","",'[1]Data Checking'!S62)</f>
        <v/>
      </c>
      <c r="P62" t="str">
        <f>IF('[1]Data Checking'!T62="","",'[1]Data Checking'!T62)</f>
        <v>cww_01</v>
      </c>
      <c r="Q62" t="str">
        <f>IF('[1]Data Checking'!U62="","",'[1]Data Checking'!U62)</f>
        <v>CWW-01</v>
      </c>
      <c r="R62" t="str">
        <f>IF('[1]Data Checking'!V62="","",'[1]Data Checking'!V62)</f>
        <v>CWW-01</v>
      </c>
      <c r="S62" t="str">
        <f>IF('[1]Data Checking'!W62="","",'[1]Data Checking'!W62)</f>
        <v>Ouest</v>
      </c>
      <c r="T62" t="str">
        <f>IF('[1]Data Checking'!X62="","",'[1]Data Checking'!X62)</f>
        <v>Cité Soleil</v>
      </c>
      <c r="U62" t="str">
        <f>IF('[1]Data Checking'!Y62="","",'[1]Data Checking'!Y62)</f>
        <v>HT0117</v>
      </c>
      <c r="V62" t="str">
        <f>IF('[1]Data Checking'!Z62="","",'[1]Data Checking'!Z62)</f>
        <v>Cité Soleil</v>
      </c>
      <c r="W62" t="str">
        <f>IF('[1]Data Checking'!AA62="","",'[1]Data Checking'!AA62)</f>
        <v>2e Section des Varreux</v>
      </c>
      <c r="X62" t="str">
        <f>IF('[1]Data Checking'!AB62="","",'[1]Data Checking'!AB62)</f>
        <v>HT0117-01</v>
      </c>
      <c r="Y62" t="str">
        <f>IF('[1]Data Checking'!AC62="","",'[1]Data Checking'!AC62)</f>
        <v>2e Section des Varreux</v>
      </c>
      <c r="Z62" t="str">
        <f>IF('[1]Data Checking'!AD62="","",'[1]Data Checking'!AD62)</f>
        <v>Terre-noire</v>
      </c>
      <c r="AA62" t="str">
        <f>IF('[1]Data Checking'!AE62="","",'[1]Data Checking'!AE62)</f>
        <v/>
      </c>
      <c r="AB62" t="str">
        <f>IF('[1]Data Checking'!AF62="","",'[1]Data Checking'!AF62)</f>
        <v>cit_1</v>
      </c>
      <c r="AC62" t="str">
        <f>IF('[1]Data Checking'!AG62="","",'[1]Data Checking'!AG62)</f>
        <v>Terre-noire</v>
      </c>
      <c r="AD62" t="str">
        <f>IF('[1]Data Checking'!AH62="","",'[1]Data Checking'!AH62)</f>
        <v>Terre-noire</v>
      </c>
      <c r="AE62" t="str">
        <f>IF('[1]Data Checking'!AI62="","",'[1]Data Checking'!AI62)</f>
        <v>Marché de Terre Noire</v>
      </c>
      <c r="AF62" t="str">
        <f>IF('[1]Data Checking'!AJ62="","",'[1]Data Checking'!AJ62)</f>
        <v/>
      </c>
      <c r="AG62" t="str">
        <f>IF('[1]Data Checking'!AK62="","",'[1]Data Checking'!AK62)</f>
        <v>terre_noir</v>
      </c>
      <c r="AH62" t="str">
        <f>IF('[1]Data Checking'!AL62="","",'[1]Data Checking'!AL62)</f>
        <v>Marché de Terre Noire</v>
      </c>
      <c r="AI62" t="str">
        <f>IF('[1]Data Checking'!AM62="","",'[1]Data Checking'!AM62)</f>
        <v>Marché de Terre Noire</v>
      </c>
      <c r="AJ62" t="str">
        <f>IF('[1]Data Checking'!AN62="","",'[1]Data Checking'!AN62)</f>
        <v>Milieu urbain</v>
      </c>
      <c r="AK62" t="str">
        <f>IF('[1]Data Checking'!AO62="","",'[1]Data Checking'!AO62)</f>
        <v>Enquête auprès d'un client (pour l'eau de boisson et la situation sécuritaire)</v>
      </c>
      <c r="AL62" t="str">
        <f>IF('[1]Data Checking'!AP62="","",'[1]Data Checking'!AP62)</f>
        <v>Oui</v>
      </c>
      <c r="AM62" t="str">
        <f>IF('[1]Data Checking'!AQ62="","",'[1]Data Checking'!AQ62)</f>
        <v/>
      </c>
      <c r="AN62" t="str">
        <f>IF('[1]Data Checking'!AR62="","",'[1]Data Checking'!AR62)</f>
        <v>Oui</v>
      </c>
      <c r="AO62" t="str">
        <f>IF('[1]Data Checking'!AS62="","",'[1]Data Checking'!AS62)</f>
        <v/>
      </c>
      <c r="AP62" t="str">
        <f>IF('[1]Data Checking'!AT62="","",'[1]Data Checking'!AT62)</f>
        <v>Homme</v>
      </c>
      <c r="AQ62">
        <f>IF('[1]Data Checking'!AU62="","",'[1]Data Checking'!AU62)</f>
        <v>44530</v>
      </c>
      <c r="AR62">
        <f>IF('[1]Data Checking'!AV62="","",'[1]Data Checking'!AV62)</f>
        <v>44530</v>
      </c>
      <c r="AS62" t="str">
        <f>IF('[1]Data Checking'!AW62="","",'[1]Data Checking'!AW62)</f>
        <v/>
      </c>
      <c r="AT62" t="str">
        <f>IF('[1]Data Checking'!AX62="","",'[1]Data Checking'!AX62)</f>
        <v/>
      </c>
      <c r="AU62" t="str">
        <f>IF('[1]Data Checking'!AY62="","",'[1]Data Checking'!AY62)</f>
        <v/>
      </c>
      <c r="AV62" t="str">
        <f>IF('[1]Data Checking'!AZ62="","",'[1]Data Checking'!AZ62)</f>
        <v/>
      </c>
      <c r="AW62" t="str">
        <f>IF('[1]Data Checking'!BA62="","",'[1]Data Checking'!BA62)</f>
        <v/>
      </c>
      <c r="AX62" t="str">
        <f>IF('[1]Data Checking'!BB62="","",'[1]Data Checking'!BB62)</f>
        <v/>
      </c>
      <c r="AY62" t="str">
        <f>IF('[1]Data Checking'!BC62="","",'[1]Data Checking'!BC62)</f>
        <v/>
      </c>
      <c r="AZ62" t="str">
        <f>IF('[1]Data Checking'!BD62="","",'[1]Data Checking'!BD62)</f>
        <v/>
      </c>
      <c r="BA62" t="str">
        <f>IF('[1]Data Checking'!BE62="","",'[1]Data Checking'!BE62)</f>
        <v/>
      </c>
      <c r="BB62" t="str">
        <f>IF('[1]Data Checking'!BF62="","",'[1]Data Checking'!BF62)</f>
        <v/>
      </c>
      <c r="BC62" t="str">
        <f>IF('[1]Data Checking'!BG62="","",'[1]Data Checking'!BG62)</f>
        <v/>
      </c>
      <c r="BD62" t="str">
        <f>IF('[1]Data Checking'!BH62="","",'[1]Data Checking'!BH62)</f>
        <v/>
      </c>
      <c r="BE62" t="str">
        <f>IF('[1]Data Checking'!BI62="","",'[1]Data Checking'!BI62)</f>
        <v/>
      </c>
      <c r="BF62" t="str">
        <f>IF('[1]Data Checking'!BJ62="","",'[1]Data Checking'!BJ62)</f>
        <v/>
      </c>
      <c r="BG62" t="str">
        <f>IF('[1]Data Checking'!BK62="","",'[1]Data Checking'!BK62)</f>
        <v/>
      </c>
      <c r="BH62" t="str">
        <f>IF('[1]Data Checking'!BL62="","",'[1]Data Checking'!BL62)</f>
        <v/>
      </c>
      <c r="BI62" t="str">
        <f>IF('[1]Data Checking'!BM62="","",'[1]Data Checking'!BM62)</f>
        <v/>
      </c>
      <c r="BJ62" t="str">
        <f>IF('[1]Data Checking'!BN62="","",'[1]Data Checking'!BN62)</f>
        <v/>
      </c>
      <c r="BK62" t="str">
        <f>IF('[1]Data Checking'!BO62="","",'[1]Data Checking'!BO62)</f>
        <v/>
      </c>
      <c r="BL62" t="str">
        <f>IF('[1]Data Checking'!BP62="","",'[1]Data Checking'!BP62)</f>
        <v/>
      </c>
      <c r="BM62" t="str">
        <f>IF('[1]Data Checking'!BQ62="","",'[1]Data Checking'!BQ62)</f>
        <v/>
      </c>
      <c r="BN62" t="str">
        <f>IF('[1]Data Checking'!BR62="","",'[1]Data Checking'!BR62)</f>
        <v/>
      </c>
      <c r="BO62" t="str">
        <f>IF('[1]Data Checking'!BS62="","",'[1]Data Checking'!BS62)</f>
        <v/>
      </c>
      <c r="BP62" t="str">
        <f>IF('[1]Data Checking'!BT62="","",'[1]Data Checking'!BT62)</f>
        <v/>
      </c>
      <c r="BQ62" t="str">
        <f>IF('[1]Data Checking'!BU62="","",'[1]Data Checking'!BU62)</f>
        <v/>
      </c>
      <c r="BR62" t="str">
        <f>IF('[1]Data Checking'!BV62="","",'[1]Data Checking'!BV62)</f>
        <v/>
      </c>
      <c r="BS62" t="str">
        <f>IF('[1]Data Checking'!BW62="","",'[1]Data Checking'!BW62)</f>
        <v/>
      </c>
      <c r="BT62" t="str">
        <f>IF('[1]Data Checking'!BX62="","",'[1]Data Checking'!BX62)</f>
        <v/>
      </c>
      <c r="BU62" t="str">
        <f>IF('[1]Data Checking'!BY62="","",'[1]Data Checking'!BY62)</f>
        <v/>
      </c>
      <c r="BV62" t="str">
        <f>IF('[1]Data Checking'!BZ62="","",'[1]Data Checking'!BZ62)</f>
        <v/>
      </c>
      <c r="BW62" t="str">
        <f>IF('[1]Data Checking'!CA62="","",'[1]Data Checking'!CA62)</f>
        <v/>
      </c>
      <c r="BX62" t="str">
        <f>IF('[1]Data Checking'!CB62="","",'[1]Data Checking'!CB62)</f>
        <v/>
      </c>
      <c r="BY62" t="str">
        <f>IF('[1]Data Checking'!CC62="","",'[1]Data Checking'!CC62)</f>
        <v/>
      </c>
      <c r="BZ62" t="str">
        <f>IF('[1]Data Checking'!CD62="","",'[1]Data Checking'!CD62)</f>
        <v/>
      </c>
      <c r="CA62" t="str">
        <f>IF('[1]Data Checking'!CE62="","",'[1]Data Checking'!CE62)</f>
        <v/>
      </c>
      <c r="CB62" t="str">
        <f>IF('[1]Data Checking'!CF62="","",'[1]Data Checking'!CF62)</f>
        <v/>
      </c>
      <c r="CC62" t="str">
        <f>IF('[1]Data Checking'!CG62="","",'[1]Data Checking'!CG62)</f>
        <v/>
      </c>
      <c r="CD62" t="str">
        <f>IF('[1]Data Checking'!CH62="","",'[1]Data Checking'!CH62)</f>
        <v/>
      </c>
      <c r="CE62" t="str">
        <f>IF('[1]Data Checking'!CI62="","",'[1]Data Checking'!CI62)</f>
        <v/>
      </c>
      <c r="CF62" t="str">
        <f>IF('[1]Data Checking'!CJ62="","",'[1]Data Checking'!CJ62)</f>
        <v/>
      </c>
      <c r="CG62" t="str">
        <f>IF('[1]Data Checking'!CK62="","",'[1]Data Checking'!CK62)</f>
        <v/>
      </c>
      <c r="CH62" t="str">
        <f>IF('[1]Data Checking'!CL62="","",'[1]Data Checking'!CL62)</f>
        <v/>
      </c>
      <c r="CI62" t="str">
        <f>IF('[1]Data Checking'!CM62="","",'[1]Data Checking'!CM62)</f>
        <v/>
      </c>
      <c r="CJ62" t="str">
        <f>IF('[1]Data Checking'!CN62="","",'[1]Data Checking'!CN62)</f>
        <v/>
      </c>
      <c r="CK62" t="str">
        <f>IF('[1]Data Checking'!CO62="","",'[1]Data Checking'!CO62)</f>
        <v/>
      </c>
      <c r="CL62" t="str">
        <f>IF('[1]Data Checking'!CP62="","",'[1]Data Checking'!CP62)</f>
        <v/>
      </c>
      <c r="CM62" t="str">
        <f>IF('[1]Data Checking'!CQ62="","",'[1]Data Checking'!CQ62)</f>
        <v/>
      </c>
      <c r="CN62" t="str">
        <f>IF('[1]Data Checking'!CR62="","",'[1]Data Checking'!CR62)</f>
        <v/>
      </c>
      <c r="CO62" t="str">
        <f>IF('[1]Data Checking'!CS62="","",'[1]Data Checking'!CS62)</f>
        <v/>
      </c>
      <c r="CP62" t="str">
        <f>IF('[1]Data Checking'!CT62="","",'[1]Data Checking'!CT62)</f>
        <v/>
      </c>
      <c r="CQ62" t="str">
        <f>IF('[1]Data Checking'!CU62="","",'[1]Data Checking'!CU62)</f>
        <v/>
      </c>
      <c r="CR62" t="str">
        <f>IF('[1]Data Checking'!CV62="","",'[1]Data Checking'!CV62)</f>
        <v/>
      </c>
      <c r="CS62" t="str">
        <f>IF('[1]Data Checking'!CW62="","",'[1]Data Checking'!CW62)</f>
        <v/>
      </c>
      <c r="CT62" t="str">
        <f>IF('[1]Data Checking'!CX62="","",'[1]Data Checking'!CX62)</f>
        <v/>
      </c>
      <c r="CU62" t="str">
        <f>IF('[1]Data Checking'!CY62="","",'[1]Data Checking'!CY62)</f>
        <v/>
      </c>
      <c r="CV62" t="str">
        <f>IF('[1]Data Checking'!CZ62="","",'[1]Data Checking'!CZ62)</f>
        <v/>
      </c>
      <c r="CW62" t="str">
        <f>IF('[1]Data Checking'!DA62="","",'[1]Data Checking'!DA62)</f>
        <v/>
      </c>
      <c r="CX62" t="str">
        <f>IF('[1]Data Checking'!DB62="","",'[1]Data Checking'!DB62)</f>
        <v/>
      </c>
      <c r="CY62" t="str">
        <f>IF('[1]Data Checking'!DC62="","",'[1]Data Checking'!DC62)</f>
        <v/>
      </c>
      <c r="CZ62" t="str">
        <f>IF('[1]Data Checking'!DD62="","",'[1]Data Checking'!DD62)</f>
        <v/>
      </c>
      <c r="DA62" t="str">
        <f>IF('[1]Data Checking'!DE62="","",'[1]Data Checking'!DE62)</f>
        <v/>
      </c>
      <c r="DB62" t="str">
        <f>IF('[1]Data Checking'!DF62="","",'[1]Data Checking'!DF62)</f>
        <v/>
      </c>
      <c r="DC62" t="str">
        <f>IF('[1]Data Checking'!DG62="","",'[1]Data Checking'!DG62)</f>
        <v/>
      </c>
      <c r="DD62" t="str">
        <f>IF('[1]Data Checking'!DH62="","",'[1]Data Checking'!DH62)</f>
        <v/>
      </c>
      <c r="DE62" t="str">
        <f>IF('[1]Data Checking'!DI62="","",'[1]Data Checking'!DI62)</f>
        <v/>
      </c>
      <c r="DF62" t="str">
        <f>IF('[1]Data Checking'!DJ62="","",'[1]Data Checking'!DJ62)</f>
        <v/>
      </c>
      <c r="DG62" t="str">
        <f>IF('[1]Data Checking'!DK62="","",'[1]Data Checking'!DK62)</f>
        <v/>
      </c>
      <c r="DH62" t="str">
        <f>IF('[1]Data Checking'!DL62="","",'[1]Data Checking'!DL62)</f>
        <v/>
      </c>
      <c r="DI62" t="str">
        <f>IF('[1]Data Checking'!DM62="","",'[1]Data Checking'!DM62)</f>
        <v/>
      </c>
      <c r="DJ62" t="str">
        <f>IF('[1]Data Checking'!DN62="","",'[1]Data Checking'!DN62)</f>
        <v/>
      </c>
      <c r="DK62" t="str">
        <f>IF('[1]Data Checking'!DO62="","",'[1]Data Checking'!DO62)</f>
        <v/>
      </c>
      <c r="DL62" t="str">
        <f>IF('[1]Data Checking'!DP62="","",'[1]Data Checking'!DP62)</f>
        <v/>
      </c>
      <c r="DM62" t="str">
        <f>IF('[1]Data Checking'!DQ62="","",'[1]Data Checking'!DQ62)</f>
        <v/>
      </c>
      <c r="DN62" t="str">
        <f>IF('[1]Data Checking'!DR62="","",'[1]Data Checking'!DR62)</f>
        <v/>
      </c>
      <c r="DO62" t="str">
        <f>IF('[1]Data Checking'!DS62="","",'[1]Data Checking'!DS62)</f>
        <v/>
      </c>
      <c r="DP62" t="str">
        <f>IF('[1]Data Checking'!DT62="","",'[1]Data Checking'!DT62)</f>
        <v/>
      </c>
      <c r="DQ62" t="str">
        <f>IF('[1]Data Checking'!DU62="","",'[1]Data Checking'!DU62)</f>
        <v/>
      </c>
      <c r="DR62" t="str">
        <f>IF('[1]Data Checking'!DV62="","",'[1]Data Checking'!DV62)</f>
        <v/>
      </c>
      <c r="DS62" t="str">
        <f>IF('[1]Data Checking'!DW62="","",'[1]Data Checking'!DW62)</f>
        <v/>
      </c>
      <c r="DT62" t="str">
        <f>IF('[1]Data Checking'!DX62="","",'[1]Data Checking'!DX62)</f>
        <v/>
      </c>
      <c r="DU62" t="str">
        <f>IF('[1]Data Checking'!DY62="","",'[1]Data Checking'!DY62)</f>
        <v/>
      </c>
      <c r="DV62" t="str">
        <f>IF('[1]Data Checking'!DZ62="","",'[1]Data Checking'!DZ62)</f>
        <v/>
      </c>
      <c r="DW62" t="str">
        <f>IF('[1]Data Checking'!EA62="","",'[1]Data Checking'!EA62)</f>
        <v/>
      </c>
      <c r="DX62" t="str">
        <f>IF('[1]Data Checking'!EB62="","",'[1]Data Checking'!EB62)</f>
        <v/>
      </c>
      <c r="DY62" t="str">
        <f>IF('[1]Data Checking'!EC62="","",'[1]Data Checking'!EC62)</f>
        <v/>
      </c>
      <c r="DZ62" t="str">
        <f>IF('[1]Data Checking'!ED62="","",'[1]Data Checking'!ED62)</f>
        <v/>
      </c>
      <c r="EA62" t="str">
        <f>IF('[1]Data Checking'!EE62="","",'[1]Data Checking'!EE62)</f>
        <v/>
      </c>
      <c r="EB62" t="str">
        <f>IF('[1]Data Checking'!EF62="","",'[1]Data Checking'!EF62)</f>
        <v/>
      </c>
      <c r="EC62" t="str">
        <f>IF('[1]Data Checking'!EG62="","",'[1]Data Checking'!EG62)</f>
        <v/>
      </c>
      <c r="ED62" t="str">
        <f>IF('[1]Data Checking'!EH62="","",'[1]Data Checking'!EH62)</f>
        <v/>
      </c>
      <c r="EE62" t="str">
        <f>IF('[1]Data Checking'!EI62="","",'[1]Data Checking'!EI62)</f>
        <v/>
      </c>
      <c r="EF62" t="str">
        <f>IF('[1]Data Checking'!EJ62="","",'[1]Data Checking'!EJ62)</f>
        <v/>
      </c>
      <c r="EG62" t="str">
        <f>IF('[1]Data Checking'!EK62="","",'[1]Data Checking'!EK62)</f>
        <v/>
      </c>
      <c r="EH62" t="str">
        <f>IF('[1]Data Checking'!EL62="","",'[1]Data Checking'!EL62)</f>
        <v/>
      </c>
      <c r="EI62" t="str">
        <f>IF('[1]Data Checking'!EM62="","",'[1]Data Checking'!EM62)</f>
        <v/>
      </c>
      <c r="EJ62" t="str">
        <f>IF('[1]Data Checking'!EN62="","",'[1]Data Checking'!EN62)</f>
        <v/>
      </c>
      <c r="EK62" t="str">
        <f>IF('[1]Data Checking'!EO62="","",'[1]Data Checking'!EO62)</f>
        <v/>
      </c>
      <c r="EL62" t="str">
        <f>IF('[1]Data Checking'!EP62="","",'[1]Data Checking'!EP62)</f>
        <v/>
      </c>
      <c r="EM62" t="str">
        <f>IF('[1]Data Checking'!EQ62="","",'[1]Data Checking'!EQ62)</f>
        <v/>
      </c>
      <c r="EN62" t="str">
        <f>IF('[1]Data Checking'!ER62="","",'[1]Data Checking'!ER62)</f>
        <v/>
      </c>
      <c r="EO62" t="str">
        <f>IF('[1]Data Checking'!ES62="","",'[1]Data Checking'!ES62)</f>
        <v/>
      </c>
      <c r="EP62" t="str">
        <f>IF('[1]Data Checking'!ET62="","",'[1]Data Checking'!ET62)</f>
        <v/>
      </c>
      <c r="EQ62" t="str">
        <f>IF('[1]Data Checking'!EU62="","",'[1]Data Checking'!EU62)</f>
        <v/>
      </c>
      <c r="ER62" t="str">
        <f>IF('[1]Data Checking'!EV62="","",'[1]Data Checking'!EV62)</f>
        <v/>
      </c>
      <c r="ES62" t="str">
        <f>IF('[1]Data Checking'!EW62="","",'[1]Data Checking'!EW62)</f>
        <v/>
      </c>
      <c r="ET62" t="str">
        <f>IF('[1]Data Checking'!EX62="","",'[1]Data Checking'!EX62)</f>
        <v/>
      </c>
      <c r="EU62" t="str">
        <f>IF('[1]Data Checking'!EY62="","",'[1]Data Checking'!EY62)</f>
        <v/>
      </c>
      <c r="EV62" t="str">
        <f>IF('[1]Data Checking'!EZ62="","",'[1]Data Checking'!EZ62)</f>
        <v/>
      </c>
      <c r="EW62" t="str">
        <f>IF('[1]Data Checking'!FA62="","",'[1]Data Checking'!FA62)</f>
        <v/>
      </c>
      <c r="EX62" t="str">
        <f>IF('[1]Data Checking'!FB62="","",'[1]Data Checking'!FB62)</f>
        <v/>
      </c>
      <c r="EY62" t="str">
        <f>IF('[1]Data Checking'!FC62="","",'[1]Data Checking'!FC62)</f>
        <v/>
      </c>
      <c r="EZ62" t="str">
        <f>IF('[1]Data Checking'!FD62="","",'[1]Data Checking'!FD62)</f>
        <v/>
      </c>
      <c r="FA62" t="str">
        <f>IF('[1]Data Checking'!FE62="","",'[1]Data Checking'!FE62)</f>
        <v/>
      </c>
      <c r="FB62" t="str">
        <f>IF('[1]Data Checking'!FF62="","",'[1]Data Checking'!FF62)</f>
        <v/>
      </c>
      <c r="FC62" t="str">
        <f>IF('[1]Data Checking'!FG62="","",'[1]Data Checking'!FG62)</f>
        <v/>
      </c>
      <c r="FD62" t="str">
        <f>IF('[1]Data Checking'!FH62="","",'[1]Data Checking'!FH62)</f>
        <v/>
      </c>
      <c r="FE62" t="str">
        <f>IF('[1]Data Checking'!FI62="","",'[1]Data Checking'!FI62)</f>
        <v/>
      </c>
      <c r="FF62" t="str">
        <f>IF('[1]Data Checking'!FJ62="","",'[1]Data Checking'!FJ62)</f>
        <v/>
      </c>
      <c r="FG62" t="str">
        <f>IF('[1]Data Checking'!FK62="","",'[1]Data Checking'!FK62)</f>
        <v/>
      </c>
      <c r="FH62" t="str">
        <f>IF('[1]Data Checking'!FL62="","",'[1]Data Checking'!FL62)</f>
        <v/>
      </c>
      <c r="FI62" t="str">
        <f>IF('[1]Data Checking'!FM62="","",'[1]Data Checking'!FM62)</f>
        <v/>
      </c>
      <c r="FJ62" t="str">
        <f>IF('[1]Data Checking'!FN62="","",'[1]Data Checking'!FN62)</f>
        <v/>
      </c>
      <c r="FK62" t="str">
        <f>IF('[1]Data Checking'!FO62="","",'[1]Data Checking'!FO62)</f>
        <v/>
      </c>
      <c r="FL62" t="str">
        <f>IF('[1]Data Checking'!FP62="","",'[1]Data Checking'!FP62)</f>
        <v/>
      </c>
      <c r="FM62" t="str">
        <f>IF('[1]Data Checking'!FQ62="","",'[1]Data Checking'!FQ62)</f>
        <v/>
      </c>
      <c r="FN62" t="str">
        <f>IF('[1]Data Checking'!FR62="","",'[1]Data Checking'!FR62)</f>
        <v/>
      </c>
      <c r="FO62" t="str">
        <f>IF('[1]Data Checking'!FS62="","",'[1]Data Checking'!FS62)</f>
        <v/>
      </c>
      <c r="FP62" t="str">
        <f>IF('[1]Data Checking'!FT62="","",'[1]Data Checking'!FT62)</f>
        <v/>
      </c>
      <c r="FQ62" t="str">
        <f>IF('[1]Data Checking'!FU62="","",'[1]Data Checking'!FU62)</f>
        <v/>
      </c>
      <c r="FR62" t="str">
        <f>IF('[1]Data Checking'!FV62="","",'[1]Data Checking'!FV62)</f>
        <v/>
      </c>
      <c r="FS62" t="str">
        <f>IF('[1]Data Checking'!FW62="","",'[1]Data Checking'!FW62)</f>
        <v/>
      </c>
      <c r="FT62" t="str">
        <f>IF('[1]Data Checking'!FX62="","",'[1]Data Checking'!FX62)</f>
        <v/>
      </c>
      <c r="FU62" t="str">
        <f>IF('[1]Data Checking'!FY62="","",'[1]Data Checking'!FY62)</f>
        <v/>
      </c>
      <c r="FV62" t="str">
        <f>IF('[1]Data Checking'!FZ62="","",'[1]Data Checking'!FZ62)</f>
        <v/>
      </c>
      <c r="FW62" t="str">
        <f>IF('[1]Data Checking'!GA62="","",'[1]Data Checking'!GA62)</f>
        <v/>
      </c>
      <c r="FX62" t="str">
        <f>IF('[1]Data Checking'!GB62="","",'[1]Data Checking'!GB62)</f>
        <v/>
      </c>
      <c r="FY62" t="str">
        <f>IF('[1]Data Checking'!GC62="","",'[1]Data Checking'!GC62)</f>
        <v/>
      </c>
      <c r="FZ62" t="str">
        <f>IF('[1]Data Checking'!GD62="","",'[1]Data Checking'!GD62)</f>
        <v/>
      </c>
      <c r="GA62" t="str">
        <f>IF('[1]Data Checking'!GE62="","",'[1]Data Checking'!GE62)</f>
        <v/>
      </c>
      <c r="GB62" t="str">
        <f>IF('[1]Data Checking'!GF62="","",'[1]Data Checking'!GF62)</f>
        <v/>
      </c>
      <c r="GC62" t="str">
        <f>IF('[1]Data Checking'!GG62="","",'[1]Data Checking'!GG62)</f>
        <v/>
      </c>
      <c r="GD62" t="str">
        <f>IF('[1]Data Checking'!GH62="","",'[1]Data Checking'!GH62)</f>
        <v/>
      </c>
      <c r="GE62" t="str">
        <f>IF('[1]Data Checking'!GI62="","",'[1]Data Checking'!GI62)</f>
        <v/>
      </c>
      <c r="GF62" t="str">
        <f>IF('[1]Data Checking'!GJ62="","",'[1]Data Checking'!GJ62)</f>
        <v/>
      </c>
      <c r="GG62" t="str">
        <f>IF('[1]Data Checking'!GK62="","",'[1]Data Checking'!GK62)</f>
        <v/>
      </c>
      <c r="GH62" t="str">
        <f>IF('[1]Data Checking'!GL62="","",'[1]Data Checking'!GL62)</f>
        <v/>
      </c>
      <c r="GI62" t="str">
        <f>IF('[1]Data Checking'!GM62="","",'[1]Data Checking'!GM62)</f>
        <v/>
      </c>
      <c r="GJ62" t="str">
        <f>IF('[1]Data Checking'!GN62="","",'[1]Data Checking'!GN62)</f>
        <v/>
      </c>
      <c r="GK62" t="str">
        <f>IF('[1]Data Checking'!GO62="","",'[1]Data Checking'!GO62)</f>
        <v/>
      </c>
      <c r="GL62" t="str">
        <f>IF('[1]Data Checking'!GP62="","",'[1]Data Checking'!GP62)</f>
        <v/>
      </c>
      <c r="GM62" t="str">
        <f>IF('[1]Data Checking'!GQ62="","",'[1]Data Checking'!GQ62)</f>
        <v/>
      </c>
      <c r="GN62" t="str">
        <f>IF('[1]Data Checking'!GR62="","",'[1]Data Checking'!GR62)</f>
        <v/>
      </c>
      <c r="GO62" t="str">
        <f>IF('[1]Data Checking'!GS62="","",'[1]Data Checking'!GS62)</f>
        <v/>
      </c>
      <c r="GP62" t="str">
        <f>IF('[1]Data Checking'!GT62="","",'[1]Data Checking'!GT62)</f>
        <v/>
      </c>
      <c r="GQ62" t="str">
        <f>IF('[1]Data Checking'!GU62="","",'[1]Data Checking'!GU62)</f>
        <v/>
      </c>
      <c r="GR62" t="str">
        <f>IF('[1]Data Checking'!GV62="","",'[1]Data Checking'!GV62)</f>
        <v/>
      </c>
      <c r="GS62" t="str">
        <f>IF('[1]Data Checking'!GW62="","",'[1]Data Checking'!GW62)</f>
        <v/>
      </c>
      <c r="GT62" t="str">
        <f>IF('[1]Data Checking'!GX62="","",'[1]Data Checking'!GX62)</f>
        <v/>
      </c>
      <c r="GU62" t="str">
        <f>IF('[1]Data Checking'!GY62="","",'[1]Data Checking'!GY62)</f>
        <v/>
      </c>
      <c r="GV62" t="str">
        <f>IF('[1]Data Checking'!GZ62="","",'[1]Data Checking'!GZ62)</f>
        <v/>
      </c>
      <c r="GW62" t="str">
        <f>IF('[1]Data Checking'!HA62="","",'[1]Data Checking'!HA62)</f>
        <v/>
      </c>
      <c r="GX62" t="str">
        <f>IF('[1]Data Checking'!HB62="","",'[1]Data Checking'!HB62)</f>
        <v/>
      </c>
      <c r="GY62" t="str">
        <f>IF('[1]Data Checking'!HC62="","",'[1]Data Checking'!HC62)</f>
        <v/>
      </c>
      <c r="GZ62" t="str">
        <f>IF('[1]Data Checking'!HD62="","",'[1]Data Checking'!HD62)</f>
        <v/>
      </c>
      <c r="HA62" t="str">
        <f>IF('[1]Data Checking'!HE62="","",'[1]Data Checking'!HE62)</f>
        <v/>
      </c>
      <c r="HB62" t="str">
        <f>IF('[1]Data Checking'!HF62="","",'[1]Data Checking'!HF62)</f>
        <v/>
      </c>
      <c r="HC62" t="str">
        <f>IF('[1]Data Checking'!HG62="","",'[1]Data Checking'!HG62)</f>
        <v/>
      </c>
      <c r="HD62" t="str">
        <f>IF('[1]Data Checking'!HH62="","",'[1]Data Checking'!HH62)</f>
        <v/>
      </c>
      <c r="HE62" t="str">
        <f>IF('[1]Data Checking'!HI62="","",'[1]Data Checking'!HI62)</f>
        <v/>
      </c>
      <c r="HF62" t="str">
        <f>IF('[1]Data Checking'!HJ62="","",'[1]Data Checking'!HJ62)</f>
        <v/>
      </c>
      <c r="HG62" t="str">
        <f>IF('[1]Data Checking'!HK62="","",'[1]Data Checking'!HK62)</f>
        <v/>
      </c>
      <c r="HH62" t="str">
        <f>IF('[1]Data Checking'!HL62="","",'[1]Data Checking'!HL62)</f>
        <v/>
      </c>
      <c r="HI62" t="str">
        <f>IF('[1]Data Checking'!HM62="","",'[1]Data Checking'!HM62)</f>
        <v/>
      </c>
      <c r="HJ62" t="str">
        <f>IF('[1]Data Checking'!HN62="","",'[1]Data Checking'!HN62)</f>
        <v/>
      </c>
      <c r="HK62" t="str">
        <f>IF('[1]Data Checking'!HO62="","",'[1]Data Checking'!HO62)</f>
        <v/>
      </c>
      <c r="HL62" t="str">
        <f>IF('[1]Data Checking'!HP62="","",'[1]Data Checking'!HP62)</f>
        <v/>
      </c>
      <c r="HM62" t="str">
        <f>IF('[1]Data Checking'!HQ62="","",'[1]Data Checking'!HQ62)</f>
        <v/>
      </c>
      <c r="HN62" t="str">
        <f>IF('[1]Data Checking'!HR62="","",'[1]Data Checking'!HR62)</f>
        <v/>
      </c>
      <c r="HO62" t="str">
        <f>IF('[1]Data Checking'!HS62="","",'[1]Data Checking'!HS62)</f>
        <v/>
      </c>
      <c r="HP62" t="str">
        <f>IF('[1]Data Checking'!HT62="","",'[1]Data Checking'!HT62)</f>
        <v/>
      </c>
      <c r="HQ62" t="str">
        <f>IF('[1]Data Checking'!HU62="","",'[1]Data Checking'!HU62)</f>
        <v/>
      </c>
      <c r="HR62" t="str">
        <f>IF('[1]Data Checking'!HV62="","",'[1]Data Checking'!HV62)</f>
        <v/>
      </c>
      <c r="HS62" t="str">
        <f>IF('[1]Data Checking'!HW62="","",'[1]Data Checking'!HW62)</f>
        <v/>
      </c>
      <c r="HT62" t="str">
        <f>IF('[1]Data Checking'!HX62="","",'[1]Data Checking'!HX62)</f>
        <v/>
      </c>
      <c r="HU62" t="str">
        <f>IF('[1]Data Checking'!HY62="","",'[1]Data Checking'!HY62)</f>
        <v/>
      </c>
      <c r="HV62" t="str">
        <f>IF('[1]Data Checking'!HZ62="","",'[1]Data Checking'!HZ62)</f>
        <v/>
      </c>
      <c r="HW62" t="str">
        <f>IF('[1]Data Checking'!IA62="","",'[1]Data Checking'!IA62)</f>
        <v/>
      </c>
      <c r="HX62" t="str">
        <f>IF('[1]Data Checking'!IB62="","",'[1]Data Checking'!IB62)</f>
        <v/>
      </c>
      <c r="HY62" t="str">
        <f>IF('[1]Data Checking'!IC62="","",'[1]Data Checking'!IC62)</f>
        <v/>
      </c>
      <c r="HZ62" t="str">
        <f>IF('[1]Data Checking'!ID62="","",'[1]Data Checking'!ID62)</f>
        <v/>
      </c>
      <c r="IA62" t="str">
        <f>IF('[1]Data Checking'!IE62="","",'[1]Data Checking'!IE62)</f>
        <v/>
      </c>
      <c r="IB62" t="str">
        <f>IF('[1]Data Checking'!IF62="","",'[1]Data Checking'!IF62)</f>
        <v/>
      </c>
      <c r="IC62" t="str">
        <f>IF('[1]Data Checking'!IG62="","",'[1]Data Checking'!IG62)</f>
        <v/>
      </c>
      <c r="ID62" t="str">
        <f>IF('[1]Data Checking'!IH62="","",'[1]Data Checking'!IH62)</f>
        <v/>
      </c>
      <c r="IE62" t="str">
        <f>IF('[1]Data Checking'!II62="","",'[1]Data Checking'!II62)</f>
        <v/>
      </c>
      <c r="IF62" t="str">
        <f>IF('[1]Data Checking'!IJ62="","",'[1]Data Checking'!IJ62)</f>
        <v/>
      </c>
      <c r="IG62" t="str">
        <f>IF('[1]Data Checking'!IK62="","",'[1]Data Checking'!IK62)</f>
        <v/>
      </c>
      <c r="IH62" t="str">
        <f>IF('[1]Data Checking'!IL62="","",'[1]Data Checking'!IL62)</f>
        <v/>
      </c>
      <c r="II62" t="str">
        <f>IF('[1]Data Checking'!IM62="","",'[1]Data Checking'!IM62)</f>
        <v/>
      </c>
      <c r="IJ62" t="str">
        <f>IF('[1]Data Checking'!IN62="","",'[1]Data Checking'!IN62)</f>
        <v/>
      </c>
      <c r="IK62" t="str">
        <f>IF('[1]Data Checking'!IO62="","",'[1]Data Checking'!IO62)</f>
        <v/>
      </c>
      <c r="IL62" t="str">
        <f>IF('[1]Data Checking'!IP62="","",'[1]Data Checking'!IP62)</f>
        <v/>
      </c>
      <c r="IM62" t="str">
        <f>IF('[1]Data Checking'!IQ62="","",'[1]Data Checking'!IQ62)</f>
        <v/>
      </c>
      <c r="IN62" t="str">
        <f>IF('[1]Data Checking'!IR62="","",'[1]Data Checking'!IR62)</f>
        <v/>
      </c>
      <c r="IO62" t="str">
        <f>IF('[1]Data Checking'!IS62="","",'[1]Data Checking'!IS62)</f>
        <v/>
      </c>
      <c r="IP62" t="str">
        <f>IF('[1]Data Checking'!IT62="","",'[1]Data Checking'!IT62)</f>
        <v/>
      </c>
      <c r="IQ62" t="str">
        <f>IF('[1]Data Checking'!IU62="","",'[1]Data Checking'!IU62)</f>
        <v/>
      </c>
      <c r="IR62" t="str">
        <f>IF('[1]Data Checking'!IV62="","",'[1]Data Checking'!IV62)</f>
        <v/>
      </c>
      <c r="IS62" t="str">
        <f>IF('[1]Data Checking'!IW62="","",'[1]Data Checking'!IW62)</f>
        <v/>
      </c>
      <c r="IT62" t="str">
        <f>IF('[1]Data Checking'!IX62="","",'[1]Data Checking'!IX62)</f>
        <v/>
      </c>
      <c r="IU62" t="str">
        <f>IF('[1]Data Checking'!IY62="","",'[1]Data Checking'!IY62)</f>
        <v/>
      </c>
      <c r="IV62" t="str">
        <f>IF('[1]Data Checking'!IZ62="","",'[1]Data Checking'!IZ62)</f>
        <v/>
      </c>
      <c r="IW62" t="str">
        <f>IF('[1]Data Checking'!JA62="","",'[1]Data Checking'!JA62)</f>
        <v/>
      </c>
      <c r="IX62" t="str">
        <f>IF('[1]Data Checking'!JB62="","",'[1]Data Checking'!JB62)</f>
        <v/>
      </c>
      <c r="IY62" t="str">
        <f>IF('[1]Data Checking'!JC62="","",'[1]Data Checking'!JC62)</f>
        <v/>
      </c>
      <c r="IZ62" t="str">
        <f>IF('[1]Data Checking'!JD62="","",'[1]Data Checking'!JD62)</f>
        <v/>
      </c>
      <c r="JA62" t="str">
        <f>IF('[1]Data Checking'!JE62="","",'[1]Data Checking'!JE62)</f>
        <v/>
      </c>
      <c r="JB62" t="str">
        <f>IF('[1]Data Checking'!JF62="","",'[1]Data Checking'!JF62)</f>
        <v>Oui</v>
      </c>
      <c r="JC62" t="str">
        <f>IF('[1]Data Checking'!JG62="","",'[1]Data Checking'!JG62)</f>
        <v>Oui, je vais parfois/souvent chercher l'eau</v>
      </c>
      <c r="JD62" t="str">
        <f>IF('[1]Data Checking'!JH62="","",'[1]Data Checking'!JH62)</f>
        <v>boutique ou kiosque privé</v>
      </c>
      <c r="JE62" t="str">
        <f>IF('[1]Data Checking'!JI62="","",'[1]Data Checking'!JI62)</f>
        <v/>
      </c>
      <c r="JF62" t="str">
        <f>IF('[1]Data Checking'!JJ62="","",'[1]Data Checking'!JJ62)</f>
        <v>boutique</v>
      </c>
      <c r="JG62" t="str">
        <f>IF('[1]Data Checking'!JK62="","",'[1]Data Checking'!JK62)</f>
        <v>boutik / kiòs priwe</v>
      </c>
      <c r="JH62" t="str">
        <f>IF('[1]Data Checking'!JL62="","",'[1]Data Checking'!JL62)</f>
        <v>boutik / kiòs priwe</v>
      </c>
      <c r="JI62" t="str">
        <f>IF('[1]Data Checking'!JM62="","",'[1]Data Checking'!JM62)</f>
        <v>L'eau est de meilleure qualité</v>
      </c>
      <c r="JJ62" t="str">
        <f>IF('[1]Data Checking'!JN62="","",'[1]Data Checking'!JN62)</f>
        <v/>
      </c>
      <c r="JK62" t="str">
        <f>IF('[1]Data Checking'!JO62="","",'[1]Data Checking'!JO62)</f>
        <v>Moins de 15 min au total</v>
      </c>
      <c r="JL62" t="str">
        <f>IF('[1]Data Checking'!JP62="","",'[1]Data Checking'!JP62)</f>
        <v>gros bidon de 5 gallons (18,9 L)</v>
      </c>
      <c r="JM62" t="str">
        <f>IF('[1]Data Checking'!JQ62="","",'[1]Data Checking'!JQ62)</f>
        <v>5gal</v>
      </c>
      <c r="JN62" t="str">
        <f>IF('[1]Data Checking'!JR62="","",'[1]Data Checking'!JR62)</f>
        <v>bidon ki vo 5 galon (18,9L)</v>
      </c>
      <c r="JO62" t="str">
        <f>IF('[1]Data Checking'!JS62="","",'[1]Data Checking'!JS62)</f>
        <v/>
      </c>
      <c r="JP62" t="str">
        <f>IF('[1]Data Checking'!JT62="","",'[1]Data Checking'!JT62)</f>
        <v/>
      </c>
      <c r="JQ62" t="str">
        <f>IF('[1]Data Checking'!JU62="","",'[1]Data Checking'!JU62)</f>
        <v/>
      </c>
      <c r="JR62" t="str">
        <f>IF('[1]Data Checking'!JV62="","",'[1]Data Checking'!JV62)</f>
        <v/>
      </c>
      <c r="JS62" t="str">
        <f>IF('[1]Data Checking'!JW62="","",'[1]Data Checking'!JW62)</f>
        <v/>
      </c>
      <c r="JT62">
        <f>IF('[1]Data Checking'!JX62="","",'[1]Data Checking'!JX62)</f>
        <v>40</v>
      </c>
      <c r="JU62">
        <f>IF('[1]Data Checking'!JY62="","",'[1]Data Checking'!JY62)</f>
        <v>8</v>
      </c>
      <c r="JV62" t="str">
        <f>IF('[1]Data Checking'!JZ62="","",'[1]Data Checking'!JZ62)</f>
        <v/>
      </c>
      <c r="JW62" t="str">
        <f>IF('[1]Data Checking'!KA62="","",'[1]Data Checking'!KA62)</f>
        <v>NA</v>
      </c>
      <c r="JX62">
        <f>IF('[1]Data Checking'!KB62="","",'[1]Data Checking'!KB62)</f>
        <v>8</v>
      </c>
      <c r="JY62" t="str">
        <f>IF('[1]Data Checking'!KC62="","",'[1]Data Checking'!KC62)</f>
        <v>Oui</v>
      </c>
      <c r="JZ62" t="str">
        <f>IF('[1]Data Checking'!KD62="","",'[1]Data Checking'!KD62)</f>
        <v/>
      </c>
      <c r="KA62" t="str">
        <f>IF('[1]Data Checking'!KE62="","",'[1]Data Checking'!KE62)</f>
        <v>Oui</v>
      </c>
      <c r="KB62" t="str">
        <f>IF('[1]Data Checking'!KF62="","",'[1]Data Checking'!KF62)</f>
        <v>Problèmes de transport</v>
      </c>
      <c r="KC62">
        <f>IF('[1]Data Checking'!KG62="","",'[1]Data Checking'!KG62)</f>
        <v>0</v>
      </c>
      <c r="KD62">
        <f>IF('[1]Data Checking'!KH62="","",'[1]Data Checking'!KH62)</f>
        <v>1</v>
      </c>
      <c r="KE62">
        <f>IF('[1]Data Checking'!KI62="","",'[1]Data Checking'!KI62)</f>
        <v>0</v>
      </c>
      <c r="KF62">
        <f>IF('[1]Data Checking'!KJ62="","",'[1]Data Checking'!KJ62)</f>
        <v>0</v>
      </c>
      <c r="KG62">
        <f>IF('[1]Data Checking'!KK62="","",'[1]Data Checking'!KK62)</f>
        <v>0</v>
      </c>
      <c r="KH62">
        <f>IF('[1]Data Checking'!KL62="","",'[1]Data Checking'!KL62)</f>
        <v>0</v>
      </c>
      <c r="KI62">
        <f>IF('[1]Data Checking'!KM62="","",'[1]Data Checking'!KM62)</f>
        <v>0</v>
      </c>
      <c r="KJ62">
        <f>IF('[1]Data Checking'!KN62="","",'[1]Data Checking'!KN62)</f>
        <v>0</v>
      </c>
      <c r="KK62">
        <f>IF('[1]Data Checking'!KO62="","",'[1]Data Checking'!KO62)</f>
        <v>0</v>
      </c>
      <c r="KL62">
        <f>IF('[1]Data Checking'!KP62="","",'[1]Data Checking'!KP62)</f>
        <v>0</v>
      </c>
      <c r="KM62">
        <f>IF('[1]Data Checking'!KQ62="","",'[1]Data Checking'!KQ62)</f>
        <v>0</v>
      </c>
      <c r="KN62" t="str">
        <f>IF('[1]Data Checking'!KR62="","",'[1]Data Checking'!KR62)</f>
        <v/>
      </c>
      <c r="KO62" t="str">
        <f>IF('[1]Data Checking'!KS62="","",'[1]Data Checking'!KS62)</f>
        <v>Non</v>
      </c>
      <c r="KP62" t="str">
        <f>IF('[1]Data Checking'!KT62="","",'[1]Data Checking'!KT62)</f>
        <v/>
      </c>
      <c r="KQ62" t="str">
        <f>IF('[1]Data Checking'!KU62="","",'[1]Data Checking'!KU62)</f>
        <v/>
      </c>
      <c r="KR62" t="str">
        <f>IF('[1]Data Checking'!KV62="","",'[1]Data Checking'!KV62)</f>
        <v/>
      </c>
      <c r="KS62" t="str">
        <f>IF('[1]Data Checking'!KW62="","",'[1]Data Checking'!KW62)</f>
        <v/>
      </c>
      <c r="KT62" t="str">
        <f>IF('[1]Data Checking'!KX62="","",'[1]Data Checking'!KX62)</f>
        <v/>
      </c>
      <c r="KU62" t="str">
        <f>IF('[1]Data Checking'!KY62="","",'[1]Data Checking'!KY62)</f>
        <v/>
      </c>
      <c r="KV62" t="str">
        <f>IF('[1]Data Checking'!KZ62="","",'[1]Data Checking'!KZ62)</f>
        <v/>
      </c>
      <c r="KW62" t="str">
        <f>IF('[1]Data Checking'!LA62="","",'[1]Data Checking'!LA62)</f>
        <v/>
      </c>
      <c r="KX62" t="str">
        <f>IF('[1]Data Checking'!LB62="","",'[1]Data Checking'!LB62)</f>
        <v/>
      </c>
      <c r="KY62" t="str">
        <f>IF('[1]Data Checking'!LC62="","",'[1]Data Checking'!LC62)</f>
        <v/>
      </c>
      <c r="KZ62" t="str">
        <f>IF('[1]Data Checking'!LD62="","",'[1]Data Checking'!LD62)</f>
        <v/>
      </c>
      <c r="LA62" t="str">
        <f>IF('[1]Data Checking'!LE62="","",'[1]Data Checking'!LE62)</f>
        <v/>
      </c>
      <c r="LB62" t="str">
        <f>IF('[1]Data Checking'!LF62="","",'[1]Data Checking'!LF62)</f>
        <v/>
      </c>
      <c r="LC62">
        <f>IF('[1]Data Checking'!LG62="","",'[1]Data Checking'!LG62)</f>
        <v>7</v>
      </c>
      <c r="LD62" t="str">
        <f>IF('[1]Data Checking'!LH62="","",'[1]Data Checking'!LH62)</f>
        <v>Riz</v>
      </c>
      <c r="LE62">
        <f>IF('[1]Data Checking'!LI62="","",'[1]Data Checking'!LI62)</f>
        <v>0</v>
      </c>
      <c r="LF62">
        <f>IF('[1]Data Checking'!LJ62="","",'[1]Data Checking'!LJ62)</f>
        <v>1</v>
      </c>
      <c r="LG62">
        <f>IF('[1]Data Checking'!LK62="","",'[1]Data Checking'!LK62)</f>
        <v>0</v>
      </c>
      <c r="LH62">
        <f>IF('[1]Data Checking'!LL62="","",'[1]Data Checking'!LL62)</f>
        <v>0</v>
      </c>
      <c r="LI62">
        <f>IF('[1]Data Checking'!LM62="","",'[1]Data Checking'!LM62)</f>
        <v>0</v>
      </c>
      <c r="LJ62">
        <f>IF('[1]Data Checking'!LN62="","",'[1]Data Checking'!LN62)</f>
        <v>0</v>
      </c>
      <c r="LK62">
        <f>IF('[1]Data Checking'!LO62="","",'[1]Data Checking'!LO62)</f>
        <v>0</v>
      </c>
      <c r="LL62">
        <f>IF('[1]Data Checking'!LP62="","",'[1]Data Checking'!LP62)</f>
        <v>0</v>
      </c>
      <c r="LM62">
        <f>IF('[1]Data Checking'!LQ62="","",'[1]Data Checking'!LQ62)</f>
        <v>0</v>
      </c>
      <c r="LN62">
        <f>IF('[1]Data Checking'!LR62="","",'[1]Data Checking'!LR62)</f>
        <v>0</v>
      </c>
      <c r="LO62" t="str">
        <f>IF('[1]Data Checking'!LS62="","",'[1]Data Checking'!LS62)</f>
        <v/>
      </c>
      <c r="LP62">
        <f>IF('[1]Data Checking'!LT62="","",'[1]Data Checking'!LT62)</f>
        <v>90</v>
      </c>
      <c r="LQ62" t="str">
        <f>IF('[1]Data Checking'!LU62="","",'[1]Data Checking'!LU62)</f>
        <v/>
      </c>
      <c r="LR62" t="str">
        <f>IF('[1]Data Checking'!LV62="","",'[1]Data Checking'!LV62)</f>
        <v/>
      </c>
      <c r="LS62" t="str">
        <f>IF('[1]Data Checking'!LW62="","",'[1]Data Checking'!LW62)</f>
        <v/>
      </c>
      <c r="LT62" t="str">
        <f>IF('[1]Data Checking'!LX62="","",'[1]Data Checking'!LX62)</f>
        <v/>
      </c>
      <c r="LU62" t="str">
        <f>IF('[1]Data Checking'!LY62="","",'[1]Data Checking'!LY62)</f>
        <v/>
      </c>
      <c r="LV62" t="str">
        <f>IF('[1]Data Checking'!LZ62="","",'[1]Data Checking'!LZ62)</f>
        <v/>
      </c>
      <c r="LW62" t="str">
        <f>IF('[1]Data Checking'!MA62="","",'[1]Data Checking'!MA62)</f>
        <v>Papier toilette Chlore en grain Savon lessive</v>
      </c>
      <c r="LX62">
        <f>IF('[1]Data Checking'!MB62="","",'[1]Data Checking'!MB62)</f>
        <v>0</v>
      </c>
      <c r="LY62">
        <f>IF('[1]Data Checking'!MC62="","",'[1]Data Checking'!MC62)</f>
        <v>1</v>
      </c>
      <c r="LZ62">
        <f>IF('[1]Data Checking'!MD62="","",'[1]Data Checking'!MD62)</f>
        <v>0</v>
      </c>
      <c r="MA62">
        <f>IF('[1]Data Checking'!ME62="","",'[1]Data Checking'!ME62)</f>
        <v>1</v>
      </c>
      <c r="MB62">
        <f>IF('[1]Data Checking'!MF62="","",'[1]Data Checking'!MF62)</f>
        <v>0</v>
      </c>
      <c r="MC62">
        <f>IF('[1]Data Checking'!MG62="","",'[1]Data Checking'!MG62)</f>
        <v>1</v>
      </c>
      <c r="MD62">
        <f>IF('[1]Data Checking'!MH62="","",'[1]Data Checking'!MH62)</f>
        <v>0</v>
      </c>
      <c r="ME62">
        <f>IF('[1]Data Checking'!MI62="","",'[1]Data Checking'!MI62)</f>
        <v>0</v>
      </c>
      <c r="MF62">
        <f>IF('[1]Data Checking'!MJ62="","",'[1]Data Checking'!MJ62)</f>
        <v>0</v>
      </c>
      <c r="MG62">
        <f>IF('[1]Data Checking'!MK62="","",'[1]Data Checking'!MK62)</f>
        <v>0</v>
      </c>
      <c r="MH62" t="str">
        <f>IF('[1]Data Checking'!ML62="","",'[1]Data Checking'!ML62)</f>
        <v/>
      </c>
      <c r="MI62">
        <f>IF('[1]Data Checking'!MM62="","",'[1]Data Checking'!MM62)</f>
        <v>20</v>
      </c>
      <c r="MJ62" t="str">
        <f>IF('[1]Data Checking'!MN62="","",'[1]Data Checking'!MN62)</f>
        <v/>
      </c>
      <c r="MK62">
        <f>IF('[1]Data Checking'!MO62="","",'[1]Data Checking'!MO62)</f>
        <v>3</v>
      </c>
      <c r="ML62" t="str">
        <f>IF('[1]Data Checking'!MP62="","",'[1]Data Checking'!MP62)</f>
        <v/>
      </c>
      <c r="MM62">
        <f>IF('[1]Data Checking'!MQ62="","",'[1]Data Checking'!MQ62)</f>
        <v>13</v>
      </c>
      <c r="MN62" t="str">
        <f>IF('[1]Data Checking'!MR62="","",'[1]Data Checking'!MR62)</f>
        <v/>
      </c>
      <c r="MO62" t="str">
        <f>IF('[1]Data Checking'!MS62="","",'[1]Data Checking'!MS62)</f>
        <v/>
      </c>
      <c r="MP62" t="str">
        <f>IF('[1]Data Checking'!MT62="","",'[1]Data Checking'!MT62)</f>
        <v>Autres (précisez)</v>
      </c>
      <c r="MQ62">
        <f>IF('[1]Data Checking'!MU62="","",'[1]Data Checking'!MU62)</f>
        <v>0</v>
      </c>
      <c r="MR62">
        <f>IF('[1]Data Checking'!MV62="","",'[1]Data Checking'!MV62)</f>
        <v>0</v>
      </c>
      <c r="MS62">
        <f>IF('[1]Data Checking'!MW62="","",'[1]Data Checking'!MW62)</f>
        <v>0</v>
      </c>
      <c r="MT62">
        <f>IF('[1]Data Checking'!MX62="","",'[1]Data Checking'!MX62)</f>
        <v>0</v>
      </c>
      <c r="MU62">
        <f>IF('[1]Data Checking'!MY62="","",'[1]Data Checking'!MY62)</f>
        <v>0</v>
      </c>
      <c r="MV62">
        <f>IF('[1]Data Checking'!MZ62="","",'[1]Data Checking'!MZ62)</f>
        <v>0</v>
      </c>
      <c r="MW62">
        <f>IF('[1]Data Checking'!NA62="","",'[1]Data Checking'!NA62)</f>
        <v>0</v>
      </c>
      <c r="MX62">
        <f>IF('[1]Data Checking'!NB62="","",'[1]Data Checking'!NB62)</f>
        <v>0</v>
      </c>
      <c r="MY62">
        <f>IF('[1]Data Checking'!NC62="","",'[1]Data Checking'!NC62)</f>
        <v>0</v>
      </c>
      <c r="MZ62">
        <f>IF('[1]Data Checking'!ND62="","",'[1]Data Checking'!ND62)</f>
        <v>0</v>
      </c>
      <c r="NA62">
        <f>IF('[1]Data Checking'!NE62="","",'[1]Data Checking'!NE62)</f>
        <v>0</v>
      </c>
      <c r="NB62">
        <f>IF('[1]Data Checking'!NF62="","",'[1]Data Checking'!NF62)</f>
        <v>1</v>
      </c>
      <c r="NC62">
        <f>IF('[1]Data Checking'!NG62="","",'[1]Data Checking'!NG62)</f>
        <v>0</v>
      </c>
      <c r="ND62" t="str">
        <f>IF('[1]Data Checking'!NH62="","",'[1]Data Checking'!NH62)</f>
        <v/>
      </c>
      <c r="NE62" t="str">
        <f>IF('[1]Data Checking'!NI62="","",'[1]Data Checking'!NI62)</f>
        <v/>
      </c>
      <c r="NF62" t="str">
        <f>IF('[1]Data Checking'!NJ62="","",'[1]Data Checking'!NJ62)</f>
        <v/>
      </c>
      <c r="NG62" t="str">
        <f>IF('[1]Data Checking'!NK62="","",'[1]Data Checking'!NK62)</f>
        <v/>
      </c>
      <c r="NH62" t="str">
        <f>IF('[1]Data Checking'!NL62="","",'[1]Data Checking'!NL62)</f>
        <v/>
      </c>
      <c r="NI62" t="str">
        <f>IF('[1]Data Checking'!NM62="","",'[1]Data Checking'!NM62)</f>
        <v/>
      </c>
      <c r="NJ62" t="str">
        <f>IF('[1]Data Checking'!NN62="","",'[1]Data Checking'!NN62)</f>
        <v/>
      </c>
      <c r="NK62" t="str">
        <f>IF('[1]Data Checking'!NO62="","",'[1]Data Checking'!NO62)</f>
        <v/>
      </c>
      <c r="NL62" t="str">
        <f>IF('[1]Data Checking'!NP62="","",'[1]Data Checking'!NP62)</f>
        <v/>
      </c>
      <c r="NM62" t="str">
        <f>IF('[1]Data Checking'!NQ62="","",'[1]Data Checking'!NQ62)</f>
        <v/>
      </c>
      <c r="NN62" t="str">
        <f>IF('[1]Data Checking'!NR62="","",'[1]Data Checking'!NR62)</f>
        <v/>
      </c>
      <c r="NO62" t="str">
        <f>IF('[1]Data Checking'!NS62="","",'[1]Data Checking'!NS62)</f>
        <v>Grande bassine Cuillère pour manger</v>
      </c>
      <c r="NP62">
        <f>IF('[1]Data Checking'!NT62="","",'[1]Data Checking'!NT62)</f>
        <v>0</v>
      </c>
      <c r="NQ62">
        <f>IF('[1]Data Checking'!NU62="","",'[1]Data Checking'!NU62)</f>
        <v>0</v>
      </c>
      <c r="NR62">
        <f>IF('[1]Data Checking'!NV62="","",'[1]Data Checking'!NV62)</f>
        <v>0</v>
      </c>
      <c r="NS62">
        <f>IF('[1]Data Checking'!NW62="","",'[1]Data Checking'!NW62)</f>
        <v>0</v>
      </c>
      <c r="NT62">
        <f>IF('[1]Data Checking'!NX62="","",'[1]Data Checking'!NX62)</f>
        <v>1</v>
      </c>
      <c r="NU62">
        <f>IF('[1]Data Checking'!NY62="","",'[1]Data Checking'!NY62)</f>
        <v>0</v>
      </c>
      <c r="NV62">
        <f>IF('[1]Data Checking'!NZ62="","",'[1]Data Checking'!NZ62)</f>
        <v>0</v>
      </c>
      <c r="NW62">
        <f>IF('[1]Data Checking'!OA62="","",'[1]Data Checking'!OA62)</f>
        <v>1</v>
      </c>
      <c r="NX62">
        <f>IF('[1]Data Checking'!OB62="","",'[1]Data Checking'!OB62)</f>
        <v>0</v>
      </c>
      <c r="NY62">
        <f>IF('[1]Data Checking'!OC62="","",'[1]Data Checking'!OC62)</f>
        <v>0</v>
      </c>
      <c r="NZ62">
        <f>IF('[1]Data Checking'!OD62="","",'[1]Data Checking'!OD62)</f>
        <v>0</v>
      </c>
      <c r="OA62" t="str">
        <f>IF('[1]Data Checking'!OE62="","",'[1]Data Checking'!OE62)</f>
        <v/>
      </c>
      <c r="OB62" t="str">
        <f>IF('[1]Data Checking'!OF62="","",'[1]Data Checking'!OF62)</f>
        <v/>
      </c>
      <c r="OC62" t="str">
        <f>IF('[1]Data Checking'!OG62="","",'[1]Data Checking'!OG62)</f>
        <v/>
      </c>
      <c r="OD62" t="str">
        <f>IF('[1]Data Checking'!OH62="","",'[1]Data Checking'!OH62)</f>
        <v/>
      </c>
      <c r="OE62">
        <f>IF('[1]Data Checking'!OI62="","",'[1]Data Checking'!OI62)</f>
        <v>24</v>
      </c>
      <c r="OF62" t="str">
        <f>IF('[1]Data Checking'!OJ62="","",'[1]Data Checking'!OJ62)</f>
        <v/>
      </c>
      <c r="OG62" t="str">
        <f>IF('[1]Data Checking'!OK62="","",'[1]Data Checking'!OK62)</f>
        <v/>
      </c>
      <c r="OH62">
        <f>IF('[1]Data Checking'!OL62="","",'[1]Data Checking'!OL62)</f>
        <v>6</v>
      </c>
      <c r="OI62" t="str">
        <f>IF('[1]Data Checking'!OM62="","",'[1]Data Checking'!OM62)</f>
        <v/>
      </c>
      <c r="OJ62" t="str">
        <f>IF('[1]Data Checking'!ON62="","",'[1]Data Checking'!ON62)</f>
        <v>Médicaments douleur (aspirine, …) Autres (précisez)</v>
      </c>
      <c r="OK62">
        <f>IF('[1]Data Checking'!OO62="","",'[1]Data Checking'!OO62)</f>
        <v>1</v>
      </c>
      <c r="OL62">
        <f>IF('[1]Data Checking'!OP62="","",'[1]Data Checking'!OP62)</f>
        <v>0</v>
      </c>
      <c r="OM62">
        <f>IF('[1]Data Checking'!OQ62="","",'[1]Data Checking'!OQ62)</f>
        <v>0</v>
      </c>
      <c r="ON62">
        <f>IF('[1]Data Checking'!OR62="","",'[1]Data Checking'!OR62)</f>
        <v>0</v>
      </c>
      <c r="OO62">
        <f>IF('[1]Data Checking'!OS62="","",'[1]Data Checking'!OS62)</f>
        <v>0</v>
      </c>
      <c r="OP62">
        <f>IF('[1]Data Checking'!OT62="","",'[1]Data Checking'!OT62)</f>
        <v>0</v>
      </c>
      <c r="OQ62">
        <f>IF('[1]Data Checking'!OU62="","",'[1]Data Checking'!OU62)</f>
        <v>0</v>
      </c>
      <c r="OR62">
        <f>IF('[1]Data Checking'!OV62="","",'[1]Data Checking'!OV62)</f>
        <v>1</v>
      </c>
      <c r="OS62">
        <f>IF('[1]Data Checking'!OW62="","",'[1]Data Checking'!OW62)</f>
        <v>0</v>
      </c>
      <c r="OT62" t="str">
        <f>IF('[1]Data Checking'!OX62="","",'[1]Data Checking'!OX62)</f>
        <v>Serum oral, foie de morue</v>
      </c>
      <c r="OU62" t="str">
        <f>IF('[1]Data Checking'!OY62="","",'[1]Data Checking'!OY62)</f>
        <v>Radio</v>
      </c>
      <c r="OV62">
        <f>IF('[1]Data Checking'!OZ62="","",'[1]Data Checking'!OZ62)</f>
        <v>0</v>
      </c>
      <c r="OW62">
        <f>IF('[1]Data Checking'!PA62="","",'[1]Data Checking'!PA62)</f>
        <v>0</v>
      </c>
      <c r="OX62">
        <f>IF('[1]Data Checking'!PB62="","",'[1]Data Checking'!PB62)</f>
        <v>0</v>
      </c>
      <c r="OY62">
        <f>IF('[1]Data Checking'!PC62="","",'[1]Data Checking'!PC62)</f>
        <v>1</v>
      </c>
      <c r="OZ62">
        <f>IF('[1]Data Checking'!PD62="","",'[1]Data Checking'!PD62)</f>
        <v>0</v>
      </c>
      <c r="PA62">
        <f>IF('[1]Data Checking'!PE62="","",'[1]Data Checking'!PE62)</f>
        <v>0</v>
      </c>
      <c r="PB62" t="str">
        <f>IF('[1]Data Checking'!PF62="","",'[1]Data Checking'!PF62)</f>
        <v/>
      </c>
      <c r="PC62" t="str">
        <f>IF('[1]Data Checking'!PG62="","",'[1]Data Checking'!PG62)</f>
        <v/>
      </c>
      <c r="PD62" t="str">
        <f>IF('[1]Data Checking'!PH62="","",'[1]Data Checking'!PH62)</f>
        <v/>
      </c>
      <c r="PE62">
        <f>IF('[1]Data Checking'!PI62="","",'[1]Data Checking'!PI62)</f>
        <v>1</v>
      </c>
      <c r="PF62" t="str">
        <f>IF('[1]Data Checking'!PJ62="","",'[1]Data Checking'!PJ62)</f>
        <v>Pelles Pioche Brouette Machette</v>
      </c>
      <c r="PG62">
        <f>IF('[1]Data Checking'!PK62="","",'[1]Data Checking'!PK62)</f>
        <v>1</v>
      </c>
      <c r="PH62">
        <f>IF('[1]Data Checking'!PL62="","",'[1]Data Checking'!PL62)</f>
        <v>0</v>
      </c>
      <c r="PI62">
        <f>IF('[1]Data Checking'!PM62="","",'[1]Data Checking'!PM62)</f>
        <v>1</v>
      </c>
      <c r="PJ62">
        <f>IF('[1]Data Checking'!PN62="","",'[1]Data Checking'!PN62)</f>
        <v>1</v>
      </c>
      <c r="PK62">
        <f>IF('[1]Data Checking'!PO62="","",'[1]Data Checking'!PO62)</f>
        <v>0</v>
      </c>
      <c r="PL62">
        <f>IF('[1]Data Checking'!PP62="","",'[1]Data Checking'!PP62)</f>
        <v>1</v>
      </c>
      <c r="PM62">
        <f>IF('[1]Data Checking'!PQ62="","",'[1]Data Checking'!PQ62)</f>
        <v>0</v>
      </c>
      <c r="PN62">
        <f>IF('[1]Data Checking'!PR62="","",'[1]Data Checking'!PR62)</f>
        <v>0</v>
      </c>
      <c r="PO62">
        <f>IF('[1]Data Checking'!PS62="","",'[1]Data Checking'!PS62)</f>
        <v>0</v>
      </c>
      <c r="PP62" t="str">
        <f>IF('[1]Data Checking'!PT62="","",'[1]Data Checking'!PT62)</f>
        <v>Pelles Autres (précisez)</v>
      </c>
      <c r="PQ62">
        <f>IF('[1]Data Checking'!PU62="","",'[1]Data Checking'!PU62)</f>
        <v>1</v>
      </c>
      <c r="PR62">
        <f>IF('[1]Data Checking'!PV62="","",'[1]Data Checking'!PV62)</f>
        <v>0</v>
      </c>
      <c r="PS62">
        <f>IF('[1]Data Checking'!PW62="","",'[1]Data Checking'!PW62)</f>
        <v>0</v>
      </c>
      <c r="PT62">
        <f>IF('[1]Data Checking'!PX62="","",'[1]Data Checking'!PX62)</f>
        <v>0</v>
      </c>
      <c r="PU62">
        <f>IF('[1]Data Checking'!PY62="","",'[1]Data Checking'!PY62)</f>
        <v>0</v>
      </c>
      <c r="PV62">
        <f>IF('[1]Data Checking'!PZ62="","",'[1]Data Checking'!PZ62)</f>
        <v>0</v>
      </c>
      <c r="PW62">
        <f>IF('[1]Data Checking'!QA62="","",'[1]Data Checking'!QA62)</f>
        <v>0</v>
      </c>
      <c r="PX62">
        <f>IF('[1]Data Checking'!QB62="","",'[1]Data Checking'!QB62)</f>
        <v>1</v>
      </c>
      <c r="PY62">
        <f>IF('[1]Data Checking'!QC62="","",'[1]Data Checking'!QC62)</f>
        <v>0</v>
      </c>
      <c r="PZ62" t="str">
        <f>IF('[1]Data Checking'!QD62="","",'[1]Data Checking'!QD62)</f>
        <v/>
      </c>
      <c r="QA62" t="str">
        <f>IF('[1]Data Checking'!QE62="","",'[1]Data Checking'!QE62)</f>
        <v/>
      </c>
      <c r="QB62" t="str">
        <f>IF('[1]Data Checking'!QF62="","",'[1]Data Checking'!QF62)</f>
        <v/>
      </c>
      <c r="QC62" t="str">
        <f>IF('[1]Data Checking'!QG62="","",'[1]Data Checking'!QG62)</f>
        <v/>
      </c>
      <c r="QD62" t="str">
        <f>IF('[1]Data Checking'!QH62="","",'[1]Data Checking'!QH62)</f>
        <v/>
      </c>
      <c r="QE62" t="str">
        <f>IF('[1]Data Checking'!QI62="","",'[1]Data Checking'!QI62)</f>
        <v/>
      </c>
      <c r="QF62" t="str">
        <f>IF('[1]Data Checking'!QJ62="","",'[1]Data Checking'!QJ62)</f>
        <v/>
      </c>
      <c r="QG62" t="str">
        <f>IF('[1]Data Checking'!QK62="","",'[1]Data Checking'!QK62)</f>
        <v/>
      </c>
      <c r="QH62" t="str">
        <f>IF('[1]Data Checking'!QL62="","",'[1]Data Checking'!QL62)</f>
        <v/>
      </c>
      <c r="QI62" t="str">
        <f>IF('[1]Data Checking'!QM62="","",'[1]Data Checking'!QM62)</f>
        <v/>
      </c>
      <c r="QJ62" t="str">
        <f>IF('[1]Data Checking'!QN62="","",'[1]Data Checking'!QN62)</f>
        <v>Machette</v>
      </c>
      <c r="QK62">
        <f>IF('[1]Data Checking'!QO62="","",'[1]Data Checking'!QO62)</f>
        <v>0</v>
      </c>
      <c r="QL62">
        <f>IF('[1]Data Checking'!QP62="","",'[1]Data Checking'!QP62)</f>
        <v>0</v>
      </c>
      <c r="QM62">
        <f>IF('[1]Data Checking'!QQ62="","",'[1]Data Checking'!QQ62)</f>
        <v>1</v>
      </c>
      <c r="QN62">
        <f>IF('[1]Data Checking'!QR62="","",'[1]Data Checking'!QR62)</f>
        <v>0</v>
      </c>
      <c r="QO62">
        <f>IF('[1]Data Checking'!QS62="","",'[1]Data Checking'!QS62)</f>
        <v>0</v>
      </c>
      <c r="QP62">
        <f>IF('[1]Data Checking'!QT62="","",'[1]Data Checking'!QT62)</f>
        <v>0</v>
      </c>
      <c r="QQ62">
        <f>IF('[1]Data Checking'!QU62="","",'[1]Data Checking'!QU62)</f>
        <v>0</v>
      </c>
      <c r="QR62">
        <f>IF('[1]Data Checking'!QV62="","",'[1]Data Checking'!QV62)</f>
        <v>0</v>
      </c>
      <c r="QS62">
        <f>IF('[1]Data Checking'!QW62="","",'[1]Data Checking'!QW62)</f>
        <v>0</v>
      </c>
      <c r="QT62" t="str">
        <f>IF('[1]Data Checking'!QX62="","",'[1]Data Checking'!QX62)</f>
        <v>Pioche</v>
      </c>
      <c r="QU62">
        <f>IF('[1]Data Checking'!QY62="","",'[1]Data Checking'!QY62)</f>
        <v>0</v>
      </c>
      <c r="QV62">
        <f>IF('[1]Data Checking'!QZ62="","",'[1]Data Checking'!QZ62)</f>
        <v>0</v>
      </c>
      <c r="QW62">
        <f>IF('[1]Data Checking'!RA62="","",'[1]Data Checking'!RA62)</f>
        <v>0</v>
      </c>
      <c r="QX62">
        <f>IF('[1]Data Checking'!RB62="","",'[1]Data Checking'!RB62)</f>
        <v>1</v>
      </c>
      <c r="QY62">
        <f>IF('[1]Data Checking'!RC62="","",'[1]Data Checking'!RC62)</f>
        <v>0</v>
      </c>
      <c r="QZ62">
        <f>IF('[1]Data Checking'!RD62="","",'[1]Data Checking'!RD62)</f>
        <v>0</v>
      </c>
      <c r="RA62">
        <f>IF('[1]Data Checking'!RE62="","",'[1]Data Checking'!RE62)</f>
        <v>0</v>
      </c>
      <c r="RB62">
        <f>IF('[1]Data Checking'!RF62="","",'[1]Data Checking'!RF62)</f>
        <v>0</v>
      </c>
      <c r="RC62">
        <f>IF('[1]Data Checking'!RG62="","",'[1]Data Checking'!RG62)</f>
        <v>0</v>
      </c>
      <c r="RD62" t="str">
        <f>IF('[1]Data Checking'!RH62="","",'[1]Data Checking'!RH62)</f>
        <v/>
      </c>
      <c r="RE62" t="str">
        <f>IF('[1]Data Checking'!RI62="","",'[1]Data Checking'!RI62)</f>
        <v/>
      </c>
      <c r="RF62" t="str">
        <f>IF('[1]Data Checking'!RJ62="","",'[1]Data Checking'!RJ62)</f>
        <v/>
      </c>
      <c r="RG62" t="str">
        <f>IF('[1]Data Checking'!RK62="","",'[1]Data Checking'!RK62)</f>
        <v/>
      </c>
      <c r="RH62" t="str">
        <f>IF('[1]Data Checking'!RL62="","",'[1]Data Checking'!RL62)</f>
        <v/>
      </c>
      <c r="RI62" t="str">
        <f>IF('[1]Data Checking'!RM62="","",'[1]Data Checking'!RM62)</f>
        <v/>
      </c>
      <c r="RJ62" t="str">
        <f>IF('[1]Data Checking'!RN62="","",'[1]Data Checking'!RN62)</f>
        <v/>
      </c>
      <c r="RK62" t="str">
        <f>IF('[1]Data Checking'!RO62="","",'[1]Data Checking'!RO62)</f>
        <v/>
      </c>
      <c r="RL62" t="str">
        <f>IF('[1]Data Checking'!RP62="","",'[1]Data Checking'!RP62)</f>
        <v/>
      </c>
      <c r="RM62" t="str">
        <f>IF('[1]Data Checking'!RQ62="","",'[1]Data Checking'!RQ62)</f>
        <v/>
      </c>
      <c r="RN62" t="str">
        <f>IF('[1]Data Checking'!RR62="","",'[1]Data Checking'!RR62)</f>
        <v>Brouette</v>
      </c>
      <c r="RO62">
        <f>IF('[1]Data Checking'!RS62="","",'[1]Data Checking'!RS62)</f>
        <v>0</v>
      </c>
      <c r="RP62">
        <f>IF('[1]Data Checking'!RT62="","",'[1]Data Checking'!RT62)</f>
        <v>0</v>
      </c>
      <c r="RQ62">
        <f>IF('[1]Data Checking'!RU62="","",'[1]Data Checking'!RU62)</f>
        <v>0</v>
      </c>
      <c r="RR62">
        <f>IF('[1]Data Checking'!RV62="","",'[1]Data Checking'!RV62)</f>
        <v>0</v>
      </c>
      <c r="RS62">
        <f>IF('[1]Data Checking'!RW62="","",'[1]Data Checking'!RW62)</f>
        <v>0</v>
      </c>
      <c r="RT62">
        <f>IF('[1]Data Checking'!RX62="","",'[1]Data Checking'!RX62)</f>
        <v>1</v>
      </c>
      <c r="RU62">
        <f>IF('[1]Data Checking'!RY62="","",'[1]Data Checking'!RY62)</f>
        <v>0</v>
      </c>
      <c r="RV62">
        <f>IF('[1]Data Checking'!RZ62="","",'[1]Data Checking'!RZ62)</f>
        <v>0</v>
      </c>
      <c r="RW62">
        <f>IF('[1]Data Checking'!SA62="","",'[1]Data Checking'!SA62)</f>
        <v>0</v>
      </c>
      <c r="RX62" t="str">
        <f>IF('[1]Data Checking'!SB62="","",'[1]Data Checking'!SB62)</f>
        <v/>
      </c>
      <c r="RY62" t="str">
        <f>IF('[1]Data Checking'!SC62="","",'[1]Data Checking'!SC62)</f>
        <v/>
      </c>
      <c r="RZ62" t="str">
        <f>IF('[1]Data Checking'!SD62="","",'[1]Data Checking'!SD62)</f>
        <v/>
      </c>
      <c r="SA62" t="str">
        <f>IF('[1]Data Checking'!SE62="","",'[1]Data Checking'!SE62)</f>
        <v/>
      </c>
      <c r="SB62" t="str">
        <f>IF('[1]Data Checking'!SF62="","",'[1]Data Checking'!SF62)</f>
        <v/>
      </c>
      <c r="SC62" t="str">
        <f>IF('[1]Data Checking'!SG62="","",'[1]Data Checking'!SG62)</f>
        <v/>
      </c>
      <c r="SD62" t="str">
        <f>IF('[1]Data Checking'!SH62="","",'[1]Data Checking'!SH62)</f>
        <v/>
      </c>
      <c r="SE62" t="str">
        <f>IF('[1]Data Checking'!SI62="","",'[1]Data Checking'!SI62)</f>
        <v/>
      </c>
      <c r="SF62" t="str">
        <f>IF('[1]Data Checking'!SJ62="","",'[1]Data Checking'!SJ62)</f>
        <v/>
      </c>
      <c r="SG62" t="str">
        <f>IF('[1]Data Checking'!SK62="","",'[1]Data Checking'!SK62)</f>
        <v/>
      </c>
      <c r="SH62" t="str">
        <f>IF('[1]Data Checking'!SL62="","",'[1]Data Checking'!SL62)</f>
        <v>Cahiers Plumes/Crayons</v>
      </c>
      <c r="SI62">
        <f>IF('[1]Data Checking'!SM62="","",'[1]Data Checking'!SM62)</f>
        <v>0</v>
      </c>
      <c r="SJ62">
        <f>IF('[1]Data Checking'!SN62="","",'[1]Data Checking'!SN62)</f>
        <v>0</v>
      </c>
      <c r="SK62">
        <f>IF('[1]Data Checking'!SO62="","",'[1]Data Checking'!SO62)</f>
        <v>1</v>
      </c>
      <c r="SL62">
        <f>IF('[1]Data Checking'!SP62="","",'[1]Data Checking'!SP62)</f>
        <v>1</v>
      </c>
      <c r="SM62">
        <f>IF('[1]Data Checking'!SQ62="","",'[1]Data Checking'!SQ62)</f>
        <v>0</v>
      </c>
      <c r="SN62">
        <f>IF('[1]Data Checking'!SR62="","",'[1]Data Checking'!SR62)</f>
        <v>0</v>
      </c>
      <c r="SO62" t="str">
        <f>IF('[1]Data Checking'!SS62="","",'[1]Data Checking'!SS62)</f>
        <v/>
      </c>
      <c r="SP62" t="str">
        <f>IF('[1]Data Checking'!ST62="","",'[1]Data Checking'!ST62)</f>
        <v/>
      </c>
      <c r="SQ62" t="str">
        <f>IF('[1]Data Checking'!SU62="","",'[1]Data Checking'!SU62)</f>
        <v/>
      </c>
      <c r="SR62" t="str">
        <f>IF('[1]Data Checking'!SV62="","",'[1]Data Checking'!SV62)</f>
        <v/>
      </c>
      <c r="SS62" t="str">
        <f>IF('[1]Data Checking'!SW62="","",'[1]Data Checking'!SW62)</f>
        <v/>
      </c>
      <c r="ST62" t="str">
        <f>IF('[1]Data Checking'!SX62="","",'[1]Data Checking'!SX62)</f>
        <v/>
      </c>
      <c r="SU62" t="str">
        <f>IF('[1]Data Checking'!SY62="","",'[1]Data Checking'!SY62)</f>
        <v/>
      </c>
      <c r="SV62" t="str">
        <f>IF('[1]Data Checking'!SZ62="","",'[1]Data Checking'!SZ62)</f>
        <v>Autres (précisez)</v>
      </c>
      <c r="SW62">
        <f>IF('[1]Data Checking'!TA62="","",'[1]Data Checking'!TA62)</f>
        <v>0</v>
      </c>
      <c r="SX62">
        <f>IF('[1]Data Checking'!TB62="","",'[1]Data Checking'!TB62)</f>
        <v>0</v>
      </c>
      <c r="SY62">
        <f>IF('[1]Data Checking'!TC62="","",'[1]Data Checking'!TC62)</f>
        <v>0</v>
      </c>
      <c r="SZ62">
        <f>IF('[1]Data Checking'!TD62="","",'[1]Data Checking'!TD62)</f>
        <v>0</v>
      </c>
      <c r="TA62">
        <f>IF('[1]Data Checking'!TE62="","",'[1]Data Checking'!TE62)</f>
        <v>1</v>
      </c>
      <c r="TB62">
        <f>IF('[1]Data Checking'!TF62="","",'[1]Data Checking'!TF62)</f>
        <v>0</v>
      </c>
      <c r="TC62" t="str">
        <f>IF('[1]Data Checking'!TG62="","",'[1]Data Checking'!TG62)</f>
        <v>Autres (précisez)</v>
      </c>
      <c r="TD62">
        <f>IF('[1]Data Checking'!TH62="","",'[1]Data Checking'!TH62)</f>
        <v>0</v>
      </c>
      <c r="TE62">
        <f>IF('[1]Data Checking'!TI62="","",'[1]Data Checking'!TI62)</f>
        <v>0</v>
      </c>
      <c r="TF62">
        <f>IF('[1]Data Checking'!TJ62="","",'[1]Data Checking'!TJ62)</f>
        <v>0</v>
      </c>
      <c r="TG62">
        <f>IF('[1]Data Checking'!TK62="","",'[1]Data Checking'!TK62)</f>
        <v>0</v>
      </c>
      <c r="TH62">
        <f>IF('[1]Data Checking'!TL62="","",'[1]Data Checking'!TL62)</f>
        <v>1</v>
      </c>
      <c r="TI62">
        <f>IF('[1]Data Checking'!TM62="","",'[1]Data Checking'!TM62)</f>
        <v>0</v>
      </c>
      <c r="TJ62">
        <f>IF('[1]Data Checking'!TN62="","",'[1]Data Checking'!TN62)</f>
        <v>0</v>
      </c>
      <c r="TK62">
        <f>IF('[1]Data Checking'!TO62="","",'[1]Data Checking'!TO62)</f>
        <v>0</v>
      </c>
      <c r="TL62">
        <f>IF('[1]Data Checking'!TP62="","",'[1]Data Checking'!TP62)</f>
        <v>0</v>
      </c>
      <c r="TM62">
        <f>IF('[1]Data Checking'!TQ62="","",'[1]Data Checking'!TQ62)</f>
        <v>0</v>
      </c>
      <c r="TN62">
        <f>IF('[1]Data Checking'!TR62="","",'[1]Data Checking'!TR62)</f>
        <v>0</v>
      </c>
      <c r="TO62" t="str">
        <f>IF('[1]Data Checking'!TS62="","",'[1]Data Checking'!TS62)</f>
        <v>Toutes les informations sont correctes</v>
      </c>
      <c r="TP62" t="str">
        <f>IF('[1]Data Checking'!TT62="","",'[1]Data Checking'!TT62)</f>
        <v/>
      </c>
      <c r="TQ62">
        <f>IF('[1]Data Checking'!TU62="","",'[1]Data Checking'!TU62)</f>
        <v>237502089</v>
      </c>
      <c r="TR62" t="str">
        <f>IF('[1]Data Checking'!TV62="","",'[1]Data Checking'!TV62)</f>
        <v>13d31413-cb51-49ed-85a7-85917faeb0b3</v>
      </c>
      <c r="TS62">
        <f>IF('[1]Data Checking'!TW62="","",'[1]Data Checking'!TW62)</f>
        <v>44530.922847222217</v>
      </c>
      <c r="TT62" t="str">
        <f>IF('[1]Data Checking'!TX62="","",'[1]Data Checking'!TX62)</f>
        <v/>
      </c>
      <c r="TU62" t="str">
        <f>IF('[1]Data Checking'!TY62="","",'[1]Data Checking'!TY62)</f>
        <v/>
      </c>
      <c r="TV62" t="str">
        <f>IF('[1]Data Checking'!TZ62="","",'[1]Data Checking'!TZ62)</f>
        <v>submitted_via_web</v>
      </c>
      <c r="TW62" t="str">
        <f>IF('[1]Data Checking'!UA62="","",'[1]Data Checking'!UA62)</f>
        <v>icsm_haiti</v>
      </c>
      <c r="TX62" t="str">
        <f>IF('[1]Data Checking'!UB62="","",'[1]Data Checking'!UB62)</f>
        <v/>
      </c>
      <c r="TY62">
        <f>IF('[1]Data Checking'!UC62="","",'[1]Data Checking'!UC62)</f>
        <v>64</v>
      </c>
      <c r="TZ62" t="str">
        <f>IF('[1]Data Checking'!UD62="","",'[1]Data Checking'!UD62)</f>
        <v/>
      </c>
      <c r="UA62" t="e">
        <f>IF('[1]Data Checking'!UL62="","",'[1]Data Checking'!UL62)</f>
        <v>#REF!</v>
      </c>
      <c r="UB62" t="e">
        <f>IF('[1]Data Checking'!UM62="","",'[1]Data Checking'!UM62)</f>
        <v>#REF!</v>
      </c>
      <c r="UC62" t="e">
        <f>IF('[1]Data Checking'!UN62="","",'[1]Data Checking'!UN62)</f>
        <v>#REF!</v>
      </c>
    </row>
    <row r="63" spans="1:549">
      <c r="A63">
        <f>IF('[1]Data Checking'!D63="","",'[1]Data Checking'!D63)</f>
        <v>44530.585258321757</v>
      </c>
      <c r="B63">
        <f>IF('[1]Data Checking'!E63="","",'[1]Data Checking'!E63)</f>
        <v>44530.59344571759</v>
      </c>
      <c r="C63">
        <f>IF('[1]Data Checking'!F63="","",'[1]Data Checking'!F63)</f>
        <v>44530</v>
      </c>
      <c r="D63" t="str">
        <f>IF('[1]Data Checking'!H63="","",'[1]Data Checking'!H63)</f>
        <v>audit.csv</v>
      </c>
      <c r="E63" t="str">
        <f>IF('[1]Data Checking'!I63="","",'[1]Data Checking'!I63)</f>
        <v>icsm_haiti</v>
      </c>
      <c r="F63" t="str">
        <f>IF('[1]Data Checking'!J63="","",'[1]Data Checking'!J63)</f>
        <v/>
      </c>
      <c r="G63" t="str">
        <f>IF('[1]Data Checking'!K63="","",'[1]Data Checking'!K63)</f>
        <v/>
      </c>
      <c r="H63">
        <f>IF('[1]Data Checking'!L63="","",'[1]Data Checking'!L63)</f>
        <v>44530</v>
      </c>
      <c r="I63" t="str">
        <f>IF('[1]Data Checking'!M63="","",'[1]Data Checking'!M63)</f>
        <v>Concern</v>
      </c>
      <c r="J63" t="str">
        <f>IF('[1]Data Checking'!N63="","",'[1]Data Checking'!N63)</f>
        <v/>
      </c>
      <c r="K63" t="str">
        <f>IF('[1]Data Checking'!O63="","",'[1]Data Checking'!O63)</f>
        <v>concern</v>
      </c>
      <c r="L63" t="str">
        <f>IF('[1]Data Checking'!P63="","",'[1]Data Checking'!P63)</f>
        <v>Concern</v>
      </c>
      <c r="M63" t="str">
        <f>IF('[1]Data Checking'!Q63="","",'[1]Data Checking'!Q63)</f>
        <v>Concern</v>
      </c>
      <c r="N63" t="str">
        <f>IF('[1]Data Checking'!R63="","",'[1]Data Checking'!R63)</f>
        <v>CWW-01</v>
      </c>
      <c r="O63" t="str">
        <f>IF('[1]Data Checking'!S63="","",'[1]Data Checking'!S63)</f>
        <v/>
      </c>
      <c r="P63" t="str">
        <f>IF('[1]Data Checking'!T63="","",'[1]Data Checking'!T63)</f>
        <v>cww_01</v>
      </c>
      <c r="Q63" t="str">
        <f>IF('[1]Data Checking'!U63="","",'[1]Data Checking'!U63)</f>
        <v>CWW-01</v>
      </c>
      <c r="R63" t="str">
        <f>IF('[1]Data Checking'!V63="","",'[1]Data Checking'!V63)</f>
        <v>CWW-01</v>
      </c>
      <c r="S63" t="str">
        <f>IF('[1]Data Checking'!W63="","",'[1]Data Checking'!W63)</f>
        <v>Ouest</v>
      </c>
      <c r="T63" t="str">
        <f>IF('[1]Data Checking'!X63="","",'[1]Data Checking'!X63)</f>
        <v>Cité Soleil</v>
      </c>
      <c r="U63" t="str">
        <f>IF('[1]Data Checking'!Y63="","",'[1]Data Checking'!Y63)</f>
        <v>HT0117</v>
      </c>
      <c r="V63" t="str">
        <f>IF('[1]Data Checking'!Z63="","",'[1]Data Checking'!Z63)</f>
        <v>Cité Soleil</v>
      </c>
      <c r="W63" t="str">
        <f>IF('[1]Data Checking'!AA63="","",'[1]Data Checking'!AA63)</f>
        <v>2e Section des Varreux</v>
      </c>
      <c r="X63" t="str">
        <f>IF('[1]Data Checking'!AB63="","",'[1]Data Checking'!AB63)</f>
        <v>HT0117-01</v>
      </c>
      <c r="Y63" t="str">
        <f>IF('[1]Data Checking'!AC63="","",'[1]Data Checking'!AC63)</f>
        <v>2e Section des Varreux</v>
      </c>
      <c r="Z63" t="str">
        <f>IF('[1]Data Checking'!AD63="","",'[1]Data Checking'!AD63)</f>
        <v>Terre-noire</v>
      </c>
      <c r="AA63" t="str">
        <f>IF('[1]Data Checking'!AE63="","",'[1]Data Checking'!AE63)</f>
        <v/>
      </c>
      <c r="AB63" t="str">
        <f>IF('[1]Data Checking'!AF63="","",'[1]Data Checking'!AF63)</f>
        <v>cit_1</v>
      </c>
      <c r="AC63" t="str">
        <f>IF('[1]Data Checking'!AG63="","",'[1]Data Checking'!AG63)</f>
        <v>Terre-noire</v>
      </c>
      <c r="AD63" t="str">
        <f>IF('[1]Data Checking'!AH63="","",'[1]Data Checking'!AH63)</f>
        <v>Terre-noire</v>
      </c>
      <c r="AE63" t="str">
        <f>IF('[1]Data Checking'!AI63="","",'[1]Data Checking'!AI63)</f>
        <v>Marché de Terre Noire</v>
      </c>
      <c r="AF63" t="str">
        <f>IF('[1]Data Checking'!AJ63="","",'[1]Data Checking'!AJ63)</f>
        <v/>
      </c>
      <c r="AG63" t="str">
        <f>IF('[1]Data Checking'!AK63="","",'[1]Data Checking'!AK63)</f>
        <v>terre_noir</v>
      </c>
      <c r="AH63" t="str">
        <f>IF('[1]Data Checking'!AL63="","",'[1]Data Checking'!AL63)</f>
        <v>Marché de Terre Noire</v>
      </c>
      <c r="AI63" t="str">
        <f>IF('[1]Data Checking'!AM63="","",'[1]Data Checking'!AM63)</f>
        <v>Marché de Terre Noire</v>
      </c>
      <c r="AJ63" t="str">
        <f>IF('[1]Data Checking'!AN63="","",'[1]Data Checking'!AN63)</f>
        <v>Milieu urbain</v>
      </c>
      <c r="AK63" t="str">
        <f>IF('[1]Data Checking'!AO63="","",'[1]Data Checking'!AO63)</f>
        <v>Enquête auprès d'un client (pour l'eau de boisson et la situation sécuritaire)</v>
      </c>
      <c r="AL63" t="str">
        <f>IF('[1]Data Checking'!AP63="","",'[1]Data Checking'!AP63)</f>
        <v>Oui</v>
      </c>
      <c r="AM63" t="str">
        <f>IF('[1]Data Checking'!AQ63="","",'[1]Data Checking'!AQ63)</f>
        <v/>
      </c>
      <c r="AN63" t="str">
        <f>IF('[1]Data Checking'!AR63="","",'[1]Data Checking'!AR63)</f>
        <v>Oui</v>
      </c>
      <c r="AO63" t="str">
        <f>IF('[1]Data Checking'!AS63="","",'[1]Data Checking'!AS63)</f>
        <v/>
      </c>
      <c r="AP63" t="str">
        <f>IF('[1]Data Checking'!AT63="","",'[1]Data Checking'!AT63)</f>
        <v>Femme</v>
      </c>
      <c r="AQ63">
        <f>IF('[1]Data Checking'!AU63="","",'[1]Data Checking'!AU63)</f>
        <v>44530</v>
      </c>
      <c r="AR63">
        <f>IF('[1]Data Checking'!AV63="","",'[1]Data Checking'!AV63)</f>
        <v>44530</v>
      </c>
      <c r="AS63" t="str">
        <f>IF('[1]Data Checking'!AW63="","",'[1]Data Checking'!AW63)</f>
        <v/>
      </c>
      <c r="AT63" t="str">
        <f>IF('[1]Data Checking'!AX63="","",'[1]Data Checking'!AX63)</f>
        <v/>
      </c>
      <c r="AU63" t="str">
        <f>IF('[1]Data Checking'!AY63="","",'[1]Data Checking'!AY63)</f>
        <v/>
      </c>
      <c r="AV63" t="str">
        <f>IF('[1]Data Checking'!AZ63="","",'[1]Data Checking'!AZ63)</f>
        <v/>
      </c>
      <c r="AW63" t="str">
        <f>IF('[1]Data Checking'!BA63="","",'[1]Data Checking'!BA63)</f>
        <v/>
      </c>
      <c r="AX63" t="str">
        <f>IF('[1]Data Checking'!BB63="","",'[1]Data Checking'!BB63)</f>
        <v/>
      </c>
      <c r="AY63" t="str">
        <f>IF('[1]Data Checking'!BC63="","",'[1]Data Checking'!BC63)</f>
        <v/>
      </c>
      <c r="AZ63" t="str">
        <f>IF('[1]Data Checking'!BD63="","",'[1]Data Checking'!BD63)</f>
        <v/>
      </c>
      <c r="BA63" t="str">
        <f>IF('[1]Data Checking'!BE63="","",'[1]Data Checking'!BE63)</f>
        <v/>
      </c>
      <c r="BB63" t="str">
        <f>IF('[1]Data Checking'!BF63="","",'[1]Data Checking'!BF63)</f>
        <v/>
      </c>
      <c r="BC63" t="str">
        <f>IF('[1]Data Checking'!BG63="","",'[1]Data Checking'!BG63)</f>
        <v/>
      </c>
      <c r="BD63" t="str">
        <f>IF('[1]Data Checking'!BH63="","",'[1]Data Checking'!BH63)</f>
        <v/>
      </c>
      <c r="BE63" t="str">
        <f>IF('[1]Data Checking'!BI63="","",'[1]Data Checking'!BI63)</f>
        <v/>
      </c>
      <c r="BF63" t="str">
        <f>IF('[1]Data Checking'!BJ63="","",'[1]Data Checking'!BJ63)</f>
        <v/>
      </c>
      <c r="BG63" t="str">
        <f>IF('[1]Data Checking'!BK63="","",'[1]Data Checking'!BK63)</f>
        <v/>
      </c>
      <c r="BH63" t="str">
        <f>IF('[1]Data Checking'!BL63="","",'[1]Data Checking'!BL63)</f>
        <v/>
      </c>
      <c r="BI63" t="str">
        <f>IF('[1]Data Checking'!BM63="","",'[1]Data Checking'!BM63)</f>
        <v/>
      </c>
      <c r="BJ63" t="str">
        <f>IF('[1]Data Checking'!BN63="","",'[1]Data Checking'!BN63)</f>
        <v/>
      </c>
      <c r="BK63" t="str">
        <f>IF('[1]Data Checking'!BO63="","",'[1]Data Checking'!BO63)</f>
        <v/>
      </c>
      <c r="BL63" t="str">
        <f>IF('[1]Data Checking'!BP63="","",'[1]Data Checking'!BP63)</f>
        <v/>
      </c>
      <c r="BM63" t="str">
        <f>IF('[1]Data Checking'!BQ63="","",'[1]Data Checking'!BQ63)</f>
        <v/>
      </c>
      <c r="BN63" t="str">
        <f>IF('[1]Data Checking'!BR63="","",'[1]Data Checking'!BR63)</f>
        <v/>
      </c>
      <c r="BO63" t="str">
        <f>IF('[1]Data Checking'!BS63="","",'[1]Data Checking'!BS63)</f>
        <v/>
      </c>
      <c r="BP63" t="str">
        <f>IF('[1]Data Checking'!BT63="","",'[1]Data Checking'!BT63)</f>
        <v/>
      </c>
      <c r="BQ63" t="str">
        <f>IF('[1]Data Checking'!BU63="","",'[1]Data Checking'!BU63)</f>
        <v/>
      </c>
      <c r="BR63" t="str">
        <f>IF('[1]Data Checking'!BV63="","",'[1]Data Checking'!BV63)</f>
        <v/>
      </c>
      <c r="BS63" t="str">
        <f>IF('[1]Data Checking'!BW63="","",'[1]Data Checking'!BW63)</f>
        <v/>
      </c>
      <c r="BT63" t="str">
        <f>IF('[1]Data Checking'!BX63="","",'[1]Data Checking'!BX63)</f>
        <v/>
      </c>
      <c r="BU63" t="str">
        <f>IF('[1]Data Checking'!BY63="","",'[1]Data Checking'!BY63)</f>
        <v/>
      </c>
      <c r="BV63" t="str">
        <f>IF('[1]Data Checking'!BZ63="","",'[1]Data Checking'!BZ63)</f>
        <v/>
      </c>
      <c r="BW63" t="str">
        <f>IF('[1]Data Checking'!CA63="","",'[1]Data Checking'!CA63)</f>
        <v/>
      </c>
      <c r="BX63" t="str">
        <f>IF('[1]Data Checking'!CB63="","",'[1]Data Checking'!CB63)</f>
        <v/>
      </c>
      <c r="BY63" t="str">
        <f>IF('[1]Data Checking'!CC63="","",'[1]Data Checking'!CC63)</f>
        <v/>
      </c>
      <c r="BZ63" t="str">
        <f>IF('[1]Data Checking'!CD63="","",'[1]Data Checking'!CD63)</f>
        <v/>
      </c>
      <c r="CA63" t="str">
        <f>IF('[1]Data Checking'!CE63="","",'[1]Data Checking'!CE63)</f>
        <v/>
      </c>
      <c r="CB63" t="str">
        <f>IF('[1]Data Checking'!CF63="","",'[1]Data Checking'!CF63)</f>
        <v/>
      </c>
      <c r="CC63" t="str">
        <f>IF('[1]Data Checking'!CG63="","",'[1]Data Checking'!CG63)</f>
        <v/>
      </c>
      <c r="CD63" t="str">
        <f>IF('[1]Data Checking'!CH63="","",'[1]Data Checking'!CH63)</f>
        <v/>
      </c>
      <c r="CE63" t="str">
        <f>IF('[1]Data Checking'!CI63="","",'[1]Data Checking'!CI63)</f>
        <v/>
      </c>
      <c r="CF63" t="str">
        <f>IF('[1]Data Checking'!CJ63="","",'[1]Data Checking'!CJ63)</f>
        <v/>
      </c>
      <c r="CG63" t="str">
        <f>IF('[1]Data Checking'!CK63="","",'[1]Data Checking'!CK63)</f>
        <v/>
      </c>
      <c r="CH63" t="str">
        <f>IF('[1]Data Checking'!CL63="","",'[1]Data Checking'!CL63)</f>
        <v/>
      </c>
      <c r="CI63" t="str">
        <f>IF('[1]Data Checking'!CM63="","",'[1]Data Checking'!CM63)</f>
        <v/>
      </c>
      <c r="CJ63" t="str">
        <f>IF('[1]Data Checking'!CN63="","",'[1]Data Checking'!CN63)</f>
        <v/>
      </c>
      <c r="CK63" t="str">
        <f>IF('[1]Data Checking'!CO63="","",'[1]Data Checking'!CO63)</f>
        <v/>
      </c>
      <c r="CL63" t="str">
        <f>IF('[1]Data Checking'!CP63="","",'[1]Data Checking'!CP63)</f>
        <v/>
      </c>
      <c r="CM63" t="str">
        <f>IF('[1]Data Checking'!CQ63="","",'[1]Data Checking'!CQ63)</f>
        <v/>
      </c>
      <c r="CN63" t="str">
        <f>IF('[1]Data Checking'!CR63="","",'[1]Data Checking'!CR63)</f>
        <v/>
      </c>
      <c r="CO63" t="str">
        <f>IF('[1]Data Checking'!CS63="","",'[1]Data Checking'!CS63)</f>
        <v/>
      </c>
      <c r="CP63" t="str">
        <f>IF('[1]Data Checking'!CT63="","",'[1]Data Checking'!CT63)</f>
        <v/>
      </c>
      <c r="CQ63" t="str">
        <f>IF('[1]Data Checking'!CU63="","",'[1]Data Checking'!CU63)</f>
        <v/>
      </c>
      <c r="CR63" t="str">
        <f>IF('[1]Data Checking'!CV63="","",'[1]Data Checking'!CV63)</f>
        <v/>
      </c>
      <c r="CS63" t="str">
        <f>IF('[1]Data Checking'!CW63="","",'[1]Data Checking'!CW63)</f>
        <v/>
      </c>
      <c r="CT63" t="str">
        <f>IF('[1]Data Checking'!CX63="","",'[1]Data Checking'!CX63)</f>
        <v/>
      </c>
      <c r="CU63" t="str">
        <f>IF('[1]Data Checking'!CY63="","",'[1]Data Checking'!CY63)</f>
        <v/>
      </c>
      <c r="CV63" t="str">
        <f>IF('[1]Data Checking'!CZ63="","",'[1]Data Checking'!CZ63)</f>
        <v/>
      </c>
      <c r="CW63" t="str">
        <f>IF('[1]Data Checking'!DA63="","",'[1]Data Checking'!DA63)</f>
        <v/>
      </c>
      <c r="CX63" t="str">
        <f>IF('[1]Data Checking'!DB63="","",'[1]Data Checking'!DB63)</f>
        <v/>
      </c>
      <c r="CY63" t="str">
        <f>IF('[1]Data Checking'!DC63="","",'[1]Data Checking'!DC63)</f>
        <v/>
      </c>
      <c r="CZ63" t="str">
        <f>IF('[1]Data Checking'!DD63="","",'[1]Data Checking'!DD63)</f>
        <v/>
      </c>
      <c r="DA63" t="str">
        <f>IF('[1]Data Checking'!DE63="","",'[1]Data Checking'!DE63)</f>
        <v/>
      </c>
      <c r="DB63" t="str">
        <f>IF('[1]Data Checking'!DF63="","",'[1]Data Checking'!DF63)</f>
        <v/>
      </c>
      <c r="DC63" t="str">
        <f>IF('[1]Data Checking'!DG63="","",'[1]Data Checking'!DG63)</f>
        <v/>
      </c>
      <c r="DD63" t="str">
        <f>IF('[1]Data Checking'!DH63="","",'[1]Data Checking'!DH63)</f>
        <v/>
      </c>
      <c r="DE63" t="str">
        <f>IF('[1]Data Checking'!DI63="","",'[1]Data Checking'!DI63)</f>
        <v/>
      </c>
      <c r="DF63" t="str">
        <f>IF('[1]Data Checking'!DJ63="","",'[1]Data Checking'!DJ63)</f>
        <v/>
      </c>
      <c r="DG63" t="str">
        <f>IF('[1]Data Checking'!DK63="","",'[1]Data Checking'!DK63)</f>
        <v/>
      </c>
      <c r="DH63" t="str">
        <f>IF('[1]Data Checking'!DL63="","",'[1]Data Checking'!DL63)</f>
        <v/>
      </c>
      <c r="DI63" t="str">
        <f>IF('[1]Data Checking'!DM63="","",'[1]Data Checking'!DM63)</f>
        <v/>
      </c>
      <c r="DJ63" t="str">
        <f>IF('[1]Data Checking'!DN63="","",'[1]Data Checking'!DN63)</f>
        <v/>
      </c>
      <c r="DK63" t="str">
        <f>IF('[1]Data Checking'!DO63="","",'[1]Data Checking'!DO63)</f>
        <v/>
      </c>
      <c r="DL63" t="str">
        <f>IF('[1]Data Checking'!DP63="","",'[1]Data Checking'!DP63)</f>
        <v/>
      </c>
      <c r="DM63" t="str">
        <f>IF('[1]Data Checking'!DQ63="","",'[1]Data Checking'!DQ63)</f>
        <v/>
      </c>
      <c r="DN63" t="str">
        <f>IF('[1]Data Checking'!DR63="","",'[1]Data Checking'!DR63)</f>
        <v/>
      </c>
      <c r="DO63" t="str">
        <f>IF('[1]Data Checking'!DS63="","",'[1]Data Checking'!DS63)</f>
        <v/>
      </c>
      <c r="DP63" t="str">
        <f>IF('[1]Data Checking'!DT63="","",'[1]Data Checking'!DT63)</f>
        <v/>
      </c>
      <c r="DQ63" t="str">
        <f>IF('[1]Data Checking'!DU63="","",'[1]Data Checking'!DU63)</f>
        <v/>
      </c>
      <c r="DR63" t="str">
        <f>IF('[1]Data Checking'!DV63="","",'[1]Data Checking'!DV63)</f>
        <v/>
      </c>
      <c r="DS63" t="str">
        <f>IF('[1]Data Checking'!DW63="","",'[1]Data Checking'!DW63)</f>
        <v/>
      </c>
      <c r="DT63" t="str">
        <f>IF('[1]Data Checking'!DX63="","",'[1]Data Checking'!DX63)</f>
        <v/>
      </c>
      <c r="DU63" t="str">
        <f>IF('[1]Data Checking'!DY63="","",'[1]Data Checking'!DY63)</f>
        <v/>
      </c>
      <c r="DV63" t="str">
        <f>IF('[1]Data Checking'!DZ63="","",'[1]Data Checking'!DZ63)</f>
        <v/>
      </c>
      <c r="DW63" t="str">
        <f>IF('[1]Data Checking'!EA63="","",'[1]Data Checking'!EA63)</f>
        <v/>
      </c>
      <c r="DX63" t="str">
        <f>IF('[1]Data Checking'!EB63="","",'[1]Data Checking'!EB63)</f>
        <v/>
      </c>
      <c r="DY63" t="str">
        <f>IF('[1]Data Checking'!EC63="","",'[1]Data Checking'!EC63)</f>
        <v/>
      </c>
      <c r="DZ63" t="str">
        <f>IF('[1]Data Checking'!ED63="","",'[1]Data Checking'!ED63)</f>
        <v/>
      </c>
      <c r="EA63" t="str">
        <f>IF('[1]Data Checking'!EE63="","",'[1]Data Checking'!EE63)</f>
        <v/>
      </c>
      <c r="EB63" t="str">
        <f>IF('[1]Data Checking'!EF63="","",'[1]Data Checking'!EF63)</f>
        <v/>
      </c>
      <c r="EC63" t="str">
        <f>IF('[1]Data Checking'!EG63="","",'[1]Data Checking'!EG63)</f>
        <v/>
      </c>
      <c r="ED63" t="str">
        <f>IF('[1]Data Checking'!EH63="","",'[1]Data Checking'!EH63)</f>
        <v/>
      </c>
      <c r="EE63" t="str">
        <f>IF('[1]Data Checking'!EI63="","",'[1]Data Checking'!EI63)</f>
        <v/>
      </c>
      <c r="EF63" t="str">
        <f>IF('[1]Data Checking'!EJ63="","",'[1]Data Checking'!EJ63)</f>
        <v/>
      </c>
      <c r="EG63" t="str">
        <f>IF('[1]Data Checking'!EK63="","",'[1]Data Checking'!EK63)</f>
        <v/>
      </c>
      <c r="EH63" t="str">
        <f>IF('[1]Data Checking'!EL63="","",'[1]Data Checking'!EL63)</f>
        <v/>
      </c>
      <c r="EI63" t="str">
        <f>IF('[1]Data Checking'!EM63="","",'[1]Data Checking'!EM63)</f>
        <v/>
      </c>
      <c r="EJ63" t="str">
        <f>IF('[1]Data Checking'!EN63="","",'[1]Data Checking'!EN63)</f>
        <v/>
      </c>
      <c r="EK63" t="str">
        <f>IF('[1]Data Checking'!EO63="","",'[1]Data Checking'!EO63)</f>
        <v/>
      </c>
      <c r="EL63" t="str">
        <f>IF('[1]Data Checking'!EP63="","",'[1]Data Checking'!EP63)</f>
        <v/>
      </c>
      <c r="EM63" t="str">
        <f>IF('[1]Data Checking'!EQ63="","",'[1]Data Checking'!EQ63)</f>
        <v/>
      </c>
      <c r="EN63" t="str">
        <f>IF('[1]Data Checking'!ER63="","",'[1]Data Checking'!ER63)</f>
        <v/>
      </c>
      <c r="EO63" t="str">
        <f>IF('[1]Data Checking'!ES63="","",'[1]Data Checking'!ES63)</f>
        <v/>
      </c>
      <c r="EP63" t="str">
        <f>IF('[1]Data Checking'!ET63="","",'[1]Data Checking'!ET63)</f>
        <v/>
      </c>
      <c r="EQ63" t="str">
        <f>IF('[1]Data Checking'!EU63="","",'[1]Data Checking'!EU63)</f>
        <v/>
      </c>
      <c r="ER63" t="str">
        <f>IF('[1]Data Checking'!EV63="","",'[1]Data Checking'!EV63)</f>
        <v/>
      </c>
      <c r="ES63" t="str">
        <f>IF('[1]Data Checking'!EW63="","",'[1]Data Checking'!EW63)</f>
        <v/>
      </c>
      <c r="ET63" t="str">
        <f>IF('[1]Data Checking'!EX63="","",'[1]Data Checking'!EX63)</f>
        <v/>
      </c>
      <c r="EU63" t="str">
        <f>IF('[1]Data Checking'!EY63="","",'[1]Data Checking'!EY63)</f>
        <v/>
      </c>
      <c r="EV63" t="str">
        <f>IF('[1]Data Checking'!EZ63="","",'[1]Data Checking'!EZ63)</f>
        <v/>
      </c>
      <c r="EW63" t="str">
        <f>IF('[1]Data Checking'!FA63="","",'[1]Data Checking'!FA63)</f>
        <v/>
      </c>
      <c r="EX63" t="str">
        <f>IF('[1]Data Checking'!FB63="","",'[1]Data Checking'!FB63)</f>
        <v/>
      </c>
      <c r="EY63" t="str">
        <f>IF('[1]Data Checking'!FC63="","",'[1]Data Checking'!FC63)</f>
        <v/>
      </c>
      <c r="EZ63" t="str">
        <f>IF('[1]Data Checking'!FD63="","",'[1]Data Checking'!FD63)</f>
        <v/>
      </c>
      <c r="FA63" t="str">
        <f>IF('[1]Data Checking'!FE63="","",'[1]Data Checking'!FE63)</f>
        <v/>
      </c>
      <c r="FB63" t="str">
        <f>IF('[1]Data Checking'!FF63="","",'[1]Data Checking'!FF63)</f>
        <v/>
      </c>
      <c r="FC63" t="str">
        <f>IF('[1]Data Checking'!FG63="","",'[1]Data Checking'!FG63)</f>
        <v/>
      </c>
      <c r="FD63" t="str">
        <f>IF('[1]Data Checking'!FH63="","",'[1]Data Checking'!FH63)</f>
        <v/>
      </c>
      <c r="FE63" t="str">
        <f>IF('[1]Data Checking'!FI63="","",'[1]Data Checking'!FI63)</f>
        <v/>
      </c>
      <c r="FF63" t="str">
        <f>IF('[1]Data Checking'!FJ63="","",'[1]Data Checking'!FJ63)</f>
        <v/>
      </c>
      <c r="FG63" t="str">
        <f>IF('[1]Data Checking'!FK63="","",'[1]Data Checking'!FK63)</f>
        <v/>
      </c>
      <c r="FH63" t="str">
        <f>IF('[1]Data Checking'!FL63="","",'[1]Data Checking'!FL63)</f>
        <v/>
      </c>
      <c r="FI63" t="str">
        <f>IF('[1]Data Checking'!FM63="","",'[1]Data Checking'!FM63)</f>
        <v/>
      </c>
      <c r="FJ63" t="str">
        <f>IF('[1]Data Checking'!FN63="","",'[1]Data Checking'!FN63)</f>
        <v/>
      </c>
      <c r="FK63" t="str">
        <f>IF('[1]Data Checking'!FO63="","",'[1]Data Checking'!FO63)</f>
        <v/>
      </c>
      <c r="FL63" t="str">
        <f>IF('[1]Data Checking'!FP63="","",'[1]Data Checking'!FP63)</f>
        <v/>
      </c>
      <c r="FM63" t="str">
        <f>IF('[1]Data Checking'!FQ63="","",'[1]Data Checking'!FQ63)</f>
        <v/>
      </c>
      <c r="FN63" t="str">
        <f>IF('[1]Data Checking'!FR63="","",'[1]Data Checking'!FR63)</f>
        <v/>
      </c>
      <c r="FO63" t="str">
        <f>IF('[1]Data Checking'!FS63="","",'[1]Data Checking'!FS63)</f>
        <v/>
      </c>
      <c r="FP63" t="str">
        <f>IF('[1]Data Checking'!FT63="","",'[1]Data Checking'!FT63)</f>
        <v/>
      </c>
      <c r="FQ63" t="str">
        <f>IF('[1]Data Checking'!FU63="","",'[1]Data Checking'!FU63)</f>
        <v/>
      </c>
      <c r="FR63" t="str">
        <f>IF('[1]Data Checking'!FV63="","",'[1]Data Checking'!FV63)</f>
        <v/>
      </c>
      <c r="FS63" t="str">
        <f>IF('[1]Data Checking'!FW63="","",'[1]Data Checking'!FW63)</f>
        <v/>
      </c>
      <c r="FT63" t="str">
        <f>IF('[1]Data Checking'!FX63="","",'[1]Data Checking'!FX63)</f>
        <v/>
      </c>
      <c r="FU63" t="str">
        <f>IF('[1]Data Checking'!FY63="","",'[1]Data Checking'!FY63)</f>
        <v/>
      </c>
      <c r="FV63" t="str">
        <f>IF('[1]Data Checking'!FZ63="","",'[1]Data Checking'!FZ63)</f>
        <v/>
      </c>
      <c r="FW63" t="str">
        <f>IF('[1]Data Checking'!GA63="","",'[1]Data Checking'!GA63)</f>
        <v/>
      </c>
      <c r="FX63" t="str">
        <f>IF('[1]Data Checking'!GB63="","",'[1]Data Checking'!GB63)</f>
        <v/>
      </c>
      <c r="FY63" t="str">
        <f>IF('[1]Data Checking'!GC63="","",'[1]Data Checking'!GC63)</f>
        <v/>
      </c>
      <c r="FZ63" t="str">
        <f>IF('[1]Data Checking'!GD63="","",'[1]Data Checking'!GD63)</f>
        <v/>
      </c>
      <c r="GA63" t="str">
        <f>IF('[1]Data Checking'!GE63="","",'[1]Data Checking'!GE63)</f>
        <v/>
      </c>
      <c r="GB63" t="str">
        <f>IF('[1]Data Checking'!GF63="","",'[1]Data Checking'!GF63)</f>
        <v/>
      </c>
      <c r="GC63" t="str">
        <f>IF('[1]Data Checking'!GG63="","",'[1]Data Checking'!GG63)</f>
        <v/>
      </c>
      <c r="GD63" t="str">
        <f>IF('[1]Data Checking'!GH63="","",'[1]Data Checking'!GH63)</f>
        <v/>
      </c>
      <c r="GE63" t="str">
        <f>IF('[1]Data Checking'!GI63="","",'[1]Data Checking'!GI63)</f>
        <v/>
      </c>
      <c r="GF63" t="str">
        <f>IF('[1]Data Checking'!GJ63="","",'[1]Data Checking'!GJ63)</f>
        <v/>
      </c>
      <c r="GG63" t="str">
        <f>IF('[1]Data Checking'!GK63="","",'[1]Data Checking'!GK63)</f>
        <v/>
      </c>
      <c r="GH63" t="str">
        <f>IF('[1]Data Checking'!GL63="","",'[1]Data Checking'!GL63)</f>
        <v/>
      </c>
      <c r="GI63" t="str">
        <f>IF('[1]Data Checking'!GM63="","",'[1]Data Checking'!GM63)</f>
        <v/>
      </c>
      <c r="GJ63" t="str">
        <f>IF('[1]Data Checking'!GN63="","",'[1]Data Checking'!GN63)</f>
        <v/>
      </c>
      <c r="GK63" t="str">
        <f>IF('[1]Data Checking'!GO63="","",'[1]Data Checking'!GO63)</f>
        <v/>
      </c>
      <c r="GL63" t="str">
        <f>IF('[1]Data Checking'!GP63="","",'[1]Data Checking'!GP63)</f>
        <v/>
      </c>
      <c r="GM63" t="str">
        <f>IF('[1]Data Checking'!GQ63="","",'[1]Data Checking'!GQ63)</f>
        <v/>
      </c>
      <c r="GN63" t="str">
        <f>IF('[1]Data Checking'!GR63="","",'[1]Data Checking'!GR63)</f>
        <v/>
      </c>
      <c r="GO63" t="str">
        <f>IF('[1]Data Checking'!GS63="","",'[1]Data Checking'!GS63)</f>
        <v/>
      </c>
      <c r="GP63" t="str">
        <f>IF('[1]Data Checking'!GT63="","",'[1]Data Checking'!GT63)</f>
        <v/>
      </c>
      <c r="GQ63" t="str">
        <f>IF('[1]Data Checking'!GU63="","",'[1]Data Checking'!GU63)</f>
        <v/>
      </c>
      <c r="GR63" t="str">
        <f>IF('[1]Data Checking'!GV63="","",'[1]Data Checking'!GV63)</f>
        <v/>
      </c>
      <c r="GS63" t="str">
        <f>IF('[1]Data Checking'!GW63="","",'[1]Data Checking'!GW63)</f>
        <v/>
      </c>
      <c r="GT63" t="str">
        <f>IF('[1]Data Checking'!GX63="","",'[1]Data Checking'!GX63)</f>
        <v/>
      </c>
      <c r="GU63" t="str">
        <f>IF('[1]Data Checking'!GY63="","",'[1]Data Checking'!GY63)</f>
        <v/>
      </c>
      <c r="GV63" t="str">
        <f>IF('[1]Data Checking'!GZ63="","",'[1]Data Checking'!GZ63)</f>
        <v/>
      </c>
      <c r="GW63" t="str">
        <f>IF('[1]Data Checking'!HA63="","",'[1]Data Checking'!HA63)</f>
        <v/>
      </c>
      <c r="GX63" t="str">
        <f>IF('[1]Data Checking'!HB63="","",'[1]Data Checking'!HB63)</f>
        <v/>
      </c>
      <c r="GY63" t="str">
        <f>IF('[1]Data Checking'!HC63="","",'[1]Data Checking'!HC63)</f>
        <v/>
      </c>
      <c r="GZ63" t="str">
        <f>IF('[1]Data Checking'!HD63="","",'[1]Data Checking'!HD63)</f>
        <v/>
      </c>
      <c r="HA63" t="str">
        <f>IF('[1]Data Checking'!HE63="","",'[1]Data Checking'!HE63)</f>
        <v/>
      </c>
      <c r="HB63" t="str">
        <f>IF('[1]Data Checking'!HF63="","",'[1]Data Checking'!HF63)</f>
        <v/>
      </c>
      <c r="HC63" t="str">
        <f>IF('[1]Data Checking'!HG63="","",'[1]Data Checking'!HG63)</f>
        <v/>
      </c>
      <c r="HD63" t="str">
        <f>IF('[1]Data Checking'!HH63="","",'[1]Data Checking'!HH63)</f>
        <v/>
      </c>
      <c r="HE63" t="str">
        <f>IF('[1]Data Checking'!HI63="","",'[1]Data Checking'!HI63)</f>
        <v/>
      </c>
      <c r="HF63" t="str">
        <f>IF('[1]Data Checking'!HJ63="","",'[1]Data Checking'!HJ63)</f>
        <v/>
      </c>
      <c r="HG63" t="str">
        <f>IF('[1]Data Checking'!HK63="","",'[1]Data Checking'!HK63)</f>
        <v/>
      </c>
      <c r="HH63" t="str">
        <f>IF('[1]Data Checking'!HL63="","",'[1]Data Checking'!HL63)</f>
        <v/>
      </c>
      <c r="HI63" t="str">
        <f>IF('[1]Data Checking'!HM63="","",'[1]Data Checking'!HM63)</f>
        <v/>
      </c>
      <c r="HJ63" t="str">
        <f>IF('[1]Data Checking'!HN63="","",'[1]Data Checking'!HN63)</f>
        <v/>
      </c>
      <c r="HK63" t="str">
        <f>IF('[1]Data Checking'!HO63="","",'[1]Data Checking'!HO63)</f>
        <v/>
      </c>
      <c r="HL63" t="str">
        <f>IF('[1]Data Checking'!HP63="","",'[1]Data Checking'!HP63)</f>
        <v/>
      </c>
      <c r="HM63" t="str">
        <f>IF('[1]Data Checking'!HQ63="","",'[1]Data Checking'!HQ63)</f>
        <v/>
      </c>
      <c r="HN63" t="str">
        <f>IF('[1]Data Checking'!HR63="","",'[1]Data Checking'!HR63)</f>
        <v/>
      </c>
      <c r="HO63" t="str">
        <f>IF('[1]Data Checking'!HS63="","",'[1]Data Checking'!HS63)</f>
        <v/>
      </c>
      <c r="HP63" t="str">
        <f>IF('[1]Data Checking'!HT63="","",'[1]Data Checking'!HT63)</f>
        <v/>
      </c>
      <c r="HQ63" t="str">
        <f>IF('[1]Data Checking'!HU63="","",'[1]Data Checking'!HU63)</f>
        <v/>
      </c>
      <c r="HR63" t="str">
        <f>IF('[1]Data Checking'!HV63="","",'[1]Data Checking'!HV63)</f>
        <v/>
      </c>
      <c r="HS63" t="str">
        <f>IF('[1]Data Checking'!HW63="","",'[1]Data Checking'!HW63)</f>
        <v/>
      </c>
      <c r="HT63" t="str">
        <f>IF('[1]Data Checking'!HX63="","",'[1]Data Checking'!HX63)</f>
        <v/>
      </c>
      <c r="HU63" t="str">
        <f>IF('[1]Data Checking'!HY63="","",'[1]Data Checking'!HY63)</f>
        <v/>
      </c>
      <c r="HV63" t="str">
        <f>IF('[1]Data Checking'!HZ63="","",'[1]Data Checking'!HZ63)</f>
        <v/>
      </c>
      <c r="HW63" t="str">
        <f>IF('[1]Data Checking'!IA63="","",'[1]Data Checking'!IA63)</f>
        <v/>
      </c>
      <c r="HX63" t="str">
        <f>IF('[1]Data Checking'!IB63="","",'[1]Data Checking'!IB63)</f>
        <v/>
      </c>
      <c r="HY63" t="str">
        <f>IF('[1]Data Checking'!IC63="","",'[1]Data Checking'!IC63)</f>
        <v/>
      </c>
      <c r="HZ63" t="str">
        <f>IF('[1]Data Checking'!ID63="","",'[1]Data Checking'!ID63)</f>
        <v/>
      </c>
      <c r="IA63" t="str">
        <f>IF('[1]Data Checking'!IE63="","",'[1]Data Checking'!IE63)</f>
        <v/>
      </c>
      <c r="IB63" t="str">
        <f>IF('[1]Data Checking'!IF63="","",'[1]Data Checking'!IF63)</f>
        <v/>
      </c>
      <c r="IC63" t="str">
        <f>IF('[1]Data Checking'!IG63="","",'[1]Data Checking'!IG63)</f>
        <v/>
      </c>
      <c r="ID63" t="str">
        <f>IF('[1]Data Checking'!IH63="","",'[1]Data Checking'!IH63)</f>
        <v/>
      </c>
      <c r="IE63" t="str">
        <f>IF('[1]Data Checking'!II63="","",'[1]Data Checking'!II63)</f>
        <v/>
      </c>
      <c r="IF63" t="str">
        <f>IF('[1]Data Checking'!IJ63="","",'[1]Data Checking'!IJ63)</f>
        <v/>
      </c>
      <c r="IG63" t="str">
        <f>IF('[1]Data Checking'!IK63="","",'[1]Data Checking'!IK63)</f>
        <v/>
      </c>
      <c r="IH63" t="str">
        <f>IF('[1]Data Checking'!IL63="","",'[1]Data Checking'!IL63)</f>
        <v/>
      </c>
      <c r="II63" t="str">
        <f>IF('[1]Data Checking'!IM63="","",'[1]Data Checking'!IM63)</f>
        <v/>
      </c>
      <c r="IJ63" t="str">
        <f>IF('[1]Data Checking'!IN63="","",'[1]Data Checking'!IN63)</f>
        <v/>
      </c>
      <c r="IK63" t="str">
        <f>IF('[1]Data Checking'!IO63="","",'[1]Data Checking'!IO63)</f>
        <v/>
      </c>
      <c r="IL63" t="str">
        <f>IF('[1]Data Checking'!IP63="","",'[1]Data Checking'!IP63)</f>
        <v/>
      </c>
      <c r="IM63" t="str">
        <f>IF('[1]Data Checking'!IQ63="","",'[1]Data Checking'!IQ63)</f>
        <v/>
      </c>
      <c r="IN63" t="str">
        <f>IF('[1]Data Checking'!IR63="","",'[1]Data Checking'!IR63)</f>
        <v/>
      </c>
      <c r="IO63" t="str">
        <f>IF('[1]Data Checking'!IS63="","",'[1]Data Checking'!IS63)</f>
        <v/>
      </c>
      <c r="IP63" t="str">
        <f>IF('[1]Data Checking'!IT63="","",'[1]Data Checking'!IT63)</f>
        <v/>
      </c>
      <c r="IQ63" t="str">
        <f>IF('[1]Data Checking'!IU63="","",'[1]Data Checking'!IU63)</f>
        <v/>
      </c>
      <c r="IR63" t="str">
        <f>IF('[1]Data Checking'!IV63="","",'[1]Data Checking'!IV63)</f>
        <v/>
      </c>
      <c r="IS63" t="str">
        <f>IF('[1]Data Checking'!IW63="","",'[1]Data Checking'!IW63)</f>
        <v/>
      </c>
      <c r="IT63" t="str">
        <f>IF('[1]Data Checking'!IX63="","",'[1]Data Checking'!IX63)</f>
        <v/>
      </c>
      <c r="IU63" t="str">
        <f>IF('[1]Data Checking'!IY63="","",'[1]Data Checking'!IY63)</f>
        <v/>
      </c>
      <c r="IV63" t="str">
        <f>IF('[1]Data Checking'!IZ63="","",'[1]Data Checking'!IZ63)</f>
        <v/>
      </c>
      <c r="IW63" t="str">
        <f>IF('[1]Data Checking'!JA63="","",'[1]Data Checking'!JA63)</f>
        <v/>
      </c>
      <c r="IX63" t="str">
        <f>IF('[1]Data Checking'!JB63="","",'[1]Data Checking'!JB63)</f>
        <v/>
      </c>
      <c r="IY63" t="str">
        <f>IF('[1]Data Checking'!JC63="","",'[1]Data Checking'!JC63)</f>
        <v/>
      </c>
      <c r="IZ63" t="str">
        <f>IF('[1]Data Checking'!JD63="","",'[1]Data Checking'!JD63)</f>
        <v/>
      </c>
      <c r="JA63" t="str">
        <f>IF('[1]Data Checking'!JE63="","",'[1]Data Checking'!JE63)</f>
        <v/>
      </c>
      <c r="JB63" t="str">
        <f>IF('[1]Data Checking'!JF63="","",'[1]Data Checking'!JF63)</f>
        <v>Oui</v>
      </c>
      <c r="JC63" t="str">
        <f>IF('[1]Data Checking'!JG63="","",'[1]Data Checking'!JG63)</f>
        <v>Oui, je vais parfois/souvent chercher l'eau</v>
      </c>
      <c r="JD63" t="str">
        <f>IF('[1]Data Checking'!JH63="","",'[1]Data Checking'!JH63)</f>
        <v>boutique ou kiosque privé</v>
      </c>
      <c r="JE63" t="str">
        <f>IF('[1]Data Checking'!JI63="","",'[1]Data Checking'!JI63)</f>
        <v/>
      </c>
      <c r="JF63" t="str">
        <f>IF('[1]Data Checking'!JJ63="","",'[1]Data Checking'!JJ63)</f>
        <v>boutique</v>
      </c>
      <c r="JG63" t="str">
        <f>IF('[1]Data Checking'!JK63="","",'[1]Data Checking'!JK63)</f>
        <v>boutik / kiòs priwe</v>
      </c>
      <c r="JH63" t="str">
        <f>IF('[1]Data Checking'!JL63="","",'[1]Data Checking'!JL63)</f>
        <v>boutik / kiòs priwe</v>
      </c>
      <c r="JI63" t="str">
        <f>IF('[1]Data Checking'!JM63="","",'[1]Data Checking'!JM63)</f>
        <v>Il n'y a pas d'autres options dans ma zone</v>
      </c>
      <c r="JJ63" t="str">
        <f>IF('[1]Data Checking'!JN63="","",'[1]Data Checking'!JN63)</f>
        <v/>
      </c>
      <c r="JK63" t="str">
        <f>IF('[1]Data Checking'!JO63="","",'[1]Data Checking'!JO63)</f>
        <v>Moins de 15 min au total</v>
      </c>
      <c r="JL63" t="str">
        <f>IF('[1]Data Checking'!JP63="","",'[1]Data Checking'!JP63)</f>
        <v>gros bidon de 5 gallons (18,9 L)</v>
      </c>
      <c r="JM63" t="str">
        <f>IF('[1]Data Checking'!JQ63="","",'[1]Data Checking'!JQ63)</f>
        <v>5gal</v>
      </c>
      <c r="JN63" t="str">
        <f>IF('[1]Data Checking'!JR63="","",'[1]Data Checking'!JR63)</f>
        <v>bidon ki vo 5 galon (18,9L)</v>
      </c>
      <c r="JO63" t="str">
        <f>IF('[1]Data Checking'!JS63="","",'[1]Data Checking'!JS63)</f>
        <v/>
      </c>
      <c r="JP63" t="str">
        <f>IF('[1]Data Checking'!JT63="","",'[1]Data Checking'!JT63)</f>
        <v/>
      </c>
      <c r="JQ63" t="str">
        <f>IF('[1]Data Checking'!JU63="","",'[1]Data Checking'!JU63)</f>
        <v/>
      </c>
      <c r="JR63" t="str">
        <f>IF('[1]Data Checking'!JV63="","",'[1]Data Checking'!JV63)</f>
        <v/>
      </c>
      <c r="JS63" t="str">
        <f>IF('[1]Data Checking'!JW63="","",'[1]Data Checking'!JW63)</f>
        <v/>
      </c>
      <c r="JT63">
        <f>IF('[1]Data Checking'!JX63="","",'[1]Data Checking'!JX63)</f>
        <v>50</v>
      </c>
      <c r="JU63">
        <f>IF('[1]Data Checking'!JY63="","",'[1]Data Checking'!JY63)</f>
        <v>10</v>
      </c>
      <c r="JV63" t="str">
        <f>IF('[1]Data Checking'!JZ63="","",'[1]Data Checking'!JZ63)</f>
        <v/>
      </c>
      <c r="JW63" t="str">
        <f>IF('[1]Data Checking'!KA63="","",'[1]Data Checking'!KA63)</f>
        <v>NA</v>
      </c>
      <c r="JX63">
        <f>IF('[1]Data Checking'!KB63="","",'[1]Data Checking'!KB63)</f>
        <v>10</v>
      </c>
      <c r="JY63" t="str">
        <f>IF('[1]Data Checking'!KC63="","",'[1]Data Checking'!KC63)</f>
        <v>Je ne sais pas, je ne souhaite pas répondre</v>
      </c>
      <c r="JZ63" t="str">
        <f>IF('[1]Data Checking'!KD63="","",'[1]Data Checking'!KD63)</f>
        <v/>
      </c>
      <c r="KA63" t="str">
        <f>IF('[1]Data Checking'!KE63="","",'[1]Data Checking'!KE63)</f>
        <v>Oui</v>
      </c>
      <c r="KB63" t="str">
        <f>IF('[1]Data Checking'!KF63="","",'[1]Data Checking'!KF63)</f>
        <v>Problèmes de transport</v>
      </c>
      <c r="KC63">
        <f>IF('[1]Data Checking'!KG63="","",'[1]Data Checking'!KG63)</f>
        <v>0</v>
      </c>
      <c r="KD63">
        <f>IF('[1]Data Checking'!KH63="","",'[1]Data Checking'!KH63)</f>
        <v>1</v>
      </c>
      <c r="KE63">
        <f>IF('[1]Data Checking'!KI63="","",'[1]Data Checking'!KI63)</f>
        <v>0</v>
      </c>
      <c r="KF63">
        <f>IF('[1]Data Checking'!KJ63="","",'[1]Data Checking'!KJ63)</f>
        <v>0</v>
      </c>
      <c r="KG63">
        <f>IF('[1]Data Checking'!KK63="","",'[1]Data Checking'!KK63)</f>
        <v>0</v>
      </c>
      <c r="KH63">
        <f>IF('[1]Data Checking'!KL63="","",'[1]Data Checking'!KL63)</f>
        <v>0</v>
      </c>
      <c r="KI63">
        <f>IF('[1]Data Checking'!KM63="","",'[1]Data Checking'!KM63)</f>
        <v>0</v>
      </c>
      <c r="KJ63">
        <f>IF('[1]Data Checking'!KN63="","",'[1]Data Checking'!KN63)</f>
        <v>0</v>
      </c>
      <c r="KK63">
        <f>IF('[1]Data Checking'!KO63="","",'[1]Data Checking'!KO63)</f>
        <v>0</v>
      </c>
      <c r="KL63">
        <f>IF('[1]Data Checking'!KP63="","",'[1]Data Checking'!KP63)</f>
        <v>0</v>
      </c>
      <c r="KM63">
        <f>IF('[1]Data Checking'!KQ63="","",'[1]Data Checking'!KQ63)</f>
        <v>0</v>
      </c>
      <c r="KN63" t="str">
        <f>IF('[1]Data Checking'!KR63="","",'[1]Data Checking'!KR63)</f>
        <v/>
      </c>
      <c r="KO63" t="str">
        <f>IF('[1]Data Checking'!KS63="","",'[1]Data Checking'!KS63)</f>
        <v>Oui</v>
      </c>
      <c r="KP63" t="str">
        <f>IF('[1]Data Checking'!KT63="","",'[1]Data Checking'!KT63)</f>
        <v>Autre</v>
      </c>
      <c r="KQ63">
        <f>IF('[1]Data Checking'!KU63="","",'[1]Data Checking'!KU63)</f>
        <v>0</v>
      </c>
      <c r="KR63">
        <f>IF('[1]Data Checking'!KV63="","",'[1]Data Checking'!KV63)</f>
        <v>0</v>
      </c>
      <c r="KS63">
        <f>IF('[1]Data Checking'!KW63="","",'[1]Data Checking'!KW63)</f>
        <v>1</v>
      </c>
      <c r="KT63" t="str">
        <f>IF('[1]Data Checking'!KX63="","",'[1]Data Checking'!KX63)</f>
        <v>Pwoblem pou gaz</v>
      </c>
      <c r="KU63" t="str">
        <f>IF('[1]Data Checking'!KY63="","",'[1]Data Checking'!KY63)</f>
        <v>Les routes que j'utilise pour accéder au marché sont régulièrement bloquées</v>
      </c>
      <c r="KV63">
        <f>IF('[1]Data Checking'!KZ63="","",'[1]Data Checking'!KZ63)</f>
        <v>1</v>
      </c>
      <c r="KW63">
        <f>IF('[1]Data Checking'!LA63="","",'[1]Data Checking'!LA63)</f>
        <v>0</v>
      </c>
      <c r="KX63">
        <f>IF('[1]Data Checking'!LB63="","",'[1]Data Checking'!LB63)</f>
        <v>0</v>
      </c>
      <c r="KY63">
        <f>IF('[1]Data Checking'!LC63="","",'[1]Data Checking'!LC63)</f>
        <v>0</v>
      </c>
      <c r="KZ63">
        <f>IF('[1]Data Checking'!LD63="","",'[1]Data Checking'!LD63)</f>
        <v>0</v>
      </c>
      <c r="LA63">
        <f>IF('[1]Data Checking'!LE63="","",'[1]Data Checking'!LE63)</f>
        <v>0</v>
      </c>
      <c r="LB63" t="str">
        <f>IF('[1]Data Checking'!LF63="","",'[1]Data Checking'!LF63)</f>
        <v/>
      </c>
      <c r="LC63">
        <f>IF('[1]Data Checking'!LG63="","",'[1]Data Checking'!LG63)</f>
        <v>7</v>
      </c>
      <c r="LD63" t="str">
        <f>IF('[1]Data Checking'!LH63="","",'[1]Data Checking'!LH63)</f>
        <v>Riz Mais</v>
      </c>
      <c r="LE63">
        <f>IF('[1]Data Checking'!LI63="","",'[1]Data Checking'!LI63)</f>
        <v>0</v>
      </c>
      <c r="LF63">
        <f>IF('[1]Data Checking'!LJ63="","",'[1]Data Checking'!LJ63)</f>
        <v>1</v>
      </c>
      <c r="LG63">
        <f>IF('[1]Data Checking'!LK63="","",'[1]Data Checking'!LK63)</f>
        <v>1</v>
      </c>
      <c r="LH63">
        <f>IF('[1]Data Checking'!LL63="","",'[1]Data Checking'!LL63)</f>
        <v>0</v>
      </c>
      <c r="LI63">
        <f>IF('[1]Data Checking'!LM63="","",'[1]Data Checking'!LM63)</f>
        <v>0</v>
      </c>
      <c r="LJ63">
        <f>IF('[1]Data Checking'!LN63="","",'[1]Data Checking'!LN63)</f>
        <v>0</v>
      </c>
      <c r="LK63">
        <f>IF('[1]Data Checking'!LO63="","",'[1]Data Checking'!LO63)</f>
        <v>0</v>
      </c>
      <c r="LL63">
        <f>IF('[1]Data Checking'!LP63="","",'[1]Data Checking'!LP63)</f>
        <v>0</v>
      </c>
      <c r="LM63">
        <f>IF('[1]Data Checking'!LQ63="","",'[1]Data Checking'!LQ63)</f>
        <v>0</v>
      </c>
      <c r="LN63">
        <f>IF('[1]Data Checking'!LR63="","",'[1]Data Checking'!LR63)</f>
        <v>0</v>
      </c>
      <c r="LO63" t="str">
        <f>IF('[1]Data Checking'!LS63="","",'[1]Data Checking'!LS63)</f>
        <v/>
      </c>
      <c r="LP63">
        <f>IF('[1]Data Checking'!LT63="","",'[1]Data Checking'!LT63)</f>
        <v>60</v>
      </c>
      <c r="LQ63">
        <f>IF('[1]Data Checking'!LU63="","",'[1]Data Checking'!LU63)</f>
        <v>20</v>
      </c>
      <c r="LR63" t="str">
        <f>IF('[1]Data Checking'!LV63="","",'[1]Data Checking'!LV63)</f>
        <v/>
      </c>
      <c r="LS63" t="str">
        <f>IF('[1]Data Checking'!LW63="","",'[1]Data Checking'!LW63)</f>
        <v/>
      </c>
      <c r="LT63" t="str">
        <f>IF('[1]Data Checking'!LX63="","",'[1]Data Checking'!LX63)</f>
        <v/>
      </c>
      <c r="LU63" t="str">
        <f>IF('[1]Data Checking'!LY63="","",'[1]Data Checking'!LY63)</f>
        <v/>
      </c>
      <c r="LV63" t="str">
        <f>IF('[1]Data Checking'!LZ63="","",'[1]Data Checking'!LZ63)</f>
        <v/>
      </c>
      <c r="LW63" t="str">
        <f>IF('[1]Data Checking'!MA63="","",'[1]Data Checking'!MA63)</f>
        <v>Dentifrice Déodorant Papier toilette</v>
      </c>
      <c r="LX63">
        <f>IF('[1]Data Checking'!MB63="","",'[1]Data Checking'!MB63)</f>
        <v>0</v>
      </c>
      <c r="LY63">
        <f>IF('[1]Data Checking'!MC63="","",'[1]Data Checking'!MC63)</f>
        <v>0</v>
      </c>
      <c r="LZ63">
        <f>IF('[1]Data Checking'!MD63="","",'[1]Data Checking'!MD63)</f>
        <v>0</v>
      </c>
      <c r="MA63">
        <f>IF('[1]Data Checking'!ME63="","",'[1]Data Checking'!ME63)</f>
        <v>0</v>
      </c>
      <c r="MB63">
        <f>IF('[1]Data Checking'!MF63="","",'[1]Data Checking'!MF63)</f>
        <v>1</v>
      </c>
      <c r="MC63">
        <f>IF('[1]Data Checking'!MG63="","",'[1]Data Checking'!MG63)</f>
        <v>1</v>
      </c>
      <c r="MD63">
        <f>IF('[1]Data Checking'!MH63="","",'[1]Data Checking'!MH63)</f>
        <v>1</v>
      </c>
      <c r="ME63">
        <f>IF('[1]Data Checking'!MI63="","",'[1]Data Checking'!MI63)</f>
        <v>0</v>
      </c>
      <c r="MF63">
        <f>IF('[1]Data Checking'!MJ63="","",'[1]Data Checking'!MJ63)</f>
        <v>0</v>
      </c>
      <c r="MG63">
        <f>IF('[1]Data Checking'!MK63="","",'[1]Data Checking'!MK63)</f>
        <v>0</v>
      </c>
      <c r="MH63" t="str">
        <f>IF('[1]Data Checking'!ML63="","",'[1]Data Checking'!ML63)</f>
        <v/>
      </c>
      <c r="MI63" t="str">
        <f>IF('[1]Data Checking'!MM63="","",'[1]Data Checking'!MM63)</f>
        <v/>
      </c>
      <c r="MJ63" t="str">
        <f>IF('[1]Data Checking'!MN63="","",'[1]Data Checking'!MN63)</f>
        <v/>
      </c>
      <c r="MK63" t="str">
        <f>IF('[1]Data Checking'!MO63="","",'[1]Data Checking'!MO63)</f>
        <v/>
      </c>
      <c r="ML63">
        <f>IF('[1]Data Checking'!MP63="","",'[1]Data Checking'!MP63)</f>
        <v>2</v>
      </c>
      <c r="MM63">
        <f>IF('[1]Data Checking'!MQ63="","",'[1]Data Checking'!MQ63)</f>
        <v>15</v>
      </c>
      <c r="MN63">
        <f>IF('[1]Data Checking'!MR63="","",'[1]Data Checking'!MR63)</f>
        <v>3</v>
      </c>
      <c r="MO63" t="str">
        <f>IF('[1]Data Checking'!MS63="","",'[1]Data Checking'!MS63)</f>
        <v/>
      </c>
      <c r="MP63" t="str">
        <f>IF('[1]Data Checking'!MT63="","",'[1]Data Checking'!MT63)</f>
        <v>Bâche Tôle Planche (2x4)</v>
      </c>
      <c r="MQ63">
        <f>IF('[1]Data Checking'!MU63="","",'[1]Data Checking'!MU63)</f>
        <v>1</v>
      </c>
      <c r="MR63">
        <f>IF('[1]Data Checking'!MV63="","",'[1]Data Checking'!MV63)</f>
        <v>0</v>
      </c>
      <c r="MS63">
        <f>IF('[1]Data Checking'!MW63="","",'[1]Data Checking'!MW63)</f>
        <v>1</v>
      </c>
      <c r="MT63">
        <f>IF('[1]Data Checking'!MX63="","",'[1]Data Checking'!MX63)</f>
        <v>1</v>
      </c>
      <c r="MU63">
        <f>IF('[1]Data Checking'!MY63="","",'[1]Data Checking'!MY63)</f>
        <v>0</v>
      </c>
      <c r="MV63">
        <f>IF('[1]Data Checking'!MZ63="","",'[1]Data Checking'!MZ63)</f>
        <v>0</v>
      </c>
      <c r="MW63">
        <f>IF('[1]Data Checking'!NA63="","",'[1]Data Checking'!NA63)</f>
        <v>0</v>
      </c>
      <c r="MX63">
        <f>IF('[1]Data Checking'!NB63="","",'[1]Data Checking'!NB63)</f>
        <v>0</v>
      </c>
      <c r="MY63">
        <f>IF('[1]Data Checking'!NC63="","",'[1]Data Checking'!NC63)</f>
        <v>0</v>
      </c>
      <c r="MZ63">
        <f>IF('[1]Data Checking'!ND63="","",'[1]Data Checking'!ND63)</f>
        <v>0</v>
      </c>
      <c r="NA63">
        <f>IF('[1]Data Checking'!NE63="","",'[1]Data Checking'!NE63)</f>
        <v>0</v>
      </c>
      <c r="NB63">
        <f>IF('[1]Data Checking'!NF63="","",'[1]Data Checking'!NF63)</f>
        <v>0</v>
      </c>
      <c r="NC63">
        <f>IF('[1]Data Checking'!NG63="","",'[1]Data Checking'!NG63)</f>
        <v>0</v>
      </c>
      <c r="ND63">
        <f>IF('[1]Data Checking'!NH63="","",'[1]Data Checking'!NH63)</f>
        <v>70</v>
      </c>
      <c r="NE63" t="str">
        <f>IF('[1]Data Checking'!NI63="","",'[1]Data Checking'!NI63)</f>
        <v/>
      </c>
      <c r="NF63">
        <f>IF('[1]Data Checking'!NJ63="","",'[1]Data Checking'!NJ63)</f>
        <v>20</v>
      </c>
      <c r="NG63">
        <f>IF('[1]Data Checking'!NK63="","",'[1]Data Checking'!NK63)</f>
        <v>24</v>
      </c>
      <c r="NH63" t="str">
        <f>IF('[1]Data Checking'!NL63="","",'[1]Data Checking'!NL63)</f>
        <v/>
      </c>
      <c r="NI63" t="str">
        <f>IF('[1]Data Checking'!NM63="","",'[1]Data Checking'!NM63)</f>
        <v/>
      </c>
      <c r="NJ63" t="str">
        <f>IF('[1]Data Checking'!NN63="","",'[1]Data Checking'!NN63)</f>
        <v/>
      </c>
      <c r="NK63" t="str">
        <f>IF('[1]Data Checking'!NO63="","",'[1]Data Checking'!NO63)</f>
        <v/>
      </c>
      <c r="NL63" t="str">
        <f>IF('[1]Data Checking'!NP63="","",'[1]Data Checking'!NP63)</f>
        <v/>
      </c>
      <c r="NM63" t="str">
        <f>IF('[1]Data Checking'!NQ63="","",'[1]Data Checking'!NQ63)</f>
        <v/>
      </c>
      <c r="NN63" t="str">
        <f>IF('[1]Data Checking'!NR63="","",'[1]Data Checking'!NR63)</f>
        <v/>
      </c>
      <c r="NO63" t="str">
        <f>IF('[1]Data Checking'!NS63="","",'[1]Data Checking'!NS63)</f>
        <v>Grande bassine Casserole Cuillère pour manger</v>
      </c>
      <c r="NP63">
        <f>IF('[1]Data Checking'!NT63="","",'[1]Data Checking'!NT63)</f>
        <v>0</v>
      </c>
      <c r="NQ63">
        <f>IF('[1]Data Checking'!NU63="","",'[1]Data Checking'!NU63)</f>
        <v>1</v>
      </c>
      <c r="NR63">
        <f>IF('[1]Data Checking'!NV63="","",'[1]Data Checking'!NV63)</f>
        <v>0</v>
      </c>
      <c r="NS63">
        <f>IF('[1]Data Checking'!NW63="","",'[1]Data Checking'!NW63)</f>
        <v>0</v>
      </c>
      <c r="NT63">
        <f>IF('[1]Data Checking'!NX63="","",'[1]Data Checking'!NX63)</f>
        <v>1</v>
      </c>
      <c r="NU63">
        <f>IF('[1]Data Checking'!NY63="","",'[1]Data Checking'!NY63)</f>
        <v>0</v>
      </c>
      <c r="NV63">
        <f>IF('[1]Data Checking'!NZ63="","",'[1]Data Checking'!NZ63)</f>
        <v>0</v>
      </c>
      <c r="NW63">
        <f>IF('[1]Data Checking'!OA63="","",'[1]Data Checking'!OA63)</f>
        <v>1</v>
      </c>
      <c r="NX63">
        <f>IF('[1]Data Checking'!OB63="","",'[1]Data Checking'!OB63)</f>
        <v>0</v>
      </c>
      <c r="NY63">
        <f>IF('[1]Data Checking'!OC63="","",'[1]Data Checking'!OC63)</f>
        <v>0</v>
      </c>
      <c r="NZ63">
        <f>IF('[1]Data Checking'!OD63="","",'[1]Data Checking'!OD63)</f>
        <v>0</v>
      </c>
      <c r="OA63" t="str">
        <f>IF('[1]Data Checking'!OE63="","",'[1]Data Checking'!OE63)</f>
        <v/>
      </c>
      <c r="OB63">
        <f>IF('[1]Data Checking'!OF63="","",'[1]Data Checking'!OF63)</f>
        <v>2</v>
      </c>
      <c r="OC63" t="str">
        <f>IF('[1]Data Checking'!OG63="","",'[1]Data Checking'!OG63)</f>
        <v/>
      </c>
      <c r="OD63" t="str">
        <f>IF('[1]Data Checking'!OH63="","",'[1]Data Checking'!OH63)</f>
        <v/>
      </c>
      <c r="OE63">
        <f>IF('[1]Data Checking'!OI63="","",'[1]Data Checking'!OI63)</f>
        <v>2</v>
      </c>
      <c r="OF63" t="str">
        <f>IF('[1]Data Checking'!OJ63="","",'[1]Data Checking'!OJ63)</f>
        <v/>
      </c>
      <c r="OG63" t="str">
        <f>IF('[1]Data Checking'!OK63="","",'[1]Data Checking'!OK63)</f>
        <v/>
      </c>
      <c r="OH63">
        <f>IF('[1]Data Checking'!OL63="","",'[1]Data Checking'!OL63)</f>
        <v>2</v>
      </c>
      <c r="OI63" t="str">
        <f>IF('[1]Data Checking'!OM63="","",'[1]Data Checking'!OM63)</f>
        <v/>
      </c>
      <c r="OJ63" t="str">
        <f>IF('[1]Data Checking'!ON63="","",'[1]Data Checking'!ON63)</f>
        <v>Médicaments douleur (aspirine, …) Autres (précisez)</v>
      </c>
      <c r="OK63">
        <f>IF('[1]Data Checking'!OO63="","",'[1]Data Checking'!OO63)</f>
        <v>1</v>
      </c>
      <c r="OL63">
        <f>IF('[1]Data Checking'!OP63="","",'[1]Data Checking'!OP63)</f>
        <v>0</v>
      </c>
      <c r="OM63">
        <f>IF('[1]Data Checking'!OQ63="","",'[1]Data Checking'!OQ63)</f>
        <v>0</v>
      </c>
      <c r="ON63">
        <f>IF('[1]Data Checking'!OR63="","",'[1]Data Checking'!OR63)</f>
        <v>0</v>
      </c>
      <c r="OO63">
        <f>IF('[1]Data Checking'!OS63="","",'[1]Data Checking'!OS63)</f>
        <v>0</v>
      </c>
      <c r="OP63">
        <f>IF('[1]Data Checking'!OT63="","",'[1]Data Checking'!OT63)</f>
        <v>0</v>
      </c>
      <c r="OQ63">
        <f>IF('[1]Data Checking'!OU63="","",'[1]Data Checking'!OU63)</f>
        <v>0</v>
      </c>
      <c r="OR63">
        <f>IF('[1]Data Checking'!OV63="","",'[1]Data Checking'!OV63)</f>
        <v>1</v>
      </c>
      <c r="OS63">
        <f>IF('[1]Data Checking'!OW63="","",'[1]Data Checking'!OW63)</f>
        <v>0</v>
      </c>
      <c r="OT63" t="str">
        <f>IF('[1]Data Checking'!OX63="","",'[1]Data Checking'!OX63)</f>
        <v>Medikaman pou grip</v>
      </c>
      <c r="OU63" t="str">
        <f>IF('[1]Data Checking'!OY63="","",'[1]Data Checking'!OY63)</f>
        <v>Lampe torche Radio</v>
      </c>
      <c r="OV63">
        <f>IF('[1]Data Checking'!OZ63="","",'[1]Data Checking'!OZ63)</f>
        <v>1</v>
      </c>
      <c r="OW63">
        <f>IF('[1]Data Checking'!PA63="","",'[1]Data Checking'!PA63)</f>
        <v>0</v>
      </c>
      <c r="OX63">
        <f>IF('[1]Data Checking'!PB63="","",'[1]Data Checking'!PB63)</f>
        <v>0</v>
      </c>
      <c r="OY63">
        <f>IF('[1]Data Checking'!PC63="","",'[1]Data Checking'!PC63)</f>
        <v>1</v>
      </c>
      <c r="OZ63">
        <f>IF('[1]Data Checking'!PD63="","",'[1]Data Checking'!PD63)</f>
        <v>0</v>
      </c>
      <c r="PA63">
        <f>IF('[1]Data Checking'!PE63="","",'[1]Data Checking'!PE63)</f>
        <v>0</v>
      </c>
      <c r="PB63">
        <f>IF('[1]Data Checking'!PF63="","",'[1]Data Checking'!PF63)</f>
        <v>3</v>
      </c>
      <c r="PC63" t="str">
        <f>IF('[1]Data Checking'!PG63="","",'[1]Data Checking'!PG63)</f>
        <v/>
      </c>
      <c r="PD63" t="str">
        <f>IF('[1]Data Checking'!PH63="","",'[1]Data Checking'!PH63)</f>
        <v/>
      </c>
      <c r="PE63">
        <f>IF('[1]Data Checking'!PI63="","",'[1]Data Checking'!PI63)</f>
        <v>1</v>
      </c>
      <c r="PF63" t="str">
        <f>IF('[1]Data Checking'!PJ63="","",'[1]Data Checking'!PJ63)</f>
        <v>Pelles Machette Râteau</v>
      </c>
      <c r="PG63">
        <f>IF('[1]Data Checking'!PK63="","",'[1]Data Checking'!PK63)</f>
        <v>1</v>
      </c>
      <c r="PH63">
        <f>IF('[1]Data Checking'!PL63="","",'[1]Data Checking'!PL63)</f>
        <v>1</v>
      </c>
      <c r="PI63">
        <f>IF('[1]Data Checking'!PM63="","",'[1]Data Checking'!PM63)</f>
        <v>1</v>
      </c>
      <c r="PJ63">
        <f>IF('[1]Data Checking'!PN63="","",'[1]Data Checking'!PN63)</f>
        <v>0</v>
      </c>
      <c r="PK63">
        <f>IF('[1]Data Checking'!PO63="","",'[1]Data Checking'!PO63)</f>
        <v>0</v>
      </c>
      <c r="PL63">
        <f>IF('[1]Data Checking'!PP63="","",'[1]Data Checking'!PP63)</f>
        <v>0</v>
      </c>
      <c r="PM63">
        <f>IF('[1]Data Checking'!PQ63="","",'[1]Data Checking'!PQ63)</f>
        <v>0</v>
      </c>
      <c r="PN63">
        <f>IF('[1]Data Checking'!PR63="","",'[1]Data Checking'!PR63)</f>
        <v>0</v>
      </c>
      <c r="PO63">
        <f>IF('[1]Data Checking'!PS63="","",'[1]Data Checking'!PS63)</f>
        <v>0</v>
      </c>
      <c r="PP63" t="str">
        <f>IF('[1]Data Checking'!PT63="","",'[1]Data Checking'!PT63)</f>
        <v>Autres (précisez) Pelles</v>
      </c>
      <c r="PQ63">
        <f>IF('[1]Data Checking'!PU63="","",'[1]Data Checking'!PU63)</f>
        <v>1</v>
      </c>
      <c r="PR63">
        <f>IF('[1]Data Checking'!PV63="","",'[1]Data Checking'!PV63)</f>
        <v>0</v>
      </c>
      <c r="PS63">
        <f>IF('[1]Data Checking'!PW63="","",'[1]Data Checking'!PW63)</f>
        <v>0</v>
      </c>
      <c r="PT63">
        <f>IF('[1]Data Checking'!PX63="","",'[1]Data Checking'!PX63)</f>
        <v>0</v>
      </c>
      <c r="PU63">
        <f>IF('[1]Data Checking'!PY63="","",'[1]Data Checking'!PY63)</f>
        <v>0</v>
      </c>
      <c r="PV63">
        <f>IF('[1]Data Checking'!PZ63="","",'[1]Data Checking'!PZ63)</f>
        <v>0</v>
      </c>
      <c r="PW63">
        <f>IF('[1]Data Checking'!QA63="","",'[1]Data Checking'!QA63)</f>
        <v>0</v>
      </c>
      <c r="PX63">
        <f>IF('[1]Data Checking'!QB63="","",'[1]Data Checking'!QB63)</f>
        <v>1</v>
      </c>
      <c r="PY63">
        <f>IF('[1]Data Checking'!QC63="","",'[1]Data Checking'!QC63)</f>
        <v>0</v>
      </c>
      <c r="PZ63" t="str">
        <f>IF('[1]Data Checking'!QD63="","",'[1]Data Checking'!QD63)</f>
        <v>Râteau</v>
      </c>
      <c r="QA63">
        <f>IF('[1]Data Checking'!QE63="","",'[1]Data Checking'!QE63)</f>
        <v>0</v>
      </c>
      <c r="QB63">
        <f>IF('[1]Data Checking'!QF63="","",'[1]Data Checking'!QF63)</f>
        <v>1</v>
      </c>
      <c r="QC63">
        <f>IF('[1]Data Checking'!QG63="","",'[1]Data Checking'!QG63)</f>
        <v>0</v>
      </c>
      <c r="QD63">
        <f>IF('[1]Data Checking'!QH63="","",'[1]Data Checking'!QH63)</f>
        <v>0</v>
      </c>
      <c r="QE63">
        <f>IF('[1]Data Checking'!QI63="","",'[1]Data Checking'!QI63)</f>
        <v>0</v>
      </c>
      <c r="QF63">
        <f>IF('[1]Data Checking'!QJ63="","",'[1]Data Checking'!QJ63)</f>
        <v>0</v>
      </c>
      <c r="QG63">
        <f>IF('[1]Data Checking'!QK63="","",'[1]Data Checking'!QK63)</f>
        <v>0</v>
      </c>
      <c r="QH63">
        <f>IF('[1]Data Checking'!QL63="","",'[1]Data Checking'!QL63)</f>
        <v>0</v>
      </c>
      <c r="QI63">
        <f>IF('[1]Data Checking'!QM63="","",'[1]Data Checking'!QM63)</f>
        <v>0</v>
      </c>
      <c r="QJ63" t="str">
        <f>IF('[1]Data Checking'!QN63="","",'[1]Data Checking'!QN63)</f>
        <v>Machette</v>
      </c>
      <c r="QK63">
        <f>IF('[1]Data Checking'!QO63="","",'[1]Data Checking'!QO63)</f>
        <v>0</v>
      </c>
      <c r="QL63">
        <f>IF('[1]Data Checking'!QP63="","",'[1]Data Checking'!QP63)</f>
        <v>0</v>
      </c>
      <c r="QM63">
        <f>IF('[1]Data Checking'!QQ63="","",'[1]Data Checking'!QQ63)</f>
        <v>1</v>
      </c>
      <c r="QN63">
        <f>IF('[1]Data Checking'!QR63="","",'[1]Data Checking'!QR63)</f>
        <v>0</v>
      </c>
      <c r="QO63">
        <f>IF('[1]Data Checking'!QS63="","",'[1]Data Checking'!QS63)</f>
        <v>0</v>
      </c>
      <c r="QP63">
        <f>IF('[1]Data Checking'!QT63="","",'[1]Data Checking'!QT63)</f>
        <v>0</v>
      </c>
      <c r="QQ63">
        <f>IF('[1]Data Checking'!QU63="","",'[1]Data Checking'!QU63)</f>
        <v>0</v>
      </c>
      <c r="QR63">
        <f>IF('[1]Data Checking'!QV63="","",'[1]Data Checking'!QV63)</f>
        <v>0</v>
      </c>
      <c r="QS63">
        <f>IF('[1]Data Checking'!QW63="","",'[1]Data Checking'!QW63)</f>
        <v>0</v>
      </c>
      <c r="QT63" t="str">
        <f>IF('[1]Data Checking'!QX63="","",'[1]Data Checking'!QX63)</f>
        <v/>
      </c>
      <c r="QU63" t="str">
        <f>IF('[1]Data Checking'!QY63="","",'[1]Data Checking'!QY63)</f>
        <v/>
      </c>
      <c r="QV63" t="str">
        <f>IF('[1]Data Checking'!QZ63="","",'[1]Data Checking'!QZ63)</f>
        <v/>
      </c>
      <c r="QW63" t="str">
        <f>IF('[1]Data Checking'!RA63="","",'[1]Data Checking'!RA63)</f>
        <v/>
      </c>
      <c r="QX63" t="str">
        <f>IF('[1]Data Checking'!RB63="","",'[1]Data Checking'!RB63)</f>
        <v/>
      </c>
      <c r="QY63" t="str">
        <f>IF('[1]Data Checking'!RC63="","",'[1]Data Checking'!RC63)</f>
        <v/>
      </c>
      <c r="QZ63" t="str">
        <f>IF('[1]Data Checking'!RD63="","",'[1]Data Checking'!RD63)</f>
        <v/>
      </c>
      <c r="RA63" t="str">
        <f>IF('[1]Data Checking'!RE63="","",'[1]Data Checking'!RE63)</f>
        <v/>
      </c>
      <c r="RB63" t="str">
        <f>IF('[1]Data Checking'!RF63="","",'[1]Data Checking'!RF63)</f>
        <v/>
      </c>
      <c r="RC63" t="str">
        <f>IF('[1]Data Checking'!RG63="","",'[1]Data Checking'!RG63)</f>
        <v/>
      </c>
      <c r="RD63" t="str">
        <f>IF('[1]Data Checking'!RH63="","",'[1]Data Checking'!RH63)</f>
        <v/>
      </c>
      <c r="RE63" t="str">
        <f>IF('[1]Data Checking'!RI63="","",'[1]Data Checking'!RI63)</f>
        <v/>
      </c>
      <c r="RF63" t="str">
        <f>IF('[1]Data Checking'!RJ63="","",'[1]Data Checking'!RJ63)</f>
        <v/>
      </c>
      <c r="RG63" t="str">
        <f>IF('[1]Data Checking'!RK63="","",'[1]Data Checking'!RK63)</f>
        <v/>
      </c>
      <c r="RH63" t="str">
        <f>IF('[1]Data Checking'!RL63="","",'[1]Data Checking'!RL63)</f>
        <v/>
      </c>
      <c r="RI63" t="str">
        <f>IF('[1]Data Checking'!RM63="","",'[1]Data Checking'!RM63)</f>
        <v/>
      </c>
      <c r="RJ63" t="str">
        <f>IF('[1]Data Checking'!RN63="","",'[1]Data Checking'!RN63)</f>
        <v/>
      </c>
      <c r="RK63" t="str">
        <f>IF('[1]Data Checking'!RO63="","",'[1]Data Checking'!RO63)</f>
        <v/>
      </c>
      <c r="RL63" t="str">
        <f>IF('[1]Data Checking'!RP63="","",'[1]Data Checking'!RP63)</f>
        <v/>
      </c>
      <c r="RM63" t="str">
        <f>IF('[1]Data Checking'!RQ63="","",'[1]Data Checking'!RQ63)</f>
        <v/>
      </c>
      <c r="RN63" t="str">
        <f>IF('[1]Data Checking'!RR63="","",'[1]Data Checking'!RR63)</f>
        <v/>
      </c>
      <c r="RO63" t="str">
        <f>IF('[1]Data Checking'!RS63="","",'[1]Data Checking'!RS63)</f>
        <v/>
      </c>
      <c r="RP63" t="str">
        <f>IF('[1]Data Checking'!RT63="","",'[1]Data Checking'!RT63)</f>
        <v/>
      </c>
      <c r="RQ63" t="str">
        <f>IF('[1]Data Checking'!RU63="","",'[1]Data Checking'!RU63)</f>
        <v/>
      </c>
      <c r="RR63" t="str">
        <f>IF('[1]Data Checking'!RV63="","",'[1]Data Checking'!RV63)</f>
        <v/>
      </c>
      <c r="RS63" t="str">
        <f>IF('[1]Data Checking'!RW63="","",'[1]Data Checking'!RW63)</f>
        <v/>
      </c>
      <c r="RT63" t="str">
        <f>IF('[1]Data Checking'!RX63="","",'[1]Data Checking'!RX63)</f>
        <v/>
      </c>
      <c r="RU63" t="str">
        <f>IF('[1]Data Checking'!RY63="","",'[1]Data Checking'!RY63)</f>
        <v/>
      </c>
      <c r="RV63" t="str">
        <f>IF('[1]Data Checking'!RZ63="","",'[1]Data Checking'!RZ63)</f>
        <v/>
      </c>
      <c r="RW63" t="str">
        <f>IF('[1]Data Checking'!SA63="","",'[1]Data Checking'!SA63)</f>
        <v/>
      </c>
      <c r="RX63" t="str">
        <f>IF('[1]Data Checking'!SB63="","",'[1]Data Checking'!SB63)</f>
        <v/>
      </c>
      <c r="RY63" t="str">
        <f>IF('[1]Data Checking'!SC63="","",'[1]Data Checking'!SC63)</f>
        <v/>
      </c>
      <c r="RZ63" t="str">
        <f>IF('[1]Data Checking'!SD63="","",'[1]Data Checking'!SD63)</f>
        <v/>
      </c>
      <c r="SA63" t="str">
        <f>IF('[1]Data Checking'!SE63="","",'[1]Data Checking'!SE63)</f>
        <v/>
      </c>
      <c r="SB63" t="str">
        <f>IF('[1]Data Checking'!SF63="","",'[1]Data Checking'!SF63)</f>
        <v/>
      </c>
      <c r="SC63" t="str">
        <f>IF('[1]Data Checking'!SG63="","",'[1]Data Checking'!SG63)</f>
        <v/>
      </c>
      <c r="SD63" t="str">
        <f>IF('[1]Data Checking'!SH63="","",'[1]Data Checking'!SH63)</f>
        <v/>
      </c>
      <c r="SE63" t="str">
        <f>IF('[1]Data Checking'!SI63="","",'[1]Data Checking'!SI63)</f>
        <v/>
      </c>
      <c r="SF63" t="str">
        <f>IF('[1]Data Checking'!SJ63="","",'[1]Data Checking'!SJ63)</f>
        <v/>
      </c>
      <c r="SG63" t="str">
        <f>IF('[1]Data Checking'!SK63="","",'[1]Data Checking'!SK63)</f>
        <v/>
      </c>
      <c r="SH63" t="str">
        <f>IF('[1]Data Checking'!SL63="","",'[1]Data Checking'!SL63)</f>
        <v>Paiement frais scolaire (paiement uniforme,…)</v>
      </c>
      <c r="SI63">
        <f>IF('[1]Data Checking'!SM63="","",'[1]Data Checking'!SM63)</f>
        <v>0</v>
      </c>
      <c r="SJ63">
        <f>IF('[1]Data Checking'!SN63="","",'[1]Data Checking'!SN63)</f>
        <v>1</v>
      </c>
      <c r="SK63">
        <f>IF('[1]Data Checking'!SO63="","",'[1]Data Checking'!SO63)</f>
        <v>0</v>
      </c>
      <c r="SL63">
        <f>IF('[1]Data Checking'!SP63="","",'[1]Data Checking'!SP63)</f>
        <v>0</v>
      </c>
      <c r="SM63">
        <f>IF('[1]Data Checking'!SQ63="","",'[1]Data Checking'!SQ63)</f>
        <v>0</v>
      </c>
      <c r="SN63">
        <f>IF('[1]Data Checking'!SR63="","",'[1]Data Checking'!SR63)</f>
        <v>0</v>
      </c>
      <c r="SO63" t="str">
        <f>IF('[1]Data Checking'!SS63="","",'[1]Data Checking'!SS63)</f>
        <v/>
      </c>
      <c r="SP63" t="str">
        <f>IF('[1]Data Checking'!ST63="","",'[1]Data Checking'!ST63)</f>
        <v/>
      </c>
      <c r="SQ63" t="str">
        <f>IF('[1]Data Checking'!SU63="","",'[1]Data Checking'!SU63)</f>
        <v/>
      </c>
      <c r="SR63" t="str">
        <f>IF('[1]Data Checking'!SV63="","",'[1]Data Checking'!SV63)</f>
        <v/>
      </c>
      <c r="SS63" t="str">
        <f>IF('[1]Data Checking'!SW63="","",'[1]Data Checking'!SW63)</f>
        <v/>
      </c>
      <c r="ST63" t="str">
        <f>IF('[1]Data Checking'!SX63="","",'[1]Data Checking'!SX63)</f>
        <v/>
      </c>
      <c r="SU63" t="str">
        <f>IF('[1]Data Checking'!SY63="","",'[1]Data Checking'!SY63)</f>
        <v/>
      </c>
      <c r="SV63" t="str">
        <f>IF('[1]Data Checking'!SZ63="","",'[1]Data Checking'!SZ63)</f>
        <v/>
      </c>
      <c r="SW63" t="str">
        <f>IF('[1]Data Checking'!TA63="","",'[1]Data Checking'!TA63)</f>
        <v/>
      </c>
      <c r="SX63" t="str">
        <f>IF('[1]Data Checking'!TB63="","",'[1]Data Checking'!TB63)</f>
        <v/>
      </c>
      <c r="SY63" t="str">
        <f>IF('[1]Data Checking'!TC63="","",'[1]Data Checking'!TC63)</f>
        <v/>
      </c>
      <c r="SZ63" t="str">
        <f>IF('[1]Data Checking'!TD63="","",'[1]Data Checking'!TD63)</f>
        <v/>
      </c>
      <c r="TA63" t="str">
        <f>IF('[1]Data Checking'!TE63="","",'[1]Data Checking'!TE63)</f>
        <v/>
      </c>
      <c r="TB63" t="str">
        <f>IF('[1]Data Checking'!TF63="","",'[1]Data Checking'!TF63)</f>
        <v/>
      </c>
      <c r="TC63" t="str">
        <f>IF('[1]Data Checking'!TG63="","",'[1]Data Checking'!TG63)</f>
        <v/>
      </c>
      <c r="TD63" t="str">
        <f>IF('[1]Data Checking'!TH63="","",'[1]Data Checking'!TH63)</f>
        <v/>
      </c>
      <c r="TE63" t="str">
        <f>IF('[1]Data Checking'!TI63="","",'[1]Data Checking'!TI63)</f>
        <v/>
      </c>
      <c r="TF63" t="str">
        <f>IF('[1]Data Checking'!TJ63="","",'[1]Data Checking'!TJ63)</f>
        <v/>
      </c>
      <c r="TG63" t="str">
        <f>IF('[1]Data Checking'!TK63="","",'[1]Data Checking'!TK63)</f>
        <v/>
      </c>
      <c r="TH63" t="str">
        <f>IF('[1]Data Checking'!TL63="","",'[1]Data Checking'!TL63)</f>
        <v/>
      </c>
      <c r="TI63" t="str">
        <f>IF('[1]Data Checking'!TM63="","",'[1]Data Checking'!TM63)</f>
        <v/>
      </c>
      <c r="TJ63">
        <f>IF('[1]Data Checking'!TN63="","",'[1]Data Checking'!TN63)</f>
        <v>0</v>
      </c>
      <c r="TK63">
        <f>IF('[1]Data Checking'!TO63="","",'[1]Data Checking'!TO63)</f>
        <v>0</v>
      </c>
      <c r="TL63">
        <f>IF('[1]Data Checking'!TP63="","",'[1]Data Checking'!TP63)</f>
        <v>0</v>
      </c>
      <c r="TM63">
        <f>IF('[1]Data Checking'!TQ63="","",'[1]Data Checking'!TQ63)</f>
        <v>0</v>
      </c>
      <c r="TN63">
        <f>IF('[1]Data Checking'!TR63="","",'[1]Data Checking'!TR63)</f>
        <v>0</v>
      </c>
      <c r="TO63" t="str">
        <f>IF('[1]Data Checking'!TS63="","",'[1]Data Checking'!TS63)</f>
        <v>Pour les produits agricoles, il n'y a pas de chiffres a choisir, on met articles a la place</v>
      </c>
      <c r="TP63" t="str">
        <f>IF('[1]Data Checking'!TT63="","",'[1]Data Checking'!TT63)</f>
        <v/>
      </c>
      <c r="TQ63">
        <f>IF('[1]Data Checking'!TU63="","",'[1]Data Checking'!TU63)</f>
        <v>237502094</v>
      </c>
      <c r="TR63" t="str">
        <f>IF('[1]Data Checking'!TV63="","",'[1]Data Checking'!TV63)</f>
        <v>d3cef1e5-e863-4ccb-8d96-43d94939984b</v>
      </c>
      <c r="TS63">
        <f>IF('[1]Data Checking'!TW63="","",'[1]Data Checking'!TW63)</f>
        <v>44530.922858796293</v>
      </c>
      <c r="TT63" t="str">
        <f>IF('[1]Data Checking'!TX63="","",'[1]Data Checking'!TX63)</f>
        <v/>
      </c>
      <c r="TU63" t="str">
        <f>IF('[1]Data Checking'!TY63="","",'[1]Data Checking'!TY63)</f>
        <v/>
      </c>
      <c r="TV63" t="str">
        <f>IF('[1]Data Checking'!TZ63="","",'[1]Data Checking'!TZ63)</f>
        <v>submitted_via_web</v>
      </c>
      <c r="TW63" t="str">
        <f>IF('[1]Data Checking'!UA63="","",'[1]Data Checking'!UA63)</f>
        <v>icsm_haiti</v>
      </c>
      <c r="TX63" t="str">
        <f>IF('[1]Data Checking'!UB63="","",'[1]Data Checking'!UB63)</f>
        <v/>
      </c>
      <c r="TY63">
        <f>IF('[1]Data Checking'!UC63="","",'[1]Data Checking'!UC63)</f>
        <v>65</v>
      </c>
      <c r="TZ63" t="str">
        <f>IF('[1]Data Checking'!UD63="","",'[1]Data Checking'!UD63)</f>
        <v/>
      </c>
      <c r="UA63" t="e">
        <f>IF('[1]Data Checking'!UL63="","",'[1]Data Checking'!UL63)</f>
        <v>#REF!</v>
      </c>
      <c r="UB63" t="e">
        <f>IF('[1]Data Checking'!UM63="","",'[1]Data Checking'!UM63)</f>
        <v>#REF!</v>
      </c>
      <c r="UC63" t="e">
        <f>IF('[1]Data Checking'!UN63="","",'[1]Data Checking'!UN63)</f>
        <v>#REF!</v>
      </c>
    </row>
    <row r="64" spans="1:549">
      <c r="A64">
        <f>IF('[1]Data Checking'!D64="","",'[1]Data Checking'!D64)</f>
        <v>44530.595336157407</v>
      </c>
      <c r="B64">
        <f>IF('[1]Data Checking'!E64="","",'[1]Data Checking'!E64)</f>
        <v>44530.604266527778</v>
      </c>
      <c r="C64">
        <f>IF('[1]Data Checking'!F64="","",'[1]Data Checking'!F64)</f>
        <v>44530</v>
      </c>
      <c r="D64" t="str">
        <f>IF('[1]Data Checking'!H64="","",'[1]Data Checking'!H64)</f>
        <v>audit.csv</v>
      </c>
      <c r="E64" t="str">
        <f>IF('[1]Data Checking'!I64="","",'[1]Data Checking'!I64)</f>
        <v>icsm_haiti</v>
      </c>
      <c r="F64" t="str">
        <f>IF('[1]Data Checking'!J64="","",'[1]Data Checking'!J64)</f>
        <v/>
      </c>
      <c r="G64" t="str">
        <f>IF('[1]Data Checking'!K64="","",'[1]Data Checking'!K64)</f>
        <v/>
      </c>
      <c r="H64">
        <f>IF('[1]Data Checking'!L64="","",'[1]Data Checking'!L64)</f>
        <v>44530</v>
      </c>
      <c r="I64" t="str">
        <f>IF('[1]Data Checking'!M64="","",'[1]Data Checking'!M64)</f>
        <v>Concern</v>
      </c>
      <c r="J64" t="str">
        <f>IF('[1]Data Checking'!N64="","",'[1]Data Checking'!N64)</f>
        <v/>
      </c>
      <c r="K64" t="str">
        <f>IF('[1]Data Checking'!O64="","",'[1]Data Checking'!O64)</f>
        <v>concern</v>
      </c>
      <c r="L64" t="str">
        <f>IF('[1]Data Checking'!P64="","",'[1]Data Checking'!P64)</f>
        <v>Concern</v>
      </c>
      <c r="M64" t="str">
        <f>IF('[1]Data Checking'!Q64="","",'[1]Data Checking'!Q64)</f>
        <v>Concern</v>
      </c>
      <c r="N64" t="str">
        <f>IF('[1]Data Checking'!R64="","",'[1]Data Checking'!R64)</f>
        <v>CWW-01</v>
      </c>
      <c r="O64" t="str">
        <f>IF('[1]Data Checking'!S64="","",'[1]Data Checking'!S64)</f>
        <v/>
      </c>
      <c r="P64" t="str">
        <f>IF('[1]Data Checking'!T64="","",'[1]Data Checking'!T64)</f>
        <v>cww_01</v>
      </c>
      <c r="Q64" t="str">
        <f>IF('[1]Data Checking'!U64="","",'[1]Data Checking'!U64)</f>
        <v>CWW-01</v>
      </c>
      <c r="R64" t="str">
        <f>IF('[1]Data Checking'!V64="","",'[1]Data Checking'!V64)</f>
        <v>CWW-01</v>
      </c>
      <c r="S64" t="str">
        <f>IF('[1]Data Checking'!W64="","",'[1]Data Checking'!W64)</f>
        <v>Ouest</v>
      </c>
      <c r="T64" t="str">
        <f>IF('[1]Data Checking'!X64="","",'[1]Data Checking'!X64)</f>
        <v>Cité Soleil</v>
      </c>
      <c r="U64" t="str">
        <f>IF('[1]Data Checking'!Y64="","",'[1]Data Checking'!Y64)</f>
        <v>HT0117</v>
      </c>
      <c r="V64" t="str">
        <f>IF('[1]Data Checking'!Z64="","",'[1]Data Checking'!Z64)</f>
        <v>Cité Soleil</v>
      </c>
      <c r="W64" t="str">
        <f>IF('[1]Data Checking'!AA64="","",'[1]Data Checking'!AA64)</f>
        <v>2e Section des Varreux</v>
      </c>
      <c r="X64" t="str">
        <f>IF('[1]Data Checking'!AB64="","",'[1]Data Checking'!AB64)</f>
        <v>HT0117-01</v>
      </c>
      <c r="Y64" t="str">
        <f>IF('[1]Data Checking'!AC64="","",'[1]Data Checking'!AC64)</f>
        <v>2e Section des Varreux</v>
      </c>
      <c r="Z64" t="str">
        <f>IF('[1]Data Checking'!AD64="","",'[1]Data Checking'!AD64)</f>
        <v>Terre-noire</v>
      </c>
      <c r="AA64" t="str">
        <f>IF('[1]Data Checking'!AE64="","",'[1]Data Checking'!AE64)</f>
        <v/>
      </c>
      <c r="AB64" t="str">
        <f>IF('[1]Data Checking'!AF64="","",'[1]Data Checking'!AF64)</f>
        <v>cit_1</v>
      </c>
      <c r="AC64" t="str">
        <f>IF('[1]Data Checking'!AG64="","",'[1]Data Checking'!AG64)</f>
        <v>Terre-noire</v>
      </c>
      <c r="AD64" t="str">
        <f>IF('[1]Data Checking'!AH64="","",'[1]Data Checking'!AH64)</f>
        <v>Terre-noire</v>
      </c>
      <c r="AE64" t="str">
        <f>IF('[1]Data Checking'!AI64="","",'[1]Data Checking'!AI64)</f>
        <v>Marché de Terre Noire</v>
      </c>
      <c r="AF64" t="str">
        <f>IF('[1]Data Checking'!AJ64="","",'[1]Data Checking'!AJ64)</f>
        <v/>
      </c>
      <c r="AG64" t="str">
        <f>IF('[1]Data Checking'!AK64="","",'[1]Data Checking'!AK64)</f>
        <v>terre_noir</v>
      </c>
      <c r="AH64" t="str">
        <f>IF('[1]Data Checking'!AL64="","",'[1]Data Checking'!AL64)</f>
        <v>Marché de Terre Noire</v>
      </c>
      <c r="AI64" t="str">
        <f>IF('[1]Data Checking'!AM64="","",'[1]Data Checking'!AM64)</f>
        <v>Marché de Terre Noire</v>
      </c>
      <c r="AJ64" t="str">
        <f>IF('[1]Data Checking'!AN64="","",'[1]Data Checking'!AN64)</f>
        <v>Milieu urbain</v>
      </c>
      <c r="AK64" t="str">
        <f>IF('[1]Data Checking'!AO64="","",'[1]Data Checking'!AO64)</f>
        <v>Enquête auprès d'un client (pour l'eau de boisson et la situation sécuritaire)</v>
      </c>
      <c r="AL64" t="str">
        <f>IF('[1]Data Checking'!AP64="","",'[1]Data Checking'!AP64)</f>
        <v>Oui</v>
      </c>
      <c r="AM64" t="str">
        <f>IF('[1]Data Checking'!AQ64="","",'[1]Data Checking'!AQ64)</f>
        <v/>
      </c>
      <c r="AN64" t="str">
        <f>IF('[1]Data Checking'!AR64="","",'[1]Data Checking'!AR64)</f>
        <v>Oui</v>
      </c>
      <c r="AO64" t="str">
        <f>IF('[1]Data Checking'!AS64="","",'[1]Data Checking'!AS64)</f>
        <v/>
      </c>
      <c r="AP64" t="str">
        <f>IF('[1]Data Checking'!AT64="","",'[1]Data Checking'!AT64)</f>
        <v>Femme</v>
      </c>
      <c r="AQ64">
        <f>IF('[1]Data Checking'!AU64="","",'[1]Data Checking'!AU64)</f>
        <v>44530</v>
      </c>
      <c r="AR64">
        <f>IF('[1]Data Checking'!AV64="","",'[1]Data Checking'!AV64)</f>
        <v>44530</v>
      </c>
      <c r="AS64" t="str">
        <f>IF('[1]Data Checking'!AW64="","",'[1]Data Checking'!AW64)</f>
        <v/>
      </c>
      <c r="AT64" t="str">
        <f>IF('[1]Data Checking'!AX64="","",'[1]Data Checking'!AX64)</f>
        <v/>
      </c>
      <c r="AU64" t="str">
        <f>IF('[1]Data Checking'!AY64="","",'[1]Data Checking'!AY64)</f>
        <v/>
      </c>
      <c r="AV64" t="str">
        <f>IF('[1]Data Checking'!AZ64="","",'[1]Data Checking'!AZ64)</f>
        <v/>
      </c>
      <c r="AW64" t="str">
        <f>IF('[1]Data Checking'!BA64="","",'[1]Data Checking'!BA64)</f>
        <v/>
      </c>
      <c r="AX64" t="str">
        <f>IF('[1]Data Checking'!BB64="","",'[1]Data Checking'!BB64)</f>
        <v/>
      </c>
      <c r="AY64" t="str">
        <f>IF('[1]Data Checking'!BC64="","",'[1]Data Checking'!BC64)</f>
        <v/>
      </c>
      <c r="AZ64" t="str">
        <f>IF('[1]Data Checking'!BD64="","",'[1]Data Checking'!BD64)</f>
        <v/>
      </c>
      <c r="BA64" t="str">
        <f>IF('[1]Data Checking'!BE64="","",'[1]Data Checking'!BE64)</f>
        <v/>
      </c>
      <c r="BB64" t="str">
        <f>IF('[1]Data Checking'!BF64="","",'[1]Data Checking'!BF64)</f>
        <v/>
      </c>
      <c r="BC64" t="str">
        <f>IF('[1]Data Checking'!BG64="","",'[1]Data Checking'!BG64)</f>
        <v/>
      </c>
      <c r="BD64" t="str">
        <f>IF('[1]Data Checking'!BH64="","",'[1]Data Checking'!BH64)</f>
        <v/>
      </c>
      <c r="BE64" t="str">
        <f>IF('[1]Data Checking'!BI64="","",'[1]Data Checking'!BI64)</f>
        <v/>
      </c>
      <c r="BF64" t="str">
        <f>IF('[1]Data Checking'!BJ64="","",'[1]Data Checking'!BJ64)</f>
        <v/>
      </c>
      <c r="BG64" t="str">
        <f>IF('[1]Data Checking'!BK64="","",'[1]Data Checking'!BK64)</f>
        <v/>
      </c>
      <c r="BH64" t="str">
        <f>IF('[1]Data Checking'!BL64="","",'[1]Data Checking'!BL64)</f>
        <v/>
      </c>
      <c r="BI64" t="str">
        <f>IF('[1]Data Checking'!BM64="","",'[1]Data Checking'!BM64)</f>
        <v/>
      </c>
      <c r="BJ64" t="str">
        <f>IF('[1]Data Checking'!BN64="","",'[1]Data Checking'!BN64)</f>
        <v/>
      </c>
      <c r="BK64" t="str">
        <f>IF('[1]Data Checking'!BO64="","",'[1]Data Checking'!BO64)</f>
        <v/>
      </c>
      <c r="BL64" t="str">
        <f>IF('[1]Data Checking'!BP64="","",'[1]Data Checking'!BP64)</f>
        <v/>
      </c>
      <c r="BM64" t="str">
        <f>IF('[1]Data Checking'!BQ64="","",'[1]Data Checking'!BQ64)</f>
        <v/>
      </c>
      <c r="BN64" t="str">
        <f>IF('[1]Data Checking'!BR64="","",'[1]Data Checking'!BR64)</f>
        <v/>
      </c>
      <c r="BO64" t="str">
        <f>IF('[1]Data Checking'!BS64="","",'[1]Data Checking'!BS64)</f>
        <v/>
      </c>
      <c r="BP64" t="str">
        <f>IF('[1]Data Checking'!BT64="","",'[1]Data Checking'!BT64)</f>
        <v/>
      </c>
      <c r="BQ64" t="str">
        <f>IF('[1]Data Checking'!BU64="","",'[1]Data Checking'!BU64)</f>
        <v/>
      </c>
      <c r="BR64" t="str">
        <f>IF('[1]Data Checking'!BV64="","",'[1]Data Checking'!BV64)</f>
        <v/>
      </c>
      <c r="BS64" t="str">
        <f>IF('[1]Data Checking'!BW64="","",'[1]Data Checking'!BW64)</f>
        <v/>
      </c>
      <c r="BT64" t="str">
        <f>IF('[1]Data Checking'!BX64="","",'[1]Data Checking'!BX64)</f>
        <v/>
      </c>
      <c r="BU64" t="str">
        <f>IF('[1]Data Checking'!BY64="","",'[1]Data Checking'!BY64)</f>
        <v/>
      </c>
      <c r="BV64" t="str">
        <f>IF('[1]Data Checking'!BZ64="","",'[1]Data Checking'!BZ64)</f>
        <v/>
      </c>
      <c r="BW64" t="str">
        <f>IF('[1]Data Checking'!CA64="","",'[1]Data Checking'!CA64)</f>
        <v/>
      </c>
      <c r="BX64" t="str">
        <f>IF('[1]Data Checking'!CB64="","",'[1]Data Checking'!CB64)</f>
        <v/>
      </c>
      <c r="BY64" t="str">
        <f>IF('[1]Data Checking'!CC64="","",'[1]Data Checking'!CC64)</f>
        <v/>
      </c>
      <c r="BZ64" t="str">
        <f>IF('[1]Data Checking'!CD64="","",'[1]Data Checking'!CD64)</f>
        <v/>
      </c>
      <c r="CA64" t="str">
        <f>IF('[1]Data Checking'!CE64="","",'[1]Data Checking'!CE64)</f>
        <v/>
      </c>
      <c r="CB64" t="str">
        <f>IF('[1]Data Checking'!CF64="","",'[1]Data Checking'!CF64)</f>
        <v/>
      </c>
      <c r="CC64" t="str">
        <f>IF('[1]Data Checking'!CG64="","",'[1]Data Checking'!CG64)</f>
        <v/>
      </c>
      <c r="CD64" t="str">
        <f>IF('[1]Data Checking'!CH64="","",'[1]Data Checking'!CH64)</f>
        <v/>
      </c>
      <c r="CE64" t="str">
        <f>IF('[1]Data Checking'!CI64="","",'[1]Data Checking'!CI64)</f>
        <v/>
      </c>
      <c r="CF64" t="str">
        <f>IF('[1]Data Checking'!CJ64="","",'[1]Data Checking'!CJ64)</f>
        <v/>
      </c>
      <c r="CG64" t="str">
        <f>IF('[1]Data Checking'!CK64="","",'[1]Data Checking'!CK64)</f>
        <v/>
      </c>
      <c r="CH64" t="str">
        <f>IF('[1]Data Checking'!CL64="","",'[1]Data Checking'!CL64)</f>
        <v/>
      </c>
      <c r="CI64" t="str">
        <f>IF('[1]Data Checking'!CM64="","",'[1]Data Checking'!CM64)</f>
        <v/>
      </c>
      <c r="CJ64" t="str">
        <f>IF('[1]Data Checking'!CN64="","",'[1]Data Checking'!CN64)</f>
        <v/>
      </c>
      <c r="CK64" t="str">
        <f>IF('[1]Data Checking'!CO64="","",'[1]Data Checking'!CO64)</f>
        <v/>
      </c>
      <c r="CL64" t="str">
        <f>IF('[1]Data Checking'!CP64="","",'[1]Data Checking'!CP64)</f>
        <v/>
      </c>
      <c r="CM64" t="str">
        <f>IF('[1]Data Checking'!CQ64="","",'[1]Data Checking'!CQ64)</f>
        <v/>
      </c>
      <c r="CN64" t="str">
        <f>IF('[1]Data Checking'!CR64="","",'[1]Data Checking'!CR64)</f>
        <v/>
      </c>
      <c r="CO64" t="str">
        <f>IF('[1]Data Checking'!CS64="","",'[1]Data Checking'!CS64)</f>
        <v/>
      </c>
      <c r="CP64" t="str">
        <f>IF('[1]Data Checking'!CT64="","",'[1]Data Checking'!CT64)</f>
        <v/>
      </c>
      <c r="CQ64" t="str">
        <f>IF('[1]Data Checking'!CU64="","",'[1]Data Checking'!CU64)</f>
        <v/>
      </c>
      <c r="CR64" t="str">
        <f>IF('[1]Data Checking'!CV64="","",'[1]Data Checking'!CV64)</f>
        <v/>
      </c>
      <c r="CS64" t="str">
        <f>IF('[1]Data Checking'!CW64="","",'[1]Data Checking'!CW64)</f>
        <v/>
      </c>
      <c r="CT64" t="str">
        <f>IF('[1]Data Checking'!CX64="","",'[1]Data Checking'!CX64)</f>
        <v/>
      </c>
      <c r="CU64" t="str">
        <f>IF('[1]Data Checking'!CY64="","",'[1]Data Checking'!CY64)</f>
        <v/>
      </c>
      <c r="CV64" t="str">
        <f>IF('[1]Data Checking'!CZ64="","",'[1]Data Checking'!CZ64)</f>
        <v/>
      </c>
      <c r="CW64" t="str">
        <f>IF('[1]Data Checking'!DA64="","",'[1]Data Checking'!DA64)</f>
        <v/>
      </c>
      <c r="CX64" t="str">
        <f>IF('[1]Data Checking'!DB64="","",'[1]Data Checking'!DB64)</f>
        <v/>
      </c>
      <c r="CY64" t="str">
        <f>IF('[1]Data Checking'!DC64="","",'[1]Data Checking'!DC64)</f>
        <v/>
      </c>
      <c r="CZ64" t="str">
        <f>IF('[1]Data Checking'!DD64="","",'[1]Data Checking'!DD64)</f>
        <v/>
      </c>
      <c r="DA64" t="str">
        <f>IF('[1]Data Checking'!DE64="","",'[1]Data Checking'!DE64)</f>
        <v/>
      </c>
      <c r="DB64" t="str">
        <f>IF('[1]Data Checking'!DF64="","",'[1]Data Checking'!DF64)</f>
        <v/>
      </c>
      <c r="DC64" t="str">
        <f>IF('[1]Data Checking'!DG64="","",'[1]Data Checking'!DG64)</f>
        <v/>
      </c>
      <c r="DD64" t="str">
        <f>IF('[1]Data Checking'!DH64="","",'[1]Data Checking'!DH64)</f>
        <v/>
      </c>
      <c r="DE64" t="str">
        <f>IF('[1]Data Checking'!DI64="","",'[1]Data Checking'!DI64)</f>
        <v/>
      </c>
      <c r="DF64" t="str">
        <f>IF('[1]Data Checking'!DJ64="","",'[1]Data Checking'!DJ64)</f>
        <v/>
      </c>
      <c r="DG64" t="str">
        <f>IF('[1]Data Checking'!DK64="","",'[1]Data Checking'!DK64)</f>
        <v/>
      </c>
      <c r="DH64" t="str">
        <f>IF('[1]Data Checking'!DL64="","",'[1]Data Checking'!DL64)</f>
        <v/>
      </c>
      <c r="DI64" t="str">
        <f>IF('[1]Data Checking'!DM64="","",'[1]Data Checking'!DM64)</f>
        <v/>
      </c>
      <c r="DJ64" t="str">
        <f>IF('[1]Data Checking'!DN64="","",'[1]Data Checking'!DN64)</f>
        <v/>
      </c>
      <c r="DK64" t="str">
        <f>IF('[1]Data Checking'!DO64="","",'[1]Data Checking'!DO64)</f>
        <v/>
      </c>
      <c r="DL64" t="str">
        <f>IF('[1]Data Checking'!DP64="","",'[1]Data Checking'!DP64)</f>
        <v/>
      </c>
      <c r="DM64" t="str">
        <f>IF('[1]Data Checking'!DQ64="","",'[1]Data Checking'!DQ64)</f>
        <v/>
      </c>
      <c r="DN64" t="str">
        <f>IF('[1]Data Checking'!DR64="","",'[1]Data Checking'!DR64)</f>
        <v/>
      </c>
      <c r="DO64" t="str">
        <f>IF('[1]Data Checking'!DS64="","",'[1]Data Checking'!DS64)</f>
        <v/>
      </c>
      <c r="DP64" t="str">
        <f>IF('[1]Data Checking'!DT64="","",'[1]Data Checking'!DT64)</f>
        <v/>
      </c>
      <c r="DQ64" t="str">
        <f>IF('[1]Data Checking'!DU64="","",'[1]Data Checking'!DU64)</f>
        <v/>
      </c>
      <c r="DR64" t="str">
        <f>IF('[1]Data Checking'!DV64="","",'[1]Data Checking'!DV64)</f>
        <v/>
      </c>
      <c r="DS64" t="str">
        <f>IF('[1]Data Checking'!DW64="","",'[1]Data Checking'!DW64)</f>
        <v/>
      </c>
      <c r="DT64" t="str">
        <f>IF('[1]Data Checking'!DX64="","",'[1]Data Checking'!DX64)</f>
        <v/>
      </c>
      <c r="DU64" t="str">
        <f>IF('[1]Data Checking'!DY64="","",'[1]Data Checking'!DY64)</f>
        <v/>
      </c>
      <c r="DV64" t="str">
        <f>IF('[1]Data Checking'!DZ64="","",'[1]Data Checking'!DZ64)</f>
        <v/>
      </c>
      <c r="DW64" t="str">
        <f>IF('[1]Data Checking'!EA64="","",'[1]Data Checking'!EA64)</f>
        <v/>
      </c>
      <c r="DX64" t="str">
        <f>IF('[1]Data Checking'!EB64="","",'[1]Data Checking'!EB64)</f>
        <v/>
      </c>
      <c r="DY64" t="str">
        <f>IF('[1]Data Checking'!EC64="","",'[1]Data Checking'!EC64)</f>
        <v/>
      </c>
      <c r="DZ64" t="str">
        <f>IF('[1]Data Checking'!ED64="","",'[1]Data Checking'!ED64)</f>
        <v/>
      </c>
      <c r="EA64" t="str">
        <f>IF('[1]Data Checking'!EE64="","",'[1]Data Checking'!EE64)</f>
        <v/>
      </c>
      <c r="EB64" t="str">
        <f>IF('[1]Data Checking'!EF64="","",'[1]Data Checking'!EF64)</f>
        <v/>
      </c>
      <c r="EC64" t="str">
        <f>IF('[1]Data Checking'!EG64="","",'[1]Data Checking'!EG64)</f>
        <v/>
      </c>
      <c r="ED64" t="str">
        <f>IF('[1]Data Checking'!EH64="","",'[1]Data Checking'!EH64)</f>
        <v/>
      </c>
      <c r="EE64" t="str">
        <f>IF('[1]Data Checking'!EI64="","",'[1]Data Checking'!EI64)</f>
        <v/>
      </c>
      <c r="EF64" t="str">
        <f>IF('[1]Data Checking'!EJ64="","",'[1]Data Checking'!EJ64)</f>
        <v/>
      </c>
      <c r="EG64" t="str">
        <f>IF('[1]Data Checking'!EK64="","",'[1]Data Checking'!EK64)</f>
        <v/>
      </c>
      <c r="EH64" t="str">
        <f>IF('[1]Data Checking'!EL64="","",'[1]Data Checking'!EL64)</f>
        <v/>
      </c>
      <c r="EI64" t="str">
        <f>IF('[1]Data Checking'!EM64="","",'[1]Data Checking'!EM64)</f>
        <v/>
      </c>
      <c r="EJ64" t="str">
        <f>IF('[1]Data Checking'!EN64="","",'[1]Data Checking'!EN64)</f>
        <v/>
      </c>
      <c r="EK64" t="str">
        <f>IF('[1]Data Checking'!EO64="","",'[1]Data Checking'!EO64)</f>
        <v/>
      </c>
      <c r="EL64" t="str">
        <f>IF('[1]Data Checking'!EP64="","",'[1]Data Checking'!EP64)</f>
        <v/>
      </c>
      <c r="EM64" t="str">
        <f>IF('[1]Data Checking'!EQ64="","",'[1]Data Checking'!EQ64)</f>
        <v/>
      </c>
      <c r="EN64" t="str">
        <f>IF('[1]Data Checking'!ER64="","",'[1]Data Checking'!ER64)</f>
        <v/>
      </c>
      <c r="EO64" t="str">
        <f>IF('[1]Data Checking'!ES64="","",'[1]Data Checking'!ES64)</f>
        <v/>
      </c>
      <c r="EP64" t="str">
        <f>IF('[1]Data Checking'!ET64="","",'[1]Data Checking'!ET64)</f>
        <v/>
      </c>
      <c r="EQ64" t="str">
        <f>IF('[1]Data Checking'!EU64="","",'[1]Data Checking'!EU64)</f>
        <v/>
      </c>
      <c r="ER64" t="str">
        <f>IF('[1]Data Checking'!EV64="","",'[1]Data Checking'!EV64)</f>
        <v/>
      </c>
      <c r="ES64" t="str">
        <f>IF('[1]Data Checking'!EW64="","",'[1]Data Checking'!EW64)</f>
        <v/>
      </c>
      <c r="ET64" t="str">
        <f>IF('[1]Data Checking'!EX64="","",'[1]Data Checking'!EX64)</f>
        <v/>
      </c>
      <c r="EU64" t="str">
        <f>IF('[1]Data Checking'!EY64="","",'[1]Data Checking'!EY64)</f>
        <v/>
      </c>
      <c r="EV64" t="str">
        <f>IF('[1]Data Checking'!EZ64="","",'[1]Data Checking'!EZ64)</f>
        <v/>
      </c>
      <c r="EW64" t="str">
        <f>IF('[1]Data Checking'!FA64="","",'[1]Data Checking'!FA64)</f>
        <v/>
      </c>
      <c r="EX64" t="str">
        <f>IF('[1]Data Checking'!FB64="","",'[1]Data Checking'!FB64)</f>
        <v/>
      </c>
      <c r="EY64" t="str">
        <f>IF('[1]Data Checking'!FC64="","",'[1]Data Checking'!FC64)</f>
        <v/>
      </c>
      <c r="EZ64" t="str">
        <f>IF('[1]Data Checking'!FD64="","",'[1]Data Checking'!FD64)</f>
        <v/>
      </c>
      <c r="FA64" t="str">
        <f>IF('[1]Data Checking'!FE64="","",'[1]Data Checking'!FE64)</f>
        <v/>
      </c>
      <c r="FB64" t="str">
        <f>IF('[1]Data Checking'!FF64="","",'[1]Data Checking'!FF64)</f>
        <v/>
      </c>
      <c r="FC64" t="str">
        <f>IF('[1]Data Checking'!FG64="","",'[1]Data Checking'!FG64)</f>
        <v/>
      </c>
      <c r="FD64" t="str">
        <f>IF('[1]Data Checking'!FH64="","",'[1]Data Checking'!FH64)</f>
        <v/>
      </c>
      <c r="FE64" t="str">
        <f>IF('[1]Data Checking'!FI64="","",'[1]Data Checking'!FI64)</f>
        <v/>
      </c>
      <c r="FF64" t="str">
        <f>IF('[1]Data Checking'!FJ64="","",'[1]Data Checking'!FJ64)</f>
        <v/>
      </c>
      <c r="FG64" t="str">
        <f>IF('[1]Data Checking'!FK64="","",'[1]Data Checking'!FK64)</f>
        <v/>
      </c>
      <c r="FH64" t="str">
        <f>IF('[1]Data Checking'!FL64="","",'[1]Data Checking'!FL64)</f>
        <v/>
      </c>
      <c r="FI64" t="str">
        <f>IF('[1]Data Checking'!FM64="","",'[1]Data Checking'!FM64)</f>
        <v/>
      </c>
      <c r="FJ64" t="str">
        <f>IF('[1]Data Checking'!FN64="","",'[1]Data Checking'!FN64)</f>
        <v/>
      </c>
      <c r="FK64" t="str">
        <f>IF('[1]Data Checking'!FO64="","",'[1]Data Checking'!FO64)</f>
        <v/>
      </c>
      <c r="FL64" t="str">
        <f>IF('[1]Data Checking'!FP64="","",'[1]Data Checking'!FP64)</f>
        <v/>
      </c>
      <c r="FM64" t="str">
        <f>IF('[1]Data Checking'!FQ64="","",'[1]Data Checking'!FQ64)</f>
        <v/>
      </c>
      <c r="FN64" t="str">
        <f>IF('[1]Data Checking'!FR64="","",'[1]Data Checking'!FR64)</f>
        <v/>
      </c>
      <c r="FO64" t="str">
        <f>IF('[1]Data Checking'!FS64="","",'[1]Data Checking'!FS64)</f>
        <v/>
      </c>
      <c r="FP64" t="str">
        <f>IF('[1]Data Checking'!FT64="","",'[1]Data Checking'!FT64)</f>
        <v/>
      </c>
      <c r="FQ64" t="str">
        <f>IF('[1]Data Checking'!FU64="","",'[1]Data Checking'!FU64)</f>
        <v/>
      </c>
      <c r="FR64" t="str">
        <f>IF('[1]Data Checking'!FV64="","",'[1]Data Checking'!FV64)</f>
        <v/>
      </c>
      <c r="FS64" t="str">
        <f>IF('[1]Data Checking'!FW64="","",'[1]Data Checking'!FW64)</f>
        <v/>
      </c>
      <c r="FT64" t="str">
        <f>IF('[1]Data Checking'!FX64="","",'[1]Data Checking'!FX64)</f>
        <v/>
      </c>
      <c r="FU64" t="str">
        <f>IF('[1]Data Checking'!FY64="","",'[1]Data Checking'!FY64)</f>
        <v/>
      </c>
      <c r="FV64" t="str">
        <f>IF('[1]Data Checking'!FZ64="","",'[1]Data Checking'!FZ64)</f>
        <v/>
      </c>
      <c r="FW64" t="str">
        <f>IF('[1]Data Checking'!GA64="","",'[1]Data Checking'!GA64)</f>
        <v/>
      </c>
      <c r="FX64" t="str">
        <f>IF('[1]Data Checking'!GB64="","",'[1]Data Checking'!GB64)</f>
        <v/>
      </c>
      <c r="FY64" t="str">
        <f>IF('[1]Data Checking'!GC64="","",'[1]Data Checking'!GC64)</f>
        <v/>
      </c>
      <c r="FZ64" t="str">
        <f>IF('[1]Data Checking'!GD64="","",'[1]Data Checking'!GD64)</f>
        <v/>
      </c>
      <c r="GA64" t="str">
        <f>IF('[1]Data Checking'!GE64="","",'[1]Data Checking'!GE64)</f>
        <v/>
      </c>
      <c r="GB64" t="str">
        <f>IF('[1]Data Checking'!GF64="","",'[1]Data Checking'!GF64)</f>
        <v/>
      </c>
      <c r="GC64" t="str">
        <f>IF('[1]Data Checking'!GG64="","",'[1]Data Checking'!GG64)</f>
        <v/>
      </c>
      <c r="GD64" t="str">
        <f>IF('[1]Data Checking'!GH64="","",'[1]Data Checking'!GH64)</f>
        <v/>
      </c>
      <c r="GE64" t="str">
        <f>IF('[1]Data Checking'!GI64="","",'[1]Data Checking'!GI64)</f>
        <v/>
      </c>
      <c r="GF64" t="str">
        <f>IF('[1]Data Checking'!GJ64="","",'[1]Data Checking'!GJ64)</f>
        <v/>
      </c>
      <c r="GG64" t="str">
        <f>IF('[1]Data Checking'!GK64="","",'[1]Data Checking'!GK64)</f>
        <v/>
      </c>
      <c r="GH64" t="str">
        <f>IF('[1]Data Checking'!GL64="","",'[1]Data Checking'!GL64)</f>
        <v/>
      </c>
      <c r="GI64" t="str">
        <f>IF('[1]Data Checking'!GM64="","",'[1]Data Checking'!GM64)</f>
        <v/>
      </c>
      <c r="GJ64" t="str">
        <f>IF('[1]Data Checking'!GN64="","",'[1]Data Checking'!GN64)</f>
        <v/>
      </c>
      <c r="GK64" t="str">
        <f>IF('[1]Data Checking'!GO64="","",'[1]Data Checking'!GO64)</f>
        <v/>
      </c>
      <c r="GL64" t="str">
        <f>IF('[1]Data Checking'!GP64="","",'[1]Data Checking'!GP64)</f>
        <v/>
      </c>
      <c r="GM64" t="str">
        <f>IF('[1]Data Checking'!GQ64="","",'[1]Data Checking'!GQ64)</f>
        <v/>
      </c>
      <c r="GN64" t="str">
        <f>IF('[1]Data Checking'!GR64="","",'[1]Data Checking'!GR64)</f>
        <v/>
      </c>
      <c r="GO64" t="str">
        <f>IF('[1]Data Checking'!GS64="","",'[1]Data Checking'!GS64)</f>
        <v/>
      </c>
      <c r="GP64" t="str">
        <f>IF('[1]Data Checking'!GT64="","",'[1]Data Checking'!GT64)</f>
        <v/>
      </c>
      <c r="GQ64" t="str">
        <f>IF('[1]Data Checking'!GU64="","",'[1]Data Checking'!GU64)</f>
        <v/>
      </c>
      <c r="GR64" t="str">
        <f>IF('[1]Data Checking'!GV64="","",'[1]Data Checking'!GV64)</f>
        <v/>
      </c>
      <c r="GS64" t="str">
        <f>IF('[1]Data Checking'!GW64="","",'[1]Data Checking'!GW64)</f>
        <v/>
      </c>
      <c r="GT64" t="str">
        <f>IF('[1]Data Checking'!GX64="","",'[1]Data Checking'!GX64)</f>
        <v/>
      </c>
      <c r="GU64" t="str">
        <f>IF('[1]Data Checking'!GY64="","",'[1]Data Checking'!GY64)</f>
        <v/>
      </c>
      <c r="GV64" t="str">
        <f>IF('[1]Data Checking'!GZ64="","",'[1]Data Checking'!GZ64)</f>
        <v/>
      </c>
      <c r="GW64" t="str">
        <f>IF('[1]Data Checking'!HA64="","",'[1]Data Checking'!HA64)</f>
        <v/>
      </c>
      <c r="GX64" t="str">
        <f>IF('[1]Data Checking'!HB64="","",'[1]Data Checking'!HB64)</f>
        <v/>
      </c>
      <c r="GY64" t="str">
        <f>IF('[1]Data Checking'!HC64="","",'[1]Data Checking'!HC64)</f>
        <v/>
      </c>
      <c r="GZ64" t="str">
        <f>IF('[1]Data Checking'!HD64="","",'[1]Data Checking'!HD64)</f>
        <v/>
      </c>
      <c r="HA64" t="str">
        <f>IF('[1]Data Checking'!HE64="","",'[1]Data Checking'!HE64)</f>
        <v/>
      </c>
      <c r="HB64" t="str">
        <f>IF('[1]Data Checking'!HF64="","",'[1]Data Checking'!HF64)</f>
        <v/>
      </c>
      <c r="HC64" t="str">
        <f>IF('[1]Data Checking'!HG64="","",'[1]Data Checking'!HG64)</f>
        <v/>
      </c>
      <c r="HD64" t="str">
        <f>IF('[1]Data Checking'!HH64="","",'[1]Data Checking'!HH64)</f>
        <v/>
      </c>
      <c r="HE64" t="str">
        <f>IF('[1]Data Checking'!HI64="","",'[1]Data Checking'!HI64)</f>
        <v/>
      </c>
      <c r="HF64" t="str">
        <f>IF('[1]Data Checking'!HJ64="","",'[1]Data Checking'!HJ64)</f>
        <v/>
      </c>
      <c r="HG64" t="str">
        <f>IF('[1]Data Checking'!HK64="","",'[1]Data Checking'!HK64)</f>
        <v/>
      </c>
      <c r="HH64" t="str">
        <f>IF('[1]Data Checking'!HL64="","",'[1]Data Checking'!HL64)</f>
        <v/>
      </c>
      <c r="HI64" t="str">
        <f>IF('[1]Data Checking'!HM64="","",'[1]Data Checking'!HM64)</f>
        <v/>
      </c>
      <c r="HJ64" t="str">
        <f>IF('[1]Data Checking'!HN64="","",'[1]Data Checking'!HN64)</f>
        <v/>
      </c>
      <c r="HK64" t="str">
        <f>IF('[1]Data Checking'!HO64="","",'[1]Data Checking'!HO64)</f>
        <v/>
      </c>
      <c r="HL64" t="str">
        <f>IF('[1]Data Checking'!HP64="","",'[1]Data Checking'!HP64)</f>
        <v/>
      </c>
      <c r="HM64" t="str">
        <f>IF('[1]Data Checking'!HQ64="","",'[1]Data Checking'!HQ64)</f>
        <v/>
      </c>
      <c r="HN64" t="str">
        <f>IF('[1]Data Checking'!HR64="","",'[1]Data Checking'!HR64)</f>
        <v/>
      </c>
      <c r="HO64" t="str">
        <f>IF('[1]Data Checking'!HS64="","",'[1]Data Checking'!HS64)</f>
        <v/>
      </c>
      <c r="HP64" t="str">
        <f>IF('[1]Data Checking'!HT64="","",'[1]Data Checking'!HT64)</f>
        <v/>
      </c>
      <c r="HQ64" t="str">
        <f>IF('[1]Data Checking'!HU64="","",'[1]Data Checking'!HU64)</f>
        <v/>
      </c>
      <c r="HR64" t="str">
        <f>IF('[1]Data Checking'!HV64="","",'[1]Data Checking'!HV64)</f>
        <v/>
      </c>
      <c r="HS64" t="str">
        <f>IF('[1]Data Checking'!HW64="","",'[1]Data Checking'!HW64)</f>
        <v/>
      </c>
      <c r="HT64" t="str">
        <f>IF('[1]Data Checking'!HX64="","",'[1]Data Checking'!HX64)</f>
        <v/>
      </c>
      <c r="HU64" t="str">
        <f>IF('[1]Data Checking'!HY64="","",'[1]Data Checking'!HY64)</f>
        <v/>
      </c>
      <c r="HV64" t="str">
        <f>IF('[1]Data Checking'!HZ64="","",'[1]Data Checking'!HZ64)</f>
        <v/>
      </c>
      <c r="HW64" t="str">
        <f>IF('[1]Data Checking'!IA64="","",'[1]Data Checking'!IA64)</f>
        <v/>
      </c>
      <c r="HX64" t="str">
        <f>IF('[1]Data Checking'!IB64="","",'[1]Data Checking'!IB64)</f>
        <v/>
      </c>
      <c r="HY64" t="str">
        <f>IF('[1]Data Checking'!IC64="","",'[1]Data Checking'!IC64)</f>
        <v/>
      </c>
      <c r="HZ64" t="str">
        <f>IF('[1]Data Checking'!ID64="","",'[1]Data Checking'!ID64)</f>
        <v/>
      </c>
      <c r="IA64" t="str">
        <f>IF('[1]Data Checking'!IE64="","",'[1]Data Checking'!IE64)</f>
        <v/>
      </c>
      <c r="IB64" t="str">
        <f>IF('[1]Data Checking'!IF64="","",'[1]Data Checking'!IF64)</f>
        <v/>
      </c>
      <c r="IC64" t="str">
        <f>IF('[1]Data Checking'!IG64="","",'[1]Data Checking'!IG64)</f>
        <v/>
      </c>
      <c r="ID64" t="str">
        <f>IF('[1]Data Checking'!IH64="","",'[1]Data Checking'!IH64)</f>
        <v/>
      </c>
      <c r="IE64" t="str">
        <f>IF('[1]Data Checking'!II64="","",'[1]Data Checking'!II64)</f>
        <v/>
      </c>
      <c r="IF64" t="str">
        <f>IF('[1]Data Checking'!IJ64="","",'[1]Data Checking'!IJ64)</f>
        <v/>
      </c>
      <c r="IG64" t="str">
        <f>IF('[1]Data Checking'!IK64="","",'[1]Data Checking'!IK64)</f>
        <v/>
      </c>
      <c r="IH64" t="str">
        <f>IF('[1]Data Checking'!IL64="","",'[1]Data Checking'!IL64)</f>
        <v/>
      </c>
      <c r="II64" t="str">
        <f>IF('[1]Data Checking'!IM64="","",'[1]Data Checking'!IM64)</f>
        <v/>
      </c>
      <c r="IJ64" t="str">
        <f>IF('[1]Data Checking'!IN64="","",'[1]Data Checking'!IN64)</f>
        <v/>
      </c>
      <c r="IK64" t="str">
        <f>IF('[1]Data Checking'!IO64="","",'[1]Data Checking'!IO64)</f>
        <v/>
      </c>
      <c r="IL64" t="str">
        <f>IF('[1]Data Checking'!IP64="","",'[1]Data Checking'!IP64)</f>
        <v/>
      </c>
      <c r="IM64" t="str">
        <f>IF('[1]Data Checking'!IQ64="","",'[1]Data Checking'!IQ64)</f>
        <v/>
      </c>
      <c r="IN64" t="str">
        <f>IF('[1]Data Checking'!IR64="","",'[1]Data Checking'!IR64)</f>
        <v/>
      </c>
      <c r="IO64" t="str">
        <f>IF('[1]Data Checking'!IS64="","",'[1]Data Checking'!IS64)</f>
        <v/>
      </c>
      <c r="IP64" t="str">
        <f>IF('[1]Data Checking'!IT64="","",'[1]Data Checking'!IT64)</f>
        <v/>
      </c>
      <c r="IQ64" t="str">
        <f>IF('[1]Data Checking'!IU64="","",'[1]Data Checking'!IU64)</f>
        <v/>
      </c>
      <c r="IR64" t="str">
        <f>IF('[1]Data Checking'!IV64="","",'[1]Data Checking'!IV64)</f>
        <v/>
      </c>
      <c r="IS64" t="str">
        <f>IF('[1]Data Checking'!IW64="","",'[1]Data Checking'!IW64)</f>
        <v/>
      </c>
      <c r="IT64" t="str">
        <f>IF('[1]Data Checking'!IX64="","",'[1]Data Checking'!IX64)</f>
        <v/>
      </c>
      <c r="IU64" t="str">
        <f>IF('[1]Data Checking'!IY64="","",'[1]Data Checking'!IY64)</f>
        <v/>
      </c>
      <c r="IV64" t="str">
        <f>IF('[1]Data Checking'!IZ64="","",'[1]Data Checking'!IZ64)</f>
        <v/>
      </c>
      <c r="IW64" t="str">
        <f>IF('[1]Data Checking'!JA64="","",'[1]Data Checking'!JA64)</f>
        <v/>
      </c>
      <c r="IX64" t="str">
        <f>IF('[1]Data Checking'!JB64="","",'[1]Data Checking'!JB64)</f>
        <v/>
      </c>
      <c r="IY64" t="str">
        <f>IF('[1]Data Checking'!JC64="","",'[1]Data Checking'!JC64)</f>
        <v/>
      </c>
      <c r="IZ64" t="str">
        <f>IF('[1]Data Checking'!JD64="","",'[1]Data Checking'!JD64)</f>
        <v/>
      </c>
      <c r="JA64" t="str">
        <f>IF('[1]Data Checking'!JE64="","",'[1]Data Checking'!JE64)</f>
        <v/>
      </c>
      <c r="JB64" t="str">
        <f>IF('[1]Data Checking'!JF64="","",'[1]Data Checking'!JF64)</f>
        <v>Oui</v>
      </c>
      <c r="JC64" t="str">
        <f>IF('[1]Data Checking'!JG64="","",'[1]Data Checking'!JG64)</f>
        <v>Oui, je vais parfois/souvent chercher l'eau</v>
      </c>
      <c r="JD64" t="str">
        <f>IF('[1]Data Checking'!JH64="","",'[1]Data Checking'!JH64)</f>
        <v>boutique ou kiosque privé</v>
      </c>
      <c r="JE64" t="str">
        <f>IF('[1]Data Checking'!JI64="","",'[1]Data Checking'!JI64)</f>
        <v/>
      </c>
      <c r="JF64" t="str">
        <f>IF('[1]Data Checking'!JJ64="","",'[1]Data Checking'!JJ64)</f>
        <v>boutique</v>
      </c>
      <c r="JG64" t="str">
        <f>IF('[1]Data Checking'!JK64="","",'[1]Data Checking'!JK64)</f>
        <v>boutik / kiòs priwe</v>
      </c>
      <c r="JH64" t="str">
        <f>IF('[1]Data Checking'!JL64="","",'[1]Data Checking'!JL64)</f>
        <v>boutik / kiòs priwe</v>
      </c>
      <c r="JI64" t="str">
        <f>IF('[1]Data Checking'!JM64="","",'[1]Data Checking'!JM64)</f>
        <v>Autre</v>
      </c>
      <c r="JJ64" t="str">
        <f>IF('[1]Data Checking'!JN64="","",'[1]Data Checking'!JN64)</f>
        <v>Pou pwoteje w kont vye maladi</v>
      </c>
      <c r="JK64" t="str">
        <f>IF('[1]Data Checking'!JO64="","",'[1]Data Checking'!JO64)</f>
        <v>Moins de 15 min au total</v>
      </c>
      <c r="JL64" t="str">
        <f>IF('[1]Data Checking'!JP64="","",'[1]Data Checking'!JP64)</f>
        <v>petit bidon de 1 gallon (3,78 L)</v>
      </c>
      <c r="JM64" t="str">
        <f>IF('[1]Data Checking'!JQ64="","",'[1]Data Checking'!JQ64)</f>
        <v>1gal</v>
      </c>
      <c r="JN64" t="str">
        <f>IF('[1]Data Checking'!JR64="","",'[1]Data Checking'!JR64)</f>
        <v>bidon ki vo 1 galon (3,78L)</v>
      </c>
      <c r="JO64" t="str">
        <f>IF('[1]Data Checking'!JS64="","",'[1]Data Checking'!JS64)</f>
        <v/>
      </c>
      <c r="JP64" t="str">
        <f>IF('[1]Data Checking'!JT64="","",'[1]Data Checking'!JT64)</f>
        <v/>
      </c>
      <c r="JQ64" t="str">
        <f>IF('[1]Data Checking'!JU64="","",'[1]Data Checking'!JU64)</f>
        <v/>
      </c>
      <c r="JR64" t="str">
        <f>IF('[1]Data Checking'!JV64="","",'[1]Data Checking'!JV64)</f>
        <v/>
      </c>
      <c r="JS64" t="str">
        <f>IF('[1]Data Checking'!JW64="","",'[1]Data Checking'!JW64)</f>
        <v/>
      </c>
      <c r="JT64">
        <f>IF('[1]Data Checking'!JX64="","",'[1]Data Checking'!JX64)</f>
        <v>10</v>
      </c>
      <c r="JU64">
        <f>IF('[1]Data Checking'!JY64="","",'[1]Data Checking'!JY64)</f>
        <v>10</v>
      </c>
      <c r="JV64" t="str">
        <f>IF('[1]Data Checking'!JZ64="","",'[1]Data Checking'!JZ64)</f>
        <v/>
      </c>
      <c r="JW64" t="str">
        <f>IF('[1]Data Checking'!KA64="","",'[1]Data Checking'!KA64)</f>
        <v>NA</v>
      </c>
      <c r="JX64">
        <f>IF('[1]Data Checking'!KB64="","",'[1]Data Checking'!KB64)</f>
        <v>10</v>
      </c>
      <c r="JY64" t="str">
        <f>IF('[1]Data Checking'!KC64="","",'[1]Data Checking'!KC64)</f>
        <v>Je ne sais pas, je ne souhaite pas répondre</v>
      </c>
      <c r="JZ64" t="str">
        <f>IF('[1]Data Checking'!KD64="","",'[1]Data Checking'!KD64)</f>
        <v/>
      </c>
      <c r="KA64" t="str">
        <f>IF('[1]Data Checking'!KE64="","",'[1]Data Checking'!KE64)</f>
        <v>Oui</v>
      </c>
      <c r="KB64" t="str">
        <f>IF('[1]Data Checking'!KF64="","",'[1]Data Checking'!KF64)</f>
        <v>Problèmes de transport</v>
      </c>
      <c r="KC64">
        <f>IF('[1]Data Checking'!KG64="","",'[1]Data Checking'!KG64)</f>
        <v>0</v>
      </c>
      <c r="KD64">
        <f>IF('[1]Data Checking'!KH64="","",'[1]Data Checking'!KH64)</f>
        <v>1</v>
      </c>
      <c r="KE64">
        <f>IF('[1]Data Checking'!KI64="","",'[1]Data Checking'!KI64)</f>
        <v>0</v>
      </c>
      <c r="KF64">
        <f>IF('[1]Data Checking'!KJ64="","",'[1]Data Checking'!KJ64)</f>
        <v>0</v>
      </c>
      <c r="KG64">
        <f>IF('[1]Data Checking'!KK64="","",'[1]Data Checking'!KK64)</f>
        <v>0</v>
      </c>
      <c r="KH64">
        <f>IF('[1]Data Checking'!KL64="","",'[1]Data Checking'!KL64)</f>
        <v>0</v>
      </c>
      <c r="KI64">
        <f>IF('[1]Data Checking'!KM64="","",'[1]Data Checking'!KM64)</f>
        <v>0</v>
      </c>
      <c r="KJ64">
        <f>IF('[1]Data Checking'!KN64="","",'[1]Data Checking'!KN64)</f>
        <v>0</v>
      </c>
      <c r="KK64">
        <f>IF('[1]Data Checking'!KO64="","",'[1]Data Checking'!KO64)</f>
        <v>0</v>
      </c>
      <c r="KL64">
        <f>IF('[1]Data Checking'!KP64="","",'[1]Data Checking'!KP64)</f>
        <v>0</v>
      </c>
      <c r="KM64">
        <f>IF('[1]Data Checking'!KQ64="","",'[1]Data Checking'!KQ64)</f>
        <v>0</v>
      </c>
      <c r="KN64" t="str">
        <f>IF('[1]Data Checking'!KR64="","",'[1]Data Checking'!KR64)</f>
        <v/>
      </c>
      <c r="KO64" t="str">
        <f>IF('[1]Data Checking'!KS64="","",'[1]Data Checking'!KS64)</f>
        <v>Oui</v>
      </c>
      <c r="KP64" t="str">
        <f>IF('[1]Data Checking'!KT64="","",'[1]Data Checking'!KT64)</f>
        <v>Autre</v>
      </c>
      <c r="KQ64">
        <f>IF('[1]Data Checking'!KU64="","",'[1]Data Checking'!KU64)</f>
        <v>0</v>
      </c>
      <c r="KR64">
        <f>IF('[1]Data Checking'!KV64="","",'[1]Data Checking'!KV64)</f>
        <v>0</v>
      </c>
      <c r="KS64">
        <f>IF('[1]Data Checking'!KW64="","",'[1]Data Checking'!KW64)</f>
        <v>1</v>
      </c>
      <c r="KT64" t="str">
        <f>IF('[1]Data Checking'!KX64="","",'[1]Data Checking'!KX64)</f>
        <v>Tire ds la zone</v>
      </c>
      <c r="KU64" t="str">
        <f>IF('[1]Data Checking'!KY64="","",'[1]Data Checking'!KY64)</f>
        <v>Je ne me sens pas en sécurité lorsque j'accède au marché, car j'ai peur d'être pris pour cible ou d'être victime de violences.</v>
      </c>
      <c r="KV64">
        <f>IF('[1]Data Checking'!KZ64="","",'[1]Data Checking'!KZ64)</f>
        <v>0</v>
      </c>
      <c r="KW64">
        <f>IF('[1]Data Checking'!LA64="","",'[1]Data Checking'!LA64)</f>
        <v>1</v>
      </c>
      <c r="KX64">
        <f>IF('[1]Data Checking'!LB64="","",'[1]Data Checking'!LB64)</f>
        <v>0</v>
      </c>
      <c r="KY64">
        <f>IF('[1]Data Checking'!LC64="","",'[1]Data Checking'!LC64)</f>
        <v>0</v>
      </c>
      <c r="KZ64">
        <f>IF('[1]Data Checking'!LD64="","",'[1]Data Checking'!LD64)</f>
        <v>0</v>
      </c>
      <c r="LA64">
        <f>IF('[1]Data Checking'!LE64="","",'[1]Data Checking'!LE64)</f>
        <v>0</v>
      </c>
      <c r="LB64" t="str">
        <f>IF('[1]Data Checking'!LF64="","",'[1]Data Checking'!LF64)</f>
        <v/>
      </c>
      <c r="LC64">
        <f>IF('[1]Data Checking'!LG64="","",'[1]Data Checking'!LG64)</f>
        <v>8</v>
      </c>
      <c r="LD64" t="str">
        <f>IF('[1]Data Checking'!LH64="","",'[1]Data Checking'!LH64)</f>
        <v>Mais</v>
      </c>
      <c r="LE64">
        <f>IF('[1]Data Checking'!LI64="","",'[1]Data Checking'!LI64)</f>
        <v>0</v>
      </c>
      <c r="LF64">
        <f>IF('[1]Data Checking'!LJ64="","",'[1]Data Checking'!LJ64)</f>
        <v>0</v>
      </c>
      <c r="LG64">
        <f>IF('[1]Data Checking'!LK64="","",'[1]Data Checking'!LK64)</f>
        <v>1</v>
      </c>
      <c r="LH64">
        <f>IF('[1]Data Checking'!LL64="","",'[1]Data Checking'!LL64)</f>
        <v>0</v>
      </c>
      <c r="LI64">
        <f>IF('[1]Data Checking'!LM64="","",'[1]Data Checking'!LM64)</f>
        <v>0</v>
      </c>
      <c r="LJ64">
        <f>IF('[1]Data Checking'!LN64="","",'[1]Data Checking'!LN64)</f>
        <v>0</v>
      </c>
      <c r="LK64">
        <f>IF('[1]Data Checking'!LO64="","",'[1]Data Checking'!LO64)</f>
        <v>0</v>
      </c>
      <c r="LL64">
        <f>IF('[1]Data Checking'!LP64="","",'[1]Data Checking'!LP64)</f>
        <v>0</v>
      </c>
      <c r="LM64">
        <f>IF('[1]Data Checking'!LQ64="","",'[1]Data Checking'!LQ64)</f>
        <v>0</v>
      </c>
      <c r="LN64">
        <f>IF('[1]Data Checking'!LR64="","",'[1]Data Checking'!LR64)</f>
        <v>0</v>
      </c>
      <c r="LO64" t="str">
        <f>IF('[1]Data Checking'!LS64="","",'[1]Data Checking'!LS64)</f>
        <v/>
      </c>
      <c r="LP64" t="str">
        <f>IF('[1]Data Checking'!LT64="","",'[1]Data Checking'!LT64)</f>
        <v/>
      </c>
      <c r="LQ64">
        <f>IF('[1]Data Checking'!LU64="","",'[1]Data Checking'!LU64)</f>
        <v>30</v>
      </c>
      <c r="LR64" t="str">
        <f>IF('[1]Data Checking'!LV64="","",'[1]Data Checking'!LV64)</f>
        <v/>
      </c>
      <c r="LS64" t="str">
        <f>IF('[1]Data Checking'!LW64="","",'[1]Data Checking'!LW64)</f>
        <v/>
      </c>
      <c r="LT64" t="str">
        <f>IF('[1]Data Checking'!LX64="","",'[1]Data Checking'!LX64)</f>
        <v/>
      </c>
      <c r="LU64" t="str">
        <f>IF('[1]Data Checking'!LY64="","",'[1]Data Checking'!LY64)</f>
        <v/>
      </c>
      <c r="LV64" t="str">
        <f>IF('[1]Data Checking'!LZ64="","",'[1]Data Checking'!LZ64)</f>
        <v/>
      </c>
      <c r="LW64" t="str">
        <f>IF('[1]Data Checking'!MA64="","",'[1]Data Checking'!MA64)</f>
        <v>Savon lessive Papier toilette Dentifrice Déodorant</v>
      </c>
      <c r="LX64">
        <f>IF('[1]Data Checking'!MB64="","",'[1]Data Checking'!MB64)</f>
        <v>0</v>
      </c>
      <c r="LY64">
        <f>IF('[1]Data Checking'!MC64="","",'[1]Data Checking'!MC64)</f>
        <v>1</v>
      </c>
      <c r="LZ64">
        <f>IF('[1]Data Checking'!MD64="","",'[1]Data Checking'!MD64)</f>
        <v>0</v>
      </c>
      <c r="MA64">
        <f>IF('[1]Data Checking'!ME64="","",'[1]Data Checking'!ME64)</f>
        <v>0</v>
      </c>
      <c r="MB64">
        <f>IF('[1]Data Checking'!MF64="","",'[1]Data Checking'!MF64)</f>
        <v>1</v>
      </c>
      <c r="MC64">
        <f>IF('[1]Data Checking'!MG64="","",'[1]Data Checking'!MG64)</f>
        <v>1</v>
      </c>
      <c r="MD64">
        <f>IF('[1]Data Checking'!MH64="","",'[1]Data Checking'!MH64)</f>
        <v>1</v>
      </c>
      <c r="ME64">
        <f>IF('[1]Data Checking'!MI64="","",'[1]Data Checking'!MI64)</f>
        <v>0</v>
      </c>
      <c r="MF64">
        <f>IF('[1]Data Checking'!MJ64="","",'[1]Data Checking'!MJ64)</f>
        <v>0</v>
      </c>
      <c r="MG64">
        <f>IF('[1]Data Checking'!MK64="","",'[1]Data Checking'!MK64)</f>
        <v>0</v>
      </c>
      <c r="MH64" t="str">
        <f>IF('[1]Data Checking'!ML64="","",'[1]Data Checking'!ML64)</f>
        <v/>
      </c>
      <c r="MI64">
        <f>IF('[1]Data Checking'!MM64="","",'[1]Data Checking'!MM64)</f>
        <v>30</v>
      </c>
      <c r="MJ64" t="str">
        <f>IF('[1]Data Checking'!MN64="","",'[1]Data Checking'!MN64)</f>
        <v/>
      </c>
      <c r="MK64" t="str">
        <f>IF('[1]Data Checking'!MO64="","",'[1]Data Checking'!MO64)</f>
        <v/>
      </c>
      <c r="ML64">
        <f>IF('[1]Data Checking'!MP64="","",'[1]Data Checking'!MP64)</f>
        <v>4</v>
      </c>
      <c r="MM64">
        <f>IF('[1]Data Checking'!MQ64="","",'[1]Data Checking'!MQ64)</f>
        <v>20</v>
      </c>
      <c r="MN64">
        <f>IF('[1]Data Checking'!MR64="","",'[1]Data Checking'!MR64)</f>
        <v>2</v>
      </c>
      <c r="MO64" t="str">
        <f>IF('[1]Data Checking'!MS64="","",'[1]Data Checking'!MS64)</f>
        <v/>
      </c>
      <c r="MP64" t="str">
        <f>IF('[1]Data Checking'!MT64="","",'[1]Data Checking'!MT64)</f>
        <v>Autres (précisez)</v>
      </c>
      <c r="MQ64">
        <f>IF('[1]Data Checking'!MU64="","",'[1]Data Checking'!MU64)</f>
        <v>0</v>
      </c>
      <c r="MR64">
        <f>IF('[1]Data Checking'!MV64="","",'[1]Data Checking'!MV64)</f>
        <v>0</v>
      </c>
      <c r="MS64">
        <f>IF('[1]Data Checking'!MW64="","",'[1]Data Checking'!MW64)</f>
        <v>0</v>
      </c>
      <c r="MT64">
        <f>IF('[1]Data Checking'!MX64="","",'[1]Data Checking'!MX64)</f>
        <v>0</v>
      </c>
      <c r="MU64">
        <f>IF('[1]Data Checking'!MY64="","",'[1]Data Checking'!MY64)</f>
        <v>0</v>
      </c>
      <c r="MV64">
        <f>IF('[1]Data Checking'!MZ64="","",'[1]Data Checking'!MZ64)</f>
        <v>0</v>
      </c>
      <c r="MW64">
        <f>IF('[1]Data Checking'!NA64="","",'[1]Data Checking'!NA64)</f>
        <v>0</v>
      </c>
      <c r="MX64">
        <f>IF('[1]Data Checking'!NB64="","",'[1]Data Checking'!NB64)</f>
        <v>0</v>
      </c>
      <c r="MY64">
        <f>IF('[1]Data Checking'!NC64="","",'[1]Data Checking'!NC64)</f>
        <v>0</v>
      </c>
      <c r="MZ64">
        <f>IF('[1]Data Checking'!ND64="","",'[1]Data Checking'!ND64)</f>
        <v>0</v>
      </c>
      <c r="NA64">
        <f>IF('[1]Data Checking'!NE64="","",'[1]Data Checking'!NE64)</f>
        <v>0</v>
      </c>
      <c r="NB64">
        <f>IF('[1]Data Checking'!NF64="","",'[1]Data Checking'!NF64)</f>
        <v>1</v>
      </c>
      <c r="NC64">
        <f>IF('[1]Data Checking'!NG64="","",'[1]Data Checking'!NG64)</f>
        <v>0</v>
      </c>
      <c r="ND64" t="str">
        <f>IF('[1]Data Checking'!NH64="","",'[1]Data Checking'!NH64)</f>
        <v/>
      </c>
      <c r="NE64" t="str">
        <f>IF('[1]Data Checking'!NI64="","",'[1]Data Checking'!NI64)</f>
        <v/>
      </c>
      <c r="NF64" t="str">
        <f>IF('[1]Data Checking'!NJ64="","",'[1]Data Checking'!NJ64)</f>
        <v/>
      </c>
      <c r="NG64" t="str">
        <f>IF('[1]Data Checking'!NK64="","",'[1]Data Checking'!NK64)</f>
        <v/>
      </c>
      <c r="NH64" t="str">
        <f>IF('[1]Data Checking'!NL64="","",'[1]Data Checking'!NL64)</f>
        <v/>
      </c>
      <c r="NI64" t="str">
        <f>IF('[1]Data Checking'!NM64="","",'[1]Data Checking'!NM64)</f>
        <v/>
      </c>
      <c r="NJ64" t="str">
        <f>IF('[1]Data Checking'!NN64="","",'[1]Data Checking'!NN64)</f>
        <v/>
      </c>
      <c r="NK64" t="str">
        <f>IF('[1]Data Checking'!NO64="","",'[1]Data Checking'!NO64)</f>
        <v/>
      </c>
      <c r="NL64" t="str">
        <f>IF('[1]Data Checking'!NP64="","",'[1]Data Checking'!NP64)</f>
        <v/>
      </c>
      <c r="NM64" t="str">
        <f>IF('[1]Data Checking'!NQ64="","",'[1]Data Checking'!NQ64)</f>
        <v/>
      </c>
      <c r="NN64" t="str">
        <f>IF('[1]Data Checking'!NR64="","",'[1]Data Checking'!NR64)</f>
        <v/>
      </c>
      <c r="NO64" t="str">
        <f>IF('[1]Data Checking'!NS64="","",'[1]Data Checking'!NS64)</f>
        <v>Casserole</v>
      </c>
      <c r="NP64">
        <f>IF('[1]Data Checking'!NT64="","",'[1]Data Checking'!NT64)</f>
        <v>0</v>
      </c>
      <c r="NQ64">
        <f>IF('[1]Data Checking'!NU64="","",'[1]Data Checking'!NU64)</f>
        <v>1</v>
      </c>
      <c r="NR64">
        <f>IF('[1]Data Checking'!NV64="","",'[1]Data Checking'!NV64)</f>
        <v>0</v>
      </c>
      <c r="NS64">
        <f>IF('[1]Data Checking'!NW64="","",'[1]Data Checking'!NW64)</f>
        <v>0</v>
      </c>
      <c r="NT64">
        <f>IF('[1]Data Checking'!NX64="","",'[1]Data Checking'!NX64)</f>
        <v>0</v>
      </c>
      <c r="NU64">
        <f>IF('[1]Data Checking'!NY64="","",'[1]Data Checking'!NY64)</f>
        <v>0</v>
      </c>
      <c r="NV64">
        <f>IF('[1]Data Checking'!NZ64="","",'[1]Data Checking'!NZ64)</f>
        <v>0</v>
      </c>
      <c r="NW64">
        <f>IF('[1]Data Checking'!OA64="","",'[1]Data Checking'!OA64)</f>
        <v>0</v>
      </c>
      <c r="NX64">
        <f>IF('[1]Data Checking'!OB64="","",'[1]Data Checking'!OB64)</f>
        <v>0</v>
      </c>
      <c r="NY64">
        <f>IF('[1]Data Checking'!OC64="","",'[1]Data Checking'!OC64)</f>
        <v>0</v>
      </c>
      <c r="NZ64">
        <f>IF('[1]Data Checking'!OD64="","",'[1]Data Checking'!OD64)</f>
        <v>0</v>
      </c>
      <c r="OA64" t="str">
        <f>IF('[1]Data Checking'!OE64="","",'[1]Data Checking'!OE64)</f>
        <v/>
      </c>
      <c r="OB64">
        <f>IF('[1]Data Checking'!OF64="","",'[1]Data Checking'!OF64)</f>
        <v>2</v>
      </c>
      <c r="OC64" t="str">
        <f>IF('[1]Data Checking'!OG64="","",'[1]Data Checking'!OG64)</f>
        <v/>
      </c>
      <c r="OD64" t="str">
        <f>IF('[1]Data Checking'!OH64="","",'[1]Data Checking'!OH64)</f>
        <v/>
      </c>
      <c r="OE64" t="str">
        <f>IF('[1]Data Checking'!OI64="","",'[1]Data Checking'!OI64)</f>
        <v/>
      </c>
      <c r="OF64" t="str">
        <f>IF('[1]Data Checking'!OJ64="","",'[1]Data Checking'!OJ64)</f>
        <v/>
      </c>
      <c r="OG64" t="str">
        <f>IF('[1]Data Checking'!OK64="","",'[1]Data Checking'!OK64)</f>
        <v/>
      </c>
      <c r="OH64" t="str">
        <f>IF('[1]Data Checking'!OL64="","",'[1]Data Checking'!OL64)</f>
        <v/>
      </c>
      <c r="OI64" t="str">
        <f>IF('[1]Data Checking'!OM64="","",'[1]Data Checking'!OM64)</f>
        <v/>
      </c>
      <c r="OJ64" t="str">
        <f>IF('[1]Data Checking'!ON64="","",'[1]Data Checking'!ON64)</f>
        <v>Médicaments douleur (aspirine, …)</v>
      </c>
      <c r="OK64">
        <f>IF('[1]Data Checking'!OO64="","",'[1]Data Checking'!OO64)</f>
        <v>1</v>
      </c>
      <c r="OL64">
        <f>IF('[1]Data Checking'!OP64="","",'[1]Data Checking'!OP64)</f>
        <v>0</v>
      </c>
      <c r="OM64">
        <f>IF('[1]Data Checking'!OQ64="","",'[1]Data Checking'!OQ64)</f>
        <v>0</v>
      </c>
      <c r="ON64">
        <f>IF('[1]Data Checking'!OR64="","",'[1]Data Checking'!OR64)</f>
        <v>0</v>
      </c>
      <c r="OO64">
        <f>IF('[1]Data Checking'!OS64="","",'[1]Data Checking'!OS64)</f>
        <v>0</v>
      </c>
      <c r="OP64">
        <f>IF('[1]Data Checking'!OT64="","",'[1]Data Checking'!OT64)</f>
        <v>0</v>
      </c>
      <c r="OQ64">
        <f>IF('[1]Data Checking'!OU64="","",'[1]Data Checking'!OU64)</f>
        <v>0</v>
      </c>
      <c r="OR64">
        <f>IF('[1]Data Checking'!OV64="","",'[1]Data Checking'!OV64)</f>
        <v>0</v>
      </c>
      <c r="OS64">
        <f>IF('[1]Data Checking'!OW64="","",'[1]Data Checking'!OW64)</f>
        <v>0</v>
      </c>
      <c r="OT64" t="str">
        <f>IF('[1]Data Checking'!OX64="","",'[1]Data Checking'!OX64)</f>
        <v/>
      </c>
      <c r="OU64" t="str">
        <f>IF('[1]Data Checking'!OY64="","",'[1]Data Checking'!OY64)</f>
        <v>Radio</v>
      </c>
      <c r="OV64">
        <f>IF('[1]Data Checking'!OZ64="","",'[1]Data Checking'!OZ64)</f>
        <v>0</v>
      </c>
      <c r="OW64">
        <f>IF('[1]Data Checking'!PA64="","",'[1]Data Checking'!PA64)</f>
        <v>0</v>
      </c>
      <c r="OX64">
        <f>IF('[1]Data Checking'!PB64="","",'[1]Data Checking'!PB64)</f>
        <v>0</v>
      </c>
      <c r="OY64">
        <f>IF('[1]Data Checking'!PC64="","",'[1]Data Checking'!PC64)</f>
        <v>1</v>
      </c>
      <c r="OZ64">
        <f>IF('[1]Data Checking'!PD64="","",'[1]Data Checking'!PD64)</f>
        <v>0</v>
      </c>
      <c r="PA64">
        <f>IF('[1]Data Checking'!PE64="","",'[1]Data Checking'!PE64)</f>
        <v>0</v>
      </c>
      <c r="PB64" t="str">
        <f>IF('[1]Data Checking'!PF64="","",'[1]Data Checking'!PF64)</f>
        <v/>
      </c>
      <c r="PC64" t="str">
        <f>IF('[1]Data Checking'!PG64="","",'[1]Data Checking'!PG64)</f>
        <v/>
      </c>
      <c r="PD64" t="str">
        <f>IF('[1]Data Checking'!PH64="","",'[1]Data Checking'!PH64)</f>
        <v/>
      </c>
      <c r="PE64">
        <f>IF('[1]Data Checking'!PI64="","",'[1]Data Checking'!PI64)</f>
        <v>1</v>
      </c>
      <c r="PF64" t="str">
        <f>IF('[1]Data Checking'!PJ64="","",'[1]Data Checking'!PJ64)</f>
        <v>Pelles Râteau Brouette</v>
      </c>
      <c r="PG64">
        <f>IF('[1]Data Checking'!PK64="","",'[1]Data Checking'!PK64)</f>
        <v>1</v>
      </c>
      <c r="PH64">
        <f>IF('[1]Data Checking'!PL64="","",'[1]Data Checking'!PL64)</f>
        <v>1</v>
      </c>
      <c r="PI64">
        <f>IF('[1]Data Checking'!PM64="","",'[1]Data Checking'!PM64)</f>
        <v>0</v>
      </c>
      <c r="PJ64">
        <f>IF('[1]Data Checking'!PN64="","",'[1]Data Checking'!PN64)</f>
        <v>0</v>
      </c>
      <c r="PK64">
        <f>IF('[1]Data Checking'!PO64="","",'[1]Data Checking'!PO64)</f>
        <v>0</v>
      </c>
      <c r="PL64">
        <f>IF('[1]Data Checking'!PP64="","",'[1]Data Checking'!PP64)</f>
        <v>1</v>
      </c>
      <c r="PM64">
        <f>IF('[1]Data Checking'!PQ64="","",'[1]Data Checking'!PQ64)</f>
        <v>0</v>
      </c>
      <c r="PN64">
        <f>IF('[1]Data Checking'!PR64="","",'[1]Data Checking'!PR64)</f>
        <v>0</v>
      </c>
      <c r="PO64">
        <f>IF('[1]Data Checking'!PS64="","",'[1]Data Checking'!PS64)</f>
        <v>0</v>
      </c>
      <c r="PP64" t="str">
        <f>IF('[1]Data Checking'!PT64="","",'[1]Data Checking'!PT64)</f>
        <v>Pelles</v>
      </c>
      <c r="PQ64">
        <f>IF('[1]Data Checking'!PU64="","",'[1]Data Checking'!PU64)</f>
        <v>1</v>
      </c>
      <c r="PR64">
        <f>IF('[1]Data Checking'!PV64="","",'[1]Data Checking'!PV64)</f>
        <v>0</v>
      </c>
      <c r="PS64">
        <f>IF('[1]Data Checking'!PW64="","",'[1]Data Checking'!PW64)</f>
        <v>0</v>
      </c>
      <c r="PT64">
        <f>IF('[1]Data Checking'!PX64="","",'[1]Data Checking'!PX64)</f>
        <v>0</v>
      </c>
      <c r="PU64">
        <f>IF('[1]Data Checking'!PY64="","",'[1]Data Checking'!PY64)</f>
        <v>0</v>
      </c>
      <c r="PV64">
        <f>IF('[1]Data Checking'!PZ64="","",'[1]Data Checking'!PZ64)</f>
        <v>0</v>
      </c>
      <c r="PW64">
        <f>IF('[1]Data Checking'!QA64="","",'[1]Data Checking'!QA64)</f>
        <v>0</v>
      </c>
      <c r="PX64">
        <f>IF('[1]Data Checking'!QB64="","",'[1]Data Checking'!QB64)</f>
        <v>0</v>
      </c>
      <c r="PY64">
        <f>IF('[1]Data Checking'!QC64="","",'[1]Data Checking'!QC64)</f>
        <v>0</v>
      </c>
      <c r="PZ64" t="str">
        <f>IF('[1]Data Checking'!QD64="","",'[1]Data Checking'!QD64)</f>
        <v>Râteau</v>
      </c>
      <c r="QA64">
        <f>IF('[1]Data Checking'!QE64="","",'[1]Data Checking'!QE64)</f>
        <v>0</v>
      </c>
      <c r="QB64">
        <f>IF('[1]Data Checking'!QF64="","",'[1]Data Checking'!QF64)</f>
        <v>1</v>
      </c>
      <c r="QC64">
        <f>IF('[1]Data Checking'!QG64="","",'[1]Data Checking'!QG64)</f>
        <v>0</v>
      </c>
      <c r="QD64">
        <f>IF('[1]Data Checking'!QH64="","",'[1]Data Checking'!QH64)</f>
        <v>0</v>
      </c>
      <c r="QE64">
        <f>IF('[1]Data Checking'!QI64="","",'[1]Data Checking'!QI64)</f>
        <v>0</v>
      </c>
      <c r="QF64">
        <f>IF('[1]Data Checking'!QJ64="","",'[1]Data Checking'!QJ64)</f>
        <v>0</v>
      </c>
      <c r="QG64">
        <f>IF('[1]Data Checking'!QK64="","",'[1]Data Checking'!QK64)</f>
        <v>0</v>
      </c>
      <c r="QH64">
        <f>IF('[1]Data Checking'!QL64="","",'[1]Data Checking'!QL64)</f>
        <v>0</v>
      </c>
      <c r="QI64">
        <f>IF('[1]Data Checking'!QM64="","",'[1]Data Checking'!QM64)</f>
        <v>0</v>
      </c>
      <c r="QJ64" t="str">
        <f>IF('[1]Data Checking'!QN64="","",'[1]Data Checking'!QN64)</f>
        <v/>
      </c>
      <c r="QK64" t="str">
        <f>IF('[1]Data Checking'!QO64="","",'[1]Data Checking'!QO64)</f>
        <v/>
      </c>
      <c r="QL64" t="str">
        <f>IF('[1]Data Checking'!QP64="","",'[1]Data Checking'!QP64)</f>
        <v/>
      </c>
      <c r="QM64" t="str">
        <f>IF('[1]Data Checking'!QQ64="","",'[1]Data Checking'!QQ64)</f>
        <v/>
      </c>
      <c r="QN64" t="str">
        <f>IF('[1]Data Checking'!QR64="","",'[1]Data Checking'!QR64)</f>
        <v/>
      </c>
      <c r="QO64" t="str">
        <f>IF('[1]Data Checking'!QS64="","",'[1]Data Checking'!QS64)</f>
        <v/>
      </c>
      <c r="QP64" t="str">
        <f>IF('[1]Data Checking'!QT64="","",'[1]Data Checking'!QT64)</f>
        <v/>
      </c>
      <c r="QQ64" t="str">
        <f>IF('[1]Data Checking'!QU64="","",'[1]Data Checking'!QU64)</f>
        <v/>
      </c>
      <c r="QR64" t="str">
        <f>IF('[1]Data Checking'!QV64="","",'[1]Data Checking'!QV64)</f>
        <v/>
      </c>
      <c r="QS64" t="str">
        <f>IF('[1]Data Checking'!QW64="","",'[1]Data Checking'!QW64)</f>
        <v/>
      </c>
      <c r="QT64" t="str">
        <f>IF('[1]Data Checking'!QX64="","",'[1]Data Checking'!QX64)</f>
        <v/>
      </c>
      <c r="QU64" t="str">
        <f>IF('[1]Data Checking'!QY64="","",'[1]Data Checking'!QY64)</f>
        <v/>
      </c>
      <c r="QV64" t="str">
        <f>IF('[1]Data Checking'!QZ64="","",'[1]Data Checking'!QZ64)</f>
        <v/>
      </c>
      <c r="QW64" t="str">
        <f>IF('[1]Data Checking'!RA64="","",'[1]Data Checking'!RA64)</f>
        <v/>
      </c>
      <c r="QX64" t="str">
        <f>IF('[1]Data Checking'!RB64="","",'[1]Data Checking'!RB64)</f>
        <v/>
      </c>
      <c r="QY64" t="str">
        <f>IF('[1]Data Checking'!RC64="","",'[1]Data Checking'!RC64)</f>
        <v/>
      </c>
      <c r="QZ64" t="str">
        <f>IF('[1]Data Checking'!RD64="","",'[1]Data Checking'!RD64)</f>
        <v/>
      </c>
      <c r="RA64" t="str">
        <f>IF('[1]Data Checking'!RE64="","",'[1]Data Checking'!RE64)</f>
        <v/>
      </c>
      <c r="RB64" t="str">
        <f>IF('[1]Data Checking'!RF64="","",'[1]Data Checking'!RF64)</f>
        <v/>
      </c>
      <c r="RC64" t="str">
        <f>IF('[1]Data Checking'!RG64="","",'[1]Data Checking'!RG64)</f>
        <v/>
      </c>
      <c r="RD64" t="str">
        <f>IF('[1]Data Checking'!RH64="","",'[1]Data Checking'!RH64)</f>
        <v/>
      </c>
      <c r="RE64" t="str">
        <f>IF('[1]Data Checking'!RI64="","",'[1]Data Checking'!RI64)</f>
        <v/>
      </c>
      <c r="RF64" t="str">
        <f>IF('[1]Data Checking'!RJ64="","",'[1]Data Checking'!RJ64)</f>
        <v/>
      </c>
      <c r="RG64" t="str">
        <f>IF('[1]Data Checking'!RK64="","",'[1]Data Checking'!RK64)</f>
        <v/>
      </c>
      <c r="RH64" t="str">
        <f>IF('[1]Data Checking'!RL64="","",'[1]Data Checking'!RL64)</f>
        <v/>
      </c>
      <c r="RI64" t="str">
        <f>IF('[1]Data Checking'!RM64="","",'[1]Data Checking'!RM64)</f>
        <v/>
      </c>
      <c r="RJ64" t="str">
        <f>IF('[1]Data Checking'!RN64="","",'[1]Data Checking'!RN64)</f>
        <v/>
      </c>
      <c r="RK64" t="str">
        <f>IF('[1]Data Checking'!RO64="","",'[1]Data Checking'!RO64)</f>
        <v/>
      </c>
      <c r="RL64" t="str">
        <f>IF('[1]Data Checking'!RP64="","",'[1]Data Checking'!RP64)</f>
        <v/>
      </c>
      <c r="RM64" t="str">
        <f>IF('[1]Data Checking'!RQ64="","",'[1]Data Checking'!RQ64)</f>
        <v/>
      </c>
      <c r="RN64" t="str">
        <f>IF('[1]Data Checking'!RR64="","",'[1]Data Checking'!RR64)</f>
        <v>Brouette</v>
      </c>
      <c r="RO64">
        <f>IF('[1]Data Checking'!RS64="","",'[1]Data Checking'!RS64)</f>
        <v>0</v>
      </c>
      <c r="RP64">
        <f>IF('[1]Data Checking'!RT64="","",'[1]Data Checking'!RT64)</f>
        <v>0</v>
      </c>
      <c r="RQ64">
        <f>IF('[1]Data Checking'!RU64="","",'[1]Data Checking'!RU64)</f>
        <v>0</v>
      </c>
      <c r="RR64">
        <f>IF('[1]Data Checking'!RV64="","",'[1]Data Checking'!RV64)</f>
        <v>0</v>
      </c>
      <c r="RS64">
        <f>IF('[1]Data Checking'!RW64="","",'[1]Data Checking'!RW64)</f>
        <v>0</v>
      </c>
      <c r="RT64">
        <f>IF('[1]Data Checking'!RX64="","",'[1]Data Checking'!RX64)</f>
        <v>1</v>
      </c>
      <c r="RU64">
        <f>IF('[1]Data Checking'!RY64="","",'[1]Data Checking'!RY64)</f>
        <v>0</v>
      </c>
      <c r="RV64">
        <f>IF('[1]Data Checking'!RZ64="","",'[1]Data Checking'!RZ64)</f>
        <v>0</v>
      </c>
      <c r="RW64">
        <f>IF('[1]Data Checking'!SA64="","",'[1]Data Checking'!SA64)</f>
        <v>0</v>
      </c>
      <c r="RX64" t="str">
        <f>IF('[1]Data Checking'!SB64="","",'[1]Data Checking'!SB64)</f>
        <v/>
      </c>
      <c r="RY64" t="str">
        <f>IF('[1]Data Checking'!SC64="","",'[1]Data Checking'!SC64)</f>
        <v/>
      </c>
      <c r="RZ64" t="str">
        <f>IF('[1]Data Checking'!SD64="","",'[1]Data Checking'!SD64)</f>
        <v/>
      </c>
      <c r="SA64" t="str">
        <f>IF('[1]Data Checking'!SE64="","",'[1]Data Checking'!SE64)</f>
        <v/>
      </c>
      <c r="SB64" t="str">
        <f>IF('[1]Data Checking'!SF64="","",'[1]Data Checking'!SF64)</f>
        <v/>
      </c>
      <c r="SC64" t="str">
        <f>IF('[1]Data Checking'!SG64="","",'[1]Data Checking'!SG64)</f>
        <v/>
      </c>
      <c r="SD64" t="str">
        <f>IF('[1]Data Checking'!SH64="","",'[1]Data Checking'!SH64)</f>
        <v/>
      </c>
      <c r="SE64" t="str">
        <f>IF('[1]Data Checking'!SI64="","",'[1]Data Checking'!SI64)</f>
        <v/>
      </c>
      <c r="SF64" t="str">
        <f>IF('[1]Data Checking'!SJ64="","",'[1]Data Checking'!SJ64)</f>
        <v/>
      </c>
      <c r="SG64" t="str">
        <f>IF('[1]Data Checking'!SK64="","",'[1]Data Checking'!SK64)</f>
        <v/>
      </c>
      <c r="SH64" t="str">
        <f>IF('[1]Data Checking'!SL64="","",'[1]Data Checking'!SL64)</f>
        <v>Paiement frais scolaire (paiement uniforme,…) Cahiers</v>
      </c>
      <c r="SI64">
        <f>IF('[1]Data Checking'!SM64="","",'[1]Data Checking'!SM64)</f>
        <v>0</v>
      </c>
      <c r="SJ64">
        <f>IF('[1]Data Checking'!SN64="","",'[1]Data Checking'!SN64)</f>
        <v>1</v>
      </c>
      <c r="SK64">
        <f>IF('[1]Data Checking'!SO64="","",'[1]Data Checking'!SO64)</f>
        <v>1</v>
      </c>
      <c r="SL64">
        <f>IF('[1]Data Checking'!SP64="","",'[1]Data Checking'!SP64)</f>
        <v>0</v>
      </c>
      <c r="SM64">
        <f>IF('[1]Data Checking'!SQ64="","",'[1]Data Checking'!SQ64)</f>
        <v>0</v>
      </c>
      <c r="SN64">
        <f>IF('[1]Data Checking'!SR64="","",'[1]Data Checking'!SR64)</f>
        <v>0</v>
      </c>
      <c r="SO64" t="str">
        <f>IF('[1]Data Checking'!SS64="","",'[1]Data Checking'!SS64)</f>
        <v/>
      </c>
      <c r="SP64" t="str">
        <f>IF('[1]Data Checking'!ST64="","",'[1]Data Checking'!ST64)</f>
        <v/>
      </c>
      <c r="SQ64" t="str">
        <f>IF('[1]Data Checking'!SU64="","",'[1]Data Checking'!SU64)</f>
        <v/>
      </c>
      <c r="SR64" t="str">
        <f>IF('[1]Data Checking'!SV64="","",'[1]Data Checking'!SV64)</f>
        <v/>
      </c>
      <c r="SS64" t="str">
        <f>IF('[1]Data Checking'!SW64="","",'[1]Data Checking'!SW64)</f>
        <v/>
      </c>
      <c r="ST64" t="str">
        <f>IF('[1]Data Checking'!SX64="","",'[1]Data Checking'!SX64)</f>
        <v/>
      </c>
      <c r="SU64" t="str">
        <f>IF('[1]Data Checking'!SY64="","",'[1]Data Checking'!SY64)</f>
        <v/>
      </c>
      <c r="SV64" t="str">
        <f>IF('[1]Data Checking'!SZ64="","",'[1]Data Checking'!SZ64)</f>
        <v>Cahiers</v>
      </c>
      <c r="SW64">
        <f>IF('[1]Data Checking'!TA64="","",'[1]Data Checking'!TA64)</f>
        <v>0</v>
      </c>
      <c r="SX64">
        <f>IF('[1]Data Checking'!TB64="","",'[1]Data Checking'!TB64)</f>
        <v>0</v>
      </c>
      <c r="SY64">
        <f>IF('[1]Data Checking'!TC64="","",'[1]Data Checking'!TC64)</f>
        <v>1</v>
      </c>
      <c r="SZ64">
        <f>IF('[1]Data Checking'!TD64="","",'[1]Data Checking'!TD64)</f>
        <v>0</v>
      </c>
      <c r="TA64">
        <f>IF('[1]Data Checking'!TE64="","",'[1]Data Checking'!TE64)</f>
        <v>0</v>
      </c>
      <c r="TB64">
        <f>IF('[1]Data Checking'!TF64="","",'[1]Data Checking'!TF64)</f>
        <v>0</v>
      </c>
      <c r="TC64" t="str">
        <f>IF('[1]Data Checking'!TG64="","",'[1]Data Checking'!TG64)</f>
        <v/>
      </c>
      <c r="TD64" t="str">
        <f>IF('[1]Data Checking'!TH64="","",'[1]Data Checking'!TH64)</f>
        <v/>
      </c>
      <c r="TE64" t="str">
        <f>IF('[1]Data Checking'!TI64="","",'[1]Data Checking'!TI64)</f>
        <v/>
      </c>
      <c r="TF64" t="str">
        <f>IF('[1]Data Checking'!TJ64="","",'[1]Data Checking'!TJ64)</f>
        <v/>
      </c>
      <c r="TG64" t="str">
        <f>IF('[1]Data Checking'!TK64="","",'[1]Data Checking'!TK64)</f>
        <v/>
      </c>
      <c r="TH64" t="str">
        <f>IF('[1]Data Checking'!TL64="","",'[1]Data Checking'!TL64)</f>
        <v/>
      </c>
      <c r="TI64" t="str">
        <f>IF('[1]Data Checking'!TM64="","",'[1]Data Checking'!TM64)</f>
        <v/>
      </c>
      <c r="TJ64">
        <f>IF('[1]Data Checking'!TN64="","",'[1]Data Checking'!TN64)</f>
        <v>0</v>
      </c>
      <c r="TK64">
        <f>IF('[1]Data Checking'!TO64="","",'[1]Data Checking'!TO64)</f>
        <v>0</v>
      </c>
      <c r="TL64">
        <f>IF('[1]Data Checking'!TP64="","",'[1]Data Checking'!TP64)</f>
        <v>0</v>
      </c>
      <c r="TM64">
        <f>IF('[1]Data Checking'!TQ64="","",'[1]Data Checking'!TQ64)</f>
        <v>0</v>
      </c>
      <c r="TN64">
        <f>IF('[1]Data Checking'!TR64="","",'[1]Data Checking'!TR64)</f>
        <v>0</v>
      </c>
      <c r="TO64" t="str">
        <f>IF('[1]Data Checking'!TS64="","",'[1]Data Checking'!TS64)</f>
        <v>Pour les intrants agricoles, on ne peut pas choisir des chiffres pour mettre la quantite</v>
      </c>
      <c r="TP64" t="str">
        <f>IF('[1]Data Checking'!TT64="","",'[1]Data Checking'!TT64)</f>
        <v/>
      </c>
      <c r="TQ64">
        <f>IF('[1]Data Checking'!TU64="","",'[1]Data Checking'!TU64)</f>
        <v>237502098</v>
      </c>
      <c r="TR64" t="str">
        <f>IF('[1]Data Checking'!TV64="","",'[1]Data Checking'!TV64)</f>
        <v>f0f293d6-b07f-44ac-ae92-67c9278c6dca</v>
      </c>
      <c r="TS64">
        <f>IF('[1]Data Checking'!TW64="","",'[1]Data Checking'!TW64)</f>
        <v>44530.92287037037</v>
      </c>
      <c r="TT64" t="str">
        <f>IF('[1]Data Checking'!TX64="","",'[1]Data Checking'!TX64)</f>
        <v/>
      </c>
      <c r="TU64" t="str">
        <f>IF('[1]Data Checking'!TY64="","",'[1]Data Checking'!TY64)</f>
        <v/>
      </c>
      <c r="TV64" t="str">
        <f>IF('[1]Data Checking'!TZ64="","",'[1]Data Checking'!TZ64)</f>
        <v>submitted_via_web</v>
      </c>
      <c r="TW64" t="str">
        <f>IF('[1]Data Checking'!UA64="","",'[1]Data Checking'!UA64)</f>
        <v>icsm_haiti</v>
      </c>
      <c r="TX64" t="str">
        <f>IF('[1]Data Checking'!UB64="","",'[1]Data Checking'!UB64)</f>
        <v/>
      </c>
      <c r="TY64">
        <f>IF('[1]Data Checking'!UC64="","",'[1]Data Checking'!UC64)</f>
        <v>66</v>
      </c>
      <c r="TZ64" t="str">
        <f>IF('[1]Data Checking'!UD64="","",'[1]Data Checking'!UD64)</f>
        <v/>
      </c>
      <c r="UA64" t="e">
        <f>IF('[1]Data Checking'!UL64="","",'[1]Data Checking'!UL64)</f>
        <v>#REF!</v>
      </c>
      <c r="UB64" t="e">
        <f>IF('[1]Data Checking'!UM64="","",'[1]Data Checking'!UM64)</f>
        <v>#REF!</v>
      </c>
      <c r="UC64" t="e">
        <f>IF('[1]Data Checking'!UN64="","",'[1]Data Checking'!UN64)</f>
        <v>#REF!</v>
      </c>
    </row>
    <row r="65" spans="1:549">
      <c r="A65">
        <f>IF('[1]Data Checking'!D65="","",'[1]Data Checking'!D65)</f>
        <v>44530.606679375</v>
      </c>
      <c r="B65">
        <f>IF('[1]Data Checking'!E65="","",'[1]Data Checking'!E65)</f>
        <v>44530.610817905093</v>
      </c>
      <c r="C65">
        <f>IF('[1]Data Checking'!F65="","",'[1]Data Checking'!F65)</f>
        <v>44530</v>
      </c>
      <c r="D65" t="str">
        <f>IF('[1]Data Checking'!H65="","",'[1]Data Checking'!H65)</f>
        <v>audit.csv</v>
      </c>
      <c r="E65" t="str">
        <f>IF('[1]Data Checking'!I65="","",'[1]Data Checking'!I65)</f>
        <v>icsm_haiti</v>
      </c>
      <c r="F65" t="str">
        <f>IF('[1]Data Checking'!J65="","",'[1]Data Checking'!J65)</f>
        <v/>
      </c>
      <c r="G65" t="str">
        <f>IF('[1]Data Checking'!K65="","",'[1]Data Checking'!K65)</f>
        <v/>
      </c>
      <c r="H65">
        <f>IF('[1]Data Checking'!L65="","",'[1]Data Checking'!L65)</f>
        <v>44530</v>
      </c>
      <c r="I65" t="str">
        <f>IF('[1]Data Checking'!M65="","",'[1]Data Checking'!M65)</f>
        <v>Concern</v>
      </c>
      <c r="J65" t="str">
        <f>IF('[1]Data Checking'!N65="","",'[1]Data Checking'!N65)</f>
        <v/>
      </c>
      <c r="K65" t="str">
        <f>IF('[1]Data Checking'!O65="","",'[1]Data Checking'!O65)</f>
        <v>concern</v>
      </c>
      <c r="L65" t="str">
        <f>IF('[1]Data Checking'!P65="","",'[1]Data Checking'!P65)</f>
        <v>Concern</v>
      </c>
      <c r="M65" t="str">
        <f>IF('[1]Data Checking'!Q65="","",'[1]Data Checking'!Q65)</f>
        <v>Concern</v>
      </c>
      <c r="N65" t="str">
        <f>IF('[1]Data Checking'!R65="","",'[1]Data Checking'!R65)</f>
        <v>CWW-01</v>
      </c>
      <c r="O65" t="str">
        <f>IF('[1]Data Checking'!S65="","",'[1]Data Checking'!S65)</f>
        <v/>
      </c>
      <c r="P65" t="str">
        <f>IF('[1]Data Checking'!T65="","",'[1]Data Checking'!T65)</f>
        <v>cww_01</v>
      </c>
      <c r="Q65" t="str">
        <f>IF('[1]Data Checking'!U65="","",'[1]Data Checking'!U65)</f>
        <v>CWW-01</v>
      </c>
      <c r="R65" t="str">
        <f>IF('[1]Data Checking'!V65="","",'[1]Data Checking'!V65)</f>
        <v>CWW-01</v>
      </c>
      <c r="S65" t="str">
        <f>IF('[1]Data Checking'!W65="","",'[1]Data Checking'!W65)</f>
        <v>Ouest</v>
      </c>
      <c r="T65" t="str">
        <f>IF('[1]Data Checking'!X65="","",'[1]Data Checking'!X65)</f>
        <v>Cité Soleil</v>
      </c>
      <c r="U65" t="str">
        <f>IF('[1]Data Checking'!Y65="","",'[1]Data Checking'!Y65)</f>
        <v>HT0117</v>
      </c>
      <c r="V65" t="str">
        <f>IF('[1]Data Checking'!Z65="","",'[1]Data Checking'!Z65)</f>
        <v>Cité Soleil</v>
      </c>
      <c r="W65" t="str">
        <f>IF('[1]Data Checking'!AA65="","",'[1]Data Checking'!AA65)</f>
        <v>2e Section des Varreux</v>
      </c>
      <c r="X65" t="str">
        <f>IF('[1]Data Checking'!AB65="","",'[1]Data Checking'!AB65)</f>
        <v>HT0117-01</v>
      </c>
      <c r="Y65" t="str">
        <f>IF('[1]Data Checking'!AC65="","",'[1]Data Checking'!AC65)</f>
        <v>2e Section des Varreux</v>
      </c>
      <c r="Z65" t="str">
        <f>IF('[1]Data Checking'!AD65="","",'[1]Data Checking'!AD65)</f>
        <v>Terre-noire</v>
      </c>
      <c r="AA65" t="str">
        <f>IF('[1]Data Checking'!AE65="","",'[1]Data Checking'!AE65)</f>
        <v/>
      </c>
      <c r="AB65" t="str">
        <f>IF('[1]Data Checking'!AF65="","",'[1]Data Checking'!AF65)</f>
        <v>cit_1</v>
      </c>
      <c r="AC65" t="str">
        <f>IF('[1]Data Checking'!AG65="","",'[1]Data Checking'!AG65)</f>
        <v>Terre-noire</v>
      </c>
      <c r="AD65" t="str">
        <f>IF('[1]Data Checking'!AH65="","",'[1]Data Checking'!AH65)</f>
        <v>Terre-noire</v>
      </c>
      <c r="AE65" t="str">
        <f>IF('[1]Data Checking'!AI65="","",'[1]Data Checking'!AI65)</f>
        <v>Marché de Terre Noire</v>
      </c>
      <c r="AF65" t="str">
        <f>IF('[1]Data Checking'!AJ65="","",'[1]Data Checking'!AJ65)</f>
        <v/>
      </c>
      <c r="AG65" t="str">
        <f>IF('[1]Data Checking'!AK65="","",'[1]Data Checking'!AK65)</f>
        <v>terre_noir</v>
      </c>
      <c r="AH65" t="str">
        <f>IF('[1]Data Checking'!AL65="","",'[1]Data Checking'!AL65)</f>
        <v>Marché de Terre Noire</v>
      </c>
      <c r="AI65" t="str">
        <f>IF('[1]Data Checking'!AM65="","",'[1]Data Checking'!AM65)</f>
        <v>Marché de Terre Noire</v>
      </c>
      <c r="AJ65" t="str">
        <f>IF('[1]Data Checking'!AN65="","",'[1]Data Checking'!AN65)</f>
        <v>Milieu urbain</v>
      </c>
      <c r="AK65" t="str">
        <f>IF('[1]Data Checking'!AO65="","",'[1]Data Checking'!AO65)</f>
        <v>Enquête auprès d'un marchand</v>
      </c>
      <c r="AL65" t="str">
        <f>IF('[1]Data Checking'!AP65="","",'[1]Data Checking'!AP65)</f>
        <v>Oui</v>
      </c>
      <c r="AM65" t="str">
        <f>IF('[1]Data Checking'!AQ65="","",'[1]Data Checking'!AQ65)</f>
        <v/>
      </c>
      <c r="AN65" t="str">
        <f>IF('[1]Data Checking'!AR65="","",'[1]Data Checking'!AR65)</f>
        <v>Oui</v>
      </c>
      <c r="AO65" t="str">
        <f>IF('[1]Data Checking'!AS65="","",'[1]Data Checking'!AS65)</f>
        <v/>
      </c>
      <c r="AP65" t="str">
        <f>IF('[1]Data Checking'!AT65="","",'[1]Data Checking'!AT65)</f>
        <v>Femme</v>
      </c>
      <c r="AQ65">
        <f>IF('[1]Data Checking'!AU65="","",'[1]Data Checking'!AU65)</f>
        <v>44530</v>
      </c>
      <c r="AR65">
        <f>IF('[1]Data Checking'!AV65="","",'[1]Data Checking'!AV65)</f>
        <v>44530</v>
      </c>
      <c r="AS65" t="str">
        <f>IF('[1]Data Checking'!AW65="","",'[1]Data Checking'!AW65)</f>
        <v>Détaillant avec boutique</v>
      </c>
      <c r="AT65" t="str">
        <f>IF('[1]Data Checking'!AX65="","",'[1]Data Checking'!AX65)</f>
        <v/>
      </c>
      <c r="AU65" t="str">
        <f>IF('[1]Data Checking'!AY65="","",'[1]Data Checking'!AY65)</f>
        <v>Charbon de bois</v>
      </c>
      <c r="AV65">
        <f>IF('[1]Data Checking'!AZ65="","",'[1]Data Checking'!AZ65)</f>
        <v>0</v>
      </c>
      <c r="AW65">
        <f>IF('[1]Data Checking'!BA65="","",'[1]Data Checking'!BA65)</f>
        <v>0</v>
      </c>
      <c r="AX65">
        <f>IF('[1]Data Checking'!BB65="","",'[1]Data Checking'!BB65)</f>
        <v>1</v>
      </c>
      <c r="AY65">
        <f>IF('[1]Data Checking'!BC65="","",'[1]Data Checking'!BC65)</f>
        <v>0</v>
      </c>
      <c r="AZ65" t="str">
        <f>IF('[1]Data Checking'!BD65="","",'[1]Data Checking'!BD65)</f>
        <v>charbon</v>
      </c>
      <c r="BA65" t="str">
        <f>IF('[1]Data Checking'!BE65="","",'[1]Data Checking'!BE65)</f>
        <v>Charbon de bois</v>
      </c>
      <c r="BB65" t="str">
        <f>IF('[1]Data Checking'!BF65="","",'[1]Data Checking'!BF65)</f>
        <v>En espèces (Gourde)</v>
      </c>
      <c r="BC65">
        <f>IF('[1]Data Checking'!BG65="","",'[1]Data Checking'!BG65)</f>
        <v>1</v>
      </c>
      <c r="BD65">
        <f>IF('[1]Data Checking'!BH65="","",'[1]Data Checking'!BH65)</f>
        <v>0</v>
      </c>
      <c r="BE65">
        <f>IF('[1]Data Checking'!BI65="","",'[1]Data Checking'!BI65)</f>
        <v>0</v>
      </c>
      <c r="BF65">
        <f>IF('[1]Data Checking'!BJ65="","",'[1]Data Checking'!BJ65)</f>
        <v>0</v>
      </c>
      <c r="BG65">
        <f>IF('[1]Data Checking'!BK65="","",'[1]Data Checking'!BK65)</f>
        <v>0</v>
      </c>
      <c r="BH65">
        <f>IF('[1]Data Checking'!BL65="","",'[1]Data Checking'!BL65)</f>
        <v>0</v>
      </c>
      <c r="BI65">
        <f>IF('[1]Data Checking'!BM65="","",'[1]Data Checking'!BM65)</f>
        <v>0</v>
      </c>
      <c r="BJ65">
        <f>IF('[1]Data Checking'!BN65="","",'[1]Data Checking'!BN65)</f>
        <v>0</v>
      </c>
      <c r="BK65">
        <f>IF('[1]Data Checking'!BO65="","",'[1]Data Checking'!BO65)</f>
        <v>0</v>
      </c>
      <c r="BL65">
        <f>IF('[1]Data Checking'!BP65="","",'[1]Data Checking'!BP65)</f>
        <v>0</v>
      </c>
      <c r="BM65" t="str">
        <f>IF('[1]Data Checking'!BQ65="","",'[1]Data Checking'!BQ65)</f>
        <v/>
      </c>
      <c r="BN65" t="str">
        <f>IF('[1]Data Checking'!BR65="","",'[1]Data Checking'!BR65)</f>
        <v>Non, il n'y a pas eu de variation</v>
      </c>
      <c r="BO65" t="str">
        <f>IF('[1]Data Checking'!BS65="","",'[1]Data Checking'!BS65)</f>
        <v>Je ne sais pas / Je ne souhaite pas répondre</v>
      </c>
      <c r="BP65" t="str">
        <f>IF('[1]Data Checking'!BT65="","",'[1]Data Checking'!BT65)</f>
        <v/>
      </c>
      <c r="BQ65" t="str">
        <f>IF('[1]Data Checking'!BU65="","",'[1]Data Checking'!BU65)</f>
        <v/>
      </c>
      <c r="BR65" t="str">
        <f>IF('[1]Data Checking'!BV65="","",'[1]Data Checking'!BV65)</f>
        <v/>
      </c>
      <c r="BS65" t="str">
        <f>IF('[1]Data Checking'!BW65="","",'[1]Data Checking'!BW65)</f>
        <v/>
      </c>
      <c r="BT65" t="str">
        <f>IF('[1]Data Checking'!BX65="","",'[1]Data Checking'!BX65)</f>
        <v/>
      </c>
      <c r="BU65" t="str">
        <f>IF('[1]Data Checking'!BY65="","",'[1]Data Checking'!BY65)</f>
        <v/>
      </c>
      <c r="BV65" t="str">
        <f>IF('[1]Data Checking'!BZ65="","",'[1]Data Checking'!BZ65)</f>
        <v/>
      </c>
      <c r="BW65" t="str">
        <f>IF('[1]Data Checking'!CA65="","",'[1]Data Checking'!CA65)</f>
        <v/>
      </c>
      <c r="BX65" t="str">
        <f>IF('[1]Data Checking'!CB65="","",'[1]Data Checking'!CB65)</f>
        <v/>
      </c>
      <c r="BY65" t="str">
        <f>IF('[1]Data Checking'!CC65="","",'[1]Data Checking'!CC65)</f>
        <v/>
      </c>
      <c r="BZ65" t="str">
        <f>IF('[1]Data Checking'!CD65="","",'[1]Data Checking'!CD65)</f>
        <v/>
      </c>
      <c r="CA65" t="str">
        <f>IF('[1]Data Checking'!CE65="","",'[1]Data Checking'!CE65)</f>
        <v/>
      </c>
      <c r="CB65" t="str">
        <f>IF('[1]Data Checking'!CF65="","",'[1]Data Checking'!CF65)</f>
        <v/>
      </c>
      <c r="CC65" t="str">
        <f>IF('[1]Data Checking'!CG65="","",'[1]Data Checking'!CG65)</f>
        <v/>
      </c>
      <c r="CD65" t="str">
        <f>IF('[1]Data Checking'!CH65="","",'[1]Data Checking'!CH65)</f>
        <v/>
      </c>
      <c r="CE65" t="str">
        <f>IF('[1]Data Checking'!CI65="","",'[1]Data Checking'!CI65)</f>
        <v/>
      </c>
      <c r="CF65" t="str">
        <f>IF('[1]Data Checking'!CJ65="","",'[1]Data Checking'!CJ65)</f>
        <v/>
      </c>
      <c r="CG65" t="str">
        <f>IF('[1]Data Checking'!CK65="","",'[1]Data Checking'!CK65)</f>
        <v/>
      </c>
      <c r="CH65" t="str">
        <f>IF('[1]Data Checking'!CL65="","",'[1]Data Checking'!CL65)</f>
        <v/>
      </c>
      <c r="CI65" t="str">
        <f>IF('[1]Data Checking'!CM65="","",'[1]Data Checking'!CM65)</f>
        <v/>
      </c>
      <c r="CJ65" t="str">
        <f>IF('[1]Data Checking'!CN65="","",'[1]Data Checking'!CN65)</f>
        <v/>
      </c>
      <c r="CK65" t="str">
        <f>IF('[1]Data Checking'!CO65="","",'[1]Data Checking'!CO65)</f>
        <v/>
      </c>
      <c r="CL65" t="str">
        <f>IF('[1]Data Checking'!CP65="","",'[1]Data Checking'!CP65)</f>
        <v/>
      </c>
      <c r="CM65" t="str">
        <f>IF('[1]Data Checking'!CQ65="","",'[1]Data Checking'!CQ65)</f>
        <v/>
      </c>
      <c r="CN65" t="str">
        <f>IF('[1]Data Checking'!CR65="","",'[1]Data Checking'!CR65)</f>
        <v/>
      </c>
      <c r="CO65" t="str">
        <f>IF('[1]Data Checking'!CS65="","",'[1]Data Checking'!CS65)</f>
        <v/>
      </c>
      <c r="CP65" t="str">
        <f>IF('[1]Data Checking'!CT65="","",'[1]Data Checking'!CT65)</f>
        <v/>
      </c>
      <c r="CQ65" t="str">
        <f>IF('[1]Data Checking'!CU65="","",'[1]Data Checking'!CU65)</f>
        <v/>
      </c>
      <c r="CR65" t="str">
        <f>IF('[1]Data Checking'!CV65="","",'[1]Data Checking'!CV65)</f>
        <v/>
      </c>
      <c r="CS65" t="str">
        <f>IF('[1]Data Checking'!CW65="","",'[1]Data Checking'!CW65)</f>
        <v/>
      </c>
      <c r="CT65" t="str">
        <f>IF('[1]Data Checking'!CX65="","",'[1]Data Checking'!CX65)</f>
        <v/>
      </c>
      <c r="CU65" t="str">
        <f>IF('[1]Data Checking'!CY65="","",'[1]Data Checking'!CY65)</f>
        <v/>
      </c>
      <c r="CV65" t="str">
        <f>IF('[1]Data Checking'!CZ65="","",'[1]Data Checking'!CZ65)</f>
        <v/>
      </c>
      <c r="CW65" t="str">
        <f>IF('[1]Data Checking'!DA65="","",'[1]Data Checking'!DA65)</f>
        <v/>
      </c>
      <c r="CX65" t="str">
        <f>IF('[1]Data Checking'!DB65="","",'[1]Data Checking'!DB65)</f>
        <v/>
      </c>
      <c r="CY65" t="str">
        <f>IF('[1]Data Checking'!DC65="","",'[1]Data Checking'!DC65)</f>
        <v/>
      </c>
      <c r="CZ65" t="str">
        <f>IF('[1]Data Checking'!DD65="","",'[1]Data Checking'!DD65)</f>
        <v/>
      </c>
      <c r="DA65" t="str">
        <f>IF('[1]Data Checking'!DE65="","",'[1]Data Checking'!DE65)</f>
        <v/>
      </c>
      <c r="DB65" t="str">
        <f>IF('[1]Data Checking'!DF65="","",'[1]Data Checking'!DF65)</f>
        <v/>
      </c>
      <c r="DC65" t="str">
        <f>IF('[1]Data Checking'!DG65="","",'[1]Data Checking'!DG65)</f>
        <v/>
      </c>
      <c r="DD65" t="str">
        <f>IF('[1]Data Checking'!DH65="","",'[1]Data Checking'!DH65)</f>
        <v/>
      </c>
      <c r="DE65" t="str">
        <f>IF('[1]Data Checking'!DI65="","",'[1]Data Checking'!DI65)</f>
        <v/>
      </c>
      <c r="DF65" t="str">
        <f>IF('[1]Data Checking'!DJ65="","",'[1]Data Checking'!DJ65)</f>
        <v/>
      </c>
      <c r="DG65" t="str">
        <f>IF('[1]Data Checking'!DK65="","",'[1]Data Checking'!DK65)</f>
        <v/>
      </c>
      <c r="DH65" t="str">
        <f>IF('[1]Data Checking'!DL65="","",'[1]Data Checking'!DL65)</f>
        <v/>
      </c>
      <c r="DI65" t="str">
        <f>IF('[1]Data Checking'!DM65="","",'[1]Data Checking'!DM65)</f>
        <v/>
      </c>
      <c r="DJ65" t="str">
        <f>IF('[1]Data Checking'!DN65="","",'[1]Data Checking'!DN65)</f>
        <v/>
      </c>
      <c r="DK65" t="str">
        <f>IF('[1]Data Checking'!DO65="","",'[1]Data Checking'!DO65)</f>
        <v/>
      </c>
      <c r="DL65" t="str">
        <f>IF('[1]Data Checking'!DP65="","",'[1]Data Checking'!DP65)</f>
        <v/>
      </c>
      <c r="DM65" t="str">
        <f>IF('[1]Data Checking'!DQ65="","",'[1]Data Checking'!DQ65)</f>
        <v/>
      </c>
      <c r="DN65" t="str">
        <f>IF('[1]Data Checking'!DR65="","",'[1]Data Checking'!DR65)</f>
        <v/>
      </c>
      <c r="DO65" t="str">
        <f>IF('[1]Data Checking'!DS65="","",'[1]Data Checking'!DS65)</f>
        <v/>
      </c>
      <c r="DP65" t="str">
        <f>IF('[1]Data Checking'!DT65="","",'[1]Data Checking'!DT65)</f>
        <v/>
      </c>
      <c r="DQ65" t="str">
        <f>IF('[1]Data Checking'!DU65="","",'[1]Data Checking'!DU65)</f>
        <v/>
      </c>
      <c r="DR65" t="str">
        <f>IF('[1]Data Checking'!DV65="","",'[1]Data Checking'!DV65)</f>
        <v/>
      </c>
      <c r="DS65" t="str">
        <f>IF('[1]Data Checking'!DW65="","",'[1]Data Checking'!DW65)</f>
        <v/>
      </c>
      <c r="DT65" t="str">
        <f>IF('[1]Data Checking'!DX65="","",'[1]Data Checking'!DX65)</f>
        <v/>
      </c>
      <c r="DU65" t="str">
        <f>IF('[1]Data Checking'!DY65="","",'[1]Data Checking'!DY65)</f>
        <v/>
      </c>
      <c r="DV65" t="str">
        <f>IF('[1]Data Checking'!DZ65="","",'[1]Data Checking'!DZ65)</f>
        <v/>
      </c>
      <c r="DW65" t="str">
        <f>IF('[1]Data Checking'!EA65="","",'[1]Data Checking'!EA65)</f>
        <v/>
      </c>
      <c r="DX65" t="str">
        <f>IF('[1]Data Checking'!EB65="","",'[1]Data Checking'!EB65)</f>
        <v/>
      </c>
      <c r="DY65" t="str">
        <f>IF('[1]Data Checking'!EC65="","",'[1]Data Checking'!EC65)</f>
        <v/>
      </c>
      <c r="DZ65" t="str">
        <f>IF('[1]Data Checking'!ED65="","",'[1]Data Checking'!ED65)</f>
        <v/>
      </c>
      <c r="EA65" t="str">
        <f>IF('[1]Data Checking'!EE65="","",'[1]Data Checking'!EE65)</f>
        <v/>
      </c>
      <c r="EB65" t="str">
        <f>IF('[1]Data Checking'!EF65="","",'[1]Data Checking'!EF65)</f>
        <v/>
      </c>
      <c r="EC65" t="str">
        <f>IF('[1]Data Checking'!EG65="","",'[1]Data Checking'!EG65)</f>
        <v/>
      </c>
      <c r="ED65" t="str">
        <f>IF('[1]Data Checking'!EH65="","",'[1]Data Checking'!EH65)</f>
        <v/>
      </c>
      <c r="EE65" t="str">
        <f>IF('[1]Data Checking'!EI65="","",'[1]Data Checking'!EI65)</f>
        <v/>
      </c>
      <c r="EF65" t="str">
        <f>IF('[1]Data Checking'!EJ65="","",'[1]Data Checking'!EJ65)</f>
        <v/>
      </c>
      <c r="EG65" t="str">
        <f>IF('[1]Data Checking'!EK65="","",'[1]Data Checking'!EK65)</f>
        <v/>
      </c>
      <c r="EH65" t="str">
        <f>IF('[1]Data Checking'!EL65="","",'[1]Data Checking'!EL65)</f>
        <v/>
      </c>
      <c r="EI65" t="str">
        <f>IF('[1]Data Checking'!EM65="","",'[1]Data Checking'!EM65)</f>
        <v/>
      </c>
      <c r="EJ65" t="str">
        <f>IF('[1]Data Checking'!EN65="","",'[1]Data Checking'!EN65)</f>
        <v/>
      </c>
      <c r="EK65" t="str">
        <f>IF('[1]Data Checking'!EO65="","",'[1]Data Checking'!EO65)</f>
        <v/>
      </c>
      <c r="EL65" t="str">
        <f>IF('[1]Data Checking'!EP65="","",'[1]Data Checking'!EP65)</f>
        <v/>
      </c>
      <c r="EM65" t="str">
        <f>IF('[1]Data Checking'!EQ65="","",'[1]Data Checking'!EQ65)</f>
        <v/>
      </c>
      <c r="EN65" t="str">
        <f>IF('[1]Data Checking'!ER65="","",'[1]Data Checking'!ER65)</f>
        <v/>
      </c>
      <c r="EO65" t="str">
        <f>IF('[1]Data Checking'!ES65="","",'[1]Data Checking'!ES65)</f>
        <v/>
      </c>
      <c r="EP65" t="str">
        <f>IF('[1]Data Checking'!ET65="","",'[1]Data Checking'!ET65)</f>
        <v/>
      </c>
      <c r="EQ65" t="str">
        <f>IF('[1]Data Checking'!EU65="","",'[1]Data Checking'!EU65)</f>
        <v/>
      </c>
      <c r="ER65" t="str">
        <f>IF('[1]Data Checking'!EV65="","",'[1]Data Checking'!EV65)</f>
        <v/>
      </c>
      <c r="ES65" t="str">
        <f>IF('[1]Data Checking'!EW65="","",'[1]Data Checking'!EW65)</f>
        <v/>
      </c>
      <c r="ET65" t="str">
        <f>IF('[1]Data Checking'!EX65="","",'[1]Data Checking'!EX65)</f>
        <v/>
      </c>
      <c r="EU65" t="str">
        <f>IF('[1]Data Checking'!EY65="","",'[1]Data Checking'!EY65)</f>
        <v/>
      </c>
      <c r="EV65" t="str">
        <f>IF('[1]Data Checking'!EZ65="","",'[1]Data Checking'!EZ65)</f>
        <v/>
      </c>
      <c r="EW65" t="str">
        <f>IF('[1]Data Checking'!FA65="","",'[1]Data Checking'!FA65)</f>
        <v/>
      </c>
      <c r="EX65" t="str">
        <f>IF('[1]Data Checking'!FB65="","",'[1]Data Checking'!FB65)</f>
        <v/>
      </c>
      <c r="EY65" t="str">
        <f>IF('[1]Data Checking'!FC65="","",'[1]Data Checking'!FC65)</f>
        <v/>
      </c>
      <c r="EZ65" t="str">
        <f>IF('[1]Data Checking'!FD65="","",'[1]Data Checking'!FD65)</f>
        <v/>
      </c>
      <c r="FA65" t="str">
        <f>IF('[1]Data Checking'!FE65="","",'[1]Data Checking'!FE65)</f>
        <v/>
      </c>
      <c r="FB65" t="str">
        <f>IF('[1]Data Checking'!FF65="","",'[1]Data Checking'!FF65)</f>
        <v/>
      </c>
      <c r="FC65" t="str">
        <f>IF('[1]Data Checking'!FG65="","",'[1]Data Checking'!FG65)</f>
        <v/>
      </c>
      <c r="FD65" t="str">
        <f>IF('[1]Data Checking'!FH65="","",'[1]Data Checking'!FH65)</f>
        <v/>
      </c>
      <c r="FE65" t="str">
        <f>IF('[1]Data Checking'!FI65="","",'[1]Data Checking'!FI65)</f>
        <v/>
      </c>
      <c r="FF65" t="str">
        <f>IF('[1]Data Checking'!FJ65="","",'[1]Data Checking'!FJ65)</f>
        <v/>
      </c>
      <c r="FG65" t="str">
        <f>IF('[1]Data Checking'!FK65="","",'[1]Data Checking'!FK65)</f>
        <v/>
      </c>
      <c r="FH65" t="str">
        <f>IF('[1]Data Checking'!FL65="","",'[1]Data Checking'!FL65)</f>
        <v/>
      </c>
      <c r="FI65" t="str">
        <f>IF('[1]Data Checking'!FM65="","",'[1]Data Checking'!FM65)</f>
        <v/>
      </c>
      <c r="FJ65" t="str">
        <f>IF('[1]Data Checking'!FN65="","",'[1]Data Checking'!FN65)</f>
        <v/>
      </c>
      <c r="FK65" t="str">
        <f>IF('[1]Data Checking'!FO65="","",'[1]Data Checking'!FO65)</f>
        <v/>
      </c>
      <c r="FL65" t="str">
        <f>IF('[1]Data Checking'!FP65="","",'[1]Data Checking'!FP65)</f>
        <v/>
      </c>
      <c r="FM65" t="str">
        <f>IF('[1]Data Checking'!FQ65="","",'[1]Data Checking'!FQ65)</f>
        <v/>
      </c>
      <c r="FN65" t="str">
        <f>IF('[1]Data Checking'!FR65="","",'[1]Data Checking'!FR65)</f>
        <v/>
      </c>
      <c r="FO65" t="str">
        <f>IF('[1]Data Checking'!FS65="","",'[1]Data Checking'!FS65)</f>
        <v/>
      </c>
      <c r="FP65" t="str">
        <f>IF('[1]Data Checking'!FT65="","",'[1]Data Checking'!FT65)</f>
        <v/>
      </c>
      <c r="FQ65" t="str">
        <f>IF('[1]Data Checking'!FU65="","",'[1]Data Checking'!FU65)</f>
        <v/>
      </c>
      <c r="FR65" t="str">
        <f>IF('[1]Data Checking'!FV65="","",'[1]Data Checking'!FV65)</f>
        <v/>
      </c>
      <c r="FS65" t="str">
        <f>IF('[1]Data Checking'!FW65="","",'[1]Data Checking'!FW65)</f>
        <v/>
      </c>
      <c r="FT65" t="str">
        <f>IF('[1]Data Checking'!FX65="","",'[1]Data Checking'!FX65)</f>
        <v/>
      </c>
      <c r="FU65" t="str">
        <f>IF('[1]Data Checking'!FY65="","",'[1]Data Checking'!FY65)</f>
        <v/>
      </c>
      <c r="FV65" t="str">
        <f>IF('[1]Data Checking'!FZ65="","",'[1]Data Checking'!FZ65)</f>
        <v/>
      </c>
      <c r="FW65" t="str">
        <f>IF('[1]Data Checking'!GA65="","",'[1]Data Checking'!GA65)</f>
        <v/>
      </c>
      <c r="FX65" t="str">
        <f>IF('[1]Data Checking'!GB65="","",'[1]Data Checking'!GB65)</f>
        <v/>
      </c>
      <c r="FY65" t="str">
        <f>IF('[1]Data Checking'!GC65="","",'[1]Data Checking'!GC65)</f>
        <v/>
      </c>
      <c r="FZ65" t="str">
        <f>IF('[1]Data Checking'!GD65="","",'[1]Data Checking'!GD65)</f>
        <v/>
      </c>
      <c r="GA65" t="str">
        <f>IF('[1]Data Checking'!GE65="","",'[1]Data Checking'!GE65)</f>
        <v/>
      </c>
      <c r="GB65" t="str">
        <f>IF('[1]Data Checking'!GF65="","",'[1]Data Checking'!GF65)</f>
        <v/>
      </c>
      <c r="GC65" t="str">
        <f>IF('[1]Data Checking'!GG65="","",'[1]Data Checking'!GG65)</f>
        <v/>
      </c>
      <c r="GD65" t="str">
        <f>IF('[1]Data Checking'!GH65="","",'[1]Data Checking'!GH65)</f>
        <v/>
      </c>
      <c r="GE65" t="str">
        <f>IF('[1]Data Checking'!GI65="","",'[1]Data Checking'!GI65)</f>
        <v/>
      </c>
      <c r="GF65" t="str">
        <f>IF('[1]Data Checking'!GJ65="","",'[1]Data Checking'!GJ65)</f>
        <v/>
      </c>
      <c r="GG65" t="str">
        <f>IF('[1]Data Checking'!GK65="","",'[1]Data Checking'!GK65)</f>
        <v/>
      </c>
      <c r="GH65" t="str">
        <f>IF('[1]Data Checking'!GL65="","",'[1]Data Checking'!GL65)</f>
        <v/>
      </c>
      <c r="GI65" t="str">
        <f>IF('[1]Data Checking'!GM65="","",'[1]Data Checking'!GM65)</f>
        <v/>
      </c>
      <c r="GJ65" t="str">
        <f>IF('[1]Data Checking'!GN65="","",'[1]Data Checking'!GN65)</f>
        <v/>
      </c>
      <c r="GK65" t="str">
        <f>IF('[1]Data Checking'!GO65="","",'[1]Data Checking'!GO65)</f>
        <v/>
      </c>
      <c r="GL65" t="str">
        <f>IF('[1]Data Checking'!GP65="","",'[1]Data Checking'!GP65)</f>
        <v/>
      </c>
      <c r="GM65" t="str">
        <f>IF('[1]Data Checking'!GQ65="","",'[1]Data Checking'!GQ65)</f>
        <v/>
      </c>
      <c r="GN65" t="str">
        <f>IF('[1]Data Checking'!GR65="","",'[1]Data Checking'!GR65)</f>
        <v/>
      </c>
      <c r="GO65" t="str">
        <f>IF('[1]Data Checking'!GS65="","",'[1]Data Checking'!GS65)</f>
        <v/>
      </c>
      <c r="GP65" t="str">
        <f>IF('[1]Data Checking'!GT65="","",'[1]Data Checking'!GT65)</f>
        <v/>
      </c>
      <c r="GQ65" t="str">
        <f>IF('[1]Data Checking'!GU65="","",'[1]Data Checking'!GU65)</f>
        <v/>
      </c>
      <c r="GR65" t="str">
        <f>IF('[1]Data Checking'!GV65="","",'[1]Data Checking'!GV65)</f>
        <v/>
      </c>
      <c r="GS65" t="str">
        <f>IF('[1]Data Checking'!GW65="","",'[1]Data Checking'!GW65)</f>
        <v/>
      </c>
      <c r="GT65" t="str">
        <f>IF('[1]Data Checking'!GX65="","",'[1]Data Checking'!GX65)</f>
        <v/>
      </c>
      <c r="GU65" t="str">
        <f>IF('[1]Data Checking'!GY65="","",'[1]Data Checking'!GY65)</f>
        <v/>
      </c>
      <c r="GV65" t="str">
        <f>IF('[1]Data Checking'!GZ65="","",'[1]Data Checking'!GZ65)</f>
        <v/>
      </c>
      <c r="GW65" t="str">
        <f>IF('[1]Data Checking'!HA65="","",'[1]Data Checking'!HA65)</f>
        <v/>
      </c>
      <c r="GX65" t="str">
        <f>IF('[1]Data Checking'!HB65="","",'[1]Data Checking'!HB65)</f>
        <v/>
      </c>
      <c r="GY65" t="str">
        <f>IF('[1]Data Checking'!HC65="","",'[1]Data Checking'!HC65)</f>
        <v/>
      </c>
      <c r="GZ65" t="str">
        <f>IF('[1]Data Checking'!HD65="","",'[1]Data Checking'!HD65)</f>
        <v/>
      </c>
      <c r="HA65" t="str">
        <f>IF('[1]Data Checking'!HE65="","",'[1]Data Checking'!HE65)</f>
        <v/>
      </c>
      <c r="HB65" t="str">
        <f>IF('[1]Data Checking'!HF65="","",'[1]Data Checking'!HF65)</f>
        <v/>
      </c>
      <c r="HC65" t="str">
        <f>IF('[1]Data Checking'!HG65="","",'[1]Data Checking'!HG65)</f>
        <v/>
      </c>
      <c r="HD65" t="str">
        <f>IF('[1]Data Checking'!HH65="","",'[1]Data Checking'!HH65)</f>
        <v/>
      </c>
      <c r="HE65" t="str">
        <f>IF('[1]Data Checking'!HI65="","",'[1]Data Checking'!HI65)</f>
        <v/>
      </c>
      <c r="HF65" t="str">
        <f>IF('[1]Data Checking'!HJ65="","",'[1]Data Checking'!HJ65)</f>
        <v/>
      </c>
      <c r="HG65" t="str">
        <f>IF('[1]Data Checking'!HK65="","",'[1]Data Checking'!HK65)</f>
        <v/>
      </c>
      <c r="HH65" t="str">
        <f>IF('[1]Data Checking'!HL65="","",'[1]Data Checking'!HL65)</f>
        <v/>
      </c>
      <c r="HI65" t="str">
        <f>IF('[1]Data Checking'!HM65="","",'[1]Data Checking'!HM65)</f>
        <v/>
      </c>
      <c r="HJ65" t="str">
        <f>IF('[1]Data Checking'!HN65="","",'[1]Data Checking'!HN65)</f>
        <v/>
      </c>
      <c r="HK65" t="str">
        <f>IF('[1]Data Checking'!HO65="","",'[1]Data Checking'!HO65)</f>
        <v/>
      </c>
      <c r="HL65" t="str">
        <f>IF('[1]Data Checking'!HP65="","",'[1]Data Checking'!HP65)</f>
        <v/>
      </c>
      <c r="HM65" t="str">
        <f>IF('[1]Data Checking'!HQ65="","",'[1]Data Checking'!HQ65)</f>
        <v/>
      </c>
      <c r="HN65" t="str">
        <f>IF('[1]Data Checking'!HR65="","",'[1]Data Checking'!HR65)</f>
        <v/>
      </c>
      <c r="HO65" t="str">
        <f>IF('[1]Data Checking'!HS65="","",'[1]Data Checking'!HS65)</f>
        <v/>
      </c>
      <c r="HP65" t="str">
        <f>IF('[1]Data Checking'!HT65="","",'[1]Data Checking'!HT65)</f>
        <v/>
      </c>
      <c r="HQ65" t="str">
        <f>IF('[1]Data Checking'!HU65="","",'[1]Data Checking'!HU65)</f>
        <v/>
      </c>
      <c r="HR65" t="str">
        <f>IF('[1]Data Checking'!HV65="","",'[1]Data Checking'!HV65)</f>
        <v/>
      </c>
      <c r="HS65" t="str">
        <f>IF('[1]Data Checking'!HW65="","",'[1]Data Checking'!HW65)</f>
        <v/>
      </c>
      <c r="HT65" t="str">
        <f>IF('[1]Data Checking'!HX65="","",'[1]Data Checking'!HX65)</f>
        <v/>
      </c>
      <c r="HU65" t="str">
        <f>IF('[1]Data Checking'!HY65="","",'[1]Data Checking'!HY65)</f>
        <v/>
      </c>
      <c r="HV65" t="str">
        <f>IF('[1]Data Checking'!HZ65="","",'[1]Data Checking'!HZ65)</f>
        <v/>
      </c>
      <c r="HW65" t="str">
        <f>IF('[1]Data Checking'!IA65="","",'[1]Data Checking'!IA65)</f>
        <v/>
      </c>
      <c r="HX65" t="str">
        <f>IF('[1]Data Checking'!IB65="","",'[1]Data Checking'!IB65)</f>
        <v/>
      </c>
      <c r="HY65" t="str">
        <f>IF('[1]Data Checking'!IC65="","",'[1]Data Checking'!IC65)</f>
        <v/>
      </c>
      <c r="HZ65">
        <f>IF('[1]Data Checking'!ID65="","",'[1]Data Checking'!ID65)</f>
        <v>50</v>
      </c>
      <c r="IA65" t="str">
        <f>IF('[1]Data Checking'!IE65="","",'[1]Data Checking'!IE65)</f>
        <v>Oui</v>
      </c>
      <c r="IB65" t="str">
        <f>IF('[1]Data Checking'!IF65="","",'[1]Data Checking'!IF65)</f>
        <v>Non</v>
      </c>
      <c r="IC65" t="str">
        <f>IF('[1]Data Checking'!IG65="","",'[1]Data Checking'!IG65)</f>
        <v/>
      </c>
      <c r="ID65" t="str">
        <f>IF('[1]Data Checking'!IH65="","",'[1]Data Checking'!IH65)</f>
        <v/>
      </c>
      <c r="IE65" t="str">
        <f>IF('[1]Data Checking'!II65="","",'[1]Data Checking'!II65)</f>
        <v/>
      </c>
      <c r="IF65" t="str">
        <f>IF('[1]Data Checking'!IJ65="","",'[1]Data Checking'!IJ65)</f>
        <v/>
      </c>
      <c r="IG65" t="str">
        <f>IF('[1]Data Checking'!IK65="","",'[1]Data Checking'!IK65)</f>
        <v/>
      </c>
      <c r="IH65" t="str">
        <f>IF('[1]Data Checking'!IL65="","",'[1]Data Checking'!IL65)</f>
        <v/>
      </c>
      <c r="II65" t="str">
        <f>IF('[1]Data Checking'!IM65="","",'[1]Data Checking'!IM65)</f>
        <v/>
      </c>
      <c r="IJ65" t="str">
        <f>IF('[1]Data Checking'!IN65="","",'[1]Data Checking'!IN65)</f>
        <v/>
      </c>
      <c r="IK65" t="str">
        <f>IF('[1]Data Checking'!IO65="","",'[1]Data Checking'!IO65)</f>
        <v>Autre</v>
      </c>
      <c r="IL65">
        <f>IF('[1]Data Checking'!IP65="","",'[1]Data Checking'!IP65)</f>
        <v>0</v>
      </c>
      <c r="IM65">
        <f>IF('[1]Data Checking'!IQ65="","",'[1]Data Checking'!IQ65)</f>
        <v>0</v>
      </c>
      <c r="IN65">
        <f>IF('[1]Data Checking'!IR65="","",'[1]Data Checking'!IR65)</f>
        <v>0</v>
      </c>
      <c r="IO65">
        <f>IF('[1]Data Checking'!IS65="","",'[1]Data Checking'!IS65)</f>
        <v>0</v>
      </c>
      <c r="IP65">
        <f>IF('[1]Data Checking'!IT65="","",'[1]Data Checking'!IT65)</f>
        <v>0</v>
      </c>
      <c r="IQ65">
        <f>IF('[1]Data Checking'!IU65="","",'[1]Data Checking'!IU65)</f>
        <v>0</v>
      </c>
      <c r="IR65">
        <f>IF('[1]Data Checking'!IV65="","",'[1]Data Checking'!IV65)</f>
        <v>1</v>
      </c>
      <c r="IS65">
        <f>IF('[1]Data Checking'!IW65="","",'[1]Data Checking'!IW65)</f>
        <v>0</v>
      </c>
      <c r="IT65" t="str">
        <f>IF('[1]Data Checking'!IX65="","",'[1]Data Checking'!IX65)</f>
        <v>Pè pou kout poud sorcellerie</v>
      </c>
      <c r="IU65" t="str">
        <f>IF('[1]Data Checking'!IY65="","",'[1]Data Checking'!IY65)</f>
        <v>Oui</v>
      </c>
      <c r="IV65" t="str">
        <f>IF('[1]Data Checking'!IZ65="","",'[1]Data Checking'!IZ65)</f>
        <v/>
      </c>
      <c r="IW65" t="str">
        <f>IF('[1]Data Checking'!JA65="","",'[1]Data Checking'!JA65)</f>
        <v>Charbon de bois</v>
      </c>
      <c r="IX65">
        <f>IF('[1]Data Checking'!JB65="","",'[1]Data Checking'!JB65)</f>
        <v>0</v>
      </c>
      <c r="IY65">
        <f>IF('[1]Data Checking'!JC65="","",'[1]Data Checking'!JC65)</f>
        <v>0</v>
      </c>
      <c r="IZ65">
        <f>IF('[1]Data Checking'!JD65="","",'[1]Data Checking'!JD65)</f>
        <v>1</v>
      </c>
      <c r="JA65">
        <f>IF('[1]Data Checking'!JE65="","",'[1]Data Checking'!JE65)</f>
        <v>0</v>
      </c>
      <c r="JB65" t="str">
        <f>IF('[1]Data Checking'!JF65="","",'[1]Data Checking'!JF65)</f>
        <v/>
      </c>
      <c r="JC65" t="str">
        <f>IF('[1]Data Checking'!JG65="","",'[1]Data Checking'!JG65)</f>
        <v/>
      </c>
      <c r="JD65" t="str">
        <f>IF('[1]Data Checking'!JH65="","",'[1]Data Checking'!JH65)</f>
        <v/>
      </c>
      <c r="JE65" t="str">
        <f>IF('[1]Data Checking'!JI65="","",'[1]Data Checking'!JI65)</f>
        <v/>
      </c>
      <c r="JF65" t="str">
        <f>IF('[1]Data Checking'!JJ65="","",'[1]Data Checking'!JJ65)</f>
        <v/>
      </c>
      <c r="JG65" t="str">
        <f>IF('[1]Data Checking'!JK65="","",'[1]Data Checking'!JK65)</f>
        <v/>
      </c>
      <c r="JH65" t="str">
        <f>IF('[1]Data Checking'!JL65="","",'[1]Data Checking'!JL65)</f>
        <v/>
      </c>
      <c r="JI65" t="str">
        <f>IF('[1]Data Checking'!JM65="","",'[1]Data Checking'!JM65)</f>
        <v/>
      </c>
      <c r="JJ65" t="str">
        <f>IF('[1]Data Checking'!JN65="","",'[1]Data Checking'!JN65)</f>
        <v/>
      </c>
      <c r="JK65" t="str">
        <f>IF('[1]Data Checking'!JO65="","",'[1]Data Checking'!JO65)</f>
        <v/>
      </c>
      <c r="JL65" t="str">
        <f>IF('[1]Data Checking'!JP65="","",'[1]Data Checking'!JP65)</f>
        <v/>
      </c>
      <c r="JM65" t="str">
        <f>IF('[1]Data Checking'!JQ65="","",'[1]Data Checking'!JQ65)</f>
        <v/>
      </c>
      <c r="JN65" t="str">
        <f>IF('[1]Data Checking'!JR65="","",'[1]Data Checking'!JR65)</f>
        <v/>
      </c>
      <c r="JO65" t="str">
        <f>IF('[1]Data Checking'!JS65="","",'[1]Data Checking'!JS65)</f>
        <v/>
      </c>
      <c r="JP65" t="str">
        <f>IF('[1]Data Checking'!JT65="","",'[1]Data Checking'!JT65)</f>
        <v/>
      </c>
      <c r="JQ65" t="str">
        <f>IF('[1]Data Checking'!JU65="","",'[1]Data Checking'!JU65)</f>
        <v/>
      </c>
      <c r="JR65" t="str">
        <f>IF('[1]Data Checking'!JV65="","",'[1]Data Checking'!JV65)</f>
        <v/>
      </c>
      <c r="JS65" t="str">
        <f>IF('[1]Data Checking'!JW65="","",'[1]Data Checking'!JW65)</f>
        <v/>
      </c>
      <c r="JT65" t="str">
        <f>IF('[1]Data Checking'!JX65="","",'[1]Data Checking'!JX65)</f>
        <v/>
      </c>
      <c r="JU65" t="str">
        <f>IF('[1]Data Checking'!JY65="","",'[1]Data Checking'!JY65)</f>
        <v/>
      </c>
      <c r="JV65" t="str">
        <f>IF('[1]Data Checking'!JZ65="","",'[1]Data Checking'!JZ65)</f>
        <v/>
      </c>
      <c r="JW65" t="str">
        <f>IF('[1]Data Checking'!KA65="","",'[1]Data Checking'!KA65)</f>
        <v/>
      </c>
      <c r="JX65" t="str">
        <f>IF('[1]Data Checking'!KB65="","",'[1]Data Checking'!KB65)</f>
        <v/>
      </c>
      <c r="JY65" t="str">
        <f>IF('[1]Data Checking'!KC65="","",'[1]Data Checking'!KC65)</f>
        <v/>
      </c>
      <c r="JZ65" t="str">
        <f>IF('[1]Data Checking'!KD65="","",'[1]Data Checking'!KD65)</f>
        <v/>
      </c>
      <c r="KA65" t="str">
        <f>IF('[1]Data Checking'!KE65="","",'[1]Data Checking'!KE65)</f>
        <v/>
      </c>
      <c r="KB65" t="str">
        <f>IF('[1]Data Checking'!KF65="","",'[1]Data Checking'!KF65)</f>
        <v/>
      </c>
      <c r="KC65" t="str">
        <f>IF('[1]Data Checking'!KG65="","",'[1]Data Checking'!KG65)</f>
        <v/>
      </c>
      <c r="KD65" t="str">
        <f>IF('[1]Data Checking'!KH65="","",'[1]Data Checking'!KH65)</f>
        <v/>
      </c>
      <c r="KE65" t="str">
        <f>IF('[1]Data Checking'!KI65="","",'[1]Data Checking'!KI65)</f>
        <v/>
      </c>
      <c r="KF65" t="str">
        <f>IF('[1]Data Checking'!KJ65="","",'[1]Data Checking'!KJ65)</f>
        <v/>
      </c>
      <c r="KG65" t="str">
        <f>IF('[1]Data Checking'!KK65="","",'[1]Data Checking'!KK65)</f>
        <v/>
      </c>
      <c r="KH65" t="str">
        <f>IF('[1]Data Checking'!KL65="","",'[1]Data Checking'!KL65)</f>
        <v/>
      </c>
      <c r="KI65" t="str">
        <f>IF('[1]Data Checking'!KM65="","",'[1]Data Checking'!KM65)</f>
        <v/>
      </c>
      <c r="KJ65" t="str">
        <f>IF('[1]Data Checking'!KN65="","",'[1]Data Checking'!KN65)</f>
        <v/>
      </c>
      <c r="KK65" t="str">
        <f>IF('[1]Data Checking'!KO65="","",'[1]Data Checking'!KO65)</f>
        <v/>
      </c>
      <c r="KL65" t="str">
        <f>IF('[1]Data Checking'!KP65="","",'[1]Data Checking'!KP65)</f>
        <v/>
      </c>
      <c r="KM65" t="str">
        <f>IF('[1]Data Checking'!KQ65="","",'[1]Data Checking'!KQ65)</f>
        <v/>
      </c>
      <c r="KN65" t="str">
        <f>IF('[1]Data Checking'!KR65="","",'[1]Data Checking'!KR65)</f>
        <v/>
      </c>
      <c r="KO65" t="str">
        <f>IF('[1]Data Checking'!KS65="","",'[1]Data Checking'!KS65)</f>
        <v/>
      </c>
      <c r="KP65" t="str">
        <f>IF('[1]Data Checking'!KT65="","",'[1]Data Checking'!KT65)</f>
        <v/>
      </c>
      <c r="KQ65" t="str">
        <f>IF('[1]Data Checking'!KU65="","",'[1]Data Checking'!KU65)</f>
        <v/>
      </c>
      <c r="KR65" t="str">
        <f>IF('[1]Data Checking'!KV65="","",'[1]Data Checking'!KV65)</f>
        <v/>
      </c>
      <c r="KS65" t="str">
        <f>IF('[1]Data Checking'!KW65="","",'[1]Data Checking'!KW65)</f>
        <v/>
      </c>
      <c r="KT65" t="str">
        <f>IF('[1]Data Checking'!KX65="","",'[1]Data Checking'!KX65)</f>
        <v/>
      </c>
      <c r="KU65" t="str">
        <f>IF('[1]Data Checking'!KY65="","",'[1]Data Checking'!KY65)</f>
        <v/>
      </c>
      <c r="KV65" t="str">
        <f>IF('[1]Data Checking'!KZ65="","",'[1]Data Checking'!KZ65)</f>
        <v/>
      </c>
      <c r="KW65" t="str">
        <f>IF('[1]Data Checking'!LA65="","",'[1]Data Checking'!LA65)</f>
        <v/>
      </c>
      <c r="KX65" t="str">
        <f>IF('[1]Data Checking'!LB65="","",'[1]Data Checking'!LB65)</f>
        <v/>
      </c>
      <c r="KY65" t="str">
        <f>IF('[1]Data Checking'!LC65="","",'[1]Data Checking'!LC65)</f>
        <v/>
      </c>
      <c r="KZ65" t="str">
        <f>IF('[1]Data Checking'!LD65="","",'[1]Data Checking'!LD65)</f>
        <v/>
      </c>
      <c r="LA65" t="str">
        <f>IF('[1]Data Checking'!LE65="","",'[1]Data Checking'!LE65)</f>
        <v/>
      </c>
      <c r="LB65" t="str">
        <f>IF('[1]Data Checking'!LF65="","",'[1]Data Checking'!LF65)</f>
        <v/>
      </c>
      <c r="LC65" t="str">
        <f>IF('[1]Data Checking'!LG65="","",'[1]Data Checking'!LG65)</f>
        <v/>
      </c>
      <c r="LD65" t="str">
        <f>IF('[1]Data Checking'!LH65="","",'[1]Data Checking'!LH65)</f>
        <v/>
      </c>
      <c r="LE65" t="str">
        <f>IF('[1]Data Checking'!LI65="","",'[1]Data Checking'!LI65)</f>
        <v/>
      </c>
      <c r="LF65" t="str">
        <f>IF('[1]Data Checking'!LJ65="","",'[1]Data Checking'!LJ65)</f>
        <v/>
      </c>
      <c r="LG65" t="str">
        <f>IF('[1]Data Checking'!LK65="","",'[1]Data Checking'!LK65)</f>
        <v/>
      </c>
      <c r="LH65" t="str">
        <f>IF('[1]Data Checking'!LL65="","",'[1]Data Checking'!LL65)</f>
        <v/>
      </c>
      <c r="LI65" t="str">
        <f>IF('[1]Data Checking'!LM65="","",'[1]Data Checking'!LM65)</f>
        <v/>
      </c>
      <c r="LJ65" t="str">
        <f>IF('[1]Data Checking'!LN65="","",'[1]Data Checking'!LN65)</f>
        <v/>
      </c>
      <c r="LK65" t="str">
        <f>IF('[1]Data Checking'!LO65="","",'[1]Data Checking'!LO65)</f>
        <v/>
      </c>
      <c r="LL65" t="str">
        <f>IF('[1]Data Checking'!LP65="","",'[1]Data Checking'!LP65)</f>
        <v/>
      </c>
      <c r="LM65" t="str">
        <f>IF('[1]Data Checking'!LQ65="","",'[1]Data Checking'!LQ65)</f>
        <v/>
      </c>
      <c r="LN65" t="str">
        <f>IF('[1]Data Checking'!LR65="","",'[1]Data Checking'!LR65)</f>
        <v/>
      </c>
      <c r="LO65" t="str">
        <f>IF('[1]Data Checking'!LS65="","",'[1]Data Checking'!LS65)</f>
        <v/>
      </c>
      <c r="LP65" t="str">
        <f>IF('[1]Data Checking'!LT65="","",'[1]Data Checking'!LT65)</f>
        <v/>
      </c>
      <c r="LQ65" t="str">
        <f>IF('[1]Data Checking'!LU65="","",'[1]Data Checking'!LU65)</f>
        <v/>
      </c>
      <c r="LR65" t="str">
        <f>IF('[1]Data Checking'!LV65="","",'[1]Data Checking'!LV65)</f>
        <v/>
      </c>
      <c r="LS65" t="str">
        <f>IF('[1]Data Checking'!LW65="","",'[1]Data Checking'!LW65)</f>
        <v/>
      </c>
      <c r="LT65" t="str">
        <f>IF('[1]Data Checking'!LX65="","",'[1]Data Checking'!LX65)</f>
        <v/>
      </c>
      <c r="LU65" t="str">
        <f>IF('[1]Data Checking'!LY65="","",'[1]Data Checking'!LY65)</f>
        <v/>
      </c>
      <c r="LV65" t="str">
        <f>IF('[1]Data Checking'!LZ65="","",'[1]Data Checking'!LZ65)</f>
        <v/>
      </c>
      <c r="LW65" t="str">
        <f>IF('[1]Data Checking'!MA65="","",'[1]Data Checking'!MA65)</f>
        <v/>
      </c>
      <c r="LX65" t="str">
        <f>IF('[1]Data Checking'!MB65="","",'[1]Data Checking'!MB65)</f>
        <v/>
      </c>
      <c r="LY65" t="str">
        <f>IF('[1]Data Checking'!MC65="","",'[1]Data Checking'!MC65)</f>
        <v/>
      </c>
      <c r="LZ65" t="str">
        <f>IF('[1]Data Checking'!MD65="","",'[1]Data Checking'!MD65)</f>
        <v/>
      </c>
      <c r="MA65" t="str">
        <f>IF('[1]Data Checking'!ME65="","",'[1]Data Checking'!ME65)</f>
        <v/>
      </c>
      <c r="MB65" t="str">
        <f>IF('[1]Data Checking'!MF65="","",'[1]Data Checking'!MF65)</f>
        <v/>
      </c>
      <c r="MC65" t="str">
        <f>IF('[1]Data Checking'!MG65="","",'[1]Data Checking'!MG65)</f>
        <v/>
      </c>
      <c r="MD65" t="str">
        <f>IF('[1]Data Checking'!MH65="","",'[1]Data Checking'!MH65)</f>
        <v/>
      </c>
      <c r="ME65" t="str">
        <f>IF('[1]Data Checking'!MI65="","",'[1]Data Checking'!MI65)</f>
        <v/>
      </c>
      <c r="MF65" t="str">
        <f>IF('[1]Data Checking'!MJ65="","",'[1]Data Checking'!MJ65)</f>
        <v/>
      </c>
      <c r="MG65" t="str">
        <f>IF('[1]Data Checking'!MK65="","",'[1]Data Checking'!MK65)</f>
        <v/>
      </c>
      <c r="MH65" t="str">
        <f>IF('[1]Data Checking'!ML65="","",'[1]Data Checking'!ML65)</f>
        <v/>
      </c>
      <c r="MI65" t="str">
        <f>IF('[1]Data Checking'!MM65="","",'[1]Data Checking'!MM65)</f>
        <v/>
      </c>
      <c r="MJ65" t="str">
        <f>IF('[1]Data Checking'!MN65="","",'[1]Data Checking'!MN65)</f>
        <v/>
      </c>
      <c r="MK65" t="str">
        <f>IF('[1]Data Checking'!MO65="","",'[1]Data Checking'!MO65)</f>
        <v/>
      </c>
      <c r="ML65" t="str">
        <f>IF('[1]Data Checking'!MP65="","",'[1]Data Checking'!MP65)</f>
        <v/>
      </c>
      <c r="MM65" t="str">
        <f>IF('[1]Data Checking'!MQ65="","",'[1]Data Checking'!MQ65)</f>
        <v/>
      </c>
      <c r="MN65" t="str">
        <f>IF('[1]Data Checking'!MR65="","",'[1]Data Checking'!MR65)</f>
        <v/>
      </c>
      <c r="MO65" t="str">
        <f>IF('[1]Data Checking'!MS65="","",'[1]Data Checking'!MS65)</f>
        <v/>
      </c>
      <c r="MP65" t="str">
        <f>IF('[1]Data Checking'!MT65="","",'[1]Data Checking'!MT65)</f>
        <v/>
      </c>
      <c r="MQ65" t="str">
        <f>IF('[1]Data Checking'!MU65="","",'[1]Data Checking'!MU65)</f>
        <v/>
      </c>
      <c r="MR65" t="str">
        <f>IF('[1]Data Checking'!MV65="","",'[1]Data Checking'!MV65)</f>
        <v/>
      </c>
      <c r="MS65" t="str">
        <f>IF('[1]Data Checking'!MW65="","",'[1]Data Checking'!MW65)</f>
        <v/>
      </c>
      <c r="MT65" t="str">
        <f>IF('[1]Data Checking'!MX65="","",'[1]Data Checking'!MX65)</f>
        <v/>
      </c>
      <c r="MU65" t="str">
        <f>IF('[1]Data Checking'!MY65="","",'[1]Data Checking'!MY65)</f>
        <v/>
      </c>
      <c r="MV65" t="str">
        <f>IF('[1]Data Checking'!MZ65="","",'[1]Data Checking'!MZ65)</f>
        <v/>
      </c>
      <c r="MW65" t="str">
        <f>IF('[1]Data Checking'!NA65="","",'[1]Data Checking'!NA65)</f>
        <v/>
      </c>
      <c r="MX65" t="str">
        <f>IF('[1]Data Checking'!NB65="","",'[1]Data Checking'!NB65)</f>
        <v/>
      </c>
      <c r="MY65" t="str">
        <f>IF('[1]Data Checking'!NC65="","",'[1]Data Checking'!NC65)</f>
        <v/>
      </c>
      <c r="MZ65" t="str">
        <f>IF('[1]Data Checking'!ND65="","",'[1]Data Checking'!ND65)</f>
        <v/>
      </c>
      <c r="NA65" t="str">
        <f>IF('[1]Data Checking'!NE65="","",'[1]Data Checking'!NE65)</f>
        <v/>
      </c>
      <c r="NB65" t="str">
        <f>IF('[1]Data Checking'!NF65="","",'[1]Data Checking'!NF65)</f>
        <v/>
      </c>
      <c r="NC65" t="str">
        <f>IF('[1]Data Checking'!NG65="","",'[1]Data Checking'!NG65)</f>
        <v/>
      </c>
      <c r="ND65" t="str">
        <f>IF('[1]Data Checking'!NH65="","",'[1]Data Checking'!NH65)</f>
        <v/>
      </c>
      <c r="NE65" t="str">
        <f>IF('[1]Data Checking'!NI65="","",'[1]Data Checking'!NI65)</f>
        <v/>
      </c>
      <c r="NF65" t="str">
        <f>IF('[1]Data Checking'!NJ65="","",'[1]Data Checking'!NJ65)</f>
        <v/>
      </c>
      <c r="NG65" t="str">
        <f>IF('[1]Data Checking'!NK65="","",'[1]Data Checking'!NK65)</f>
        <v/>
      </c>
      <c r="NH65" t="str">
        <f>IF('[1]Data Checking'!NL65="","",'[1]Data Checking'!NL65)</f>
        <v/>
      </c>
      <c r="NI65" t="str">
        <f>IF('[1]Data Checking'!NM65="","",'[1]Data Checking'!NM65)</f>
        <v/>
      </c>
      <c r="NJ65" t="str">
        <f>IF('[1]Data Checking'!NN65="","",'[1]Data Checking'!NN65)</f>
        <v/>
      </c>
      <c r="NK65" t="str">
        <f>IF('[1]Data Checking'!NO65="","",'[1]Data Checking'!NO65)</f>
        <v/>
      </c>
      <c r="NL65" t="str">
        <f>IF('[1]Data Checking'!NP65="","",'[1]Data Checking'!NP65)</f>
        <v/>
      </c>
      <c r="NM65" t="str">
        <f>IF('[1]Data Checking'!NQ65="","",'[1]Data Checking'!NQ65)</f>
        <v/>
      </c>
      <c r="NN65" t="str">
        <f>IF('[1]Data Checking'!NR65="","",'[1]Data Checking'!NR65)</f>
        <v/>
      </c>
      <c r="NO65" t="str">
        <f>IF('[1]Data Checking'!NS65="","",'[1]Data Checking'!NS65)</f>
        <v/>
      </c>
      <c r="NP65" t="str">
        <f>IF('[1]Data Checking'!NT65="","",'[1]Data Checking'!NT65)</f>
        <v/>
      </c>
      <c r="NQ65" t="str">
        <f>IF('[1]Data Checking'!NU65="","",'[1]Data Checking'!NU65)</f>
        <v/>
      </c>
      <c r="NR65" t="str">
        <f>IF('[1]Data Checking'!NV65="","",'[1]Data Checking'!NV65)</f>
        <v/>
      </c>
      <c r="NS65" t="str">
        <f>IF('[1]Data Checking'!NW65="","",'[1]Data Checking'!NW65)</f>
        <v/>
      </c>
      <c r="NT65" t="str">
        <f>IF('[1]Data Checking'!NX65="","",'[1]Data Checking'!NX65)</f>
        <v/>
      </c>
      <c r="NU65" t="str">
        <f>IF('[1]Data Checking'!NY65="","",'[1]Data Checking'!NY65)</f>
        <v/>
      </c>
      <c r="NV65" t="str">
        <f>IF('[1]Data Checking'!NZ65="","",'[1]Data Checking'!NZ65)</f>
        <v/>
      </c>
      <c r="NW65" t="str">
        <f>IF('[1]Data Checking'!OA65="","",'[1]Data Checking'!OA65)</f>
        <v/>
      </c>
      <c r="NX65" t="str">
        <f>IF('[1]Data Checking'!OB65="","",'[1]Data Checking'!OB65)</f>
        <v/>
      </c>
      <c r="NY65" t="str">
        <f>IF('[1]Data Checking'!OC65="","",'[1]Data Checking'!OC65)</f>
        <v/>
      </c>
      <c r="NZ65" t="str">
        <f>IF('[1]Data Checking'!OD65="","",'[1]Data Checking'!OD65)</f>
        <v/>
      </c>
      <c r="OA65" t="str">
        <f>IF('[1]Data Checking'!OE65="","",'[1]Data Checking'!OE65)</f>
        <v/>
      </c>
      <c r="OB65" t="str">
        <f>IF('[1]Data Checking'!OF65="","",'[1]Data Checking'!OF65)</f>
        <v/>
      </c>
      <c r="OC65" t="str">
        <f>IF('[1]Data Checking'!OG65="","",'[1]Data Checking'!OG65)</f>
        <v/>
      </c>
      <c r="OD65" t="str">
        <f>IF('[1]Data Checking'!OH65="","",'[1]Data Checking'!OH65)</f>
        <v/>
      </c>
      <c r="OE65" t="str">
        <f>IF('[1]Data Checking'!OI65="","",'[1]Data Checking'!OI65)</f>
        <v/>
      </c>
      <c r="OF65" t="str">
        <f>IF('[1]Data Checking'!OJ65="","",'[1]Data Checking'!OJ65)</f>
        <v/>
      </c>
      <c r="OG65" t="str">
        <f>IF('[1]Data Checking'!OK65="","",'[1]Data Checking'!OK65)</f>
        <v/>
      </c>
      <c r="OH65" t="str">
        <f>IF('[1]Data Checking'!OL65="","",'[1]Data Checking'!OL65)</f>
        <v/>
      </c>
      <c r="OI65" t="str">
        <f>IF('[1]Data Checking'!OM65="","",'[1]Data Checking'!OM65)</f>
        <v/>
      </c>
      <c r="OJ65" t="str">
        <f>IF('[1]Data Checking'!ON65="","",'[1]Data Checking'!ON65)</f>
        <v/>
      </c>
      <c r="OK65" t="str">
        <f>IF('[1]Data Checking'!OO65="","",'[1]Data Checking'!OO65)</f>
        <v/>
      </c>
      <c r="OL65" t="str">
        <f>IF('[1]Data Checking'!OP65="","",'[1]Data Checking'!OP65)</f>
        <v/>
      </c>
      <c r="OM65" t="str">
        <f>IF('[1]Data Checking'!OQ65="","",'[1]Data Checking'!OQ65)</f>
        <v/>
      </c>
      <c r="ON65" t="str">
        <f>IF('[1]Data Checking'!OR65="","",'[1]Data Checking'!OR65)</f>
        <v/>
      </c>
      <c r="OO65" t="str">
        <f>IF('[1]Data Checking'!OS65="","",'[1]Data Checking'!OS65)</f>
        <v/>
      </c>
      <c r="OP65" t="str">
        <f>IF('[1]Data Checking'!OT65="","",'[1]Data Checking'!OT65)</f>
        <v/>
      </c>
      <c r="OQ65" t="str">
        <f>IF('[1]Data Checking'!OU65="","",'[1]Data Checking'!OU65)</f>
        <v/>
      </c>
      <c r="OR65" t="str">
        <f>IF('[1]Data Checking'!OV65="","",'[1]Data Checking'!OV65)</f>
        <v/>
      </c>
      <c r="OS65" t="str">
        <f>IF('[1]Data Checking'!OW65="","",'[1]Data Checking'!OW65)</f>
        <v/>
      </c>
      <c r="OT65" t="str">
        <f>IF('[1]Data Checking'!OX65="","",'[1]Data Checking'!OX65)</f>
        <v/>
      </c>
      <c r="OU65" t="str">
        <f>IF('[1]Data Checking'!OY65="","",'[1]Data Checking'!OY65)</f>
        <v/>
      </c>
      <c r="OV65" t="str">
        <f>IF('[1]Data Checking'!OZ65="","",'[1]Data Checking'!OZ65)</f>
        <v/>
      </c>
      <c r="OW65" t="str">
        <f>IF('[1]Data Checking'!PA65="","",'[1]Data Checking'!PA65)</f>
        <v/>
      </c>
      <c r="OX65" t="str">
        <f>IF('[1]Data Checking'!PB65="","",'[1]Data Checking'!PB65)</f>
        <v/>
      </c>
      <c r="OY65" t="str">
        <f>IF('[1]Data Checking'!PC65="","",'[1]Data Checking'!PC65)</f>
        <v/>
      </c>
      <c r="OZ65" t="str">
        <f>IF('[1]Data Checking'!PD65="","",'[1]Data Checking'!PD65)</f>
        <v/>
      </c>
      <c r="PA65" t="str">
        <f>IF('[1]Data Checking'!PE65="","",'[1]Data Checking'!PE65)</f>
        <v/>
      </c>
      <c r="PB65" t="str">
        <f>IF('[1]Data Checking'!PF65="","",'[1]Data Checking'!PF65)</f>
        <v/>
      </c>
      <c r="PC65" t="str">
        <f>IF('[1]Data Checking'!PG65="","",'[1]Data Checking'!PG65)</f>
        <v/>
      </c>
      <c r="PD65" t="str">
        <f>IF('[1]Data Checking'!PH65="","",'[1]Data Checking'!PH65)</f>
        <v/>
      </c>
      <c r="PE65" t="str">
        <f>IF('[1]Data Checking'!PI65="","",'[1]Data Checking'!PI65)</f>
        <v/>
      </c>
      <c r="PF65" t="str">
        <f>IF('[1]Data Checking'!PJ65="","",'[1]Data Checking'!PJ65)</f>
        <v/>
      </c>
      <c r="PG65" t="str">
        <f>IF('[1]Data Checking'!PK65="","",'[1]Data Checking'!PK65)</f>
        <v/>
      </c>
      <c r="PH65" t="str">
        <f>IF('[1]Data Checking'!PL65="","",'[1]Data Checking'!PL65)</f>
        <v/>
      </c>
      <c r="PI65" t="str">
        <f>IF('[1]Data Checking'!PM65="","",'[1]Data Checking'!PM65)</f>
        <v/>
      </c>
      <c r="PJ65" t="str">
        <f>IF('[1]Data Checking'!PN65="","",'[1]Data Checking'!PN65)</f>
        <v/>
      </c>
      <c r="PK65" t="str">
        <f>IF('[1]Data Checking'!PO65="","",'[1]Data Checking'!PO65)</f>
        <v/>
      </c>
      <c r="PL65" t="str">
        <f>IF('[1]Data Checking'!PP65="","",'[1]Data Checking'!PP65)</f>
        <v/>
      </c>
      <c r="PM65" t="str">
        <f>IF('[1]Data Checking'!PQ65="","",'[1]Data Checking'!PQ65)</f>
        <v/>
      </c>
      <c r="PN65" t="str">
        <f>IF('[1]Data Checking'!PR65="","",'[1]Data Checking'!PR65)</f>
        <v/>
      </c>
      <c r="PO65" t="str">
        <f>IF('[1]Data Checking'!PS65="","",'[1]Data Checking'!PS65)</f>
        <v/>
      </c>
      <c r="PP65" t="str">
        <f>IF('[1]Data Checking'!PT65="","",'[1]Data Checking'!PT65)</f>
        <v/>
      </c>
      <c r="PQ65" t="str">
        <f>IF('[1]Data Checking'!PU65="","",'[1]Data Checking'!PU65)</f>
        <v/>
      </c>
      <c r="PR65" t="str">
        <f>IF('[1]Data Checking'!PV65="","",'[1]Data Checking'!PV65)</f>
        <v/>
      </c>
      <c r="PS65" t="str">
        <f>IF('[1]Data Checking'!PW65="","",'[1]Data Checking'!PW65)</f>
        <v/>
      </c>
      <c r="PT65" t="str">
        <f>IF('[1]Data Checking'!PX65="","",'[1]Data Checking'!PX65)</f>
        <v/>
      </c>
      <c r="PU65" t="str">
        <f>IF('[1]Data Checking'!PY65="","",'[1]Data Checking'!PY65)</f>
        <v/>
      </c>
      <c r="PV65" t="str">
        <f>IF('[1]Data Checking'!PZ65="","",'[1]Data Checking'!PZ65)</f>
        <v/>
      </c>
      <c r="PW65" t="str">
        <f>IF('[1]Data Checking'!QA65="","",'[1]Data Checking'!QA65)</f>
        <v/>
      </c>
      <c r="PX65" t="str">
        <f>IF('[1]Data Checking'!QB65="","",'[1]Data Checking'!QB65)</f>
        <v/>
      </c>
      <c r="PY65" t="str">
        <f>IF('[1]Data Checking'!QC65="","",'[1]Data Checking'!QC65)</f>
        <v/>
      </c>
      <c r="PZ65" t="str">
        <f>IF('[1]Data Checking'!QD65="","",'[1]Data Checking'!QD65)</f>
        <v/>
      </c>
      <c r="QA65" t="str">
        <f>IF('[1]Data Checking'!QE65="","",'[1]Data Checking'!QE65)</f>
        <v/>
      </c>
      <c r="QB65" t="str">
        <f>IF('[1]Data Checking'!QF65="","",'[1]Data Checking'!QF65)</f>
        <v/>
      </c>
      <c r="QC65" t="str">
        <f>IF('[1]Data Checking'!QG65="","",'[1]Data Checking'!QG65)</f>
        <v/>
      </c>
      <c r="QD65" t="str">
        <f>IF('[1]Data Checking'!QH65="","",'[1]Data Checking'!QH65)</f>
        <v/>
      </c>
      <c r="QE65" t="str">
        <f>IF('[1]Data Checking'!QI65="","",'[1]Data Checking'!QI65)</f>
        <v/>
      </c>
      <c r="QF65" t="str">
        <f>IF('[1]Data Checking'!QJ65="","",'[1]Data Checking'!QJ65)</f>
        <v/>
      </c>
      <c r="QG65" t="str">
        <f>IF('[1]Data Checking'!QK65="","",'[1]Data Checking'!QK65)</f>
        <v/>
      </c>
      <c r="QH65" t="str">
        <f>IF('[1]Data Checking'!QL65="","",'[1]Data Checking'!QL65)</f>
        <v/>
      </c>
      <c r="QI65" t="str">
        <f>IF('[1]Data Checking'!QM65="","",'[1]Data Checking'!QM65)</f>
        <v/>
      </c>
      <c r="QJ65" t="str">
        <f>IF('[1]Data Checking'!QN65="","",'[1]Data Checking'!QN65)</f>
        <v/>
      </c>
      <c r="QK65" t="str">
        <f>IF('[1]Data Checking'!QO65="","",'[1]Data Checking'!QO65)</f>
        <v/>
      </c>
      <c r="QL65" t="str">
        <f>IF('[1]Data Checking'!QP65="","",'[1]Data Checking'!QP65)</f>
        <v/>
      </c>
      <c r="QM65" t="str">
        <f>IF('[1]Data Checking'!QQ65="","",'[1]Data Checking'!QQ65)</f>
        <v/>
      </c>
      <c r="QN65" t="str">
        <f>IF('[1]Data Checking'!QR65="","",'[1]Data Checking'!QR65)</f>
        <v/>
      </c>
      <c r="QO65" t="str">
        <f>IF('[1]Data Checking'!QS65="","",'[1]Data Checking'!QS65)</f>
        <v/>
      </c>
      <c r="QP65" t="str">
        <f>IF('[1]Data Checking'!QT65="","",'[1]Data Checking'!QT65)</f>
        <v/>
      </c>
      <c r="QQ65" t="str">
        <f>IF('[1]Data Checking'!QU65="","",'[1]Data Checking'!QU65)</f>
        <v/>
      </c>
      <c r="QR65" t="str">
        <f>IF('[1]Data Checking'!QV65="","",'[1]Data Checking'!QV65)</f>
        <v/>
      </c>
      <c r="QS65" t="str">
        <f>IF('[1]Data Checking'!QW65="","",'[1]Data Checking'!QW65)</f>
        <v/>
      </c>
      <c r="QT65" t="str">
        <f>IF('[1]Data Checking'!QX65="","",'[1]Data Checking'!QX65)</f>
        <v/>
      </c>
      <c r="QU65" t="str">
        <f>IF('[1]Data Checking'!QY65="","",'[1]Data Checking'!QY65)</f>
        <v/>
      </c>
      <c r="QV65" t="str">
        <f>IF('[1]Data Checking'!QZ65="","",'[1]Data Checking'!QZ65)</f>
        <v/>
      </c>
      <c r="QW65" t="str">
        <f>IF('[1]Data Checking'!RA65="","",'[1]Data Checking'!RA65)</f>
        <v/>
      </c>
      <c r="QX65" t="str">
        <f>IF('[1]Data Checking'!RB65="","",'[1]Data Checking'!RB65)</f>
        <v/>
      </c>
      <c r="QY65" t="str">
        <f>IF('[1]Data Checking'!RC65="","",'[1]Data Checking'!RC65)</f>
        <v/>
      </c>
      <c r="QZ65" t="str">
        <f>IF('[1]Data Checking'!RD65="","",'[1]Data Checking'!RD65)</f>
        <v/>
      </c>
      <c r="RA65" t="str">
        <f>IF('[1]Data Checking'!RE65="","",'[1]Data Checking'!RE65)</f>
        <v/>
      </c>
      <c r="RB65" t="str">
        <f>IF('[1]Data Checking'!RF65="","",'[1]Data Checking'!RF65)</f>
        <v/>
      </c>
      <c r="RC65" t="str">
        <f>IF('[1]Data Checking'!RG65="","",'[1]Data Checking'!RG65)</f>
        <v/>
      </c>
      <c r="RD65" t="str">
        <f>IF('[1]Data Checking'!RH65="","",'[1]Data Checking'!RH65)</f>
        <v/>
      </c>
      <c r="RE65" t="str">
        <f>IF('[1]Data Checking'!RI65="","",'[1]Data Checking'!RI65)</f>
        <v/>
      </c>
      <c r="RF65" t="str">
        <f>IF('[1]Data Checking'!RJ65="","",'[1]Data Checking'!RJ65)</f>
        <v/>
      </c>
      <c r="RG65" t="str">
        <f>IF('[1]Data Checking'!RK65="","",'[1]Data Checking'!RK65)</f>
        <v/>
      </c>
      <c r="RH65" t="str">
        <f>IF('[1]Data Checking'!RL65="","",'[1]Data Checking'!RL65)</f>
        <v/>
      </c>
      <c r="RI65" t="str">
        <f>IF('[1]Data Checking'!RM65="","",'[1]Data Checking'!RM65)</f>
        <v/>
      </c>
      <c r="RJ65" t="str">
        <f>IF('[1]Data Checking'!RN65="","",'[1]Data Checking'!RN65)</f>
        <v/>
      </c>
      <c r="RK65" t="str">
        <f>IF('[1]Data Checking'!RO65="","",'[1]Data Checking'!RO65)</f>
        <v/>
      </c>
      <c r="RL65" t="str">
        <f>IF('[1]Data Checking'!RP65="","",'[1]Data Checking'!RP65)</f>
        <v/>
      </c>
      <c r="RM65" t="str">
        <f>IF('[1]Data Checking'!RQ65="","",'[1]Data Checking'!RQ65)</f>
        <v/>
      </c>
      <c r="RN65" t="str">
        <f>IF('[1]Data Checking'!RR65="","",'[1]Data Checking'!RR65)</f>
        <v/>
      </c>
      <c r="RO65" t="str">
        <f>IF('[1]Data Checking'!RS65="","",'[1]Data Checking'!RS65)</f>
        <v/>
      </c>
      <c r="RP65" t="str">
        <f>IF('[1]Data Checking'!RT65="","",'[1]Data Checking'!RT65)</f>
        <v/>
      </c>
      <c r="RQ65" t="str">
        <f>IF('[1]Data Checking'!RU65="","",'[1]Data Checking'!RU65)</f>
        <v/>
      </c>
      <c r="RR65" t="str">
        <f>IF('[1]Data Checking'!RV65="","",'[1]Data Checking'!RV65)</f>
        <v/>
      </c>
      <c r="RS65" t="str">
        <f>IF('[1]Data Checking'!RW65="","",'[1]Data Checking'!RW65)</f>
        <v/>
      </c>
      <c r="RT65" t="str">
        <f>IF('[1]Data Checking'!RX65="","",'[1]Data Checking'!RX65)</f>
        <v/>
      </c>
      <c r="RU65" t="str">
        <f>IF('[1]Data Checking'!RY65="","",'[1]Data Checking'!RY65)</f>
        <v/>
      </c>
      <c r="RV65" t="str">
        <f>IF('[1]Data Checking'!RZ65="","",'[1]Data Checking'!RZ65)</f>
        <v/>
      </c>
      <c r="RW65" t="str">
        <f>IF('[1]Data Checking'!SA65="","",'[1]Data Checking'!SA65)</f>
        <v/>
      </c>
      <c r="RX65" t="str">
        <f>IF('[1]Data Checking'!SB65="","",'[1]Data Checking'!SB65)</f>
        <v/>
      </c>
      <c r="RY65" t="str">
        <f>IF('[1]Data Checking'!SC65="","",'[1]Data Checking'!SC65)</f>
        <v/>
      </c>
      <c r="RZ65" t="str">
        <f>IF('[1]Data Checking'!SD65="","",'[1]Data Checking'!SD65)</f>
        <v/>
      </c>
      <c r="SA65" t="str">
        <f>IF('[1]Data Checking'!SE65="","",'[1]Data Checking'!SE65)</f>
        <v/>
      </c>
      <c r="SB65" t="str">
        <f>IF('[1]Data Checking'!SF65="","",'[1]Data Checking'!SF65)</f>
        <v/>
      </c>
      <c r="SC65" t="str">
        <f>IF('[1]Data Checking'!SG65="","",'[1]Data Checking'!SG65)</f>
        <v/>
      </c>
      <c r="SD65" t="str">
        <f>IF('[1]Data Checking'!SH65="","",'[1]Data Checking'!SH65)</f>
        <v/>
      </c>
      <c r="SE65" t="str">
        <f>IF('[1]Data Checking'!SI65="","",'[1]Data Checking'!SI65)</f>
        <v/>
      </c>
      <c r="SF65" t="str">
        <f>IF('[1]Data Checking'!SJ65="","",'[1]Data Checking'!SJ65)</f>
        <v/>
      </c>
      <c r="SG65" t="str">
        <f>IF('[1]Data Checking'!SK65="","",'[1]Data Checking'!SK65)</f>
        <v/>
      </c>
      <c r="SH65" t="str">
        <f>IF('[1]Data Checking'!SL65="","",'[1]Data Checking'!SL65)</f>
        <v/>
      </c>
      <c r="SI65" t="str">
        <f>IF('[1]Data Checking'!SM65="","",'[1]Data Checking'!SM65)</f>
        <v/>
      </c>
      <c r="SJ65" t="str">
        <f>IF('[1]Data Checking'!SN65="","",'[1]Data Checking'!SN65)</f>
        <v/>
      </c>
      <c r="SK65" t="str">
        <f>IF('[1]Data Checking'!SO65="","",'[1]Data Checking'!SO65)</f>
        <v/>
      </c>
      <c r="SL65" t="str">
        <f>IF('[1]Data Checking'!SP65="","",'[1]Data Checking'!SP65)</f>
        <v/>
      </c>
      <c r="SM65" t="str">
        <f>IF('[1]Data Checking'!SQ65="","",'[1]Data Checking'!SQ65)</f>
        <v/>
      </c>
      <c r="SN65" t="str">
        <f>IF('[1]Data Checking'!SR65="","",'[1]Data Checking'!SR65)</f>
        <v/>
      </c>
      <c r="SO65" t="str">
        <f>IF('[1]Data Checking'!SS65="","",'[1]Data Checking'!SS65)</f>
        <v/>
      </c>
      <c r="SP65" t="str">
        <f>IF('[1]Data Checking'!ST65="","",'[1]Data Checking'!ST65)</f>
        <v/>
      </c>
      <c r="SQ65" t="str">
        <f>IF('[1]Data Checking'!SU65="","",'[1]Data Checking'!SU65)</f>
        <v/>
      </c>
      <c r="SR65" t="str">
        <f>IF('[1]Data Checking'!SV65="","",'[1]Data Checking'!SV65)</f>
        <v/>
      </c>
      <c r="SS65" t="str">
        <f>IF('[1]Data Checking'!SW65="","",'[1]Data Checking'!SW65)</f>
        <v/>
      </c>
      <c r="ST65" t="str">
        <f>IF('[1]Data Checking'!SX65="","",'[1]Data Checking'!SX65)</f>
        <v/>
      </c>
      <c r="SU65" t="str">
        <f>IF('[1]Data Checking'!SY65="","",'[1]Data Checking'!SY65)</f>
        <v/>
      </c>
      <c r="SV65" t="str">
        <f>IF('[1]Data Checking'!SZ65="","",'[1]Data Checking'!SZ65)</f>
        <v/>
      </c>
      <c r="SW65" t="str">
        <f>IF('[1]Data Checking'!TA65="","",'[1]Data Checking'!TA65)</f>
        <v/>
      </c>
      <c r="SX65" t="str">
        <f>IF('[1]Data Checking'!TB65="","",'[1]Data Checking'!TB65)</f>
        <v/>
      </c>
      <c r="SY65" t="str">
        <f>IF('[1]Data Checking'!TC65="","",'[1]Data Checking'!TC65)</f>
        <v/>
      </c>
      <c r="SZ65" t="str">
        <f>IF('[1]Data Checking'!TD65="","",'[1]Data Checking'!TD65)</f>
        <v/>
      </c>
      <c r="TA65" t="str">
        <f>IF('[1]Data Checking'!TE65="","",'[1]Data Checking'!TE65)</f>
        <v/>
      </c>
      <c r="TB65" t="str">
        <f>IF('[1]Data Checking'!TF65="","",'[1]Data Checking'!TF65)</f>
        <v/>
      </c>
      <c r="TC65" t="str">
        <f>IF('[1]Data Checking'!TG65="","",'[1]Data Checking'!TG65)</f>
        <v/>
      </c>
      <c r="TD65" t="str">
        <f>IF('[1]Data Checking'!TH65="","",'[1]Data Checking'!TH65)</f>
        <v/>
      </c>
      <c r="TE65" t="str">
        <f>IF('[1]Data Checking'!TI65="","",'[1]Data Checking'!TI65)</f>
        <v/>
      </c>
      <c r="TF65" t="str">
        <f>IF('[1]Data Checking'!TJ65="","",'[1]Data Checking'!TJ65)</f>
        <v/>
      </c>
      <c r="TG65" t="str">
        <f>IF('[1]Data Checking'!TK65="","",'[1]Data Checking'!TK65)</f>
        <v/>
      </c>
      <c r="TH65" t="str">
        <f>IF('[1]Data Checking'!TL65="","",'[1]Data Checking'!TL65)</f>
        <v/>
      </c>
      <c r="TI65" t="str">
        <f>IF('[1]Data Checking'!TM65="","",'[1]Data Checking'!TM65)</f>
        <v/>
      </c>
      <c r="TJ65">
        <f>IF('[1]Data Checking'!TN65="","",'[1]Data Checking'!TN65)</f>
        <v>0</v>
      </c>
      <c r="TK65">
        <f>IF('[1]Data Checking'!TO65="","",'[1]Data Checking'!TO65)</f>
        <v>0</v>
      </c>
      <c r="TL65">
        <f>IF('[1]Data Checking'!TP65="","",'[1]Data Checking'!TP65)</f>
        <v>0</v>
      </c>
      <c r="TM65">
        <f>IF('[1]Data Checking'!TQ65="","",'[1]Data Checking'!TQ65)</f>
        <v>0</v>
      </c>
      <c r="TN65">
        <f>IF('[1]Data Checking'!TR65="","",'[1]Data Checking'!TR65)</f>
        <v>0</v>
      </c>
      <c r="TO65" t="str">
        <f>IF('[1]Data Checking'!TS65="","",'[1]Data Checking'!TS65)</f>
        <v>Les informations sont correctes</v>
      </c>
      <c r="TP65" t="str">
        <f>IF('[1]Data Checking'!TT65="","",'[1]Data Checking'!TT65)</f>
        <v/>
      </c>
      <c r="TQ65">
        <f>IF('[1]Data Checking'!TU65="","",'[1]Data Checking'!TU65)</f>
        <v>237502102</v>
      </c>
      <c r="TR65" t="str">
        <f>IF('[1]Data Checking'!TV65="","",'[1]Data Checking'!TV65)</f>
        <v>fb5150aa-d0b6-44b0-93ea-7fe201db4ce7</v>
      </c>
      <c r="TS65">
        <f>IF('[1]Data Checking'!TW65="","",'[1]Data Checking'!TW65)</f>
        <v>44530.922881944447</v>
      </c>
      <c r="TT65" t="str">
        <f>IF('[1]Data Checking'!TX65="","",'[1]Data Checking'!TX65)</f>
        <v/>
      </c>
      <c r="TU65" t="str">
        <f>IF('[1]Data Checking'!TY65="","",'[1]Data Checking'!TY65)</f>
        <v/>
      </c>
      <c r="TV65" t="str">
        <f>IF('[1]Data Checking'!TZ65="","",'[1]Data Checking'!TZ65)</f>
        <v>submitted_via_web</v>
      </c>
      <c r="TW65" t="str">
        <f>IF('[1]Data Checking'!UA65="","",'[1]Data Checking'!UA65)</f>
        <v>icsm_haiti</v>
      </c>
      <c r="TX65" t="str">
        <f>IF('[1]Data Checking'!UB65="","",'[1]Data Checking'!UB65)</f>
        <v/>
      </c>
      <c r="TY65">
        <f>IF('[1]Data Checking'!UC65="","",'[1]Data Checking'!UC65)</f>
        <v>67</v>
      </c>
      <c r="TZ65" t="str">
        <f>IF('[1]Data Checking'!UD65="","",'[1]Data Checking'!UD65)</f>
        <v/>
      </c>
      <c r="UA65" t="e">
        <f>IF('[1]Data Checking'!UL65="","",'[1]Data Checking'!UL65)</f>
        <v>#REF!</v>
      </c>
      <c r="UB65" t="e">
        <f>IF('[1]Data Checking'!UM65="","",'[1]Data Checking'!UM65)</f>
        <v>#REF!</v>
      </c>
      <c r="UC65" t="e">
        <f>IF('[1]Data Checking'!UN65="","",'[1]Data Checking'!UN65)</f>
        <v>#REF!</v>
      </c>
    </row>
    <row r="66" spans="1:549">
      <c r="A66">
        <f>IF('[1]Data Checking'!D66="","",'[1]Data Checking'!D66)</f>
        <v>44530.612428078697</v>
      </c>
      <c r="B66">
        <f>IF('[1]Data Checking'!E66="","",'[1]Data Checking'!E66)</f>
        <v>44530.617122916658</v>
      </c>
      <c r="C66">
        <f>IF('[1]Data Checking'!F66="","",'[1]Data Checking'!F66)</f>
        <v>44530</v>
      </c>
      <c r="D66" t="str">
        <f>IF('[1]Data Checking'!H66="","",'[1]Data Checking'!H66)</f>
        <v>audit.csv</v>
      </c>
      <c r="E66" t="str">
        <f>IF('[1]Data Checking'!I66="","",'[1]Data Checking'!I66)</f>
        <v>icsm_haiti</v>
      </c>
      <c r="F66" t="str">
        <f>IF('[1]Data Checking'!J66="","",'[1]Data Checking'!J66)</f>
        <v/>
      </c>
      <c r="G66" t="str">
        <f>IF('[1]Data Checking'!K66="","",'[1]Data Checking'!K66)</f>
        <v/>
      </c>
      <c r="H66">
        <f>IF('[1]Data Checking'!L66="","",'[1]Data Checking'!L66)</f>
        <v>44530</v>
      </c>
      <c r="I66" t="str">
        <f>IF('[1]Data Checking'!M66="","",'[1]Data Checking'!M66)</f>
        <v>Concern</v>
      </c>
      <c r="J66" t="str">
        <f>IF('[1]Data Checking'!N66="","",'[1]Data Checking'!N66)</f>
        <v/>
      </c>
      <c r="K66" t="str">
        <f>IF('[1]Data Checking'!O66="","",'[1]Data Checking'!O66)</f>
        <v>concern</v>
      </c>
      <c r="L66" t="str">
        <f>IF('[1]Data Checking'!P66="","",'[1]Data Checking'!P66)</f>
        <v>Concern</v>
      </c>
      <c r="M66" t="str">
        <f>IF('[1]Data Checking'!Q66="","",'[1]Data Checking'!Q66)</f>
        <v>Concern</v>
      </c>
      <c r="N66" t="str">
        <f>IF('[1]Data Checking'!R66="","",'[1]Data Checking'!R66)</f>
        <v>CWW-01</v>
      </c>
      <c r="O66" t="str">
        <f>IF('[1]Data Checking'!S66="","",'[1]Data Checking'!S66)</f>
        <v/>
      </c>
      <c r="P66" t="str">
        <f>IF('[1]Data Checking'!T66="","",'[1]Data Checking'!T66)</f>
        <v>cww_01</v>
      </c>
      <c r="Q66" t="str">
        <f>IF('[1]Data Checking'!U66="","",'[1]Data Checking'!U66)</f>
        <v>CWW-01</v>
      </c>
      <c r="R66" t="str">
        <f>IF('[1]Data Checking'!V66="","",'[1]Data Checking'!V66)</f>
        <v>CWW-01</v>
      </c>
      <c r="S66" t="str">
        <f>IF('[1]Data Checking'!W66="","",'[1]Data Checking'!W66)</f>
        <v>Ouest</v>
      </c>
      <c r="T66" t="str">
        <f>IF('[1]Data Checking'!X66="","",'[1]Data Checking'!X66)</f>
        <v>Cité Soleil</v>
      </c>
      <c r="U66" t="str">
        <f>IF('[1]Data Checking'!Y66="","",'[1]Data Checking'!Y66)</f>
        <v>HT0117</v>
      </c>
      <c r="V66" t="str">
        <f>IF('[1]Data Checking'!Z66="","",'[1]Data Checking'!Z66)</f>
        <v>Cité Soleil</v>
      </c>
      <c r="W66" t="str">
        <f>IF('[1]Data Checking'!AA66="","",'[1]Data Checking'!AA66)</f>
        <v>2e Section des Varreux</v>
      </c>
      <c r="X66" t="str">
        <f>IF('[1]Data Checking'!AB66="","",'[1]Data Checking'!AB66)</f>
        <v>HT0117-01</v>
      </c>
      <c r="Y66" t="str">
        <f>IF('[1]Data Checking'!AC66="","",'[1]Data Checking'!AC66)</f>
        <v>2e Section des Varreux</v>
      </c>
      <c r="Z66" t="str">
        <f>IF('[1]Data Checking'!AD66="","",'[1]Data Checking'!AD66)</f>
        <v>Terre-noire</v>
      </c>
      <c r="AA66" t="str">
        <f>IF('[1]Data Checking'!AE66="","",'[1]Data Checking'!AE66)</f>
        <v/>
      </c>
      <c r="AB66" t="str">
        <f>IF('[1]Data Checking'!AF66="","",'[1]Data Checking'!AF66)</f>
        <v>cit_1</v>
      </c>
      <c r="AC66" t="str">
        <f>IF('[1]Data Checking'!AG66="","",'[1]Data Checking'!AG66)</f>
        <v>Terre-noire</v>
      </c>
      <c r="AD66" t="str">
        <f>IF('[1]Data Checking'!AH66="","",'[1]Data Checking'!AH66)</f>
        <v>Terre-noire</v>
      </c>
      <c r="AE66" t="str">
        <f>IF('[1]Data Checking'!AI66="","",'[1]Data Checking'!AI66)</f>
        <v>Marché de Terre Noire</v>
      </c>
      <c r="AF66" t="str">
        <f>IF('[1]Data Checking'!AJ66="","",'[1]Data Checking'!AJ66)</f>
        <v/>
      </c>
      <c r="AG66" t="str">
        <f>IF('[1]Data Checking'!AK66="","",'[1]Data Checking'!AK66)</f>
        <v>terre_noir</v>
      </c>
      <c r="AH66" t="str">
        <f>IF('[1]Data Checking'!AL66="","",'[1]Data Checking'!AL66)</f>
        <v>Marché de Terre Noire</v>
      </c>
      <c r="AI66" t="str">
        <f>IF('[1]Data Checking'!AM66="","",'[1]Data Checking'!AM66)</f>
        <v>Marché de Terre Noire</v>
      </c>
      <c r="AJ66" t="str">
        <f>IF('[1]Data Checking'!AN66="","",'[1]Data Checking'!AN66)</f>
        <v>Milieu urbain</v>
      </c>
      <c r="AK66" t="str">
        <f>IF('[1]Data Checking'!AO66="","",'[1]Data Checking'!AO66)</f>
        <v>Enquête auprès d'un marchand</v>
      </c>
      <c r="AL66" t="str">
        <f>IF('[1]Data Checking'!AP66="","",'[1]Data Checking'!AP66)</f>
        <v>Oui</v>
      </c>
      <c r="AM66" t="str">
        <f>IF('[1]Data Checking'!AQ66="","",'[1]Data Checking'!AQ66)</f>
        <v/>
      </c>
      <c r="AN66" t="str">
        <f>IF('[1]Data Checking'!AR66="","",'[1]Data Checking'!AR66)</f>
        <v>Oui</v>
      </c>
      <c r="AO66" t="str">
        <f>IF('[1]Data Checking'!AS66="","",'[1]Data Checking'!AS66)</f>
        <v/>
      </c>
      <c r="AP66" t="str">
        <f>IF('[1]Data Checking'!AT66="","",'[1]Data Checking'!AT66)</f>
        <v>Femme</v>
      </c>
      <c r="AQ66">
        <f>IF('[1]Data Checking'!AU66="","",'[1]Data Checking'!AU66)</f>
        <v>44530</v>
      </c>
      <c r="AR66">
        <f>IF('[1]Data Checking'!AV66="","",'[1]Data Checking'!AV66)</f>
        <v>44530</v>
      </c>
      <c r="AS66" t="str">
        <f>IF('[1]Data Checking'!AW66="","",'[1]Data Checking'!AW66)</f>
        <v>Détaillant avec boutique</v>
      </c>
      <c r="AT66" t="str">
        <f>IF('[1]Data Checking'!AX66="","",'[1]Data Checking'!AX66)</f>
        <v/>
      </c>
      <c r="AU66" t="str">
        <f>IF('[1]Data Checking'!AY66="","",'[1]Data Checking'!AY66)</f>
        <v>Charbon de bois</v>
      </c>
      <c r="AV66">
        <f>IF('[1]Data Checking'!AZ66="","",'[1]Data Checking'!AZ66)</f>
        <v>0</v>
      </c>
      <c r="AW66">
        <f>IF('[1]Data Checking'!BA66="","",'[1]Data Checking'!BA66)</f>
        <v>0</v>
      </c>
      <c r="AX66">
        <f>IF('[1]Data Checking'!BB66="","",'[1]Data Checking'!BB66)</f>
        <v>1</v>
      </c>
      <c r="AY66">
        <f>IF('[1]Data Checking'!BC66="","",'[1]Data Checking'!BC66)</f>
        <v>0</v>
      </c>
      <c r="AZ66" t="str">
        <f>IF('[1]Data Checking'!BD66="","",'[1]Data Checking'!BD66)</f>
        <v>charbon</v>
      </c>
      <c r="BA66" t="str">
        <f>IF('[1]Data Checking'!BE66="","",'[1]Data Checking'!BE66)</f>
        <v>Charbon de bois</v>
      </c>
      <c r="BB66" t="str">
        <f>IF('[1]Data Checking'!BF66="","",'[1]Data Checking'!BF66)</f>
        <v>En espèces (Gourde)</v>
      </c>
      <c r="BC66">
        <f>IF('[1]Data Checking'!BG66="","",'[1]Data Checking'!BG66)</f>
        <v>1</v>
      </c>
      <c r="BD66">
        <f>IF('[1]Data Checking'!BH66="","",'[1]Data Checking'!BH66)</f>
        <v>0</v>
      </c>
      <c r="BE66">
        <f>IF('[1]Data Checking'!BI66="","",'[1]Data Checking'!BI66)</f>
        <v>0</v>
      </c>
      <c r="BF66">
        <f>IF('[1]Data Checking'!BJ66="","",'[1]Data Checking'!BJ66)</f>
        <v>0</v>
      </c>
      <c r="BG66">
        <f>IF('[1]Data Checking'!BK66="","",'[1]Data Checking'!BK66)</f>
        <v>0</v>
      </c>
      <c r="BH66">
        <f>IF('[1]Data Checking'!BL66="","",'[1]Data Checking'!BL66)</f>
        <v>0</v>
      </c>
      <c r="BI66">
        <f>IF('[1]Data Checking'!BM66="","",'[1]Data Checking'!BM66)</f>
        <v>0</v>
      </c>
      <c r="BJ66">
        <f>IF('[1]Data Checking'!BN66="","",'[1]Data Checking'!BN66)</f>
        <v>0</v>
      </c>
      <c r="BK66">
        <f>IF('[1]Data Checking'!BO66="","",'[1]Data Checking'!BO66)</f>
        <v>0</v>
      </c>
      <c r="BL66">
        <f>IF('[1]Data Checking'!BP66="","",'[1]Data Checking'!BP66)</f>
        <v>0</v>
      </c>
      <c r="BM66" t="str">
        <f>IF('[1]Data Checking'!BQ66="","",'[1]Data Checking'!BQ66)</f>
        <v/>
      </c>
      <c r="BN66" t="str">
        <f>IF('[1]Data Checking'!BR66="","",'[1]Data Checking'!BR66)</f>
        <v>Oui, il y a plus de commerçants par rapport au mois passé</v>
      </c>
      <c r="BO66" t="str">
        <f>IF('[1]Data Checking'!BS66="","",'[1]Data Checking'!BS66)</f>
        <v>Je ne sais pas / Je ne souhaite pas répondre</v>
      </c>
      <c r="BP66" t="str">
        <f>IF('[1]Data Checking'!BT66="","",'[1]Data Checking'!BT66)</f>
        <v/>
      </c>
      <c r="BQ66" t="str">
        <f>IF('[1]Data Checking'!BU66="","",'[1]Data Checking'!BU66)</f>
        <v/>
      </c>
      <c r="BR66" t="str">
        <f>IF('[1]Data Checking'!BV66="","",'[1]Data Checking'!BV66)</f>
        <v/>
      </c>
      <c r="BS66" t="str">
        <f>IF('[1]Data Checking'!BW66="","",'[1]Data Checking'!BW66)</f>
        <v/>
      </c>
      <c r="BT66" t="str">
        <f>IF('[1]Data Checking'!BX66="","",'[1]Data Checking'!BX66)</f>
        <v/>
      </c>
      <c r="BU66" t="str">
        <f>IF('[1]Data Checking'!BY66="","",'[1]Data Checking'!BY66)</f>
        <v/>
      </c>
      <c r="BV66" t="str">
        <f>IF('[1]Data Checking'!BZ66="","",'[1]Data Checking'!BZ66)</f>
        <v/>
      </c>
      <c r="BW66" t="str">
        <f>IF('[1]Data Checking'!CA66="","",'[1]Data Checking'!CA66)</f>
        <v/>
      </c>
      <c r="BX66" t="str">
        <f>IF('[1]Data Checking'!CB66="","",'[1]Data Checking'!CB66)</f>
        <v/>
      </c>
      <c r="BY66" t="str">
        <f>IF('[1]Data Checking'!CC66="","",'[1]Data Checking'!CC66)</f>
        <v/>
      </c>
      <c r="BZ66" t="str">
        <f>IF('[1]Data Checking'!CD66="","",'[1]Data Checking'!CD66)</f>
        <v/>
      </c>
      <c r="CA66" t="str">
        <f>IF('[1]Data Checking'!CE66="","",'[1]Data Checking'!CE66)</f>
        <v/>
      </c>
      <c r="CB66" t="str">
        <f>IF('[1]Data Checking'!CF66="","",'[1]Data Checking'!CF66)</f>
        <v/>
      </c>
      <c r="CC66" t="str">
        <f>IF('[1]Data Checking'!CG66="","",'[1]Data Checking'!CG66)</f>
        <v/>
      </c>
      <c r="CD66" t="str">
        <f>IF('[1]Data Checking'!CH66="","",'[1]Data Checking'!CH66)</f>
        <v/>
      </c>
      <c r="CE66" t="str">
        <f>IF('[1]Data Checking'!CI66="","",'[1]Data Checking'!CI66)</f>
        <v/>
      </c>
      <c r="CF66" t="str">
        <f>IF('[1]Data Checking'!CJ66="","",'[1]Data Checking'!CJ66)</f>
        <v/>
      </c>
      <c r="CG66" t="str">
        <f>IF('[1]Data Checking'!CK66="","",'[1]Data Checking'!CK66)</f>
        <v/>
      </c>
      <c r="CH66" t="str">
        <f>IF('[1]Data Checking'!CL66="","",'[1]Data Checking'!CL66)</f>
        <v/>
      </c>
      <c r="CI66" t="str">
        <f>IF('[1]Data Checking'!CM66="","",'[1]Data Checking'!CM66)</f>
        <v/>
      </c>
      <c r="CJ66" t="str">
        <f>IF('[1]Data Checking'!CN66="","",'[1]Data Checking'!CN66)</f>
        <v/>
      </c>
      <c r="CK66" t="str">
        <f>IF('[1]Data Checking'!CO66="","",'[1]Data Checking'!CO66)</f>
        <v/>
      </c>
      <c r="CL66" t="str">
        <f>IF('[1]Data Checking'!CP66="","",'[1]Data Checking'!CP66)</f>
        <v/>
      </c>
      <c r="CM66" t="str">
        <f>IF('[1]Data Checking'!CQ66="","",'[1]Data Checking'!CQ66)</f>
        <v/>
      </c>
      <c r="CN66" t="str">
        <f>IF('[1]Data Checking'!CR66="","",'[1]Data Checking'!CR66)</f>
        <v/>
      </c>
      <c r="CO66" t="str">
        <f>IF('[1]Data Checking'!CS66="","",'[1]Data Checking'!CS66)</f>
        <v/>
      </c>
      <c r="CP66" t="str">
        <f>IF('[1]Data Checking'!CT66="","",'[1]Data Checking'!CT66)</f>
        <v/>
      </c>
      <c r="CQ66" t="str">
        <f>IF('[1]Data Checking'!CU66="","",'[1]Data Checking'!CU66)</f>
        <v/>
      </c>
      <c r="CR66" t="str">
        <f>IF('[1]Data Checking'!CV66="","",'[1]Data Checking'!CV66)</f>
        <v/>
      </c>
      <c r="CS66" t="str">
        <f>IF('[1]Data Checking'!CW66="","",'[1]Data Checking'!CW66)</f>
        <v/>
      </c>
      <c r="CT66" t="str">
        <f>IF('[1]Data Checking'!CX66="","",'[1]Data Checking'!CX66)</f>
        <v/>
      </c>
      <c r="CU66" t="str">
        <f>IF('[1]Data Checking'!CY66="","",'[1]Data Checking'!CY66)</f>
        <v/>
      </c>
      <c r="CV66" t="str">
        <f>IF('[1]Data Checking'!CZ66="","",'[1]Data Checking'!CZ66)</f>
        <v/>
      </c>
      <c r="CW66" t="str">
        <f>IF('[1]Data Checking'!DA66="","",'[1]Data Checking'!DA66)</f>
        <v/>
      </c>
      <c r="CX66" t="str">
        <f>IF('[1]Data Checking'!DB66="","",'[1]Data Checking'!DB66)</f>
        <v/>
      </c>
      <c r="CY66" t="str">
        <f>IF('[1]Data Checking'!DC66="","",'[1]Data Checking'!DC66)</f>
        <v/>
      </c>
      <c r="CZ66" t="str">
        <f>IF('[1]Data Checking'!DD66="","",'[1]Data Checking'!DD66)</f>
        <v/>
      </c>
      <c r="DA66" t="str">
        <f>IF('[1]Data Checking'!DE66="","",'[1]Data Checking'!DE66)</f>
        <v/>
      </c>
      <c r="DB66" t="str">
        <f>IF('[1]Data Checking'!DF66="","",'[1]Data Checking'!DF66)</f>
        <v/>
      </c>
      <c r="DC66" t="str">
        <f>IF('[1]Data Checking'!DG66="","",'[1]Data Checking'!DG66)</f>
        <v/>
      </c>
      <c r="DD66" t="str">
        <f>IF('[1]Data Checking'!DH66="","",'[1]Data Checking'!DH66)</f>
        <v/>
      </c>
      <c r="DE66" t="str">
        <f>IF('[1]Data Checking'!DI66="","",'[1]Data Checking'!DI66)</f>
        <v/>
      </c>
      <c r="DF66" t="str">
        <f>IF('[1]Data Checking'!DJ66="","",'[1]Data Checking'!DJ66)</f>
        <v/>
      </c>
      <c r="DG66" t="str">
        <f>IF('[1]Data Checking'!DK66="","",'[1]Data Checking'!DK66)</f>
        <v/>
      </c>
      <c r="DH66" t="str">
        <f>IF('[1]Data Checking'!DL66="","",'[1]Data Checking'!DL66)</f>
        <v/>
      </c>
      <c r="DI66" t="str">
        <f>IF('[1]Data Checking'!DM66="","",'[1]Data Checking'!DM66)</f>
        <v/>
      </c>
      <c r="DJ66" t="str">
        <f>IF('[1]Data Checking'!DN66="","",'[1]Data Checking'!DN66)</f>
        <v/>
      </c>
      <c r="DK66" t="str">
        <f>IF('[1]Data Checking'!DO66="","",'[1]Data Checking'!DO66)</f>
        <v/>
      </c>
      <c r="DL66" t="str">
        <f>IF('[1]Data Checking'!DP66="","",'[1]Data Checking'!DP66)</f>
        <v/>
      </c>
      <c r="DM66" t="str">
        <f>IF('[1]Data Checking'!DQ66="","",'[1]Data Checking'!DQ66)</f>
        <v/>
      </c>
      <c r="DN66" t="str">
        <f>IF('[1]Data Checking'!DR66="","",'[1]Data Checking'!DR66)</f>
        <v/>
      </c>
      <c r="DO66" t="str">
        <f>IF('[1]Data Checking'!DS66="","",'[1]Data Checking'!DS66)</f>
        <v/>
      </c>
      <c r="DP66" t="str">
        <f>IF('[1]Data Checking'!DT66="","",'[1]Data Checking'!DT66)</f>
        <v/>
      </c>
      <c r="DQ66" t="str">
        <f>IF('[1]Data Checking'!DU66="","",'[1]Data Checking'!DU66)</f>
        <v/>
      </c>
      <c r="DR66" t="str">
        <f>IF('[1]Data Checking'!DV66="","",'[1]Data Checking'!DV66)</f>
        <v/>
      </c>
      <c r="DS66" t="str">
        <f>IF('[1]Data Checking'!DW66="","",'[1]Data Checking'!DW66)</f>
        <v/>
      </c>
      <c r="DT66" t="str">
        <f>IF('[1]Data Checking'!DX66="","",'[1]Data Checking'!DX66)</f>
        <v/>
      </c>
      <c r="DU66" t="str">
        <f>IF('[1]Data Checking'!DY66="","",'[1]Data Checking'!DY66)</f>
        <v/>
      </c>
      <c r="DV66" t="str">
        <f>IF('[1]Data Checking'!DZ66="","",'[1]Data Checking'!DZ66)</f>
        <v/>
      </c>
      <c r="DW66" t="str">
        <f>IF('[1]Data Checking'!EA66="","",'[1]Data Checking'!EA66)</f>
        <v/>
      </c>
      <c r="DX66" t="str">
        <f>IF('[1]Data Checking'!EB66="","",'[1]Data Checking'!EB66)</f>
        <v/>
      </c>
      <c r="DY66" t="str">
        <f>IF('[1]Data Checking'!EC66="","",'[1]Data Checking'!EC66)</f>
        <v/>
      </c>
      <c r="DZ66" t="str">
        <f>IF('[1]Data Checking'!ED66="","",'[1]Data Checking'!ED66)</f>
        <v/>
      </c>
      <c r="EA66" t="str">
        <f>IF('[1]Data Checking'!EE66="","",'[1]Data Checking'!EE66)</f>
        <v/>
      </c>
      <c r="EB66" t="str">
        <f>IF('[1]Data Checking'!EF66="","",'[1]Data Checking'!EF66)</f>
        <v/>
      </c>
      <c r="EC66" t="str">
        <f>IF('[1]Data Checking'!EG66="","",'[1]Data Checking'!EG66)</f>
        <v/>
      </c>
      <c r="ED66" t="str">
        <f>IF('[1]Data Checking'!EH66="","",'[1]Data Checking'!EH66)</f>
        <v/>
      </c>
      <c r="EE66" t="str">
        <f>IF('[1]Data Checking'!EI66="","",'[1]Data Checking'!EI66)</f>
        <v/>
      </c>
      <c r="EF66" t="str">
        <f>IF('[1]Data Checking'!EJ66="","",'[1]Data Checking'!EJ66)</f>
        <v/>
      </c>
      <c r="EG66" t="str">
        <f>IF('[1]Data Checking'!EK66="","",'[1]Data Checking'!EK66)</f>
        <v/>
      </c>
      <c r="EH66" t="str">
        <f>IF('[1]Data Checking'!EL66="","",'[1]Data Checking'!EL66)</f>
        <v/>
      </c>
      <c r="EI66" t="str">
        <f>IF('[1]Data Checking'!EM66="","",'[1]Data Checking'!EM66)</f>
        <v/>
      </c>
      <c r="EJ66" t="str">
        <f>IF('[1]Data Checking'!EN66="","",'[1]Data Checking'!EN66)</f>
        <v/>
      </c>
      <c r="EK66" t="str">
        <f>IF('[1]Data Checking'!EO66="","",'[1]Data Checking'!EO66)</f>
        <v/>
      </c>
      <c r="EL66" t="str">
        <f>IF('[1]Data Checking'!EP66="","",'[1]Data Checking'!EP66)</f>
        <v/>
      </c>
      <c r="EM66" t="str">
        <f>IF('[1]Data Checking'!EQ66="","",'[1]Data Checking'!EQ66)</f>
        <v/>
      </c>
      <c r="EN66" t="str">
        <f>IF('[1]Data Checking'!ER66="","",'[1]Data Checking'!ER66)</f>
        <v/>
      </c>
      <c r="EO66" t="str">
        <f>IF('[1]Data Checking'!ES66="","",'[1]Data Checking'!ES66)</f>
        <v/>
      </c>
      <c r="EP66" t="str">
        <f>IF('[1]Data Checking'!ET66="","",'[1]Data Checking'!ET66)</f>
        <v/>
      </c>
      <c r="EQ66" t="str">
        <f>IF('[1]Data Checking'!EU66="","",'[1]Data Checking'!EU66)</f>
        <v/>
      </c>
      <c r="ER66" t="str">
        <f>IF('[1]Data Checking'!EV66="","",'[1]Data Checking'!EV66)</f>
        <v/>
      </c>
      <c r="ES66" t="str">
        <f>IF('[1]Data Checking'!EW66="","",'[1]Data Checking'!EW66)</f>
        <v/>
      </c>
      <c r="ET66" t="str">
        <f>IF('[1]Data Checking'!EX66="","",'[1]Data Checking'!EX66)</f>
        <v/>
      </c>
      <c r="EU66" t="str">
        <f>IF('[1]Data Checking'!EY66="","",'[1]Data Checking'!EY66)</f>
        <v/>
      </c>
      <c r="EV66" t="str">
        <f>IF('[1]Data Checking'!EZ66="","",'[1]Data Checking'!EZ66)</f>
        <v/>
      </c>
      <c r="EW66" t="str">
        <f>IF('[1]Data Checking'!FA66="","",'[1]Data Checking'!FA66)</f>
        <v/>
      </c>
      <c r="EX66" t="str">
        <f>IF('[1]Data Checking'!FB66="","",'[1]Data Checking'!FB66)</f>
        <v/>
      </c>
      <c r="EY66" t="str">
        <f>IF('[1]Data Checking'!FC66="","",'[1]Data Checking'!FC66)</f>
        <v/>
      </c>
      <c r="EZ66" t="str">
        <f>IF('[1]Data Checking'!FD66="","",'[1]Data Checking'!FD66)</f>
        <v/>
      </c>
      <c r="FA66" t="str">
        <f>IF('[1]Data Checking'!FE66="","",'[1]Data Checking'!FE66)</f>
        <v/>
      </c>
      <c r="FB66" t="str">
        <f>IF('[1]Data Checking'!FF66="","",'[1]Data Checking'!FF66)</f>
        <v/>
      </c>
      <c r="FC66" t="str">
        <f>IF('[1]Data Checking'!FG66="","",'[1]Data Checking'!FG66)</f>
        <v/>
      </c>
      <c r="FD66" t="str">
        <f>IF('[1]Data Checking'!FH66="","",'[1]Data Checking'!FH66)</f>
        <v/>
      </c>
      <c r="FE66" t="str">
        <f>IF('[1]Data Checking'!FI66="","",'[1]Data Checking'!FI66)</f>
        <v/>
      </c>
      <c r="FF66" t="str">
        <f>IF('[1]Data Checking'!FJ66="","",'[1]Data Checking'!FJ66)</f>
        <v/>
      </c>
      <c r="FG66" t="str">
        <f>IF('[1]Data Checking'!FK66="","",'[1]Data Checking'!FK66)</f>
        <v/>
      </c>
      <c r="FH66" t="str">
        <f>IF('[1]Data Checking'!FL66="","",'[1]Data Checking'!FL66)</f>
        <v/>
      </c>
      <c r="FI66" t="str">
        <f>IF('[1]Data Checking'!FM66="","",'[1]Data Checking'!FM66)</f>
        <v/>
      </c>
      <c r="FJ66" t="str">
        <f>IF('[1]Data Checking'!FN66="","",'[1]Data Checking'!FN66)</f>
        <v/>
      </c>
      <c r="FK66" t="str">
        <f>IF('[1]Data Checking'!FO66="","",'[1]Data Checking'!FO66)</f>
        <v/>
      </c>
      <c r="FL66" t="str">
        <f>IF('[1]Data Checking'!FP66="","",'[1]Data Checking'!FP66)</f>
        <v/>
      </c>
      <c r="FM66" t="str">
        <f>IF('[1]Data Checking'!FQ66="","",'[1]Data Checking'!FQ66)</f>
        <v/>
      </c>
      <c r="FN66" t="str">
        <f>IF('[1]Data Checking'!FR66="","",'[1]Data Checking'!FR66)</f>
        <v/>
      </c>
      <c r="FO66" t="str">
        <f>IF('[1]Data Checking'!FS66="","",'[1]Data Checking'!FS66)</f>
        <v/>
      </c>
      <c r="FP66" t="str">
        <f>IF('[1]Data Checking'!FT66="","",'[1]Data Checking'!FT66)</f>
        <v/>
      </c>
      <c r="FQ66" t="str">
        <f>IF('[1]Data Checking'!FU66="","",'[1]Data Checking'!FU66)</f>
        <v/>
      </c>
      <c r="FR66" t="str">
        <f>IF('[1]Data Checking'!FV66="","",'[1]Data Checking'!FV66)</f>
        <v/>
      </c>
      <c r="FS66" t="str">
        <f>IF('[1]Data Checking'!FW66="","",'[1]Data Checking'!FW66)</f>
        <v/>
      </c>
      <c r="FT66" t="str">
        <f>IF('[1]Data Checking'!FX66="","",'[1]Data Checking'!FX66)</f>
        <v/>
      </c>
      <c r="FU66" t="str">
        <f>IF('[1]Data Checking'!FY66="","",'[1]Data Checking'!FY66)</f>
        <v/>
      </c>
      <c r="FV66" t="str">
        <f>IF('[1]Data Checking'!FZ66="","",'[1]Data Checking'!FZ66)</f>
        <v/>
      </c>
      <c r="FW66" t="str">
        <f>IF('[1]Data Checking'!GA66="","",'[1]Data Checking'!GA66)</f>
        <v/>
      </c>
      <c r="FX66" t="str">
        <f>IF('[1]Data Checking'!GB66="","",'[1]Data Checking'!GB66)</f>
        <v/>
      </c>
      <c r="FY66" t="str">
        <f>IF('[1]Data Checking'!GC66="","",'[1]Data Checking'!GC66)</f>
        <v/>
      </c>
      <c r="FZ66" t="str">
        <f>IF('[1]Data Checking'!GD66="","",'[1]Data Checking'!GD66)</f>
        <v/>
      </c>
      <c r="GA66" t="str">
        <f>IF('[1]Data Checking'!GE66="","",'[1]Data Checking'!GE66)</f>
        <v/>
      </c>
      <c r="GB66" t="str">
        <f>IF('[1]Data Checking'!GF66="","",'[1]Data Checking'!GF66)</f>
        <v/>
      </c>
      <c r="GC66" t="str">
        <f>IF('[1]Data Checking'!GG66="","",'[1]Data Checking'!GG66)</f>
        <v/>
      </c>
      <c r="GD66" t="str">
        <f>IF('[1]Data Checking'!GH66="","",'[1]Data Checking'!GH66)</f>
        <v/>
      </c>
      <c r="GE66" t="str">
        <f>IF('[1]Data Checking'!GI66="","",'[1]Data Checking'!GI66)</f>
        <v/>
      </c>
      <c r="GF66" t="str">
        <f>IF('[1]Data Checking'!GJ66="","",'[1]Data Checking'!GJ66)</f>
        <v/>
      </c>
      <c r="GG66" t="str">
        <f>IF('[1]Data Checking'!GK66="","",'[1]Data Checking'!GK66)</f>
        <v/>
      </c>
      <c r="GH66" t="str">
        <f>IF('[1]Data Checking'!GL66="","",'[1]Data Checking'!GL66)</f>
        <v/>
      </c>
      <c r="GI66" t="str">
        <f>IF('[1]Data Checking'!GM66="","",'[1]Data Checking'!GM66)</f>
        <v/>
      </c>
      <c r="GJ66" t="str">
        <f>IF('[1]Data Checking'!GN66="","",'[1]Data Checking'!GN66)</f>
        <v/>
      </c>
      <c r="GK66" t="str">
        <f>IF('[1]Data Checking'!GO66="","",'[1]Data Checking'!GO66)</f>
        <v/>
      </c>
      <c r="GL66" t="str">
        <f>IF('[1]Data Checking'!GP66="","",'[1]Data Checking'!GP66)</f>
        <v/>
      </c>
      <c r="GM66" t="str">
        <f>IF('[1]Data Checking'!GQ66="","",'[1]Data Checking'!GQ66)</f>
        <v/>
      </c>
      <c r="GN66" t="str">
        <f>IF('[1]Data Checking'!GR66="","",'[1]Data Checking'!GR66)</f>
        <v/>
      </c>
      <c r="GO66" t="str">
        <f>IF('[1]Data Checking'!GS66="","",'[1]Data Checking'!GS66)</f>
        <v/>
      </c>
      <c r="GP66" t="str">
        <f>IF('[1]Data Checking'!GT66="","",'[1]Data Checking'!GT66)</f>
        <v/>
      </c>
      <c r="GQ66" t="str">
        <f>IF('[1]Data Checking'!GU66="","",'[1]Data Checking'!GU66)</f>
        <v/>
      </c>
      <c r="GR66" t="str">
        <f>IF('[1]Data Checking'!GV66="","",'[1]Data Checking'!GV66)</f>
        <v/>
      </c>
      <c r="GS66" t="str">
        <f>IF('[1]Data Checking'!GW66="","",'[1]Data Checking'!GW66)</f>
        <v/>
      </c>
      <c r="GT66" t="str">
        <f>IF('[1]Data Checking'!GX66="","",'[1]Data Checking'!GX66)</f>
        <v/>
      </c>
      <c r="GU66" t="str">
        <f>IF('[1]Data Checking'!GY66="","",'[1]Data Checking'!GY66)</f>
        <v/>
      </c>
      <c r="GV66" t="str">
        <f>IF('[1]Data Checking'!GZ66="","",'[1]Data Checking'!GZ66)</f>
        <v/>
      </c>
      <c r="GW66" t="str">
        <f>IF('[1]Data Checking'!HA66="","",'[1]Data Checking'!HA66)</f>
        <v/>
      </c>
      <c r="GX66" t="str">
        <f>IF('[1]Data Checking'!HB66="","",'[1]Data Checking'!HB66)</f>
        <v/>
      </c>
      <c r="GY66" t="str">
        <f>IF('[1]Data Checking'!HC66="","",'[1]Data Checking'!HC66)</f>
        <v/>
      </c>
      <c r="GZ66" t="str">
        <f>IF('[1]Data Checking'!HD66="","",'[1]Data Checking'!HD66)</f>
        <v/>
      </c>
      <c r="HA66" t="str">
        <f>IF('[1]Data Checking'!HE66="","",'[1]Data Checking'!HE66)</f>
        <v/>
      </c>
      <c r="HB66" t="str">
        <f>IF('[1]Data Checking'!HF66="","",'[1]Data Checking'!HF66)</f>
        <v/>
      </c>
      <c r="HC66" t="str">
        <f>IF('[1]Data Checking'!HG66="","",'[1]Data Checking'!HG66)</f>
        <v/>
      </c>
      <c r="HD66" t="str">
        <f>IF('[1]Data Checking'!HH66="","",'[1]Data Checking'!HH66)</f>
        <v/>
      </c>
      <c r="HE66" t="str">
        <f>IF('[1]Data Checking'!HI66="","",'[1]Data Checking'!HI66)</f>
        <v/>
      </c>
      <c r="HF66" t="str">
        <f>IF('[1]Data Checking'!HJ66="","",'[1]Data Checking'!HJ66)</f>
        <v/>
      </c>
      <c r="HG66" t="str">
        <f>IF('[1]Data Checking'!HK66="","",'[1]Data Checking'!HK66)</f>
        <v/>
      </c>
      <c r="HH66" t="str">
        <f>IF('[1]Data Checking'!HL66="","",'[1]Data Checking'!HL66)</f>
        <v/>
      </c>
      <c r="HI66" t="str">
        <f>IF('[1]Data Checking'!HM66="","",'[1]Data Checking'!HM66)</f>
        <v/>
      </c>
      <c r="HJ66" t="str">
        <f>IF('[1]Data Checking'!HN66="","",'[1]Data Checking'!HN66)</f>
        <v/>
      </c>
      <c r="HK66" t="str">
        <f>IF('[1]Data Checking'!HO66="","",'[1]Data Checking'!HO66)</f>
        <v/>
      </c>
      <c r="HL66" t="str">
        <f>IF('[1]Data Checking'!HP66="","",'[1]Data Checking'!HP66)</f>
        <v/>
      </c>
      <c r="HM66" t="str">
        <f>IF('[1]Data Checking'!HQ66="","",'[1]Data Checking'!HQ66)</f>
        <v/>
      </c>
      <c r="HN66" t="str">
        <f>IF('[1]Data Checking'!HR66="","",'[1]Data Checking'!HR66)</f>
        <v/>
      </c>
      <c r="HO66" t="str">
        <f>IF('[1]Data Checking'!HS66="","",'[1]Data Checking'!HS66)</f>
        <v/>
      </c>
      <c r="HP66" t="str">
        <f>IF('[1]Data Checking'!HT66="","",'[1]Data Checking'!HT66)</f>
        <v/>
      </c>
      <c r="HQ66" t="str">
        <f>IF('[1]Data Checking'!HU66="","",'[1]Data Checking'!HU66)</f>
        <v/>
      </c>
      <c r="HR66" t="str">
        <f>IF('[1]Data Checking'!HV66="","",'[1]Data Checking'!HV66)</f>
        <v/>
      </c>
      <c r="HS66" t="str">
        <f>IF('[1]Data Checking'!HW66="","",'[1]Data Checking'!HW66)</f>
        <v/>
      </c>
      <c r="HT66" t="str">
        <f>IF('[1]Data Checking'!HX66="","",'[1]Data Checking'!HX66)</f>
        <v/>
      </c>
      <c r="HU66" t="str">
        <f>IF('[1]Data Checking'!HY66="","",'[1]Data Checking'!HY66)</f>
        <v/>
      </c>
      <c r="HV66" t="str">
        <f>IF('[1]Data Checking'!HZ66="","",'[1]Data Checking'!HZ66)</f>
        <v/>
      </c>
      <c r="HW66" t="str">
        <f>IF('[1]Data Checking'!IA66="","",'[1]Data Checking'!IA66)</f>
        <v/>
      </c>
      <c r="HX66" t="str">
        <f>IF('[1]Data Checking'!IB66="","",'[1]Data Checking'!IB66)</f>
        <v/>
      </c>
      <c r="HY66" t="str">
        <f>IF('[1]Data Checking'!IC66="","",'[1]Data Checking'!IC66)</f>
        <v/>
      </c>
      <c r="HZ66">
        <f>IF('[1]Data Checking'!ID66="","",'[1]Data Checking'!ID66)</f>
        <v>50</v>
      </c>
      <c r="IA66" t="str">
        <f>IF('[1]Data Checking'!IE66="","",'[1]Data Checking'!IE66)</f>
        <v>Oui</v>
      </c>
      <c r="IB66" t="str">
        <f>IF('[1]Data Checking'!IF66="","",'[1]Data Checking'!IF66)</f>
        <v>Non</v>
      </c>
      <c r="IC66" t="str">
        <f>IF('[1]Data Checking'!IG66="","",'[1]Data Checking'!IG66)</f>
        <v/>
      </c>
      <c r="ID66" t="str">
        <f>IF('[1]Data Checking'!IH66="","",'[1]Data Checking'!IH66)</f>
        <v/>
      </c>
      <c r="IE66" t="str">
        <f>IF('[1]Data Checking'!II66="","",'[1]Data Checking'!II66)</f>
        <v/>
      </c>
      <c r="IF66" t="str">
        <f>IF('[1]Data Checking'!IJ66="","",'[1]Data Checking'!IJ66)</f>
        <v/>
      </c>
      <c r="IG66" t="str">
        <f>IF('[1]Data Checking'!IK66="","",'[1]Data Checking'!IK66)</f>
        <v/>
      </c>
      <c r="IH66" t="str">
        <f>IF('[1]Data Checking'!IL66="","",'[1]Data Checking'!IL66)</f>
        <v/>
      </c>
      <c r="II66" t="str">
        <f>IF('[1]Data Checking'!IM66="","",'[1]Data Checking'!IM66)</f>
        <v/>
      </c>
      <c r="IJ66" t="str">
        <f>IF('[1]Data Checking'!IN66="","",'[1]Data Checking'!IN66)</f>
        <v/>
      </c>
      <c r="IK66" t="str">
        <f>IF('[1]Data Checking'!IO66="","",'[1]Data Checking'!IO66)</f>
        <v>Aucune préoccupation particulière</v>
      </c>
      <c r="IL66">
        <f>IF('[1]Data Checking'!IP66="","",'[1]Data Checking'!IP66)</f>
        <v>0</v>
      </c>
      <c r="IM66">
        <f>IF('[1]Data Checking'!IQ66="","",'[1]Data Checking'!IQ66)</f>
        <v>0</v>
      </c>
      <c r="IN66">
        <f>IF('[1]Data Checking'!IR66="","",'[1]Data Checking'!IR66)</f>
        <v>0</v>
      </c>
      <c r="IO66">
        <f>IF('[1]Data Checking'!IS66="","",'[1]Data Checking'!IS66)</f>
        <v>0</v>
      </c>
      <c r="IP66">
        <f>IF('[1]Data Checking'!IT66="","",'[1]Data Checking'!IT66)</f>
        <v>0</v>
      </c>
      <c r="IQ66">
        <f>IF('[1]Data Checking'!IU66="","",'[1]Data Checking'!IU66)</f>
        <v>1</v>
      </c>
      <c r="IR66">
        <f>IF('[1]Data Checking'!IV66="","",'[1]Data Checking'!IV66)</f>
        <v>0</v>
      </c>
      <c r="IS66">
        <f>IF('[1]Data Checking'!IW66="","",'[1]Data Checking'!IW66)</f>
        <v>0</v>
      </c>
      <c r="IT66" t="str">
        <f>IF('[1]Data Checking'!IX66="","",'[1]Data Checking'!IX66)</f>
        <v/>
      </c>
      <c r="IU66" t="str">
        <f>IF('[1]Data Checking'!IY66="","",'[1]Data Checking'!IY66)</f>
        <v>Oui</v>
      </c>
      <c r="IV66" t="str">
        <f>IF('[1]Data Checking'!IZ66="","",'[1]Data Checking'!IZ66)</f>
        <v/>
      </c>
      <c r="IW66" t="str">
        <f>IF('[1]Data Checking'!JA66="","",'[1]Data Checking'!JA66)</f>
        <v>Charbon de bois</v>
      </c>
      <c r="IX66">
        <f>IF('[1]Data Checking'!JB66="","",'[1]Data Checking'!JB66)</f>
        <v>0</v>
      </c>
      <c r="IY66">
        <f>IF('[1]Data Checking'!JC66="","",'[1]Data Checking'!JC66)</f>
        <v>0</v>
      </c>
      <c r="IZ66">
        <f>IF('[1]Data Checking'!JD66="","",'[1]Data Checking'!JD66)</f>
        <v>1</v>
      </c>
      <c r="JA66">
        <f>IF('[1]Data Checking'!JE66="","",'[1]Data Checking'!JE66)</f>
        <v>0</v>
      </c>
      <c r="JB66" t="str">
        <f>IF('[1]Data Checking'!JF66="","",'[1]Data Checking'!JF66)</f>
        <v/>
      </c>
      <c r="JC66" t="str">
        <f>IF('[1]Data Checking'!JG66="","",'[1]Data Checking'!JG66)</f>
        <v/>
      </c>
      <c r="JD66" t="str">
        <f>IF('[1]Data Checking'!JH66="","",'[1]Data Checking'!JH66)</f>
        <v/>
      </c>
      <c r="JE66" t="str">
        <f>IF('[1]Data Checking'!JI66="","",'[1]Data Checking'!JI66)</f>
        <v/>
      </c>
      <c r="JF66" t="str">
        <f>IF('[1]Data Checking'!JJ66="","",'[1]Data Checking'!JJ66)</f>
        <v/>
      </c>
      <c r="JG66" t="str">
        <f>IF('[1]Data Checking'!JK66="","",'[1]Data Checking'!JK66)</f>
        <v/>
      </c>
      <c r="JH66" t="str">
        <f>IF('[1]Data Checking'!JL66="","",'[1]Data Checking'!JL66)</f>
        <v/>
      </c>
      <c r="JI66" t="str">
        <f>IF('[1]Data Checking'!JM66="","",'[1]Data Checking'!JM66)</f>
        <v/>
      </c>
      <c r="JJ66" t="str">
        <f>IF('[1]Data Checking'!JN66="","",'[1]Data Checking'!JN66)</f>
        <v/>
      </c>
      <c r="JK66" t="str">
        <f>IF('[1]Data Checking'!JO66="","",'[1]Data Checking'!JO66)</f>
        <v/>
      </c>
      <c r="JL66" t="str">
        <f>IF('[1]Data Checking'!JP66="","",'[1]Data Checking'!JP66)</f>
        <v/>
      </c>
      <c r="JM66" t="str">
        <f>IF('[1]Data Checking'!JQ66="","",'[1]Data Checking'!JQ66)</f>
        <v/>
      </c>
      <c r="JN66" t="str">
        <f>IF('[1]Data Checking'!JR66="","",'[1]Data Checking'!JR66)</f>
        <v/>
      </c>
      <c r="JO66" t="str">
        <f>IF('[1]Data Checking'!JS66="","",'[1]Data Checking'!JS66)</f>
        <v/>
      </c>
      <c r="JP66" t="str">
        <f>IF('[1]Data Checking'!JT66="","",'[1]Data Checking'!JT66)</f>
        <v/>
      </c>
      <c r="JQ66" t="str">
        <f>IF('[1]Data Checking'!JU66="","",'[1]Data Checking'!JU66)</f>
        <v/>
      </c>
      <c r="JR66" t="str">
        <f>IF('[1]Data Checking'!JV66="","",'[1]Data Checking'!JV66)</f>
        <v/>
      </c>
      <c r="JS66" t="str">
        <f>IF('[1]Data Checking'!JW66="","",'[1]Data Checking'!JW66)</f>
        <v/>
      </c>
      <c r="JT66" t="str">
        <f>IF('[1]Data Checking'!JX66="","",'[1]Data Checking'!JX66)</f>
        <v/>
      </c>
      <c r="JU66" t="str">
        <f>IF('[1]Data Checking'!JY66="","",'[1]Data Checking'!JY66)</f>
        <v/>
      </c>
      <c r="JV66" t="str">
        <f>IF('[1]Data Checking'!JZ66="","",'[1]Data Checking'!JZ66)</f>
        <v/>
      </c>
      <c r="JW66" t="str">
        <f>IF('[1]Data Checking'!KA66="","",'[1]Data Checking'!KA66)</f>
        <v/>
      </c>
      <c r="JX66" t="str">
        <f>IF('[1]Data Checking'!KB66="","",'[1]Data Checking'!KB66)</f>
        <v/>
      </c>
      <c r="JY66" t="str">
        <f>IF('[1]Data Checking'!KC66="","",'[1]Data Checking'!KC66)</f>
        <v/>
      </c>
      <c r="JZ66" t="str">
        <f>IF('[1]Data Checking'!KD66="","",'[1]Data Checking'!KD66)</f>
        <v/>
      </c>
      <c r="KA66" t="str">
        <f>IF('[1]Data Checking'!KE66="","",'[1]Data Checking'!KE66)</f>
        <v/>
      </c>
      <c r="KB66" t="str">
        <f>IF('[1]Data Checking'!KF66="","",'[1]Data Checking'!KF66)</f>
        <v/>
      </c>
      <c r="KC66" t="str">
        <f>IF('[1]Data Checking'!KG66="","",'[1]Data Checking'!KG66)</f>
        <v/>
      </c>
      <c r="KD66" t="str">
        <f>IF('[1]Data Checking'!KH66="","",'[1]Data Checking'!KH66)</f>
        <v/>
      </c>
      <c r="KE66" t="str">
        <f>IF('[1]Data Checking'!KI66="","",'[1]Data Checking'!KI66)</f>
        <v/>
      </c>
      <c r="KF66" t="str">
        <f>IF('[1]Data Checking'!KJ66="","",'[1]Data Checking'!KJ66)</f>
        <v/>
      </c>
      <c r="KG66" t="str">
        <f>IF('[1]Data Checking'!KK66="","",'[1]Data Checking'!KK66)</f>
        <v/>
      </c>
      <c r="KH66" t="str">
        <f>IF('[1]Data Checking'!KL66="","",'[1]Data Checking'!KL66)</f>
        <v/>
      </c>
      <c r="KI66" t="str">
        <f>IF('[1]Data Checking'!KM66="","",'[1]Data Checking'!KM66)</f>
        <v/>
      </c>
      <c r="KJ66" t="str">
        <f>IF('[1]Data Checking'!KN66="","",'[1]Data Checking'!KN66)</f>
        <v/>
      </c>
      <c r="KK66" t="str">
        <f>IF('[1]Data Checking'!KO66="","",'[1]Data Checking'!KO66)</f>
        <v/>
      </c>
      <c r="KL66" t="str">
        <f>IF('[1]Data Checking'!KP66="","",'[1]Data Checking'!KP66)</f>
        <v/>
      </c>
      <c r="KM66" t="str">
        <f>IF('[1]Data Checking'!KQ66="","",'[1]Data Checking'!KQ66)</f>
        <v/>
      </c>
      <c r="KN66" t="str">
        <f>IF('[1]Data Checking'!KR66="","",'[1]Data Checking'!KR66)</f>
        <v/>
      </c>
      <c r="KO66" t="str">
        <f>IF('[1]Data Checking'!KS66="","",'[1]Data Checking'!KS66)</f>
        <v/>
      </c>
      <c r="KP66" t="str">
        <f>IF('[1]Data Checking'!KT66="","",'[1]Data Checking'!KT66)</f>
        <v/>
      </c>
      <c r="KQ66" t="str">
        <f>IF('[1]Data Checking'!KU66="","",'[1]Data Checking'!KU66)</f>
        <v/>
      </c>
      <c r="KR66" t="str">
        <f>IF('[1]Data Checking'!KV66="","",'[1]Data Checking'!KV66)</f>
        <v/>
      </c>
      <c r="KS66" t="str">
        <f>IF('[1]Data Checking'!KW66="","",'[1]Data Checking'!KW66)</f>
        <v/>
      </c>
      <c r="KT66" t="str">
        <f>IF('[1]Data Checking'!KX66="","",'[1]Data Checking'!KX66)</f>
        <v/>
      </c>
      <c r="KU66" t="str">
        <f>IF('[1]Data Checking'!KY66="","",'[1]Data Checking'!KY66)</f>
        <v/>
      </c>
      <c r="KV66" t="str">
        <f>IF('[1]Data Checking'!KZ66="","",'[1]Data Checking'!KZ66)</f>
        <v/>
      </c>
      <c r="KW66" t="str">
        <f>IF('[1]Data Checking'!LA66="","",'[1]Data Checking'!LA66)</f>
        <v/>
      </c>
      <c r="KX66" t="str">
        <f>IF('[1]Data Checking'!LB66="","",'[1]Data Checking'!LB66)</f>
        <v/>
      </c>
      <c r="KY66" t="str">
        <f>IF('[1]Data Checking'!LC66="","",'[1]Data Checking'!LC66)</f>
        <v/>
      </c>
      <c r="KZ66" t="str">
        <f>IF('[1]Data Checking'!LD66="","",'[1]Data Checking'!LD66)</f>
        <v/>
      </c>
      <c r="LA66" t="str">
        <f>IF('[1]Data Checking'!LE66="","",'[1]Data Checking'!LE66)</f>
        <v/>
      </c>
      <c r="LB66" t="str">
        <f>IF('[1]Data Checking'!LF66="","",'[1]Data Checking'!LF66)</f>
        <v/>
      </c>
      <c r="LC66" t="str">
        <f>IF('[1]Data Checking'!LG66="","",'[1]Data Checking'!LG66)</f>
        <v/>
      </c>
      <c r="LD66" t="str">
        <f>IF('[1]Data Checking'!LH66="","",'[1]Data Checking'!LH66)</f>
        <v/>
      </c>
      <c r="LE66" t="str">
        <f>IF('[1]Data Checking'!LI66="","",'[1]Data Checking'!LI66)</f>
        <v/>
      </c>
      <c r="LF66" t="str">
        <f>IF('[1]Data Checking'!LJ66="","",'[1]Data Checking'!LJ66)</f>
        <v/>
      </c>
      <c r="LG66" t="str">
        <f>IF('[1]Data Checking'!LK66="","",'[1]Data Checking'!LK66)</f>
        <v/>
      </c>
      <c r="LH66" t="str">
        <f>IF('[1]Data Checking'!LL66="","",'[1]Data Checking'!LL66)</f>
        <v/>
      </c>
      <c r="LI66" t="str">
        <f>IF('[1]Data Checking'!LM66="","",'[1]Data Checking'!LM66)</f>
        <v/>
      </c>
      <c r="LJ66" t="str">
        <f>IF('[1]Data Checking'!LN66="","",'[1]Data Checking'!LN66)</f>
        <v/>
      </c>
      <c r="LK66" t="str">
        <f>IF('[1]Data Checking'!LO66="","",'[1]Data Checking'!LO66)</f>
        <v/>
      </c>
      <c r="LL66" t="str">
        <f>IF('[1]Data Checking'!LP66="","",'[1]Data Checking'!LP66)</f>
        <v/>
      </c>
      <c r="LM66" t="str">
        <f>IF('[1]Data Checking'!LQ66="","",'[1]Data Checking'!LQ66)</f>
        <v/>
      </c>
      <c r="LN66" t="str">
        <f>IF('[1]Data Checking'!LR66="","",'[1]Data Checking'!LR66)</f>
        <v/>
      </c>
      <c r="LO66" t="str">
        <f>IF('[1]Data Checking'!LS66="","",'[1]Data Checking'!LS66)</f>
        <v/>
      </c>
      <c r="LP66" t="str">
        <f>IF('[1]Data Checking'!LT66="","",'[1]Data Checking'!LT66)</f>
        <v/>
      </c>
      <c r="LQ66" t="str">
        <f>IF('[1]Data Checking'!LU66="","",'[1]Data Checking'!LU66)</f>
        <v/>
      </c>
      <c r="LR66" t="str">
        <f>IF('[1]Data Checking'!LV66="","",'[1]Data Checking'!LV66)</f>
        <v/>
      </c>
      <c r="LS66" t="str">
        <f>IF('[1]Data Checking'!LW66="","",'[1]Data Checking'!LW66)</f>
        <v/>
      </c>
      <c r="LT66" t="str">
        <f>IF('[1]Data Checking'!LX66="","",'[1]Data Checking'!LX66)</f>
        <v/>
      </c>
      <c r="LU66" t="str">
        <f>IF('[1]Data Checking'!LY66="","",'[1]Data Checking'!LY66)</f>
        <v/>
      </c>
      <c r="LV66" t="str">
        <f>IF('[1]Data Checking'!LZ66="","",'[1]Data Checking'!LZ66)</f>
        <v/>
      </c>
      <c r="LW66" t="str">
        <f>IF('[1]Data Checking'!MA66="","",'[1]Data Checking'!MA66)</f>
        <v/>
      </c>
      <c r="LX66" t="str">
        <f>IF('[1]Data Checking'!MB66="","",'[1]Data Checking'!MB66)</f>
        <v/>
      </c>
      <c r="LY66" t="str">
        <f>IF('[1]Data Checking'!MC66="","",'[1]Data Checking'!MC66)</f>
        <v/>
      </c>
      <c r="LZ66" t="str">
        <f>IF('[1]Data Checking'!MD66="","",'[1]Data Checking'!MD66)</f>
        <v/>
      </c>
      <c r="MA66" t="str">
        <f>IF('[1]Data Checking'!ME66="","",'[1]Data Checking'!ME66)</f>
        <v/>
      </c>
      <c r="MB66" t="str">
        <f>IF('[1]Data Checking'!MF66="","",'[1]Data Checking'!MF66)</f>
        <v/>
      </c>
      <c r="MC66" t="str">
        <f>IF('[1]Data Checking'!MG66="","",'[1]Data Checking'!MG66)</f>
        <v/>
      </c>
      <c r="MD66" t="str">
        <f>IF('[1]Data Checking'!MH66="","",'[1]Data Checking'!MH66)</f>
        <v/>
      </c>
      <c r="ME66" t="str">
        <f>IF('[1]Data Checking'!MI66="","",'[1]Data Checking'!MI66)</f>
        <v/>
      </c>
      <c r="MF66" t="str">
        <f>IF('[1]Data Checking'!MJ66="","",'[1]Data Checking'!MJ66)</f>
        <v/>
      </c>
      <c r="MG66" t="str">
        <f>IF('[1]Data Checking'!MK66="","",'[1]Data Checking'!MK66)</f>
        <v/>
      </c>
      <c r="MH66" t="str">
        <f>IF('[1]Data Checking'!ML66="","",'[1]Data Checking'!ML66)</f>
        <v/>
      </c>
      <c r="MI66" t="str">
        <f>IF('[1]Data Checking'!MM66="","",'[1]Data Checking'!MM66)</f>
        <v/>
      </c>
      <c r="MJ66" t="str">
        <f>IF('[1]Data Checking'!MN66="","",'[1]Data Checking'!MN66)</f>
        <v/>
      </c>
      <c r="MK66" t="str">
        <f>IF('[1]Data Checking'!MO66="","",'[1]Data Checking'!MO66)</f>
        <v/>
      </c>
      <c r="ML66" t="str">
        <f>IF('[1]Data Checking'!MP66="","",'[1]Data Checking'!MP66)</f>
        <v/>
      </c>
      <c r="MM66" t="str">
        <f>IF('[1]Data Checking'!MQ66="","",'[1]Data Checking'!MQ66)</f>
        <v/>
      </c>
      <c r="MN66" t="str">
        <f>IF('[1]Data Checking'!MR66="","",'[1]Data Checking'!MR66)</f>
        <v/>
      </c>
      <c r="MO66" t="str">
        <f>IF('[1]Data Checking'!MS66="","",'[1]Data Checking'!MS66)</f>
        <v/>
      </c>
      <c r="MP66" t="str">
        <f>IF('[1]Data Checking'!MT66="","",'[1]Data Checking'!MT66)</f>
        <v/>
      </c>
      <c r="MQ66" t="str">
        <f>IF('[1]Data Checking'!MU66="","",'[1]Data Checking'!MU66)</f>
        <v/>
      </c>
      <c r="MR66" t="str">
        <f>IF('[1]Data Checking'!MV66="","",'[1]Data Checking'!MV66)</f>
        <v/>
      </c>
      <c r="MS66" t="str">
        <f>IF('[1]Data Checking'!MW66="","",'[1]Data Checking'!MW66)</f>
        <v/>
      </c>
      <c r="MT66" t="str">
        <f>IF('[1]Data Checking'!MX66="","",'[1]Data Checking'!MX66)</f>
        <v/>
      </c>
      <c r="MU66" t="str">
        <f>IF('[1]Data Checking'!MY66="","",'[1]Data Checking'!MY66)</f>
        <v/>
      </c>
      <c r="MV66" t="str">
        <f>IF('[1]Data Checking'!MZ66="","",'[1]Data Checking'!MZ66)</f>
        <v/>
      </c>
      <c r="MW66" t="str">
        <f>IF('[1]Data Checking'!NA66="","",'[1]Data Checking'!NA66)</f>
        <v/>
      </c>
      <c r="MX66" t="str">
        <f>IF('[1]Data Checking'!NB66="","",'[1]Data Checking'!NB66)</f>
        <v/>
      </c>
      <c r="MY66" t="str">
        <f>IF('[1]Data Checking'!NC66="","",'[1]Data Checking'!NC66)</f>
        <v/>
      </c>
      <c r="MZ66" t="str">
        <f>IF('[1]Data Checking'!ND66="","",'[1]Data Checking'!ND66)</f>
        <v/>
      </c>
      <c r="NA66" t="str">
        <f>IF('[1]Data Checking'!NE66="","",'[1]Data Checking'!NE66)</f>
        <v/>
      </c>
      <c r="NB66" t="str">
        <f>IF('[1]Data Checking'!NF66="","",'[1]Data Checking'!NF66)</f>
        <v/>
      </c>
      <c r="NC66" t="str">
        <f>IF('[1]Data Checking'!NG66="","",'[1]Data Checking'!NG66)</f>
        <v/>
      </c>
      <c r="ND66" t="str">
        <f>IF('[1]Data Checking'!NH66="","",'[1]Data Checking'!NH66)</f>
        <v/>
      </c>
      <c r="NE66" t="str">
        <f>IF('[1]Data Checking'!NI66="","",'[1]Data Checking'!NI66)</f>
        <v/>
      </c>
      <c r="NF66" t="str">
        <f>IF('[1]Data Checking'!NJ66="","",'[1]Data Checking'!NJ66)</f>
        <v/>
      </c>
      <c r="NG66" t="str">
        <f>IF('[1]Data Checking'!NK66="","",'[1]Data Checking'!NK66)</f>
        <v/>
      </c>
      <c r="NH66" t="str">
        <f>IF('[1]Data Checking'!NL66="","",'[1]Data Checking'!NL66)</f>
        <v/>
      </c>
      <c r="NI66" t="str">
        <f>IF('[1]Data Checking'!NM66="","",'[1]Data Checking'!NM66)</f>
        <v/>
      </c>
      <c r="NJ66" t="str">
        <f>IF('[1]Data Checking'!NN66="","",'[1]Data Checking'!NN66)</f>
        <v/>
      </c>
      <c r="NK66" t="str">
        <f>IF('[1]Data Checking'!NO66="","",'[1]Data Checking'!NO66)</f>
        <v/>
      </c>
      <c r="NL66" t="str">
        <f>IF('[1]Data Checking'!NP66="","",'[1]Data Checking'!NP66)</f>
        <v/>
      </c>
      <c r="NM66" t="str">
        <f>IF('[1]Data Checking'!NQ66="","",'[1]Data Checking'!NQ66)</f>
        <v/>
      </c>
      <c r="NN66" t="str">
        <f>IF('[1]Data Checking'!NR66="","",'[1]Data Checking'!NR66)</f>
        <v/>
      </c>
      <c r="NO66" t="str">
        <f>IF('[1]Data Checking'!NS66="","",'[1]Data Checking'!NS66)</f>
        <v/>
      </c>
      <c r="NP66" t="str">
        <f>IF('[1]Data Checking'!NT66="","",'[1]Data Checking'!NT66)</f>
        <v/>
      </c>
      <c r="NQ66" t="str">
        <f>IF('[1]Data Checking'!NU66="","",'[1]Data Checking'!NU66)</f>
        <v/>
      </c>
      <c r="NR66" t="str">
        <f>IF('[1]Data Checking'!NV66="","",'[1]Data Checking'!NV66)</f>
        <v/>
      </c>
      <c r="NS66" t="str">
        <f>IF('[1]Data Checking'!NW66="","",'[1]Data Checking'!NW66)</f>
        <v/>
      </c>
      <c r="NT66" t="str">
        <f>IF('[1]Data Checking'!NX66="","",'[1]Data Checking'!NX66)</f>
        <v/>
      </c>
      <c r="NU66" t="str">
        <f>IF('[1]Data Checking'!NY66="","",'[1]Data Checking'!NY66)</f>
        <v/>
      </c>
      <c r="NV66" t="str">
        <f>IF('[1]Data Checking'!NZ66="","",'[1]Data Checking'!NZ66)</f>
        <v/>
      </c>
      <c r="NW66" t="str">
        <f>IF('[1]Data Checking'!OA66="","",'[1]Data Checking'!OA66)</f>
        <v/>
      </c>
      <c r="NX66" t="str">
        <f>IF('[1]Data Checking'!OB66="","",'[1]Data Checking'!OB66)</f>
        <v/>
      </c>
      <c r="NY66" t="str">
        <f>IF('[1]Data Checking'!OC66="","",'[1]Data Checking'!OC66)</f>
        <v/>
      </c>
      <c r="NZ66" t="str">
        <f>IF('[1]Data Checking'!OD66="","",'[1]Data Checking'!OD66)</f>
        <v/>
      </c>
      <c r="OA66" t="str">
        <f>IF('[1]Data Checking'!OE66="","",'[1]Data Checking'!OE66)</f>
        <v/>
      </c>
      <c r="OB66" t="str">
        <f>IF('[1]Data Checking'!OF66="","",'[1]Data Checking'!OF66)</f>
        <v/>
      </c>
      <c r="OC66" t="str">
        <f>IF('[1]Data Checking'!OG66="","",'[1]Data Checking'!OG66)</f>
        <v/>
      </c>
      <c r="OD66" t="str">
        <f>IF('[1]Data Checking'!OH66="","",'[1]Data Checking'!OH66)</f>
        <v/>
      </c>
      <c r="OE66" t="str">
        <f>IF('[1]Data Checking'!OI66="","",'[1]Data Checking'!OI66)</f>
        <v/>
      </c>
      <c r="OF66" t="str">
        <f>IF('[1]Data Checking'!OJ66="","",'[1]Data Checking'!OJ66)</f>
        <v/>
      </c>
      <c r="OG66" t="str">
        <f>IF('[1]Data Checking'!OK66="","",'[1]Data Checking'!OK66)</f>
        <v/>
      </c>
      <c r="OH66" t="str">
        <f>IF('[1]Data Checking'!OL66="","",'[1]Data Checking'!OL66)</f>
        <v/>
      </c>
      <c r="OI66" t="str">
        <f>IF('[1]Data Checking'!OM66="","",'[1]Data Checking'!OM66)</f>
        <v/>
      </c>
      <c r="OJ66" t="str">
        <f>IF('[1]Data Checking'!ON66="","",'[1]Data Checking'!ON66)</f>
        <v/>
      </c>
      <c r="OK66" t="str">
        <f>IF('[1]Data Checking'!OO66="","",'[1]Data Checking'!OO66)</f>
        <v/>
      </c>
      <c r="OL66" t="str">
        <f>IF('[1]Data Checking'!OP66="","",'[1]Data Checking'!OP66)</f>
        <v/>
      </c>
      <c r="OM66" t="str">
        <f>IF('[1]Data Checking'!OQ66="","",'[1]Data Checking'!OQ66)</f>
        <v/>
      </c>
      <c r="ON66" t="str">
        <f>IF('[1]Data Checking'!OR66="","",'[1]Data Checking'!OR66)</f>
        <v/>
      </c>
      <c r="OO66" t="str">
        <f>IF('[1]Data Checking'!OS66="","",'[1]Data Checking'!OS66)</f>
        <v/>
      </c>
      <c r="OP66" t="str">
        <f>IF('[1]Data Checking'!OT66="","",'[1]Data Checking'!OT66)</f>
        <v/>
      </c>
      <c r="OQ66" t="str">
        <f>IF('[1]Data Checking'!OU66="","",'[1]Data Checking'!OU66)</f>
        <v/>
      </c>
      <c r="OR66" t="str">
        <f>IF('[1]Data Checking'!OV66="","",'[1]Data Checking'!OV66)</f>
        <v/>
      </c>
      <c r="OS66" t="str">
        <f>IF('[1]Data Checking'!OW66="","",'[1]Data Checking'!OW66)</f>
        <v/>
      </c>
      <c r="OT66" t="str">
        <f>IF('[1]Data Checking'!OX66="","",'[1]Data Checking'!OX66)</f>
        <v/>
      </c>
      <c r="OU66" t="str">
        <f>IF('[1]Data Checking'!OY66="","",'[1]Data Checking'!OY66)</f>
        <v/>
      </c>
      <c r="OV66" t="str">
        <f>IF('[1]Data Checking'!OZ66="","",'[1]Data Checking'!OZ66)</f>
        <v/>
      </c>
      <c r="OW66" t="str">
        <f>IF('[1]Data Checking'!PA66="","",'[1]Data Checking'!PA66)</f>
        <v/>
      </c>
      <c r="OX66" t="str">
        <f>IF('[1]Data Checking'!PB66="","",'[1]Data Checking'!PB66)</f>
        <v/>
      </c>
      <c r="OY66" t="str">
        <f>IF('[1]Data Checking'!PC66="","",'[1]Data Checking'!PC66)</f>
        <v/>
      </c>
      <c r="OZ66" t="str">
        <f>IF('[1]Data Checking'!PD66="","",'[1]Data Checking'!PD66)</f>
        <v/>
      </c>
      <c r="PA66" t="str">
        <f>IF('[1]Data Checking'!PE66="","",'[1]Data Checking'!PE66)</f>
        <v/>
      </c>
      <c r="PB66" t="str">
        <f>IF('[1]Data Checking'!PF66="","",'[1]Data Checking'!PF66)</f>
        <v/>
      </c>
      <c r="PC66" t="str">
        <f>IF('[1]Data Checking'!PG66="","",'[1]Data Checking'!PG66)</f>
        <v/>
      </c>
      <c r="PD66" t="str">
        <f>IF('[1]Data Checking'!PH66="","",'[1]Data Checking'!PH66)</f>
        <v/>
      </c>
      <c r="PE66" t="str">
        <f>IF('[1]Data Checking'!PI66="","",'[1]Data Checking'!PI66)</f>
        <v/>
      </c>
      <c r="PF66" t="str">
        <f>IF('[1]Data Checking'!PJ66="","",'[1]Data Checking'!PJ66)</f>
        <v/>
      </c>
      <c r="PG66" t="str">
        <f>IF('[1]Data Checking'!PK66="","",'[1]Data Checking'!PK66)</f>
        <v/>
      </c>
      <c r="PH66" t="str">
        <f>IF('[1]Data Checking'!PL66="","",'[1]Data Checking'!PL66)</f>
        <v/>
      </c>
      <c r="PI66" t="str">
        <f>IF('[1]Data Checking'!PM66="","",'[1]Data Checking'!PM66)</f>
        <v/>
      </c>
      <c r="PJ66" t="str">
        <f>IF('[1]Data Checking'!PN66="","",'[1]Data Checking'!PN66)</f>
        <v/>
      </c>
      <c r="PK66" t="str">
        <f>IF('[1]Data Checking'!PO66="","",'[1]Data Checking'!PO66)</f>
        <v/>
      </c>
      <c r="PL66" t="str">
        <f>IF('[1]Data Checking'!PP66="","",'[1]Data Checking'!PP66)</f>
        <v/>
      </c>
      <c r="PM66" t="str">
        <f>IF('[1]Data Checking'!PQ66="","",'[1]Data Checking'!PQ66)</f>
        <v/>
      </c>
      <c r="PN66" t="str">
        <f>IF('[1]Data Checking'!PR66="","",'[1]Data Checking'!PR66)</f>
        <v/>
      </c>
      <c r="PO66" t="str">
        <f>IF('[1]Data Checking'!PS66="","",'[1]Data Checking'!PS66)</f>
        <v/>
      </c>
      <c r="PP66" t="str">
        <f>IF('[1]Data Checking'!PT66="","",'[1]Data Checking'!PT66)</f>
        <v/>
      </c>
      <c r="PQ66" t="str">
        <f>IF('[1]Data Checking'!PU66="","",'[1]Data Checking'!PU66)</f>
        <v/>
      </c>
      <c r="PR66" t="str">
        <f>IF('[1]Data Checking'!PV66="","",'[1]Data Checking'!PV66)</f>
        <v/>
      </c>
      <c r="PS66" t="str">
        <f>IF('[1]Data Checking'!PW66="","",'[1]Data Checking'!PW66)</f>
        <v/>
      </c>
      <c r="PT66" t="str">
        <f>IF('[1]Data Checking'!PX66="","",'[1]Data Checking'!PX66)</f>
        <v/>
      </c>
      <c r="PU66" t="str">
        <f>IF('[1]Data Checking'!PY66="","",'[1]Data Checking'!PY66)</f>
        <v/>
      </c>
      <c r="PV66" t="str">
        <f>IF('[1]Data Checking'!PZ66="","",'[1]Data Checking'!PZ66)</f>
        <v/>
      </c>
      <c r="PW66" t="str">
        <f>IF('[1]Data Checking'!QA66="","",'[1]Data Checking'!QA66)</f>
        <v/>
      </c>
      <c r="PX66" t="str">
        <f>IF('[1]Data Checking'!QB66="","",'[1]Data Checking'!QB66)</f>
        <v/>
      </c>
      <c r="PY66" t="str">
        <f>IF('[1]Data Checking'!QC66="","",'[1]Data Checking'!QC66)</f>
        <v/>
      </c>
      <c r="PZ66" t="str">
        <f>IF('[1]Data Checking'!QD66="","",'[1]Data Checking'!QD66)</f>
        <v/>
      </c>
      <c r="QA66" t="str">
        <f>IF('[1]Data Checking'!QE66="","",'[1]Data Checking'!QE66)</f>
        <v/>
      </c>
      <c r="QB66" t="str">
        <f>IF('[1]Data Checking'!QF66="","",'[1]Data Checking'!QF66)</f>
        <v/>
      </c>
      <c r="QC66" t="str">
        <f>IF('[1]Data Checking'!QG66="","",'[1]Data Checking'!QG66)</f>
        <v/>
      </c>
      <c r="QD66" t="str">
        <f>IF('[1]Data Checking'!QH66="","",'[1]Data Checking'!QH66)</f>
        <v/>
      </c>
      <c r="QE66" t="str">
        <f>IF('[1]Data Checking'!QI66="","",'[1]Data Checking'!QI66)</f>
        <v/>
      </c>
      <c r="QF66" t="str">
        <f>IF('[1]Data Checking'!QJ66="","",'[1]Data Checking'!QJ66)</f>
        <v/>
      </c>
      <c r="QG66" t="str">
        <f>IF('[1]Data Checking'!QK66="","",'[1]Data Checking'!QK66)</f>
        <v/>
      </c>
      <c r="QH66" t="str">
        <f>IF('[1]Data Checking'!QL66="","",'[1]Data Checking'!QL66)</f>
        <v/>
      </c>
      <c r="QI66" t="str">
        <f>IF('[1]Data Checking'!QM66="","",'[1]Data Checking'!QM66)</f>
        <v/>
      </c>
      <c r="QJ66" t="str">
        <f>IF('[1]Data Checking'!QN66="","",'[1]Data Checking'!QN66)</f>
        <v/>
      </c>
      <c r="QK66" t="str">
        <f>IF('[1]Data Checking'!QO66="","",'[1]Data Checking'!QO66)</f>
        <v/>
      </c>
      <c r="QL66" t="str">
        <f>IF('[1]Data Checking'!QP66="","",'[1]Data Checking'!QP66)</f>
        <v/>
      </c>
      <c r="QM66" t="str">
        <f>IF('[1]Data Checking'!QQ66="","",'[1]Data Checking'!QQ66)</f>
        <v/>
      </c>
      <c r="QN66" t="str">
        <f>IF('[1]Data Checking'!QR66="","",'[1]Data Checking'!QR66)</f>
        <v/>
      </c>
      <c r="QO66" t="str">
        <f>IF('[1]Data Checking'!QS66="","",'[1]Data Checking'!QS66)</f>
        <v/>
      </c>
      <c r="QP66" t="str">
        <f>IF('[1]Data Checking'!QT66="","",'[1]Data Checking'!QT66)</f>
        <v/>
      </c>
      <c r="QQ66" t="str">
        <f>IF('[1]Data Checking'!QU66="","",'[1]Data Checking'!QU66)</f>
        <v/>
      </c>
      <c r="QR66" t="str">
        <f>IF('[1]Data Checking'!QV66="","",'[1]Data Checking'!QV66)</f>
        <v/>
      </c>
      <c r="QS66" t="str">
        <f>IF('[1]Data Checking'!QW66="","",'[1]Data Checking'!QW66)</f>
        <v/>
      </c>
      <c r="QT66" t="str">
        <f>IF('[1]Data Checking'!QX66="","",'[1]Data Checking'!QX66)</f>
        <v/>
      </c>
      <c r="QU66" t="str">
        <f>IF('[1]Data Checking'!QY66="","",'[1]Data Checking'!QY66)</f>
        <v/>
      </c>
      <c r="QV66" t="str">
        <f>IF('[1]Data Checking'!QZ66="","",'[1]Data Checking'!QZ66)</f>
        <v/>
      </c>
      <c r="QW66" t="str">
        <f>IF('[1]Data Checking'!RA66="","",'[1]Data Checking'!RA66)</f>
        <v/>
      </c>
      <c r="QX66" t="str">
        <f>IF('[1]Data Checking'!RB66="","",'[1]Data Checking'!RB66)</f>
        <v/>
      </c>
      <c r="QY66" t="str">
        <f>IF('[1]Data Checking'!RC66="","",'[1]Data Checking'!RC66)</f>
        <v/>
      </c>
      <c r="QZ66" t="str">
        <f>IF('[1]Data Checking'!RD66="","",'[1]Data Checking'!RD66)</f>
        <v/>
      </c>
      <c r="RA66" t="str">
        <f>IF('[1]Data Checking'!RE66="","",'[1]Data Checking'!RE66)</f>
        <v/>
      </c>
      <c r="RB66" t="str">
        <f>IF('[1]Data Checking'!RF66="","",'[1]Data Checking'!RF66)</f>
        <v/>
      </c>
      <c r="RC66" t="str">
        <f>IF('[1]Data Checking'!RG66="","",'[1]Data Checking'!RG66)</f>
        <v/>
      </c>
      <c r="RD66" t="str">
        <f>IF('[1]Data Checking'!RH66="","",'[1]Data Checking'!RH66)</f>
        <v/>
      </c>
      <c r="RE66" t="str">
        <f>IF('[1]Data Checking'!RI66="","",'[1]Data Checking'!RI66)</f>
        <v/>
      </c>
      <c r="RF66" t="str">
        <f>IF('[1]Data Checking'!RJ66="","",'[1]Data Checking'!RJ66)</f>
        <v/>
      </c>
      <c r="RG66" t="str">
        <f>IF('[1]Data Checking'!RK66="","",'[1]Data Checking'!RK66)</f>
        <v/>
      </c>
      <c r="RH66" t="str">
        <f>IF('[1]Data Checking'!RL66="","",'[1]Data Checking'!RL66)</f>
        <v/>
      </c>
      <c r="RI66" t="str">
        <f>IF('[1]Data Checking'!RM66="","",'[1]Data Checking'!RM66)</f>
        <v/>
      </c>
      <c r="RJ66" t="str">
        <f>IF('[1]Data Checking'!RN66="","",'[1]Data Checking'!RN66)</f>
        <v/>
      </c>
      <c r="RK66" t="str">
        <f>IF('[1]Data Checking'!RO66="","",'[1]Data Checking'!RO66)</f>
        <v/>
      </c>
      <c r="RL66" t="str">
        <f>IF('[1]Data Checking'!RP66="","",'[1]Data Checking'!RP66)</f>
        <v/>
      </c>
      <c r="RM66" t="str">
        <f>IF('[1]Data Checking'!RQ66="","",'[1]Data Checking'!RQ66)</f>
        <v/>
      </c>
      <c r="RN66" t="str">
        <f>IF('[1]Data Checking'!RR66="","",'[1]Data Checking'!RR66)</f>
        <v/>
      </c>
      <c r="RO66" t="str">
        <f>IF('[1]Data Checking'!RS66="","",'[1]Data Checking'!RS66)</f>
        <v/>
      </c>
      <c r="RP66" t="str">
        <f>IF('[1]Data Checking'!RT66="","",'[1]Data Checking'!RT66)</f>
        <v/>
      </c>
      <c r="RQ66" t="str">
        <f>IF('[1]Data Checking'!RU66="","",'[1]Data Checking'!RU66)</f>
        <v/>
      </c>
      <c r="RR66" t="str">
        <f>IF('[1]Data Checking'!RV66="","",'[1]Data Checking'!RV66)</f>
        <v/>
      </c>
      <c r="RS66" t="str">
        <f>IF('[1]Data Checking'!RW66="","",'[1]Data Checking'!RW66)</f>
        <v/>
      </c>
      <c r="RT66" t="str">
        <f>IF('[1]Data Checking'!RX66="","",'[1]Data Checking'!RX66)</f>
        <v/>
      </c>
      <c r="RU66" t="str">
        <f>IF('[1]Data Checking'!RY66="","",'[1]Data Checking'!RY66)</f>
        <v/>
      </c>
      <c r="RV66" t="str">
        <f>IF('[1]Data Checking'!RZ66="","",'[1]Data Checking'!RZ66)</f>
        <v/>
      </c>
      <c r="RW66" t="str">
        <f>IF('[1]Data Checking'!SA66="","",'[1]Data Checking'!SA66)</f>
        <v/>
      </c>
      <c r="RX66" t="str">
        <f>IF('[1]Data Checking'!SB66="","",'[1]Data Checking'!SB66)</f>
        <v/>
      </c>
      <c r="RY66" t="str">
        <f>IF('[1]Data Checking'!SC66="","",'[1]Data Checking'!SC66)</f>
        <v/>
      </c>
      <c r="RZ66" t="str">
        <f>IF('[1]Data Checking'!SD66="","",'[1]Data Checking'!SD66)</f>
        <v/>
      </c>
      <c r="SA66" t="str">
        <f>IF('[1]Data Checking'!SE66="","",'[1]Data Checking'!SE66)</f>
        <v/>
      </c>
      <c r="SB66" t="str">
        <f>IF('[1]Data Checking'!SF66="","",'[1]Data Checking'!SF66)</f>
        <v/>
      </c>
      <c r="SC66" t="str">
        <f>IF('[1]Data Checking'!SG66="","",'[1]Data Checking'!SG66)</f>
        <v/>
      </c>
      <c r="SD66" t="str">
        <f>IF('[1]Data Checking'!SH66="","",'[1]Data Checking'!SH66)</f>
        <v/>
      </c>
      <c r="SE66" t="str">
        <f>IF('[1]Data Checking'!SI66="","",'[1]Data Checking'!SI66)</f>
        <v/>
      </c>
      <c r="SF66" t="str">
        <f>IF('[1]Data Checking'!SJ66="","",'[1]Data Checking'!SJ66)</f>
        <v/>
      </c>
      <c r="SG66" t="str">
        <f>IF('[1]Data Checking'!SK66="","",'[1]Data Checking'!SK66)</f>
        <v/>
      </c>
      <c r="SH66" t="str">
        <f>IF('[1]Data Checking'!SL66="","",'[1]Data Checking'!SL66)</f>
        <v/>
      </c>
      <c r="SI66" t="str">
        <f>IF('[1]Data Checking'!SM66="","",'[1]Data Checking'!SM66)</f>
        <v/>
      </c>
      <c r="SJ66" t="str">
        <f>IF('[1]Data Checking'!SN66="","",'[1]Data Checking'!SN66)</f>
        <v/>
      </c>
      <c r="SK66" t="str">
        <f>IF('[1]Data Checking'!SO66="","",'[1]Data Checking'!SO66)</f>
        <v/>
      </c>
      <c r="SL66" t="str">
        <f>IF('[1]Data Checking'!SP66="","",'[1]Data Checking'!SP66)</f>
        <v/>
      </c>
      <c r="SM66" t="str">
        <f>IF('[1]Data Checking'!SQ66="","",'[1]Data Checking'!SQ66)</f>
        <v/>
      </c>
      <c r="SN66" t="str">
        <f>IF('[1]Data Checking'!SR66="","",'[1]Data Checking'!SR66)</f>
        <v/>
      </c>
      <c r="SO66" t="str">
        <f>IF('[1]Data Checking'!SS66="","",'[1]Data Checking'!SS66)</f>
        <v/>
      </c>
      <c r="SP66" t="str">
        <f>IF('[1]Data Checking'!ST66="","",'[1]Data Checking'!ST66)</f>
        <v/>
      </c>
      <c r="SQ66" t="str">
        <f>IF('[1]Data Checking'!SU66="","",'[1]Data Checking'!SU66)</f>
        <v/>
      </c>
      <c r="SR66" t="str">
        <f>IF('[1]Data Checking'!SV66="","",'[1]Data Checking'!SV66)</f>
        <v/>
      </c>
      <c r="SS66" t="str">
        <f>IF('[1]Data Checking'!SW66="","",'[1]Data Checking'!SW66)</f>
        <v/>
      </c>
      <c r="ST66" t="str">
        <f>IF('[1]Data Checking'!SX66="","",'[1]Data Checking'!SX66)</f>
        <v/>
      </c>
      <c r="SU66" t="str">
        <f>IF('[1]Data Checking'!SY66="","",'[1]Data Checking'!SY66)</f>
        <v/>
      </c>
      <c r="SV66" t="str">
        <f>IF('[1]Data Checking'!SZ66="","",'[1]Data Checking'!SZ66)</f>
        <v/>
      </c>
      <c r="SW66" t="str">
        <f>IF('[1]Data Checking'!TA66="","",'[1]Data Checking'!TA66)</f>
        <v/>
      </c>
      <c r="SX66" t="str">
        <f>IF('[1]Data Checking'!TB66="","",'[1]Data Checking'!TB66)</f>
        <v/>
      </c>
      <c r="SY66" t="str">
        <f>IF('[1]Data Checking'!TC66="","",'[1]Data Checking'!TC66)</f>
        <v/>
      </c>
      <c r="SZ66" t="str">
        <f>IF('[1]Data Checking'!TD66="","",'[1]Data Checking'!TD66)</f>
        <v/>
      </c>
      <c r="TA66" t="str">
        <f>IF('[1]Data Checking'!TE66="","",'[1]Data Checking'!TE66)</f>
        <v/>
      </c>
      <c r="TB66" t="str">
        <f>IF('[1]Data Checking'!TF66="","",'[1]Data Checking'!TF66)</f>
        <v/>
      </c>
      <c r="TC66" t="str">
        <f>IF('[1]Data Checking'!TG66="","",'[1]Data Checking'!TG66)</f>
        <v/>
      </c>
      <c r="TD66" t="str">
        <f>IF('[1]Data Checking'!TH66="","",'[1]Data Checking'!TH66)</f>
        <v/>
      </c>
      <c r="TE66" t="str">
        <f>IF('[1]Data Checking'!TI66="","",'[1]Data Checking'!TI66)</f>
        <v/>
      </c>
      <c r="TF66" t="str">
        <f>IF('[1]Data Checking'!TJ66="","",'[1]Data Checking'!TJ66)</f>
        <v/>
      </c>
      <c r="TG66" t="str">
        <f>IF('[1]Data Checking'!TK66="","",'[1]Data Checking'!TK66)</f>
        <v/>
      </c>
      <c r="TH66" t="str">
        <f>IF('[1]Data Checking'!TL66="","",'[1]Data Checking'!TL66)</f>
        <v/>
      </c>
      <c r="TI66" t="str">
        <f>IF('[1]Data Checking'!TM66="","",'[1]Data Checking'!TM66)</f>
        <v/>
      </c>
      <c r="TJ66">
        <f>IF('[1]Data Checking'!TN66="","",'[1]Data Checking'!TN66)</f>
        <v>0</v>
      </c>
      <c r="TK66">
        <f>IF('[1]Data Checking'!TO66="","",'[1]Data Checking'!TO66)</f>
        <v>0</v>
      </c>
      <c r="TL66">
        <f>IF('[1]Data Checking'!TP66="","",'[1]Data Checking'!TP66)</f>
        <v>0</v>
      </c>
      <c r="TM66">
        <f>IF('[1]Data Checking'!TQ66="","",'[1]Data Checking'!TQ66)</f>
        <v>0</v>
      </c>
      <c r="TN66">
        <f>IF('[1]Data Checking'!TR66="","",'[1]Data Checking'!TR66)</f>
        <v>0</v>
      </c>
      <c r="TO66" t="str">
        <f>IF('[1]Data Checking'!TS66="","",'[1]Data Checking'!TS66)</f>
        <v>Pour ce qui est dy type de commercant, c'est quelqu'on qui etale ces produits a meme le sol</v>
      </c>
      <c r="TP66" t="str">
        <f>IF('[1]Data Checking'!TT66="","",'[1]Data Checking'!TT66)</f>
        <v/>
      </c>
      <c r="TQ66">
        <f>IF('[1]Data Checking'!TU66="","",'[1]Data Checking'!TU66)</f>
        <v>237502104</v>
      </c>
      <c r="TR66" t="str">
        <f>IF('[1]Data Checking'!TV66="","",'[1]Data Checking'!TV66)</f>
        <v>11bbfa74-6572-466f-9b6d-7b941eb90d9f</v>
      </c>
      <c r="TS66">
        <f>IF('[1]Data Checking'!TW66="","",'[1]Data Checking'!TW66)</f>
        <v>44530.922893518517</v>
      </c>
      <c r="TT66" t="str">
        <f>IF('[1]Data Checking'!TX66="","",'[1]Data Checking'!TX66)</f>
        <v/>
      </c>
      <c r="TU66" t="str">
        <f>IF('[1]Data Checking'!TY66="","",'[1]Data Checking'!TY66)</f>
        <v/>
      </c>
      <c r="TV66" t="str">
        <f>IF('[1]Data Checking'!TZ66="","",'[1]Data Checking'!TZ66)</f>
        <v>submitted_via_web</v>
      </c>
      <c r="TW66" t="str">
        <f>IF('[1]Data Checking'!UA66="","",'[1]Data Checking'!UA66)</f>
        <v>icsm_haiti</v>
      </c>
      <c r="TX66" t="str">
        <f>IF('[1]Data Checking'!UB66="","",'[1]Data Checking'!UB66)</f>
        <v/>
      </c>
      <c r="TY66">
        <f>IF('[1]Data Checking'!UC66="","",'[1]Data Checking'!UC66)</f>
        <v>68</v>
      </c>
      <c r="TZ66" t="str">
        <f>IF('[1]Data Checking'!UD66="","",'[1]Data Checking'!UD66)</f>
        <v/>
      </c>
      <c r="UA66" t="e">
        <f>IF('[1]Data Checking'!UL66="","",'[1]Data Checking'!UL66)</f>
        <v>#REF!</v>
      </c>
      <c r="UB66" t="e">
        <f>IF('[1]Data Checking'!UM66="","",'[1]Data Checking'!UM66)</f>
        <v>#REF!</v>
      </c>
      <c r="UC66" t="e">
        <f>IF('[1]Data Checking'!UN66="","",'[1]Data Checking'!UN66)</f>
        <v>#REF!</v>
      </c>
    </row>
    <row r="67" spans="1:549">
      <c r="A67">
        <f>IF('[1]Data Checking'!D67="","",'[1]Data Checking'!D67)</f>
        <v>44530.617469386583</v>
      </c>
      <c r="B67">
        <f>IF('[1]Data Checking'!E67="","",'[1]Data Checking'!E67)</f>
        <v>44530.620623958333</v>
      </c>
      <c r="C67">
        <f>IF('[1]Data Checking'!F67="","",'[1]Data Checking'!F67)</f>
        <v>44530</v>
      </c>
      <c r="D67" t="str">
        <f>IF('[1]Data Checking'!H67="","",'[1]Data Checking'!H67)</f>
        <v>audit.csv</v>
      </c>
      <c r="E67" t="str">
        <f>IF('[1]Data Checking'!I67="","",'[1]Data Checking'!I67)</f>
        <v>icsm_haiti</v>
      </c>
      <c r="F67" t="str">
        <f>IF('[1]Data Checking'!J67="","",'[1]Data Checking'!J67)</f>
        <v/>
      </c>
      <c r="G67" t="str">
        <f>IF('[1]Data Checking'!K67="","",'[1]Data Checking'!K67)</f>
        <v/>
      </c>
      <c r="H67">
        <f>IF('[1]Data Checking'!L67="","",'[1]Data Checking'!L67)</f>
        <v>44530</v>
      </c>
      <c r="I67" t="str">
        <f>IF('[1]Data Checking'!M67="","",'[1]Data Checking'!M67)</f>
        <v>Concern</v>
      </c>
      <c r="J67" t="str">
        <f>IF('[1]Data Checking'!N67="","",'[1]Data Checking'!N67)</f>
        <v/>
      </c>
      <c r="K67" t="str">
        <f>IF('[1]Data Checking'!O67="","",'[1]Data Checking'!O67)</f>
        <v>concern</v>
      </c>
      <c r="L67" t="str">
        <f>IF('[1]Data Checking'!P67="","",'[1]Data Checking'!P67)</f>
        <v>Concern</v>
      </c>
      <c r="M67" t="str">
        <f>IF('[1]Data Checking'!Q67="","",'[1]Data Checking'!Q67)</f>
        <v>Concern</v>
      </c>
      <c r="N67" t="str">
        <f>IF('[1]Data Checking'!R67="","",'[1]Data Checking'!R67)</f>
        <v>CWW-01</v>
      </c>
      <c r="O67" t="str">
        <f>IF('[1]Data Checking'!S67="","",'[1]Data Checking'!S67)</f>
        <v/>
      </c>
      <c r="P67" t="str">
        <f>IF('[1]Data Checking'!T67="","",'[1]Data Checking'!T67)</f>
        <v>cww_01</v>
      </c>
      <c r="Q67" t="str">
        <f>IF('[1]Data Checking'!U67="","",'[1]Data Checking'!U67)</f>
        <v>CWW-01</v>
      </c>
      <c r="R67" t="str">
        <f>IF('[1]Data Checking'!V67="","",'[1]Data Checking'!V67)</f>
        <v>CWW-01</v>
      </c>
      <c r="S67" t="str">
        <f>IF('[1]Data Checking'!W67="","",'[1]Data Checking'!W67)</f>
        <v>Ouest</v>
      </c>
      <c r="T67" t="str">
        <f>IF('[1]Data Checking'!X67="","",'[1]Data Checking'!X67)</f>
        <v>Cité Soleil</v>
      </c>
      <c r="U67" t="str">
        <f>IF('[1]Data Checking'!Y67="","",'[1]Data Checking'!Y67)</f>
        <v>HT0117</v>
      </c>
      <c r="V67" t="str">
        <f>IF('[1]Data Checking'!Z67="","",'[1]Data Checking'!Z67)</f>
        <v>Cité Soleil</v>
      </c>
      <c r="W67" t="str">
        <f>IF('[1]Data Checking'!AA67="","",'[1]Data Checking'!AA67)</f>
        <v>2e Section des Varreux</v>
      </c>
      <c r="X67" t="str">
        <f>IF('[1]Data Checking'!AB67="","",'[1]Data Checking'!AB67)</f>
        <v>HT0117-01</v>
      </c>
      <c r="Y67" t="str">
        <f>IF('[1]Data Checking'!AC67="","",'[1]Data Checking'!AC67)</f>
        <v>2e Section des Varreux</v>
      </c>
      <c r="Z67" t="str">
        <f>IF('[1]Data Checking'!AD67="","",'[1]Data Checking'!AD67)</f>
        <v>Terre-noire</v>
      </c>
      <c r="AA67" t="str">
        <f>IF('[1]Data Checking'!AE67="","",'[1]Data Checking'!AE67)</f>
        <v/>
      </c>
      <c r="AB67" t="str">
        <f>IF('[1]Data Checking'!AF67="","",'[1]Data Checking'!AF67)</f>
        <v>cit_1</v>
      </c>
      <c r="AC67" t="str">
        <f>IF('[1]Data Checking'!AG67="","",'[1]Data Checking'!AG67)</f>
        <v>Terre-noire</v>
      </c>
      <c r="AD67" t="str">
        <f>IF('[1]Data Checking'!AH67="","",'[1]Data Checking'!AH67)</f>
        <v>Terre-noire</v>
      </c>
      <c r="AE67" t="str">
        <f>IF('[1]Data Checking'!AI67="","",'[1]Data Checking'!AI67)</f>
        <v>Marché de Terre Noire</v>
      </c>
      <c r="AF67" t="str">
        <f>IF('[1]Data Checking'!AJ67="","",'[1]Data Checking'!AJ67)</f>
        <v/>
      </c>
      <c r="AG67" t="str">
        <f>IF('[1]Data Checking'!AK67="","",'[1]Data Checking'!AK67)</f>
        <v>terre_noir</v>
      </c>
      <c r="AH67" t="str">
        <f>IF('[1]Data Checking'!AL67="","",'[1]Data Checking'!AL67)</f>
        <v>Marché de Terre Noire</v>
      </c>
      <c r="AI67" t="str">
        <f>IF('[1]Data Checking'!AM67="","",'[1]Data Checking'!AM67)</f>
        <v>Marché de Terre Noire</v>
      </c>
      <c r="AJ67" t="str">
        <f>IF('[1]Data Checking'!AN67="","",'[1]Data Checking'!AN67)</f>
        <v>Milieu urbain</v>
      </c>
      <c r="AK67" t="str">
        <f>IF('[1]Data Checking'!AO67="","",'[1]Data Checking'!AO67)</f>
        <v>Enquête auprès d'un marchand</v>
      </c>
      <c r="AL67" t="str">
        <f>IF('[1]Data Checking'!AP67="","",'[1]Data Checking'!AP67)</f>
        <v>Oui</v>
      </c>
      <c r="AM67" t="str">
        <f>IF('[1]Data Checking'!AQ67="","",'[1]Data Checking'!AQ67)</f>
        <v/>
      </c>
      <c r="AN67" t="str">
        <f>IF('[1]Data Checking'!AR67="","",'[1]Data Checking'!AR67)</f>
        <v>Oui</v>
      </c>
      <c r="AO67" t="str">
        <f>IF('[1]Data Checking'!AS67="","",'[1]Data Checking'!AS67)</f>
        <v/>
      </c>
      <c r="AP67" t="str">
        <f>IF('[1]Data Checking'!AT67="","",'[1]Data Checking'!AT67)</f>
        <v>Homme</v>
      </c>
      <c r="AQ67">
        <f>IF('[1]Data Checking'!AU67="","",'[1]Data Checking'!AU67)</f>
        <v>44530</v>
      </c>
      <c r="AR67">
        <f>IF('[1]Data Checking'!AV67="","",'[1]Data Checking'!AV67)</f>
        <v>44530</v>
      </c>
      <c r="AS67" t="str">
        <f>IF('[1]Data Checking'!AW67="","",'[1]Data Checking'!AW67)</f>
        <v>Détaillant sur une table</v>
      </c>
      <c r="AT67" t="str">
        <f>IF('[1]Data Checking'!AX67="","",'[1]Data Checking'!AX67)</f>
        <v/>
      </c>
      <c r="AU67" t="str">
        <f>IF('[1]Data Checking'!AY67="","",'[1]Data Checking'!AY67)</f>
        <v>Charbon de bois</v>
      </c>
      <c r="AV67">
        <f>IF('[1]Data Checking'!AZ67="","",'[1]Data Checking'!AZ67)</f>
        <v>0</v>
      </c>
      <c r="AW67">
        <f>IF('[1]Data Checking'!BA67="","",'[1]Data Checking'!BA67)</f>
        <v>0</v>
      </c>
      <c r="AX67">
        <f>IF('[1]Data Checking'!BB67="","",'[1]Data Checking'!BB67)</f>
        <v>1</v>
      </c>
      <c r="AY67">
        <f>IF('[1]Data Checking'!BC67="","",'[1]Data Checking'!BC67)</f>
        <v>0</v>
      </c>
      <c r="AZ67" t="str">
        <f>IF('[1]Data Checking'!BD67="","",'[1]Data Checking'!BD67)</f>
        <v>charbon</v>
      </c>
      <c r="BA67" t="str">
        <f>IF('[1]Data Checking'!BE67="","",'[1]Data Checking'!BE67)</f>
        <v>Charbon de bois</v>
      </c>
      <c r="BB67" t="str">
        <f>IF('[1]Data Checking'!BF67="","",'[1]Data Checking'!BF67)</f>
        <v>En espèces (Gourde)</v>
      </c>
      <c r="BC67">
        <f>IF('[1]Data Checking'!BG67="","",'[1]Data Checking'!BG67)</f>
        <v>1</v>
      </c>
      <c r="BD67">
        <f>IF('[1]Data Checking'!BH67="","",'[1]Data Checking'!BH67)</f>
        <v>0</v>
      </c>
      <c r="BE67">
        <f>IF('[1]Data Checking'!BI67="","",'[1]Data Checking'!BI67)</f>
        <v>0</v>
      </c>
      <c r="BF67">
        <f>IF('[1]Data Checking'!BJ67="","",'[1]Data Checking'!BJ67)</f>
        <v>0</v>
      </c>
      <c r="BG67">
        <f>IF('[1]Data Checking'!BK67="","",'[1]Data Checking'!BK67)</f>
        <v>0</v>
      </c>
      <c r="BH67">
        <f>IF('[1]Data Checking'!BL67="","",'[1]Data Checking'!BL67)</f>
        <v>0</v>
      </c>
      <c r="BI67">
        <f>IF('[1]Data Checking'!BM67="","",'[1]Data Checking'!BM67)</f>
        <v>0</v>
      </c>
      <c r="BJ67">
        <f>IF('[1]Data Checking'!BN67="","",'[1]Data Checking'!BN67)</f>
        <v>0</v>
      </c>
      <c r="BK67">
        <f>IF('[1]Data Checking'!BO67="","",'[1]Data Checking'!BO67)</f>
        <v>0</v>
      </c>
      <c r="BL67">
        <f>IF('[1]Data Checking'!BP67="","",'[1]Data Checking'!BP67)</f>
        <v>0</v>
      </c>
      <c r="BM67" t="str">
        <f>IF('[1]Data Checking'!BQ67="","",'[1]Data Checking'!BQ67)</f>
        <v/>
      </c>
      <c r="BN67" t="str">
        <f>IF('[1]Data Checking'!BR67="","",'[1]Data Checking'!BR67)</f>
        <v>Oui, il y a plus de commerçants par rapport au mois passé</v>
      </c>
      <c r="BO67" t="str">
        <f>IF('[1]Data Checking'!BS67="","",'[1]Data Checking'!BS67)</f>
        <v>Je ne sais pas / Je ne souhaite pas répondre</v>
      </c>
      <c r="BP67" t="str">
        <f>IF('[1]Data Checking'!BT67="","",'[1]Data Checking'!BT67)</f>
        <v/>
      </c>
      <c r="BQ67" t="str">
        <f>IF('[1]Data Checking'!BU67="","",'[1]Data Checking'!BU67)</f>
        <v/>
      </c>
      <c r="BR67" t="str">
        <f>IF('[1]Data Checking'!BV67="","",'[1]Data Checking'!BV67)</f>
        <v/>
      </c>
      <c r="BS67" t="str">
        <f>IF('[1]Data Checking'!BW67="","",'[1]Data Checking'!BW67)</f>
        <v/>
      </c>
      <c r="BT67" t="str">
        <f>IF('[1]Data Checking'!BX67="","",'[1]Data Checking'!BX67)</f>
        <v/>
      </c>
      <c r="BU67" t="str">
        <f>IF('[1]Data Checking'!BY67="","",'[1]Data Checking'!BY67)</f>
        <v/>
      </c>
      <c r="BV67" t="str">
        <f>IF('[1]Data Checking'!BZ67="","",'[1]Data Checking'!BZ67)</f>
        <v/>
      </c>
      <c r="BW67" t="str">
        <f>IF('[1]Data Checking'!CA67="","",'[1]Data Checking'!CA67)</f>
        <v/>
      </c>
      <c r="BX67" t="str">
        <f>IF('[1]Data Checking'!CB67="","",'[1]Data Checking'!CB67)</f>
        <v/>
      </c>
      <c r="BY67" t="str">
        <f>IF('[1]Data Checking'!CC67="","",'[1]Data Checking'!CC67)</f>
        <v/>
      </c>
      <c r="BZ67" t="str">
        <f>IF('[1]Data Checking'!CD67="","",'[1]Data Checking'!CD67)</f>
        <v/>
      </c>
      <c r="CA67" t="str">
        <f>IF('[1]Data Checking'!CE67="","",'[1]Data Checking'!CE67)</f>
        <v/>
      </c>
      <c r="CB67" t="str">
        <f>IF('[1]Data Checking'!CF67="","",'[1]Data Checking'!CF67)</f>
        <v/>
      </c>
      <c r="CC67" t="str">
        <f>IF('[1]Data Checking'!CG67="","",'[1]Data Checking'!CG67)</f>
        <v/>
      </c>
      <c r="CD67" t="str">
        <f>IF('[1]Data Checking'!CH67="","",'[1]Data Checking'!CH67)</f>
        <v/>
      </c>
      <c r="CE67" t="str">
        <f>IF('[1]Data Checking'!CI67="","",'[1]Data Checking'!CI67)</f>
        <v/>
      </c>
      <c r="CF67" t="str">
        <f>IF('[1]Data Checking'!CJ67="","",'[1]Data Checking'!CJ67)</f>
        <v/>
      </c>
      <c r="CG67" t="str">
        <f>IF('[1]Data Checking'!CK67="","",'[1]Data Checking'!CK67)</f>
        <v/>
      </c>
      <c r="CH67" t="str">
        <f>IF('[1]Data Checking'!CL67="","",'[1]Data Checking'!CL67)</f>
        <v/>
      </c>
      <c r="CI67" t="str">
        <f>IF('[1]Data Checking'!CM67="","",'[1]Data Checking'!CM67)</f>
        <v/>
      </c>
      <c r="CJ67" t="str">
        <f>IF('[1]Data Checking'!CN67="","",'[1]Data Checking'!CN67)</f>
        <v/>
      </c>
      <c r="CK67" t="str">
        <f>IF('[1]Data Checking'!CO67="","",'[1]Data Checking'!CO67)</f>
        <v/>
      </c>
      <c r="CL67" t="str">
        <f>IF('[1]Data Checking'!CP67="","",'[1]Data Checking'!CP67)</f>
        <v/>
      </c>
      <c r="CM67" t="str">
        <f>IF('[1]Data Checking'!CQ67="","",'[1]Data Checking'!CQ67)</f>
        <v/>
      </c>
      <c r="CN67" t="str">
        <f>IF('[1]Data Checking'!CR67="","",'[1]Data Checking'!CR67)</f>
        <v/>
      </c>
      <c r="CO67" t="str">
        <f>IF('[1]Data Checking'!CS67="","",'[1]Data Checking'!CS67)</f>
        <v/>
      </c>
      <c r="CP67" t="str">
        <f>IF('[1]Data Checking'!CT67="","",'[1]Data Checking'!CT67)</f>
        <v/>
      </c>
      <c r="CQ67" t="str">
        <f>IF('[1]Data Checking'!CU67="","",'[1]Data Checking'!CU67)</f>
        <v/>
      </c>
      <c r="CR67" t="str">
        <f>IF('[1]Data Checking'!CV67="","",'[1]Data Checking'!CV67)</f>
        <v/>
      </c>
      <c r="CS67" t="str">
        <f>IF('[1]Data Checking'!CW67="","",'[1]Data Checking'!CW67)</f>
        <v/>
      </c>
      <c r="CT67" t="str">
        <f>IF('[1]Data Checking'!CX67="","",'[1]Data Checking'!CX67)</f>
        <v/>
      </c>
      <c r="CU67" t="str">
        <f>IF('[1]Data Checking'!CY67="","",'[1]Data Checking'!CY67)</f>
        <v/>
      </c>
      <c r="CV67" t="str">
        <f>IF('[1]Data Checking'!CZ67="","",'[1]Data Checking'!CZ67)</f>
        <v/>
      </c>
      <c r="CW67" t="str">
        <f>IF('[1]Data Checking'!DA67="","",'[1]Data Checking'!DA67)</f>
        <v/>
      </c>
      <c r="CX67" t="str">
        <f>IF('[1]Data Checking'!DB67="","",'[1]Data Checking'!DB67)</f>
        <v/>
      </c>
      <c r="CY67" t="str">
        <f>IF('[1]Data Checking'!DC67="","",'[1]Data Checking'!DC67)</f>
        <v/>
      </c>
      <c r="CZ67" t="str">
        <f>IF('[1]Data Checking'!DD67="","",'[1]Data Checking'!DD67)</f>
        <v/>
      </c>
      <c r="DA67" t="str">
        <f>IF('[1]Data Checking'!DE67="","",'[1]Data Checking'!DE67)</f>
        <v/>
      </c>
      <c r="DB67" t="str">
        <f>IF('[1]Data Checking'!DF67="","",'[1]Data Checking'!DF67)</f>
        <v/>
      </c>
      <c r="DC67" t="str">
        <f>IF('[1]Data Checking'!DG67="","",'[1]Data Checking'!DG67)</f>
        <v/>
      </c>
      <c r="DD67" t="str">
        <f>IF('[1]Data Checking'!DH67="","",'[1]Data Checking'!DH67)</f>
        <v/>
      </c>
      <c r="DE67" t="str">
        <f>IF('[1]Data Checking'!DI67="","",'[1]Data Checking'!DI67)</f>
        <v/>
      </c>
      <c r="DF67" t="str">
        <f>IF('[1]Data Checking'!DJ67="","",'[1]Data Checking'!DJ67)</f>
        <v/>
      </c>
      <c r="DG67" t="str">
        <f>IF('[1]Data Checking'!DK67="","",'[1]Data Checking'!DK67)</f>
        <v/>
      </c>
      <c r="DH67" t="str">
        <f>IF('[1]Data Checking'!DL67="","",'[1]Data Checking'!DL67)</f>
        <v/>
      </c>
      <c r="DI67" t="str">
        <f>IF('[1]Data Checking'!DM67="","",'[1]Data Checking'!DM67)</f>
        <v/>
      </c>
      <c r="DJ67" t="str">
        <f>IF('[1]Data Checking'!DN67="","",'[1]Data Checking'!DN67)</f>
        <v/>
      </c>
      <c r="DK67" t="str">
        <f>IF('[1]Data Checking'!DO67="","",'[1]Data Checking'!DO67)</f>
        <v/>
      </c>
      <c r="DL67" t="str">
        <f>IF('[1]Data Checking'!DP67="","",'[1]Data Checking'!DP67)</f>
        <v/>
      </c>
      <c r="DM67" t="str">
        <f>IF('[1]Data Checking'!DQ67="","",'[1]Data Checking'!DQ67)</f>
        <v/>
      </c>
      <c r="DN67" t="str">
        <f>IF('[1]Data Checking'!DR67="","",'[1]Data Checking'!DR67)</f>
        <v/>
      </c>
      <c r="DO67" t="str">
        <f>IF('[1]Data Checking'!DS67="","",'[1]Data Checking'!DS67)</f>
        <v/>
      </c>
      <c r="DP67" t="str">
        <f>IF('[1]Data Checking'!DT67="","",'[1]Data Checking'!DT67)</f>
        <v/>
      </c>
      <c r="DQ67" t="str">
        <f>IF('[1]Data Checking'!DU67="","",'[1]Data Checking'!DU67)</f>
        <v/>
      </c>
      <c r="DR67" t="str">
        <f>IF('[1]Data Checking'!DV67="","",'[1]Data Checking'!DV67)</f>
        <v/>
      </c>
      <c r="DS67" t="str">
        <f>IF('[1]Data Checking'!DW67="","",'[1]Data Checking'!DW67)</f>
        <v/>
      </c>
      <c r="DT67" t="str">
        <f>IF('[1]Data Checking'!DX67="","",'[1]Data Checking'!DX67)</f>
        <v/>
      </c>
      <c r="DU67" t="str">
        <f>IF('[1]Data Checking'!DY67="","",'[1]Data Checking'!DY67)</f>
        <v/>
      </c>
      <c r="DV67" t="str">
        <f>IF('[1]Data Checking'!DZ67="","",'[1]Data Checking'!DZ67)</f>
        <v/>
      </c>
      <c r="DW67" t="str">
        <f>IF('[1]Data Checking'!EA67="","",'[1]Data Checking'!EA67)</f>
        <v/>
      </c>
      <c r="DX67" t="str">
        <f>IF('[1]Data Checking'!EB67="","",'[1]Data Checking'!EB67)</f>
        <v/>
      </c>
      <c r="DY67" t="str">
        <f>IF('[1]Data Checking'!EC67="","",'[1]Data Checking'!EC67)</f>
        <v/>
      </c>
      <c r="DZ67" t="str">
        <f>IF('[1]Data Checking'!ED67="","",'[1]Data Checking'!ED67)</f>
        <v/>
      </c>
      <c r="EA67" t="str">
        <f>IF('[1]Data Checking'!EE67="","",'[1]Data Checking'!EE67)</f>
        <v/>
      </c>
      <c r="EB67" t="str">
        <f>IF('[1]Data Checking'!EF67="","",'[1]Data Checking'!EF67)</f>
        <v/>
      </c>
      <c r="EC67" t="str">
        <f>IF('[1]Data Checking'!EG67="","",'[1]Data Checking'!EG67)</f>
        <v/>
      </c>
      <c r="ED67" t="str">
        <f>IF('[1]Data Checking'!EH67="","",'[1]Data Checking'!EH67)</f>
        <v/>
      </c>
      <c r="EE67" t="str">
        <f>IF('[1]Data Checking'!EI67="","",'[1]Data Checking'!EI67)</f>
        <v/>
      </c>
      <c r="EF67" t="str">
        <f>IF('[1]Data Checking'!EJ67="","",'[1]Data Checking'!EJ67)</f>
        <v/>
      </c>
      <c r="EG67" t="str">
        <f>IF('[1]Data Checking'!EK67="","",'[1]Data Checking'!EK67)</f>
        <v/>
      </c>
      <c r="EH67" t="str">
        <f>IF('[1]Data Checking'!EL67="","",'[1]Data Checking'!EL67)</f>
        <v/>
      </c>
      <c r="EI67" t="str">
        <f>IF('[1]Data Checking'!EM67="","",'[1]Data Checking'!EM67)</f>
        <v/>
      </c>
      <c r="EJ67" t="str">
        <f>IF('[1]Data Checking'!EN67="","",'[1]Data Checking'!EN67)</f>
        <v/>
      </c>
      <c r="EK67" t="str">
        <f>IF('[1]Data Checking'!EO67="","",'[1]Data Checking'!EO67)</f>
        <v/>
      </c>
      <c r="EL67" t="str">
        <f>IF('[1]Data Checking'!EP67="","",'[1]Data Checking'!EP67)</f>
        <v/>
      </c>
      <c r="EM67" t="str">
        <f>IF('[1]Data Checking'!EQ67="","",'[1]Data Checking'!EQ67)</f>
        <v/>
      </c>
      <c r="EN67" t="str">
        <f>IF('[1]Data Checking'!ER67="","",'[1]Data Checking'!ER67)</f>
        <v/>
      </c>
      <c r="EO67" t="str">
        <f>IF('[1]Data Checking'!ES67="","",'[1]Data Checking'!ES67)</f>
        <v/>
      </c>
      <c r="EP67" t="str">
        <f>IF('[1]Data Checking'!ET67="","",'[1]Data Checking'!ET67)</f>
        <v/>
      </c>
      <c r="EQ67" t="str">
        <f>IF('[1]Data Checking'!EU67="","",'[1]Data Checking'!EU67)</f>
        <v/>
      </c>
      <c r="ER67" t="str">
        <f>IF('[1]Data Checking'!EV67="","",'[1]Data Checking'!EV67)</f>
        <v/>
      </c>
      <c r="ES67" t="str">
        <f>IF('[1]Data Checking'!EW67="","",'[1]Data Checking'!EW67)</f>
        <v/>
      </c>
      <c r="ET67" t="str">
        <f>IF('[1]Data Checking'!EX67="","",'[1]Data Checking'!EX67)</f>
        <v/>
      </c>
      <c r="EU67" t="str">
        <f>IF('[1]Data Checking'!EY67="","",'[1]Data Checking'!EY67)</f>
        <v/>
      </c>
      <c r="EV67" t="str">
        <f>IF('[1]Data Checking'!EZ67="","",'[1]Data Checking'!EZ67)</f>
        <v/>
      </c>
      <c r="EW67" t="str">
        <f>IF('[1]Data Checking'!FA67="","",'[1]Data Checking'!FA67)</f>
        <v/>
      </c>
      <c r="EX67" t="str">
        <f>IF('[1]Data Checking'!FB67="","",'[1]Data Checking'!FB67)</f>
        <v/>
      </c>
      <c r="EY67" t="str">
        <f>IF('[1]Data Checking'!FC67="","",'[1]Data Checking'!FC67)</f>
        <v/>
      </c>
      <c r="EZ67" t="str">
        <f>IF('[1]Data Checking'!FD67="","",'[1]Data Checking'!FD67)</f>
        <v/>
      </c>
      <c r="FA67" t="str">
        <f>IF('[1]Data Checking'!FE67="","",'[1]Data Checking'!FE67)</f>
        <v/>
      </c>
      <c r="FB67" t="str">
        <f>IF('[1]Data Checking'!FF67="","",'[1]Data Checking'!FF67)</f>
        <v/>
      </c>
      <c r="FC67" t="str">
        <f>IF('[1]Data Checking'!FG67="","",'[1]Data Checking'!FG67)</f>
        <v/>
      </c>
      <c r="FD67" t="str">
        <f>IF('[1]Data Checking'!FH67="","",'[1]Data Checking'!FH67)</f>
        <v/>
      </c>
      <c r="FE67" t="str">
        <f>IF('[1]Data Checking'!FI67="","",'[1]Data Checking'!FI67)</f>
        <v/>
      </c>
      <c r="FF67" t="str">
        <f>IF('[1]Data Checking'!FJ67="","",'[1]Data Checking'!FJ67)</f>
        <v/>
      </c>
      <c r="FG67" t="str">
        <f>IF('[1]Data Checking'!FK67="","",'[1]Data Checking'!FK67)</f>
        <v/>
      </c>
      <c r="FH67" t="str">
        <f>IF('[1]Data Checking'!FL67="","",'[1]Data Checking'!FL67)</f>
        <v/>
      </c>
      <c r="FI67" t="str">
        <f>IF('[1]Data Checking'!FM67="","",'[1]Data Checking'!FM67)</f>
        <v/>
      </c>
      <c r="FJ67" t="str">
        <f>IF('[1]Data Checking'!FN67="","",'[1]Data Checking'!FN67)</f>
        <v/>
      </c>
      <c r="FK67" t="str">
        <f>IF('[1]Data Checking'!FO67="","",'[1]Data Checking'!FO67)</f>
        <v/>
      </c>
      <c r="FL67" t="str">
        <f>IF('[1]Data Checking'!FP67="","",'[1]Data Checking'!FP67)</f>
        <v/>
      </c>
      <c r="FM67" t="str">
        <f>IF('[1]Data Checking'!FQ67="","",'[1]Data Checking'!FQ67)</f>
        <v/>
      </c>
      <c r="FN67" t="str">
        <f>IF('[1]Data Checking'!FR67="","",'[1]Data Checking'!FR67)</f>
        <v/>
      </c>
      <c r="FO67" t="str">
        <f>IF('[1]Data Checking'!FS67="","",'[1]Data Checking'!FS67)</f>
        <v/>
      </c>
      <c r="FP67" t="str">
        <f>IF('[1]Data Checking'!FT67="","",'[1]Data Checking'!FT67)</f>
        <v/>
      </c>
      <c r="FQ67" t="str">
        <f>IF('[1]Data Checking'!FU67="","",'[1]Data Checking'!FU67)</f>
        <v/>
      </c>
      <c r="FR67" t="str">
        <f>IF('[1]Data Checking'!FV67="","",'[1]Data Checking'!FV67)</f>
        <v/>
      </c>
      <c r="FS67" t="str">
        <f>IF('[1]Data Checking'!FW67="","",'[1]Data Checking'!FW67)</f>
        <v/>
      </c>
      <c r="FT67" t="str">
        <f>IF('[1]Data Checking'!FX67="","",'[1]Data Checking'!FX67)</f>
        <v/>
      </c>
      <c r="FU67" t="str">
        <f>IF('[1]Data Checking'!FY67="","",'[1]Data Checking'!FY67)</f>
        <v/>
      </c>
      <c r="FV67" t="str">
        <f>IF('[1]Data Checking'!FZ67="","",'[1]Data Checking'!FZ67)</f>
        <v/>
      </c>
      <c r="FW67" t="str">
        <f>IF('[1]Data Checking'!GA67="","",'[1]Data Checking'!GA67)</f>
        <v/>
      </c>
      <c r="FX67" t="str">
        <f>IF('[1]Data Checking'!GB67="","",'[1]Data Checking'!GB67)</f>
        <v/>
      </c>
      <c r="FY67" t="str">
        <f>IF('[1]Data Checking'!GC67="","",'[1]Data Checking'!GC67)</f>
        <v/>
      </c>
      <c r="FZ67" t="str">
        <f>IF('[1]Data Checking'!GD67="","",'[1]Data Checking'!GD67)</f>
        <v/>
      </c>
      <c r="GA67" t="str">
        <f>IF('[1]Data Checking'!GE67="","",'[1]Data Checking'!GE67)</f>
        <v/>
      </c>
      <c r="GB67" t="str">
        <f>IF('[1]Data Checking'!GF67="","",'[1]Data Checking'!GF67)</f>
        <v/>
      </c>
      <c r="GC67" t="str">
        <f>IF('[1]Data Checking'!GG67="","",'[1]Data Checking'!GG67)</f>
        <v/>
      </c>
      <c r="GD67" t="str">
        <f>IF('[1]Data Checking'!GH67="","",'[1]Data Checking'!GH67)</f>
        <v/>
      </c>
      <c r="GE67" t="str">
        <f>IF('[1]Data Checking'!GI67="","",'[1]Data Checking'!GI67)</f>
        <v/>
      </c>
      <c r="GF67" t="str">
        <f>IF('[1]Data Checking'!GJ67="","",'[1]Data Checking'!GJ67)</f>
        <v/>
      </c>
      <c r="GG67" t="str">
        <f>IF('[1]Data Checking'!GK67="","",'[1]Data Checking'!GK67)</f>
        <v/>
      </c>
      <c r="GH67" t="str">
        <f>IF('[1]Data Checking'!GL67="","",'[1]Data Checking'!GL67)</f>
        <v/>
      </c>
      <c r="GI67" t="str">
        <f>IF('[1]Data Checking'!GM67="","",'[1]Data Checking'!GM67)</f>
        <v/>
      </c>
      <c r="GJ67" t="str">
        <f>IF('[1]Data Checking'!GN67="","",'[1]Data Checking'!GN67)</f>
        <v/>
      </c>
      <c r="GK67" t="str">
        <f>IF('[1]Data Checking'!GO67="","",'[1]Data Checking'!GO67)</f>
        <v/>
      </c>
      <c r="GL67" t="str">
        <f>IF('[1]Data Checking'!GP67="","",'[1]Data Checking'!GP67)</f>
        <v/>
      </c>
      <c r="GM67" t="str">
        <f>IF('[1]Data Checking'!GQ67="","",'[1]Data Checking'!GQ67)</f>
        <v/>
      </c>
      <c r="GN67" t="str">
        <f>IF('[1]Data Checking'!GR67="","",'[1]Data Checking'!GR67)</f>
        <v/>
      </c>
      <c r="GO67" t="str">
        <f>IF('[1]Data Checking'!GS67="","",'[1]Data Checking'!GS67)</f>
        <v/>
      </c>
      <c r="GP67" t="str">
        <f>IF('[1]Data Checking'!GT67="","",'[1]Data Checking'!GT67)</f>
        <v/>
      </c>
      <c r="GQ67" t="str">
        <f>IF('[1]Data Checking'!GU67="","",'[1]Data Checking'!GU67)</f>
        <v/>
      </c>
      <c r="GR67" t="str">
        <f>IF('[1]Data Checking'!GV67="","",'[1]Data Checking'!GV67)</f>
        <v/>
      </c>
      <c r="GS67" t="str">
        <f>IF('[1]Data Checking'!GW67="","",'[1]Data Checking'!GW67)</f>
        <v/>
      </c>
      <c r="GT67" t="str">
        <f>IF('[1]Data Checking'!GX67="","",'[1]Data Checking'!GX67)</f>
        <v/>
      </c>
      <c r="GU67" t="str">
        <f>IF('[1]Data Checking'!GY67="","",'[1]Data Checking'!GY67)</f>
        <v/>
      </c>
      <c r="GV67" t="str">
        <f>IF('[1]Data Checking'!GZ67="","",'[1]Data Checking'!GZ67)</f>
        <v/>
      </c>
      <c r="GW67" t="str">
        <f>IF('[1]Data Checking'!HA67="","",'[1]Data Checking'!HA67)</f>
        <v/>
      </c>
      <c r="GX67" t="str">
        <f>IF('[1]Data Checking'!HB67="","",'[1]Data Checking'!HB67)</f>
        <v/>
      </c>
      <c r="GY67" t="str">
        <f>IF('[1]Data Checking'!HC67="","",'[1]Data Checking'!HC67)</f>
        <v/>
      </c>
      <c r="GZ67" t="str">
        <f>IF('[1]Data Checking'!HD67="","",'[1]Data Checking'!HD67)</f>
        <v/>
      </c>
      <c r="HA67" t="str">
        <f>IF('[1]Data Checking'!HE67="","",'[1]Data Checking'!HE67)</f>
        <v/>
      </c>
      <c r="HB67" t="str">
        <f>IF('[1]Data Checking'!HF67="","",'[1]Data Checking'!HF67)</f>
        <v/>
      </c>
      <c r="HC67" t="str">
        <f>IF('[1]Data Checking'!HG67="","",'[1]Data Checking'!HG67)</f>
        <v/>
      </c>
      <c r="HD67" t="str">
        <f>IF('[1]Data Checking'!HH67="","",'[1]Data Checking'!HH67)</f>
        <v/>
      </c>
      <c r="HE67" t="str">
        <f>IF('[1]Data Checking'!HI67="","",'[1]Data Checking'!HI67)</f>
        <v/>
      </c>
      <c r="HF67" t="str">
        <f>IF('[1]Data Checking'!HJ67="","",'[1]Data Checking'!HJ67)</f>
        <v/>
      </c>
      <c r="HG67" t="str">
        <f>IF('[1]Data Checking'!HK67="","",'[1]Data Checking'!HK67)</f>
        <v/>
      </c>
      <c r="HH67" t="str">
        <f>IF('[1]Data Checking'!HL67="","",'[1]Data Checking'!HL67)</f>
        <v/>
      </c>
      <c r="HI67" t="str">
        <f>IF('[1]Data Checking'!HM67="","",'[1]Data Checking'!HM67)</f>
        <v/>
      </c>
      <c r="HJ67" t="str">
        <f>IF('[1]Data Checking'!HN67="","",'[1]Data Checking'!HN67)</f>
        <v/>
      </c>
      <c r="HK67" t="str">
        <f>IF('[1]Data Checking'!HO67="","",'[1]Data Checking'!HO67)</f>
        <v/>
      </c>
      <c r="HL67" t="str">
        <f>IF('[1]Data Checking'!HP67="","",'[1]Data Checking'!HP67)</f>
        <v/>
      </c>
      <c r="HM67" t="str">
        <f>IF('[1]Data Checking'!HQ67="","",'[1]Data Checking'!HQ67)</f>
        <v/>
      </c>
      <c r="HN67" t="str">
        <f>IF('[1]Data Checking'!HR67="","",'[1]Data Checking'!HR67)</f>
        <v/>
      </c>
      <c r="HO67" t="str">
        <f>IF('[1]Data Checking'!HS67="","",'[1]Data Checking'!HS67)</f>
        <v/>
      </c>
      <c r="HP67" t="str">
        <f>IF('[1]Data Checking'!HT67="","",'[1]Data Checking'!HT67)</f>
        <v/>
      </c>
      <c r="HQ67" t="str">
        <f>IF('[1]Data Checking'!HU67="","",'[1]Data Checking'!HU67)</f>
        <v/>
      </c>
      <c r="HR67" t="str">
        <f>IF('[1]Data Checking'!HV67="","",'[1]Data Checking'!HV67)</f>
        <v/>
      </c>
      <c r="HS67" t="str">
        <f>IF('[1]Data Checking'!HW67="","",'[1]Data Checking'!HW67)</f>
        <v/>
      </c>
      <c r="HT67" t="str">
        <f>IF('[1]Data Checking'!HX67="","",'[1]Data Checking'!HX67)</f>
        <v/>
      </c>
      <c r="HU67" t="str">
        <f>IF('[1]Data Checking'!HY67="","",'[1]Data Checking'!HY67)</f>
        <v/>
      </c>
      <c r="HV67" t="str">
        <f>IF('[1]Data Checking'!HZ67="","",'[1]Data Checking'!HZ67)</f>
        <v/>
      </c>
      <c r="HW67" t="str">
        <f>IF('[1]Data Checking'!IA67="","",'[1]Data Checking'!IA67)</f>
        <v/>
      </c>
      <c r="HX67" t="str">
        <f>IF('[1]Data Checking'!IB67="","",'[1]Data Checking'!IB67)</f>
        <v/>
      </c>
      <c r="HY67" t="str">
        <f>IF('[1]Data Checking'!IC67="","",'[1]Data Checking'!IC67)</f>
        <v/>
      </c>
      <c r="HZ67">
        <f>IF('[1]Data Checking'!ID67="","",'[1]Data Checking'!ID67)</f>
        <v>50</v>
      </c>
      <c r="IA67" t="str">
        <f>IF('[1]Data Checking'!IE67="","",'[1]Data Checking'!IE67)</f>
        <v>Oui</v>
      </c>
      <c r="IB67" t="str">
        <f>IF('[1]Data Checking'!IF67="","",'[1]Data Checking'!IF67)</f>
        <v>Non</v>
      </c>
      <c r="IC67" t="str">
        <f>IF('[1]Data Checking'!IG67="","",'[1]Data Checking'!IG67)</f>
        <v/>
      </c>
      <c r="ID67" t="str">
        <f>IF('[1]Data Checking'!IH67="","",'[1]Data Checking'!IH67)</f>
        <v/>
      </c>
      <c r="IE67" t="str">
        <f>IF('[1]Data Checking'!II67="","",'[1]Data Checking'!II67)</f>
        <v/>
      </c>
      <c r="IF67" t="str">
        <f>IF('[1]Data Checking'!IJ67="","",'[1]Data Checking'!IJ67)</f>
        <v/>
      </c>
      <c r="IG67" t="str">
        <f>IF('[1]Data Checking'!IK67="","",'[1]Data Checking'!IK67)</f>
        <v/>
      </c>
      <c r="IH67" t="str">
        <f>IF('[1]Data Checking'!IL67="","",'[1]Data Checking'!IL67)</f>
        <v/>
      </c>
      <c r="II67" t="str">
        <f>IF('[1]Data Checking'!IM67="","",'[1]Data Checking'!IM67)</f>
        <v/>
      </c>
      <c r="IJ67" t="str">
        <f>IF('[1]Data Checking'!IN67="","",'[1]Data Checking'!IN67)</f>
        <v/>
      </c>
      <c r="IK67" t="str">
        <f>IF('[1]Data Checking'!IO67="","",'[1]Data Checking'!IO67)</f>
        <v>Risques d'être exposé à la violence</v>
      </c>
      <c r="IL67">
        <f>IF('[1]Data Checking'!IP67="","",'[1]Data Checking'!IP67)</f>
        <v>0</v>
      </c>
      <c r="IM67">
        <f>IF('[1]Data Checking'!IQ67="","",'[1]Data Checking'!IQ67)</f>
        <v>0</v>
      </c>
      <c r="IN67">
        <f>IF('[1]Data Checking'!IR67="","",'[1]Data Checking'!IR67)</f>
        <v>0</v>
      </c>
      <c r="IO67">
        <f>IF('[1]Data Checking'!IS67="","",'[1]Data Checking'!IS67)</f>
        <v>0</v>
      </c>
      <c r="IP67">
        <f>IF('[1]Data Checking'!IT67="","",'[1]Data Checking'!IT67)</f>
        <v>1</v>
      </c>
      <c r="IQ67">
        <f>IF('[1]Data Checking'!IU67="","",'[1]Data Checking'!IU67)</f>
        <v>0</v>
      </c>
      <c r="IR67">
        <f>IF('[1]Data Checking'!IV67="","",'[1]Data Checking'!IV67)</f>
        <v>0</v>
      </c>
      <c r="IS67">
        <f>IF('[1]Data Checking'!IW67="","",'[1]Data Checking'!IW67)</f>
        <v>0</v>
      </c>
      <c r="IT67" t="str">
        <f>IF('[1]Data Checking'!IX67="","",'[1]Data Checking'!IX67)</f>
        <v/>
      </c>
      <c r="IU67" t="str">
        <f>IF('[1]Data Checking'!IY67="","",'[1]Data Checking'!IY67)</f>
        <v>Oui</v>
      </c>
      <c r="IV67" t="str">
        <f>IF('[1]Data Checking'!IZ67="","",'[1]Data Checking'!IZ67)</f>
        <v/>
      </c>
      <c r="IW67" t="str">
        <f>IF('[1]Data Checking'!JA67="","",'[1]Data Checking'!JA67)</f>
        <v>Charbon de bois</v>
      </c>
      <c r="IX67">
        <f>IF('[1]Data Checking'!JB67="","",'[1]Data Checking'!JB67)</f>
        <v>0</v>
      </c>
      <c r="IY67">
        <f>IF('[1]Data Checking'!JC67="","",'[1]Data Checking'!JC67)</f>
        <v>0</v>
      </c>
      <c r="IZ67">
        <f>IF('[1]Data Checking'!JD67="","",'[1]Data Checking'!JD67)</f>
        <v>1</v>
      </c>
      <c r="JA67">
        <f>IF('[1]Data Checking'!JE67="","",'[1]Data Checking'!JE67)</f>
        <v>0</v>
      </c>
      <c r="JB67" t="str">
        <f>IF('[1]Data Checking'!JF67="","",'[1]Data Checking'!JF67)</f>
        <v/>
      </c>
      <c r="JC67" t="str">
        <f>IF('[1]Data Checking'!JG67="","",'[1]Data Checking'!JG67)</f>
        <v/>
      </c>
      <c r="JD67" t="str">
        <f>IF('[1]Data Checking'!JH67="","",'[1]Data Checking'!JH67)</f>
        <v/>
      </c>
      <c r="JE67" t="str">
        <f>IF('[1]Data Checking'!JI67="","",'[1]Data Checking'!JI67)</f>
        <v/>
      </c>
      <c r="JF67" t="str">
        <f>IF('[1]Data Checking'!JJ67="","",'[1]Data Checking'!JJ67)</f>
        <v/>
      </c>
      <c r="JG67" t="str">
        <f>IF('[1]Data Checking'!JK67="","",'[1]Data Checking'!JK67)</f>
        <v/>
      </c>
      <c r="JH67" t="str">
        <f>IF('[1]Data Checking'!JL67="","",'[1]Data Checking'!JL67)</f>
        <v/>
      </c>
      <c r="JI67" t="str">
        <f>IF('[1]Data Checking'!JM67="","",'[1]Data Checking'!JM67)</f>
        <v/>
      </c>
      <c r="JJ67" t="str">
        <f>IF('[1]Data Checking'!JN67="","",'[1]Data Checking'!JN67)</f>
        <v/>
      </c>
      <c r="JK67" t="str">
        <f>IF('[1]Data Checking'!JO67="","",'[1]Data Checking'!JO67)</f>
        <v/>
      </c>
      <c r="JL67" t="str">
        <f>IF('[1]Data Checking'!JP67="","",'[1]Data Checking'!JP67)</f>
        <v/>
      </c>
      <c r="JM67" t="str">
        <f>IF('[1]Data Checking'!JQ67="","",'[1]Data Checking'!JQ67)</f>
        <v/>
      </c>
      <c r="JN67" t="str">
        <f>IF('[1]Data Checking'!JR67="","",'[1]Data Checking'!JR67)</f>
        <v/>
      </c>
      <c r="JO67" t="str">
        <f>IF('[1]Data Checking'!JS67="","",'[1]Data Checking'!JS67)</f>
        <v/>
      </c>
      <c r="JP67" t="str">
        <f>IF('[1]Data Checking'!JT67="","",'[1]Data Checking'!JT67)</f>
        <v/>
      </c>
      <c r="JQ67" t="str">
        <f>IF('[1]Data Checking'!JU67="","",'[1]Data Checking'!JU67)</f>
        <v/>
      </c>
      <c r="JR67" t="str">
        <f>IF('[1]Data Checking'!JV67="","",'[1]Data Checking'!JV67)</f>
        <v/>
      </c>
      <c r="JS67" t="str">
        <f>IF('[1]Data Checking'!JW67="","",'[1]Data Checking'!JW67)</f>
        <v/>
      </c>
      <c r="JT67" t="str">
        <f>IF('[1]Data Checking'!JX67="","",'[1]Data Checking'!JX67)</f>
        <v/>
      </c>
      <c r="JU67" t="str">
        <f>IF('[1]Data Checking'!JY67="","",'[1]Data Checking'!JY67)</f>
        <v/>
      </c>
      <c r="JV67" t="str">
        <f>IF('[1]Data Checking'!JZ67="","",'[1]Data Checking'!JZ67)</f>
        <v/>
      </c>
      <c r="JW67" t="str">
        <f>IF('[1]Data Checking'!KA67="","",'[1]Data Checking'!KA67)</f>
        <v/>
      </c>
      <c r="JX67" t="str">
        <f>IF('[1]Data Checking'!KB67="","",'[1]Data Checking'!KB67)</f>
        <v/>
      </c>
      <c r="JY67" t="str">
        <f>IF('[1]Data Checking'!KC67="","",'[1]Data Checking'!KC67)</f>
        <v/>
      </c>
      <c r="JZ67" t="str">
        <f>IF('[1]Data Checking'!KD67="","",'[1]Data Checking'!KD67)</f>
        <v/>
      </c>
      <c r="KA67" t="str">
        <f>IF('[1]Data Checking'!KE67="","",'[1]Data Checking'!KE67)</f>
        <v/>
      </c>
      <c r="KB67" t="str">
        <f>IF('[1]Data Checking'!KF67="","",'[1]Data Checking'!KF67)</f>
        <v/>
      </c>
      <c r="KC67" t="str">
        <f>IF('[1]Data Checking'!KG67="","",'[1]Data Checking'!KG67)</f>
        <v/>
      </c>
      <c r="KD67" t="str">
        <f>IF('[1]Data Checking'!KH67="","",'[1]Data Checking'!KH67)</f>
        <v/>
      </c>
      <c r="KE67" t="str">
        <f>IF('[1]Data Checking'!KI67="","",'[1]Data Checking'!KI67)</f>
        <v/>
      </c>
      <c r="KF67" t="str">
        <f>IF('[1]Data Checking'!KJ67="","",'[1]Data Checking'!KJ67)</f>
        <v/>
      </c>
      <c r="KG67" t="str">
        <f>IF('[1]Data Checking'!KK67="","",'[1]Data Checking'!KK67)</f>
        <v/>
      </c>
      <c r="KH67" t="str">
        <f>IF('[1]Data Checking'!KL67="","",'[1]Data Checking'!KL67)</f>
        <v/>
      </c>
      <c r="KI67" t="str">
        <f>IF('[1]Data Checking'!KM67="","",'[1]Data Checking'!KM67)</f>
        <v/>
      </c>
      <c r="KJ67" t="str">
        <f>IF('[1]Data Checking'!KN67="","",'[1]Data Checking'!KN67)</f>
        <v/>
      </c>
      <c r="KK67" t="str">
        <f>IF('[1]Data Checking'!KO67="","",'[1]Data Checking'!KO67)</f>
        <v/>
      </c>
      <c r="KL67" t="str">
        <f>IF('[1]Data Checking'!KP67="","",'[1]Data Checking'!KP67)</f>
        <v/>
      </c>
      <c r="KM67" t="str">
        <f>IF('[1]Data Checking'!KQ67="","",'[1]Data Checking'!KQ67)</f>
        <v/>
      </c>
      <c r="KN67" t="str">
        <f>IF('[1]Data Checking'!KR67="","",'[1]Data Checking'!KR67)</f>
        <v/>
      </c>
      <c r="KO67" t="str">
        <f>IF('[1]Data Checking'!KS67="","",'[1]Data Checking'!KS67)</f>
        <v/>
      </c>
      <c r="KP67" t="str">
        <f>IF('[1]Data Checking'!KT67="","",'[1]Data Checking'!KT67)</f>
        <v/>
      </c>
      <c r="KQ67" t="str">
        <f>IF('[1]Data Checking'!KU67="","",'[1]Data Checking'!KU67)</f>
        <v/>
      </c>
      <c r="KR67" t="str">
        <f>IF('[1]Data Checking'!KV67="","",'[1]Data Checking'!KV67)</f>
        <v/>
      </c>
      <c r="KS67" t="str">
        <f>IF('[1]Data Checking'!KW67="","",'[1]Data Checking'!KW67)</f>
        <v/>
      </c>
      <c r="KT67" t="str">
        <f>IF('[1]Data Checking'!KX67="","",'[1]Data Checking'!KX67)</f>
        <v/>
      </c>
      <c r="KU67" t="str">
        <f>IF('[1]Data Checking'!KY67="","",'[1]Data Checking'!KY67)</f>
        <v/>
      </c>
      <c r="KV67" t="str">
        <f>IF('[1]Data Checking'!KZ67="","",'[1]Data Checking'!KZ67)</f>
        <v/>
      </c>
      <c r="KW67" t="str">
        <f>IF('[1]Data Checking'!LA67="","",'[1]Data Checking'!LA67)</f>
        <v/>
      </c>
      <c r="KX67" t="str">
        <f>IF('[1]Data Checking'!LB67="","",'[1]Data Checking'!LB67)</f>
        <v/>
      </c>
      <c r="KY67" t="str">
        <f>IF('[1]Data Checking'!LC67="","",'[1]Data Checking'!LC67)</f>
        <v/>
      </c>
      <c r="KZ67" t="str">
        <f>IF('[1]Data Checking'!LD67="","",'[1]Data Checking'!LD67)</f>
        <v/>
      </c>
      <c r="LA67" t="str">
        <f>IF('[1]Data Checking'!LE67="","",'[1]Data Checking'!LE67)</f>
        <v/>
      </c>
      <c r="LB67" t="str">
        <f>IF('[1]Data Checking'!LF67="","",'[1]Data Checking'!LF67)</f>
        <v/>
      </c>
      <c r="LC67" t="str">
        <f>IF('[1]Data Checking'!LG67="","",'[1]Data Checking'!LG67)</f>
        <v/>
      </c>
      <c r="LD67" t="str">
        <f>IF('[1]Data Checking'!LH67="","",'[1]Data Checking'!LH67)</f>
        <v/>
      </c>
      <c r="LE67" t="str">
        <f>IF('[1]Data Checking'!LI67="","",'[1]Data Checking'!LI67)</f>
        <v/>
      </c>
      <c r="LF67" t="str">
        <f>IF('[1]Data Checking'!LJ67="","",'[1]Data Checking'!LJ67)</f>
        <v/>
      </c>
      <c r="LG67" t="str">
        <f>IF('[1]Data Checking'!LK67="","",'[1]Data Checking'!LK67)</f>
        <v/>
      </c>
      <c r="LH67" t="str">
        <f>IF('[1]Data Checking'!LL67="","",'[1]Data Checking'!LL67)</f>
        <v/>
      </c>
      <c r="LI67" t="str">
        <f>IF('[1]Data Checking'!LM67="","",'[1]Data Checking'!LM67)</f>
        <v/>
      </c>
      <c r="LJ67" t="str">
        <f>IF('[1]Data Checking'!LN67="","",'[1]Data Checking'!LN67)</f>
        <v/>
      </c>
      <c r="LK67" t="str">
        <f>IF('[1]Data Checking'!LO67="","",'[1]Data Checking'!LO67)</f>
        <v/>
      </c>
      <c r="LL67" t="str">
        <f>IF('[1]Data Checking'!LP67="","",'[1]Data Checking'!LP67)</f>
        <v/>
      </c>
      <c r="LM67" t="str">
        <f>IF('[1]Data Checking'!LQ67="","",'[1]Data Checking'!LQ67)</f>
        <v/>
      </c>
      <c r="LN67" t="str">
        <f>IF('[1]Data Checking'!LR67="","",'[1]Data Checking'!LR67)</f>
        <v/>
      </c>
      <c r="LO67" t="str">
        <f>IF('[1]Data Checking'!LS67="","",'[1]Data Checking'!LS67)</f>
        <v/>
      </c>
      <c r="LP67" t="str">
        <f>IF('[1]Data Checking'!LT67="","",'[1]Data Checking'!LT67)</f>
        <v/>
      </c>
      <c r="LQ67" t="str">
        <f>IF('[1]Data Checking'!LU67="","",'[1]Data Checking'!LU67)</f>
        <v/>
      </c>
      <c r="LR67" t="str">
        <f>IF('[1]Data Checking'!LV67="","",'[1]Data Checking'!LV67)</f>
        <v/>
      </c>
      <c r="LS67" t="str">
        <f>IF('[1]Data Checking'!LW67="","",'[1]Data Checking'!LW67)</f>
        <v/>
      </c>
      <c r="LT67" t="str">
        <f>IF('[1]Data Checking'!LX67="","",'[1]Data Checking'!LX67)</f>
        <v/>
      </c>
      <c r="LU67" t="str">
        <f>IF('[1]Data Checking'!LY67="","",'[1]Data Checking'!LY67)</f>
        <v/>
      </c>
      <c r="LV67" t="str">
        <f>IF('[1]Data Checking'!LZ67="","",'[1]Data Checking'!LZ67)</f>
        <v/>
      </c>
      <c r="LW67" t="str">
        <f>IF('[1]Data Checking'!MA67="","",'[1]Data Checking'!MA67)</f>
        <v/>
      </c>
      <c r="LX67" t="str">
        <f>IF('[1]Data Checking'!MB67="","",'[1]Data Checking'!MB67)</f>
        <v/>
      </c>
      <c r="LY67" t="str">
        <f>IF('[1]Data Checking'!MC67="","",'[1]Data Checking'!MC67)</f>
        <v/>
      </c>
      <c r="LZ67" t="str">
        <f>IF('[1]Data Checking'!MD67="","",'[1]Data Checking'!MD67)</f>
        <v/>
      </c>
      <c r="MA67" t="str">
        <f>IF('[1]Data Checking'!ME67="","",'[1]Data Checking'!ME67)</f>
        <v/>
      </c>
      <c r="MB67" t="str">
        <f>IF('[1]Data Checking'!MF67="","",'[1]Data Checking'!MF67)</f>
        <v/>
      </c>
      <c r="MC67" t="str">
        <f>IF('[1]Data Checking'!MG67="","",'[1]Data Checking'!MG67)</f>
        <v/>
      </c>
      <c r="MD67" t="str">
        <f>IF('[1]Data Checking'!MH67="","",'[1]Data Checking'!MH67)</f>
        <v/>
      </c>
      <c r="ME67" t="str">
        <f>IF('[1]Data Checking'!MI67="","",'[1]Data Checking'!MI67)</f>
        <v/>
      </c>
      <c r="MF67" t="str">
        <f>IF('[1]Data Checking'!MJ67="","",'[1]Data Checking'!MJ67)</f>
        <v/>
      </c>
      <c r="MG67" t="str">
        <f>IF('[1]Data Checking'!MK67="","",'[1]Data Checking'!MK67)</f>
        <v/>
      </c>
      <c r="MH67" t="str">
        <f>IF('[1]Data Checking'!ML67="","",'[1]Data Checking'!ML67)</f>
        <v/>
      </c>
      <c r="MI67" t="str">
        <f>IF('[1]Data Checking'!MM67="","",'[1]Data Checking'!MM67)</f>
        <v/>
      </c>
      <c r="MJ67" t="str">
        <f>IF('[1]Data Checking'!MN67="","",'[1]Data Checking'!MN67)</f>
        <v/>
      </c>
      <c r="MK67" t="str">
        <f>IF('[1]Data Checking'!MO67="","",'[1]Data Checking'!MO67)</f>
        <v/>
      </c>
      <c r="ML67" t="str">
        <f>IF('[1]Data Checking'!MP67="","",'[1]Data Checking'!MP67)</f>
        <v/>
      </c>
      <c r="MM67" t="str">
        <f>IF('[1]Data Checking'!MQ67="","",'[1]Data Checking'!MQ67)</f>
        <v/>
      </c>
      <c r="MN67" t="str">
        <f>IF('[1]Data Checking'!MR67="","",'[1]Data Checking'!MR67)</f>
        <v/>
      </c>
      <c r="MO67" t="str">
        <f>IF('[1]Data Checking'!MS67="","",'[1]Data Checking'!MS67)</f>
        <v/>
      </c>
      <c r="MP67" t="str">
        <f>IF('[1]Data Checking'!MT67="","",'[1]Data Checking'!MT67)</f>
        <v/>
      </c>
      <c r="MQ67" t="str">
        <f>IF('[1]Data Checking'!MU67="","",'[1]Data Checking'!MU67)</f>
        <v/>
      </c>
      <c r="MR67" t="str">
        <f>IF('[1]Data Checking'!MV67="","",'[1]Data Checking'!MV67)</f>
        <v/>
      </c>
      <c r="MS67" t="str">
        <f>IF('[1]Data Checking'!MW67="","",'[1]Data Checking'!MW67)</f>
        <v/>
      </c>
      <c r="MT67" t="str">
        <f>IF('[1]Data Checking'!MX67="","",'[1]Data Checking'!MX67)</f>
        <v/>
      </c>
      <c r="MU67" t="str">
        <f>IF('[1]Data Checking'!MY67="","",'[1]Data Checking'!MY67)</f>
        <v/>
      </c>
      <c r="MV67" t="str">
        <f>IF('[1]Data Checking'!MZ67="","",'[1]Data Checking'!MZ67)</f>
        <v/>
      </c>
      <c r="MW67" t="str">
        <f>IF('[1]Data Checking'!NA67="","",'[1]Data Checking'!NA67)</f>
        <v/>
      </c>
      <c r="MX67" t="str">
        <f>IF('[1]Data Checking'!NB67="","",'[1]Data Checking'!NB67)</f>
        <v/>
      </c>
      <c r="MY67" t="str">
        <f>IF('[1]Data Checking'!NC67="","",'[1]Data Checking'!NC67)</f>
        <v/>
      </c>
      <c r="MZ67" t="str">
        <f>IF('[1]Data Checking'!ND67="","",'[1]Data Checking'!ND67)</f>
        <v/>
      </c>
      <c r="NA67" t="str">
        <f>IF('[1]Data Checking'!NE67="","",'[1]Data Checking'!NE67)</f>
        <v/>
      </c>
      <c r="NB67" t="str">
        <f>IF('[1]Data Checking'!NF67="","",'[1]Data Checking'!NF67)</f>
        <v/>
      </c>
      <c r="NC67" t="str">
        <f>IF('[1]Data Checking'!NG67="","",'[1]Data Checking'!NG67)</f>
        <v/>
      </c>
      <c r="ND67" t="str">
        <f>IF('[1]Data Checking'!NH67="","",'[1]Data Checking'!NH67)</f>
        <v/>
      </c>
      <c r="NE67" t="str">
        <f>IF('[1]Data Checking'!NI67="","",'[1]Data Checking'!NI67)</f>
        <v/>
      </c>
      <c r="NF67" t="str">
        <f>IF('[1]Data Checking'!NJ67="","",'[1]Data Checking'!NJ67)</f>
        <v/>
      </c>
      <c r="NG67" t="str">
        <f>IF('[1]Data Checking'!NK67="","",'[1]Data Checking'!NK67)</f>
        <v/>
      </c>
      <c r="NH67" t="str">
        <f>IF('[1]Data Checking'!NL67="","",'[1]Data Checking'!NL67)</f>
        <v/>
      </c>
      <c r="NI67" t="str">
        <f>IF('[1]Data Checking'!NM67="","",'[1]Data Checking'!NM67)</f>
        <v/>
      </c>
      <c r="NJ67" t="str">
        <f>IF('[1]Data Checking'!NN67="","",'[1]Data Checking'!NN67)</f>
        <v/>
      </c>
      <c r="NK67" t="str">
        <f>IF('[1]Data Checking'!NO67="","",'[1]Data Checking'!NO67)</f>
        <v/>
      </c>
      <c r="NL67" t="str">
        <f>IF('[1]Data Checking'!NP67="","",'[1]Data Checking'!NP67)</f>
        <v/>
      </c>
      <c r="NM67" t="str">
        <f>IF('[1]Data Checking'!NQ67="","",'[1]Data Checking'!NQ67)</f>
        <v/>
      </c>
      <c r="NN67" t="str">
        <f>IF('[1]Data Checking'!NR67="","",'[1]Data Checking'!NR67)</f>
        <v/>
      </c>
      <c r="NO67" t="str">
        <f>IF('[1]Data Checking'!NS67="","",'[1]Data Checking'!NS67)</f>
        <v/>
      </c>
      <c r="NP67" t="str">
        <f>IF('[1]Data Checking'!NT67="","",'[1]Data Checking'!NT67)</f>
        <v/>
      </c>
      <c r="NQ67" t="str">
        <f>IF('[1]Data Checking'!NU67="","",'[1]Data Checking'!NU67)</f>
        <v/>
      </c>
      <c r="NR67" t="str">
        <f>IF('[1]Data Checking'!NV67="","",'[1]Data Checking'!NV67)</f>
        <v/>
      </c>
      <c r="NS67" t="str">
        <f>IF('[1]Data Checking'!NW67="","",'[1]Data Checking'!NW67)</f>
        <v/>
      </c>
      <c r="NT67" t="str">
        <f>IF('[1]Data Checking'!NX67="","",'[1]Data Checking'!NX67)</f>
        <v/>
      </c>
      <c r="NU67" t="str">
        <f>IF('[1]Data Checking'!NY67="","",'[1]Data Checking'!NY67)</f>
        <v/>
      </c>
      <c r="NV67" t="str">
        <f>IF('[1]Data Checking'!NZ67="","",'[1]Data Checking'!NZ67)</f>
        <v/>
      </c>
      <c r="NW67" t="str">
        <f>IF('[1]Data Checking'!OA67="","",'[1]Data Checking'!OA67)</f>
        <v/>
      </c>
      <c r="NX67" t="str">
        <f>IF('[1]Data Checking'!OB67="","",'[1]Data Checking'!OB67)</f>
        <v/>
      </c>
      <c r="NY67" t="str">
        <f>IF('[1]Data Checking'!OC67="","",'[1]Data Checking'!OC67)</f>
        <v/>
      </c>
      <c r="NZ67" t="str">
        <f>IF('[1]Data Checking'!OD67="","",'[1]Data Checking'!OD67)</f>
        <v/>
      </c>
      <c r="OA67" t="str">
        <f>IF('[1]Data Checking'!OE67="","",'[1]Data Checking'!OE67)</f>
        <v/>
      </c>
      <c r="OB67" t="str">
        <f>IF('[1]Data Checking'!OF67="","",'[1]Data Checking'!OF67)</f>
        <v/>
      </c>
      <c r="OC67" t="str">
        <f>IF('[1]Data Checking'!OG67="","",'[1]Data Checking'!OG67)</f>
        <v/>
      </c>
      <c r="OD67" t="str">
        <f>IF('[1]Data Checking'!OH67="","",'[1]Data Checking'!OH67)</f>
        <v/>
      </c>
      <c r="OE67" t="str">
        <f>IF('[1]Data Checking'!OI67="","",'[1]Data Checking'!OI67)</f>
        <v/>
      </c>
      <c r="OF67" t="str">
        <f>IF('[1]Data Checking'!OJ67="","",'[1]Data Checking'!OJ67)</f>
        <v/>
      </c>
      <c r="OG67" t="str">
        <f>IF('[1]Data Checking'!OK67="","",'[1]Data Checking'!OK67)</f>
        <v/>
      </c>
      <c r="OH67" t="str">
        <f>IF('[1]Data Checking'!OL67="","",'[1]Data Checking'!OL67)</f>
        <v/>
      </c>
      <c r="OI67" t="str">
        <f>IF('[1]Data Checking'!OM67="","",'[1]Data Checking'!OM67)</f>
        <v/>
      </c>
      <c r="OJ67" t="str">
        <f>IF('[1]Data Checking'!ON67="","",'[1]Data Checking'!ON67)</f>
        <v/>
      </c>
      <c r="OK67" t="str">
        <f>IF('[1]Data Checking'!OO67="","",'[1]Data Checking'!OO67)</f>
        <v/>
      </c>
      <c r="OL67" t="str">
        <f>IF('[1]Data Checking'!OP67="","",'[1]Data Checking'!OP67)</f>
        <v/>
      </c>
      <c r="OM67" t="str">
        <f>IF('[1]Data Checking'!OQ67="","",'[1]Data Checking'!OQ67)</f>
        <v/>
      </c>
      <c r="ON67" t="str">
        <f>IF('[1]Data Checking'!OR67="","",'[1]Data Checking'!OR67)</f>
        <v/>
      </c>
      <c r="OO67" t="str">
        <f>IF('[1]Data Checking'!OS67="","",'[1]Data Checking'!OS67)</f>
        <v/>
      </c>
      <c r="OP67" t="str">
        <f>IF('[1]Data Checking'!OT67="","",'[1]Data Checking'!OT67)</f>
        <v/>
      </c>
      <c r="OQ67" t="str">
        <f>IF('[1]Data Checking'!OU67="","",'[1]Data Checking'!OU67)</f>
        <v/>
      </c>
      <c r="OR67" t="str">
        <f>IF('[1]Data Checking'!OV67="","",'[1]Data Checking'!OV67)</f>
        <v/>
      </c>
      <c r="OS67" t="str">
        <f>IF('[1]Data Checking'!OW67="","",'[1]Data Checking'!OW67)</f>
        <v/>
      </c>
      <c r="OT67" t="str">
        <f>IF('[1]Data Checking'!OX67="","",'[1]Data Checking'!OX67)</f>
        <v/>
      </c>
      <c r="OU67" t="str">
        <f>IF('[1]Data Checking'!OY67="","",'[1]Data Checking'!OY67)</f>
        <v/>
      </c>
      <c r="OV67" t="str">
        <f>IF('[1]Data Checking'!OZ67="","",'[1]Data Checking'!OZ67)</f>
        <v/>
      </c>
      <c r="OW67" t="str">
        <f>IF('[1]Data Checking'!PA67="","",'[1]Data Checking'!PA67)</f>
        <v/>
      </c>
      <c r="OX67" t="str">
        <f>IF('[1]Data Checking'!PB67="","",'[1]Data Checking'!PB67)</f>
        <v/>
      </c>
      <c r="OY67" t="str">
        <f>IF('[1]Data Checking'!PC67="","",'[1]Data Checking'!PC67)</f>
        <v/>
      </c>
      <c r="OZ67" t="str">
        <f>IF('[1]Data Checking'!PD67="","",'[1]Data Checking'!PD67)</f>
        <v/>
      </c>
      <c r="PA67" t="str">
        <f>IF('[1]Data Checking'!PE67="","",'[1]Data Checking'!PE67)</f>
        <v/>
      </c>
      <c r="PB67" t="str">
        <f>IF('[1]Data Checking'!PF67="","",'[1]Data Checking'!PF67)</f>
        <v/>
      </c>
      <c r="PC67" t="str">
        <f>IF('[1]Data Checking'!PG67="","",'[1]Data Checking'!PG67)</f>
        <v/>
      </c>
      <c r="PD67" t="str">
        <f>IF('[1]Data Checking'!PH67="","",'[1]Data Checking'!PH67)</f>
        <v/>
      </c>
      <c r="PE67" t="str">
        <f>IF('[1]Data Checking'!PI67="","",'[1]Data Checking'!PI67)</f>
        <v/>
      </c>
      <c r="PF67" t="str">
        <f>IF('[1]Data Checking'!PJ67="","",'[1]Data Checking'!PJ67)</f>
        <v/>
      </c>
      <c r="PG67" t="str">
        <f>IF('[1]Data Checking'!PK67="","",'[1]Data Checking'!PK67)</f>
        <v/>
      </c>
      <c r="PH67" t="str">
        <f>IF('[1]Data Checking'!PL67="","",'[1]Data Checking'!PL67)</f>
        <v/>
      </c>
      <c r="PI67" t="str">
        <f>IF('[1]Data Checking'!PM67="","",'[1]Data Checking'!PM67)</f>
        <v/>
      </c>
      <c r="PJ67" t="str">
        <f>IF('[1]Data Checking'!PN67="","",'[1]Data Checking'!PN67)</f>
        <v/>
      </c>
      <c r="PK67" t="str">
        <f>IF('[1]Data Checking'!PO67="","",'[1]Data Checking'!PO67)</f>
        <v/>
      </c>
      <c r="PL67" t="str">
        <f>IF('[1]Data Checking'!PP67="","",'[1]Data Checking'!PP67)</f>
        <v/>
      </c>
      <c r="PM67" t="str">
        <f>IF('[1]Data Checking'!PQ67="","",'[1]Data Checking'!PQ67)</f>
        <v/>
      </c>
      <c r="PN67" t="str">
        <f>IF('[1]Data Checking'!PR67="","",'[1]Data Checking'!PR67)</f>
        <v/>
      </c>
      <c r="PO67" t="str">
        <f>IF('[1]Data Checking'!PS67="","",'[1]Data Checking'!PS67)</f>
        <v/>
      </c>
      <c r="PP67" t="str">
        <f>IF('[1]Data Checking'!PT67="","",'[1]Data Checking'!PT67)</f>
        <v/>
      </c>
      <c r="PQ67" t="str">
        <f>IF('[1]Data Checking'!PU67="","",'[1]Data Checking'!PU67)</f>
        <v/>
      </c>
      <c r="PR67" t="str">
        <f>IF('[1]Data Checking'!PV67="","",'[1]Data Checking'!PV67)</f>
        <v/>
      </c>
      <c r="PS67" t="str">
        <f>IF('[1]Data Checking'!PW67="","",'[1]Data Checking'!PW67)</f>
        <v/>
      </c>
      <c r="PT67" t="str">
        <f>IF('[1]Data Checking'!PX67="","",'[1]Data Checking'!PX67)</f>
        <v/>
      </c>
      <c r="PU67" t="str">
        <f>IF('[1]Data Checking'!PY67="","",'[1]Data Checking'!PY67)</f>
        <v/>
      </c>
      <c r="PV67" t="str">
        <f>IF('[1]Data Checking'!PZ67="","",'[1]Data Checking'!PZ67)</f>
        <v/>
      </c>
      <c r="PW67" t="str">
        <f>IF('[1]Data Checking'!QA67="","",'[1]Data Checking'!QA67)</f>
        <v/>
      </c>
      <c r="PX67" t="str">
        <f>IF('[1]Data Checking'!QB67="","",'[1]Data Checking'!QB67)</f>
        <v/>
      </c>
      <c r="PY67" t="str">
        <f>IF('[1]Data Checking'!QC67="","",'[1]Data Checking'!QC67)</f>
        <v/>
      </c>
      <c r="PZ67" t="str">
        <f>IF('[1]Data Checking'!QD67="","",'[1]Data Checking'!QD67)</f>
        <v/>
      </c>
      <c r="QA67" t="str">
        <f>IF('[1]Data Checking'!QE67="","",'[1]Data Checking'!QE67)</f>
        <v/>
      </c>
      <c r="QB67" t="str">
        <f>IF('[1]Data Checking'!QF67="","",'[1]Data Checking'!QF67)</f>
        <v/>
      </c>
      <c r="QC67" t="str">
        <f>IF('[1]Data Checking'!QG67="","",'[1]Data Checking'!QG67)</f>
        <v/>
      </c>
      <c r="QD67" t="str">
        <f>IF('[1]Data Checking'!QH67="","",'[1]Data Checking'!QH67)</f>
        <v/>
      </c>
      <c r="QE67" t="str">
        <f>IF('[1]Data Checking'!QI67="","",'[1]Data Checking'!QI67)</f>
        <v/>
      </c>
      <c r="QF67" t="str">
        <f>IF('[1]Data Checking'!QJ67="","",'[1]Data Checking'!QJ67)</f>
        <v/>
      </c>
      <c r="QG67" t="str">
        <f>IF('[1]Data Checking'!QK67="","",'[1]Data Checking'!QK67)</f>
        <v/>
      </c>
      <c r="QH67" t="str">
        <f>IF('[1]Data Checking'!QL67="","",'[1]Data Checking'!QL67)</f>
        <v/>
      </c>
      <c r="QI67" t="str">
        <f>IF('[1]Data Checking'!QM67="","",'[1]Data Checking'!QM67)</f>
        <v/>
      </c>
      <c r="QJ67" t="str">
        <f>IF('[1]Data Checking'!QN67="","",'[1]Data Checking'!QN67)</f>
        <v/>
      </c>
      <c r="QK67" t="str">
        <f>IF('[1]Data Checking'!QO67="","",'[1]Data Checking'!QO67)</f>
        <v/>
      </c>
      <c r="QL67" t="str">
        <f>IF('[1]Data Checking'!QP67="","",'[1]Data Checking'!QP67)</f>
        <v/>
      </c>
      <c r="QM67" t="str">
        <f>IF('[1]Data Checking'!QQ67="","",'[1]Data Checking'!QQ67)</f>
        <v/>
      </c>
      <c r="QN67" t="str">
        <f>IF('[1]Data Checking'!QR67="","",'[1]Data Checking'!QR67)</f>
        <v/>
      </c>
      <c r="QO67" t="str">
        <f>IF('[1]Data Checking'!QS67="","",'[1]Data Checking'!QS67)</f>
        <v/>
      </c>
      <c r="QP67" t="str">
        <f>IF('[1]Data Checking'!QT67="","",'[1]Data Checking'!QT67)</f>
        <v/>
      </c>
      <c r="QQ67" t="str">
        <f>IF('[1]Data Checking'!QU67="","",'[1]Data Checking'!QU67)</f>
        <v/>
      </c>
      <c r="QR67" t="str">
        <f>IF('[1]Data Checking'!QV67="","",'[1]Data Checking'!QV67)</f>
        <v/>
      </c>
      <c r="QS67" t="str">
        <f>IF('[1]Data Checking'!QW67="","",'[1]Data Checking'!QW67)</f>
        <v/>
      </c>
      <c r="QT67" t="str">
        <f>IF('[1]Data Checking'!QX67="","",'[1]Data Checking'!QX67)</f>
        <v/>
      </c>
      <c r="QU67" t="str">
        <f>IF('[1]Data Checking'!QY67="","",'[1]Data Checking'!QY67)</f>
        <v/>
      </c>
      <c r="QV67" t="str">
        <f>IF('[1]Data Checking'!QZ67="","",'[1]Data Checking'!QZ67)</f>
        <v/>
      </c>
      <c r="QW67" t="str">
        <f>IF('[1]Data Checking'!RA67="","",'[1]Data Checking'!RA67)</f>
        <v/>
      </c>
      <c r="QX67" t="str">
        <f>IF('[1]Data Checking'!RB67="","",'[1]Data Checking'!RB67)</f>
        <v/>
      </c>
      <c r="QY67" t="str">
        <f>IF('[1]Data Checking'!RC67="","",'[1]Data Checking'!RC67)</f>
        <v/>
      </c>
      <c r="QZ67" t="str">
        <f>IF('[1]Data Checking'!RD67="","",'[1]Data Checking'!RD67)</f>
        <v/>
      </c>
      <c r="RA67" t="str">
        <f>IF('[1]Data Checking'!RE67="","",'[1]Data Checking'!RE67)</f>
        <v/>
      </c>
      <c r="RB67" t="str">
        <f>IF('[1]Data Checking'!RF67="","",'[1]Data Checking'!RF67)</f>
        <v/>
      </c>
      <c r="RC67" t="str">
        <f>IF('[1]Data Checking'!RG67="","",'[1]Data Checking'!RG67)</f>
        <v/>
      </c>
      <c r="RD67" t="str">
        <f>IF('[1]Data Checking'!RH67="","",'[1]Data Checking'!RH67)</f>
        <v/>
      </c>
      <c r="RE67" t="str">
        <f>IF('[1]Data Checking'!RI67="","",'[1]Data Checking'!RI67)</f>
        <v/>
      </c>
      <c r="RF67" t="str">
        <f>IF('[1]Data Checking'!RJ67="","",'[1]Data Checking'!RJ67)</f>
        <v/>
      </c>
      <c r="RG67" t="str">
        <f>IF('[1]Data Checking'!RK67="","",'[1]Data Checking'!RK67)</f>
        <v/>
      </c>
      <c r="RH67" t="str">
        <f>IF('[1]Data Checking'!RL67="","",'[1]Data Checking'!RL67)</f>
        <v/>
      </c>
      <c r="RI67" t="str">
        <f>IF('[1]Data Checking'!RM67="","",'[1]Data Checking'!RM67)</f>
        <v/>
      </c>
      <c r="RJ67" t="str">
        <f>IF('[1]Data Checking'!RN67="","",'[1]Data Checking'!RN67)</f>
        <v/>
      </c>
      <c r="RK67" t="str">
        <f>IF('[1]Data Checking'!RO67="","",'[1]Data Checking'!RO67)</f>
        <v/>
      </c>
      <c r="RL67" t="str">
        <f>IF('[1]Data Checking'!RP67="","",'[1]Data Checking'!RP67)</f>
        <v/>
      </c>
      <c r="RM67" t="str">
        <f>IF('[1]Data Checking'!RQ67="","",'[1]Data Checking'!RQ67)</f>
        <v/>
      </c>
      <c r="RN67" t="str">
        <f>IF('[1]Data Checking'!RR67="","",'[1]Data Checking'!RR67)</f>
        <v/>
      </c>
      <c r="RO67" t="str">
        <f>IF('[1]Data Checking'!RS67="","",'[1]Data Checking'!RS67)</f>
        <v/>
      </c>
      <c r="RP67" t="str">
        <f>IF('[1]Data Checking'!RT67="","",'[1]Data Checking'!RT67)</f>
        <v/>
      </c>
      <c r="RQ67" t="str">
        <f>IF('[1]Data Checking'!RU67="","",'[1]Data Checking'!RU67)</f>
        <v/>
      </c>
      <c r="RR67" t="str">
        <f>IF('[1]Data Checking'!RV67="","",'[1]Data Checking'!RV67)</f>
        <v/>
      </c>
      <c r="RS67" t="str">
        <f>IF('[1]Data Checking'!RW67="","",'[1]Data Checking'!RW67)</f>
        <v/>
      </c>
      <c r="RT67" t="str">
        <f>IF('[1]Data Checking'!RX67="","",'[1]Data Checking'!RX67)</f>
        <v/>
      </c>
      <c r="RU67" t="str">
        <f>IF('[1]Data Checking'!RY67="","",'[1]Data Checking'!RY67)</f>
        <v/>
      </c>
      <c r="RV67" t="str">
        <f>IF('[1]Data Checking'!RZ67="","",'[1]Data Checking'!RZ67)</f>
        <v/>
      </c>
      <c r="RW67" t="str">
        <f>IF('[1]Data Checking'!SA67="","",'[1]Data Checking'!SA67)</f>
        <v/>
      </c>
      <c r="RX67" t="str">
        <f>IF('[1]Data Checking'!SB67="","",'[1]Data Checking'!SB67)</f>
        <v/>
      </c>
      <c r="RY67" t="str">
        <f>IF('[1]Data Checking'!SC67="","",'[1]Data Checking'!SC67)</f>
        <v/>
      </c>
      <c r="RZ67" t="str">
        <f>IF('[1]Data Checking'!SD67="","",'[1]Data Checking'!SD67)</f>
        <v/>
      </c>
      <c r="SA67" t="str">
        <f>IF('[1]Data Checking'!SE67="","",'[1]Data Checking'!SE67)</f>
        <v/>
      </c>
      <c r="SB67" t="str">
        <f>IF('[1]Data Checking'!SF67="","",'[1]Data Checking'!SF67)</f>
        <v/>
      </c>
      <c r="SC67" t="str">
        <f>IF('[1]Data Checking'!SG67="","",'[1]Data Checking'!SG67)</f>
        <v/>
      </c>
      <c r="SD67" t="str">
        <f>IF('[1]Data Checking'!SH67="","",'[1]Data Checking'!SH67)</f>
        <v/>
      </c>
      <c r="SE67" t="str">
        <f>IF('[1]Data Checking'!SI67="","",'[1]Data Checking'!SI67)</f>
        <v/>
      </c>
      <c r="SF67" t="str">
        <f>IF('[1]Data Checking'!SJ67="","",'[1]Data Checking'!SJ67)</f>
        <v/>
      </c>
      <c r="SG67" t="str">
        <f>IF('[1]Data Checking'!SK67="","",'[1]Data Checking'!SK67)</f>
        <v/>
      </c>
      <c r="SH67" t="str">
        <f>IF('[1]Data Checking'!SL67="","",'[1]Data Checking'!SL67)</f>
        <v/>
      </c>
      <c r="SI67" t="str">
        <f>IF('[1]Data Checking'!SM67="","",'[1]Data Checking'!SM67)</f>
        <v/>
      </c>
      <c r="SJ67" t="str">
        <f>IF('[1]Data Checking'!SN67="","",'[1]Data Checking'!SN67)</f>
        <v/>
      </c>
      <c r="SK67" t="str">
        <f>IF('[1]Data Checking'!SO67="","",'[1]Data Checking'!SO67)</f>
        <v/>
      </c>
      <c r="SL67" t="str">
        <f>IF('[1]Data Checking'!SP67="","",'[1]Data Checking'!SP67)</f>
        <v/>
      </c>
      <c r="SM67" t="str">
        <f>IF('[1]Data Checking'!SQ67="","",'[1]Data Checking'!SQ67)</f>
        <v/>
      </c>
      <c r="SN67" t="str">
        <f>IF('[1]Data Checking'!SR67="","",'[1]Data Checking'!SR67)</f>
        <v/>
      </c>
      <c r="SO67" t="str">
        <f>IF('[1]Data Checking'!SS67="","",'[1]Data Checking'!SS67)</f>
        <v/>
      </c>
      <c r="SP67" t="str">
        <f>IF('[1]Data Checking'!ST67="","",'[1]Data Checking'!ST67)</f>
        <v/>
      </c>
      <c r="SQ67" t="str">
        <f>IF('[1]Data Checking'!SU67="","",'[1]Data Checking'!SU67)</f>
        <v/>
      </c>
      <c r="SR67" t="str">
        <f>IF('[1]Data Checking'!SV67="","",'[1]Data Checking'!SV67)</f>
        <v/>
      </c>
      <c r="SS67" t="str">
        <f>IF('[1]Data Checking'!SW67="","",'[1]Data Checking'!SW67)</f>
        <v/>
      </c>
      <c r="ST67" t="str">
        <f>IF('[1]Data Checking'!SX67="","",'[1]Data Checking'!SX67)</f>
        <v/>
      </c>
      <c r="SU67" t="str">
        <f>IF('[1]Data Checking'!SY67="","",'[1]Data Checking'!SY67)</f>
        <v/>
      </c>
      <c r="SV67" t="str">
        <f>IF('[1]Data Checking'!SZ67="","",'[1]Data Checking'!SZ67)</f>
        <v/>
      </c>
      <c r="SW67" t="str">
        <f>IF('[1]Data Checking'!TA67="","",'[1]Data Checking'!TA67)</f>
        <v/>
      </c>
      <c r="SX67" t="str">
        <f>IF('[1]Data Checking'!TB67="","",'[1]Data Checking'!TB67)</f>
        <v/>
      </c>
      <c r="SY67" t="str">
        <f>IF('[1]Data Checking'!TC67="","",'[1]Data Checking'!TC67)</f>
        <v/>
      </c>
      <c r="SZ67" t="str">
        <f>IF('[1]Data Checking'!TD67="","",'[1]Data Checking'!TD67)</f>
        <v/>
      </c>
      <c r="TA67" t="str">
        <f>IF('[1]Data Checking'!TE67="","",'[1]Data Checking'!TE67)</f>
        <v/>
      </c>
      <c r="TB67" t="str">
        <f>IF('[1]Data Checking'!TF67="","",'[1]Data Checking'!TF67)</f>
        <v/>
      </c>
      <c r="TC67" t="str">
        <f>IF('[1]Data Checking'!TG67="","",'[1]Data Checking'!TG67)</f>
        <v/>
      </c>
      <c r="TD67" t="str">
        <f>IF('[1]Data Checking'!TH67="","",'[1]Data Checking'!TH67)</f>
        <v/>
      </c>
      <c r="TE67" t="str">
        <f>IF('[1]Data Checking'!TI67="","",'[1]Data Checking'!TI67)</f>
        <v/>
      </c>
      <c r="TF67" t="str">
        <f>IF('[1]Data Checking'!TJ67="","",'[1]Data Checking'!TJ67)</f>
        <v/>
      </c>
      <c r="TG67" t="str">
        <f>IF('[1]Data Checking'!TK67="","",'[1]Data Checking'!TK67)</f>
        <v/>
      </c>
      <c r="TH67" t="str">
        <f>IF('[1]Data Checking'!TL67="","",'[1]Data Checking'!TL67)</f>
        <v/>
      </c>
      <c r="TI67" t="str">
        <f>IF('[1]Data Checking'!TM67="","",'[1]Data Checking'!TM67)</f>
        <v/>
      </c>
      <c r="TJ67">
        <f>IF('[1]Data Checking'!TN67="","",'[1]Data Checking'!TN67)</f>
        <v>0</v>
      </c>
      <c r="TK67">
        <f>IF('[1]Data Checking'!TO67="","",'[1]Data Checking'!TO67)</f>
        <v>0</v>
      </c>
      <c r="TL67">
        <f>IF('[1]Data Checking'!TP67="","",'[1]Data Checking'!TP67)</f>
        <v>0</v>
      </c>
      <c r="TM67">
        <f>IF('[1]Data Checking'!TQ67="","",'[1]Data Checking'!TQ67)</f>
        <v>0</v>
      </c>
      <c r="TN67">
        <f>IF('[1]Data Checking'!TR67="","",'[1]Data Checking'!TR67)</f>
        <v>0</v>
      </c>
      <c r="TO67" t="str">
        <f>IF('[1]Data Checking'!TS67="","",'[1]Data Checking'!TS67)</f>
        <v>C'est un detaillant</v>
      </c>
      <c r="TP67" t="str">
        <f>IF('[1]Data Checking'!TT67="","",'[1]Data Checking'!TT67)</f>
        <v/>
      </c>
      <c r="TQ67">
        <f>IF('[1]Data Checking'!TU67="","",'[1]Data Checking'!TU67)</f>
        <v>237502107</v>
      </c>
      <c r="TR67" t="str">
        <f>IF('[1]Data Checking'!TV67="","",'[1]Data Checking'!TV67)</f>
        <v>d76d839c-e397-4861-b232-afa4552c13eb</v>
      </c>
      <c r="TS67">
        <f>IF('[1]Data Checking'!TW67="","",'[1]Data Checking'!TW67)</f>
        <v>44530.922905092593</v>
      </c>
      <c r="TT67" t="str">
        <f>IF('[1]Data Checking'!TX67="","",'[1]Data Checking'!TX67)</f>
        <v/>
      </c>
      <c r="TU67" t="str">
        <f>IF('[1]Data Checking'!TY67="","",'[1]Data Checking'!TY67)</f>
        <v/>
      </c>
      <c r="TV67" t="str">
        <f>IF('[1]Data Checking'!TZ67="","",'[1]Data Checking'!TZ67)</f>
        <v>submitted_via_web</v>
      </c>
      <c r="TW67" t="str">
        <f>IF('[1]Data Checking'!UA67="","",'[1]Data Checking'!UA67)</f>
        <v>icsm_haiti</v>
      </c>
      <c r="TX67" t="str">
        <f>IF('[1]Data Checking'!UB67="","",'[1]Data Checking'!UB67)</f>
        <v/>
      </c>
      <c r="TY67">
        <f>IF('[1]Data Checking'!UC67="","",'[1]Data Checking'!UC67)</f>
        <v>69</v>
      </c>
      <c r="TZ67" t="str">
        <f>IF('[1]Data Checking'!UD67="","",'[1]Data Checking'!UD67)</f>
        <v/>
      </c>
      <c r="UA67" t="e">
        <f>IF('[1]Data Checking'!UL67="","",'[1]Data Checking'!UL67)</f>
        <v>#REF!</v>
      </c>
      <c r="UB67" t="e">
        <f>IF('[1]Data Checking'!UM67="","",'[1]Data Checking'!UM67)</f>
        <v>#REF!</v>
      </c>
      <c r="UC67" t="e">
        <f>IF('[1]Data Checking'!UN67="","",'[1]Data Checking'!UN67)</f>
        <v>#REF!</v>
      </c>
    </row>
    <row r="68" spans="1:549">
      <c r="A68">
        <f>IF('[1]Data Checking'!D68="","",'[1]Data Checking'!D68)</f>
        <v>44530.621500868052</v>
      </c>
      <c r="B68">
        <f>IF('[1]Data Checking'!E68="","",'[1]Data Checking'!E68)</f>
        <v>44530.624418194442</v>
      </c>
      <c r="C68">
        <f>IF('[1]Data Checking'!F68="","",'[1]Data Checking'!F68)</f>
        <v>44530</v>
      </c>
      <c r="D68" t="str">
        <f>IF('[1]Data Checking'!H68="","",'[1]Data Checking'!H68)</f>
        <v>audit.csv</v>
      </c>
      <c r="E68" t="str">
        <f>IF('[1]Data Checking'!I68="","",'[1]Data Checking'!I68)</f>
        <v>icsm_haiti</v>
      </c>
      <c r="F68" t="str">
        <f>IF('[1]Data Checking'!J68="","",'[1]Data Checking'!J68)</f>
        <v/>
      </c>
      <c r="G68" t="str">
        <f>IF('[1]Data Checking'!K68="","",'[1]Data Checking'!K68)</f>
        <v/>
      </c>
      <c r="H68">
        <f>IF('[1]Data Checking'!L68="","",'[1]Data Checking'!L68)</f>
        <v>44530</v>
      </c>
      <c r="I68" t="str">
        <f>IF('[1]Data Checking'!M68="","",'[1]Data Checking'!M68)</f>
        <v>Concern</v>
      </c>
      <c r="J68" t="str">
        <f>IF('[1]Data Checking'!N68="","",'[1]Data Checking'!N68)</f>
        <v/>
      </c>
      <c r="K68" t="str">
        <f>IF('[1]Data Checking'!O68="","",'[1]Data Checking'!O68)</f>
        <v>concern</v>
      </c>
      <c r="L68" t="str">
        <f>IF('[1]Data Checking'!P68="","",'[1]Data Checking'!P68)</f>
        <v>Concern</v>
      </c>
      <c r="M68" t="str">
        <f>IF('[1]Data Checking'!Q68="","",'[1]Data Checking'!Q68)</f>
        <v>Concern</v>
      </c>
      <c r="N68" t="str">
        <f>IF('[1]Data Checking'!R68="","",'[1]Data Checking'!R68)</f>
        <v>CWW-01</v>
      </c>
      <c r="O68" t="str">
        <f>IF('[1]Data Checking'!S68="","",'[1]Data Checking'!S68)</f>
        <v/>
      </c>
      <c r="P68" t="str">
        <f>IF('[1]Data Checking'!T68="","",'[1]Data Checking'!T68)</f>
        <v>cww_01</v>
      </c>
      <c r="Q68" t="str">
        <f>IF('[1]Data Checking'!U68="","",'[1]Data Checking'!U68)</f>
        <v>CWW-01</v>
      </c>
      <c r="R68" t="str">
        <f>IF('[1]Data Checking'!V68="","",'[1]Data Checking'!V68)</f>
        <v>CWW-01</v>
      </c>
      <c r="S68" t="str">
        <f>IF('[1]Data Checking'!W68="","",'[1]Data Checking'!W68)</f>
        <v>Ouest</v>
      </c>
      <c r="T68" t="str">
        <f>IF('[1]Data Checking'!X68="","",'[1]Data Checking'!X68)</f>
        <v>Cité Soleil</v>
      </c>
      <c r="U68" t="str">
        <f>IF('[1]Data Checking'!Y68="","",'[1]Data Checking'!Y68)</f>
        <v>HT0117</v>
      </c>
      <c r="V68" t="str">
        <f>IF('[1]Data Checking'!Z68="","",'[1]Data Checking'!Z68)</f>
        <v>Cité Soleil</v>
      </c>
      <c r="W68" t="str">
        <f>IF('[1]Data Checking'!AA68="","",'[1]Data Checking'!AA68)</f>
        <v>2e Section des Varreux</v>
      </c>
      <c r="X68" t="str">
        <f>IF('[1]Data Checking'!AB68="","",'[1]Data Checking'!AB68)</f>
        <v>HT0117-01</v>
      </c>
      <c r="Y68" t="str">
        <f>IF('[1]Data Checking'!AC68="","",'[1]Data Checking'!AC68)</f>
        <v>2e Section des Varreux</v>
      </c>
      <c r="Z68" t="str">
        <f>IF('[1]Data Checking'!AD68="","",'[1]Data Checking'!AD68)</f>
        <v>Terre-noire</v>
      </c>
      <c r="AA68" t="str">
        <f>IF('[1]Data Checking'!AE68="","",'[1]Data Checking'!AE68)</f>
        <v/>
      </c>
      <c r="AB68" t="str">
        <f>IF('[1]Data Checking'!AF68="","",'[1]Data Checking'!AF68)</f>
        <v>cit_1</v>
      </c>
      <c r="AC68" t="str">
        <f>IF('[1]Data Checking'!AG68="","",'[1]Data Checking'!AG68)</f>
        <v>Terre-noire</v>
      </c>
      <c r="AD68" t="str">
        <f>IF('[1]Data Checking'!AH68="","",'[1]Data Checking'!AH68)</f>
        <v>Terre-noire</v>
      </c>
      <c r="AE68" t="str">
        <f>IF('[1]Data Checking'!AI68="","",'[1]Data Checking'!AI68)</f>
        <v>Marché de Terre Noire</v>
      </c>
      <c r="AF68" t="str">
        <f>IF('[1]Data Checking'!AJ68="","",'[1]Data Checking'!AJ68)</f>
        <v/>
      </c>
      <c r="AG68" t="str">
        <f>IF('[1]Data Checking'!AK68="","",'[1]Data Checking'!AK68)</f>
        <v>terre_noir</v>
      </c>
      <c r="AH68" t="str">
        <f>IF('[1]Data Checking'!AL68="","",'[1]Data Checking'!AL68)</f>
        <v>Marché de Terre Noire</v>
      </c>
      <c r="AI68" t="str">
        <f>IF('[1]Data Checking'!AM68="","",'[1]Data Checking'!AM68)</f>
        <v>Marché de Terre Noire</v>
      </c>
      <c r="AJ68" t="str">
        <f>IF('[1]Data Checking'!AN68="","",'[1]Data Checking'!AN68)</f>
        <v>Milieu urbain</v>
      </c>
      <c r="AK68" t="str">
        <f>IF('[1]Data Checking'!AO68="","",'[1]Data Checking'!AO68)</f>
        <v>Enquête auprès d'un marchand</v>
      </c>
      <c r="AL68" t="str">
        <f>IF('[1]Data Checking'!AP68="","",'[1]Data Checking'!AP68)</f>
        <v>Oui</v>
      </c>
      <c r="AM68" t="str">
        <f>IF('[1]Data Checking'!AQ68="","",'[1]Data Checking'!AQ68)</f>
        <v/>
      </c>
      <c r="AN68" t="str">
        <f>IF('[1]Data Checking'!AR68="","",'[1]Data Checking'!AR68)</f>
        <v>Oui</v>
      </c>
      <c r="AO68" t="str">
        <f>IF('[1]Data Checking'!AS68="","",'[1]Data Checking'!AS68)</f>
        <v/>
      </c>
      <c r="AP68" t="str">
        <f>IF('[1]Data Checking'!AT68="","",'[1]Data Checking'!AT68)</f>
        <v>Femme</v>
      </c>
      <c r="AQ68">
        <f>IF('[1]Data Checking'!AU68="","",'[1]Data Checking'!AU68)</f>
        <v>44530</v>
      </c>
      <c r="AR68">
        <f>IF('[1]Data Checking'!AV68="","",'[1]Data Checking'!AV68)</f>
        <v>44530</v>
      </c>
      <c r="AS68" t="str">
        <f>IF('[1]Data Checking'!AW68="","",'[1]Data Checking'!AW68)</f>
        <v>Détaillant avec boutique</v>
      </c>
      <c r="AT68" t="str">
        <f>IF('[1]Data Checking'!AX68="","",'[1]Data Checking'!AX68)</f>
        <v/>
      </c>
      <c r="AU68" t="str">
        <f>IF('[1]Data Checking'!AY68="","",'[1]Data Checking'!AY68)</f>
        <v>Charbon de bois</v>
      </c>
      <c r="AV68">
        <f>IF('[1]Data Checking'!AZ68="","",'[1]Data Checking'!AZ68)</f>
        <v>0</v>
      </c>
      <c r="AW68">
        <f>IF('[1]Data Checking'!BA68="","",'[1]Data Checking'!BA68)</f>
        <v>0</v>
      </c>
      <c r="AX68">
        <f>IF('[1]Data Checking'!BB68="","",'[1]Data Checking'!BB68)</f>
        <v>1</v>
      </c>
      <c r="AY68">
        <f>IF('[1]Data Checking'!BC68="","",'[1]Data Checking'!BC68)</f>
        <v>0</v>
      </c>
      <c r="AZ68" t="str">
        <f>IF('[1]Data Checking'!BD68="","",'[1]Data Checking'!BD68)</f>
        <v>charbon</v>
      </c>
      <c r="BA68" t="str">
        <f>IF('[1]Data Checking'!BE68="","",'[1]Data Checking'!BE68)</f>
        <v>Charbon de bois</v>
      </c>
      <c r="BB68" t="str">
        <f>IF('[1]Data Checking'!BF68="","",'[1]Data Checking'!BF68)</f>
        <v>En espèces (Gourde)</v>
      </c>
      <c r="BC68">
        <f>IF('[1]Data Checking'!BG68="","",'[1]Data Checking'!BG68)</f>
        <v>1</v>
      </c>
      <c r="BD68">
        <f>IF('[1]Data Checking'!BH68="","",'[1]Data Checking'!BH68)</f>
        <v>0</v>
      </c>
      <c r="BE68">
        <f>IF('[1]Data Checking'!BI68="","",'[1]Data Checking'!BI68)</f>
        <v>0</v>
      </c>
      <c r="BF68">
        <f>IF('[1]Data Checking'!BJ68="","",'[1]Data Checking'!BJ68)</f>
        <v>0</v>
      </c>
      <c r="BG68">
        <f>IF('[1]Data Checking'!BK68="","",'[1]Data Checking'!BK68)</f>
        <v>0</v>
      </c>
      <c r="BH68">
        <f>IF('[1]Data Checking'!BL68="","",'[1]Data Checking'!BL68)</f>
        <v>0</v>
      </c>
      <c r="BI68">
        <f>IF('[1]Data Checking'!BM68="","",'[1]Data Checking'!BM68)</f>
        <v>0</v>
      </c>
      <c r="BJ68">
        <f>IF('[1]Data Checking'!BN68="","",'[1]Data Checking'!BN68)</f>
        <v>0</v>
      </c>
      <c r="BK68">
        <f>IF('[1]Data Checking'!BO68="","",'[1]Data Checking'!BO68)</f>
        <v>0</v>
      </c>
      <c r="BL68">
        <f>IF('[1]Data Checking'!BP68="","",'[1]Data Checking'!BP68)</f>
        <v>0</v>
      </c>
      <c r="BM68" t="str">
        <f>IF('[1]Data Checking'!BQ68="","",'[1]Data Checking'!BQ68)</f>
        <v/>
      </c>
      <c r="BN68" t="str">
        <f>IF('[1]Data Checking'!BR68="","",'[1]Data Checking'!BR68)</f>
        <v>Oui, il y a plus de commerçants par rapport au mois passé</v>
      </c>
      <c r="BO68" t="str">
        <f>IF('[1]Data Checking'!BS68="","",'[1]Data Checking'!BS68)</f>
        <v>Je ne sais pas / Je ne souhaite pas répondre</v>
      </c>
      <c r="BP68" t="str">
        <f>IF('[1]Data Checking'!BT68="","",'[1]Data Checking'!BT68)</f>
        <v/>
      </c>
      <c r="BQ68" t="str">
        <f>IF('[1]Data Checking'!BU68="","",'[1]Data Checking'!BU68)</f>
        <v/>
      </c>
      <c r="BR68" t="str">
        <f>IF('[1]Data Checking'!BV68="","",'[1]Data Checking'!BV68)</f>
        <v/>
      </c>
      <c r="BS68" t="str">
        <f>IF('[1]Data Checking'!BW68="","",'[1]Data Checking'!BW68)</f>
        <v/>
      </c>
      <c r="BT68" t="str">
        <f>IF('[1]Data Checking'!BX68="","",'[1]Data Checking'!BX68)</f>
        <v/>
      </c>
      <c r="BU68" t="str">
        <f>IF('[1]Data Checking'!BY68="","",'[1]Data Checking'!BY68)</f>
        <v/>
      </c>
      <c r="BV68" t="str">
        <f>IF('[1]Data Checking'!BZ68="","",'[1]Data Checking'!BZ68)</f>
        <v/>
      </c>
      <c r="BW68" t="str">
        <f>IF('[1]Data Checking'!CA68="","",'[1]Data Checking'!CA68)</f>
        <v/>
      </c>
      <c r="BX68" t="str">
        <f>IF('[1]Data Checking'!CB68="","",'[1]Data Checking'!CB68)</f>
        <v/>
      </c>
      <c r="BY68" t="str">
        <f>IF('[1]Data Checking'!CC68="","",'[1]Data Checking'!CC68)</f>
        <v/>
      </c>
      <c r="BZ68" t="str">
        <f>IF('[1]Data Checking'!CD68="","",'[1]Data Checking'!CD68)</f>
        <v/>
      </c>
      <c r="CA68" t="str">
        <f>IF('[1]Data Checking'!CE68="","",'[1]Data Checking'!CE68)</f>
        <v/>
      </c>
      <c r="CB68" t="str">
        <f>IF('[1]Data Checking'!CF68="","",'[1]Data Checking'!CF68)</f>
        <v/>
      </c>
      <c r="CC68" t="str">
        <f>IF('[1]Data Checking'!CG68="","",'[1]Data Checking'!CG68)</f>
        <v/>
      </c>
      <c r="CD68" t="str">
        <f>IF('[1]Data Checking'!CH68="","",'[1]Data Checking'!CH68)</f>
        <v/>
      </c>
      <c r="CE68" t="str">
        <f>IF('[1]Data Checking'!CI68="","",'[1]Data Checking'!CI68)</f>
        <v/>
      </c>
      <c r="CF68" t="str">
        <f>IF('[1]Data Checking'!CJ68="","",'[1]Data Checking'!CJ68)</f>
        <v/>
      </c>
      <c r="CG68" t="str">
        <f>IF('[1]Data Checking'!CK68="","",'[1]Data Checking'!CK68)</f>
        <v/>
      </c>
      <c r="CH68" t="str">
        <f>IF('[1]Data Checking'!CL68="","",'[1]Data Checking'!CL68)</f>
        <v/>
      </c>
      <c r="CI68" t="str">
        <f>IF('[1]Data Checking'!CM68="","",'[1]Data Checking'!CM68)</f>
        <v/>
      </c>
      <c r="CJ68" t="str">
        <f>IF('[1]Data Checking'!CN68="","",'[1]Data Checking'!CN68)</f>
        <v/>
      </c>
      <c r="CK68" t="str">
        <f>IF('[1]Data Checking'!CO68="","",'[1]Data Checking'!CO68)</f>
        <v/>
      </c>
      <c r="CL68" t="str">
        <f>IF('[1]Data Checking'!CP68="","",'[1]Data Checking'!CP68)</f>
        <v/>
      </c>
      <c r="CM68" t="str">
        <f>IF('[1]Data Checking'!CQ68="","",'[1]Data Checking'!CQ68)</f>
        <v/>
      </c>
      <c r="CN68" t="str">
        <f>IF('[1]Data Checking'!CR68="","",'[1]Data Checking'!CR68)</f>
        <v/>
      </c>
      <c r="CO68" t="str">
        <f>IF('[1]Data Checking'!CS68="","",'[1]Data Checking'!CS68)</f>
        <v/>
      </c>
      <c r="CP68" t="str">
        <f>IF('[1]Data Checking'!CT68="","",'[1]Data Checking'!CT68)</f>
        <v/>
      </c>
      <c r="CQ68" t="str">
        <f>IF('[1]Data Checking'!CU68="","",'[1]Data Checking'!CU68)</f>
        <v/>
      </c>
      <c r="CR68" t="str">
        <f>IF('[1]Data Checking'!CV68="","",'[1]Data Checking'!CV68)</f>
        <v/>
      </c>
      <c r="CS68" t="str">
        <f>IF('[1]Data Checking'!CW68="","",'[1]Data Checking'!CW68)</f>
        <v/>
      </c>
      <c r="CT68" t="str">
        <f>IF('[1]Data Checking'!CX68="","",'[1]Data Checking'!CX68)</f>
        <v/>
      </c>
      <c r="CU68" t="str">
        <f>IF('[1]Data Checking'!CY68="","",'[1]Data Checking'!CY68)</f>
        <v/>
      </c>
      <c r="CV68" t="str">
        <f>IF('[1]Data Checking'!CZ68="","",'[1]Data Checking'!CZ68)</f>
        <v/>
      </c>
      <c r="CW68" t="str">
        <f>IF('[1]Data Checking'!DA68="","",'[1]Data Checking'!DA68)</f>
        <v/>
      </c>
      <c r="CX68" t="str">
        <f>IF('[1]Data Checking'!DB68="","",'[1]Data Checking'!DB68)</f>
        <v/>
      </c>
      <c r="CY68" t="str">
        <f>IF('[1]Data Checking'!DC68="","",'[1]Data Checking'!DC68)</f>
        <v/>
      </c>
      <c r="CZ68" t="str">
        <f>IF('[1]Data Checking'!DD68="","",'[1]Data Checking'!DD68)</f>
        <v/>
      </c>
      <c r="DA68" t="str">
        <f>IF('[1]Data Checking'!DE68="","",'[1]Data Checking'!DE68)</f>
        <v/>
      </c>
      <c r="DB68" t="str">
        <f>IF('[1]Data Checking'!DF68="","",'[1]Data Checking'!DF68)</f>
        <v/>
      </c>
      <c r="DC68" t="str">
        <f>IF('[1]Data Checking'!DG68="","",'[1]Data Checking'!DG68)</f>
        <v/>
      </c>
      <c r="DD68" t="str">
        <f>IF('[1]Data Checking'!DH68="","",'[1]Data Checking'!DH68)</f>
        <v/>
      </c>
      <c r="DE68" t="str">
        <f>IF('[1]Data Checking'!DI68="","",'[1]Data Checking'!DI68)</f>
        <v/>
      </c>
      <c r="DF68" t="str">
        <f>IF('[1]Data Checking'!DJ68="","",'[1]Data Checking'!DJ68)</f>
        <v/>
      </c>
      <c r="DG68" t="str">
        <f>IF('[1]Data Checking'!DK68="","",'[1]Data Checking'!DK68)</f>
        <v/>
      </c>
      <c r="DH68" t="str">
        <f>IF('[1]Data Checking'!DL68="","",'[1]Data Checking'!DL68)</f>
        <v/>
      </c>
      <c r="DI68" t="str">
        <f>IF('[1]Data Checking'!DM68="","",'[1]Data Checking'!DM68)</f>
        <v/>
      </c>
      <c r="DJ68" t="str">
        <f>IF('[1]Data Checking'!DN68="","",'[1]Data Checking'!DN68)</f>
        <v/>
      </c>
      <c r="DK68" t="str">
        <f>IF('[1]Data Checking'!DO68="","",'[1]Data Checking'!DO68)</f>
        <v/>
      </c>
      <c r="DL68" t="str">
        <f>IF('[1]Data Checking'!DP68="","",'[1]Data Checking'!DP68)</f>
        <v/>
      </c>
      <c r="DM68" t="str">
        <f>IF('[1]Data Checking'!DQ68="","",'[1]Data Checking'!DQ68)</f>
        <v/>
      </c>
      <c r="DN68" t="str">
        <f>IF('[1]Data Checking'!DR68="","",'[1]Data Checking'!DR68)</f>
        <v/>
      </c>
      <c r="DO68" t="str">
        <f>IF('[1]Data Checking'!DS68="","",'[1]Data Checking'!DS68)</f>
        <v/>
      </c>
      <c r="DP68" t="str">
        <f>IF('[1]Data Checking'!DT68="","",'[1]Data Checking'!DT68)</f>
        <v/>
      </c>
      <c r="DQ68" t="str">
        <f>IF('[1]Data Checking'!DU68="","",'[1]Data Checking'!DU68)</f>
        <v/>
      </c>
      <c r="DR68" t="str">
        <f>IF('[1]Data Checking'!DV68="","",'[1]Data Checking'!DV68)</f>
        <v/>
      </c>
      <c r="DS68" t="str">
        <f>IF('[1]Data Checking'!DW68="","",'[1]Data Checking'!DW68)</f>
        <v/>
      </c>
      <c r="DT68" t="str">
        <f>IF('[1]Data Checking'!DX68="","",'[1]Data Checking'!DX68)</f>
        <v/>
      </c>
      <c r="DU68" t="str">
        <f>IF('[1]Data Checking'!DY68="","",'[1]Data Checking'!DY68)</f>
        <v/>
      </c>
      <c r="DV68" t="str">
        <f>IF('[1]Data Checking'!DZ68="","",'[1]Data Checking'!DZ68)</f>
        <v/>
      </c>
      <c r="DW68" t="str">
        <f>IF('[1]Data Checking'!EA68="","",'[1]Data Checking'!EA68)</f>
        <v/>
      </c>
      <c r="DX68" t="str">
        <f>IF('[1]Data Checking'!EB68="","",'[1]Data Checking'!EB68)</f>
        <v/>
      </c>
      <c r="DY68" t="str">
        <f>IF('[1]Data Checking'!EC68="","",'[1]Data Checking'!EC68)</f>
        <v/>
      </c>
      <c r="DZ68" t="str">
        <f>IF('[1]Data Checking'!ED68="","",'[1]Data Checking'!ED68)</f>
        <v/>
      </c>
      <c r="EA68" t="str">
        <f>IF('[1]Data Checking'!EE68="","",'[1]Data Checking'!EE68)</f>
        <v/>
      </c>
      <c r="EB68" t="str">
        <f>IF('[1]Data Checking'!EF68="","",'[1]Data Checking'!EF68)</f>
        <v/>
      </c>
      <c r="EC68" t="str">
        <f>IF('[1]Data Checking'!EG68="","",'[1]Data Checking'!EG68)</f>
        <v/>
      </c>
      <c r="ED68" t="str">
        <f>IF('[1]Data Checking'!EH68="","",'[1]Data Checking'!EH68)</f>
        <v/>
      </c>
      <c r="EE68" t="str">
        <f>IF('[1]Data Checking'!EI68="","",'[1]Data Checking'!EI68)</f>
        <v/>
      </c>
      <c r="EF68" t="str">
        <f>IF('[1]Data Checking'!EJ68="","",'[1]Data Checking'!EJ68)</f>
        <v/>
      </c>
      <c r="EG68" t="str">
        <f>IF('[1]Data Checking'!EK68="","",'[1]Data Checking'!EK68)</f>
        <v/>
      </c>
      <c r="EH68" t="str">
        <f>IF('[1]Data Checking'!EL68="","",'[1]Data Checking'!EL68)</f>
        <v/>
      </c>
      <c r="EI68" t="str">
        <f>IF('[1]Data Checking'!EM68="","",'[1]Data Checking'!EM68)</f>
        <v/>
      </c>
      <c r="EJ68" t="str">
        <f>IF('[1]Data Checking'!EN68="","",'[1]Data Checking'!EN68)</f>
        <v/>
      </c>
      <c r="EK68" t="str">
        <f>IF('[1]Data Checking'!EO68="","",'[1]Data Checking'!EO68)</f>
        <v/>
      </c>
      <c r="EL68" t="str">
        <f>IF('[1]Data Checking'!EP68="","",'[1]Data Checking'!EP68)</f>
        <v/>
      </c>
      <c r="EM68" t="str">
        <f>IF('[1]Data Checking'!EQ68="","",'[1]Data Checking'!EQ68)</f>
        <v/>
      </c>
      <c r="EN68" t="str">
        <f>IF('[1]Data Checking'!ER68="","",'[1]Data Checking'!ER68)</f>
        <v/>
      </c>
      <c r="EO68" t="str">
        <f>IF('[1]Data Checking'!ES68="","",'[1]Data Checking'!ES68)</f>
        <v/>
      </c>
      <c r="EP68" t="str">
        <f>IF('[1]Data Checking'!ET68="","",'[1]Data Checking'!ET68)</f>
        <v/>
      </c>
      <c r="EQ68" t="str">
        <f>IF('[1]Data Checking'!EU68="","",'[1]Data Checking'!EU68)</f>
        <v/>
      </c>
      <c r="ER68" t="str">
        <f>IF('[1]Data Checking'!EV68="","",'[1]Data Checking'!EV68)</f>
        <v/>
      </c>
      <c r="ES68" t="str">
        <f>IF('[1]Data Checking'!EW68="","",'[1]Data Checking'!EW68)</f>
        <v/>
      </c>
      <c r="ET68" t="str">
        <f>IF('[1]Data Checking'!EX68="","",'[1]Data Checking'!EX68)</f>
        <v/>
      </c>
      <c r="EU68" t="str">
        <f>IF('[1]Data Checking'!EY68="","",'[1]Data Checking'!EY68)</f>
        <v/>
      </c>
      <c r="EV68" t="str">
        <f>IF('[1]Data Checking'!EZ68="","",'[1]Data Checking'!EZ68)</f>
        <v/>
      </c>
      <c r="EW68" t="str">
        <f>IF('[1]Data Checking'!FA68="","",'[1]Data Checking'!FA68)</f>
        <v/>
      </c>
      <c r="EX68" t="str">
        <f>IF('[1]Data Checking'!FB68="","",'[1]Data Checking'!FB68)</f>
        <v/>
      </c>
      <c r="EY68" t="str">
        <f>IF('[1]Data Checking'!FC68="","",'[1]Data Checking'!FC68)</f>
        <v/>
      </c>
      <c r="EZ68" t="str">
        <f>IF('[1]Data Checking'!FD68="","",'[1]Data Checking'!FD68)</f>
        <v/>
      </c>
      <c r="FA68" t="str">
        <f>IF('[1]Data Checking'!FE68="","",'[1]Data Checking'!FE68)</f>
        <v/>
      </c>
      <c r="FB68" t="str">
        <f>IF('[1]Data Checking'!FF68="","",'[1]Data Checking'!FF68)</f>
        <v/>
      </c>
      <c r="FC68" t="str">
        <f>IF('[1]Data Checking'!FG68="","",'[1]Data Checking'!FG68)</f>
        <v/>
      </c>
      <c r="FD68" t="str">
        <f>IF('[1]Data Checking'!FH68="","",'[1]Data Checking'!FH68)</f>
        <v/>
      </c>
      <c r="FE68" t="str">
        <f>IF('[1]Data Checking'!FI68="","",'[1]Data Checking'!FI68)</f>
        <v/>
      </c>
      <c r="FF68" t="str">
        <f>IF('[1]Data Checking'!FJ68="","",'[1]Data Checking'!FJ68)</f>
        <v/>
      </c>
      <c r="FG68" t="str">
        <f>IF('[1]Data Checking'!FK68="","",'[1]Data Checking'!FK68)</f>
        <v/>
      </c>
      <c r="FH68" t="str">
        <f>IF('[1]Data Checking'!FL68="","",'[1]Data Checking'!FL68)</f>
        <v/>
      </c>
      <c r="FI68" t="str">
        <f>IF('[1]Data Checking'!FM68="","",'[1]Data Checking'!FM68)</f>
        <v/>
      </c>
      <c r="FJ68" t="str">
        <f>IF('[1]Data Checking'!FN68="","",'[1]Data Checking'!FN68)</f>
        <v/>
      </c>
      <c r="FK68" t="str">
        <f>IF('[1]Data Checking'!FO68="","",'[1]Data Checking'!FO68)</f>
        <v/>
      </c>
      <c r="FL68" t="str">
        <f>IF('[1]Data Checking'!FP68="","",'[1]Data Checking'!FP68)</f>
        <v/>
      </c>
      <c r="FM68" t="str">
        <f>IF('[1]Data Checking'!FQ68="","",'[1]Data Checking'!FQ68)</f>
        <v/>
      </c>
      <c r="FN68" t="str">
        <f>IF('[1]Data Checking'!FR68="","",'[1]Data Checking'!FR68)</f>
        <v/>
      </c>
      <c r="FO68" t="str">
        <f>IF('[1]Data Checking'!FS68="","",'[1]Data Checking'!FS68)</f>
        <v/>
      </c>
      <c r="FP68" t="str">
        <f>IF('[1]Data Checking'!FT68="","",'[1]Data Checking'!FT68)</f>
        <v/>
      </c>
      <c r="FQ68" t="str">
        <f>IF('[1]Data Checking'!FU68="","",'[1]Data Checking'!FU68)</f>
        <v/>
      </c>
      <c r="FR68" t="str">
        <f>IF('[1]Data Checking'!FV68="","",'[1]Data Checking'!FV68)</f>
        <v/>
      </c>
      <c r="FS68" t="str">
        <f>IF('[1]Data Checking'!FW68="","",'[1]Data Checking'!FW68)</f>
        <v/>
      </c>
      <c r="FT68" t="str">
        <f>IF('[1]Data Checking'!FX68="","",'[1]Data Checking'!FX68)</f>
        <v/>
      </c>
      <c r="FU68" t="str">
        <f>IF('[1]Data Checking'!FY68="","",'[1]Data Checking'!FY68)</f>
        <v/>
      </c>
      <c r="FV68" t="str">
        <f>IF('[1]Data Checking'!FZ68="","",'[1]Data Checking'!FZ68)</f>
        <v/>
      </c>
      <c r="FW68" t="str">
        <f>IF('[1]Data Checking'!GA68="","",'[1]Data Checking'!GA68)</f>
        <v/>
      </c>
      <c r="FX68" t="str">
        <f>IF('[1]Data Checking'!GB68="","",'[1]Data Checking'!GB68)</f>
        <v/>
      </c>
      <c r="FY68" t="str">
        <f>IF('[1]Data Checking'!GC68="","",'[1]Data Checking'!GC68)</f>
        <v/>
      </c>
      <c r="FZ68" t="str">
        <f>IF('[1]Data Checking'!GD68="","",'[1]Data Checking'!GD68)</f>
        <v/>
      </c>
      <c r="GA68" t="str">
        <f>IF('[1]Data Checking'!GE68="","",'[1]Data Checking'!GE68)</f>
        <v/>
      </c>
      <c r="GB68" t="str">
        <f>IF('[1]Data Checking'!GF68="","",'[1]Data Checking'!GF68)</f>
        <v/>
      </c>
      <c r="GC68" t="str">
        <f>IF('[1]Data Checking'!GG68="","",'[1]Data Checking'!GG68)</f>
        <v/>
      </c>
      <c r="GD68" t="str">
        <f>IF('[1]Data Checking'!GH68="","",'[1]Data Checking'!GH68)</f>
        <v/>
      </c>
      <c r="GE68" t="str">
        <f>IF('[1]Data Checking'!GI68="","",'[1]Data Checking'!GI68)</f>
        <v/>
      </c>
      <c r="GF68" t="str">
        <f>IF('[1]Data Checking'!GJ68="","",'[1]Data Checking'!GJ68)</f>
        <v/>
      </c>
      <c r="GG68" t="str">
        <f>IF('[1]Data Checking'!GK68="","",'[1]Data Checking'!GK68)</f>
        <v/>
      </c>
      <c r="GH68" t="str">
        <f>IF('[1]Data Checking'!GL68="","",'[1]Data Checking'!GL68)</f>
        <v/>
      </c>
      <c r="GI68" t="str">
        <f>IF('[1]Data Checking'!GM68="","",'[1]Data Checking'!GM68)</f>
        <v/>
      </c>
      <c r="GJ68" t="str">
        <f>IF('[1]Data Checking'!GN68="","",'[1]Data Checking'!GN68)</f>
        <v/>
      </c>
      <c r="GK68" t="str">
        <f>IF('[1]Data Checking'!GO68="","",'[1]Data Checking'!GO68)</f>
        <v/>
      </c>
      <c r="GL68" t="str">
        <f>IF('[1]Data Checking'!GP68="","",'[1]Data Checking'!GP68)</f>
        <v/>
      </c>
      <c r="GM68" t="str">
        <f>IF('[1]Data Checking'!GQ68="","",'[1]Data Checking'!GQ68)</f>
        <v/>
      </c>
      <c r="GN68" t="str">
        <f>IF('[1]Data Checking'!GR68="","",'[1]Data Checking'!GR68)</f>
        <v/>
      </c>
      <c r="GO68" t="str">
        <f>IF('[1]Data Checking'!GS68="","",'[1]Data Checking'!GS68)</f>
        <v/>
      </c>
      <c r="GP68" t="str">
        <f>IF('[1]Data Checking'!GT68="","",'[1]Data Checking'!GT68)</f>
        <v/>
      </c>
      <c r="GQ68" t="str">
        <f>IF('[1]Data Checking'!GU68="","",'[1]Data Checking'!GU68)</f>
        <v/>
      </c>
      <c r="GR68" t="str">
        <f>IF('[1]Data Checking'!GV68="","",'[1]Data Checking'!GV68)</f>
        <v/>
      </c>
      <c r="GS68" t="str">
        <f>IF('[1]Data Checking'!GW68="","",'[1]Data Checking'!GW68)</f>
        <v/>
      </c>
      <c r="GT68" t="str">
        <f>IF('[1]Data Checking'!GX68="","",'[1]Data Checking'!GX68)</f>
        <v/>
      </c>
      <c r="GU68" t="str">
        <f>IF('[1]Data Checking'!GY68="","",'[1]Data Checking'!GY68)</f>
        <v/>
      </c>
      <c r="GV68" t="str">
        <f>IF('[1]Data Checking'!GZ68="","",'[1]Data Checking'!GZ68)</f>
        <v/>
      </c>
      <c r="GW68" t="str">
        <f>IF('[1]Data Checking'!HA68="","",'[1]Data Checking'!HA68)</f>
        <v/>
      </c>
      <c r="GX68" t="str">
        <f>IF('[1]Data Checking'!HB68="","",'[1]Data Checking'!HB68)</f>
        <v/>
      </c>
      <c r="GY68" t="str">
        <f>IF('[1]Data Checking'!HC68="","",'[1]Data Checking'!HC68)</f>
        <v/>
      </c>
      <c r="GZ68" t="str">
        <f>IF('[1]Data Checking'!HD68="","",'[1]Data Checking'!HD68)</f>
        <v/>
      </c>
      <c r="HA68" t="str">
        <f>IF('[1]Data Checking'!HE68="","",'[1]Data Checking'!HE68)</f>
        <v/>
      </c>
      <c r="HB68" t="str">
        <f>IF('[1]Data Checking'!HF68="","",'[1]Data Checking'!HF68)</f>
        <v/>
      </c>
      <c r="HC68" t="str">
        <f>IF('[1]Data Checking'!HG68="","",'[1]Data Checking'!HG68)</f>
        <v/>
      </c>
      <c r="HD68" t="str">
        <f>IF('[1]Data Checking'!HH68="","",'[1]Data Checking'!HH68)</f>
        <v/>
      </c>
      <c r="HE68" t="str">
        <f>IF('[1]Data Checking'!HI68="","",'[1]Data Checking'!HI68)</f>
        <v/>
      </c>
      <c r="HF68" t="str">
        <f>IF('[1]Data Checking'!HJ68="","",'[1]Data Checking'!HJ68)</f>
        <v/>
      </c>
      <c r="HG68" t="str">
        <f>IF('[1]Data Checking'!HK68="","",'[1]Data Checking'!HK68)</f>
        <v/>
      </c>
      <c r="HH68" t="str">
        <f>IF('[1]Data Checking'!HL68="","",'[1]Data Checking'!HL68)</f>
        <v/>
      </c>
      <c r="HI68" t="str">
        <f>IF('[1]Data Checking'!HM68="","",'[1]Data Checking'!HM68)</f>
        <v/>
      </c>
      <c r="HJ68" t="str">
        <f>IF('[1]Data Checking'!HN68="","",'[1]Data Checking'!HN68)</f>
        <v/>
      </c>
      <c r="HK68" t="str">
        <f>IF('[1]Data Checking'!HO68="","",'[1]Data Checking'!HO68)</f>
        <v/>
      </c>
      <c r="HL68" t="str">
        <f>IF('[1]Data Checking'!HP68="","",'[1]Data Checking'!HP68)</f>
        <v/>
      </c>
      <c r="HM68" t="str">
        <f>IF('[1]Data Checking'!HQ68="","",'[1]Data Checking'!HQ68)</f>
        <v/>
      </c>
      <c r="HN68" t="str">
        <f>IF('[1]Data Checking'!HR68="","",'[1]Data Checking'!HR68)</f>
        <v/>
      </c>
      <c r="HO68" t="str">
        <f>IF('[1]Data Checking'!HS68="","",'[1]Data Checking'!HS68)</f>
        <v/>
      </c>
      <c r="HP68" t="str">
        <f>IF('[1]Data Checking'!HT68="","",'[1]Data Checking'!HT68)</f>
        <v/>
      </c>
      <c r="HQ68" t="str">
        <f>IF('[1]Data Checking'!HU68="","",'[1]Data Checking'!HU68)</f>
        <v/>
      </c>
      <c r="HR68" t="str">
        <f>IF('[1]Data Checking'!HV68="","",'[1]Data Checking'!HV68)</f>
        <v/>
      </c>
      <c r="HS68" t="str">
        <f>IF('[1]Data Checking'!HW68="","",'[1]Data Checking'!HW68)</f>
        <v/>
      </c>
      <c r="HT68" t="str">
        <f>IF('[1]Data Checking'!HX68="","",'[1]Data Checking'!HX68)</f>
        <v/>
      </c>
      <c r="HU68" t="str">
        <f>IF('[1]Data Checking'!HY68="","",'[1]Data Checking'!HY68)</f>
        <v/>
      </c>
      <c r="HV68" t="str">
        <f>IF('[1]Data Checking'!HZ68="","",'[1]Data Checking'!HZ68)</f>
        <v/>
      </c>
      <c r="HW68" t="str">
        <f>IF('[1]Data Checking'!IA68="","",'[1]Data Checking'!IA68)</f>
        <v/>
      </c>
      <c r="HX68" t="str">
        <f>IF('[1]Data Checking'!IB68="","",'[1]Data Checking'!IB68)</f>
        <v/>
      </c>
      <c r="HY68" t="str">
        <f>IF('[1]Data Checking'!IC68="","",'[1]Data Checking'!IC68)</f>
        <v/>
      </c>
      <c r="HZ68">
        <f>IF('[1]Data Checking'!ID68="","",'[1]Data Checking'!ID68)</f>
        <v>50</v>
      </c>
      <c r="IA68" t="str">
        <f>IF('[1]Data Checking'!IE68="","",'[1]Data Checking'!IE68)</f>
        <v>Oui</v>
      </c>
      <c r="IB68" t="str">
        <f>IF('[1]Data Checking'!IF68="","",'[1]Data Checking'!IF68)</f>
        <v>Je ne sais pas, je ne souhaite pas répondre</v>
      </c>
      <c r="IC68" t="str">
        <f>IF('[1]Data Checking'!IG68="","",'[1]Data Checking'!IG68)</f>
        <v/>
      </c>
      <c r="ID68" t="str">
        <f>IF('[1]Data Checking'!IH68="","",'[1]Data Checking'!IH68)</f>
        <v/>
      </c>
      <c r="IE68" t="str">
        <f>IF('[1]Data Checking'!II68="","",'[1]Data Checking'!II68)</f>
        <v/>
      </c>
      <c r="IF68" t="str">
        <f>IF('[1]Data Checking'!IJ68="","",'[1]Data Checking'!IJ68)</f>
        <v/>
      </c>
      <c r="IG68" t="str">
        <f>IF('[1]Data Checking'!IK68="","",'[1]Data Checking'!IK68)</f>
        <v/>
      </c>
      <c r="IH68" t="str">
        <f>IF('[1]Data Checking'!IL68="","",'[1]Data Checking'!IL68)</f>
        <v/>
      </c>
      <c r="II68" t="str">
        <f>IF('[1]Data Checking'!IM68="","",'[1]Data Checking'!IM68)</f>
        <v/>
      </c>
      <c r="IJ68" t="str">
        <f>IF('[1]Data Checking'!IN68="","",'[1]Data Checking'!IN68)</f>
        <v/>
      </c>
      <c r="IK68" t="str">
        <f>IF('[1]Data Checking'!IO68="","",'[1]Data Checking'!IO68)</f>
        <v>Aucune préoccupation particulière</v>
      </c>
      <c r="IL68">
        <f>IF('[1]Data Checking'!IP68="","",'[1]Data Checking'!IP68)</f>
        <v>0</v>
      </c>
      <c r="IM68">
        <f>IF('[1]Data Checking'!IQ68="","",'[1]Data Checking'!IQ68)</f>
        <v>0</v>
      </c>
      <c r="IN68">
        <f>IF('[1]Data Checking'!IR68="","",'[1]Data Checking'!IR68)</f>
        <v>0</v>
      </c>
      <c r="IO68">
        <f>IF('[1]Data Checking'!IS68="","",'[1]Data Checking'!IS68)</f>
        <v>0</v>
      </c>
      <c r="IP68">
        <f>IF('[1]Data Checking'!IT68="","",'[1]Data Checking'!IT68)</f>
        <v>0</v>
      </c>
      <c r="IQ68">
        <f>IF('[1]Data Checking'!IU68="","",'[1]Data Checking'!IU68)</f>
        <v>1</v>
      </c>
      <c r="IR68">
        <f>IF('[1]Data Checking'!IV68="","",'[1]Data Checking'!IV68)</f>
        <v>0</v>
      </c>
      <c r="IS68">
        <f>IF('[1]Data Checking'!IW68="","",'[1]Data Checking'!IW68)</f>
        <v>0</v>
      </c>
      <c r="IT68" t="str">
        <f>IF('[1]Data Checking'!IX68="","",'[1]Data Checking'!IX68)</f>
        <v/>
      </c>
      <c r="IU68" t="str">
        <f>IF('[1]Data Checking'!IY68="","",'[1]Data Checking'!IY68)</f>
        <v>Oui</v>
      </c>
      <c r="IV68" t="str">
        <f>IF('[1]Data Checking'!IZ68="","",'[1]Data Checking'!IZ68)</f>
        <v/>
      </c>
      <c r="IW68" t="str">
        <f>IF('[1]Data Checking'!JA68="","",'[1]Data Checking'!JA68)</f>
        <v>Charbon de bois</v>
      </c>
      <c r="IX68">
        <f>IF('[1]Data Checking'!JB68="","",'[1]Data Checking'!JB68)</f>
        <v>0</v>
      </c>
      <c r="IY68">
        <f>IF('[1]Data Checking'!JC68="","",'[1]Data Checking'!JC68)</f>
        <v>0</v>
      </c>
      <c r="IZ68">
        <f>IF('[1]Data Checking'!JD68="","",'[1]Data Checking'!JD68)</f>
        <v>1</v>
      </c>
      <c r="JA68">
        <f>IF('[1]Data Checking'!JE68="","",'[1]Data Checking'!JE68)</f>
        <v>0</v>
      </c>
      <c r="JB68" t="str">
        <f>IF('[1]Data Checking'!JF68="","",'[1]Data Checking'!JF68)</f>
        <v/>
      </c>
      <c r="JC68" t="str">
        <f>IF('[1]Data Checking'!JG68="","",'[1]Data Checking'!JG68)</f>
        <v/>
      </c>
      <c r="JD68" t="str">
        <f>IF('[1]Data Checking'!JH68="","",'[1]Data Checking'!JH68)</f>
        <v/>
      </c>
      <c r="JE68" t="str">
        <f>IF('[1]Data Checking'!JI68="","",'[1]Data Checking'!JI68)</f>
        <v/>
      </c>
      <c r="JF68" t="str">
        <f>IF('[1]Data Checking'!JJ68="","",'[1]Data Checking'!JJ68)</f>
        <v/>
      </c>
      <c r="JG68" t="str">
        <f>IF('[1]Data Checking'!JK68="","",'[1]Data Checking'!JK68)</f>
        <v/>
      </c>
      <c r="JH68" t="str">
        <f>IF('[1]Data Checking'!JL68="","",'[1]Data Checking'!JL68)</f>
        <v/>
      </c>
      <c r="JI68" t="str">
        <f>IF('[1]Data Checking'!JM68="","",'[1]Data Checking'!JM68)</f>
        <v/>
      </c>
      <c r="JJ68" t="str">
        <f>IF('[1]Data Checking'!JN68="","",'[1]Data Checking'!JN68)</f>
        <v/>
      </c>
      <c r="JK68" t="str">
        <f>IF('[1]Data Checking'!JO68="","",'[1]Data Checking'!JO68)</f>
        <v/>
      </c>
      <c r="JL68" t="str">
        <f>IF('[1]Data Checking'!JP68="","",'[1]Data Checking'!JP68)</f>
        <v/>
      </c>
      <c r="JM68" t="str">
        <f>IF('[1]Data Checking'!JQ68="","",'[1]Data Checking'!JQ68)</f>
        <v/>
      </c>
      <c r="JN68" t="str">
        <f>IF('[1]Data Checking'!JR68="","",'[1]Data Checking'!JR68)</f>
        <v/>
      </c>
      <c r="JO68" t="str">
        <f>IF('[1]Data Checking'!JS68="","",'[1]Data Checking'!JS68)</f>
        <v/>
      </c>
      <c r="JP68" t="str">
        <f>IF('[1]Data Checking'!JT68="","",'[1]Data Checking'!JT68)</f>
        <v/>
      </c>
      <c r="JQ68" t="str">
        <f>IF('[1]Data Checking'!JU68="","",'[1]Data Checking'!JU68)</f>
        <v/>
      </c>
      <c r="JR68" t="str">
        <f>IF('[1]Data Checking'!JV68="","",'[1]Data Checking'!JV68)</f>
        <v/>
      </c>
      <c r="JS68" t="str">
        <f>IF('[1]Data Checking'!JW68="","",'[1]Data Checking'!JW68)</f>
        <v/>
      </c>
      <c r="JT68" t="str">
        <f>IF('[1]Data Checking'!JX68="","",'[1]Data Checking'!JX68)</f>
        <v/>
      </c>
      <c r="JU68" t="str">
        <f>IF('[1]Data Checking'!JY68="","",'[1]Data Checking'!JY68)</f>
        <v/>
      </c>
      <c r="JV68" t="str">
        <f>IF('[1]Data Checking'!JZ68="","",'[1]Data Checking'!JZ68)</f>
        <v/>
      </c>
      <c r="JW68" t="str">
        <f>IF('[1]Data Checking'!KA68="","",'[1]Data Checking'!KA68)</f>
        <v/>
      </c>
      <c r="JX68" t="str">
        <f>IF('[1]Data Checking'!KB68="","",'[1]Data Checking'!KB68)</f>
        <v/>
      </c>
      <c r="JY68" t="str">
        <f>IF('[1]Data Checking'!KC68="","",'[1]Data Checking'!KC68)</f>
        <v/>
      </c>
      <c r="JZ68" t="str">
        <f>IF('[1]Data Checking'!KD68="","",'[1]Data Checking'!KD68)</f>
        <v/>
      </c>
      <c r="KA68" t="str">
        <f>IF('[1]Data Checking'!KE68="","",'[1]Data Checking'!KE68)</f>
        <v/>
      </c>
      <c r="KB68" t="str">
        <f>IF('[1]Data Checking'!KF68="","",'[1]Data Checking'!KF68)</f>
        <v/>
      </c>
      <c r="KC68" t="str">
        <f>IF('[1]Data Checking'!KG68="","",'[1]Data Checking'!KG68)</f>
        <v/>
      </c>
      <c r="KD68" t="str">
        <f>IF('[1]Data Checking'!KH68="","",'[1]Data Checking'!KH68)</f>
        <v/>
      </c>
      <c r="KE68" t="str">
        <f>IF('[1]Data Checking'!KI68="","",'[1]Data Checking'!KI68)</f>
        <v/>
      </c>
      <c r="KF68" t="str">
        <f>IF('[1]Data Checking'!KJ68="","",'[1]Data Checking'!KJ68)</f>
        <v/>
      </c>
      <c r="KG68" t="str">
        <f>IF('[1]Data Checking'!KK68="","",'[1]Data Checking'!KK68)</f>
        <v/>
      </c>
      <c r="KH68" t="str">
        <f>IF('[1]Data Checking'!KL68="","",'[1]Data Checking'!KL68)</f>
        <v/>
      </c>
      <c r="KI68" t="str">
        <f>IF('[1]Data Checking'!KM68="","",'[1]Data Checking'!KM68)</f>
        <v/>
      </c>
      <c r="KJ68" t="str">
        <f>IF('[1]Data Checking'!KN68="","",'[1]Data Checking'!KN68)</f>
        <v/>
      </c>
      <c r="KK68" t="str">
        <f>IF('[1]Data Checking'!KO68="","",'[1]Data Checking'!KO68)</f>
        <v/>
      </c>
      <c r="KL68" t="str">
        <f>IF('[1]Data Checking'!KP68="","",'[1]Data Checking'!KP68)</f>
        <v/>
      </c>
      <c r="KM68" t="str">
        <f>IF('[1]Data Checking'!KQ68="","",'[1]Data Checking'!KQ68)</f>
        <v/>
      </c>
      <c r="KN68" t="str">
        <f>IF('[1]Data Checking'!KR68="","",'[1]Data Checking'!KR68)</f>
        <v/>
      </c>
      <c r="KO68" t="str">
        <f>IF('[1]Data Checking'!KS68="","",'[1]Data Checking'!KS68)</f>
        <v/>
      </c>
      <c r="KP68" t="str">
        <f>IF('[1]Data Checking'!KT68="","",'[1]Data Checking'!KT68)</f>
        <v/>
      </c>
      <c r="KQ68" t="str">
        <f>IF('[1]Data Checking'!KU68="","",'[1]Data Checking'!KU68)</f>
        <v/>
      </c>
      <c r="KR68" t="str">
        <f>IF('[1]Data Checking'!KV68="","",'[1]Data Checking'!KV68)</f>
        <v/>
      </c>
      <c r="KS68" t="str">
        <f>IF('[1]Data Checking'!KW68="","",'[1]Data Checking'!KW68)</f>
        <v/>
      </c>
      <c r="KT68" t="str">
        <f>IF('[1]Data Checking'!KX68="","",'[1]Data Checking'!KX68)</f>
        <v/>
      </c>
      <c r="KU68" t="str">
        <f>IF('[1]Data Checking'!KY68="","",'[1]Data Checking'!KY68)</f>
        <v/>
      </c>
      <c r="KV68" t="str">
        <f>IF('[1]Data Checking'!KZ68="","",'[1]Data Checking'!KZ68)</f>
        <v/>
      </c>
      <c r="KW68" t="str">
        <f>IF('[1]Data Checking'!LA68="","",'[1]Data Checking'!LA68)</f>
        <v/>
      </c>
      <c r="KX68" t="str">
        <f>IF('[1]Data Checking'!LB68="","",'[1]Data Checking'!LB68)</f>
        <v/>
      </c>
      <c r="KY68" t="str">
        <f>IF('[1]Data Checking'!LC68="","",'[1]Data Checking'!LC68)</f>
        <v/>
      </c>
      <c r="KZ68" t="str">
        <f>IF('[1]Data Checking'!LD68="","",'[1]Data Checking'!LD68)</f>
        <v/>
      </c>
      <c r="LA68" t="str">
        <f>IF('[1]Data Checking'!LE68="","",'[1]Data Checking'!LE68)</f>
        <v/>
      </c>
      <c r="LB68" t="str">
        <f>IF('[1]Data Checking'!LF68="","",'[1]Data Checking'!LF68)</f>
        <v/>
      </c>
      <c r="LC68" t="str">
        <f>IF('[1]Data Checking'!LG68="","",'[1]Data Checking'!LG68)</f>
        <v/>
      </c>
      <c r="LD68" t="str">
        <f>IF('[1]Data Checking'!LH68="","",'[1]Data Checking'!LH68)</f>
        <v/>
      </c>
      <c r="LE68" t="str">
        <f>IF('[1]Data Checking'!LI68="","",'[1]Data Checking'!LI68)</f>
        <v/>
      </c>
      <c r="LF68" t="str">
        <f>IF('[1]Data Checking'!LJ68="","",'[1]Data Checking'!LJ68)</f>
        <v/>
      </c>
      <c r="LG68" t="str">
        <f>IF('[1]Data Checking'!LK68="","",'[1]Data Checking'!LK68)</f>
        <v/>
      </c>
      <c r="LH68" t="str">
        <f>IF('[1]Data Checking'!LL68="","",'[1]Data Checking'!LL68)</f>
        <v/>
      </c>
      <c r="LI68" t="str">
        <f>IF('[1]Data Checking'!LM68="","",'[1]Data Checking'!LM68)</f>
        <v/>
      </c>
      <c r="LJ68" t="str">
        <f>IF('[1]Data Checking'!LN68="","",'[1]Data Checking'!LN68)</f>
        <v/>
      </c>
      <c r="LK68" t="str">
        <f>IF('[1]Data Checking'!LO68="","",'[1]Data Checking'!LO68)</f>
        <v/>
      </c>
      <c r="LL68" t="str">
        <f>IF('[1]Data Checking'!LP68="","",'[1]Data Checking'!LP68)</f>
        <v/>
      </c>
      <c r="LM68" t="str">
        <f>IF('[1]Data Checking'!LQ68="","",'[1]Data Checking'!LQ68)</f>
        <v/>
      </c>
      <c r="LN68" t="str">
        <f>IF('[1]Data Checking'!LR68="","",'[1]Data Checking'!LR68)</f>
        <v/>
      </c>
      <c r="LO68" t="str">
        <f>IF('[1]Data Checking'!LS68="","",'[1]Data Checking'!LS68)</f>
        <v/>
      </c>
      <c r="LP68" t="str">
        <f>IF('[1]Data Checking'!LT68="","",'[1]Data Checking'!LT68)</f>
        <v/>
      </c>
      <c r="LQ68" t="str">
        <f>IF('[1]Data Checking'!LU68="","",'[1]Data Checking'!LU68)</f>
        <v/>
      </c>
      <c r="LR68" t="str">
        <f>IF('[1]Data Checking'!LV68="","",'[1]Data Checking'!LV68)</f>
        <v/>
      </c>
      <c r="LS68" t="str">
        <f>IF('[1]Data Checking'!LW68="","",'[1]Data Checking'!LW68)</f>
        <v/>
      </c>
      <c r="LT68" t="str">
        <f>IF('[1]Data Checking'!LX68="","",'[1]Data Checking'!LX68)</f>
        <v/>
      </c>
      <c r="LU68" t="str">
        <f>IF('[1]Data Checking'!LY68="","",'[1]Data Checking'!LY68)</f>
        <v/>
      </c>
      <c r="LV68" t="str">
        <f>IF('[1]Data Checking'!LZ68="","",'[1]Data Checking'!LZ68)</f>
        <v/>
      </c>
      <c r="LW68" t="str">
        <f>IF('[1]Data Checking'!MA68="","",'[1]Data Checking'!MA68)</f>
        <v/>
      </c>
      <c r="LX68" t="str">
        <f>IF('[1]Data Checking'!MB68="","",'[1]Data Checking'!MB68)</f>
        <v/>
      </c>
      <c r="LY68" t="str">
        <f>IF('[1]Data Checking'!MC68="","",'[1]Data Checking'!MC68)</f>
        <v/>
      </c>
      <c r="LZ68" t="str">
        <f>IF('[1]Data Checking'!MD68="","",'[1]Data Checking'!MD68)</f>
        <v/>
      </c>
      <c r="MA68" t="str">
        <f>IF('[1]Data Checking'!ME68="","",'[1]Data Checking'!ME68)</f>
        <v/>
      </c>
      <c r="MB68" t="str">
        <f>IF('[1]Data Checking'!MF68="","",'[1]Data Checking'!MF68)</f>
        <v/>
      </c>
      <c r="MC68" t="str">
        <f>IF('[1]Data Checking'!MG68="","",'[1]Data Checking'!MG68)</f>
        <v/>
      </c>
      <c r="MD68" t="str">
        <f>IF('[1]Data Checking'!MH68="","",'[1]Data Checking'!MH68)</f>
        <v/>
      </c>
      <c r="ME68" t="str">
        <f>IF('[1]Data Checking'!MI68="","",'[1]Data Checking'!MI68)</f>
        <v/>
      </c>
      <c r="MF68" t="str">
        <f>IF('[1]Data Checking'!MJ68="","",'[1]Data Checking'!MJ68)</f>
        <v/>
      </c>
      <c r="MG68" t="str">
        <f>IF('[1]Data Checking'!MK68="","",'[1]Data Checking'!MK68)</f>
        <v/>
      </c>
      <c r="MH68" t="str">
        <f>IF('[1]Data Checking'!ML68="","",'[1]Data Checking'!ML68)</f>
        <v/>
      </c>
      <c r="MI68" t="str">
        <f>IF('[1]Data Checking'!MM68="","",'[1]Data Checking'!MM68)</f>
        <v/>
      </c>
      <c r="MJ68" t="str">
        <f>IF('[1]Data Checking'!MN68="","",'[1]Data Checking'!MN68)</f>
        <v/>
      </c>
      <c r="MK68" t="str">
        <f>IF('[1]Data Checking'!MO68="","",'[1]Data Checking'!MO68)</f>
        <v/>
      </c>
      <c r="ML68" t="str">
        <f>IF('[1]Data Checking'!MP68="","",'[1]Data Checking'!MP68)</f>
        <v/>
      </c>
      <c r="MM68" t="str">
        <f>IF('[1]Data Checking'!MQ68="","",'[1]Data Checking'!MQ68)</f>
        <v/>
      </c>
      <c r="MN68" t="str">
        <f>IF('[1]Data Checking'!MR68="","",'[1]Data Checking'!MR68)</f>
        <v/>
      </c>
      <c r="MO68" t="str">
        <f>IF('[1]Data Checking'!MS68="","",'[1]Data Checking'!MS68)</f>
        <v/>
      </c>
      <c r="MP68" t="str">
        <f>IF('[1]Data Checking'!MT68="","",'[1]Data Checking'!MT68)</f>
        <v/>
      </c>
      <c r="MQ68" t="str">
        <f>IF('[1]Data Checking'!MU68="","",'[1]Data Checking'!MU68)</f>
        <v/>
      </c>
      <c r="MR68" t="str">
        <f>IF('[1]Data Checking'!MV68="","",'[1]Data Checking'!MV68)</f>
        <v/>
      </c>
      <c r="MS68" t="str">
        <f>IF('[1]Data Checking'!MW68="","",'[1]Data Checking'!MW68)</f>
        <v/>
      </c>
      <c r="MT68" t="str">
        <f>IF('[1]Data Checking'!MX68="","",'[1]Data Checking'!MX68)</f>
        <v/>
      </c>
      <c r="MU68" t="str">
        <f>IF('[1]Data Checking'!MY68="","",'[1]Data Checking'!MY68)</f>
        <v/>
      </c>
      <c r="MV68" t="str">
        <f>IF('[1]Data Checking'!MZ68="","",'[1]Data Checking'!MZ68)</f>
        <v/>
      </c>
      <c r="MW68" t="str">
        <f>IF('[1]Data Checking'!NA68="","",'[1]Data Checking'!NA68)</f>
        <v/>
      </c>
      <c r="MX68" t="str">
        <f>IF('[1]Data Checking'!NB68="","",'[1]Data Checking'!NB68)</f>
        <v/>
      </c>
      <c r="MY68" t="str">
        <f>IF('[1]Data Checking'!NC68="","",'[1]Data Checking'!NC68)</f>
        <v/>
      </c>
      <c r="MZ68" t="str">
        <f>IF('[1]Data Checking'!ND68="","",'[1]Data Checking'!ND68)</f>
        <v/>
      </c>
      <c r="NA68" t="str">
        <f>IF('[1]Data Checking'!NE68="","",'[1]Data Checking'!NE68)</f>
        <v/>
      </c>
      <c r="NB68" t="str">
        <f>IF('[1]Data Checking'!NF68="","",'[1]Data Checking'!NF68)</f>
        <v/>
      </c>
      <c r="NC68" t="str">
        <f>IF('[1]Data Checking'!NG68="","",'[1]Data Checking'!NG68)</f>
        <v/>
      </c>
      <c r="ND68" t="str">
        <f>IF('[1]Data Checking'!NH68="","",'[1]Data Checking'!NH68)</f>
        <v/>
      </c>
      <c r="NE68" t="str">
        <f>IF('[1]Data Checking'!NI68="","",'[1]Data Checking'!NI68)</f>
        <v/>
      </c>
      <c r="NF68" t="str">
        <f>IF('[1]Data Checking'!NJ68="","",'[1]Data Checking'!NJ68)</f>
        <v/>
      </c>
      <c r="NG68" t="str">
        <f>IF('[1]Data Checking'!NK68="","",'[1]Data Checking'!NK68)</f>
        <v/>
      </c>
      <c r="NH68" t="str">
        <f>IF('[1]Data Checking'!NL68="","",'[1]Data Checking'!NL68)</f>
        <v/>
      </c>
      <c r="NI68" t="str">
        <f>IF('[1]Data Checking'!NM68="","",'[1]Data Checking'!NM68)</f>
        <v/>
      </c>
      <c r="NJ68" t="str">
        <f>IF('[1]Data Checking'!NN68="","",'[1]Data Checking'!NN68)</f>
        <v/>
      </c>
      <c r="NK68" t="str">
        <f>IF('[1]Data Checking'!NO68="","",'[1]Data Checking'!NO68)</f>
        <v/>
      </c>
      <c r="NL68" t="str">
        <f>IF('[1]Data Checking'!NP68="","",'[1]Data Checking'!NP68)</f>
        <v/>
      </c>
      <c r="NM68" t="str">
        <f>IF('[1]Data Checking'!NQ68="","",'[1]Data Checking'!NQ68)</f>
        <v/>
      </c>
      <c r="NN68" t="str">
        <f>IF('[1]Data Checking'!NR68="","",'[1]Data Checking'!NR68)</f>
        <v/>
      </c>
      <c r="NO68" t="str">
        <f>IF('[1]Data Checking'!NS68="","",'[1]Data Checking'!NS68)</f>
        <v/>
      </c>
      <c r="NP68" t="str">
        <f>IF('[1]Data Checking'!NT68="","",'[1]Data Checking'!NT68)</f>
        <v/>
      </c>
      <c r="NQ68" t="str">
        <f>IF('[1]Data Checking'!NU68="","",'[1]Data Checking'!NU68)</f>
        <v/>
      </c>
      <c r="NR68" t="str">
        <f>IF('[1]Data Checking'!NV68="","",'[1]Data Checking'!NV68)</f>
        <v/>
      </c>
      <c r="NS68" t="str">
        <f>IF('[1]Data Checking'!NW68="","",'[1]Data Checking'!NW68)</f>
        <v/>
      </c>
      <c r="NT68" t="str">
        <f>IF('[1]Data Checking'!NX68="","",'[1]Data Checking'!NX68)</f>
        <v/>
      </c>
      <c r="NU68" t="str">
        <f>IF('[1]Data Checking'!NY68="","",'[1]Data Checking'!NY68)</f>
        <v/>
      </c>
      <c r="NV68" t="str">
        <f>IF('[1]Data Checking'!NZ68="","",'[1]Data Checking'!NZ68)</f>
        <v/>
      </c>
      <c r="NW68" t="str">
        <f>IF('[1]Data Checking'!OA68="","",'[1]Data Checking'!OA68)</f>
        <v/>
      </c>
      <c r="NX68" t="str">
        <f>IF('[1]Data Checking'!OB68="","",'[1]Data Checking'!OB68)</f>
        <v/>
      </c>
      <c r="NY68" t="str">
        <f>IF('[1]Data Checking'!OC68="","",'[1]Data Checking'!OC68)</f>
        <v/>
      </c>
      <c r="NZ68" t="str">
        <f>IF('[1]Data Checking'!OD68="","",'[1]Data Checking'!OD68)</f>
        <v/>
      </c>
      <c r="OA68" t="str">
        <f>IF('[1]Data Checking'!OE68="","",'[1]Data Checking'!OE68)</f>
        <v/>
      </c>
      <c r="OB68" t="str">
        <f>IF('[1]Data Checking'!OF68="","",'[1]Data Checking'!OF68)</f>
        <v/>
      </c>
      <c r="OC68" t="str">
        <f>IF('[1]Data Checking'!OG68="","",'[1]Data Checking'!OG68)</f>
        <v/>
      </c>
      <c r="OD68" t="str">
        <f>IF('[1]Data Checking'!OH68="","",'[1]Data Checking'!OH68)</f>
        <v/>
      </c>
      <c r="OE68" t="str">
        <f>IF('[1]Data Checking'!OI68="","",'[1]Data Checking'!OI68)</f>
        <v/>
      </c>
      <c r="OF68" t="str">
        <f>IF('[1]Data Checking'!OJ68="","",'[1]Data Checking'!OJ68)</f>
        <v/>
      </c>
      <c r="OG68" t="str">
        <f>IF('[1]Data Checking'!OK68="","",'[1]Data Checking'!OK68)</f>
        <v/>
      </c>
      <c r="OH68" t="str">
        <f>IF('[1]Data Checking'!OL68="","",'[1]Data Checking'!OL68)</f>
        <v/>
      </c>
      <c r="OI68" t="str">
        <f>IF('[1]Data Checking'!OM68="","",'[1]Data Checking'!OM68)</f>
        <v/>
      </c>
      <c r="OJ68" t="str">
        <f>IF('[1]Data Checking'!ON68="","",'[1]Data Checking'!ON68)</f>
        <v/>
      </c>
      <c r="OK68" t="str">
        <f>IF('[1]Data Checking'!OO68="","",'[1]Data Checking'!OO68)</f>
        <v/>
      </c>
      <c r="OL68" t="str">
        <f>IF('[1]Data Checking'!OP68="","",'[1]Data Checking'!OP68)</f>
        <v/>
      </c>
      <c r="OM68" t="str">
        <f>IF('[1]Data Checking'!OQ68="","",'[1]Data Checking'!OQ68)</f>
        <v/>
      </c>
      <c r="ON68" t="str">
        <f>IF('[1]Data Checking'!OR68="","",'[1]Data Checking'!OR68)</f>
        <v/>
      </c>
      <c r="OO68" t="str">
        <f>IF('[1]Data Checking'!OS68="","",'[1]Data Checking'!OS68)</f>
        <v/>
      </c>
      <c r="OP68" t="str">
        <f>IF('[1]Data Checking'!OT68="","",'[1]Data Checking'!OT68)</f>
        <v/>
      </c>
      <c r="OQ68" t="str">
        <f>IF('[1]Data Checking'!OU68="","",'[1]Data Checking'!OU68)</f>
        <v/>
      </c>
      <c r="OR68" t="str">
        <f>IF('[1]Data Checking'!OV68="","",'[1]Data Checking'!OV68)</f>
        <v/>
      </c>
      <c r="OS68" t="str">
        <f>IF('[1]Data Checking'!OW68="","",'[1]Data Checking'!OW68)</f>
        <v/>
      </c>
      <c r="OT68" t="str">
        <f>IF('[1]Data Checking'!OX68="","",'[1]Data Checking'!OX68)</f>
        <v/>
      </c>
      <c r="OU68" t="str">
        <f>IF('[1]Data Checking'!OY68="","",'[1]Data Checking'!OY68)</f>
        <v/>
      </c>
      <c r="OV68" t="str">
        <f>IF('[1]Data Checking'!OZ68="","",'[1]Data Checking'!OZ68)</f>
        <v/>
      </c>
      <c r="OW68" t="str">
        <f>IF('[1]Data Checking'!PA68="","",'[1]Data Checking'!PA68)</f>
        <v/>
      </c>
      <c r="OX68" t="str">
        <f>IF('[1]Data Checking'!PB68="","",'[1]Data Checking'!PB68)</f>
        <v/>
      </c>
      <c r="OY68" t="str">
        <f>IF('[1]Data Checking'!PC68="","",'[1]Data Checking'!PC68)</f>
        <v/>
      </c>
      <c r="OZ68" t="str">
        <f>IF('[1]Data Checking'!PD68="","",'[1]Data Checking'!PD68)</f>
        <v/>
      </c>
      <c r="PA68" t="str">
        <f>IF('[1]Data Checking'!PE68="","",'[1]Data Checking'!PE68)</f>
        <v/>
      </c>
      <c r="PB68" t="str">
        <f>IF('[1]Data Checking'!PF68="","",'[1]Data Checking'!PF68)</f>
        <v/>
      </c>
      <c r="PC68" t="str">
        <f>IF('[1]Data Checking'!PG68="","",'[1]Data Checking'!PG68)</f>
        <v/>
      </c>
      <c r="PD68" t="str">
        <f>IF('[1]Data Checking'!PH68="","",'[1]Data Checking'!PH68)</f>
        <v/>
      </c>
      <c r="PE68" t="str">
        <f>IF('[1]Data Checking'!PI68="","",'[1]Data Checking'!PI68)</f>
        <v/>
      </c>
      <c r="PF68" t="str">
        <f>IF('[1]Data Checking'!PJ68="","",'[1]Data Checking'!PJ68)</f>
        <v/>
      </c>
      <c r="PG68" t="str">
        <f>IF('[1]Data Checking'!PK68="","",'[1]Data Checking'!PK68)</f>
        <v/>
      </c>
      <c r="PH68" t="str">
        <f>IF('[1]Data Checking'!PL68="","",'[1]Data Checking'!PL68)</f>
        <v/>
      </c>
      <c r="PI68" t="str">
        <f>IF('[1]Data Checking'!PM68="","",'[1]Data Checking'!PM68)</f>
        <v/>
      </c>
      <c r="PJ68" t="str">
        <f>IF('[1]Data Checking'!PN68="","",'[1]Data Checking'!PN68)</f>
        <v/>
      </c>
      <c r="PK68" t="str">
        <f>IF('[1]Data Checking'!PO68="","",'[1]Data Checking'!PO68)</f>
        <v/>
      </c>
      <c r="PL68" t="str">
        <f>IF('[1]Data Checking'!PP68="","",'[1]Data Checking'!PP68)</f>
        <v/>
      </c>
      <c r="PM68" t="str">
        <f>IF('[1]Data Checking'!PQ68="","",'[1]Data Checking'!PQ68)</f>
        <v/>
      </c>
      <c r="PN68" t="str">
        <f>IF('[1]Data Checking'!PR68="","",'[1]Data Checking'!PR68)</f>
        <v/>
      </c>
      <c r="PO68" t="str">
        <f>IF('[1]Data Checking'!PS68="","",'[1]Data Checking'!PS68)</f>
        <v/>
      </c>
      <c r="PP68" t="str">
        <f>IF('[1]Data Checking'!PT68="","",'[1]Data Checking'!PT68)</f>
        <v/>
      </c>
      <c r="PQ68" t="str">
        <f>IF('[1]Data Checking'!PU68="","",'[1]Data Checking'!PU68)</f>
        <v/>
      </c>
      <c r="PR68" t="str">
        <f>IF('[1]Data Checking'!PV68="","",'[1]Data Checking'!PV68)</f>
        <v/>
      </c>
      <c r="PS68" t="str">
        <f>IF('[1]Data Checking'!PW68="","",'[1]Data Checking'!PW68)</f>
        <v/>
      </c>
      <c r="PT68" t="str">
        <f>IF('[1]Data Checking'!PX68="","",'[1]Data Checking'!PX68)</f>
        <v/>
      </c>
      <c r="PU68" t="str">
        <f>IF('[1]Data Checking'!PY68="","",'[1]Data Checking'!PY68)</f>
        <v/>
      </c>
      <c r="PV68" t="str">
        <f>IF('[1]Data Checking'!PZ68="","",'[1]Data Checking'!PZ68)</f>
        <v/>
      </c>
      <c r="PW68" t="str">
        <f>IF('[1]Data Checking'!QA68="","",'[1]Data Checking'!QA68)</f>
        <v/>
      </c>
      <c r="PX68" t="str">
        <f>IF('[1]Data Checking'!QB68="","",'[1]Data Checking'!QB68)</f>
        <v/>
      </c>
      <c r="PY68" t="str">
        <f>IF('[1]Data Checking'!QC68="","",'[1]Data Checking'!QC68)</f>
        <v/>
      </c>
      <c r="PZ68" t="str">
        <f>IF('[1]Data Checking'!QD68="","",'[1]Data Checking'!QD68)</f>
        <v/>
      </c>
      <c r="QA68" t="str">
        <f>IF('[1]Data Checking'!QE68="","",'[1]Data Checking'!QE68)</f>
        <v/>
      </c>
      <c r="QB68" t="str">
        <f>IF('[1]Data Checking'!QF68="","",'[1]Data Checking'!QF68)</f>
        <v/>
      </c>
      <c r="QC68" t="str">
        <f>IF('[1]Data Checking'!QG68="","",'[1]Data Checking'!QG68)</f>
        <v/>
      </c>
      <c r="QD68" t="str">
        <f>IF('[1]Data Checking'!QH68="","",'[1]Data Checking'!QH68)</f>
        <v/>
      </c>
      <c r="QE68" t="str">
        <f>IF('[1]Data Checking'!QI68="","",'[1]Data Checking'!QI68)</f>
        <v/>
      </c>
      <c r="QF68" t="str">
        <f>IF('[1]Data Checking'!QJ68="","",'[1]Data Checking'!QJ68)</f>
        <v/>
      </c>
      <c r="QG68" t="str">
        <f>IF('[1]Data Checking'!QK68="","",'[1]Data Checking'!QK68)</f>
        <v/>
      </c>
      <c r="QH68" t="str">
        <f>IF('[1]Data Checking'!QL68="","",'[1]Data Checking'!QL68)</f>
        <v/>
      </c>
      <c r="QI68" t="str">
        <f>IF('[1]Data Checking'!QM68="","",'[1]Data Checking'!QM68)</f>
        <v/>
      </c>
      <c r="QJ68" t="str">
        <f>IF('[1]Data Checking'!QN68="","",'[1]Data Checking'!QN68)</f>
        <v/>
      </c>
      <c r="QK68" t="str">
        <f>IF('[1]Data Checking'!QO68="","",'[1]Data Checking'!QO68)</f>
        <v/>
      </c>
      <c r="QL68" t="str">
        <f>IF('[1]Data Checking'!QP68="","",'[1]Data Checking'!QP68)</f>
        <v/>
      </c>
      <c r="QM68" t="str">
        <f>IF('[1]Data Checking'!QQ68="","",'[1]Data Checking'!QQ68)</f>
        <v/>
      </c>
      <c r="QN68" t="str">
        <f>IF('[1]Data Checking'!QR68="","",'[1]Data Checking'!QR68)</f>
        <v/>
      </c>
      <c r="QO68" t="str">
        <f>IF('[1]Data Checking'!QS68="","",'[1]Data Checking'!QS68)</f>
        <v/>
      </c>
      <c r="QP68" t="str">
        <f>IF('[1]Data Checking'!QT68="","",'[1]Data Checking'!QT68)</f>
        <v/>
      </c>
      <c r="QQ68" t="str">
        <f>IF('[1]Data Checking'!QU68="","",'[1]Data Checking'!QU68)</f>
        <v/>
      </c>
      <c r="QR68" t="str">
        <f>IF('[1]Data Checking'!QV68="","",'[1]Data Checking'!QV68)</f>
        <v/>
      </c>
      <c r="QS68" t="str">
        <f>IF('[1]Data Checking'!QW68="","",'[1]Data Checking'!QW68)</f>
        <v/>
      </c>
      <c r="QT68" t="str">
        <f>IF('[1]Data Checking'!QX68="","",'[1]Data Checking'!QX68)</f>
        <v/>
      </c>
      <c r="QU68" t="str">
        <f>IF('[1]Data Checking'!QY68="","",'[1]Data Checking'!QY68)</f>
        <v/>
      </c>
      <c r="QV68" t="str">
        <f>IF('[1]Data Checking'!QZ68="","",'[1]Data Checking'!QZ68)</f>
        <v/>
      </c>
      <c r="QW68" t="str">
        <f>IF('[1]Data Checking'!RA68="","",'[1]Data Checking'!RA68)</f>
        <v/>
      </c>
      <c r="QX68" t="str">
        <f>IF('[1]Data Checking'!RB68="","",'[1]Data Checking'!RB68)</f>
        <v/>
      </c>
      <c r="QY68" t="str">
        <f>IF('[1]Data Checking'!RC68="","",'[1]Data Checking'!RC68)</f>
        <v/>
      </c>
      <c r="QZ68" t="str">
        <f>IF('[1]Data Checking'!RD68="","",'[1]Data Checking'!RD68)</f>
        <v/>
      </c>
      <c r="RA68" t="str">
        <f>IF('[1]Data Checking'!RE68="","",'[1]Data Checking'!RE68)</f>
        <v/>
      </c>
      <c r="RB68" t="str">
        <f>IF('[1]Data Checking'!RF68="","",'[1]Data Checking'!RF68)</f>
        <v/>
      </c>
      <c r="RC68" t="str">
        <f>IF('[1]Data Checking'!RG68="","",'[1]Data Checking'!RG68)</f>
        <v/>
      </c>
      <c r="RD68" t="str">
        <f>IF('[1]Data Checking'!RH68="","",'[1]Data Checking'!RH68)</f>
        <v/>
      </c>
      <c r="RE68" t="str">
        <f>IF('[1]Data Checking'!RI68="","",'[1]Data Checking'!RI68)</f>
        <v/>
      </c>
      <c r="RF68" t="str">
        <f>IF('[1]Data Checking'!RJ68="","",'[1]Data Checking'!RJ68)</f>
        <v/>
      </c>
      <c r="RG68" t="str">
        <f>IF('[1]Data Checking'!RK68="","",'[1]Data Checking'!RK68)</f>
        <v/>
      </c>
      <c r="RH68" t="str">
        <f>IF('[1]Data Checking'!RL68="","",'[1]Data Checking'!RL68)</f>
        <v/>
      </c>
      <c r="RI68" t="str">
        <f>IF('[1]Data Checking'!RM68="","",'[1]Data Checking'!RM68)</f>
        <v/>
      </c>
      <c r="RJ68" t="str">
        <f>IF('[1]Data Checking'!RN68="","",'[1]Data Checking'!RN68)</f>
        <v/>
      </c>
      <c r="RK68" t="str">
        <f>IF('[1]Data Checking'!RO68="","",'[1]Data Checking'!RO68)</f>
        <v/>
      </c>
      <c r="RL68" t="str">
        <f>IF('[1]Data Checking'!RP68="","",'[1]Data Checking'!RP68)</f>
        <v/>
      </c>
      <c r="RM68" t="str">
        <f>IF('[1]Data Checking'!RQ68="","",'[1]Data Checking'!RQ68)</f>
        <v/>
      </c>
      <c r="RN68" t="str">
        <f>IF('[1]Data Checking'!RR68="","",'[1]Data Checking'!RR68)</f>
        <v/>
      </c>
      <c r="RO68" t="str">
        <f>IF('[1]Data Checking'!RS68="","",'[1]Data Checking'!RS68)</f>
        <v/>
      </c>
      <c r="RP68" t="str">
        <f>IF('[1]Data Checking'!RT68="","",'[1]Data Checking'!RT68)</f>
        <v/>
      </c>
      <c r="RQ68" t="str">
        <f>IF('[1]Data Checking'!RU68="","",'[1]Data Checking'!RU68)</f>
        <v/>
      </c>
      <c r="RR68" t="str">
        <f>IF('[1]Data Checking'!RV68="","",'[1]Data Checking'!RV68)</f>
        <v/>
      </c>
      <c r="RS68" t="str">
        <f>IF('[1]Data Checking'!RW68="","",'[1]Data Checking'!RW68)</f>
        <v/>
      </c>
      <c r="RT68" t="str">
        <f>IF('[1]Data Checking'!RX68="","",'[1]Data Checking'!RX68)</f>
        <v/>
      </c>
      <c r="RU68" t="str">
        <f>IF('[1]Data Checking'!RY68="","",'[1]Data Checking'!RY68)</f>
        <v/>
      </c>
      <c r="RV68" t="str">
        <f>IF('[1]Data Checking'!RZ68="","",'[1]Data Checking'!RZ68)</f>
        <v/>
      </c>
      <c r="RW68" t="str">
        <f>IF('[1]Data Checking'!SA68="","",'[1]Data Checking'!SA68)</f>
        <v/>
      </c>
      <c r="RX68" t="str">
        <f>IF('[1]Data Checking'!SB68="","",'[1]Data Checking'!SB68)</f>
        <v/>
      </c>
      <c r="RY68" t="str">
        <f>IF('[1]Data Checking'!SC68="","",'[1]Data Checking'!SC68)</f>
        <v/>
      </c>
      <c r="RZ68" t="str">
        <f>IF('[1]Data Checking'!SD68="","",'[1]Data Checking'!SD68)</f>
        <v/>
      </c>
      <c r="SA68" t="str">
        <f>IF('[1]Data Checking'!SE68="","",'[1]Data Checking'!SE68)</f>
        <v/>
      </c>
      <c r="SB68" t="str">
        <f>IF('[1]Data Checking'!SF68="","",'[1]Data Checking'!SF68)</f>
        <v/>
      </c>
      <c r="SC68" t="str">
        <f>IF('[1]Data Checking'!SG68="","",'[1]Data Checking'!SG68)</f>
        <v/>
      </c>
      <c r="SD68" t="str">
        <f>IF('[1]Data Checking'!SH68="","",'[1]Data Checking'!SH68)</f>
        <v/>
      </c>
      <c r="SE68" t="str">
        <f>IF('[1]Data Checking'!SI68="","",'[1]Data Checking'!SI68)</f>
        <v/>
      </c>
      <c r="SF68" t="str">
        <f>IF('[1]Data Checking'!SJ68="","",'[1]Data Checking'!SJ68)</f>
        <v/>
      </c>
      <c r="SG68" t="str">
        <f>IF('[1]Data Checking'!SK68="","",'[1]Data Checking'!SK68)</f>
        <v/>
      </c>
      <c r="SH68" t="str">
        <f>IF('[1]Data Checking'!SL68="","",'[1]Data Checking'!SL68)</f>
        <v/>
      </c>
      <c r="SI68" t="str">
        <f>IF('[1]Data Checking'!SM68="","",'[1]Data Checking'!SM68)</f>
        <v/>
      </c>
      <c r="SJ68" t="str">
        <f>IF('[1]Data Checking'!SN68="","",'[1]Data Checking'!SN68)</f>
        <v/>
      </c>
      <c r="SK68" t="str">
        <f>IF('[1]Data Checking'!SO68="","",'[1]Data Checking'!SO68)</f>
        <v/>
      </c>
      <c r="SL68" t="str">
        <f>IF('[1]Data Checking'!SP68="","",'[1]Data Checking'!SP68)</f>
        <v/>
      </c>
      <c r="SM68" t="str">
        <f>IF('[1]Data Checking'!SQ68="","",'[1]Data Checking'!SQ68)</f>
        <v/>
      </c>
      <c r="SN68" t="str">
        <f>IF('[1]Data Checking'!SR68="","",'[1]Data Checking'!SR68)</f>
        <v/>
      </c>
      <c r="SO68" t="str">
        <f>IF('[1]Data Checking'!SS68="","",'[1]Data Checking'!SS68)</f>
        <v/>
      </c>
      <c r="SP68" t="str">
        <f>IF('[1]Data Checking'!ST68="","",'[1]Data Checking'!ST68)</f>
        <v/>
      </c>
      <c r="SQ68" t="str">
        <f>IF('[1]Data Checking'!SU68="","",'[1]Data Checking'!SU68)</f>
        <v/>
      </c>
      <c r="SR68" t="str">
        <f>IF('[1]Data Checking'!SV68="","",'[1]Data Checking'!SV68)</f>
        <v/>
      </c>
      <c r="SS68" t="str">
        <f>IF('[1]Data Checking'!SW68="","",'[1]Data Checking'!SW68)</f>
        <v/>
      </c>
      <c r="ST68" t="str">
        <f>IF('[1]Data Checking'!SX68="","",'[1]Data Checking'!SX68)</f>
        <v/>
      </c>
      <c r="SU68" t="str">
        <f>IF('[1]Data Checking'!SY68="","",'[1]Data Checking'!SY68)</f>
        <v/>
      </c>
      <c r="SV68" t="str">
        <f>IF('[1]Data Checking'!SZ68="","",'[1]Data Checking'!SZ68)</f>
        <v/>
      </c>
      <c r="SW68" t="str">
        <f>IF('[1]Data Checking'!TA68="","",'[1]Data Checking'!TA68)</f>
        <v/>
      </c>
      <c r="SX68" t="str">
        <f>IF('[1]Data Checking'!TB68="","",'[1]Data Checking'!TB68)</f>
        <v/>
      </c>
      <c r="SY68" t="str">
        <f>IF('[1]Data Checking'!TC68="","",'[1]Data Checking'!TC68)</f>
        <v/>
      </c>
      <c r="SZ68" t="str">
        <f>IF('[1]Data Checking'!TD68="","",'[1]Data Checking'!TD68)</f>
        <v/>
      </c>
      <c r="TA68" t="str">
        <f>IF('[1]Data Checking'!TE68="","",'[1]Data Checking'!TE68)</f>
        <v/>
      </c>
      <c r="TB68" t="str">
        <f>IF('[1]Data Checking'!TF68="","",'[1]Data Checking'!TF68)</f>
        <v/>
      </c>
      <c r="TC68" t="str">
        <f>IF('[1]Data Checking'!TG68="","",'[1]Data Checking'!TG68)</f>
        <v/>
      </c>
      <c r="TD68" t="str">
        <f>IF('[1]Data Checking'!TH68="","",'[1]Data Checking'!TH68)</f>
        <v/>
      </c>
      <c r="TE68" t="str">
        <f>IF('[1]Data Checking'!TI68="","",'[1]Data Checking'!TI68)</f>
        <v/>
      </c>
      <c r="TF68" t="str">
        <f>IF('[1]Data Checking'!TJ68="","",'[1]Data Checking'!TJ68)</f>
        <v/>
      </c>
      <c r="TG68" t="str">
        <f>IF('[1]Data Checking'!TK68="","",'[1]Data Checking'!TK68)</f>
        <v/>
      </c>
      <c r="TH68" t="str">
        <f>IF('[1]Data Checking'!TL68="","",'[1]Data Checking'!TL68)</f>
        <v/>
      </c>
      <c r="TI68" t="str">
        <f>IF('[1]Data Checking'!TM68="","",'[1]Data Checking'!TM68)</f>
        <v/>
      </c>
      <c r="TJ68">
        <f>IF('[1]Data Checking'!TN68="","",'[1]Data Checking'!TN68)</f>
        <v>0</v>
      </c>
      <c r="TK68">
        <f>IF('[1]Data Checking'!TO68="","",'[1]Data Checking'!TO68)</f>
        <v>0</v>
      </c>
      <c r="TL68">
        <f>IF('[1]Data Checking'!TP68="","",'[1]Data Checking'!TP68)</f>
        <v>0</v>
      </c>
      <c r="TM68">
        <f>IF('[1]Data Checking'!TQ68="","",'[1]Data Checking'!TQ68)</f>
        <v>0</v>
      </c>
      <c r="TN68">
        <f>IF('[1]Data Checking'!TR68="","",'[1]Data Checking'!TR68)</f>
        <v>0</v>
      </c>
      <c r="TO68" t="str">
        <f>IF('[1]Data Checking'!TS68="","",'[1]Data Checking'!TS68)</f>
        <v/>
      </c>
      <c r="TP68" t="str">
        <f>IF('[1]Data Checking'!TT68="","",'[1]Data Checking'!TT68)</f>
        <v/>
      </c>
      <c r="TQ68">
        <f>IF('[1]Data Checking'!TU68="","",'[1]Data Checking'!TU68)</f>
        <v>237502112</v>
      </c>
      <c r="TR68" t="str">
        <f>IF('[1]Data Checking'!TV68="","",'[1]Data Checking'!TV68)</f>
        <v>6f647e04-d804-41f5-bd2f-f54fe33ed9c4</v>
      </c>
      <c r="TS68">
        <f>IF('[1]Data Checking'!TW68="","",'[1]Data Checking'!TW68)</f>
        <v>44530.922905092593</v>
      </c>
      <c r="TT68" t="str">
        <f>IF('[1]Data Checking'!TX68="","",'[1]Data Checking'!TX68)</f>
        <v/>
      </c>
      <c r="TU68" t="str">
        <f>IF('[1]Data Checking'!TY68="","",'[1]Data Checking'!TY68)</f>
        <v/>
      </c>
      <c r="TV68" t="str">
        <f>IF('[1]Data Checking'!TZ68="","",'[1]Data Checking'!TZ68)</f>
        <v>submitted_via_web</v>
      </c>
      <c r="TW68" t="str">
        <f>IF('[1]Data Checking'!UA68="","",'[1]Data Checking'!UA68)</f>
        <v>icsm_haiti</v>
      </c>
      <c r="TX68" t="str">
        <f>IF('[1]Data Checking'!UB68="","",'[1]Data Checking'!UB68)</f>
        <v/>
      </c>
      <c r="TY68">
        <f>IF('[1]Data Checking'!UC68="","",'[1]Data Checking'!UC68)</f>
        <v>70</v>
      </c>
      <c r="TZ68" t="str">
        <f>IF('[1]Data Checking'!UD68="","",'[1]Data Checking'!UD68)</f>
        <v/>
      </c>
      <c r="UA68" t="e">
        <f>IF('[1]Data Checking'!UL68="","",'[1]Data Checking'!UL68)</f>
        <v>#REF!</v>
      </c>
      <c r="UB68" t="e">
        <f>IF('[1]Data Checking'!UM68="","",'[1]Data Checking'!UM68)</f>
        <v>#REF!</v>
      </c>
      <c r="UC68" t="e">
        <f>IF('[1]Data Checking'!UN68="","",'[1]Data Checking'!UN68)</f>
        <v>#REF!</v>
      </c>
    </row>
    <row r="69" spans="1:549">
      <c r="A69">
        <f>IF('[1]Data Checking'!D69="","",'[1]Data Checking'!D69)</f>
        <v>44530.626521018523</v>
      </c>
      <c r="B69">
        <f>IF('[1]Data Checking'!E69="","",'[1]Data Checking'!E69)</f>
        <v>44530.632805578702</v>
      </c>
      <c r="C69">
        <f>IF('[1]Data Checking'!F69="","",'[1]Data Checking'!F69)</f>
        <v>44530</v>
      </c>
      <c r="D69" t="str">
        <f>IF('[1]Data Checking'!H69="","",'[1]Data Checking'!H69)</f>
        <v>audit.csv</v>
      </c>
      <c r="E69" t="str">
        <f>IF('[1]Data Checking'!I69="","",'[1]Data Checking'!I69)</f>
        <v>icsm_haiti</v>
      </c>
      <c r="F69" t="str">
        <f>IF('[1]Data Checking'!J69="","",'[1]Data Checking'!J69)</f>
        <v/>
      </c>
      <c r="G69" t="str">
        <f>IF('[1]Data Checking'!K69="","",'[1]Data Checking'!K69)</f>
        <v/>
      </c>
      <c r="H69">
        <f>IF('[1]Data Checking'!L69="","",'[1]Data Checking'!L69)</f>
        <v>44530</v>
      </c>
      <c r="I69" t="str">
        <f>IF('[1]Data Checking'!M69="","",'[1]Data Checking'!M69)</f>
        <v>Concern</v>
      </c>
      <c r="J69" t="str">
        <f>IF('[1]Data Checking'!N69="","",'[1]Data Checking'!N69)</f>
        <v/>
      </c>
      <c r="K69" t="str">
        <f>IF('[1]Data Checking'!O69="","",'[1]Data Checking'!O69)</f>
        <v>concern</v>
      </c>
      <c r="L69" t="str">
        <f>IF('[1]Data Checking'!P69="","",'[1]Data Checking'!P69)</f>
        <v>Concern</v>
      </c>
      <c r="M69" t="str">
        <f>IF('[1]Data Checking'!Q69="","",'[1]Data Checking'!Q69)</f>
        <v>Concern</v>
      </c>
      <c r="N69" t="str">
        <f>IF('[1]Data Checking'!R69="","",'[1]Data Checking'!R69)</f>
        <v>CWW-01</v>
      </c>
      <c r="O69" t="str">
        <f>IF('[1]Data Checking'!S69="","",'[1]Data Checking'!S69)</f>
        <v/>
      </c>
      <c r="P69" t="str">
        <f>IF('[1]Data Checking'!T69="","",'[1]Data Checking'!T69)</f>
        <v>cww_01</v>
      </c>
      <c r="Q69" t="str">
        <f>IF('[1]Data Checking'!U69="","",'[1]Data Checking'!U69)</f>
        <v>CWW-01</v>
      </c>
      <c r="R69" t="str">
        <f>IF('[1]Data Checking'!V69="","",'[1]Data Checking'!V69)</f>
        <v>CWW-01</v>
      </c>
      <c r="S69" t="str">
        <f>IF('[1]Data Checking'!W69="","",'[1]Data Checking'!W69)</f>
        <v>Ouest</v>
      </c>
      <c r="T69" t="str">
        <f>IF('[1]Data Checking'!X69="","",'[1]Data Checking'!X69)</f>
        <v>Cité Soleil</v>
      </c>
      <c r="U69" t="str">
        <f>IF('[1]Data Checking'!Y69="","",'[1]Data Checking'!Y69)</f>
        <v>HT0117</v>
      </c>
      <c r="V69" t="str">
        <f>IF('[1]Data Checking'!Z69="","",'[1]Data Checking'!Z69)</f>
        <v>Cité Soleil</v>
      </c>
      <c r="W69" t="str">
        <f>IF('[1]Data Checking'!AA69="","",'[1]Data Checking'!AA69)</f>
        <v>2e Section des Varreux</v>
      </c>
      <c r="X69" t="str">
        <f>IF('[1]Data Checking'!AB69="","",'[1]Data Checking'!AB69)</f>
        <v>HT0117-01</v>
      </c>
      <c r="Y69" t="str">
        <f>IF('[1]Data Checking'!AC69="","",'[1]Data Checking'!AC69)</f>
        <v>2e Section des Varreux</v>
      </c>
      <c r="Z69" t="str">
        <f>IF('[1]Data Checking'!AD69="","",'[1]Data Checking'!AD69)</f>
        <v>Terre-noire</v>
      </c>
      <c r="AA69" t="str">
        <f>IF('[1]Data Checking'!AE69="","",'[1]Data Checking'!AE69)</f>
        <v/>
      </c>
      <c r="AB69" t="str">
        <f>IF('[1]Data Checking'!AF69="","",'[1]Data Checking'!AF69)</f>
        <v>cit_1</v>
      </c>
      <c r="AC69" t="str">
        <f>IF('[1]Data Checking'!AG69="","",'[1]Data Checking'!AG69)</f>
        <v>Terre-noire</v>
      </c>
      <c r="AD69" t="str">
        <f>IF('[1]Data Checking'!AH69="","",'[1]Data Checking'!AH69)</f>
        <v>Terre-noire</v>
      </c>
      <c r="AE69" t="str">
        <f>IF('[1]Data Checking'!AI69="","",'[1]Data Checking'!AI69)</f>
        <v>Marché de Terre Noire</v>
      </c>
      <c r="AF69" t="str">
        <f>IF('[1]Data Checking'!AJ69="","",'[1]Data Checking'!AJ69)</f>
        <v/>
      </c>
      <c r="AG69" t="str">
        <f>IF('[1]Data Checking'!AK69="","",'[1]Data Checking'!AK69)</f>
        <v>terre_noir</v>
      </c>
      <c r="AH69" t="str">
        <f>IF('[1]Data Checking'!AL69="","",'[1]Data Checking'!AL69)</f>
        <v>Marché de Terre Noire</v>
      </c>
      <c r="AI69" t="str">
        <f>IF('[1]Data Checking'!AM69="","",'[1]Data Checking'!AM69)</f>
        <v>Marché de Terre Noire</v>
      </c>
      <c r="AJ69" t="str">
        <f>IF('[1]Data Checking'!AN69="","",'[1]Data Checking'!AN69)</f>
        <v>Milieu urbain</v>
      </c>
      <c r="AK69" t="str">
        <f>IF('[1]Data Checking'!AO69="","",'[1]Data Checking'!AO69)</f>
        <v>Enquête auprès d'un client (pour l'eau de boisson et la situation sécuritaire)</v>
      </c>
      <c r="AL69" t="str">
        <f>IF('[1]Data Checking'!AP69="","",'[1]Data Checking'!AP69)</f>
        <v>Oui</v>
      </c>
      <c r="AM69" t="str">
        <f>IF('[1]Data Checking'!AQ69="","",'[1]Data Checking'!AQ69)</f>
        <v/>
      </c>
      <c r="AN69" t="str">
        <f>IF('[1]Data Checking'!AR69="","",'[1]Data Checking'!AR69)</f>
        <v>Oui</v>
      </c>
      <c r="AO69" t="str">
        <f>IF('[1]Data Checking'!AS69="","",'[1]Data Checking'!AS69)</f>
        <v/>
      </c>
      <c r="AP69" t="str">
        <f>IF('[1]Data Checking'!AT69="","",'[1]Data Checking'!AT69)</f>
        <v>Homme</v>
      </c>
      <c r="AQ69">
        <f>IF('[1]Data Checking'!AU69="","",'[1]Data Checking'!AU69)</f>
        <v>44530</v>
      </c>
      <c r="AR69">
        <f>IF('[1]Data Checking'!AV69="","",'[1]Data Checking'!AV69)</f>
        <v>44530</v>
      </c>
      <c r="AS69" t="str">
        <f>IF('[1]Data Checking'!AW69="","",'[1]Data Checking'!AW69)</f>
        <v/>
      </c>
      <c r="AT69" t="str">
        <f>IF('[1]Data Checking'!AX69="","",'[1]Data Checking'!AX69)</f>
        <v/>
      </c>
      <c r="AU69" t="str">
        <f>IF('[1]Data Checking'!AY69="","",'[1]Data Checking'!AY69)</f>
        <v/>
      </c>
      <c r="AV69" t="str">
        <f>IF('[1]Data Checking'!AZ69="","",'[1]Data Checking'!AZ69)</f>
        <v/>
      </c>
      <c r="AW69" t="str">
        <f>IF('[1]Data Checking'!BA69="","",'[1]Data Checking'!BA69)</f>
        <v/>
      </c>
      <c r="AX69" t="str">
        <f>IF('[1]Data Checking'!BB69="","",'[1]Data Checking'!BB69)</f>
        <v/>
      </c>
      <c r="AY69" t="str">
        <f>IF('[1]Data Checking'!BC69="","",'[1]Data Checking'!BC69)</f>
        <v/>
      </c>
      <c r="AZ69" t="str">
        <f>IF('[1]Data Checking'!BD69="","",'[1]Data Checking'!BD69)</f>
        <v/>
      </c>
      <c r="BA69" t="str">
        <f>IF('[1]Data Checking'!BE69="","",'[1]Data Checking'!BE69)</f>
        <v/>
      </c>
      <c r="BB69" t="str">
        <f>IF('[1]Data Checking'!BF69="","",'[1]Data Checking'!BF69)</f>
        <v/>
      </c>
      <c r="BC69" t="str">
        <f>IF('[1]Data Checking'!BG69="","",'[1]Data Checking'!BG69)</f>
        <v/>
      </c>
      <c r="BD69" t="str">
        <f>IF('[1]Data Checking'!BH69="","",'[1]Data Checking'!BH69)</f>
        <v/>
      </c>
      <c r="BE69" t="str">
        <f>IF('[1]Data Checking'!BI69="","",'[1]Data Checking'!BI69)</f>
        <v/>
      </c>
      <c r="BF69" t="str">
        <f>IF('[1]Data Checking'!BJ69="","",'[1]Data Checking'!BJ69)</f>
        <v/>
      </c>
      <c r="BG69" t="str">
        <f>IF('[1]Data Checking'!BK69="","",'[1]Data Checking'!BK69)</f>
        <v/>
      </c>
      <c r="BH69" t="str">
        <f>IF('[1]Data Checking'!BL69="","",'[1]Data Checking'!BL69)</f>
        <v/>
      </c>
      <c r="BI69" t="str">
        <f>IF('[1]Data Checking'!BM69="","",'[1]Data Checking'!BM69)</f>
        <v/>
      </c>
      <c r="BJ69" t="str">
        <f>IF('[1]Data Checking'!BN69="","",'[1]Data Checking'!BN69)</f>
        <v/>
      </c>
      <c r="BK69" t="str">
        <f>IF('[1]Data Checking'!BO69="","",'[1]Data Checking'!BO69)</f>
        <v/>
      </c>
      <c r="BL69" t="str">
        <f>IF('[1]Data Checking'!BP69="","",'[1]Data Checking'!BP69)</f>
        <v/>
      </c>
      <c r="BM69" t="str">
        <f>IF('[1]Data Checking'!BQ69="","",'[1]Data Checking'!BQ69)</f>
        <v/>
      </c>
      <c r="BN69" t="str">
        <f>IF('[1]Data Checking'!BR69="","",'[1]Data Checking'!BR69)</f>
        <v/>
      </c>
      <c r="BO69" t="str">
        <f>IF('[1]Data Checking'!BS69="","",'[1]Data Checking'!BS69)</f>
        <v/>
      </c>
      <c r="BP69" t="str">
        <f>IF('[1]Data Checking'!BT69="","",'[1]Data Checking'!BT69)</f>
        <v/>
      </c>
      <c r="BQ69" t="str">
        <f>IF('[1]Data Checking'!BU69="","",'[1]Data Checking'!BU69)</f>
        <v/>
      </c>
      <c r="BR69" t="str">
        <f>IF('[1]Data Checking'!BV69="","",'[1]Data Checking'!BV69)</f>
        <v/>
      </c>
      <c r="BS69" t="str">
        <f>IF('[1]Data Checking'!BW69="","",'[1]Data Checking'!BW69)</f>
        <v/>
      </c>
      <c r="BT69" t="str">
        <f>IF('[1]Data Checking'!BX69="","",'[1]Data Checking'!BX69)</f>
        <v/>
      </c>
      <c r="BU69" t="str">
        <f>IF('[1]Data Checking'!BY69="","",'[1]Data Checking'!BY69)</f>
        <v/>
      </c>
      <c r="BV69" t="str">
        <f>IF('[1]Data Checking'!BZ69="","",'[1]Data Checking'!BZ69)</f>
        <v/>
      </c>
      <c r="BW69" t="str">
        <f>IF('[1]Data Checking'!CA69="","",'[1]Data Checking'!CA69)</f>
        <v/>
      </c>
      <c r="BX69" t="str">
        <f>IF('[1]Data Checking'!CB69="","",'[1]Data Checking'!CB69)</f>
        <v/>
      </c>
      <c r="BY69" t="str">
        <f>IF('[1]Data Checking'!CC69="","",'[1]Data Checking'!CC69)</f>
        <v/>
      </c>
      <c r="BZ69" t="str">
        <f>IF('[1]Data Checking'!CD69="","",'[1]Data Checking'!CD69)</f>
        <v/>
      </c>
      <c r="CA69" t="str">
        <f>IF('[1]Data Checking'!CE69="","",'[1]Data Checking'!CE69)</f>
        <v/>
      </c>
      <c r="CB69" t="str">
        <f>IF('[1]Data Checking'!CF69="","",'[1]Data Checking'!CF69)</f>
        <v/>
      </c>
      <c r="CC69" t="str">
        <f>IF('[1]Data Checking'!CG69="","",'[1]Data Checking'!CG69)</f>
        <v/>
      </c>
      <c r="CD69" t="str">
        <f>IF('[1]Data Checking'!CH69="","",'[1]Data Checking'!CH69)</f>
        <v/>
      </c>
      <c r="CE69" t="str">
        <f>IF('[1]Data Checking'!CI69="","",'[1]Data Checking'!CI69)</f>
        <v/>
      </c>
      <c r="CF69" t="str">
        <f>IF('[1]Data Checking'!CJ69="","",'[1]Data Checking'!CJ69)</f>
        <v/>
      </c>
      <c r="CG69" t="str">
        <f>IF('[1]Data Checking'!CK69="","",'[1]Data Checking'!CK69)</f>
        <v/>
      </c>
      <c r="CH69" t="str">
        <f>IF('[1]Data Checking'!CL69="","",'[1]Data Checking'!CL69)</f>
        <v/>
      </c>
      <c r="CI69" t="str">
        <f>IF('[1]Data Checking'!CM69="","",'[1]Data Checking'!CM69)</f>
        <v/>
      </c>
      <c r="CJ69" t="str">
        <f>IF('[1]Data Checking'!CN69="","",'[1]Data Checking'!CN69)</f>
        <v/>
      </c>
      <c r="CK69" t="str">
        <f>IF('[1]Data Checking'!CO69="","",'[1]Data Checking'!CO69)</f>
        <v/>
      </c>
      <c r="CL69" t="str">
        <f>IF('[1]Data Checking'!CP69="","",'[1]Data Checking'!CP69)</f>
        <v/>
      </c>
      <c r="CM69" t="str">
        <f>IF('[1]Data Checking'!CQ69="","",'[1]Data Checking'!CQ69)</f>
        <v/>
      </c>
      <c r="CN69" t="str">
        <f>IF('[1]Data Checking'!CR69="","",'[1]Data Checking'!CR69)</f>
        <v/>
      </c>
      <c r="CO69" t="str">
        <f>IF('[1]Data Checking'!CS69="","",'[1]Data Checking'!CS69)</f>
        <v/>
      </c>
      <c r="CP69" t="str">
        <f>IF('[1]Data Checking'!CT69="","",'[1]Data Checking'!CT69)</f>
        <v/>
      </c>
      <c r="CQ69" t="str">
        <f>IF('[1]Data Checking'!CU69="","",'[1]Data Checking'!CU69)</f>
        <v/>
      </c>
      <c r="CR69" t="str">
        <f>IF('[1]Data Checking'!CV69="","",'[1]Data Checking'!CV69)</f>
        <v/>
      </c>
      <c r="CS69" t="str">
        <f>IF('[1]Data Checking'!CW69="","",'[1]Data Checking'!CW69)</f>
        <v/>
      </c>
      <c r="CT69" t="str">
        <f>IF('[1]Data Checking'!CX69="","",'[1]Data Checking'!CX69)</f>
        <v/>
      </c>
      <c r="CU69" t="str">
        <f>IF('[1]Data Checking'!CY69="","",'[1]Data Checking'!CY69)</f>
        <v/>
      </c>
      <c r="CV69" t="str">
        <f>IF('[1]Data Checking'!CZ69="","",'[1]Data Checking'!CZ69)</f>
        <v/>
      </c>
      <c r="CW69" t="str">
        <f>IF('[1]Data Checking'!DA69="","",'[1]Data Checking'!DA69)</f>
        <v/>
      </c>
      <c r="CX69" t="str">
        <f>IF('[1]Data Checking'!DB69="","",'[1]Data Checking'!DB69)</f>
        <v/>
      </c>
      <c r="CY69" t="str">
        <f>IF('[1]Data Checking'!DC69="","",'[1]Data Checking'!DC69)</f>
        <v/>
      </c>
      <c r="CZ69" t="str">
        <f>IF('[1]Data Checking'!DD69="","",'[1]Data Checking'!DD69)</f>
        <v/>
      </c>
      <c r="DA69" t="str">
        <f>IF('[1]Data Checking'!DE69="","",'[1]Data Checking'!DE69)</f>
        <v/>
      </c>
      <c r="DB69" t="str">
        <f>IF('[1]Data Checking'!DF69="","",'[1]Data Checking'!DF69)</f>
        <v/>
      </c>
      <c r="DC69" t="str">
        <f>IF('[1]Data Checking'!DG69="","",'[1]Data Checking'!DG69)</f>
        <v/>
      </c>
      <c r="DD69" t="str">
        <f>IF('[1]Data Checking'!DH69="","",'[1]Data Checking'!DH69)</f>
        <v/>
      </c>
      <c r="DE69" t="str">
        <f>IF('[1]Data Checking'!DI69="","",'[1]Data Checking'!DI69)</f>
        <v/>
      </c>
      <c r="DF69" t="str">
        <f>IF('[1]Data Checking'!DJ69="","",'[1]Data Checking'!DJ69)</f>
        <v/>
      </c>
      <c r="DG69" t="str">
        <f>IF('[1]Data Checking'!DK69="","",'[1]Data Checking'!DK69)</f>
        <v/>
      </c>
      <c r="DH69" t="str">
        <f>IF('[1]Data Checking'!DL69="","",'[1]Data Checking'!DL69)</f>
        <v/>
      </c>
      <c r="DI69" t="str">
        <f>IF('[1]Data Checking'!DM69="","",'[1]Data Checking'!DM69)</f>
        <v/>
      </c>
      <c r="DJ69" t="str">
        <f>IF('[1]Data Checking'!DN69="","",'[1]Data Checking'!DN69)</f>
        <v/>
      </c>
      <c r="DK69" t="str">
        <f>IF('[1]Data Checking'!DO69="","",'[1]Data Checking'!DO69)</f>
        <v/>
      </c>
      <c r="DL69" t="str">
        <f>IF('[1]Data Checking'!DP69="","",'[1]Data Checking'!DP69)</f>
        <v/>
      </c>
      <c r="DM69" t="str">
        <f>IF('[1]Data Checking'!DQ69="","",'[1]Data Checking'!DQ69)</f>
        <v/>
      </c>
      <c r="DN69" t="str">
        <f>IF('[1]Data Checking'!DR69="","",'[1]Data Checking'!DR69)</f>
        <v/>
      </c>
      <c r="DO69" t="str">
        <f>IF('[1]Data Checking'!DS69="","",'[1]Data Checking'!DS69)</f>
        <v/>
      </c>
      <c r="DP69" t="str">
        <f>IF('[1]Data Checking'!DT69="","",'[1]Data Checking'!DT69)</f>
        <v/>
      </c>
      <c r="DQ69" t="str">
        <f>IF('[1]Data Checking'!DU69="","",'[1]Data Checking'!DU69)</f>
        <v/>
      </c>
      <c r="DR69" t="str">
        <f>IF('[1]Data Checking'!DV69="","",'[1]Data Checking'!DV69)</f>
        <v/>
      </c>
      <c r="DS69" t="str">
        <f>IF('[1]Data Checking'!DW69="","",'[1]Data Checking'!DW69)</f>
        <v/>
      </c>
      <c r="DT69" t="str">
        <f>IF('[1]Data Checking'!DX69="","",'[1]Data Checking'!DX69)</f>
        <v/>
      </c>
      <c r="DU69" t="str">
        <f>IF('[1]Data Checking'!DY69="","",'[1]Data Checking'!DY69)</f>
        <v/>
      </c>
      <c r="DV69" t="str">
        <f>IF('[1]Data Checking'!DZ69="","",'[1]Data Checking'!DZ69)</f>
        <v/>
      </c>
      <c r="DW69" t="str">
        <f>IF('[1]Data Checking'!EA69="","",'[1]Data Checking'!EA69)</f>
        <v/>
      </c>
      <c r="DX69" t="str">
        <f>IF('[1]Data Checking'!EB69="","",'[1]Data Checking'!EB69)</f>
        <v/>
      </c>
      <c r="DY69" t="str">
        <f>IF('[1]Data Checking'!EC69="","",'[1]Data Checking'!EC69)</f>
        <v/>
      </c>
      <c r="DZ69" t="str">
        <f>IF('[1]Data Checking'!ED69="","",'[1]Data Checking'!ED69)</f>
        <v/>
      </c>
      <c r="EA69" t="str">
        <f>IF('[1]Data Checking'!EE69="","",'[1]Data Checking'!EE69)</f>
        <v/>
      </c>
      <c r="EB69" t="str">
        <f>IF('[1]Data Checking'!EF69="","",'[1]Data Checking'!EF69)</f>
        <v/>
      </c>
      <c r="EC69" t="str">
        <f>IF('[1]Data Checking'!EG69="","",'[1]Data Checking'!EG69)</f>
        <v/>
      </c>
      <c r="ED69" t="str">
        <f>IF('[1]Data Checking'!EH69="","",'[1]Data Checking'!EH69)</f>
        <v/>
      </c>
      <c r="EE69" t="str">
        <f>IF('[1]Data Checking'!EI69="","",'[1]Data Checking'!EI69)</f>
        <v/>
      </c>
      <c r="EF69" t="str">
        <f>IF('[1]Data Checking'!EJ69="","",'[1]Data Checking'!EJ69)</f>
        <v/>
      </c>
      <c r="EG69" t="str">
        <f>IF('[1]Data Checking'!EK69="","",'[1]Data Checking'!EK69)</f>
        <v/>
      </c>
      <c r="EH69" t="str">
        <f>IF('[1]Data Checking'!EL69="","",'[1]Data Checking'!EL69)</f>
        <v/>
      </c>
      <c r="EI69" t="str">
        <f>IF('[1]Data Checking'!EM69="","",'[1]Data Checking'!EM69)</f>
        <v/>
      </c>
      <c r="EJ69" t="str">
        <f>IF('[1]Data Checking'!EN69="","",'[1]Data Checking'!EN69)</f>
        <v/>
      </c>
      <c r="EK69" t="str">
        <f>IF('[1]Data Checking'!EO69="","",'[1]Data Checking'!EO69)</f>
        <v/>
      </c>
      <c r="EL69" t="str">
        <f>IF('[1]Data Checking'!EP69="","",'[1]Data Checking'!EP69)</f>
        <v/>
      </c>
      <c r="EM69" t="str">
        <f>IF('[1]Data Checking'!EQ69="","",'[1]Data Checking'!EQ69)</f>
        <v/>
      </c>
      <c r="EN69" t="str">
        <f>IF('[1]Data Checking'!ER69="","",'[1]Data Checking'!ER69)</f>
        <v/>
      </c>
      <c r="EO69" t="str">
        <f>IF('[1]Data Checking'!ES69="","",'[1]Data Checking'!ES69)</f>
        <v/>
      </c>
      <c r="EP69" t="str">
        <f>IF('[1]Data Checking'!ET69="","",'[1]Data Checking'!ET69)</f>
        <v/>
      </c>
      <c r="EQ69" t="str">
        <f>IF('[1]Data Checking'!EU69="","",'[1]Data Checking'!EU69)</f>
        <v/>
      </c>
      <c r="ER69" t="str">
        <f>IF('[1]Data Checking'!EV69="","",'[1]Data Checking'!EV69)</f>
        <v/>
      </c>
      <c r="ES69" t="str">
        <f>IF('[1]Data Checking'!EW69="","",'[1]Data Checking'!EW69)</f>
        <v/>
      </c>
      <c r="ET69" t="str">
        <f>IF('[1]Data Checking'!EX69="","",'[1]Data Checking'!EX69)</f>
        <v/>
      </c>
      <c r="EU69" t="str">
        <f>IF('[1]Data Checking'!EY69="","",'[1]Data Checking'!EY69)</f>
        <v/>
      </c>
      <c r="EV69" t="str">
        <f>IF('[1]Data Checking'!EZ69="","",'[1]Data Checking'!EZ69)</f>
        <v/>
      </c>
      <c r="EW69" t="str">
        <f>IF('[1]Data Checking'!FA69="","",'[1]Data Checking'!FA69)</f>
        <v/>
      </c>
      <c r="EX69" t="str">
        <f>IF('[1]Data Checking'!FB69="","",'[1]Data Checking'!FB69)</f>
        <v/>
      </c>
      <c r="EY69" t="str">
        <f>IF('[1]Data Checking'!FC69="","",'[1]Data Checking'!FC69)</f>
        <v/>
      </c>
      <c r="EZ69" t="str">
        <f>IF('[1]Data Checking'!FD69="","",'[1]Data Checking'!FD69)</f>
        <v/>
      </c>
      <c r="FA69" t="str">
        <f>IF('[1]Data Checking'!FE69="","",'[1]Data Checking'!FE69)</f>
        <v/>
      </c>
      <c r="FB69" t="str">
        <f>IF('[1]Data Checking'!FF69="","",'[1]Data Checking'!FF69)</f>
        <v/>
      </c>
      <c r="FC69" t="str">
        <f>IF('[1]Data Checking'!FG69="","",'[1]Data Checking'!FG69)</f>
        <v/>
      </c>
      <c r="FD69" t="str">
        <f>IF('[1]Data Checking'!FH69="","",'[1]Data Checking'!FH69)</f>
        <v/>
      </c>
      <c r="FE69" t="str">
        <f>IF('[1]Data Checking'!FI69="","",'[1]Data Checking'!FI69)</f>
        <v/>
      </c>
      <c r="FF69" t="str">
        <f>IF('[1]Data Checking'!FJ69="","",'[1]Data Checking'!FJ69)</f>
        <v/>
      </c>
      <c r="FG69" t="str">
        <f>IF('[1]Data Checking'!FK69="","",'[1]Data Checking'!FK69)</f>
        <v/>
      </c>
      <c r="FH69" t="str">
        <f>IF('[1]Data Checking'!FL69="","",'[1]Data Checking'!FL69)</f>
        <v/>
      </c>
      <c r="FI69" t="str">
        <f>IF('[1]Data Checking'!FM69="","",'[1]Data Checking'!FM69)</f>
        <v/>
      </c>
      <c r="FJ69" t="str">
        <f>IF('[1]Data Checking'!FN69="","",'[1]Data Checking'!FN69)</f>
        <v/>
      </c>
      <c r="FK69" t="str">
        <f>IF('[1]Data Checking'!FO69="","",'[1]Data Checking'!FO69)</f>
        <v/>
      </c>
      <c r="FL69" t="str">
        <f>IF('[1]Data Checking'!FP69="","",'[1]Data Checking'!FP69)</f>
        <v/>
      </c>
      <c r="FM69" t="str">
        <f>IF('[1]Data Checking'!FQ69="","",'[1]Data Checking'!FQ69)</f>
        <v/>
      </c>
      <c r="FN69" t="str">
        <f>IF('[1]Data Checking'!FR69="","",'[1]Data Checking'!FR69)</f>
        <v/>
      </c>
      <c r="FO69" t="str">
        <f>IF('[1]Data Checking'!FS69="","",'[1]Data Checking'!FS69)</f>
        <v/>
      </c>
      <c r="FP69" t="str">
        <f>IF('[1]Data Checking'!FT69="","",'[1]Data Checking'!FT69)</f>
        <v/>
      </c>
      <c r="FQ69" t="str">
        <f>IF('[1]Data Checking'!FU69="","",'[1]Data Checking'!FU69)</f>
        <v/>
      </c>
      <c r="FR69" t="str">
        <f>IF('[1]Data Checking'!FV69="","",'[1]Data Checking'!FV69)</f>
        <v/>
      </c>
      <c r="FS69" t="str">
        <f>IF('[1]Data Checking'!FW69="","",'[1]Data Checking'!FW69)</f>
        <v/>
      </c>
      <c r="FT69" t="str">
        <f>IF('[1]Data Checking'!FX69="","",'[1]Data Checking'!FX69)</f>
        <v/>
      </c>
      <c r="FU69" t="str">
        <f>IF('[1]Data Checking'!FY69="","",'[1]Data Checking'!FY69)</f>
        <v/>
      </c>
      <c r="FV69" t="str">
        <f>IF('[1]Data Checking'!FZ69="","",'[1]Data Checking'!FZ69)</f>
        <v/>
      </c>
      <c r="FW69" t="str">
        <f>IF('[1]Data Checking'!GA69="","",'[1]Data Checking'!GA69)</f>
        <v/>
      </c>
      <c r="FX69" t="str">
        <f>IF('[1]Data Checking'!GB69="","",'[1]Data Checking'!GB69)</f>
        <v/>
      </c>
      <c r="FY69" t="str">
        <f>IF('[1]Data Checking'!GC69="","",'[1]Data Checking'!GC69)</f>
        <v/>
      </c>
      <c r="FZ69" t="str">
        <f>IF('[1]Data Checking'!GD69="","",'[1]Data Checking'!GD69)</f>
        <v/>
      </c>
      <c r="GA69" t="str">
        <f>IF('[1]Data Checking'!GE69="","",'[1]Data Checking'!GE69)</f>
        <v/>
      </c>
      <c r="GB69" t="str">
        <f>IF('[1]Data Checking'!GF69="","",'[1]Data Checking'!GF69)</f>
        <v/>
      </c>
      <c r="GC69" t="str">
        <f>IF('[1]Data Checking'!GG69="","",'[1]Data Checking'!GG69)</f>
        <v/>
      </c>
      <c r="GD69" t="str">
        <f>IF('[1]Data Checking'!GH69="","",'[1]Data Checking'!GH69)</f>
        <v/>
      </c>
      <c r="GE69" t="str">
        <f>IF('[1]Data Checking'!GI69="","",'[1]Data Checking'!GI69)</f>
        <v/>
      </c>
      <c r="GF69" t="str">
        <f>IF('[1]Data Checking'!GJ69="","",'[1]Data Checking'!GJ69)</f>
        <v/>
      </c>
      <c r="GG69" t="str">
        <f>IF('[1]Data Checking'!GK69="","",'[1]Data Checking'!GK69)</f>
        <v/>
      </c>
      <c r="GH69" t="str">
        <f>IF('[1]Data Checking'!GL69="","",'[1]Data Checking'!GL69)</f>
        <v/>
      </c>
      <c r="GI69" t="str">
        <f>IF('[1]Data Checking'!GM69="","",'[1]Data Checking'!GM69)</f>
        <v/>
      </c>
      <c r="GJ69" t="str">
        <f>IF('[1]Data Checking'!GN69="","",'[1]Data Checking'!GN69)</f>
        <v/>
      </c>
      <c r="GK69" t="str">
        <f>IF('[1]Data Checking'!GO69="","",'[1]Data Checking'!GO69)</f>
        <v/>
      </c>
      <c r="GL69" t="str">
        <f>IF('[1]Data Checking'!GP69="","",'[1]Data Checking'!GP69)</f>
        <v/>
      </c>
      <c r="GM69" t="str">
        <f>IF('[1]Data Checking'!GQ69="","",'[1]Data Checking'!GQ69)</f>
        <v/>
      </c>
      <c r="GN69" t="str">
        <f>IF('[1]Data Checking'!GR69="","",'[1]Data Checking'!GR69)</f>
        <v/>
      </c>
      <c r="GO69" t="str">
        <f>IF('[1]Data Checking'!GS69="","",'[1]Data Checking'!GS69)</f>
        <v/>
      </c>
      <c r="GP69" t="str">
        <f>IF('[1]Data Checking'!GT69="","",'[1]Data Checking'!GT69)</f>
        <v/>
      </c>
      <c r="GQ69" t="str">
        <f>IF('[1]Data Checking'!GU69="","",'[1]Data Checking'!GU69)</f>
        <v/>
      </c>
      <c r="GR69" t="str">
        <f>IF('[1]Data Checking'!GV69="","",'[1]Data Checking'!GV69)</f>
        <v/>
      </c>
      <c r="GS69" t="str">
        <f>IF('[1]Data Checking'!GW69="","",'[1]Data Checking'!GW69)</f>
        <v/>
      </c>
      <c r="GT69" t="str">
        <f>IF('[1]Data Checking'!GX69="","",'[1]Data Checking'!GX69)</f>
        <v/>
      </c>
      <c r="GU69" t="str">
        <f>IF('[1]Data Checking'!GY69="","",'[1]Data Checking'!GY69)</f>
        <v/>
      </c>
      <c r="GV69" t="str">
        <f>IF('[1]Data Checking'!GZ69="","",'[1]Data Checking'!GZ69)</f>
        <v/>
      </c>
      <c r="GW69" t="str">
        <f>IF('[1]Data Checking'!HA69="","",'[1]Data Checking'!HA69)</f>
        <v/>
      </c>
      <c r="GX69" t="str">
        <f>IF('[1]Data Checking'!HB69="","",'[1]Data Checking'!HB69)</f>
        <v/>
      </c>
      <c r="GY69" t="str">
        <f>IF('[1]Data Checking'!HC69="","",'[1]Data Checking'!HC69)</f>
        <v/>
      </c>
      <c r="GZ69" t="str">
        <f>IF('[1]Data Checking'!HD69="","",'[1]Data Checking'!HD69)</f>
        <v/>
      </c>
      <c r="HA69" t="str">
        <f>IF('[1]Data Checking'!HE69="","",'[1]Data Checking'!HE69)</f>
        <v/>
      </c>
      <c r="HB69" t="str">
        <f>IF('[1]Data Checking'!HF69="","",'[1]Data Checking'!HF69)</f>
        <v/>
      </c>
      <c r="HC69" t="str">
        <f>IF('[1]Data Checking'!HG69="","",'[1]Data Checking'!HG69)</f>
        <v/>
      </c>
      <c r="HD69" t="str">
        <f>IF('[1]Data Checking'!HH69="","",'[1]Data Checking'!HH69)</f>
        <v/>
      </c>
      <c r="HE69" t="str">
        <f>IF('[1]Data Checking'!HI69="","",'[1]Data Checking'!HI69)</f>
        <v/>
      </c>
      <c r="HF69" t="str">
        <f>IF('[1]Data Checking'!HJ69="","",'[1]Data Checking'!HJ69)</f>
        <v/>
      </c>
      <c r="HG69" t="str">
        <f>IF('[1]Data Checking'!HK69="","",'[1]Data Checking'!HK69)</f>
        <v/>
      </c>
      <c r="HH69" t="str">
        <f>IF('[1]Data Checking'!HL69="","",'[1]Data Checking'!HL69)</f>
        <v/>
      </c>
      <c r="HI69" t="str">
        <f>IF('[1]Data Checking'!HM69="","",'[1]Data Checking'!HM69)</f>
        <v/>
      </c>
      <c r="HJ69" t="str">
        <f>IF('[1]Data Checking'!HN69="","",'[1]Data Checking'!HN69)</f>
        <v/>
      </c>
      <c r="HK69" t="str">
        <f>IF('[1]Data Checking'!HO69="","",'[1]Data Checking'!HO69)</f>
        <v/>
      </c>
      <c r="HL69" t="str">
        <f>IF('[1]Data Checking'!HP69="","",'[1]Data Checking'!HP69)</f>
        <v/>
      </c>
      <c r="HM69" t="str">
        <f>IF('[1]Data Checking'!HQ69="","",'[1]Data Checking'!HQ69)</f>
        <v/>
      </c>
      <c r="HN69" t="str">
        <f>IF('[1]Data Checking'!HR69="","",'[1]Data Checking'!HR69)</f>
        <v/>
      </c>
      <c r="HO69" t="str">
        <f>IF('[1]Data Checking'!HS69="","",'[1]Data Checking'!HS69)</f>
        <v/>
      </c>
      <c r="HP69" t="str">
        <f>IF('[1]Data Checking'!HT69="","",'[1]Data Checking'!HT69)</f>
        <v/>
      </c>
      <c r="HQ69" t="str">
        <f>IF('[1]Data Checking'!HU69="","",'[1]Data Checking'!HU69)</f>
        <v/>
      </c>
      <c r="HR69" t="str">
        <f>IF('[1]Data Checking'!HV69="","",'[1]Data Checking'!HV69)</f>
        <v/>
      </c>
      <c r="HS69" t="str">
        <f>IF('[1]Data Checking'!HW69="","",'[1]Data Checking'!HW69)</f>
        <v/>
      </c>
      <c r="HT69" t="str">
        <f>IF('[1]Data Checking'!HX69="","",'[1]Data Checking'!HX69)</f>
        <v/>
      </c>
      <c r="HU69" t="str">
        <f>IF('[1]Data Checking'!HY69="","",'[1]Data Checking'!HY69)</f>
        <v/>
      </c>
      <c r="HV69" t="str">
        <f>IF('[1]Data Checking'!HZ69="","",'[1]Data Checking'!HZ69)</f>
        <v/>
      </c>
      <c r="HW69" t="str">
        <f>IF('[1]Data Checking'!IA69="","",'[1]Data Checking'!IA69)</f>
        <v/>
      </c>
      <c r="HX69" t="str">
        <f>IF('[1]Data Checking'!IB69="","",'[1]Data Checking'!IB69)</f>
        <v/>
      </c>
      <c r="HY69" t="str">
        <f>IF('[1]Data Checking'!IC69="","",'[1]Data Checking'!IC69)</f>
        <v/>
      </c>
      <c r="HZ69" t="str">
        <f>IF('[1]Data Checking'!ID69="","",'[1]Data Checking'!ID69)</f>
        <v/>
      </c>
      <c r="IA69" t="str">
        <f>IF('[1]Data Checking'!IE69="","",'[1]Data Checking'!IE69)</f>
        <v/>
      </c>
      <c r="IB69" t="str">
        <f>IF('[1]Data Checking'!IF69="","",'[1]Data Checking'!IF69)</f>
        <v/>
      </c>
      <c r="IC69" t="str">
        <f>IF('[1]Data Checking'!IG69="","",'[1]Data Checking'!IG69)</f>
        <v/>
      </c>
      <c r="ID69" t="str">
        <f>IF('[1]Data Checking'!IH69="","",'[1]Data Checking'!IH69)</f>
        <v/>
      </c>
      <c r="IE69" t="str">
        <f>IF('[1]Data Checking'!II69="","",'[1]Data Checking'!II69)</f>
        <v/>
      </c>
      <c r="IF69" t="str">
        <f>IF('[1]Data Checking'!IJ69="","",'[1]Data Checking'!IJ69)</f>
        <v/>
      </c>
      <c r="IG69" t="str">
        <f>IF('[1]Data Checking'!IK69="","",'[1]Data Checking'!IK69)</f>
        <v/>
      </c>
      <c r="IH69" t="str">
        <f>IF('[1]Data Checking'!IL69="","",'[1]Data Checking'!IL69)</f>
        <v/>
      </c>
      <c r="II69" t="str">
        <f>IF('[1]Data Checking'!IM69="","",'[1]Data Checking'!IM69)</f>
        <v/>
      </c>
      <c r="IJ69" t="str">
        <f>IF('[1]Data Checking'!IN69="","",'[1]Data Checking'!IN69)</f>
        <v/>
      </c>
      <c r="IK69" t="str">
        <f>IF('[1]Data Checking'!IO69="","",'[1]Data Checking'!IO69)</f>
        <v/>
      </c>
      <c r="IL69" t="str">
        <f>IF('[1]Data Checking'!IP69="","",'[1]Data Checking'!IP69)</f>
        <v/>
      </c>
      <c r="IM69" t="str">
        <f>IF('[1]Data Checking'!IQ69="","",'[1]Data Checking'!IQ69)</f>
        <v/>
      </c>
      <c r="IN69" t="str">
        <f>IF('[1]Data Checking'!IR69="","",'[1]Data Checking'!IR69)</f>
        <v/>
      </c>
      <c r="IO69" t="str">
        <f>IF('[1]Data Checking'!IS69="","",'[1]Data Checking'!IS69)</f>
        <v/>
      </c>
      <c r="IP69" t="str">
        <f>IF('[1]Data Checking'!IT69="","",'[1]Data Checking'!IT69)</f>
        <v/>
      </c>
      <c r="IQ69" t="str">
        <f>IF('[1]Data Checking'!IU69="","",'[1]Data Checking'!IU69)</f>
        <v/>
      </c>
      <c r="IR69" t="str">
        <f>IF('[1]Data Checking'!IV69="","",'[1]Data Checking'!IV69)</f>
        <v/>
      </c>
      <c r="IS69" t="str">
        <f>IF('[1]Data Checking'!IW69="","",'[1]Data Checking'!IW69)</f>
        <v/>
      </c>
      <c r="IT69" t="str">
        <f>IF('[1]Data Checking'!IX69="","",'[1]Data Checking'!IX69)</f>
        <v/>
      </c>
      <c r="IU69" t="str">
        <f>IF('[1]Data Checking'!IY69="","",'[1]Data Checking'!IY69)</f>
        <v/>
      </c>
      <c r="IV69" t="str">
        <f>IF('[1]Data Checking'!IZ69="","",'[1]Data Checking'!IZ69)</f>
        <v/>
      </c>
      <c r="IW69" t="str">
        <f>IF('[1]Data Checking'!JA69="","",'[1]Data Checking'!JA69)</f>
        <v/>
      </c>
      <c r="IX69" t="str">
        <f>IF('[1]Data Checking'!JB69="","",'[1]Data Checking'!JB69)</f>
        <v/>
      </c>
      <c r="IY69" t="str">
        <f>IF('[1]Data Checking'!JC69="","",'[1]Data Checking'!JC69)</f>
        <v/>
      </c>
      <c r="IZ69" t="str">
        <f>IF('[1]Data Checking'!JD69="","",'[1]Data Checking'!JD69)</f>
        <v/>
      </c>
      <c r="JA69" t="str">
        <f>IF('[1]Data Checking'!JE69="","",'[1]Data Checking'!JE69)</f>
        <v/>
      </c>
      <c r="JB69" t="str">
        <f>IF('[1]Data Checking'!JF69="","",'[1]Data Checking'!JF69)</f>
        <v>Oui</v>
      </c>
      <c r="JC69" t="str">
        <f>IF('[1]Data Checking'!JG69="","",'[1]Data Checking'!JG69)</f>
        <v>Oui, je vais parfois/souvent chercher l'eau</v>
      </c>
      <c r="JD69" t="str">
        <f>IF('[1]Data Checking'!JH69="","",'[1]Data Checking'!JH69)</f>
        <v>boutique ou kiosque privé</v>
      </c>
      <c r="JE69" t="str">
        <f>IF('[1]Data Checking'!JI69="","",'[1]Data Checking'!JI69)</f>
        <v/>
      </c>
      <c r="JF69" t="str">
        <f>IF('[1]Data Checking'!JJ69="","",'[1]Data Checking'!JJ69)</f>
        <v>boutique</v>
      </c>
      <c r="JG69" t="str">
        <f>IF('[1]Data Checking'!JK69="","",'[1]Data Checking'!JK69)</f>
        <v>boutik / kiòs priwe</v>
      </c>
      <c r="JH69" t="str">
        <f>IF('[1]Data Checking'!JL69="","",'[1]Data Checking'!JL69)</f>
        <v>boutik / kiòs priwe</v>
      </c>
      <c r="JI69" t="str">
        <f>IF('[1]Data Checking'!JM69="","",'[1]Data Checking'!JM69)</f>
        <v>Il n'y a pas d'autres options dans ma zone</v>
      </c>
      <c r="JJ69" t="str">
        <f>IF('[1]Data Checking'!JN69="","",'[1]Data Checking'!JN69)</f>
        <v/>
      </c>
      <c r="JK69" t="str">
        <f>IF('[1]Data Checking'!JO69="","",'[1]Data Checking'!JO69)</f>
        <v>Moins de 15 min au total</v>
      </c>
      <c r="JL69" t="str">
        <f>IF('[1]Data Checking'!JP69="","",'[1]Data Checking'!JP69)</f>
        <v>Autres (précisez)</v>
      </c>
      <c r="JM69" t="str">
        <f>IF('[1]Data Checking'!JQ69="","",'[1]Data Checking'!JQ69)</f>
        <v>autre</v>
      </c>
      <c r="JN69" t="str">
        <f>IF('[1]Data Checking'!JR69="","",'[1]Data Checking'!JR69)</f>
        <v>lòt ( bay presizyon )</v>
      </c>
      <c r="JO69" t="str">
        <f>IF('[1]Data Checking'!JS69="","",'[1]Data Checking'!JS69)</f>
        <v/>
      </c>
      <c r="JP69" t="str">
        <f>IF('[1]Data Checking'!JT69="","",'[1]Data Checking'!JT69)</f>
        <v>Gallon</v>
      </c>
      <c r="JQ69" t="str">
        <f>IF('[1]Data Checking'!JU69="","",'[1]Data Checking'!JU69)</f>
        <v>gallon</v>
      </c>
      <c r="JR69" t="str">
        <f>IF('[1]Data Checking'!JV69="","",'[1]Data Checking'!JV69)</f>
        <v>Galon</v>
      </c>
      <c r="JS69">
        <f>IF('[1]Data Checking'!JW69="","",'[1]Data Checking'!JW69)</f>
        <v>3</v>
      </c>
      <c r="JT69" t="str">
        <f>IF('[1]Data Checking'!JX69="","",'[1]Data Checking'!JX69)</f>
        <v/>
      </c>
      <c r="JU69" t="str">
        <f>IF('[1]Data Checking'!JY69="","",'[1]Data Checking'!JY69)</f>
        <v>NA</v>
      </c>
      <c r="JV69">
        <f>IF('[1]Data Checking'!JZ69="","",'[1]Data Checking'!JZ69)</f>
        <v>15</v>
      </c>
      <c r="JW69">
        <f>IF('[1]Data Checking'!KA69="","",'[1]Data Checking'!KA69)</f>
        <v>5</v>
      </c>
      <c r="JX69">
        <f>IF('[1]Data Checking'!KB69="","",'[1]Data Checking'!KB69)</f>
        <v>5</v>
      </c>
      <c r="JY69" t="str">
        <f>IF('[1]Data Checking'!KC69="","",'[1]Data Checking'!KC69)</f>
        <v>Je ne sais pas, je ne souhaite pas répondre</v>
      </c>
      <c r="JZ69" t="str">
        <f>IF('[1]Data Checking'!KD69="","",'[1]Data Checking'!KD69)</f>
        <v/>
      </c>
      <c r="KA69" t="str">
        <f>IF('[1]Data Checking'!KE69="","",'[1]Data Checking'!KE69)</f>
        <v>Oui</v>
      </c>
      <c r="KB69" t="str">
        <f>IF('[1]Data Checking'!KF69="","",'[1]Data Checking'!KF69)</f>
        <v>Problèmes de transport</v>
      </c>
      <c r="KC69">
        <f>IF('[1]Data Checking'!KG69="","",'[1]Data Checking'!KG69)</f>
        <v>0</v>
      </c>
      <c r="KD69">
        <f>IF('[1]Data Checking'!KH69="","",'[1]Data Checking'!KH69)</f>
        <v>1</v>
      </c>
      <c r="KE69">
        <f>IF('[1]Data Checking'!KI69="","",'[1]Data Checking'!KI69)</f>
        <v>0</v>
      </c>
      <c r="KF69">
        <f>IF('[1]Data Checking'!KJ69="","",'[1]Data Checking'!KJ69)</f>
        <v>0</v>
      </c>
      <c r="KG69">
        <f>IF('[1]Data Checking'!KK69="","",'[1]Data Checking'!KK69)</f>
        <v>0</v>
      </c>
      <c r="KH69">
        <f>IF('[1]Data Checking'!KL69="","",'[1]Data Checking'!KL69)</f>
        <v>0</v>
      </c>
      <c r="KI69">
        <f>IF('[1]Data Checking'!KM69="","",'[1]Data Checking'!KM69)</f>
        <v>0</v>
      </c>
      <c r="KJ69">
        <f>IF('[1]Data Checking'!KN69="","",'[1]Data Checking'!KN69)</f>
        <v>0</v>
      </c>
      <c r="KK69">
        <f>IF('[1]Data Checking'!KO69="","",'[1]Data Checking'!KO69)</f>
        <v>0</v>
      </c>
      <c r="KL69">
        <f>IF('[1]Data Checking'!KP69="","",'[1]Data Checking'!KP69)</f>
        <v>0</v>
      </c>
      <c r="KM69">
        <f>IF('[1]Data Checking'!KQ69="","",'[1]Data Checking'!KQ69)</f>
        <v>0</v>
      </c>
      <c r="KN69" t="str">
        <f>IF('[1]Data Checking'!KR69="","",'[1]Data Checking'!KR69)</f>
        <v/>
      </c>
      <c r="KO69" t="str">
        <f>IF('[1]Data Checking'!KS69="","",'[1]Data Checking'!KS69)</f>
        <v>Non</v>
      </c>
      <c r="KP69" t="str">
        <f>IF('[1]Data Checking'!KT69="","",'[1]Data Checking'!KT69)</f>
        <v/>
      </c>
      <c r="KQ69" t="str">
        <f>IF('[1]Data Checking'!KU69="","",'[1]Data Checking'!KU69)</f>
        <v/>
      </c>
      <c r="KR69" t="str">
        <f>IF('[1]Data Checking'!KV69="","",'[1]Data Checking'!KV69)</f>
        <v/>
      </c>
      <c r="KS69" t="str">
        <f>IF('[1]Data Checking'!KW69="","",'[1]Data Checking'!KW69)</f>
        <v/>
      </c>
      <c r="KT69" t="str">
        <f>IF('[1]Data Checking'!KX69="","",'[1]Data Checking'!KX69)</f>
        <v/>
      </c>
      <c r="KU69" t="str">
        <f>IF('[1]Data Checking'!KY69="","",'[1]Data Checking'!KY69)</f>
        <v/>
      </c>
      <c r="KV69" t="str">
        <f>IF('[1]Data Checking'!KZ69="","",'[1]Data Checking'!KZ69)</f>
        <v/>
      </c>
      <c r="KW69" t="str">
        <f>IF('[1]Data Checking'!LA69="","",'[1]Data Checking'!LA69)</f>
        <v/>
      </c>
      <c r="KX69" t="str">
        <f>IF('[1]Data Checking'!LB69="","",'[1]Data Checking'!LB69)</f>
        <v/>
      </c>
      <c r="KY69" t="str">
        <f>IF('[1]Data Checking'!LC69="","",'[1]Data Checking'!LC69)</f>
        <v/>
      </c>
      <c r="KZ69" t="str">
        <f>IF('[1]Data Checking'!LD69="","",'[1]Data Checking'!LD69)</f>
        <v/>
      </c>
      <c r="LA69" t="str">
        <f>IF('[1]Data Checking'!LE69="","",'[1]Data Checking'!LE69)</f>
        <v/>
      </c>
      <c r="LB69" t="str">
        <f>IF('[1]Data Checking'!LF69="","",'[1]Data Checking'!LF69)</f>
        <v/>
      </c>
      <c r="LC69">
        <f>IF('[1]Data Checking'!LG69="","",'[1]Data Checking'!LG69)</f>
        <v>7</v>
      </c>
      <c r="LD69" t="str">
        <f>IF('[1]Data Checking'!LH69="","",'[1]Data Checking'!LH69)</f>
        <v>Riz</v>
      </c>
      <c r="LE69">
        <f>IF('[1]Data Checking'!LI69="","",'[1]Data Checking'!LI69)</f>
        <v>0</v>
      </c>
      <c r="LF69">
        <f>IF('[1]Data Checking'!LJ69="","",'[1]Data Checking'!LJ69)</f>
        <v>1</v>
      </c>
      <c r="LG69">
        <f>IF('[1]Data Checking'!LK69="","",'[1]Data Checking'!LK69)</f>
        <v>0</v>
      </c>
      <c r="LH69">
        <f>IF('[1]Data Checking'!LL69="","",'[1]Data Checking'!LL69)</f>
        <v>0</v>
      </c>
      <c r="LI69">
        <f>IF('[1]Data Checking'!LM69="","",'[1]Data Checking'!LM69)</f>
        <v>0</v>
      </c>
      <c r="LJ69">
        <f>IF('[1]Data Checking'!LN69="","",'[1]Data Checking'!LN69)</f>
        <v>0</v>
      </c>
      <c r="LK69">
        <f>IF('[1]Data Checking'!LO69="","",'[1]Data Checking'!LO69)</f>
        <v>0</v>
      </c>
      <c r="LL69">
        <f>IF('[1]Data Checking'!LP69="","",'[1]Data Checking'!LP69)</f>
        <v>0</v>
      </c>
      <c r="LM69">
        <f>IF('[1]Data Checking'!LQ69="","",'[1]Data Checking'!LQ69)</f>
        <v>0</v>
      </c>
      <c r="LN69">
        <f>IF('[1]Data Checking'!LR69="","",'[1]Data Checking'!LR69)</f>
        <v>0</v>
      </c>
      <c r="LO69" t="str">
        <f>IF('[1]Data Checking'!LS69="","",'[1]Data Checking'!LS69)</f>
        <v/>
      </c>
      <c r="LP69">
        <f>IF('[1]Data Checking'!LT69="","",'[1]Data Checking'!LT69)</f>
        <v>50</v>
      </c>
      <c r="LQ69" t="str">
        <f>IF('[1]Data Checking'!LU69="","",'[1]Data Checking'!LU69)</f>
        <v/>
      </c>
      <c r="LR69" t="str">
        <f>IF('[1]Data Checking'!LV69="","",'[1]Data Checking'!LV69)</f>
        <v/>
      </c>
      <c r="LS69" t="str">
        <f>IF('[1]Data Checking'!LW69="","",'[1]Data Checking'!LW69)</f>
        <v/>
      </c>
      <c r="LT69" t="str">
        <f>IF('[1]Data Checking'!LX69="","",'[1]Data Checking'!LX69)</f>
        <v/>
      </c>
      <c r="LU69" t="str">
        <f>IF('[1]Data Checking'!LY69="","",'[1]Data Checking'!LY69)</f>
        <v/>
      </c>
      <c r="LV69" t="str">
        <f>IF('[1]Data Checking'!LZ69="","",'[1]Data Checking'!LZ69)</f>
        <v/>
      </c>
      <c r="LW69" t="str">
        <f>IF('[1]Data Checking'!MA69="","",'[1]Data Checking'!MA69)</f>
        <v>Dentifrice Savon mains Déodorant</v>
      </c>
      <c r="LX69">
        <f>IF('[1]Data Checking'!MB69="","",'[1]Data Checking'!MB69)</f>
        <v>0</v>
      </c>
      <c r="LY69">
        <f>IF('[1]Data Checking'!MC69="","",'[1]Data Checking'!MC69)</f>
        <v>0</v>
      </c>
      <c r="LZ69">
        <f>IF('[1]Data Checking'!MD69="","",'[1]Data Checking'!MD69)</f>
        <v>1</v>
      </c>
      <c r="MA69">
        <f>IF('[1]Data Checking'!ME69="","",'[1]Data Checking'!ME69)</f>
        <v>0</v>
      </c>
      <c r="MB69">
        <f>IF('[1]Data Checking'!MF69="","",'[1]Data Checking'!MF69)</f>
        <v>1</v>
      </c>
      <c r="MC69">
        <f>IF('[1]Data Checking'!MG69="","",'[1]Data Checking'!MG69)</f>
        <v>0</v>
      </c>
      <c r="MD69">
        <f>IF('[1]Data Checking'!MH69="","",'[1]Data Checking'!MH69)</f>
        <v>1</v>
      </c>
      <c r="ME69">
        <f>IF('[1]Data Checking'!MI69="","",'[1]Data Checking'!MI69)</f>
        <v>0</v>
      </c>
      <c r="MF69">
        <f>IF('[1]Data Checking'!MJ69="","",'[1]Data Checking'!MJ69)</f>
        <v>0</v>
      </c>
      <c r="MG69">
        <f>IF('[1]Data Checking'!MK69="","",'[1]Data Checking'!MK69)</f>
        <v>0</v>
      </c>
      <c r="MH69" t="str">
        <f>IF('[1]Data Checking'!ML69="","",'[1]Data Checking'!ML69)</f>
        <v/>
      </c>
      <c r="MI69" t="str">
        <f>IF('[1]Data Checking'!MM69="","",'[1]Data Checking'!MM69)</f>
        <v/>
      </c>
      <c r="MJ69">
        <f>IF('[1]Data Checking'!MN69="","",'[1]Data Checking'!MN69)</f>
        <v>30</v>
      </c>
      <c r="MK69" t="str">
        <f>IF('[1]Data Checking'!MO69="","",'[1]Data Checking'!MO69)</f>
        <v/>
      </c>
      <c r="ML69">
        <f>IF('[1]Data Checking'!MP69="","",'[1]Data Checking'!MP69)</f>
        <v>3</v>
      </c>
      <c r="MM69" t="str">
        <f>IF('[1]Data Checking'!MQ69="","",'[1]Data Checking'!MQ69)</f>
        <v/>
      </c>
      <c r="MN69">
        <f>IF('[1]Data Checking'!MR69="","",'[1]Data Checking'!MR69)</f>
        <v>3</v>
      </c>
      <c r="MO69" t="str">
        <f>IF('[1]Data Checking'!MS69="","",'[1]Data Checking'!MS69)</f>
        <v/>
      </c>
      <c r="MP69" t="str">
        <f>IF('[1]Data Checking'!MT69="","",'[1]Data Checking'!MT69)</f>
        <v>Tôle</v>
      </c>
      <c r="MQ69">
        <f>IF('[1]Data Checking'!MU69="","",'[1]Data Checking'!MU69)</f>
        <v>1</v>
      </c>
      <c r="MR69">
        <f>IF('[1]Data Checking'!MV69="","",'[1]Data Checking'!MV69)</f>
        <v>0</v>
      </c>
      <c r="MS69">
        <f>IF('[1]Data Checking'!MW69="","",'[1]Data Checking'!MW69)</f>
        <v>0</v>
      </c>
      <c r="MT69">
        <f>IF('[1]Data Checking'!MX69="","",'[1]Data Checking'!MX69)</f>
        <v>0</v>
      </c>
      <c r="MU69">
        <f>IF('[1]Data Checking'!MY69="","",'[1]Data Checking'!MY69)</f>
        <v>0</v>
      </c>
      <c r="MV69">
        <f>IF('[1]Data Checking'!MZ69="","",'[1]Data Checking'!MZ69)</f>
        <v>0</v>
      </c>
      <c r="MW69">
        <f>IF('[1]Data Checking'!NA69="","",'[1]Data Checking'!NA69)</f>
        <v>0</v>
      </c>
      <c r="MX69">
        <f>IF('[1]Data Checking'!NB69="","",'[1]Data Checking'!NB69)</f>
        <v>0</v>
      </c>
      <c r="MY69">
        <f>IF('[1]Data Checking'!NC69="","",'[1]Data Checking'!NC69)</f>
        <v>0</v>
      </c>
      <c r="MZ69">
        <f>IF('[1]Data Checking'!ND69="","",'[1]Data Checking'!ND69)</f>
        <v>0</v>
      </c>
      <c r="NA69">
        <f>IF('[1]Data Checking'!NE69="","",'[1]Data Checking'!NE69)</f>
        <v>0</v>
      </c>
      <c r="NB69">
        <f>IF('[1]Data Checking'!NF69="","",'[1]Data Checking'!NF69)</f>
        <v>0</v>
      </c>
      <c r="NC69">
        <f>IF('[1]Data Checking'!NG69="","",'[1]Data Checking'!NG69)</f>
        <v>0</v>
      </c>
      <c r="ND69">
        <f>IF('[1]Data Checking'!NH69="","",'[1]Data Checking'!NH69)</f>
        <v>20</v>
      </c>
      <c r="NE69" t="str">
        <f>IF('[1]Data Checking'!NI69="","",'[1]Data Checking'!NI69)</f>
        <v/>
      </c>
      <c r="NF69" t="str">
        <f>IF('[1]Data Checking'!NJ69="","",'[1]Data Checking'!NJ69)</f>
        <v/>
      </c>
      <c r="NG69" t="str">
        <f>IF('[1]Data Checking'!NK69="","",'[1]Data Checking'!NK69)</f>
        <v/>
      </c>
      <c r="NH69" t="str">
        <f>IF('[1]Data Checking'!NL69="","",'[1]Data Checking'!NL69)</f>
        <v/>
      </c>
      <c r="NI69" t="str">
        <f>IF('[1]Data Checking'!NM69="","",'[1]Data Checking'!NM69)</f>
        <v/>
      </c>
      <c r="NJ69" t="str">
        <f>IF('[1]Data Checking'!NN69="","",'[1]Data Checking'!NN69)</f>
        <v/>
      </c>
      <c r="NK69" t="str">
        <f>IF('[1]Data Checking'!NO69="","",'[1]Data Checking'!NO69)</f>
        <v/>
      </c>
      <c r="NL69" t="str">
        <f>IF('[1]Data Checking'!NP69="","",'[1]Data Checking'!NP69)</f>
        <v/>
      </c>
      <c r="NM69" t="str">
        <f>IF('[1]Data Checking'!NQ69="","",'[1]Data Checking'!NQ69)</f>
        <v/>
      </c>
      <c r="NN69" t="str">
        <f>IF('[1]Data Checking'!NR69="","",'[1]Data Checking'!NR69)</f>
        <v/>
      </c>
      <c r="NO69" t="str">
        <f>IF('[1]Data Checking'!NS69="","",'[1]Data Checking'!NS69)</f>
        <v>Aucun</v>
      </c>
      <c r="NP69">
        <f>IF('[1]Data Checking'!NT69="","",'[1]Data Checking'!NT69)</f>
        <v>0</v>
      </c>
      <c r="NQ69">
        <f>IF('[1]Data Checking'!NU69="","",'[1]Data Checking'!NU69)</f>
        <v>0</v>
      </c>
      <c r="NR69">
        <f>IF('[1]Data Checking'!NV69="","",'[1]Data Checking'!NV69)</f>
        <v>0</v>
      </c>
      <c r="NS69">
        <f>IF('[1]Data Checking'!NW69="","",'[1]Data Checking'!NW69)</f>
        <v>0</v>
      </c>
      <c r="NT69">
        <f>IF('[1]Data Checking'!NX69="","",'[1]Data Checking'!NX69)</f>
        <v>0</v>
      </c>
      <c r="NU69">
        <f>IF('[1]Data Checking'!NY69="","",'[1]Data Checking'!NY69)</f>
        <v>0</v>
      </c>
      <c r="NV69">
        <f>IF('[1]Data Checking'!NZ69="","",'[1]Data Checking'!NZ69)</f>
        <v>0</v>
      </c>
      <c r="NW69">
        <f>IF('[1]Data Checking'!OA69="","",'[1]Data Checking'!OA69)</f>
        <v>0</v>
      </c>
      <c r="NX69">
        <f>IF('[1]Data Checking'!OB69="","",'[1]Data Checking'!OB69)</f>
        <v>0</v>
      </c>
      <c r="NY69">
        <f>IF('[1]Data Checking'!OC69="","",'[1]Data Checking'!OC69)</f>
        <v>0</v>
      </c>
      <c r="NZ69">
        <f>IF('[1]Data Checking'!OD69="","",'[1]Data Checking'!OD69)</f>
        <v>1</v>
      </c>
      <c r="OA69" t="str">
        <f>IF('[1]Data Checking'!OE69="","",'[1]Data Checking'!OE69)</f>
        <v/>
      </c>
      <c r="OB69" t="str">
        <f>IF('[1]Data Checking'!OF69="","",'[1]Data Checking'!OF69)</f>
        <v/>
      </c>
      <c r="OC69" t="str">
        <f>IF('[1]Data Checking'!OG69="","",'[1]Data Checking'!OG69)</f>
        <v/>
      </c>
      <c r="OD69" t="str">
        <f>IF('[1]Data Checking'!OH69="","",'[1]Data Checking'!OH69)</f>
        <v/>
      </c>
      <c r="OE69" t="str">
        <f>IF('[1]Data Checking'!OI69="","",'[1]Data Checking'!OI69)</f>
        <v/>
      </c>
      <c r="OF69" t="str">
        <f>IF('[1]Data Checking'!OJ69="","",'[1]Data Checking'!OJ69)</f>
        <v/>
      </c>
      <c r="OG69" t="str">
        <f>IF('[1]Data Checking'!OK69="","",'[1]Data Checking'!OK69)</f>
        <v/>
      </c>
      <c r="OH69" t="str">
        <f>IF('[1]Data Checking'!OL69="","",'[1]Data Checking'!OL69)</f>
        <v/>
      </c>
      <c r="OI69" t="str">
        <f>IF('[1]Data Checking'!OM69="","",'[1]Data Checking'!OM69)</f>
        <v/>
      </c>
      <c r="OJ69" t="str">
        <f>IF('[1]Data Checking'!ON69="","",'[1]Data Checking'!ON69)</f>
        <v>Materiels de protection contre le Covid-19 (Gel hydroalchoolique, cache-nez) Moustiquaire</v>
      </c>
      <c r="OK69">
        <f>IF('[1]Data Checking'!OO69="","",'[1]Data Checking'!OO69)</f>
        <v>0</v>
      </c>
      <c r="OL69">
        <f>IF('[1]Data Checking'!OP69="","",'[1]Data Checking'!OP69)</f>
        <v>0</v>
      </c>
      <c r="OM69">
        <f>IF('[1]Data Checking'!OQ69="","",'[1]Data Checking'!OQ69)</f>
        <v>0</v>
      </c>
      <c r="ON69">
        <f>IF('[1]Data Checking'!OR69="","",'[1]Data Checking'!OR69)</f>
        <v>0</v>
      </c>
      <c r="OO69">
        <f>IF('[1]Data Checking'!OS69="","",'[1]Data Checking'!OS69)</f>
        <v>1</v>
      </c>
      <c r="OP69">
        <f>IF('[1]Data Checking'!OT69="","",'[1]Data Checking'!OT69)</f>
        <v>1</v>
      </c>
      <c r="OQ69">
        <f>IF('[1]Data Checking'!OU69="","",'[1]Data Checking'!OU69)</f>
        <v>0</v>
      </c>
      <c r="OR69">
        <f>IF('[1]Data Checking'!OV69="","",'[1]Data Checking'!OV69)</f>
        <v>0</v>
      </c>
      <c r="OS69">
        <f>IF('[1]Data Checking'!OW69="","",'[1]Data Checking'!OW69)</f>
        <v>0</v>
      </c>
      <c r="OT69" t="str">
        <f>IF('[1]Data Checking'!OX69="","",'[1]Data Checking'!OX69)</f>
        <v/>
      </c>
      <c r="OU69" t="str">
        <f>IF('[1]Data Checking'!OY69="","",'[1]Data Checking'!OY69)</f>
        <v>Lampe torche</v>
      </c>
      <c r="OV69">
        <f>IF('[1]Data Checking'!OZ69="","",'[1]Data Checking'!OZ69)</f>
        <v>1</v>
      </c>
      <c r="OW69">
        <f>IF('[1]Data Checking'!PA69="","",'[1]Data Checking'!PA69)</f>
        <v>0</v>
      </c>
      <c r="OX69">
        <f>IF('[1]Data Checking'!PB69="","",'[1]Data Checking'!PB69)</f>
        <v>0</v>
      </c>
      <c r="OY69">
        <f>IF('[1]Data Checking'!PC69="","",'[1]Data Checking'!PC69)</f>
        <v>0</v>
      </c>
      <c r="OZ69">
        <f>IF('[1]Data Checking'!PD69="","",'[1]Data Checking'!PD69)</f>
        <v>0</v>
      </c>
      <c r="PA69">
        <f>IF('[1]Data Checking'!PE69="","",'[1]Data Checking'!PE69)</f>
        <v>0</v>
      </c>
      <c r="PB69">
        <f>IF('[1]Data Checking'!PF69="","",'[1]Data Checking'!PF69)</f>
        <v>1</v>
      </c>
      <c r="PC69" t="str">
        <f>IF('[1]Data Checking'!PG69="","",'[1]Data Checking'!PG69)</f>
        <v/>
      </c>
      <c r="PD69" t="str">
        <f>IF('[1]Data Checking'!PH69="","",'[1]Data Checking'!PH69)</f>
        <v/>
      </c>
      <c r="PE69" t="str">
        <f>IF('[1]Data Checking'!PI69="","",'[1]Data Checking'!PI69)</f>
        <v/>
      </c>
      <c r="PF69" t="str">
        <f>IF('[1]Data Checking'!PJ69="","",'[1]Data Checking'!PJ69)</f>
        <v>Pelles Brouette</v>
      </c>
      <c r="PG69">
        <f>IF('[1]Data Checking'!PK69="","",'[1]Data Checking'!PK69)</f>
        <v>1</v>
      </c>
      <c r="PH69">
        <f>IF('[1]Data Checking'!PL69="","",'[1]Data Checking'!PL69)</f>
        <v>0</v>
      </c>
      <c r="PI69">
        <f>IF('[1]Data Checking'!PM69="","",'[1]Data Checking'!PM69)</f>
        <v>0</v>
      </c>
      <c r="PJ69">
        <f>IF('[1]Data Checking'!PN69="","",'[1]Data Checking'!PN69)</f>
        <v>0</v>
      </c>
      <c r="PK69">
        <f>IF('[1]Data Checking'!PO69="","",'[1]Data Checking'!PO69)</f>
        <v>0</v>
      </c>
      <c r="PL69">
        <f>IF('[1]Data Checking'!PP69="","",'[1]Data Checking'!PP69)</f>
        <v>1</v>
      </c>
      <c r="PM69">
        <f>IF('[1]Data Checking'!PQ69="","",'[1]Data Checking'!PQ69)</f>
        <v>0</v>
      </c>
      <c r="PN69">
        <f>IF('[1]Data Checking'!PR69="","",'[1]Data Checking'!PR69)</f>
        <v>0</v>
      </c>
      <c r="PO69">
        <f>IF('[1]Data Checking'!PS69="","",'[1]Data Checking'!PS69)</f>
        <v>0</v>
      </c>
      <c r="PP69" t="str">
        <f>IF('[1]Data Checking'!PT69="","",'[1]Data Checking'!PT69)</f>
        <v>Pelles</v>
      </c>
      <c r="PQ69">
        <f>IF('[1]Data Checking'!PU69="","",'[1]Data Checking'!PU69)</f>
        <v>1</v>
      </c>
      <c r="PR69">
        <f>IF('[1]Data Checking'!PV69="","",'[1]Data Checking'!PV69)</f>
        <v>0</v>
      </c>
      <c r="PS69">
        <f>IF('[1]Data Checking'!PW69="","",'[1]Data Checking'!PW69)</f>
        <v>0</v>
      </c>
      <c r="PT69">
        <f>IF('[1]Data Checking'!PX69="","",'[1]Data Checking'!PX69)</f>
        <v>0</v>
      </c>
      <c r="PU69">
        <f>IF('[1]Data Checking'!PY69="","",'[1]Data Checking'!PY69)</f>
        <v>0</v>
      </c>
      <c r="PV69">
        <f>IF('[1]Data Checking'!PZ69="","",'[1]Data Checking'!PZ69)</f>
        <v>0</v>
      </c>
      <c r="PW69">
        <f>IF('[1]Data Checking'!QA69="","",'[1]Data Checking'!QA69)</f>
        <v>0</v>
      </c>
      <c r="PX69">
        <f>IF('[1]Data Checking'!QB69="","",'[1]Data Checking'!QB69)</f>
        <v>0</v>
      </c>
      <c r="PY69">
        <f>IF('[1]Data Checking'!QC69="","",'[1]Data Checking'!QC69)</f>
        <v>0</v>
      </c>
      <c r="PZ69" t="str">
        <f>IF('[1]Data Checking'!QD69="","",'[1]Data Checking'!QD69)</f>
        <v/>
      </c>
      <c r="QA69" t="str">
        <f>IF('[1]Data Checking'!QE69="","",'[1]Data Checking'!QE69)</f>
        <v/>
      </c>
      <c r="QB69" t="str">
        <f>IF('[1]Data Checking'!QF69="","",'[1]Data Checking'!QF69)</f>
        <v/>
      </c>
      <c r="QC69" t="str">
        <f>IF('[1]Data Checking'!QG69="","",'[1]Data Checking'!QG69)</f>
        <v/>
      </c>
      <c r="QD69" t="str">
        <f>IF('[1]Data Checking'!QH69="","",'[1]Data Checking'!QH69)</f>
        <v/>
      </c>
      <c r="QE69" t="str">
        <f>IF('[1]Data Checking'!QI69="","",'[1]Data Checking'!QI69)</f>
        <v/>
      </c>
      <c r="QF69" t="str">
        <f>IF('[1]Data Checking'!QJ69="","",'[1]Data Checking'!QJ69)</f>
        <v/>
      </c>
      <c r="QG69" t="str">
        <f>IF('[1]Data Checking'!QK69="","",'[1]Data Checking'!QK69)</f>
        <v/>
      </c>
      <c r="QH69" t="str">
        <f>IF('[1]Data Checking'!QL69="","",'[1]Data Checking'!QL69)</f>
        <v/>
      </c>
      <c r="QI69" t="str">
        <f>IF('[1]Data Checking'!QM69="","",'[1]Data Checking'!QM69)</f>
        <v/>
      </c>
      <c r="QJ69" t="str">
        <f>IF('[1]Data Checking'!QN69="","",'[1]Data Checking'!QN69)</f>
        <v/>
      </c>
      <c r="QK69" t="str">
        <f>IF('[1]Data Checking'!QO69="","",'[1]Data Checking'!QO69)</f>
        <v/>
      </c>
      <c r="QL69" t="str">
        <f>IF('[1]Data Checking'!QP69="","",'[1]Data Checking'!QP69)</f>
        <v/>
      </c>
      <c r="QM69" t="str">
        <f>IF('[1]Data Checking'!QQ69="","",'[1]Data Checking'!QQ69)</f>
        <v/>
      </c>
      <c r="QN69" t="str">
        <f>IF('[1]Data Checking'!QR69="","",'[1]Data Checking'!QR69)</f>
        <v/>
      </c>
      <c r="QO69" t="str">
        <f>IF('[1]Data Checking'!QS69="","",'[1]Data Checking'!QS69)</f>
        <v/>
      </c>
      <c r="QP69" t="str">
        <f>IF('[1]Data Checking'!QT69="","",'[1]Data Checking'!QT69)</f>
        <v/>
      </c>
      <c r="QQ69" t="str">
        <f>IF('[1]Data Checking'!QU69="","",'[1]Data Checking'!QU69)</f>
        <v/>
      </c>
      <c r="QR69" t="str">
        <f>IF('[1]Data Checking'!QV69="","",'[1]Data Checking'!QV69)</f>
        <v/>
      </c>
      <c r="QS69" t="str">
        <f>IF('[1]Data Checking'!QW69="","",'[1]Data Checking'!QW69)</f>
        <v/>
      </c>
      <c r="QT69" t="str">
        <f>IF('[1]Data Checking'!QX69="","",'[1]Data Checking'!QX69)</f>
        <v/>
      </c>
      <c r="QU69" t="str">
        <f>IF('[1]Data Checking'!QY69="","",'[1]Data Checking'!QY69)</f>
        <v/>
      </c>
      <c r="QV69" t="str">
        <f>IF('[1]Data Checking'!QZ69="","",'[1]Data Checking'!QZ69)</f>
        <v/>
      </c>
      <c r="QW69" t="str">
        <f>IF('[1]Data Checking'!RA69="","",'[1]Data Checking'!RA69)</f>
        <v/>
      </c>
      <c r="QX69" t="str">
        <f>IF('[1]Data Checking'!RB69="","",'[1]Data Checking'!RB69)</f>
        <v/>
      </c>
      <c r="QY69" t="str">
        <f>IF('[1]Data Checking'!RC69="","",'[1]Data Checking'!RC69)</f>
        <v/>
      </c>
      <c r="QZ69" t="str">
        <f>IF('[1]Data Checking'!RD69="","",'[1]Data Checking'!RD69)</f>
        <v/>
      </c>
      <c r="RA69" t="str">
        <f>IF('[1]Data Checking'!RE69="","",'[1]Data Checking'!RE69)</f>
        <v/>
      </c>
      <c r="RB69" t="str">
        <f>IF('[1]Data Checking'!RF69="","",'[1]Data Checking'!RF69)</f>
        <v/>
      </c>
      <c r="RC69" t="str">
        <f>IF('[1]Data Checking'!RG69="","",'[1]Data Checking'!RG69)</f>
        <v/>
      </c>
      <c r="RD69" t="str">
        <f>IF('[1]Data Checking'!RH69="","",'[1]Data Checking'!RH69)</f>
        <v/>
      </c>
      <c r="RE69" t="str">
        <f>IF('[1]Data Checking'!RI69="","",'[1]Data Checking'!RI69)</f>
        <v/>
      </c>
      <c r="RF69" t="str">
        <f>IF('[1]Data Checking'!RJ69="","",'[1]Data Checking'!RJ69)</f>
        <v/>
      </c>
      <c r="RG69" t="str">
        <f>IF('[1]Data Checking'!RK69="","",'[1]Data Checking'!RK69)</f>
        <v/>
      </c>
      <c r="RH69" t="str">
        <f>IF('[1]Data Checking'!RL69="","",'[1]Data Checking'!RL69)</f>
        <v/>
      </c>
      <c r="RI69" t="str">
        <f>IF('[1]Data Checking'!RM69="","",'[1]Data Checking'!RM69)</f>
        <v/>
      </c>
      <c r="RJ69" t="str">
        <f>IF('[1]Data Checking'!RN69="","",'[1]Data Checking'!RN69)</f>
        <v/>
      </c>
      <c r="RK69" t="str">
        <f>IF('[1]Data Checking'!RO69="","",'[1]Data Checking'!RO69)</f>
        <v/>
      </c>
      <c r="RL69" t="str">
        <f>IF('[1]Data Checking'!RP69="","",'[1]Data Checking'!RP69)</f>
        <v/>
      </c>
      <c r="RM69" t="str">
        <f>IF('[1]Data Checking'!RQ69="","",'[1]Data Checking'!RQ69)</f>
        <v/>
      </c>
      <c r="RN69" t="str">
        <f>IF('[1]Data Checking'!RR69="","",'[1]Data Checking'!RR69)</f>
        <v>Brouette</v>
      </c>
      <c r="RO69">
        <f>IF('[1]Data Checking'!RS69="","",'[1]Data Checking'!RS69)</f>
        <v>0</v>
      </c>
      <c r="RP69">
        <f>IF('[1]Data Checking'!RT69="","",'[1]Data Checking'!RT69)</f>
        <v>0</v>
      </c>
      <c r="RQ69">
        <f>IF('[1]Data Checking'!RU69="","",'[1]Data Checking'!RU69)</f>
        <v>0</v>
      </c>
      <c r="RR69">
        <f>IF('[1]Data Checking'!RV69="","",'[1]Data Checking'!RV69)</f>
        <v>0</v>
      </c>
      <c r="RS69">
        <f>IF('[1]Data Checking'!RW69="","",'[1]Data Checking'!RW69)</f>
        <v>0</v>
      </c>
      <c r="RT69">
        <f>IF('[1]Data Checking'!RX69="","",'[1]Data Checking'!RX69)</f>
        <v>1</v>
      </c>
      <c r="RU69">
        <f>IF('[1]Data Checking'!RY69="","",'[1]Data Checking'!RY69)</f>
        <v>0</v>
      </c>
      <c r="RV69">
        <f>IF('[1]Data Checking'!RZ69="","",'[1]Data Checking'!RZ69)</f>
        <v>0</v>
      </c>
      <c r="RW69">
        <f>IF('[1]Data Checking'!SA69="","",'[1]Data Checking'!SA69)</f>
        <v>0</v>
      </c>
      <c r="RX69" t="str">
        <f>IF('[1]Data Checking'!SB69="","",'[1]Data Checking'!SB69)</f>
        <v/>
      </c>
      <c r="RY69" t="str">
        <f>IF('[1]Data Checking'!SC69="","",'[1]Data Checking'!SC69)</f>
        <v/>
      </c>
      <c r="RZ69" t="str">
        <f>IF('[1]Data Checking'!SD69="","",'[1]Data Checking'!SD69)</f>
        <v/>
      </c>
      <c r="SA69" t="str">
        <f>IF('[1]Data Checking'!SE69="","",'[1]Data Checking'!SE69)</f>
        <v/>
      </c>
      <c r="SB69" t="str">
        <f>IF('[1]Data Checking'!SF69="","",'[1]Data Checking'!SF69)</f>
        <v/>
      </c>
      <c r="SC69" t="str">
        <f>IF('[1]Data Checking'!SG69="","",'[1]Data Checking'!SG69)</f>
        <v/>
      </c>
      <c r="SD69" t="str">
        <f>IF('[1]Data Checking'!SH69="","",'[1]Data Checking'!SH69)</f>
        <v/>
      </c>
      <c r="SE69" t="str">
        <f>IF('[1]Data Checking'!SI69="","",'[1]Data Checking'!SI69)</f>
        <v/>
      </c>
      <c r="SF69" t="str">
        <f>IF('[1]Data Checking'!SJ69="","",'[1]Data Checking'!SJ69)</f>
        <v/>
      </c>
      <c r="SG69" t="str">
        <f>IF('[1]Data Checking'!SK69="","",'[1]Data Checking'!SK69)</f>
        <v/>
      </c>
      <c r="SH69" t="str">
        <f>IF('[1]Data Checking'!SL69="","",'[1]Data Checking'!SL69)</f>
        <v>Paiement frais scolaire (paiement uniforme,…) Cahiers</v>
      </c>
      <c r="SI69">
        <f>IF('[1]Data Checking'!SM69="","",'[1]Data Checking'!SM69)</f>
        <v>0</v>
      </c>
      <c r="SJ69">
        <f>IF('[1]Data Checking'!SN69="","",'[1]Data Checking'!SN69)</f>
        <v>1</v>
      </c>
      <c r="SK69">
        <f>IF('[1]Data Checking'!SO69="","",'[1]Data Checking'!SO69)</f>
        <v>1</v>
      </c>
      <c r="SL69">
        <f>IF('[1]Data Checking'!SP69="","",'[1]Data Checking'!SP69)</f>
        <v>0</v>
      </c>
      <c r="SM69">
        <f>IF('[1]Data Checking'!SQ69="","",'[1]Data Checking'!SQ69)</f>
        <v>0</v>
      </c>
      <c r="SN69">
        <f>IF('[1]Data Checking'!SR69="","",'[1]Data Checking'!SR69)</f>
        <v>0</v>
      </c>
      <c r="SO69" t="str">
        <f>IF('[1]Data Checking'!SS69="","",'[1]Data Checking'!SS69)</f>
        <v/>
      </c>
      <c r="SP69" t="str">
        <f>IF('[1]Data Checking'!ST69="","",'[1]Data Checking'!ST69)</f>
        <v/>
      </c>
      <c r="SQ69" t="str">
        <f>IF('[1]Data Checking'!SU69="","",'[1]Data Checking'!SU69)</f>
        <v/>
      </c>
      <c r="SR69" t="str">
        <f>IF('[1]Data Checking'!SV69="","",'[1]Data Checking'!SV69)</f>
        <v/>
      </c>
      <c r="SS69" t="str">
        <f>IF('[1]Data Checking'!SW69="","",'[1]Data Checking'!SW69)</f>
        <v/>
      </c>
      <c r="ST69" t="str">
        <f>IF('[1]Data Checking'!SX69="","",'[1]Data Checking'!SX69)</f>
        <v/>
      </c>
      <c r="SU69" t="str">
        <f>IF('[1]Data Checking'!SY69="","",'[1]Data Checking'!SY69)</f>
        <v/>
      </c>
      <c r="SV69" t="str">
        <f>IF('[1]Data Checking'!SZ69="","",'[1]Data Checking'!SZ69)</f>
        <v>Cahiers</v>
      </c>
      <c r="SW69">
        <f>IF('[1]Data Checking'!TA69="","",'[1]Data Checking'!TA69)</f>
        <v>0</v>
      </c>
      <c r="SX69">
        <f>IF('[1]Data Checking'!TB69="","",'[1]Data Checking'!TB69)</f>
        <v>0</v>
      </c>
      <c r="SY69">
        <f>IF('[1]Data Checking'!TC69="","",'[1]Data Checking'!TC69)</f>
        <v>1</v>
      </c>
      <c r="SZ69">
        <f>IF('[1]Data Checking'!TD69="","",'[1]Data Checking'!TD69)</f>
        <v>0</v>
      </c>
      <c r="TA69">
        <f>IF('[1]Data Checking'!TE69="","",'[1]Data Checking'!TE69)</f>
        <v>0</v>
      </c>
      <c r="TB69">
        <f>IF('[1]Data Checking'!TF69="","",'[1]Data Checking'!TF69)</f>
        <v>0</v>
      </c>
      <c r="TC69" t="str">
        <f>IF('[1]Data Checking'!TG69="","",'[1]Data Checking'!TG69)</f>
        <v/>
      </c>
      <c r="TD69" t="str">
        <f>IF('[1]Data Checking'!TH69="","",'[1]Data Checking'!TH69)</f>
        <v/>
      </c>
      <c r="TE69" t="str">
        <f>IF('[1]Data Checking'!TI69="","",'[1]Data Checking'!TI69)</f>
        <v/>
      </c>
      <c r="TF69" t="str">
        <f>IF('[1]Data Checking'!TJ69="","",'[1]Data Checking'!TJ69)</f>
        <v/>
      </c>
      <c r="TG69" t="str">
        <f>IF('[1]Data Checking'!TK69="","",'[1]Data Checking'!TK69)</f>
        <v/>
      </c>
      <c r="TH69" t="str">
        <f>IF('[1]Data Checking'!TL69="","",'[1]Data Checking'!TL69)</f>
        <v/>
      </c>
      <c r="TI69" t="str">
        <f>IF('[1]Data Checking'!TM69="","",'[1]Data Checking'!TM69)</f>
        <v/>
      </c>
      <c r="TJ69">
        <f>IF('[1]Data Checking'!TN69="","",'[1]Data Checking'!TN69)</f>
        <v>0</v>
      </c>
      <c r="TK69">
        <f>IF('[1]Data Checking'!TO69="","",'[1]Data Checking'!TO69)</f>
        <v>0</v>
      </c>
      <c r="TL69">
        <f>IF('[1]Data Checking'!TP69="","",'[1]Data Checking'!TP69)</f>
        <v>0</v>
      </c>
      <c r="TM69">
        <f>IF('[1]Data Checking'!TQ69="","",'[1]Data Checking'!TQ69)</f>
        <v>0</v>
      </c>
      <c r="TN69">
        <f>IF('[1]Data Checking'!TR69="","",'[1]Data Checking'!TR69)</f>
        <v>0</v>
      </c>
      <c r="TO69" t="str">
        <f>IF('[1]Data Checking'!TS69="","",'[1]Data Checking'!TS69)</f>
        <v/>
      </c>
      <c r="TP69" t="str">
        <f>IF('[1]Data Checking'!TT69="","",'[1]Data Checking'!TT69)</f>
        <v/>
      </c>
      <c r="TQ69">
        <f>IF('[1]Data Checking'!TU69="","",'[1]Data Checking'!TU69)</f>
        <v>237502114</v>
      </c>
      <c r="TR69" t="str">
        <f>IF('[1]Data Checking'!TV69="","",'[1]Data Checking'!TV69)</f>
        <v>69b12455-3315-4129-9558-08b7bfbab7ce</v>
      </c>
      <c r="TS69">
        <f>IF('[1]Data Checking'!TW69="","",'[1]Data Checking'!TW69)</f>
        <v>44530.92291666667</v>
      </c>
      <c r="TT69" t="str">
        <f>IF('[1]Data Checking'!TX69="","",'[1]Data Checking'!TX69)</f>
        <v/>
      </c>
      <c r="TU69" t="str">
        <f>IF('[1]Data Checking'!TY69="","",'[1]Data Checking'!TY69)</f>
        <v/>
      </c>
      <c r="TV69" t="str">
        <f>IF('[1]Data Checking'!TZ69="","",'[1]Data Checking'!TZ69)</f>
        <v>submitted_via_web</v>
      </c>
      <c r="TW69" t="str">
        <f>IF('[1]Data Checking'!UA69="","",'[1]Data Checking'!UA69)</f>
        <v>icsm_haiti</v>
      </c>
      <c r="TX69" t="str">
        <f>IF('[1]Data Checking'!UB69="","",'[1]Data Checking'!UB69)</f>
        <v/>
      </c>
      <c r="TY69">
        <f>IF('[1]Data Checking'!UC69="","",'[1]Data Checking'!UC69)</f>
        <v>71</v>
      </c>
      <c r="TZ69" t="str">
        <f>IF('[1]Data Checking'!UD69="","",'[1]Data Checking'!UD69)</f>
        <v/>
      </c>
      <c r="UA69" t="e">
        <f>IF('[1]Data Checking'!UL69="","",'[1]Data Checking'!UL69)</f>
        <v>#REF!</v>
      </c>
      <c r="UB69" t="e">
        <f>IF('[1]Data Checking'!UM69="","",'[1]Data Checking'!UM69)</f>
        <v>#REF!</v>
      </c>
      <c r="UC69" t="e">
        <f>IF('[1]Data Checking'!UN69="","",'[1]Data Checking'!UN69)</f>
        <v>#REF!</v>
      </c>
    </row>
    <row r="70" spans="1:549">
      <c r="A70">
        <f>IF('[1]Data Checking'!D70="","",'[1]Data Checking'!D70)</f>
        <v>44530.570330150462</v>
      </c>
      <c r="B70">
        <f>IF('[1]Data Checking'!E70="","",'[1]Data Checking'!E70)</f>
        <v>44530.578372280092</v>
      </c>
      <c r="C70">
        <f>IF('[1]Data Checking'!F70="","",'[1]Data Checking'!F70)</f>
        <v>44530</v>
      </c>
      <c r="D70" t="str">
        <f>IF('[1]Data Checking'!H70="","",'[1]Data Checking'!H70)</f>
        <v>audit.csv</v>
      </c>
      <c r="E70" t="str">
        <f>IF('[1]Data Checking'!I70="","",'[1]Data Checking'!I70)</f>
        <v>icsm_haiti</v>
      </c>
      <c r="F70" t="str">
        <f>IF('[1]Data Checking'!J70="","",'[1]Data Checking'!J70)</f>
        <v/>
      </c>
      <c r="G70" t="str">
        <f>IF('[1]Data Checking'!K70="","",'[1]Data Checking'!K70)</f>
        <v/>
      </c>
      <c r="H70">
        <f>IF('[1]Data Checking'!L70="","",'[1]Data Checking'!L70)</f>
        <v>44530</v>
      </c>
      <c r="I70" t="str">
        <f>IF('[1]Data Checking'!M70="","",'[1]Data Checking'!M70)</f>
        <v>Concern</v>
      </c>
      <c r="J70" t="str">
        <f>IF('[1]Data Checking'!N70="","",'[1]Data Checking'!N70)</f>
        <v/>
      </c>
      <c r="K70" t="str">
        <f>IF('[1]Data Checking'!O70="","",'[1]Data Checking'!O70)</f>
        <v>concern</v>
      </c>
      <c r="L70" t="str">
        <f>IF('[1]Data Checking'!P70="","",'[1]Data Checking'!P70)</f>
        <v>Concern</v>
      </c>
      <c r="M70" t="str">
        <f>IF('[1]Data Checking'!Q70="","",'[1]Data Checking'!Q70)</f>
        <v>Concern</v>
      </c>
      <c r="N70" t="str">
        <f>IF('[1]Data Checking'!R70="","",'[1]Data Checking'!R70)</f>
        <v>CWW-02</v>
      </c>
      <c r="O70" t="str">
        <f>IF('[1]Data Checking'!S70="","",'[1]Data Checking'!S70)</f>
        <v/>
      </c>
      <c r="P70" t="str">
        <f>IF('[1]Data Checking'!T70="","",'[1]Data Checking'!T70)</f>
        <v>cww_02</v>
      </c>
      <c r="Q70" t="str">
        <f>IF('[1]Data Checking'!U70="","",'[1]Data Checking'!U70)</f>
        <v>CWW-02</v>
      </c>
      <c r="R70" t="str">
        <f>IF('[1]Data Checking'!V70="","",'[1]Data Checking'!V70)</f>
        <v>CWW-02</v>
      </c>
      <c r="S70" t="str">
        <f>IF('[1]Data Checking'!W70="","",'[1]Data Checking'!W70)</f>
        <v>Ouest</v>
      </c>
      <c r="T70" t="str">
        <f>IF('[1]Data Checking'!X70="","",'[1]Data Checking'!X70)</f>
        <v>Cité Soleil</v>
      </c>
      <c r="U70" t="str">
        <f>IF('[1]Data Checking'!Y70="","",'[1]Data Checking'!Y70)</f>
        <v>HT0117</v>
      </c>
      <c r="V70" t="str">
        <f>IF('[1]Data Checking'!Z70="","",'[1]Data Checking'!Z70)</f>
        <v>Cité Soleil</v>
      </c>
      <c r="W70" t="str">
        <f>IF('[1]Data Checking'!AA70="","",'[1]Data Checking'!AA70)</f>
        <v>2e Section des Varreux</v>
      </c>
      <c r="X70" t="str">
        <f>IF('[1]Data Checking'!AB70="","",'[1]Data Checking'!AB70)</f>
        <v>HT0117-01</v>
      </c>
      <c r="Y70" t="str">
        <f>IF('[1]Data Checking'!AC70="","",'[1]Data Checking'!AC70)</f>
        <v>2e Section des Varreux</v>
      </c>
      <c r="Z70" t="str">
        <f>IF('[1]Data Checking'!AD70="","",'[1]Data Checking'!AD70)</f>
        <v>Terre-noire</v>
      </c>
      <c r="AA70" t="str">
        <f>IF('[1]Data Checking'!AE70="","",'[1]Data Checking'!AE70)</f>
        <v/>
      </c>
      <c r="AB70" t="str">
        <f>IF('[1]Data Checking'!AF70="","",'[1]Data Checking'!AF70)</f>
        <v>cit_1</v>
      </c>
      <c r="AC70" t="str">
        <f>IF('[1]Data Checking'!AG70="","",'[1]Data Checking'!AG70)</f>
        <v>Terre-noire</v>
      </c>
      <c r="AD70" t="str">
        <f>IF('[1]Data Checking'!AH70="","",'[1]Data Checking'!AH70)</f>
        <v>Terre-noire</v>
      </c>
      <c r="AE70" t="str">
        <f>IF('[1]Data Checking'!AI70="","",'[1]Data Checking'!AI70)</f>
        <v>Marché de Terre Noire</v>
      </c>
      <c r="AF70" t="str">
        <f>IF('[1]Data Checking'!AJ70="","",'[1]Data Checking'!AJ70)</f>
        <v/>
      </c>
      <c r="AG70" t="str">
        <f>IF('[1]Data Checking'!AK70="","",'[1]Data Checking'!AK70)</f>
        <v>terre_noir</v>
      </c>
      <c r="AH70" t="str">
        <f>IF('[1]Data Checking'!AL70="","",'[1]Data Checking'!AL70)</f>
        <v>Marché de Terre Noire</v>
      </c>
      <c r="AI70" t="str">
        <f>IF('[1]Data Checking'!AM70="","",'[1]Data Checking'!AM70)</f>
        <v>Marché de Terre Noire</v>
      </c>
      <c r="AJ70" t="str">
        <f>IF('[1]Data Checking'!AN70="","",'[1]Data Checking'!AN70)</f>
        <v>Milieu urbain</v>
      </c>
      <c r="AK70" t="str">
        <f>IF('[1]Data Checking'!AO70="","",'[1]Data Checking'!AO70)</f>
        <v>Enquête auprès d'un marchand</v>
      </c>
      <c r="AL70" t="str">
        <f>IF('[1]Data Checking'!AP70="","",'[1]Data Checking'!AP70)</f>
        <v>Oui</v>
      </c>
      <c r="AM70" t="str">
        <f>IF('[1]Data Checking'!AQ70="","",'[1]Data Checking'!AQ70)</f>
        <v/>
      </c>
      <c r="AN70" t="str">
        <f>IF('[1]Data Checking'!AR70="","",'[1]Data Checking'!AR70)</f>
        <v>Oui</v>
      </c>
      <c r="AO70" t="str">
        <f>IF('[1]Data Checking'!AS70="","",'[1]Data Checking'!AS70)</f>
        <v/>
      </c>
      <c r="AP70" t="str">
        <f>IF('[1]Data Checking'!AT70="","",'[1]Data Checking'!AT70)</f>
        <v>Femme</v>
      </c>
      <c r="AQ70">
        <f>IF('[1]Data Checking'!AU70="","",'[1]Data Checking'!AU70)</f>
        <v>44530</v>
      </c>
      <c r="AR70">
        <f>IF('[1]Data Checking'!AV70="","",'[1]Data Checking'!AV70)</f>
        <v>44530</v>
      </c>
      <c r="AS70" t="str">
        <f>IF('[1]Data Checking'!AW70="","",'[1]Data Checking'!AW70)</f>
        <v>Détaillant avec boutique</v>
      </c>
      <c r="AT70" t="str">
        <f>IF('[1]Data Checking'!AX70="","",'[1]Data Checking'!AX70)</f>
        <v/>
      </c>
      <c r="AU70" t="str">
        <f>IF('[1]Data Checking'!AY70="","",'[1]Data Checking'!AY70)</f>
        <v>Nourriture</v>
      </c>
      <c r="AV70">
        <f>IF('[1]Data Checking'!AZ70="","",'[1]Data Checking'!AZ70)</f>
        <v>1</v>
      </c>
      <c r="AW70">
        <f>IF('[1]Data Checking'!BA70="","",'[1]Data Checking'!BA70)</f>
        <v>0</v>
      </c>
      <c r="AX70">
        <f>IF('[1]Data Checking'!BB70="","",'[1]Data Checking'!BB70)</f>
        <v>0</v>
      </c>
      <c r="AY70">
        <f>IF('[1]Data Checking'!BC70="","",'[1]Data Checking'!BC70)</f>
        <v>0</v>
      </c>
      <c r="AZ70" t="str">
        <f>IF('[1]Data Checking'!BD70="","",'[1]Data Checking'!BD70)</f>
        <v>nourriture</v>
      </c>
      <c r="BA70" t="str">
        <f>IF('[1]Data Checking'!BE70="","",'[1]Data Checking'!BE70)</f>
        <v>Nourriture</v>
      </c>
      <c r="BB70" t="str">
        <f>IF('[1]Data Checking'!BF70="","",'[1]Data Checking'!BF70)</f>
        <v>En espèces (Gourde) Paiement mobile (téléphone)</v>
      </c>
      <c r="BC70">
        <f>IF('[1]Data Checking'!BG70="","",'[1]Data Checking'!BG70)</f>
        <v>1</v>
      </c>
      <c r="BD70">
        <f>IF('[1]Data Checking'!BH70="","",'[1]Data Checking'!BH70)</f>
        <v>0</v>
      </c>
      <c r="BE70">
        <f>IF('[1]Data Checking'!BI70="","",'[1]Data Checking'!BI70)</f>
        <v>1</v>
      </c>
      <c r="BF70">
        <f>IF('[1]Data Checking'!BJ70="","",'[1]Data Checking'!BJ70)</f>
        <v>0</v>
      </c>
      <c r="BG70">
        <f>IF('[1]Data Checking'!BK70="","",'[1]Data Checking'!BK70)</f>
        <v>0</v>
      </c>
      <c r="BH70">
        <f>IF('[1]Data Checking'!BL70="","",'[1]Data Checking'!BL70)</f>
        <v>0</v>
      </c>
      <c r="BI70">
        <f>IF('[1]Data Checking'!BM70="","",'[1]Data Checking'!BM70)</f>
        <v>0</v>
      </c>
      <c r="BJ70">
        <f>IF('[1]Data Checking'!BN70="","",'[1]Data Checking'!BN70)</f>
        <v>0</v>
      </c>
      <c r="BK70">
        <f>IF('[1]Data Checking'!BO70="","",'[1]Data Checking'!BO70)</f>
        <v>0</v>
      </c>
      <c r="BL70">
        <f>IF('[1]Data Checking'!BP70="","",'[1]Data Checking'!BP70)</f>
        <v>0</v>
      </c>
      <c r="BM70" t="str">
        <f>IF('[1]Data Checking'!BQ70="","",'[1]Data Checking'!BQ70)</f>
        <v/>
      </c>
      <c r="BN70" t="str">
        <f>IF('[1]Data Checking'!BR70="","",'[1]Data Checking'!BR70)</f>
        <v>Oui, il y a moins de commerçants par rapport au mois passé</v>
      </c>
      <c r="BO70" t="str">
        <f>IF('[1]Data Checking'!BS70="","",'[1]Data Checking'!BS70)</f>
        <v>Entre 21 et 60</v>
      </c>
      <c r="BP70" t="str">
        <f>IF('[1]Data Checking'!BT70="","",'[1]Data Checking'!BT70)</f>
        <v>Farine de blé blanche Riz Maïs (moulu) Sucre Haricot noir Haricot rouge Huile végétale</v>
      </c>
      <c r="BQ70">
        <f>IF('[1]Data Checking'!BU70="","",'[1]Data Checking'!BU70)</f>
        <v>1</v>
      </c>
      <c r="BR70">
        <f>IF('[1]Data Checking'!BV70="","",'[1]Data Checking'!BV70)</f>
        <v>1</v>
      </c>
      <c r="BS70">
        <f>IF('[1]Data Checking'!BW70="","",'[1]Data Checking'!BW70)</f>
        <v>1</v>
      </c>
      <c r="BT70">
        <f>IF('[1]Data Checking'!BX70="","",'[1]Data Checking'!BX70)</f>
        <v>1</v>
      </c>
      <c r="BU70">
        <f>IF('[1]Data Checking'!BY70="","",'[1]Data Checking'!BY70)</f>
        <v>1</v>
      </c>
      <c r="BV70">
        <f>IF('[1]Data Checking'!BZ70="","",'[1]Data Checking'!BZ70)</f>
        <v>1</v>
      </c>
      <c r="BW70">
        <f>IF('[1]Data Checking'!CA70="","",'[1]Data Checking'!CA70)</f>
        <v>1</v>
      </c>
      <c r="BX70">
        <f>IF('[1]Data Checking'!CB70="","",'[1]Data Checking'!CB70)</f>
        <v>0</v>
      </c>
      <c r="BY70" t="str">
        <f>IF('[1]Data Checking'!CC70="","",'[1]Data Checking'!CC70)</f>
        <v>Oui je connais le prix de mes produits en grosse marmite</v>
      </c>
      <c r="BZ70">
        <f>IF('[1]Data Checking'!CD70="","",'[1]Data Checking'!CD70)</f>
        <v>250</v>
      </c>
      <c r="CA70">
        <f>IF('[1]Data Checking'!CE70="","",'[1]Data Checking'!CE70)</f>
        <v>125</v>
      </c>
      <c r="CB70" t="str">
        <f>IF('[1]Data Checking'!CF70="","",'[1]Data Checking'!CF70)</f>
        <v>Oui</v>
      </c>
      <c r="CC70">
        <f>IF('[1]Data Checking'!CG70="","",'[1]Data Checking'!CG70)</f>
        <v>300</v>
      </c>
      <c r="CD70">
        <f>IF('[1]Data Checking'!CH70="","",'[1]Data Checking'!CH70)</f>
        <v>115.384615384615</v>
      </c>
      <c r="CE70" t="str">
        <f>IF('[1]Data Checking'!CI70="","",'[1]Data Checking'!CI70)</f>
        <v>Oui</v>
      </c>
      <c r="CF70">
        <f>IF('[1]Data Checking'!CJ70="","",'[1]Data Checking'!CJ70)</f>
        <v>250</v>
      </c>
      <c r="CG70">
        <f>IF('[1]Data Checking'!CK70="","",'[1]Data Checking'!CK70)</f>
        <v>108.695652173913</v>
      </c>
      <c r="CH70" t="str">
        <f>IF('[1]Data Checking'!CL70="","",'[1]Data Checking'!CL70)</f>
        <v>Oui</v>
      </c>
      <c r="CI70">
        <f>IF('[1]Data Checking'!CM70="","",'[1]Data Checking'!CM70)</f>
        <v>350</v>
      </c>
      <c r="CJ70">
        <f>IF('[1]Data Checking'!CN70="","",'[1]Data Checking'!CN70)</f>
        <v>120.689655172413</v>
      </c>
      <c r="CK70" t="str">
        <f>IF('[1]Data Checking'!CO70="","",'[1]Data Checking'!CO70)</f>
        <v>Oui</v>
      </c>
      <c r="CL70">
        <f>IF('[1]Data Checking'!CP70="","",'[1]Data Checking'!CP70)</f>
        <v>550</v>
      </c>
      <c r="CM70">
        <f>IF('[1]Data Checking'!CQ70="","",'[1]Data Checking'!CQ70)</f>
        <v>229.166666666666</v>
      </c>
      <c r="CN70" t="str">
        <f>IF('[1]Data Checking'!CR70="","",'[1]Data Checking'!CR70)</f>
        <v>Oui</v>
      </c>
      <c r="CO70">
        <f>IF('[1]Data Checking'!CS70="","",'[1]Data Checking'!CS70)</f>
        <v>650</v>
      </c>
      <c r="CP70">
        <f>IF('[1]Data Checking'!CT70="","",'[1]Data Checking'!CT70)</f>
        <v>270.83333333333297</v>
      </c>
      <c r="CQ70" t="str">
        <f>IF('[1]Data Checking'!CU70="","",'[1]Data Checking'!CU70)</f>
        <v>Oui</v>
      </c>
      <c r="CR70" t="str">
        <f>IF('[1]Data Checking'!CV70="","",'[1]Data Checking'!CV70)</f>
        <v>Bidon/Bouteille fermée.</v>
      </c>
      <c r="CS70" t="str">
        <f>IF('[1]Data Checking'!CW70="","",'[1]Data Checking'!CW70)</f>
        <v>Oui</v>
      </c>
      <c r="CT70">
        <f>IF('[1]Data Checking'!CX70="","",'[1]Data Checking'!CX70)</f>
        <v>900</v>
      </c>
      <c r="CU70" t="str">
        <f>IF('[1]Data Checking'!CY70="","",'[1]Data Checking'!CY70)</f>
        <v/>
      </c>
      <c r="CV70" t="str">
        <f>IF('[1]Data Checking'!CZ70="","",'[1]Data Checking'!CZ70)</f>
        <v/>
      </c>
      <c r="CW70" t="str">
        <f>IF('[1]Data Checking'!DA70="","",'[1]Data Checking'!DA70)</f>
        <v/>
      </c>
      <c r="CX70" t="str">
        <f>IF('[1]Data Checking'!DB70="","",'[1]Data Checking'!DB70)</f>
        <v/>
      </c>
      <c r="CY70" t="str">
        <f>IF('[1]Data Checking'!DC70="","",'[1]Data Checking'!DC70)</f>
        <v/>
      </c>
      <c r="CZ70" t="str">
        <f>IF('[1]Data Checking'!DD70="","",'[1]Data Checking'!DD70)</f>
        <v/>
      </c>
      <c r="DA70" t="str">
        <f>IF('[1]Data Checking'!DE70="","",'[1]Data Checking'!DE70)</f>
        <v>NA</v>
      </c>
      <c r="DB70">
        <f>IF('[1]Data Checking'!DF70="","",'[1]Data Checking'!DF70)</f>
        <v>900</v>
      </c>
      <c r="DC70" t="str">
        <f>IF('[1]Data Checking'!DG70="","",'[1]Data Checking'!DG70)</f>
        <v>Oui</v>
      </c>
      <c r="DD70" t="str">
        <f>IF('[1]Data Checking'!DH70="","",'[1]Data Checking'!DH70)</f>
        <v>Oui</v>
      </c>
      <c r="DE70" t="str">
        <f>IF('[1]Data Checking'!DI70="","",'[1]Data Checking'!DI70)</f>
        <v>Produit épuisé car beaucoup de personnes ont acheté</v>
      </c>
      <c r="DF70">
        <f>IF('[1]Data Checking'!DJ70="","",'[1]Data Checking'!DJ70)</f>
        <v>0</v>
      </c>
      <c r="DG70">
        <f>IF('[1]Data Checking'!DK70="","",'[1]Data Checking'!DK70)</f>
        <v>0</v>
      </c>
      <c r="DH70">
        <f>IF('[1]Data Checking'!DL70="","",'[1]Data Checking'!DL70)</f>
        <v>0</v>
      </c>
      <c r="DI70">
        <f>IF('[1]Data Checking'!DM70="","",'[1]Data Checking'!DM70)</f>
        <v>0</v>
      </c>
      <c r="DJ70">
        <f>IF('[1]Data Checking'!DN70="","",'[1]Data Checking'!DN70)</f>
        <v>0</v>
      </c>
      <c r="DK70">
        <f>IF('[1]Data Checking'!DO70="","",'[1]Data Checking'!DO70)</f>
        <v>0</v>
      </c>
      <c r="DL70">
        <f>IF('[1]Data Checking'!DP70="","",'[1]Data Checking'!DP70)</f>
        <v>0</v>
      </c>
      <c r="DM70">
        <f>IF('[1]Data Checking'!DQ70="","",'[1]Data Checking'!DQ70)</f>
        <v>0</v>
      </c>
      <c r="DN70">
        <f>IF('[1]Data Checking'!DR70="","",'[1]Data Checking'!DR70)</f>
        <v>0</v>
      </c>
      <c r="DO70">
        <f>IF('[1]Data Checking'!DS70="","",'[1]Data Checking'!DS70)</f>
        <v>0</v>
      </c>
      <c r="DP70">
        <f>IF('[1]Data Checking'!DT70="","",'[1]Data Checking'!DT70)</f>
        <v>1</v>
      </c>
      <c r="DQ70">
        <f>IF('[1]Data Checking'!DU70="","",'[1]Data Checking'!DU70)</f>
        <v>0</v>
      </c>
      <c r="DR70">
        <f>IF('[1]Data Checking'!DV70="","",'[1]Data Checking'!DV70)</f>
        <v>0</v>
      </c>
      <c r="DS70">
        <f>IF('[1]Data Checking'!DW70="","",'[1]Data Checking'!DW70)</f>
        <v>0</v>
      </c>
      <c r="DT70" t="str">
        <f>IF('[1]Data Checking'!DX70="","",'[1]Data Checking'!DX70)</f>
        <v/>
      </c>
      <c r="DU70" t="str">
        <f>IF('[1]Data Checking'!DY70="","",'[1]Data Checking'!DY70)</f>
        <v>Farine de blé blanche Riz Maïs (moulu) Sucre Haricot noir Haricot rouge Huile végétale</v>
      </c>
      <c r="DV70">
        <f>IF('[1]Data Checking'!DZ70="","",'[1]Data Checking'!DZ70)</f>
        <v>1</v>
      </c>
      <c r="DW70">
        <f>IF('[1]Data Checking'!EA70="","",'[1]Data Checking'!EA70)</f>
        <v>1</v>
      </c>
      <c r="DX70">
        <f>IF('[1]Data Checking'!EB70="","",'[1]Data Checking'!EB70)</f>
        <v>1</v>
      </c>
      <c r="DY70">
        <f>IF('[1]Data Checking'!EC70="","",'[1]Data Checking'!EC70)</f>
        <v>1</v>
      </c>
      <c r="DZ70">
        <f>IF('[1]Data Checking'!ED70="","",'[1]Data Checking'!ED70)</f>
        <v>1</v>
      </c>
      <c r="EA70">
        <f>IF('[1]Data Checking'!EE70="","",'[1]Data Checking'!EE70)</f>
        <v>1</v>
      </c>
      <c r="EB70">
        <f>IF('[1]Data Checking'!EF70="","",'[1]Data Checking'!EF70)</f>
        <v>1</v>
      </c>
      <c r="EC70">
        <f>IF('[1]Data Checking'!EG70="","",'[1]Data Checking'!EG70)</f>
        <v>0</v>
      </c>
      <c r="ED70" t="str">
        <f>IF('[1]Data Checking'!EH70="","",'[1]Data Checking'!EH70)</f>
        <v>Oui</v>
      </c>
      <c r="EE70" t="str">
        <f>IF('[1]Data Checking'!EI70="","",'[1]Data Checking'!EI70)</f>
        <v>Oui</v>
      </c>
      <c r="EF70" t="str">
        <f>IF('[1]Data Checking'!EJ70="","",'[1]Data Checking'!EJ70)</f>
        <v>Oui</v>
      </c>
      <c r="EG70" t="str">
        <f>IF('[1]Data Checking'!EK70="","",'[1]Data Checking'!EK70)</f>
        <v>Ouest</v>
      </c>
      <c r="EH70" t="str">
        <f>IF('[1]Data Checking'!EL70="","",'[1]Data Checking'!EL70)</f>
        <v>Meme</v>
      </c>
      <c r="EI70" t="str">
        <f>IF('[1]Data Checking'!EM70="","",'[1]Data Checking'!EM70)</f>
        <v>Cité Soleil</v>
      </c>
      <c r="EJ70" t="str">
        <f>IF('[1]Data Checking'!EN70="","",'[1]Data Checking'!EN70)</f>
        <v>Meme</v>
      </c>
      <c r="EK70" t="str">
        <f>IF('[1]Data Checking'!EO70="","",'[1]Data Checking'!EO70)</f>
        <v/>
      </c>
      <c r="EL70" t="str">
        <f>IF('[1]Data Checking'!EP70="","",'[1]Data Checking'!EP70)</f>
        <v/>
      </c>
      <c r="EM70" t="str">
        <f>IF('[1]Data Checking'!EQ70="","",'[1]Data Checking'!EQ70)</f>
        <v/>
      </c>
      <c r="EN70" t="str">
        <f>IF('[1]Data Checking'!ER70="","",'[1]Data Checking'!ER70)</f>
        <v/>
      </c>
      <c r="EO70" t="str">
        <f>IF('[1]Data Checking'!ES70="","",'[1]Data Checking'!ES70)</f>
        <v/>
      </c>
      <c r="EP70" t="str">
        <f>IF('[1]Data Checking'!ET70="","",'[1]Data Checking'!ET70)</f>
        <v/>
      </c>
      <c r="EQ70" t="str">
        <f>IF('[1]Data Checking'!EU70="","",'[1]Data Checking'!EU70)</f>
        <v/>
      </c>
      <c r="ER70" t="str">
        <f>IF('[1]Data Checking'!EV70="","",'[1]Data Checking'!EV70)</f>
        <v/>
      </c>
      <c r="ES70" t="str">
        <f>IF('[1]Data Checking'!EW70="","",'[1]Data Checking'!EW70)</f>
        <v/>
      </c>
      <c r="ET70" t="str">
        <f>IF('[1]Data Checking'!EX70="","",'[1]Data Checking'!EX70)</f>
        <v/>
      </c>
      <c r="EU70" t="str">
        <f>IF('[1]Data Checking'!EY70="","",'[1]Data Checking'!EY70)</f>
        <v/>
      </c>
      <c r="EV70" t="str">
        <f>IF('[1]Data Checking'!EZ70="","",'[1]Data Checking'!EZ70)</f>
        <v/>
      </c>
      <c r="EW70" t="str">
        <f>IF('[1]Data Checking'!FA70="","",'[1]Data Checking'!FA70)</f>
        <v/>
      </c>
      <c r="EX70" t="str">
        <f>IF('[1]Data Checking'!FB70="","",'[1]Data Checking'!FB70)</f>
        <v/>
      </c>
      <c r="EY70" t="str">
        <f>IF('[1]Data Checking'!FC70="","",'[1]Data Checking'!FC70)</f>
        <v/>
      </c>
      <c r="EZ70" t="str">
        <f>IF('[1]Data Checking'!FD70="","",'[1]Data Checking'!FD70)</f>
        <v/>
      </c>
      <c r="FA70" t="str">
        <f>IF('[1]Data Checking'!FE70="","",'[1]Data Checking'!FE70)</f>
        <v/>
      </c>
      <c r="FB70" t="str">
        <f>IF('[1]Data Checking'!FF70="","",'[1]Data Checking'!FF70)</f>
        <v/>
      </c>
      <c r="FC70" t="str">
        <f>IF('[1]Data Checking'!FG70="","",'[1]Data Checking'!FG70)</f>
        <v/>
      </c>
      <c r="FD70" t="str">
        <f>IF('[1]Data Checking'!FH70="","",'[1]Data Checking'!FH70)</f>
        <v/>
      </c>
      <c r="FE70" t="str">
        <f>IF('[1]Data Checking'!FI70="","",'[1]Data Checking'!FI70)</f>
        <v/>
      </c>
      <c r="FF70" t="str">
        <f>IF('[1]Data Checking'!FJ70="","",'[1]Data Checking'!FJ70)</f>
        <v/>
      </c>
      <c r="FG70" t="str">
        <f>IF('[1]Data Checking'!FK70="","",'[1]Data Checking'!FK70)</f>
        <v/>
      </c>
      <c r="FH70" t="str">
        <f>IF('[1]Data Checking'!FL70="","",'[1]Data Checking'!FL70)</f>
        <v/>
      </c>
      <c r="FI70" t="str">
        <f>IF('[1]Data Checking'!FM70="","",'[1]Data Checking'!FM70)</f>
        <v/>
      </c>
      <c r="FJ70" t="str">
        <f>IF('[1]Data Checking'!FN70="","",'[1]Data Checking'!FN70)</f>
        <v/>
      </c>
      <c r="FK70" t="str">
        <f>IF('[1]Data Checking'!FO70="","",'[1]Data Checking'!FO70)</f>
        <v/>
      </c>
      <c r="FL70" t="str">
        <f>IF('[1]Data Checking'!FP70="","",'[1]Data Checking'!FP70)</f>
        <v/>
      </c>
      <c r="FM70" t="str">
        <f>IF('[1]Data Checking'!FQ70="","",'[1]Data Checking'!FQ70)</f>
        <v/>
      </c>
      <c r="FN70" t="str">
        <f>IF('[1]Data Checking'!FR70="","",'[1]Data Checking'!FR70)</f>
        <v/>
      </c>
      <c r="FO70" t="str">
        <f>IF('[1]Data Checking'!FS70="","",'[1]Data Checking'!FS70)</f>
        <v/>
      </c>
      <c r="FP70" t="str">
        <f>IF('[1]Data Checking'!FT70="","",'[1]Data Checking'!FT70)</f>
        <v/>
      </c>
      <c r="FQ70" t="str">
        <f>IF('[1]Data Checking'!FU70="","",'[1]Data Checking'!FU70)</f>
        <v/>
      </c>
      <c r="FR70" t="str">
        <f>IF('[1]Data Checking'!FV70="","",'[1]Data Checking'!FV70)</f>
        <v/>
      </c>
      <c r="FS70" t="str">
        <f>IF('[1]Data Checking'!FW70="","",'[1]Data Checking'!FW70)</f>
        <v/>
      </c>
      <c r="FT70" t="str">
        <f>IF('[1]Data Checking'!FX70="","",'[1]Data Checking'!FX70)</f>
        <v/>
      </c>
      <c r="FU70" t="str">
        <f>IF('[1]Data Checking'!FY70="","",'[1]Data Checking'!FY70)</f>
        <v/>
      </c>
      <c r="FV70" t="str">
        <f>IF('[1]Data Checking'!FZ70="","",'[1]Data Checking'!FZ70)</f>
        <v/>
      </c>
      <c r="FW70" t="str">
        <f>IF('[1]Data Checking'!GA70="","",'[1]Data Checking'!GA70)</f>
        <v/>
      </c>
      <c r="FX70" t="str">
        <f>IF('[1]Data Checking'!GB70="","",'[1]Data Checking'!GB70)</f>
        <v/>
      </c>
      <c r="FY70" t="str">
        <f>IF('[1]Data Checking'!GC70="","",'[1]Data Checking'!GC70)</f>
        <v/>
      </c>
      <c r="FZ70" t="str">
        <f>IF('[1]Data Checking'!GD70="","",'[1]Data Checking'!GD70)</f>
        <v/>
      </c>
      <c r="GA70" t="str">
        <f>IF('[1]Data Checking'!GE70="","",'[1]Data Checking'!GE70)</f>
        <v/>
      </c>
      <c r="GB70" t="str">
        <f>IF('[1]Data Checking'!GF70="","",'[1]Data Checking'!GF70)</f>
        <v/>
      </c>
      <c r="GC70" t="str">
        <f>IF('[1]Data Checking'!GG70="","",'[1]Data Checking'!GG70)</f>
        <v/>
      </c>
      <c r="GD70" t="str">
        <f>IF('[1]Data Checking'!GH70="","",'[1]Data Checking'!GH70)</f>
        <v/>
      </c>
      <c r="GE70" t="str">
        <f>IF('[1]Data Checking'!GI70="","",'[1]Data Checking'!GI70)</f>
        <v/>
      </c>
      <c r="GF70" t="str">
        <f>IF('[1]Data Checking'!GJ70="","",'[1]Data Checking'!GJ70)</f>
        <v/>
      </c>
      <c r="GG70" t="str">
        <f>IF('[1]Data Checking'!GK70="","",'[1]Data Checking'!GK70)</f>
        <v/>
      </c>
      <c r="GH70" t="str">
        <f>IF('[1]Data Checking'!GL70="","",'[1]Data Checking'!GL70)</f>
        <v/>
      </c>
      <c r="GI70" t="str">
        <f>IF('[1]Data Checking'!GM70="","",'[1]Data Checking'!GM70)</f>
        <v/>
      </c>
      <c r="GJ70" t="str">
        <f>IF('[1]Data Checking'!GN70="","",'[1]Data Checking'!GN70)</f>
        <v/>
      </c>
      <c r="GK70" t="str">
        <f>IF('[1]Data Checking'!GO70="","",'[1]Data Checking'!GO70)</f>
        <v/>
      </c>
      <c r="GL70" t="str">
        <f>IF('[1]Data Checking'!GP70="","",'[1]Data Checking'!GP70)</f>
        <v/>
      </c>
      <c r="GM70" t="str">
        <f>IF('[1]Data Checking'!GQ70="","",'[1]Data Checking'!GQ70)</f>
        <v/>
      </c>
      <c r="GN70" t="str">
        <f>IF('[1]Data Checking'!GR70="","",'[1]Data Checking'!GR70)</f>
        <v/>
      </c>
      <c r="GO70" t="str">
        <f>IF('[1]Data Checking'!GS70="","",'[1]Data Checking'!GS70)</f>
        <v/>
      </c>
      <c r="GP70" t="str">
        <f>IF('[1]Data Checking'!GT70="","",'[1]Data Checking'!GT70)</f>
        <v/>
      </c>
      <c r="GQ70" t="str">
        <f>IF('[1]Data Checking'!GU70="","",'[1]Data Checking'!GU70)</f>
        <v/>
      </c>
      <c r="GR70" t="str">
        <f>IF('[1]Data Checking'!GV70="","",'[1]Data Checking'!GV70)</f>
        <v/>
      </c>
      <c r="GS70" t="str">
        <f>IF('[1]Data Checking'!GW70="","",'[1]Data Checking'!GW70)</f>
        <v/>
      </c>
      <c r="GT70" t="str">
        <f>IF('[1]Data Checking'!GX70="","",'[1]Data Checking'!GX70)</f>
        <v/>
      </c>
      <c r="GU70" t="str">
        <f>IF('[1]Data Checking'!GY70="","",'[1]Data Checking'!GY70)</f>
        <v/>
      </c>
      <c r="GV70" t="str">
        <f>IF('[1]Data Checking'!GZ70="","",'[1]Data Checking'!GZ70)</f>
        <v/>
      </c>
      <c r="GW70" t="str">
        <f>IF('[1]Data Checking'!HA70="","",'[1]Data Checking'!HA70)</f>
        <v/>
      </c>
      <c r="GX70" t="str">
        <f>IF('[1]Data Checking'!HB70="","",'[1]Data Checking'!HB70)</f>
        <v/>
      </c>
      <c r="GY70" t="str">
        <f>IF('[1]Data Checking'!HC70="","",'[1]Data Checking'!HC70)</f>
        <v/>
      </c>
      <c r="GZ70" t="str">
        <f>IF('[1]Data Checking'!HD70="","",'[1]Data Checking'!HD70)</f>
        <v/>
      </c>
      <c r="HA70" t="str">
        <f>IF('[1]Data Checking'!HE70="","",'[1]Data Checking'!HE70)</f>
        <v/>
      </c>
      <c r="HB70" t="str">
        <f>IF('[1]Data Checking'!HF70="","",'[1]Data Checking'!HF70)</f>
        <v/>
      </c>
      <c r="HC70" t="str">
        <f>IF('[1]Data Checking'!HG70="","",'[1]Data Checking'!HG70)</f>
        <v/>
      </c>
      <c r="HD70" t="str">
        <f>IF('[1]Data Checking'!HH70="","",'[1]Data Checking'!HH70)</f>
        <v/>
      </c>
      <c r="HE70" t="str">
        <f>IF('[1]Data Checking'!HI70="","",'[1]Data Checking'!HI70)</f>
        <v/>
      </c>
      <c r="HF70" t="str">
        <f>IF('[1]Data Checking'!HJ70="","",'[1]Data Checking'!HJ70)</f>
        <v/>
      </c>
      <c r="HG70" t="str">
        <f>IF('[1]Data Checking'!HK70="","",'[1]Data Checking'!HK70)</f>
        <v/>
      </c>
      <c r="HH70" t="str">
        <f>IF('[1]Data Checking'!HL70="","",'[1]Data Checking'!HL70)</f>
        <v/>
      </c>
      <c r="HI70" t="str">
        <f>IF('[1]Data Checking'!HM70="","",'[1]Data Checking'!HM70)</f>
        <v/>
      </c>
      <c r="HJ70" t="str">
        <f>IF('[1]Data Checking'!HN70="","",'[1]Data Checking'!HN70)</f>
        <v/>
      </c>
      <c r="HK70" t="str">
        <f>IF('[1]Data Checking'!HO70="","",'[1]Data Checking'!HO70)</f>
        <v/>
      </c>
      <c r="HL70" t="str">
        <f>IF('[1]Data Checking'!HP70="","",'[1]Data Checking'!HP70)</f>
        <v/>
      </c>
      <c r="HM70" t="str">
        <f>IF('[1]Data Checking'!HQ70="","",'[1]Data Checking'!HQ70)</f>
        <v/>
      </c>
      <c r="HN70" t="str">
        <f>IF('[1]Data Checking'!HR70="","",'[1]Data Checking'!HR70)</f>
        <v/>
      </c>
      <c r="HO70" t="str">
        <f>IF('[1]Data Checking'!HS70="","",'[1]Data Checking'!HS70)</f>
        <v/>
      </c>
      <c r="HP70" t="str">
        <f>IF('[1]Data Checking'!HT70="","",'[1]Data Checking'!HT70)</f>
        <v/>
      </c>
      <c r="HQ70" t="str">
        <f>IF('[1]Data Checking'!HU70="","",'[1]Data Checking'!HU70)</f>
        <v/>
      </c>
      <c r="HR70" t="str">
        <f>IF('[1]Data Checking'!HV70="","",'[1]Data Checking'!HV70)</f>
        <v/>
      </c>
      <c r="HS70" t="str">
        <f>IF('[1]Data Checking'!HW70="","",'[1]Data Checking'!HW70)</f>
        <v/>
      </c>
      <c r="HT70" t="str">
        <f>IF('[1]Data Checking'!HX70="","",'[1]Data Checking'!HX70)</f>
        <v/>
      </c>
      <c r="HU70" t="str">
        <f>IF('[1]Data Checking'!HY70="","",'[1]Data Checking'!HY70)</f>
        <v/>
      </c>
      <c r="HV70" t="str">
        <f>IF('[1]Data Checking'!HZ70="","",'[1]Data Checking'!HZ70)</f>
        <v/>
      </c>
      <c r="HW70" t="str">
        <f>IF('[1]Data Checking'!IA70="","",'[1]Data Checking'!IA70)</f>
        <v/>
      </c>
      <c r="HX70" t="str">
        <f>IF('[1]Data Checking'!IB70="","",'[1]Data Checking'!IB70)</f>
        <v/>
      </c>
      <c r="HY70" t="str">
        <f>IF('[1]Data Checking'!IC70="","",'[1]Data Checking'!IC70)</f>
        <v/>
      </c>
      <c r="HZ70" t="str">
        <f>IF('[1]Data Checking'!ID70="","",'[1]Data Checking'!ID70)</f>
        <v/>
      </c>
      <c r="IA70" t="str">
        <f>IF('[1]Data Checking'!IE70="","",'[1]Data Checking'!IE70)</f>
        <v/>
      </c>
      <c r="IB70" t="str">
        <f>IF('[1]Data Checking'!IF70="","",'[1]Data Checking'!IF70)</f>
        <v>Non</v>
      </c>
      <c r="IC70" t="str">
        <f>IF('[1]Data Checking'!IG70="","",'[1]Data Checking'!IG70)</f>
        <v/>
      </c>
      <c r="ID70" t="str">
        <f>IF('[1]Data Checking'!IH70="","",'[1]Data Checking'!IH70)</f>
        <v/>
      </c>
      <c r="IE70" t="str">
        <f>IF('[1]Data Checking'!II70="","",'[1]Data Checking'!II70)</f>
        <v/>
      </c>
      <c r="IF70" t="str">
        <f>IF('[1]Data Checking'!IJ70="","",'[1]Data Checking'!IJ70)</f>
        <v/>
      </c>
      <c r="IG70" t="str">
        <f>IF('[1]Data Checking'!IK70="","",'[1]Data Checking'!IK70)</f>
        <v/>
      </c>
      <c r="IH70" t="str">
        <f>IF('[1]Data Checking'!IL70="","",'[1]Data Checking'!IL70)</f>
        <v/>
      </c>
      <c r="II70" t="str">
        <f>IF('[1]Data Checking'!IM70="","",'[1]Data Checking'!IM70)</f>
        <v/>
      </c>
      <c r="IJ70" t="str">
        <f>IF('[1]Data Checking'!IN70="","",'[1]Data Checking'!IN70)</f>
        <v/>
      </c>
      <c r="IK70" t="str">
        <f>IF('[1]Data Checking'!IO70="","",'[1]Data Checking'!IO70)</f>
        <v>Aucune préoccupation particulière</v>
      </c>
      <c r="IL70">
        <f>IF('[1]Data Checking'!IP70="","",'[1]Data Checking'!IP70)</f>
        <v>0</v>
      </c>
      <c r="IM70">
        <f>IF('[1]Data Checking'!IQ70="","",'[1]Data Checking'!IQ70)</f>
        <v>0</v>
      </c>
      <c r="IN70">
        <f>IF('[1]Data Checking'!IR70="","",'[1]Data Checking'!IR70)</f>
        <v>0</v>
      </c>
      <c r="IO70">
        <f>IF('[1]Data Checking'!IS70="","",'[1]Data Checking'!IS70)</f>
        <v>0</v>
      </c>
      <c r="IP70">
        <f>IF('[1]Data Checking'!IT70="","",'[1]Data Checking'!IT70)</f>
        <v>0</v>
      </c>
      <c r="IQ70">
        <f>IF('[1]Data Checking'!IU70="","",'[1]Data Checking'!IU70)</f>
        <v>1</v>
      </c>
      <c r="IR70">
        <f>IF('[1]Data Checking'!IV70="","",'[1]Data Checking'!IV70)</f>
        <v>0</v>
      </c>
      <c r="IS70">
        <f>IF('[1]Data Checking'!IW70="","",'[1]Data Checking'!IW70)</f>
        <v>0</v>
      </c>
      <c r="IT70" t="str">
        <f>IF('[1]Data Checking'!IX70="","",'[1]Data Checking'!IX70)</f>
        <v/>
      </c>
      <c r="IU70" t="str">
        <f>IF('[1]Data Checking'!IY70="","",'[1]Data Checking'!IY70)</f>
        <v>Oui</v>
      </c>
      <c r="IV70" t="str">
        <f>IF('[1]Data Checking'!IZ70="","",'[1]Data Checking'!IZ70)</f>
        <v/>
      </c>
      <c r="IW70" t="str">
        <f>IF('[1]Data Checking'!JA70="","",'[1]Data Checking'!JA70)</f>
        <v>Nourriture</v>
      </c>
      <c r="IX70">
        <f>IF('[1]Data Checking'!JB70="","",'[1]Data Checking'!JB70)</f>
        <v>1</v>
      </c>
      <c r="IY70">
        <f>IF('[1]Data Checking'!JC70="","",'[1]Data Checking'!JC70)</f>
        <v>0</v>
      </c>
      <c r="IZ70">
        <f>IF('[1]Data Checking'!JD70="","",'[1]Data Checking'!JD70)</f>
        <v>0</v>
      </c>
      <c r="JA70">
        <f>IF('[1]Data Checking'!JE70="","",'[1]Data Checking'!JE70)</f>
        <v>0</v>
      </c>
      <c r="JB70" t="str">
        <f>IF('[1]Data Checking'!JF70="","",'[1]Data Checking'!JF70)</f>
        <v/>
      </c>
      <c r="JC70" t="str">
        <f>IF('[1]Data Checking'!JG70="","",'[1]Data Checking'!JG70)</f>
        <v/>
      </c>
      <c r="JD70" t="str">
        <f>IF('[1]Data Checking'!JH70="","",'[1]Data Checking'!JH70)</f>
        <v/>
      </c>
      <c r="JE70" t="str">
        <f>IF('[1]Data Checking'!JI70="","",'[1]Data Checking'!JI70)</f>
        <v/>
      </c>
      <c r="JF70" t="str">
        <f>IF('[1]Data Checking'!JJ70="","",'[1]Data Checking'!JJ70)</f>
        <v/>
      </c>
      <c r="JG70" t="str">
        <f>IF('[1]Data Checking'!JK70="","",'[1]Data Checking'!JK70)</f>
        <v/>
      </c>
      <c r="JH70" t="str">
        <f>IF('[1]Data Checking'!JL70="","",'[1]Data Checking'!JL70)</f>
        <v/>
      </c>
      <c r="JI70" t="str">
        <f>IF('[1]Data Checking'!JM70="","",'[1]Data Checking'!JM70)</f>
        <v/>
      </c>
      <c r="JJ70" t="str">
        <f>IF('[1]Data Checking'!JN70="","",'[1]Data Checking'!JN70)</f>
        <v/>
      </c>
      <c r="JK70" t="str">
        <f>IF('[1]Data Checking'!JO70="","",'[1]Data Checking'!JO70)</f>
        <v/>
      </c>
      <c r="JL70" t="str">
        <f>IF('[1]Data Checking'!JP70="","",'[1]Data Checking'!JP70)</f>
        <v/>
      </c>
      <c r="JM70" t="str">
        <f>IF('[1]Data Checking'!JQ70="","",'[1]Data Checking'!JQ70)</f>
        <v/>
      </c>
      <c r="JN70" t="str">
        <f>IF('[1]Data Checking'!JR70="","",'[1]Data Checking'!JR70)</f>
        <v/>
      </c>
      <c r="JO70" t="str">
        <f>IF('[1]Data Checking'!JS70="","",'[1]Data Checking'!JS70)</f>
        <v/>
      </c>
      <c r="JP70" t="str">
        <f>IF('[1]Data Checking'!JT70="","",'[1]Data Checking'!JT70)</f>
        <v/>
      </c>
      <c r="JQ70" t="str">
        <f>IF('[1]Data Checking'!JU70="","",'[1]Data Checking'!JU70)</f>
        <v/>
      </c>
      <c r="JR70" t="str">
        <f>IF('[1]Data Checking'!JV70="","",'[1]Data Checking'!JV70)</f>
        <v/>
      </c>
      <c r="JS70" t="str">
        <f>IF('[1]Data Checking'!JW70="","",'[1]Data Checking'!JW70)</f>
        <v/>
      </c>
      <c r="JT70" t="str">
        <f>IF('[1]Data Checking'!JX70="","",'[1]Data Checking'!JX70)</f>
        <v/>
      </c>
      <c r="JU70" t="str">
        <f>IF('[1]Data Checking'!JY70="","",'[1]Data Checking'!JY70)</f>
        <v/>
      </c>
      <c r="JV70" t="str">
        <f>IF('[1]Data Checking'!JZ70="","",'[1]Data Checking'!JZ70)</f>
        <v/>
      </c>
      <c r="JW70" t="str">
        <f>IF('[1]Data Checking'!KA70="","",'[1]Data Checking'!KA70)</f>
        <v/>
      </c>
      <c r="JX70" t="str">
        <f>IF('[1]Data Checking'!KB70="","",'[1]Data Checking'!KB70)</f>
        <v/>
      </c>
      <c r="JY70" t="str">
        <f>IF('[1]Data Checking'!KC70="","",'[1]Data Checking'!KC70)</f>
        <v/>
      </c>
      <c r="JZ70" t="str">
        <f>IF('[1]Data Checking'!KD70="","",'[1]Data Checking'!KD70)</f>
        <v/>
      </c>
      <c r="KA70" t="str">
        <f>IF('[1]Data Checking'!KE70="","",'[1]Data Checking'!KE70)</f>
        <v/>
      </c>
      <c r="KB70" t="str">
        <f>IF('[1]Data Checking'!KF70="","",'[1]Data Checking'!KF70)</f>
        <v/>
      </c>
      <c r="KC70" t="str">
        <f>IF('[1]Data Checking'!KG70="","",'[1]Data Checking'!KG70)</f>
        <v/>
      </c>
      <c r="KD70" t="str">
        <f>IF('[1]Data Checking'!KH70="","",'[1]Data Checking'!KH70)</f>
        <v/>
      </c>
      <c r="KE70" t="str">
        <f>IF('[1]Data Checking'!KI70="","",'[1]Data Checking'!KI70)</f>
        <v/>
      </c>
      <c r="KF70" t="str">
        <f>IF('[1]Data Checking'!KJ70="","",'[1]Data Checking'!KJ70)</f>
        <v/>
      </c>
      <c r="KG70" t="str">
        <f>IF('[1]Data Checking'!KK70="","",'[1]Data Checking'!KK70)</f>
        <v/>
      </c>
      <c r="KH70" t="str">
        <f>IF('[1]Data Checking'!KL70="","",'[1]Data Checking'!KL70)</f>
        <v/>
      </c>
      <c r="KI70" t="str">
        <f>IF('[1]Data Checking'!KM70="","",'[1]Data Checking'!KM70)</f>
        <v/>
      </c>
      <c r="KJ70" t="str">
        <f>IF('[1]Data Checking'!KN70="","",'[1]Data Checking'!KN70)</f>
        <v/>
      </c>
      <c r="KK70" t="str">
        <f>IF('[1]Data Checking'!KO70="","",'[1]Data Checking'!KO70)</f>
        <v/>
      </c>
      <c r="KL70" t="str">
        <f>IF('[1]Data Checking'!KP70="","",'[1]Data Checking'!KP70)</f>
        <v/>
      </c>
      <c r="KM70" t="str">
        <f>IF('[1]Data Checking'!KQ70="","",'[1]Data Checking'!KQ70)</f>
        <v/>
      </c>
      <c r="KN70" t="str">
        <f>IF('[1]Data Checking'!KR70="","",'[1]Data Checking'!KR70)</f>
        <v/>
      </c>
      <c r="KO70" t="str">
        <f>IF('[1]Data Checking'!KS70="","",'[1]Data Checking'!KS70)</f>
        <v/>
      </c>
      <c r="KP70" t="str">
        <f>IF('[1]Data Checking'!KT70="","",'[1]Data Checking'!KT70)</f>
        <v/>
      </c>
      <c r="KQ70" t="str">
        <f>IF('[1]Data Checking'!KU70="","",'[1]Data Checking'!KU70)</f>
        <v/>
      </c>
      <c r="KR70" t="str">
        <f>IF('[1]Data Checking'!KV70="","",'[1]Data Checking'!KV70)</f>
        <v/>
      </c>
      <c r="KS70" t="str">
        <f>IF('[1]Data Checking'!KW70="","",'[1]Data Checking'!KW70)</f>
        <v/>
      </c>
      <c r="KT70" t="str">
        <f>IF('[1]Data Checking'!KX70="","",'[1]Data Checking'!KX70)</f>
        <v/>
      </c>
      <c r="KU70" t="str">
        <f>IF('[1]Data Checking'!KY70="","",'[1]Data Checking'!KY70)</f>
        <v/>
      </c>
      <c r="KV70" t="str">
        <f>IF('[1]Data Checking'!KZ70="","",'[1]Data Checking'!KZ70)</f>
        <v/>
      </c>
      <c r="KW70" t="str">
        <f>IF('[1]Data Checking'!LA70="","",'[1]Data Checking'!LA70)</f>
        <v/>
      </c>
      <c r="KX70" t="str">
        <f>IF('[1]Data Checking'!LB70="","",'[1]Data Checking'!LB70)</f>
        <v/>
      </c>
      <c r="KY70" t="str">
        <f>IF('[1]Data Checking'!LC70="","",'[1]Data Checking'!LC70)</f>
        <v/>
      </c>
      <c r="KZ70" t="str">
        <f>IF('[1]Data Checking'!LD70="","",'[1]Data Checking'!LD70)</f>
        <v/>
      </c>
      <c r="LA70" t="str">
        <f>IF('[1]Data Checking'!LE70="","",'[1]Data Checking'!LE70)</f>
        <v/>
      </c>
      <c r="LB70" t="str">
        <f>IF('[1]Data Checking'!LF70="","",'[1]Data Checking'!LF70)</f>
        <v/>
      </c>
      <c r="LC70" t="str">
        <f>IF('[1]Data Checking'!LG70="","",'[1]Data Checking'!LG70)</f>
        <v/>
      </c>
      <c r="LD70" t="str">
        <f>IF('[1]Data Checking'!LH70="","",'[1]Data Checking'!LH70)</f>
        <v/>
      </c>
      <c r="LE70" t="str">
        <f>IF('[1]Data Checking'!LI70="","",'[1]Data Checking'!LI70)</f>
        <v/>
      </c>
      <c r="LF70" t="str">
        <f>IF('[1]Data Checking'!LJ70="","",'[1]Data Checking'!LJ70)</f>
        <v/>
      </c>
      <c r="LG70" t="str">
        <f>IF('[1]Data Checking'!LK70="","",'[1]Data Checking'!LK70)</f>
        <v/>
      </c>
      <c r="LH70" t="str">
        <f>IF('[1]Data Checking'!LL70="","",'[1]Data Checking'!LL70)</f>
        <v/>
      </c>
      <c r="LI70" t="str">
        <f>IF('[1]Data Checking'!LM70="","",'[1]Data Checking'!LM70)</f>
        <v/>
      </c>
      <c r="LJ70" t="str">
        <f>IF('[1]Data Checking'!LN70="","",'[1]Data Checking'!LN70)</f>
        <v/>
      </c>
      <c r="LK70" t="str">
        <f>IF('[1]Data Checking'!LO70="","",'[1]Data Checking'!LO70)</f>
        <v/>
      </c>
      <c r="LL70" t="str">
        <f>IF('[1]Data Checking'!LP70="","",'[1]Data Checking'!LP70)</f>
        <v/>
      </c>
      <c r="LM70" t="str">
        <f>IF('[1]Data Checking'!LQ70="","",'[1]Data Checking'!LQ70)</f>
        <v/>
      </c>
      <c r="LN70" t="str">
        <f>IF('[1]Data Checking'!LR70="","",'[1]Data Checking'!LR70)</f>
        <v/>
      </c>
      <c r="LO70" t="str">
        <f>IF('[1]Data Checking'!LS70="","",'[1]Data Checking'!LS70)</f>
        <v/>
      </c>
      <c r="LP70" t="str">
        <f>IF('[1]Data Checking'!LT70="","",'[1]Data Checking'!LT70)</f>
        <v/>
      </c>
      <c r="LQ70" t="str">
        <f>IF('[1]Data Checking'!LU70="","",'[1]Data Checking'!LU70)</f>
        <v/>
      </c>
      <c r="LR70" t="str">
        <f>IF('[1]Data Checking'!LV70="","",'[1]Data Checking'!LV70)</f>
        <v/>
      </c>
      <c r="LS70" t="str">
        <f>IF('[1]Data Checking'!LW70="","",'[1]Data Checking'!LW70)</f>
        <v/>
      </c>
      <c r="LT70" t="str">
        <f>IF('[1]Data Checking'!LX70="","",'[1]Data Checking'!LX70)</f>
        <v/>
      </c>
      <c r="LU70" t="str">
        <f>IF('[1]Data Checking'!LY70="","",'[1]Data Checking'!LY70)</f>
        <v/>
      </c>
      <c r="LV70" t="str">
        <f>IF('[1]Data Checking'!LZ70="","",'[1]Data Checking'!LZ70)</f>
        <v/>
      </c>
      <c r="LW70" t="str">
        <f>IF('[1]Data Checking'!MA70="","",'[1]Data Checking'!MA70)</f>
        <v/>
      </c>
      <c r="LX70" t="str">
        <f>IF('[1]Data Checking'!MB70="","",'[1]Data Checking'!MB70)</f>
        <v/>
      </c>
      <c r="LY70" t="str">
        <f>IF('[1]Data Checking'!MC70="","",'[1]Data Checking'!MC70)</f>
        <v/>
      </c>
      <c r="LZ70" t="str">
        <f>IF('[1]Data Checking'!MD70="","",'[1]Data Checking'!MD70)</f>
        <v/>
      </c>
      <c r="MA70" t="str">
        <f>IF('[1]Data Checking'!ME70="","",'[1]Data Checking'!ME70)</f>
        <v/>
      </c>
      <c r="MB70" t="str">
        <f>IF('[1]Data Checking'!MF70="","",'[1]Data Checking'!MF70)</f>
        <v/>
      </c>
      <c r="MC70" t="str">
        <f>IF('[1]Data Checking'!MG70="","",'[1]Data Checking'!MG70)</f>
        <v/>
      </c>
      <c r="MD70" t="str">
        <f>IF('[1]Data Checking'!MH70="","",'[1]Data Checking'!MH70)</f>
        <v/>
      </c>
      <c r="ME70" t="str">
        <f>IF('[1]Data Checking'!MI70="","",'[1]Data Checking'!MI70)</f>
        <v/>
      </c>
      <c r="MF70" t="str">
        <f>IF('[1]Data Checking'!MJ70="","",'[1]Data Checking'!MJ70)</f>
        <v/>
      </c>
      <c r="MG70" t="str">
        <f>IF('[1]Data Checking'!MK70="","",'[1]Data Checking'!MK70)</f>
        <v/>
      </c>
      <c r="MH70" t="str">
        <f>IF('[1]Data Checking'!ML70="","",'[1]Data Checking'!ML70)</f>
        <v/>
      </c>
      <c r="MI70" t="str">
        <f>IF('[1]Data Checking'!MM70="","",'[1]Data Checking'!MM70)</f>
        <v/>
      </c>
      <c r="MJ70" t="str">
        <f>IF('[1]Data Checking'!MN70="","",'[1]Data Checking'!MN70)</f>
        <v/>
      </c>
      <c r="MK70" t="str">
        <f>IF('[1]Data Checking'!MO70="","",'[1]Data Checking'!MO70)</f>
        <v/>
      </c>
      <c r="ML70" t="str">
        <f>IF('[1]Data Checking'!MP70="","",'[1]Data Checking'!MP70)</f>
        <v/>
      </c>
      <c r="MM70" t="str">
        <f>IF('[1]Data Checking'!MQ70="","",'[1]Data Checking'!MQ70)</f>
        <v/>
      </c>
      <c r="MN70" t="str">
        <f>IF('[1]Data Checking'!MR70="","",'[1]Data Checking'!MR70)</f>
        <v/>
      </c>
      <c r="MO70" t="str">
        <f>IF('[1]Data Checking'!MS70="","",'[1]Data Checking'!MS70)</f>
        <v/>
      </c>
      <c r="MP70" t="str">
        <f>IF('[1]Data Checking'!MT70="","",'[1]Data Checking'!MT70)</f>
        <v/>
      </c>
      <c r="MQ70" t="str">
        <f>IF('[1]Data Checking'!MU70="","",'[1]Data Checking'!MU70)</f>
        <v/>
      </c>
      <c r="MR70" t="str">
        <f>IF('[1]Data Checking'!MV70="","",'[1]Data Checking'!MV70)</f>
        <v/>
      </c>
      <c r="MS70" t="str">
        <f>IF('[1]Data Checking'!MW70="","",'[1]Data Checking'!MW70)</f>
        <v/>
      </c>
      <c r="MT70" t="str">
        <f>IF('[1]Data Checking'!MX70="","",'[1]Data Checking'!MX70)</f>
        <v/>
      </c>
      <c r="MU70" t="str">
        <f>IF('[1]Data Checking'!MY70="","",'[1]Data Checking'!MY70)</f>
        <v/>
      </c>
      <c r="MV70" t="str">
        <f>IF('[1]Data Checking'!MZ70="","",'[1]Data Checking'!MZ70)</f>
        <v/>
      </c>
      <c r="MW70" t="str">
        <f>IF('[1]Data Checking'!NA70="","",'[1]Data Checking'!NA70)</f>
        <v/>
      </c>
      <c r="MX70" t="str">
        <f>IF('[1]Data Checking'!NB70="","",'[1]Data Checking'!NB70)</f>
        <v/>
      </c>
      <c r="MY70" t="str">
        <f>IF('[1]Data Checking'!NC70="","",'[1]Data Checking'!NC70)</f>
        <v/>
      </c>
      <c r="MZ70" t="str">
        <f>IF('[1]Data Checking'!ND70="","",'[1]Data Checking'!ND70)</f>
        <v/>
      </c>
      <c r="NA70" t="str">
        <f>IF('[1]Data Checking'!NE70="","",'[1]Data Checking'!NE70)</f>
        <v/>
      </c>
      <c r="NB70" t="str">
        <f>IF('[1]Data Checking'!NF70="","",'[1]Data Checking'!NF70)</f>
        <v/>
      </c>
      <c r="NC70" t="str">
        <f>IF('[1]Data Checking'!NG70="","",'[1]Data Checking'!NG70)</f>
        <v/>
      </c>
      <c r="ND70" t="str">
        <f>IF('[1]Data Checking'!NH70="","",'[1]Data Checking'!NH70)</f>
        <v/>
      </c>
      <c r="NE70" t="str">
        <f>IF('[1]Data Checking'!NI70="","",'[1]Data Checking'!NI70)</f>
        <v/>
      </c>
      <c r="NF70" t="str">
        <f>IF('[1]Data Checking'!NJ70="","",'[1]Data Checking'!NJ70)</f>
        <v/>
      </c>
      <c r="NG70" t="str">
        <f>IF('[1]Data Checking'!NK70="","",'[1]Data Checking'!NK70)</f>
        <v/>
      </c>
      <c r="NH70" t="str">
        <f>IF('[1]Data Checking'!NL70="","",'[1]Data Checking'!NL70)</f>
        <v/>
      </c>
      <c r="NI70" t="str">
        <f>IF('[1]Data Checking'!NM70="","",'[1]Data Checking'!NM70)</f>
        <v/>
      </c>
      <c r="NJ70" t="str">
        <f>IF('[1]Data Checking'!NN70="","",'[1]Data Checking'!NN70)</f>
        <v/>
      </c>
      <c r="NK70" t="str">
        <f>IF('[1]Data Checking'!NO70="","",'[1]Data Checking'!NO70)</f>
        <v/>
      </c>
      <c r="NL70" t="str">
        <f>IF('[1]Data Checking'!NP70="","",'[1]Data Checking'!NP70)</f>
        <v/>
      </c>
      <c r="NM70" t="str">
        <f>IF('[1]Data Checking'!NQ70="","",'[1]Data Checking'!NQ70)</f>
        <v/>
      </c>
      <c r="NN70" t="str">
        <f>IF('[1]Data Checking'!NR70="","",'[1]Data Checking'!NR70)</f>
        <v/>
      </c>
      <c r="NO70" t="str">
        <f>IF('[1]Data Checking'!NS70="","",'[1]Data Checking'!NS70)</f>
        <v/>
      </c>
      <c r="NP70" t="str">
        <f>IF('[1]Data Checking'!NT70="","",'[1]Data Checking'!NT70)</f>
        <v/>
      </c>
      <c r="NQ70" t="str">
        <f>IF('[1]Data Checking'!NU70="","",'[1]Data Checking'!NU70)</f>
        <v/>
      </c>
      <c r="NR70" t="str">
        <f>IF('[1]Data Checking'!NV70="","",'[1]Data Checking'!NV70)</f>
        <v/>
      </c>
      <c r="NS70" t="str">
        <f>IF('[1]Data Checking'!NW70="","",'[1]Data Checking'!NW70)</f>
        <v/>
      </c>
      <c r="NT70" t="str">
        <f>IF('[1]Data Checking'!NX70="","",'[1]Data Checking'!NX70)</f>
        <v/>
      </c>
      <c r="NU70" t="str">
        <f>IF('[1]Data Checking'!NY70="","",'[1]Data Checking'!NY70)</f>
        <v/>
      </c>
      <c r="NV70" t="str">
        <f>IF('[1]Data Checking'!NZ70="","",'[1]Data Checking'!NZ70)</f>
        <v/>
      </c>
      <c r="NW70" t="str">
        <f>IF('[1]Data Checking'!OA70="","",'[1]Data Checking'!OA70)</f>
        <v/>
      </c>
      <c r="NX70" t="str">
        <f>IF('[1]Data Checking'!OB70="","",'[1]Data Checking'!OB70)</f>
        <v/>
      </c>
      <c r="NY70" t="str">
        <f>IF('[1]Data Checking'!OC70="","",'[1]Data Checking'!OC70)</f>
        <v/>
      </c>
      <c r="NZ70" t="str">
        <f>IF('[1]Data Checking'!OD70="","",'[1]Data Checking'!OD70)</f>
        <v/>
      </c>
      <c r="OA70" t="str">
        <f>IF('[1]Data Checking'!OE70="","",'[1]Data Checking'!OE70)</f>
        <v/>
      </c>
      <c r="OB70" t="str">
        <f>IF('[1]Data Checking'!OF70="","",'[1]Data Checking'!OF70)</f>
        <v/>
      </c>
      <c r="OC70" t="str">
        <f>IF('[1]Data Checking'!OG70="","",'[1]Data Checking'!OG70)</f>
        <v/>
      </c>
      <c r="OD70" t="str">
        <f>IF('[1]Data Checking'!OH70="","",'[1]Data Checking'!OH70)</f>
        <v/>
      </c>
      <c r="OE70" t="str">
        <f>IF('[1]Data Checking'!OI70="","",'[1]Data Checking'!OI70)</f>
        <v/>
      </c>
      <c r="OF70" t="str">
        <f>IF('[1]Data Checking'!OJ70="","",'[1]Data Checking'!OJ70)</f>
        <v/>
      </c>
      <c r="OG70" t="str">
        <f>IF('[1]Data Checking'!OK70="","",'[1]Data Checking'!OK70)</f>
        <v/>
      </c>
      <c r="OH70" t="str">
        <f>IF('[1]Data Checking'!OL70="","",'[1]Data Checking'!OL70)</f>
        <v/>
      </c>
      <c r="OI70" t="str">
        <f>IF('[1]Data Checking'!OM70="","",'[1]Data Checking'!OM70)</f>
        <v/>
      </c>
      <c r="OJ70" t="str">
        <f>IF('[1]Data Checking'!ON70="","",'[1]Data Checking'!ON70)</f>
        <v/>
      </c>
      <c r="OK70" t="str">
        <f>IF('[1]Data Checking'!OO70="","",'[1]Data Checking'!OO70)</f>
        <v/>
      </c>
      <c r="OL70" t="str">
        <f>IF('[1]Data Checking'!OP70="","",'[1]Data Checking'!OP70)</f>
        <v/>
      </c>
      <c r="OM70" t="str">
        <f>IF('[1]Data Checking'!OQ70="","",'[1]Data Checking'!OQ70)</f>
        <v/>
      </c>
      <c r="ON70" t="str">
        <f>IF('[1]Data Checking'!OR70="","",'[1]Data Checking'!OR70)</f>
        <v/>
      </c>
      <c r="OO70" t="str">
        <f>IF('[1]Data Checking'!OS70="","",'[1]Data Checking'!OS70)</f>
        <v/>
      </c>
      <c r="OP70" t="str">
        <f>IF('[1]Data Checking'!OT70="","",'[1]Data Checking'!OT70)</f>
        <v/>
      </c>
      <c r="OQ70" t="str">
        <f>IF('[1]Data Checking'!OU70="","",'[1]Data Checking'!OU70)</f>
        <v/>
      </c>
      <c r="OR70" t="str">
        <f>IF('[1]Data Checking'!OV70="","",'[1]Data Checking'!OV70)</f>
        <v/>
      </c>
      <c r="OS70" t="str">
        <f>IF('[1]Data Checking'!OW70="","",'[1]Data Checking'!OW70)</f>
        <v/>
      </c>
      <c r="OT70" t="str">
        <f>IF('[1]Data Checking'!OX70="","",'[1]Data Checking'!OX70)</f>
        <v/>
      </c>
      <c r="OU70" t="str">
        <f>IF('[1]Data Checking'!OY70="","",'[1]Data Checking'!OY70)</f>
        <v/>
      </c>
      <c r="OV70" t="str">
        <f>IF('[1]Data Checking'!OZ70="","",'[1]Data Checking'!OZ70)</f>
        <v/>
      </c>
      <c r="OW70" t="str">
        <f>IF('[1]Data Checking'!PA70="","",'[1]Data Checking'!PA70)</f>
        <v/>
      </c>
      <c r="OX70" t="str">
        <f>IF('[1]Data Checking'!PB70="","",'[1]Data Checking'!PB70)</f>
        <v/>
      </c>
      <c r="OY70" t="str">
        <f>IF('[1]Data Checking'!PC70="","",'[1]Data Checking'!PC70)</f>
        <v/>
      </c>
      <c r="OZ70" t="str">
        <f>IF('[1]Data Checking'!PD70="","",'[1]Data Checking'!PD70)</f>
        <v/>
      </c>
      <c r="PA70" t="str">
        <f>IF('[1]Data Checking'!PE70="","",'[1]Data Checking'!PE70)</f>
        <v/>
      </c>
      <c r="PB70" t="str">
        <f>IF('[1]Data Checking'!PF70="","",'[1]Data Checking'!PF70)</f>
        <v/>
      </c>
      <c r="PC70" t="str">
        <f>IF('[1]Data Checking'!PG70="","",'[1]Data Checking'!PG70)</f>
        <v/>
      </c>
      <c r="PD70" t="str">
        <f>IF('[1]Data Checking'!PH70="","",'[1]Data Checking'!PH70)</f>
        <v/>
      </c>
      <c r="PE70" t="str">
        <f>IF('[1]Data Checking'!PI70="","",'[1]Data Checking'!PI70)</f>
        <v/>
      </c>
      <c r="PF70" t="str">
        <f>IF('[1]Data Checking'!PJ70="","",'[1]Data Checking'!PJ70)</f>
        <v/>
      </c>
      <c r="PG70" t="str">
        <f>IF('[1]Data Checking'!PK70="","",'[1]Data Checking'!PK70)</f>
        <v/>
      </c>
      <c r="PH70" t="str">
        <f>IF('[1]Data Checking'!PL70="","",'[1]Data Checking'!PL70)</f>
        <v/>
      </c>
      <c r="PI70" t="str">
        <f>IF('[1]Data Checking'!PM70="","",'[1]Data Checking'!PM70)</f>
        <v/>
      </c>
      <c r="PJ70" t="str">
        <f>IF('[1]Data Checking'!PN70="","",'[1]Data Checking'!PN70)</f>
        <v/>
      </c>
      <c r="PK70" t="str">
        <f>IF('[1]Data Checking'!PO70="","",'[1]Data Checking'!PO70)</f>
        <v/>
      </c>
      <c r="PL70" t="str">
        <f>IF('[1]Data Checking'!PP70="","",'[1]Data Checking'!PP70)</f>
        <v/>
      </c>
      <c r="PM70" t="str">
        <f>IF('[1]Data Checking'!PQ70="","",'[1]Data Checking'!PQ70)</f>
        <v/>
      </c>
      <c r="PN70" t="str">
        <f>IF('[1]Data Checking'!PR70="","",'[1]Data Checking'!PR70)</f>
        <v/>
      </c>
      <c r="PO70" t="str">
        <f>IF('[1]Data Checking'!PS70="","",'[1]Data Checking'!PS70)</f>
        <v/>
      </c>
      <c r="PP70" t="str">
        <f>IF('[1]Data Checking'!PT70="","",'[1]Data Checking'!PT70)</f>
        <v/>
      </c>
      <c r="PQ70" t="str">
        <f>IF('[1]Data Checking'!PU70="","",'[1]Data Checking'!PU70)</f>
        <v/>
      </c>
      <c r="PR70" t="str">
        <f>IF('[1]Data Checking'!PV70="","",'[1]Data Checking'!PV70)</f>
        <v/>
      </c>
      <c r="PS70" t="str">
        <f>IF('[1]Data Checking'!PW70="","",'[1]Data Checking'!PW70)</f>
        <v/>
      </c>
      <c r="PT70" t="str">
        <f>IF('[1]Data Checking'!PX70="","",'[1]Data Checking'!PX70)</f>
        <v/>
      </c>
      <c r="PU70" t="str">
        <f>IF('[1]Data Checking'!PY70="","",'[1]Data Checking'!PY70)</f>
        <v/>
      </c>
      <c r="PV70" t="str">
        <f>IF('[1]Data Checking'!PZ70="","",'[1]Data Checking'!PZ70)</f>
        <v/>
      </c>
      <c r="PW70" t="str">
        <f>IF('[1]Data Checking'!QA70="","",'[1]Data Checking'!QA70)</f>
        <v/>
      </c>
      <c r="PX70" t="str">
        <f>IF('[1]Data Checking'!QB70="","",'[1]Data Checking'!QB70)</f>
        <v/>
      </c>
      <c r="PY70" t="str">
        <f>IF('[1]Data Checking'!QC70="","",'[1]Data Checking'!QC70)</f>
        <v/>
      </c>
      <c r="PZ70" t="str">
        <f>IF('[1]Data Checking'!QD70="","",'[1]Data Checking'!QD70)</f>
        <v/>
      </c>
      <c r="QA70" t="str">
        <f>IF('[1]Data Checking'!QE70="","",'[1]Data Checking'!QE70)</f>
        <v/>
      </c>
      <c r="QB70" t="str">
        <f>IF('[1]Data Checking'!QF70="","",'[1]Data Checking'!QF70)</f>
        <v/>
      </c>
      <c r="QC70" t="str">
        <f>IF('[1]Data Checking'!QG70="","",'[1]Data Checking'!QG70)</f>
        <v/>
      </c>
      <c r="QD70" t="str">
        <f>IF('[1]Data Checking'!QH70="","",'[1]Data Checking'!QH70)</f>
        <v/>
      </c>
      <c r="QE70" t="str">
        <f>IF('[1]Data Checking'!QI70="","",'[1]Data Checking'!QI70)</f>
        <v/>
      </c>
      <c r="QF70" t="str">
        <f>IF('[1]Data Checking'!QJ70="","",'[1]Data Checking'!QJ70)</f>
        <v/>
      </c>
      <c r="QG70" t="str">
        <f>IF('[1]Data Checking'!QK70="","",'[1]Data Checking'!QK70)</f>
        <v/>
      </c>
      <c r="QH70" t="str">
        <f>IF('[1]Data Checking'!QL70="","",'[1]Data Checking'!QL70)</f>
        <v/>
      </c>
      <c r="QI70" t="str">
        <f>IF('[1]Data Checking'!QM70="","",'[1]Data Checking'!QM70)</f>
        <v/>
      </c>
      <c r="QJ70" t="str">
        <f>IF('[1]Data Checking'!QN70="","",'[1]Data Checking'!QN70)</f>
        <v/>
      </c>
      <c r="QK70" t="str">
        <f>IF('[1]Data Checking'!QO70="","",'[1]Data Checking'!QO70)</f>
        <v/>
      </c>
      <c r="QL70" t="str">
        <f>IF('[1]Data Checking'!QP70="","",'[1]Data Checking'!QP70)</f>
        <v/>
      </c>
      <c r="QM70" t="str">
        <f>IF('[1]Data Checking'!QQ70="","",'[1]Data Checking'!QQ70)</f>
        <v/>
      </c>
      <c r="QN70" t="str">
        <f>IF('[1]Data Checking'!QR70="","",'[1]Data Checking'!QR70)</f>
        <v/>
      </c>
      <c r="QO70" t="str">
        <f>IF('[1]Data Checking'!QS70="","",'[1]Data Checking'!QS70)</f>
        <v/>
      </c>
      <c r="QP70" t="str">
        <f>IF('[1]Data Checking'!QT70="","",'[1]Data Checking'!QT70)</f>
        <v/>
      </c>
      <c r="QQ70" t="str">
        <f>IF('[1]Data Checking'!QU70="","",'[1]Data Checking'!QU70)</f>
        <v/>
      </c>
      <c r="QR70" t="str">
        <f>IF('[1]Data Checking'!QV70="","",'[1]Data Checking'!QV70)</f>
        <v/>
      </c>
      <c r="QS70" t="str">
        <f>IF('[1]Data Checking'!QW70="","",'[1]Data Checking'!QW70)</f>
        <v/>
      </c>
      <c r="QT70" t="str">
        <f>IF('[1]Data Checking'!QX70="","",'[1]Data Checking'!QX70)</f>
        <v/>
      </c>
      <c r="QU70" t="str">
        <f>IF('[1]Data Checking'!QY70="","",'[1]Data Checking'!QY70)</f>
        <v/>
      </c>
      <c r="QV70" t="str">
        <f>IF('[1]Data Checking'!QZ70="","",'[1]Data Checking'!QZ70)</f>
        <v/>
      </c>
      <c r="QW70" t="str">
        <f>IF('[1]Data Checking'!RA70="","",'[1]Data Checking'!RA70)</f>
        <v/>
      </c>
      <c r="QX70" t="str">
        <f>IF('[1]Data Checking'!RB70="","",'[1]Data Checking'!RB70)</f>
        <v/>
      </c>
      <c r="QY70" t="str">
        <f>IF('[1]Data Checking'!RC70="","",'[1]Data Checking'!RC70)</f>
        <v/>
      </c>
      <c r="QZ70" t="str">
        <f>IF('[1]Data Checking'!RD70="","",'[1]Data Checking'!RD70)</f>
        <v/>
      </c>
      <c r="RA70" t="str">
        <f>IF('[1]Data Checking'!RE70="","",'[1]Data Checking'!RE70)</f>
        <v/>
      </c>
      <c r="RB70" t="str">
        <f>IF('[1]Data Checking'!RF70="","",'[1]Data Checking'!RF70)</f>
        <v/>
      </c>
      <c r="RC70" t="str">
        <f>IF('[1]Data Checking'!RG70="","",'[1]Data Checking'!RG70)</f>
        <v/>
      </c>
      <c r="RD70" t="str">
        <f>IF('[1]Data Checking'!RH70="","",'[1]Data Checking'!RH70)</f>
        <v/>
      </c>
      <c r="RE70" t="str">
        <f>IF('[1]Data Checking'!RI70="","",'[1]Data Checking'!RI70)</f>
        <v/>
      </c>
      <c r="RF70" t="str">
        <f>IF('[1]Data Checking'!RJ70="","",'[1]Data Checking'!RJ70)</f>
        <v/>
      </c>
      <c r="RG70" t="str">
        <f>IF('[1]Data Checking'!RK70="","",'[1]Data Checking'!RK70)</f>
        <v/>
      </c>
      <c r="RH70" t="str">
        <f>IF('[1]Data Checking'!RL70="","",'[1]Data Checking'!RL70)</f>
        <v/>
      </c>
      <c r="RI70" t="str">
        <f>IF('[1]Data Checking'!RM70="","",'[1]Data Checking'!RM70)</f>
        <v/>
      </c>
      <c r="RJ70" t="str">
        <f>IF('[1]Data Checking'!RN70="","",'[1]Data Checking'!RN70)</f>
        <v/>
      </c>
      <c r="RK70" t="str">
        <f>IF('[1]Data Checking'!RO70="","",'[1]Data Checking'!RO70)</f>
        <v/>
      </c>
      <c r="RL70" t="str">
        <f>IF('[1]Data Checking'!RP70="","",'[1]Data Checking'!RP70)</f>
        <v/>
      </c>
      <c r="RM70" t="str">
        <f>IF('[1]Data Checking'!RQ70="","",'[1]Data Checking'!RQ70)</f>
        <v/>
      </c>
      <c r="RN70" t="str">
        <f>IF('[1]Data Checking'!RR70="","",'[1]Data Checking'!RR70)</f>
        <v/>
      </c>
      <c r="RO70" t="str">
        <f>IF('[1]Data Checking'!RS70="","",'[1]Data Checking'!RS70)</f>
        <v/>
      </c>
      <c r="RP70" t="str">
        <f>IF('[1]Data Checking'!RT70="","",'[1]Data Checking'!RT70)</f>
        <v/>
      </c>
      <c r="RQ70" t="str">
        <f>IF('[1]Data Checking'!RU70="","",'[1]Data Checking'!RU70)</f>
        <v/>
      </c>
      <c r="RR70" t="str">
        <f>IF('[1]Data Checking'!RV70="","",'[1]Data Checking'!RV70)</f>
        <v/>
      </c>
      <c r="RS70" t="str">
        <f>IF('[1]Data Checking'!RW70="","",'[1]Data Checking'!RW70)</f>
        <v/>
      </c>
      <c r="RT70" t="str">
        <f>IF('[1]Data Checking'!RX70="","",'[1]Data Checking'!RX70)</f>
        <v/>
      </c>
      <c r="RU70" t="str">
        <f>IF('[1]Data Checking'!RY70="","",'[1]Data Checking'!RY70)</f>
        <v/>
      </c>
      <c r="RV70" t="str">
        <f>IF('[1]Data Checking'!RZ70="","",'[1]Data Checking'!RZ70)</f>
        <v/>
      </c>
      <c r="RW70" t="str">
        <f>IF('[1]Data Checking'!SA70="","",'[1]Data Checking'!SA70)</f>
        <v/>
      </c>
      <c r="RX70" t="str">
        <f>IF('[1]Data Checking'!SB70="","",'[1]Data Checking'!SB70)</f>
        <v/>
      </c>
      <c r="RY70" t="str">
        <f>IF('[1]Data Checking'!SC70="","",'[1]Data Checking'!SC70)</f>
        <v/>
      </c>
      <c r="RZ70" t="str">
        <f>IF('[1]Data Checking'!SD70="","",'[1]Data Checking'!SD70)</f>
        <v/>
      </c>
      <c r="SA70" t="str">
        <f>IF('[1]Data Checking'!SE70="","",'[1]Data Checking'!SE70)</f>
        <v/>
      </c>
      <c r="SB70" t="str">
        <f>IF('[1]Data Checking'!SF70="","",'[1]Data Checking'!SF70)</f>
        <v/>
      </c>
      <c r="SC70" t="str">
        <f>IF('[1]Data Checking'!SG70="","",'[1]Data Checking'!SG70)</f>
        <v/>
      </c>
      <c r="SD70" t="str">
        <f>IF('[1]Data Checking'!SH70="","",'[1]Data Checking'!SH70)</f>
        <v/>
      </c>
      <c r="SE70" t="str">
        <f>IF('[1]Data Checking'!SI70="","",'[1]Data Checking'!SI70)</f>
        <v/>
      </c>
      <c r="SF70" t="str">
        <f>IF('[1]Data Checking'!SJ70="","",'[1]Data Checking'!SJ70)</f>
        <v/>
      </c>
      <c r="SG70" t="str">
        <f>IF('[1]Data Checking'!SK70="","",'[1]Data Checking'!SK70)</f>
        <v/>
      </c>
      <c r="SH70" t="str">
        <f>IF('[1]Data Checking'!SL70="","",'[1]Data Checking'!SL70)</f>
        <v/>
      </c>
      <c r="SI70" t="str">
        <f>IF('[1]Data Checking'!SM70="","",'[1]Data Checking'!SM70)</f>
        <v/>
      </c>
      <c r="SJ70" t="str">
        <f>IF('[1]Data Checking'!SN70="","",'[1]Data Checking'!SN70)</f>
        <v/>
      </c>
      <c r="SK70" t="str">
        <f>IF('[1]Data Checking'!SO70="","",'[1]Data Checking'!SO70)</f>
        <v/>
      </c>
      <c r="SL70" t="str">
        <f>IF('[1]Data Checking'!SP70="","",'[1]Data Checking'!SP70)</f>
        <v/>
      </c>
      <c r="SM70" t="str">
        <f>IF('[1]Data Checking'!SQ70="","",'[1]Data Checking'!SQ70)</f>
        <v/>
      </c>
      <c r="SN70" t="str">
        <f>IF('[1]Data Checking'!SR70="","",'[1]Data Checking'!SR70)</f>
        <v/>
      </c>
      <c r="SO70" t="str">
        <f>IF('[1]Data Checking'!SS70="","",'[1]Data Checking'!SS70)</f>
        <v/>
      </c>
      <c r="SP70" t="str">
        <f>IF('[1]Data Checking'!ST70="","",'[1]Data Checking'!ST70)</f>
        <v/>
      </c>
      <c r="SQ70" t="str">
        <f>IF('[1]Data Checking'!SU70="","",'[1]Data Checking'!SU70)</f>
        <v/>
      </c>
      <c r="SR70" t="str">
        <f>IF('[1]Data Checking'!SV70="","",'[1]Data Checking'!SV70)</f>
        <v/>
      </c>
      <c r="SS70" t="str">
        <f>IF('[1]Data Checking'!SW70="","",'[1]Data Checking'!SW70)</f>
        <v/>
      </c>
      <c r="ST70" t="str">
        <f>IF('[1]Data Checking'!SX70="","",'[1]Data Checking'!SX70)</f>
        <v/>
      </c>
      <c r="SU70" t="str">
        <f>IF('[1]Data Checking'!SY70="","",'[1]Data Checking'!SY70)</f>
        <v/>
      </c>
      <c r="SV70" t="str">
        <f>IF('[1]Data Checking'!SZ70="","",'[1]Data Checking'!SZ70)</f>
        <v/>
      </c>
      <c r="SW70" t="str">
        <f>IF('[1]Data Checking'!TA70="","",'[1]Data Checking'!TA70)</f>
        <v/>
      </c>
      <c r="SX70" t="str">
        <f>IF('[1]Data Checking'!TB70="","",'[1]Data Checking'!TB70)</f>
        <v/>
      </c>
      <c r="SY70" t="str">
        <f>IF('[1]Data Checking'!TC70="","",'[1]Data Checking'!TC70)</f>
        <v/>
      </c>
      <c r="SZ70" t="str">
        <f>IF('[1]Data Checking'!TD70="","",'[1]Data Checking'!TD70)</f>
        <v/>
      </c>
      <c r="TA70" t="str">
        <f>IF('[1]Data Checking'!TE70="","",'[1]Data Checking'!TE70)</f>
        <v/>
      </c>
      <c r="TB70" t="str">
        <f>IF('[1]Data Checking'!TF70="","",'[1]Data Checking'!TF70)</f>
        <v/>
      </c>
      <c r="TC70" t="str">
        <f>IF('[1]Data Checking'!TG70="","",'[1]Data Checking'!TG70)</f>
        <v/>
      </c>
      <c r="TD70" t="str">
        <f>IF('[1]Data Checking'!TH70="","",'[1]Data Checking'!TH70)</f>
        <v/>
      </c>
      <c r="TE70" t="str">
        <f>IF('[1]Data Checking'!TI70="","",'[1]Data Checking'!TI70)</f>
        <v/>
      </c>
      <c r="TF70" t="str">
        <f>IF('[1]Data Checking'!TJ70="","",'[1]Data Checking'!TJ70)</f>
        <v/>
      </c>
      <c r="TG70" t="str">
        <f>IF('[1]Data Checking'!TK70="","",'[1]Data Checking'!TK70)</f>
        <v/>
      </c>
      <c r="TH70" t="str">
        <f>IF('[1]Data Checking'!TL70="","",'[1]Data Checking'!TL70)</f>
        <v/>
      </c>
      <c r="TI70" t="str">
        <f>IF('[1]Data Checking'!TM70="","",'[1]Data Checking'!TM70)</f>
        <v/>
      </c>
      <c r="TJ70">
        <f>IF('[1]Data Checking'!TN70="","",'[1]Data Checking'!TN70)</f>
        <v>0</v>
      </c>
      <c r="TK70">
        <f>IF('[1]Data Checking'!TO70="","",'[1]Data Checking'!TO70)</f>
        <v>0</v>
      </c>
      <c r="TL70">
        <f>IF('[1]Data Checking'!TP70="","",'[1]Data Checking'!TP70)</f>
        <v>0</v>
      </c>
      <c r="TM70">
        <f>IF('[1]Data Checking'!TQ70="","",'[1]Data Checking'!TQ70)</f>
        <v>0</v>
      </c>
      <c r="TN70">
        <f>IF('[1]Data Checking'!TR70="","",'[1]Data Checking'!TR70)</f>
        <v>0</v>
      </c>
      <c r="TO70" t="str">
        <f>IF('[1]Data Checking'!TS70="","",'[1]Data Checking'!TS70)</f>
        <v/>
      </c>
      <c r="TP70" t="str">
        <f>IF('[1]Data Checking'!TT70="","",'[1]Data Checking'!TT70)</f>
        <v/>
      </c>
      <c r="TQ70">
        <f>IF('[1]Data Checking'!TU70="","",'[1]Data Checking'!TU70)</f>
        <v>237502199</v>
      </c>
      <c r="TR70" t="str">
        <f>IF('[1]Data Checking'!TV70="","",'[1]Data Checking'!TV70)</f>
        <v>bcaab689-b924-4949-9a8a-0cba46f77f02</v>
      </c>
      <c r="TS70">
        <f>IF('[1]Data Checking'!TW70="","",'[1]Data Checking'!TW70)</f>
        <v>44530.923206018517</v>
      </c>
      <c r="TT70" t="str">
        <f>IF('[1]Data Checking'!TX70="","",'[1]Data Checking'!TX70)</f>
        <v/>
      </c>
      <c r="TU70" t="str">
        <f>IF('[1]Data Checking'!TY70="","",'[1]Data Checking'!TY70)</f>
        <v/>
      </c>
      <c r="TV70" t="str">
        <f>IF('[1]Data Checking'!TZ70="","",'[1]Data Checking'!TZ70)</f>
        <v>submitted_via_web</v>
      </c>
      <c r="TW70" t="str">
        <f>IF('[1]Data Checking'!UA70="","",'[1]Data Checking'!UA70)</f>
        <v>icsm_haiti</v>
      </c>
      <c r="TX70" t="str">
        <f>IF('[1]Data Checking'!UB70="","",'[1]Data Checking'!UB70)</f>
        <v/>
      </c>
      <c r="TY70">
        <f>IF('[1]Data Checking'!UC70="","",'[1]Data Checking'!UC70)</f>
        <v>72</v>
      </c>
      <c r="TZ70" t="str">
        <f>IF('[1]Data Checking'!UD70="","",'[1]Data Checking'!UD70)</f>
        <v/>
      </c>
      <c r="UA70" t="e">
        <f>IF('[1]Data Checking'!UL70="","",'[1]Data Checking'!UL70)</f>
        <v>#REF!</v>
      </c>
      <c r="UB70" t="e">
        <f>IF('[1]Data Checking'!UM70="","",'[1]Data Checking'!UM70)</f>
        <v>#REF!</v>
      </c>
      <c r="UC70" t="e">
        <f>IF('[1]Data Checking'!UN70="","",'[1]Data Checking'!UN70)</f>
        <v>#REF!</v>
      </c>
    </row>
    <row r="71" spans="1:549">
      <c r="A71">
        <f>IF('[1]Data Checking'!D71="","",'[1]Data Checking'!D71)</f>
        <v>44530.583053043978</v>
      </c>
      <c r="B71">
        <f>IF('[1]Data Checking'!E71="","",'[1]Data Checking'!E71)</f>
        <v>44530.588792546303</v>
      </c>
      <c r="C71">
        <f>IF('[1]Data Checking'!F71="","",'[1]Data Checking'!F71)</f>
        <v>44530</v>
      </c>
      <c r="D71" t="str">
        <f>IF('[1]Data Checking'!H71="","",'[1]Data Checking'!H71)</f>
        <v>audit.csv</v>
      </c>
      <c r="E71" t="str">
        <f>IF('[1]Data Checking'!I71="","",'[1]Data Checking'!I71)</f>
        <v>icsm_haiti</v>
      </c>
      <c r="F71" t="str">
        <f>IF('[1]Data Checking'!J71="","",'[1]Data Checking'!J71)</f>
        <v/>
      </c>
      <c r="G71" t="str">
        <f>IF('[1]Data Checking'!K71="","",'[1]Data Checking'!K71)</f>
        <v/>
      </c>
      <c r="H71">
        <f>IF('[1]Data Checking'!L71="","",'[1]Data Checking'!L71)</f>
        <v>44530</v>
      </c>
      <c r="I71" t="str">
        <f>IF('[1]Data Checking'!M71="","",'[1]Data Checking'!M71)</f>
        <v>Concern</v>
      </c>
      <c r="J71" t="str">
        <f>IF('[1]Data Checking'!N71="","",'[1]Data Checking'!N71)</f>
        <v/>
      </c>
      <c r="K71" t="str">
        <f>IF('[1]Data Checking'!O71="","",'[1]Data Checking'!O71)</f>
        <v>concern</v>
      </c>
      <c r="L71" t="str">
        <f>IF('[1]Data Checking'!P71="","",'[1]Data Checking'!P71)</f>
        <v>Concern</v>
      </c>
      <c r="M71" t="str">
        <f>IF('[1]Data Checking'!Q71="","",'[1]Data Checking'!Q71)</f>
        <v>Concern</v>
      </c>
      <c r="N71" t="str">
        <f>IF('[1]Data Checking'!R71="","",'[1]Data Checking'!R71)</f>
        <v>CWW-02</v>
      </c>
      <c r="O71" t="str">
        <f>IF('[1]Data Checking'!S71="","",'[1]Data Checking'!S71)</f>
        <v/>
      </c>
      <c r="P71" t="str">
        <f>IF('[1]Data Checking'!T71="","",'[1]Data Checking'!T71)</f>
        <v>cww_02</v>
      </c>
      <c r="Q71" t="str">
        <f>IF('[1]Data Checking'!U71="","",'[1]Data Checking'!U71)</f>
        <v>CWW-02</v>
      </c>
      <c r="R71" t="str">
        <f>IF('[1]Data Checking'!V71="","",'[1]Data Checking'!V71)</f>
        <v>CWW-02</v>
      </c>
      <c r="S71" t="str">
        <f>IF('[1]Data Checking'!W71="","",'[1]Data Checking'!W71)</f>
        <v>Ouest</v>
      </c>
      <c r="T71" t="str">
        <f>IF('[1]Data Checking'!X71="","",'[1]Data Checking'!X71)</f>
        <v>Cité Soleil</v>
      </c>
      <c r="U71" t="str">
        <f>IF('[1]Data Checking'!Y71="","",'[1]Data Checking'!Y71)</f>
        <v>HT0117</v>
      </c>
      <c r="V71" t="str">
        <f>IF('[1]Data Checking'!Z71="","",'[1]Data Checking'!Z71)</f>
        <v>Cité Soleil</v>
      </c>
      <c r="W71" t="str">
        <f>IF('[1]Data Checking'!AA71="","",'[1]Data Checking'!AA71)</f>
        <v>2e Section des Varreux</v>
      </c>
      <c r="X71" t="str">
        <f>IF('[1]Data Checking'!AB71="","",'[1]Data Checking'!AB71)</f>
        <v>HT0117-01</v>
      </c>
      <c r="Y71" t="str">
        <f>IF('[1]Data Checking'!AC71="","",'[1]Data Checking'!AC71)</f>
        <v>2e Section des Varreux</v>
      </c>
      <c r="Z71" t="str">
        <f>IF('[1]Data Checking'!AD71="","",'[1]Data Checking'!AD71)</f>
        <v>Terre-noire</v>
      </c>
      <c r="AA71" t="str">
        <f>IF('[1]Data Checking'!AE71="","",'[1]Data Checking'!AE71)</f>
        <v/>
      </c>
      <c r="AB71" t="str">
        <f>IF('[1]Data Checking'!AF71="","",'[1]Data Checking'!AF71)</f>
        <v>cit_1</v>
      </c>
      <c r="AC71" t="str">
        <f>IF('[1]Data Checking'!AG71="","",'[1]Data Checking'!AG71)</f>
        <v>Terre-noire</v>
      </c>
      <c r="AD71" t="str">
        <f>IF('[1]Data Checking'!AH71="","",'[1]Data Checking'!AH71)</f>
        <v>Terre-noire</v>
      </c>
      <c r="AE71" t="str">
        <f>IF('[1]Data Checking'!AI71="","",'[1]Data Checking'!AI71)</f>
        <v>Marché de Terre Noire</v>
      </c>
      <c r="AF71" t="str">
        <f>IF('[1]Data Checking'!AJ71="","",'[1]Data Checking'!AJ71)</f>
        <v/>
      </c>
      <c r="AG71" t="str">
        <f>IF('[1]Data Checking'!AK71="","",'[1]Data Checking'!AK71)</f>
        <v>terre_noir</v>
      </c>
      <c r="AH71" t="str">
        <f>IF('[1]Data Checking'!AL71="","",'[1]Data Checking'!AL71)</f>
        <v>Marché de Terre Noire</v>
      </c>
      <c r="AI71" t="str">
        <f>IF('[1]Data Checking'!AM71="","",'[1]Data Checking'!AM71)</f>
        <v>Marché de Terre Noire</v>
      </c>
      <c r="AJ71" t="str">
        <f>IF('[1]Data Checking'!AN71="","",'[1]Data Checking'!AN71)</f>
        <v>Milieu urbain</v>
      </c>
      <c r="AK71" t="str">
        <f>IF('[1]Data Checking'!AO71="","",'[1]Data Checking'!AO71)</f>
        <v>Enquête auprès d'un marchand</v>
      </c>
      <c r="AL71" t="str">
        <f>IF('[1]Data Checking'!AP71="","",'[1]Data Checking'!AP71)</f>
        <v>Oui</v>
      </c>
      <c r="AM71" t="str">
        <f>IF('[1]Data Checking'!AQ71="","",'[1]Data Checking'!AQ71)</f>
        <v/>
      </c>
      <c r="AN71" t="str">
        <f>IF('[1]Data Checking'!AR71="","",'[1]Data Checking'!AR71)</f>
        <v>Oui</v>
      </c>
      <c r="AO71" t="str">
        <f>IF('[1]Data Checking'!AS71="","",'[1]Data Checking'!AS71)</f>
        <v/>
      </c>
      <c r="AP71" t="str">
        <f>IF('[1]Data Checking'!AT71="","",'[1]Data Checking'!AT71)</f>
        <v>Femme</v>
      </c>
      <c r="AQ71">
        <f>IF('[1]Data Checking'!AU71="","",'[1]Data Checking'!AU71)</f>
        <v>44530</v>
      </c>
      <c r="AR71">
        <f>IF('[1]Data Checking'!AV71="","",'[1]Data Checking'!AV71)</f>
        <v>44530</v>
      </c>
      <c r="AS71" t="str">
        <f>IF('[1]Data Checking'!AW71="","",'[1]Data Checking'!AW71)</f>
        <v>Détaillant avec boutique</v>
      </c>
      <c r="AT71" t="str">
        <f>IF('[1]Data Checking'!AX71="","",'[1]Data Checking'!AX71)</f>
        <v/>
      </c>
      <c r="AU71" t="str">
        <f>IF('[1]Data Checking'!AY71="","",'[1]Data Checking'!AY71)</f>
        <v>Nourriture</v>
      </c>
      <c r="AV71">
        <f>IF('[1]Data Checking'!AZ71="","",'[1]Data Checking'!AZ71)</f>
        <v>1</v>
      </c>
      <c r="AW71">
        <f>IF('[1]Data Checking'!BA71="","",'[1]Data Checking'!BA71)</f>
        <v>0</v>
      </c>
      <c r="AX71">
        <f>IF('[1]Data Checking'!BB71="","",'[1]Data Checking'!BB71)</f>
        <v>0</v>
      </c>
      <c r="AY71">
        <f>IF('[1]Data Checking'!BC71="","",'[1]Data Checking'!BC71)</f>
        <v>0</v>
      </c>
      <c r="AZ71" t="str">
        <f>IF('[1]Data Checking'!BD71="","",'[1]Data Checking'!BD71)</f>
        <v>nourriture</v>
      </c>
      <c r="BA71" t="str">
        <f>IF('[1]Data Checking'!BE71="","",'[1]Data Checking'!BE71)</f>
        <v>Nourriture</v>
      </c>
      <c r="BB71" t="str">
        <f>IF('[1]Data Checking'!BF71="","",'[1]Data Checking'!BF71)</f>
        <v>En espèces (Gourde) Paiement mobile (téléphone)</v>
      </c>
      <c r="BC71">
        <f>IF('[1]Data Checking'!BG71="","",'[1]Data Checking'!BG71)</f>
        <v>1</v>
      </c>
      <c r="BD71">
        <f>IF('[1]Data Checking'!BH71="","",'[1]Data Checking'!BH71)</f>
        <v>0</v>
      </c>
      <c r="BE71">
        <f>IF('[1]Data Checking'!BI71="","",'[1]Data Checking'!BI71)</f>
        <v>1</v>
      </c>
      <c r="BF71">
        <f>IF('[1]Data Checking'!BJ71="","",'[1]Data Checking'!BJ71)</f>
        <v>0</v>
      </c>
      <c r="BG71">
        <f>IF('[1]Data Checking'!BK71="","",'[1]Data Checking'!BK71)</f>
        <v>0</v>
      </c>
      <c r="BH71">
        <f>IF('[1]Data Checking'!BL71="","",'[1]Data Checking'!BL71)</f>
        <v>0</v>
      </c>
      <c r="BI71">
        <f>IF('[1]Data Checking'!BM71="","",'[1]Data Checking'!BM71)</f>
        <v>0</v>
      </c>
      <c r="BJ71">
        <f>IF('[1]Data Checking'!BN71="","",'[1]Data Checking'!BN71)</f>
        <v>0</v>
      </c>
      <c r="BK71">
        <f>IF('[1]Data Checking'!BO71="","",'[1]Data Checking'!BO71)</f>
        <v>0</v>
      </c>
      <c r="BL71">
        <f>IF('[1]Data Checking'!BP71="","",'[1]Data Checking'!BP71)</f>
        <v>0</v>
      </c>
      <c r="BM71" t="str">
        <f>IF('[1]Data Checking'!BQ71="","",'[1]Data Checking'!BQ71)</f>
        <v/>
      </c>
      <c r="BN71" t="str">
        <f>IF('[1]Data Checking'!BR71="","",'[1]Data Checking'!BR71)</f>
        <v>Oui, il y a plus de commerçants par rapport au mois passé</v>
      </c>
      <c r="BO71" t="str">
        <f>IF('[1]Data Checking'!BS71="","",'[1]Data Checking'!BS71)</f>
        <v>Plus de 60</v>
      </c>
      <c r="BP71" t="str">
        <f>IF('[1]Data Checking'!BT71="","",'[1]Data Checking'!BT71)</f>
        <v>Farine de blé blanche Riz Maïs (moulu) Sucre Haricot noir Haricot rouge Huile végétale</v>
      </c>
      <c r="BQ71">
        <f>IF('[1]Data Checking'!BU71="","",'[1]Data Checking'!BU71)</f>
        <v>1</v>
      </c>
      <c r="BR71">
        <f>IF('[1]Data Checking'!BV71="","",'[1]Data Checking'!BV71)</f>
        <v>1</v>
      </c>
      <c r="BS71">
        <f>IF('[1]Data Checking'!BW71="","",'[1]Data Checking'!BW71)</f>
        <v>1</v>
      </c>
      <c r="BT71">
        <f>IF('[1]Data Checking'!BX71="","",'[1]Data Checking'!BX71)</f>
        <v>1</v>
      </c>
      <c r="BU71">
        <f>IF('[1]Data Checking'!BY71="","",'[1]Data Checking'!BY71)</f>
        <v>1</v>
      </c>
      <c r="BV71">
        <f>IF('[1]Data Checking'!BZ71="","",'[1]Data Checking'!BZ71)</f>
        <v>1</v>
      </c>
      <c r="BW71">
        <f>IF('[1]Data Checking'!CA71="","",'[1]Data Checking'!CA71)</f>
        <v>1</v>
      </c>
      <c r="BX71">
        <f>IF('[1]Data Checking'!CB71="","",'[1]Data Checking'!CB71)</f>
        <v>0</v>
      </c>
      <c r="BY71" t="str">
        <f>IF('[1]Data Checking'!CC71="","",'[1]Data Checking'!CC71)</f>
        <v>Oui je connais le prix de mes produits en grosse marmite</v>
      </c>
      <c r="BZ71">
        <f>IF('[1]Data Checking'!CD71="","",'[1]Data Checking'!CD71)</f>
        <v>350</v>
      </c>
      <c r="CA71">
        <f>IF('[1]Data Checking'!CE71="","",'[1]Data Checking'!CE71)</f>
        <v>175</v>
      </c>
      <c r="CB71" t="str">
        <f>IF('[1]Data Checking'!CF71="","",'[1]Data Checking'!CF71)</f>
        <v>Oui</v>
      </c>
      <c r="CC71">
        <f>IF('[1]Data Checking'!CG71="","",'[1]Data Checking'!CG71)</f>
        <v>325</v>
      </c>
      <c r="CD71">
        <f>IF('[1]Data Checking'!CH71="","",'[1]Data Checking'!CH71)</f>
        <v>125</v>
      </c>
      <c r="CE71" t="str">
        <f>IF('[1]Data Checking'!CI71="","",'[1]Data Checking'!CI71)</f>
        <v>Oui</v>
      </c>
      <c r="CF71">
        <f>IF('[1]Data Checking'!CJ71="","",'[1]Data Checking'!CJ71)</f>
        <v>250</v>
      </c>
      <c r="CG71">
        <f>IF('[1]Data Checking'!CK71="","",'[1]Data Checking'!CK71)</f>
        <v>108.695652173913</v>
      </c>
      <c r="CH71" t="str">
        <f>IF('[1]Data Checking'!CL71="","",'[1]Data Checking'!CL71)</f>
        <v>Oui</v>
      </c>
      <c r="CI71">
        <f>IF('[1]Data Checking'!CM71="","",'[1]Data Checking'!CM71)</f>
        <v>375</v>
      </c>
      <c r="CJ71">
        <f>IF('[1]Data Checking'!CN71="","",'[1]Data Checking'!CN71)</f>
        <v>129.31034482758599</v>
      </c>
      <c r="CK71" t="str">
        <f>IF('[1]Data Checking'!CO71="","",'[1]Data Checking'!CO71)</f>
        <v>Oui</v>
      </c>
      <c r="CL71">
        <f>IF('[1]Data Checking'!CP71="","",'[1]Data Checking'!CP71)</f>
        <v>600</v>
      </c>
      <c r="CM71">
        <f>IF('[1]Data Checking'!CQ71="","",'[1]Data Checking'!CQ71)</f>
        <v>250</v>
      </c>
      <c r="CN71" t="str">
        <f>IF('[1]Data Checking'!CR71="","",'[1]Data Checking'!CR71)</f>
        <v>Non</v>
      </c>
      <c r="CO71">
        <f>IF('[1]Data Checking'!CS71="","",'[1]Data Checking'!CS71)</f>
        <v>750</v>
      </c>
      <c r="CP71">
        <f>IF('[1]Data Checking'!CT71="","",'[1]Data Checking'!CT71)</f>
        <v>312.5</v>
      </c>
      <c r="CQ71" t="str">
        <f>IF('[1]Data Checking'!CU71="","",'[1]Data Checking'!CU71)</f>
        <v>Oui</v>
      </c>
      <c r="CR71" t="str">
        <f>IF('[1]Data Checking'!CV71="","",'[1]Data Checking'!CV71)</f>
        <v>Bidon/Bouteille fermée.</v>
      </c>
      <c r="CS71" t="str">
        <f>IF('[1]Data Checking'!CW71="","",'[1]Data Checking'!CW71)</f>
        <v>Oui</v>
      </c>
      <c r="CT71">
        <f>IF('[1]Data Checking'!CX71="","",'[1]Data Checking'!CX71)</f>
        <v>1000</v>
      </c>
      <c r="CU71" t="str">
        <f>IF('[1]Data Checking'!CY71="","",'[1]Data Checking'!CY71)</f>
        <v/>
      </c>
      <c r="CV71" t="str">
        <f>IF('[1]Data Checking'!CZ71="","",'[1]Data Checking'!CZ71)</f>
        <v/>
      </c>
      <c r="CW71" t="str">
        <f>IF('[1]Data Checking'!DA71="","",'[1]Data Checking'!DA71)</f>
        <v/>
      </c>
      <c r="CX71" t="str">
        <f>IF('[1]Data Checking'!DB71="","",'[1]Data Checking'!DB71)</f>
        <v/>
      </c>
      <c r="CY71" t="str">
        <f>IF('[1]Data Checking'!DC71="","",'[1]Data Checking'!DC71)</f>
        <v/>
      </c>
      <c r="CZ71" t="str">
        <f>IF('[1]Data Checking'!DD71="","",'[1]Data Checking'!DD71)</f>
        <v/>
      </c>
      <c r="DA71" t="str">
        <f>IF('[1]Data Checking'!DE71="","",'[1]Data Checking'!DE71)</f>
        <v>NA</v>
      </c>
      <c r="DB71">
        <f>IF('[1]Data Checking'!DF71="","",'[1]Data Checking'!DF71)</f>
        <v>1000</v>
      </c>
      <c r="DC71" t="str">
        <f>IF('[1]Data Checking'!DG71="","",'[1]Data Checking'!DG71)</f>
        <v>Non</v>
      </c>
      <c r="DD71" t="str">
        <f>IF('[1]Data Checking'!DH71="","",'[1]Data Checking'!DH71)</f>
        <v>Oui</v>
      </c>
      <c r="DE71" t="str">
        <f>IF('[1]Data Checking'!DI71="","",'[1]Data Checking'!DI71)</f>
        <v>Produit épuisé car beaucoup de personnes ont acheté</v>
      </c>
      <c r="DF71">
        <f>IF('[1]Data Checking'!DJ71="","",'[1]Data Checking'!DJ71)</f>
        <v>0</v>
      </c>
      <c r="DG71">
        <f>IF('[1]Data Checking'!DK71="","",'[1]Data Checking'!DK71)</f>
        <v>0</v>
      </c>
      <c r="DH71">
        <f>IF('[1]Data Checking'!DL71="","",'[1]Data Checking'!DL71)</f>
        <v>0</v>
      </c>
      <c r="DI71">
        <f>IF('[1]Data Checking'!DM71="","",'[1]Data Checking'!DM71)</f>
        <v>0</v>
      </c>
      <c r="DJ71">
        <f>IF('[1]Data Checking'!DN71="","",'[1]Data Checking'!DN71)</f>
        <v>0</v>
      </c>
      <c r="DK71">
        <f>IF('[1]Data Checking'!DO71="","",'[1]Data Checking'!DO71)</f>
        <v>0</v>
      </c>
      <c r="DL71">
        <f>IF('[1]Data Checking'!DP71="","",'[1]Data Checking'!DP71)</f>
        <v>0</v>
      </c>
      <c r="DM71">
        <f>IF('[1]Data Checking'!DQ71="","",'[1]Data Checking'!DQ71)</f>
        <v>0</v>
      </c>
      <c r="DN71">
        <f>IF('[1]Data Checking'!DR71="","",'[1]Data Checking'!DR71)</f>
        <v>0</v>
      </c>
      <c r="DO71">
        <f>IF('[1]Data Checking'!DS71="","",'[1]Data Checking'!DS71)</f>
        <v>0</v>
      </c>
      <c r="DP71">
        <f>IF('[1]Data Checking'!DT71="","",'[1]Data Checking'!DT71)</f>
        <v>1</v>
      </c>
      <c r="DQ71">
        <f>IF('[1]Data Checking'!DU71="","",'[1]Data Checking'!DU71)</f>
        <v>0</v>
      </c>
      <c r="DR71">
        <f>IF('[1]Data Checking'!DV71="","",'[1]Data Checking'!DV71)</f>
        <v>0</v>
      </c>
      <c r="DS71">
        <f>IF('[1]Data Checking'!DW71="","",'[1]Data Checking'!DW71)</f>
        <v>0</v>
      </c>
      <c r="DT71" t="str">
        <f>IF('[1]Data Checking'!DX71="","",'[1]Data Checking'!DX71)</f>
        <v/>
      </c>
      <c r="DU71" t="str">
        <f>IF('[1]Data Checking'!DY71="","",'[1]Data Checking'!DY71)</f>
        <v>Farine de blé blanche Riz Maïs (moulu) Sucre Haricot noir Haricot rouge Huile végétale</v>
      </c>
      <c r="DV71">
        <f>IF('[1]Data Checking'!DZ71="","",'[1]Data Checking'!DZ71)</f>
        <v>1</v>
      </c>
      <c r="DW71">
        <f>IF('[1]Data Checking'!EA71="","",'[1]Data Checking'!EA71)</f>
        <v>1</v>
      </c>
      <c r="DX71">
        <f>IF('[1]Data Checking'!EB71="","",'[1]Data Checking'!EB71)</f>
        <v>1</v>
      </c>
      <c r="DY71">
        <f>IF('[1]Data Checking'!EC71="","",'[1]Data Checking'!EC71)</f>
        <v>1</v>
      </c>
      <c r="DZ71">
        <f>IF('[1]Data Checking'!ED71="","",'[1]Data Checking'!ED71)</f>
        <v>1</v>
      </c>
      <c r="EA71">
        <f>IF('[1]Data Checking'!EE71="","",'[1]Data Checking'!EE71)</f>
        <v>1</v>
      </c>
      <c r="EB71">
        <f>IF('[1]Data Checking'!EF71="","",'[1]Data Checking'!EF71)</f>
        <v>1</v>
      </c>
      <c r="EC71">
        <f>IF('[1]Data Checking'!EG71="","",'[1]Data Checking'!EG71)</f>
        <v>0</v>
      </c>
      <c r="ED71" t="str">
        <f>IF('[1]Data Checking'!EH71="","",'[1]Data Checking'!EH71)</f>
        <v>Non</v>
      </c>
      <c r="EE71" t="str">
        <f>IF('[1]Data Checking'!EI71="","",'[1]Data Checking'!EI71)</f>
        <v>Oui</v>
      </c>
      <c r="EF71" t="str">
        <f>IF('[1]Data Checking'!EJ71="","",'[1]Data Checking'!EJ71)</f>
        <v>Oui</v>
      </c>
      <c r="EG71" t="str">
        <f>IF('[1]Data Checking'!EK71="","",'[1]Data Checking'!EK71)</f>
        <v>Ouest</v>
      </c>
      <c r="EH71" t="str">
        <f>IF('[1]Data Checking'!EL71="","",'[1]Data Checking'!EL71)</f>
        <v>Meme</v>
      </c>
      <c r="EI71" t="str">
        <f>IF('[1]Data Checking'!EM71="","",'[1]Data Checking'!EM71)</f>
        <v>Cité Soleil</v>
      </c>
      <c r="EJ71" t="str">
        <f>IF('[1]Data Checking'!EN71="","",'[1]Data Checking'!EN71)</f>
        <v>Meme</v>
      </c>
      <c r="EK71" t="str">
        <f>IF('[1]Data Checking'!EO71="","",'[1]Data Checking'!EO71)</f>
        <v/>
      </c>
      <c r="EL71" t="str">
        <f>IF('[1]Data Checking'!EP71="","",'[1]Data Checking'!EP71)</f>
        <v/>
      </c>
      <c r="EM71" t="str">
        <f>IF('[1]Data Checking'!EQ71="","",'[1]Data Checking'!EQ71)</f>
        <v/>
      </c>
      <c r="EN71" t="str">
        <f>IF('[1]Data Checking'!ER71="","",'[1]Data Checking'!ER71)</f>
        <v/>
      </c>
      <c r="EO71" t="str">
        <f>IF('[1]Data Checking'!ES71="","",'[1]Data Checking'!ES71)</f>
        <v/>
      </c>
      <c r="EP71" t="str">
        <f>IF('[1]Data Checking'!ET71="","",'[1]Data Checking'!ET71)</f>
        <v/>
      </c>
      <c r="EQ71" t="str">
        <f>IF('[1]Data Checking'!EU71="","",'[1]Data Checking'!EU71)</f>
        <v/>
      </c>
      <c r="ER71" t="str">
        <f>IF('[1]Data Checking'!EV71="","",'[1]Data Checking'!EV71)</f>
        <v/>
      </c>
      <c r="ES71" t="str">
        <f>IF('[1]Data Checking'!EW71="","",'[1]Data Checking'!EW71)</f>
        <v/>
      </c>
      <c r="ET71" t="str">
        <f>IF('[1]Data Checking'!EX71="","",'[1]Data Checking'!EX71)</f>
        <v/>
      </c>
      <c r="EU71" t="str">
        <f>IF('[1]Data Checking'!EY71="","",'[1]Data Checking'!EY71)</f>
        <v/>
      </c>
      <c r="EV71" t="str">
        <f>IF('[1]Data Checking'!EZ71="","",'[1]Data Checking'!EZ71)</f>
        <v/>
      </c>
      <c r="EW71" t="str">
        <f>IF('[1]Data Checking'!FA71="","",'[1]Data Checking'!FA71)</f>
        <v/>
      </c>
      <c r="EX71" t="str">
        <f>IF('[1]Data Checking'!FB71="","",'[1]Data Checking'!FB71)</f>
        <v/>
      </c>
      <c r="EY71" t="str">
        <f>IF('[1]Data Checking'!FC71="","",'[1]Data Checking'!FC71)</f>
        <v/>
      </c>
      <c r="EZ71" t="str">
        <f>IF('[1]Data Checking'!FD71="","",'[1]Data Checking'!FD71)</f>
        <v/>
      </c>
      <c r="FA71" t="str">
        <f>IF('[1]Data Checking'!FE71="","",'[1]Data Checking'!FE71)</f>
        <v/>
      </c>
      <c r="FB71" t="str">
        <f>IF('[1]Data Checking'!FF71="","",'[1]Data Checking'!FF71)</f>
        <v/>
      </c>
      <c r="FC71" t="str">
        <f>IF('[1]Data Checking'!FG71="","",'[1]Data Checking'!FG71)</f>
        <v/>
      </c>
      <c r="FD71" t="str">
        <f>IF('[1]Data Checking'!FH71="","",'[1]Data Checking'!FH71)</f>
        <v/>
      </c>
      <c r="FE71" t="str">
        <f>IF('[1]Data Checking'!FI71="","",'[1]Data Checking'!FI71)</f>
        <v/>
      </c>
      <c r="FF71" t="str">
        <f>IF('[1]Data Checking'!FJ71="","",'[1]Data Checking'!FJ71)</f>
        <v/>
      </c>
      <c r="FG71" t="str">
        <f>IF('[1]Data Checking'!FK71="","",'[1]Data Checking'!FK71)</f>
        <v/>
      </c>
      <c r="FH71" t="str">
        <f>IF('[1]Data Checking'!FL71="","",'[1]Data Checking'!FL71)</f>
        <v/>
      </c>
      <c r="FI71" t="str">
        <f>IF('[1]Data Checking'!FM71="","",'[1]Data Checking'!FM71)</f>
        <v/>
      </c>
      <c r="FJ71" t="str">
        <f>IF('[1]Data Checking'!FN71="","",'[1]Data Checking'!FN71)</f>
        <v/>
      </c>
      <c r="FK71" t="str">
        <f>IF('[1]Data Checking'!FO71="","",'[1]Data Checking'!FO71)</f>
        <v/>
      </c>
      <c r="FL71" t="str">
        <f>IF('[1]Data Checking'!FP71="","",'[1]Data Checking'!FP71)</f>
        <v/>
      </c>
      <c r="FM71" t="str">
        <f>IF('[1]Data Checking'!FQ71="","",'[1]Data Checking'!FQ71)</f>
        <v/>
      </c>
      <c r="FN71" t="str">
        <f>IF('[1]Data Checking'!FR71="","",'[1]Data Checking'!FR71)</f>
        <v/>
      </c>
      <c r="FO71" t="str">
        <f>IF('[1]Data Checking'!FS71="","",'[1]Data Checking'!FS71)</f>
        <v/>
      </c>
      <c r="FP71" t="str">
        <f>IF('[1]Data Checking'!FT71="","",'[1]Data Checking'!FT71)</f>
        <v/>
      </c>
      <c r="FQ71" t="str">
        <f>IF('[1]Data Checking'!FU71="","",'[1]Data Checking'!FU71)</f>
        <v/>
      </c>
      <c r="FR71" t="str">
        <f>IF('[1]Data Checking'!FV71="","",'[1]Data Checking'!FV71)</f>
        <v/>
      </c>
      <c r="FS71" t="str">
        <f>IF('[1]Data Checking'!FW71="","",'[1]Data Checking'!FW71)</f>
        <v/>
      </c>
      <c r="FT71" t="str">
        <f>IF('[1]Data Checking'!FX71="","",'[1]Data Checking'!FX71)</f>
        <v/>
      </c>
      <c r="FU71" t="str">
        <f>IF('[1]Data Checking'!FY71="","",'[1]Data Checking'!FY71)</f>
        <v/>
      </c>
      <c r="FV71" t="str">
        <f>IF('[1]Data Checking'!FZ71="","",'[1]Data Checking'!FZ71)</f>
        <v/>
      </c>
      <c r="FW71" t="str">
        <f>IF('[1]Data Checking'!GA71="","",'[1]Data Checking'!GA71)</f>
        <v/>
      </c>
      <c r="FX71" t="str">
        <f>IF('[1]Data Checking'!GB71="","",'[1]Data Checking'!GB71)</f>
        <v/>
      </c>
      <c r="FY71" t="str">
        <f>IF('[1]Data Checking'!GC71="","",'[1]Data Checking'!GC71)</f>
        <v/>
      </c>
      <c r="FZ71" t="str">
        <f>IF('[1]Data Checking'!GD71="","",'[1]Data Checking'!GD71)</f>
        <v/>
      </c>
      <c r="GA71" t="str">
        <f>IF('[1]Data Checking'!GE71="","",'[1]Data Checking'!GE71)</f>
        <v/>
      </c>
      <c r="GB71" t="str">
        <f>IF('[1]Data Checking'!GF71="","",'[1]Data Checking'!GF71)</f>
        <v/>
      </c>
      <c r="GC71" t="str">
        <f>IF('[1]Data Checking'!GG71="","",'[1]Data Checking'!GG71)</f>
        <v/>
      </c>
      <c r="GD71" t="str">
        <f>IF('[1]Data Checking'!GH71="","",'[1]Data Checking'!GH71)</f>
        <v/>
      </c>
      <c r="GE71" t="str">
        <f>IF('[1]Data Checking'!GI71="","",'[1]Data Checking'!GI71)</f>
        <v/>
      </c>
      <c r="GF71" t="str">
        <f>IF('[1]Data Checking'!GJ71="","",'[1]Data Checking'!GJ71)</f>
        <v/>
      </c>
      <c r="GG71" t="str">
        <f>IF('[1]Data Checking'!GK71="","",'[1]Data Checking'!GK71)</f>
        <v/>
      </c>
      <c r="GH71" t="str">
        <f>IF('[1]Data Checking'!GL71="","",'[1]Data Checking'!GL71)</f>
        <v/>
      </c>
      <c r="GI71" t="str">
        <f>IF('[1]Data Checking'!GM71="","",'[1]Data Checking'!GM71)</f>
        <v/>
      </c>
      <c r="GJ71" t="str">
        <f>IF('[1]Data Checking'!GN71="","",'[1]Data Checking'!GN71)</f>
        <v/>
      </c>
      <c r="GK71" t="str">
        <f>IF('[1]Data Checking'!GO71="","",'[1]Data Checking'!GO71)</f>
        <v/>
      </c>
      <c r="GL71" t="str">
        <f>IF('[1]Data Checking'!GP71="","",'[1]Data Checking'!GP71)</f>
        <v/>
      </c>
      <c r="GM71" t="str">
        <f>IF('[1]Data Checking'!GQ71="","",'[1]Data Checking'!GQ71)</f>
        <v/>
      </c>
      <c r="GN71" t="str">
        <f>IF('[1]Data Checking'!GR71="","",'[1]Data Checking'!GR71)</f>
        <v/>
      </c>
      <c r="GO71" t="str">
        <f>IF('[1]Data Checking'!GS71="","",'[1]Data Checking'!GS71)</f>
        <v/>
      </c>
      <c r="GP71" t="str">
        <f>IF('[1]Data Checking'!GT71="","",'[1]Data Checking'!GT71)</f>
        <v/>
      </c>
      <c r="GQ71" t="str">
        <f>IF('[1]Data Checking'!GU71="","",'[1]Data Checking'!GU71)</f>
        <v/>
      </c>
      <c r="GR71" t="str">
        <f>IF('[1]Data Checking'!GV71="","",'[1]Data Checking'!GV71)</f>
        <v/>
      </c>
      <c r="GS71" t="str">
        <f>IF('[1]Data Checking'!GW71="","",'[1]Data Checking'!GW71)</f>
        <v/>
      </c>
      <c r="GT71" t="str">
        <f>IF('[1]Data Checking'!GX71="","",'[1]Data Checking'!GX71)</f>
        <v/>
      </c>
      <c r="GU71" t="str">
        <f>IF('[1]Data Checking'!GY71="","",'[1]Data Checking'!GY71)</f>
        <v/>
      </c>
      <c r="GV71" t="str">
        <f>IF('[1]Data Checking'!GZ71="","",'[1]Data Checking'!GZ71)</f>
        <v/>
      </c>
      <c r="GW71" t="str">
        <f>IF('[1]Data Checking'!HA71="","",'[1]Data Checking'!HA71)</f>
        <v/>
      </c>
      <c r="GX71" t="str">
        <f>IF('[1]Data Checking'!HB71="","",'[1]Data Checking'!HB71)</f>
        <v/>
      </c>
      <c r="GY71" t="str">
        <f>IF('[1]Data Checking'!HC71="","",'[1]Data Checking'!HC71)</f>
        <v/>
      </c>
      <c r="GZ71" t="str">
        <f>IF('[1]Data Checking'!HD71="","",'[1]Data Checking'!HD71)</f>
        <v/>
      </c>
      <c r="HA71" t="str">
        <f>IF('[1]Data Checking'!HE71="","",'[1]Data Checking'!HE71)</f>
        <v/>
      </c>
      <c r="HB71" t="str">
        <f>IF('[1]Data Checking'!HF71="","",'[1]Data Checking'!HF71)</f>
        <v/>
      </c>
      <c r="HC71" t="str">
        <f>IF('[1]Data Checking'!HG71="","",'[1]Data Checking'!HG71)</f>
        <v/>
      </c>
      <c r="HD71" t="str">
        <f>IF('[1]Data Checking'!HH71="","",'[1]Data Checking'!HH71)</f>
        <v/>
      </c>
      <c r="HE71" t="str">
        <f>IF('[1]Data Checking'!HI71="","",'[1]Data Checking'!HI71)</f>
        <v/>
      </c>
      <c r="HF71" t="str">
        <f>IF('[1]Data Checking'!HJ71="","",'[1]Data Checking'!HJ71)</f>
        <v/>
      </c>
      <c r="HG71" t="str">
        <f>IF('[1]Data Checking'!HK71="","",'[1]Data Checking'!HK71)</f>
        <v/>
      </c>
      <c r="HH71" t="str">
        <f>IF('[1]Data Checking'!HL71="","",'[1]Data Checking'!HL71)</f>
        <v/>
      </c>
      <c r="HI71" t="str">
        <f>IF('[1]Data Checking'!HM71="","",'[1]Data Checking'!HM71)</f>
        <v/>
      </c>
      <c r="HJ71" t="str">
        <f>IF('[1]Data Checking'!HN71="","",'[1]Data Checking'!HN71)</f>
        <v/>
      </c>
      <c r="HK71" t="str">
        <f>IF('[1]Data Checking'!HO71="","",'[1]Data Checking'!HO71)</f>
        <v/>
      </c>
      <c r="HL71" t="str">
        <f>IF('[1]Data Checking'!HP71="","",'[1]Data Checking'!HP71)</f>
        <v/>
      </c>
      <c r="HM71" t="str">
        <f>IF('[1]Data Checking'!HQ71="","",'[1]Data Checking'!HQ71)</f>
        <v/>
      </c>
      <c r="HN71" t="str">
        <f>IF('[1]Data Checking'!HR71="","",'[1]Data Checking'!HR71)</f>
        <v/>
      </c>
      <c r="HO71" t="str">
        <f>IF('[1]Data Checking'!HS71="","",'[1]Data Checking'!HS71)</f>
        <v/>
      </c>
      <c r="HP71" t="str">
        <f>IF('[1]Data Checking'!HT71="","",'[1]Data Checking'!HT71)</f>
        <v/>
      </c>
      <c r="HQ71" t="str">
        <f>IF('[1]Data Checking'!HU71="","",'[1]Data Checking'!HU71)</f>
        <v/>
      </c>
      <c r="HR71" t="str">
        <f>IF('[1]Data Checking'!HV71="","",'[1]Data Checking'!HV71)</f>
        <v/>
      </c>
      <c r="HS71" t="str">
        <f>IF('[1]Data Checking'!HW71="","",'[1]Data Checking'!HW71)</f>
        <v/>
      </c>
      <c r="HT71" t="str">
        <f>IF('[1]Data Checking'!HX71="","",'[1]Data Checking'!HX71)</f>
        <v/>
      </c>
      <c r="HU71" t="str">
        <f>IF('[1]Data Checking'!HY71="","",'[1]Data Checking'!HY71)</f>
        <v/>
      </c>
      <c r="HV71" t="str">
        <f>IF('[1]Data Checking'!HZ71="","",'[1]Data Checking'!HZ71)</f>
        <v/>
      </c>
      <c r="HW71" t="str">
        <f>IF('[1]Data Checking'!IA71="","",'[1]Data Checking'!IA71)</f>
        <v/>
      </c>
      <c r="HX71" t="str">
        <f>IF('[1]Data Checking'!IB71="","",'[1]Data Checking'!IB71)</f>
        <v/>
      </c>
      <c r="HY71" t="str">
        <f>IF('[1]Data Checking'!IC71="","",'[1]Data Checking'!IC71)</f>
        <v/>
      </c>
      <c r="HZ71" t="str">
        <f>IF('[1]Data Checking'!ID71="","",'[1]Data Checking'!ID71)</f>
        <v/>
      </c>
      <c r="IA71" t="str">
        <f>IF('[1]Data Checking'!IE71="","",'[1]Data Checking'!IE71)</f>
        <v/>
      </c>
      <c r="IB71" t="str">
        <f>IF('[1]Data Checking'!IF71="","",'[1]Data Checking'!IF71)</f>
        <v>Non</v>
      </c>
      <c r="IC71" t="str">
        <f>IF('[1]Data Checking'!IG71="","",'[1]Data Checking'!IG71)</f>
        <v/>
      </c>
      <c r="ID71" t="str">
        <f>IF('[1]Data Checking'!IH71="","",'[1]Data Checking'!IH71)</f>
        <v/>
      </c>
      <c r="IE71" t="str">
        <f>IF('[1]Data Checking'!II71="","",'[1]Data Checking'!II71)</f>
        <v/>
      </c>
      <c r="IF71" t="str">
        <f>IF('[1]Data Checking'!IJ71="","",'[1]Data Checking'!IJ71)</f>
        <v/>
      </c>
      <c r="IG71" t="str">
        <f>IF('[1]Data Checking'!IK71="","",'[1]Data Checking'!IK71)</f>
        <v/>
      </c>
      <c r="IH71" t="str">
        <f>IF('[1]Data Checking'!IL71="","",'[1]Data Checking'!IL71)</f>
        <v/>
      </c>
      <c r="II71" t="str">
        <f>IF('[1]Data Checking'!IM71="","",'[1]Data Checking'!IM71)</f>
        <v/>
      </c>
      <c r="IJ71" t="str">
        <f>IF('[1]Data Checking'!IN71="","",'[1]Data Checking'!IN71)</f>
        <v/>
      </c>
      <c r="IK71" t="str">
        <f>IF('[1]Data Checking'!IO71="","",'[1]Data Checking'!IO71)</f>
        <v>Aucune préoccupation particulière</v>
      </c>
      <c r="IL71">
        <f>IF('[1]Data Checking'!IP71="","",'[1]Data Checking'!IP71)</f>
        <v>0</v>
      </c>
      <c r="IM71">
        <f>IF('[1]Data Checking'!IQ71="","",'[1]Data Checking'!IQ71)</f>
        <v>0</v>
      </c>
      <c r="IN71">
        <f>IF('[1]Data Checking'!IR71="","",'[1]Data Checking'!IR71)</f>
        <v>0</v>
      </c>
      <c r="IO71">
        <f>IF('[1]Data Checking'!IS71="","",'[1]Data Checking'!IS71)</f>
        <v>0</v>
      </c>
      <c r="IP71">
        <f>IF('[1]Data Checking'!IT71="","",'[1]Data Checking'!IT71)</f>
        <v>0</v>
      </c>
      <c r="IQ71">
        <f>IF('[1]Data Checking'!IU71="","",'[1]Data Checking'!IU71)</f>
        <v>1</v>
      </c>
      <c r="IR71">
        <f>IF('[1]Data Checking'!IV71="","",'[1]Data Checking'!IV71)</f>
        <v>0</v>
      </c>
      <c r="IS71">
        <f>IF('[1]Data Checking'!IW71="","",'[1]Data Checking'!IW71)</f>
        <v>0</v>
      </c>
      <c r="IT71" t="str">
        <f>IF('[1]Data Checking'!IX71="","",'[1]Data Checking'!IX71)</f>
        <v/>
      </c>
      <c r="IU71" t="str">
        <f>IF('[1]Data Checking'!IY71="","",'[1]Data Checking'!IY71)</f>
        <v>Oui</v>
      </c>
      <c r="IV71" t="str">
        <f>IF('[1]Data Checking'!IZ71="","",'[1]Data Checking'!IZ71)</f>
        <v/>
      </c>
      <c r="IW71" t="str">
        <f>IF('[1]Data Checking'!JA71="","",'[1]Data Checking'!JA71)</f>
        <v>Nourriture</v>
      </c>
      <c r="IX71">
        <f>IF('[1]Data Checking'!JB71="","",'[1]Data Checking'!JB71)</f>
        <v>1</v>
      </c>
      <c r="IY71">
        <f>IF('[1]Data Checking'!JC71="","",'[1]Data Checking'!JC71)</f>
        <v>0</v>
      </c>
      <c r="IZ71">
        <f>IF('[1]Data Checking'!JD71="","",'[1]Data Checking'!JD71)</f>
        <v>0</v>
      </c>
      <c r="JA71">
        <f>IF('[1]Data Checking'!JE71="","",'[1]Data Checking'!JE71)</f>
        <v>0</v>
      </c>
      <c r="JB71" t="str">
        <f>IF('[1]Data Checking'!JF71="","",'[1]Data Checking'!JF71)</f>
        <v/>
      </c>
      <c r="JC71" t="str">
        <f>IF('[1]Data Checking'!JG71="","",'[1]Data Checking'!JG71)</f>
        <v/>
      </c>
      <c r="JD71" t="str">
        <f>IF('[1]Data Checking'!JH71="","",'[1]Data Checking'!JH71)</f>
        <v/>
      </c>
      <c r="JE71" t="str">
        <f>IF('[1]Data Checking'!JI71="","",'[1]Data Checking'!JI71)</f>
        <v/>
      </c>
      <c r="JF71" t="str">
        <f>IF('[1]Data Checking'!JJ71="","",'[1]Data Checking'!JJ71)</f>
        <v/>
      </c>
      <c r="JG71" t="str">
        <f>IF('[1]Data Checking'!JK71="","",'[1]Data Checking'!JK71)</f>
        <v/>
      </c>
      <c r="JH71" t="str">
        <f>IF('[1]Data Checking'!JL71="","",'[1]Data Checking'!JL71)</f>
        <v/>
      </c>
      <c r="JI71" t="str">
        <f>IF('[1]Data Checking'!JM71="","",'[1]Data Checking'!JM71)</f>
        <v/>
      </c>
      <c r="JJ71" t="str">
        <f>IF('[1]Data Checking'!JN71="","",'[1]Data Checking'!JN71)</f>
        <v/>
      </c>
      <c r="JK71" t="str">
        <f>IF('[1]Data Checking'!JO71="","",'[1]Data Checking'!JO71)</f>
        <v/>
      </c>
      <c r="JL71" t="str">
        <f>IF('[1]Data Checking'!JP71="","",'[1]Data Checking'!JP71)</f>
        <v/>
      </c>
      <c r="JM71" t="str">
        <f>IF('[1]Data Checking'!JQ71="","",'[1]Data Checking'!JQ71)</f>
        <v/>
      </c>
      <c r="JN71" t="str">
        <f>IF('[1]Data Checking'!JR71="","",'[1]Data Checking'!JR71)</f>
        <v/>
      </c>
      <c r="JO71" t="str">
        <f>IF('[1]Data Checking'!JS71="","",'[1]Data Checking'!JS71)</f>
        <v/>
      </c>
      <c r="JP71" t="str">
        <f>IF('[1]Data Checking'!JT71="","",'[1]Data Checking'!JT71)</f>
        <v/>
      </c>
      <c r="JQ71" t="str">
        <f>IF('[1]Data Checking'!JU71="","",'[1]Data Checking'!JU71)</f>
        <v/>
      </c>
      <c r="JR71" t="str">
        <f>IF('[1]Data Checking'!JV71="","",'[1]Data Checking'!JV71)</f>
        <v/>
      </c>
      <c r="JS71" t="str">
        <f>IF('[1]Data Checking'!JW71="","",'[1]Data Checking'!JW71)</f>
        <v/>
      </c>
      <c r="JT71" t="str">
        <f>IF('[1]Data Checking'!JX71="","",'[1]Data Checking'!JX71)</f>
        <v/>
      </c>
      <c r="JU71" t="str">
        <f>IF('[1]Data Checking'!JY71="","",'[1]Data Checking'!JY71)</f>
        <v/>
      </c>
      <c r="JV71" t="str">
        <f>IF('[1]Data Checking'!JZ71="","",'[1]Data Checking'!JZ71)</f>
        <v/>
      </c>
      <c r="JW71" t="str">
        <f>IF('[1]Data Checking'!KA71="","",'[1]Data Checking'!KA71)</f>
        <v/>
      </c>
      <c r="JX71" t="str">
        <f>IF('[1]Data Checking'!KB71="","",'[1]Data Checking'!KB71)</f>
        <v/>
      </c>
      <c r="JY71" t="str">
        <f>IF('[1]Data Checking'!KC71="","",'[1]Data Checking'!KC71)</f>
        <v/>
      </c>
      <c r="JZ71" t="str">
        <f>IF('[1]Data Checking'!KD71="","",'[1]Data Checking'!KD71)</f>
        <v/>
      </c>
      <c r="KA71" t="str">
        <f>IF('[1]Data Checking'!KE71="","",'[1]Data Checking'!KE71)</f>
        <v/>
      </c>
      <c r="KB71" t="str">
        <f>IF('[1]Data Checking'!KF71="","",'[1]Data Checking'!KF71)</f>
        <v/>
      </c>
      <c r="KC71" t="str">
        <f>IF('[1]Data Checking'!KG71="","",'[1]Data Checking'!KG71)</f>
        <v/>
      </c>
      <c r="KD71" t="str">
        <f>IF('[1]Data Checking'!KH71="","",'[1]Data Checking'!KH71)</f>
        <v/>
      </c>
      <c r="KE71" t="str">
        <f>IF('[1]Data Checking'!KI71="","",'[1]Data Checking'!KI71)</f>
        <v/>
      </c>
      <c r="KF71" t="str">
        <f>IF('[1]Data Checking'!KJ71="","",'[1]Data Checking'!KJ71)</f>
        <v/>
      </c>
      <c r="KG71" t="str">
        <f>IF('[1]Data Checking'!KK71="","",'[1]Data Checking'!KK71)</f>
        <v/>
      </c>
      <c r="KH71" t="str">
        <f>IF('[1]Data Checking'!KL71="","",'[1]Data Checking'!KL71)</f>
        <v/>
      </c>
      <c r="KI71" t="str">
        <f>IF('[1]Data Checking'!KM71="","",'[1]Data Checking'!KM71)</f>
        <v/>
      </c>
      <c r="KJ71" t="str">
        <f>IF('[1]Data Checking'!KN71="","",'[1]Data Checking'!KN71)</f>
        <v/>
      </c>
      <c r="KK71" t="str">
        <f>IF('[1]Data Checking'!KO71="","",'[1]Data Checking'!KO71)</f>
        <v/>
      </c>
      <c r="KL71" t="str">
        <f>IF('[1]Data Checking'!KP71="","",'[1]Data Checking'!KP71)</f>
        <v/>
      </c>
      <c r="KM71" t="str">
        <f>IF('[1]Data Checking'!KQ71="","",'[1]Data Checking'!KQ71)</f>
        <v/>
      </c>
      <c r="KN71" t="str">
        <f>IF('[1]Data Checking'!KR71="","",'[1]Data Checking'!KR71)</f>
        <v/>
      </c>
      <c r="KO71" t="str">
        <f>IF('[1]Data Checking'!KS71="","",'[1]Data Checking'!KS71)</f>
        <v/>
      </c>
      <c r="KP71" t="str">
        <f>IF('[1]Data Checking'!KT71="","",'[1]Data Checking'!KT71)</f>
        <v/>
      </c>
      <c r="KQ71" t="str">
        <f>IF('[1]Data Checking'!KU71="","",'[1]Data Checking'!KU71)</f>
        <v/>
      </c>
      <c r="KR71" t="str">
        <f>IF('[1]Data Checking'!KV71="","",'[1]Data Checking'!KV71)</f>
        <v/>
      </c>
      <c r="KS71" t="str">
        <f>IF('[1]Data Checking'!KW71="","",'[1]Data Checking'!KW71)</f>
        <v/>
      </c>
      <c r="KT71" t="str">
        <f>IF('[1]Data Checking'!KX71="","",'[1]Data Checking'!KX71)</f>
        <v/>
      </c>
      <c r="KU71" t="str">
        <f>IF('[1]Data Checking'!KY71="","",'[1]Data Checking'!KY71)</f>
        <v/>
      </c>
      <c r="KV71" t="str">
        <f>IF('[1]Data Checking'!KZ71="","",'[1]Data Checking'!KZ71)</f>
        <v/>
      </c>
      <c r="KW71" t="str">
        <f>IF('[1]Data Checking'!LA71="","",'[1]Data Checking'!LA71)</f>
        <v/>
      </c>
      <c r="KX71" t="str">
        <f>IF('[1]Data Checking'!LB71="","",'[1]Data Checking'!LB71)</f>
        <v/>
      </c>
      <c r="KY71" t="str">
        <f>IF('[1]Data Checking'!LC71="","",'[1]Data Checking'!LC71)</f>
        <v/>
      </c>
      <c r="KZ71" t="str">
        <f>IF('[1]Data Checking'!LD71="","",'[1]Data Checking'!LD71)</f>
        <v/>
      </c>
      <c r="LA71" t="str">
        <f>IF('[1]Data Checking'!LE71="","",'[1]Data Checking'!LE71)</f>
        <v/>
      </c>
      <c r="LB71" t="str">
        <f>IF('[1]Data Checking'!LF71="","",'[1]Data Checking'!LF71)</f>
        <v/>
      </c>
      <c r="LC71" t="str">
        <f>IF('[1]Data Checking'!LG71="","",'[1]Data Checking'!LG71)</f>
        <v/>
      </c>
      <c r="LD71" t="str">
        <f>IF('[1]Data Checking'!LH71="","",'[1]Data Checking'!LH71)</f>
        <v/>
      </c>
      <c r="LE71" t="str">
        <f>IF('[1]Data Checking'!LI71="","",'[1]Data Checking'!LI71)</f>
        <v/>
      </c>
      <c r="LF71" t="str">
        <f>IF('[1]Data Checking'!LJ71="","",'[1]Data Checking'!LJ71)</f>
        <v/>
      </c>
      <c r="LG71" t="str">
        <f>IF('[1]Data Checking'!LK71="","",'[1]Data Checking'!LK71)</f>
        <v/>
      </c>
      <c r="LH71" t="str">
        <f>IF('[1]Data Checking'!LL71="","",'[1]Data Checking'!LL71)</f>
        <v/>
      </c>
      <c r="LI71" t="str">
        <f>IF('[1]Data Checking'!LM71="","",'[1]Data Checking'!LM71)</f>
        <v/>
      </c>
      <c r="LJ71" t="str">
        <f>IF('[1]Data Checking'!LN71="","",'[1]Data Checking'!LN71)</f>
        <v/>
      </c>
      <c r="LK71" t="str">
        <f>IF('[1]Data Checking'!LO71="","",'[1]Data Checking'!LO71)</f>
        <v/>
      </c>
      <c r="LL71" t="str">
        <f>IF('[1]Data Checking'!LP71="","",'[1]Data Checking'!LP71)</f>
        <v/>
      </c>
      <c r="LM71" t="str">
        <f>IF('[1]Data Checking'!LQ71="","",'[1]Data Checking'!LQ71)</f>
        <v/>
      </c>
      <c r="LN71" t="str">
        <f>IF('[1]Data Checking'!LR71="","",'[1]Data Checking'!LR71)</f>
        <v/>
      </c>
      <c r="LO71" t="str">
        <f>IF('[1]Data Checking'!LS71="","",'[1]Data Checking'!LS71)</f>
        <v/>
      </c>
      <c r="LP71" t="str">
        <f>IF('[1]Data Checking'!LT71="","",'[1]Data Checking'!LT71)</f>
        <v/>
      </c>
      <c r="LQ71" t="str">
        <f>IF('[1]Data Checking'!LU71="","",'[1]Data Checking'!LU71)</f>
        <v/>
      </c>
      <c r="LR71" t="str">
        <f>IF('[1]Data Checking'!LV71="","",'[1]Data Checking'!LV71)</f>
        <v/>
      </c>
      <c r="LS71" t="str">
        <f>IF('[1]Data Checking'!LW71="","",'[1]Data Checking'!LW71)</f>
        <v/>
      </c>
      <c r="LT71" t="str">
        <f>IF('[1]Data Checking'!LX71="","",'[1]Data Checking'!LX71)</f>
        <v/>
      </c>
      <c r="LU71" t="str">
        <f>IF('[1]Data Checking'!LY71="","",'[1]Data Checking'!LY71)</f>
        <v/>
      </c>
      <c r="LV71" t="str">
        <f>IF('[1]Data Checking'!LZ71="","",'[1]Data Checking'!LZ71)</f>
        <v/>
      </c>
      <c r="LW71" t="str">
        <f>IF('[1]Data Checking'!MA71="","",'[1]Data Checking'!MA71)</f>
        <v/>
      </c>
      <c r="LX71" t="str">
        <f>IF('[1]Data Checking'!MB71="","",'[1]Data Checking'!MB71)</f>
        <v/>
      </c>
      <c r="LY71" t="str">
        <f>IF('[1]Data Checking'!MC71="","",'[1]Data Checking'!MC71)</f>
        <v/>
      </c>
      <c r="LZ71" t="str">
        <f>IF('[1]Data Checking'!MD71="","",'[1]Data Checking'!MD71)</f>
        <v/>
      </c>
      <c r="MA71" t="str">
        <f>IF('[1]Data Checking'!ME71="","",'[1]Data Checking'!ME71)</f>
        <v/>
      </c>
      <c r="MB71" t="str">
        <f>IF('[1]Data Checking'!MF71="","",'[1]Data Checking'!MF71)</f>
        <v/>
      </c>
      <c r="MC71" t="str">
        <f>IF('[1]Data Checking'!MG71="","",'[1]Data Checking'!MG71)</f>
        <v/>
      </c>
      <c r="MD71" t="str">
        <f>IF('[1]Data Checking'!MH71="","",'[1]Data Checking'!MH71)</f>
        <v/>
      </c>
      <c r="ME71" t="str">
        <f>IF('[1]Data Checking'!MI71="","",'[1]Data Checking'!MI71)</f>
        <v/>
      </c>
      <c r="MF71" t="str">
        <f>IF('[1]Data Checking'!MJ71="","",'[1]Data Checking'!MJ71)</f>
        <v/>
      </c>
      <c r="MG71" t="str">
        <f>IF('[1]Data Checking'!MK71="","",'[1]Data Checking'!MK71)</f>
        <v/>
      </c>
      <c r="MH71" t="str">
        <f>IF('[1]Data Checking'!ML71="","",'[1]Data Checking'!ML71)</f>
        <v/>
      </c>
      <c r="MI71" t="str">
        <f>IF('[1]Data Checking'!MM71="","",'[1]Data Checking'!MM71)</f>
        <v/>
      </c>
      <c r="MJ71" t="str">
        <f>IF('[1]Data Checking'!MN71="","",'[1]Data Checking'!MN71)</f>
        <v/>
      </c>
      <c r="MK71" t="str">
        <f>IF('[1]Data Checking'!MO71="","",'[1]Data Checking'!MO71)</f>
        <v/>
      </c>
      <c r="ML71" t="str">
        <f>IF('[1]Data Checking'!MP71="","",'[1]Data Checking'!MP71)</f>
        <v/>
      </c>
      <c r="MM71" t="str">
        <f>IF('[1]Data Checking'!MQ71="","",'[1]Data Checking'!MQ71)</f>
        <v/>
      </c>
      <c r="MN71" t="str">
        <f>IF('[1]Data Checking'!MR71="","",'[1]Data Checking'!MR71)</f>
        <v/>
      </c>
      <c r="MO71" t="str">
        <f>IF('[1]Data Checking'!MS71="","",'[1]Data Checking'!MS71)</f>
        <v/>
      </c>
      <c r="MP71" t="str">
        <f>IF('[1]Data Checking'!MT71="","",'[1]Data Checking'!MT71)</f>
        <v/>
      </c>
      <c r="MQ71" t="str">
        <f>IF('[1]Data Checking'!MU71="","",'[1]Data Checking'!MU71)</f>
        <v/>
      </c>
      <c r="MR71" t="str">
        <f>IF('[1]Data Checking'!MV71="","",'[1]Data Checking'!MV71)</f>
        <v/>
      </c>
      <c r="MS71" t="str">
        <f>IF('[1]Data Checking'!MW71="","",'[1]Data Checking'!MW71)</f>
        <v/>
      </c>
      <c r="MT71" t="str">
        <f>IF('[1]Data Checking'!MX71="","",'[1]Data Checking'!MX71)</f>
        <v/>
      </c>
      <c r="MU71" t="str">
        <f>IF('[1]Data Checking'!MY71="","",'[1]Data Checking'!MY71)</f>
        <v/>
      </c>
      <c r="MV71" t="str">
        <f>IF('[1]Data Checking'!MZ71="","",'[1]Data Checking'!MZ71)</f>
        <v/>
      </c>
      <c r="MW71" t="str">
        <f>IF('[1]Data Checking'!NA71="","",'[1]Data Checking'!NA71)</f>
        <v/>
      </c>
      <c r="MX71" t="str">
        <f>IF('[1]Data Checking'!NB71="","",'[1]Data Checking'!NB71)</f>
        <v/>
      </c>
      <c r="MY71" t="str">
        <f>IF('[1]Data Checking'!NC71="","",'[1]Data Checking'!NC71)</f>
        <v/>
      </c>
      <c r="MZ71" t="str">
        <f>IF('[1]Data Checking'!ND71="","",'[1]Data Checking'!ND71)</f>
        <v/>
      </c>
      <c r="NA71" t="str">
        <f>IF('[1]Data Checking'!NE71="","",'[1]Data Checking'!NE71)</f>
        <v/>
      </c>
      <c r="NB71" t="str">
        <f>IF('[1]Data Checking'!NF71="","",'[1]Data Checking'!NF71)</f>
        <v/>
      </c>
      <c r="NC71" t="str">
        <f>IF('[1]Data Checking'!NG71="","",'[1]Data Checking'!NG71)</f>
        <v/>
      </c>
      <c r="ND71" t="str">
        <f>IF('[1]Data Checking'!NH71="","",'[1]Data Checking'!NH71)</f>
        <v/>
      </c>
      <c r="NE71" t="str">
        <f>IF('[1]Data Checking'!NI71="","",'[1]Data Checking'!NI71)</f>
        <v/>
      </c>
      <c r="NF71" t="str">
        <f>IF('[1]Data Checking'!NJ71="","",'[1]Data Checking'!NJ71)</f>
        <v/>
      </c>
      <c r="NG71" t="str">
        <f>IF('[1]Data Checking'!NK71="","",'[1]Data Checking'!NK71)</f>
        <v/>
      </c>
      <c r="NH71" t="str">
        <f>IF('[1]Data Checking'!NL71="","",'[1]Data Checking'!NL71)</f>
        <v/>
      </c>
      <c r="NI71" t="str">
        <f>IF('[1]Data Checking'!NM71="","",'[1]Data Checking'!NM71)</f>
        <v/>
      </c>
      <c r="NJ71" t="str">
        <f>IF('[1]Data Checking'!NN71="","",'[1]Data Checking'!NN71)</f>
        <v/>
      </c>
      <c r="NK71" t="str">
        <f>IF('[1]Data Checking'!NO71="","",'[1]Data Checking'!NO71)</f>
        <v/>
      </c>
      <c r="NL71" t="str">
        <f>IF('[1]Data Checking'!NP71="","",'[1]Data Checking'!NP71)</f>
        <v/>
      </c>
      <c r="NM71" t="str">
        <f>IF('[1]Data Checking'!NQ71="","",'[1]Data Checking'!NQ71)</f>
        <v/>
      </c>
      <c r="NN71" t="str">
        <f>IF('[1]Data Checking'!NR71="","",'[1]Data Checking'!NR71)</f>
        <v/>
      </c>
      <c r="NO71" t="str">
        <f>IF('[1]Data Checking'!NS71="","",'[1]Data Checking'!NS71)</f>
        <v/>
      </c>
      <c r="NP71" t="str">
        <f>IF('[1]Data Checking'!NT71="","",'[1]Data Checking'!NT71)</f>
        <v/>
      </c>
      <c r="NQ71" t="str">
        <f>IF('[1]Data Checking'!NU71="","",'[1]Data Checking'!NU71)</f>
        <v/>
      </c>
      <c r="NR71" t="str">
        <f>IF('[1]Data Checking'!NV71="","",'[1]Data Checking'!NV71)</f>
        <v/>
      </c>
      <c r="NS71" t="str">
        <f>IF('[1]Data Checking'!NW71="","",'[1]Data Checking'!NW71)</f>
        <v/>
      </c>
      <c r="NT71" t="str">
        <f>IF('[1]Data Checking'!NX71="","",'[1]Data Checking'!NX71)</f>
        <v/>
      </c>
      <c r="NU71" t="str">
        <f>IF('[1]Data Checking'!NY71="","",'[1]Data Checking'!NY71)</f>
        <v/>
      </c>
      <c r="NV71" t="str">
        <f>IF('[1]Data Checking'!NZ71="","",'[1]Data Checking'!NZ71)</f>
        <v/>
      </c>
      <c r="NW71" t="str">
        <f>IF('[1]Data Checking'!OA71="","",'[1]Data Checking'!OA71)</f>
        <v/>
      </c>
      <c r="NX71" t="str">
        <f>IF('[1]Data Checking'!OB71="","",'[1]Data Checking'!OB71)</f>
        <v/>
      </c>
      <c r="NY71" t="str">
        <f>IF('[1]Data Checking'!OC71="","",'[1]Data Checking'!OC71)</f>
        <v/>
      </c>
      <c r="NZ71" t="str">
        <f>IF('[1]Data Checking'!OD71="","",'[1]Data Checking'!OD71)</f>
        <v/>
      </c>
      <c r="OA71" t="str">
        <f>IF('[1]Data Checking'!OE71="","",'[1]Data Checking'!OE71)</f>
        <v/>
      </c>
      <c r="OB71" t="str">
        <f>IF('[1]Data Checking'!OF71="","",'[1]Data Checking'!OF71)</f>
        <v/>
      </c>
      <c r="OC71" t="str">
        <f>IF('[1]Data Checking'!OG71="","",'[1]Data Checking'!OG71)</f>
        <v/>
      </c>
      <c r="OD71" t="str">
        <f>IF('[1]Data Checking'!OH71="","",'[1]Data Checking'!OH71)</f>
        <v/>
      </c>
      <c r="OE71" t="str">
        <f>IF('[1]Data Checking'!OI71="","",'[1]Data Checking'!OI71)</f>
        <v/>
      </c>
      <c r="OF71" t="str">
        <f>IF('[1]Data Checking'!OJ71="","",'[1]Data Checking'!OJ71)</f>
        <v/>
      </c>
      <c r="OG71" t="str">
        <f>IF('[1]Data Checking'!OK71="","",'[1]Data Checking'!OK71)</f>
        <v/>
      </c>
      <c r="OH71" t="str">
        <f>IF('[1]Data Checking'!OL71="","",'[1]Data Checking'!OL71)</f>
        <v/>
      </c>
      <c r="OI71" t="str">
        <f>IF('[1]Data Checking'!OM71="","",'[1]Data Checking'!OM71)</f>
        <v/>
      </c>
      <c r="OJ71" t="str">
        <f>IF('[1]Data Checking'!ON71="","",'[1]Data Checking'!ON71)</f>
        <v/>
      </c>
      <c r="OK71" t="str">
        <f>IF('[1]Data Checking'!OO71="","",'[1]Data Checking'!OO71)</f>
        <v/>
      </c>
      <c r="OL71" t="str">
        <f>IF('[1]Data Checking'!OP71="","",'[1]Data Checking'!OP71)</f>
        <v/>
      </c>
      <c r="OM71" t="str">
        <f>IF('[1]Data Checking'!OQ71="","",'[1]Data Checking'!OQ71)</f>
        <v/>
      </c>
      <c r="ON71" t="str">
        <f>IF('[1]Data Checking'!OR71="","",'[1]Data Checking'!OR71)</f>
        <v/>
      </c>
      <c r="OO71" t="str">
        <f>IF('[1]Data Checking'!OS71="","",'[1]Data Checking'!OS71)</f>
        <v/>
      </c>
      <c r="OP71" t="str">
        <f>IF('[1]Data Checking'!OT71="","",'[1]Data Checking'!OT71)</f>
        <v/>
      </c>
      <c r="OQ71" t="str">
        <f>IF('[1]Data Checking'!OU71="","",'[1]Data Checking'!OU71)</f>
        <v/>
      </c>
      <c r="OR71" t="str">
        <f>IF('[1]Data Checking'!OV71="","",'[1]Data Checking'!OV71)</f>
        <v/>
      </c>
      <c r="OS71" t="str">
        <f>IF('[1]Data Checking'!OW71="","",'[1]Data Checking'!OW71)</f>
        <v/>
      </c>
      <c r="OT71" t="str">
        <f>IF('[1]Data Checking'!OX71="","",'[1]Data Checking'!OX71)</f>
        <v/>
      </c>
      <c r="OU71" t="str">
        <f>IF('[1]Data Checking'!OY71="","",'[1]Data Checking'!OY71)</f>
        <v/>
      </c>
      <c r="OV71" t="str">
        <f>IF('[1]Data Checking'!OZ71="","",'[1]Data Checking'!OZ71)</f>
        <v/>
      </c>
      <c r="OW71" t="str">
        <f>IF('[1]Data Checking'!PA71="","",'[1]Data Checking'!PA71)</f>
        <v/>
      </c>
      <c r="OX71" t="str">
        <f>IF('[1]Data Checking'!PB71="","",'[1]Data Checking'!PB71)</f>
        <v/>
      </c>
      <c r="OY71" t="str">
        <f>IF('[1]Data Checking'!PC71="","",'[1]Data Checking'!PC71)</f>
        <v/>
      </c>
      <c r="OZ71" t="str">
        <f>IF('[1]Data Checking'!PD71="","",'[1]Data Checking'!PD71)</f>
        <v/>
      </c>
      <c r="PA71" t="str">
        <f>IF('[1]Data Checking'!PE71="","",'[1]Data Checking'!PE71)</f>
        <v/>
      </c>
      <c r="PB71" t="str">
        <f>IF('[1]Data Checking'!PF71="","",'[1]Data Checking'!PF71)</f>
        <v/>
      </c>
      <c r="PC71" t="str">
        <f>IF('[1]Data Checking'!PG71="","",'[1]Data Checking'!PG71)</f>
        <v/>
      </c>
      <c r="PD71" t="str">
        <f>IF('[1]Data Checking'!PH71="","",'[1]Data Checking'!PH71)</f>
        <v/>
      </c>
      <c r="PE71" t="str">
        <f>IF('[1]Data Checking'!PI71="","",'[1]Data Checking'!PI71)</f>
        <v/>
      </c>
      <c r="PF71" t="str">
        <f>IF('[1]Data Checking'!PJ71="","",'[1]Data Checking'!PJ71)</f>
        <v/>
      </c>
      <c r="PG71" t="str">
        <f>IF('[1]Data Checking'!PK71="","",'[1]Data Checking'!PK71)</f>
        <v/>
      </c>
      <c r="PH71" t="str">
        <f>IF('[1]Data Checking'!PL71="","",'[1]Data Checking'!PL71)</f>
        <v/>
      </c>
      <c r="PI71" t="str">
        <f>IF('[1]Data Checking'!PM71="","",'[1]Data Checking'!PM71)</f>
        <v/>
      </c>
      <c r="PJ71" t="str">
        <f>IF('[1]Data Checking'!PN71="","",'[1]Data Checking'!PN71)</f>
        <v/>
      </c>
      <c r="PK71" t="str">
        <f>IF('[1]Data Checking'!PO71="","",'[1]Data Checking'!PO71)</f>
        <v/>
      </c>
      <c r="PL71" t="str">
        <f>IF('[1]Data Checking'!PP71="","",'[1]Data Checking'!PP71)</f>
        <v/>
      </c>
      <c r="PM71" t="str">
        <f>IF('[1]Data Checking'!PQ71="","",'[1]Data Checking'!PQ71)</f>
        <v/>
      </c>
      <c r="PN71" t="str">
        <f>IF('[1]Data Checking'!PR71="","",'[1]Data Checking'!PR71)</f>
        <v/>
      </c>
      <c r="PO71" t="str">
        <f>IF('[1]Data Checking'!PS71="","",'[1]Data Checking'!PS71)</f>
        <v/>
      </c>
      <c r="PP71" t="str">
        <f>IF('[1]Data Checking'!PT71="","",'[1]Data Checking'!PT71)</f>
        <v/>
      </c>
      <c r="PQ71" t="str">
        <f>IF('[1]Data Checking'!PU71="","",'[1]Data Checking'!PU71)</f>
        <v/>
      </c>
      <c r="PR71" t="str">
        <f>IF('[1]Data Checking'!PV71="","",'[1]Data Checking'!PV71)</f>
        <v/>
      </c>
      <c r="PS71" t="str">
        <f>IF('[1]Data Checking'!PW71="","",'[1]Data Checking'!PW71)</f>
        <v/>
      </c>
      <c r="PT71" t="str">
        <f>IF('[1]Data Checking'!PX71="","",'[1]Data Checking'!PX71)</f>
        <v/>
      </c>
      <c r="PU71" t="str">
        <f>IF('[1]Data Checking'!PY71="","",'[1]Data Checking'!PY71)</f>
        <v/>
      </c>
      <c r="PV71" t="str">
        <f>IF('[1]Data Checking'!PZ71="","",'[1]Data Checking'!PZ71)</f>
        <v/>
      </c>
      <c r="PW71" t="str">
        <f>IF('[1]Data Checking'!QA71="","",'[1]Data Checking'!QA71)</f>
        <v/>
      </c>
      <c r="PX71" t="str">
        <f>IF('[1]Data Checking'!QB71="","",'[1]Data Checking'!QB71)</f>
        <v/>
      </c>
      <c r="PY71" t="str">
        <f>IF('[1]Data Checking'!QC71="","",'[1]Data Checking'!QC71)</f>
        <v/>
      </c>
      <c r="PZ71" t="str">
        <f>IF('[1]Data Checking'!QD71="","",'[1]Data Checking'!QD71)</f>
        <v/>
      </c>
      <c r="QA71" t="str">
        <f>IF('[1]Data Checking'!QE71="","",'[1]Data Checking'!QE71)</f>
        <v/>
      </c>
      <c r="QB71" t="str">
        <f>IF('[1]Data Checking'!QF71="","",'[1]Data Checking'!QF71)</f>
        <v/>
      </c>
      <c r="QC71" t="str">
        <f>IF('[1]Data Checking'!QG71="","",'[1]Data Checking'!QG71)</f>
        <v/>
      </c>
      <c r="QD71" t="str">
        <f>IF('[1]Data Checking'!QH71="","",'[1]Data Checking'!QH71)</f>
        <v/>
      </c>
      <c r="QE71" t="str">
        <f>IF('[1]Data Checking'!QI71="","",'[1]Data Checking'!QI71)</f>
        <v/>
      </c>
      <c r="QF71" t="str">
        <f>IF('[1]Data Checking'!QJ71="","",'[1]Data Checking'!QJ71)</f>
        <v/>
      </c>
      <c r="QG71" t="str">
        <f>IF('[1]Data Checking'!QK71="","",'[1]Data Checking'!QK71)</f>
        <v/>
      </c>
      <c r="QH71" t="str">
        <f>IF('[1]Data Checking'!QL71="","",'[1]Data Checking'!QL71)</f>
        <v/>
      </c>
      <c r="QI71" t="str">
        <f>IF('[1]Data Checking'!QM71="","",'[1]Data Checking'!QM71)</f>
        <v/>
      </c>
      <c r="QJ71" t="str">
        <f>IF('[1]Data Checking'!QN71="","",'[1]Data Checking'!QN71)</f>
        <v/>
      </c>
      <c r="QK71" t="str">
        <f>IF('[1]Data Checking'!QO71="","",'[1]Data Checking'!QO71)</f>
        <v/>
      </c>
      <c r="QL71" t="str">
        <f>IF('[1]Data Checking'!QP71="","",'[1]Data Checking'!QP71)</f>
        <v/>
      </c>
      <c r="QM71" t="str">
        <f>IF('[1]Data Checking'!QQ71="","",'[1]Data Checking'!QQ71)</f>
        <v/>
      </c>
      <c r="QN71" t="str">
        <f>IF('[1]Data Checking'!QR71="","",'[1]Data Checking'!QR71)</f>
        <v/>
      </c>
      <c r="QO71" t="str">
        <f>IF('[1]Data Checking'!QS71="","",'[1]Data Checking'!QS71)</f>
        <v/>
      </c>
      <c r="QP71" t="str">
        <f>IF('[1]Data Checking'!QT71="","",'[1]Data Checking'!QT71)</f>
        <v/>
      </c>
      <c r="QQ71" t="str">
        <f>IF('[1]Data Checking'!QU71="","",'[1]Data Checking'!QU71)</f>
        <v/>
      </c>
      <c r="QR71" t="str">
        <f>IF('[1]Data Checking'!QV71="","",'[1]Data Checking'!QV71)</f>
        <v/>
      </c>
      <c r="QS71" t="str">
        <f>IF('[1]Data Checking'!QW71="","",'[1]Data Checking'!QW71)</f>
        <v/>
      </c>
      <c r="QT71" t="str">
        <f>IF('[1]Data Checking'!QX71="","",'[1]Data Checking'!QX71)</f>
        <v/>
      </c>
      <c r="QU71" t="str">
        <f>IF('[1]Data Checking'!QY71="","",'[1]Data Checking'!QY71)</f>
        <v/>
      </c>
      <c r="QV71" t="str">
        <f>IF('[1]Data Checking'!QZ71="","",'[1]Data Checking'!QZ71)</f>
        <v/>
      </c>
      <c r="QW71" t="str">
        <f>IF('[1]Data Checking'!RA71="","",'[1]Data Checking'!RA71)</f>
        <v/>
      </c>
      <c r="QX71" t="str">
        <f>IF('[1]Data Checking'!RB71="","",'[1]Data Checking'!RB71)</f>
        <v/>
      </c>
      <c r="QY71" t="str">
        <f>IF('[1]Data Checking'!RC71="","",'[1]Data Checking'!RC71)</f>
        <v/>
      </c>
      <c r="QZ71" t="str">
        <f>IF('[1]Data Checking'!RD71="","",'[1]Data Checking'!RD71)</f>
        <v/>
      </c>
      <c r="RA71" t="str">
        <f>IF('[1]Data Checking'!RE71="","",'[1]Data Checking'!RE71)</f>
        <v/>
      </c>
      <c r="RB71" t="str">
        <f>IF('[1]Data Checking'!RF71="","",'[1]Data Checking'!RF71)</f>
        <v/>
      </c>
      <c r="RC71" t="str">
        <f>IF('[1]Data Checking'!RG71="","",'[1]Data Checking'!RG71)</f>
        <v/>
      </c>
      <c r="RD71" t="str">
        <f>IF('[1]Data Checking'!RH71="","",'[1]Data Checking'!RH71)</f>
        <v/>
      </c>
      <c r="RE71" t="str">
        <f>IF('[1]Data Checking'!RI71="","",'[1]Data Checking'!RI71)</f>
        <v/>
      </c>
      <c r="RF71" t="str">
        <f>IF('[1]Data Checking'!RJ71="","",'[1]Data Checking'!RJ71)</f>
        <v/>
      </c>
      <c r="RG71" t="str">
        <f>IF('[1]Data Checking'!RK71="","",'[1]Data Checking'!RK71)</f>
        <v/>
      </c>
      <c r="RH71" t="str">
        <f>IF('[1]Data Checking'!RL71="","",'[1]Data Checking'!RL71)</f>
        <v/>
      </c>
      <c r="RI71" t="str">
        <f>IF('[1]Data Checking'!RM71="","",'[1]Data Checking'!RM71)</f>
        <v/>
      </c>
      <c r="RJ71" t="str">
        <f>IF('[1]Data Checking'!RN71="","",'[1]Data Checking'!RN71)</f>
        <v/>
      </c>
      <c r="RK71" t="str">
        <f>IF('[1]Data Checking'!RO71="","",'[1]Data Checking'!RO71)</f>
        <v/>
      </c>
      <c r="RL71" t="str">
        <f>IF('[1]Data Checking'!RP71="","",'[1]Data Checking'!RP71)</f>
        <v/>
      </c>
      <c r="RM71" t="str">
        <f>IF('[1]Data Checking'!RQ71="","",'[1]Data Checking'!RQ71)</f>
        <v/>
      </c>
      <c r="RN71" t="str">
        <f>IF('[1]Data Checking'!RR71="","",'[1]Data Checking'!RR71)</f>
        <v/>
      </c>
      <c r="RO71" t="str">
        <f>IF('[1]Data Checking'!RS71="","",'[1]Data Checking'!RS71)</f>
        <v/>
      </c>
      <c r="RP71" t="str">
        <f>IF('[1]Data Checking'!RT71="","",'[1]Data Checking'!RT71)</f>
        <v/>
      </c>
      <c r="RQ71" t="str">
        <f>IF('[1]Data Checking'!RU71="","",'[1]Data Checking'!RU71)</f>
        <v/>
      </c>
      <c r="RR71" t="str">
        <f>IF('[1]Data Checking'!RV71="","",'[1]Data Checking'!RV71)</f>
        <v/>
      </c>
      <c r="RS71" t="str">
        <f>IF('[1]Data Checking'!RW71="","",'[1]Data Checking'!RW71)</f>
        <v/>
      </c>
      <c r="RT71" t="str">
        <f>IF('[1]Data Checking'!RX71="","",'[1]Data Checking'!RX71)</f>
        <v/>
      </c>
      <c r="RU71" t="str">
        <f>IF('[1]Data Checking'!RY71="","",'[1]Data Checking'!RY71)</f>
        <v/>
      </c>
      <c r="RV71" t="str">
        <f>IF('[1]Data Checking'!RZ71="","",'[1]Data Checking'!RZ71)</f>
        <v/>
      </c>
      <c r="RW71" t="str">
        <f>IF('[1]Data Checking'!SA71="","",'[1]Data Checking'!SA71)</f>
        <v/>
      </c>
      <c r="RX71" t="str">
        <f>IF('[1]Data Checking'!SB71="","",'[1]Data Checking'!SB71)</f>
        <v/>
      </c>
      <c r="RY71" t="str">
        <f>IF('[1]Data Checking'!SC71="","",'[1]Data Checking'!SC71)</f>
        <v/>
      </c>
      <c r="RZ71" t="str">
        <f>IF('[1]Data Checking'!SD71="","",'[1]Data Checking'!SD71)</f>
        <v/>
      </c>
      <c r="SA71" t="str">
        <f>IF('[1]Data Checking'!SE71="","",'[1]Data Checking'!SE71)</f>
        <v/>
      </c>
      <c r="SB71" t="str">
        <f>IF('[1]Data Checking'!SF71="","",'[1]Data Checking'!SF71)</f>
        <v/>
      </c>
      <c r="SC71" t="str">
        <f>IF('[1]Data Checking'!SG71="","",'[1]Data Checking'!SG71)</f>
        <v/>
      </c>
      <c r="SD71" t="str">
        <f>IF('[1]Data Checking'!SH71="","",'[1]Data Checking'!SH71)</f>
        <v/>
      </c>
      <c r="SE71" t="str">
        <f>IF('[1]Data Checking'!SI71="","",'[1]Data Checking'!SI71)</f>
        <v/>
      </c>
      <c r="SF71" t="str">
        <f>IF('[1]Data Checking'!SJ71="","",'[1]Data Checking'!SJ71)</f>
        <v/>
      </c>
      <c r="SG71" t="str">
        <f>IF('[1]Data Checking'!SK71="","",'[1]Data Checking'!SK71)</f>
        <v/>
      </c>
      <c r="SH71" t="str">
        <f>IF('[1]Data Checking'!SL71="","",'[1]Data Checking'!SL71)</f>
        <v/>
      </c>
      <c r="SI71" t="str">
        <f>IF('[1]Data Checking'!SM71="","",'[1]Data Checking'!SM71)</f>
        <v/>
      </c>
      <c r="SJ71" t="str">
        <f>IF('[1]Data Checking'!SN71="","",'[1]Data Checking'!SN71)</f>
        <v/>
      </c>
      <c r="SK71" t="str">
        <f>IF('[1]Data Checking'!SO71="","",'[1]Data Checking'!SO71)</f>
        <v/>
      </c>
      <c r="SL71" t="str">
        <f>IF('[1]Data Checking'!SP71="","",'[1]Data Checking'!SP71)</f>
        <v/>
      </c>
      <c r="SM71" t="str">
        <f>IF('[1]Data Checking'!SQ71="","",'[1]Data Checking'!SQ71)</f>
        <v/>
      </c>
      <c r="SN71" t="str">
        <f>IF('[1]Data Checking'!SR71="","",'[1]Data Checking'!SR71)</f>
        <v/>
      </c>
      <c r="SO71" t="str">
        <f>IF('[1]Data Checking'!SS71="","",'[1]Data Checking'!SS71)</f>
        <v/>
      </c>
      <c r="SP71" t="str">
        <f>IF('[1]Data Checking'!ST71="","",'[1]Data Checking'!ST71)</f>
        <v/>
      </c>
      <c r="SQ71" t="str">
        <f>IF('[1]Data Checking'!SU71="","",'[1]Data Checking'!SU71)</f>
        <v/>
      </c>
      <c r="SR71" t="str">
        <f>IF('[1]Data Checking'!SV71="","",'[1]Data Checking'!SV71)</f>
        <v/>
      </c>
      <c r="SS71" t="str">
        <f>IF('[1]Data Checking'!SW71="","",'[1]Data Checking'!SW71)</f>
        <v/>
      </c>
      <c r="ST71" t="str">
        <f>IF('[1]Data Checking'!SX71="","",'[1]Data Checking'!SX71)</f>
        <v/>
      </c>
      <c r="SU71" t="str">
        <f>IF('[1]Data Checking'!SY71="","",'[1]Data Checking'!SY71)</f>
        <v/>
      </c>
      <c r="SV71" t="str">
        <f>IF('[1]Data Checking'!SZ71="","",'[1]Data Checking'!SZ71)</f>
        <v/>
      </c>
      <c r="SW71" t="str">
        <f>IF('[1]Data Checking'!TA71="","",'[1]Data Checking'!TA71)</f>
        <v/>
      </c>
      <c r="SX71" t="str">
        <f>IF('[1]Data Checking'!TB71="","",'[1]Data Checking'!TB71)</f>
        <v/>
      </c>
      <c r="SY71" t="str">
        <f>IF('[1]Data Checking'!TC71="","",'[1]Data Checking'!TC71)</f>
        <v/>
      </c>
      <c r="SZ71" t="str">
        <f>IF('[1]Data Checking'!TD71="","",'[1]Data Checking'!TD71)</f>
        <v/>
      </c>
      <c r="TA71" t="str">
        <f>IF('[1]Data Checking'!TE71="","",'[1]Data Checking'!TE71)</f>
        <v/>
      </c>
      <c r="TB71" t="str">
        <f>IF('[1]Data Checking'!TF71="","",'[1]Data Checking'!TF71)</f>
        <v/>
      </c>
      <c r="TC71" t="str">
        <f>IF('[1]Data Checking'!TG71="","",'[1]Data Checking'!TG71)</f>
        <v/>
      </c>
      <c r="TD71" t="str">
        <f>IF('[1]Data Checking'!TH71="","",'[1]Data Checking'!TH71)</f>
        <v/>
      </c>
      <c r="TE71" t="str">
        <f>IF('[1]Data Checking'!TI71="","",'[1]Data Checking'!TI71)</f>
        <v/>
      </c>
      <c r="TF71" t="str">
        <f>IF('[1]Data Checking'!TJ71="","",'[1]Data Checking'!TJ71)</f>
        <v/>
      </c>
      <c r="TG71" t="str">
        <f>IF('[1]Data Checking'!TK71="","",'[1]Data Checking'!TK71)</f>
        <v/>
      </c>
      <c r="TH71" t="str">
        <f>IF('[1]Data Checking'!TL71="","",'[1]Data Checking'!TL71)</f>
        <v/>
      </c>
      <c r="TI71" t="str">
        <f>IF('[1]Data Checking'!TM71="","",'[1]Data Checking'!TM71)</f>
        <v/>
      </c>
      <c r="TJ71">
        <f>IF('[1]Data Checking'!TN71="","",'[1]Data Checking'!TN71)</f>
        <v>0</v>
      </c>
      <c r="TK71">
        <f>IF('[1]Data Checking'!TO71="","",'[1]Data Checking'!TO71)</f>
        <v>0</v>
      </c>
      <c r="TL71">
        <f>IF('[1]Data Checking'!TP71="","",'[1]Data Checking'!TP71)</f>
        <v>0</v>
      </c>
      <c r="TM71">
        <f>IF('[1]Data Checking'!TQ71="","",'[1]Data Checking'!TQ71)</f>
        <v>0</v>
      </c>
      <c r="TN71">
        <f>IF('[1]Data Checking'!TR71="","",'[1]Data Checking'!TR71)</f>
        <v>0</v>
      </c>
      <c r="TO71" t="str">
        <f>IF('[1]Data Checking'!TS71="","",'[1]Data Checking'!TS71)</f>
        <v/>
      </c>
      <c r="TP71" t="str">
        <f>IF('[1]Data Checking'!TT71="","",'[1]Data Checking'!TT71)</f>
        <v/>
      </c>
      <c r="TQ71">
        <f>IF('[1]Data Checking'!TU71="","",'[1]Data Checking'!TU71)</f>
        <v>237502203</v>
      </c>
      <c r="TR71" t="str">
        <f>IF('[1]Data Checking'!TV71="","",'[1]Data Checking'!TV71)</f>
        <v>f6f9e227-3e75-428f-9160-4ac6e4fb524a</v>
      </c>
      <c r="TS71">
        <f>IF('[1]Data Checking'!TW71="","",'[1]Data Checking'!TW71)</f>
        <v>44530.923217592594</v>
      </c>
      <c r="TT71" t="str">
        <f>IF('[1]Data Checking'!TX71="","",'[1]Data Checking'!TX71)</f>
        <v/>
      </c>
      <c r="TU71" t="str">
        <f>IF('[1]Data Checking'!TY71="","",'[1]Data Checking'!TY71)</f>
        <v/>
      </c>
      <c r="TV71" t="str">
        <f>IF('[1]Data Checking'!TZ71="","",'[1]Data Checking'!TZ71)</f>
        <v>submitted_via_web</v>
      </c>
      <c r="TW71" t="str">
        <f>IF('[1]Data Checking'!UA71="","",'[1]Data Checking'!UA71)</f>
        <v>icsm_haiti</v>
      </c>
      <c r="TX71" t="str">
        <f>IF('[1]Data Checking'!UB71="","",'[1]Data Checking'!UB71)</f>
        <v/>
      </c>
      <c r="TY71">
        <f>IF('[1]Data Checking'!UC71="","",'[1]Data Checking'!UC71)</f>
        <v>73</v>
      </c>
      <c r="TZ71" t="str">
        <f>IF('[1]Data Checking'!UD71="","",'[1]Data Checking'!UD71)</f>
        <v/>
      </c>
      <c r="UA71" t="e">
        <f>IF('[1]Data Checking'!UL71="","",'[1]Data Checking'!UL71)</f>
        <v>#REF!</v>
      </c>
      <c r="UB71" t="e">
        <f>IF('[1]Data Checking'!UM71="","",'[1]Data Checking'!UM71)</f>
        <v>#REF!</v>
      </c>
      <c r="UC71" t="e">
        <f>IF('[1]Data Checking'!UN71="","",'[1]Data Checking'!UN71)</f>
        <v>#REF!</v>
      </c>
    </row>
    <row r="72" spans="1:549">
      <c r="A72">
        <f>IF('[1]Data Checking'!D72="","",'[1]Data Checking'!D72)</f>
        <v>44530.595472210647</v>
      </c>
      <c r="B72">
        <f>IF('[1]Data Checking'!E72="","",'[1]Data Checking'!E72)</f>
        <v>44530.601565185178</v>
      </c>
      <c r="C72">
        <f>IF('[1]Data Checking'!F72="","",'[1]Data Checking'!F72)</f>
        <v>44530</v>
      </c>
      <c r="D72" t="str">
        <f>IF('[1]Data Checking'!H72="","",'[1]Data Checking'!H72)</f>
        <v>audit.csv</v>
      </c>
      <c r="E72" t="str">
        <f>IF('[1]Data Checking'!I72="","",'[1]Data Checking'!I72)</f>
        <v>icsm_haiti</v>
      </c>
      <c r="F72" t="str">
        <f>IF('[1]Data Checking'!J72="","",'[1]Data Checking'!J72)</f>
        <v/>
      </c>
      <c r="G72" t="str">
        <f>IF('[1]Data Checking'!K72="","",'[1]Data Checking'!K72)</f>
        <v/>
      </c>
      <c r="H72">
        <f>IF('[1]Data Checking'!L72="","",'[1]Data Checking'!L72)</f>
        <v>44530</v>
      </c>
      <c r="I72" t="str">
        <f>IF('[1]Data Checking'!M72="","",'[1]Data Checking'!M72)</f>
        <v>Concern</v>
      </c>
      <c r="J72" t="str">
        <f>IF('[1]Data Checking'!N72="","",'[1]Data Checking'!N72)</f>
        <v/>
      </c>
      <c r="K72" t="str">
        <f>IF('[1]Data Checking'!O72="","",'[1]Data Checking'!O72)</f>
        <v>concern</v>
      </c>
      <c r="L72" t="str">
        <f>IF('[1]Data Checking'!P72="","",'[1]Data Checking'!P72)</f>
        <v>Concern</v>
      </c>
      <c r="M72" t="str">
        <f>IF('[1]Data Checking'!Q72="","",'[1]Data Checking'!Q72)</f>
        <v>Concern</v>
      </c>
      <c r="N72" t="str">
        <f>IF('[1]Data Checking'!R72="","",'[1]Data Checking'!R72)</f>
        <v>CWW-02</v>
      </c>
      <c r="O72" t="str">
        <f>IF('[1]Data Checking'!S72="","",'[1]Data Checking'!S72)</f>
        <v/>
      </c>
      <c r="P72" t="str">
        <f>IF('[1]Data Checking'!T72="","",'[1]Data Checking'!T72)</f>
        <v>cww_02</v>
      </c>
      <c r="Q72" t="str">
        <f>IF('[1]Data Checking'!U72="","",'[1]Data Checking'!U72)</f>
        <v>CWW-02</v>
      </c>
      <c r="R72" t="str">
        <f>IF('[1]Data Checking'!V72="","",'[1]Data Checking'!V72)</f>
        <v>CWW-02</v>
      </c>
      <c r="S72" t="str">
        <f>IF('[1]Data Checking'!W72="","",'[1]Data Checking'!W72)</f>
        <v>Ouest</v>
      </c>
      <c r="T72" t="str">
        <f>IF('[1]Data Checking'!X72="","",'[1]Data Checking'!X72)</f>
        <v>Cité Soleil</v>
      </c>
      <c r="U72" t="str">
        <f>IF('[1]Data Checking'!Y72="","",'[1]Data Checking'!Y72)</f>
        <v>HT0117</v>
      </c>
      <c r="V72" t="str">
        <f>IF('[1]Data Checking'!Z72="","",'[1]Data Checking'!Z72)</f>
        <v>Cité Soleil</v>
      </c>
      <c r="W72" t="str">
        <f>IF('[1]Data Checking'!AA72="","",'[1]Data Checking'!AA72)</f>
        <v>2e Section des Varreux</v>
      </c>
      <c r="X72" t="str">
        <f>IF('[1]Data Checking'!AB72="","",'[1]Data Checking'!AB72)</f>
        <v>HT0117-01</v>
      </c>
      <c r="Y72" t="str">
        <f>IF('[1]Data Checking'!AC72="","",'[1]Data Checking'!AC72)</f>
        <v>2e Section des Varreux</v>
      </c>
      <c r="Z72" t="str">
        <f>IF('[1]Data Checking'!AD72="","",'[1]Data Checking'!AD72)</f>
        <v>Terre-noire</v>
      </c>
      <c r="AA72" t="str">
        <f>IF('[1]Data Checking'!AE72="","",'[1]Data Checking'!AE72)</f>
        <v/>
      </c>
      <c r="AB72" t="str">
        <f>IF('[1]Data Checking'!AF72="","",'[1]Data Checking'!AF72)</f>
        <v>cit_1</v>
      </c>
      <c r="AC72" t="str">
        <f>IF('[1]Data Checking'!AG72="","",'[1]Data Checking'!AG72)</f>
        <v>Terre-noire</v>
      </c>
      <c r="AD72" t="str">
        <f>IF('[1]Data Checking'!AH72="","",'[1]Data Checking'!AH72)</f>
        <v>Terre-noire</v>
      </c>
      <c r="AE72" t="str">
        <f>IF('[1]Data Checking'!AI72="","",'[1]Data Checking'!AI72)</f>
        <v>Marché de Terre Noire</v>
      </c>
      <c r="AF72" t="str">
        <f>IF('[1]Data Checking'!AJ72="","",'[1]Data Checking'!AJ72)</f>
        <v/>
      </c>
      <c r="AG72" t="str">
        <f>IF('[1]Data Checking'!AK72="","",'[1]Data Checking'!AK72)</f>
        <v>terre_noir</v>
      </c>
      <c r="AH72" t="str">
        <f>IF('[1]Data Checking'!AL72="","",'[1]Data Checking'!AL72)</f>
        <v>Marché de Terre Noire</v>
      </c>
      <c r="AI72" t="str">
        <f>IF('[1]Data Checking'!AM72="","",'[1]Data Checking'!AM72)</f>
        <v>Marché de Terre Noire</v>
      </c>
      <c r="AJ72" t="str">
        <f>IF('[1]Data Checking'!AN72="","",'[1]Data Checking'!AN72)</f>
        <v>Milieu urbain</v>
      </c>
      <c r="AK72" t="str">
        <f>IF('[1]Data Checking'!AO72="","",'[1]Data Checking'!AO72)</f>
        <v>Enquête auprès d'un marchand</v>
      </c>
      <c r="AL72" t="str">
        <f>IF('[1]Data Checking'!AP72="","",'[1]Data Checking'!AP72)</f>
        <v>Oui</v>
      </c>
      <c r="AM72" t="str">
        <f>IF('[1]Data Checking'!AQ72="","",'[1]Data Checking'!AQ72)</f>
        <v/>
      </c>
      <c r="AN72" t="str">
        <f>IF('[1]Data Checking'!AR72="","",'[1]Data Checking'!AR72)</f>
        <v>Oui</v>
      </c>
      <c r="AO72" t="str">
        <f>IF('[1]Data Checking'!AS72="","",'[1]Data Checking'!AS72)</f>
        <v/>
      </c>
      <c r="AP72" t="str">
        <f>IF('[1]Data Checking'!AT72="","",'[1]Data Checking'!AT72)</f>
        <v>Femme</v>
      </c>
      <c r="AQ72">
        <f>IF('[1]Data Checking'!AU72="","",'[1]Data Checking'!AU72)</f>
        <v>44530</v>
      </c>
      <c r="AR72">
        <f>IF('[1]Data Checking'!AV72="","",'[1]Data Checking'!AV72)</f>
        <v>44530</v>
      </c>
      <c r="AS72" t="str">
        <f>IF('[1]Data Checking'!AW72="","",'[1]Data Checking'!AW72)</f>
        <v>Détaillant avec boutique</v>
      </c>
      <c r="AT72" t="str">
        <f>IF('[1]Data Checking'!AX72="","",'[1]Data Checking'!AX72)</f>
        <v/>
      </c>
      <c r="AU72" t="str">
        <f>IF('[1]Data Checking'!AY72="","",'[1]Data Checking'!AY72)</f>
        <v>Nourriture</v>
      </c>
      <c r="AV72">
        <f>IF('[1]Data Checking'!AZ72="","",'[1]Data Checking'!AZ72)</f>
        <v>1</v>
      </c>
      <c r="AW72">
        <f>IF('[1]Data Checking'!BA72="","",'[1]Data Checking'!BA72)</f>
        <v>0</v>
      </c>
      <c r="AX72">
        <f>IF('[1]Data Checking'!BB72="","",'[1]Data Checking'!BB72)</f>
        <v>0</v>
      </c>
      <c r="AY72">
        <f>IF('[1]Data Checking'!BC72="","",'[1]Data Checking'!BC72)</f>
        <v>0</v>
      </c>
      <c r="AZ72" t="str">
        <f>IF('[1]Data Checking'!BD72="","",'[1]Data Checking'!BD72)</f>
        <v>nourriture</v>
      </c>
      <c r="BA72" t="str">
        <f>IF('[1]Data Checking'!BE72="","",'[1]Data Checking'!BE72)</f>
        <v>Nourriture</v>
      </c>
      <c r="BB72" t="str">
        <f>IF('[1]Data Checking'!BF72="","",'[1]Data Checking'!BF72)</f>
        <v>En espèces (Gourde)</v>
      </c>
      <c r="BC72">
        <f>IF('[1]Data Checking'!BG72="","",'[1]Data Checking'!BG72)</f>
        <v>1</v>
      </c>
      <c r="BD72">
        <f>IF('[1]Data Checking'!BH72="","",'[1]Data Checking'!BH72)</f>
        <v>0</v>
      </c>
      <c r="BE72">
        <f>IF('[1]Data Checking'!BI72="","",'[1]Data Checking'!BI72)</f>
        <v>0</v>
      </c>
      <c r="BF72">
        <f>IF('[1]Data Checking'!BJ72="","",'[1]Data Checking'!BJ72)</f>
        <v>0</v>
      </c>
      <c r="BG72">
        <f>IF('[1]Data Checking'!BK72="","",'[1]Data Checking'!BK72)</f>
        <v>0</v>
      </c>
      <c r="BH72">
        <f>IF('[1]Data Checking'!BL72="","",'[1]Data Checking'!BL72)</f>
        <v>0</v>
      </c>
      <c r="BI72">
        <f>IF('[1]Data Checking'!BM72="","",'[1]Data Checking'!BM72)</f>
        <v>0</v>
      </c>
      <c r="BJ72">
        <f>IF('[1]Data Checking'!BN72="","",'[1]Data Checking'!BN72)</f>
        <v>0</v>
      </c>
      <c r="BK72">
        <f>IF('[1]Data Checking'!BO72="","",'[1]Data Checking'!BO72)</f>
        <v>0</v>
      </c>
      <c r="BL72">
        <f>IF('[1]Data Checking'!BP72="","",'[1]Data Checking'!BP72)</f>
        <v>0</v>
      </c>
      <c r="BM72" t="str">
        <f>IF('[1]Data Checking'!BQ72="","",'[1]Data Checking'!BQ72)</f>
        <v/>
      </c>
      <c r="BN72" t="str">
        <f>IF('[1]Data Checking'!BR72="","",'[1]Data Checking'!BR72)</f>
        <v>Oui, il y a plus de commerçants par rapport au mois passé</v>
      </c>
      <c r="BO72" t="str">
        <f>IF('[1]Data Checking'!BS72="","",'[1]Data Checking'!BS72)</f>
        <v>Moins de 20</v>
      </c>
      <c r="BP72" t="str">
        <f>IF('[1]Data Checking'!BT72="","",'[1]Data Checking'!BT72)</f>
        <v>Farine de blé blanche Riz Maïs (moulu) Sucre Haricot noir Huile végétale</v>
      </c>
      <c r="BQ72">
        <f>IF('[1]Data Checking'!BU72="","",'[1]Data Checking'!BU72)</f>
        <v>1</v>
      </c>
      <c r="BR72">
        <f>IF('[1]Data Checking'!BV72="","",'[1]Data Checking'!BV72)</f>
        <v>1</v>
      </c>
      <c r="BS72">
        <f>IF('[1]Data Checking'!BW72="","",'[1]Data Checking'!BW72)</f>
        <v>1</v>
      </c>
      <c r="BT72">
        <f>IF('[1]Data Checking'!BX72="","",'[1]Data Checking'!BX72)</f>
        <v>1</v>
      </c>
      <c r="BU72">
        <f>IF('[1]Data Checking'!BY72="","",'[1]Data Checking'!BY72)</f>
        <v>1</v>
      </c>
      <c r="BV72">
        <f>IF('[1]Data Checking'!BZ72="","",'[1]Data Checking'!BZ72)</f>
        <v>0</v>
      </c>
      <c r="BW72">
        <f>IF('[1]Data Checking'!CA72="","",'[1]Data Checking'!CA72)</f>
        <v>1</v>
      </c>
      <c r="BX72">
        <f>IF('[1]Data Checking'!CB72="","",'[1]Data Checking'!CB72)</f>
        <v>0</v>
      </c>
      <c r="BY72" t="str">
        <f>IF('[1]Data Checking'!CC72="","",'[1]Data Checking'!CC72)</f>
        <v>Oui je connais le prix de mes produits en grosse marmite</v>
      </c>
      <c r="BZ72">
        <f>IF('[1]Data Checking'!CD72="","",'[1]Data Checking'!CD72)</f>
        <v>300</v>
      </c>
      <c r="CA72">
        <f>IF('[1]Data Checking'!CE72="","",'[1]Data Checking'!CE72)</f>
        <v>150</v>
      </c>
      <c r="CB72" t="str">
        <f>IF('[1]Data Checking'!CF72="","",'[1]Data Checking'!CF72)</f>
        <v>Oui</v>
      </c>
      <c r="CC72">
        <f>IF('[1]Data Checking'!CG72="","",'[1]Data Checking'!CG72)</f>
        <v>350</v>
      </c>
      <c r="CD72">
        <f>IF('[1]Data Checking'!CH72="","",'[1]Data Checking'!CH72)</f>
        <v>134.61538461538399</v>
      </c>
      <c r="CE72" t="str">
        <f>IF('[1]Data Checking'!CI72="","",'[1]Data Checking'!CI72)</f>
        <v>Oui</v>
      </c>
      <c r="CF72">
        <f>IF('[1]Data Checking'!CJ72="","",'[1]Data Checking'!CJ72)</f>
        <v>350</v>
      </c>
      <c r="CG72">
        <f>IF('[1]Data Checking'!CK72="","",'[1]Data Checking'!CK72)</f>
        <v>152.173913043478</v>
      </c>
      <c r="CH72" t="str">
        <f>IF('[1]Data Checking'!CL72="","",'[1]Data Checking'!CL72)</f>
        <v>Oui</v>
      </c>
      <c r="CI72">
        <f>IF('[1]Data Checking'!CM72="","",'[1]Data Checking'!CM72)</f>
        <v>300</v>
      </c>
      <c r="CJ72">
        <f>IF('[1]Data Checking'!CN72="","",'[1]Data Checking'!CN72)</f>
        <v>103.448275862068</v>
      </c>
      <c r="CK72" t="str">
        <f>IF('[1]Data Checking'!CO72="","",'[1]Data Checking'!CO72)</f>
        <v>Oui</v>
      </c>
      <c r="CL72">
        <f>IF('[1]Data Checking'!CP72="","",'[1]Data Checking'!CP72)</f>
        <v>550</v>
      </c>
      <c r="CM72">
        <f>IF('[1]Data Checking'!CQ72="","",'[1]Data Checking'!CQ72)</f>
        <v>229.166666666666</v>
      </c>
      <c r="CN72" t="str">
        <f>IF('[1]Data Checking'!CR72="","",'[1]Data Checking'!CR72)</f>
        <v>Oui</v>
      </c>
      <c r="CO72" t="str">
        <f>IF('[1]Data Checking'!CS72="","",'[1]Data Checking'!CS72)</f>
        <v/>
      </c>
      <c r="CP72" t="str">
        <f>IF('[1]Data Checking'!CT72="","",'[1]Data Checking'!CT72)</f>
        <v/>
      </c>
      <c r="CQ72" t="str">
        <f>IF('[1]Data Checking'!CU72="","",'[1]Data Checking'!CU72)</f>
        <v/>
      </c>
      <c r="CR72" t="str">
        <f>IF('[1]Data Checking'!CV72="","",'[1]Data Checking'!CV72)</f>
        <v>Bidon/Bouteille fermée.</v>
      </c>
      <c r="CS72" t="str">
        <f>IF('[1]Data Checking'!CW72="","",'[1]Data Checking'!CW72)</f>
        <v>Oui</v>
      </c>
      <c r="CT72">
        <f>IF('[1]Data Checking'!CX72="","",'[1]Data Checking'!CX72)</f>
        <v>1000</v>
      </c>
      <c r="CU72" t="str">
        <f>IF('[1]Data Checking'!CY72="","",'[1]Data Checking'!CY72)</f>
        <v/>
      </c>
      <c r="CV72" t="str">
        <f>IF('[1]Data Checking'!CZ72="","",'[1]Data Checking'!CZ72)</f>
        <v/>
      </c>
      <c r="CW72" t="str">
        <f>IF('[1]Data Checking'!DA72="","",'[1]Data Checking'!DA72)</f>
        <v/>
      </c>
      <c r="CX72" t="str">
        <f>IF('[1]Data Checking'!DB72="","",'[1]Data Checking'!DB72)</f>
        <v/>
      </c>
      <c r="CY72" t="str">
        <f>IF('[1]Data Checking'!DC72="","",'[1]Data Checking'!DC72)</f>
        <v/>
      </c>
      <c r="CZ72" t="str">
        <f>IF('[1]Data Checking'!DD72="","",'[1]Data Checking'!DD72)</f>
        <v/>
      </c>
      <c r="DA72" t="str">
        <f>IF('[1]Data Checking'!DE72="","",'[1]Data Checking'!DE72)</f>
        <v>NA</v>
      </c>
      <c r="DB72">
        <f>IF('[1]Data Checking'!DF72="","",'[1]Data Checking'!DF72)</f>
        <v>1000</v>
      </c>
      <c r="DC72" t="str">
        <f>IF('[1]Data Checking'!DG72="","",'[1]Data Checking'!DG72)</f>
        <v>Oui</v>
      </c>
      <c r="DD72" t="str">
        <f>IF('[1]Data Checking'!DH72="","",'[1]Data Checking'!DH72)</f>
        <v>Oui</v>
      </c>
      <c r="DE72" t="str">
        <f>IF('[1]Data Checking'!DI72="","",'[1]Data Checking'!DI72)</f>
        <v>Produit épuisé car beaucoup de personnes ont acheté</v>
      </c>
      <c r="DF72">
        <f>IF('[1]Data Checking'!DJ72="","",'[1]Data Checking'!DJ72)</f>
        <v>0</v>
      </c>
      <c r="DG72">
        <f>IF('[1]Data Checking'!DK72="","",'[1]Data Checking'!DK72)</f>
        <v>0</v>
      </c>
      <c r="DH72">
        <f>IF('[1]Data Checking'!DL72="","",'[1]Data Checking'!DL72)</f>
        <v>0</v>
      </c>
      <c r="DI72">
        <f>IF('[1]Data Checking'!DM72="","",'[1]Data Checking'!DM72)</f>
        <v>0</v>
      </c>
      <c r="DJ72">
        <f>IF('[1]Data Checking'!DN72="","",'[1]Data Checking'!DN72)</f>
        <v>0</v>
      </c>
      <c r="DK72">
        <f>IF('[1]Data Checking'!DO72="","",'[1]Data Checking'!DO72)</f>
        <v>0</v>
      </c>
      <c r="DL72">
        <f>IF('[1]Data Checking'!DP72="","",'[1]Data Checking'!DP72)</f>
        <v>0</v>
      </c>
      <c r="DM72">
        <f>IF('[1]Data Checking'!DQ72="","",'[1]Data Checking'!DQ72)</f>
        <v>0</v>
      </c>
      <c r="DN72">
        <f>IF('[1]Data Checking'!DR72="","",'[1]Data Checking'!DR72)</f>
        <v>0</v>
      </c>
      <c r="DO72">
        <f>IF('[1]Data Checking'!DS72="","",'[1]Data Checking'!DS72)</f>
        <v>0</v>
      </c>
      <c r="DP72">
        <f>IF('[1]Data Checking'!DT72="","",'[1]Data Checking'!DT72)</f>
        <v>1</v>
      </c>
      <c r="DQ72">
        <f>IF('[1]Data Checking'!DU72="","",'[1]Data Checking'!DU72)</f>
        <v>0</v>
      </c>
      <c r="DR72">
        <f>IF('[1]Data Checking'!DV72="","",'[1]Data Checking'!DV72)</f>
        <v>0</v>
      </c>
      <c r="DS72">
        <f>IF('[1]Data Checking'!DW72="","",'[1]Data Checking'!DW72)</f>
        <v>0</v>
      </c>
      <c r="DT72" t="str">
        <f>IF('[1]Data Checking'!DX72="","",'[1]Data Checking'!DX72)</f>
        <v/>
      </c>
      <c r="DU72" t="str">
        <f>IF('[1]Data Checking'!DY72="","",'[1]Data Checking'!DY72)</f>
        <v>Farine de blé blanche Riz Maïs (moulu) Sucre Haricot noir Huile végétale</v>
      </c>
      <c r="DV72">
        <f>IF('[1]Data Checking'!DZ72="","",'[1]Data Checking'!DZ72)</f>
        <v>1</v>
      </c>
      <c r="DW72">
        <f>IF('[1]Data Checking'!EA72="","",'[1]Data Checking'!EA72)</f>
        <v>1</v>
      </c>
      <c r="DX72">
        <f>IF('[1]Data Checking'!EB72="","",'[1]Data Checking'!EB72)</f>
        <v>1</v>
      </c>
      <c r="DY72">
        <f>IF('[1]Data Checking'!EC72="","",'[1]Data Checking'!EC72)</f>
        <v>1</v>
      </c>
      <c r="DZ72">
        <f>IF('[1]Data Checking'!ED72="","",'[1]Data Checking'!ED72)</f>
        <v>1</v>
      </c>
      <c r="EA72">
        <f>IF('[1]Data Checking'!EE72="","",'[1]Data Checking'!EE72)</f>
        <v>0</v>
      </c>
      <c r="EB72">
        <f>IF('[1]Data Checking'!EF72="","",'[1]Data Checking'!EF72)</f>
        <v>1</v>
      </c>
      <c r="EC72">
        <f>IF('[1]Data Checking'!EG72="","",'[1]Data Checking'!EG72)</f>
        <v>0</v>
      </c>
      <c r="ED72" t="str">
        <f>IF('[1]Data Checking'!EH72="","",'[1]Data Checking'!EH72)</f>
        <v>Non</v>
      </c>
      <c r="EE72" t="str">
        <f>IF('[1]Data Checking'!EI72="","",'[1]Data Checking'!EI72)</f>
        <v>Oui</v>
      </c>
      <c r="EF72" t="str">
        <f>IF('[1]Data Checking'!EJ72="","",'[1]Data Checking'!EJ72)</f>
        <v>Oui</v>
      </c>
      <c r="EG72" t="str">
        <f>IF('[1]Data Checking'!EK72="","",'[1]Data Checking'!EK72)</f>
        <v>Ouest</v>
      </c>
      <c r="EH72" t="str">
        <f>IF('[1]Data Checking'!EL72="","",'[1]Data Checking'!EL72)</f>
        <v>Meme</v>
      </c>
      <c r="EI72" t="str">
        <f>IF('[1]Data Checking'!EM72="","",'[1]Data Checking'!EM72)</f>
        <v>Cité Soleil</v>
      </c>
      <c r="EJ72" t="str">
        <f>IF('[1]Data Checking'!EN72="","",'[1]Data Checking'!EN72)</f>
        <v>Meme</v>
      </c>
      <c r="EK72" t="str">
        <f>IF('[1]Data Checking'!EO72="","",'[1]Data Checking'!EO72)</f>
        <v/>
      </c>
      <c r="EL72" t="str">
        <f>IF('[1]Data Checking'!EP72="","",'[1]Data Checking'!EP72)</f>
        <v/>
      </c>
      <c r="EM72" t="str">
        <f>IF('[1]Data Checking'!EQ72="","",'[1]Data Checking'!EQ72)</f>
        <v/>
      </c>
      <c r="EN72" t="str">
        <f>IF('[1]Data Checking'!ER72="","",'[1]Data Checking'!ER72)</f>
        <v/>
      </c>
      <c r="EO72" t="str">
        <f>IF('[1]Data Checking'!ES72="","",'[1]Data Checking'!ES72)</f>
        <v/>
      </c>
      <c r="EP72" t="str">
        <f>IF('[1]Data Checking'!ET72="","",'[1]Data Checking'!ET72)</f>
        <v/>
      </c>
      <c r="EQ72" t="str">
        <f>IF('[1]Data Checking'!EU72="","",'[1]Data Checking'!EU72)</f>
        <v/>
      </c>
      <c r="ER72" t="str">
        <f>IF('[1]Data Checking'!EV72="","",'[1]Data Checking'!EV72)</f>
        <v/>
      </c>
      <c r="ES72" t="str">
        <f>IF('[1]Data Checking'!EW72="","",'[1]Data Checking'!EW72)</f>
        <v/>
      </c>
      <c r="ET72" t="str">
        <f>IF('[1]Data Checking'!EX72="","",'[1]Data Checking'!EX72)</f>
        <v/>
      </c>
      <c r="EU72" t="str">
        <f>IF('[1]Data Checking'!EY72="","",'[1]Data Checking'!EY72)</f>
        <v/>
      </c>
      <c r="EV72" t="str">
        <f>IF('[1]Data Checking'!EZ72="","",'[1]Data Checking'!EZ72)</f>
        <v/>
      </c>
      <c r="EW72" t="str">
        <f>IF('[1]Data Checking'!FA72="","",'[1]Data Checking'!FA72)</f>
        <v/>
      </c>
      <c r="EX72" t="str">
        <f>IF('[1]Data Checking'!FB72="","",'[1]Data Checking'!FB72)</f>
        <v/>
      </c>
      <c r="EY72" t="str">
        <f>IF('[1]Data Checking'!FC72="","",'[1]Data Checking'!FC72)</f>
        <v/>
      </c>
      <c r="EZ72" t="str">
        <f>IF('[1]Data Checking'!FD72="","",'[1]Data Checking'!FD72)</f>
        <v/>
      </c>
      <c r="FA72" t="str">
        <f>IF('[1]Data Checking'!FE72="","",'[1]Data Checking'!FE72)</f>
        <v/>
      </c>
      <c r="FB72" t="str">
        <f>IF('[1]Data Checking'!FF72="","",'[1]Data Checking'!FF72)</f>
        <v/>
      </c>
      <c r="FC72" t="str">
        <f>IF('[1]Data Checking'!FG72="","",'[1]Data Checking'!FG72)</f>
        <v/>
      </c>
      <c r="FD72" t="str">
        <f>IF('[1]Data Checking'!FH72="","",'[1]Data Checking'!FH72)</f>
        <v/>
      </c>
      <c r="FE72" t="str">
        <f>IF('[1]Data Checking'!FI72="","",'[1]Data Checking'!FI72)</f>
        <v/>
      </c>
      <c r="FF72" t="str">
        <f>IF('[1]Data Checking'!FJ72="","",'[1]Data Checking'!FJ72)</f>
        <v/>
      </c>
      <c r="FG72" t="str">
        <f>IF('[1]Data Checking'!FK72="","",'[1]Data Checking'!FK72)</f>
        <v/>
      </c>
      <c r="FH72" t="str">
        <f>IF('[1]Data Checking'!FL72="","",'[1]Data Checking'!FL72)</f>
        <v/>
      </c>
      <c r="FI72" t="str">
        <f>IF('[1]Data Checking'!FM72="","",'[1]Data Checking'!FM72)</f>
        <v/>
      </c>
      <c r="FJ72" t="str">
        <f>IF('[1]Data Checking'!FN72="","",'[1]Data Checking'!FN72)</f>
        <v/>
      </c>
      <c r="FK72" t="str">
        <f>IF('[1]Data Checking'!FO72="","",'[1]Data Checking'!FO72)</f>
        <v/>
      </c>
      <c r="FL72" t="str">
        <f>IF('[1]Data Checking'!FP72="","",'[1]Data Checking'!FP72)</f>
        <v/>
      </c>
      <c r="FM72" t="str">
        <f>IF('[1]Data Checking'!FQ72="","",'[1]Data Checking'!FQ72)</f>
        <v/>
      </c>
      <c r="FN72" t="str">
        <f>IF('[1]Data Checking'!FR72="","",'[1]Data Checking'!FR72)</f>
        <v/>
      </c>
      <c r="FO72" t="str">
        <f>IF('[1]Data Checking'!FS72="","",'[1]Data Checking'!FS72)</f>
        <v/>
      </c>
      <c r="FP72" t="str">
        <f>IF('[1]Data Checking'!FT72="","",'[1]Data Checking'!FT72)</f>
        <v/>
      </c>
      <c r="FQ72" t="str">
        <f>IF('[1]Data Checking'!FU72="","",'[1]Data Checking'!FU72)</f>
        <v/>
      </c>
      <c r="FR72" t="str">
        <f>IF('[1]Data Checking'!FV72="","",'[1]Data Checking'!FV72)</f>
        <v/>
      </c>
      <c r="FS72" t="str">
        <f>IF('[1]Data Checking'!FW72="","",'[1]Data Checking'!FW72)</f>
        <v/>
      </c>
      <c r="FT72" t="str">
        <f>IF('[1]Data Checking'!FX72="","",'[1]Data Checking'!FX72)</f>
        <v/>
      </c>
      <c r="FU72" t="str">
        <f>IF('[1]Data Checking'!FY72="","",'[1]Data Checking'!FY72)</f>
        <v/>
      </c>
      <c r="FV72" t="str">
        <f>IF('[1]Data Checking'!FZ72="","",'[1]Data Checking'!FZ72)</f>
        <v/>
      </c>
      <c r="FW72" t="str">
        <f>IF('[1]Data Checking'!GA72="","",'[1]Data Checking'!GA72)</f>
        <v/>
      </c>
      <c r="FX72" t="str">
        <f>IF('[1]Data Checking'!GB72="","",'[1]Data Checking'!GB72)</f>
        <v/>
      </c>
      <c r="FY72" t="str">
        <f>IF('[1]Data Checking'!GC72="","",'[1]Data Checking'!GC72)</f>
        <v/>
      </c>
      <c r="FZ72" t="str">
        <f>IF('[1]Data Checking'!GD72="","",'[1]Data Checking'!GD72)</f>
        <v/>
      </c>
      <c r="GA72" t="str">
        <f>IF('[1]Data Checking'!GE72="","",'[1]Data Checking'!GE72)</f>
        <v/>
      </c>
      <c r="GB72" t="str">
        <f>IF('[1]Data Checking'!GF72="","",'[1]Data Checking'!GF72)</f>
        <v/>
      </c>
      <c r="GC72" t="str">
        <f>IF('[1]Data Checking'!GG72="","",'[1]Data Checking'!GG72)</f>
        <v/>
      </c>
      <c r="GD72" t="str">
        <f>IF('[1]Data Checking'!GH72="","",'[1]Data Checking'!GH72)</f>
        <v/>
      </c>
      <c r="GE72" t="str">
        <f>IF('[1]Data Checking'!GI72="","",'[1]Data Checking'!GI72)</f>
        <v/>
      </c>
      <c r="GF72" t="str">
        <f>IF('[1]Data Checking'!GJ72="","",'[1]Data Checking'!GJ72)</f>
        <v/>
      </c>
      <c r="GG72" t="str">
        <f>IF('[1]Data Checking'!GK72="","",'[1]Data Checking'!GK72)</f>
        <v/>
      </c>
      <c r="GH72" t="str">
        <f>IF('[1]Data Checking'!GL72="","",'[1]Data Checking'!GL72)</f>
        <v/>
      </c>
      <c r="GI72" t="str">
        <f>IF('[1]Data Checking'!GM72="","",'[1]Data Checking'!GM72)</f>
        <v/>
      </c>
      <c r="GJ72" t="str">
        <f>IF('[1]Data Checking'!GN72="","",'[1]Data Checking'!GN72)</f>
        <v/>
      </c>
      <c r="GK72" t="str">
        <f>IF('[1]Data Checking'!GO72="","",'[1]Data Checking'!GO72)</f>
        <v/>
      </c>
      <c r="GL72" t="str">
        <f>IF('[1]Data Checking'!GP72="","",'[1]Data Checking'!GP72)</f>
        <v/>
      </c>
      <c r="GM72" t="str">
        <f>IF('[1]Data Checking'!GQ72="","",'[1]Data Checking'!GQ72)</f>
        <v/>
      </c>
      <c r="GN72" t="str">
        <f>IF('[1]Data Checking'!GR72="","",'[1]Data Checking'!GR72)</f>
        <v/>
      </c>
      <c r="GO72" t="str">
        <f>IF('[1]Data Checking'!GS72="","",'[1]Data Checking'!GS72)</f>
        <v/>
      </c>
      <c r="GP72" t="str">
        <f>IF('[1]Data Checking'!GT72="","",'[1]Data Checking'!GT72)</f>
        <v/>
      </c>
      <c r="GQ72" t="str">
        <f>IF('[1]Data Checking'!GU72="","",'[1]Data Checking'!GU72)</f>
        <v/>
      </c>
      <c r="GR72" t="str">
        <f>IF('[1]Data Checking'!GV72="","",'[1]Data Checking'!GV72)</f>
        <v/>
      </c>
      <c r="GS72" t="str">
        <f>IF('[1]Data Checking'!GW72="","",'[1]Data Checking'!GW72)</f>
        <v/>
      </c>
      <c r="GT72" t="str">
        <f>IF('[1]Data Checking'!GX72="","",'[1]Data Checking'!GX72)</f>
        <v/>
      </c>
      <c r="GU72" t="str">
        <f>IF('[1]Data Checking'!GY72="","",'[1]Data Checking'!GY72)</f>
        <v/>
      </c>
      <c r="GV72" t="str">
        <f>IF('[1]Data Checking'!GZ72="","",'[1]Data Checking'!GZ72)</f>
        <v/>
      </c>
      <c r="GW72" t="str">
        <f>IF('[1]Data Checking'!HA72="","",'[1]Data Checking'!HA72)</f>
        <v/>
      </c>
      <c r="GX72" t="str">
        <f>IF('[1]Data Checking'!HB72="","",'[1]Data Checking'!HB72)</f>
        <v/>
      </c>
      <c r="GY72" t="str">
        <f>IF('[1]Data Checking'!HC72="","",'[1]Data Checking'!HC72)</f>
        <v/>
      </c>
      <c r="GZ72" t="str">
        <f>IF('[1]Data Checking'!HD72="","",'[1]Data Checking'!HD72)</f>
        <v/>
      </c>
      <c r="HA72" t="str">
        <f>IF('[1]Data Checking'!HE72="","",'[1]Data Checking'!HE72)</f>
        <v/>
      </c>
      <c r="HB72" t="str">
        <f>IF('[1]Data Checking'!HF72="","",'[1]Data Checking'!HF72)</f>
        <v/>
      </c>
      <c r="HC72" t="str">
        <f>IF('[1]Data Checking'!HG72="","",'[1]Data Checking'!HG72)</f>
        <v/>
      </c>
      <c r="HD72" t="str">
        <f>IF('[1]Data Checking'!HH72="","",'[1]Data Checking'!HH72)</f>
        <v/>
      </c>
      <c r="HE72" t="str">
        <f>IF('[1]Data Checking'!HI72="","",'[1]Data Checking'!HI72)</f>
        <v/>
      </c>
      <c r="HF72" t="str">
        <f>IF('[1]Data Checking'!HJ72="","",'[1]Data Checking'!HJ72)</f>
        <v/>
      </c>
      <c r="HG72" t="str">
        <f>IF('[1]Data Checking'!HK72="","",'[1]Data Checking'!HK72)</f>
        <v/>
      </c>
      <c r="HH72" t="str">
        <f>IF('[1]Data Checking'!HL72="","",'[1]Data Checking'!HL72)</f>
        <v/>
      </c>
      <c r="HI72" t="str">
        <f>IF('[1]Data Checking'!HM72="","",'[1]Data Checking'!HM72)</f>
        <v/>
      </c>
      <c r="HJ72" t="str">
        <f>IF('[1]Data Checking'!HN72="","",'[1]Data Checking'!HN72)</f>
        <v/>
      </c>
      <c r="HK72" t="str">
        <f>IF('[1]Data Checking'!HO72="","",'[1]Data Checking'!HO72)</f>
        <v/>
      </c>
      <c r="HL72" t="str">
        <f>IF('[1]Data Checking'!HP72="","",'[1]Data Checking'!HP72)</f>
        <v/>
      </c>
      <c r="HM72" t="str">
        <f>IF('[1]Data Checking'!HQ72="","",'[1]Data Checking'!HQ72)</f>
        <v/>
      </c>
      <c r="HN72" t="str">
        <f>IF('[1]Data Checking'!HR72="","",'[1]Data Checking'!HR72)</f>
        <v/>
      </c>
      <c r="HO72" t="str">
        <f>IF('[1]Data Checking'!HS72="","",'[1]Data Checking'!HS72)</f>
        <v/>
      </c>
      <c r="HP72" t="str">
        <f>IF('[1]Data Checking'!HT72="","",'[1]Data Checking'!HT72)</f>
        <v/>
      </c>
      <c r="HQ72" t="str">
        <f>IF('[1]Data Checking'!HU72="","",'[1]Data Checking'!HU72)</f>
        <v/>
      </c>
      <c r="HR72" t="str">
        <f>IF('[1]Data Checking'!HV72="","",'[1]Data Checking'!HV72)</f>
        <v/>
      </c>
      <c r="HS72" t="str">
        <f>IF('[1]Data Checking'!HW72="","",'[1]Data Checking'!HW72)</f>
        <v/>
      </c>
      <c r="HT72" t="str">
        <f>IF('[1]Data Checking'!HX72="","",'[1]Data Checking'!HX72)</f>
        <v/>
      </c>
      <c r="HU72" t="str">
        <f>IF('[1]Data Checking'!HY72="","",'[1]Data Checking'!HY72)</f>
        <v/>
      </c>
      <c r="HV72" t="str">
        <f>IF('[1]Data Checking'!HZ72="","",'[1]Data Checking'!HZ72)</f>
        <v/>
      </c>
      <c r="HW72" t="str">
        <f>IF('[1]Data Checking'!IA72="","",'[1]Data Checking'!IA72)</f>
        <v/>
      </c>
      <c r="HX72" t="str">
        <f>IF('[1]Data Checking'!IB72="","",'[1]Data Checking'!IB72)</f>
        <v/>
      </c>
      <c r="HY72" t="str">
        <f>IF('[1]Data Checking'!IC72="","",'[1]Data Checking'!IC72)</f>
        <v/>
      </c>
      <c r="HZ72" t="str">
        <f>IF('[1]Data Checking'!ID72="","",'[1]Data Checking'!ID72)</f>
        <v/>
      </c>
      <c r="IA72" t="str">
        <f>IF('[1]Data Checking'!IE72="","",'[1]Data Checking'!IE72)</f>
        <v/>
      </c>
      <c r="IB72" t="str">
        <f>IF('[1]Data Checking'!IF72="","",'[1]Data Checking'!IF72)</f>
        <v>Non</v>
      </c>
      <c r="IC72" t="str">
        <f>IF('[1]Data Checking'!IG72="","",'[1]Data Checking'!IG72)</f>
        <v/>
      </c>
      <c r="ID72" t="str">
        <f>IF('[1]Data Checking'!IH72="","",'[1]Data Checking'!IH72)</f>
        <v/>
      </c>
      <c r="IE72" t="str">
        <f>IF('[1]Data Checking'!II72="","",'[1]Data Checking'!II72)</f>
        <v/>
      </c>
      <c r="IF72" t="str">
        <f>IF('[1]Data Checking'!IJ72="","",'[1]Data Checking'!IJ72)</f>
        <v/>
      </c>
      <c r="IG72" t="str">
        <f>IF('[1]Data Checking'!IK72="","",'[1]Data Checking'!IK72)</f>
        <v/>
      </c>
      <c r="IH72" t="str">
        <f>IF('[1]Data Checking'!IL72="","",'[1]Data Checking'!IL72)</f>
        <v/>
      </c>
      <c r="II72" t="str">
        <f>IF('[1]Data Checking'!IM72="","",'[1]Data Checking'!IM72)</f>
        <v/>
      </c>
      <c r="IJ72" t="str">
        <f>IF('[1]Data Checking'!IN72="","",'[1]Data Checking'!IN72)</f>
        <v/>
      </c>
      <c r="IK72" t="str">
        <f>IF('[1]Data Checking'!IO72="","",'[1]Data Checking'!IO72)</f>
        <v>Aucune préoccupation particulière</v>
      </c>
      <c r="IL72">
        <f>IF('[1]Data Checking'!IP72="","",'[1]Data Checking'!IP72)</f>
        <v>0</v>
      </c>
      <c r="IM72">
        <f>IF('[1]Data Checking'!IQ72="","",'[1]Data Checking'!IQ72)</f>
        <v>0</v>
      </c>
      <c r="IN72">
        <f>IF('[1]Data Checking'!IR72="","",'[1]Data Checking'!IR72)</f>
        <v>0</v>
      </c>
      <c r="IO72">
        <f>IF('[1]Data Checking'!IS72="","",'[1]Data Checking'!IS72)</f>
        <v>0</v>
      </c>
      <c r="IP72">
        <f>IF('[1]Data Checking'!IT72="","",'[1]Data Checking'!IT72)</f>
        <v>0</v>
      </c>
      <c r="IQ72">
        <f>IF('[1]Data Checking'!IU72="","",'[1]Data Checking'!IU72)</f>
        <v>1</v>
      </c>
      <c r="IR72">
        <f>IF('[1]Data Checking'!IV72="","",'[1]Data Checking'!IV72)</f>
        <v>0</v>
      </c>
      <c r="IS72">
        <f>IF('[1]Data Checking'!IW72="","",'[1]Data Checking'!IW72)</f>
        <v>0</v>
      </c>
      <c r="IT72" t="str">
        <f>IF('[1]Data Checking'!IX72="","",'[1]Data Checking'!IX72)</f>
        <v/>
      </c>
      <c r="IU72" t="str">
        <f>IF('[1]Data Checking'!IY72="","",'[1]Data Checking'!IY72)</f>
        <v>Oui</v>
      </c>
      <c r="IV72" t="str">
        <f>IF('[1]Data Checking'!IZ72="","",'[1]Data Checking'!IZ72)</f>
        <v/>
      </c>
      <c r="IW72" t="str">
        <f>IF('[1]Data Checking'!JA72="","",'[1]Data Checking'!JA72)</f>
        <v>Nourriture</v>
      </c>
      <c r="IX72">
        <f>IF('[1]Data Checking'!JB72="","",'[1]Data Checking'!JB72)</f>
        <v>1</v>
      </c>
      <c r="IY72">
        <f>IF('[1]Data Checking'!JC72="","",'[1]Data Checking'!JC72)</f>
        <v>0</v>
      </c>
      <c r="IZ72">
        <f>IF('[1]Data Checking'!JD72="","",'[1]Data Checking'!JD72)</f>
        <v>0</v>
      </c>
      <c r="JA72">
        <f>IF('[1]Data Checking'!JE72="","",'[1]Data Checking'!JE72)</f>
        <v>0</v>
      </c>
      <c r="JB72" t="str">
        <f>IF('[1]Data Checking'!JF72="","",'[1]Data Checking'!JF72)</f>
        <v/>
      </c>
      <c r="JC72" t="str">
        <f>IF('[1]Data Checking'!JG72="","",'[1]Data Checking'!JG72)</f>
        <v/>
      </c>
      <c r="JD72" t="str">
        <f>IF('[1]Data Checking'!JH72="","",'[1]Data Checking'!JH72)</f>
        <v/>
      </c>
      <c r="JE72" t="str">
        <f>IF('[1]Data Checking'!JI72="","",'[1]Data Checking'!JI72)</f>
        <v/>
      </c>
      <c r="JF72" t="str">
        <f>IF('[1]Data Checking'!JJ72="","",'[1]Data Checking'!JJ72)</f>
        <v/>
      </c>
      <c r="JG72" t="str">
        <f>IF('[1]Data Checking'!JK72="","",'[1]Data Checking'!JK72)</f>
        <v/>
      </c>
      <c r="JH72" t="str">
        <f>IF('[1]Data Checking'!JL72="","",'[1]Data Checking'!JL72)</f>
        <v/>
      </c>
      <c r="JI72" t="str">
        <f>IF('[1]Data Checking'!JM72="","",'[1]Data Checking'!JM72)</f>
        <v/>
      </c>
      <c r="JJ72" t="str">
        <f>IF('[1]Data Checking'!JN72="","",'[1]Data Checking'!JN72)</f>
        <v/>
      </c>
      <c r="JK72" t="str">
        <f>IF('[1]Data Checking'!JO72="","",'[1]Data Checking'!JO72)</f>
        <v/>
      </c>
      <c r="JL72" t="str">
        <f>IF('[1]Data Checking'!JP72="","",'[1]Data Checking'!JP72)</f>
        <v/>
      </c>
      <c r="JM72" t="str">
        <f>IF('[1]Data Checking'!JQ72="","",'[1]Data Checking'!JQ72)</f>
        <v/>
      </c>
      <c r="JN72" t="str">
        <f>IF('[1]Data Checking'!JR72="","",'[1]Data Checking'!JR72)</f>
        <v/>
      </c>
      <c r="JO72" t="str">
        <f>IF('[1]Data Checking'!JS72="","",'[1]Data Checking'!JS72)</f>
        <v/>
      </c>
      <c r="JP72" t="str">
        <f>IF('[1]Data Checking'!JT72="","",'[1]Data Checking'!JT72)</f>
        <v/>
      </c>
      <c r="JQ72" t="str">
        <f>IF('[1]Data Checking'!JU72="","",'[1]Data Checking'!JU72)</f>
        <v/>
      </c>
      <c r="JR72" t="str">
        <f>IF('[1]Data Checking'!JV72="","",'[1]Data Checking'!JV72)</f>
        <v/>
      </c>
      <c r="JS72" t="str">
        <f>IF('[1]Data Checking'!JW72="","",'[1]Data Checking'!JW72)</f>
        <v/>
      </c>
      <c r="JT72" t="str">
        <f>IF('[1]Data Checking'!JX72="","",'[1]Data Checking'!JX72)</f>
        <v/>
      </c>
      <c r="JU72" t="str">
        <f>IF('[1]Data Checking'!JY72="","",'[1]Data Checking'!JY72)</f>
        <v/>
      </c>
      <c r="JV72" t="str">
        <f>IF('[1]Data Checking'!JZ72="","",'[1]Data Checking'!JZ72)</f>
        <v/>
      </c>
      <c r="JW72" t="str">
        <f>IF('[1]Data Checking'!KA72="","",'[1]Data Checking'!KA72)</f>
        <v/>
      </c>
      <c r="JX72" t="str">
        <f>IF('[1]Data Checking'!KB72="","",'[1]Data Checking'!KB72)</f>
        <v/>
      </c>
      <c r="JY72" t="str">
        <f>IF('[1]Data Checking'!KC72="","",'[1]Data Checking'!KC72)</f>
        <v/>
      </c>
      <c r="JZ72" t="str">
        <f>IF('[1]Data Checking'!KD72="","",'[1]Data Checking'!KD72)</f>
        <v/>
      </c>
      <c r="KA72" t="str">
        <f>IF('[1]Data Checking'!KE72="","",'[1]Data Checking'!KE72)</f>
        <v/>
      </c>
      <c r="KB72" t="str">
        <f>IF('[1]Data Checking'!KF72="","",'[1]Data Checking'!KF72)</f>
        <v/>
      </c>
      <c r="KC72" t="str">
        <f>IF('[1]Data Checking'!KG72="","",'[1]Data Checking'!KG72)</f>
        <v/>
      </c>
      <c r="KD72" t="str">
        <f>IF('[1]Data Checking'!KH72="","",'[1]Data Checking'!KH72)</f>
        <v/>
      </c>
      <c r="KE72" t="str">
        <f>IF('[1]Data Checking'!KI72="","",'[1]Data Checking'!KI72)</f>
        <v/>
      </c>
      <c r="KF72" t="str">
        <f>IF('[1]Data Checking'!KJ72="","",'[1]Data Checking'!KJ72)</f>
        <v/>
      </c>
      <c r="KG72" t="str">
        <f>IF('[1]Data Checking'!KK72="","",'[1]Data Checking'!KK72)</f>
        <v/>
      </c>
      <c r="KH72" t="str">
        <f>IF('[1]Data Checking'!KL72="","",'[1]Data Checking'!KL72)</f>
        <v/>
      </c>
      <c r="KI72" t="str">
        <f>IF('[1]Data Checking'!KM72="","",'[1]Data Checking'!KM72)</f>
        <v/>
      </c>
      <c r="KJ72" t="str">
        <f>IF('[1]Data Checking'!KN72="","",'[1]Data Checking'!KN72)</f>
        <v/>
      </c>
      <c r="KK72" t="str">
        <f>IF('[1]Data Checking'!KO72="","",'[1]Data Checking'!KO72)</f>
        <v/>
      </c>
      <c r="KL72" t="str">
        <f>IF('[1]Data Checking'!KP72="","",'[1]Data Checking'!KP72)</f>
        <v/>
      </c>
      <c r="KM72" t="str">
        <f>IF('[1]Data Checking'!KQ72="","",'[1]Data Checking'!KQ72)</f>
        <v/>
      </c>
      <c r="KN72" t="str">
        <f>IF('[1]Data Checking'!KR72="","",'[1]Data Checking'!KR72)</f>
        <v/>
      </c>
      <c r="KO72" t="str">
        <f>IF('[1]Data Checking'!KS72="","",'[1]Data Checking'!KS72)</f>
        <v/>
      </c>
      <c r="KP72" t="str">
        <f>IF('[1]Data Checking'!KT72="","",'[1]Data Checking'!KT72)</f>
        <v/>
      </c>
      <c r="KQ72" t="str">
        <f>IF('[1]Data Checking'!KU72="","",'[1]Data Checking'!KU72)</f>
        <v/>
      </c>
      <c r="KR72" t="str">
        <f>IF('[1]Data Checking'!KV72="","",'[1]Data Checking'!KV72)</f>
        <v/>
      </c>
      <c r="KS72" t="str">
        <f>IF('[1]Data Checking'!KW72="","",'[1]Data Checking'!KW72)</f>
        <v/>
      </c>
      <c r="KT72" t="str">
        <f>IF('[1]Data Checking'!KX72="","",'[1]Data Checking'!KX72)</f>
        <v/>
      </c>
      <c r="KU72" t="str">
        <f>IF('[1]Data Checking'!KY72="","",'[1]Data Checking'!KY72)</f>
        <v/>
      </c>
      <c r="KV72" t="str">
        <f>IF('[1]Data Checking'!KZ72="","",'[1]Data Checking'!KZ72)</f>
        <v/>
      </c>
      <c r="KW72" t="str">
        <f>IF('[1]Data Checking'!LA72="","",'[1]Data Checking'!LA72)</f>
        <v/>
      </c>
      <c r="KX72" t="str">
        <f>IF('[1]Data Checking'!LB72="","",'[1]Data Checking'!LB72)</f>
        <v/>
      </c>
      <c r="KY72" t="str">
        <f>IF('[1]Data Checking'!LC72="","",'[1]Data Checking'!LC72)</f>
        <v/>
      </c>
      <c r="KZ72" t="str">
        <f>IF('[1]Data Checking'!LD72="","",'[1]Data Checking'!LD72)</f>
        <v/>
      </c>
      <c r="LA72" t="str">
        <f>IF('[1]Data Checking'!LE72="","",'[1]Data Checking'!LE72)</f>
        <v/>
      </c>
      <c r="LB72" t="str">
        <f>IF('[1]Data Checking'!LF72="","",'[1]Data Checking'!LF72)</f>
        <v/>
      </c>
      <c r="LC72" t="str">
        <f>IF('[1]Data Checking'!LG72="","",'[1]Data Checking'!LG72)</f>
        <v/>
      </c>
      <c r="LD72" t="str">
        <f>IF('[1]Data Checking'!LH72="","",'[1]Data Checking'!LH72)</f>
        <v/>
      </c>
      <c r="LE72" t="str">
        <f>IF('[1]Data Checking'!LI72="","",'[1]Data Checking'!LI72)</f>
        <v/>
      </c>
      <c r="LF72" t="str">
        <f>IF('[1]Data Checking'!LJ72="","",'[1]Data Checking'!LJ72)</f>
        <v/>
      </c>
      <c r="LG72" t="str">
        <f>IF('[1]Data Checking'!LK72="","",'[1]Data Checking'!LK72)</f>
        <v/>
      </c>
      <c r="LH72" t="str">
        <f>IF('[1]Data Checking'!LL72="","",'[1]Data Checking'!LL72)</f>
        <v/>
      </c>
      <c r="LI72" t="str">
        <f>IF('[1]Data Checking'!LM72="","",'[1]Data Checking'!LM72)</f>
        <v/>
      </c>
      <c r="LJ72" t="str">
        <f>IF('[1]Data Checking'!LN72="","",'[1]Data Checking'!LN72)</f>
        <v/>
      </c>
      <c r="LK72" t="str">
        <f>IF('[1]Data Checking'!LO72="","",'[1]Data Checking'!LO72)</f>
        <v/>
      </c>
      <c r="LL72" t="str">
        <f>IF('[1]Data Checking'!LP72="","",'[1]Data Checking'!LP72)</f>
        <v/>
      </c>
      <c r="LM72" t="str">
        <f>IF('[1]Data Checking'!LQ72="","",'[1]Data Checking'!LQ72)</f>
        <v/>
      </c>
      <c r="LN72" t="str">
        <f>IF('[1]Data Checking'!LR72="","",'[1]Data Checking'!LR72)</f>
        <v/>
      </c>
      <c r="LO72" t="str">
        <f>IF('[1]Data Checking'!LS72="","",'[1]Data Checking'!LS72)</f>
        <v/>
      </c>
      <c r="LP72" t="str">
        <f>IF('[1]Data Checking'!LT72="","",'[1]Data Checking'!LT72)</f>
        <v/>
      </c>
      <c r="LQ72" t="str">
        <f>IF('[1]Data Checking'!LU72="","",'[1]Data Checking'!LU72)</f>
        <v/>
      </c>
      <c r="LR72" t="str">
        <f>IF('[1]Data Checking'!LV72="","",'[1]Data Checking'!LV72)</f>
        <v/>
      </c>
      <c r="LS72" t="str">
        <f>IF('[1]Data Checking'!LW72="","",'[1]Data Checking'!LW72)</f>
        <v/>
      </c>
      <c r="LT72" t="str">
        <f>IF('[1]Data Checking'!LX72="","",'[1]Data Checking'!LX72)</f>
        <v/>
      </c>
      <c r="LU72" t="str">
        <f>IF('[1]Data Checking'!LY72="","",'[1]Data Checking'!LY72)</f>
        <v/>
      </c>
      <c r="LV72" t="str">
        <f>IF('[1]Data Checking'!LZ72="","",'[1]Data Checking'!LZ72)</f>
        <v/>
      </c>
      <c r="LW72" t="str">
        <f>IF('[1]Data Checking'!MA72="","",'[1]Data Checking'!MA72)</f>
        <v/>
      </c>
      <c r="LX72" t="str">
        <f>IF('[1]Data Checking'!MB72="","",'[1]Data Checking'!MB72)</f>
        <v/>
      </c>
      <c r="LY72" t="str">
        <f>IF('[1]Data Checking'!MC72="","",'[1]Data Checking'!MC72)</f>
        <v/>
      </c>
      <c r="LZ72" t="str">
        <f>IF('[1]Data Checking'!MD72="","",'[1]Data Checking'!MD72)</f>
        <v/>
      </c>
      <c r="MA72" t="str">
        <f>IF('[1]Data Checking'!ME72="","",'[1]Data Checking'!ME72)</f>
        <v/>
      </c>
      <c r="MB72" t="str">
        <f>IF('[1]Data Checking'!MF72="","",'[1]Data Checking'!MF72)</f>
        <v/>
      </c>
      <c r="MC72" t="str">
        <f>IF('[1]Data Checking'!MG72="","",'[1]Data Checking'!MG72)</f>
        <v/>
      </c>
      <c r="MD72" t="str">
        <f>IF('[1]Data Checking'!MH72="","",'[1]Data Checking'!MH72)</f>
        <v/>
      </c>
      <c r="ME72" t="str">
        <f>IF('[1]Data Checking'!MI72="","",'[1]Data Checking'!MI72)</f>
        <v/>
      </c>
      <c r="MF72" t="str">
        <f>IF('[1]Data Checking'!MJ72="","",'[1]Data Checking'!MJ72)</f>
        <v/>
      </c>
      <c r="MG72" t="str">
        <f>IF('[1]Data Checking'!MK72="","",'[1]Data Checking'!MK72)</f>
        <v/>
      </c>
      <c r="MH72" t="str">
        <f>IF('[1]Data Checking'!ML72="","",'[1]Data Checking'!ML72)</f>
        <v/>
      </c>
      <c r="MI72" t="str">
        <f>IF('[1]Data Checking'!MM72="","",'[1]Data Checking'!MM72)</f>
        <v/>
      </c>
      <c r="MJ72" t="str">
        <f>IF('[1]Data Checking'!MN72="","",'[1]Data Checking'!MN72)</f>
        <v/>
      </c>
      <c r="MK72" t="str">
        <f>IF('[1]Data Checking'!MO72="","",'[1]Data Checking'!MO72)</f>
        <v/>
      </c>
      <c r="ML72" t="str">
        <f>IF('[1]Data Checking'!MP72="","",'[1]Data Checking'!MP72)</f>
        <v/>
      </c>
      <c r="MM72" t="str">
        <f>IF('[1]Data Checking'!MQ72="","",'[1]Data Checking'!MQ72)</f>
        <v/>
      </c>
      <c r="MN72" t="str">
        <f>IF('[1]Data Checking'!MR72="","",'[1]Data Checking'!MR72)</f>
        <v/>
      </c>
      <c r="MO72" t="str">
        <f>IF('[1]Data Checking'!MS72="","",'[1]Data Checking'!MS72)</f>
        <v/>
      </c>
      <c r="MP72" t="str">
        <f>IF('[1]Data Checking'!MT72="","",'[1]Data Checking'!MT72)</f>
        <v/>
      </c>
      <c r="MQ72" t="str">
        <f>IF('[1]Data Checking'!MU72="","",'[1]Data Checking'!MU72)</f>
        <v/>
      </c>
      <c r="MR72" t="str">
        <f>IF('[1]Data Checking'!MV72="","",'[1]Data Checking'!MV72)</f>
        <v/>
      </c>
      <c r="MS72" t="str">
        <f>IF('[1]Data Checking'!MW72="","",'[1]Data Checking'!MW72)</f>
        <v/>
      </c>
      <c r="MT72" t="str">
        <f>IF('[1]Data Checking'!MX72="","",'[1]Data Checking'!MX72)</f>
        <v/>
      </c>
      <c r="MU72" t="str">
        <f>IF('[1]Data Checking'!MY72="","",'[1]Data Checking'!MY72)</f>
        <v/>
      </c>
      <c r="MV72" t="str">
        <f>IF('[1]Data Checking'!MZ72="","",'[1]Data Checking'!MZ72)</f>
        <v/>
      </c>
      <c r="MW72" t="str">
        <f>IF('[1]Data Checking'!NA72="","",'[1]Data Checking'!NA72)</f>
        <v/>
      </c>
      <c r="MX72" t="str">
        <f>IF('[1]Data Checking'!NB72="","",'[1]Data Checking'!NB72)</f>
        <v/>
      </c>
      <c r="MY72" t="str">
        <f>IF('[1]Data Checking'!NC72="","",'[1]Data Checking'!NC72)</f>
        <v/>
      </c>
      <c r="MZ72" t="str">
        <f>IF('[1]Data Checking'!ND72="","",'[1]Data Checking'!ND72)</f>
        <v/>
      </c>
      <c r="NA72" t="str">
        <f>IF('[1]Data Checking'!NE72="","",'[1]Data Checking'!NE72)</f>
        <v/>
      </c>
      <c r="NB72" t="str">
        <f>IF('[1]Data Checking'!NF72="","",'[1]Data Checking'!NF72)</f>
        <v/>
      </c>
      <c r="NC72" t="str">
        <f>IF('[1]Data Checking'!NG72="","",'[1]Data Checking'!NG72)</f>
        <v/>
      </c>
      <c r="ND72" t="str">
        <f>IF('[1]Data Checking'!NH72="","",'[1]Data Checking'!NH72)</f>
        <v/>
      </c>
      <c r="NE72" t="str">
        <f>IF('[1]Data Checking'!NI72="","",'[1]Data Checking'!NI72)</f>
        <v/>
      </c>
      <c r="NF72" t="str">
        <f>IF('[1]Data Checking'!NJ72="","",'[1]Data Checking'!NJ72)</f>
        <v/>
      </c>
      <c r="NG72" t="str">
        <f>IF('[1]Data Checking'!NK72="","",'[1]Data Checking'!NK72)</f>
        <v/>
      </c>
      <c r="NH72" t="str">
        <f>IF('[1]Data Checking'!NL72="","",'[1]Data Checking'!NL72)</f>
        <v/>
      </c>
      <c r="NI72" t="str">
        <f>IF('[1]Data Checking'!NM72="","",'[1]Data Checking'!NM72)</f>
        <v/>
      </c>
      <c r="NJ72" t="str">
        <f>IF('[1]Data Checking'!NN72="","",'[1]Data Checking'!NN72)</f>
        <v/>
      </c>
      <c r="NK72" t="str">
        <f>IF('[1]Data Checking'!NO72="","",'[1]Data Checking'!NO72)</f>
        <v/>
      </c>
      <c r="NL72" t="str">
        <f>IF('[1]Data Checking'!NP72="","",'[1]Data Checking'!NP72)</f>
        <v/>
      </c>
      <c r="NM72" t="str">
        <f>IF('[1]Data Checking'!NQ72="","",'[1]Data Checking'!NQ72)</f>
        <v/>
      </c>
      <c r="NN72" t="str">
        <f>IF('[1]Data Checking'!NR72="","",'[1]Data Checking'!NR72)</f>
        <v/>
      </c>
      <c r="NO72" t="str">
        <f>IF('[1]Data Checking'!NS72="","",'[1]Data Checking'!NS72)</f>
        <v/>
      </c>
      <c r="NP72" t="str">
        <f>IF('[1]Data Checking'!NT72="","",'[1]Data Checking'!NT72)</f>
        <v/>
      </c>
      <c r="NQ72" t="str">
        <f>IF('[1]Data Checking'!NU72="","",'[1]Data Checking'!NU72)</f>
        <v/>
      </c>
      <c r="NR72" t="str">
        <f>IF('[1]Data Checking'!NV72="","",'[1]Data Checking'!NV72)</f>
        <v/>
      </c>
      <c r="NS72" t="str">
        <f>IF('[1]Data Checking'!NW72="","",'[1]Data Checking'!NW72)</f>
        <v/>
      </c>
      <c r="NT72" t="str">
        <f>IF('[1]Data Checking'!NX72="","",'[1]Data Checking'!NX72)</f>
        <v/>
      </c>
      <c r="NU72" t="str">
        <f>IF('[1]Data Checking'!NY72="","",'[1]Data Checking'!NY72)</f>
        <v/>
      </c>
      <c r="NV72" t="str">
        <f>IF('[1]Data Checking'!NZ72="","",'[1]Data Checking'!NZ72)</f>
        <v/>
      </c>
      <c r="NW72" t="str">
        <f>IF('[1]Data Checking'!OA72="","",'[1]Data Checking'!OA72)</f>
        <v/>
      </c>
      <c r="NX72" t="str">
        <f>IF('[1]Data Checking'!OB72="","",'[1]Data Checking'!OB72)</f>
        <v/>
      </c>
      <c r="NY72" t="str">
        <f>IF('[1]Data Checking'!OC72="","",'[1]Data Checking'!OC72)</f>
        <v/>
      </c>
      <c r="NZ72" t="str">
        <f>IF('[1]Data Checking'!OD72="","",'[1]Data Checking'!OD72)</f>
        <v/>
      </c>
      <c r="OA72" t="str">
        <f>IF('[1]Data Checking'!OE72="","",'[1]Data Checking'!OE72)</f>
        <v/>
      </c>
      <c r="OB72" t="str">
        <f>IF('[1]Data Checking'!OF72="","",'[1]Data Checking'!OF72)</f>
        <v/>
      </c>
      <c r="OC72" t="str">
        <f>IF('[1]Data Checking'!OG72="","",'[1]Data Checking'!OG72)</f>
        <v/>
      </c>
      <c r="OD72" t="str">
        <f>IF('[1]Data Checking'!OH72="","",'[1]Data Checking'!OH72)</f>
        <v/>
      </c>
      <c r="OE72" t="str">
        <f>IF('[1]Data Checking'!OI72="","",'[1]Data Checking'!OI72)</f>
        <v/>
      </c>
      <c r="OF72" t="str">
        <f>IF('[1]Data Checking'!OJ72="","",'[1]Data Checking'!OJ72)</f>
        <v/>
      </c>
      <c r="OG72" t="str">
        <f>IF('[1]Data Checking'!OK72="","",'[1]Data Checking'!OK72)</f>
        <v/>
      </c>
      <c r="OH72" t="str">
        <f>IF('[1]Data Checking'!OL72="","",'[1]Data Checking'!OL72)</f>
        <v/>
      </c>
      <c r="OI72" t="str">
        <f>IF('[1]Data Checking'!OM72="","",'[1]Data Checking'!OM72)</f>
        <v/>
      </c>
      <c r="OJ72" t="str">
        <f>IF('[1]Data Checking'!ON72="","",'[1]Data Checking'!ON72)</f>
        <v/>
      </c>
      <c r="OK72" t="str">
        <f>IF('[1]Data Checking'!OO72="","",'[1]Data Checking'!OO72)</f>
        <v/>
      </c>
      <c r="OL72" t="str">
        <f>IF('[1]Data Checking'!OP72="","",'[1]Data Checking'!OP72)</f>
        <v/>
      </c>
      <c r="OM72" t="str">
        <f>IF('[1]Data Checking'!OQ72="","",'[1]Data Checking'!OQ72)</f>
        <v/>
      </c>
      <c r="ON72" t="str">
        <f>IF('[1]Data Checking'!OR72="","",'[1]Data Checking'!OR72)</f>
        <v/>
      </c>
      <c r="OO72" t="str">
        <f>IF('[1]Data Checking'!OS72="","",'[1]Data Checking'!OS72)</f>
        <v/>
      </c>
      <c r="OP72" t="str">
        <f>IF('[1]Data Checking'!OT72="","",'[1]Data Checking'!OT72)</f>
        <v/>
      </c>
      <c r="OQ72" t="str">
        <f>IF('[1]Data Checking'!OU72="","",'[1]Data Checking'!OU72)</f>
        <v/>
      </c>
      <c r="OR72" t="str">
        <f>IF('[1]Data Checking'!OV72="","",'[1]Data Checking'!OV72)</f>
        <v/>
      </c>
      <c r="OS72" t="str">
        <f>IF('[1]Data Checking'!OW72="","",'[1]Data Checking'!OW72)</f>
        <v/>
      </c>
      <c r="OT72" t="str">
        <f>IF('[1]Data Checking'!OX72="","",'[1]Data Checking'!OX72)</f>
        <v/>
      </c>
      <c r="OU72" t="str">
        <f>IF('[1]Data Checking'!OY72="","",'[1]Data Checking'!OY72)</f>
        <v/>
      </c>
      <c r="OV72" t="str">
        <f>IF('[1]Data Checking'!OZ72="","",'[1]Data Checking'!OZ72)</f>
        <v/>
      </c>
      <c r="OW72" t="str">
        <f>IF('[1]Data Checking'!PA72="","",'[1]Data Checking'!PA72)</f>
        <v/>
      </c>
      <c r="OX72" t="str">
        <f>IF('[1]Data Checking'!PB72="","",'[1]Data Checking'!PB72)</f>
        <v/>
      </c>
      <c r="OY72" t="str">
        <f>IF('[1]Data Checking'!PC72="","",'[1]Data Checking'!PC72)</f>
        <v/>
      </c>
      <c r="OZ72" t="str">
        <f>IF('[1]Data Checking'!PD72="","",'[1]Data Checking'!PD72)</f>
        <v/>
      </c>
      <c r="PA72" t="str">
        <f>IF('[1]Data Checking'!PE72="","",'[1]Data Checking'!PE72)</f>
        <v/>
      </c>
      <c r="PB72" t="str">
        <f>IF('[1]Data Checking'!PF72="","",'[1]Data Checking'!PF72)</f>
        <v/>
      </c>
      <c r="PC72" t="str">
        <f>IF('[1]Data Checking'!PG72="","",'[1]Data Checking'!PG72)</f>
        <v/>
      </c>
      <c r="PD72" t="str">
        <f>IF('[1]Data Checking'!PH72="","",'[1]Data Checking'!PH72)</f>
        <v/>
      </c>
      <c r="PE72" t="str">
        <f>IF('[1]Data Checking'!PI72="","",'[1]Data Checking'!PI72)</f>
        <v/>
      </c>
      <c r="PF72" t="str">
        <f>IF('[1]Data Checking'!PJ72="","",'[1]Data Checking'!PJ72)</f>
        <v/>
      </c>
      <c r="PG72" t="str">
        <f>IF('[1]Data Checking'!PK72="","",'[1]Data Checking'!PK72)</f>
        <v/>
      </c>
      <c r="PH72" t="str">
        <f>IF('[1]Data Checking'!PL72="","",'[1]Data Checking'!PL72)</f>
        <v/>
      </c>
      <c r="PI72" t="str">
        <f>IF('[1]Data Checking'!PM72="","",'[1]Data Checking'!PM72)</f>
        <v/>
      </c>
      <c r="PJ72" t="str">
        <f>IF('[1]Data Checking'!PN72="","",'[1]Data Checking'!PN72)</f>
        <v/>
      </c>
      <c r="PK72" t="str">
        <f>IF('[1]Data Checking'!PO72="","",'[1]Data Checking'!PO72)</f>
        <v/>
      </c>
      <c r="PL72" t="str">
        <f>IF('[1]Data Checking'!PP72="","",'[1]Data Checking'!PP72)</f>
        <v/>
      </c>
      <c r="PM72" t="str">
        <f>IF('[1]Data Checking'!PQ72="","",'[1]Data Checking'!PQ72)</f>
        <v/>
      </c>
      <c r="PN72" t="str">
        <f>IF('[1]Data Checking'!PR72="","",'[1]Data Checking'!PR72)</f>
        <v/>
      </c>
      <c r="PO72" t="str">
        <f>IF('[1]Data Checking'!PS72="","",'[1]Data Checking'!PS72)</f>
        <v/>
      </c>
      <c r="PP72" t="str">
        <f>IF('[1]Data Checking'!PT72="","",'[1]Data Checking'!PT72)</f>
        <v/>
      </c>
      <c r="PQ72" t="str">
        <f>IF('[1]Data Checking'!PU72="","",'[1]Data Checking'!PU72)</f>
        <v/>
      </c>
      <c r="PR72" t="str">
        <f>IF('[1]Data Checking'!PV72="","",'[1]Data Checking'!PV72)</f>
        <v/>
      </c>
      <c r="PS72" t="str">
        <f>IF('[1]Data Checking'!PW72="","",'[1]Data Checking'!PW72)</f>
        <v/>
      </c>
      <c r="PT72" t="str">
        <f>IF('[1]Data Checking'!PX72="","",'[1]Data Checking'!PX72)</f>
        <v/>
      </c>
      <c r="PU72" t="str">
        <f>IF('[1]Data Checking'!PY72="","",'[1]Data Checking'!PY72)</f>
        <v/>
      </c>
      <c r="PV72" t="str">
        <f>IF('[1]Data Checking'!PZ72="","",'[1]Data Checking'!PZ72)</f>
        <v/>
      </c>
      <c r="PW72" t="str">
        <f>IF('[1]Data Checking'!QA72="","",'[1]Data Checking'!QA72)</f>
        <v/>
      </c>
      <c r="PX72" t="str">
        <f>IF('[1]Data Checking'!QB72="","",'[1]Data Checking'!QB72)</f>
        <v/>
      </c>
      <c r="PY72" t="str">
        <f>IF('[1]Data Checking'!QC72="","",'[1]Data Checking'!QC72)</f>
        <v/>
      </c>
      <c r="PZ72" t="str">
        <f>IF('[1]Data Checking'!QD72="","",'[1]Data Checking'!QD72)</f>
        <v/>
      </c>
      <c r="QA72" t="str">
        <f>IF('[1]Data Checking'!QE72="","",'[1]Data Checking'!QE72)</f>
        <v/>
      </c>
      <c r="QB72" t="str">
        <f>IF('[1]Data Checking'!QF72="","",'[1]Data Checking'!QF72)</f>
        <v/>
      </c>
      <c r="QC72" t="str">
        <f>IF('[1]Data Checking'!QG72="","",'[1]Data Checking'!QG72)</f>
        <v/>
      </c>
      <c r="QD72" t="str">
        <f>IF('[1]Data Checking'!QH72="","",'[1]Data Checking'!QH72)</f>
        <v/>
      </c>
      <c r="QE72" t="str">
        <f>IF('[1]Data Checking'!QI72="","",'[1]Data Checking'!QI72)</f>
        <v/>
      </c>
      <c r="QF72" t="str">
        <f>IF('[1]Data Checking'!QJ72="","",'[1]Data Checking'!QJ72)</f>
        <v/>
      </c>
      <c r="QG72" t="str">
        <f>IF('[1]Data Checking'!QK72="","",'[1]Data Checking'!QK72)</f>
        <v/>
      </c>
      <c r="QH72" t="str">
        <f>IF('[1]Data Checking'!QL72="","",'[1]Data Checking'!QL72)</f>
        <v/>
      </c>
      <c r="QI72" t="str">
        <f>IF('[1]Data Checking'!QM72="","",'[1]Data Checking'!QM72)</f>
        <v/>
      </c>
      <c r="QJ72" t="str">
        <f>IF('[1]Data Checking'!QN72="","",'[1]Data Checking'!QN72)</f>
        <v/>
      </c>
      <c r="QK72" t="str">
        <f>IF('[1]Data Checking'!QO72="","",'[1]Data Checking'!QO72)</f>
        <v/>
      </c>
      <c r="QL72" t="str">
        <f>IF('[1]Data Checking'!QP72="","",'[1]Data Checking'!QP72)</f>
        <v/>
      </c>
      <c r="QM72" t="str">
        <f>IF('[1]Data Checking'!QQ72="","",'[1]Data Checking'!QQ72)</f>
        <v/>
      </c>
      <c r="QN72" t="str">
        <f>IF('[1]Data Checking'!QR72="","",'[1]Data Checking'!QR72)</f>
        <v/>
      </c>
      <c r="QO72" t="str">
        <f>IF('[1]Data Checking'!QS72="","",'[1]Data Checking'!QS72)</f>
        <v/>
      </c>
      <c r="QP72" t="str">
        <f>IF('[1]Data Checking'!QT72="","",'[1]Data Checking'!QT72)</f>
        <v/>
      </c>
      <c r="QQ72" t="str">
        <f>IF('[1]Data Checking'!QU72="","",'[1]Data Checking'!QU72)</f>
        <v/>
      </c>
      <c r="QR72" t="str">
        <f>IF('[1]Data Checking'!QV72="","",'[1]Data Checking'!QV72)</f>
        <v/>
      </c>
      <c r="QS72" t="str">
        <f>IF('[1]Data Checking'!QW72="","",'[1]Data Checking'!QW72)</f>
        <v/>
      </c>
      <c r="QT72" t="str">
        <f>IF('[1]Data Checking'!QX72="","",'[1]Data Checking'!QX72)</f>
        <v/>
      </c>
      <c r="QU72" t="str">
        <f>IF('[1]Data Checking'!QY72="","",'[1]Data Checking'!QY72)</f>
        <v/>
      </c>
      <c r="QV72" t="str">
        <f>IF('[1]Data Checking'!QZ72="","",'[1]Data Checking'!QZ72)</f>
        <v/>
      </c>
      <c r="QW72" t="str">
        <f>IF('[1]Data Checking'!RA72="","",'[1]Data Checking'!RA72)</f>
        <v/>
      </c>
      <c r="QX72" t="str">
        <f>IF('[1]Data Checking'!RB72="","",'[1]Data Checking'!RB72)</f>
        <v/>
      </c>
      <c r="QY72" t="str">
        <f>IF('[1]Data Checking'!RC72="","",'[1]Data Checking'!RC72)</f>
        <v/>
      </c>
      <c r="QZ72" t="str">
        <f>IF('[1]Data Checking'!RD72="","",'[1]Data Checking'!RD72)</f>
        <v/>
      </c>
      <c r="RA72" t="str">
        <f>IF('[1]Data Checking'!RE72="","",'[1]Data Checking'!RE72)</f>
        <v/>
      </c>
      <c r="RB72" t="str">
        <f>IF('[1]Data Checking'!RF72="","",'[1]Data Checking'!RF72)</f>
        <v/>
      </c>
      <c r="RC72" t="str">
        <f>IF('[1]Data Checking'!RG72="","",'[1]Data Checking'!RG72)</f>
        <v/>
      </c>
      <c r="RD72" t="str">
        <f>IF('[1]Data Checking'!RH72="","",'[1]Data Checking'!RH72)</f>
        <v/>
      </c>
      <c r="RE72" t="str">
        <f>IF('[1]Data Checking'!RI72="","",'[1]Data Checking'!RI72)</f>
        <v/>
      </c>
      <c r="RF72" t="str">
        <f>IF('[1]Data Checking'!RJ72="","",'[1]Data Checking'!RJ72)</f>
        <v/>
      </c>
      <c r="RG72" t="str">
        <f>IF('[1]Data Checking'!RK72="","",'[1]Data Checking'!RK72)</f>
        <v/>
      </c>
      <c r="RH72" t="str">
        <f>IF('[1]Data Checking'!RL72="","",'[1]Data Checking'!RL72)</f>
        <v/>
      </c>
      <c r="RI72" t="str">
        <f>IF('[1]Data Checking'!RM72="","",'[1]Data Checking'!RM72)</f>
        <v/>
      </c>
      <c r="RJ72" t="str">
        <f>IF('[1]Data Checking'!RN72="","",'[1]Data Checking'!RN72)</f>
        <v/>
      </c>
      <c r="RK72" t="str">
        <f>IF('[1]Data Checking'!RO72="","",'[1]Data Checking'!RO72)</f>
        <v/>
      </c>
      <c r="RL72" t="str">
        <f>IF('[1]Data Checking'!RP72="","",'[1]Data Checking'!RP72)</f>
        <v/>
      </c>
      <c r="RM72" t="str">
        <f>IF('[1]Data Checking'!RQ72="","",'[1]Data Checking'!RQ72)</f>
        <v/>
      </c>
      <c r="RN72" t="str">
        <f>IF('[1]Data Checking'!RR72="","",'[1]Data Checking'!RR72)</f>
        <v/>
      </c>
      <c r="RO72" t="str">
        <f>IF('[1]Data Checking'!RS72="","",'[1]Data Checking'!RS72)</f>
        <v/>
      </c>
      <c r="RP72" t="str">
        <f>IF('[1]Data Checking'!RT72="","",'[1]Data Checking'!RT72)</f>
        <v/>
      </c>
      <c r="RQ72" t="str">
        <f>IF('[1]Data Checking'!RU72="","",'[1]Data Checking'!RU72)</f>
        <v/>
      </c>
      <c r="RR72" t="str">
        <f>IF('[1]Data Checking'!RV72="","",'[1]Data Checking'!RV72)</f>
        <v/>
      </c>
      <c r="RS72" t="str">
        <f>IF('[1]Data Checking'!RW72="","",'[1]Data Checking'!RW72)</f>
        <v/>
      </c>
      <c r="RT72" t="str">
        <f>IF('[1]Data Checking'!RX72="","",'[1]Data Checking'!RX72)</f>
        <v/>
      </c>
      <c r="RU72" t="str">
        <f>IF('[1]Data Checking'!RY72="","",'[1]Data Checking'!RY72)</f>
        <v/>
      </c>
      <c r="RV72" t="str">
        <f>IF('[1]Data Checking'!RZ72="","",'[1]Data Checking'!RZ72)</f>
        <v/>
      </c>
      <c r="RW72" t="str">
        <f>IF('[1]Data Checking'!SA72="","",'[1]Data Checking'!SA72)</f>
        <v/>
      </c>
      <c r="RX72" t="str">
        <f>IF('[1]Data Checking'!SB72="","",'[1]Data Checking'!SB72)</f>
        <v/>
      </c>
      <c r="RY72" t="str">
        <f>IF('[1]Data Checking'!SC72="","",'[1]Data Checking'!SC72)</f>
        <v/>
      </c>
      <c r="RZ72" t="str">
        <f>IF('[1]Data Checking'!SD72="","",'[1]Data Checking'!SD72)</f>
        <v/>
      </c>
      <c r="SA72" t="str">
        <f>IF('[1]Data Checking'!SE72="","",'[1]Data Checking'!SE72)</f>
        <v/>
      </c>
      <c r="SB72" t="str">
        <f>IF('[1]Data Checking'!SF72="","",'[1]Data Checking'!SF72)</f>
        <v/>
      </c>
      <c r="SC72" t="str">
        <f>IF('[1]Data Checking'!SG72="","",'[1]Data Checking'!SG72)</f>
        <v/>
      </c>
      <c r="SD72" t="str">
        <f>IF('[1]Data Checking'!SH72="","",'[1]Data Checking'!SH72)</f>
        <v/>
      </c>
      <c r="SE72" t="str">
        <f>IF('[1]Data Checking'!SI72="","",'[1]Data Checking'!SI72)</f>
        <v/>
      </c>
      <c r="SF72" t="str">
        <f>IF('[1]Data Checking'!SJ72="","",'[1]Data Checking'!SJ72)</f>
        <v/>
      </c>
      <c r="SG72" t="str">
        <f>IF('[1]Data Checking'!SK72="","",'[1]Data Checking'!SK72)</f>
        <v/>
      </c>
      <c r="SH72" t="str">
        <f>IF('[1]Data Checking'!SL72="","",'[1]Data Checking'!SL72)</f>
        <v/>
      </c>
      <c r="SI72" t="str">
        <f>IF('[1]Data Checking'!SM72="","",'[1]Data Checking'!SM72)</f>
        <v/>
      </c>
      <c r="SJ72" t="str">
        <f>IF('[1]Data Checking'!SN72="","",'[1]Data Checking'!SN72)</f>
        <v/>
      </c>
      <c r="SK72" t="str">
        <f>IF('[1]Data Checking'!SO72="","",'[1]Data Checking'!SO72)</f>
        <v/>
      </c>
      <c r="SL72" t="str">
        <f>IF('[1]Data Checking'!SP72="","",'[1]Data Checking'!SP72)</f>
        <v/>
      </c>
      <c r="SM72" t="str">
        <f>IF('[1]Data Checking'!SQ72="","",'[1]Data Checking'!SQ72)</f>
        <v/>
      </c>
      <c r="SN72" t="str">
        <f>IF('[1]Data Checking'!SR72="","",'[1]Data Checking'!SR72)</f>
        <v/>
      </c>
      <c r="SO72" t="str">
        <f>IF('[1]Data Checking'!SS72="","",'[1]Data Checking'!SS72)</f>
        <v/>
      </c>
      <c r="SP72" t="str">
        <f>IF('[1]Data Checking'!ST72="","",'[1]Data Checking'!ST72)</f>
        <v/>
      </c>
      <c r="SQ72" t="str">
        <f>IF('[1]Data Checking'!SU72="","",'[1]Data Checking'!SU72)</f>
        <v/>
      </c>
      <c r="SR72" t="str">
        <f>IF('[1]Data Checking'!SV72="","",'[1]Data Checking'!SV72)</f>
        <v/>
      </c>
      <c r="SS72" t="str">
        <f>IF('[1]Data Checking'!SW72="","",'[1]Data Checking'!SW72)</f>
        <v/>
      </c>
      <c r="ST72" t="str">
        <f>IF('[1]Data Checking'!SX72="","",'[1]Data Checking'!SX72)</f>
        <v/>
      </c>
      <c r="SU72" t="str">
        <f>IF('[1]Data Checking'!SY72="","",'[1]Data Checking'!SY72)</f>
        <v/>
      </c>
      <c r="SV72" t="str">
        <f>IF('[1]Data Checking'!SZ72="","",'[1]Data Checking'!SZ72)</f>
        <v/>
      </c>
      <c r="SW72" t="str">
        <f>IF('[1]Data Checking'!TA72="","",'[1]Data Checking'!TA72)</f>
        <v/>
      </c>
      <c r="SX72" t="str">
        <f>IF('[1]Data Checking'!TB72="","",'[1]Data Checking'!TB72)</f>
        <v/>
      </c>
      <c r="SY72" t="str">
        <f>IF('[1]Data Checking'!TC72="","",'[1]Data Checking'!TC72)</f>
        <v/>
      </c>
      <c r="SZ72" t="str">
        <f>IF('[1]Data Checking'!TD72="","",'[1]Data Checking'!TD72)</f>
        <v/>
      </c>
      <c r="TA72" t="str">
        <f>IF('[1]Data Checking'!TE72="","",'[1]Data Checking'!TE72)</f>
        <v/>
      </c>
      <c r="TB72" t="str">
        <f>IF('[1]Data Checking'!TF72="","",'[1]Data Checking'!TF72)</f>
        <v/>
      </c>
      <c r="TC72" t="str">
        <f>IF('[1]Data Checking'!TG72="","",'[1]Data Checking'!TG72)</f>
        <v/>
      </c>
      <c r="TD72" t="str">
        <f>IF('[1]Data Checking'!TH72="","",'[1]Data Checking'!TH72)</f>
        <v/>
      </c>
      <c r="TE72" t="str">
        <f>IF('[1]Data Checking'!TI72="","",'[1]Data Checking'!TI72)</f>
        <v/>
      </c>
      <c r="TF72" t="str">
        <f>IF('[1]Data Checking'!TJ72="","",'[1]Data Checking'!TJ72)</f>
        <v/>
      </c>
      <c r="TG72" t="str">
        <f>IF('[1]Data Checking'!TK72="","",'[1]Data Checking'!TK72)</f>
        <v/>
      </c>
      <c r="TH72" t="str">
        <f>IF('[1]Data Checking'!TL72="","",'[1]Data Checking'!TL72)</f>
        <v/>
      </c>
      <c r="TI72" t="str">
        <f>IF('[1]Data Checking'!TM72="","",'[1]Data Checking'!TM72)</f>
        <v/>
      </c>
      <c r="TJ72">
        <f>IF('[1]Data Checking'!TN72="","",'[1]Data Checking'!TN72)</f>
        <v>0</v>
      </c>
      <c r="TK72">
        <f>IF('[1]Data Checking'!TO72="","",'[1]Data Checking'!TO72)</f>
        <v>0</v>
      </c>
      <c r="TL72">
        <f>IF('[1]Data Checking'!TP72="","",'[1]Data Checking'!TP72)</f>
        <v>0</v>
      </c>
      <c r="TM72">
        <f>IF('[1]Data Checking'!TQ72="","",'[1]Data Checking'!TQ72)</f>
        <v>0</v>
      </c>
      <c r="TN72">
        <f>IF('[1]Data Checking'!TR72="","",'[1]Data Checking'!TR72)</f>
        <v>0</v>
      </c>
      <c r="TO72" t="str">
        <f>IF('[1]Data Checking'!TS72="","",'[1]Data Checking'!TS72)</f>
        <v/>
      </c>
      <c r="TP72" t="str">
        <f>IF('[1]Data Checking'!TT72="","",'[1]Data Checking'!TT72)</f>
        <v/>
      </c>
      <c r="TQ72">
        <f>IF('[1]Data Checking'!TU72="","",'[1]Data Checking'!TU72)</f>
        <v>237502209</v>
      </c>
      <c r="TR72" t="str">
        <f>IF('[1]Data Checking'!TV72="","",'[1]Data Checking'!TV72)</f>
        <v>f19b0ab9-5cb2-4d11-9cad-c31b0a20b210</v>
      </c>
      <c r="TS72">
        <f>IF('[1]Data Checking'!TW72="","",'[1]Data Checking'!TW72)</f>
        <v>44530.923229166663</v>
      </c>
      <c r="TT72" t="str">
        <f>IF('[1]Data Checking'!TX72="","",'[1]Data Checking'!TX72)</f>
        <v/>
      </c>
      <c r="TU72" t="str">
        <f>IF('[1]Data Checking'!TY72="","",'[1]Data Checking'!TY72)</f>
        <v/>
      </c>
      <c r="TV72" t="str">
        <f>IF('[1]Data Checking'!TZ72="","",'[1]Data Checking'!TZ72)</f>
        <v>submitted_via_web</v>
      </c>
      <c r="TW72" t="str">
        <f>IF('[1]Data Checking'!UA72="","",'[1]Data Checking'!UA72)</f>
        <v>icsm_haiti</v>
      </c>
      <c r="TX72" t="str">
        <f>IF('[1]Data Checking'!UB72="","",'[1]Data Checking'!UB72)</f>
        <v/>
      </c>
      <c r="TY72">
        <f>IF('[1]Data Checking'!UC72="","",'[1]Data Checking'!UC72)</f>
        <v>74</v>
      </c>
      <c r="TZ72" t="str">
        <f>IF('[1]Data Checking'!UD72="","",'[1]Data Checking'!UD72)</f>
        <v/>
      </c>
      <c r="UA72" t="e">
        <f>IF('[1]Data Checking'!UL72="","",'[1]Data Checking'!UL72)</f>
        <v>#REF!</v>
      </c>
      <c r="UB72" t="e">
        <f>IF('[1]Data Checking'!UM72="","",'[1]Data Checking'!UM72)</f>
        <v>#REF!</v>
      </c>
      <c r="UC72" t="e">
        <f>IF('[1]Data Checking'!UN72="","",'[1]Data Checking'!UN72)</f>
        <v>#REF!</v>
      </c>
    </row>
    <row r="73" spans="1:549">
      <c r="A73">
        <f>IF('[1]Data Checking'!D73="","",'[1]Data Checking'!D73)</f>
        <v>44530.603691273151</v>
      </c>
      <c r="B73">
        <f>IF('[1]Data Checking'!E73="","",'[1]Data Checking'!E73)</f>
        <v>44530.609023750003</v>
      </c>
      <c r="C73">
        <f>IF('[1]Data Checking'!F73="","",'[1]Data Checking'!F73)</f>
        <v>44530</v>
      </c>
      <c r="D73" t="str">
        <f>IF('[1]Data Checking'!H73="","",'[1]Data Checking'!H73)</f>
        <v>audit.csv</v>
      </c>
      <c r="E73" t="str">
        <f>IF('[1]Data Checking'!I73="","",'[1]Data Checking'!I73)</f>
        <v>icsm_haiti</v>
      </c>
      <c r="F73" t="str">
        <f>IF('[1]Data Checking'!J73="","",'[1]Data Checking'!J73)</f>
        <v/>
      </c>
      <c r="G73" t="str">
        <f>IF('[1]Data Checking'!K73="","",'[1]Data Checking'!K73)</f>
        <v/>
      </c>
      <c r="H73">
        <f>IF('[1]Data Checking'!L73="","",'[1]Data Checking'!L73)</f>
        <v>44530</v>
      </c>
      <c r="I73" t="str">
        <f>IF('[1]Data Checking'!M73="","",'[1]Data Checking'!M73)</f>
        <v>Concern</v>
      </c>
      <c r="J73" t="str">
        <f>IF('[1]Data Checking'!N73="","",'[1]Data Checking'!N73)</f>
        <v/>
      </c>
      <c r="K73" t="str">
        <f>IF('[1]Data Checking'!O73="","",'[1]Data Checking'!O73)</f>
        <v>concern</v>
      </c>
      <c r="L73" t="str">
        <f>IF('[1]Data Checking'!P73="","",'[1]Data Checking'!P73)</f>
        <v>Concern</v>
      </c>
      <c r="M73" t="str">
        <f>IF('[1]Data Checking'!Q73="","",'[1]Data Checking'!Q73)</f>
        <v>Concern</v>
      </c>
      <c r="N73" t="str">
        <f>IF('[1]Data Checking'!R73="","",'[1]Data Checking'!R73)</f>
        <v>CWW-02</v>
      </c>
      <c r="O73" t="str">
        <f>IF('[1]Data Checking'!S73="","",'[1]Data Checking'!S73)</f>
        <v/>
      </c>
      <c r="P73" t="str">
        <f>IF('[1]Data Checking'!T73="","",'[1]Data Checking'!T73)</f>
        <v>cww_02</v>
      </c>
      <c r="Q73" t="str">
        <f>IF('[1]Data Checking'!U73="","",'[1]Data Checking'!U73)</f>
        <v>CWW-02</v>
      </c>
      <c r="R73" t="str">
        <f>IF('[1]Data Checking'!V73="","",'[1]Data Checking'!V73)</f>
        <v>CWW-02</v>
      </c>
      <c r="S73" t="str">
        <f>IF('[1]Data Checking'!W73="","",'[1]Data Checking'!W73)</f>
        <v>Ouest</v>
      </c>
      <c r="T73" t="str">
        <f>IF('[1]Data Checking'!X73="","",'[1]Data Checking'!X73)</f>
        <v>Cité Soleil</v>
      </c>
      <c r="U73" t="str">
        <f>IF('[1]Data Checking'!Y73="","",'[1]Data Checking'!Y73)</f>
        <v>HT0117</v>
      </c>
      <c r="V73" t="str">
        <f>IF('[1]Data Checking'!Z73="","",'[1]Data Checking'!Z73)</f>
        <v>Cité Soleil</v>
      </c>
      <c r="W73" t="str">
        <f>IF('[1]Data Checking'!AA73="","",'[1]Data Checking'!AA73)</f>
        <v>2e Section des Varreux</v>
      </c>
      <c r="X73" t="str">
        <f>IF('[1]Data Checking'!AB73="","",'[1]Data Checking'!AB73)</f>
        <v>HT0117-01</v>
      </c>
      <c r="Y73" t="str">
        <f>IF('[1]Data Checking'!AC73="","",'[1]Data Checking'!AC73)</f>
        <v>2e Section des Varreux</v>
      </c>
      <c r="Z73" t="str">
        <f>IF('[1]Data Checking'!AD73="","",'[1]Data Checking'!AD73)</f>
        <v>Terre-noire</v>
      </c>
      <c r="AA73" t="str">
        <f>IF('[1]Data Checking'!AE73="","",'[1]Data Checking'!AE73)</f>
        <v/>
      </c>
      <c r="AB73" t="str">
        <f>IF('[1]Data Checking'!AF73="","",'[1]Data Checking'!AF73)</f>
        <v>cit_1</v>
      </c>
      <c r="AC73" t="str">
        <f>IF('[1]Data Checking'!AG73="","",'[1]Data Checking'!AG73)</f>
        <v>Terre-noire</v>
      </c>
      <c r="AD73" t="str">
        <f>IF('[1]Data Checking'!AH73="","",'[1]Data Checking'!AH73)</f>
        <v>Terre-noire</v>
      </c>
      <c r="AE73" t="str">
        <f>IF('[1]Data Checking'!AI73="","",'[1]Data Checking'!AI73)</f>
        <v>Marché de Terre Noire</v>
      </c>
      <c r="AF73" t="str">
        <f>IF('[1]Data Checking'!AJ73="","",'[1]Data Checking'!AJ73)</f>
        <v/>
      </c>
      <c r="AG73" t="str">
        <f>IF('[1]Data Checking'!AK73="","",'[1]Data Checking'!AK73)</f>
        <v>terre_noir</v>
      </c>
      <c r="AH73" t="str">
        <f>IF('[1]Data Checking'!AL73="","",'[1]Data Checking'!AL73)</f>
        <v>Marché de Terre Noire</v>
      </c>
      <c r="AI73" t="str">
        <f>IF('[1]Data Checking'!AM73="","",'[1]Data Checking'!AM73)</f>
        <v>Marché de Terre Noire</v>
      </c>
      <c r="AJ73" t="str">
        <f>IF('[1]Data Checking'!AN73="","",'[1]Data Checking'!AN73)</f>
        <v>Milieu urbain</v>
      </c>
      <c r="AK73" t="str">
        <f>IF('[1]Data Checking'!AO73="","",'[1]Data Checking'!AO73)</f>
        <v>Enquête auprès d'un marchand</v>
      </c>
      <c r="AL73" t="str">
        <f>IF('[1]Data Checking'!AP73="","",'[1]Data Checking'!AP73)</f>
        <v>Oui</v>
      </c>
      <c r="AM73" t="str">
        <f>IF('[1]Data Checking'!AQ73="","",'[1]Data Checking'!AQ73)</f>
        <v/>
      </c>
      <c r="AN73" t="str">
        <f>IF('[1]Data Checking'!AR73="","",'[1]Data Checking'!AR73)</f>
        <v>Oui</v>
      </c>
      <c r="AO73" t="str">
        <f>IF('[1]Data Checking'!AS73="","",'[1]Data Checking'!AS73)</f>
        <v/>
      </c>
      <c r="AP73" t="str">
        <f>IF('[1]Data Checking'!AT73="","",'[1]Data Checking'!AT73)</f>
        <v>Femme</v>
      </c>
      <c r="AQ73">
        <f>IF('[1]Data Checking'!AU73="","",'[1]Data Checking'!AU73)</f>
        <v>44530</v>
      </c>
      <c r="AR73">
        <f>IF('[1]Data Checking'!AV73="","",'[1]Data Checking'!AV73)</f>
        <v>44530</v>
      </c>
      <c r="AS73" t="str">
        <f>IF('[1]Data Checking'!AW73="","",'[1]Data Checking'!AW73)</f>
        <v>Détaillant avec boutique</v>
      </c>
      <c r="AT73" t="str">
        <f>IF('[1]Data Checking'!AX73="","",'[1]Data Checking'!AX73)</f>
        <v/>
      </c>
      <c r="AU73" t="str">
        <f>IF('[1]Data Checking'!AY73="","",'[1]Data Checking'!AY73)</f>
        <v>Nourriture</v>
      </c>
      <c r="AV73">
        <f>IF('[1]Data Checking'!AZ73="","",'[1]Data Checking'!AZ73)</f>
        <v>1</v>
      </c>
      <c r="AW73">
        <f>IF('[1]Data Checking'!BA73="","",'[1]Data Checking'!BA73)</f>
        <v>0</v>
      </c>
      <c r="AX73">
        <f>IF('[1]Data Checking'!BB73="","",'[1]Data Checking'!BB73)</f>
        <v>0</v>
      </c>
      <c r="AY73">
        <f>IF('[1]Data Checking'!BC73="","",'[1]Data Checking'!BC73)</f>
        <v>0</v>
      </c>
      <c r="AZ73" t="str">
        <f>IF('[1]Data Checking'!BD73="","",'[1]Data Checking'!BD73)</f>
        <v>nourriture</v>
      </c>
      <c r="BA73" t="str">
        <f>IF('[1]Data Checking'!BE73="","",'[1]Data Checking'!BE73)</f>
        <v>Nourriture</v>
      </c>
      <c r="BB73" t="str">
        <f>IF('[1]Data Checking'!BF73="","",'[1]Data Checking'!BF73)</f>
        <v>En espèces (Gourde)</v>
      </c>
      <c r="BC73">
        <f>IF('[1]Data Checking'!BG73="","",'[1]Data Checking'!BG73)</f>
        <v>1</v>
      </c>
      <c r="BD73">
        <f>IF('[1]Data Checking'!BH73="","",'[1]Data Checking'!BH73)</f>
        <v>0</v>
      </c>
      <c r="BE73">
        <f>IF('[1]Data Checking'!BI73="","",'[1]Data Checking'!BI73)</f>
        <v>0</v>
      </c>
      <c r="BF73">
        <f>IF('[1]Data Checking'!BJ73="","",'[1]Data Checking'!BJ73)</f>
        <v>0</v>
      </c>
      <c r="BG73">
        <f>IF('[1]Data Checking'!BK73="","",'[1]Data Checking'!BK73)</f>
        <v>0</v>
      </c>
      <c r="BH73">
        <f>IF('[1]Data Checking'!BL73="","",'[1]Data Checking'!BL73)</f>
        <v>0</v>
      </c>
      <c r="BI73">
        <f>IF('[1]Data Checking'!BM73="","",'[1]Data Checking'!BM73)</f>
        <v>0</v>
      </c>
      <c r="BJ73">
        <f>IF('[1]Data Checking'!BN73="","",'[1]Data Checking'!BN73)</f>
        <v>0</v>
      </c>
      <c r="BK73">
        <f>IF('[1]Data Checking'!BO73="","",'[1]Data Checking'!BO73)</f>
        <v>0</v>
      </c>
      <c r="BL73">
        <f>IF('[1]Data Checking'!BP73="","",'[1]Data Checking'!BP73)</f>
        <v>0</v>
      </c>
      <c r="BM73" t="str">
        <f>IF('[1]Data Checking'!BQ73="","",'[1]Data Checking'!BQ73)</f>
        <v/>
      </c>
      <c r="BN73" t="str">
        <f>IF('[1]Data Checking'!BR73="","",'[1]Data Checking'!BR73)</f>
        <v>Oui, il y a plus de commerçants par rapport au mois passé</v>
      </c>
      <c r="BO73" t="str">
        <f>IF('[1]Data Checking'!BS73="","",'[1]Data Checking'!BS73)</f>
        <v>Entre 21 et 60</v>
      </c>
      <c r="BP73" t="str">
        <f>IF('[1]Data Checking'!BT73="","",'[1]Data Checking'!BT73)</f>
        <v>Farine de blé blanche Riz Maïs (moulu) Sucre Haricot noir Huile végétale</v>
      </c>
      <c r="BQ73">
        <f>IF('[1]Data Checking'!BU73="","",'[1]Data Checking'!BU73)</f>
        <v>1</v>
      </c>
      <c r="BR73">
        <f>IF('[1]Data Checking'!BV73="","",'[1]Data Checking'!BV73)</f>
        <v>1</v>
      </c>
      <c r="BS73">
        <f>IF('[1]Data Checking'!BW73="","",'[1]Data Checking'!BW73)</f>
        <v>1</v>
      </c>
      <c r="BT73">
        <f>IF('[1]Data Checking'!BX73="","",'[1]Data Checking'!BX73)</f>
        <v>1</v>
      </c>
      <c r="BU73">
        <f>IF('[1]Data Checking'!BY73="","",'[1]Data Checking'!BY73)</f>
        <v>1</v>
      </c>
      <c r="BV73">
        <f>IF('[1]Data Checking'!BZ73="","",'[1]Data Checking'!BZ73)</f>
        <v>0</v>
      </c>
      <c r="BW73">
        <f>IF('[1]Data Checking'!CA73="","",'[1]Data Checking'!CA73)</f>
        <v>1</v>
      </c>
      <c r="BX73">
        <f>IF('[1]Data Checking'!CB73="","",'[1]Data Checking'!CB73)</f>
        <v>0</v>
      </c>
      <c r="BY73" t="str">
        <f>IF('[1]Data Checking'!CC73="","",'[1]Data Checking'!CC73)</f>
        <v>Oui je connais le prix de mes produits en grosse marmite</v>
      </c>
      <c r="BZ73">
        <f>IF('[1]Data Checking'!CD73="","",'[1]Data Checking'!CD73)</f>
        <v>225</v>
      </c>
      <c r="CA73">
        <f>IF('[1]Data Checking'!CE73="","",'[1]Data Checking'!CE73)</f>
        <v>112.5</v>
      </c>
      <c r="CB73" t="str">
        <f>IF('[1]Data Checking'!CF73="","",'[1]Data Checking'!CF73)</f>
        <v>Oui</v>
      </c>
      <c r="CC73">
        <f>IF('[1]Data Checking'!CG73="","",'[1]Data Checking'!CG73)</f>
        <v>325</v>
      </c>
      <c r="CD73">
        <f>IF('[1]Data Checking'!CH73="","",'[1]Data Checking'!CH73)</f>
        <v>125</v>
      </c>
      <c r="CE73" t="str">
        <f>IF('[1]Data Checking'!CI73="","",'[1]Data Checking'!CI73)</f>
        <v>Oui</v>
      </c>
      <c r="CF73">
        <f>IF('[1]Data Checking'!CJ73="","",'[1]Data Checking'!CJ73)</f>
        <v>225</v>
      </c>
      <c r="CG73">
        <f>IF('[1]Data Checking'!CK73="","",'[1]Data Checking'!CK73)</f>
        <v>97.826086956521706</v>
      </c>
      <c r="CH73" t="str">
        <f>IF('[1]Data Checking'!CL73="","",'[1]Data Checking'!CL73)</f>
        <v>Oui</v>
      </c>
      <c r="CI73">
        <f>IF('[1]Data Checking'!CM73="","",'[1]Data Checking'!CM73)</f>
        <v>350</v>
      </c>
      <c r="CJ73">
        <f>IF('[1]Data Checking'!CN73="","",'[1]Data Checking'!CN73)</f>
        <v>120.689655172413</v>
      </c>
      <c r="CK73" t="str">
        <f>IF('[1]Data Checking'!CO73="","",'[1]Data Checking'!CO73)</f>
        <v>Oui</v>
      </c>
      <c r="CL73">
        <f>IF('[1]Data Checking'!CP73="","",'[1]Data Checking'!CP73)</f>
        <v>500</v>
      </c>
      <c r="CM73">
        <f>IF('[1]Data Checking'!CQ73="","",'[1]Data Checking'!CQ73)</f>
        <v>208.333333333333</v>
      </c>
      <c r="CN73" t="str">
        <f>IF('[1]Data Checking'!CR73="","",'[1]Data Checking'!CR73)</f>
        <v>Non</v>
      </c>
      <c r="CO73" t="str">
        <f>IF('[1]Data Checking'!CS73="","",'[1]Data Checking'!CS73)</f>
        <v/>
      </c>
      <c r="CP73" t="str">
        <f>IF('[1]Data Checking'!CT73="","",'[1]Data Checking'!CT73)</f>
        <v/>
      </c>
      <c r="CQ73" t="str">
        <f>IF('[1]Data Checking'!CU73="","",'[1]Data Checking'!CU73)</f>
        <v/>
      </c>
      <c r="CR73" t="str">
        <f>IF('[1]Data Checking'!CV73="","",'[1]Data Checking'!CV73)</f>
        <v>Remplissage à partir de drum</v>
      </c>
      <c r="CS73" t="str">
        <f>IF('[1]Data Checking'!CW73="","",'[1]Data Checking'!CW73)</f>
        <v>Oui</v>
      </c>
      <c r="CT73">
        <f>IF('[1]Data Checking'!CX73="","",'[1]Data Checking'!CX73)</f>
        <v>900</v>
      </c>
      <c r="CU73" t="str">
        <f>IF('[1]Data Checking'!CY73="","",'[1]Data Checking'!CY73)</f>
        <v/>
      </c>
      <c r="CV73" t="str">
        <f>IF('[1]Data Checking'!CZ73="","",'[1]Data Checking'!CZ73)</f>
        <v/>
      </c>
      <c r="CW73" t="str">
        <f>IF('[1]Data Checking'!DA73="","",'[1]Data Checking'!DA73)</f>
        <v/>
      </c>
      <c r="CX73" t="str">
        <f>IF('[1]Data Checking'!DB73="","",'[1]Data Checking'!DB73)</f>
        <v/>
      </c>
      <c r="CY73" t="str">
        <f>IF('[1]Data Checking'!DC73="","",'[1]Data Checking'!DC73)</f>
        <v/>
      </c>
      <c r="CZ73" t="str">
        <f>IF('[1]Data Checking'!DD73="","",'[1]Data Checking'!DD73)</f>
        <v/>
      </c>
      <c r="DA73" t="str">
        <f>IF('[1]Data Checking'!DE73="","",'[1]Data Checking'!DE73)</f>
        <v>NA</v>
      </c>
      <c r="DB73">
        <f>IF('[1]Data Checking'!DF73="","",'[1]Data Checking'!DF73)</f>
        <v>900</v>
      </c>
      <c r="DC73" t="str">
        <f>IF('[1]Data Checking'!DG73="","",'[1]Data Checking'!DG73)</f>
        <v>Je ne sais pas, je ne souhaite pas répondre</v>
      </c>
      <c r="DD73" t="str">
        <f>IF('[1]Data Checking'!DH73="","",'[1]Data Checking'!DH73)</f>
        <v>Oui</v>
      </c>
      <c r="DE73" t="str">
        <f>IF('[1]Data Checking'!DI73="","",'[1]Data Checking'!DI73)</f>
        <v>Produit épuisé car beaucoup de personnes ont acheté</v>
      </c>
      <c r="DF73">
        <f>IF('[1]Data Checking'!DJ73="","",'[1]Data Checking'!DJ73)</f>
        <v>0</v>
      </c>
      <c r="DG73">
        <f>IF('[1]Data Checking'!DK73="","",'[1]Data Checking'!DK73)</f>
        <v>0</v>
      </c>
      <c r="DH73">
        <f>IF('[1]Data Checking'!DL73="","",'[1]Data Checking'!DL73)</f>
        <v>0</v>
      </c>
      <c r="DI73">
        <f>IF('[1]Data Checking'!DM73="","",'[1]Data Checking'!DM73)</f>
        <v>0</v>
      </c>
      <c r="DJ73">
        <f>IF('[1]Data Checking'!DN73="","",'[1]Data Checking'!DN73)</f>
        <v>0</v>
      </c>
      <c r="DK73">
        <f>IF('[1]Data Checking'!DO73="","",'[1]Data Checking'!DO73)</f>
        <v>0</v>
      </c>
      <c r="DL73">
        <f>IF('[1]Data Checking'!DP73="","",'[1]Data Checking'!DP73)</f>
        <v>0</v>
      </c>
      <c r="DM73">
        <f>IF('[1]Data Checking'!DQ73="","",'[1]Data Checking'!DQ73)</f>
        <v>0</v>
      </c>
      <c r="DN73">
        <f>IF('[1]Data Checking'!DR73="","",'[1]Data Checking'!DR73)</f>
        <v>0</v>
      </c>
      <c r="DO73">
        <f>IF('[1]Data Checking'!DS73="","",'[1]Data Checking'!DS73)</f>
        <v>0</v>
      </c>
      <c r="DP73">
        <f>IF('[1]Data Checking'!DT73="","",'[1]Data Checking'!DT73)</f>
        <v>1</v>
      </c>
      <c r="DQ73">
        <f>IF('[1]Data Checking'!DU73="","",'[1]Data Checking'!DU73)</f>
        <v>0</v>
      </c>
      <c r="DR73">
        <f>IF('[1]Data Checking'!DV73="","",'[1]Data Checking'!DV73)</f>
        <v>0</v>
      </c>
      <c r="DS73">
        <f>IF('[1]Data Checking'!DW73="","",'[1]Data Checking'!DW73)</f>
        <v>0</v>
      </c>
      <c r="DT73" t="str">
        <f>IF('[1]Data Checking'!DX73="","",'[1]Data Checking'!DX73)</f>
        <v/>
      </c>
      <c r="DU73" t="str">
        <f>IF('[1]Data Checking'!DY73="","",'[1]Data Checking'!DY73)</f>
        <v>Farine de blé blanche Riz Maïs (moulu) Huile végétale Sucre Haricot noir</v>
      </c>
      <c r="DV73">
        <f>IF('[1]Data Checking'!DZ73="","",'[1]Data Checking'!DZ73)</f>
        <v>1</v>
      </c>
      <c r="DW73">
        <f>IF('[1]Data Checking'!EA73="","",'[1]Data Checking'!EA73)</f>
        <v>1</v>
      </c>
      <c r="DX73">
        <f>IF('[1]Data Checking'!EB73="","",'[1]Data Checking'!EB73)</f>
        <v>1</v>
      </c>
      <c r="DY73">
        <f>IF('[1]Data Checking'!EC73="","",'[1]Data Checking'!EC73)</f>
        <v>1</v>
      </c>
      <c r="DZ73">
        <f>IF('[1]Data Checking'!ED73="","",'[1]Data Checking'!ED73)</f>
        <v>1</v>
      </c>
      <c r="EA73">
        <f>IF('[1]Data Checking'!EE73="","",'[1]Data Checking'!EE73)</f>
        <v>0</v>
      </c>
      <c r="EB73">
        <f>IF('[1]Data Checking'!EF73="","",'[1]Data Checking'!EF73)</f>
        <v>1</v>
      </c>
      <c r="EC73">
        <f>IF('[1]Data Checking'!EG73="","",'[1]Data Checking'!EG73)</f>
        <v>0</v>
      </c>
      <c r="ED73" t="str">
        <f>IF('[1]Data Checking'!EH73="","",'[1]Data Checking'!EH73)</f>
        <v>Non</v>
      </c>
      <c r="EE73" t="str">
        <f>IF('[1]Data Checking'!EI73="","",'[1]Data Checking'!EI73)</f>
        <v>Oui</v>
      </c>
      <c r="EF73" t="str">
        <f>IF('[1]Data Checking'!EJ73="","",'[1]Data Checking'!EJ73)</f>
        <v>Oui</v>
      </c>
      <c r="EG73" t="str">
        <f>IF('[1]Data Checking'!EK73="","",'[1]Data Checking'!EK73)</f>
        <v>Ouest</v>
      </c>
      <c r="EH73" t="str">
        <f>IF('[1]Data Checking'!EL73="","",'[1]Data Checking'!EL73)</f>
        <v>Meme</v>
      </c>
      <c r="EI73" t="str">
        <f>IF('[1]Data Checking'!EM73="","",'[1]Data Checking'!EM73)</f>
        <v>Cité Soleil</v>
      </c>
      <c r="EJ73" t="str">
        <f>IF('[1]Data Checking'!EN73="","",'[1]Data Checking'!EN73)</f>
        <v>Meme</v>
      </c>
      <c r="EK73" t="str">
        <f>IF('[1]Data Checking'!EO73="","",'[1]Data Checking'!EO73)</f>
        <v/>
      </c>
      <c r="EL73" t="str">
        <f>IF('[1]Data Checking'!EP73="","",'[1]Data Checking'!EP73)</f>
        <v/>
      </c>
      <c r="EM73" t="str">
        <f>IF('[1]Data Checking'!EQ73="","",'[1]Data Checking'!EQ73)</f>
        <v/>
      </c>
      <c r="EN73" t="str">
        <f>IF('[1]Data Checking'!ER73="","",'[1]Data Checking'!ER73)</f>
        <v/>
      </c>
      <c r="EO73" t="str">
        <f>IF('[1]Data Checking'!ES73="","",'[1]Data Checking'!ES73)</f>
        <v/>
      </c>
      <c r="EP73" t="str">
        <f>IF('[1]Data Checking'!ET73="","",'[1]Data Checking'!ET73)</f>
        <v/>
      </c>
      <c r="EQ73" t="str">
        <f>IF('[1]Data Checking'!EU73="","",'[1]Data Checking'!EU73)</f>
        <v/>
      </c>
      <c r="ER73" t="str">
        <f>IF('[1]Data Checking'!EV73="","",'[1]Data Checking'!EV73)</f>
        <v/>
      </c>
      <c r="ES73" t="str">
        <f>IF('[1]Data Checking'!EW73="","",'[1]Data Checking'!EW73)</f>
        <v/>
      </c>
      <c r="ET73" t="str">
        <f>IF('[1]Data Checking'!EX73="","",'[1]Data Checking'!EX73)</f>
        <v/>
      </c>
      <c r="EU73" t="str">
        <f>IF('[1]Data Checking'!EY73="","",'[1]Data Checking'!EY73)</f>
        <v/>
      </c>
      <c r="EV73" t="str">
        <f>IF('[1]Data Checking'!EZ73="","",'[1]Data Checking'!EZ73)</f>
        <v/>
      </c>
      <c r="EW73" t="str">
        <f>IF('[1]Data Checking'!FA73="","",'[1]Data Checking'!FA73)</f>
        <v/>
      </c>
      <c r="EX73" t="str">
        <f>IF('[1]Data Checking'!FB73="","",'[1]Data Checking'!FB73)</f>
        <v/>
      </c>
      <c r="EY73" t="str">
        <f>IF('[1]Data Checking'!FC73="","",'[1]Data Checking'!FC73)</f>
        <v/>
      </c>
      <c r="EZ73" t="str">
        <f>IF('[1]Data Checking'!FD73="","",'[1]Data Checking'!FD73)</f>
        <v/>
      </c>
      <c r="FA73" t="str">
        <f>IF('[1]Data Checking'!FE73="","",'[1]Data Checking'!FE73)</f>
        <v/>
      </c>
      <c r="FB73" t="str">
        <f>IF('[1]Data Checking'!FF73="","",'[1]Data Checking'!FF73)</f>
        <v/>
      </c>
      <c r="FC73" t="str">
        <f>IF('[1]Data Checking'!FG73="","",'[1]Data Checking'!FG73)</f>
        <v/>
      </c>
      <c r="FD73" t="str">
        <f>IF('[1]Data Checking'!FH73="","",'[1]Data Checking'!FH73)</f>
        <v/>
      </c>
      <c r="FE73" t="str">
        <f>IF('[1]Data Checking'!FI73="","",'[1]Data Checking'!FI73)</f>
        <v/>
      </c>
      <c r="FF73" t="str">
        <f>IF('[1]Data Checking'!FJ73="","",'[1]Data Checking'!FJ73)</f>
        <v/>
      </c>
      <c r="FG73" t="str">
        <f>IF('[1]Data Checking'!FK73="","",'[1]Data Checking'!FK73)</f>
        <v/>
      </c>
      <c r="FH73" t="str">
        <f>IF('[1]Data Checking'!FL73="","",'[1]Data Checking'!FL73)</f>
        <v/>
      </c>
      <c r="FI73" t="str">
        <f>IF('[1]Data Checking'!FM73="","",'[1]Data Checking'!FM73)</f>
        <v/>
      </c>
      <c r="FJ73" t="str">
        <f>IF('[1]Data Checking'!FN73="","",'[1]Data Checking'!FN73)</f>
        <v/>
      </c>
      <c r="FK73" t="str">
        <f>IF('[1]Data Checking'!FO73="","",'[1]Data Checking'!FO73)</f>
        <v/>
      </c>
      <c r="FL73" t="str">
        <f>IF('[1]Data Checking'!FP73="","",'[1]Data Checking'!FP73)</f>
        <v/>
      </c>
      <c r="FM73" t="str">
        <f>IF('[1]Data Checking'!FQ73="","",'[1]Data Checking'!FQ73)</f>
        <v/>
      </c>
      <c r="FN73" t="str">
        <f>IF('[1]Data Checking'!FR73="","",'[1]Data Checking'!FR73)</f>
        <v/>
      </c>
      <c r="FO73" t="str">
        <f>IF('[1]Data Checking'!FS73="","",'[1]Data Checking'!FS73)</f>
        <v/>
      </c>
      <c r="FP73" t="str">
        <f>IF('[1]Data Checking'!FT73="","",'[1]Data Checking'!FT73)</f>
        <v/>
      </c>
      <c r="FQ73" t="str">
        <f>IF('[1]Data Checking'!FU73="","",'[1]Data Checking'!FU73)</f>
        <v/>
      </c>
      <c r="FR73" t="str">
        <f>IF('[1]Data Checking'!FV73="","",'[1]Data Checking'!FV73)</f>
        <v/>
      </c>
      <c r="FS73" t="str">
        <f>IF('[1]Data Checking'!FW73="","",'[1]Data Checking'!FW73)</f>
        <v/>
      </c>
      <c r="FT73" t="str">
        <f>IF('[1]Data Checking'!FX73="","",'[1]Data Checking'!FX73)</f>
        <v/>
      </c>
      <c r="FU73" t="str">
        <f>IF('[1]Data Checking'!FY73="","",'[1]Data Checking'!FY73)</f>
        <v/>
      </c>
      <c r="FV73" t="str">
        <f>IF('[1]Data Checking'!FZ73="","",'[1]Data Checking'!FZ73)</f>
        <v/>
      </c>
      <c r="FW73" t="str">
        <f>IF('[1]Data Checking'!GA73="","",'[1]Data Checking'!GA73)</f>
        <v/>
      </c>
      <c r="FX73" t="str">
        <f>IF('[1]Data Checking'!GB73="","",'[1]Data Checking'!GB73)</f>
        <v/>
      </c>
      <c r="FY73" t="str">
        <f>IF('[1]Data Checking'!GC73="","",'[1]Data Checking'!GC73)</f>
        <v/>
      </c>
      <c r="FZ73" t="str">
        <f>IF('[1]Data Checking'!GD73="","",'[1]Data Checking'!GD73)</f>
        <v/>
      </c>
      <c r="GA73" t="str">
        <f>IF('[1]Data Checking'!GE73="","",'[1]Data Checking'!GE73)</f>
        <v/>
      </c>
      <c r="GB73" t="str">
        <f>IF('[1]Data Checking'!GF73="","",'[1]Data Checking'!GF73)</f>
        <v/>
      </c>
      <c r="GC73" t="str">
        <f>IF('[1]Data Checking'!GG73="","",'[1]Data Checking'!GG73)</f>
        <v/>
      </c>
      <c r="GD73" t="str">
        <f>IF('[1]Data Checking'!GH73="","",'[1]Data Checking'!GH73)</f>
        <v/>
      </c>
      <c r="GE73" t="str">
        <f>IF('[1]Data Checking'!GI73="","",'[1]Data Checking'!GI73)</f>
        <v/>
      </c>
      <c r="GF73" t="str">
        <f>IF('[1]Data Checking'!GJ73="","",'[1]Data Checking'!GJ73)</f>
        <v/>
      </c>
      <c r="GG73" t="str">
        <f>IF('[1]Data Checking'!GK73="","",'[1]Data Checking'!GK73)</f>
        <v/>
      </c>
      <c r="GH73" t="str">
        <f>IF('[1]Data Checking'!GL73="","",'[1]Data Checking'!GL73)</f>
        <v/>
      </c>
      <c r="GI73" t="str">
        <f>IF('[1]Data Checking'!GM73="","",'[1]Data Checking'!GM73)</f>
        <v/>
      </c>
      <c r="GJ73" t="str">
        <f>IF('[1]Data Checking'!GN73="","",'[1]Data Checking'!GN73)</f>
        <v/>
      </c>
      <c r="GK73" t="str">
        <f>IF('[1]Data Checking'!GO73="","",'[1]Data Checking'!GO73)</f>
        <v/>
      </c>
      <c r="GL73" t="str">
        <f>IF('[1]Data Checking'!GP73="","",'[1]Data Checking'!GP73)</f>
        <v/>
      </c>
      <c r="GM73" t="str">
        <f>IF('[1]Data Checking'!GQ73="","",'[1]Data Checking'!GQ73)</f>
        <v/>
      </c>
      <c r="GN73" t="str">
        <f>IF('[1]Data Checking'!GR73="","",'[1]Data Checking'!GR73)</f>
        <v/>
      </c>
      <c r="GO73" t="str">
        <f>IF('[1]Data Checking'!GS73="","",'[1]Data Checking'!GS73)</f>
        <v/>
      </c>
      <c r="GP73" t="str">
        <f>IF('[1]Data Checking'!GT73="","",'[1]Data Checking'!GT73)</f>
        <v/>
      </c>
      <c r="GQ73" t="str">
        <f>IF('[1]Data Checking'!GU73="","",'[1]Data Checking'!GU73)</f>
        <v/>
      </c>
      <c r="GR73" t="str">
        <f>IF('[1]Data Checking'!GV73="","",'[1]Data Checking'!GV73)</f>
        <v/>
      </c>
      <c r="GS73" t="str">
        <f>IF('[1]Data Checking'!GW73="","",'[1]Data Checking'!GW73)</f>
        <v/>
      </c>
      <c r="GT73" t="str">
        <f>IF('[1]Data Checking'!GX73="","",'[1]Data Checking'!GX73)</f>
        <v/>
      </c>
      <c r="GU73" t="str">
        <f>IF('[1]Data Checking'!GY73="","",'[1]Data Checking'!GY73)</f>
        <v/>
      </c>
      <c r="GV73" t="str">
        <f>IF('[1]Data Checking'!GZ73="","",'[1]Data Checking'!GZ73)</f>
        <v/>
      </c>
      <c r="GW73" t="str">
        <f>IF('[1]Data Checking'!HA73="","",'[1]Data Checking'!HA73)</f>
        <v/>
      </c>
      <c r="GX73" t="str">
        <f>IF('[1]Data Checking'!HB73="","",'[1]Data Checking'!HB73)</f>
        <v/>
      </c>
      <c r="GY73" t="str">
        <f>IF('[1]Data Checking'!HC73="","",'[1]Data Checking'!HC73)</f>
        <v/>
      </c>
      <c r="GZ73" t="str">
        <f>IF('[1]Data Checking'!HD73="","",'[1]Data Checking'!HD73)</f>
        <v/>
      </c>
      <c r="HA73" t="str">
        <f>IF('[1]Data Checking'!HE73="","",'[1]Data Checking'!HE73)</f>
        <v/>
      </c>
      <c r="HB73" t="str">
        <f>IF('[1]Data Checking'!HF73="","",'[1]Data Checking'!HF73)</f>
        <v/>
      </c>
      <c r="HC73" t="str">
        <f>IF('[1]Data Checking'!HG73="","",'[1]Data Checking'!HG73)</f>
        <v/>
      </c>
      <c r="HD73" t="str">
        <f>IF('[1]Data Checking'!HH73="","",'[1]Data Checking'!HH73)</f>
        <v/>
      </c>
      <c r="HE73" t="str">
        <f>IF('[1]Data Checking'!HI73="","",'[1]Data Checking'!HI73)</f>
        <v/>
      </c>
      <c r="HF73" t="str">
        <f>IF('[1]Data Checking'!HJ73="","",'[1]Data Checking'!HJ73)</f>
        <v/>
      </c>
      <c r="HG73" t="str">
        <f>IF('[1]Data Checking'!HK73="","",'[1]Data Checking'!HK73)</f>
        <v/>
      </c>
      <c r="HH73" t="str">
        <f>IF('[1]Data Checking'!HL73="","",'[1]Data Checking'!HL73)</f>
        <v/>
      </c>
      <c r="HI73" t="str">
        <f>IF('[1]Data Checking'!HM73="","",'[1]Data Checking'!HM73)</f>
        <v/>
      </c>
      <c r="HJ73" t="str">
        <f>IF('[1]Data Checking'!HN73="","",'[1]Data Checking'!HN73)</f>
        <v/>
      </c>
      <c r="HK73" t="str">
        <f>IF('[1]Data Checking'!HO73="","",'[1]Data Checking'!HO73)</f>
        <v/>
      </c>
      <c r="HL73" t="str">
        <f>IF('[1]Data Checking'!HP73="","",'[1]Data Checking'!HP73)</f>
        <v/>
      </c>
      <c r="HM73" t="str">
        <f>IF('[1]Data Checking'!HQ73="","",'[1]Data Checking'!HQ73)</f>
        <v/>
      </c>
      <c r="HN73" t="str">
        <f>IF('[1]Data Checking'!HR73="","",'[1]Data Checking'!HR73)</f>
        <v/>
      </c>
      <c r="HO73" t="str">
        <f>IF('[1]Data Checking'!HS73="","",'[1]Data Checking'!HS73)</f>
        <v/>
      </c>
      <c r="HP73" t="str">
        <f>IF('[1]Data Checking'!HT73="","",'[1]Data Checking'!HT73)</f>
        <v/>
      </c>
      <c r="HQ73" t="str">
        <f>IF('[1]Data Checking'!HU73="","",'[1]Data Checking'!HU73)</f>
        <v/>
      </c>
      <c r="HR73" t="str">
        <f>IF('[1]Data Checking'!HV73="","",'[1]Data Checking'!HV73)</f>
        <v/>
      </c>
      <c r="HS73" t="str">
        <f>IF('[1]Data Checking'!HW73="","",'[1]Data Checking'!HW73)</f>
        <v/>
      </c>
      <c r="HT73" t="str">
        <f>IF('[1]Data Checking'!HX73="","",'[1]Data Checking'!HX73)</f>
        <v/>
      </c>
      <c r="HU73" t="str">
        <f>IF('[1]Data Checking'!HY73="","",'[1]Data Checking'!HY73)</f>
        <v/>
      </c>
      <c r="HV73" t="str">
        <f>IF('[1]Data Checking'!HZ73="","",'[1]Data Checking'!HZ73)</f>
        <v/>
      </c>
      <c r="HW73" t="str">
        <f>IF('[1]Data Checking'!IA73="","",'[1]Data Checking'!IA73)</f>
        <v/>
      </c>
      <c r="HX73" t="str">
        <f>IF('[1]Data Checking'!IB73="","",'[1]Data Checking'!IB73)</f>
        <v/>
      </c>
      <c r="HY73" t="str">
        <f>IF('[1]Data Checking'!IC73="","",'[1]Data Checking'!IC73)</f>
        <v/>
      </c>
      <c r="HZ73" t="str">
        <f>IF('[1]Data Checking'!ID73="","",'[1]Data Checking'!ID73)</f>
        <v/>
      </c>
      <c r="IA73" t="str">
        <f>IF('[1]Data Checking'!IE73="","",'[1]Data Checking'!IE73)</f>
        <v/>
      </c>
      <c r="IB73" t="str">
        <f>IF('[1]Data Checking'!IF73="","",'[1]Data Checking'!IF73)</f>
        <v>Non</v>
      </c>
      <c r="IC73" t="str">
        <f>IF('[1]Data Checking'!IG73="","",'[1]Data Checking'!IG73)</f>
        <v/>
      </c>
      <c r="ID73" t="str">
        <f>IF('[1]Data Checking'!IH73="","",'[1]Data Checking'!IH73)</f>
        <v/>
      </c>
      <c r="IE73" t="str">
        <f>IF('[1]Data Checking'!II73="","",'[1]Data Checking'!II73)</f>
        <v/>
      </c>
      <c r="IF73" t="str">
        <f>IF('[1]Data Checking'!IJ73="","",'[1]Data Checking'!IJ73)</f>
        <v/>
      </c>
      <c r="IG73" t="str">
        <f>IF('[1]Data Checking'!IK73="","",'[1]Data Checking'!IK73)</f>
        <v/>
      </c>
      <c r="IH73" t="str">
        <f>IF('[1]Data Checking'!IL73="","",'[1]Data Checking'!IL73)</f>
        <v/>
      </c>
      <c r="II73" t="str">
        <f>IF('[1]Data Checking'!IM73="","",'[1]Data Checking'!IM73)</f>
        <v/>
      </c>
      <c r="IJ73" t="str">
        <f>IF('[1]Data Checking'!IN73="","",'[1]Data Checking'!IN73)</f>
        <v/>
      </c>
      <c r="IK73" t="str">
        <f>IF('[1]Data Checking'!IO73="","",'[1]Data Checking'!IO73)</f>
        <v>Aucune préoccupation particulière</v>
      </c>
      <c r="IL73">
        <f>IF('[1]Data Checking'!IP73="","",'[1]Data Checking'!IP73)</f>
        <v>0</v>
      </c>
      <c r="IM73">
        <f>IF('[1]Data Checking'!IQ73="","",'[1]Data Checking'!IQ73)</f>
        <v>0</v>
      </c>
      <c r="IN73">
        <f>IF('[1]Data Checking'!IR73="","",'[1]Data Checking'!IR73)</f>
        <v>0</v>
      </c>
      <c r="IO73">
        <f>IF('[1]Data Checking'!IS73="","",'[1]Data Checking'!IS73)</f>
        <v>0</v>
      </c>
      <c r="IP73">
        <f>IF('[1]Data Checking'!IT73="","",'[1]Data Checking'!IT73)</f>
        <v>0</v>
      </c>
      <c r="IQ73">
        <f>IF('[1]Data Checking'!IU73="","",'[1]Data Checking'!IU73)</f>
        <v>1</v>
      </c>
      <c r="IR73">
        <f>IF('[1]Data Checking'!IV73="","",'[1]Data Checking'!IV73)</f>
        <v>0</v>
      </c>
      <c r="IS73">
        <f>IF('[1]Data Checking'!IW73="","",'[1]Data Checking'!IW73)</f>
        <v>0</v>
      </c>
      <c r="IT73" t="str">
        <f>IF('[1]Data Checking'!IX73="","",'[1]Data Checking'!IX73)</f>
        <v/>
      </c>
      <c r="IU73" t="str">
        <f>IF('[1]Data Checking'!IY73="","",'[1]Data Checking'!IY73)</f>
        <v>Oui</v>
      </c>
      <c r="IV73" t="str">
        <f>IF('[1]Data Checking'!IZ73="","",'[1]Data Checking'!IZ73)</f>
        <v/>
      </c>
      <c r="IW73" t="str">
        <f>IF('[1]Data Checking'!JA73="","",'[1]Data Checking'!JA73)</f>
        <v>Nourriture</v>
      </c>
      <c r="IX73">
        <f>IF('[1]Data Checking'!JB73="","",'[1]Data Checking'!JB73)</f>
        <v>1</v>
      </c>
      <c r="IY73">
        <f>IF('[1]Data Checking'!JC73="","",'[1]Data Checking'!JC73)</f>
        <v>0</v>
      </c>
      <c r="IZ73">
        <f>IF('[1]Data Checking'!JD73="","",'[1]Data Checking'!JD73)</f>
        <v>0</v>
      </c>
      <c r="JA73">
        <f>IF('[1]Data Checking'!JE73="","",'[1]Data Checking'!JE73)</f>
        <v>0</v>
      </c>
      <c r="JB73" t="str">
        <f>IF('[1]Data Checking'!JF73="","",'[1]Data Checking'!JF73)</f>
        <v/>
      </c>
      <c r="JC73" t="str">
        <f>IF('[1]Data Checking'!JG73="","",'[1]Data Checking'!JG73)</f>
        <v/>
      </c>
      <c r="JD73" t="str">
        <f>IF('[1]Data Checking'!JH73="","",'[1]Data Checking'!JH73)</f>
        <v/>
      </c>
      <c r="JE73" t="str">
        <f>IF('[1]Data Checking'!JI73="","",'[1]Data Checking'!JI73)</f>
        <v/>
      </c>
      <c r="JF73" t="str">
        <f>IF('[1]Data Checking'!JJ73="","",'[1]Data Checking'!JJ73)</f>
        <v/>
      </c>
      <c r="JG73" t="str">
        <f>IF('[1]Data Checking'!JK73="","",'[1]Data Checking'!JK73)</f>
        <v/>
      </c>
      <c r="JH73" t="str">
        <f>IF('[1]Data Checking'!JL73="","",'[1]Data Checking'!JL73)</f>
        <v/>
      </c>
      <c r="JI73" t="str">
        <f>IF('[1]Data Checking'!JM73="","",'[1]Data Checking'!JM73)</f>
        <v/>
      </c>
      <c r="JJ73" t="str">
        <f>IF('[1]Data Checking'!JN73="","",'[1]Data Checking'!JN73)</f>
        <v/>
      </c>
      <c r="JK73" t="str">
        <f>IF('[1]Data Checking'!JO73="","",'[1]Data Checking'!JO73)</f>
        <v/>
      </c>
      <c r="JL73" t="str">
        <f>IF('[1]Data Checking'!JP73="","",'[1]Data Checking'!JP73)</f>
        <v/>
      </c>
      <c r="JM73" t="str">
        <f>IF('[1]Data Checking'!JQ73="","",'[1]Data Checking'!JQ73)</f>
        <v/>
      </c>
      <c r="JN73" t="str">
        <f>IF('[1]Data Checking'!JR73="","",'[1]Data Checking'!JR73)</f>
        <v/>
      </c>
      <c r="JO73" t="str">
        <f>IF('[1]Data Checking'!JS73="","",'[1]Data Checking'!JS73)</f>
        <v/>
      </c>
      <c r="JP73" t="str">
        <f>IF('[1]Data Checking'!JT73="","",'[1]Data Checking'!JT73)</f>
        <v/>
      </c>
      <c r="JQ73" t="str">
        <f>IF('[1]Data Checking'!JU73="","",'[1]Data Checking'!JU73)</f>
        <v/>
      </c>
      <c r="JR73" t="str">
        <f>IF('[1]Data Checking'!JV73="","",'[1]Data Checking'!JV73)</f>
        <v/>
      </c>
      <c r="JS73" t="str">
        <f>IF('[1]Data Checking'!JW73="","",'[1]Data Checking'!JW73)</f>
        <v/>
      </c>
      <c r="JT73" t="str">
        <f>IF('[1]Data Checking'!JX73="","",'[1]Data Checking'!JX73)</f>
        <v/>
      </c>
      <c r="JU73" t="str">
        <f>IF('[1]Data Checking'!JY73="","",'[1]Data Checking'!JY73)</f>
        <v/>
      </c>
      <c r="JV73" t="str">
        <f>IF('[1]Data Checking'!JZ73="","",'[1]Data Checking'!JZ73)</f>
        <v/>
      </c>
      <c r="JW73" t="str">
        <f>IF('[1]Data Checking'!KA73="","",'[1]Data Checking'!KA73)</f>
        <v/>
      </c>
      <c r="JX73" t="str">
        <f>IF('[1]Data Checking'!KB73="","",'[1]Data Checking'!KB73)</f>
        <v/>
      </c>
      <c r="JY73" t="str">
        <f>IF('[1]Data Checking'!KC73="","",'[1]Data Checking'!KC73)</f>
        <v/>
      </c>
      <c r="JZ73" t="str">
        <f>IF('[1]Data Checking'!KD73="","",'[1]Data Checking'!KD73)</f>
        <v/>
      </c>
      <c r="KA73" t="str">
        <f>IF('[1]Data Checking'!KE73="","",'[1]Data Checking'!KE73)</f>
        <v/>
      </c>
      <c r="KB73" t="str">
        <f>IF('[1]Data Checking'!KF73="","",'[1]Data Checking'!KF73)</f>
        <v/>
      </c>
      <c r="KC73" t="str">
        <f>IF('[1]Data Checking'!KG73="","",'[1]Data Checking'!KG73)</f>
        <v/>
      </c>
      <c r="KD73" t="str">
        <f>IF('[1]Data Checking'!KH73="","",'[1]Data Checking'!KH73)</f>
        <v/>
      </c>
      <c r="KE73" t="str">
        <f>IF('[1]Data Checking'!KI73="","",'[1]Data Checking'!KI73)</f>
        <v/>
      </c>
      <c r="KF73" t="str">
        <f>IF('[1]Data Checking'!KJ73="","",'[1]Data Checking'!KJ73)</f>
        <v/>
      </c>
      <c r="KG73" t="str">
        <f>IF('[1]Data Checking'!KK73="","",'[1]Data Checking'!KK73)</f>
        <v/>
      </c>
      <c r="KH73" t="str">
        <f>IF('[1]Data Checking'!KL73="","",'[1]Data Checking'!KL73)</f>
        <v/>
      </c>
      <c r="KI73" t="str">
        <f>IF('[1]Data Checking'!KM73="","",'[1]Data Checking'!KM73)</f>
        <v/>
      </c>
      <c r="KJ73" t="str">
        <f>IF('[1]Data Checking'!KN73="","",'[1]Data Checking'!KN73)</f>
        <v/>
      </c>
      <c r="KK73" t="str">
        <f>IF('[1]Data Checking'!KO73="","",'[1]Data Checking'!KO73)</f>
        <v/>
      </c>
      <c r="KL73" t="str">
        <f>IF('[1]Data Checking'!KP73="","",'[1]Data Checking'!KP73)</f>
        <v/>
      </c>
      <c r="KM73" t="str">
        <f>IF('[1]Data Checking'!KQ73="","",'[1]Data Checking'!KQ73)</f>
        <v/>
      </c>
      <c r="KN73" t="str">
        <f>IF('[1]Data Checking'!KR73="","",'[1]Data Checking'!KR73)</f>
        <v/>
      </c>
      <c r="KO73" t="str">
        <f>IF('[1]Data Checking'!KS73="","",'[1]Data Checking'!KS73)</f>
        <v/>
      </c>
      <c r="KP73" t="str">
        <f>IF('[1]Data Checking'!KT73="","",'[1]Data Checking'!KT73)</f>
        <v/>
      </c>
      <c r="KQ73" t="str">
        <f>IF('[1]Data Checking'!KU73="","",'[1]Data Checking'!KU73)</f>
        <v/>
      </c>
      <c r="KR73" t="str">
        <f>IF('[1]Data Checking'!KV73="","",'[1]Data Checking'!KV73)</f>
        <v/>
      </c>
      <c r="KS73" t="str">
        <f>IF('[1]Data Checking'!KW73="","",'[1]Data Checking'!KW73)</f>
        <v/>
      </c>
      <c r="KT73" t="str">
        <f>IF('[1]Data Checking'!KX73="","",'[1]Data Checking'!KX73)</f>
        <v/>
      </c>
      <c r="KU73" t="str">
        <f>IF('[1]Data Checking'!KY73="","",'[1]Data Checking'!KY73)</f>
        <v/>
      </c>
      <c r="KV73" t="str">
        <f>IF('[1]Data Checking'!KZ73="","",'[1]Data Checking'!KZ73)</f>
        <v/>
      </c>
      <c r="KW73" t="str">
        <f>IF('[1]Data Checking'!LA73="","",'[1]Data Checking'!LA73)</f>
        <v/>
      </c>
      <c r="KX73" t="str">
        <f>IF('[1]Data Checking'!LB73="","",'[1]Data Checking'!LB73)</f>
        <v/>
      </c>
      <c r="KY73" t="str">
        <f>IF('[1]Data Checking'!LC73="","",'[1]Data Checking'!LC73)</f>
        <v/>
      </c>
      <c r="KZ73" t="str">
        <f>IF('[1]Data Checking'!LD73="","",'[1]Data Checking'!LD73)</f>
        <v/>
      </c>
      <c r="LA73" t="str">
        <f>IF('[1]Data Checking'!LE73="","",'[1]Data Checking'!LE73)</f>
        <v/>
      </c>
      <c r="LB73" t="str">
        <f>IF('[1]Data Checking'!LF73="","",'[1]Data Checking'!LF73)</f>
        <v/>
      </c>
      <c r="LC73" t="str">
        <f>IF('[1]Data Checking'!LG73="","",'[1]Data Checking'!LG73)</f>
        <v/>
      </c>
      <c r="LD73" t="str">
        <f>IF('[1]Data Checking'!LH73="","",'[1]Data Checking'!LH73)</f>
        <v/>
      </c>
      <c r="LE73" t="str">
        <f>IF('[1]Data Checking'!LI73="","",'[1]Data Checking'!LI73)</f>
        <v/>
      </c>
      <c r="LF73" t="str">
        <f>IF('[1]Data Checking'!LJ73="","",'[1]Data Checking'!LJ73)</f>
        <v/>
      </c>
      <c r="LG73" t="str">
        <f>IF('[1]Data Checking'!LK73="","",'[1]Data Checking'!LK73)</f>
        <v/>
      </c>
      <c r="LH73" t="str">
        <f>IF('[1]Data Checking'!LL73="","",'[1]Data Checking'!LL73)</f>
        <v/>
      </c>
      <c r="LI73" t="str">
        <f>IF('[1]Data Checking'!LM73="","",'[1]Data Checking'!LM73)</f>
        <v/>
      </c>
      <c r="LJ73" t="str">
        <f>IF('[1]Data Checking'!LN73="","",'[1]Data Checking'!LN73)</f>
        <v/>
      </c>
      <c r="LK73" t="str">
        <f>IF('[1]Data Checking'!LO73="","",'[1]Data Checking'!LO73)</f>
        <v/>
      </c>
      <c r="LL73" t="str">
        <f>IF('[1]Data Checking'!LP73="","",'[1]Data Checking'!LP73)</f>
        <v/>
      </c>
      <c r="LM73" t="str">
        <f>IF('[1]Data Checking'!LQ73="","",'[1]Data Checking'!LQ73)</f>
        <v/>
      </c>
      <c r="LN73" t="str">
        <f>IF('[1]Data Checking'!LR73="","",'[1]Data Checking'!LR73)</f>
        <v/>
      </c>
      <c r="LO73" t="str">
        <f>IF('[1]Data Checking'!LS73="","",'[1]Data Checking'!LS73)</f>
        <v/>
      </c>
      <c r="LP73" t="str">
        <f>IF('[1]Data Checking'!LT73="","",'[1]Data Checking'!LT73)</f>
        <v/>
      </c>
      <c r="LQ73" t="str">
        <f>IF('[1]Data Checking'!LU73="","",'[1]Data Checking'!LU73)</f>
        <v/>
      </c>
      <c r="LR73" t="str">
        <f>IF('[1]Data Checking'!LV73="","",'[1]Data Checking'!LV73)</f>
        <v/>
      </c>
      <c r="LS73" t="str">
        <f>IF('[1]Data Checking'!LW73="","",'[1]Data Checking'!LW73)</f>
        <v/>
      </c>
      <c r="LT73" t="str">
        <f>IF('[1]Data Checking'!LX73="","",'[1]Data Checking'!LX73)</f>
        <v/>
      </c>
      <c r="LU73" t="str">
        <f>IF('[1]Data Checking'!LY73="","",'[1]Data Checking'!LY73)</f>
        <v/>
      </c>
      <c r="LV73" t="str">
        <f>IF('[1]Data Checking'!LZ73="","",'[1]Data Checking'!LZ73)</f>
        <v/>
      </c>
      <c r="LW73" t="str">
        <f>IF('[1]Data Checking'!MA73="","",'[1]Data Checking'!MA73)</f>
        <v/>
      </c>
      <c r="LX73" t="str">
        <f>IF('[1]Data Checking'!MB73="","",'[1]Data Checking'!MB73)</f>
        <v/>
      </c>
      <c r="LY73" t="str">
        <f>IF('[1]Data Checking'!MC73="","",'[1]Data Checking'!MC73)</f>
        <v/>
      </c>
      <c r="LZ73" t="str">
        <f>IF('[1]Data Checking'!MD73="","",'[1]Data Checking'!MD73)</f>
        <v/>
      </c>
      <c r="MA73" t="str">
        <f>IF('[1]Data Checking'!ME73="","",'[1]Data Checking'!ME73)</f>
        <v/>
      </c>
      <c r="MB73" t="str">
        <f>IF('[1]Data Checking'!MF73="","",'[1]Data Checking'!MF73)</f>
        <v/>
      </c>
      <c r="MC73" t="str">
        <f>IF('[1]Data Checking'!MG73="","",'[1]Data Checking'!MG73)</f>
        <v/>
      </c>
      <c r="MD73" t="str">
        <f>IF('[1]Data Checking'!MH73="","",'[1]Data Checking'!MH73)</f>
        <v/>
      </c>
      <c r="ME73" t="str">
        <f>IF('[1]Data Checking'!MI73="","",'[1]Data Checking'!MI73)</f>
        <v/>
      </c>
      <c r="MF73" t="str">
        <f>IF('[1]Data Checking'!MJ73="","",'[1]Data Checking'!MJ73)</f>
        <v/>
      </c>
      <c r="MG73" t="str">
        <f>IF('[1]Data Checking'!MK73="","",'[1]Data Checking'!MK73)</f>
        <v/>
      </c>
      <c r="MH73" t="str">
        <f>IF('[1]Data Checking'!ML73="","",'[1]Data Checking'!ML73)</f>
        <v/>
      </c>
      <c r="MI73" t="str">
        <f>IF('[1]Data Checking'!MM73="","",'[1]Data Checking'!MM73)</f>
        <v/>
      </c>
      <c r="MJ73" t="str">
        <f>IF('[1]Data Checking'!MN73="","",'[1]Data Checking'!MN73)</f>
        <v/>
      </c>
      <c r="MK73" t="str">
        <f>IF('[1]Data Checking'!MO73="","",'[1]Data Checking'!MO73)</f>
        <v/>
      </c>
      <c r="ML73" t="str">
        <f>IF('[1]Data Checking'!MP73="","",'[1]Data Checking'!MP73)</f>
        <v/>
      </c>
      <c r="MM73" t="str">
        <f>IF('[1]Data Checking'!MQ73="","",'[1]Data Checking'!MQ73)</f>
        <v/>
      </c>
      <c r="MN73" t="str">
        <f>IF('[1]Data Checking'!MR73="","",'[1]Data Checking'!MR73)</f>
        <v/>
      </c>
      <c r="MO73" t="str">
        <f>IF('[1]Data Checking'!MS73="","",'[1]Data Checking'!MS73)</f>
        <v/>
      </c>
      <c r="MP73" t="str">
        <f>IF('[1]Data Checking'!MT73="","",'[1]Data Checking'!MT73)</f>
        <v/>
      </c>
      <c r="MQ73" t="str">
        <f>IF('[1]Data Checking'!MU73="","",'[1]Data Checking'!MU73)</f>
        <v/>
      </c>
      <c r="MR73" t="str">
        <f>IF('[1]Data Checking'!MV73="","",'[1]Data Checking'!MV73)</f>
        <v/>
      </c>
      <c r="MS73" t="str">
        <f>IF('[1]Data Checking'!MW73="","",'[1]Data Checking'!MW73)</f>
        <v/>
      </c>
      <c r="MT73" t="str">
        <f>IF('[1]Data Checking'!MX73="","",'[1]Data Checking'!MX73)</f>
        <v/>
      </c>
      <c r="MU73" t="str">
        <f>IF('[1]Data Checking'!MY73="","",'[1]Data Checking'!MY73)</f>
        <v/>
      </c>
      <c r="MV73" t="str">
        <f>IF('[1]Data Checking'!MZ73="","",'[1]Data Checking'!MZ73)</f>
        <v/>
      </c>
      <c r="MW73" t="str">
        <f>IF('[1]Data Checking'!NA73="","",'[1]Data Checking'!NA73)</f>
        <v/>
      </c>
      <c r="MX73" t="str">
        <f>IF('[1]Data Checking'!NB73="","",'[1]Data Checking'!NB73)</f>
        <v/>
      </c>
      <c r="MY73" t="str">
        <f>IF('[1]Data Checking'!NC73="","",'[1]Data Checking'!NC73)</f>
        <v/>
      </c>
      <c r="MZ73" t="str">
        <f>IF('[1]Data Checking'!ND73="","",'[1]Data Checking'!ND73)</f>
        <v/>
      </c>
      <c r="NA73" t="str">
        <f>IF('[1]Data Checking'!NE73="","",'[1]Data Checking'!NE73)</f>
        <v/>
      </c>
      <c r="NB73" t="str">
        <f>IF('[1]Data Checking'!NF73="","",'[1]Data Checking'!NF73)</f>
        <v/>
      </c>
      <c r="NC73" t="str">
        <f>IF('[1]Data Checking'!NG73="","",'[1]Data Checking'!NG73)</f>
        <v/>
      </c>
      <c r="ND73" t="str">
        <f>IF('[1]Data Checking'!NH73="","",'[1]Data Checking'!NH73)</f>
        <v/>
      </c>
      <c r="NE73" t="str">
        <f>IF('[1]Data Checking'!NI73="","",'[1]Data Checking'!NI73)</f>
        <v/>
      </c>
      <c r="NF73" t="str">
        <f>IF('[1]Data Checking'!NJ73="","",'[1]Data Checking'!NJ73)</f>
        <v/>
      </c>
      <c r="NG73" t="str">
        <f>IF('[1]Data Checking'!NK73="","",'[1]Data Checking'!NK73)</f>
        <v/>
      </c>
      <c r="NH73" t="str">
        <f>IF('[1]Data Checking'!NL73="","",'[1]Data Checking'!NL73)</f>
        <v/>
      </c>
      <c r="NI73" t="str">
        <f>IF('[1]Data Checking'!NM73="","",'[1]Data Checking'!NM73)</f>
        <v/>
      </c>
      <c r="NJ73" t="str">
        <f>IF('[1]Data Checking'!NN73="","",'[1]Data Checking'!NN73)</f>
        <v/>
      </c>
      <c r="NK73" t="str">
        <f>IF('[1]Data Checking'!NO73="","",'[1]Data Checking'!NO73)</f>
        <v/>
      </c>
      <c r="NL73" t="str">
        <f>IF('[1]Data Checking'!NP73="","",'[1]Data Checking'!NP73)</f>
        <v/>
      </c>
      <c r="NM73" t="str">
        <f>IF('[1]Data Checking'!NQ73="","",'[1]Data Checking'!NQ73)</f>
        <v/>
      </c>
      <c r="NN73" t="str">
        <f>IF('[1]Data Checking'!NR73="","",'[1]Data Checking'!NR73)</f>
        <v/>
      </c>
      <c r="NO73" t="str">
        <f>IF('[1]Data Checking'!NS73="","",'[1]Data Checking'!NS73)</f>
        <v/>
      </c>
      <c r="NP73" t="str">
        <f>IF('[1]Data Checking'!NT73="","",'[1]Data Checking'!NT73)</f>
        <v/>
      </c>
      <c r="NQ73" t="str">
        <f>IF('[1]Data Checking'!NU73="","",'[1]Data Checking'!NU73)</f>
        <v/>
      </c>
      <c r="NR73" t="str">
        <f>IF('[1]Data Checking'!NV73="","",'[1]Data Checking'!NV73)</f>
        <v/>
      </c>
      <c r="NS73" t="str">
        <f>IF('[1]Data Checking'!NW73="","",'[1]Data Checking'!NW73)</f>
        <v/>
      </c>
      <c r="NT73" t="str">
        <f>IF('[1]Data Checking'!NX73="","",'[1]Data Checking'!NX73)</f>
        <v/>
      </c>
      <c r="NU73" t="str">
        <f>IF('[1]Data Checking'!NY73="","",'[1]Data Checking'!NY73)</f>
        <v/>
      </c>
      <c r="NV73" t="str">
        <f>IF('[1]Data Checking'!NZ73="","",'[1]Data Checking'!NZ73)</f>
        <v/>
      </c>
      <c r="NW73" t="str">
        <f>IF('[1]Data Checking'!OA73="","",'[1]Data Checking'!OA73)</f>
        <v/>
      </c>
      <c r="NX73" t="str">
        <f>IF('[1]Data Checking'!OB73="","",'[1]Data Checking'!OB73)</f>
        <v/>
      </c>
      <c r="NY73" t="str">
        <f>IF('[1]Data Checking'!OC73="","",'[1]Data Checking'!OC73)</f>
        <v/>
      </c>
      <c r="NZ73" t="str">
        <f>IF('[1]Data Checking'!OD73="","",'[1]Data Checking'!OD73)</f>
        <v/>
      </c>
      <c r="OA73" t="str">
        <f>IF('[1]Data Checking'!OE73="","",'[1]Data Checking'!OE73)</f>
        <v/>
      </c>
      <c r="OB73" t="str">
        <f>IF('[1]Data Checking'!OF73="","",'[1]Data Checking'!OF73)</f>
        <v/>
      </c>
      <c r="OC73" t="str">
        <f>IF('[1]Data Checking'!OG73="","",'[1]Data Checking'!OG73)</f>
        <v/>
      </c>
      <c r="OD73" t="str">
        <f>IF('[1]Data Checking'!OH73="","",'[1]Data Checking'!OH73)</f>
        <v/>
      </c>
      <c r="OE73" t="str">
        <f>IF('[1]Data Checking'!OI73="","",'[1]Data Checking'!OI73)</f>
        <v/>
      </c>
      <c r="OF73" t="str">
        <f>IF('[1]Data Checking'!OJ73="","",'[1]Data Checking'!OJ73)</f>
        <v/>
      </c>
      <c r="OG73" t="str">
        <f>IF('[1]Data Checking'!OK73="","",'[1]Data Checking'!OK73)</f>
        <v/>
      </c>
      <c r="OH73" t="str">
        <f>IF('[1]Data Checking'!OL73="","",'[1]Data Checking'!OL73)</f>
        <v/>
      </c>
      <c r="OI73" t="str">
        <f>IF('[1]Data Checking'!OM73="","",'[1]Data Checking'!OM73)</f>
        <v/>
      </c>
      <c r="OJ73" t="str">
        <f>IF('[1]Data Checking'!ON73="","",'[1]Data Checking'!ON73)</f>
        <v/>
      </c>
      <c r="OK73" t="str">
        <f>IF('[1]Data Checking'!OO73="","",'[1]Data Checking'!OO73)</f>
        <v/>
      </c>
      <c r="OL73" t="str">
        <f>IF('[1]Data Checking'!OP73="","",'[1]Data Checking'!OP73)</f>
        <v/>
      </c>
      <c r="OM73" t="str">
        <f>IF('[1]Data Checking'!OQ73="","",'[1]Data Checking'!OQ73)</f>
        <v/>
      </c>
      <c r="ON73" t="str">
        <f>IF('[1]Data Checking'!OR73="","",'[1]Data Checking'!OR73)</f>
        <v/>
      </c>
      <c r="OO73" t="str">
        <f>IF('[1]Data Checking'!OS73="","",'[1]Data Checking'!OS73)</f>
        <v/>
      </c>
      <c r="OP73" t="str">
        <f>IF('[1]Data Checking'!OT73="","",'[1]Data Checking'!OT73)</f>
        <v/>
      </c>
      <c r="OQ73" t="str">
        <f>IF('[1]Data Checking'!OU73="","",'[1]Data Checking'!OU73)</f>
        <v/>
      </c>
      <c r="OR73" t="str">
        <f>IF('[1]Data Checking'!OV73="","",'[1]Data Checking'!OV73)</f>
        <v/>
      </c>
      <c r="OS73" t="str">
        <f>IF('[1]Data Checking'!OW73="","",'[1]Data Checking'!OW73)</f>
        <v/>
      </c>
      <c r="OT73" t="str">
        <f>IF('[1]Data Checking'!OX73="","",'[1]Data Checking'!OX73)</f>
        <v/>
      </c>
      <c r="OU73" t="str">
        <f>IF('[1]Data Checking'!OY73="","",'[1]Data Checking'!OY73)</f>
        <v/>
      </c>
      <c r="OV73" t="str">
        <f>IF('[1]Data Checking'!OZ73="","",'[1]Data Checking'!OZ73)</f>
        <v/>
      </c>
      <c r="OW73" t="str">
        <f>IF('[1]Data Checking'!PA73="","",'[1]Data Checking'!PA73)</f>
        <v/>
      </c>
      <c r="OX73" t="str">
        <f>IF('[1]Data Checking'!PB73="","",'[1]Data Checking'!PB73)</f>
        <v/>
      </c>
      <c r="OY73" t="str">
        <f>IF('[1]Data Checking'!PC73="","",'[1]Data Checking'!PC73)</f>
        <v/>
      </c>
      <c r="OZ73" t="str">
        <f>IF('[1]Data Checking'!PD73="","",'[1]Data Checking'!PD73)</f>
        <v/>
      </c>
      <c r="PA73" t="str">
        <f>IF('[1]Data Checking'!PE73="","",'[1]Data Checking'!PE73)</f>
        <v/>
      </c>
      <c r="PB73" t="str">
        <f>IF('[1]Data Checking'!PF73="","",'[1]Data Checking'!PF73)</f>
        <v/>
      </c>
      <c r="PC73" t="str">
        <f>IF('[1]Data Checking'!PG73="","",'[1]Data Checking'!PG73)</f>
        <v/>
      </c>
      <c r="PD73" t="str">
        <f>IF('[1]Data Checking'!PH73="","",'[1]Data Checking'!PH73)</f>
        <v/>
      </c>
      <c r="PE73" t="str">
        <f>IF('[1]Data Checking'!PI73="","",'[1]Data Checking'!PI73)</f>
        <v/>
      </c>
      <c r="PF73" t="str">
        <f>IF('[1]Data Checking'!PJ73="","",'[1]Data Checking'!PJ73)</f>
        <v/>
      </c>
      <c r="PG73" t="str">
        <f>IF('[1]Data Checking'!PK73="","",'[1]Data Checking'!PK73)</f>
        <v/>
      </c>
      <c r="PH73" t="str">
        <f>IF('[1]Data Checking'!PL73="","",'[1]Data Checking'!PL73)</f>
        <v/>
      </c>
      <c r="PI73" t="str">
        <f>IF('[1]Data Checking'!PM73="","",'[1]Data Checking'!PM73)</f>
        <v/>
      </c>
      <c r="PJ73" t="str">
        <f>IF('[1]Data Checking'!PN73="","",'[1]Data Checking'!PN73)</f>
        <v/>
      </c>
      <c r="PK73" t="str">
        <f>IF('[1]Data Checking'!PO73="","",'[1]Data Checking'!PO73)</f>
        <v/>
      </c>
      <c r="PL73" t="str">
        <f>IF('[1]Data Checking'!PP73="","",'[1]Data Checking'!PP73)</f>
        <v/>
      </c>
      <c r="PM73" t="str">
        <f>IF('[1]Data Checking'!PQ73="","",'[1]Data Checking'!PQ73)</f>
        <v/>
      </c>
      <c r="PN73" t="str">
        <f>IF('[1]Data Checking'!PR73="","",'[1]Data Checking'!PR73)</f>
        <v/>
      </c>
      <c r="PO73" t="str">
        <f>IF('[1]Data Checking'!PS73="","",'[1]Data Checking'!PS73)</f>
        <v/>
      </c>
      <c r="PP73" t="str">
        <f>IF('[1]Data Checking'!PT73="","",'[1]Data Checking'!PT73)</f>
        <v/>
      </c>
      <c r="PQ73" t="str">
        <f>IF('[1]Data Checking'!PU73="","",'[1]Data Checking'!PU73)</f>
        <v/>
      </c>
      <c r="PR73" t="str">
        <f>IF('[1]Data Checking'!PV73="","",'[1]Data Checking'!PV73)</f>
        <v/>
      </c>
      <c r="PS73" t="str">
        <f>IF('[1]Data Checking'!PW73="","",'[1]Data Checking'!PW73)</f>
        <v/>
      </c>
      <c r="PT73" t="str">
        <f>IF('[1]Data Checking'!PX73="","",'[1]Data Checking'!PX73)</f>
        <v/>
      </c>
      <c r="PU73" t="str">
        <f>IF('[1]Data Checking'!PY73="","",'[1]Data Checking'!PY73)</f>
        <v/>
      </c>
      <c r="PV73" t="str">
        <f>IF('[1]Data Checking'!PZ73="","",'[1]Data Checking'!PZ73)</f>
        <v/>
      </c>
      <c r="PW73" t="str">
        <f>IF('[1]Data Checking'!QA73="","",'[1]Data Checking'!QA73)</f>
        <v/>
      </c>
      <c r="PX73" t="str">
        <f>IF('[1]Data Checking'!QB73="","",'[1]Data Checking'!QB73)</f>
        <v/>
      </c>
      <c r="PY73" t="str">
        <f>IF('[1]Data Checking'!QC73="","",'[1]Data Checking'!QC73)</f>
        <v/>
      </c>
      <c r="PZ73" t="str">
        <f>IF('[1]Data Checking'!QD73="","",'[1]Data Checking'!QD73)</f>
        <v/>
      </c>
      <c r="QA73" t="str">
        <f>IF('[1]Data Checking'!QE73="","",'[1]Data Checking'!QE73)</f>
        <v/>
      </c>
      <c r="QB73" t="str">
        <f>IF('[1]Data Checking'!QF73="","",'[1]Data Checking'!QF73)</f>
        <v/>
      </c>
      <c r="QC73" t="str">
        <f>IF('[1]Data Checking'!QG73="","",'[1]Data Checking'!QG73)</f>
        <v/>
      </c>
      <c r="QD73" t="str">
        <f>IF('[1]Data Checking'!QH73="","",'[1]Data Checking'!QH73)</f>
        <v/>
      </c>
      <c r="QE73" t="str">
        <f>IF('[1]Data Checking'!QI73="","",'[1]Data Checking'!QI73)</f>
        <v/>
      </c>
      <c r="QF73" t="str">
        <f>IF('[1]Data Checking'!QJ73="","",'[1]Data Checking'!QJ73)</f>
        <v/>
      </c>
      <c r="QG73" t="str">
        <f>IF('[1]Data Checking'!QK73="","",'[1]Data Checking'!QK73)</f>
        <v/>
      </c>
      <c r="QH73" t="str">
        <f>IF('[1]Data Checking'!QL73="","",'[1]Data Checking'!QL73)</f>
        <v/>
      </c>
      <c r="QI73" t="str">
        <f>IF('[1]Data Checking'!QM73="","",'[1]Data Checking'!QM73)</f>
        <v/>
      </c>
      <c r="QJ73" t="str">
        <f>IF('[1]Data Checking'!QN73="","",'[1]Data Checking'!QN73)</f>
        <v/>
      </c>
      <c r="QK73" t="str">
        <f>IF('[1]Data Checking'!QO73="","",'[1]Data Checking'!QO73)</f>
        <v/>
      </c>
      <c r="QL73" t="str">
        <f>IF('[1]Data Checking'!QP73="","",'[1]Data Checking'!QP73)</f>
        <v/>
      </c>
      <c r="QM73" t="str">
        <f>IF('[1]Data Checking'!QQ73="","",'[1]Data Checking'!QQ73)</f>
        <v/>
      </c>
      <c r="QN73" t="str">
        <f>IF('[1]Data Checking'!QR73="","",'[1]Data Checking'!QR73)</f>
        <v/>
      </c>
      <c r="QO73" t="str">
        <f>IF('[1]Data Checking'!QS73="","",'[1]Data Checking'!QS73)</f>
        <v/>
      </c>
      <c r="QP73" t="str">
        <f>IF('[1]Data Checking'!QT73="","",'[1]Data Checking'!QT73)</f>
        <v/>
      </c>
      <c r="QQ73" t="str">
        <f>IF('[1]Data Checking'!QU73="","",'[1]Data Checking'!QU73)</f>
        <v/>
      </c>
      <c r="QR73" t="str">
        <f>IF('[1]Data Checking'!QV73="","",'[1]Data Checking'!QV73)</f>
        <v/>
      </c>
      <c r="QS73" t="str">
        <f>IF('[1]Data Checking'!QW73="","",'[1]Data Checking'!QW73)</f>
        <v/>
      </c>
      <c r="QT73" t="str">
        <f>IF('[1]Data Checking'!QX73="","",'[1]Data Checking'!QX73)</f>
        <v/>
      </c>
      <c r="QU73" t="str">
        <f>IF('[1]Data Checking'!QY73="","",'[1]Data Checking'!QY73)</f>
        <v/>
      </c>
      <c r="QV73" t="str">
        <f>IF('[1]Data Checking'!QZ73="","",'[1]Data Checking'!QZ73)</f>
        <v/>
      </c>
      <c r="QW73" t="str">
        <f>IF('[1]Data Checking'!RA73="","",'[1]Data Checking'!RA73)</f>
        <v/>
      </c>
      <c r="QX73" t="str">
        <f>IF('[1]Data Checking'!RB73="","",'[1]Data Checking'!RB73)</f>
        <v/>
      </c>
      <c r="QY73" t="str">
        <f>IF('[1]Data Checking'!RC73="","",'[1]Data Checking'!RC73)</f>
        <v/>
      </c>
      <c r="QZ73" t="str">
        <f>IF('[1]Data Checking'!RD73="","",'[1]Data Checking'!RD73)</f>
        <v/>
      </c>
      <c r="RA73" t="str">
        <f>IF('[1]Data Checking'!RE73="","",'[1]Data Checking'!RE73)</f>
        <v/>
      </c>
      <c r="RB73" t="str">
        <f>IF('[1]Data Checking'!RF73="","",'[1]Data Checking'!RF73)</f>
        <v/>
      </c>
      <c r="RC73" t="str">
        <f>IF('[1]Data Checking'!RG73="","",'[1]Data Checking'!RG73)</f>
        <v/>
      </c>
      <c r="RD73" t="str">
        <f>IF('[1]Data Checking'!RH73="","",'[1]Data Checking'!RH73)</f>
        <v/>
      </c>
      <c r="RE73" t="str">
        <f>IF('[1]Data Checking'!RI73="","",'[1]Data Checking'!RI73)</f>
        <v/>
      </c>
      <c r="RF73" t="str">
        <f>IF('[1]Data Checking'!RJ73="","",'[1]Data Checking'!RJ73)</f>
        <v/>
      </c>
      <c r="RG73" t="str">
        <f>IF('[1]Data Checking'!RK73="","",'[1]Data Checking'!RK73)</f>
        <v/>
      </c>
      <c r="RH73" t="str">
        <f>IF('[1]Data Checking'!RL73="","",'[1]Data Checking'!RL73)</f>
        <v/>
      </c>
      <c r="RI73" t="str">
        <f>IF('[1]Data Checking'!RM73="","",'[1]Data Checking'!RM73)</f>
        <v/>
      </c>
      <c r="RJ73" t="str">
        <f>IF('[1]Data Checking'!RN73="","",'[1]Data Checking'!RN73)</f>
        <v/>
      </c>
      <c r="RK73" t="str">
        <f>IF('[1]Data Checking'!RO73="","",'[1]Data Checking'!RO73)</f>
        <v/>
      </c>
      <c r="RL73" t="str">
        <f>IF('[1]Data Checking'!RP73="","",'[1]Data Checking'!RP73)</f>
        <v/>
      </c>
      <c r="RM73" t="str">
        <f>IF('[1]Data Checking'!RQ73="","",'[1]Data Checking'!RQ73)</f>
        <v/>
      </c>
      <c r="RN73" t="str">
        <f>IF('[1]Data Checking'!RR73="","",'[1]Data Checking'!RR73)</f>
        <v/>
      </c>
      <c r="RO73" t="str">
        <f>IF('[1]Data Checking'!RS73="","",'[1]Data Checking'!RS73)</f>
        <v/>
      </c>
      <c r="RP73" t="str">
        <f>IF('[1]Data Checking'!RT73="","",'[1]Data Checking'!RT73)</f>
        <v/>
      </c>
      <c r="RQ73" t="str">
        <f>IF('[1]Data Checking'!RU73="","",'[1]Data Checking'!RU73)</f>
        <v/>
      </c>
      <c r="RR73" t="str">
        <f>IF('[1]Data Checking'!RV73="","",'[1]Data Checking'!RV73)</f>
        <v/>
      </c>
      <c r="RS73" t="str">
        <f>IF('[1]Data Checking'!RW73="","",'[1]Data Checking'!RW73)</f>
        <v/>
      </c>
      <c r="RT73" t="str">
        <f>IF('[1]Data Checking'!RX73="","",'[1]Data Checking'!RX73)</f>
        <v/>
      </c>
      <c r="RU73" t="str">
        <f>IF('[1]Data Checking'!RY73="","",'[1]Data Checking'!RY73)</f>
        <v/>
      </c>
      <c r="RV73" t="str">
        <f>IF('[1]Data Checking'!RZ73="","",'[1]Data Checking'!RZ73)</f>
        <v/>
      </c>
      <c r="RW73" t="str">
        <f>IF('[1]Data Checking'!SA73="","",'[1]Data Checking'!SA73)</f>
        <v/>
      </c>
      <c r="RX73" t="str">
        <f>IF('[1]Data Checking'!SB73="","",'[1]Data Checking'!SB73)</f>
        <v/>
      </c>
      <c r="RY73" t="str">
        <f>IF('[1]Data Checking'!SC73="","",'[1]Data Checking'!SC73)</f>
        <v/>
      </c>
      <c r="RZ73" t="str">
        <f>IF('[1]Data Checking'!SD73="","",'[1]Data Checking'!SD73)</f>
        <v/>
      </c>
      <c r="SA73" t="str">
        <f>IF('[1]Data Checking'!SE73="","",'[1]Data Checking'!SE73)</f>
        <v/>
      </c>
      <c r="SB73" t="str">
        <f>IF('[1]Data Checking'!SF73="","",'[1]Data Checking'!SF73)</f>
        <v/>
      </c>
      <c r="SC73" t="str">
        <f>IF('[1]Data Checking'!SG73="","",'[1]Data Checking'!SG73)</f>
        <v/>
      </c>
      <c r="SD73" t="str">
        <f>IF('[1]Data Checking'!SH73="","",'[1]Data Checking'!SH73)</f>
        <v/>
      </c>
      <c r="SE73" t="str">
        <f>IF('[1]Data Checking'!SI73="","",'[1]Data Checking'!SI73)</f>
        <v/>
      </c>
      <c r="SF73" t="str">
        <f>IF('[1]Data Checking'!SJ73="","",'[1]Data Checking'!SJ73)</f>
        <v/>
      </c>
      <c r="SG73" t="str">
        <f>IF('[1]Data Checking'!SK73="","",'[1]Data Checking'!SK73)</f>
        <v/>
      </c>
      <c r="SH73" t="str">
        <f>IF('[1]Data Checking'!SL73="","",'[1]Data Checking'!SL73)</f>
        <v/>
      </c>
      <c r="SI73" t="str">
        <f>IF('[1]Data Checking'!SM73="","",'[1]Data Checking'!SM73)</f>
        <v/>
      </c>
      <c r="SJ73" t="str">
        <f>IF('[1]Data Checking'!SN73="","",'[1]Data Checking'!SN73)</f>
        <v/>
      </c>
      <c r="SK73" t="str">
        <f>IF('[1]Data Checking'!SO73="","",'[1]Data Checking'!SO73)</f>
        <v/>
      </c>
      <c r="SL73" t="str">
        <f>IF('[1]Data Checking'!SP73="","",'[1]Data Checking'!SP73)</f>
        <v/>
      </c>
      <c r="SM73" t="str">
        <f>IF('[1]Data Checking'!SQ73="","",'[1]Data Checking'!SQ73)</f>
        <v/>
      </c>
      <c r="SN73" t="str">
        <f>IF('[1]Data Checking'!SR73="","",'[1]Data Checking'!SR73)</f>
        <v/>
      </c>
      <c r="SO73" t="str">
        <f>IF('[1]Data Checking'!SS73="","",'[1]Data Checking'!SS73)</f>
        <v/>
      </c>
      <c r="SP73" t="str">
        <f>IF('[1]Data Checking'!ST73="","",'[1]Data Checking'!ST73)</f>
        <v/>
      </c>
      <c r="SQ73" t="str">
        <f>IF('[1]Data Checking'!SU73="","",'[1]Data Checking'!SU73)</f>
        <v/>
      </c>
      <c r="SR73" t="str">
        <f>IF('[1]Data Checking'!SV73="","",'[1]Data Checking'!SV73)</f>
        <v/>
      </c>
      <c r="SS73" t="str">
        <f>IF('[1]Data Checking'!SW73="","",'[1]Data Checking'!SW73)</f>
        <v/>
      </c>
      <c r="ST73" t="str">
        <f>IF('[1]Data Checking'!SX73="","",'[1]Data Checking'!SX73)</f>
        <v/>
      </c>
      <c r="SU73" t="str">
        <f>IF('[1]Data Checking'!SY73="","",'[1]Data Checking'!SY73)</f>
        <v/>
      </c>
      <c r="SV73" t="str">
        <f>IF('[1]Data Checking'!SZ73="","",'[1]Data Checking'!SZ73)</f>
        <v/>
      </c>
      <c r="SW73" t="str">
        <f>IF('[1]Data Checking'!TA73="","",'[1]Data Checking'!TA73)</f>
        <v/>
      </c>
      <c r="SX73" t="str">
        <f>IF('[1]Data Checking'!TB73="","",'[1]Data Checking'!TB73)</f>
        <v/>
      </c>
      <c r="SY73" t="str">
        <f>IF('[1]Data Checking'!TC73="","",'[1]Data Checking'!TC73)</f>
        <v/>
      </c>
      <c r="SZ73" t="str">
        <f>IF('[1]Data Checking'!TD73="","",'[1]Data Checking'!TD73)</f>
        <v/>
      </c>
      <c r="TA73" t="str">
        <f>IF('[1]Data Checking'!TE73="","",'[1]Data Checking'!TE73)</f>
        <v/>
      </c>
      <c r="TB73" t="str">
        <f>IF('[1]Data Checking'!TF73="","",'[1]Data Checking'!TF73)</f>
        <v/>
      </c>
      <c r="TC73" t="str">
        <f>IF('[1]Data Checking'!TG73="","",'[1]Data Checking'!TG73)</f>
        <v/>
      </c>
      <c r="TD73" t="str">
        <f>IF('[1]Data Checking'!TH73="","",'[1]Data Checking'!TH73)</f>
        <v/>
      </c>
      <c r="TE73" t="str">
        <f>IF('[1]Data Checking'!TI73="","",'[1]Data Checking'!TI73)</f>
        <v/>
      </c>
      <c r="TF73" t="str">
        <f>IF('[1]Data Checking'!TJ73="","",'[1]Data Checking'!TJ73)</f>
        <v/>
      </c>
      <c r="TG73" t="str">
        <f>IF('[1]Data Checking'!TK73="","",'[1]Data Checking'!TK73)</f>
        <v/>
      </c>
      <c r="TH73" t="str">
        <f>IF('[1]Data Checking'!TL73="","",'[1]Data Checking'!TL73)</f>
        <v/>
      </c>
      <c r="TI73" t="str">
        <f>IF('[1]Data Checking'!TM73="","",'[1]Data Checking'!TM73)</f>
        <v/>
      </c>
      <c r="TJ73">
        <f>IF('[1]Data Checking'!TN73="","",'[1]Data Checking'!TN73)</f>
        <v>0</v>
      </c>
      <c r="TK73">
        <f>IF('[1]Data Checking'!TO73="","",'[1]Data Checking'!TO73)</f>
        <v>0</v>
      </c>
      <c r="TL73">
        <f>IF('[1]Data Checking'!TP73="","",'[1]Data Checking'!TP73)</f>
        <v>0</v>
      </c>
      <c r="TM73">
        <f>IF('[1]Data Checking'!TQ73="","",'[1]Data Checking'!TQ73)</f>
        <v>0</v>
      </c>
      <c r="TN73">
        <f>IF('[1]Data Checking'!TR73="","",'[1]Data Checking'!TR73)</f>
        <v>0</v>
      </c>
      <c r="TO73" t="str">
        <f>IF('[1]Data Checking'!TS73="","",'[1]Data Checking'!TS73)</f>
        <v/>
      </c>
      <c r="TP73" t="str">
        <f>IF('[1]Data Checking'!TT73="","",'[1]Data Checking'!TT73)</f>
        <v/>
      </c>
      <c r="TQ73">
        <f>IF('[1]Data Checking'!TU73="","",'[1]Data Checking'!TU73)</f>
        <v>237502217</v>
      </c>
      <c r="TR73" t="str">
        <f>IF('[1]Data Checking'!TV73="","",'[1]Data Checking'!TV73)</f>
        <v>9a82c4f9-990e-4d3a-9b2d-fea45ceeca5d</v>
      </c>
      <c r="TS73">
        <f>IF('[1]Data Checking'!TW73="","",'[1]Data Checking'!TW73)</f>
        <v>44530.923252314817</v>
      </c>
      <c r="TT73" t="str">
        <f>IF('[1]Data Checking'!TX73="","",'[1]Data Checking'!TX73)</f>
        <v/>
      </c>
      <c r="TU73" t="str">
        <f>IF('[1]Data Checking'!TY73="","",'[1]Data Checking'!TY73)</f>
        <v/>
      </c>
      <c r="TV73" t="str">
        <f>IF('[1]Data Checking'!TZ73="","",'[1]Data Checking'!TZ73)</f>
        <v>submitted_via_web</v>
      </c>
      <c r="TW73" t="str">
        <f>IF('[1]Data Checking'!UA73="","",'[1]Data Checking'!UA73)</f>
        <v>icsm_haiti</v>
      </c>
      <c r="TX73" t="str">
        <f>IF('[1]Data Checking'!UB73="","",'[1]Data Checking'!UB73)</f>
        <v/>
      </c>
      <c r="TY73">
        <f>IF('[1]Data Checking'!UC73="","",'[1]Data Checking'!UC73)</f>
        <v>75</v>
      </c>
      <c r="TZ73" t="str">
        <f>IF('[1]Data Checking'!UD73="","",'[1]Data Checking'!UD73)</f>
        <v/>
      </c>
      <c r="UA73" t="e">
        <f>IF('[1]Data Checking'!UL73="","",'[1]Data Checking'!UL73)</f>
        <v>#REF!</v>
      </c>
      <c r="UB73" t="e">
        <f>IF('[1]Data Checking'!UM73="","",'[1]Data Checking'!UM73)</f>
        <v>#REF!</v>
      </c>
      <c r="UC73" t="e">
        <f>IF('[1]Data Checking'!UN73="","",'[1]Data Checking'!UN73)</f>
        <v>#REF!</v>
      </c>
    </row>
    <row r="74" spans="1:549">
      <c r="A74">
        <f>IF('[1]Data Checking'!D74="","",'[1]Data Checking'!D74)</f>
        <v>44529.63914741898</v>
      </c>
      <c r="B74">
        <f>IF('[1]Data Checking'!E74="","",'[1]Data Checking'!E74)</f>
        <v>44531.432890798613</v>
      </c>
      <c r="C74">
        <f>IF('[1]Data Checking'!F74="","",'[1]Data Checking'!F74)</f>
        <v>44529</v>
      </c>
      <c r="D74" t="str">
        <f>IF('[1]Data Checking'!H74="","",'[1]Data Checking'!H74)</f>
        <v>audit.csv</v>
      </c>
      <c r="E74" t="str">
        <f>IF('[1]Data Checking'!I74="","",'[1]Data Checking'!I74)</f>
        <v>icsm_haiti</v>
      </c>
      <c r="F74" t="str">
        <f>IF('[1]Data Checking'!J74="","",'[1]Data Checking'!J74)</f>
        <v/>
      </c>
      <c r="G74" t="str">
        <f>IF('[1]Data Checking'!K74="","",'[1]Data Checking'!K74)</f>
        <v>1</v>
      </c>
      <c r="H74">
        <f>IF('[1]Data Checking'!L74="","",'[1]Data Checking'!L74)</f>
        <v>44531</v>
      </c>
      <c r="I74" t="str">
        <f>IF('[1]Data Checking'!M74="","",'[1]Data Checking'!M74)</f>
        <v>WFP</v>
      </c>
      <c r="J74" t="str">
        <f>IF('[1]Data Checking'!N74="","",'[1]Data Checking'!N74)</f>
        <v/>
      </c>
      <c r="K74" t="str">
        <f>IF('[1]Data Checking'!O74="","",'[1]Data Checking'!O74)</f>
        <v>wfp</v>
      </c>
      <c r="L74" t="str">
        <f>IF('[1]Data Checking'!P74="","",'[1]Data Checking'!P74)</f>
        <v>WFP</v>
      </c>
      <c r="M74" t="str">
        <f>IF('[1]Data Checking'!Q74="","",'[1]Data Checking'!Q74)</f>
        <v>WFP</v>
      </c>
      <c r="N74" t="str">
        <f>IF('[1]Data Checking'!R74="","",'[1]Data Checking'!R74)</f>
        <v>Autre</v>
      </c>
      <c r="O74" t="str">
        <f>IF('[1]Data Checking'!S74="","",'[1]Data Checking'!S74)</f>
        <v>MA</v>
      </c>
      <c r="P74" t="str">
        <f>IF('[1]Data Checking'!T74="","",'[1]Data Checking'!T74)</f>
        <v>autre</v>
      </c>
      <c r="Q74" t="str">
        <f>IF('[1]Data Checking'!U74="","",'[1]Data Checking'!U74)</f>
        <v>Autre</v>
      </c>
      <c r="R74" t="str">
        <f>IF('[1]Data Checking'!V74="","",'[1]Data Checking'!V74)</f>
        <v>MA</v>
      </c>
      <c r="S74" t="str">
        <f>IF('[1]Data Checking'!W74="","",'[1]Data Checking'!W74)</f>
        <v>Nord</v>
      </c>
      <c r="T74" t="str">
        <f>IF('[1]Data Checking'!X74="","",'[1]Data Checking'!X74)</f>
        <v>Cap-Haïtien</v>
      </c>
      <c r="U74" t="str">
        <f>IF('[1]Data Checking'!Y74="","",'[1]Data Checking'!Y74)</f>
        <v>HT0311</v>
      </c>
      <c r="V74" t="str">
        <f>IF('[1]Data Checking'!Z74="","",'[1]Data Checking'!Z74)</f>
        <v>Cap-Haïtien</v>
      </c>
      <c r="W74" t="str">
        <f>IF('[1]Data Checking'!AA74="","",'[1]Data Checking'!AA74)</f>
        <v>1re Section Bande du Nord</v>
      </c>
      <c r="X74" t="str">
        <f>IF('[1]Data Checking'!AB74="","",'[1]Data Checking'!AB74)</f>
        <v>HT0311-02</v>
      </c>
      <c r="Y74" t="str">
        <f>IF('[1]Data Checking'!AC74="","",'[1]Data Checking'!AC74)</f>
        <v>2e Section Haut du Cap</v>
      </c>
      <c r="Z74" t="str">
        <f>IF('[1]Data Checking'!AD74="","",'[1]Data Checking'!AD74)</f>
        <v>Autre</v>
      </c>
      <c r="AA74" t="str">
        <f>IF('[1]Data Checking'!AE74="","",'[1]Data Checking'!AE74)</f>
        <v>Chanpim, Cap-Haïtien</v>
      </c>
      <c r="AB74" t="str">
        <f>IF('[1]Data Checking'!AF74="","",'[1]Data Checking'!AF74)</f>
        <v>autre</v>
      </c>
      <c r="AC74" t="str">
        <f>IF('[1]Data Checking'!AG74="","",'[1]Data Checking'!AG74)</f>
        <v>Autre</v>
      </c>
      <c r="AD74" t="str">
        <f>IF('[1]Data Checking'!AH74="","",'[1]Data Checking'!AH74)</f>
        <v>Chanpim, Cap-Haïtien</v>
      </c>
      <c r="AE74" t="str">
        <f>IF('[1]Data Checking'!AI74="","",'[1]Data Checking'!AI74)</f>
        <v>Marché de Cluny</v>
      </c>
      <c r="AF74" t="str">
        <f>IF('[1]Data Checking'!AJ74="","",'[1]Data Checking'!AJ74)</f>
        <v/>
      </c>
      <c r="AG74" t="str">
        <f>IF('[1]Data Checking'!AK74="","",'[1]Data Checking'!AK74)</f>
        <v>cap-haitien</v>
      </c>
      <c r="AH74" t="str">
        <f>IF('[1]Data Checking'!AL74="","",'[1]Data Checking'!AL74)</f>
        <v>Marché de Cluny</v>
      </c>
      <c r="AI74" t="str">
        <f>IF('[1]Data Checking'!AM74="","",'[1]Data Checking'!AM74)</f>
        <v>Marché de Cluny</v>
      </c>
      <c r="AJ74" t="str">
        <f>IF('[1]Data Checking'!AN74="","",'[1]Data Checking'!AN74)</f>
        <v>Milieu urbain</v>
      </c>
      <c r="AK74" t="str">
        <f>IF('[1]Data Checking'!AO74="","",'[1]Data Checking'!AO74)</f>
        <v>Enquête auprès d'un marchand</v>
      </c>
      <c r="AL74" t="str">
        <f>IF('[1]Data Checking'!AP74="","",'[1]Data Checking'!AP74)</f>
        <v>Oui</v>
      </c>
      <c r="AM74" t="str">
        <f>IF('[1]Data Checking'!AQ74="","",'[1]Data Checking'!AQ74)</f>
        <v/>
      </c>
      <c r="AN74" t="str">
        <f>IF('[1]Data Checking'!AR74="","",'[1]Data Checking'!AR74)</f>
        <v>Oui</v>
      </c>
      <c r="AO74" t="str">
        <f>IF('[1]Data Checking'!AS74="","",'[1]Data Checking'!AS74)</f>
        <v/>
      </c>
      <c r="AP74" t="str">
        <f>IF('[1]Data Checking'!AT74="","",'[1]Data Checking'!AT74)</f>
        <v>Femme</v>
      </c>
      <c r="AQ74">
        <f>IF('[1]Data Checking'!AU74="","",'[1]Data Checking'!AU74)</f>
        <v>44531</v>
      </c>
      <c r="AR74">
        <f>IF('[1]Data Checking'!AV74="","",'[1]Data Checking'!AV74)</f>
        <v>44531</v>
      </c>
      <c r="AS74" t="str">
        <f>IF('[1]Data Checking'!AW74="","",'[1]Data Checking'!AW74)</f>
        <v>Détaillant sur une table</v>
      </c>
      <c r="AT74" t="str">
        <f>IF('[1]Data Checking'!AX74="","",'[1]Data Checking'!AX74)</f>
        <v/>
      </c>
      <c r="AU74" t="str">
        <f>IF('[1]Data Checking'!AY74="","",'[1]Data Checking'!AY74)</f>
        <v>Produits et Ustensiles d'hygiène et assainissement Nourriture</v>
      </c>
      <c r="AV74">
        <f>IF('[1]Data Checking'!AZ74="","",'[1]Data Checking'!AZ74)</f>
        <v>1</v>
      </c>
      <c r="AW74">
        <f>IF('[1]Data Checking'!BA74="","",'[1]Data Checking'!BA74)</f>
        <v>1</v>
      </c>
      <c r="AX74">
        <f>IF('[1]Data Checking'!BB74="","",'[1]Data Checking'!BB74)</f>
        <v>0</v>
      </c>
      <c r="AY74">
        <f>IF('[1]Data Checking'!BC74="","",'[1]Data Checking'!BC74)</f>
        <v>0</v>
      </c>
      <c r="AZ74" t="str">
        <f>IF('[1]Data Checking'!BD74="","",'[1]Data Checking'!BD74)</f>
        <v>wash</v>
      </c>
      <c r="BA74" t="str">
        <f>IF('[1]Data Checking'!BE74="","",'[1]Data Checking'!BE74)</f>
        <v>Produits et Ustensiles d'hygiène et assainissement</v>
      </c>
      <c r="BB74" t="str">
        <f>IF('[1]Data Checking'!BF74="","",'[1]Data Checking'!BF74)</f>
        <v>En espèces (Gourde)</v>
      </c>
      <c r="BC74">
        <f>IF('[1]Data Checking'!BG74="","",'[1]Data Checking'!BG74)</f>
        <v>1</v>
      </c>
      <c r="BD74">
        <f>IF('[1]Data Checking'!BH74="","",'[1]Data Checking'!BH74)</f>
        <v>0</v>
      </c>
      <c r="BE74">
        <f>IF('[1]Data Checking'!BI74="","",'[1]Data Checking'!BI74)</f>
        <v>0</v>
      </c>
      <c r="BF74">
        <f>IF('[1]Data Checking'!BJ74="","",'[1]Data Checking'!BJ74)</f>
        <v>0</v>
      </c>
      <c r="BG74">
        <f>IF('[1]Data Checking'!BK74="","",'[1]Data Checking'!BK74)</f>
        <v>0</v>
      </c>
      <c r="BH74">
        <f>IF('[1]Data Checking'!BL74="","",'[1]Data Checking'!BL74)</f>
        <v>0</v>
      </c>
      <c r="BI74">
        <f>IF('[1]Data Checking'!BM74="","",'[1]Data Checking'!BM74)</f>
        <v>0</v>
      </c>
      <c r="BJ74">
        <f>IF('[1]Data Checking'!BN74="","",'[1]Data Checking'!BN74)</f>
        <v>0</v>
      </c>
      <c r="BK74">
        <f>IF('[1]Data Checking'!BO74="","",'[1]Data Checking'!BO74)</f>
        <v>0</v>
      </c>
      <c r="BL74">
        <f>IF('[1]Data Checking'!BP74="","",'[1]Data Checking'!BP74)</f>
        <v>0</v>
      </c>
      <c r="BM74" t="str">
        <f>IF('[1]Data Checking'!BQ74="","",'[1]Data Checking'!BQ74)</f>
        <v/>
      </c>
      <c r="BN74" t="str">
        <f>IF('[1]Data Checking'!BR74="","",'[1]Data Checking'!BR74)</f>
        <v>Oui, il y a plus de commerçants par rapport au mois passé</v>
      </c>
      <c r="BO74" t="str">
        <f>IF('[1]Data Checking'!BS74="","",'[1]Data Checking'!BS74)</f>
        <v>Entre 21 et 60</v>
      </c>
      <c r="BP74" t="str">
        <f>IF('[1]Data Checking'!BT74="","",'[1]Data Checking'!BT74)</f>
        <v>Huile végétale Sucre</v>
      </c>
      <c r="BQ74">
        <f>IF('[1]Data Checking'!BU74="","",'[1]Data Checking'!BU74)</f>
        <v>0</v>
      </c>
      <c r="BR74">
        <f>IF('[1]Data Checking'!BV74="","",'[1]Data Checking'!BV74)</f>
        <v>0</v>
      </c>
      <c r="BS74">
        <f>IF('[1]Data Checking'!BW74="","",'[1]Data Checking'!BW74)</f>
        <v>0</v>
      </c>
      <c r="BT74">
        <f>IF('[1]Data Checking'!BX74="","",'[1]Data Checking'!BX74)</f>
        <v>1</v>
      </c>
      <c r="BU74">
        <f>IF('[1]Data Checking'!BY74="","",'[1]Data Checking'!BY74)</f>
        <v>0</v>
      </c>
      <c r="BV74">
        <f>IF('[1]Data Checking'!BZ74="","",'[1]Data Checking'!BZ74)</f>
        <v>0</v>
      </c>
      <c r="BW74">
        <f>IF('[1]Data Checking'!CA74="","",'[1]Data Checking'!CA74)</f>
        <v>1</v>
      </c>
      <c r="BX74">
        <f>IF('[1]Data Checking'!CB74="","",'[1]Data Checking'!CB74)</f>
        <v>0</v>
      </c>
      <c r="BY74" t="str">
        <f>IF('[1]Data Checking'!CC74="","",'[1]Data Checking'!CC74)</f>
        <v>Non</v>
      </c>
      <c r="BZ74" t="str">
        <f>IF('[1]Data Checking'!CD74="","",'[1]Data Checking'!CD74)</f>
        <v/>
      </c>
      <c r="CA74" t="str">
        <f>IF('[1]Data Checking'!CE74="","",'[1]Data Checking'!CE74)</f>
        <v/>
      </c>
      <c r="CB74" t="str">
        <f>IF('[1]Data Checking'!CF74="","",'[1]Data Checking'!CF74)</f>
        <v/>
      </c>
      <c r="CC74" t="str">
        <f>IF('[1]Data Checking'!CG74="","",'[1]Data Checking'!CG74)</f>
        <v/>
      </c>
      <c r="CD74" t="str">
        <f>IF('[1]Data Checking'!CH74="","",'[1]Data Checking'!CH74)</f>
        <v/>
      </c>
      <c r="CE74" t="str">
        <f>IF('[1]Data Checking'!CI74="","",'[1]Data Checking'!CI74)</f>
        <v/>
      </c>
      <c r="CF74" t="str">
        <f>IF('[1]Data Checking'!CJ74="","",'[1]Data Checking'!CJ74)</f>
        <v/>
      </c>
      <c r="CG74" t="str">
        <f>IF('[1]Data Checking'!CK74="","",'[1]Data Checking'!CK74)</f>
        <v/>
      </c>
      <c r="CH74" t="str">
        <f>IF('[1]Data Checking'!CL74="","",'[1]Data Checking'!CL74)</f>
        <v/>
      </c>
      <c r="CI74" t="str">
        <f>IF('[1]Data Checking'!CM74="","",'[1]Data Checking'!CM74)</f>
        <v/>
      </c>
      <c r="CJ74" t="str">
        <f>IF('[1]Data Checking'!CN74="","",'[1]Data Checking'!CN74)</f>
        <v/>
      </c>
      <c r="CK74" t="str">
        <f>IF('[1]Data Checking'!CO74="","",'[1]Data Checking'!CO74)</f>
        <v/>
      </c>
      <c r="CL74" t="str">
        <f>IF('[1]Data Checking'!CP74="","",'[1]Data Checking'!CP74)</f>
        <v/>
      </c>
      <c r="CM74" t="str">
        <f>IF('[1]Data Checking'!CQ74="","",'[1]Data Checking'!CQ74)</f>
        <v/>
      </c>
      <c r="CN74" t="str">
        <f>IF('[1]Data Checking'!CR74="","",'[1]Data Checking'!CR74)</f>
        <v/>
      </c>
      <c r="CO74" t="str">
        <f>IF('[1]Data Checking'!CS74="","",'[1]Data Checking'!CS74)</f>
        <v/>
      </c>
      <c r="CP74" t="str">
        <f>IF('[1]Data Checking'!CT74="","",'[1]Data Checking'!CT74)</f>
        <v/>
      </c>
      <c r="CQ74" t="str">
        <f>IF('[1]Data Checking'!CU74="","",'[1]Data Checking'!CU74)</f>
        <v/>
      </c>
      <c r="CR74" t="str">
        <f>IF('[1]Data Checking'!CV74="","",'[1]Data Checking'!CV74)</f>
        <v>Remplissage à partir de drum</v>
      </c>
      <c r="CS74" t="str">
        <f>IF('[1]Data Checking'!CW74="","",'[1]Data Checking'!CW74)</f>
        <v>Non</v>
      </c>
      <c r="CT74" t="str">
        <f>IF('[1]Data Checking'!CX74="","",'[1]Data Checking'!CX74)</f>
        <v/>
      </c>
      <c r="CU74" t="str">
        <f>IF('[1]Data Checking'!CY74="","",'[1]Data Checking'!CY74)</f>
        <v/>
      </c>
      <c r="CV74" t="str">
        <f>IF('[1]Data Checking'!CZ74="","",'[1]Data Checking'!CZ74)</f>
        <v>Bouteille type Barbancourt (750 ml)</v>
      </c>
      <c r="CW74" t="str">
        <f>IF('[1]Data Checking'!DA74="","",'[1]Data Checking'!DA74)</f>
        <v>bouteille_barbancourt</v>
      </c>
      <c r="CX74" t="str">
        <f>IF('[1]Data Checking'!DB74="","",'[1]Data Checking'!DB74)</f>
        <v>Bouteille type Barbancourt (750 ml)</v>
      </c>
      <c r="CY74">
        <f>IF('[1]Data Checking'!DC74="","",'[1]Data Checking'!DC74)</f>
        <v>10</v>
      </c>
      <c r="CZ74">
        <f>IF('[1]Data Checking'!DD74="","",'[1]Data Checking'!DD74)</f>
        <v>12</v>
      </c>
      <c r="DA74">
        <f>IF('[1]Data Checking'!DE74="","",'[1]Data Checking'!DE74)</f>
        <v>6.056</v>
      </c>
      <c r="DB74">
        <f>IF('[1]Data Checking'!DF74="","",'[1]Data Checking'!DF74)</f>
        <v>6.056</v>
      </c>
      <c r="DC74" t="str">
        <f>IF('[1]Data Checking'!DG74="","",'[1]Data Checking'!DG74)</f>
        <v>Oui</v>
      </c>
      <c r="DD74" t="str">
        <f>IF('[1]Data Checking'!DH74="","",'[1]Data Checking'!DH74)</f>
        <v>Non</v>
      </c>
      <c r="DE74" t="str">
        <f>IF('[1]Data Checking'!DI74="","",'[1]Data Checking'!DI74)</f>
        <v/>
      </c>
      <c r="DF74" t="str">
        <f>IF('[1]Data Checking'!DJ74="","",'[1]Data Checking'!DJ74)</f>
        <v/>
      </c>
      <c r="DG74" t="str">
        <f>IF('[1]Data Checking'!DK74="","",'[1]Data Checking'!DK74)</f>
        <v/>
      </c>
      <c r="DH74" t="str">
        <f>IF('[1]Data Checking'!DL74="","",'[1]Data Checking'!DL74)</f>
        <v/>
      </c>
      <c r="DI74" t="str">
        <f>IF('[1]Data Checking'!DM74="","",'[1]Data Checking'!DM74)</f>
        <v/>
      </c>
      <c r="DJ74" t="str">
        <f>IF('[1]Data Checking'!DN74="","",'[1]Data Checking'!DN74)</f>
        <v/>
      </c>
      <c r="DK74" t="str">
        <f>IF('[1]Data Checking'!DO74="","",'[1]Data Checking'!DO74)</f>
        <v/>
      </c>
      <c r="DL74" t="str">
        <f>IF('[1]Data Checking'!DP74="","",'[1]Data Checking'!DP74)</f>
        <v/>
      </c>
      <c r="DM74" t="str">
        <f>IF('[1]Data Checking'!DQ74="","",'[1]Data Checking'!DQ74)</f>
        <v/>
      </c>
      <c r="DN74" t="str">
        <f>IF('[1]Data Checking'!DR74="","",'[1]Data Checking'!DR74)</f>
        <v/>
      </c>
      <c r="DO74" t="str">
        <f>IF('[1]Data Checking'!DS74="","",'[1]Data Checking'!DS74)</f>
        <v/>
      </c>
      <c r="DP74" t="str">
        <f>IF('[1]Data Checking'!DT74="","",'[1]Data Checking'!DT74)</f>
        <v/>
      </c>
      <c r="DQ74" t="str">
        <f>IF('[1]Data Checking'!DU74="","",'[1]Data Checking'!DU74)</f>
        <v/>
      </c>
      <c r="DR74" t="str">
        <f>IF('[1]Data Checking'!DV74="","",'[1]Data Checking'!DV74)</f>
        <v/>
      </c>
      <c r="DS74" t="str">
        <f>IF('[1]Data Checking'!DW74="","",'[1]Data Checking'!DW74)</f>
        <v/>
      </c>
      <c r="DT74" t="str">
        <f>IF('[1]Data Checking'!DX74="","",'[1]Data Checking'!DX74)</f>
        <v/>
      </c>
      <c r="DU74" t="str">
        <f>IF('[1]Data Checking'!DY74="","",'[1]Data Checking'!DY74)</f>
        <v/>
      </c>
      <c r="DV74" t="str">
        <f>IF('[1]Data Checking'!DZ74="","",'[1]Data Checking'!DZ74)</f>
        <v/>
      </c>
      <c r="DW74" t="str">
        <f>IF('[1]Data Checking'!EA74="","",'[1]Data Checking'!EA74)</f>
        <v/>
      </c>
      <c r="DX74" t="str">
        <f>IF('[1]Data Checking'!EB74="","",'[1]Data Checking'!EB74)</f>
        <v/>
      </c>
      <c r="DY74" t="str">
        <f>IF('[1]Data Checking'!EC74="","",'[1]Data Checking'!EC74)</f>
        <v/>
      </c>
      <c r="DZ74" t="str">
        <f>IF('[1]Data Checking'!ED74="","",'[1]Data Checking'!ED74)</f>
        <v/>
      </c>
      <c r="EA74" t="str">
        <f>IF('[1]Data Checking'!EE74="","",'[1]Data Checking'!EE74)</f>
        <v/>
      </c>
      <c r="EB74" t="str">
        <f>IF('[1]Data Checking'!EF74="","",'[1]Data Checking'!EF74)</f>
        <v/>
      </c>
      <c r="EC74" t="str">
        <f>IF('[1]Data Checking'!EG74="","",'[1]Data Checking'!EG74)</f>
        <v/>
      </c>
      <c r="ED74" t="str">
        <f>IF('[1]Data Checking'!EH74="","",'[1]Data Checking'!EH74)</f>
        <v>Oui</v>
      </c>
      <c r="EE74" t="str">
        <f>IF('[1]Data Checking'!EI74="","",'[1]Data Checking'!EI74)</f>
        <v>Non</v>
      </c>
      <c r="EF74" t="str">
        <f>IF('[1]Data Checking'!EJ74="","",'[1]Data Checking'!EJ74)</f>
        <v>Oui</v>
      </c>
      <c r="EG74" t="str">
        <f>IF('[1]Data Checking'!EK74="","",'[1]Data Checking'!EK74)</f>
        <v>Nord</v>
      </c>
      <c r="EH74" t="str">
        <f>IF('[1]Data Checking'!EL74="","",'[1]Data Checking'!EL74)</f>
        <v>Meme</v>
      </c>
      <c r="EI74" t="str">
        <f>IF('[1]Data Checking'!EM74="","",'[1]Data Checking'!EM74)</f>
        <v>Cap-Haïtien</v>
      </c>
      <c r="EJ74" t="str">
        <f>IF('[1]Data Checking'!EN74="","",'[1]Data Checking'!EN74)</f>
        <v>Meme</v>
      </c>
      <c r="EK74" t="str">
        <f>IF('[1]Data Checking'!EO74="","",'[1]Data Checking'!EO74)</f>
        <v>Savon lessive Brosse à dent Papier toilette Serviettes hygiéniques Chlore en grain (nettoyage) Savon pour se laver</v>
      </c>
      <c r="EL74">
        <f>IF('[1]Data Checking'!EP74="","",'[1]Data Checking'!EP74)</f>
        <v>1</v>
      </c>
      <c r="EM74">
        <f>IF('[1]Data Checking'!EQ74="","",'[1]Data Checking'!EQ74)</f>
        <v>1</v>
      </c>
      <c r="EN74">
        <f>IF('[1]Data Checking'!ER74="","",'[1]Data Checking'!ER74)</f>
        <v>0</v>
      </c>
      <c r="EO74">
        <f>IF('[1]Data Checking'!ES74="","",'[1]Data Checking'!ES74)</f>
        <v>1</v>
      </c>
      <c r="EP74">
        <f>IF('[1]Data Checking'!ET74="","",'[1]Data Checking'!ET74)</f>
        <v>1</v>
      </c>
      <c r="EQ74">
        <f>IF('[1]Data Checking'!EU74="","",'[1]Data Checking'!EU74)</f>
        <v>1</v>
      </c>
      <c r="ER74">
        <f>IF('[1]Data Checking'!EV74="","",'[1]Data Checking'!EV74)</f>
        <v>1</v>
      </c>
      <c r="ES74">
        <f>IF('[1]Data Checking'!EW74="","",'[1]Data Checking'!EW74)</f>
        <v>0</v>
      </c>
      <c r="ET74">
        <f>IF('[1]Data Checking'!EX74="","",'[1]Data Checking'!EX74)</f>
        <v>0</v>
      </c>
      <c r="EU74">
        <f>IF('[1]Data Checking'!EY74="","",'[1]Data Checking'!EY74)</f>
        <v>0</v>
      </c>
      <c r="EV74">
        <f>IF('[1]Data Checking'!EZ74="","",'[1]Data Checking'!EZ74)</f>
        <v>0</v>
      </c>
      <c r="EW74" t="str">
        <f>IF('[1]Data Checking'!FA74="","",'[1]Data Checking'!FA74)</f>
        <v>Oui</v>
      </c>
      <c r="EX74">
        <f>IF('[1]Data Checking'!FB74="","",'[1]Data Checking'!FB74)</f>
        <v>60</v>
      </c>
      <c r="EY74">
        <f>IF('[1]Data Checking'!FC74="","",'[1]Data Checking'!FC74)</f>
        <v>60</v>
      </c>
      <c r="EZ74" t="str">
        <f>IF('[1]Data Checking'!FD74="","",'[1]Data Checking'!FD74)</f>
        <v/>
      </c>
      <c r="FA74" t="str">
        <f>IF('[1]Data Checking'!FE74="","",'[1]Data Checking'!FE74)</f>
        <v/>
      </c>
      <c r="FB74" t="str">
        <f>IF('[1]Data Checking'!FF74="","",'[1]Data Checking'!FF74)</f>
        <v/>
      </c>
      <c r="FC74">
        <f>IF('[1]Data Checking'!FG74="","",'[1]Data Checking'!FG74)</f>
        <v>60</v>
      </c>
      <c r="FD74" t="str">
        <f>IF('[1]Data Checking'!FH74="","",'[1]Data Checking'!FH74)</f>
        <v>Oui</v>
      </c>
      <c r="FE74">
        <f>IF('[1]Data Checking'!FI74="","",'[1]Data Checking'!FI74)</f>
        <v>25</v>
      </c>
      <c r="FF74" t="str">
        <f>IF('[1]Data Checking'!FJ74="","",'[1]Data Checking'!FJ74)</f>
        <v>Oui</v>
      </c>
      <c r="FG74">
        <f>IF('[1]Data Checking'!FK74="","",'[1]Data Checking'!FK74)</f>
        <v>25</v>
      </c>
      <c r="FH74" t="str">
        <f>IF('[1]Data Checking'!FL74="","",'[1]Data Checking'!FL74)</f>
        <v>Oui</v>
      </c>
      <c r="FI74" t="str">
        <f>IF('[1]Data Checking'!FM74="","",'[1]Data Checking'!FM74)</f>
        <v>Oui</v>
      </c>
      <c r="FJ74">
        <f>IF('[1]Data Checking'!FN74="","",'[1]Data Checking'!FN74)</f>
        <v>75</v>
      </c>
      <c r="FK74" t="str">
        <f>IF('[1]Data Checking'!FO74="","",'[1]Data Checking'!FO74)</f>
        <v/>
      </c>
      <c r="FL74" t="str">
        <f>IF('[1]Data Checking'!FP74="","",'[1]Data Checking'!FP74)</f>
        <v/>
      </c>
      <c r="FM74">
        <f>IF('[1]Data Checking'!FQ74="","",'[1]Data Checking'!FQ74)</f>
        <v>75</v>
      </c>
      <c r="FN74" t="str">
        <f>IF('[1]Data Checking'!FR74="","",'[1]Data Checking'!FR74)</f>
        <v>Oui</v>
      </c>
      <c r="FO74" t="str">
        <f>IF('[1]Data Checking'!FS74="","",'[1]Data Checking'!FS74)</f>
        <v/>
      </c>
      <c r="FP74" t="str">
        <f>IF('[1]Data Checking'!FT74="","",'[1]Data Checking'!FT74)</f>
        <v/>
      </c>
      <c r="FQ74" t="str">
        <f>IF('[1]Data Checking'!FU74="","",'[1]Data Checking'!FU74)</f>
        <v/>
      </c>
      <c r="FR74" t="str">
        <f>IF('[1]Data Checking'!FV74="","",'[1]Data Checking'!FV74)</f>
        <v/>
      </c>
      <c r="FS74" t="str">
        <f>IF('[1]Data Checking'!FW74="","",'[1]Data Checking'!FW74)</f>
        <v/>
      </c>
      <c r="FT74" t="str">
        <f>IF('[1]Data Checking'!FX74="","",'[1]Data Checking'!FX74)</f>
        <v/>
      </c>
      <c r="FU74" t="str">
        <f>IF('[1]Data Checking'!FY74="","",'[1]Data Checking'!FY74)</f>
        <v>Oui</v>
      </c>
      <c r="FV74">
        <f>IF('[1]Data Checking'!FZ74="","",'[1]Data Checking'!FZ74)</f>
        <v>100</v>
      </c>
      <c r="FW74" t="str">
        <f>IF('[1]Data Checking'!GA74="","",'[1]Data Checking'!GA74)</f>
        <v/>
      </c>
      <c r="FX74" t="str">
        <f>IF('[1]Data Checking'!GB74="","",'[1]Data Checking'!GB74)</f>
        <v/>
      </c>
      <c r="FY74" t="str">
        <f>IF('[1]Data Checking'!GC74="","",'[1]Data Checking'!GC74)</f>
        <v/>
      </c>
      <c r="FZ74">
        <f>IF('[1]Data Checking'!GD74="","",'[1]Data Checking'!GD74)</f>
        <v>100</v>
      </c>
      <c r="GA74" t="str">
        <f>IF('[1]Data Checking'!GE74="","",'[1]Data Checking'!GE74)</f>
        <v>Oui</v>
      </c>
      <c r="GB74" t="str">
        <f>IF('[1]Data Checking'!GF74="","",'[1]Data Checking'!GF74)</f>
        <v>Oui</v>
      </c>
      <c r="GC74" t="str">
        <f>IF('[1]Data Checking'!GG74="","",'[1]Data Checking'!GG74)</f>
        <v/>
      </c>
      <c r="GD74">
        <f>IF('[1]Data Checking'!GH74="","",'[1]Data Checking'!GH74)</f>
        <v>10</v>
      </c>
      <c r="GE74" t="str">
        <f>IF('[1]Data Checking'!GI74="","",'[1]Data Checking'!GI74)</f>
        <v/>
      </c>
      <c r="GF74" t="str">
        <f>IF('[1]Data Checking'!GJ74="","",'[1]Data Checking'!GJ74)</f>
        <v/>
      </c>
      <c r="GG74" t="str">
        <f>IF('[1]Data Checking'!GK74="","",'[1]Data Checking'!GK74)</f>
        <v/>
      </c>
      <c r="GH74" t="str">
        <f>IF('[1]Data Checking'!GL74="","",'[1]Data Checking'!GL74)</f>
        <v/>
      </c>
      <c r="GI74" t="str">
        <f>IF('[1]Data Checking'!GM74="","",'[1]Data Checking'!GM74)</f>
        <v/>
      </c>
      <c r="GJ74" t="str">
        <f>IF('[1]Data Checking'!GN74="","",'[1]Data Checking'!GN74)</f>
        <v/>
      </c>
      <c r="GK74" t="str">
        <f>IF('[1]Data Checking'!GO74="","",'[1]Data Checking'!GO74)</f>
        <v>Oui</v>
      </c>
      <c r="GL74" t="str">
        <f>IF('[1]Data Checking'!GP74="","",'[1]Data Checking'!GP74)</f>
        <v>NA</v>
      </c>
      <c r="GM74">
        <f>IF('[1]Data Checking'!GQ74="","",'[1]Data Checking'!GQ74)</f>
        <v>10</v>
      </c>
      <c r="GN74" t="str">
        <f>IF('[1]Data Checking'!GR74="","",'[1]Data Checking'!GR74)</f>
        <v/>
      </c>
      <c r="GO74" t="str">
        <f>IF('[1]Data Checking'!GS74="","",'[1]Data Checking'!GS74)</f>
        <v/>
      </c>
      <c r="GP74" t="str">
        <f>IF('[1]Data Checking'!GT74="","",'[1]Data Checking'!GT74)</f>
        <v/>
      </c>
      <c r="GQ74" t="str">
        <f>IF('[1]Data Checking'!GU74="","",'[1]Data Checking'!GU74)</f>
        <v>Non</v>
      </c>
      <c r="GR74" t="str">
        <f>IF('[1]Data Checking'!GV74="","",'[1]Data Checking'!GV74)</f>
        <v/>
      </c>
      <c r="GS74" t="str">
        <f>IF('[1]Data Checking'!GW74="","",'[1]Data Checking'!GW74)</f>
        <v/>
      </c>
      <c r="GT74" t="str">
        <f>IF('[1]Data Checking'!GX74="","",'[1]Data Checking'!GX74)</f>
        <v/>
      </c>
      <c r="GU74" t="str">
        <f>IF('[1]Data Checking'!GY74="","",'[1]Data Checking'!GY74)</f>
        <v/>
      </c>
      <c r="GV74" t="str">
        <f>IF('[1]Data Checking'!GZ74="","",'[1]Data Checking'!GZ74)</f>
        <v/>
      </c>
      <c r="GW74" t="str">
        <f>IF('[1]Data Checking'!HA74="","",'[1]Data Checking'!HA74)</f>
        <v/>
      </c>
      <c r="GX74" t="str">
        <f>IF('[1]Data Checking'!HB74="","",'[1]Data Checking'!HB74)</f>
        <v/>
      </c>
      <c r="GY74" t="str">
        <f>IF('[1]Data Checking'!HC74="","",'[1]Data Checking'!HC74)</f>
        <v/>
      </c>
      <c r="GZ74" t="str">
        <f>IF('[1]Data Checking'!HD74="","",'[1]Data Checking'!HD74)</f>
        <v/>
      </c>
      <c r="HA74" t="str">
        <f>IF('[1]Data Checking'!HE74="","",'[1]Data Checking'!HE74)</f>
        <v/>
      </c>
      <c r="HB74" t="str">
        <f>IF('[1]Data Checking'!HF74="","",'[1]Data Checking'!HF74)</f>
        <v/>
      </c>
      <c r="HC74" t="str">
        <f>IF('[1]Data Checking'!HG74="","",'[1]Data Checking'!HG74)</f>
        <v/>
      </c>
      <c r="HD74" t="str">
        <f>IF('[1]Data Checking'!HH74="","",'[1]Data Checking'!HH74)</f>
        <v/>
      </c>
      <c r="HE74" t="str">
        <f>IF('[1]Data Checking'!HI74="","",'[1]Data Checking'!HI74)</f>
        <v/>
      </c>
      <c r="HF74" t="str">
        <f>IF('[1]Data Checking'!HJ74="","",'[1]Data Checking'!HJ74)</f>
        <v/>
      </c>
      <c r="HG74" t="str">
        <f>IF('[1]Data Checking'!HK74="","",'[1]Data Checking'!HK74)</f>
        <v/>
      </c>
      <c r="HH74" t="str">
        <f>IF('[1]Data Checking'!HL74="","",'[1]Data Checking'!HL74)</f>
        <v/>
      </c>
      <c r="HI74" t="str">
        <f>IF('[1]Data Checking'!HM74="","",'[1]Data Checking'!HM74)</f>
        <v/>
      </c>
      <c r="HJ74" t="str">
        <f>IF('[1]Data Checking'!HN74="","",'[1]Data Checking'!HN74)</f>
        <v/>
      </c>
      <c r="HK74" t="str">
        <f>IF('[1]Data Checking'!HO74="","",'[1]Data Checking'!HO74)</f>
        <v/>
      </c>
      <c r="HL74" t="str">
        <f>IF('[1]Data Checking'!HP74="","",'[1]Data Checking'!HP74)</f>
        <v/>
      </c>
      <c r="HM74" t="str">
        <f>IF('[1]Data Checking'!HQ74="","",'[1]Data Checking'!HQ74)</f>
        <v/>
      </c>
      <c r="HN74" t="str">
        <f>IF('[1]Data Checking'!HR74="","",'[1]Data Checking'!HR74)</f>
        <v/>
      </c>
      <c r="HO74" t="str">
        <f>IF('[1]Data Checking'!HS74="","",'[1]Data Checking'!HS74)</f>
        <v/>
      </c>
      <c r="HP74" t="str">
        <f>IF('[1]Data Checking'!HT74="","",'[1]Data Checking'!HT74)</f>
        <v/>
      </c>
      <c r="HQ74" t="str">
        <f>IF('[1]Data Checking'!HU74="","",'[1]Data Checking'!HU74)</f>
        <v/>
      </c>
      <c r="HR74" t="str">
        <f>IF('[1]Data Checking'!HV74="","",'[1]Data Checking'!HV74)</f>
        <v/>
      </c>
      <c r="HS74" t="str">
        <f>IF('[1]Data Checking'!HW74="","",'[1]Data Checking'!HW74)</f>
        <v>Non</v>
      </c>
      <c r="HT74" t="str">
        <f>IF('[1]Data Checking'!HX74="","",'[1]Data Checking'!HX74)</f>
        <v>Oui</v>
      </c>
      <c r="HU74" t="str">
        <f>IF('[1]Data Checking'!HY74="","",'[1]Data Checking'!HY74)</f>
        <v>Oui</v>
      </c>
      <c r="HV74" t="str">
        <f>IF('[1]Data Checking'!HZ74="","",'[1]Data Checking'!HZ74)</f>
        <v>Nord</v>
      </c>
      <c r="HW74" t="str">
        <f>IF('[1]Data Checking'!IA74="","",'[1]Data Checking'!IA74)</f>
        <v>Meme</v>
      </c>
      <c r="HX74" t="str">
        <f>IF('[1]Data Checking'!IB74="","",'[1]Data Checking'!IB74)</f>
        <v>Cap-Haïtien</v>
      </c>
      <c r="HY74" t="str">
        <f>IF('[1]Data Checking'!IC74="","",'[1]Data Checking'!IC74)</f>
        <v>Meme</v>
      </c>
      <c r="HZ74" t="str">
        <f>IF('[1]Data Checking'!ID74="","",'[1]Data Checking'!ID74)</f>
        <v/>
      </c>
      <c r="IA74" t="str">
        <f>IF('[1]Data Checking'!IE74="","",'[1]Data Checking'!IE74)</f>
        <v/>
      </c>
      <c r="IB74" t="str">
        <f>IF('[1]Data Checking'!IF74="","",'[1]Data Checking'!IF74)</f>
        <v>Non</v>
      </c>
      <c r="IC74" t="str">
        <f>IF('[1]Data Checking'!IG74="","",'[1]Data Checking'!IG74)</f>
        <v/>
      </c>
      <c r="ID74" t="str">
        <f>IF('[1]Data Checking'!IH74="","",'[1]Data Checking'!IH74)</f>
        <v/>
      </c>
      <c r="IE74" t="str">
        <f>IF('[1]Data Checking'!II74="","",'[1]Data Checking'!II74)</f>
        <v/>
      </c>
      <c r="IF74" t="str">
        <f>IF('[1]Data Checking'!IJ74="","",'[1]Data Checking'!IJ74)</f>
        <v/>
      </c>
      <c r="IG74" t="str">
        <f>IF('[1]Data Checking'!IK74="","",'[1]Data Checking'!IK74)</f>
        <v/>
      </c>
      <c r="IH74" t="str">
        <f>IF('[1]Data Checking'!IL74="","",'[1]Data Checking'!IL74)</f>
        <v/>
      </c>
      <c r="II74" t="str">
        <f>IF('[1]Data Checking'!IM74="","",'[1]Data Checking'!IM74)</f>
        <v/>
      </c>
      <c r="IJ74" t="str">
        <f>IF('[1]Data Checking'!IN74="","",'[1]Data Checking'!IN74)</f>
        <v/>
      </c>
      <c r="IK74" t="str">
        <f>IF('[1]Data Checking'!IO74="","",'[1]Data Checking'!IO74)</f>
        <v>Diminution du nombre de clients Augmentation des prix Difficultés pour se réapprovisionner en marchandises</v>
      </c>
      <c r="IL74">
        <f>IF('[1]Data Checking'!IP74="","",'[1]Data Checking'!IP74)</f>
        <v>0</v>
      </c>
      <c r="IM74">
        <f>IF('[1]Data Checking'!IQ74="","",'[1]Data Checking'!IQ74)</f>
        <v>1</v>
      </c>
      <c r="IN74">
        <f>IF('[1]Data Checking'!IR74="","",'[1]Data Checking'!IR74)</f>
        <v>1</v>
      </c>
      <c r="IO74">
        <f>IF('[1]Data Checking'!IS74="","",'[1]Data Checking'!IS74)</f>
        <v>1</v>
      </c>
      <c r="IP74">
        <f>IF('[1]Data Checking'!IT74="","",'[1]Data Checking'!IT74)</f>
        <v>0</v>
      </c>
      <c r="IQ74">
        <f>IF('[1]Data Checking'!IU74="","",'[1]Data Checking'!IU74)</f>
        <v>0</v>
      </c>
      <c r="IR74">
        <f>IF('[1]Data Checking'!IV74="","",'[1]Data Checking'!IV74)</f>
        <v>0</v>
      </c>
      <c r="IS74">
        <f>IF('[1]Data Checking'!IW74="","",'[1]Data Checking'!IW74)</f>
        <v>0</v>
      </c>
      <c r="IT74" t="str">
        <f>IF('[1]Data Checking'!IX74="","",'[1]Data Checking'!IX74)</f>
        <v/>
      </c>
      <c r="IU74" t="str">
        <f>IF('[1]Data Checking'!IY74="","",'[1]Data Checking'!IY74)</f>
        <v>Non</v>
      </c>
      <c r="IV74" t="str">
        <f>IF('[1]Data Checking'!IZ74="","",'[1]Data Checking'!IZ74)</f>
        <v/>
      </c>
      <c r="IW74" t="str">
        <f>IF('[1]Data Checking'!JA74="","",'[1]Data Checking'!JA74)</f>
        <v/>
      </c>
      <c r="IX74" t="str">
        <f>IF('[1]Data Checking'!JB74="","",'[1]Data Checking'!JB74)</f>
        <v/>
      </c>
      <c r="IY74" t="str">
        <f>IF('[1]Data Checking'!JC74="","",'[1]Data Checking'!JC74)</f>
        <v/>
      </c>
      <c r="IZ74" t="str">
        <f>IF('[1]Data Checking'!JD74="","",'[1]Data Checking'!JD74)</f>
        <v/>
      </c>
      <c r="JA74" t="str">
        <f>IF('[1]Data Checking'!JE74="","",'[1]Data Checking'!JE74)</f>
        <v/>
      </c>
      <c r="JB74" t="str">
        <f>IF('[1]Data Checking'!JF74="","",'[1]Data Checking'!JF74)</f>
        <v/>
      </c>
      <c r="JC74" t="str">
        <f>IF('[1]Data Checking'!JG74="","",'[1]Data Checking'!JG74)</f>
        <v/>
      </c>
      <c r="JD74" t="str">
        <f>IF('[1]Data Checking'!JH74="","",'[1]Data Checking'!JH74)</f>
        <v/>
      </c>
      <c r="JE74" t="str">
        <f>IF('[1]Data Checking'!JI74="","",'[1]Data Checking'!JI74)</f>
        <v/>
      </c>
      <c r="JF74" t="str">
        <f>IF('[1]Data Checking'!JJ74="","",'[1]Data Checking'!JJ74)</f>
        <v/>
      </c>
      <c r="JG74" t="str">
        <f>IF('[1]Data Checking'!JK74="","",'[1]Data Checking'!JK74)</f>
        <v/>
      </c>
      <c r="JH74" t="str">
        <f>IF('[1]Data Checking'!JL74="","",'[1]Data Checking'!JL74)</f>
        <v/>
      </c>
      <c r="JI74" t="str">
        <f>IF('[1]Data Checking'!JM74="","",'[1]Data Checking'!JM74)</f>
        <v/>
      </c>
      <c r="JJ74" t="str">
        <f>IF('[1]Data Checking'!JN74="","",'[1]Data Checking'!JN74)</f>
        <v/>
      </c>
      <c r="JK74" t="str">
        <f>IF('[1]Data Checking'!JO74="","",'[1]Data Checking'!JO74)</f>
        <v/>
      </c>
      <c r="JL74" t="str">
        <f>IF('[1]Data Checking'!JP74="","",'[1]Data Checking'!JP74)</f>
        <v/>
      </c>
      <c r="JM74" t="str">
        <f>IF('[1]Data Checking'!JQ74="","",'[1]Data Checking'!JQ74)</f>
        <v/>
      </c>
      <c r="JN74" t="str">
        <f>IF('[1]Data Checking'!JR74="","",'[1]Data Checking'!JR74)</f>
        <v/>
      </c>
      <c r="JO74" t="str">
        <f>IF('[1]Data Checking'!JS74="","",'[1]Data Checking'!JS74)</f>
        <v/>
      </c>
      <c r="JP74" t="str">
        <f>IF('[1]Data Checking'!JT74="","",'[1]Data Checking'!JT74)</f>
        <v/>
      </c>
      <c r="JQ74" t="str">
        <f>IF('[1]Data Checking'!JU74="","",'[1]Data Checking'!JU74)</f>
        <v/>
      </c>
      <c r="JR74" t="str">
        <f>IF('[1]Data Checking'!JV74="","",'[1]Data Checking'!JV74)</f>
        <v/>
      </c>
      <c r="JS74" t="str">
        <f>IF('[1]Data Checking'!JW74="","",'[1]Data Checking'!JW74)</f>
        <v/>
      </c>
      <c r="JT74" t="str">
        <f>IF('[1]Data Checking'!JX74="","",'[1]Data Checking'!JX74)</f>
        <v/>
      </c>
      <c r="JU74" t="str">
        <f>IF('[1]Data Checking'!JY74="","",'[1]Data Checking'!JY74)</f>
        <v/>
      </c>
      <c r="JV74" t="str">
        <f>IF('[1]Data Checking'!JZ74="","",'[1]Data Checking'!JZ74)</f>
        <v/>
      </c>
      <c r="JW74" t="str">
        <f>IF('[1]Data Checking'!KA74="","",'[1]Data Checking'!KA74)</f>
        <v/>
      </c>
      <c r="JX74" t="str">
        <f>IF('[1]Data Checking'!KB74="","",'[1]Data Checking'!KB74)</f>
        <v/>
      </c>
      <c r="JY74" t="str">
        <f>IF('[1]Data Checking'!KC74="","",'[1]Data Checking'!KC74)</f>
        <v/>
      </c>
      <c r="JZ74" t="str">
        <f>IF('[1]Data Checking'!KD74="","",'[1]Data Checking'!KD74)</f>
        <v/>
      </c>
      <c r="KA74" t="str">
        <f>IF('[1]Data Checking'!KE74="","",'[1]Data Checking'!KE74)</f>
        <v/>
      </c>
      <c r="KB74" t="str">
        <f>IF('[1]Data Checking'!KF74="","",'[1]Data Checking'!KF74)</f>
        <v/>
      </c>
      <c r="KC74" t="str">
        <f>IF('[1]Data Checking'!KG74="","",'[1]Data Checking'!KG74)</f>
        <v/>
      </c>
      <c r="KD74" t="str">
        <f>IF('[1]Data Checking'!KH74="","",'[1]Data Checking'!KH74)</f>
        <v/>
      </c>
      <c r="KE74" t="str">
        <f>IF('[1]Data Checking'!KI74="","",'[1]Data Checking'!KI74)</f>
        <v/>
      </c>
      <c r="KF74" t="str">
        <f>IF('[1]Data Checking'!KJ74="","",'[1]Data Checking'!KJ74)</f>
        <v/>
      </c>
      <c r="KG74" t="str">
        <f>IF('[1]Data Checking'!KK74="","",'[1]Data Checking'!KK74)</f>
        <v/>
      </c>
      <c r="KH74" t="str">
        <f>IF('[1]Data Checking'!KL74="","",'[1]Data Checking'!KL74)</f>
        <v/>
      </c>
      <c r="KI74" t="str">
        <f>IF('[1]Data Checking'!KM74="","",'[1]Data Checking'!KM74)</f>
        <v/>
      </c>
      <c r="KJ74" t="str">
        <f>IF('[1]Data Checking'!KN74="","",'[1]Data Checking'!KN74)</f>
        <v/>
      </c>
      <c r="KK74" t="str">
        <f>IF('[1]Data Checking'!KO74="","",'[1]Data Checking'!KO74)</f>
        <v/>
      </c>
      <c r="KL74" t="str">
        <f>IF('[1]Data Checking'!KP74="","",'[1]Data Checking'!KP74)</f>
        <v/>
      </c>
      <c r="KM74" t="str">
        <f>IF('[1]Data Checking'!KQ74="","",'[1]Data Checking'!KQ74)</f>
        <v/>
      </c>
      <c r="KN74" t="str">
        <f>IF('[1]Data Checking'!KR74="","",'[1]Data Checking'!KR74)</f>
        <v/>
      </c>
      <c r="KO74" t="str">
        <f>IF('[1]Data Checking'!KS74="","",'[1]Data Checking'!KS74)</f>
        <v/>
      </c>
      <c r="KP74" t="str">
        <f>IF('[1]Data Checking'!KT74="","",'[1]Data Checking'!KT74)</f>
        <v/>
      </c>
      <c r="KQ74" t="str">
        <f>IF('[1]Data Checking'!KU74="","",'[1]Data Checking'!KU74)</f>
        <v/>
      </c>
      <c r="KR74" t="str">
        <f>IF('[1]Data Checking'!KV74="","",'[1]Data Checking'!KV74)</f>
        <v/>
      </c>
      <c r="KS74" t="str">
        <f>IF('[1]Data Checking'!KW74="","",'[1]Data Checking'!KW74)</f>
        <v/>
      </c>
      <c r="KT74" t="str">
        <f>IF('[1]Data Checking'!KX74="","",'[1]Data Checking'!KX74)</f>
        <v/>
      </c>
      <c r="KU74" t="str">
        <f>IF('[1]Data Checking'!KY74="","",'[1]Data Checking'!KY74)</f>
        <v/>
      </c>
      <c r="KV74" t="str">
        <f>IF('[1]Data Checking'!KZ74="","",'[1]Data Checking'!KZ74)</f>
        <v/>
      </c>
      <c r="KW74" t="str">
        <f>IF('[1]Data Checking'!LA74="","",'[1]Data Checking'!LA74)</f>
        <v/>
      </c>
      <c r="KX74" t="str">
        <f>IF('[1]Data Checking'!LB74="","",'[1]Data Checking'!LB74)</f>
        <v/>
      </c>
      <c r="KY74" t="str">
        <f>IF('[1]Data Checking'!LC74="","",'[1]Data Checking'!LC74)</f>
        <v/>
      </c>
      <c r="KZ74" t="str">
        <f>IF('[1]Data Checking'!LD74="","",'[1]Data Checking'!LD74)</f>
        <v/>
      </c>
      <c r="LA74" t="str">
        <f>IF('[1]Data Checking'!LE74="","",'[1]Data Checking'!LE74)</f>
        <v/>
      </c>
      <c r="LB74" t="str">
        <f>IF('[1]Data Checking'!LF74="","",'[1]Data Checking'!LF74)</f>
        <v/>
      </c>
      <c r="LC74" t="str">
        <f>IF('[1]Data Checking'!LG74="","",'[1]Data Checking'!LG74)</f>
        <v/>
      </c>
      <c r="LD74" t="str">
        <f>IF('[1]Data Checking'!LH74="","",'[1]Data Checking'!LH74)</f>
        <v/>
      </c>
      <c r="LE74" t="str">
        <f>IF('[1]Data Checking'!LI74="","",'[1]Data Checking'!LI74)</f>
        <v/>
      </c>
      <c r="LF74" t="str">
        <f>IF('[1]Data Checking'!LJ74="","",'[1]Data Checking'!LJ74)</f>
        <v/>
      </c>
      <c r="LG74" t="str">
        <f>IF('[1]Data Checking'!LK74="","",'[1]Data Checking'!LK74)</f>
        <v/>
      </c>
      <c r="LH74" t="str">
        <f>IF('[1]Data Checking'!LL74="","",'[1]Data Checking'!LL74)</f>
        <v/>
      </c>
      <c r="LI74" t="str">
        <f>IF('[1]Data Checking'!LM74="","",'[1]Data Checking'!LM74)</f>
        <v/>
      </c>
      <c r="LJ74" t="str">
        <f>IF('[1]Data Checking'!LN74="","",'[1]Data Checking'!LN74)</f>
        <v/>
      </c>
      <c r="LK74" t="str">
        <f>IF('[1]Data Checking'!LO74="","",'[1]Data Checking'!LO74)</f>
        <v/>
      </c>
      <c r="LL74" t="str">
        <f>IF('[1]Data Checking'!LP74="","",'[1]Data Checking'!LP74)</f>
        <v/>
      </c>
      <c r="LM74" t="str">
        <f>IF('[1]Data Checking'!LQ74="","",'[1]Data Checking'!LQ74)</f>
        <v/>
      </c>
      <c r="LN74" t="str">
        <f>IF('[1]Data Checking'!LR74="","",'[1]Data Checking'!LR74)</f>
        <v/>
      </c>
      <c r="LO74" t="str">
        <f>IF('[1]Data Checking'!LS74="","",'[1]Data Checking'!LS74)</f>
        <v/>
      </c>
      <c r="LP74" t="str">
        <f>IF('[1]Data Checking'!LT74="","",'[1]Data Checking'!LT74)</f>
        <v/>
      </c>
      <c r="LQ74" t="str">
        <f>IF('[1]Data Checking'!LU74="","",'[1]Data Checking'!LU74)</f>
        <v/>
      </c>
      <c r="LR74" t="str">
        <f>IF('[1]Data Checking'!LV74="","",'[1]Data Checking'!LV74)</f>
        <v/>
      </c>
      <c r="LS74" t="str">
        <f>IF('[1]Data Checking'!LW74="","",'[1]Data Checking'!LW74)</f>
        <v/>
      </c>
      <c r="LT74" t="str">
        <f>IF('[1]Data Checking'!LX74="","",'[1]Data Checking'!LX74)</f>
        <v/>
      </c>
      <c r="LU74" t="str">
        <f>IF('[1]Data Checking'!LY74="","",'[1]Data Checking'!LY74)</f>
        <v/>
      </c>
      <c r="LV74" t="str">
        <f>IF('[1]Data Checking'!LZ74="","",'[1]Data Checking'!LZ74)</f>
        <v/>
      </c>
      <c r="LW74" t="str">
        <f>IF('[1]Data Checking'!MA74="","",'[1]Data Checking'!MA74)</f>
        <v/>
      </c>
      <c r="LX74" t="str">
        <f>IF('[1]Data Checking'!MB74="","",'[1]Data Checking'!MB74)</f>
        <v/>
      </c>
      <c r="LY74" t="str">
        <f>IF('[1]Data Checking'!MC74="","",'[1]Data Checking'!MC74)</f>
        <v/>
      </c>
      <c r="LZ74" t="str">
        <f>IF('[1]Data Checking'!MD74="","",'[1]Data Checking'!MD74)</f>
        <v/>
      </c>
      <c r="MA74" t="str">
        <f>IF('[1]Data Checking'!ME74="","",'[1]Data Checking'!ME74)</f>
        <v/>
      </c>
      <c r="MB74" t="str">
        <f>IF('[1]Data Checking'!MF74="","",'[1]Data Checking'!MF74)</f>
        <v/>
      </c>
      <c r="MC74" t="str">
        <f>IF('[1]Data Checking'!MG74="","",'[1]Data Checking'!MG74)</f>
        <v/>
      </c>
      <c r="MD74" t="str">
        <f>IF('[1]Data Checking'!MH74="","",'[1]Data Checking'!MH74)</f>
        <v/>
      </c>
      <c r="ME74" t="str">
        <f>IF('[1]Data Checking'!MI74="","",'[1]Data Checking'!MI74)</f>
        <v/>
      </c>
      <c r="MF74" t="str">
        <f>IF('[1]Data Checking'!MJ74="","",'[1]Data Checking'!MJ74)</f>
        <v/>
      </c>
      <c r="MG74" t="str">
        <f>IF('[1]Data Checking'!MK74="","",'[1]Data Checking'!MK74)</f>
        <v/>
      </c>
      <c r="MH74" t="str">
        <f>IF('[1]Data Checking'!ML74="","",'[1]Data Checking'!ML74)</f>
        <v/>
      </c>
      <c r="MI74" t="str">
        <f>IF('[1]Data Checking'!MM74="","",'[1]Data Checking'!MM74)</f>
        <v/>
      </c>
      <c r="MJ74" t="str">
        <f>IF('[1]Data Checking'!MN74="","",'[1]Data Checking'!MN74)</f>
        <v/>
      </c>
      <c r="MK74" t="str">
        <f>IF('[1]Data Checking'!MO74="","",'[1]Data Checking'!MO74)</f>
        <v/>
      </c>
      <c r="ML74" t="str">
        <f>IF('[1]Data Checking'!MP74="","",'[1]Data Checking'!MP74)</f>
        <v/>
      </c>
      <c r="MM74" t="str">
        <f>IF('[1]Data Checking'!MQ74="","",'[1]Data Checking'!MQ74)</f>
        <v/>
      </c>
      <c r="MN74" t="str">
        <f>IF('[1]Data Checking'!MR74="","",'[1]Data Checking'!MR74)</f>
        <v/>
      </c>
      <c r="MO74" t="str">
        <f>IF('[1]Data Checking'!MS74="","",'[1]Data Checking'!MS74)</f>
        <v/>
      </c>
      <c r="MP74" t="str">
        <f>IF('[1]Data Checking'!MT74="","",'[1]Data Checking'!MT74)</f>
        <v/>
      </c>
      <c r="MQ74" t="str">
        <f>IF('[1]Data Checking'!MU74="","",'[1]Data Checking'!MU74)</f>
        <v/>
      </c>
      <c r="MR74" t="str">
        <f>IF('[1]Data Checking'!MV74="","",'[1]Data Checking'!MV74)</f>
        <v/>
      </c>
      <c r="MS74" t="str">
        <f>IF('[1]Data Checking'!MW74="","",'[1]Data Checking'!MW74)</f>
        <v/>
      </c>
      <c r="MT74" t="str">
        <f>IF('[1]Data Checking'!MX74="","",'[1]Data Checking'!MX74)</f>
        <v/>
      </c>
      <c r="MU74" t="str">
        <f>IF('[1]Data Checking'!MY74="","",'[1]Data Checking'!MY74)</f>
        <v/>
      </c>
      <c r="MV74" t="str">
        <f>IF('[1]Data Checking'!MZ74="","",'[1]Data Checking'!MZ74)</f>
        <v/>
      </c>
      <c r="MW74" t="str">
        <f>IF('[1]Data Checking'!NA74="","",'[1]Data Checking'!NA74)</f>
        <v/>
      </c>
      <c r="MX74" t="str">
        <f>IF('[1]Data Checking'!NB74="","",'[1]Data Checking'!NB74)</f>
        <v/>
      </c>
      <c r="MY74" t="str">
        <f>IF('[1]Data Checking'!NC74="","",'[1]Data Checking'!NC74)</f>
        <v/>
      </c>
      <c r="MZ74" t="str">
        <f>IF('[1]Data Checking'!ND74="","",'[1]Data Checking'!ND74)</f>
        <v/>
      </c>
      <c r="NA74" t="str">
        <f>IF('[1]Data Checking'!NE74="","",'[1]Data Checking'!NE74)</f>
        <v/>
      </c>
      <c r="NB74" t="str">
        <f>IF('[1]Data Checking'!NF74="","",'[1]Data Checking'!NF74)</f>
        <v/>
      </c>
      <c r="NC74" t="str">
        <f>IF('[1]Data Checking'!NG74="","",'[1]Data Checking'!NG74)</f>
        <v/>
      </c>
      <c r="ND74" t="str">
        <f>IF('[1]Data Checking'!NH74="","",'[1]Data Checking'!NH74)</f>
        <v/>
      </c>
      <c r="NE74" t="str">
        <f>IF('[1]Data Checking'!NI74="","",'[1]Data Checking'!NI74)</f>
        <v/>
      </c>
      <c r="NF74" t="str">
        <f>IF('[1]Data Checking'!NJ74="","",'[1]Data Checking'!NJ74)</f>
        <v/>
      </c>
      <c r="NG74" t="str">
        <f>IF('[1]Data Checking'!NK74="","",'[1]Data Checking'!NK74)</f>
        <v/>
      </c>
      <c r="NH74" t="str">
        <f>IF('[1]Data Checking'!NL74="","",'[1]Data Checking'!NL74)</f>
        <v/>
      </c>
      <c r="NI74" t="str">
        <f>IF('[1]Data Checking'!NM74="","",'[1]Data Checking'!NM74)</f>
        <v/>
      </c>
      <c r="NJ74" t="str">
        <f>IF('[1]Data Checking'!NN74="","",'[1]Data Checking'!NN74)</f>
        <v/>
      </c>
      <c r="NK74" t="str">
        <f>IF('[1]Data Checking'!NO74="","",'[1]Data Checking'!NO74)</f>
        <v/>
      </c>
      <c r="NL74" t="str">
        <f>IF('[1]Data Checking'!NP74="","",'[1]Data Checking'!NP74)</f>
        <v/>
      </c>
      <c r="NM74" t="str">
        <f>IF('[1]Data Checking'!NQ74="","",'[1]Data Checking'!NQ74)</f>
        <v/>
      </c>
      <c r="NN74" t="str">
        <f>IF('[1]Data Checking'!NR74="","",'[1]Data Checking'!NR74)</f>
        <v/>
      </c>
      <c r="NO74" t="str">
        <f>IF('[1]Data Checking'!NS74="","",'[1]Data Checking'!NS74)</f>
        <v/>
      </c>
      <c r="NP74" t="str">
        <f>IF('[1]Data Checking'!NT74="","",'[1]Data Checking'!NT74)</f>
        <v/>
      </c>
      <c r="NQ74" t="str">
        <f>IF('[1]Data Checking'!NU74="","",'[1]Data Checking'!NU74)</f>
        <v/>
      </c>
      <c r="NR74" t="str">
        <f>IF('[1]Data Checking'!NV74="","",'[1]Data Checking'!NV74)</f>
        <v/>
      </c>
      <c r="NS74" t="str">
        <f>IF('[1]Data Checking'!NW74="","",'[1]Data Checking'!NW74)</f>
        <v/>
      </c>
      <c r="NT74" t="str">
        <f>IF('[1]Data Checking'!NX74="","",'[1]Data Checking'!NX74)</f>
        <v/>
      </c>
      <c r="NU74" t="str">
        <f>IF('[1]Data Checking'!NY74="","",'[1]Data Checking'!NY74)</f>
        <v/>
      </c>
      <c r="NV74" t="str">
        <f>IF('[1]Data Checking'!NZ74="","",'[1]Data Checking'!NZ74)</f>
        <v/>
      </c>
      <c r="NW74" t="str">
        <f>IF('[1]Data Checking'!OA74="","",'[1]Data Checking'!OA74)</f>
        <v/>
      </c>
      <c r="NX74" t="str">
        <f>IF('[1]Data Checking'!OB74="","",'[1]Data Checking'!OB74)</f>
        <v/>
      </c>
      <c r="NY74" t="str">
        <f>IF('[1]Data Checking'!OC74="","",'[1]Data Checking'!OC74)</f>
        <v/>
      </c>
      <c r="NZ74" t="str">
        <f>IF('[1]Data Checking'!OD74="","",'[1]Data Checking'!OD74)</f>
        <v/>
      </c>
      <c r="OA74" t="str">
        <f>IF('[1]Data Checking'!OE74="","",'[1]Data Checking'!OE74)</f>
        <v/>
      </c>
      <c r="OB74" t="str">
        <f>IF('[1]Data Checking'!OF74="","",'[1]Data Checking'!OF74)</f>
        <v/>
      </c>
      <c r="OC74" t="str">
        <f>IF('[1]Data Checking'!OG74="","",'[1]Data Checking'!OG74)</f>
        <v/>
      </c>
      <c r="OD74" t="str">
        <f>IF('[1]Data Checking'!OH74="","",'[1]Data Checking'!OH74)</f>
        <v/>
      </c>
      <c r="OE74" t="str">
        <f>IF('[1]Data Checking'!OI74="","",'[1]Data Checking'!OI74)</f>
        <v/>
      </c>
      <c r="OF74" t="str">
        <f>IF('[1]Data Checking'!OJ74="","",'[1]Data Checking'!OJ74)</f>
        <v/>
      </c>
      <c r="OG74" t="str">
        <f>IF('[1]Data Checking'!OK74="","",'[1]Data Checking'!OK74)</f>
        <v/>
      </c>
      <c r="OH74" t="str">
        <f>IF('[1]Data Checking'!OL74="","",'[1]Data Checking'!OL74)</f>
        <v/>
      </c>
      <c r="OI74" t="str">
        <f>IF('[1]Data Checking'!OM74="","",'[1]Data Checking'!OM74)</f>
        <v/>
      </c>
      <c r="OJ74" t="str">
        <f>IF('[1]Data Checking'!ON74="","",'[1]Data Checking'!ON74)</f>
        <v/>
      </c>
      <c r="OK74" t="str">
        <f>IF('[1]Data Checking'!OO74="","",'[1]Data Checking'!OO74)</f>
        <v/>
      </c>
      <c r="OL74" t="str">
        <f>IF('[1]Data Checking'!OP74="","",'[1]Data Checking'!OP74)</f>
        <v/>
      </c>
      <c r="OM74" t="str">
        <f>IF('[1]Data Checking'!OQ74="","",'[1]Data Checking'!OQ74)</f>
        <v/>
      </c>
      <c r="ON74" t="str">
        <f>IF('[1]Data Checking'!OR74="","",'[1]Data Checking'!OR74)</f>
        <v/>
      </c>
      <c r="OO74" t="str">
        <f>IF('[1]Data Checking'!OS74="","",'[1]Data Checking'!OS74)</f>
        <v/>
      </c>
      <c r="OP74" t="str">
        <f>IF('[1]Data Checking'!OT74="","",'[1]Data Checking'!OT74)</f>
        <v/>
      </c>
      <c r="OQ74" t="str">
        <f>IF('[1]Data Checking'!OU74="","",'[1]Data Checking'!OU74)</f>
        <v/>
      </c>
      <c r="OR74" t="str">
        <f>IF('[1]Data Checking'!OV74="","",'[1]Data Checking'!OV74)</f>
        <v/>
      </c>
      <c r="OS74" t="str">
        <f>IF('[1]Data Checking'!OW74="","",'[1]Data Checking'!OW74)</f>
        <v/>
      </c>
      <c r="OT74" t="str">
        <f>IF('[1]Data Checking'!OX74="","",'[1]Data Checking'!OX74)</f>
        <v/>
      </c>
      <c r="OU74" t="str">
        <f>IF('[1]Data Checking'!OY74="","",'[1]Data Checking'!OY74)</f>
        <v/>
      </c>
      <c r="OV74" t="str">
        <f>IF('[1]Data Checking'!OZ74="","",'[1]Data Checking'!OZ74)</f>
        <v/>
      </c>
      <c r="OW74" t="str">
        <f>IF('[1]Data Checking'!PA74="","",'[1]Data Checking'!PA74)</f>
        <v/>
      </c>
      <c r="OX74" t="str">
        <f>IF('[1]Data Checking'!PB74="","",'[1]Data Checking'!PB74)</f>
        <v/>
      </c>
      <c r="OY74" t="str">
        <f>IF('[1]Data Checking'!PC74="","",'[1]Data Checking'!PC74)</f>
        <v/>
      </c>
      <c r="OZ74" t="str">
        <f>IF('[1]Data Checking'!PD74="","",'[1]Data Checking'!PD74)</f>
        <v/>
      </c>
      <c r="PA74" t="str">
        <f>IF('[1]Data Checking'!PE74="","",'[1]Data Checking'!PE74)</f>
        <v/>
      </c>
      <c r="PB74" t="str">
        <f>IF('[1]Data Checking'!PF74="","",'[1]Data Checking'!PF74)</f>
        <v/>
      </c>
      <c r="PC74" t="str">
        <f>IF('[1]Data Checking'!PG74="","",'[1]Data Checking'!PG74)</f>
        <v/>
      </c>
      <c r="PD74" t="str">
        <f>IF('[1]Data Checking'!PH74="","",'[1]Data Checking'!PH74)</f>
        <v/>
      </c>
      <c r="PE74" t="str">
        <f>IF('[1]Data Checking'!PI74="","",'[1]Data Checking'!PI74)</f>
        <v/>
      </c>
      <c r="PF74" t="str">
        <f>IF('[1]Data Checking'!PJ74="","",'[1]Data Checking'!PJ74)</f>
        <v/>
      </c>
      <c r="PG74" t="str">
        <f>IF('[1]Data Checking'!PK74="","",'[1]Data Checking'!PK74)</f>
        <v/>
      </c>
      <c r="PH74" t="str">
        <f>IF('[1]Data Checking'!PL74="","",'[1]Data Checking'!PL74)</f>
        <v/>
      </c>
      <c r="PI74" t="str">
        <f>IF('[1]Data Checking'!PM74="","",'[1]Data Checking'!PM74)</f>
        <v/>
      </c>
      <c r="PJ74" t="str">
        <f>IF('[1]Data Checking'!PN74="","",'[1]Data Checking'!PN74)</f>
        <v/>
      </c>
      <c r="PK74" t="str">
        <f>IF('[1]Data Checking'!PO74="","",'[1]Data Checking'!PO74)</f>
        <v/>
      </c>
      <c r="PL74" t="str">
        <f>IF('[1]Data Checking'!PP74="","",'[1]Data Checking'!PP74)</f>
        <v/>
      </c>
      <c r="PM74" t="str">
        <f>IF('[1]Data Checking'!PQ74="","",'[1]Data Checking'!PQ74)</f>
        <v/>
      </c>
      <c r="PN74" t="str">
        <f>IF('[1]Data Checking'!PR74="","",'[1]Data Checking'!PR74)</f>
        <v/>
      </c>
      <c r="PO74" t="str">
        <f>IF('[1]Data Checking'!PS74="","",'[1]Data Checking'!PS74)</f>
        <v/>
      </c>
      <c r="PP74" t="str">
        <f>IF('[1]Data Checking'!PT74="","",'[1]Data Checking'!PT74)</f>
        <v/>
      </c>
      <c r="PQ74" t="str">
        <f>IF('[1]Data Checking'!PU74="","",'[1]Data Checking'!PU74)</f>
        <v/>
      </c>
      <c r="PR74" t="str">
        <f>IF('[1]Data Checking'!PV74="","",'[1]Data Checking'!PV74)</f>
        <v/>
      </c>
      <c r="PS74" t="str">
        <f>IF('[1]Data Checking'!PW74="","",'[1]Data Checking'!PW74)</f>
        <v/>
      </c>
      <c r="PT74" t="str">
        <f>IF('[1]Data Checking'!PX74="","",'[1]Data Checking'!PX74)</f>
        <v/>
      </c>
      <c r="PU74" t="str">
        <f>IF('[1]Data Checking'!PY74="","",'[1]Data Checking'!PY74)</f>
        <v/>
      </c>
      <c r="PV74" t="str">
        <f>IF('[1]Data Checking'!PZ74="","",'[1]Data Checking'!PZ74)</f>
        <v/>
      </c>
      <c r="PW74" t="str">
        <f>IF('[1]Data Checking'!QA74="","",'[1]Data Checking'!QA74)</f>
        <v/>
      </c>
      <c r="PX74" t="str">
        <f>IF('[1]Data Checking'!QB74="","",'[1]Data Checking'!QB74)</f>
        <v/>
      </c>
      <c r="PY74" t="str">
        <f>IF('[1]Data Checking'!QC74="","",'[1]Data Checking'!QC74)</f>
        <v/>
      </c>
      <c r="PZ74" t="str">
        <f>IF('[1]Data Checking'!QD74="","",'[1]Data Checking'!QD74)</f>
        <v/>
      </c>
      <c r="QA74" t="str">
        <f>IF('[1]Data Checking'!QE74="","",'[1]Data Checking'!QE74)</f>
        <v/>
      </c>
      <c r="QB74" t="str">
        <f>IF('[1]Data Checking'!QF74="","",'[1]Data Checking'!QF74)</f>
        <v/>
      </c>
      <c r="QC74" t="str">
        <f>IF('[1]Data Checking'!QG74="","",'[1]Data Checking'!QG74)</f>
        <v/>
      </c>
      <c r="QD74" t="str">
        <f>IF('[1]Data Checking'!QH74="","",'[1]Data Checking'!QH74)</f>
        <v/>
      </c>
      <c r="QE74" t="str">
        <f>IF('[1]Data Checking'!QI74="","",'[1]Data Checking'!QI74)</f>
        <v/>
      </c>
      <c r="QF74" t="str">
        <f>IF('[1]Data Checking'!QJ74="","",'[1]Data Checking'!QJ74)</f>
        <v/>
      </c>
      <c r="QG74" t="str">
        <f>IF('[1]Data Checking'!QK74="","",'[1]Data Checking'!QK74)</f>
        <v/>
      </c>
      <c r="QH74" t="str">
        <f>IF('[1]Data Checking'!QL74="","",'[1]Data Checking'!QL74)</f>
        <v/>
      </c>
      <c r="QI74" t="str">
        <f>IF('[1]Data Checking'!QM74="","",'[1]Data Checking'!QM74)</f>
        <v/>
      </c>
      <c r="QJ74" t="str">
        <f>IF('[1]Data Checking'!QN74="","",'[1]Data Checking'!QN74)</f>
        <v/>
      </c>
      <c r="QK74" t="str">
        <f>IF('[1]Data Checking'!QO74="","",'[1]Data Checking'!QO74)</f>
        <v/>
      </c>
      <c r="QL74" t="str">
        <f>IF('[1]Data Checking'!QP74="","",'[1]Data Checking'!QP74)</f>
        <v/>
      </c>
      <c r="QM74" t="str">
        <f>IF('[1]Data Checking'!QQ74="","",'[1]Data Checking'!QQ74)</f>
        <v/>
      </c>
      <c r="QN74" t="str">
        <f>IF('[1]Data Checking'!QR74="","",'[1]Data Checking'!QR74)</f>
        <v/>
      </c>
      <c r="QO74" t="str">
        <f>IF('[1]Data Checking'!QS74="","",'[1]Data Checking'!QS74)</f>
        <v/>
      </c>
      <c r="QP74" t="str">
        <f>IF('[1]Data Checking'!QT74="","",'[1]Data Checking'!QT74)</f>
        <v/>
      </c>
      <c r="QQ74" t="str">
        <f>IF('[1]Data Checking'!QU74="","",'[1]Data Checking'!QU74)</f>
        <v/>
      </c>
      <c r="QR74" t="str">
        <f>IF('[1]Data Checking'!QV74="","",'[1]Data Checking'!QV74)</f>
        <v/>
      </c>
      <c r="QS74" t="str">
        <f>IF('[1]Data Checking'!QW74="","",'[1]Data Checking'!QW74)</f>
        <v/>
      </c>
      <c r="QT74" t="str">
        <f>IF('[1]Data Checking'!QX74="","",'[1]Data Checking'!QX74)</f>
        <v/>
      </c>
      <c r="QU74" t="str">
        <f>IF('[1]Data Checking'!QY74="","",'[1]Data Checking'!QY74)</f>
        <v/>
      </c>
      <c r="QV74" t="str">
        <f>IF('[1]Data Checking'!QZ74="","",'[1]Data Checking'!QZ74)</f>
        <v/>
      </c>
      <c r="QW74" t="str">
        <f>IF('[1]Data Checking'!RA74="","",'[1]Data Checking'!RA74)</f>
        <v/>
      </c>
      <c r="QX74" t="str">
        <f>IF('[1]Data Checking'!RB74="","",'[1]Data Checking'!RB74)</f>
        <v/>
      </c>
      <c r="QY74" t="str">
        <f>IF('[1]Data Checking'!RC74="","",'[1]Data Checking'!RC74)</f>
        <v/>
      </c>
      <c r="QZ74" t="str">
        <f>IF('[1]Data Checking'!RD74="","",'[1]Data Checking'!RD74)</f>
        <v/>
      </c>
      <c r="RA74" t="str">
        <f>IF('[1]Data Checking'!RE74="","",'[1]Data Checking'!RE74)</f>
        <v/>
      </c>
      <c r="RB74" t="str">
        <f>IF('[1]Data Checking'!RF74="","",'[1]Data Checking'!RF74)</f>
        <v/>
      </c>
      <c r="RC74" t="str">
        <f>IF('[1]Data Checking'!RG74="","",'[1]Data Checking'!RG74)</f>
        <v/>
      </c>
      <c r="RD74" t="str">
        <f>IF('[1]Data Checking'!RH74="","",'[1]Data Checking'!RH74)</f>
        <v/>
      </c>
      <c r="RE74" t="str">
        <f>IF('[1]Data Checking'!RI74="","",'[1]Data Checking'!RI74)</f>
        <v/>
      </c>
      <c r="RF74" t="str">
        <f>IF('[1]Data Checking'!RJ74="","",'[1]Data Checking'!RJ74)</f>
        <v/>
      </c>
      <c r="RG74" t="str">
        <f>IF('[1]Data Checking'!RK74="","",'[1]Data Checking'!RK74)</f>
        <v/>
      </c>
      <c r="RH74" t="str">
        <f>IF('[1]Data Checking'!RL74="","",'[1]Data Checking'!RL74)</f>
        <v/>
      </c>
      <c r="RI74" t="str">
        <f>IF('[1]Data Checking'!RM74="","",'[1]Data Checking'!RM74)</f>
        <v/>
      </c>
      <c r="RJ74" t="str">
        <f>IF('[1]Data Checking'!RN74="","",'[1]Data Checking'!RN74)</f>
        <v/>
      </c>
      <c r="RK74" t="str">
        <f>IF('[1]Data Checking'!RO74="","",'[1]Data Checking'!RO74)</f>
        <v/>
      </c>
      <c r="RL74" t="str">
        <f>IF('[1]Data Checking'!RP74="","",'[1]Data Checking'!RP74)</f>
        <v/>
      </c>
      <c r="RM74" t="str">
        <f>IF('[1]Data Checking'!RQ74="","",'[1]Data Checking'!RQ74)</f>
        <v/>
      </c>
      <c r="RN74" t="str">
        <f>IF('[1]Data Checking'!RR74="","",'[1]Data Checking'!RR74)</f>
        <v/>
      </c>
      <c r="RO74" t="str">
        <f>IF('[1]Data Checking'!RS74="","",'[1]Data Checking'!RS74)</f>
        <v/>
      </c>
      <c r="RP74" t="str">
        <f>IF('[1]Data Checking'!RT74="","",'[1]Data Checking'!RT74)</f>
        <v/>
      </c>
      <c r="RQ74" t="str">
        <f>IF('[1]Data Checking'!RU74="","",'[1]Data Checking'!RU74)</f>
        <v/>
      </c>
      <c r="RR74" t="str">
        <f>IF('[1]Data Checking'!RV74="","",'[1]Data Checking'!RV74)</f>
        <v/>
      </c>
      <c r="RS74" t="str">
        <f>IF('[1]Data Checking'!RW74="","",'[1]Data Checking'!RW74)</f>
        <v/>
      </c>
      <c r="RT74" t="str">
        <f>IF('[1]Data Checking'!RX74="","",'[1]Data Checking'!RX74)</f>
        <v/>
      </c>
      <c r="RU74" t="str">
        <f>IF('[1]Data Checking'!RY74="","",'[1]Data Checking'!RY74)</f>
        <v/>
      </c>
      <c r="RV74" t="str">
        <f>IF('[1]Data Checking'!RZ74="","",'[1]Data Checking'!RZ74)</f>
        <v/>
      </c>
      <c r="RW74" t="str">
        <f>IF('[1]Data Checking'!SA74="","",'[1]Data Checking'!SA74)</f>
        <v/>
      </c>
      <c r="RX74" t="str">
        <f>IF('[1]Data Checking'!SB74="","",'[1]Data Checking'!SB74)</f>
        <v/>
      </c>
      <c r="RY74" t="str">
        <f>IF('[1]Data Checking'!SC74="","",'[1]Data Checking'!SC74)</f>
        <v/>
      </c>
      <c r="RZ74" t="str">
        <f>IF('[1]Data Checking'!SD74="","",'[1]Data Checking'!SD74)</f>
        <v/>
      </c>
      <c r="SA74" t="str">
        <f>IF('[1]Data Checking'!SE74="","",'[1]Data Checking'!SE74)</f>
        <v/>
      </c>
      <c r="SB74" t="str">
        <f>IF('[1]Data Checking'!SF74="","",'[1]Data Checking'!SF74)</f>
        <v/>
      </c>
      <c r="SC74" t="str">
        <f>IF('[1]Data Checking'!SG74="","",'[1]Data Checking'!SG74)</f>
        <v/>
      </c>
      <c r="SD74" t="str">
        <f>IF('[1]Data Checking'!SH74="","",'[1]Data Checking'!SH74)</f>
        <v/>
      </c>
      <c r="SE74" t="str">
        <f>IF('[1]Data Checking'!SI74="","",'[1]Data Checking'!SI74)</f>
        <v/>
      </c>
      <c r="SF74" t="str">
        <f>IF('[1]Data Checking'!SJ74="","",'[1]Data Checking'!SJ74)</f>
        <v/>
      </c>
      <c r="SG74" t="str">
        <f>IF('[1]Data Checking'!SK74="","",'[1]Data Checking'!SK74)</f>
        <v/>
      </c>
      <c r="SH74" t="str">
        <f>IF('[1]Data Checking'!SL74="","",'[1]Data Checking'!SL74)</f>
        <v/>
      </c>
      <c r="SI74" t="str">
        <f>IF('[1]Data Checking'!SM74="","",'[1]Data Checking'!SM74)</f>
        <v/>
      </c>
      <c r="SJ74" t="str">
        <f>IF('[1]Data Checking'!SN74="","",'[1]Data Checking'!SN74)</f>
        <v/>
      </c>
      <c r="SK74" t="str">
        <f>IF('[1]Data Checking'!SO74="","",'[1]Data Checking'!SO74)</f>
        <v/>
      </c>
      <c r="SL74" t="str">
        <f>IF('[1]Data Checking'!SP74="","",'[1]Data Checking'!SP74)</f>
        <v/>
      </c>
      <c r="SM74" t="str">
        <f>IF('[1]Data Checking'!SQ74="","",'[1]Data Checking'!SQ74)</f>
        <v/>
      </c>
      <c r="SN74" t="str">
        <f>IF('[1]Data Checking'!SR74="","",'[1]Data Checking'!SR74)</f>
        <v/>
      </c>
      <c r="SO74" t="str">
        <f>IF('[1]Data Checking'!SS74="","",'[1]Data Checking'!SS74)</f>
        <v/>
      </c>
      <c r="SP74" t="str">
        <f>IF('[1]Data Checking'!ST74="","",'[1]Data Checking'!ST74)</f>
        <v/>
      </c>
      <c r="SQ74" t="str">
        <f>IF('[1]Data Checking'!SU74="","",'[1]Data Checking'!SU74)</f>
        <v/>
      </c>
      <c r="SR74" t="str">
        <f>IF('[1]Data Checking'!SV74="","",'[1]Data Checking'!SV74)</f>
        <v/>
      </c>
      <c r="SS74" t="str">
        <f>IF('[1]Data Checking'!SW74="","",'[1]Data Checking'!SW74)</f>
        <v/>
      </c>
      <c r="ST74" t="str">
        <f>IF('[1]Data Checking'!SX74="","",'[1]Data Checking'!SX74)</f>
        <v/>
      </c>
      <c r="SU74" t="str">
        <f>IF('[1]Data Checking'!SY74="","",'[1]Data Checking'!SY74)</f>
        <v/>
      </c>
      <c r="SV74" t="str">
        <f>IF('[1]Data Checking'!SZ74="","",'[1]Data Checking'!SZ74)</f>
        <v/>
      </c>
      <c r="SW74" t="str">
        <f>IF('[1]Data Checking'!TA74="","",'[1]Data Checking'!TA74)</f>
        <v/>
      </c>
      <c r="SX74" t="str">
        <f>IF('[1]Data Checking'!TB74="","",'[1]Data Checking'!TB74)</f>
        <v/>
      </c>
      <c r="SY74" t="str">
        <f>IF('[1]Data Checking'!TC74="","",'[1]Data Checking'!TC74)</f>
        <v/>
      </c>
      <c r="SZ74" t="str">
        <f>IF('[1]Data Checking'!TD74="","",'[1]Data Checking'!TD74)</f>
        <v/>
      </c>
      <c r="TA74" t="str">
        <f>IF('[1]Data Checking'!TE74="","",'[1]Data Checking'!TE74)</f>
        <v/>
      </c>
      <c r="TB74" t="str">
        <f>IF('[1]Data Checking'!TF74="","",'[1]Data Checking'!TF74)</f>
        <v/>
      </c>
      <c r="TC74" t="str">
        <f>IF('[1]Data Checking'!TG74="","",'[1]Data Checking'!TG74)</f>
        <v/>
      </c>
      <c r="TD74" t="str">
        <f>IF('[1]Data Checking'!TH74="","",'[1]Data Checking'!TH74)</f>
        <v/>
      </c>
      <c r="TE74" t="str">
        <f>IF('[1]Data Checking'!TI74="","",'[1]Data Checking'!TI74)</f>
        <v/>
      </c>
      <c r="TF74" t="str">
        <f>IF('[1]Data Checking'!TJ74="","",'[1]Data Checking'!TJ74)</f>
        <v/>
      </c>
      <c r="TG74" t="str">
        <f>IF('[1]Data Checking'!TK74="","",'[1]Data Checking'!TK74)</f>
        <v/>
      </c>
      <c r="TH74" t="str">
        <f>IF('[1]Data Checking'!TL74="","",'[1]Data Checking'!TL74)</f>
        <v/>
      </c>
      <c r="TI74" t="str">
        <f>IF('[1]Data Checking'!TM74="","",'[1]Data Checking'!TM74)</f>
        <v/>
      </c>
      <c r="TJ74">
        <f>IF('[1]Data Checking'!TN74="","",'[1]Data Checking'!TN74)</f>
        <v>0</v>
      </c>
      <c r="TK74">
        <f>IF('[1]Data Checking'!TO74="","",'[1]Data Checking'!TO74)</f>
        <v>0</v>
      </c>
      <c r="TL74">
        <f>IF('[1]Data Checking'!TP74="","",'[1]Data Checking'!TP74)</f>
        <v>0</v>
      </c>
      <c r="TM74">
        <f>IF('[1]Data Checking'!TQ74="","",'[1]Data Checking'!TQ74)</f>
        <v>0</v>
      </c>
      <c r="TN74">
        <f>IF('[1]Data Checking'!TR74="","",'[1]Data Checking'!TR74)</f>
        <v>0</v>
      </c>
      <c r="TO74" t="str">
        <f>IF('[1]Data Checking'!TS74="","",'[1]Data Checking'!TS74)</f>
        <v/>
      </c>
      <c r="TP74" t="str">
        <f>IF('[1]Data Checking'!TT74="","",'[1]Data Checking'!TT74)</f>
        <v/>
      </c>
      <c r="TQ74">
        <f>IF('[1]Data Checking'!TU74="","",'[1]Data Checking'!TU74)</f>
        <v>237779555</v>
      </c>
      <c r="TR74" t="str">
        <f>IF('[1]Data Checking'!TV74="","",'[1]Data Checking'!TV74)</f>
        <v>cd6d744d-b1c8-4e95-82ae-0b75d94429e7</v>
      </c>
      <c r="TS74">
        <f>IF('[1]Data Checking'!TW74="","",'[1]Data Checking'!TW74)</f>
        <v>44531.651469907411</v>
      </c>
      <c r="TT74" t="str">
        <f>IF('[1]Data Checking'!TX74="","",'[1]Data Checking'!TX74)</f>
        <v/>
      </c>
      <c r="TU74" t="str">
        <f>IF('[1]Data Checking'!TY74="","",'[1]Data Checking'!TY74)</f>
        <v/>
      </c>
      <c r="TV74" t="str">
        <f>IF('[1]Data Checking'!TZ74="","",'[1]Data Checking'!TZ74)</f>
        <v>submitted_via_web</v>
      </c>
      <c r="TW74" t="str">
        <f>IF('[1]Data Checking'!UA74="","",'[1]Data Checking'!UA74)</f>
        <v>icsm_haiti</v>
      </c>
      <c r="TX74" t="str">
        <f>IF('[1]Data Checking'!UB74="","",'[1]Data Checking'!UB74)</f>
        <v/>
      </c>
      <c r="TY74">
        <f>IF('[1]Data Checking'!UC74="","",'[1]Data Checking'!UC74)</f>
        <v>76</v>
      </c>
      <c r="TZ74" t="str">
        <f>IF('[1]Data Checking'!UD74="","",'[1]Data Checking'!UD74)</f>
        <v/>
      </c>
      <c r="UA74" t="e">
        <f>IF('[1]Data Checking'!UL74="","",'[1]Data Checking'!UL74)</f>
        <v>#REF!</v>
      </c>
      <c r="UB74" t="e">
        <f>IF('[1]Data Checking'!UM74="","",'[1]Data Checking'!UM74)</f>
        <v>#REF!</v>
      </c>
      <c r="UC74" t="e">
        <f>IF('[1]Data Checking'!UN74="","",'[1]Data Checking'!UN74)</f>
        <v>#REF!</v>
      </c>
    </row>
    <row r="75" spans="1:549">
      <c r="A75">
        <f>IF('[1]Data Checking'!D75="","",'[1]Data Checking'!D75)</f>
        <v>44529.822142638892</v>
      </c>
      <c r="B75">
        <f>IF('[1]Data Checking'!E75="","",'[1]Data Checking'!E75)</f>
        <v>44531.434001215282</v>
      </c>
      <c r="C75">
        <f>IF('[1]Data Checking'!F75="","",'[1]Data Checking'!F75)</f>
        <v>44529</v>
      </c>
      <c r="D75" t="str">
        <f>IF('[1]Data Checking'!H75="","",'[1]Data Checking'!H75)</f>
        <v>audit.csv</v>
      </c>
      <c r="E75" t="str">
        <f>IF('[1]Data Checking'!I75="","",'[1]Data Checking'!I75)</f>
        <v>icsm_haiti</v>
      </c>
      <c r="F75" t="str">
        <f>IF('[1]Data Checking'!J75="","",'[1]Data Checking'!J75)</f>
        <v/>
      </c>
      <c r="G75" t="str">
        <f>IF('[1]Data Checking'!K75="","",'[1]Data Checking'!K75)</f>
        <v>1</v>
      </c>
      <c r="H75">
        <f>IF('[1]Data Checking'!L75="","",'[1]Data Checking'!L75)</f>
        <v>44531</v>
      </c>
      <c r="I75" t="str">
        <f>IF('[1]Data Checking'!M75="","",'[1]Data Checking'!M75)</f>
        <v>WFP</v>
      </c>
      <c r="J75" t="str">
        <f>IF('[1]Data Checking'!N75="","",'[1]Data Checking'!N75)</f>
        <v/>
      </c>
      <c r="K75" t="str">
        <f>IF('[1]Data Checking'!O75="","",'[1]Data Checking'!O75)</f>
        <v>wfp</v>
      </c>
      <c r="L75" t="str">
        <f>IF('[1]Data Checking'!P75="","",'[1]Data Checking'!P75)</f>
        <v>WFP</v>
      </c>
      <c r="M75" t="str">
        <f>IF('[1]Data Checking'!Q75="","",'[1]Data Checking'!Q75)</f>
        <v>WFP</v>
      </c>
      <c r="N75" t="str">
        <f>IF('[1]Data Checking'!R75="","",'[1]Data Checking'!R75)</f>
        <v>Autre</v>
      </c>
      <c r="O75" t="str">
        <f>IF('[1]Data Checking'!S75="","",'[1]Data Checking'!S75)</f>
        <v>MA</v>
      </c>
      <c r="P75" t="str">
        <f>IF('[1]Data Checking'!T75="","",'[1]Data Checking'!T75)</f>
        <v>autre</v>
      </c>
      <c r="Q75" t="str">
        <f>IF('[1]Data Checking'!U75="","",'[1]Data Checking'!U75)</f>
        <v>Autre</v>
      </c>
      <c r="R75" t="str">
        <f>IF('[1]Data Checking'!V75="","",'[1]Data Checking'!V75)</f>
        <v>MA</v>
      </c>
      <c r="S75" t="str">
        <f>IF('[1]Data Checking'!W75="","",'[1]Data Checking'!W75)</f>
        <v>Nord</v>
      </c>
      <c r="T75" t="str">
        <f>IF('[1]Data Checking'!X75="","",'[1]Data Checking'!X75)</f>
        <v>Cap-Haïtien</v>
      </c>
      <c r="U75" t="str">
        <f>IF('[1]Data Checking'!Y75="","",'[1]Data Checking'!Y75)</f>
        <v>HT0311</v>
      </c>
      <c r="V75" t="str">
        <f>IF('[1]Data Checking'!Z75="","",'[1]Data Checking'!Z75)</f>
        <v>Cap-Haïtien</v>
      </c>
      <c r="W75" t="str">
        <f>IF('[1]Data Checking'!AA75="","",'[1]Data Checking'!AA75)</f>
        <v>1re Section Bande du Nord</v>
      </c>
      <c r="X75" t="str">
        <f>IF('[1]Data Checking'!AB75="","",'[1]Data Checking'!AB75)</f>
        <v>HT0311-02</v>
      </c>
      <c r="Y75" t="str">
        <f>IF('[1]Data Checking'!AC75="","",'[1]Data Checking'!AC75)</f>
        <v>2e Section Haut du Cap</v>
      </c>
      <c r="Z75" t="str">
        <f>IF('[1]Data Checking'!AD75="","",'[1]Data Checking'!AD75)</f>
        <v>Centre-ville de Cap Haïtien</v>
      </c>
      <c r="AA75" t="str">
        <f>IF('[1]Data Checking'!AE75="","",'[1]Data Checking'!AE75)</f>
        <v/>
      </c>
      <c r="AB75" t="str">
        <f>IF('[1]Data Checking'!AF75="","",'[1]Data Checking'!AF75)</f>
        <v>cap_centre_ville</v>
      </c>
      <c r="AC75" t="str">
        <f>IF('[1]Data Checking'!AG75="","",'[1]Data Checking'!AG75)</f>
        <v>Centre-ville de Cap Haïtien</v>
      </c>
      <c r="AD75" t="str">
        <f>IF('[1]Data Checking'!AH75="","",'[1]Data Checking'!AH75)</f>
        <v>Centre-ville de Cap Haïtien</v>
      </c>
      <c r="AE75" t="str">
        <f>IF('[1]Data Checking'!AI75="","",'[1]Data Checking'!AI75)</f>
        <v>Marché de Cluny</v>
      </c>
      <c r="AF75" t="str">
        <f>IF('[1]Data Checking'!AJ75="","",'[1]Data Checking'!AJ75)</f>
        <v/>
      </c>
      <c r="AG75" t="str">
        <f>IF('[1]Data Checking'!AK75="","",'[1]Data Checking'!AK75)</f>
        <v>cap-haitien</v>
      </c>
      <c r="AH75" t="str">
        <f>IF('[1]Data Checking'!AL75="","",'[1]Data Checking'!AL75)</f>
        <v>Marché de Cluny</v>
      </c>
      <c r="AI75" t="str">
        <f>IF('[1]Data Checking'!AM75="","",'[1]Data Checking'!AM75)</f>
        <v>Marché de Cluny</v>
      </c>
      <c r="AJ75" t="str">
        <f>IF('[1]Data Checking'!AN75="","",'[1]Data Checking'!AN75)</f>
        <v>Milieu urbain</v>
      </c>
      <c r="AK75" t="str">
        <f>IF('[1]Data Checking'!AO75="","",'[1]Data Checking'!AO75)</f>
        <v>Enquête auprès d'un client (pour l'eau de boisson et la situation sécuritaire)</v>
      </c>
      <c r="AL75" t="str">
        <f>IF('[1]Data Checking'!AP75="","",'[1]Data Checking'!AP75)</f>
        <v>Oui</v>
      </c>
      <c r="AM75" t="str">
        <f>IF('[1]Data Checking'!AQ75="","",'[1]Data Checking'!AQ75)</f>
        <v/>
      </c>
      <c r="AN75" t="str">
        <f>IF('[1]Data Checking'!AR75="","",'[1]Data Checking'!AR75)</f>
        <v>Oui</v>
      </c>
      <c r="AO75" t="str">
        <f>IF('[1]Data Checking'!AS75="","",'[1]Data Checking'!AS75)</f>
        <v/>
      </c>
      <c r="AP75" t="str">
        <f>IF('[1]Data Checking'!AT75="","",'[1]Data Checking'!AT75)</f>
        <v>Femme</v>
      </c>
      <c r="AQ75">
        <f>IF('[1]Data Checking'!AU75="","",'[1]Data Checking'!AU75)</f>
        <v>44531</v>
      </c>
      <c r="AR75">
        <f>IF('[1]Data Checking'!AV75="","",'[1]Data Checking'!AV75)</f>
        <v>44531</v>
      </c>
      <c r="AS75" t="str">
        <f>IF('[1]Data Checking'!AW75="","",'[1]Data Checking'!AW75)</f>
        <v/>
      </c>
      <c r="AT75" t="str">
        <f>IF('[1]Data Checking'!AX75="","",'[1]Data Checking'!AX75)</f>
        <v/>
      </c>
      <c r="AU75" t="str">
        <f>IF('[1]Data Checking'!AY75="","",'[1]Data Checking'!AY75)</f>
        <v/>
      </c>
      <c r="AV75" t="str">
        <f>IF('[1]Data Checking'!AZ75="","",'[1]Data Checking'!AZ75)</f>
        <v/>
      </c>
      <c r="AW75" t="str">
        <f>IF('[1]Data Checking'!BA75="","",'[1]Data Checking'!BA75)</f>
        <v/>
      </c>
      <c r="AX75" t="str">
        <f>IF('[1]Data Checking'!BB75="","",'[1]Data Checking'!BB75)</f>
        <v/>
      </c>
      <c r="AY75" t="str">
        <f>IF('[1]Data Checking'!BC75="","",'[1]Data Checking'!BC75)</f>
        <v/>
      </c>
      <c r="AZ75" t="str">
        <f>IF('[1]Data Checking'!BD75="","",'[1]Data Checking'!BD75)</f>
        <v/>
      </c>
      <c r="BA75" t="str">
        <f>IF('[1]Data Checking'!BE75="","",'[1]Data Checking'!BE75)</f>
        <v/>
      </c>
      <c r="BB75" t="str">
        <f>IF('[1]Data Checking'!BF75="","",'[1]Data Checking'!BF75)</f>
        <v/>
      </c>
      <c r="BC75" t="str">
        <f>IF('[1]Data Checking'!BG75="","",'[1]Data Checking'!BG75)</f>
        <v/>
      </c>
      <c r="BD75" t="str">
        <f>IF('[1]Data Checking'!BH75="","",'[1]Data Checking'!BH75)</f>
        <v/>
      </c>
      <c r="BE75" t="str">
        <f>IF('[1]Data Checking'!BI75="","",'[1]Data Checking'!BI75)</f>
        <v/>
      </c>
      <c r="BF75" t="str">
        <f>IF('[1]Data Checking'!BJ75="","",'[1]Data Checking'!BJ75)</f>
        <v/>
      </c>
      <c r="BG75" t="str">
        <f>IF('[1]Data Checking'!BK75="","",'[1]Data Checking'!BK75)</f>
        <v/>
      </c>
      <c r="BH75" t="str">
        <f>IF('[1]Data Checking'!BL75="","",'[1]Data Checking'!BL75)</f>
        <v/>
      </c>
      <c r="BI75" t="str">
        <f>IF('[1]Data Checking'!BM75="","",'[1]Data Checking'!BM75)</f>
        <v/>
      </c>
      <c r="BJ75" t="str">
        <f>IF('[1]Data Checking'!BN75="","",'[1]Data Checking'!BN75)</f>
        <v/>
      </c>
      <c r="BK75" t="str">
        <f>IF('[1]Data Checking'!BO75="","",'[1]Data Checking'!BO75)</f>
        <v/>
      </c>
      <c r="BL75" t="str">
        <f>IF('[1]Data Checking'!BP75="","",'[1]Data Checking'!BP75)</f>
        <v/>
      </c>
      <c r="BM75" t="str">
        <f>IF('[1]Data Checking'!BQ75="","",'[1]Data Checking'!BQ75)</f>
        <v/>
      </c>
      <c r="BN75" t="str">
        <f>IF('[1]Data Checking'!BR75="","",'[1]Data Checking'!BR75)</f>
        <v/>
      </c>
      <c r="BO75" t="str">
        <f>IF('[1]Data Checking'!BS75="","",'[1]Data Checking'!BS75)</f>
        <v/>
      </c>
      <c r="BP75" t="str">
        <f>IF('[1]Data Checking'!BT75="","",'[1]Data Checking'!BT75)</f>
        <v/>
      </c>
      <c r="BQ75" t="str">
        <f>IF('[1]Data Checking'!BU75="","",'[1]Data Checking'!BU75)</f>
        <v/>
      </c>
      <c r="BR75" t="str">
        <f>IF('[1]Data Checking'!BV75="","",'[1]Data Checking'!BV75)</f>
        <v/>
      </c>
      <c r="BS75" t="str">
        <f>IF('[1]Data Checking'!BW75="","",'[1]Data Checking'!BW75)</f>
        <v/>
      </c>
      <c r="BT75" t="str">
        <f>IF('[1]Data Checking'!BX75="","",'[1]Data Checking'!BX75)</f>
        <v/>
      </c>
      <c r="BU75" t="str">
        <f>IF('[1]Data Checking'!BY75="","",'[1]Data Checking'!BY75)</f>
        <v/>
      </c>
      <c r="BV75" t="str">
        <f>IF('[1]Data Checking'!BZ75="","",'[1]Data Checking'!BZ75)</f>
        <v/>
      </c>
      <c r="BW75" t="str">
        <f>IF('[1]Data Checking'!CA75="","",'[1]Data Checking'!CA75)</f>
        <v/>
      </c>
      <c r="BX75" t="str">
        <f>IF('[1]Data Checking'!CB75="","",'[1]Data Checking'!CB75)</f>
        <v/>
      </c>
      <c r="BY75" t="str">
        <f>IF('[1]Data Checking'!CC75="","",'[1]Data Checking'!CC75)</f>
        <v/>
      </c>
      <c r="BZ75" t="str">
        <f>IF('[1]Data Checking'!CD75="","",'[1]Data Checking'!CD75)</f>
        <v/>
      </c>
      <c r="CA75" t="str">
        <f>IF('[1]Data Checking'!CE75="","",'[1]Data Checking'!CE75)</f>
        <v/>
      </c>
      <c r="CB75" t="str">
        <f>IF('[1]Data Checking'!CF75="","",'[1]Data Checking'!CF75)</f>
        <v/>
      </c>
      <c r="CC75" t="str">
        <f>IF('[1]Data Checking'!CG75="","",'[1]Data Checking'!CG75)</f>
        <v/>
      </c>
      <c r="CD75" t="str">
        <f>IF('[1]Data Checking'!CH75="","",'[1]Data Checking'!CH75)</f>
        <v/>
      </c>
      <c r="CE75" t="str">
        <f>IF('[1]Data Checking'!CI75="","",'[1]Data Checking'!CI75)</f>
        <v/>
      </c>
      <c r="CF75" t="str">
        <f>IF('[1]Data Checking'!CJ75="","",'[1]Data Checking'!CJ75)</f>
        <v/>
      </c>
      <c r="CG75" t="str">
        <f>IF('[1]Data Checking'!CK75="","",'[1]Data Checking'!CK75)</f>
        <v/>
      </c>
      <c r="CH75" t="str">
        <f>IF('[1]Data Checking'!CL75="","",'[1]Data Checking'!CL75)</f>
        <v/>
      </c>
      <c r="CI75" t="str">
        <f>IF('[1]Data Checking'!CM75="","",'[1]Data Checking'!CM75)</f>
        <v/>
      </c>
      <c r="CJ75" t="str">
        <f>IF('[1]Data Checking'!CN75="","",'[1]Data Checking'!CN75)</f>
        <v/>
      </c>
      <c r="CK75" t="str">
        <f>IF('[1]Data Checking'!CO75="","",'[1]Data Checking'!CO75)</f>
        <v/>
      </c>
      <c r="CL75" t="str">
        <f>IF('[1]Data Checking'!CP75="","",'[1]Data Checking'!CP75)</f>
        <v/>
      </c>
      <c r="CM75" t="str">
        <f>IF('[1]Data Checking'!CQ75="","",'[1]Data Checking'!CQ75)</f>
        <v/>
      </c>
      <c r="CN75" t="str">
        <f>IF('[1]Data Checking'!CR75="","",'[1]Data Checking'!CR75)</f>
        <v/>
      </c>
      <c r="CO75" t="str">
        <f>IF('[1]Data Checking'!CS75="","",'[1]Data Checking'!CS75)</f>
        <v/>
      </c>
      <c r="CP75" t="str">
        <f>IF('[1]Data Checking'!CT75="","",'[1]Data Checking'!CT75)</f>
        <v/>
      </c>
      <c r="CQ75" t="str">
        <f>IF('[1]Data Checking'!CU75="","",'[1]Data Checking'!CU75)</f>
        <v/>
      </c>
      <c r="CR75" t="str">
        <f>IF('[1]Data Checking'!CV75="","",'[1]Data Checking'!CV75)</f>
        <v/>
      </c>
      <c r="CS75" t="str">
        <f>IF('[1]Data Checking'!CW75="","",'[1]Data Checking'!CW75)</f>
        <v/>
      </c>
      <c r="CT75" t="str">
        <f>IF('[1]Data Checking'!CX75="","",'[1]Data Checking'!CX75)</f>
        <v/>
      </c>
      <c r="CU75" t="str">
        <f>IF('[1]Data Checking'!CY75="","",'[1]Data Checking'!CY75)</f>
        <v/>
      </c>
      <c r="CV75" t="str">
        <f>IF('[1]Data Checking'!CZ75="","",'[1]Data Checking'!CZ75)</f>
        <v/>
      </c>
      <c r="CW75" t="str">
        <f>IF('[1]Data Checking'!DA75="","",'[1]Data Checking'!DA75)</f>
        <v/>
      </c>
      <c r="CX75" t="str">
        <f>IF('[1]Data Checking'!DB75="","",'[1]Data Checking'!DB75)</f>
        <v/>
      </c>
      <c r="CY75" t="str">
        <f>IF('[1]Data Checking'!DC75="","",'[1]Data Checking'!DC75)</f>
        <v/>
      </c>
      <c r="CZ75" t="str">
        <f>IF('[1]Data Checking'!DD75="","",'[1]Data Checking'!DD75)</f>
        <v/>
      </c>
      <c r="DA75" t="str">
        <f>IF('[1]Data Checking'!DE75="","",'[1]Data Checking'!DE75)</f>
        <v/>
      </c>
      <c r="DB75" t="str">
        <f>IF('[1]Data Checking'!DF75="","",'[1]Data Checking'!DF75)</f>
        <v/>
      </c>
      <c r="DC75" t="str">
        <f>IF('[1]Data Checking'!DG75="","",'[1]Data Checking'!DG75)</f>
        <v/>
      </c>
      <c r="DD75" t="str">
        <f>IF('[1]Data Checking'!DH75="","",'[1]Data Checking'!DH75)</f>
        <v/>
      </c>
      <c r="DE75" t="str">
        <f>IF('[1]Data Checking'!DI75="","",'[1]Data Checking'!DI75)</f>
        <v/>
      </c>
      <c r="DF75" t="str">
        <f>IF('[1]Data Checking'!DJ75="","",'[1]Data Checking'!DJ75)</f>
        <v/>
      </c>
      <c r="DG75" t="str">
        <f>IF('[1]Data Checking'!DK75="","",'[1]Data Checking'!DK75)</f>
        <v/>
      </c>
      <c r="DH75" t="str">
        <f>IF('[1]Data Checking'!DL75="","",'[1]Data Checking'!DL75)</f>
        <v/>
      </c>
      <c r="DI75" t="str">
        <f>IF('[1]Data Checking'!DM75="","",'[1]Data Checking'!DM75)</f>
        <v/>
      </c>
      <c r="DJ75" t="str">
        <f>IF('[1]Data Checking'!DN75="","",'[1]Data Checking'!DN75)</f>
        <v/>
      </c>
      <c r="DK75" t="str">
        <f>IF('[1]Data Checking'!DO75="","",'[1]Data Checking'!DO75)</f>
        <v/>
      </c>
      <c r="DL75" t="str">
        <f>IF('[1]Data Checking'!DP75="","",'[1]Data Checking'!DP75)</f>
        <v/>
      </c>
      <c r="DM75" t="str">
        <f>IF('[1]Data Checking'!DQ75="","",'[1]Data Checking'!DQ75)</f>
        <v/>
      </c>
      <c r="DN75" t="str">
        <f>IF('[1]Data Checking'!DR75="","",'[1]Data Checking'!DR75)</f>
        <v/>
      </c>
      <c r="DO75" t="str">
        <f>IF('[1]Data Checking'!DS75="","",'[1]Data Checking'!DS75)</f>
        <v/>
      </c>
      <c r="DP75" t="str">
        <f>IF('[1]Data Checking'!DT75="","",'[1]Data Checking'!DT75)</f>
        <v/>
      </c>
      <c r="DQ75" t="str">
        <f>IF('[1]Data Checking'!DU75="","",'[1]Data Checking'!DU75)</f>
        <v/>
      </c>
      <c r="DR75" t="str">
        <f>IF('[1]Data Checking'!DV75="","",'[1]Data Checking'!DV75)</f>
        <v/>
      </c>
      <c r="DS75" t="str">
        <f>IF('[1]Data Checking'!DW75="","",'[1]Data Checking'!DW75)</f>
        <v/>
      </c>
      <c r="DT75" t="str">
        <f>IF('[1]Data Checking'!DX75="","",'[1]Data Checking'!DX75)</f>
        <v/>
      </c>
      <c r="DU75" t="str">
        <f>IF('[1]Data Checking'!DY75="","",'[1]Data Checking'!DY75)</f>
        <v/>
      </c>
      <c r="DV75" t="str">
        <f>IF('[1]Data Checking'!DZ75="","",'[1]Data Checking'!DZ75)</f>
        <v/>
      </c>
      <c r="DW75" t="str">
        <f>IF('[1]Data Checking'!EA75="","",'[1]Data Checking'!EA75)</f>
        <v/>
      </c>
      <c r="DX75" t="str">
        <f>IF('[1]Data Checking'!EB75="","",'[1]Data Checking'!EB75)</f>
        <v/>
      </c>
      <c r="DY75" t="str">
        <f>IF('[1]Data Checking'!EC75="","",'[1]Data Checking'!EC75)</f>
        <v/>
      </c>
      <c r="DZ75" t="str">
        <f>IF('[1]Data Checking'!ED75="","",'[1]Data Checking'!ED75)</f>
        <v/>
      </c>
      <c r="EA75" t="str">
        <f>IF('[1]Data Checking'!EE75="","",'[1]Data Checking'!EE75)</f>
        <v/>
      </c>
      <c r="EB75" t="str">
        <f>IF('[1]Data Checking'!EF75="","",'[1]Data Checking'!EF75)</f>
        <v/>
      </c>
      <c r="EC75" t="str">
        <f>IF('[1]Data Checking'!EG75="","",'[1]Data Checking'!EG75)</f>
        <v/>
      </c>
      <c r="ED75" t="str">
        <f>IF('[1]Data Checking'!EH75="","",'[1]Data Checking'!EH75)</f>
        <v/>
      </c>
      <c r="EE75" t="str">
        <f>IF('[1]Data Checking'!EI75="","",'[1]Data Checking'!EI75)</f>
        <v/>
      </c>
      <c r="EF75" t="str">
        <f>IF('[1]Data Checking'!EJ75="","",'[1]Data Checking'!EJ75)</f>
        <v/>
      </c>
      <c r="EG75" t="str">
        <f>IF('[1]Data Checking'!EK75="","",'[1]Data Checking'!EK75)</f>
        <v/>
      </c>
      <c r="EH75" t="str">
        <f>IF('[1]Data Checking'!EL75="","",'[1]Data Checking'!EL75)</f>
        <v/>
      </c>
      <c r="EI75" t="str">
        <f>IF('[1]Data Checking'!EM75="","",'[1]Data Checking'!EM75)</f>
        <v/>
      </c>
      <c r="EJ75" t="str">
        <f>IF('[1]Data Checking'!EN75="","",'[1]Data Checking'!EN75)</f>
        <v/>
      </c>
      <c r="EK75" t="str">
        <f>IF('[1]Data Checking'!EO75="","",'[1]Data Checking'!EO75)</f>
        <v/>
      </c>
      <c r="EL75" t="str">
        <f>IF('[1]Data Checking'!EP75="","",'[1]Data Checking'!EP75)</f>
        <v/>
      </c>
      <c r="EM75" t="str">
        <f>IF('[1]Data Checking'!EQ75="","",'[1]Data Checking'!EQ75)</f>
        <v/>
      </c>
      <c r="EN75" t="str">
        <f>IF('[1]Data Checking'!ER75="","",'[1]Data Checking'!ER75)</f>
        <v/>
      </c>
      <c r="EO75" t="str">
        <f>IF('[1]Data Checking'!ES75="","",'[1]Data Checking'!ES75)</f>
        <v/>
      </c>
      <c r="EP75" t="str">
        <f>IF('[1]Data Checking'!ET75="","",'[1]Data Checking'!ET75)</f>
        <v/>
      </c>
      <c r="EQ75" t="str">
        <f>IF('[1]Data Checking'!EU75="","",'[1]Data Checking'!EU75)</f>
        <v/>
      </c>
      <c r="ER75" t="str">
        <f>IF('[1]Data Checking'!EV75="","",'[1]Data Checking'!EV75)</f>
        <v/>
      </c>
      <c r="ES75" t="str">
        <f>IF('[1]Data Checking'!EW75="","",'[1]Data Checking'!EW75)</f>
        <v/>
      </c>
      <c r="ET75" t="str">
        <f>IF('[1]Data Checking'!EX75="","",'[1]Data Checking'!EX75)</f>
        <v/>
      </c>
      <c r="EU75" t="str">
        <f>IF('[1]Data Checking'!EY75="","",'[1]Data Checking'!EY75)</f>
        <v/>
      </c>
      <c r="EV75" t="str">
        <f>IF('[1]Data Checking'!EZ75="","",'[1]Data Checking'!EZ75)</f>
        <v/>
      </c>
      <c r="EW75" t="str">
        <f>IF('[1]Data Checking'!FA75="","",'[1]Data Checking'!FA75)</f>
        <v/>
      </c>
      <c r="EX75" t="str">
        <f>IF('[1]Data Checking'!FB75="","",'[1]Data Checking'!FB75)</f>
        <v/>
      </c>
      <c r="EY75" t="str">
        <f>IF('[1]Data Checking'!FC75="","",'[1]Data Checking'!FC75)</f>
        <v/>
      </c>
      <c r="EZ75" t="str">
        <f>IF('[1]Data Checking'!FD75="","",'[1]Data Checking'!FD75)</f>
        <v/>
      </c>
      <c r="FA75" t="str">
        <f>IF('[1]Data Checking'!FE75="","",'[1]Data Checking'!FE75)</f>
        <v/>
      </c>
      <c r="FB75" t="str">
        <f>IF('[1]Data Checking'!FF75="","",'[1]Data Checking'!FF75)</f>
        <v/>
      </c>
      <c r="FC75" t="str">
        <f>IF('[1]Data Checking'!FG75="","",'[1]Data Checking'!FG75)</f>
        <v/>
      </c>
      <c r="FD75" t="str">
        <f>IF('[1]Data Checking'!FH75="","",'[1]Data Checking'!FH75)</f>
        <v/>
      </c>
      <c r="FE75" t="str">
        <f>IF('[1]Data Checking'!FI75="","",'[1]Data Checking'!FI75)</f>
        <v/>
      </c>
      <c r="FF75" t="str">
        <f>IF('[1]Data Checking'!FJ75="","",'[1]Data Checking'!FJ75)</f>
        <v/>
      </c>
      <c r="FG75" t="str">
        <f>IF('[1]Data Checking'!FK75="","",'[1]Data Checking'!FK75)</f>
        <v/>
      </c>
      <c r="FH75" t="str">
        <f>IF('[1]Data Checking'!FL75="","",'[1]Data Checking'!FL75)</f>
        <v/>
      </c>
      <c r="FI75" t="str">
        <f>IF('[1]Data Checking'!FM75="","",'[1]Data Checking'!FM75)</f>
        <v/>
      </c>
      <c r="FJ75" t="str">
        <f>IF('[1]Data Checking'!FN75="","",'[1]Data Checking'!FN75)</f>
        <v/>
      </c>
      <c r="FK75" t="str">
        <f>IF('[1]Data Checking'!FO75="","",'[1]Data Checking'!FO75)</f>
        <v/>
      </c>
      <c r="FL75" t="str">
        <f>IF('[1]Data Checking'!FP75="","",'[1]Data Checking'!FP75)</f>
        <v/>
      </c>
      <c r="FM75" t="str">
        <f>IF('[1]Data Checking'!FQ75="","",'[1]Data Checking'!FQ75)</f>
        <v/>
      </c>
      <c r="FN75" t="str">
        <f>IF('[1]Data Checking'!FR75="","",'[1]Data Checking'!FR75)</f>
        <v/>
      </c>
      <c r="FO75" t="str">
        <f>IF('[1]Data Checking'!FS75="","",'[1]Data Checking'!FS75)</f>
        <v/>
      </c>
      <c r="FP75" t="str">
        <f>IF('[1]Data Checking'!FT75="","",'[1]Data Checking'!FT75)</f>
        <v/>
      </c>
      <c r="FQ75" t="str">
        <f>IF('[1]Data Checking'!FU75="","",'[1]Data Checking'!FU75)</f>
        <v/>
      </c>
      <c r="FR75" t="str">
        <f>IF('[1]Data Checking'!FV75="","",'[1]Data Checking'!FV75)</f>
        <v/>
      </c>
      <c r="FS75" t="str">
        <f>IF('[1]Data Checking'!FW75="","",'[1]Data Checking'!FW75)</f>
        <v/>
      </c>
      <c r="FT75" t="str">
        <f>IF('[1]Data Checking'!FX75="","",'[1]Data Checking'!FX75)</f>
        <v/>
      </c>
      <c r="FU75" t="str">
        <f>IF('[1]Data Checking'!FY75="","",'[1]Data Checking'!FY75)</f>
        <v/>
      </c>
      <c r="FV75" t="str">
        <f>IF('[1]Data Checking'!FZ75="","",'[1]Data Checking'!FZ75)</f>
        <v/>
      </c>
      <c r="FW75" t="str">
        <f>IF('[1]Data Checking'!GA75="","",'[1]Data Checking'!GA75)</f>
        <v/>
      </c>
      <c r="FX75" t="str">
        <f>IF('[1]Data Checking'!GB75="","",'[1]Data Checking'!GB75)</f>
        <v/>
      </c>
      <c r="FY75" t="str">
        <f>IF('[1]Data Checking'!GC75="","",'[1]Data Checking'!GC75)</f>
        <v/>
      </c>
      <c r="FZ75" t="str">
        <f>IF('[1]Data Checking'!GD75="","",'[1]Data Checking'!GD75)</f>
        <v/>
      </c>
      <c r="GA75" t="str">
        <f>IF('[1]Data Checking'!GE75="","",'[1]Data Checking'!GE75)</f>
        <v/>
      </c>
      <c r="GB75" t="str">
        <f>IF('[1]Data Checking'!GF75="","",'[1]Data Checking'!GF75)</f>
        <v/>
      </c>
      <c r="GC75" t="str">
        <f>IF('[1]Data Checking'!GG75="","",'[1]Data Checking'!GG75)</f>
        <v/>
      </c>
      <c r="GD75" t="str">
        <f>IF('[1]Data Checking'!GH75="","",'[1]Data Checking'!GH75)</f>
        <v/>
      </c>
      <c r="GE75" t="str">
        <f>IF('[1]Data Checking'!GI75="","",'[1]Data Checking'!GI75)</f>
        <v/>
      </c>
      <c r="GF75" t="str">
        <f>IF('[1]Data Checking'!GJ75="","",'[1]Data Checking'!GJ75)</f>
        <v/>
      </c>
      <c r="GG75" t="str">
        <f>IF('[1]Data Checking'!GK75="","",'[1]Data Checking'!GK75)</f>
        <v/>
      </c>
      <c r="GH75" t="str">
        <f>IF('[1]Data Checking'!GL75="","",'[1]Data Checking'!GL75)</f>
        <v/>
      </c>
      <c r="GI75" t="str">
        <f>IF('[1]Data Checking'!GM75="","",'[1]Data Checking'!GM75)</f>
        <v/>
      </c>
      <c r="GJ75" t="str">
        <f>IF('[1]Data Checking'!GN75="","",'[1]Data Checking'!GN75)</f>
        <v/>
      </c>
      <c r="GK75" t="str">
        <f>IF('[1]Data Checking'!GO75="","",'[1]Data Checking'!GO75)</f>
        <v/>
      </c>
      <c r="GL75" t="str">
        <f>IF('[1]Data Checking'!GP75="","",'[1]Data Checking'!GP75)</f>
        <v/>
      </c>
      <c r="GM75" t="str">
        <f>IF('[1]Data Checking'!GQ75="","",'[1]Data Checking'!GQ75)</f>
        <v/>
      </c>
      <c r="GN75" t="str">
        <f>IF('[1]Data Checking'!GR75="","",'[1]Data Checking'!GR75)</f>
        <v/>
      </c>
      <c r="GO75" t="str">
        <f>IF('[1]Data Checking'!GS75="","",'[1]Data Checking'!GS75)</f>
        <v/>
      </c>
      <c r="GP75" t="str">
        <f>IF('[1]Data Checking'!GT75="","",'[1]Data Checking'!GT75)</f>
        <v/>
      </c>
      <c r="GQ75" t="str">
        <f>IF('[1]Data Checking'!GU75="","",'[1]Data Checking'!GU75)</f>
        <v/>
      </c>
      <c r="GR75" t="str">
        <f>IF('[1]Data Checking'!GV75="","",'[1]Data Checking'!GV75)</f>
        <v/>
      </c>
      <c r="GS75" t="str">
        <f>IF('[1]Data Checking'!GW75="","",'[1]Data Checking'!GW75)</f>
        <v/>
      </c>
      <c r="GT75" t="str">
        <f>IF('[1]Data Checking'!GX75="","",'[1]Data Checking'!GX75)</f>
        <v/>
      </c>
      <c r="GU75" t="str">
        <f>IF('[1]Data Checking'!GY75="","",'[1]Data Checking'!GY75)</f>
        <v/>
      </c>
      <c r="GV75" t="str">
        <f>IF('[1]Data Checking'!GZ75="","",'[1]Data Checking'!GZ75)</f>
        <v/>
      </c>
      <c r="GW75" t="str">
        <f>IF('[1]Data Checking'!HA75="","",'[1]Data Checking'!HA75)</f>
        <v/>
      </c>
      <c r="GX75" t="str">
        <f>IF('[1]Data Checking'!HB75="","",'[1]Data Checking'!HB75)</f>
        <v/>
      </c>
      <c r="GY75" t="str">
        <f>IF('[1]Data Checking'!HC75="","",'[1]Data Checking'!HC75)</f>
        <v/>
      </c>
      <c r="GZ75" t="str">
        <f>IF('[1]Data Checking'!HD75="","",'[1]Data Checking'!HD75)</f>
        <v/>
      </c>
      <c r="HA75" t="str">
        <f>IF('[1]Data Checking'!HE75="","",'[1]Data Checking'!HE75)</f>
        <v/>
      </c>
      <c r="HB75" t="str">
        <f>IF('[1]Data Checking'!HF75="","",'[1]Data Checking'!HF75)</f>
        <v/>
      </c>
      <c r="HC75" t="str">
        <f>IF('[1]Data Checking'!HG75="","",'[1]Data Checking'!HG75)</f>
        <v/>
      </c>
      <c r="HD75" t="str">
        <f>IF('[1]Data Checking'!HH75="","",'[1]Data Checking'!HH75)</f>
        <v/>
      </c>
      <c r="HE75" t="str">
        <f>IF('[1]Data Checking'!HI75="","",'[1]Data Checking'!HI75)</f>
        <v/>
      </c>
      <c r="HF75" t="str">
        <f>IF('[1]Data Checking'!HJ75="","",'[1]Data Checking'!HJ75)</f>
        <v/>
      </c>
      <c r="HG75" t="str">
        <f>IF('[1]Data Checking'!HK75="","",'[1]Data Checking'!HK75)</f>
        <v/>
      </c>
      <c r="HH75" t="str">
        <f>IF('[1]Data Checking'!HL75="","",'[1]Data Checking'!HL75)</f>
        <v/>
      </c>
      <c r="HI75" t="str">
        <f>IF('[1]Data Checking'!HM75="","",'[1]Data Checking'!HM75)</f>
        <v/>
      </c>
      <c r="HJ75" t="str">
        <f>IF('[1]Data Checking'!HN75="","",'[1]Data Checking'!HN75)</f>
        <v/>
      </c>
      <c r="HK75" t="str">
        <f>IF('[1]Data Checking'!HO75="","",'[1]Data Checking'!HO75)</f>
        <v/>
      </c>
      <c r="HL75" t="str">
        <f>IF('[1]Data Checking'!HP75="","",'[1]Data Checking'!HP75)</f>
        <v/>
      </c>
      <c r="HM75" t="str">
        <f>IF('[1]Data Checking'!HQ75="","",'[1]Data Checking'!HQ75)</f>
        <v/>
      </c>
      <c r="HN75" t="str">
        <f>IF('[1]Data Checking'!HR75="","",'[1]Data Checking'!HR75)</f>
        <v/>
      </c>
      <c r="HO75" t="str">
        <f>IF('[1]Data Checking'!HS75="","",'[1]Data Checking'!HS75)</f>
        <v/>
      </c>
      <c r="HP75" t="str">
        <f>IF('[1]Data Checking'!HT75="","",'[1]Data Checking'!HT75)</f>
        <v/>
      </c>
      <c r="HQ75" t="str">
        <f>IF('[1]Data Checking'!HU75="","",'[1]Data Checking'!HU75)</f>
        <v/>
      </c>
      <c r="HR75" t="str">
        <f>IF('[1]Data Checking'!HV75="","",'[1]Data Checking'!HV75)</f>
        <v/>
      </c>
      <c r="HS75" t="str">
        <f>IF('[1]Data Checking'!HW75="","",'[1]Data Checking'!HW75)</f>
        <v/>
      </c>
      <c r="HT75" t="str">
        <f>IF('[1]Data Checking'!HX75="","",'[1]Data Checking'!HX75)</f>
        <v/>
      </c>
      <c r="HU75" t="str">
        <f>IF('[1]Data Checking'!HY75="","",'[1]Data Checking'!HY75)</f>
        <v/>
      </c>
      <c r="HV75" t="str">
        <f>IF('[1]Data Checking'!HZ75="","",'[1]Data Checking'!HZ75)</f>
        <v/>
      </c>
      <c r="HW75" t="str">
        <f>IF('[1]Data Checking'!IA75="","",'[1]Data Checking'!IA75)</f>
        <v/>
      </c>
      <c r="HX75" t="str">
        <f>IF('[1]Data Checking'!IB75="","",'[1]Data Checking'!IB75)</f>
        <v/>
      </c>
      <c r="HY75" t="str">
        <f>IF('[1]Data Checking'!IC75="","",'[1]Data Checking'!IC75)</f>
        <v/>
      </c>
      <c r="HZ75" t="str">
        <f>IF('[1]Data Checking'!ID75="","",'[1]Data Checking'!ID75)</f>
        <v/>
      </c>
      <c r="IA75" t="str">
        <f>IF('[1]Data Checking'!IE75="","",'[1]Data Checking'!IE75)</f>
        <v/>
      </c>
      <c r="IB75" t="str">
        <f>IF('[1]Data Checking'!IF75="","",'[1]Data Checking'!IF75)</f>
        <v/>
      </c>
      <c r="IC75" t="str">
        <f>IF('[1]Data Checking'!IG75="","",'[1]Data Checking'!IG75)</f>
        <v/>
      </c>
      <c r="ID75" t="str">
        <f>IF('[1]Data Checking'!IH75="","",'[1]Data Checking'!IH75)</f>
        <v/>
      </c>
      <c r="IE75" t="str">
        <f>IF('[1]Data Checking'!II75="","",'[1]Data Checking'!II75)</f>
        <v/>
      </c>
      <c r="IF75" t="str">
        <f>IF('[1]Data Checking'!IJ75="","",'[1]Data Checking'!IJ75)</f>
        <v/>
      </c>
      <c r="IG75" t="str">
        <f>IF('[1]Data Checking'!IK75="","",'[1]Data Checking'!IK75)</f>
        <v/>
      </c>
      <c r="IH75" t="str">
        <f>IF('[1]Data Checking'!IL75="","",'[1]Data Checking'!IL75)</f>
        <v/>
      </c>
      <c r="II75" t="str">
        <f>IF('[1]Data Checking'!IM75="","",'[1]Data Checking'!IM75)</f>
        <v/>
      </c>
      <c r="IJ75" t="str">
        <f>IF('[1]Data Checking'!IN75="","",'[1]Data Checking'!IN75)</f>
        <v/>
      </c>
      <c r="IK75" t="str">
        <f>IF('[1]Data Checking'!IO75="","",'[1]Data Checking'!IO75)</f>
        <v/>
      </c>
      <c r="IL75" t="str">
        <f>IF('[1]Data Checking'!IP75="","",'[1]Data Checking'!IP75)</f>
        <v/>
      </c>
      <c r="IM75" t="str">
        <f>IF('[1]Data Checking'!IQ75="","",'[1]Data Checking'!IQ75)</f>
        <v/>
      </c>
      <c r="IN75" t="str">
        <f>IF('[1]Data Checking'!IR75="","",'[1]Data Checking'!IR75)</f>
        <v/>
      </c>
      <c r="IO75" t="str">
        <f>IF('[1]Data Checking'!IS75="","",'[1]Data Checking'!IS75)</f>
        <v/>
      </c>
      <c r="IP75" t="str">
        <f>IF('[1]Data Checking'!IT75="","",'[1]Data Checking'!IT75)</f>
        <v/>
      </c>
      <c r="IQ75" t="str">
        <f>IF('[1]Data Checking'!IU75="","",'[1]Data Checking'!IU75)</f>
        <v/>
      </c>
      <c r="IR75" t="str">
        <f>IF('[1]Data Checking'!IV75="","",'[1]Data Checking'!IV75)</f>
        <v/>
      </c>
      <c r="IS75" t="str">
        <f>IF('[1]Data Checking'!IW75="","",'[1]Data Checking'!IW75)</f>
        <v/>
      </c>
      <c r="IT75" t="str">
        <f>IF('[1]Data Checking'!IX75="","",'[1]Data Checking'!IX75)</f>
        <v/>
      </c>
      <c r="IU75" t="str">
        <f>IF('[1]Data Checking'!IY75="","",'[1]Data Checking'!IY75)</f>
        <v/>
      </c>
      <c r="IV75" t="str">
        <f>IF('[1]Data Checking'!IZ75="","",'[1]Data Checking'!IZ75)</f>
        <v/>
      </c>
      <c r="IW75" t="str">
        <f>IF('[1]Data Checking'!JA75="","",'[1]Data Checking'!JA75)</f>
        <v/>
      </c>
      <c r="IX75" t="str">
        <f>IF('[1]Data Checking'!JB75="","",'[1]Data Checking'!JB75)</f>
        <v/>
      </c>
      <c r="IY75" t="str">
        <f>IF('[1]Data Checking'!JC75="","",'[1]Data Checking'!JC75)</f>
        <v/>
      </c>
      <c r="IZ75" t="str">
        <f>IF('[1]Data Checking'!JD75="","",'[1]Data Checking'!JD75)</f>
        <v/>
      </c>
      <c r="JA75" t="str">
        <f>IF('[1]Data Checking'!JE75="","",'[1]Data Checking'!JE75)</f>
        <v/>
      </c>
      <c r="JB75" t="str">
        <f>IF('[1]Data Checking'!JF75="","",'[1]Data Checking'!JF75)</f>
        <v>Oui</v>
      </c>
      <c r="JC75" t="str">
        <f>IF('[1]Data Checking'!JG75="","",'[1]Data Checking'!JG75)</f>
        <v>Oui, je vais parfois/souvent chercher l'eau</v>
      </c>
      <c r="JD75" t="str">
        <f>IF('[1]Data Checking'!JH75="","",'[1]Data Checking'!JH75)</f>
        <v>source aménagée (borne fontaine, pompe, etc.)</v>
      </c>
      <c r="JE75" t="str">
        <f>IF('[1]Data Checking'!JI75="","",'[1]Data Checking'!JI75)</f>
        <v/>
      </c>
      <c r="JF75" t="str">
        <f>IF('[1]Data Checking'!JJ75="","",'[1]Data Checking'!JJ75)</f>
        <v>source</v>
      </c>
      <c r="JG75" t="str">
        <f>IF('[1]Data Checking'!JK75="","",'[1]Data Checking'!JK75)</f>
        <v>source aménagée (borne fontaine, pompe, etc.)</v>
      </c>
      <c r="JH75" t="str">
        <f>IF('[1]Data Checking'!JL75="","",'[1]Data Checking'!JL75)</f>
        <v>source aménagée (borne fontaine, pompe, etc.)</v>
      </c>
      <c r="JI75" t="str">
        <f>IF('[1]Data Checking'!JM75="","",'[1]Data Checking'!JM75)</f>
        <v>L'eau est de meilleure qualité</v>
      </c>
      <c r="JJ75" t="str">
        <f>IF('[1]Data Checking'!JN75="","",'[1]Data Checking'!JN75)</f>
        <v/>
      </c>
      <c r="JK75" t="str">
        <f>IF('[1]Data Checking'!JO75="","",'[1]Data Checking'!JO75)</f>
        <v>Moins de 15 min au total</v>
      </c>
      <c r="JL75" t="str">
        <f>IF('[1]Data Checking'!JP75="","",'[1]Data Checking'!JP75)</f>
        <v>petit bidon de 1 gallon (3,78 L)</v>
      </c>
      <c r="JM75" t="str">
        <f>IF('[1]Data Checking'!JQ75="","",'[1]Data Checking'!JQ75)</f>
        <v>1gal</v>
      </c>
      <c r="JN75" t="str">
        <f>IF('[1]Data Checking'!JR75="","",'[1]Data Checking'!JR75)</f>
        <v>petit bidon de 1 gallon (3,78 L)</v>
      </c>
      <c r="JO75" t="str">
        <f>IF('[1]Data Checking'!JS75="","",'[1]Data Checking'!JS75)</f>
        <v/>
      </c>
      <c r="JP75" t="str">
        <f>IF('[1]Data Checking'!JT75="","",'[1]Data Checking'!JT75)</f>
        <v/>
      </c>
      <c r="JQ75" t="str">
        <f>IF('[1]Data Checking'!JU75="","",'[1]Data Checking'!JU75)</f>
        <v/>
      </c>
      <c r="JR75" t="str">
        <f>IF('[1]Data Checking'!JV75="","",'[1]Data Checking'!JV75)</f>
        <v/>
      </c>
      <c r="JS75" t="str">
        <f>IF('[1]Data Checking'!JW75="","",'[1]Data Checking'!JW75)</f>
        <v/>
      </c>
      <c r="JT75">
        <f>IF('[1]Data Checking'!JX75="","",'[1]Data Checking'!JX75)</f>
        <v>15</v>
      </c>
      <c r="JU75">
        <f>IF('[1]Data Checking'!JY75="","",'[1]Data Checking'!JY75)</f>
        <v>15</v>
      </c>
      <c r="JV75" t="str">
        <f>IF('[1]Data Checking'!JZ75="","",'[1]Data Checking'!JZ75)</f>
        <v/>
      </c>
      <c r="JW75" t="str">
        <f>IF('[1]Data Checking'!KA75="","",'[1]Data Checking'!KA75)</f>
        <v>NA</v>
      </c>
      <c r="JX75">
        <f>IF('[1]Data Checking'!KB75="","",'[1]Data Checking'!KB75)</f>
        <v>15</v>
      </c>
      <c r="JY75" t="str">
        <f>IF('[1]Data Checking'!KC75="","",'[1]Data Checking'!KC75)</f>
        <v>Oui</v>
      </c>
      <c r="JZ75" t="str">
        <f>IF('[1]Data Checking'!KD75="","",'[1]Data Checking'!KD75)</f>
        <v/>
      </c>
      <c r="KA75" t="str">
        <f>IF('[1]Data Checking'!KE75="","",'[1]Data Checking'!KE75)</f>
        <v>Non</v>
      </c>
      <c r="KB75" t="str">
        <f>IF('[1]Data Checking'!KF75="","",'[1]Data Checking'!KF75)</f>
        <v/>
      </c>
      <c r="KC75" t="str">
        <f>IF('[1]Data Checking'!KG75="","",'[1]Data Checking'!KG75)</f>
        <v/>
      </c>
      <c r="KD75" t="str">
        <f>IF('[1]Data Checking'!KH75="","",'[1]Data Checking'!KH75)</f>
        <v/>
      </c>
      <c r="KE75" t="str">
        <f>IF('[1]Data Checking'!KI75="","",'[1]Data Checking'!KI75)</f>
        <v/>
      </c>
      <c r="KF75" t="str">
        <f>IF('[1]Data Checking'!KJ75="","",'[1]Data Checking'!KJ75)</f>
        <v/>
      </c>
      <c r="KG75" t="str">
        <f>IF('[1]Data Checking'!KK75="","",'[1]Data Checking'!KK75)</f>
        <v/>
      </c>
      <c r="KH75" t="str">
        <f>IF('[1]Data Checking'!KL75="","",'[1]Data Checking'!KL75)</f>
        <v/>
      </c>
      <c r="KI75" t="str">
        <f>IF('[1]Data Checking'!KM75="","",'[1]Data Checking'!KM75)</f>
        <v/>
      </c>
      <c r="KJ75" t="str">
        <f>IF('[1]Data Checking'!KN75="","",'[1]Data Checking'!KN75)</f>
        <v/>
      </c>
      <c r="KK75" t="str">
        <f>IF('[1]Data Checking'!KO75="","",'[1]Data Checking'!KO75)</f>
        <v/>
      </c>
      <c r="KL75" t="str">
        <f>IF('[1]Data Checking'!KP75="","",'[1]Data Checking'!KP75)</f>
        <v/>
      </c>
      <c r="KM75" t="str">
        <f>IF('[1]Data Checking'!KQ75="","",'[1]Data Checking'!KQ75)</f>
        <v/>
      </c>
      <c r="KN75" t="str">
        <f>IF('[1]Data Checking'!KR75="","",'[1]Data Checking'!KR75)</f>
        <v/>
      </c>
      <c r="KO75" t="str">
        <f>IF('[1]Data Checking'!KS75="","",'[1]Data Checking'!KS75)</f>
        <v>Non</v>
      </c>
      <c r="KP75" t="str">
        <f>IF('[1]Data Checking'!KT75="","",'[1]Data Checking'!KT75)</f>
        <v/>
      </c>
      <c r="KQ75" t="str">
        <f>IF('[1]Data Checking'!KU75="","",'[1]Data Checking'!KU75)</f>
        <v/>
      </c>
      <c r="KR75" t="str">
        <f>IF('[1]Data Checking'!KV75="","",'[1]Data Checking'!KV75)</f>
        <v/>
      </c>
      <c r="KS75" t="str">
        <f>IF('[1]Data Checking'!KW75="","",'[1]Data Checking'!KW75)</f>
        <v/>
      </c>
      <c r="KT75" t="str">
        <f>IF('[1]Data Checking'!KX75="","",'[1]Data Checking'!KX75)</f>
        <v/>
      </c>
      <c r="KU75" t="str">
        <f>IF('[1]Data Checking'!KY75="","",'[1]Data Checking'!KY75)</f>
        <v/>
      </c>
      <c r="KV75" t="str">
        <f>IF('[1]Data Checking'!KZ75="","",'[1]Data Checking'!KZ75)</f>
        <v/>
      </c>
      <c r="KW75" t="str">
        <f>IF('[1]Data Checking'!LA75="","",'[1]Data Checking'!LA75)</f>
        <v/>
      </c>
      <c r="KX75" t="str">
        <f>IF('[1]Data Checking'!LB75="","",'[1]Data Checking'!LB75)</f>
        <v/>
      </c>
      <c r="KY75" t="str">
        <f>IF('[1]Data Checking'!LC75="","",'[1]Data Checking'!LC75)</f>
        <v/>
      </c>
      <c r="KZ75" t="str">
        <f>IF('[1]Data Checking'!LD75="","",'[1]Data Checking'!LD75)</f>
        <v/>
      </c>
      <c r="LA75" t="str">
        <f>IF('[1]Data Checking'!LE75="","",'[1]Data Checking'!LE75)</f>
        <v/>
      </c>
      <c r="LB75" t="str">
        <f>IF('[1]Data Checking'!LF75="","",'[1]Data Checking'!LF75)</f>
        <v/>
      </c>
      <c r="LC75">
        <f>IF('[1]Data Checking'!LG75="","",'[1]Data Checking'!LG75)</f>
        <v>5</v>
      </c>
      <c r="LD75" t="str">
        <f>IF('[1]Data Checking'!LH75="","",'[1]Data Checking'!LH75)</f>
        <v>Riz Farine de blé Mais Blé Sucre Haricot noir Haricot rouge Huile</v>
      </c>
      <c r="LE75">
        <f>IF('[1]Data Checking'!LI75="","",'[1]Data Checking'!LI75)</f>
        <v>1</v>
      </c>
      <c r="LF75">
        <f>IF('[1]Data Checking'!LJ75="","",'[1]Data Checking'!LJ75)</f>
        <v>1</v>
      </c>
      <c r="LG75">
        <f>IF('[1]Data Checking'!LK75="","",'[1]Data Checking'!LK75)</f>
        <v>1</v>
      </c>
      <c r="LH75">
        <f>IF('[1]Data Checking'!LL75="","",'[1]Data Checking'!LL75)</f>
        <v>1</v>
      </c>
      <c r="LI75">
        <f>IF('[1]Data Checking'!LM75="","",'[1]Data Checking'!LM75)</f>
        <v>1</v>
      </c>
      <c r="LJ75">
        <f>IF('[1]Data Checking'!LN75="","",'[1]Data Checking'!LN75)</f>
        <v>1</v>
      </c>
      <c r="LK75">
        <f>IF('[1]Data Checking'!LO75="","",'[1]Data Checking'!LO75)</f>
        <v>1</v>
      </c>
      <c r="LL75">
        <f>IF('[1]Data Checking'!LP75="","",'[1]Data Checking'!LP75)</f>
        <v>1</v>
      </c>
      <c r="LM75">
        <f>IF('[1]Data Checking'!LQ75="","",'[1]Data Checking'!LQ75)</f>
        <v>0</v>
      </c>
      <c r="LN75">
        <f>IF('[1]Data Checking'!LR75="","",'[1]Data Checking'!LR75)</f>
        <v>0</v>
      </c>
      <c r="LO75">
        <f>IF('[1]Data Checking'!LS75="","",'[1]Data Checking'!LS75)</f>
        <v>2</v>
      </c>
      <c r="LP75">
        <f>IF('[1]Data Checking'!LT75="","",'[1]Data Checking'!LT75)</f>
        <v>9</v>
      </c>
      <c r="LQ75">
        <f>IF('[1]Data Checking'!LU75="","",'[1]Data Checking'!LU75)</f>
        <v>1</v>
      </c>
      <c r="LR75">
        <f>IF('[1]Data Checking'!LV75="","",'[1]Data Checking'!LV75)</f>
        <v>1</v>
      </c>
      <c r="LS75">
        <f>IF('[1]Data Checking'!LW75="","",'[1]Data Checking'!LW75)</f>
        <v>2</v>
      </c>
      <c r="LT75">
        <f>IF('[1]Data Checking'!LX75="","",'[1]Data Checking'!LX75)</f>
        <v>1</v>
      </c>
      <c r="LU75">
        <f>IF('[1]Data Checking'!LY75="","",'[1]Data Checking'!LY75)</f>
        <v>1</v>
      </c>
      <c r="LV75">
        <f>IF('[1]Data Checking'!LZ75="","",'[1]Data Checking'!LZ75)</f>
        <v>1</v>
      </c>
      <c r="LW75" t="str">
        <f>IF('[1]Data Checking'!MA75="","",'[1]Data Checking'!MA75)</f>
        <v>Savon lessive Chlore en grain Dentifrice Papier toilette Déodorant Bokit Savon mains</v>
      </c>
      <c r="LX75">
        <f>IF('[1]Data Checking'!MB75="","",'[1]Data Checking'!MB75)</f>
        <v>0</v>
      </c>
      <c r="LY75">
        <f>IF('[1]Data Checking'!MC75="","",'[1]Data Checking'!MC75)</f>
        <v>1</v>
      </c>
      <c r="LZ75">
        <f>IF('[1]Data Checking'!MD75="","",'[1]Data Checking'!MD75)</f>
        <v>1</v>
      </c>
      <c r="MA75">
        <f>IF('[1]Data Checking'!ME75="","",'[1]Data Checking'!ME75)</f>
        <v>1</v>
      </c>
      <c r="MB75">
        <f>IF('[1]Data Checking'!MF75="","",'[1]Data Checking'!MF75)</f>
        <v>1</v>
      </c>
      <c r="MC75">
        <f>IF('[1]Data Checking'!MG75="","",'[1]Data Checking'!MG75)</f>
        <v>1</v>
      </c>
      <c r="MD75">
        <f>IF('[1]Data Checking'!MH75="","",'[1]Data Checking'!MH75)</f>
        <v>1</v>
      </c>
      <c r="ME75">
        <f>IF('[1]Data Checking'!MI75="","",'[1]Data Checking'!MI75)</f>
        <v>1</v>
      </c>
      <c r="MF75">
        <f>IF('[1]Data Checking'!MJ75="","",'[1]Data Checking'!MJ75)</f>
        <v>0</v>
      </c>
      <c r="MG75">
        <f>IF('[1]Data Checking'!MK75="","",'[1]Data Checking'!MK75)</f>
        <v>0</v>
      </c>
      <c r="MH75" t="str">
        <f>IF('[1]Data Checking'!ML75="","",'[1]Data Checking'!ML75)</f>
        <v/>
      </c>
      <c r="MI75">
        <f>IF('[1]Data Checking'!MM75="","",'[1]Data Checking'!MM75)</f>
        <v>1</v>
      </c>
      <c r="MJ75">
        <f>IF('[1]Data Checking'!MN75="","",'[1]Data Checking'!MN75)</f>
        <v>5</v>
      </c>
      <c r="MK75">
        <f>IF('[1]Data Checking'!MO75="","",'[1]Data Checking'!MO75)</f>
        <v>20</v>
      </c>
      <c r="ML75">
        <f>IF('[1]Data Checking'!MP75="","",'[1]Data Checking'!MP75)</f>
        <v>2</v>
      </c>
      <c r="MM75">
        <f>IF('[1]Data Checking'!MQ75="","",'[1]Data Checking'!MQ75)</f>
        <v>5</v>
      </c>
      <c r="MN75">
        <f>IF('[1]Data Checking'!MR75="","",'[1]Data Checking'!MR75)</f>
        <v>2</v>
      </c>
      <c r="MO75">
        <f>IF('[1]Data Checking'!MS75="","",'[1]Data Checking'!MS75)</f>
        <v>6</v>
      </c>
      <c r="MP75" t="str">
        <f>IF('[1]Data Checking'!MT75="","",'[1]Data Checking'!MT75)</f>
        <v>Autres (précisez)</v>
      </c>
      <c r="MQ75">
        <f>IF('[1]Data Checking'!MU75="","",'[1]Data Checking'!MU75)</f>
        <v>0</v>
      </c>
      <c r="MR75">
        <f>IF('[1]Data Checking'!MV75="","",'[1]Data Checking'!MV75)</f>
        <v>0</v>
      </c>
      <c r="MS75">
        <f>IF('[1]Data Checking'!MW75="","",'[1]Data Checking'!MW75)</f>
        <v>0</v>
      </c>
      <c r="MT75">
        <f>IF('[1]Data Checking'!MX75="","",'[1]Data Checking'!MX75)</f>
        <v>0</v>
      </c>
      <c r="MU75">
        <f>IF('[1]Data Checking'!MY75="","",'[1]Data Checking'!MY75)</f>
        <v>0</v>
      </c>
      <c r="MV75">
        <f>IF('[1]Data Checking'!MZ75="","",'[1]Data Checking'!MZ75)</f>
        <v>0</v>
      </c>
      <c r="MW75">
        <f>IF('[1]Data Checking'!NA75="","",'[1]Data Checking'!NA75)</f>
        <v>0</v>
      </c>
      <c r="MX75">
        <f>IF('[1]Data Checking'!NB75="","",'[1]Data Checking'!NB75)</f>
        <v>0</v>
      </c>
      <c r="MY75">
        <f>IF('[1]Data Checking'!NC75="","",'[1]Data Checking'!NC75)</f>
        <v>0</v>
      </c>
      <c r="MZ75">
        <f>IF('[1]Data Checking'!ND75="","",'[1]Data Checking'!ND75)</f>
        <v>0</v>
      </c>
      <c r="NA75">
        <f>IF('[1]Data Checking'!NE75="","",'[1]Data Checking'!NE75)</f>
        <v>0</v>
      </c>
      <c r="NB75">
        <f>IF('[1]Data Checking'!NF75="","",'[1]Data Checking'!NF75)</f>
        <v>1</v>
      </c>
      <c r="NC75">
        <f>IF('[1]Data Checking'!NG75="","",'[1]Data Checking'!NG75)</f>
        <v>0</v>
      </c>
      <c r="ND75" t="str">
        <f>IF('[1]Data Checking'!NH75="","",'[1]Data Checking'!NH75)</f>
        <v/>
      </c>
      <c r="NE75" t="str">
        <f>IF('[1]Data Checking'!NI75="","",'[1]Data Checking'!NI75)</f>
        <v/>
      </c>
      <c r="NF75" t="str">
        <f>IF('[1]Data Checking'!NJ75="","",'[1]Data Checking'!NJ75)</f>
        <v/>
      </c>
      <c r="NG75" t="str">
        <f>IF('[1]Data Checking'!NK75="","",'[1]Data Checking'!NK75)</f>
        <v/>
      </c>
      <c r="NH75" t="str">
        <f>IF('[1]Data Checking'!NL75="","",'[1]Data Checking'!NL75)</f>
        <v/>
      </c>
      <c r="NI75" t="str">
        <f>IF('[1]Data Checking'!NM75="","",'[1]Data Checking'!NM75)</f>
        <v/>
      </c>
      <c r="NJ75" t="str">
        <f>IF('[1]Data Checking'!NN75="","",'[1]Data Checking'!NN75)</f>
        <v/>
      </c>
      <c r="NK75" t="str">
        <f>IF('[1]Data Checking'!NO75="","",'[1]Data Checking'!NO75)</f>
        <v/>
      </c>
      <c r="NL75" t="str">
        <f>IF('[1]Data Checking'!NP75="","",'[1]Data Checking'!NP75)</f>
        <v/>
      </c>
      <c r="NM75" t="str">
        <f>IF('[1]Data Checking'!NQ75="","",'[1]Data Checking'!NQ75)</f>
        <v/>
      </c>
      <c r="NN75" t="str">
        <f>IF('[1]Data Checking'!NR75="","",'[1]Data Checking'!NR75)</f>
        <v/>
      </c>
      <c r="NO75" t="str">
        <f>IF('[1]Data Checking'!NS75="","",'[1]Data Checking'!NS75)</f>
        <v>Casserole Godet Cuillère pour manger Couverture Poêle Assiette</v>
      </c>
      <c r="NP75">
        <f>IF('[1]Data Checking'!NT75="","",'[1]Data Checking'!NT75)</f>
        <v>1</v>
      </c>
      <c r="NQ75">
        <f>IF('[1]Data Checking'!NU75="","",'[1]Data Checking'!NU75)</f>
        <v>1</v>
      </c>
      <c r="NR75">
        <f>IF('[1]Data Checking'!NV75="","",'[1]Data Checking'!NV75)</f>
        <v>1</v>
      </c>
      <c r="NS75">
        <f>IF('[1]Data Checking'!NW75="","",'[1]Data Checking'!NW75)</f>
        <v>1</v>
      </c>
      <c r="NT75">
        <f>IF('[1]Data Checking'!NX75="","",'[1]Data Checking'!NX75)</f>
        <v>1</v>
      </c>
      <c r="NU75">
        <f>IF('[1]Data Checking'!NY75="","",'[1]Data Checking'!NY75)</f>
        <v>1</v>
      </c>
      <c r="NV75">
        <f>IF('[1]Data Checking'!NZ75="","",'[1]Data Checking'!NZ75)</f>
        <v>0</v>
      </c>
      <c r="NW75">
        <f>IF('[1]Data Checking'!OA75="","",'[1]Data Checking'!OA75)</f>
        <v>0</v>
      </c>
      <c r="NX75">
        <f>IF('[1]Data Checking'!OB75="","",'[1]Data Checking'!OB75)</f>
        <v>0</v>
      </c>
      <c r="NY75">
        <f>IF('[1]Data Checking'!OC75="","",'[1]Data Checking'!OC75)</f>
        <v>0</v>
      </c>
      <c r="NZ75">
        <f>IF('[1]Data Checking'!OD75="","",'[1]Data Checking'!OD75)</f>
        <v>0</v>
      </c>
      <c r="OA75">
        <f>IF('[1]Data Checking'!OE75="","",'[1]Data Checking'!OE75)</f>
        <v>5</v>
      </c>
      <c r="OB75">
        <f>IF('[1]Data Checking'!OF75="","",'[1]Data Checking'!OF75)</f>
        <v>5</v>
      </c>
      <c r="OC75">
        <f>IF('[1]Data Checking'!OG75="","",'[1]Data Checking'!OG75)</f>
        <v>3</v>
      </c>
      <c r="OD75">
        <f>IF('[1]Data Checking'!OH75="","",'[1]Data Checking'!OH75)</f>
        <v>6</v>
      </c>
      <c r="OE75">
        <f>IF('[1]Data Checking'!OI75="","",'[1]Data Checking'!OI75)</f>
        <v>6</v>
      </c>
      <c r="OF75">
        <f>IF('[1]Data Checking'!OJ75="","",'[1]Data Checking'!OJ75)</f>
        <v>6</v>
      </c>
      <c r="OG75" t="str">
        <f>IF('[1]Data Checking'!OK75="","",'[1]Data Checking'!OK75)</f>
        <v/>
      </c>
      <c r="OH75" t="str">
        <f>IF('[1]Data Checking'!OL75="","",'[1]Data Checking'!OL75)</f>
        <v/>
      </c>
      <c r="OI75" t="str">
        <f>IF('[1]Data Checking'!OM75="","",'[1]Data Checking'!OM75)</f>
        <v/>
      </c>
      <c r="OJ75" t="str">
        <f>IF('[1]Data Checking'!ON75="","",'[1]Data Checking'!ON75)</f>
        <v>Médicaments douleur (aspirine, …) Préservatifs Moustiquaire Des antibiotiques</v>
      </c>
      <c r="OK75">
        <f>IF('[1]Data Checking'!OO75="","",'[1]Data Checking'!OO75)</f>
        <v>1</v>
      </c>
      <c r="OL75">
        <f>IF('[1]Data Checking'!OP75="","",'[1]Data Checking'!OP75)</f>
        <v>1</v>
      </c>
      <c r="OM75">
        <f>IF('[1]Data Checking'!OQ75="","",'[1]Data Checking'!OQ75)</f>
        <v>0</v>
      </c>
      <c r="ON75">
        <f>IF('[1]Data Checking'!OR75="","",'[1]Data Checking'!OR75)</f>
        <v>1</v>
      </c>
      <c r="OO75">
        <f>IF('[1]Data Checking'!OS75="","",'[1]Data Checking'!OS75)</f>
        <v>1</v>
      </c>
      <c r="OP75">
        <f>IF('[1]Data Checking'!OT75="","",'[1]Data Checking'!OT75)</f>
        <v>0</v>
      </c>
      <c r="OQ75">
        <f>IF('[1]Data Checking'!OU75="","",'[1]Data Checking'!OU75)</f>
        <v>0</v>
      </c>
      <c r="OR75">
        <f>IF('[1]Data Checking'!OV75="","",'[1]Data Checking'!OV75)</f>
        <v>0</v>
      </c>
      <c r="OS75">
        <f>IF('[1]Data Checking'!OW75="","",'[1]Data Checking'!OW75)</f>
        <v>0</v>
      </c>
      <c r="OT75" t="str">
        <f>IF('[1]Data Checking'!OX75="","",'[1]Data Checking'!OX75)</f>
        <v/>
      </c>
      <c r="OU75" t="str">
        <f>IF('[1]Data Checking'!OY75="","",'[1]Data Checking'!OY75)</f>
        <v>Lampe torche Enveloppe en plastique (protection des documents) Radio</v>
      </c>
      <c r="OV75">
        <f>IF('[1]Data Checking'!OZ75="","",'[1]Data Checking'!OZ75)</f>
        <v>1</v>
      </c>
      <c r="OW75">
        <f>IF('[1]Data Checking'!PA75="","",'[1]Data Checking'!PA75)</f>
        <v>1</v>
      </c>
      <c r="OX75">
        <f>IF('[1]Data Checking'!PB75="","",'[1]Data Checking'!PB75)</f>
        <v>0</v>
      </c>
      <c r="OY75">
        <f>IF('[1]Data Checking'!PC75="","",'[1]Data Checking'!PC75)</f>
        <v>1</v>
      </c>
      <c r="OZ75">
        <f>IF('[1]Data Checking'!PD75="","",'[1]Data Checking'!PD75)</f>
        <v>0</v>
      </c>
      <c r="PA75">
        <f>IF('[1]Data Checking'!PE75="","",'[1]Data Checking'!PE75)</f>
        <v>0</v>
      </c>
      <c r="PB75">
        <f>IF('[1]Data Checking'!PF75="","",'[1]Data Checking'!PF75)</f>
        <v>3</v>
      </c>
      <c r="PC75">
        <f>IF('[1]Data Checking'!PG75="","",'[1]Data Checking'!PG75)</f>
        <v>1</v>
      </c>
      <c r="PD75" t="str">
        <f>IF('[1]Data Checking'!PH75="","",'[1]Data Checking'!PH75)</f>
        <v/>
      </c>
      <c r="PE75">
        <f>IF('[1]Data Checking'!PI75="","",'[1]Data Checking'!PI75)</f>
        <v>1</v>
      </c>
      <c r="PF75" t="str">
        <f>IF('[1]Data Checking'!PJ75="","",'[1]Data Checking'!PJ75)</f>
        <v>Aucun</v>
      </c>
      <c r="PG75">
        <f>IF('[1]Data Checking'!PK75="","",'[1]Data Checking'!PK75)</f>
        <v>0</v>
      </c>
      <c r="PH75">
        <f>IF('[1]Data Checking'!PL75="","",'[1]Data Checking'!PL75)</f>
        <v>0</v>
      </c>
      <c r="PI75">
        <f>IF('[1]Data Checking'!PM75="","",'[1]Data Checking'!PM75)</f>
        <v>0</v>
      </c>
      <c r="PJ75">
        <f>IF('[1]Data Checking'!PN75="","",'[1]Data Checking'!PN75)</f>
        <v>0</v>
      </c>
      <c r="PK75">
        <f>IF('[1]Data Checking'!PO75="","",'[1]Data Checking'!PO75)</f>
        <v>0</v>
      </c>
      <c r="PL75">
        <f>IF('[1]Data Checking'!PP75="","",'[1]Data Checking'!PP75)</f>
        <v>0</v>
      </c>
      <c r="PM75">
        <f>IF('[1]Data Checking'!PQ75="","",'[1]Data Checking'!PQ75)</f>
        <v>0</v>
      </c>
      <c r="PN75">
        <f>IF('[1]Data Checking'!PR75="","",'[1]Data Checking'!PR75)</f>
        <v>0</v>
      </c>
      <c r="PO75">
        <f>IF('[1]Data Checking'!PS75="","",'[1]Data Checking'!PS75)</f>
        <v>1</v>
      </c>
      <c r="PP75" t="str">
        <f>IF('[1]Data Checking'!PT75="","",'[1]Data Checking'!PT75)</f>
        <v/>
      </c>
      <c r="PQ75" t="str">
        <f>IF('[1]Data Checking'!PU75="","",'[1]Data Checking'!PU75)</f>
        <v/>
      </c>
      <c r="PR75" t="str">
        <f>IF('[1]Data Checking'!PV75="","",'[1]Data Checking'!PV75)</f>
        <v/>
      </c>
      <c r="PS75" t="str">
        <f>IF('[1]Data Checking'!PW75="","",'[1]Data Checking'!PW75)</f>
        <v/>
      </c>
      <c r="PT75" t="str">
        <f>IF('[1]Data Checking'!PX75="","",'[1]Data Checking'!PX75)</f>
        <v/>
      </c>
      <c r="PU75" t="str">
        <f>IF('[1]Data Checking'!PY75="","",'[1]Data Checking'!PY75)</f>
        <v/>
      </c>
      <c r="PV75" t="str">
        <f>IF('[1]Data Checking'!PZ75="","",'[1]Data Checking'!PZ75)</f>
        <v/>
      </c>
      <c r="PW75" t="str">
        <f>IF('[1]Data Checking'!QA75="","",'[1]Data Checking'!QA75)</f>
        <v/>
      </c>
      <c r="PX75" t="str">
        <f>IF('[1]Data Checking'!QB75="","",'[1]Data Checking'!QB75)</f>
        <v/>
      </c>
      <c r="PY75" t="str">
        <f>IF('[1]Data Checking'!QC75="","",'[1]Data Checking'!QC75)</f>
        <v/>
      </c>
      <c r="PZ75" t="str">
        <f>IF('[1]Data Checking'!QD75="","",'[1]Data Checking'!QD75)</f>
        <v/>
      </c>
      <c r="QA75" t="str">
        <f>IF('[1]Data Checking'!QE75="","",'[1]Data Checking'!QE75)</f>
        <v/>
      </c>
      <c r="QB75" t="str">
        <f>IF('[1]Data Checking'!QF75="","",'[1]Data Checking'!QF75)</f>
        <v/>
      </c>
      <c r="QC75" t="str">
        <f>IF('[1]Data Checking'!QG75="","",'[1]Data Checking'!QG75)</f>
        <v/>
      </c>
      <c r="QD75" t="str">
        <f>IF('[1]Data Checking'!QH75="","",'[1]Data Checking'!QH75)</f>
        <v/>
      </c>
      <c r="QE75" t="str">
        <f>IF('[1]Data Checking'!QI75="","",'[1]Data Checking'!QI75)</f>
        <v/>
      </c>
      <c r="QF75" t="str">
        <f>IF('[1]Data Checking'!QJ75="","",'[1]Data Checking'!QJ75)</f>
        <v/>
      </c>
      <c r="QG75" t="str">
        <f>IF('[1]Data Checking'!QK75="","",'[1]Data Checking'!QK75)</f>
        <v/>
      </c>
      <c r="QH75" t="str">
        <f>IF('[1]Data Checking'!QL75="","",'[1]Data Checking'!QL75)</f>
        <v/>
      </c>
      <c r="QI75" t="str">
        <f>IF('[1]Data Checking'!QM75="","",'[1]Data Checking'!QM75)</f>
        <v/>
      </c>
      <c r="QJ75" t="str">
        <f>IF('[1]Data Checking'!QN75="","",'[1]Data Checking'!QN75)</f>
        <v/>
      </c>
      <c r="QK75" t="str">
        <f>IF('[1]Data Checking'!QO75="","",'[1]Data Checking'!QO75)</f>
        <v/>
      </c>
      <c r="QL75" t="str">
        <f>IF('[1]Data Checking'!QP75="","",'[1]Data Checking'!QP75)</f>
        <v/>
      </c>
      <c r="QM75" t="str">
        <f>IF('[1]Data Checking'!QQ75="","",'[1]Data Checking'!QQ75)</f>
        <v/>
      </c>
      <c r="QN75" t="str">
        <f>IF('[1]Data Checking'!QR75="","",'[1]Data Checking'!QR75)</f>
        <v/>
      </c>
      <c r="QO75" t="str">
        <f>IF('[1]Data Checking'!QS75="","",'[1]Data Checking'!QS75)</f>
        <v/>
      </c>
      <c r="QP75" t="str">
        <f>IF('[1]Data Checking'!QT75="","",'[1]Data Checking'!QT75)</f>
        <v/>
      </c>
      <c r="QQ75" t="str">
        <f>IF('[1]Data Checking'!QU75="","",'[1]Data Checking'!QU75)</f>
        <v/>
      </c>
      <c r="QR75" t="str">
        <f>IF('[1]Data Checking'!QV75="","",'[1]Data Checking'!QV75)</f>
        <v/>
      </c>
      <c r="QS75" t="str">
        <f>IF('[1]Data Checking'!QW75="","",'[1]Data Checking'!QW75)</f>
        <v/>
      </c>
      <c r="QT75" t="str">
        <f>IF('[1]Data Checking'!QX75="","",'[1]Data Checking'!QX75)</f>
        <v/>
      </c>
      <c r="QU75" t="str">
        <f>IF('[1]Data Checking'!QY75="","",'[1]Data Checking'!QY75)</f>
        <v/>
      </c>
      <c r="QV75" t="str">
        <f>IF('[1]Data Checking'!QZ75="","",'[1]Data Checking'!QZ75)</f>
        <v/>
      </c>
      <c r="QW75" t="str">
        <f>IF('[1]Data Checking'!RA75="","",'[1]Data Checking'!RA75)</f>
        <v/>
      </c>
      <c r="QX75" t="str">
        <f>IF('[1]Data Checking'!RB75="","",'[1]Data Checking'!RB75)</f>
        <v/>
      </c>
      <c r="QY75" t="str">
        <f>IF('[1]Data Checking'!RC75="","",'[1]Data Checking'!RC75)</f>
        <v/>
      </c>
      <c r="QZ75" t="str">
        <f>IF('[1]Data Checking'!RD75="","",'[1]Data Checking'!RD75)</f>
        <v/>
      </c>
      <c r="RA75" t="str">
        <f>IF('[1]Data Checking'!RE75="","",'[1]Data Checking'!RE75)</f>
        <v/>
      </c>
      <c r="RB75" t="str">
        <f>IF('[1]Data Checking'!RF75="","",'[1]Data Checking'!RF75)</f>
        <v/>
      </c>
      <c r="RC75" t="str">
        <f>IF('[1]Data Checking'!RG75="","",'[1]Data Checking'!RG75)</f>
        <v/>
      </c>
      <c r="RD75" t="str">
        <f>IF('[1]Data Checking'!RH75="","",'[1]Data Checking'!RH75)</f>
        <v/>
      </c>
      <c r="RE75" t="str">
        <f>IF('[1]Data Checking'!RI75="","",'[1]Data Checking'!RI75)</f>
        <v/>
      </c>
      <c r="RF75" t="str">
        <f>IF('[1]Data Checking'!RJ75="","",'[1]Data Checking'!RJ75)</f>
        <v/>
      </c>
      <c r="RG75" t="str">
        <f>IF('[1]Data Checking'!RK75="","",'[1]Data Checking'!RK75)</f>
        <v/>
      </c>
      <c r="RH75" t="str">
        <f>IF('[1]Data Checking'!RL75="","",'[1]Data Checking'!RL75)</f>
        <v/>
      </c>
      <c r="RI75" t="str">
        <f>IF('[1]Data Checking'!RM75="","",'[1]Data Checking'!RM75)</f>
        <v/>
      </c>
      <c r="RJ75" t="str">
        <f>IF('[1]Data Checking'!RN75="","",'[1]Data Checking'!RN75)</f>
        <v/>
      </c>
      <c r="RK75" t="str">
        <f>IF('[1]Data Checking'!RO75="","",'[1]Data Checking'!RO75)</f>
        <v/>
      </c>
      <c r="RL75" t="str">
        <f>IF('[1]Data Checking'!RP75="","",'[1]Data Checking'!RP75)</f>
        <v/>
      </c>
      <c r="RM75" t="str">
        <f>IF('[1]Data Checking'!RQ75="","",'[1]Data Checking'!RQ75)</f>
        <v/>
      </c>
      <c r="RN75" t="str">
        <f>IF('[1]Data Checking'!RR75="","",'[1]Data Checking'!RR75)</f>
        <v/>
      </c>
      <c r="RO75" t="str">
        <f>IF('[1]Data Checking'!RS75="","",'[1]Data Checking'!RS75)</f>
        <v/>
      </c>
      <c r="RP75" t="str">
        <f>IF('[1]Data Checking'!RT75="","",'[1]Data Checking'!RT75)</f>
        <v/>
      </c>
      <c r="RQ75" t="str">
        <f>IF('[1]Data Checking'!RU75="","",'[1]Data Checking'!RU75)</f>
        <v/>
      </c>
      <c r="RR75" t="str">
        <f>IF('[1]Data Checking'!RV75="","",'[1]Data Checking'!RV75)</f>
        <v/>
      </c>
      <c r="RS75" t="str">
        <f>IF('[1]Data Checking'!RW75="","",'[1]Data Checking'!RW75)</f>
        <v/>
      </c>
      <c r="RT75" t="str">
        <f>IF('[1]Data Checking'!RX75="","",'[1]Data Checking'!RX75)</f>
        <v/>
      </c>
      <c r="RU75" t="str">
        <f>IF('[1]Data Checking'!RY75="","",'[1]Data Checking'!RY75)</f>
        <v/>
      </c>
      <c r="RV75" t="str">
        <f>IF('[1]Data Checking'!RZ75="","",'[1]Data Checking'!RZ75)</f>
        <v/>
      </c>
      <c r="RW75" t="str">
        <f>IF('[1]Data Checking'!SA75="","",'[1]Data Checking'!SA75)</f>
        <v/>
      </c>
      <c r="RX75" t="str">
        <f>IF('[1]Data Checking'!SB75="","",'[1]Data Checking'!SB75)</f>
        <v/>
      </c>
      <c r="RY75" t="str">
        <f>IF('[1]Data Checking'!SC75="","",'[1]Data Checking'!SC75)</f>
        <v/>
      </c>
      <c r="RZ75" t="str">
        <f>IF('[1]Data Checking'!SD75="","",'[1]Data Checking'!SD75)</f>
        <v/>
      </c>
      <c r="SA75" t="str">
        <f>IF('[1]Data Checking'!SE75="","",'[1]Data Checking'!SE75)</f>
        <v/>
      </c>
      <c r="SB75" t="str">
        <f>IF('[1]Data Checking'!SF75="","",'[1]Data Checking'!SF75)</f>
        <v/>
      </c>
      <c r="SC75" t="str">
        <f>IF('[1]Data Checking'!SG75="","",'[1]Data Checking'!SG75)</f>
        <v/>
      </c>
      <c r="SD75" t="str">
        <f>IF('[1]Data Checking'!SH75="","",'[1]Data Checking'!SH75)</f>
        <v/>
      </c>
      <c r="SE75" t="str">
        <f>IF('[1]Data Checking'!SI75="","",'[1]Data Checking'!SI75)</f>
        <v/>
      </c>
      <c r="SF75" t="str">
        <f>IF('[1]Data Checking'!SJ75="","",'[1]Data Checking'!SJ75)</f>
        <v/>
      </c>
      <c r="SG75" t="str">
        <f>IF('[1]Data Checking'!SK75="","",'[1]Data Checking'!SK75)</f>
        <v/>
      </c>
      <c r="SH75" t="str">
        <f>IF('[1]Data Checking'!SL75="","",'[1]Data Checking'!SL75)</f>
        <v>Sac à dos Cahiers Plumes/Crayons Paiement frais scolaire (paiement uniforme,…)</v>
      </c>
      <c r="SI75">
        <f>IF('[1]Data Checking'!SM75="","",'[1]Data Checking'!SM75)</f>
        <v>1</v>
      </c>
      <c r="SJ75">
        <f>IF('[1]Data Checking'!SN75="","",'[1]Data Checking'!SN75)</f>
        <v>1</v>
      </c>
      <c r="SK75">
        <f>IF('[1]Data Checking'!SO75="","",'[1]Data Checking'!SO75)</f>
        <v>1</v>
      </c>
      <c r="SL75">
        <f>IF('[1]Data Checking'!SP75="","",'[1]Data Checking'!SP75)</f>
        <v>1</v>
      </c>
      <c r="SM75">
        <f>IF('[1]Data Checking'!SQ75="","",'[1]Data Checking'!SQ75)</f>
        <v>0</v>
      </c>
      <c r="SN75">
        <f>IF('[1]Data Checking'!SR75="","",'[1]Data Checking'!SR75)</f>
        <v>0</v>
      </c>
      <c r="SO75" t="str">
        <f>IF('[1]Data Checking'!SS75="","",'[1]Data Checking'!SS75)</f>
        <v>Sac à dos</v>
      </c>
      <c r="SP75">
        <f>IF('[1]Data Checking'!ST75="","",'[1]Data Checking'!ST75)</f>
        <v>1</v>
      </c>
      <c r="SQ75">
        <f>IF('[1]Data Checking'!SU75="","",'[1]Data Checking'!SU75)</f>
        <v>0</v>
      </c>
      <c r="SR75">
        <f>IF('[1]Data Checking'!SV75="","",'[1]Data Checking'!SV75)</f>
        <v>0</v>
      </c>
      <c r="SS75">
        <f>IF('[1]Data Checking'!SW75="","",'[1]Data Checking'!SW75)</f>
        <v>0</v>
      </c>
      <c r="ST75">
        <f>IF('[1]Data Checking'!SX75="","",'[1]Data Checking'!SX75)</f>
        <v>0</v>
      </c>
      <c r="SU75">
        <f>IF('[1]Data Checking'!SY75="","",'[1]Data Checking'!SY75)</f>
        <v>0</v>
      </c>
      <c r="SV75" t="str">
        <f>IF('[1]Data Checking'!SZ75="","",'[1]Data Checking'!SZ75)</f>
        <v>Cahiers</v>
      </c>
      <c r="SW75">
        <f>IF('[1]Data Checking'!TA75="","",'[1]Data Checking'!TA75)</f>
        <v>0</v>
      </c>
      <c r="SX75">
        <f>IF('[1]Data Checking'!TB75="","",'[1]Data Checking'!TB75)</f>
        <v>0</v>
      </c>
      <c r="SY75">
        <f>IF('[1]Data Checking'!TC75="","",'[1]Data Checking'!TC75)</f>
        <v>1</v>
      </c>
      <c r="SZ75">
        <f>IF('[1]Data Checking'!TD75="","",'[1]Data Checking'!TD75)</f>
        <v>0</v>
      </c>
      <c r="TA75">
        <f>IF('[1]Data Checking'!TE75="","",'[1]Data Checking'!TE75)</f>
        <v>0</v>
      </c>
      <c r="TB75">
        <f>IF('[1]Data Checking'!TF75="","",'[1]Data Checking'!TF75)</f>
        <v>0</v>
      </c>
      <c r="TC75" t="str">
        <f>IF('[1]Data Checking'!TG75="","",'[1]Data Checking'!TG75)</f>
        <v>Plumes/Crayons</v>
      </c>
      <c r="TD75">
        <f>IF('[1]Data Checking'!TH75="","",'[1]Data Checking'!TH75)</f>
        <v>0</v>
      </c>
      <c r="TE75">
        <f>IF('[1]Data Checking'!TI75="","",'[1]Data Checking'!TI75)</f>
        <v>0</v>
      </c>
      <c r="TF75">
        <f>IF('[1]Data Checking'!TJ75="","",'[1]Data Checking'!TJ75)</f>
        <v>0</v>
      </c>
      <c r="TG75">
        <f>IF('[1]Data Checking'!TK75="","",'[1]Data Checking'!TK75)</f>
        <v>1</v>
      </c>
      <c r="TH75">
        <f>IF('[1]Data Checking'!TL75="","",'[1]Data Checking'!TL75)</f>
        <v>0</v>
      </c>
      <c r="TI75">
        <f>IF('[1]Data Checking'!TM75="","",'[1]Data Checking'!TM75)</f>
        <v>0</v>
      </c>
      <c r="TJ75">
        <f>IF('[1]Data Checking'!TN75="","",'[1]Data Checking'!TN75)</f>
        <v>0</v>
      </c>
      <c r="TK75">
        <f>IF('[1]Data Checking'!TO75="","",'[1]Data Checking'!TO75)</f>
        <v>0</v>
      </c>
      <c r="TL75">
        <f>IF('[1]Data Checking'!TP75="","",'[1]Data Checking'!TP75)</f>
        <v>0</v>
      </c>
      <c r="TM75">
        <f>IF('[1]Data Checking'!TQ75="","",'[1]Data Checking'!TQ75)</f>
        <v>0</v>
      </c>
      <c r="TN75">
        <f>IF('[1]Data Checking'!TR75="","",'[1]Data Checking'!TR75)</f>
        <v>0</v>
      </c>
      <c r="TO75" t="str">
        <f>IF('[1]Data Checking'!TS75="","",'[1]Data Checking'!TS75)</f>
        <v/>
      </c>
      <c r="TP75" t="str">
        <f>IF('[1]Data Checking'!TT75="","",'[1]Data Checking'!TT75)</f>
        <v/>
      </c>
      <c r="TQ75">
        <f>IF('[1]Data Checking'!TU75="","",'[1]Data Checking'!TU75)</f>
        <v>237779627</v>
      </c>
      <c r="TR75" t="str">
        <f>IF('[1]Data Checking'!TV75="","",'[1]Data Checking'!TV75)</f>
        <v>0a8a3760-c381-48d7-ba1e-99dbb943ea21</v>
      </c>
      <c r="TS75">
        <f>IF('[1]Data Checking'!TW75="","",'[1]Data Checking'!TW75)</f>
        <v>44531.651608796303</v>
      </c>
      <c r="TT75" t="str">
        <f>IF('[1]Data Checking'!TX75="","",'[1]Data Checking'!TX75)</f>
        <v/>
      </c>
      <c r="TU75" t="str">
        <f>IF('[1]Data Checking'!TY75="","",'[1]Data Checking'!TY75)</f>
        <v/>
      </c>
      <c r="TV75" t="str">
        <f>IF('[1]Data Checking'!TZ75="","",'[1]Data Checking'!TZ75)</f>
        <v>submitted_via_web</v>
      </c>
      <c r="TW75" t="str">
        <f>IF('[1]Data Checking'!UA75="","",'[1]Data Checking'!UA75)</f>
        <v>icsm_haiti</v>
      </c>
      <c r="TX75" t="str">
        <f>IF('[1]Data Checking'!UB75="","",'[1]Data Checking'!UB75)</f>
        <v/>
      </c>
      <c r="TY75">
        <f>IF('[1]Data Checking'!UC75="","",'[1]Data Checking'!UC75)</f>
        <v>77</v>
      </c>
      <c r="TZ75" t="str">
        <f>IF('[1]Data Checking'!UD75="","",'[1]Data Checking'!UD75)</f>
        <v/>
      </c>
      <c r="UA75" t="e">
        <f>IF('[1]Data Checking'!UL75="","",'[1]Data Checking'!UL75)</f>
        <v>#REF!</v>
      </c>
      <c r="UB75" t="e">
        <f>IF('[1]Data Checking'!UM75="","",'[1]Data Checking'!UM75)</f>
        <v>#REF!</v>
      </c>
      <c r="UC75" t="e">
        <f>IF('[1]Data Checking'!UN75="","",'[1]Data Checking'!UN75)</f>
        <v>#REF!</v>
      </c>
    </row>
    <row r="76" spans="1:549">
      <c r="A76">
        <f>IF('[1]Data Checking'!D76="","",'[1]Data Checking'!D76)</f>
        <v>44530.617640752323</v>
      </c>
      <c r="B76">
        <f>IF('[1]Data Checking'!E76="","",'[1]Data Checking'!E76)</f>
        <v>44531.435552662027</v>
      </c>
      <c r="C76">
        <f>IF('[1]Data Checking'!F76="","",'[1]Data Checking'!F76)</f>
        <v>44530</v>
      </c>
      <c r="D76" t="str">
        <f>IF('[1]Data Checking'!H76="","",'[1]Data Checking'!H76)</f>
        <v>audit.csv</v>
      </c>
      <c r="E76" t="str">
        <f>IF('[1]Data Checking'!I76="","",'[1]Data Checking'!I76)</f>
        <v>icsm_haiti</v>
      </c>
      <c r="F76" t="str">
        <f>IF('[1]Data Checking'!J76="","",'[1]Data Checking'!J76)</f>
        <v/>
      </c>
      <c r="G76" t="str">
        <f>IF('[1]Data Checking'!K76="","",'[1]Data Checking'!K76)</f>
        <v>0</v>
      </c>
      <c r="H76">
        <f>IF('[1]Data Checking'!L76="","",'[1]Data Checking'!L76)</f>
        <v>44531</v>
      </c>
      <c r="I76" t="str">
        <f>IF('[1]Data Checking'!M76="","",'[1]Data Checking'!M76)</f>
        <v>WFP</v>
      </c>
      <c r="J76" t="str">
        <f>IF('[1]Data Checking'!N76="","",'[1]Data Checking'!N76)</f>
        <v/>
      </c>
      <c r="K76" t="str">
        <f>IF('[1]Data Checking'!O76="","",'[1]Data Checking'!O76)</f>
        <v>wfp</v>
      </c>
      <c r="L76" t="str">
        <f>IF('[1]Data Checking'!P76="","",'[1]Data Checking'!P76)</f>
        <v>WFP</v>
      </c>
      <c r="M76" t="str">
        <f>IF('[1]Data Checking'!Q76="","",'[1]Data Checking'!Q76)</f>
        <v>WFP</v>
      </c>
      <c r="N76" t="str">
        <f>IF('[1]Data Checking'!R76="","",'[1]Data Checking'!R76)</f>
        <v>Autre</v>
      </c>
      <c r="O76" t="str">
        <f>IF('[1]Data Checking'!S76="","",'[1]Data Checking'!S76)</f>
        <v>MA</v>
      </c>
      <c r="P76" t="str">
        <f>IF('[1]Data Checking'!T76="","",'[1]Data Checking'!T76)</f>
        <v>autre</v>
      </c>
      <c r="Q76" t="str">
        <f>IF('[1]Data Checking'!U76="","",'[1]Data Checking'!U76)</f>
        <v>Autre</v>
      </c>
      <c r="R76" t="str">
        <f>IF('[1]Data Checking'!V76="","",'[1]Data Checking'!V76)</f>
        <v>MA</v>
      </c>
      <c r="S76" t="str">
        <f>IF('[1]Data Checking'!W76="","",'[1]Data Checking'!W76)</f>
        <v>Nord</v>
      </c>
      <c r="T76" t="str">
        <f>IF('[1]Data Checking'!X76="","",'[1]Data Checking'!X76)</f>
        <v>Cap-Haïtien</v>
      </c>
      <c r="U76" t="str">
        <f>IF('[1]Data Checking'!Y76="","",'[1]Data Checking'!Y76)</f>
        <v>HT0311</v>
      </c>
      <c r="V76" t="str">
        <f>IF('[1]Data Checking'!Z76="","",'[1]Data Checking'!Z76)</f>
        <v>Cap-Haïtien</v>
      </c>
      <c r="W76" t="str">
        <f>IF('[1]Data Checking'!AA76="","",'[1]Data Checking'!AA76)</f>
        <v>1re Section Bande du Nord</v>
      </c>
      <c r="X76" t="str">
        <f>IF('[1]Data Checking'!AB76="","",'[1]Data Checking'!AB76)</f>
        <v>HT0311-01</v>
      </c>
      <c r="Y76" t="str">
        <f>IF('[1]Data Checking'!AC76="","",'[1]Data Checking'!AC76)</f>
        <v>1re Section Bande du Nord</v>
      </c>
      <c r="Z76" t="str">
        <f>IF('[1]Data Checking'!AD76="","",'[1]Data Checking'!AD76)</f>
        <v>Centre-ville de Cap Haïtien</v>
      </c>
      <c r="AA76" t="str">
        <f>IF('[1]Data Checking'!AE76="","",'[1]Data Checking'!AE76)</f>
        <v/>
      </c>
      <c r="AB76" t="str">
        <f>IF('[1]Data Checking'!AF76="","",'[1]Data Checking'!AF76)</f>
        <v>cap_centre_ville</v>
      </c>
      <c r="AC76" t="str">
        <f>IF('[1]Data Checking'!AG76="","",'[1]Data Checking'!AG76)</f>
        <v>Centre-ville de Cap Haïtien</v>
      </c>
      <c r="AD76" t="str">
        <f>IF('[1]Data Checking'!AH76="","",'[1]Data Checking'!AH76)</f>
        <v>Centre-ville de Cap Haïtien</v>
      </c>
      <c r="AE76" t="str">
        <f>IF('[1]Data Checking'!AI76="","",'[1]Data Checking'!AI76)</f>
        <v>Marché de Cluny</v>
      </c>
      <c r="AF76" t="str">
        <f>IF('[1]Data Checking'!AJ76="","",'[1]Data Checking'!AJ76)</f>
        <v/>
      </c>
      <c r="AG76" t="str">
        <f>IF('[1]Data Checking'!AK76="","",'[1]Data Checking'!AK76)</f>
        <v>cap-haitien</v>
      </c>
      <c r="AH76" t="str">
        <f>IF('[1]Data Checking'!AL76="","",'[1]Data Checking'!AL76)</f>
        <v>Marché de Cluny</v>
      </c>
      <c r="AI76" t="str">
        <f>IF('[1]Data Checking'!AM76="","",'[1]Data Checking'!AM76)</f>
        <v>Marché de Cluny</v>
      </c>
      <c r="AJ76" t="str">
        <f>IF('[1]Data Checking'!AN76="","",'[1]Data Checking'!AN76)</f>
        <v>Milieu urbain</v>
      </c>
      <c r="AK76" t="str">
        <f>IF('[1]Data Checking'!AO76="","",'[1]Data Checking'!AO76)</f>
        <v>Enquête auprès d'un marchand</v>
      </c>
      <c r="AL76" t="str">
        <f>IF('[1]Data Checking'!AP76="","",'[1]Data Checking'!AP76)</f>
        <v>Oui</v>
      </c>
      <c r="AM76" t="str">
        <f>IF('[1]Data Checking'!AQ76="","",'[1]Data Checking'!AQ76)</f>
        <v/>
      </c>
      <c r="AN76" t="str">
        <f>IF('[1]Data Checking'!AR76="","",'[1]Data Checking'!AR76)</f>
        <v>Oui</v>
      </c>
      <c r="AO76" t="str">
        <f>IF('[1]Data Checking'!AS76="","",'[1]Data Checking'!AS76)</f>
        <v/>
      </c>
      <c r="AP76" t="str">
        <f>IF('[1]Data Checking'!AT76="","",'[1]Data Checking'!AT76)</f>
        <v>Femme</v>
      </c>
      <c r="AQ76">
        <f>IF('[1]Data Checking'!AU76="","",'[1]Data Checking'!AU76)</f>
        <v>44531</v>
      </c>
      <c r="AR76">
        <f>IF('[1]Data Checking'!AV76="","",'[1]Data Checking'!AV76)</f>
        <v>44531</v>
      </c>
      <c r="AS76" t="str">
        <f>IF('[1]Data Checking'!AW76="","",'[1]Data Checking'!AW76)</f>
        <v>Détaillant sur une table</v>
      </c>
      <c r="AT76" t="str">
        <f>IF('[1]Data Checking'!AX76="","",'[1]Data Checking'!AX76)</f>
        <v/>
      </c>
      <c r="AU76" t="str">
        <f>IF('[1]Data Checking'!AY76="","",'[1]Data Checking'!AY76)</f>
        <v>Nourriture Charbon de bois Produits et Ustensiles d'hygiène et assainissement</v>
      </c>
      <c r="AV76">
        <f>IF('[1]Data Checking'!AZ76="","",'[1]Data Checking'!AZ76)</f>
        <v>1</v>
      </c>
      <c r="AW76">
        <f>IF('[1]Data Checking'!BA76="","",'[1]Data Checking'!BA76)</f>
        <v>1</v>
      </c>
      <c r="AX76">
        <f>IF('[1]Data Checking'!BB76="","",'[1]Data Checking'!BB76)</f>
        <v>1</v>
      </c>
      <c r="AY76">
        <f>IF('[1]Data Checking'!BC76="","",'[1]Data Checking'!BC76)</f>
        <v>0</v>
      </c>
      <c r="AZ76" t="str">
        <f>IF('[1]Data Checking'!BD76="","",'[1]Data Checking'!BD76)</f>
        <v>nourriture</v>
      </c>
      <c r="BA76" t="str">
        <f>IF('[1]Data Checking'!BE76="","",'[1]Data Checking'!BE76)</f>
        <v>Nourriture</v>
      </c>
      <c r="BB76" t="str">
        <f>IF('[1]Data Checking'!BF76="","",'[1]Data Checking'!BF76)</f>
        <v>En espèces (Gourde)</v>
      </c>
      <c r="BC76">
        <f>IF('[1]Data Checking'!BG76="","",'[1]Data Checking'!BG76)</f>
        <v>1</v>
      </c>
      <c r="BD76">
        <f>IF('[1]Data Checking'!BH76="","",'[1]Data Checking'!BH76)</f>
        <v>0</v>
      </c>
      <c r="BE76">
        <f>IF('[1]Data Checking'!BI76="","",'[1]Data Checking'!BI76)</f>
        <v>0</v>
      </c>
      <c r="BF76">
        <f>IF('[1]Data Checking'!BJ76="","",'[1]Data Checking'!BJ76)</f>
        <v>0</v>
      </c>
      <c r="BG76">
        <f>IF('[1]Data Checking'!BK76="","",'[1]Data Checking'!BK76)</f>
        <v>0</v>
      </c>
      <c r="BH76">
        <f>IF('[1]Data Checking'!BL76="","",'[1]Data Checking'!BL76)</f>
        <v>0</v>
      </c>
      <c r="BI76">
        <f>IF('[1]Data Checking'!BM76="","",'[1]Data Checking'!BM76)</f>
        <v>0</v>
      </c>
      <c r="BJ76">
        <f>IF('[1]Data Checking'!BN76="","",'[1]Data Checking'!BN76)</f>
        <v>0</v>
      </c>
      <c r="BK76">
        <f>IF('[1]Data Checking'!BO76="","",'[1]Data Checking'!BO76)</f>
        <v>0</v>
      </c>
      <c r="BL76">
        <f>IF('[1]Data Checking'!BP76="","",'[1]Data Checking'!BP76)</f>
        <v>0</v>
      </c>
      <c r="BM76" t="str">
        <f>IF('[1]Data Checking'!BQ76="","",'[1]Data Checking'!BQ76)</f>
        <v/>
      </c>
      <c r="BN76" t="str">
        <f>IF('[1]Data Checking'!BR76="","",'[1]Data Checking'!BR76)</f>
        <v>Oui, il y a plus de commerçants par rapport au mois passé</v>
      </c>
      <c r="BO76" t="str">
        <f>IF('[1]Data Checking'!BS76="","",'[1]Data Checking'!BS76)</f>
        <v>Moins de 20</v>
      </c>
      <c r="BP76" t="str">
        <f>IF('[1]Data Checking'!BT76="","",'[1]Data Checking'!BT76)</f>
        <v>Riz Farine de blé blanche Maïs (moulu) Sucre Haricot noir Huile végétale</v>
      </c>
      <c r="BQ76">
        <f>IF('[1]Data Checking'!BU76="","",'[1]Data Checking'!BU76)</f>
        <v>1</v>
      </c>
      <c r="BR76">
        <f>IF('[1]Data Checking'!BV76="","",'[1]Data Checking'!BV76)</f>
        <v>1</v>
      </c>
      <c r="BS76">
        <f>IF('[1]Data Checking'!BW76="","",'[1]Data Checking'!BW76)</f>
        <v>1</v>
      </c>
      <c r="BT76">
        <f>IF('[1]Data Checking'!BX76="","",'[1]Data Checking'!BX76)</f>
        <v>1</v>
      </c>
      <c r="BU76">
        <f>IF('[1]Data Checking'!BY76="","",'[1]Data Checking'!BY76)</f>
        <v>1</v>
      </c>
      <c r="BV76">
        <f>IF('[1]Data Checking'!BZ76="","",'[1]Data Checking'!BZ76)</f>
        <v>0</v>
      </c>
      <c r="BW76">
        <f>IF('[1]Data Checking'!CA76="","",'[1]Data Checking'!CA76)</f>
        <v>1</v>
      </c>
      <c r="BX76">
        <f>IF('[1]Data Checking'!CB76="","",'[1]Data Checking'!CB76)</f>
        <v>0</v>
      </c>
      <c r="BY76" t="str">
        <f>IF('[1]Data Checking'!CC76="","",'[1]Data Checking'!CC76)</f>
        <v>Oui je connais le prix de mes produits en grosse marmite</v>
      </c>
      <c r="BZ76">
        <f>IF('[1]Data Checking'!CD76="","",'[1]Data Checking'!CD76)</f>
        <v>300</v>
      </c>
      <c r="CA76">
        <f>IF('[1]Data Checking'!CE76="","",'[1]Data Checking'!CE76)</f>
        <v>150</v>
      </c>
      <c r="CB76" t="str">
        <f>IF('[1]Data Checking'!CF76="","",'[1]Data Checking'!CF76)</f>
        <v>Oui</v>
      </c>
      <c r="CC76">
        <f>IF('[1]Data Checking'!CG76="","",'[1]Data Checking'!CG76)</f>
        <v>360</v>
      </c>
      <c r="CD76">
        <f>IF('[1]Data Checking'!CH76="","",'[1]Data Checking'!CH76)</f>
        <v>138.461538461538</v>
      </c>
      <c r="CE76" t="str">
        <f>IF('[1]Data Checking'!CI76="","",'[1]Data Checking'!CI76)</f>
        <v>Oui</v>
      </c>
      <c r="CF76">
        <f>IF('[1]Data Checking'!CJ76="","",'[1]Data Checking'!CJ76)</f>
        <v>270</v>
      </c>
      <c r="CG76">
        <f>IF('[1]Data Checking'!CK76="","",'[1]Data Checking'!CK76)</f>
        <v>117.39130434782599</v>
      </c>
      <c r="CH76" t="str">
        <f>IF('[1]Data Checking'!CL76="","",'[1]Data Checking'!CL76)</f>
        <v>Oui</v>
      </c>
      <c r="CI76">
        <f>IF('[1]Data Checking'!CM76="","",'[1]Data Checking'!CM76)</f>
        <v>450</v>
      </c>
      <c r="CJ76">
        <f>IF('[1]Data Checking'!CN76="","",'[1]Data Checking'!CN76)</f>
        <v>155.172413793103</v>
      </c>
      <c r="CK76" t="str">
        <f>IF('[1]Data Checking'!CO76="","",'[1]Data Checking'!CO76)</f>
        <v>Oui</v>
      </c>
      <c r="CL76">
        <f>IF('[1]Data Checking'!CP76="","",'[1]Data Checking'!CP76)</f>
        <v>550</v>
      </c>
      <c r="CM76">
        <f>IF('[1]Data Checking'!CQ76="","",'[1]Data Checking'!CQ76)</f>
        <v>229.166666666666</v>
      </c>
      <c r="CN76" t="str">
        <f>IF('[1]Data Checking'!CR76="","",'[1]Data Checking'!CR76)</f>
        <v>Non</v>
      </c>
      <c r="CO76" t="str">
        <f>IF('[1]Data Checking'!CS76="","",'[1]Data Checking'!CS76)</f>
        <v/>
      </c>
      <c r="CP76" t="str">
        <f>IF('[1]Data Checking'!CT76="","",'[1]Data Checking'!CT76)</f>
        <v/>
      </c>
      <c r="CQ76" t="str">
        <f>IF('[1]Data Checking'!CU76="","",'[1]Data Checking'!CU76)</f>
        <v/>
      </c>
      <c r="CR76" t="str">
        <f>IF('[1]Data Checking'!CV76="","",'[1]Data Checking'!CV76)</f>
        <v>Bidon/Bouteille fermée.</v>
      </c>
      <c r="CS76" t="str">
        <f>IF('[1]Data Checking'!CW76="","",'[1]Data Checking'!CW76)</f>
        <v>Oui</v>
      </c>
      <c r="CT76">
        <v>1000</v>
      </c>
      <c r="CU76" t="str">
        <f>IF('[1]Data Checking'!CY76="","",'[1]Data Checking'!CY76)</f>
        <v/>
      </c>
      <c r="CV76" t="str">
        <f>IF('[1]Data Checking'!CZ76="","",'[1]Data Checking'!CZ76)</f>
        <v/>
      </c>
      <c r="CW76" t="str">
        <f>IF('[1]Data Checking'!DA76="","",'[1]Data Checking'!DA76)</f>
        <v/>
      </c>
      <c r="CX76" t="str">
        <f>IF('[1]Data Checking'!DB76="","",'[1]Data Checking'!DB76)</f>
        <v/>
      </c>
      <c r="CY76" t="str">
        <f>IF('[1]Data Checking'!DC76="","",'[1]Data Checking'!DC76)</f>
        <v/>
      </c>
      <c r="CZ76" t="str">
        <f>IF('[1]Data Checking'!DD76="","",'[1]Data Checking'!DD76)</f>
        <v/>
      </c>
      <c r="DA76" t="str">
        <f>IF('[1]Data Checking'!DE76="","",'[1]Data Checking'!DE76)</f>
        <v>NA</v>
      </c>
      <c r="DB76">
        <f>IF('[1]Data Checking'!DF76="","",'[1]Data Checking'!DF76)</f>
        <v>500</v>
      </c>
      <c r="DC76" t="str">
        <f>IF('[1]Data Checking'!DG76="","",'[1]Data Checking'!DG76)</f>
        <v>Oui</v>
      </c>
      <c r="DD76" t="str">
        <f>IF('[1]Data Checking'!DH76="","",'[1]Data Checking'!DH76)</f>
        <v>Non</v>
      </c>
      <c r="DE76" t="str">
        <f>IF('[1]Data Checking'!DI76="","",'[1]Data Checking'!DI76)</f>
        <v/>
      </c>
      <c r="DF76" t="str">
        <f>IF('[1]Data Checking'!DJ76="","",'[1]Data Checking'!DJ76)</f>
        <v/>
      </c>
      <c r="DG76" t="str">
        <f>IF('[1]Data Checking'!DK76="","",'[1]Data Checking'!DK76)</f>
        <v/>
      </c>
      <c r="DH76" t="str">
        <f>IF('[1]Data Checking'!DL76="","",'[1]Data Checking'!DL76)</f>
        <v/>
      </c>
      <c r="DI76" t="str">
        <f>IF('[1]Data Checking'!DM76="","",'[1]Data Checking'!DM76)</f>
        <v/>
      </c>
      <c r="DJ76" t="str">
        <f>IF('[1]Data Checking'!DN76="","",'[1]Data Checking'!DN76)</f>
        <v/>
      </c>
      <c r="DK76" t="str">
        <f>IF('[1]Data Checking'!DO76="","",'[1]Data Checking'!DO76)</f>
        <v/>
      </c>
      <c r="DL76" t="str">
        <f>IF('[1]Data Checking'!DP76="","",'[1]Data Checking'!DP76)</f>
        <v/>
      </c>
      <c r="DM76" t="str">
        <f>IF('[1]Data Checking'!DQ76="","",'[1]Data Checking'!DQ76)</f>
        <v/>
      </c>
      <c r="DN76" t="str">
        <f>IF('[1]Data Checking'!DR76="","",'[1]Data Checking'!DR76)</f>
        <v/>
      </c>
      <c r="DO76" t="str">
        <f>IF('[1]Data Checking'!DS76="","",'[1]Data Checking'!DS76)</f>
        <v/>
      </c>
      <c r="DP76" t="str">
        <f>IF('[1]Data Checking'!DT76="","",'[1]Data Checking'!DT76)</f>
        <v/>
      </c>
      <c r="DQ76" t="str">
        <f>IF('[1]Data Checking'!DU76="","",'[1]Data Checking'!DU76)</f>
        <v/>
      </c>
      <c r="DR76" t="str">
        <f>IF('[1]Data Checking'!DV76="","",'[1]Data Checking'!DV76)</f>
        <v/>
      </c>
      <c r="DS76" t="str">
        <f>IF('[1]Data Checking'!DW76="","",'[1]Data Checking'!DW76)</f>
        <v/>
      </c>
      <c r="DT76" t="str">
        <f>IF('[1]Data Checking'!DX76="","",'[1]Data Checking'!DX76)</f>
        <v/>
      </c>
      <c r="DU76" t="str">
        <f>IF('[1]Data Checking'!DY76="","",'[1]Data Checking'!DY76)</f>
        <v/>
      </c>
      <c r="DV76" t="str">
        <f>IF('[1]Data Checking'!DZ76="","",'[1]Data Checking'!DZ76)</f>
        <v/>
      </c>
      <c r="DW76" t="str">
        <f>IF('[1]Data Checking'!EA76="","",'[1]Data Checking'!EA76)</f>
        <v/>
      </c>
      <c r="DX76" t="str">
        <f>IF('[1]Data Checking'!EB76="","",'[1]Data Checking'!EB76)</f>
        <v/>
      </c>
      <c r="DY76" t="str">
        <f>IF('[1]Data Checking'!EC76="","",'[1]Data Checking'!EC76)</f>
        <v/>
      </c>
      <c r="DZ76" t="str">
        <f>IF('[1]Data Checking'!ED76="","",'[1]Data Checking'!ED76)</f>
        <v/>
      </c>
      <c r="EA76" t="str">
        <f>IF('[1]Data Checking'!EE76="","",'[1]Data Checking'!EE76)</f>
        <v/>
      </c>
      <c r="EB76" t="str">
        <f>IF('[1]Data Checking'!EF76="","",'[1]Data Checking'!EF76)</f>
        <v/>
      </c>
      <c r="EC76" t="str">
        <f>IF('[1]Data Checking'!EG76="","",'[1]Data Checking'!EG76)</f>
        <v/>
      </c>
      <c r="ED76" t="str">
        <f>IF('[1]Data Checking'!EH76="","",'[1]Data Checking'!EH76)</f>
        <v>Non</v>
      </c>
      <c r="EE76" t="str">
        <f>IF('[1]Data Checking'!EI76="","",'[1]Data Checking'!EI76)</f>
        <v>Non</v>
      </c>
      <c r="EF76" t="str">
        <f>IF('[1]Data Checking'!EJ76="","",'[1]Data Checking'!EJ76)</f>
        <v>Oui</v>
      </c>
      <c r="EG76" t="str">
        <f>IF('[1]Data Checking'!EK76="","",'[1]Data Checking'!EK76)</f>
        <v>Nord</v>
      </c>
      <c r="EH76" t="str">
        <f>IF('[1]Data Checking'!EL76="","",'[1]Data Checking'!EL76)</f>
        <v>Meme</v>
      </c>
      <c r="EI76" t="str">
        <f>IF('[1]Data Checking'!EM76="","",'[1]Data Checking'!EM76)</f>
        <v>Cap-Haïtien</v>
      </c>
      <c r="EJ76" t="str">
        <f>IF('[1]Data Checking'!EN76="","",'[1]Data Checking'!EN76)</f>
        <v>Meme</v>
      </c>
      <c r="EK76" t="str">
        <f>IF('[1]Data Checking'!EO76="","",'[1]Data Checking'!EO76)</f>
        <v>Savon lessive Brosse à dent Dentifrice Papier toilette Serviettes hygiéniques Chlore en grain (nettoyage)</v>
      </c>
      <c r="EL76">
        <f>IF('[1]Data Checking'!EP76="","",'[1]Data Checking'!EP76)</f>
        <v>1</v>
      </c>
      <c r="EM76">
        <f>IF('[1]Data Checking'!EQ76="","",'[1]Data Checking'!EQ76)</f>
        <v>1</v>
      </c>
      <c r="EN76">
        <f>IF('[1]Data Checking'!ER76="","",'[1]Data Checking'!ER76)</f>
        <v>1</v>
      </c>
      <c r="EO76">
        <f>IF('[1]Data Checking'!ES76="","",'[1]Data Checking'!ES76)</f>
        <v>1</v>
      </c>
      <c r="EP76">
        <f>IF('[1]Data Checking'!ET76="","",'[1]Data Checking'!ET76)</f>
        <v>1</v>
      </c>
      <c r="EQ76">
        <f>IF('[1]Data Checking'!EU76="","",'[1]Data Checking'!EU76)</f>
        <v>1</v>
      </c>
      <c r="ER76">
        <f>IF('[1]Data Checking'!EV76="","",'[1]Data Checking'!EV76)</f>
        <v>0</v>
      </c>
      <c r="ES76">
        <f>IF('[1]Data Checking'!EW76="","",'[1]Data Checking'!EW76)</f>
        <v>0</v>
      </c>
      <c r="ET76">
        <f>IF('[1]Data Checking'!EX76="","",'[1]Data Checking'!EX76)</f>
        <v>0</v>
      </c>
      <c r="EU76">
        <f>IF('[1]Data Checking'!EY76="","",'[1]Data Checking'!EY76)</f>
        <v>0</v>
      </c>
      <c r="EV76">
        <f>IF('[1]Data Checking'!EZ76="","",'[1]Data Checking'!EZ76)</f>
        <v>0</v>
      </c>
      <c r="EW76" t="str">
        <f>IF('[1]Data Checking'!FA76="","",'[1]Data Checking'!FA76)</f>
        <v>Oui</v>
      </c>
      <c r="EX76">
        <f>IF('[1]Data Checking'!FB76="","",'[1]Data Checking'!FB76)</f>
        <v>60</v>
      </c>
      <c r="EY76">
        <f>IF('[1]Data Checking'!FC76="","",'[1]Data Checking'!FC76)</f>
        <v>60</v>
      </c>
      <c r="EZ76" t="str">
        <f>IF('[1]Data Checking'!FD76="","",'[1]Data Checking'!FD76)</f>
        <v/>
      </c>
      <c r="FA76" t="str">
        <f>IF('[1]Data Checking'!FE76="","",'[1]Data Checking'!FE76)</f>
        <v/>
      </c>
      <c r="FB76" t="str">
        <f>IF('[1]Data Checking'!FF76="","",'[1]Data Checking'!FF76)</f>
        <v/>
      </c>
      <c r="FC76">
        <f>IF('[1]Data Checking'!FG76="","",'[1]Data Checking'!FG76)</f>
        <v>60</v>
      </c>
      <c r="FD76" t="str">
        <f>IF('[1]Data Checking'!FH76="","",'[1]Data Checking'!FH76)</f>
        <v>Oui</v>
      </c>
      <c r="FE76">
        <f>IF('[1]Data Checking'!FI76="","",'[1]Data Checking'!FI76)</f>
        <v>25</v>
      </c>
      <c r="FF76" t="str">
        <f>IF('[1]Data Checking'!FJ76="","",'[1]Data Checking'!FJ76)</f>
        <v>Oui</v>
      </c>
      <c r="FG76">
        <f>IF('[1]Data Checking'!FK76="","",'[1]Data Checking'!FK76)</f>
        <v>50</v>
      </c>
      <c r="FH76" t="str">
        <f>IF('[1]Data Checking'!FL76="","",'[1]Data Checking'!FL76)</f>
        <v>Oui</v>
      </c>
      <c r="FI76" t="str">
        <f>IF('[1]Data Checking'!FM76="","",'[1]Data Checking'!FM76)</f>
        <v/>
      </c>
      <c r="FJ76" t="str">
        <f>IF('[1]Data Checking'!FN76="","",'[1]Data Checking'!FN76)</f>
        <v/>
      </c>
      <c r="FK76" t="str">
        <f>IF('[1]Data Checking'!FO76="","",'[1]Data Checking'!FO76)</f>
        <v/>
      </c>
      <c r="FL76" t="str">
        <f>IF('[1]Data Checking'!FP76="","",'[1]Data Checking'!FP76)</f>
        <v/>
      </c>
      <c r="FM76" t="str">
        <f>IF('[1]Data Checking'!FQ76="","",'[1]Data Checking'!FQ76)</f>
        <v/>
      </c>
      <c r="FN76" t="str">
        <f>IF('[1]Data Checking'!FR76="","",'[1]Data Checking'!FR76)</f>
        <v/>
      </c>
      <c r="FO76" t="str">
        <f>IF('[1]Data Checking'!FS76="","",'[1]Data Checking'!FS76)</f>
        <v>Oui</v>
      </c>
      <c r="FP76">
        <f>IF('[1]Data Checking'!FT76="","",'[1]Data Checking'!FT76)</f>
        <v>125</v>
      </c>
      <c r="FQ76" t="str">
        <f>IF('[1]Data Checking'!FU76="","",'[1]Data Checking'!FU76)</f>
        <v/>
      </c>
      <c r="FR76" t="str">
        <f>IF('[1]Data Checking'!FV76="","",'[1]Data Checking'!FV76)</f>
        <v/>
      </c>
      <c r="FS76">
        <f>IF('[1]Data Checking'!FW76="","",'[1]Data Checking'!FW76)</f>
        <v>125</v>
      </c>
      <c r="FT76" t="str">
        <f>IF('[1]Data Checking'!FX76="","",'[1]Data Checking'!FX76)</f>
        <v>Oui</v>
      </c>
      <c r="FU76" t="str">
        <f>IF('[1]Data Checking'!FY76="","",'[1]Data Checking'!FY76)</f>
        <v>Oui</v>
      </c>
      <c r="FV76">
        <f>IF('[1]Data Checking'!FZ76="","",'[1]Data Checking'!FZ76)</f>
        <v>100</v>
      </c>
      <c r="FW76" t="str">
        <f>IF('[1]Data Checking'!GA76="","",'[1]Data Checking'!GA76)</f>
        <v/>
      </c>
      <c r="FX76" t="str">
        <f>IF('[1]Data Checking'!GB76="","",'[1]Data Checking'!GB76)</f>
        <v/>
      </c>
      <c r="FY76" t="str">
        <f>IF('[1]Data Checking'!GC76="","",'[1]Data Checking'!GC76)</f>
        <v/>
      </c>
      <c r="FZ76">
        <f>IF('[1]Data Checking'!GD76="","",'[1]Data Checking'!GD76)</f>
        <v>100</v>
      </c>
      <c r="GA76" t="str">
        <f>IF('[1]Data Checking'!GE76="","",'[1]Data Checking'!GE76)</f>
        <v>Oui</v>
      </c>
      <c r="GB76" t="str">
        <f>IF('[1]Data Checking'!GF76="","",'[1]Data Checking'!GF76)</f>
        <v>Oui</v>
      </c>
      <c r="GC76" t="str">
        <f>IF('[1]Data Checking'!GG76="","",'[1]Data Checking'!GG76)</f>
        <v/>
      </c>
      <c r="GD76">
        <f>IF('[1]Data Checking'!GH76="","",'[1]Data Checking'!GH76)</f>
        <v>10</v>
      </c>
      <c r="GE76" t="str">
        <f>IF('[1]Data Checking'!GI76="","",'[1]Data Checking'!GI76)</f>
        <v/>
      </c>
      <c r="GF76" t="str">
        <f>IF('[1]Data Checking'!GJ76="","",'[1]Data Checking'!GJ76)</f>
        <v/>
      </c>
      <c r="GG76" t="str">
        <f>IF('[1]Data Checking'!GK76="","",'[1]Data Checking'!GK76)</f>
        <v/>
      </c>
      <c r="GH76" t="str">
        <f>IF('[1]Data Checking'!GL76="","",'[1]Data Checking'!GL76)</f>
        <v/>
      </c>
      <c r="GI76" t="str">
        <f>IF('[1]Data Checking'!GM76="","",'[1]Data Checking'!GM76)</f>
        <v/>
      </c>
      <c r="GJ76" t="str">
        <f>IF('[1]Data Checking'!GN76="","",'[1]Data Checking'!GN76)</f>
        <v/>
      </c>
      <c r="GK76" t="str">
        <f>IF('[1]Data Checking'!GO76="","",'[1]Data Checking'!GO76)</f>
        <v>Oui</v>
      </c>
      <c r="GL76" t="str">
        <f>IF('[1]Data Checking'!GP76="","",'[1]Data Checking'!GP76)</f>
        <v>NA</v>
      </c>
      <c r="GM76">
        <f>IF('[1]Data Checking'!GQ76="","",'[1]Data Checking'!GQ76)</f>
        <v>10</v>
      </c>
      <c r="GN76" t="str">
        <f>IF('[1]Data Checking'!GR76="","",'[1]Data Checking'!GR76)</f>
        <v/>
      </c>
      <c r="GO76" t="str">
        <f>IF('[1]Data Checking'!GS76="","",'[1]Data Checking'!GS76)</f>
        <v/>
      </c>
      <c r="GP76" t="str">
        <f>IF('[1]Data Checking'!GT76="","",'[1]Data Checking'!GT76)</f>
        <v/>
      </c>
      <c r="GQ76" t="str">
        <f>IF('[1]Data Checking'!GU76="","",'[1]Data Checking'!GU76)</f>
        <v>Non</v>
      </c>
      <c r="GR76" t="str">
        <f>IF('[1]Data Checking'!GV76="","",'[1]Data Checking'!GV76)</f>
        <v/>
      </c>
      <c r="GS76" t="str">
        <f>IF('[1]Data Checking'!GW76="","",'[1]Data Checking'!GW76)</f>
        <v/>
      </c>
      <c r="GT76" t="str">
        <f>IF('[1]Data Checking'!GX76="","",'[1]Data Checking'!GX76)</f>
        <v/>
      </c>
      <c r="GU76" t="str">
        <f>IF('[1]Data Checking'!GY76="","",'[1]Data Checking'!GY76)</f>
        <v/>
      </c>
      <c r="GV76" t="str">
        <f>IF('[1]Data Checking'!GZ76="","",'[1]Data Checking'!GZ76)</f>
        <v/>
      </c>
      <c r="GW76" t="str">
        <f>IF('[1]Data Checking'!HA76="","",'[1]Data Checking'!HA76)</f>
        <v/>
      </c>
      <c r="GX76" t="str">
        <f>IF('[1]Data Checking'!HB76="","",'[1]Data Checking'!HB76)</f>
        <v/>
      </c>
      <c r="GY76" t="str">
        <f>IF('[1]Data Checking'!HC76="","",'[1]Data Checking'!HC76)</f>
        <v/>
      </c>
      <c r="GZ76" t="str">
        <f>IF('[1]Data Checking'!HD76="","",'[1]Data Checking'!HD76)</f>
        <v/>
      </c>
      <c r="HA76" t="str">
        <f>IF('[1]Data Checking'!HE76="","",'[1]Data Checking'!HE76)</f>
        <v/>
      </c>
      <c r="HB76" t="str">
        <f>IF('[1]Data Checking'!HF76="","",'[1]Data Checking'!HF76)</f>
        <v/>
      </c>
      <c r="HC76" t="str">
        <f>IF('[1]Data Checking'!HG76="","",'[1]Data Checking'!HG76)</f>
        <v/>
      </c>
      <c r="HD76" t="str">
        <f>IF('[1]Data Checking'!HH76="","",'[1]Data Checking'!HH76)</f>
        <v/>
      </c>
      <c r="HE76" t="str">
        <f>IF('[1]Data Checking'!HI76="","",'[1]Data Checking'!HI76)</f>
        <v/>
      </c>
      <c r="HF76" t="str">
        <f>IF('[1]Data Checking'!HJ76="","",'[1]Data Checking'!HJ76)</f>
        <v/>
      </c>
      <c r="HG76" t="str">
        <f>IF('[1]Data Checking'!HK76="","",'[1]Data Checking'!HK76)</f>
        <v/>
      </c>
      <c r="HH76" t="str">
        <f>IF('[1]Data Checking'!HL76="","",'[1]Data Checking'!HL76)</f>
        <v/>
      </c>
      <c r="HI76" t="str">
        <f>IF('[1]Data Checking'!HM76="","",'[1]Data Checking'!HM76)</f>
        <v/>
      </c>
      <c r="HJ76" t="str">
        <f>IF('[1]Data Checking'!HN76="","",'[1]Data Checking'!HN76)</f>
        <v/>
      </c>
      <c r="HK76" t="str">
        <f>IF('[1]Data Checking'!HO76="","",'[1]Data Checking'!HO76)</f>
        <v/>
      </c>
      <c r="HL76" t="str">
        <f>IF('[1]Data Checking'!HP76="","",'[1]Data Checking'!HP76)</f>
        <v/>
      </c>
      <c r="HM76" t="str">
        <f>IF('[1]Data Checking'!HQ76="","",'[1]Data Checking'!HQ76)</f>
        <v/>
      </c>
      <c r="HN76" t="str">
        <f>IF('[1]Data Checking'!HR76="","",'[1]Data Checking'!HR76)</f>
        <v/>
      </c>
      <c r="HO76" t="str">
        <f>IF('[1]Data Checking'!HS76="","",'[1]Data Checking'!HS76)</f>
        <v/>
      </c>
      <c r="HP76" t="str">
        <f>IF('[1]Data Checking'!HT76="","",'[1]Data Checking'!HT76)</f>
        <v/>
      </c>
      <c r="HQ76" t="str">
        <f>IF('[1]Data Checking'!HU76="","",'[1]Data Checking'!HU76)</f>
        <v/>
      </c>
      <c r="HR76" t="str">
        <f>IF('[1]Data Checking'!HV76="","",'[1]Data Checking'!HV76)</f>
        <v/>
      </c>
      <c r="HS76" t="str">
        <f>IF('[1]Data Checking'!HW76="","",'[1]Data Checking'!HW76)</f>
        <v>Oui</v>
      </c>
      <c r="HT76" t="str">
        <f>IF('[1]Data Checking'!HX76="","",'[1]Data Checking'!HX76)</f>
        <v>Non</v>
      </c>
      <c r="HU76" t="str">
        <f>IF('[1]Data Checking'!HY76="","",'[1]Data Checking'!HY76)</f>
        <v>Oui</v>
      </c>
      <c r="HV76" t="str">
        <f>IF('[1]Data Checking'!HZ76="","",'[1]Data Checking'!HZ76)</f>
        <v>Nord</v>
      </c>
      <c r="HW76" t="str">
        <f>IF('[1]Data Checking'!IA76="","",'[1]Data Checking'!IA76)</f>
        <v>Meme</v>
      </c>
      <c r="HX76" t="str">
        <f>IF('[1]Data Checking'!IB76="","",'[1]Data Checking'!IB76)</f>
        <v>Cap-Haïtien</v>
      </c>
      <c r="HY76" t="str">
        <f>IF('[1]Data Checking'!IC76="","",'[1]Data Checking'!IC76)</f>
        <v>Meme</v>
      </c>
      <c r="HZ76">
        <f>IF('[1]Data Checking'!ID76="","",'[1]Data Checking'!ID76)</f>
        <v>150</v>
      </c>
      <c r="IA76" t="str">
        <f>IF('[1]Data Checking'!IE76="","",'[1]Data Checking'!IE76)</f>
        <v>Non</v>
      </c>
      <c r="IB76" t="str">
        <f>IF('[1]Data Checking'!IF76="","",'[1]Data Checking'!IF76)</f>
        <v>Non</v>
      </c>
      <c r="IC76" t="str">
        <f>IF('[1]Data Checking'!IG76="","",'[1]Data Checking'!IG76)</f>
        <v/>
      </c>
      <c r="ID76" t="str">
        <f>IF('[1]Data Checking'!IH76="","",'[1]Data Checking'!IH76)</f>
        <v/>
      </c>
      <c r="IE76" t="str">
        <f>IF('[1]Data Checking'!II76="","",'[1]Data Checking'!II76)</f>
        <v/>
      </c>
      <c r="IF76" t="str">
        <f>IF('[1]Data Checking'!IJ76="","",'[1]Data Checking'!IJ76)</f>
        <v/>
      </c>
      <c r="IG76" t="str">
        <f>IF('[1]Data Checking'!IK76="","",'[1]Data Checking'!IK76)</f>
        <v/>
      </c>
      <c r="IH76" t="str">
        <f>IF('[1]Data Checking'!IL76="","",'[1]Data Checking'!IL76)</f>
        <v/>
      </c>
      <c r="II76" t="str">
        <f>IF('[1]Data Checking'!IM76="","",'[1]Data Checking'!IM76)</f>
        <v/>
      </c>
      <c r="IJ76" t="str">
        <f>IF('[1]Data Checking'!IN76="","",'[1]Data Checking'!IN76)</f>
        <v/>
      </c>
      <c r="IK76" t="str">
        <f>IF('[1]Data Checking'!IO76="","",'[1]Data Checking'!IO76)</f>
        <v>Diminution du nombre de clients Augmentation des prix Autre</v>
      </c>
      <c r="IL76">
        <f>IF('[1]Data Checking'!IP76="","",'[1]Data Checking'!IP76)</f>
        <v>0</v>
      </c>
      <c r="IM76">
        <f>IF('[1]Data Checking'!IQ76="","",'[1]Data Checking'!IQ76)</f>
        <v>1</v>
      </c>
      <c r="IN76">
        <f>IF('[1]Data Checking'!IR76="","",'[1]Data Checking'!IR76)</f>
        <v>1</v>
      </c>
      <c r="IO76">
        <f>IF('[1]Data Checking'!IS76="","",'[1]Data Checking'!IS76)</f>
        <v>0</v>
      </c>
      <c r="IP76">
        <f>IF('[1]Data Checking'!IT76="","",'[1]Data Checking'!IT76)</f>
        <v>0</v>
      </c>
      <c r="IQ76">
        <f>IF('[1]Data Checking'!IU76="","",'[1]Data Checking'!IU76)</f>
        <v>0</v>
      </c>
      <c r="IR76">
        <f>IF('[1]Data Checking'!IV76="","",'[1]Data Checking'!IV76)</f>
        <v>1</v>
      </c>
      <c r="IS76">
        <f>IF('[1]Data Checking'!IW76="","",'[1]Data Checking'!IW76)</f>
        <v>0</v>
      </c>
      <c r="IT76" t="str">
        <f>IF('[1]Data Checking'!IX76="","",'[1]Data Checking'!IX76)</f>
        <v>Crédits</v>
      </c>
      <c r="IU76" t="str">
        <f>IF('[1]Data Checking'!IY76="","",'[1]Data Checking'!IY76)</f>
        <v>Non</v>
      </c>
      <c r="IV76" t="str">
        <f>IF('[1]Data Checking'!IZ76="","",'[1]Data Checking'!IZ76)</f>
        <v/>
      </c>
      <c r="IW76" t="str">
        <f>IF('[1]Data Checking'!JA76="","",'[1]Data Checking'!JA76)</f>
        <v/>
      </c>
      <c r="IX76" t="str">
        <f>IF('[1]Data Checking'!JB76="","",'[1]Data Checking'!JB76)</f>
        <v/>
      </c>
      <c r="IY76" t="str">
        <f>IF('[1]Data Checking'!JC76="","",'[1]Data Checking'!JC76)</f>
        <v/>
      </c>
      <c r="IZ76" t="str">
        <f>IF('[1]Data Checking'!JD76="","",'[1]Data Checking'!JD76)</f>
        <v/>
      </c>
      <c r="JA76" t="str">
        <f>IF('[1]Data Checking'!JE76="","",'[1]Data Checking'!JE76)</f>
        <v/>
      </c>
      <c r="JB76" t="str">
        <f>IF('[1]Data Checking'!JF76="","",'[1]Data Checking'!JF76)</f>
        <v/>
      </c>
      <c r="JC76" t="str">
        <f>IF('[1]Data Checking'!JG76="","",'[1]Data Checking'!JG76)</f>
        <v/>
      </c>
      <c r="JD76" t="str">
        <f>IF('[1]Data Checking'!JH76="","",'[1]Data Checking'!JH76)</f>
        <v/>
      </c>
      <c r="JE76" t="str">
        <f>IF('[1]Data Checking'!JI76="","",'[1]Data Checking'!JI76)</f>
        <v/>
      </c>
      <c r="JF76" t="str">
        <f>IF('[1]Data Checking'!JJ76="","",'[1]Data Checking'!JJ76)</f>
        <v/>
      </c>
      <c r="JG76" t="str">
        <f>IF('[1]Data Checking'!JK76="","",'[1]Data Checking'!JK76)</f>
        <v/>
      </c>
      <c r="JH76" t="str">
        <f>IF('[1]Data Checking'!JL76="","",'[1]Data Checking'!JL76)</f>
        <v/>
      </c>
      <c r="JI76" t="str">
        <f>IF('[1]Data Checking'!JM76="","",'[1]Data Checking'!JM76)</f>
        <v/>
      </c>
      <c r="JJ76" t="str">
        <f>IF('[1]Data Checking'!JN76="","",'[1]Data Checking'!JN76)</f>
        <v/>
      </c>
      <c r="JK76" t="str">
        <f>IF('[1]Data Checking'!JO76="","",'[1]Data Checking'!JO76)</f>
        <v/>
      </c>
      <c r="JL76" t="str">
        <f>IF('[1]Data Checking'!JP76="","",'[1]Data Checking'!JP76)</f>
        <v/>
      </c>
      <c r="JM76" t="str">
        <f>IF('[1]Data Checking'!JQ76="","",'[1]Data Checking'!JQ76)</f>
        <v/>
      </c>
      <c r="JN76" t="str">
        <f>IF('[1]Data Checking'!JR76="","",'[1]Data Checking'!JR76)</f>
        <v/>
      </c>
      <c r="JO76" t="str">
        <f>IF('[1]Data Checking'!JS76="","",'[1]Data Checking'!JS76)</f>
        <v/>
      </c>
      <c r="JP76" t="str">
        <f>IF('[1]Data Checking'!JT76="","",'[1]Data Checking'!JT76)</f>
        <v/>
      </c>
      <c r="JQ76" t="str">
        <f>IF('[1]Data Checking'!JU76="","",'[1]Data Checking'!JU76)</f>
        <v/>
      </c>
      <c r="JR76" t="str">
        <f>IF('[1]Data Checking'!JV76="","",'[1]Data Checking'!JV76)</f>
        <v/>
      </c>
      <c r="JS76" t="str">
        <f>IF('[1]Data Checking'!JW76="","",'[1]Data Checking'!JW76)</f>
        <v/>
      </c>
      <c r="JT76" t="str">
        <f>IF('[1]Data Checking'!JX76="","",'[1]Data Checking'!JX76)</f>
        <v/>
      </c>
      <c r="JU76" t="str">
        <f>IF('[1]Data Checking'!JY76="","",'[1]Data Checking'!JY76)</f>
        <v/>
      </c>
      <c r="JV76" t="str">
        <f>IF('[1]Data Checking'!JZ76="","",'[1]Data Checking'!JZ76)</f>
        <v/>
      </c>
      <c r="JW76" t="str">
        <f>IF('[1]Data Checking'!KA76="","",'[1]Data Checking'!KA76)</f>
        <v/>
      </c>
      <c r="JX76" t="str">
        <f>IF('[1]Data Checking'!KB76="","",'[1]Data Checking'!KB76)</f>
        <v/>
      </c>
      <c r="JY76" t="str">
        <f>IF('[1]Data Checking'!KC76="","",'[1]Data Checking'!KC76)</f>
        <v/>
      </c>
      <c r="JZ76" t="str">
        <f>IF('[1]Data Checking'!KD76="","",'[1]Data Checking'!KD76)</f>
        <v/>
      </c>
      <c r="KA76" t="str">
        <f>IF('[1]Data Checking'!KE76="","",'[1]Data Checking'!KE76)</f>
        <v/>
      </c>
      <c r="KB76" t="str">
        <f>IF('[1]Data Checking'!KF76="","",'[1]Data Checking'!KF76)</f>
        <v/>
      </c>
      <c r="KC76" t="str">
        <f>IF('[1]Data Checking'!KG76="","",'[1]Data Checking'!KG76)</f>
        <v/>
      </c>
      <c r="KD76" t="str">
        <f>IF('[1]Data Checking'!KH76="","",'[1]Data Checking'!KH76)</f>
        <v/>
      </c>
      <c r="KE76" t="str">
        <f>IF('[1]Data Checking'!KI76="","",'[1]Data Checking'!KI76)</f>
        <v/>
      </c>
      <c r="KF76" t="str">
        <f>IF('[1]Data Checking'!KJ76="","",'[1]Data Checking'!KJ76)</f>
        <v/>
      </c>
      <c r="KG76" t="str">
        <f>IF('[1]Data Checking'!KK76="","",'[1]Data Checking'!KK76)</f>
        <v/>
      </c>
      <c r="KH76" t="str">
        <f>IF('[1]Data Checking'!KL76="","",'[1]Data Checking'!KL76)</f>
        <v/>
      </c>
      <c r="KI76" t="str">
        <f>IF('[1]Data Checking'!KM76="","",'[1]Data Checking'!KM76)</f>
        <v/>
      </c>
      <c r="KJ76" t="str">
        <f>IF('[1]Data Checking'!KN76="","",'[1]Data Checking'!KN76)</f>
        <v/>
      </c>
      <c r="KK76" t="str">
        <f>IF('[1]Data Checking'!KO76="","",'[1]Data Checking'!KO76)</f>
        <v/>
      </c>
      <c r="KL76" t="str">
        <f>IF('[1]Data Checking'!KP76="","",'[1]Data Checking'!KP76)</f>
        <v/>
      </c>
      <c r="KM76" t="str">
        <f>IF('[1]Data Checking'!KQ76="","",'[1]Data Checking'!KQ76)</f>
        <v/>
      </c>
      <c r="KN76" t="str">
        <f>IF('[1]Data Checking'!KR76="","",'[1]Data Checking'!KR76)</f>
        <v/>
      </c>
      <c r="KO76" t="str">
        <f>IF('[1]Data Checking'!KS76="","",'[1]Data Checking'!KS76)</f>
        <v/>
      </c>
      <c r="KP76" t="str">
        <f>IF('[1]Data Checking'!KT76="","",'[1]Data Checking'!KT76)</f>
        <v/>
      </c>
      <c r="KQ76" t="str">
        <f>IF('[1]Data Checking'!KU76="","",'[1]Data Checking'!KU76)</f>
        <v/>
      </c>
      <c r="KR76" t="str">
        <f>IF('[1]Data Checking'!KV76="","",'[1]Data Checking'!KV76)</f>
        <v/>
      </c>
      <c r="KS76" t="str">
        <f>IF('[1]Data Checking'!KW76="","",'[1]Data Checking'!KW76)</f>
        <v/>
      </c>
      <c r="KT76" t="str">
        <f>IF('[1]Data Checking'!KX76="","",'[1]Data Checking'!KX76)</f>
        <v/>
      </c>
      <c r="KU76" t="str">
        <f>IF('[1]Data Checking'!KY76="","",'[1]Data Checking'!KY76)</f>
        <v/>
      </c>
      <c r="KV76" t="str">
        <f>IF('[1]Data Checking'!KZ76="","",'[1]Data Checking'!KZ76)</f>
        <v/>
      </c>
      <c r="KW76" t="str">
        <f>IF('[1]Data Checking'!LA76="","",'[1]Data Checking'!LA76)</f>
        <v/>
      </c>
      <c r="KX76" t="str">
        <f>IF('[1]Data Checking'!LB76="","",'[1]Data Checking'!LB76)</f>
        <v/>
      </c>
      <c r="KY76" t="str">
        <f>IF('[1]Data Checking'!LC76="","",'[1]Data Checking'!LC76)</f>
        <v/>
      </c>
      <c r="KZ76" t="str">
        <f>IF('[1]Data Checking'!LD76="","",'[1]Data Checking'!LD76)</f>
        <v/>
      </c>
      <c r="LA76" t="str">
        <f>IF('[1]Data Checking'!LE76="","",'[1]Data Checking'!LE76)</f>
        <v/>
      </c>
      <c r="LB76" t="str">
        <f>IF('[1]Data Checking'!LF76="","",'[1]Data Checking'!LF76)</f>
        <v/>
      </c>
      <c r="LC76" t="str">
        <f>IF('[1]Data Checking'!LG76="","",'[1]Data Checking'!LG76)</f>
        <v/>
      </c>
      <c r="LD76" t="str">
        <f>IF('[1]Data Checking'!LH76="","",'[1]Data Checking'!LH76)</f>
        <v/>
      </c>
      <c r="LE76" t="str">
        <f>IF('[1]Data Checking'!LI76="","",'[1]Data Checking'!LI76)</f>
        <v/>
      </c>
      <c r="LF76" t="str">
        <f>IF('[1]Data Checking'!LJ76="","",'[1]Data Checking'!LJ76)</f>
        <v/>
      </c>
      <c r="LG76" t="str">
        <f>IF('[1]Data Checking'!LK76="","",'[1]Data Checking'!LK76)</f>
        <v/>
      </c>
      <c r="LH76" t="str">
        <f>IF('[1]Data Checking'!LL76="","",'[1]Data Checking'!LL76)</f>
        <v/>
      </c>
      <c r="LI76" t="str">
        <f>IF('[1]Data Checking'!LM76="","",'[1]Data Checking'!LM76)</f>
        <v/>
      </c>
      <c r="LJ76" t="str">
        <f>IF('[1]Data Checking'!LN76="","",'[1]Data Checking'!LN76)</f>
        <v/>
      </c>
      <c r="LK76" t="str">
        <f>IF('[1]Data Checking'!LO76="","",'[1]Data Checking'!LO76)</f>
        <v/>
      </c>
      <c r="LL76" t="str">
        <f>IF('[1]Data Checking'!LP76="","",'[1]Data Checking'!LP76)</f>
        <v/>
      </c>
      <c r="LM76" t="str">
        <f>IF('[1]Data Checking'!LQ76="","",'[1]Data Checking'!LQ76)</f>
        <v/>
      </c>
      <c r="LN76" t="str">
        <f>IF('[1]Data Checking'!LR76="","",'[1]Data Checking'!LR76)</f>
        <v/>
      </c>
      <c r="LO76" t="str">
        <f>IF('[1]Data Checking'!LS76="","",'[1]Data Checking'!LS76)</f>
        <v/>
      </c>
      <c r="LP76" t="str">
        <f>IF('[1]Data Checking'!LT76="","",'[1]Data Checking'!LT76)</f>
        <v/>
      </c>
      <c r="LQ76" t="str">
        <f>IF('[1]Data Checking'!LU76="","",'[1]Data Checking'!LU76)</f>
        <v/>
      </c>
      <c r="LR76" t="str">
        <f>IF('[1]Data Checking'!LV76="","",'[1]Data Checking'!LV76)</f>
        <v/>
      </c>
      <c r="LS76" t="str">
        <f>IF('[1]Data Checking'!LW76="","",'[1]Data Checking'!LW76)</f>
        <v/>
      </c>
      <c r="LT76" t="str">
        <f>IF('[1]Data Checking'!LX76="","",'[1]Data Checking'!LX76)</f>
        <v/>
      </c>
      <c r="LU76" t="str">
        <f>IF('[1]Data Checking'!LY76="","",'[1]Data Checking'!LY76)</f>
        <v/>
      </c>
      <c r="LV76" t="str">
        <f>IF('[1]Data Checking'!LZ76="","",'[1]Data Checking'!LZ76)</f>
        <v/>
      </c>
      <c r="LW76" t="str">
        <f>IF('[1]Data Checking'!MA76="","",'[1]Data Checking'!MA76)</f>
        <v/>
      </c>
      <c r="LX76" t="str">
        <f>IF('[1]Data Checking'!MB76="","",'[1]Data Checking'!MB76)</f>
        <v/>
      </c>
      <c r="LY76" t="str">
        <f>IF('[1]Data Checking'!MC76="","",'[1]Data Checking'!MC76)</f>
        <v/>
      </c>
      <c r="LZ76" t="str">
        <f>IF('[1]Data Checking'!MD76="","",'[1]Data Checking'!MD76)</f>
        <v/>
      </c>
      <c r="MA76" t="str">
        <f>IF('[1]Data Checking'!ME76="","",'[1]Data Checking'!ME76)</f>
        <v/>
      </c>
      <c r="MB76" t="str">
        <f>IF('[1]Data Checking'!MF76="","",'[1]Data Checking'!MF76)</f>
        <v/>
      </c>
      <c r="MC76" t="str">
        <f>IF('[1]Data Checking'!MG76="","",'[1]Data Checking'!MG76)</f>
        <v/>
      </c>
      <c r="MD76" t="str">
        <f>IF('[1]Data Checking'!MH76="","",'[1]Data Checking'!MH76)</f>
        <v/>
      </c>
      <c r="ME76" t="str">
        <f>IF('[1]Data Checking'!MI76="","",'[1]Data Checking'!MI76)</f>
        <v/>
      </c>
      <c r="MF76" t="str">
        <f>IF('[1]Data Checking'!MJ76="","",'[1]Data Checking'!MJ76)</f>
        <v/>
      </c>
      <c r="MG76" t="str">
        <f>IF('[1]Data Checking'!MK76="","",'[1]Data Checking'!MK76)</f>
        <v/>
      </c>
      <c r="MH76" t="str">
        <f>IF('[1]Data Checking'!ML76="","",'[1]Data Checking'!ML76)</f>
        <v/>
      </c>
      <c r="MI76" t="str">
        <f>IF('[1]Data Checking'!MM76="","",'[1]Data Checking'!MM76)</f>
        <v/>
      </c>
      <c r="MJ76" t="str">
        <f>IF('[1]Data Checking'!MN76="","",'[1]Data Checking'!MN76)</f>
        <v/>
      </c>
      <c r="MK76" t="str">
        <f>IF('[1]Data Checking'!MO76="","",'[1]Data Checking'!MO76)</f>
        <v/>
      </c>
      <c r="ML76" t="str">
        <f>IF('[1]Data Checking'!MP76="","",'[1]Data Checking'!MP76)</f>
        <v/>
      </c>
      <c r="MM76" t="str">
        <f>IF('[1]Data Checking'!MQ76="","",'[1]Data Checking'!MQ76)</f>
        <v/>
      </c>
      <c r="MN76" t="str">
        <f>IF('[1]Data Checking'!MR76="","",'[1]Data Checking'!MR76)</f>
        <v/>
      </c>
      <c r="MO76" t="str">
        <f>IF('[1]Data Checking'!MS76="","",'[1]Data Checking'!MS76)</f>
        <v/>
      </c>
      <c r="MP76" t="str">
        <f>IF('[1]Data Checking'!MT76="","",'[1]Data Checking'!MT76)</f>
        <v/>
      </c>
      <c r="MQ76" t="str">
        <f>IF('[1]Data Checking'!MU76="","",'[1]Data Checking'!MU76)</f>
        <v/>
      </c>
      <c r="MR76" t="str">
        <f>IF('[1]Data Checking'!MV76="","",'[1]Data Checking'!MV76)</f>
        <v/>
      </c>
      <c r="MS76" t="str">
        <f>IF('[1]Data Checking'!MW76="","",'[1]Data Checking'!MW76)</f>
        <v/>
      </c>
      <c r="MT76" t="str">
        <f>IF('[1]Data Checking'!MX76="","",'[1]Data Checking'!MX76)</f>
        <v/>
      </c>
      <c r="MU76" t="str">
        <f>IF('[1]Data Checking'!MY76="","",'[1]Data Checking'!MY76)</f>
        <v/>
      </c>
      <c r="MV76" t="str">
        <f>IF('[1]Data Checking'!MZ76="","",'[1]Data Checking'!MZ76)</f>
        <v/>
      </c>
      <c r="MW76" t="str">
        <f>IF('[1]Data Checking'!NA76="","",'[1]Data Checking'!NA76)</f>
        <v/>
      </c>
      <c r="MX76" t="str">
        <f>IF('[1]Data Checking'!NB76="","",'[1]Data Checking'!NB76)</f>
        <v/>
      </c>
      <c r="MY76" t="str">
        <f>IF('[1]Data Checking'!NC76="","",'[1]Data Checking'!NC76)</f>
        <v/>
      </c>
      <c r="MZ76" t="str">
        <f>IF('[1]Data Checking'!ND76="","",'[1]Data Checking'!ND76)</f>
        <v/>
      </c>
      <c r="NA76" t="str">
        <f>IF('[1]Data Checking'!NE76="","",'[1]Data Checking'!NE76)</f>
        <v/>
      </c>
      <c r="NB76" t="str">
        <f>IF('[1]Data Checking'!NF76="","",'[1]Data Checking'!NF76)</f>
        <v/>
      </c>
      <c r="NC76" t="str">
        <f>IF('[1]Data Checking'!NG76="","",'[1]Data Checking'!NG76)</f>
        <v/>
      </c>
      <c r="ND76" t="str">
        <f>IF('[1]Data Checking'!NH76="","",'[1]Data Checking'!NH76)</f>
        <v/>
      </c>
      <c r="NE76" t="str">
        <f>IF('[1]Data Checking'!NI76="","",'[1]Data Checking'!NI76)</f>
        <v/>
      </c>
      <c r="NF76" t="str">
        <f>IF('[1]Data Checking'!NJ76="","",'[1]Data Checking'!NJ76)</f>
        <v/>
      </c>
      <c r="NG76" t="str">
        <f>IF('[1]Data Checking'!NK76="","",'[1]Data Checking'!NK76)</f>
        <v/>
      </c>
      <c r="NH76" t="str">
        <f>IF('[1]Data Checking'!NL76="","",'[1]Data Checking'!NL76)</f>
        <v/>
      </c>
      <c r="NI76" t="str">
        <f>IF('[1]Data Checking'!NM76="","",'[1]Data Checking'!NM76)</f>
        <v/>
      </c>
      <c r="NJ76" t="str">
        <f>IF('[1]Data Checking'!NN76="","",'[1]Data Checking'!NN76)</f>
        <v/>
      </c>
      <c r="NK76" t="str">
        <f>IF('[1]Data Checking'!NO76="","",'[1]Data Checking'!NO76)</f>
        <v/>
      </c>
      <c r="NL76" t="str">
        <f>IF('[1]Data Checking'!NP76="","",'[1]Data Checking'!NP76)</f>
        <v/>
      </c>
      <c r="NM76" t="str">
        <f>IF('[1]Data Checking'!NQ76="","",'[1]Data Checking'!NQ76)</f>
        <v/>
      </c>
      <c r="NN76" t="str">
        <f>IF('[1]Data Checking'!NR76="","",'[1]Data Checking'!NR76)</f>
        <v/>
      </c>
      <c r="NO76" t="str">
        <f>IF('[1]Data Checking'!NS76="","",'[1]Data Checking'!NS76)</f>
        <v/>
      </c>
      <c r="NP76" t="str">
        <f>IF('[1]Data Checking'!NT76="","",'[1]Data Checking'!NT76)</f>
        <v/>
      </c>
      <c r="NQ76" t="str">
        <f>IF('[1]Data Checking'!NU76="","",'[1]Data Checking'!NU76)</f>
        <v/>
      </c>
      <c r="NR76" t="str">
        <f>IF('[1]Data Checking'!NV76="","",'[1]Data Checking'!NV76)</f>
        <v/>
      </c>
      <c r="NS76" t="str">
        <f>IF('[1]Data Checking'!NW76="","",'[1]Data Checking'!NW76)</f>
        <v/>
      </c>
      <c r="NT76" t="str">
        <f>IF('[1]Data Checking'!NX76="","",'[1]Data Checking'!NX76)</f>
        <v/>
      </c>
      <c r="NU76" t="str">
        <f>IF('[1]Data Checking'!NY76="","",'[1]Data Checking'!NY76)</f>
        <v/>
      </c>
      <c r="NV76" t="str">
        <f>IF('[1]Data Checking'!NZ76="","",'[1]Data Checking'!NZ76)</f>
        <v/>
      </c>
      <c r="NW76" t="str">
        <f>IF('[1]Data Checking'!OA76="","",'[1]Data Checking'!OA76)</f>
        <v/>
      </c>
      <c r="NX76" t="str">
        <f>IF('[1]Data Checking'!OB76="","",'[1]Data Checking'!OB76)</f>
        <v/>
      </c>
      <c r="NY76" t="str">
        <f>IF('[1]Data Checking'!OC76="","",'[1]Data Checking'!OC76)</f>
        <v/>
      </c>
      <c r="NZ76" t="str">
        <f>IF('[1]Data Checking'!OD76="","",'[1]Data Checking'!OD76)</f>
        <v/>
      </c>
      <c r="OA76" t="str">
        <f>IF('[1]Data Checking'!OE76="","",'[1]Data Checking'!OE76)</f>
        <v/>
      </c>
      <c r="OB76" t="str">
        <f>IF('[1]Data Checking'!OF76="","",'[1]Data Checking'!OF76)</f>
        <v/>
      </c>
      <c r="OC76" t="str">
        <f>IF('[1]Data Checking'!OG76="","",'[1]Data Checking'!OG76)</f>
        <v/>
      </c>
      <c r="OD76" t="str">
        <f>IF('[1]Data Checking'!OH76="","",'[1]Data Checking'!OH76)</f>
        <v/>
      </c>
      <c r="OE76" t="str">
        <f>IF('[1]Data Checking'!OI76="","",'[1]Data Checking'!OI76)</f>
        <v/>
      </c>
      <c r="OF76" t="str">
        <f>IF('[1]Data Checking'!OJ76="","",'[1]Data Checking'!OJ76)</f>
        <v/>
      </c>
      <c r="OG76" t="str">
        <f>IF('[1]Data Checking'!OK76="","",'[1]Data Checking'!OK76)</f>
        <v/>
      </c>
      <c r="OH76" t="str">
        <f>IF('[1]Data Checking'!OL76="","",'[1]Data Checking'!OL76)</f>
        <v/>
      </c>
      <c r="OI76" t="str">
        <f>IF('[1]Data Checking'!OM76="","",'[1]Data Checking'!OM76)</f>
        <v/>
      </c>
      <c r="OJ76" t="str">
        <f>IF('[1]Data Checking'!ON76="","",'[1]Data Checking'!ON76)</f>
        <v/>
      </c>
      <c r="OK76" t="str">
        <f>IF('[1]Data Checking'!OO76="","",'[1]Data Checking'!OO76)</f>
        <v/>
      </c>
      <c r="OL76" t="str">
        <f>IF('[1]Data Checking'!OP76="","",'[1]Data Checking'!OP76)</f>
        <v/>
      </c>
      <c r="OM76" t="str">
        <f>IF('[1]Data Checking'!OQ76="","",'[1]Data Checking'!OQ76)</f>
        <v/>
      </c>
      <c r="ON76" t="str">
        <f>IF('[1]Data Checking'!OR76="","",'[1]Data Checking'!OR76)</f>
        <v/>
      </c>
      <c r="OO76" t="str">
        <f>IF('[1]Data Checking'!OS76="","",'[1]Data Checking'!OS76)</f>
        <v/>
      </c>
      <c r="OP76" t="str">
        <f>IF('[1]Data Checking'!OT76="","",'[1]Data Checking'!OT76)</f>
        <v/>
      </c>
      <c r="OQ76" t="str">
        <f>IF('[1]Data Checking'!OU76="","",'[1]Data Checking'!OU76)</f>
        <v/>
      </c>
      <c r="OR76" t="str">
        <f>IF('[1]Data Checking'!OV76="","",'[1]Data Checking'!OV76)</f>
        <v/>
      </c>
      <c r="OS76" t="str">
        <f>IF('[1]Data Checking'!OW76="","",'[1]Data Checking'!OW76)</f>
        <v/>
      </c>
      <c r="OT76" t="str">
        <f>IF('[1]Data Checking'!OX76="","",'[1]Data Checking'!OX76)</f>
        <v/>
      </c>
      <c r="OU76" t="str">
        <f>IF('[1]Data Checking'!OY76="","",'[1]Data Checking'!OY76)</f>
        <v/>
      </c>
      <c r="OV76" t="str">
        <f>IF('[1]Data Checking'!OZ76="","",'[1]Data Checking'!OZ76)</f>
        <v/>
      </c>
      <c r="OW76" t="str">
        <f>IF('[1]Data Checking'!PA76="","",'[1]Data Checking'!PA76)</f>
        <v/>
      </c>
      <c r="OX76" t="str">
        <f>IF('[1]Data Checking'!PB76="","",'[1]Data Checking'!PB76)</f>
        <v/>
      </c>
      <c r="OY76" t="str">
        <f>IF('[1]Data Checking'!PC76="","",'[1]Data Checking'!PC76)</f>
        <v/>
      </c>
      <c r="OZ76" t="str">
        <f>IF('[1]Data Checking'!PD76="","",'[1]Data Checking'!PD76)</f>
        <v/>
      </c>
      <c r="PA76" t="str">
        <f>IF('[1]Data Checking'!PE76="","",'[1]Data Checking'!PE76)</f>
        <v/>
      </c>
      <c r="PB76" t="str">
        <f>IF('[1]Data Checking'!PF76="","",'[1]Data Checking'!PF76)</f>
        <v/>
      </c>
      <c r="PC76" t="str">
        <f>IF('[1]Data Checking'!PG76="","",'[1]Data Checking'!PG76)</f>
        <v/>
      </c>
      <c r="PD76" t="str">
        <f>IF('[1]Data Checking'!PH76="","",'[1]Data Checking'!PH76)</f>
        <v/>
      </c>
      <c r="PE76" t="str">
        <f>IF('[1]Data Checking'!PI76="","",'[1]Data Checking'!PI76)</f>
        <v/>
      </c>
      <c r="PF76" t="str">
        <f>IF('[1]Data Checking'!PJ76="","",'[1]Data Checking'!PJ76)</f>
        <v/>
      </c>
      <c r="PG76" t="str">
        <f>IF('[1]Data Checking'!PK76="","",'[1]Data Checking'!PK76)</f>
        <v/>
      </c>
      <c r="PH76" t="str">
        <f>IF('[1]Data Checking'!PL76="","",'[1]Data Checking'!PL76)</f>
        <v/>
      </c>
      <c r="PI76" t="str">
        <f>IF('[1]Data Checking'!PM76="","",'[1]Data Checking'!PM76)</f>
        <v/>
      </c>
      <c r="PJ76" t="str">
        <f>IF('[1]Data Checking'!PN76="","",'[1]Data Checking'!PN76)</f>
        <v/>
      </c>
      <c r="PK76" t="str">
        <f>IF('[1]Data Checking'!PO76="","",'[1]Data Checking'!PO76)</f>
        <v/>
      </c>
      <c r="PL76" t="str">
        <f>IF('[1]Data Checking'!PP76="","",'[1]Data Checking'!PP76)</f>
        <v/>
      </c>
      <c r="PM76" t="str">
        <f>IF('[1]Data Checking'!PQ76="","",'[1]Data Checking'!PQ76)</f>
        <v/>
      </c>
      <c r="PN76" t="str">
        <f>IF('[1]Data Checking'!PR76="","",'[1]Data Checking'!PR76)</f>
        <v/>
      </c>
      <c r="PO76" t="str">
        <f>IF('[1]Data Checking'!PS76="","",'[1]Data Checking'!PS76)</f>
        <v/>
      </c>
      <c r="PP76" t="str">
        <f>IF('[1]Data Checking'!PT76="","",'[1]Data Checking'!PT76)</f>
        <v/>
      </c>
      <c r="PQ76" t="str">
        <f>IF('[1]Data Checking'!PU76="","",'[1]Data Checking'!PU76)</f>
        <v/>
      </c>
      <c r="PR76" t="str">
        <f>IF('[1]Data Checking'!PV76="","",'[1]Data Checking'!PV76)</f>
        <v/>
      </c>
      <c r="PS76" t="str">
        <f>IF('[1]Data Checking'!PW76="","",'[1]Data Checking'!PW76)</f>
        <v/>
      </c>
      <c r="PT76" t="str">
        <f>IF('[1]Data Checking'!PX76="","",'[1]Data Checking'!PX76)</f>
        <v/>
      </c>
      <c r="PU76" t="str">
        <f>IF('[1]Data Checking'!PY76="","",'[1]Data Checking'!PY76)</f>
        <v/>
      </c>
      <c r="PV76" t="str">
        <f>IF('[1]Data Checking'!PZ76="","",'[1]Data Checking'!PZ76)</f>
        <v/>
      </c>
      <c r="PW76" t="str">
        <f>IF('[1]Data Checking'!QA76="","",'[1]Data Checking'!QA76)</f>
        <v/>
      </c>
      <c r="PX76" t="str">
        <f>IF('[1]Data Checking'!QB76="","",'[1]Data Checking'!QB76)</f>
        <v/>
      </c>
      <c r="PY76" t="str">
        <f>IF('[1]Data Checking'!QC76="","",'[1]Data Checking'!QC76)</f>
        <v/>
      </c>
      <c r="PZ76" t="str">
        <f>IF('[1]Data Checking'!QD76="","",'[1]Data Checking'!QD76)</f>
        <v/>
      </c>
      <c r="QA76" t="str">
        <f>IF('[1]Data Checking'!QE76="","",'[1]Data Checking'!QE76)</f>
        <v/>
      </c>
      <c r="QB76" t="str">
        <f>IF('[1]Data Checking'!QF76="","",'[1]Data Checking'!QF76)</f>
        <v/>
      </c>
      <c r="QC76" t="str">
        <f>IF('[1]Data Checking'!QG76="","",'[1]Data Checking'!QG76)</f>
        <v/>
      </c>
      <c r="QD76" t="str">
        <f>IF('[1]Data Checking'!QH76="","",'[1]Data Checking'!QH76)</f>
        <v/>
      </c>
      <c r="QE76" t="str">
        <f>IF('[1]Data Checking'!QI76="","",'[1]Data Checking'!QI76)</f>
        <v/>
      </c>
      <c r="QF76" t="str">
        <f>IF('[1]Data Checking'!QJ76="","",'[1]Data Checking'!QJ76)</f>
        <v/>
      </c>
      <c r="QG76" t="str">
        <f>IF('[1]Data Checking'!QK76="","",'[1]Data Checking'!QK76)</f>
        <v/>
      </c>
      <c r="QH76" t="str">
        <f>IF('[1]Data Checking'!QL76="","",'[1]Data Checking'!QL76)</f>
        <v/>
      </c>
      <c r="QI76" t="str">
        <f>IF('[1]Data Checking'!QM76="","",'[1]Data Checking'!QM76)</f>
        <v/>
      </c>
      <c r="QJ76" t="str">
        <f>IF('[1]Data Checking'!QN76="","",'[1]Data Checking'!QN76)</f>
        <v/>
      </c>
      <c r="QK76" t="str">
        <f>IF('[1]Data Checking'!QO76="","",'[1]Data Checking'!QO76)</f>
        <v/>
      </c>
      <c r="QL76" t="str">
        <f>IF('[1]Data Checking'!QP76="","",'[1]Data Checking'!QP76)</f>
        <v/>
      </c>
      <c r="QM76" t="str">
        <f>IF('[1]Data Checking'!QQ76="","",'[1]Data Checking'!QQ76)</f>
        <v/>
      </c>
      <c r="QN76" t="str">
        <f>IF('[1]Data Checking'!QR76="","",'[1]Data Checking'!QR76)</f>
        <v/>
      </c>
      <c r="QO76" t="str">
        <f>IF('[1]Data Checking'!QS76="","",'[1]Data Checking'!QS76)</f>
        <v/>
      </c>
      <c r="QP76" t="str">
        <f>IF('[1]Data Checking'!QT76="","",'[1]Data Checking'!QT76)</f>
        <v/>
      </c>
      <c r="QQ76" t="str">
        <f>IF('[1]Data Checking'!QU76="","",'[1]Data Checking'!QU76)</f>
        <v/>
      </c>
      <c r="QR76" t="str">
        <f>IF('[1]Data Checking'!QV76="","",'[1]Data Checking'!QV76)</f>
        <v/>
      </c>
      <c r="QS76" t="str">
        <f>IF('[1]Data Checking'!QW76="","",'[1]Data Checking'!QW76)</f>
        <v/>
      </c>
      <c r="QT76" t="str">
        <f>IF('[1]Data Checking'!QX76="","",'[1]Data Checking'!QX76)</f>
        <v/>
      </c>
      <c r="QU76" t="str">
        <f>IF('[1]Data Checking'!QY76="","",'[1]Data Checking'!QY76)</f>
        <v/>
      </c>
      <c r="QV76" t="str">
        <f>IF('[1]Data Checking'!QZ76="","",'[1]Data Checking'!QZ76)</f>
        <v/>
      </c>
      <c r="QW76" t="str">
        <f>IF('[1]Data Checking'!RA76="","",'[1]Data Checking'!RA76)</f>
        <v/>
      </c>
      <c r="QX76" t="str">
        <f>IF('[1]Data Checking'!RB76="","",'[1]Data Checking'!RB76)</f>
        <v/>
      </c>
      <c r="QY76" t="str">
        <f>IF('[1]Data Checking'!RC76="","",'[1]Data Checking'!RC76)</f>
        <v/>
      </c>
      <c r="QZ76" t="str">
        <f>IF('[1]Data Checking'!RD76="","",'[1]Data Checking'!RD76)</f>
        <v/>
      </c>
      <c r="RA76" t="str">
        <f>IF('[1]Data Checking'!RE76="","",'[1]Data Checking'!RE76)</f>
        <v/>
      </c>
      <c r="RB76" t="str">
        <f>IF('[1]Data Checking'!RF76="","",'[1]Data Checking'!RF76)</f>
        <v/>
      </c>
      <c r="RC76" t="str">
        <f>IF('[1]Data Checking'!RG76="","",'[1]Data Checking'!RG76)</f>
        <v/>
      </c>
      <c r="RD76" t="str">
        <f>IF('[1]Data Checking'!RH76="","",'[1]Data Checking'!RH76)</f>
        <v/>
      </c>
      <c r="RE76" t="str">
        <f>IF('[1]Data Checking'!RI76="","",'[1]Data Checking'!RI76)</f>
        <v/>
      </c>
      <c r="RF76" t="str">
        <f>IF('[1]Data Checking'!RJ76="","",'[1]Data Checking'!RJ76)</f>
        <v/>
      </c>
      <c r="RG76" t="str">
        <f>IF('[1]Data Checking'!RK76="","",'[1]Data Checking'!RK76)</f>
        <v/>
      </c>
      <c r="RH76" t="str">
        <f>IF('[1]Data Checking'!RL76="","",'[1]Data Checking'!RL76)</f>
        <v/>
      </c>
      <c r="RI76" t="str">
        <f>IF('[1]Data Checking'!RM76="","",'[1]Data Checking'!RM76)</f>
        <v/>
      </c>
      <c r="RJ76" t="str">
        <f>IF('[1]Data Checking'!RN76="","",'[1]Data Checking'!RN76)</f>
        <v/>
      </c>
      <c r="RK76" t="str">
        <f>IF('[1]Data Checking'!RO76="","",'[1]Data Checking'!RO76)</f>
        <v/>
      </c>
      <c r="RL76" t="str">
        <f>IF('[1]Data Checking'!RP76="","",'[1]Data Checking'!RP76)</f>
        <v/>
      </c>
      <c r="RM76" t="str">
        <f>IF('[1]Data Checking'!RQ76="","",'[1]Data Checking'!RQ76)</f>
        <v/>
      </c>
      <c r="RN76" t="str">
        <f>IF('[1]Data Checking'!RR76="","",'[1]Data Checking'!RR76)</f>
        <v/>
      </c>
      <c r="RO76" t="str">
        <f>IF('[1]Data Checking'!RS76="","",'[1]Data Checking'!RS76)</f>
        <v/>
      </c>
      <c r="RP76" t="str">
        <f>IF('[1]Data Checking'!RT76="","",'[1]Data Checking'!RT76)</f>
        <v/>
      </c>
      <c r="RQ76" t="str">
        <f>IF('[1]Data Checking'!RU76="","",'[1]Data Checking'!RU76)</f>
        <v/>
      </c>
      <c r="RR76" t="str">
        <f>IF('[1]Data Checking'!RV76="","",'[1]Data Checking'!RV76)</f>
        <v/>
      </c>
      <c r="RS76" t="str">
        <f>IF('[1]Data Checking'!RW76="","",'[1]Data Checking'!RW76)</f>
        <v/>
      </c>
      <c r="RT76" t="str">
        <f>IF('[1]Data Checking'!RX76="","",'[1]Data Checking'!RX76)</f>
        <v/>
      </c>
      <c r="RU76" t="str">
        <f>IF('[1]Data Checking'!RY76="","",'[1]Data Checking'!RY76)</f>
        <v/>
      </c>
      <c r="RV76" t="str">
        <f>IF('[1]Data Checking'!RZ76="","",'[1]Data Checking'!RZ76)</f>
        <v/>
      </c>
      <c r="RW76" t="str">
        <f>IF('[1]Data Checking'!SA76="","",'[1]Data Checking'!SA76)</f>
        <v/>
      </c>
      <c r="RX76" t="str">
        <f>IF('[1]Data Checking'!SB76="","",'[1]Data Checking'!SB76)</f>
        <v/>
      </c>
      <c r="RY76" t="str">
        <f>IF('[1]Data Checking'!SC76="","",'[1]Data Checking'!SC76)</f>
        <v/>
      </c>
      <c r="RZ76" t="str">
        <f>IF('[1]Data Checking'!SD76="","",'[1]Data Checking'!SD76)</f>
        <v/>
      </c>
      <c r="SA76" t="str">
        <f>IF('[1]Data Checking'!SE76="","",'[1]Data Checking'!SE76)</f>
        <v/>
      </c>
      <c r="SB76" t="str">
        <f>IF('[1]Data Checking'!SF76="","",'[1]Data Checking'!SF76)</f>
        <v/>
      </c>
      <c r="SC76" t="str">
        <f>IF('[1]Data Checking'!SG76="","",'[1]Data Checking'!SG76)</f>
        <v/>
      </c>
      <c r="SD76" t="str">
        <f>IF('[1]Data Checking'!SH76="","",'[1]Data Checking'!SH76)</f>
        <v/>
      </c>
      <c r="SE76" t="str">
        <f>IF('[1]Data Checking'!SI76="","",'[1]Data Checking'!SI76)</f>
        <v/>
      </c>
      <c r="SF76" t="str">
        <f>IF('[1]Data Checking'!SJ76="","",'[1]Data Checking'!SJ76)</f>
        <v/>
      </c>
      <c r="SG76" t="str">
        <f>IF('[1]Data Checking'!SK76="","",'[1]Data Checking'!SK76)</f>
        <v/>
      </c>
      <c r="SH76" t="str">
        <f>IF('[1]Data Checking'!SL76="","",'[1]Data Checking'!SL76)</f>
        <v/>
      </c>
      <c r="SI76" t="str">
        <f>IF('[1]Data Checking'!SM76="","",'[1]Data Checking'!SM76)</f>
        <v/>
      </c>
      <c r="SJ76" t="str">
        <f>IF('[1]Data Checking'!SN76="","",'[1]Data Checking'!SN76)</f>
        <v/>
      </c>
      <c r="SK76" t="str">
        <f>IF('[1]Data Checking'!SO76="","",'[1]Data Checking'!SO76)</f>
        <v/>
      </c>
      <c r="SL76" t="str">
        <f>IF('[1]Data Checking'!SP76="","",'[1]Data Checking'!SP76)</f>
        <v/>
      </c>
      <c r="SM76" t="str">
        <f>IF('[1]Data Checking'!SQ76="","",'[1]Data Checking'!SQ76)</f>
        <v/>
      </c>
      <c r="SN76" t="str">
        <f>IF('[1]Data Checking'!SR76="","",'[1]Data Checking'!SR76)</f>
        <v/>
      </c>
      <c r="SO76" t="str">
        <f>IF('[1]Data Checking'!SS76="","",'[1]Data Checking'!SS76)</f>
        <v/>
      </c>
      <c r="SP76" t="str">
        <f>IF('[1]Data Checking'!ST76="","",'[1]Data Checking'!ST76)</f>
        <v/>
      </c>
      <c r="SQ76" t="str">
        <f>IF('[1]Data Checking'!SU76="","",'[1]Data Checking'!SU76)</f>
        <v/>
      </c>
      <c r="SR76" t="str">
        <f>IF('[1]Data Checking'!SV76="","",'[1]Data Checking'!SV76)</f>
        <v/>
      </c>
      <c r="SS76" t="str">
        <f>IF('[1]Data Checking'!SW76="","",'[1]Data Checking'!SW76)</f>
        <v/>
      </c>
      <c r="ST76" t="str">
        <f>IF('[1]Data Checking'!SX76="","",'[1]Data Checking'!SX76)</f>
        <v/>
      </c>
      <c r="SU76" t="str">
        <f>IF('[1]Data Checking'!SY76="","",'[1]Data Checking'!SY76)</f>
        <v/>
      </c>
      <c r="SV76" t="str">
        <f>IF('[1]Data Checking'!SZ76="","",'[1]Data Checking'!SZ76)</f>
        <v/>
      </c>
      <c r="SW76" t="str">
        <f>IF('[1]Data Checking'!TA76="","",'[1]Data Checking'!TA76)</f>
        <v/>
      </c>
      <c r="SX76" t="str">
        <f>IF('[1]Data Checking'!TB76="","",'[1]Data Checking'!TB76)</f>
        <v/>
      </c>
      <c r="SY76" t="str">
        <f>IF('[1]Data Checking'!TC76="","",'[1]Data Checking'!TC76)</f>
        <v/>
      </c>
      <c r="SZ76" t="str">
        <f>IF('[1]Data Checking'!TD76="","",'[1]Data Checking'!TD76)</f>
        <v/>
      </c>
      <c r="TA76" t="str">
        <f>IF('[1]Data Checking'!TE76="","",'[1]Data Checking'!TE76)</f>
        <v/>
      </c>
      <c r="TB76" t="str">
        <f>IF('[1]Data Checking'!TF76="","",'[1]Data Checking'!TF76)</f>
        <v/>
      </c>
      <c r="TC76" t="str">
        <f>IF('[1]Data Checking'!TG76="","",'[1]Data Checking'!TG76)</f>
        <v/>
      </c>
      <c r="TD76" t="str">
        <f>IF('[1]Data Checking'!TH76="","",'[1]Data Checking'!TH76)</f>
        <v/>
      </c>
      <c r="TE76" t="str">
        <f>IF('[1]Data Checking'!TI76="","",'[1]Data Checking'!TI76)</f>
        <v/>
      </c>
      <c r="TF76" t="str">
        <f>IF('[1]Data Checking'!TJ76="","",'[1]Data Checking'!TJ76)</f>
        <v/>
      </c>
      <c r="TG76" t="str">
        <f>IF('[1]Data Checking'!TK76="","",'[1]Data Checking'!TK76)</f>
        <v/>
      </c>
      <c r="TH76" t="str">
        <f>IF('[1]Data Checking'!TL76="","",'[1]Data Checking'!TL76)</f>
        <v/>
      </c>
      <c r="TI76" t="str">
        <f>IF('[1]Data Checking'!TM76="","",'[1]Data Checking'!TM76)</f>
        <v/>
      </c>
      <c r="TJ76">
        <f>IF('[1]Data Checking'!TN76="","",'[1]Data Checking'!TN76)</f>
        <v>0</v>
      </c>
      <c r="TK76">
        <f>IF('[1]Data Checking'!TO76="","",'[1]Data Checking'!TO76)</f>
        <v>0</v>
      </c>
      <c r="TL76">
        <f>IF('[1]Data Checking'!TP76="","",'[1]Data Checking'!TP76)</f>
        <v>0</v>
      </c>
      <c r="TM76">
        <f>IF('[1]Data Checking'!TQ76="","",'[1]Data Checking'!TQ76)</f>
        <v>0</v>
      </c>
      <c r="TN76">
        <f>IF('[1]Data Checking'!TR76="","",'[1]Data Checking'!TR76)</f>
        <v>0</v>
      </c>
      <c r="TO76" t="str">
        <f>IF('[1]Data Checking'!TS76="","",'[1]Data Checking'!TS76)</f>
        <v/>
      </c>
      <c r="TP76" t="str">
        <f>IF('[1]Data Checking'!TT76="","",'[1]Data Checking'!TT76)</f>
        <v/>
      </c>
      <c r="TQ76">
        <f>IF('[1]Data Checking'!TU76="","",'[1]Data Checking'!TU76)</f>
        <v>237779734</v>
      </c>
      <c r="TR76" t="str">
        <f>IF('[1]Data Checking'!TV76="","",'[1]Data Checking'!TV76)</f>
        <v>3ce04a1e-a9ae-46f1-87fc-e6bb62b06e41</v>
      </c>
      <c r="TS76">
        <f>IF('[1]Data Checking'!TW76="","",'[1]Data Checking'!TW76)</f>
        <v>44531.651898148149</v>
      </c>
      <c r="TT76" t="str">
        <f>IF('[1]Data Checking'!TX76="","",'[1]Data Checking'!TX76)</f>
        <v/>
      </c>
      <c r="TU76" t="str">
        <f>IF('[1]Data Checking'!TY76="","",'[1]Data Checking'!TY76)</f>
        <v/>
      </c>
      <c r="TV76" t="str">
        <f>IF('[1]Data Checking'!TZ76="","",'[1]Data Checking'!TZ76)</f>
        <v>submitted_via_web</v>
      </c>
      <c r="TW76" t="str">
        <f>IF('[1]Data Checking'!UA76="","",'[1]Data Checking'!UA76)</f>
        <v>icsm_haiti</v>
      </c>
      <c r="TX76" t="str">
        <f>IF('[1]Data Checking'!UB76="","",'[1]Data Checking'!UB76)</f>
        <v/>
      </c>
      <c r="TY76">
        <f>IF('[1]Data Checking'!UC76="","",'[1]Data Checking'!UC76)</f>
        <v>78</v>
      </c>
      <c r="TZ76" t="str">
        <f>IF('[1]Data Checking'!UD76="","",'[1]Data Checking'!UD76)</f>
        <v/>
      </c>
      <c r="UA76" t="e">
        <f>IF('[1]Data Checking'!UL76="","",'[1]Data Checking'!UL76)</f>
        <v>#REF!</v>
      </c>
      <c r="UB76" t="e">
        <f>IF('[1]Data Checking'!UM76="","",'[1]Data Checking'!UM76)</f>
        <v>#REF!</v>
      </c>
      <c r="UC76" t="e">
        <f>IF('[1]Data Checking'!UN76="","",'[1]Data Checking'!UN76)</f>
        <v>#REF!</v>
      </c>
    </row>
    <row r="77" spans="1:549">
      <c r="A77">
        <f>IF('[1]Data Checking'!D77="","",'[1]Data Checking'!D77)</f>
        <v>44530.669130648152</v>
      </c>
      <c r="B77">
        <f>IF('[1]Data Checking'!E77="","",'[1]Data Checking'!E77)</f>
        <v>44531.437825949077</v>
      </c>
      <c r="C77">
        <f>IF('[1]Data Checking'!F77="","",'[1]Data Checking'!F77)</f>
        <v>44530</v>
      </c>
      <c r="D77" t="str">
        <f>IF('[1]Data Checking'!H77="","",'[1]Data Checking'!H77)</f>
        <v>audit.csv</v>
      </c>
      <c r="E77" t="str">
        <f>IF('[1]Data Checking'!I77="","",'[1]Data Checking'!I77)</f>
        <v>icsm_haiti</v>
      </c>
      <c r="F77" t="str">
        <f>IF('[1]Data Checking'!J77="","",'[1]Data Checking'!J77)</f>
        <v/>
      </c>
      <c r="G77" t="str">
        <f>IF('[1]Data Checking'!K77="","",'[1]Data Checking'!K77)</f>
        <v>0</v>
      </c>
      <c r="H77">
        <f>IF('[1]Data Checking'!L77="","",'[1]Data Checking'!L77)</f>
        <v>44531</v>
      </c>
      <c r="I77" t="str">
        <f>IF('[1]Data Checking'!M77="","",'[1]Data Checking'!M77)</f>
        <v>WFP</v>
      </c>
      <c r="J77" t="str">
        <f>IF('[1]Data Checking'!N77="","",'[1]Data Checking'!N77)</f>
        <v/>
      </c>
      <c r="K77" t="str">
        <f>IF('[1]Data Checking'!O77="","",'[1]Data Checking'!O77)</f>
        <v>wfp</v>
      </c>
      <c r="L77" t="str">
        <f>IF('[1]Data Checking'!P77="","",'[1]Data Checking'!P77)</f>
        <v>WFP</v>
      </c>
      <c r="M77" t="str">
        <f>IF('[1]Data Checking'!Q77="","",'[1]Data Checking'!Q77)</f>
        <v>WFP</v>
      </c>
      <c r="N77" t="str">
        <f>IF('[1]Data Checking'!R77="","",'[1]Data Checking'!R77)</f>
        <v>Autre</v>
      </c>
      <c r="O77" t="str">
        <f>IF('[1]Data Checking'!S77="","",'[1]Data Checking'!S77)</f>
        <v>MA</v>
      </c>
      <c r="P77" t="str">
        <f>IF('[1]Data Checking'!T77="","",'[1]Data Checking'!T77)</f>
        <v>autre</v>
      </c>
      <c r="Q77" t="str">
        <f>IF('[1]Data Checking'!U77="","",'[1]Data Checking'!U77)</f>
        <v>Autre</v>
      </c>
      <c r="R77" t="str">
        <f>IF('[1]Data Checking'!V77="","",'[1]Data Checking'!V77)</f>
        <v>MA</v>
      </c>
      <c r="S77" t="str">
        <f>IF('[1]Data Checking'!W77="","",'[1]Data Checking'!W77)</f>
        <v>Nord</v>
      </c>
      <c r="T77" t="str">
        <f>IF('[1]Data Checking'!X77="","",'[1]Data Checking'!X77)</f>
        <v>Cap-Haïtien</v>
      </c>
      <c r="U77" t="str">
        <f>IF('[1]Data Checking'!Y77="","",'[1]Data Checking'!Y77)</f>
        <v>HT0311</v>
      </c>
      <c r="V77" t="str">
        <f>IF('[1]Data Checking'!Z77="","",'[1]Data Checking'!Z77)</f>
        <v>Cap-Haïtien</v>
      </c>
      <c r="W77" t="str">
        <f>IF('[1]Data Checking'!AA77="","",'[1]Data Checking'!AA77)</f>
        <v>1re Section Bande du Nord</v>
      </c>
      <c r="X77" t="str">
        <f>IF('[1]Data Checking'!AB77="","",'[1]Data Checking'!AB77)</f>
        <v>HT0311-01</v>
      </c>
      <c r="Y77" t="str">
        <f>IF('[1]Data Checking'!AC77="","",'[1]Data Checking'!AC77)</f>
        <v>1re Section Bande du Nord</v>
      </c>
      <c r="Z77" t="str">
        <f>IF('[1]Data Checking'!AD77="","",'[1]Data Checking'!AD77)</f>
        <v>Autre</v>
      </c>
      <c r="AA77" t="str">
        <f>IF('[1]Data Checking'!AE77="","",'[1]Data Checking'!AE77)</f>
        <v>Cité Chauvel</v>
      </c>
      <c r="AB77" t="str">
        <f>IF('[1]Data Checking'!AF77="","",'[1]Data Checking'!AF77)</f>
        <v>autre</v>
      </c>
      <c r="AC77" t="str">
        <f>IF('[1]Data Checking'!AG77="","",'[1]Data Checking'!AG77)</f>
        <v>Autre</v>
      </c>
      <c r="AD77" t="str">
        <f>IF('[1]Data Checking'!AH77="","",'[1]Data Checking'!AH77)</f>
        <v>Cité Chauvel</v>
      </c>
      <c r="AE77" t="str">
        <f>IF('[1]Data Checking'!AI77="","",'[1]Data Checking'!AI77)</f>
        <v>Marché de Cluny</v>
      </c>
      <c r="AF77" t="str">
        <f>IF('[1]Data Checking'!AJ77="","",'[1]Data Checking'!AJ77)</f>
        <v/>
      </c>
      <c r="AG77" t="str">
        <f>IF('[1]Data Checking'!AK77="","",'[1]Data Checking'!AK77)</f>
        <v>cap-haitien</v>
      </c>
      <c r="AH77" t="str">
        <f>IF('[1]Data Checking'!AL77="","",'[1]Data Checking'!AL77)</f>
        <v>Marché de Cluny</v>
      </c>
      <c r="AI77" t="str">
        <f>IF('[1]Data Checking'!AM77="","",'[1]Data Checking'!AM77)</f>
        <v>Marché de Cluny</v>
      </c>
      <c r="AJ77" t="str">
        <f>IF('[1]Data Checking'!AN77="","",'[1]Data Checking'!AN77)</f>
        <v>Milieu urbain</v>
      </c>
      <c r="AK77" t="str">
        <f>IF('[1]Data Checking'!AO77="","",'[1]Data Checking'!AO77)</f>
        <v>Enquête auprès d'un client (pour l'eau de boisson et la situation sécuritaire)</v>
      </c>
      <c r="AL77" t="str">
        <f>IF('[1]Data Checking'!AP77="","",'[1]Data Checking'!AP77)</f>
        <v>Oui</v>
      </c>
      <c r="AM77" t="str">
        <f>IF('[1]Data Checking'!AQ77="","",'[1]Data Checking'!AQ77)</f>
        <v/>
      </c>
      <c r="AN77" t="str">
        <f>IF('[1]Data Checking'!AR77="","",'[1]Data Checking'!AR77)</f>
        <v>Oui</v>
      </c>
      <c r="AO77" t="str">
        <f>IF('[1]Data Checking'!AS77="","",'[1]Data Checking'!AS77)</f>
        <v/>
      </c>
      <c r="AP77" t="str">
        <f>IF('[1]Data Checking'!AT77="","",'[1]Data Checking'!AT77)</f>
        <v>Femme</v>
      </c>
      <c r="AQ77">
        <f>IF('[1]Data Checking'!AU77="","",'[1]Data Checking'!AU77)</f>
        <v>44531</v>
      </c>
      <c r="AR77">
        <f>IF('[1]Data Checking'!AV77="","",'[1]Data Checking'!AV77)</f>
        <v>44531</v>
      </c>
      <c r="AS77" t="str">
        <f>IF('[1]Data Checking'!AW77="","",'[1]Data Checking'!AW77)</f>
        <v/>
      </c>
      <c r="AT77" t="str">
        <f>IF('[1]Data Checking'!AX77="","",'[1]Data Checking'!AX77)</f>
        <v/>
      </c>
      <c r="AU77" t="str">
        <f>IF('[1]Data Checking'!AY77="","",'[1]Data Checking'!AY77)</f>
        <v/>
      </c>
      <c r="AV77" t="str">
        <f>IF('[1]Data Checking'!AZ77="","",'[1]Data Checking'!AZ77)</f>
        <v/>
      </c>
      <c r="AW77" t="str">
        <f>IF('[1]Data Checking'!BA77="","",'[1]Data Checking'!BA77)</f>
        <v/>
      </c>
      <c r="AX77" t="str">
        <f>IF('[1]Data Checking'!BB77="","",'[1]Data Checking'!BB77)</f>
        <v/>
      </c>
      <c r="AY77" t="str">
        <f>IF('[1]Data Checking'!BC77="","",'[1]Data Checking'!BC77)</f>
        <v/>
      </c>
      <c r="AZ77" t="str">
        <f>IF('[1]Data Checking'!BD77="","",'[1]Data Checking'!BD77)</f>
        <v/>
      </c>
      <c r="BA77" t="str">
        <f>IF('[1]Data Checking'!BE77="","",'[1]Data Checking'!BE77)</f>
        <v/>
      </c>
      <c r="BB77" t="str">
        <f>IF('[1]Data Checking'!BF77="","",'[1]Data Checking'!BF77)</f>
        <v/>
      </c>
      <c r="BC77" t="str">
        <f>IF('[1]Data Checking'!BG77="","",'[1]Data Checking'!BG77)</f>
        <v/>
      </c>
      <c r="BD77" t="str">
        <f>IF('[1]Data Checking'!BH77="","",'[1]Data Checking'!BH77)</f>
        <v/>
      </c>
      <c r="BE77" t="str">
        <f>IF('[1]Data Checking'!BI77="","",'[1]Data Checking'!BI77)</f>
        <v/>
      </c>
      <c r="BF77" t="str">
        <f>IF('[1]Data Checking'!BJ77="","",'[1]Data Checking'!BJ77)</f>
        <v/>
      </c>
      <c r="BG77" t="str">
        <f>IF('[1]Data Checking'!BK77="","",'[1]Data Checking'!BK77)</f>
        <v/>
      </c>
      <c r="BH77" t="str">
        <f>IF('[1]Data Checking'!BL77="","",'[1]Data Checking'!BL77)</f>
        <v/>
      </c>
      <c r="BI77" t="str">
        <f>IF('[1]Data Checking'!BM77="","",'[1]Data Checking'!BM77)</f>
        <v/>
      </c>
      <c r="BJ77" t="str">
        <f>IF('[1]Data Checking'!BN77="","",'[1]Data Checking'!BN77)</f>
        <v/>
      </c>
      <c r="BK77" t="str">
        <f>IF('[1]Data Checking'!BO77="","",'[1]Data Checking'!BO77)</f>
        <v/>
      </c>
      <c r="BL77" t="str">
        <f>IF('[1]Data Checking'!BP77="","",'[1]Data Checking'!BP77)</f>
        <v/>
      </c>
      <c r="BM77" t="str">
        <f>IF('[1]Data Checking'!BQ77="","",'[1]Data Checking'!BQ77)</f>
        <v/>
      </c>
      <c r="BN77" t="str">
        <f>IF('[1]Data Checking'!BR77="","",'[1]Data Checking'!BR77)</f>
        <v/>
      </c>
      <c r="BO77" t="str">
        <f>IF('[1]Data Checking'!BS77="","",'[1]Data Checking'!BS77)</f>
        <v/>
      </c>
      <c r="BP77" t="str">
        <f>IF('[1]Data Checking'!BT77="","",'[1]Data Checking'!BT77)</f>
        <v/>
      </c>
      <c r="BQ77" t="str">
        <f>IF('[1]Data Checking'!BU77="","",'[1]Data Checking'!BU77)</f>
        <v/>
      </c>
      <c r="BR77" t="str">
        <f>IF('[1]Data Checking'!BV77="","",'[1]Data Checking'!BV77)</f>
        <v/>
      </c>
      <c r="BS77" t="str">
        <f>IF('[1]Data Checking'!BW77="","",'[1]Data Checking'!BW77)</f>
        <v/>
      </c>
      <c r="BT77" t="str">
        <f>IF('[1]Data Checking'!BX77="","",'[1]Data Checking'!BX77)</f>
        <v/>
      </c>
      <c r="BU77" t="str">
        <f>IF('[1]Data Checking'!BY77="","",'[1]Data Checking'!BY77)</f>
        <v/>
      </c>
      <c r="BV77" t="str">
        <f>IF('[1]Data Checking'!BZ77="","",'[1]Data Checking'!BZ77)</f>
        <v/>
      </c>
      <c r="BW77" t="str">
        <f>IF('[1]Data Checking'!CA77="","",'[1]Data Checking'!CA77)</f>
        <v/>
      </c>
      <c r="BX77" t="str">
        <f>IF('[1]Data Checking'!CB77="","",'[1]Data Checking'!CB77)</f>
        <v/>
      </c>
      <c r="BY77" t="str">
        <f>IF('[1]Data Checking'!CC77="","",'[1]Data Checking'!CC77)</f>
        <v/>
      </c>
      <c r="BZ77" t="str">
        <f>IF('[1]Data Checking'!CD77="","",'[1]Data Checking'!CD77)</f>
        <v/>
      </c>
      <c r="CA77" t="str">
        <f>IF('[1]Data Checking'!CE77="","",'[1]Data Checking'!CE77)</f>
        <v/>
      </c>
      <c r="CB77" t="str">
        <f>IF('[1]Data Checking'!CF77="","",'[1]Data Checking'!CF77)</f>
        <v/>
      </c>
      <c r="CC77" t="str">
        <f>IF('[1]Data Checking'!CG77="","",'[1]Data Checking'!CG77)</f>
        <v/>
      </c>
      <c r="CD77" t="str">
        <f>IF('[1]Data Checking'!CH77="","",'[1]Data Checking'!CH77)</f>
        <v/>
      </c>
      <c r="CE77" t="str">
        <f>IF('[1]Data Checking'!CI77="","",'[1]Data Checking'!CI77)</f>
        <v/>
      </c>
      <c r="CF77" t="str">
        <f>IF('[1]Data Checking'!CJ77="","",'[1]Data Checking'!CJ77)</f>
        <v/>
      </c>
      <c r="CG77" t="str">
        <f>IF('[1]Data Checking'!CK77="","",'[1]Data Checking'!CK77)</f>
        <v/>
      </c>
      <c r="CH77" t="str">
        <f>IF('[1]Data Checking'!CL77="","",'[1]Data Checking'!CL77)</f>
        <v/>
      </c>
      <c r="CI77" t="str">
        <f>IF('[1]Data Checking'!CM77="","",'[1]Data Checking'!CM77)</f>
        <v/>
      </c>
      <c r="CJ77" t="str">
        <f>IF('[1]Data Checking'!CN77="","",'[1]Data Checking'!CN77)</f>
        <v/>
      </c>
      <c r="CK77" t="str">
        <f>IF('[1]Data Checking'!CO77="","",'[1]Data Checking'!CO77)</f>
        <v/>
      </c>
      <c r="CL77" t="str">
        <f>IF('[1]Data Checking'!CP77="","",'[1]Data Checking'!CP77)</f>
        <v/>
      </c>
      <c r="CM77" t="str">
        <f>IF('[1]Data Checking'!CQ77="","",'[1]Data Checking'!CQ77)</f>
        <v/>
      </c>
      <c r="CN77" t="str">
        <f>IF('[1]Data Checking'!CR77="","",'[1]Data Checking'!CR77)</f>
        <v/>
      </c>
      <c r="CO77" t="str">
        <f>IF('[1]Data Checking'!CS77="","",'[1]Data Checking'!CS77)</f>
        <v/>
      </c>
      <c r="CP77" t="str">
        <f>IF('[1]Data Checking'!CT77="","",'[1]Data Checking'!CT77)</f>
        <v/>
      </c>
      <c r="CQ77" t="str">
        <f>IF('[1]Data Checking'!CU77="","",'[1]Data Checking'!CU77)</f>
        <v/>
      </c>
      <c r="CR77" t="str">
        <f>IF('[1]Data Checking'!CV77="","",'[1]Data Checking'!CV77)</f>
        <v/>
      </c>
      <c r="CS77" t="str">
        <f>IF('[1]Data Checking'!CW77="","",'[1]Data Checking'!CW77)</f>
        <v/>
      </c>
      <c r="CT77" t="str">
        <f>IF('[1]Data Checking'!CX77="","",'[1]Data Checking'!CX77)</f>
        <v/>
      </c>
      <c r="CU77" t="str">
        <f>IF('[1]Data Checking'!CY77="","",'[1]Data Checking'!CY77)</f>
        <v/>
      </c>
      <c r="CV77" t="str">
        <f>IF('[1]Data Checking'!CZ77="","",'[1]Data Checking'!CZ77)</f>
        <v/>
      </c>
      <c r="CW77" t="str">
        <f>IF('[1]Data Checking'!DA77="","",'[1]Data Checking'!DA77)</f>
        <v/>
      </c>
      <c r="CX77" t="str">
        <f>IF('[1]Data Checking'!DB77="","",'[1]Data Checking'!DB77)</f>
        <v/>
      </c>
      <c r="CY77" t="str">
        <f>IF('[1]Data Checking'!DC77="","",'[1]Data Checking'!DC77)</f>
        <v/>
      </c>
      <c r="CZ77" t="str">
        <f>IF('[1]Data Checking'!DD77="","",'[1]Data Checking'!DD77)</f>
        <v/>
      </c>
      <c r="DA77" t="str">
        <f>IF('[1]Data Checking'!DE77="","",'[1]Data Checking'!DE77)</f>
        <v/>
      </c>
      <c r="DB77" t="str">
        <f>IF('[1]Data Checking'!DF77="","",'[1]Data Checking'!DF77)</f>
        <v/>
      </c>
      <c r="DC77" t="str">
        <f>IF('[1]Data Checking'!DG77="","",'[1]Data Checking'!DG77)</f>
        <v/>
      </c>
      <c r="DD77" t="str">
        <f>IF('[1]Data Checking'!DH77="","",'[1]Data Checking'!DH77)</f>
        <v/>
      </c>
      <c r="DE77" t="str">
        <f>IF('[1]Data Checking'!DI77="","",'[1]Data Checking'!DI77)</f>
        <v/>
      </c>
      <c r="DF77" t="str">
        <f>IF('[1]Data Checking'!DJ77="","",'[1]Data Checking'!DJ77)</f>
        <v/>
      </c>
      <c r="DG77" t="str">
        <f>IF('[1]Data Checking'!DK77="","",'[1]Data Checking'!DK77)</f>
        <v/>
      </c>
      <c r="DH77" t="str">
        <f>IF('[1]Data Checking'!DL77="","",'[1]Data Checking'!DL77)</f>
        <v/>
      </c>
      <c r="DI77" t="str">
        <f>IF('[1]Data Checking'!DM77="","",'[1]Data Checking'!DM77)</f>
        <v/>
      </c>
      <c r="DJ77" t="str">
        <f>IF('[1]Data Checking'!DN77="","",'[1]Data Checking'!DN77)</f>
        <v/>
      </c>
      <c r="DK77" t="str">
        <f>IF('[1]Data Checking'!DO77="","",'[1]Data Checking'!DO77)</f>
        <v/>
      </c>
      <c r="DL77" t="str">
        <f>IF('[1]Data Checking'!DP77="","",'[1]Data Checking'!DP77)</f>
        <v/>
      </c>
      <c r="DM77" t="str">
        <f>IF('[1]Data Checking'!DQ77="","",'[1]Data Checking'!DQ77)</f>
        <v/>
      </c>
      <c r="DN77" t="str">
        <f>IF('[1]Data Checking'!DR77="","",'[1]Data Checking'!DR77)</f>
        <v/>
      </c>
      <c r="DO77" t="str">
        <f>IF('[1]Data Checking'!DS77="","",'[1]Data Checking'!DS77)</f>
        <v/>
      </c>
      <c r="DP77" t="str">
        <f>IF('[1]Data Checking'!DT77="","",'[1]Data Checking'!DT77)</f>
        <v/>
      </c>
      <c r="DQ77" t="str">
        <f>IF('[1]Data Checking'!DU77="","",'[1]Data Checking'!DU77)</f>
        <v/>
      </c>
      <c r="DR77" t="str">
        <f>IF('[1]Data Checking'!DV77="","",'[1]Data Checking'!DV77)</f>
        <v/>
      </c>
      <c r="DS77" t="str">
        <f>IF('[1]Data Checking'!DW77="","",'[1]Data Checking'!DW77)</f>
        <v/>
      </c>
      <c r="DT77" t="str">
        <f>IF('[1]Data Checking'!DX77="","",'[1]Data Checking'!DX77)</f>
        <v/>
      </c>
      <c r="DU77" t="str">
        <f>IF('[1]Data Checking'!DY77="","",'[1]Data Checking'!DY77)</f>
        <v/>
      </c>
      <c r="DV77" t="str">
        <f>IF('[1]Data Checking'!DZ77="","",'[1]Data Checking'!DZ77)</f>
        <v/>
      </c>
      <c r="DW77" t="str">
        <f>IF('[1]Data Checking'!EA77="","",'[1]Data Checking'!EA77)</f>
        <v/>
      </c>
      <c r="DX77" t="str">
        <f>IF('[1]Data Checking'!EB77="","",'[1]Data Checking'!EB77)</f>
        <v/>
      </c>
      <c r="DY77" t="str">
        <f>IF('[1]Data Checking'!EC77="","",'[1]Data Checking'!EC77)</f>
        <v/>
      </c>
      <c r="DZ77" t="str">
        <f>IF('[1]Data Checking'!ED77="","",'[1]Data Checking'!ED77)</f>
        <v/>
      </c>
      <c r="EA77" t="str">
        <f>IF('[1]Data Checking'!EE77="","",'[1]Data Checking'!EE77)</f>
        <v/>
      </c>
      <c r="EB77" t="str">
        <f>IF('[1]Data Checking'!EF77="","",'[1]Data Checking'!EF77)</f>
        <v/>
      </c>
      <c r="EC77" t="str">
        <f>IF('[1]Data Checking'!EG77="","",'[1]Data Checking'!EG77)</f>
        <v/>
      </c>
      <c r="ED77" t="str">
        <f>IF('[1]Data Checking'!EH77="","",'[1]Data Checking'!EH77)</f>
        <v/>
      </c>
      <c r="EE77" t="str">
        <f>IF('[1]Data Checking'!EI77="","",'[1]Data Checking'!EI77)</f>
        <v/>
      </c>
      <c r="EF77" t="str">
        <f>IF('[1]Data Checking'!EJ77="","",'[1]Data Checking'!EJ77)</f>
        <v/>
      </c>
      <c r="EG77" t="str">
        <f>IF('[1]Data Checking'!EK77="","",'[1]Data Checking'!EK77)</f>
        <v/>
      </c>
      <c r="EH77" t="str">
        <f>IF('[1]Data Checking'!EL77="","",'[1]Data Checking'!EL77)</f>
        <v/>
      </c>
      <c r="EI77" t="str">
        <f>IF('[1]Data Checking'!EM77="","",'[1]Data Checking'!EM77)</f>
        <v/>
      </c>
      <c r="EJ77" t="str">
        <f>IF('[1]Data Checking'!EN77="","",'[1]Data Checking'!EN77)</f>
        <v/>
      </c>
      <c r="EK77" t="str">
        <f>IF('[1]Data Checking'!EO77="","",'[1]Data Checking'!EO77)</f>
        <v/>
      </c>
      <c r="EL77" t="str">
        <f>IF('[1]Data Checking'!EP77="","",'[1]Data Checking'!EP77)</f>
        <v/>
      </c>
      <c r="EM77" t="str">
        <f>IF('[1]Data Checking'!EQ77="","",'[1]Data Checking'!EQ77)</f>
        <v/>
      </c>
      <c r="EN77" t="str">
        <f>IF('[1]Data Checking'!ER77="","",'[1]Data Checking'!ER77)</f>
        <v/>
      </c>
      <c r="EO77" t="str">
        <f>IF('[1]Data Checking'!ES77="","",'[1]Data Checking'!ES77)</f>
        <v/>
      </c>
      <c r="EP77" t="str">
        <f>IF('[1]Data Checking'!ET77="","",'[1]Data Checking'!ET77)</f>
        <v/>
      </c>
      <c r="EQ77" t="str">
        <f>IF('[1]Data Checking'!EU77="","",'[1]Data Checking'!EU77)</f>
        <v/>
      </c>
      <c r="ER77" t="str">
        <f>IF('[1]Data Checking'!EV77="","",'[1]Data Checking'!EV77)</f>
        <v/>
      </c>
      <c r="ES77" t="str">
        <f>IF('[1]Data Checking'!EW77="","",'[1]Data Checking'!EW77)</f>
        <v/>
      </c>
      <c r="ET77" t="str">
        <f>IF('[1]Data Checking'!EX77="","",'[1]Data Checking'!EX77)</f>
        <v/>
      </c>
      <c r="EU77" t="str">
        <f>IF('[1]Data Checking'!EY77="","",'[1]Data Checking'!EY77)</f>
        <v/>
      </c>
      <c r="EV77" t="str">
        <f>IF('[1]Data Checking'!EZ77="","",'[1]Data Checking'!EZ77)</f>
        <v/>
      </c>
      <c r="EW77" t="str">
        <f>IF('[1]Data Checking'!FA77="","",'[1]Data Checking'!FA77)</f>
        <v/>
      </c>
      <c r="EX77" t="str">
        <f>IF('[1]Data Checking'!FB77="","",'[1]Data Checking'!FB77)</f>
        <v/>
      </c>
      <c r="EY77" t="str">
        <f>IF('[1]Data Checking'!FC77="","",'[1]Data Checking'!FC77)</f>
        <v/>
      </c>
      <c r="EZ77" t="str">
        <f>IF('[1]Data Checking'!FD77="","",'[1]Data Checking'!FD77)</f>
        <v/>
      </c>
      <c r="FA77" t="str">
        <f>IF('[1]Data Checking'!FE77="","",'[1]Data Checking'!FE77)</f>
        <v/>
      </c>
      <c r="FB77" t="str">
        <f>IF('[1]Data Checking'!FF77="","",'[1]Data Checking'!FF77)</f>
        <v/>
      </c>
      <c r="FC77" t="str">
        <f>IF('[1]Data Checking'!FG77="","",'[1]Data Checking'!FG77)</f>
        <v/>
      </c>
      <c r="FD77" t="str">
        <f>IF('[1]Data Checking'!FH77="","",'[1]Data Checking'!FH77)</f>
        <v/>
      </c>
      <c r="FE77" t="str">
        <f>IF('[1]Data Checking'!FI77="","",'[1]Data Checking'!FI77)</f>
        <v/>
      </c>
      <c r="FF77" t="str">
        <f>IF('[1]Data Checking'!FJ77="","",'[1]Data Checking'!FJ77)</f>
        <v/>
      </c>
      <c r="FG77" t="str">
        <f>IF('[1]Data Checking'!FK77="","",'[1]Data Checking'!FK77)</f>
        <v/>
      </c>
      <c r="FH77" t="str">
        <f>IF('[1]Data Checking'!FL77="","",'[1]Data Checking'!FL77)</f>
        <v/>
      </c>
      <c r="FI77" t="str">
        <f>IF('[1]Data Checking'!FM77="","",'[1]Data Checking'!FM77)</f>
        <v/>
      </c>
      <c r="FJ77" t="str">
        <f>IF('[1]Data Checking'!FN77="","",'[1]Data Checking'!FN77)</f>
        <v/>
      </c>
      <c r="FK77" t="str">
        <f>IF('[1]Data Checking'!FO77="","",'[1]Data Checking'!FO77)</f>
        <v/>
      </c>
      <c r="FL77" t="str">
        <f>IF('[1]Data Checking'!FP77="","",'[1]Data Checking'!FP77)</f>
        <v/>
      </c>
      <c r="FM77" t="str">
        <f>IF('[1]Data Checking'!FQ77="","",'[1]Data Checking'!FQ77)</f>
        <v/>
      </c>
      <c r="FN77" t="str">
        <f>IF('[1]Data Checking'!FR77="","",'[1]Data Checking'!FR77)</f>
        <v/>
      </c>
      <c r="FO77" t="str">
        <f>IF('[1]Data Checking'!FS77="","",'[1]Data Checking'!FS77)</f>
        <v/>
      </c>
      <c r="FP77" t="str">
        <f>IF('[1]Data Checking'!FT77="","",'[1]Data Checking'!FT77)</f>
        <v/>
      </c>
      <c r="FQ77" t="str">
        <f>IF('[1]Data Checking'!FU77="","",'[1]Data Checking'!FU77)</f>
        <v/>
      </c>
      <c r="FR77" t="str">
        <f>IF('[1]Data Checking'!FV77="","",'[1]Data Checking'!FV77)</f>
        <v/>
      </c>
      <c r="FS77" t="str">
        <f>IF('[1]Data Checking'!FW77="","",'[1]Data Checking'!FW77)</f>
        <v/>
      </c>
      <c r="FT77" t="str">
        <f>IF('[1]Data Checking'!FX77="","",'[1]Data Checking'!FX77)</f>
        <v/>
      </c>
      <c r="FU77" t="str">
        <f>IF('[1]Data Checking'!FY77="","",'[1]Data Checking'!FY77)</f>
        <v/>
      </c>
      <c r="FV77" t="str">
        <f>IF('[1]Data Checking'!FZ77="","",'[1]Data Checking'!FZ77)</f>
        <v/>
      </c>
      <c r="FW77" t="str">
        <f>IF('[1]Data Checking'!GA77="","",'[1]Data Checking'!GA77)</f>
        <v/>
      </c>
      <c r="FX77" t="str">
        <f>IF('[1]Data Checking'!GB77="","",'[1]Data Checking'!GB77)</f>
        <v/>
      </c>
      <c r="FY77" t="str">
        <f>IF('[1]Data Checking'!GC77="","",'[1]Data Checking'!GC77)</f>
        <v/>
      </c>
      <c r="FZ77" t="str">
        <f>IF('[1]Data Checking'!GD77="","",'[1]Data Checking'!GD77)</f>
        <v/>
      </c>
      <c r="GA77" t="str">
        <f>IF('[1]Data Checking'!GE77="","",'[1]Data Checking'!GE77)</f>
        <v/>
      </c>
      <c r="GB77" t="str">
        <f>IF('[1]Data Checking'!GF77="","",'[1]Data Checking'!GF77)</f>
        <v/>
      </c>
      <c r="GC77" t="str">
        <f>IF('[1]Data Checking'!GG77="","",'[1]Data Checking'!GG77)</f>
        <v/>
      </c>
      <c r="GD77" t="str">
        <f>IF('[1]Data Checking'!GH77="","",'[1]Data Checking'!GH77)</f>
        <v/>
      </c>
      <c r="GE77" t="str">
        <f>IF('[1]Data Checking'!GI77="","",'[1]Data Checking'!GI77)</f>
        <v/>
      </c>
      <c r="GF77" t="str">
        <f>IF('[1]Data Checking'!GJ77="","",'[1]Data Checking'!GJ77)</f>
        <v/>
      </c>
      <c r="GG77" t="str">
        <f>IF('[1]Data Checking'!GK77="","",'[1]Data Checking'!GK77)</f>
        <v/>
      </c>
      <c r="GH77" t="str">
        <f>IF('[1]Data Checking'!GL77="","",'[1]Data Checking'!GL77)</f>
        <v/>
      </c>
      <c r="GI77" t="str">
        <f>IF('[1]Data Checking'!GM77="","",'[1]Data Checking'!GM77)</f>
        <v/>
      </c>
      <c r="GJ77" t="str">
        <f>IF('[1]Data Checking'!GN77="","",'[1]Data Checking'!GN77)</f>
        <v/>
      </c>
      <c r="GK77" t="str">
        <f>IF('[1]Data Checking'!GO77="","",'[1]Data Checking'!GO77)</f>
        <v/>
      </c>
      <c r="GL77" t="str">
        <f>IF('[1]Data Checking'!GP77="","",'[1]Data Checking'!GP77)</f>
        <v/>
      </c>
      <c r="GM77" t="str">
        <f>IF('[1]Data Checking'!GQ77="","",'[1]Data Checking'!GQ77)</f>
        <v/>
      </c>
      <c r="GN77" t="str">
        <f>IF('[1]Data Checking'!GR77="","",'[1]Data Checking'!GR77)</f>
        <v/>
      </c>
      <c r="GO77" t="str">
        <f>IF('[1]Data Checking'!GS77="","",'[1]Data Checking'!GS77)</f>
        <v/>
      </c>
      <c r="GP77" t="str">
        <f>IF('[1]Data Checking'!GT77="","",'[1]Data Checking'!GT77)</f>
        <v/>
      </c>
      <c r="GQ77" t="str">
        <f>IF('[1]Data Checking'!GU77="","",'[1]Data Checking'!GU77)</f>
        <v/>
      </c>
      <c r="GR77" t="str">
        <f>IF('[1]Data Checking'!GV77="","",'[1]Data Checking'!GV77)</f>
        <v/>
      </c>
      <c r="GS77" t="str">
        <f>IF('[1]Data Checking'!GW77="","",'[1]Data Checking'!GW77)</f>
        <v/>
      </c>
      <c r="GT77" t="str">
        <f>IF('[1]Data Checking'!GX77="","",'[1]Data Checking'!GX77)</f>
        <v/>
      </c>
      <c r="GU77" t="str">
        <f>IF('[1]Data Checking'!GY77="","",'[1]Data Checking'!GY77)</f>
        <v/>
      </c>
      <c r="GV77" t="str">
        <f>IF('[1]Data Checking'!GZ77="","",'[1]Data Checking'!GZ77)</f>
        <v/>
      </c>
      <c r="GW77" t="str">
        <f>IF('[1]Data Checking'!HA77="","",'[1]Data Checking'!HA77)</f>
        <v/>
      </c>
      <c r="GX77" t="str">
        <f>IF('[1]Data Checking'!HB77="","",'[1]Data Checking'!HB77)</f>
        <v/>
      </c>
      <c r="GY77" t="str">
        <f>IF('[1]Data Checking'!HC77="","",'[1]Data Checking'!HC77)</f>
        <v/>
      </c>
      <c r="GZ77" t="str">
        <f>IF('[1]Data Checking'!HD77="","",'[1]Data Checking'!HD77)</f>
        <v/>
      </c>
      <c r="HA77" t="str">
        <f>IF('[1]Data Checking'!HE77="","",'[1]Data Checking'!HE77)</f>
        <v/>
      </c>
      <c r="HB77" t="str">
        <f>IF('[1]Data Checking'!HF77="","",'[1]Data Checking'!HF77)</f>
        <v/>
      </c>
      <c r="HC77" t="str">
        <f>IF('[1]Data Checking'!HG77="","",'[1]Data Checking'!HG77)</f>
        <v/>
      </c>
      <c r="HD77" t="str">
        <f>IF('[1]Data Checking'!HH77="","",'[1]Data Checking'!HH77)</f>
        <v/>
      </c>
      <c r="HE77" t="str">
        <f>IF('[1]Data Checking'!HI77="","",'[1]Data Checking'!HI77)</f>
        <v/>
      </c>
      <c r="HF77" t="str">
        <f>IF('[1]Data Checking'!HJ77="","",'[1]Data Checking'!HJ77)</f>
        <v/>
      </c>
      <c r="HG77" t="str">
        <f>IF('[1]Data Checking'!HK77="","",'[1]Data Checking'!HK77)</f>
        <v/>
      </c>
      <c r="HH77" t="str">
        <f>IF('[1]Data Checking'!HL77="","",'[1]Data Checking'!HL77)</f>
        <v/>
      </c>
      <c r="HI77" t="str">
        <f>IF('[1]Data Checking'!HM77="","",'[1]Data Checking'!HM77)</f>
        <v/>
      </c>
      <c r="HJ77" t="str">
        <f>IF('[1]Data Checking'!HN77="","",'[1]Data Checking'!HN77)</f>
        <v/>
      </c>
      <c r="HK77" t="str">
        <f>IF('[1]Data Checking'!HO77="","",'[1]Data Checking'!HO77)</f>
        <v/>
      </c>
      <c r="HL77" t="str">
        <f>IF('[1]Data Checking'!HP77="","",'[1]Data Checking'!HP77)</f>
        <v/>
      </c>
      <c r="HM77" t="str">
        <f>IF('[1]Data Checking'!HQ77="","",'[1]Data Checking'!HQ77)</f>
        <v/>
      </c>
      <c r="HN77" t="str">
        <f>IF('[1]Data Checking'!HR77="","",'[1]Data Checking'!HR77)</f>
        <v/>
      </c>
      <c r="HO77" t="str">
        <f>IF('[1]Data Checking'!HS77="","",'[1]Data Checking'!HS77)</f>
        <v/>
      </c>
      <c r="HP77" t="str">
        <f>IF('[1]Data Checking'!HT77="","",'[1]Data Checking'!HT77)</f>
        <v/>
      </c>
      <c r="HQ77" t="str">
        <f>IF('[1]Data Checking'!HU77="","",'[1]Data Checking'!HU77)</f>
        <v/>
      </c>
      <c r="HR77" t="str">
        <f>IF('[1]Data Checking'!HV77="","",'[1]Data Checking'!HV77)</f>
        <v/>
      </c>
      <c r="HS77" t="str">
        <f>IF('[1]Data Checking'!HW77="","",'[1]Data Checking'!HW77)</f>
        <v/>
      </c>
      <c r="HT77" t="str">
        <f>IF('[1]Data Checking'!HX77="","",'[1]Data Checking'!HX77)</f>
        <v/>
      </c>
      <c r="HU77" t="str">
        <f>IF('[1]Data Checking'!HY77="","",'[1]Data Checking'!HY77)</f>
        <v/>
      </c>
      <c r="HV77" t="str">
        <f>IF('[1]Data Checking'!HZ77="","",'[1]Data Checking'!HZ77)</f>
        <v/>
      </c>
      <c r="HW77" t="str">
        <f>IF('[1]Data Checking'!IA77="","",'[1]Data Checking'!IA77)</f>
        <v/>
      </c>
      <c r="HX77" t="str">
        <f>IF('[1]Data Checking'!IB77="","",'[1]Data Checking'!IB77)</f>
        <v/>
      </c>
      <c r="HY77" t="str">
        <f>IF('[1]Data Checking'!IC77="","",'[1]Data Checking'!IC77)</f>
        <v/>
      </c>
      <c r="HZ77" t="str">
        <f>IF('[1]Data Checking'!ID77="","",'[1]Data Checking'!ID77)</f>
        <v/>
      </c>
      <c r="IA77" t="str">
        <f>IF('[1]Data Checking'!IE77="","",'[1]Data Checking'!IE77)</f>
        <v/>
      </c>
      <c r="IB77" t="str">
        <f>IF('[1]Data Checking'!IF77="","",'[1]Data Checking'!IF77)</f>
        <v/>
      </c>
      <c r="IC77" t="str">
        <f>IF('[1]Data Checking'!IG77="","",'[1]Data Checking'!IG77)</f>
        <v/>
      </c>
      <c r="ID77" t="str">
        <f>IF('[1]Data Checking'!IH77="","",'[1]Data Checking'!IH77)</f>
        <v/>
      </c>
      <c r="IE77" t="str">
        <f>IF('[1]Data Checking'!II77="","",'[1]Data Checking'!II77)</f>
        <v/>
      </c>
      <c r="IF77" t="str">
        <f>IF('[1]Data Checking'!IJ77="","",'[1]Data Checking'!IJ77)</f>
        <v/>
      </c>
      <c r="IG77" t="str">
        <f>IF('[1]Data Checking'!IK77="","",'[1]Data Checking'!IK77)</f>
        <v/>
      </c>
      <c r="IH77" t="str">
        <f>IF('[1]Data Checking'!IL77="","",'[1]Data Checking'!IL77)</f>
        <v/>
      </c>
      <c r="II77" t="str">
        <f>IF('[1]Data Checking'!IM77="","",'[1]Data Checking'!IM77)</f>
        <v/>
      </c>
      <c r="IJ77" t="str">
        <f>IF('[1]Data Checking'!IN77="","",'[1]Data Checking'!IN77)</f>
        <v/>
      </c>
      <c r="IK77" t="str">
        <f>IF('[1]Data Checking'!IO77="","",'[1]Data Checking'!IO77)</f>
        <v/>
      </c>
      <c r="IL77" t="str">
        <f>IF('[1]Data Checking'!IP77="","",'[1]Data Checking'!IP77)</f>
        <v/>
      </c>
      <c r="IM77" t="str">
        <f>IF('[1]Data Checking'!IQ77="","",'[1]Data Checking'!IQ77)</f>
        <v/>
      </c>
      <c r="IN77" t="str">
        <f>IF('[1]Data Checking'!IR77="","",'[1]Data Checking'!IR77)</f>
        <v/>
      </c>
      <c r="IO77" t="str">
        <f>IF('[1]Data Checking'!IS77="","",'[1]Data Checking'!IS77)</f>
        <v/>
      </c>
      <c r="IP77" t="str">
        <f>IF('[1]Data Checking'!IT77="","",'[1]Data Checking'!IT77)</f>
        <v/>
      </c>
      <c r="IQ77" t="str">
        <f>IF('[1]Data Checking'!IU77="","",'[1]Data Checking'!IU77)</f>
        <v/>
      </c>
      <c r="IR77" t="str">
        <f>IF('[1]Data Checking'!IV77="","",'[1]Data Checking'!IV77)</f>
        <v/>
      </c>
      <c r="IS77" t="str">
        <f>IF('[1]Data Checking'!IW77="","",'[1]Data Checking'!IW77)</f>
        <v/>
      </c>
      <c r="IT77" t="str">
        <f>IF('[1]Data Checking'!IX77="","",'[1]Data Checking'!IX77)</f>
        <v/>
      </c>
      <c r="IU77" t="str">
        <f>IF('[1]Data Checking'!IY77="","",'[1]Data Checking'!IY77)</f>
        <v/>
      </c>
      <c r="IV77" t="str">
        <f>IF('[1]Data Checking'!IZ77="","",'[1]Data Checking'!IZ77)</f>
        <v/>
      </c>
      <c r="IW77" t="str">
        <f>IF('[1]Data Checking'!JA77="","",'[1]Data Checking'!JA77)</f>
        <v/>
      </c>
      <c r="IX77" t="str">
        <f>IF('[1]Data Checking'!JB77="","",'[1]Data Checking'!JB77)</f>
        <v/>
      </c>
      <c r="IY77" t="str">
        <f>IF('[1]Data Checking'!JC77="","",'[1]Data Checking'!JC77)</f>
        <v/>
      </c>
      <c r="IZ77" t="str">
        <f>IF('[1]Data Checking'!JD77="","",'[1]Data Checking'!JD77)</f>
        <v/>
      </c>
      <c r="JA77" t="str">
        <f>IF('[1]Data Checking'!JE77="","",'[1]Data Checking'!JE77)</f>
        <v/>
      </c>
      <c r="JB77" t="str">
        <f>IF('[1]Data Checking'!JF77="","",'[1]Data Checking'!JF77)</f>
        <v>Oui</v>
      </c>
      <c r="JC77" t="str">
        <f>IF('[1]Data Checking'!JG77="","",'[1]Data Checking'!JG77)</f>
        <v>Oui, je vais parfois/souvent chercher l'eau</v>
      </c>
      <c r="JD77" t="str">
        <f>IF('[1]Data Checking'!JH77="","",'[1]Data Checking'!JH77)</f>
        <v>source aménagée (borne fontaine, pompe, etc.)</v>
      </c>
      <c r="JE77" t="str">
        <f>IF('[1]Data Checking'!JI77="","",'[1]Data Checking'!JI77)</f>
        <v/>
      </c>
      <c r="JF77" t="str">
        <f>IF('[1]Data Checking'!JJ77="","",'[1]Data Checking'!JJ77)</f>
        <v>source</v>
      </c>
      <c r="JG77" t="str">
        <f>IF('[1]Data Checking'!JK77="","",'[1]Data Checking'!JK77)</f>
        <v>source aménagée (borne fontaine, pompe, etc.)</v>
      </c>
      <c r="JH77" t="str">
        <f>IF('[1]Data Checking'!JL77="","",'[1]Data Checking'!JL77)</f>
        <v>source aménagée (borne fontaine, pompe, etc.)</v>
      </c>
      <c r="JI77" t="str">
        <f>IF('[1]Data Checking'!JM77="","",'[1]Data Checking'!JM77)</f>
        <v>L'eau est de meilleure qualité</v>
      </c>
      <c r="JJ77" t="str">
        <f>IF('[1]Data Checking'!JN77="","",'[1]Data Checking'!JN77)</f>
        <v/>
      </c>
      <c r="JK77" t="str">
        <f>IF('[1]Data Checking'!JO77="","",'[1]Data Checking'!JO77)</f>
        <v>Moins de 15 min au total</v>
      </c>
      <c r="JL77" t="str">
        <f>IF('[1]Data Checking'!JP77="","",'[1]Data Checking'!JP77)</f>
        <v>gros bidon de 5 gallons (18,9 L)</v>
      </c>
      <c r="JM77" t="str">
        <f>IF('[1]Data Checking'!JQ77="","",'[1]Data Checking'!JQ77)</f>
        <v>5gal</v>
      </c>
      <c r="JN77" t="str">
        <f>IF('[1]Data Checking'!JR77="","",'[1]Data Checking'!JR77)</f>
        <v>gros bidon de 5 gallons (18,9 L)</v>
      </c>
      <c r="JO77" t="str">
        <f>IF('[1]Data Checking'!JS77="","",'[1]Data Checking'!JS77)</f>
        <v/>
      </c>
      <c r="JP77" t="str">
        <f>IF('[1]Data Checking'!JT77="","",'[1]Data Checking'!JT77)</f>
        <v/>
      </c>
      <c r="JQ77" t="str">
        <f>IF('[1]Data Checking'!JU77="","",'[1]Data Checking'!JU77)</f>
        <v/>
      </c>
      <c r="JR77" t="str">
        <f>IF('[1]Data Checking'!JV77="","",'[1]Data Checking'!JV77)</f>
        <v/>
      </c>
      <c r="JS77" t="str">
        <f>IF('[1]Data Checking'!JW77="","",'[1]Data Checking'!JW77)</f>
        <v/>
      </c>
      <c r="JT77">
        <f>IF('[1]Data Checking'!JX77="","",'[1]Data Checking'!JX77)</f>
        <v>50</v>
      </c>
      <c r="JU77">
        <f>IF('[1]Data Checking'!JY77="","",'[1]Data Checking'!JY77)</f>
        <v>10</v>
      </c>
      <c r="JV77" t="str">
        <f>IF('[1]Data Checking'!JZ77="","",'[1]Data Checking'!JZ77)</f>
        <v/>
      </c>
      <c r="JW77" t="str">
        <f>IF('[1]Data Checking'!KA77="","",'[1]Data Checking'!KA77)</f>
        <v>NA</v>
      </c>
      <c r="JX77">
        <f>IF('[1]Data Checking'!KB77="","",'[1]Data Checking'!KB77)</f>
        <v>10</v>
      </c>
      <c r="JY77" t="str">
        <f>IF('[1]Data Checking'!KC77="","",'[1]Data Checking'!KC77)</f>
        <v>Oui</v>
      </c>
      <c r="JZ77" t="str">
        <f>IF('[1]Data Checking'!KD77="","",'[1]Data Checking'!KD77)</f>
        <v/>
      </c>
      <c r="KA77" t="str">
        <f>IF('[1]Data Checking'!KE77="","",'[1]Data Checking'!KE77)</f>
        <v>Non</v>
      </c>
      <c r="KB77" t="str">
        <f>IF('[1]Data Checking'!KF77="","",'[1]Data Checking'!KF77)</f>
        <v/>
      </c>
      <c r="KC77" t="str">
        <f>IF('[1]Data Checking'!KG77="","",'[1]Data Checking'!KG77)</f>
        <v/>
      </c>
      <c r="KD77" t="str">
        <f>IF('[1]Data Checking'!KH77="","",'[1]Data Checking'!KH77)</f>
        <v/>
      </c>
      <c r="KE77" t="str">
        <f>IF('[1]Data Checking'!KI77="","",'[1]Data Checking'!KI77)</f>
        <v/>
      </c>
      <c r="KF77" t="str">
        <f>IF('[1]Data Checking'!KJ77="","",'[1]Data Checking'!KJ77)</f>
        <v/>
      </c>
      <c r="KG77" t="str">
        <f>IF('[1]Data Checking'!KK77="","",'[1]Data Checking'!KK77)</f>
        <v/>
      </c>
      <c r="KH77" t="str">
        <f>IF('[1]Data Checking'!KL77="","",'[1]Data Checking'!KL77)</f>
        <v/>
      </c>
      <c r="KI77" t="str">
        <f>IF('[1]Data Checking'!KM77="","",'[1]Data Checking'!KM77)</f>
        <v/>
      </c>
      <c r="KJ77" t="str">
        <f>IF('[1]Data Checking'!KN77="","",'[1]Data Checking'!KN77)</f>
        <v/>
      </c>
      <c r="KK77" t="str">
        <f>IF('[1]Data Checking'!KO77="","",'[1]Data Checking'!KO77)</f>
        <v/>
      </c>
      <c r="KL77" t="str">
        <f>IF('[1]Data Checking'!KP77="","",'[1]Data Checking'!KP77)</f>
        <v/>
      </c>
      <c r="KM77" t="str">
        <f>IF('[1]Data Checking'!KQ77="","",'[1]Data Checking'!KQ77)</f>
        <v/>
      </c>
      <c r="KN77" t="str">
        <f>IF('[1]Data Checking'!KR77="","",'[1]Data Checking'!KR77)</f>
        <v/>
      </c>
      <c r="KO77" t="str">
        <f>IF('[1]Data Checking'!KS77="","",'[1]Data Checking'!KS77)</f>
        <v>Non</v>
      </c>
      <c r="KP77" t="str">
        <f>IF('[1]Data Checking'!KT77="","",'[1]Data Checking'!KT77)</f>
        <v/>
      </c>
      <c r="KQ77" t="str">
        <f>IF('[1]Data Checking'!KU77="","",'[1]Data Checking'!KU77)</f>
        <v/>
      </c>
      <c r="KR77" t="str">
        <f>IF('[1]Data Checking'!KV77="","",'[1]Data Checking'!KV77)</f>
        <v/>
      </c>
      <c r="KS77" t="str">
        <f>IF('[1]Data Checking'!KW77="","",'[1]Data Checking'!KW77)</f>
        <v/>
      </c>
      <c r="KT77" t="str">
        <f>IF('[1]Data Checking'!KX77="","",'[1]Data Checking'!KX77)</f>
        <v/>
      </c>
      <c r="KU77" t="str">
        <f>IF('[1]Data Checking'!KY77="","",'[1]Data Checking'!KY77)</f>
        <v/>
      </c>
      <c r="KV77" t="str">
        <f>IF('[1]Data Checking'!KZ77="","",'[1]Data Checking'!KZ77)</f>
        <v/>
      </c>
      <c r="KW77" t="str">
        <f>IF('[1]Data Checking'!LA77="","",'[1]Data Checking'!LA77)</f>
        <v/>
      </c>
      <c r="KX77" t="str">
        <f>IF('[1]Data Checking'!LB77="","",'[1]Data Checking'!LB77)</f>
        <v/>
      </c>
      <c r="KY77" t="str">
        <f>IF('[1]Data Checking'!LC77="","",'[1]Data Checking'!LC77)</f>
        <v/>
      </c>
      <c r="KZ77" t="str">
        <f>IF('[1]Data Checking'!LD77="","",'[1]Data Checking'!LD77)</f>
        <v/>
      </c>
      <c r="LA77" t="str">
        <f>IF('[1]Data Checking'!LE77="","",'[1]Data Checking'!LE77)</f>
        <v/>
      </c>
      <c r="LB77" t="str">
        <f>IF('[1]Data Checking'!LF77="","",'[1]Data Checking'!LF77)</f>
        <v/>
      </c>
      <c r="LC77">
        <f>IF('[1]Data Checking'!LG77="","",'[1]Data Checking'!LG77)</f>
        <v>3</v>
      </c>
      <c r="LD77" t="str">
        <f>IF('[1]Data Checking'!LH77="","",'[1]Data Checking'!LH77)</f>
        <v>Huile Sucre Mais Riz Haricot noir</v>
      </c>
      <c r="LE77">
        <f>IF('[1]Data Checking'!LI77="","",'[1]Data Checking'!LI77)</f>
        <v>0</v>
      </c>
      <c r="LF77">
        <f>IF('[1]Data Checking'!LJ77="","",'[1]Data Checking'!LJ77)</f>
        <v>1</v>
      </c>
      <c r="LG77">
        <f>IF('[1]Data Checking'!LK77="","",'[1]Data Checking'!LK77)</f>
        <v>1</v>
      </c>
      <c r="LH77">
        <f>IF('[1]Data Checking'!LL77="","",'[1]Data Checking'!LL77)</f>
        <v>0</v>
      </c>
      <c r="LI77">
        <f>IF('[1]Data Checking'!LM77="","",'[1]Data Checking'!LM77)</f>
        <v>1</v>
      </c>
      <c r="LJ77">
        <f>IF('[1]Data Checking'!LN77="","",'[1]Data Checking'!LN77)</f>
        <v>1</v>
      </c>
      <c r="LK77">
        <f>IF('[1]Data Checking'!LO77="","",'[1]Data Checking'!LO77)</f>
        <v>0</v>
      </c>
      <c r="LL77">
        <f>IF('[1]Data Checking'!LP77="","",'[1]Data Checking'!LP77)</f>
        <v>1</v>
      </c>
      <c r="LM77">
        <f>IF('[1]Data Checking'!LQ77="","",'[1]Data Checking'!LQ77)</f>
        <v>0</v>
      </c>
      <c r="LN77">
        <f>IF('[1]Data Checking'!LR77="","",'[1]Data Checking'!LR77)</f>
        <v>0</v>
      </c>
      <c r="LO77" t="str">
        <f>IF('[1]Data Checking'!LS77="","",'[1]Data Checking'!LS77)</f>
        <v/>
      </c>
      <c r="LP77">
        <f>IF('[1]Data Checking'!LT77="","",'[1]Data Checking'!LT77)</f>
        <v>9</v>
      </c>
      <c r="LQ77">
        <f>IF('[1]Data Checking'!LU77="","",'[1]Data Checking'!LU77)</f>
        <v>0.5</v>
      </c>
      <c r="LR77" t="str">
        <f>IF('[1]Data Checking'!LV77="","",'[1]Data Checking'!LV77)</f>
        <v/>
      </c>
      <c r="LS77">
        <f>IF('[1]Data Checking'!LW77="","",'[1]Data Checking'!LW77)</f>
        <v>16</v>
      </c>
      <c r="LT77">
        <f>IF('[1]Data Checking'!LX77="","",'[1]Data Checking'!LX77)</f>
        <v>15</v>
      </c>
      <c r="LU77" t="str">
        <f>IF('[1]Data Checking'!LY77="","",'[1]Data Checking'!LY77)</f>
        <v/>
      </c>
      <c r="LV77">
        <f>IF('[1]Data Checking'!LZ77="","",'[1]Data Checking'!LZ77)</f>
        <v>2</v>
      </c>
      <c r="LW77" t="str">
        <f>IF('[1]Data Checking'!MA77="","",'[1]Data Checking'!MA77)</f>
        <v>Savon lessive Serviettes hygiéniques (femmes) Savon mains Chlore en grain Dentifrice Papier toilette Déodorant Bokit</v>
      </c>
      <c r="LX77">
        <f>IF('[1]Data Checking'!MB77="","",'[1]Data Checking'!MB77)</f>
        <v>1</v>
      </c>
      <c r="LY77">
        <f>IF('[1]Data Checking'!MC77="","",'[1]Data Checking'!MC77)</f>
        <v>1</v>
      </c>
      <c r="LZ77">
        <f>IF('[1]Data Checking'!MD77="","",'[1]Data Checking'!MD77)</f>
        <v>1</v>
      </c>
      <c r="MA77">
        <f>IF('[1]Data Checking'!ME77="","",'[1]Data Checking'!ME77)</f>
        <v>1</v>
      </c>
      <c r="MB77">
        <f>IF('[1]Data Checking'!MF77="","",'[1]Data Checking'!MF77)</f>
        <v>1</v>
      </c>
      <c r="MC77">
        <f>IF('[1]Data Checking'!MG77="","",'[1]Data Checking'!MG77)</f>
        <v>1</v>
      </c>
      <c r="MD77">
        <f>IF('[1]Data Checking'!MH77="","",'[1]Data Checking'!MH77)</f>
        <v>1</v>
      </c>
      <c r="ME77">
        <f>IF('[1]Data Checking'!MI77="","",'[1]Data Checking'!MI77)</f>
        <v>1</v>
      </c>
      <c r="MF77">
        <f>IF('[1]Data Checking'!MJ77="","",'[1]Data Checking'!MJ77)</f>
        <v>0</v>
      </c>
      <c r="MG77">
        <f>IF('[1]Data Checking'!MK77="","",'[1]Data Checking'!MK77)</f>
        <v>0</v>
      </c>
      <c r="MH77">
        <f>IF('[1]Data Checking'!ML77="","",'[1]Data Checking'!ML77)</f>
        <v>4</v>
      </c>
      <c r="MI77">
        <f>IF('[1]Data Checking'!MM77="","",'[1]Data Checking'!MM77)</f>
        <v>4</v>
      </c>
      <c r="MJ77">
        <f>IF('[1]Data Checking'!MN77="","",'[1]Data Checking'!MN77)</f>
        <v>8</v>
      </c>
      <c r="MK77">
        <f>IF('[1]Data Checking'!MO77="","",'[1]Data Checking'!MO77)</f>
        <v>10</v>
      </c>
      <c r="ML77">
        <f>IF('[1]Data Checking'!MP77="","",'[1]Data Checking'!MP77)</f>
        <v>2</v>
      </c>
      <c r="MM77">
        <f>IF('[1]Data Checking'!MQ77="","",'[1]Data Checking'!MQ77)</f>
        <v>5</v>
      </c>
      <c r="MN77">
        <f>IF('[1]Data Checking'!MR77="","",'[1]Data Checking'!MR77)</f>
        <v>2</v>
      </c>
      <c r="MO77">
        <f>IF('[1]Data Checking'!MS77="","",'[1]Data Checking'!MS77)</f>
        <v>2</v>
      </c>
      <c r="MP77" t="str">
        <f>IF('[1]Data Checking'!MT77="","",'[1]Data Checking'!MT77)</f>
        <v>Autres (précisez)</v>
      </c>
      <c r="MQ77">
        <f>IF('[1]Data Checking'!MU77="","",'[1]Data Checking'!MU77)</f>
        <v>0</v>
      </c>
      <c r="MR77">
        <f>IF('[1]Data Checking'!MV77="","",'[1]Data Checking'!MV77)</f>
        <v>0</v>
      </c>
      <c r="MS77">
        <f>IF('[1]Data Checking'!MW77="","",'[1]Data Checking'!MW77)</f>
        <v>0</v>
      </c>
      <c r="MT77">
        <f>IF('[1]Data Checking'!MX77="","",'[1]Data Checking'!MX77)</f>
        <v>0</v>
      </c>
      <c r="MU77">
        <f>IF('[1]Data Checking'!MY77="","",'[1]Data Checking'!MY77)</f>
        <v>0</v>
      </c>
      <c r="MV77">
        <f>IF('[1]Data Checking'!MZ77="","",'[1]Data Checking'!MZ77)</f>
        <v>0</v>
      </c>
      <c r="MW77">
        <f>IF('[1]Data Checking'!NA77="","",'[1]Data Checking'!NA77)</f>
        <v>0</v>
      </c>
      <c r="MX77">
        <f>IF('[1]Data Checking'!NB77="","",'[1]Data Checking'!NB77)</f>
        <v>0</v>
      </c>
      <c r="MY77">
        <f>IF('[1]Data Checking'!NC77="","",'[1]Data Checking'!NC77)</f>
        <v>0</v>
      </c>
      <c r="MZ77">
        <f>IF('[1]Data Checking'!ND77="","",'[1]Data Checking'!ND77)</f>
        <v>0</v>
      </c>
      <c r="NA77">
        <f>IF('[1]Data Checking'!NE77="","",'[1]Data Checking'!NE77)</f>
        <v>0</v>
      </c>
      <c r="NB77">
        <f>IF('[1]Data Checking'!NF77="","",'[1]Data Checking'!NF77)</f>
        <v>1</v>
      </c>
      <c r="NC77">
        <f>IF('[1]Data Checking'!NG77="","",'[1]Data Checking'!NG77)</f>
        <v>0</v>
      </c>
      <c r="ND77" t="str">
        <f>IF('[1]Data Checking'!NH77="","",'[1]Data Checking'!NH77)</f>
        <v/>
      </c>
      <c r="NE77" t="str">
        <f>IF('[1]Data Checking'!NI77="","",'[1]Data Checking'!NI77)</f>
        <v/>
      </c>
      <c r="NF77" t="str">
        <f>IF('[1]Data Checking'!NJ77="","",'[1]Data Checking'!NJ77)</f>
        <v/>
      </c>
      <c r="NG77" t="str">
        <f>IF('[1]Data Checking'!NK77="","",'[1]Data Checking'!NK77)</f>
        <v/>
      </c>
      <c r="NH77" t="str">
        <f>IF('[1]Data Checking'!NL77="","",'[1]Data Checking'!NL77)</f>
        <v/>
      </c>
      <c r="NI77" t="str">
        <f>IF('[1]Data Checking'!NM77="","",'[1]Data Checking'!NM77)</f>
        <v/>
      </c>
      <c r="NJ77" t="str">
        <f>IF('[1]Data Checking'!NN77="","",'[1]Data Checking'!NN77)</f>
        <v/>
      </c>
      <c r="NK77" t="str">
        <f>IF('[1]Data Checking'!NO77="","",'[1]Data Checking'!NO77)</f>
        <v/>
      </c>
      <c r="NL77" t="str">
        <f>IF('[1]Data Checking'!NP77="","",'[1]Data Checking'!NP77)</f>
        <v/>
      </c>
      <c r="NM77" t="str">
        <f>IF('[1]Data Checking'!NQ77="","",'[1]Data Checking'!NQ77)</f>
        <v/>
      </c>
      <c r="NN77" t="str">
        <f>IF('[1]Data Checking'!NR77="","",'[1]Data Checking'!NR77)</f>
        <v/>
      </c>
      <c r="NO77" t="str">
        <f>IF('[1]Data Checking'!NS77="","",'[1]Data Checking'!NS77)</f>
        <v>Aucun</v>
      </c>
      <c r="NP77">
        <f>IF('[1]Data Checking'!NT77="","",'[1]Data Checking'!NT77)</f>
        <v>0</v>
      </c>
      <c r="NQ77">
        <f>IF('[1]Data Checking'!NU77="","",'[1]Data Checking'!NU77)</f>
        <v>0</v>
      </c>
      <c r="NR77">
        <f>IF('[1]Data Checking'!NV77="","",'[1]Data Checking'!NV77)</f>
        <v>0</v>
      </c>
      <c r="NS77">
        <f>IF('[1]Data Checking'!NW77="","",'[1]Data Checking'!NW77)</f>
        <v>0</v>
      </c>
      <c r="NT77">
        <f>IF('[1]Data Checking'!NX77="","",'[1]Data Checking'!NX77)</f>
        <v>0</v>
      </c>
      <c r="NU77">
        <f>IF('[1]Data Checking'!NY77="","",'[1]Data Checking'!NY77)</f>
        <v>0</v>
      </c>
      <c r="NV77">
        <f>IF('[1]Data Checking'!NZ77="","",'[1]Data Checking'!NZ77)</f>
        <v>0</v>
      </c>
      <c r="NW77">
        <f>IF('[1]Data Checking'!OA77="","",'[1]Data Checking'!OA77)</f>
        <v>0</v>
      </c>
      <c r="NX77">
        <f>IF('[1]Data Checking'!OB77="","",'[1]Data Checking'!OB77)</f>
        <v>0</v>
      </c>
      <c r="NY77">
        <f>IF('[1]Data Checking'!OC77="","",'[1]Data Checking'!OC77)</f>
        <v>0</v>
      </c>
      <c r="NZ77">
        <f>IF('[1]Data Checking'!OD77="","",'[1]Data Checking'!OD77)</f>
        <v>1</v>
      </c>
      <c r="OA77" t="str">
        <f>IF('[1]Data Checking'!OE77="","",'[1]Data Checking'!OE77)</f>
        <v/>
      </c>
      <c r="OB77" t="str">
        <f>IF('[1]Data Checking'!OF77="","",'[1]Data Checking'!OF77)</f>
        <v/>
      </c>
      <c r="OC77" t="str">
        <f>IF('[1]Data Checking'!OG77="","",'[1]Data Checking'!OG77)</f>
        <v/>
      </c>
      <c r="OD77" t="str">
        <f>IF('[1]Data Checking'!OH77="","",'[1]Data Checking'!OH77)</f>
        <v/>
      </c>
      <c r="OE77" t="str">
        <f>IF('[1]Data Checking'!OI77="","",'[1]Data Checking'!OI77)</f>
        <v/>
      </c>
      <c r="OF77" t="str">
        <f>IF('[1]Data Checking'!OJ77="","",'[1]Data Checking'!OJ77)</f>
        <v/>
      </c>
      <c r="OG77" t="str">
        <f>IF('[1]Data Checking'!OK77="","",'[1]Data Checking'!OK77)</f>
        <v/>
      </c>
      <c r="OH77" t="str">
        <f>IF('[1]Data Checking'!OL77="","",'[1]Data Checking'!OL77)</f>
        <v/>
      </c>
      <c r="OI77" t="str">
        <f>IF('[1]Data Checking'!OM77="","",'[1]Data Checking'!OM77)</f>
        <v/>
      </c>
      <c r="OJ77" t="str">
        <f>IF('[1]Data Checking'!ON77="","",'[1]Data Checking'!ON77)</f>
        <v>Médicaments douleur (aspirine, …)</v>
      </c>
      <c r="OK77">
        <f>IF('[1]Data Checking'!OO77="","",'[1]Data Checking'!OO77)</f>
        <v>1</v>
      </c>
      <c r="OL77">
        <f>IF('[1]Data Checking'!OP77="","",'[1]Data Checking'!OP77)</f>
        <v>0</v>
      </c>
      <c r="OM77">
        <f>IF('[1]Data Checking'!OQ77="","",'[1]Data Checking'!OQ77)</f>
        <v>0</v>
      </c>
      <c r="ON77">
        <f>IF('[1]Data Checking'!OR77="","",'[1]Data Checking'!OR77)</f>
        <v>0</v>
      </c>
      <c r="OO77">
        <f>IF('[1]Data Checking'!OS77="","",'[1]Data Checking'!OS77)</f>
        <v>0</v>
      </c>
      <c r="OP77">
        <f>IF('[1]Data Checking'!OT77="","",'[1]Data Checking'!OT77)</f>
        <v>0</v>
      </c>
      <c r="OQ77">
        <f>IF('[1]Data Checking'!OU77="","",'[1]Data Checking'!OU77)</f>
        <v>0</v>
      </c>
      <c r="OR77">
        <f>IF('[1]Data Checking'!OV77="","",'[1]Data Checking'!OV77)</f>
        <v>0</v>
      </c>
      <c r="OS77">
        <f>IF('[1]Data Checking'!OW77="","",'[1]Data Checking'!OW77)</f>
        <v>0</v>
      </c>
      <c r="OT77" t="str">
        <f>IF('[1]Data Checking'!OX77="","",'[1]Data Checking'!OX77)</f>
        <v/>
      </c>
      <c r="OU77" t="str">
        <f>IF('[1]Data Checking'!OY77="","",'[1]Data Checking'!OY77)</f>
        <v>Lampe torche Radio</v>
      </c>
      <c r="OV77">
        <f>IF('[1]Data Checking'!OZ77="","",'[1]Data Checking'!OZ77)</f>
        <v>1</v>
      </c>
      <c r="OW77">
        <f>IF('[1]Data Checking'!PA77="","",'[1]Data Checking'!PA77)</f>
        <v>0</v>
      </c>
      <c r="OX77">
        <f>IF('[1]Data Checking'!PB77="","",'[1]Data Checking'!PB77)</f>
        <v>0</v>
      </c>
      <c r="OY77">
        <f>IF('[1]Data Checking'!PC77="","",'[1]Data Checking'!PC77)</f>
        <v>1</v>
      </c>
      <c r="OZ77">
        <f>IF('[1]Data Checking'!PD77="","",'[1]Data Checking'!PD77)</f>
        <v>0</v>
      </c>
      <c r="PA77">
        <f>IF('[1]Data Checking'!PE77="","",'[1]Data Checking'!PE77)</f>
        <v>0</v>
      </c>
      <c r="PB77">
        <f>IF('[1]Data Checking'!PF77="","",'[1]Data Checking'!PF77)</f>
        <v>2</v>
      </c>
      <c r="PC77" t="str">
        <f>IF('[1]Data Checking'!PG77="","",'[1]Data Checking'!PG77)</f>
        <v/>
      </c>
      <c r="PD77" t="str">
        <f>IF('[1]Data Checking'!PH77="","",'[1]Data Checking'!PH77)</f>
        <v/>
      </c>
      <c r="PE77">
        <f>IF('[1]Data Checking'!PI77="","",'[1]Data Checking'!PI77)</f>
        <v>1</v>
      </c>
      <c r="PF77" t="str">
        <f>IF('[1]Data Checking'!PJ77="","",'[1]Data Checking'!PJ77)</f>
        <v>Aucun</v>
      </c>
      <c r="PG77">
        <f>IF('[1]Data Checking'!PK77="","",'[1]Data Checking'!PK77)</f>
        <v>0</v>
      </c>
      <c r="PH77">
        <f>IF('[1]Data Checking'!PL77="","",'[1]Data Checking'!PL77)</f>
        <v>0</v>
      </c>
      <c r="PI77">
        <f>IF('[1]Data Checking'!PM77="","",'[1]Data Checking'!PM77)</f>
        <v>0</v>
      </c>
      <c r="PJ77">
        <f>IF('[1]Data Checking'!PN77="","",'[1]Data Checking'!PN77)</f>
        <v>0</v>
      </c>
      <c r="PK77">
        <f>IF('[1]Data Checking'!PO77="","",'[1]Data Checking'!PO77)</f>
        <v>0</v>
      </c>
      <c r="PL77">
        <f>IF('[1]Data Checking'!PP77="","",'[1]Data Checking'!PP77)</f>
        <v>0</v>
      </c>
      <c r="PM77">
        <f>IF('[1]Data Checking'!PQ77="","",'[1]Data Checking'!PQ77)</f>
        <v>0</v>
      </c>
      <c r="PN77">
        <f>IF('[1]Data Checking'!PR77="","",'[1]Data Checking'!PR77)</f>
        <v>0</v>
      </c>
      <c r="PO77">
        <f>IF('[1]Data Checking'!PS77="","",'[1]Data Checking'!PS77)</f>
        <v>1</v>
      </c>
      <c r="PP77" t="str">
        <f>IF('[1]Data Checking'!PT77="","",'[1]Data Checking'!PT77)</f>
        <v/>
      </c>
      <c r="PQ77" t="str">
        <f>IF('[1]Data Checking'!PU77="","",'[1]Data Checking'!PU77)</f>
        <v/>
      </c>
      <c r="PR77" t="str">
        <f>IF('[1]Data Checking'!PV77="","",'[1]Data Checking'!PV77)</f>
        <v/>
      </c>
      <c r="PS77" t="str">
        <f>IF('[1]Data Checking'!PW77="","",'[1]Data Checking'!PW77)</f>
        <v/>
      </c>
      <c r="PT77" t="str">
        <f>IF('[1]Data Checking'!PX77="","",'[1]Data Checking'!PX77)</f>
        <v/>
      </c>
      <c r="PU77" t="str">
        <f>IF('[1]Data Checking'!PY77="","",'[1]Data Checking'!PY77)</f>
        <v/>
      </c>
      <c r="PV77" t="str">
        <f>IF('[1]Data Checking'!PZ77="","",'[1]Data Checking'!PZ77)</f>
        <v/>
      </c>
      <c r="PW77" t="str">
        <f>IF('[1]Data Checking'!QA77="","",'[1]Data Checking'!QA77)</f>
        <v/>
      </c>
      <c r="PX77" t="str">
        <f>IF('[1]Data Checking'!QB77="","",'[1]Data Checking'!QB77)</f>
        <v/>
      </c>
      <c r="PY77" t="str">
        <f>IF('[1]Data Checking'!QC77="","",'[1]Data Checking'!QC77)</f>
        <v/>
      </c>
      <c r="PZ77" t="str">
        <f>IF('[1]Data Checking'!QD77="","",'[1]Data Checking'!QD77)</f>
        <v/>
      </c>
      <c r="QA77" t="str">
        <f>IF('[1]Data Checking'!QE77="","",'[1]Data Checking'!QE77)</f>
        <v/>
      </c>
      <c r="QB77" t="str">
        <f>IF('[1]Data Checking'!QF77="","",'[1]Data Checking'!QF77)</f>
        <v/>
      </c>
      <c r="QC77" t="str">
        <f>IF('[1]Data Checking'!QG77="","",'[1]Data Checking'!QG77)</f>
        <v/>
      </c>
      <c r="QD77" t="str">
        <f>IF('[1]Data Checking'!QH77="","",'[1]Data Checking'!QH77)</f>
        <v/>
      </c>
      <c r="QE77" t="str">
        <f>IF('[1]Data Checking'!QI77="","",'[1]Data Checking'!QI77)</f>
        <v/>
      </c>
      <c r="QF77" t="str">
        <f>IF('[1]Data Checking'!QJ77="","",'[1]Data Checking'!QJ77)</f>
        <v/>
      </c>
      <c r="QG77" t="str">
        <f>IF('[1]Data Checking'!QK77="","",'[1]Data Checking'!QK77)</f>
        <v/>
      </c>
      <c r="QH77" t="str">
        <f>IF('[1]Data Checking'!QL77="","",'[1]Data Checking'!QL77)</f>
        <v/>
      </c>
      <c r="QI77" t="str">
        <f>IF('[1]Data Checking'!QM77="","",'[1]Data Checking'!QM77)</f>
        <v/>
      </c>
      <c r="QJ77" t="str">
        <f>IF('[1]Data Checking'!QN77="","",'[1]Data Checking'!QN77)</f>
        <v/>
      </c>
      <c r="QK77" t="str">
        <f>IF('[1]Data Checking'!QO77="","",'[1]Data Checking'!QO77)</f>
        <v/>
      </c>
      <c r="QL77" t="str">
        <f>IF('[1]Data Checking'!QP77="","",'[1]Data Checking'!QP77)</f>
        <v/>
      </c>
      <c r="QM77" t="str">
        <f>IF('[1]Data Checking'!QQ77="","",'[1]Data Checking'!QQ77)</f>
        <v/>
      </c>
      <c r="QN77" t="str">
        <f>IF('[1]Data Checking'!QR77="","",'[1]Data Checking'!QR77)</f>
        <v/>
      </c>
      <c r="QO77" t="str">
        <f>IF('[1]Data Checking'!QS77="","",'[1]Data Checking'!QS77)</f>
        <v/>
      </c>
      <c r="QP77" t="str">
        <f>IF('[1]Data Checking'!QT77="","",'[1]Data Checking'!QT77)</f>
        <v/>
      </c>
      <c r="QQ77" t="str">
        <f>IF('[1]Data Checking'!QU77="","",'[1]Data Checking'!QU77)</f>
        <v/>
      </c>
      <c r="QR77" t="str">
        <f>IF('[1]Data Checking'!QV77="","",'[1]Data Checking'!QV77)</f>
        <v/>
      </c>
      <c r="QS77" t="str">
        <f>IF('[1]Data Checking'!QW77="","",'[1]Data Checking'!QW77)</f>
        <v/>
      </c>
      <c r="QT77" t="str">
        <f>IF('[1]Data Checking'!QX77="","",'[1]Data Checking'!QX77)</f>
        <v/>
      </c>
      <c r="QU77" t="str">
        <f>IF('[1]Data Checking'!QY77="","",'[1]Data Checking'!QY77)</f>
        <v/>
      </c>
      <c r="QV77" t="str">
        <f>IF('[1]Data Checking'!QZ77="","",'[1]Data Checking'!QZ77)</f>
        <v/>
      </c>
      <c r="QW77" t="str">
        <f>IF('[1]Data Checking'!RA77="","",'[1]Data Checking'!RA77)</f>
        <v/>
      </c>
      <c r="QX77" t="str">
        <f>IF('[1]Data Checking'!RB77="","",'[1]Data Checking'!RB77)</f>
        <v/>
      </c>
      <c r="QY77" t="str">
        <f>IF('[1]Data Checking'!RC77="","",'[1]Data Checking'!RC77)</f>
        <v/>
      </c>
      <c r="QZ77" t="str">
        <f>IF('[1]Data Checking'!RD77="","",'[1]Data Checking'!RD77)</f>
        <v/>
      </c>
      <c r="RA77" t="str">
        <f>IF('[1]Data Checking'!RE77="","",'[1]Data Checking'!RE77)</f>
        <v/>
      </c>
      <c r="RB77" t="str">
        <f>IF('[1]Data Checking'!RF77="","",'[1]Data Checking'!RF77)</f>
        <v/>
      </c>
      <c r="RC77" t="str">
        <f>IF('[1]Data Checking'!RG77="","",'[1]Data Checking'!RG77)</f>
        <v/>
      </c>
      <c r="RD77" t="str">
        <f>IF('[1]Data Checking'!RH77="","",'[1]Data Checking'!RH77)</f>
        <v/>
      </c>
      <c r="RE77" t="str">
        <f>IF('[1]Data Checking'!RI77="","",'[1]Data Checking'!RI77)</f>
        <v/>
      </c>
      <c r="RF77" t="str">
        <f>IF('[1]Data Checking'!RJ77="","",'[1]Data Checking'!RJ77)</f>
        <v/>
      </c>
      <c r="RG77" t="str">
        <f>IF('[1]Data Checking'!RK77="","",'[1]Data Checking'!RK77)</f>
        <v/>
      </c>
      <c r="RH77" t="str">
        <f>IF('[1]Data Checking'!RL77="","",'[1]Data Checking'!RL77)</f>
        <v/>
      </c>
      <c r="RI77" t="str">
        <f>IF('[1]Data Checking'!RM77="","",'[1]Data Checking'!RM77)</f>
        <v/>
      </c>
      <c r="RJ77" t="str">
        <f>IF('[1]Data Checking'!RN77="","",'[1]Data Checking'!RN77)</f>
        <v/>
      </c>
      <c r="RK77" t="str">
        <f>IF('[1]Data Checking'!RO77="","",'[1]Data Checking'!RO77)</f>
        <v/>
      </c>
      <c r="RL77" t="str">
        <f>IF('[1]Data Checking'!RP77="","",'[1]Data Checking'!RP77)</f>
        <v/>
      </c>
      <c r="RM77" t="str">
        <f>IF('[1]Data Checking'!RQ77="","",'[1]Data Checking'!RQ77)</f>
        <v/>
      </c>
      <c r="RN77" t="str">
        <f>IF('[1]Data Checking'!RR77="","",'[1]Data Checking'!RR77)</f>
        <v/>
      </c>
      <c r="RO77" t="str">
        <f>IF('[1]Data Checking'!RS77="","",'[1]Data Checking'!RS77)</f>
        <v/>
      </c>
      <c r="RP77" t="str">
        <f>IF('[1]Data Checking'!RT77="","",'[1]Data Checking'!RT77)</f>
        <v/>
      </c>
      <c r="RQ77" t="str">
        <f>IF('[1]Data Checking'!RU77="","",'[1]Data Checking'!RU77)</f>
        <v/>
      </c>
      <c r="RR77" t="str">
        <f>IF('[1]Data Checking'!RV77="","",'[1]Data Checking'!RV77)</f>
        <v/>
      </c>
      <c r="RS77" t="str">
        <f>IF('[1]Data Checking'!RW77="","",'[1]Data Checking'!RW77)</f>
        <v/>
      </c>
      <c r="RT77" t="str">
        <f>IF('[1]Data Checking'!RX77="","",'[1]Data Checking'!RX77)</f>
        <v/>
      </c>
      <c r="RU77" t="str">
        <f>IF('[1]Data Checking'!RY77="","",'[1]Data Checking'!RY77)</f>
        <v/>
      </c>
      <c r="RV77" t="str">
        <f>IF('[1]Data Checking'!RZ77="","",'[1]Data Checking'!RZ77)</f>
        <v/>
      </c>
      <c r="RW77" t="str">
        <f>IF('[1]Data Checking'!SA77="","",'[1]Data Checking'!SA77)</f>
        <v/>
      </c>
      <c r="RX77" t="str">
        <f>IF('[1]Data Checking'!SB77="","",'[1]Data Checking'!SB77)</f>
        <v/>
      </c>
      <c r="RY77" t="str">
        <f>IF('[1]Data Checking'!SC77="","",'[1]Data Checking'!SC77)</f>
        <v/>
      </c>
      <c r="RZ77" t="str">
        <f>IF('[1]Data Checking'!SD77="","",'[1]Data Checking'!SD77)</f>
        <v/>
      </c>
      <c r="SA77" t="str">
        <f>IF('[1]Data Checking'!SE77="","",'[1]Data Checking'!SE77)</f>
        <v/>
      </c>
      <c r="SB77" t="str">
        <f>IF('[1]Data Checking'!SF77="","",'[1]Data Checking'!SF77)</f>
        <v/>
      </c>
      <c r="SC77" t="str">
        <f>IF('[1]Data Checking'!SG77="","",'[1]Data Checking'!SG77)</f>
        <v/>
      </c>
      <c r="SD77" t="str">
        <f>IF('[1]Data Checking'!SH77="","",'[1]Data Checking'!SH77)</f>
        <v/>
      </c>
      <c r="SE77" t="str">
        <f>IF('[1]Data Checking'!SI77="","",'[1]Data Checking'!SI77)</f>
        <v/>
      </c>
      <c r="SF77" t="str">
        <f>IF('[1]Data Checking'!SJ77="","",'[1]Data Checking'!SJ77)</f>
        <v/>
      </c>
      <c r="SG77" t="str">
        <f>IF('[1]Data Checking'!SK77="","",'[1]Data Checking'!SK77)</f>
        <v/>
      </c>
      <c r="SH77" t="str">
        <f>IF('[1]Data Checking'!SL77="","",'[1]Data Checking'!SL77)</f>
        <v>Paiement frais scolaire (paiement uniforme,…) Sac à dos Plumes/Crayons</v>
      </c>
      <c r="SI77">
        <f>IF('[1]Data Checking'!SM77="","",'[1]Data Checking'!SM77)</f>
        <v>1</v>
      </c>
      <c r="SJ77">
        <f>IF('[1]Data Checking'!SN77="","",'[1]Data Checking'!SN77)</f>
        <v>1</v>
      </c>
      <c r="SK77">
        <f>IF('[1]Data Checking'!SO77="","",'[1]Data Checking'!SO77)</f>
        <v>0</v>
      </c>
      <c r="SL77">
        <f>IF('[1]Data Checking'!SP77="","",'[1]Data Checking'!SP77)</f>
        <v>1</v>
      </c>
      <c r="SM77">
        <f>IF('[1]Data Checking'!SQ77="","",'[1]Data Checking'!SQ77)</f>
        <v>0</v>
      </c>
      <c r="SN77">
        <f>IF('[1]Data Checking'!SR77="","",'[1]Data Checking'!SR77)</f>
        <v>0</v>
      </c>
      <c r="SO77" t="str">
        <f>IF('[1]Data Checking'!SS77="","",'[1]Data Checking'!SS77)</f>
        <v>Sac à dos</v>
      </c>
      <c r="SP77">
        <f>IF('[1]Data Checking'!ST77="","",'[1]Data Checking'!ST77)</f>
        <v>1</v>
      </c>
      <c r="SQ77">
        <f>IF('[1]Data Checking'!SU77="","",'[1]Data Checking'!SU77)</f>
        <v>0</v>
      </c>
      <c r="SR77">
        <f>IF('[1]Data Checking'!SV77="","",'[1]Data Checking'!SV77)</f>
        <v>0</v>
      </c>
      <c r="SS77">
        <f>IF('[1]Data Checking'!SW77="","",'[1]Data Checking'!SW77)</f>
        <v>0</v>
      </c>
      <c r="ST77">
        <f>IF('[1]Data Checking'!SX77="","",'[1]Data Checking'!SX77)</f>
        <v>0</v>
      </c>
      <c r="SU77">
        <f>IF('[1]Data Checking'!SY77="","",'[1]Data Checking'!SY77)</f>
        <v>0</v>
      </c>
      <c r="SV77" t="str">
        <f>IF('[1]Data Checking'!SZ77="","",'[1]Data Checking'!SZ77)</f>
        <v/>
      </c>
      <c r="SW77" t="str">
        <f>IF('[1]Data Checking'!TA77="","",'[1]Data Checking'!TA77)</f>
        <v/>
      </c>
      <c r="SX77" t="str">
        <f>IF('[1]Data Checking'!TB77="","",'[1]Data Checking'!TB77)</f>
        <v/>
      </c>
      <c r="SY77" t="str">
        <f>IF('[1]Data Checking'!TC77="","",'[1]Data Checking'!TC77)</f>
        <v/>
      </c>
      <c r="SZ77" t="str">
        <f>IF('[1]Data Checking'!TD77="","",'[1]Data Checking'!TD77)</f>
        <v/>
      </c>
      <c r="TA77" t="str">
        <f>IF('[1]Data Checking'!TE77="","",'[1]Data Checking'!TE77)</f>
        <v/>
      </c>
      <c r="TB77" t="str">
        <f>IF('[1]Data Checking'!TF77="","",'[1]Data Checking'!TF77)</f>
        <v/>
      </c>
      <c r="TC77" t="str">
        <f>IF('[1]Data Checking'!TG77="","",'[1]Data Checking'!TG77)</f>
        <v>Paiement frais scolaire (paiement uniforme,…) Sac à dos</v>
      </c>
      <c r="TD77">
        <f>IF('[1]Data Checking'!TH77="","",'[1]Data Checking'!TH77)</f>
        <v>1</v>
      </c>
      <c r="TE77">
        <f>IF('[1]Data Checking'!TI77="","",'[1]Data Checking'!TI77)</f>
        <v>1</v>
      </c>
      <c r="TF77">
        <f>IF('[1]Data Checking'!TJ77="","",'[1]Data Checking'!TJ77)</f>
        <v>0</v>
      </c>
      <c r="TG77">
        <f>IF('[1]Data Checking'!TK77="","",'[1]Data Checking'!TK77)</f>
        <v>0</v>
      </c>
      <c r="TH77">
        <f>IF('[1]Data Checking'!TL77="","",'[1]Data Checking'!TL77)</f>
        <v>0</v>
      </c>
      <c r="TI77">
        <f>IF('[1]Data Checking'!TM77="","",'[1]Data Checking'!TM77)</f>
        <v>0</v>
      </c>
      <c r="TJ77">
        <f>IF('[1]Data Checking'!TN77="","",'[1]Data Checking'!TN77)</f>
        <v>0</v>
      </c>
      <c r="TK77">
        <f>IF('[1]Data Checking'!TO77="","",'[1]Data Checking'!TO77)</f>
        <v>0</v>
      </c>
      <c r="TL77">
        <f>IF('[1]Data Checking'!TP77="","",'[1]Data Checking'!TP77)</f>
        <v>0</v>
      </c>
      <c r="TM77">
        <f>IF('[1]Data Checking'!TQ77="","",'[1]Data Checking'!TQ77)</f>
        <v>0</v>
      </c>
      <c r="TN77">
        <f>IF('[1]Data Checking'!TR77="","",'[1]Data Checking'!TR77)</f>
        <v>0</v>
      </c>
      <c r="TO77" t="str">
        <f>IF('[1]Data Checking'!TS77="","",'[1]Data Checking'!TS77)</f>
        <v/>
      </c>
      <c r="TP77" t="str">
        <f>IF('[1]Data Checking'!TT77="","",'[1]Data Checking'!TT77)</f>
        <v/>
      </c>
      <c r="TQ77">
        <f>IF('[1]Data Checking'!TU77="","",'[1]Data Checking'!TU77)</f>
        <v>237779808</v>
      </c>
      <c r="TR77" t="str">
        <f>IF('[1]Data Checking'!TV77="","",'[1]Data Checking'!TV77)</f>
        <v>e395c0ff-edec-4eb4-9cb5-3621e44811c5</v>
      </c>
      <c r="TS77">
        <f>IF('[1]Data Checking'!TW77="","",'[1]Data Checking'!TW77)</f>
        <v>44531.652141203696</v>
      </c>
      <c r="TT77" t="str">
        <f>IF('[1]Data Checking'!TX77="","",'[1]Data Checking'!TX77)</f>
        <v/>
      </c>
      <c r="TU77" t="str">
        <f>IF('[1]Data Checking'!TY77="","",'[1]Data Checking'!TY77)</f>
        <v/>
      </c>
      <c r="TV77" t="str">
        <f>IF('[1]Data Checking'!TZ77="","",'[1]Data Checking'!TZ77)</f>
        <v>submitted_via_web</v>
      </c>
      <c r="TW77" t="str">
        <f>IF('[1]Data Checking'!UA77="","",'[1]Data Checking'!UA77)</f>
        <v>icsm_haiti</v>
      </c>
      <c r="TX77" t="str">
        <f>IF('[1]Data Checking'!UB77="","",'[1]Data Checking'!UB77)</f>
        <v/>
      </c>
      <c r="TY77">
        <f>IF('[1]Data Checking'!UC77="","",'[1]Data Checking'!UC77)</f>
        <v>79</v>
      </c>
      <c r="TZ77" t="str">
        <f>IF('[1]Data Checking'!UD77="","",'[1]Data Checking'!UD77)</f>
        <v/>
      </c>
      <c r="UA77" t="e">
        <f>IF('[1]Data Checking'!UL77="","",'[1]Data Checking'!UL77)</f>
        <v>#REF!</v>
      </c>
      <c r="UB77" t="e">
        <f>IF('[1]Data Checking'!UM77="","",'[1]Data Checking'!UM77)</f>
        <v>#REF!</v>
      </c>
      <c r="UC77" t="e">
        <f>IF('[1]Data Checking'!UN77="","",'[1]Data Checking'!UN77)</f>
        <v>#REF!</v>
      </c>
    </row>
    <row r="78" spans="1:549">
      <c r="A78">
        <f>IF('[1]Data Checking'!D78="","",'[1]Data Checking'!D78)</f>
        <v>44530.789599317133</v>
      </c>
      <c r="B78">
        <f>IF('[1]Data Checking'!E78="","",'[1]Data Checking'!E78)</f>
        <v>44531.438251423613</v>
      </c>
      <c r="C78">
        <f>IF('[1]Data Checking'!F78="","",'[1]Data Checking'!F78)</f>
        <v>44530</v>
      </c>
      <c r="D78" t="str">
        <f>IF('[1]Data Checking'!H78="","",'[1]Data Checking'!H78)</f>
        <v>audit.csv</v>
      </c>
      <c r="E78" t="str">
        <f>IF('[1]Data Checking'!I78="","",'[1]Data Checking'!I78)</f>
        <v>icsm_haiti</v>
      </c>
      <c r="F78" t="str">
        <f>IF('[1]Data Checking'!J78="","",'[1]Data Checking'!J78)</f>
        <v/>
      </c>
      <c r="G78" t="str">
        <f>IF('[1]Data Checking'!K78="","",'[1]Data Checking'!K78)</f>
        <v>0</v>
      </c>
      <c r="H78">
        <f>IF('[1]Data Checking'!L78="","",'[1]Data Checking'!L78)</f>
        <v>44531</v>
      </c>
      <c r="I78" t="str">
        <f>IF('[1]Data Checking'!M78="","",'[1]Data Checking'!M78)</f>
        <v>WFP</v>
      </c>
      <c r="J78" t="str">
        <f>IF('[1]Data Checking'!N78="","",'[1]Data Checking'!N78)</f>
        <v/>
      </c>
      <c r="K78" t="str">
        <f>IF('[1]Data Checking'!O78="","",'[1]Data Checking'!O78)</f>
        <v>wfp</v>
      </c>
      <c r="L78" t="str">
        <f>IF('[1]Data Checking'!P78="","",'[1]Data Checking'!P78)</f>
        <v>WFP</v>
      </c>
      <c r="M78" t="str">
        <f>IF('[1]Data Checking'!Q78="","",'[1]Data Checking'!Q78)</f>
        <v>WFP</v>
      </c>
      <c r="N78" t="str">
        <f>IF('[1]Data Checking'!R78="","",'[1]Data Checking'!R78)</f>
        <v>Autre</v>
      </c>
      <c r="O78" t="str">
        <f>IF('[1]Data Checking'!S78="","",'[1]Data Checking'!S78)</f>
        <v>MA</v>
      </c>
      <c r="P78" t="str">
        <f>IF('[1]Data Checking'!T78="","",'[1]Data Checking'!T78)</f>
        <v>autre</v>
      </c>
      <c r="Q78" t="str">
        <f>IF('[1]Data Checking'!U78="","",'[1]Data Checking'!U78)</f>
        <v>Autre</v>
      </c>
      <c r="R78" t="str">
        <f>IF('[1]Data Checking'!V78="","",'[1]Data Checking'!V78)</f>
        <v>MA</v>
      </c>
      <c r="S78" t="str">
        <f>IF('[1]Data Checking'!W78="","",'[1]Data Checking'!W78)</f>
        <v>Nord</v>
      </c>
      <c r="T78" t="str">
        <f>IF('[1]Data Checking'!X78="","",'[1]Data Checking'!X78)</f>
        <v>Cap-Haïtien</v>
      </c>
      <c r="U78" t="str">
        <f>IF('[1]Data Checking'!Y78="","",'[1]Data Checking'!Y78)</f>
        <v>HT0311</v>
      </c>
      <c r="V78" t="str">
        <f>IF('[1]Data Checking'!Z78="","",'[1]Data Checking'!Z78)</f>
        <v>Cap-Haïtien</v>
      </c>
      <c r="W78" t="str">
        <f>IF('[1]Data Checking'!AA78="","",'[1]Data Checking'!AA78)</f>
        <v>1re Section Bande du Nord</v>
      </c>
      <c r="X78" t="str">
        <f>IF('[1]Data Checking'!AB78="","",'[1]Data Checking'!AB78)</f>
        <v>HT0311-03</v>
      </c>
      <c r="Y78" t="str">
        <f>IF('[1]Data Checking'!AC78="","",'[1]Data Checking'!AC78)</f>
        <v>3e Section Petit Anse</v>
      </c>
      <c r="Z78" t="str">
        <f>IF('[1]Data Checking'!AD78="","",'[1]Data Checking'!AD78)</f>
        <v>Autre</v>
      </c>
      <c r="AA78" t="str">
        <f>IF('[1]Data Checking'!AE78="","",'[1]Data Checking'!AE78)</f>
        <v>Fort-St Michel</v>
      </c>
      <c r="AB78" t="str">
        <f>IF('[1]Data Checking'!AF78="","",'[1]Data Checking'!AF78)</f>
        <v>autre</v>
      </c>
      <c r="AC78" t="str">
        <f>IF('[1]Data Checking'!AG78="","",'[1]Data Checking'!AG78)</f>
        <v>Autre</v>
      </c>
      <c r="AD78" t="str">
        <f>IF('[1]Data Checking'!AH78="","",'[1]Data Checking'!AH78)</f>
        <v>Fort-St Michel</v>
      </c>
      <c r="AE78" t="str">
        <f>IF('[1]Data Checking'!AI78="","",'[1]Data Checking'!AI78)</f>
        <v>Marché de Cluny</v>
      </c>
      <c r="AF78" t="str">
        <f>IF('[1]Data Checking'!AJ78="","",'[1]Data Checking'!AJ78)</f>
        <v/>
      </c>
      <c r="AG78" t="str">
        <f>IF('[1]Data Checking'!AK78="","",'[1]Data Checking'!AK78)</f>
        <v>cap-haitien</v>
      </c>
      <c r="AH78" t="str">
        <f>IF('[1]Data Checking'!AL78="","",'[1]Data Checking'!AL78)</f>
        <v>Marché de Cluny</v>
      </c>
      <c r="AI78" t="str">
        <f>IF('[1]Data Checking'!AM78="","",'[1]Data Checking'!AM78)</f>
        <v>Marché de Cluny</v>
      </c>
      <c r="AJ78" t="str">
        <f>IF('[1]Data Checking'!AN78="","",'[1]Data Checking'!AN78)</f>
        <v>Milieu urbain</v>
      </c>
      <c r="AK78" t="str">
        <f>IF('[1]Data Checking'!AO78="","",'[1]Data Checking'!AO78)</f>
        <v>Enquête auprès d'un client (pour l'eau de boisson et la situation sécuritaire)</v>
      </c>
      <c r="AL78" t="str">
        <f>IF('[1]Data Checking'!AP78="","",'[1]Data Checking'!AP78)</f>
        <v>Oui</v>
      </c>
      <c r="AM78" t="str">
        <f>IF('[1]Data Checking'!AQ78="","",'[1]Data Checking'!AQ78)</f>
        <v/>
      </c>
      <c r="AN78" t="str">
        <f>IF('[1]Data Checking'!AR78="","",'[1]Data Checking'!AR78)</f>
        <v>Oui</v>
      </c>
      <c r="AO78" t="str">
        <f>IF('[1]Data Checking'!AS78="","",'[1]Data Checking'!AS78)</f>
        <v/>
      </c>
      <c r="AP78" t="str">
        <f>IF('[1]Data Checking'!AT78="","",'[1]Data Checking'!AT78)</f>
        <v>Femme</v>
      </c>
      <c r="AQ78">
        <f>IF('[1]Data Checking'!AU78="","",'[1]Data Checking'!AU78)</f>
        <v>44531</v>
      </c>
      <c r="AR78">
        <f>IF('[1]Data Checking'!AV78="","",'[1]Data Checking'!AV78)</f>
        <v>44531</v>
      </c>
      <c r="AS78" t="str">
        <f>IF('[1]Data Checking'!AW78="","",'[1]Data Checking'!AW78)</f>
        <v/>
      </c>
      <c r="AT78" t="str">
        <f>IF('[1]Data Checking'!AX78="","",'[1]Data Checking'!AX78)</f>
        <v/>
      </c>
      <c r="AU78" t="str">
        <f>IF('[1]Data Checking'!AY78="","",'[1]Data Checking'!AY78)</f>
        <v/>
      </c>
      <c r="AV78" t="str">
        <f>IF('[1]Data Checking'!AZ78="","",'[1]Data Checking'!AZ78)</f>
        <v/>
      </c>
      <c r="AW78" t="str">
        <f>IF('[1]Data Checking'!BA78="","",'[1]Data Checking'!BA78)</f>
        <v/>
      </c>
      <c r="AX78" t="str">
        <f>IF('[1]Data Checking'!BB78="","",'[1]Data Checking'!BB78)</f>
        <v/>
      </c>
      <c r="AY78" t="str">
        <f>IF('[1]Data Checking'!BC78="","",'[1]Data Checking'!BC78)</f>
        <v/>
      </c>
      <c r="AZ78" t="str">
        <f>IF('[1]Data Checking'!BD78="","",'[1]Data Checking'!BD78)</f>
        <v/>
      </c>
      <c r="BA78" t="str">
        <f>IF('[1]Data Checking'!BE78="","",'[1]Data Checking'!BE78)</f>
        <v/>
      </c>
      <c r="BB78" t="str">
        <f>IF('[1]Data Checking'!BF78="","",'[1]Data Checking'!BF78)</f>
        <v/>
      </c>
      <c r="BC78" t="str">
        <f>IF('[1]Data Checking'!BG78="","",'[1]Data Checking'!BG78)</f>
        <v/>
      </c>
      <c r="BD78" t="str">
        <f>IF('[1]Data Checking'!BH78="","",'[1]Data Checking'!BH78)</f>
        <v/>
      </c>
      <c r="BE78" t="str">
        <f>IF('[1]Data Checking'!BI78="","",'[1]Data Checking'!BI78)</f>
        <v/>
      </c>
      <c r="BF78" t="str">
        <f>IF('[1]Data Checking'!BJ78="","",'[1]Data Checking'!BJ78)</f>
        <v/>
      </c>
      <c r="BG78" t="str">
        <f>IF('[1]Data Checking'!BK78="","",'[1]Data Checking'!BK78)</f>
        <v/>
      </c>
      <c r="BH78" t="str">
        <f>IF('[1]Data Checking'!BL78="","",'[1]Data Checking'!BL78)</f>
        <v/>
      </c>
      <c r="BI78" t="str">
        <f>IF('[1]Data Checking'!BM78="","",'[1]Data Checking'!BM78)</f>
        <v/>
      </c>
      <c r="BJ78" t="str">
        <f>IF('[1]Data Checking'!BN78="","",'[1]Data Checking'!BN78)</f>
        <v/>
      </c>
      <c r="BK78" t="str">
        <f>IF('[1]Data Checking'!BO78="","",'[1]Data Checking'!BO78)</f>
        <v/>
      </c>
      <c r="BL78" t="str">
        <f>IF('[1]Data Checking'!BP78="","",'[1]Data Checking'!BP78)</f>
        <v/>
      </c>
      <c r="BM78" t="str">
        <f>IF('[1]Data Checking'!BQ78="","",'[1]Data Checking'!BQ78)</f>
        <v/>
      </c>
      <c r="BN78" t="str">
        <f>IF('[1]Data Checking'!BR78="","",'[1]Data Checking'!BR78)</f>
        <v/>
      </c>
      <c r="BO78" t="str">
        <f>IF('[1]Data Checking'!BS78="","",'[1]Data Checking'!BS78)</f>
        <v/>
      </c>
      <c r="BP78" t="str">
        <f>IF('[1]Data Checking'!BT78="","",'[1]Data Checking'!BT78)</f>
        <v/>
      </c>
      <c r="BQ78" t="str">
        <f>IF('[1]Data Checking'!BU78="","",'[1]Data Checking'!BU78)</f>
        <v/>
      </c>
      <c r="BR78" t="str">
        <f>IF('[1]Data Checking'!BV78="","",'[1]Data Checking'!BV78)</f>
        <v/>
      </c>
      <c r="BS78" t="str">
        <f>IF('[1]Data Checking'!BW78="","",'[1]Data Checking'!BW78)</f>
        <v/>
      </c>
      <c r="BT78" t="str">
        <f>IF('[1]Data Checking'!BX78="","",'[1]Data Checking'!BX78)</f>
        <v/>
      </c>
      <c r="BU78" t="str">
        <f>IF('[1]Data Checking'!BY78="","",'[1]Data Checking'!BY78)</f>
        <v/>
      </c>
      <c r="BV78" t="str">
        <f>IF('[1]Data Checking'!BZ78="","",'[1]Data Checking'!BZ78)</f>
        <v/>
      </c>
      <c r="BW78" t="str">
        <f>IF('[1]Data Checking'!CA78="","",'[1]Data Checking'!CA78)</f>
        <v/>
      </c>
      <c r="BX78" t="str">
        <f>IF('[1]Data Checking'!CB78="","",'[1]Data Checking'!CB78)</f>
        <v/>
      </c>
      <c r="BY78" t="str">
        <f>IF('[1]Data Checking'!CC78="","",'[1]Data Checking'!CC78)</f>
        <v/>
      </c>
      <c r="BZ78" t="str">
        <f>IF('[1]Data Checking'!CD78="","",'[1]Data Checking'!CD78)</f>
        <v/>
      </c>
      <c r="CA78" t="str">
        <f>IF('[1]Data Checking'!CE78="","",'[1]Data Checking'!CE78)</f>
        <v/>
      </c>
      <c r="CB78" t="str">
        <f>IF('[1]Data Checking'!CF78="","",'[1]Data Checking'!CF78)</f>
        <v/>
      </c>
      <c r="CC78" t="str">
        <f>IF('[1]Data Checking'!CG78="","",'[1]Data Checking'!CG78)</f>
        <v/>
      </c>
      <c r="CD78" t="str">
        <f>IF('[1]Data Checking'!CH78="","",'[1]Data Checking'!CH78)</f>
        <v/>
      </c>
      <c r="CE78" t="str">
        <f>IF('[1]Data Checking'!CI78="","",'[1]Data Checking'!CI78)</f>
        <v/>
      </c>
      <c r="CF78" t="str">
        <f>IF('[1]Data Checking'!CJ78="","",'[1]Data Checking'!CJ78)</f>
        <v/>
      </c>
      <c r="CG78" t="str">
        <f>IF('[1]Data Checking'!CK78="","",'[1]Data Checking'!CK78)</f>
        <v/>
      </c>
      <c r="CH78" t="str">
        <f>IF('[1]Data Checking'!CL78="","",'[1]Data Checking'!CL78)</f>
        <v/>
      </c>
      <c r="CI78" t="str">
        <f>IF('[1]Data Checking'!CM78="","",'[1]Data Checking'!CM78)</f>
        <v/>
      </c>
      <c r="CJ78" t="str">
        <f>IF('[1]Data Checking'!CN78="","",'[1]Data Checking'!CN78)</f>
        <v/>
      </c>
      <c r="CK78" t="str">
        <f>IF('[1]Data Checking'!CO78="","",'[1]Data Checking'!CO78)</f>
        <v/>
      </c>
      <c r="CL78" t="str">
        <f>IF('[1]Data Checking'!CP78="","",'[1]Data Checking'!CP78)</f>
        <v/>
      </c>
      <c r="CM78" t="str">
        <f>IF('[1]Data Checking'!CQ78="","",'[1]Data Checking'!CQ78)</f>
        <v/>
      </c>
      <c r="CN78" t="str">
        <f>IF('[1]Data Checking'!CR78="","",'[1]Data Checking'!CR78)</f>
        <v/>
      </c>
      <c r="CO78" t="str">
        <f>IF('[1]Data Checking'!CS78="","",'[1]Data Checking'!CS78)</f>
        <v/>
      </c>
      <c r="CP78" t="str">
        <f>IF('[1]Data Checking'!CT78="","",'[1]Data Checking'!CT78)</f>
        <v/>
      </c>
      <c r="CQ78" t="str">
        <f>IF('[1]Data Checking'!CU78="","",'[1]Data Checking'!CU78)</f>
        <v/>
      </c>
      <c r="CR78" t="str">
        <f>IF('[1]Data Checking'!CV78="","",'[1]Data Checking'!CV78)</f>
        <v/>
      </c>
      <c r="CS78" t="str">
        <f>IF('[1]Data Checking'!CW78="","",'[1]Data Checking'!CW78)</f>
        <v/>
      </c>
      <c r="CT78" t="str">
        <f>IF('[1]Data Checking'!CX78="","",'[1]Data Checking'!CX78)</f>
        <v/>
      </c>
      <c r="CU78" t="str">
        <f>IF('[1]Data Checking'!CY78="","",'[1]Data Checking'!CY78)</f>
        <v/>
      </c>
      <c r="CV78" t="str">
        <f>IF('[1]Data Checking'!CZ78="","",'[1]Data Checking'!CZ78)</f>
        <v/>
      </c>
      <c r="CW78" t="str">
        <f>IF('[1]Data Checking'!DA78="","",'[1]Data Checking'!DA78)</f>
        <v/>
      </c>
      <c r="CX78" t="str">
        <f>IF('[1]Data Checking'!DB78="","",'[1]Data Checking'!DB78)</f>
        <v/>
      </c>
      <c r="CY78" t="str">
        <f>IF('[1]Data Checking'!DC78="","",'[1]Data Checking'!DC78)</f>
        <v/>
      </c>
      <c r="CZ78" t="str">
        <f>IF('[1]Data Checking'!DD78="","",'[1]Data Checking'!DD78)</f>
        <v/>
      </c>
      <c r="DA78" t="str">
        <f>IF('[1]Data Checking'!DE78="","",'[1]Data Checking'!DE78)</f>
        <v/>
      </c>
      <c r="DB78" t="str">
        <f>IF('[1]Data Checking'!DF78="","",'[1]Data Checking'!DF78)</f>
        <v/>
      </c>
      <c r="DC78" t="str">
        <f>IF('[1]Data Checking'!DG78="","",'[1]Data Checking'!DG78)</f>
        <v/>
      </c>
      <c r="DD78" t="str">
        <f>IF('[1]Data Checking'!DH78="","",'[1]Data Checking'!DH78)</f>
        <v/>
      </c>
      <c r="DE78" t="str">
        <f>IF('[1]Data Checking'!DI78="","",'[1]Data Checking'!DI78)</f>
        <v/>
      </c>
      <c r="DF78" t="str">
        <f>IF('[1]Data Checking'!DJ78="","",'[1]Data Checking'!DJ78)</f>
        <v/>
      </c>
      <c r="DG78" t="str">
        <f>IF('[1]Data Checking'!DK78="","",'[1]Data Checking'!DK78)</f>
        <v/>
      </c>
      <c r="DH78" t="str">
        <f>IF('[1]Data Checking'!DL78="","",'[1]Data Checking'!DL78)</f>
        <v/>
      </c>
      <c r="DI78" t="str">
        <f>IF('[1]Data Checking'!DM78="","",'[1]Data Checking'!DM78)</f>
        <v/>
      </c>
      <c r="DJ78" t="str">
        <f>IF('[1]Data Checking'!DN78="","",'[1]Data Checking'!DN78)</f>
        <v/>
      </c>
      <c r="DK78" t="str">
        <f>IF('[1]Data Checking'!DO78="","",'[1]Data Checking'!DO78)</f>
        <v/>
      </c>
      <c r="DL78" t="str">
        <f>IF('[1]Data Checking'!DP78="","",'[1]Data Checking'!DP78)</f>
        <v/>
      </c>
      <c r="DM78" t="str">
        <f>IF('[1]Data Checking'!DQ78="","",'[1]Data Checking'!DQ78)</f>
        <v/>
      </c>
      <c r="DN78" t="str">
        <f>IF('[1]Data Checking'!DR78="","",'[1]Data Checking'!DR78)</f>
        <v/>
      </c>
      <c r="DO78" t="str">
        <f>IF('[1]Data Checking'!DS78="","",'[1]Data Checking'!DS78)</f>
        <v/>
      </c>
      <c r="DP78" t="str">
        <f>IF('[1]Data Checking'!DT78="","",'[1]Data Checking'!DT78)</f>
        <v/>
      </c>
      <c r="DQ78" t="str">
        <f>IF('[1]Data Checking'!DU78="","",'[1]Data Checking'!DU78)</f>
        <v/>
      </c>
      <c r="DR78" t="str">
        <f>IF('[1]Data Checking'!DV78="","",'[1]Data Checking'!DV78)</f>
        <v/>
      </c>
      <c r="DS78" t="str">
        <f>IF('[1]Data Checking'!DW78="","",'[1]Data Checking'!DW78)</f>
        <v/>
      </c>
      <c r="DT78" t="str">
        <f>IF('[1]Data Checking'!DX78="","",'[1]Data Checking'!DX78)</f>
        <v/>
      </c>
      <c r="DU78" t="str">
        <f>IF('[1]Data Checking'!DY78="","",'[1]Data Checking'!DY78)</f>
        <v/>
      </c>
      <c r="DV78" t="str">
        <f>IF('[1]Data Checking'!DZ78="","",'[1]Data Checking'!DZ78)</f>
        <v/>
      </c>
      <c r="DW78" t="str">
        <f>IF('[1]Data Checking'!EA78="","",'[1]Data Checking'!EA78)</f>
        <v/>
      </c>
      <c r="DX78" t="str">
        <f>IF('[1]Data Checking'!EB78="","",'[1]Data Checking'!EB78)</f>
        <v/>
      </c>
      <c r="DY78" t="str">
        <f>IF('[1]Data Checking'!EC78="","",'[1]Data Checking'!EC78)</f>
        <v/>
      </c>
      <c r="DZ78" t="str">
        <f>IF('[1]Data Checking'!ED78="","",'[1]Data Checking'!ED78)</f>
        <v/>
      </c>
      <c r="EA78" t="str">
        <f>IF('[1]Data Checking'!EE78="","",'[1]Data Checking'!EE78)</f>
        <v/>
      </c>
      <c r="EB78" t="str">
        <f>IF('[1]Data Checking'!EF78="","",'[1]Data Checking'!EF78)</f>
        <v/>
      </c>
      <c r="EC78" t="str">
        <f>IF('[1]Data Checking'!EG78="","",'[1]Data Checking'!EG78)</f>
        <v/>
      </c>
      <c r="ED78" t="str">
        <f>IF('[1]Data Checking'!EH78="","",'[1]Data Checking'!EH78)</f>
        <v/>
      </c>
      <c r="EE78" t="str">
        <f>IF('[1]Data Checking'!EI78="","",'[1]Data Checking'!EI78)</f>
        <v/>
      </c>
      <c r="EF78" t="str">
        <f>IF('[1]Data Checking'!EJ78="","",'[1]Data Checking'!EJ78)</f>
        <v/>
      </c>
      <c r="EG78" t="str">
        <f>IF('[1]Data Checking'!EK78="","",'[1]Data Checking'!EK78)</f>
        <v/>
      </c>
      <c r="EH78" t="str">
        <f>IF('[1]Data Checking'!EL78="","",'[1]Data Checking'!EL78)</f>
        <v/>
      </c>
      <c r="EI78" t="str">
        <f>IF('[1]Data Checking'!EM78="","",'[1]Data Checking'!EM78)</f>
        <v/>
      </c>
      <c r="EJ78" t="str">
        <f>IF('[1]Data Checking'!EN78="","",'[1]Data Checking'!EN78)</f>
        <v/>
      </c>
      <c r="EK78" t="str">
        <f>IF('[1]Data Checking'!EO78="","",'[1]Data Checking'!EO78)</f>
        <v/>
      </c>
      <c r="EL78" t="str">
        <f>IF('[1]Data Checking'!EP78="","",'[1]Data Checking'!EP78)</f>
        <v/>
      </c>
      <c r="EM78" t="str">
        <f>IF('[1]Data Checking'!EQ78="","",'[1]Data Checking'!EQ78)</f>
        <v/>
      </c>
      <c r="EN78" t="str">
        <f>IF('[1]Data Checking'!ER78="","",'[1]Data Checking'!ER78)</f>
        <v/>
      </c>
      <c r="EO78" t="str">
        <f>IF('[1]Data Checking'!ES78="","",'[1]Data Checking'!ES78)</f>
        <v/>
      </c>
      <c r="EP78" t="str">
        <f>IF('[1]Data Checking'!ET78="","",'[1]Data Checking'!ET78)</f>
        <v/>
      </c>
      <c r="EQ78" t="str">
        <f>IF('[1]Data Checking'!EU78="","",'[1]Data Checking'!EU78)</f>
        <v/>
      </c>
      <c r="ER78" t="str">
        <f>IF('[1]Data Checking'!EV78="","",'[1]Data Checking'!EV78)</f>
        <v/>
      </c>
      <c r="ES78" t="str">
        <f>IF('[1]Data Checking'!EW78="","",'[1]Data Checking'!EW78)</f>
        <v/>
      </c>
      <c r="ET78" t="str">
        <f>IF('[1]Data Checking'!EX78="","",'[1]Data Checking'!EX78)</f>
        <v/>
      </c>
      <c r="EU78" t="str">
        <f>IF('[1]Data Checking'!EY78="","",'[1]Data Checking'!EY78)</f>
        <v/>
      </c>
      <c r="EV78" t="str">
        <f>IF('[1]Data Checking'!EZ78="","",'[1]Data Checking'!EZ78)</f>
        <v/>
      </c>
      <c r="EW78" t="str">
        <f>IF('[1]Data Checking'!FA78="","",'[1]Data Checking'!FA78)</f>
        <v/>
      </c>
      <c r="EX78" t="str">
        <f>IF('[1]Data Checking'!FB78="","",'[1]Data Checking'!FB78)</f>
        <v/>
      </c>
      <c r="EY78" t="str">
        <f>IF('[1]Data Checking'!FC78="","",'[1]Data Checking'!FC78)</f>
        <v/>
      </c>
      <c r="EZ78" t="str">
        <f>IF('[1]Data Checking'!FD78="","",'[1]Data Checking'!FD78)</f>
        <v/>
      </c>
      <c r="FA78" t="str">
        <f>IF('[1]Data Checking'!FE78="","",'[1]Data Checking'!FE78)</f>
        <v/>
      </c>
      <c r="FB78" t="str">
        <f>IF('[1]Data Checking'!FF78="","",'[1]Data Checking'!FF78)</f>
        <v/>
      </c>
      <c r="FC78" t="str">
        <f>IF('[1]Data Checking'!FG78="","",'[1]Data Checking'!FG78)</f>
        <v/>
      </c>
      <c r="FD78" t="str">
        <f>IF('[1]Data Checking'!FH78="","",'[1]Data Checking'!FH78)</f>
        <v/>
      </c>
      <c r="FE78" t="str">
        <f>IF('[1]Data Checking'!FI78="","",'[1]Data Checking'!FI78)</f>
        <v/>
      </c>
      <c r="FF78" t="str">
        <f>IF('[1]Data Checking'!FJ78="","",'[1]Data Checking'!FJ78)</f>
        <v/>
      </c>
      <c r="FG78" t="str">
        <f>IF('[1]Data Checking'!FK78="","",'[1]Data Checking'!FK78)</f>
        <v/>
      </c>
      <c r="FH78" t="str">
        <f>IF('[1]Data Checking'!FL78="","",'[1]Data Checking'!FL78)</f>
        <v/>
      </c>
      <c r="FI78" t="str">
        <f>IF('[1]Data Checking'!FM78="","",'[1]Data Checking'!FM78)</f>
        <v/>
      </c>
      <c r="FJ78" t="str">
        <f>IF('[1]Data Checking'!FN78="","",'[1]Data Checking'!FN78)</f>
        <v/>
      </c>
      <c r="FK78" t="str">
        <f>IF('[1]Data Checking'!FO78="","",'[1]Data Checking'!FO78)</f>
        <v/>
      </c>
      <c r="FL78" t="str">
        <f>IF('[1]Data Checking'!FP78="","",'[1]Data Checking'!FP78)</f>
        <v/>
      </c>
      <c r="FM78" t="str">
        <f>IF('[1]Data Checking'!FQ78="","",'[1]Data Checking'!FQ78)</f>
        <v/>
      </c>
      <c r="FN78" t="str">
        <f>IF('[1]Data Checking'!FR78="","",'[1]Data Checking'!FR78)</f>
        <v/>
      </c>
      <c r="FO78" t="str">
        <f>IF('[1]Data Checking'!FS78="","",'[1]Data Checking'!FS78)</f>
        <v/>
      </c>
      <c r="FP78" t="str">
        <f>IF('[1]Data Checking'!FT78="","",'[1]Data Checking'!FT78)</f>
        <v/>
      </c>
      <c r="FQ78" t="str">
        <f>IF('[1]Data Checking'!FU78="","",'[1]Data Checking'!FU78)</f>
        <v/>
      </c>
      <c r="FR78" t="str">
        <f>IF('[1]Data Checking'!FV78="","",'[1]Data Checking'!FV78)</f>
        <v/>
      </c>
      <c r="FS78" t="str">
        <f>IF('[1]Data Checking'!FW78="","",'[1]Data Checking'!FW78)</f>
        <v/>
      </c>
      <c r="FT78" t="str">
        <f>IF('[1]Data Checking'!FX78="","",'[1]Data Checking'!FX78)</f>
        <v/>
      </c>
      <c r="FU78" t="str">
        <f>IF('[1]Data Checking'!FY78="","",'[1]Data Checking'!FY78)</f>
        <v/>
      </c>
      <c r="FV78" t="str">
        <f>IF('[1]Data Checking'!FZ78="","",'[1]Data Checking'!FZ78)</f>
        <v/>
      </c>
      <c r="FW78" t="str">
        <f>IF('[1]Data Checking'!GA78="","",'[1]Data Checking'!GA78)</f>
        <v/>
      </c>
      <c r="FX78" t="str">
        <f>IF('[1]Data Checking'!GB78="","",'[1]Data Checking'!GB78)</f>
        <v/>
      </c>
      <c r="FY78" t="str">
        <f>IF('[1]Data Checking'!GC78="","",'[1]Data Checking'!GC78)</f>
        <v/>
      </c>
      <c r="FZ78" t="str">
        <f>IF('[1]Data Checking'!GD78="","",'[1]Data Checking'!GD78)</f>
        <v/>
      </c>
      <c r="GA78" t="str">
        <f>IF('[1]Data Checking'!GE78="","",'[1]Data Checking'!GE78)</f>
        <v/>
      </c>
      <c r="GB78" t="str">
        <f>IF('[1]Data Checking'!GF78="","",'[1]Data Checking'!GF78)</f>
        <v/>
      </c>
      <c r="GC78" t="str">
        <f>IF('[1]Data Checking'!GG78="","",'[1]Data Checking'!GG78)</f>
        <v/>
      </c>
      <c r="GD78" t="str">
        <f>IF('[1]Data Checking'!GH78="","",'[1]Data Checking'!GH78)</f>
        <v/>
      </c>
      <c r="GE78" t="str">
        <f>IF('[1]Data Checking'!GI78="","",'[1]Data Checking'!GI78)</f>
        <v/>
      </c>
      <c r="GF78" t="str">
        <f>IF('[1]Data Checking'!GJ78="","",'[1]Data Checking'!GJ78)</f>
        <v/>
      </c>
      <c r="GG78" t="str">
        <f>IF('[1]Data Checking'!GK78="","",'[1]Data Checking'!GK78)</f>
        <v/>
      </c>
      <c r="GH78" t="str">
        <f>IF('[1]Data Checking'!GL78="","",'[1]Data Checking'!GL78)</f>
        <v/>
      </c>
      <c r="GI78" t="str">
        <f>IF('[1]Data Checking'!GM78="","",'[1]Data Checking'!GM78)</f>
        <v/>
      </c>
      <c r="GJ78" t="str">
        <f>IF('[1]Data Checking'!GN78="","",'[1]Data Checking'!GN78)</f>
        <v/>
      </c>
      <c r="GK78" t="str">
        <f>IF('[1]Data Checking'!GO78="","",'[1]Data Checking'!GO78)</f>
        <v/>
      </c>
      <c r="GL78" t="str">
        <f>IF('[1]Data Checking'!GP78="","",'[1]Data Checking'!GP78)</f>
        <v/>
      </c>
      <c r="GM78" t="str">
        <f>IF('[1]Data Checking'!GQ78="","",'[1]Data Checking'!GQ78)</f>
        <v/>
      </c>
      <c r="GN78" t="str">
        <f>IF('[1]Data Checking'!GR78="","",'[1]Data Checking'!GR78)</f>
        <v/>
      </c>
      <c r="GO78" t="str">
        <f>IF('[1]Data Checking'!GS78="","",'[1]Data Checking'!GS78)</f>
        <v/>
      </c>
      <c r="GP78" t="str">
        <f>IF('[1]Data Checking'!GT78="","",'[1]Data Checking'!GT78)</f>
        <v/>
      </c>
      <c r="GQ78" t="str">
        <f>IF('[1]Data Checking'!GU78="","",'[1]Data Checking'!GU78)</f>
        <v/>
      </c>
      <c r="GR78" t="str">
        <f>IF('[1]Data Checking'!GV78="","",'[1]Data Checking'!GV78)</f>
        <v/>
      </c>
      <c r="GS78" t="str">
        <f>IF('[1]Data Checking'!GW78="","",'[1]Data Checking'!GW78)</f>
        <v/>
      </c>
      <c r="GT78" t="str">
        <f>IF('[1]Data Checking'!GX78="","",'[1]Data Checking'!GX78)</f>
        <v/>
      </c>
      <c r="GU78" t="str">
        <f>IF('[1]Data Checking'!GY78="","",'[1]Data Checking'!GY78)</f>
        <v/>
      </c>
      <c r="GV78" t="str">
        <f>IF('[1]Data Checking'!GZ78="","",'[1]Data Checking'!GZ78)</f>
        <v/>
      </c>
      <c r="GW78" t="str">
        <f>IF('[1]Data Checking'!HA78="","",'[1]Data Checking'!HA78)</f>
        <v/>
      </c>
      <c r="GX78" t="str">
        <f>IF('[1]Data Checking'!HB78="","",'[1]Data Checking'!HB78)</f>
        <v/>
      </c>
      <c r="GY78" t="str">
        <f>IF('[1]Data Checking'!HC78="","",'[1]Data Checking'!HC78)</f>
        <v/>
      </c>
      <c r="GZ78" t="str">
        <f>IF('[1]Data Checking'!HD78="","",'[1]Data Checking'!HD78)</f>
        <v/>
      </c>
      <c r="HA78" t="str">
        <f>IF('[1]Data Checking'!HE78="","",'[1]Data Checking'!HE78)</f>
        <v/>
      </c>
      <c r="HB78" t="str">
        <f>IF('[1]Data Checking'!HF78="","",'[1]Data Checking'!HF78)</f>
        <v/>
      </c>
      <c r="HC78" t="str">
        <f>IF('[1]Data Checking'!HG78="","",'[1]Data Checking'!HG78)</f>
        <v/>
      </c>
      <c r="HD78" t="str">
        <f>IF('[1]Data Checking'!HH78="","",'[1]Data Checking'!HH78)</f>
        <v/>
      </c>
      <c r="HE78" t="str">
        <f>IF('[1]Data Checking'!HI78="","",'[1]Data Checking'!HI78)</f>
        <v/>
      </c>
      <c r="HF78" t="str">
        <f>IF('[1]Data Checking'!HJ78="","",'[1]Data Checking'!HJ78)</f>
        <v/>
      </c>
      <c r="HG78" t="str">
        <f>IF('[1]Data Checking'!HK78="","",'[1]Data Checking'!HK78)</f>
        <v/>
      </c>
      <c r="HH78" t="str">
        <f>IF('[1]Data Checking'!HL78="","",'[1]Data Checking'!HL78)</f>
        <v/>
      </c>
      <c r="HI78" t="str">
        <f>IF('[1]Data Checking'!HM78="","",'[1]Data Checking'!HM78)</f>
        <v/>
      </c>
      <c r="HJ78" t="str">
        <f>IF('[1]Data Checking'!HN78="","",'[1]Data Checking'!HN78)</f>
        <v/>
      </c>
      <c r="HK78" t="str">
        <f>IF('[1]Data Checking'!HO78="","",'[1]Data Checking'!HO78)</f>
        <v/>
      </c>
      <c r="HL78" t="str">
        <f>IF('[1]Data Checking'!HP78="","",'[1]Data Checking'!HP78)</f>
        <v/>
      </c>
      <c r="HM78" t="str">
        <f>IF('[1]Data Checking'!HQ78="","",'[1]Data Checking'!HQ78)</f>
        <v/>
      </c>
      <c r="HN78" t="str">
        <f>IF('[1]Data Checking'!HR78="","",'[1]Data Checking'!HR78)</f>
        <v/>
      </c>
      <c r="HO78" t="str">
        <f>IF('[1]Data Checking'!HS78="","",'[1]Data Checking'!HS78)</f>
        <v/>
      </c>
      <c r="HP78" t="str">
        <f>IF('[1]Data Checking'!HT78="","",'[1]Data Checking'!HT78)</f>
        <v/>
      </c>
      <c r="HQ78" t="str">
        <f>IF('[1]Data Checking'!HU78="","",'[1]Data Checking'!HU78)</f>
        <v/>
      </c>
      <c r="HR78" t="str">
        <f>IF('[1]Data Checking'!HV78="","",'[1]Data Checking'!HV78)</f>
        <v/>
      </c>
      <c r="HS78" t="str">
        <f>IF('[1]Data Checking'!HW78="","",'[1]Data Checking'!HW78)</f>
        <v/>
      </c>
      <c r="HT78" t="str">
        <f>IF('[1]Data Checking'!HX78="","",'[1]Data Checking'!HX78)</f>
        <v/>
      </c>
      <c r="HU78" t="str">
        <f>IF('[1]Data Checking'!HY78="","",'[1]Data Checking'!HY78)</f>
        <v/>
      </c>
      <c r="HV78" t="str">
        <f>IF('[1]Data Checking'!HZ78="","",'[1]Data Checking'!HZ78)</f>
        <v/>
      </c>
      <c r="HW78" t="str">
        <f>IF('[1]Data Checking'!IA78="","",'[1]Data Checking'!IA78)</f>
        <v/>
      </c>
      <c r="HX78" t="str">
        <f>IF('[1]Data Checking'!IB78="","",'[1]Data Checking'!IB78)</f>
        <v/>
      </c>
      <c r="HY78" t="str">
        <f>IF('[1]Data Checking'!IC78="","",'[1]Data Checking'!IC78)</f>
        <v/>
      </c>
      <c r="HZ78" t="str">
        <f>IF('[1]Data Checking'!ID78="","",'[1]Data Checking'!ID78)</f>
        <v/>
      </c>
      <c r="IA78" t="str">
        <f>IF('[1]Data Checking'!IE78="","",'[1]Data Checking'!IE78)</f>
        <v/>
      </c>
      <c r="IB78" t="str">
        <f>IF('[1]Data Checking'!IF78="","",'[1]Data Checking'!IF78)</f>
        <v/>
      </c>
      <c r="IC78" t="str">
        <f>IF('[1]Data Checking'!IG78="","",'[1]Data Checking'!IG78)</f>
        <v/>
      </c>
      <c r="ID78" t="str">
        <f>IF('[1]Data Checking'!IH78="","",'[1]Data Checking'!IH78)</f>
        <v/>
      </c>
      <c r="IE78" t="str">
        <f>IF('[1]Data Checking'!II78="","",'[1]Data Checking'!II78)</f>
        <v/>
      </c>
      <c r="IF78" t="str">
        <f>IF('[1]Data Checking'!IJ78="","",'[1]Data Checking'!IJ78)</f>
        <v/>
      </c>
      <c r="IG78" t="str">
        <f>IF('[1]Data Checking'!IK78="","",'[1]Data Checking'!IK78)</f>
        <v/>
      </c>
      <c r="IH78" t="str">
        <f>IF('[1]Data Checking'!IL78="","",'[1]Data Checking'!IL78)</f>
        <v/>
      </c>
      <c r="II78" t="str">
        <f>IF('[1]Data Checking'!IM78="","",'[1]Data Checking'!IM78)</f>
        <v/>
      </c>
      <c r="IJ78" t="str">
        <f>IF('[1]Data Checking'!IN78="","",'[1]Data Checking'!IN78)</f>
        <v/>
      </c>
      <c r="IK78" t="str">
        <f>IF('[1]Data Checking'!IO78="","",'[1]Data Checking'!IO78)</f>
        <v/>
      </c>
      <c r="IL78" t="str">
        <f>IF('[1]Data Checking'!IP78="","",'[1]Data Checking'!IP78)</f>
        <v/>
      </c>
      <c r="IM78" t="str">
        <f>IF('[1]Data Checking'!IQ78="","",'[1]Data Checking'!IQ78)</f>
        <v/>
      </c>
      <c r="IN78" t="str">
        <f>IF('[1]Data Checking'!IR78="","",'[1]Data Checking'!IR78)</f>
        <v/>
      </c>
      <c r="IO78" t="str">
        <f>IF('[1]Data Checking'!IS78="","",'[1]Data Checking'!IS78)</f>
        <v/>
      </c>
      <c r="IP78" t="str">
        <f>IF('[1]Data Checking'!IT78="","",'[1]Data Checking'!IT78)</f>
        <v/>
      </c>
      <c r="IQ78" t="str">
        <f>IF('[1]Data Checking'!IU78="","",'[1]Data Checking'!IU78)</f>
        <v/>
      </c>
      <c r="IR78" t="str">
        <f>IF('[1]Data Checking'!IV78="","",'[1]Data Checking'!IV78)</f>
        <v/>
      </c>
      <c r="IS78" t="str">
        <f>IF('[1]Data Checking'!IW78="","",'[1]Data Checking'!IW78)</f>
        <v/>
      </c>
      <c r="IT78" t="str">
        <f>IF('[1]Data Checking'!IX78="","",'[1]Data Checking'!IX78)</f>
        <v/>
      </c>
      <c r="IU78" t="str">
        <f>IF('[1]Data Checking'!IY78="","",'[1]Data Checking'!IY78)</f>
        <v/>
      </c>
      <c r="IV78" t="str">
        <f>IF('[1]Data Checking'!IZ78="","",'[1]Data Checking'!IZ78)</f>
        <v/>
      </c>
      <c r="IW78" t="str">
        <f>IF('[1]Data Checking'!JA78="","",'[1]Data Checking'!JA78)</f>
        <v/>
      </c>
      <c r="IX78" t="str">
        <f>IF('[1]Data Checking'!JB78="","",'[1]Data Checking'!JB78)</f>
        <v/>
      </c>
      <c r="IY78" t="str">
        <f>IF('[1]Data Checking'!JC78="","",'[1]Data Checking'!JC78)</f>
        <v/>
      </c>
      <c r="IZ78" t="str">
        <f>IF('[1]Data Checking'!JD78="","",'[1]Data Checking'!JD78)</f>
        <v/>
      </c>
      <c r="JA78" t="str">
        <f>IF('[1]Data Checking'!JE78="","",'[1]Data Checking'!JE78)</f>
        <v/>
      </c>
      <c r="JB78" t="str">
        <f>IF('[1]Data Checking'!JF78="","",'[1]Data Checking'!JF78)</f>
        <v>Oui</v>
      </c>
      <c r="JC78" t="str">
        <f>IF('[1]Data Checking'!JG78="","",'[1]Data Checking'!JG78)</f>
        <v>Oui, je vais parfois/souvent chercher l'eau</v>
      </c>
      <c r="JD78" t="str">
        <f>IF('[1]Data Checking'!JH78="","",'[1]Data Checking'!JH78)</f>
        <v>boutique ou kiosque privé</v>
      </c>
      <c r="JE78" t="str">
        <f>IF('[1]Data Checking'!JI78="","",'[1]Data Checking'!JI78)</f>
        <v/>
      </c>
      <c r="JF78" t="str">
        <f>IF('[1]Data Checking'!JJ78="","",'[1]Data Checking'!JJ78)</f>
        <v>boutique</v>
      </c>
      <c r="JG78" t="str">
        <f>IF('[1]Data Checking'!JK78="","",'[1]Data Checking'!JK78)</f>
        <v>boutique ou kiosque privé</v>
      </c>
      <c r="JH78" t="str">
        <f>IF('[1]Data Checking'!JL78="","",'[1]Data Checking'!JL78)</f>
        <v>boutique ou kiosque privé</v>
      </c>
      <c r="JI78" t="str">
        <f>IF('[1]Data Checking'!JM78="","",'[1]Data Checking'!JM78)</f>
        <v>C'est le moins cher</v>
      </c>
      <c r="JJ78" t="str">
        <f>IF('[1]Data Checking'!JN78="","",'[1]Data Checking'!JN78)</f>
        <v/>
      </c>
      <c r="JK78" t="str">
        <f>IF('[1]Data Checking'!JO78="","",'[1]Data Checking'!JO78)</f>
        <v>Entre 15 min et 30 min au total</v>
      </c>
      <c r="JL78" t="str">
        <f>IF('[1]Data Checking'!JP78="","",'[1]Data Checking'!JP78)</f>
        <v>gros bidon de 5 gallons (18,9 L)</v>
      </c>
      <c r="JM78" t="str">
        <f>IF('[1]Data Checking'!JQ78="","",'[1]Data Checking'!JQ78)</f>
        <v>5gal</v>
      </c>
      <c r="JN78" t="str">
        <f>IF('[1]Data Checking'!JR78="","",'[1]Data Checking'!JR78)</f>
        <v>gros bidon de 5 gallons (18,9 L)</v>
      </c>
      <c r="JO78" t="str">
        <f>IF('[1]Data Checking'!JS78="","",'[1]Data Checking'!JS78)</f>
        <v/>
      </c>
      <c r="JP78" t="str">
        <f>IF('[1]Data Checking'!JT78="","",'[1]Data Checking'!JT78)</f>
        <v/>
      </c>
      <c r="JQ78" t="str">
        <f>IF('[1]Data Checking'!JU78="","",'[1]Data Checking'!JU78)</f>
        <v/>
      </c>
      <c r="JR78" t="str">
        <f>IF('[1]Data Checking'!JV78="","",'[1]Data Checking'!JV78)</f>
        <v/>
      </c>
      <c r="JS78" t="str">
        <f>IF('[1]Data Checking'!JW78="","",'[1]Data Checking'!JW78)</f>
        <v/>
      </c>
      <c r="JT78">
        <f>IF('[1]Data Checking'!JX78="","",'[1]Data Checking'!JX78)</f>
        <v>75</v>
      </c>
      <c r="JU78">
        <f>IF('[1]Data Checking'!JY78="","",'[1]Data Checking'!JY78)</f>
        <v>15</v>
      </c>
      <c r="JV78" t="str">
        <f>IF('[1]Data Checking'!JZ78="","",'[1]Data Checking'!JZ78)</f>
        <v/>
      </c>
      <c r="JW78" t="str">
        <f>IF('[1]Data Checking'!KA78="","",'[1]Data Checking'!KA78)</f>
        <v>NA</v>
      </c>
      <c r="JX78">
        <f>IF('[1]Data Checking'!KB78="","",'[1]Data Checking'!KB78)</f>
        <v>15</v>
      </c>
      <c r="JY78" t="str">
        <f>IF('[1]Data Checking'!KC78="","",'[1]Data Checking'!KC78)</f>
        <v>Oui</v>
      </c>
      <c r="JZ78" t="str">
        <f>IF('[1]Data Checking'!KD78="","",'[1]Data Checking'!KD78)</f>
        <v/>
      </c>
      <c r="KA78" t="str">
        <f>IF('[1]Data Checking'!KE78="","",'[1]Data Checking'!KE78)</f>
        <v>Oui</v>
      </c>
      <c r="KB78" t="str">
        <f>IF('[1]Data Checking'!KF78="","",'[1]Data Checking'!KF78)</f>
        <v>Autre (précisez)</v>
      </c>
      <c r="KC78">
        <f>IF('[1]Data Checking'!KG78="","",'[1]Data Checking'!KG78)</f>
        <v>0</v>
      </c>
      <c r="KD78">
        <f>IF('[1]Data Checking'!KH78="","",'[1]Data Checking'!KH78)</f>
        <v>0</v>
      </c>
      <c r="KE78">
        <f>IF('[1]Data Checking'!KI78="","",'[1]Data Checking'!KI78)</f>
        <v>0</v>
      </c>
      <c r="KF78">
        <f>IF('[1]Data Checking'!KJ78="","",'[1]Data Checking'!KJ78)</f>
        <v>0</v>
      </c>
      <c r="KG78">
        <f>IF('[1]Data Checking'!KK78="","",'[1]Data Checking'!KK78)</f>
        <v>0</v>
      </c>
      <c r="KH78">
        <f>IF('[1]Data Checking'!KL78="","",'[1]Data Checking'!KL78)</f>
        <v>0</v>
      </c>
      <c r="KI78">
        <f>IF('[1]Data Checking'!KM78="","",'[1]Data Checking'!KM78)</f>
        <v>0</v>
      </c>
      <c r="KJ78">
        <f>IF('[1]Data Checking'!KN78="","",'[1]Data Checking'!KN78)</f>
        <v>0</v>
      </c>
      <c r="KK78">
        <f>IF('[1]Data Checking'!KO78="","",'[1]Data Checking'!KO78)</f>
        <v>0</v>
      </c>
      <c r="KL78">
        <f>IF('[1]Data Checking'!KP78="","",'[1]Data Checking'!KP78)</f>
        <v>1</v>
      </c>
      <c r="KM78">
        <f>IF('[1]Data Checking'!KQ78="","",'[1]Data Checking'!KQ78)</f>
        <v>0</v>
      </c>
      <c r="KN78" t="str">
        <f>IF('[1]Data Checking'!KR78="","",'[1]Data Checking'!KR78)</f>
        <v>Problème carburant</v>
      </c>
      <c r="KO78" t="str">
        <f>IF('[1]Data Checking'!KS78="","",'[1]Data Checking'!KS78)</f>
        <v>Non</v>
      </c>
      <c r="KP78" t="str">
        <f>IF('[1]Data Checking'!KT78="","",'[1]Data Checking'!KT78)</f>
        <v/>
      </c>
      <c r="KQ78" t="str">
        <f>IF('[1]Data Checking'!KU78="","",'[1]Data Checking'!KU78)</f>
        <v/>
      </c>
      <c r="KR78" t="str">
        <f>IF('[1]Data Checking'!KV78="","",'[1]Data Checking'!KV78)</f>
        <v/>
      </c>
      <c r="KS78" t="str">
        <f>IF('[1]Data Checking'!KW78="","",'[1]Data Checking'!KW78)</f>
        <v/>
      </c>
      <c r="KT78" t="str">
        <f>IF('[1]Data Checking'!KX78="","",'[1]Data Checking'!KX78)</f>
        <v/>
      </c>
      <c r="KU78" t="str">
        <f>IF('[1]Data Checking'!KY78="","",'[1]Data Checking'!KY78)</f>
        <v/>
      </c>
      <c r="KV78" t="str">
        <f>IF('[1]Data Checking'!KZ78="","",'[1]Data Checking'!KZ78)</f>
        <v/>
      </c>
      <c r="KW78" t="str">
        <f>IF('[1]Data Checking'!LA78="","",'[1]Data Checking'!LA78)</f>
        <v/>
      </c>
      <c r="KX78" t="str">
        <f>IF('[1]Data Checking'!LB78="","",'[1]Data Checking'!LB78)</f>
        <v/>
      </c>
      <c r="KY78" t="str">
        <f>IF('[1]Data Checking'!LC78="","",'[1]Data Checking'!LC78)</f>
        <v/>
      </c>
      <c r="KZ78" t="str">
        <f>IF('[1]Data Checking'!LD78="","",'[1]Data Checking'!LD78)</f>
        <v/>
      </c>
      <c r="LA78" t="str">
        <f>IF('[1]Data Checking'!LE78="","",'[1]Data Checking'!LE78)</f>
        <v/>
      </c>
      <c r="LB78" t="str">
        <f>IF('[1]Data Checking'!LF78="","",'[1]Data Checking'!LF78)</f>
        <v/>
      </c>
      <c r="LC78">
        <f>IF('[1]Data Checking'!LG78="","",'[1]Data Checking'!LG78)</f>
        <v>7</v>
      </c>
      <c r="LD78" t="str">
        <f>IF('[1]Data Checking'!LH78="","",'[1]Data Checking'!LH78)</f>
        <v>Farine de blé Riz Mais Sucre Haricot noir Haricot rouge Huile</v>
      </c>
      <c r="LE78">
        <f>IF('[1]Data Checking'!LI78="","",'[1]Data Checking'!LI78)</f>
        <v>1</v>
      </c>
      <c r="LF78">
        <f>IF('[1]Data Checking'!LJ78="","",'[1]Data Checking'!LJ78)</f>
        <v>1</v>
      </c>
      <c r="LG78">
        <f>IF('[1]Data Checking'!LK78="","",'[1]Data Checking'!LK78)</f>
        <v>1</v>
      </c>
      <c r="LH78">
        <f>IF('[1]Data Checking'!LL78="","",'[1]Data Checking'!LL78)</f>
        <v>0</v>
      </c>
      <c r="LI78">
        <f>IF('[1]Data Checking'!LM78="","",'[1]Data Checking'!LM78)</f>
        <v>1</v>
      </c>
      <c r="LJ78">
        <f>IF('[1]Data Checking'!LN78="","",'[1]Data Checking'!LN78)</f>
        <v>1</v>
      </c>
      <c r="LK78">
        <f>IF('[1]Data Checking'!LO78="","",'[1]Data Checking'!LO78)</f>
        <v>1</v>
      </c>
      <c r="LL78">
        <f>IF('[1]Data Checking'!LP78="","",'[1]Data Checking'!LP78)</f>
        <v>1</v>
      </c>
      <c r="LM78">
        <f>IF('[1]Data Checking'!LQ78="","",'[1]Data Checking'!LQ78)</f>
        <v>0</v>
      </c>
      <c r="LN78">
        <f>IF('[1]Data Checking'!LR78="","",'[1]Data Checking'!LR78)</f>
        <v>0</v>
      </c>
      <c r="LO78">
        <f>IF('[1]Data Checking'!LS78="","",'[1]Data Checking'!LS78)</f>
        <v>2</v>
      </c>
      <c r="LP78">
        <f>IF('[1]Data Checking'!LT78="","",'[1]Data Checking'!LT78)</f>
        <v>9</v>
      </c>
      <c r="LQ78">
        <f>IF('[1]Data Checking'!LU78="","",'[1]Data Checking'!LU78)</f>
        <v>5</v>
      </c>
      <c r="LR78" t="str">
        <f>IF('[1]Data Checking'!LV78="","",'[1]Data Checking'!LV78)</f>
        <v/>
      </c>
      <c r="LS78">
        <f>IF('[1]Data Checking'!LW78="","",'[1]Data Checking'!LW78)</f>
        <v>10</v>
      </c>
      <c r="LT78">
        <f>IF('[1]Data Checking'!LX78="","",'[1]Data Checking'!LX78)</f>
        <v>3</v>
      </c>
      <c r="LU78">
        <f>IF('[1]Data Checking'!LY78="","",'[1]Data Checking'!LY78)</f>
        <v>2</v>
      </c>
      <c r="LV78">
        <f>IF('[1]Data Checking'!LZ78="","",'[1]Data Checking'!LZ78)</f>
        <v>2</v>
      </c>
      <c r="LW78" t="str">
        <f>IF('[1]Data Checking'!MA78="","",'[1]Data Checking'!MA78)</f>
        <v>Serviettes hygiéniques (femmes) Savon lessive Savon mains Chlore en grain Dentifrice Papier toilette Déodorant Bokit</v>
      </c>
      <c r="LX78">
        <f>IF('[1]Data Checking'!MB78="","",'[1]Data Checking'!MB78)</f>
        <v>1</v>
      </c>
      <c r="LY78">
        <f>IF('[1]Data Checking'!MC78="","",'[1]Data Checking'!MC78)</f>
        <v>1</v>
      </c>
      <c r="LZ78">
        <f>IF('[1]Data Checking'!MD78="","",'[1]Data Checking'!MD78)</f>
        <v>1</v>
      </c>
      <c r="MA78">
        <f>IF('[1]Data Checking'!ME78="","",'[1]Data Checking'!ME78)</f>
        <v>1</v>
      </c>
      <c r="MB78">
        <f>IF('[1]Data Checking'!MF78="","",'[1]Data Checking'!MF78)</f>
        <v>1</v>
      </c>
      <c r="MC78">
        <f>IF('[1]Data Checking'!MG78="","",'[1]Data Checking'!MG78)</f>
        <v>1</v>
      </c>
      <c r="MD78">
        <f>IF('[1]Data Checking'!MH78="","",'[1]Data Checking'!MH78)</f>
        <v>1</v>
      </c>
      <c r="ME78">
        <f>IF('[1]Data Checking'!MI78="","",'[1]Data Checking'!MI78)</f>
        <v>1</v>
      </c>
      <c r="MF78">
        <f>IF('[1]Data Checking'!MJ78="","",'[1]Data Checking'!MJ78)</f>
        <v>0</v>
      </c>
      <c r="MG78">
        <f>IF('[1]Data Checking'!MK78="","",'[1]Data Checking'!MK78)</f>
        <v>0</v>
      </c>
      <c r="MH78">
        <f>IF('[1]Data Checking'!ML78="","",'[1]Data Checking'!ML78)</f>
        <v>10</v>
      </c>
      <c r="MI78">
        <f>IF('[1]Data Checking'!MM78="","",'[1]Data Checking'!MM78)</f>
        <v>10</v>
      </c>
      <c r="MJ78">
        <f>IF('[1]Data Checking'!MN78="","",'[1]Data Checking'!MN78)</f>
        <v>6</v>
      </c>
      <c r="MK78">
        <f>IF('[1]Data Checking'!MO78="","",'[1]Data Checking'!MO78)</f>
        <v>20</v>
      </c>
      <c r="ML78">
        <f>IF('[1]Data Checking'!MP78="","",'[1]Data Checking'!MP78)</f>
        <v>3</v>
      </c>
      <c r="MM78">
        <f>IF('[1]Data Checking'!MQ78="","",'[1]Data Checking'!MQ78)</f>
        <v>10</v>
      </c>
      <c r="MN78">
        <f>IF('[1]Data Checking'!MR78="","",'[1]Data Checking'!MR78)</f>
        <v>7</v>
      </c>
      <c r="MO78">
        <f>IF('[1]Data Checking'!MS78="","",'[1]Data Checking'!MS78)</f>
        <v>3</v>
      </c>
      <c r="MP78" t="str">
        <f>IF('[1]Data Checking'!MT78="","",'[1]Data Checking'!MT78)</f>
        <v>Tente</v>
      </c>
      <c r="MQ78">
        <f>IF('[1]Data Checking'!MU78="","",'[1]Data Checking'!MU78)</f>
        <v>0</v>
      </c>
      <c r="MR78">
        <f>IF('[1]Data Checking'!MV78="","",'[1]Data Checking'!MV78)</f>
        <v>0</v>
      </c>
      <c r="MS78">
        <f>IF('[1]Data Checking'!MW78="","",'[1]Data Checking'!MW78)</f>
        <v>0</v>
      </c>
      <c r="MT78">
        <f>IF('[1]Data Checking'!MX78="","",'[1]Data Checking'!MX78)</f>
        <v>0</v>
      </c>
      <c r="MU78">
        <f>IF('[1]Data Checking'!MY78="","",'[1]Data Checking'!MY78)</f>
        <v>0</v>
      </c>
      <c r="MV78">
        <f>IF('[1]Data Checking'!MZ78="","",'[1]Data Checking'!MZ78)</f>
        <v>0</v>
      </c>
      <c r="MW78">
        <f>IF('[1]Data Checking'!NA78="","",'[1]Data Checking'!NA78)</f>
        <v>1</v>
      </c>
      <c r="MX78">
        <f>IF('[1]Data Checking'!NB78="","",'[1]Data Checking'!NB78)</f>
        <v>0</v>
      </c>
      <c r="MY78">
        <f>IF('[1]Data Checking'!NC78="","",'[1]Data Checking'!NC78)</f>
        <v>0</v>
      </c>
      <c r="MZ78">
        <f>IF('[1]Data Checking'!ND78="","",'[1]Data Checking'!ND78)</f>
        <v>0</v>
      </c>
      <c r="NA78">
        <f>IF('[1]Data Checking'!NE78="","",'[1]Data Checking'!NE78)</f>
        <v>0</v>
      </c>
      <c r="NB78">
        <f>IF('[1]Data Checking'!NF78="","",'[1]Data Checking'!NF78)</f>
        <v>0</v>
      </c>
      <c r="NC78">
        <f>IF('[1]Data Checking'!NG78="","",'[1]Data Checking'!NG78)</f>
        <v>0</v>
      </c>
      <c r="ND78" t="str">
        <f>IF('[1]Data Checking'!NH78="","",'[1]Data Checking'!NH78)</f>
        <v/>
      </c>
      <c r="NE78" t="str">
        <f>IF('[1]Data Checking'!NI78="","",'[1]Data Checking'!NI78)</f>
        <v/>
      </c>
      <c r="NF78" t="str">
        <f>IF('[1]Data Checking'!NJ78="","",'[1]Data Checking'!NJ78)</f>
        <v/>
      </c>
      <c r="NG78" t="str">
        <f>IF('[1]Data Checking'!NK78="","",'[1]Data Checking'!NK78)</f>
        <v/>
      </c>
      <c r="NH78" t="str">
        <f>IF('[1]Data Checking'!NL78="","",'[1]Data Checking'!NL78)</f>
        <v/>
      </c>
      <c r="NI78" t="str">
        <f>IF('[1]Data Checking'!NM78="","",'[1]Data Checking'!NM78)</f>
        <v/>
      </c>
      <c r="NJ78">
        <f>IF('[1]Data Checking'!NN78="","",'[1]Data Checking'!NN78)</f>
        <v>3</v>
      </c>
      <c r="NK78" t="str">
        <f>IF('[1]Data Checking'!NO78="","",'[1]Data Checking'!NO78)</f>
        <v/>
      </c>
      <c r="NL78" t="str">
        <f>IF('[1]Data Checking'!NP78="","",'[1]Data Checking'!NP78)</f>
        <v/>
      </c>
      <c r="NM78" t="str">
        <f>IF('[1]Data Checking'!NQ78="","",'[1]Data Checking'!NQ78)</f>
        <v/>
      </c>
      <c r="NN78" t="str">
        <f>IF('[1]Data Checking'!NR78="","",'[1]Data Checking'!NR78)</f>
        <v/>
      </c>
      <c r="NO78" t="str">
        <f>IF('[1]Data Checking'!NS78="","",'[1]Data Checking'!NS78)</f>
        <v>Couverture Casserole Poêle Godet Cuillère pour manger Assiette Cuillère de service Éponge</v>
      </c>
      <c r="NP78">
        <f>IF('[1]Data Checking'!NT78="","",'[1]Data Checking'!NT78)</f>
        <v>1</v>
      </c>
      <c r="NQ78">
        <f>IF('[1]Data Checking'!NU78="","",'[1]Data Checking'!NU78)</f>
        <v>1</v>
      </c>
      <c r="NR78">
        <f>IF('[1]Data Checking'!NV78="","",'[1]Data Checking'!NV78)</f>
        <v>1</v>
      </c>
      <c r="NS78">
        <f>IF('[1]Data Checking'!NW78="","",'[1]Data Checking'!NW78)</f>
        <v>1</v>
      </c>
      <c r="NT78">
        <f>IF('[1]Data Checking'!NX78="","",'[1]Data Checking'!NX78)</f>
        <v>1</v>
      </c>
      <c r="NU78">
        <f>IF('[1]Data Checking'!NY78="","",'[1]Data Checking'!NY78)</f>
        <v>1</v>
      </c>
      <c r="NV78">
        <f>IF('[1]Data Checking'!NZ78="","",'[1]Data Checking'!NZ78)</f>
        <v>1</v>
      </c>
      <c r="NW78">
        <f>IF('[1]Data Checking'!OA78="","",'[1]Data Checking'!OA78)</f>
        <v>0</v>
      </c>
      <c r="NX78">
        <f>IF('[1]Data Checking'!OB78="","",'[1]Data Checking'!OB78)</f>
        <v>1</v>
      </c>
      <c r="NY78">
        <f>IF('[1]Data Checking'!OC78="","",'[1]Data Checking'!OC78)</f>
        <v>0</v>
      </c>
      <c r="NZ78">
        <f>IF('[1]Data Checking'!OD78="","",'[1]Data Checking'!OD78)</f>
        <v>0</v>
      </c>
      <c r="OA78">
        <f>IF('[1]Data Checking'!OE78="","",'[1]Data Checking'!OE78)</f>
        <v>14</v>
      </c>
      <c r="OB78">
        <f>IF('[1]Data Checking'!OF78="","",'[1]Data Checking'!OF78)</f>
        <v>4</v>
      </c>
      <c r="OC78">
        <f>IF('[1]Data Checking'!OG78="","",'[1]Data Checking'!OG78)</f>
        <v>2</v>
      </c>
      <c r="OD78">
        <f>IF('[1]Data Checking'!OH78="","",'[1]Data Checking'!OH78)</f>
        <v>14</v>
      </c>
      <c r="OE78">
        <f>IF('[1]Data Checking'!OI78="","",'[1]Data Checking'!OI78)</f>
        <v>9</v>
      </c>
      <c r="OF78">
        <f>IF('[1]Data Checking'!OJ78="","",'[1]Data Checking'!OJ78)</f>
        <v>9</v>
      </c>
      <c r="OG78">
        <f>IF('[1]Data Checking'!OK78="","",'[1]Data Checking'!OK78)</f>
        <v>3</v>
      </c>
      <c r="OH78" t="str">
        <f>IF('[1]Data Checking'!OL78="","",'[1]Data Checking'!OL78)</f>
        <v/>
      </c>
      <c r="OI78">
        <f>IF('[1]Data Checking'!OM78="","",'[1]Data Checking'!OM78)</f>
        <v>3</v>
      </c>
      <c r="OJ78" t="str">
        <f>IF('[1]Data Checking'!ON78="","",'[1]Data Checking'!ON78)</f>
        <v>Médicaments douleur (aspirine, …) Des antibiotiques Moustiquaire Materiels de protection contre le Covid-19 (Gel hydroalchoolique, cache-nez)</v>
      </c>
      <c r="OK78">
        <f>IF('[1]Data Checking'!OO78="","",'[1]Data Checking'!OO78)</f>
        <v>1</v>
      </c>
      <c r="OL78">
        <f>IF('[1]Data Checking'!OP78="","",'[1]Data Checking'!OP78)</f>
        <v>1</v>
      </c>
      <c r="OM78">
        <f>IF('[1]Data Checking'!OQ78="","",'[1]Data Checking'!OQ78)</f>
        <v>0</v>
      </c>
      <c r="ON78">
        <f>IF('[1]Data Checking'!OR78="","",'[1]Data Checking'!OR78)</f>
        <v>0</v>
      </c>
      <c r="OO78">
        <f>IF('[1]Data Checking'!OS78="","",'[1]Data Checking'!OS78)</f>
        <v>1</v>
      </c>
      <c r="OP78">
        <f>IF('[1]Data Checking'!OT78="","",'[1]Data Checking'!OT78)</f>
        <v>1</v>
      </c>
      <c r="OQ78">
        <f>IF('[1]Data Checking'!OU78="","",'[1]Data Checking'!OU78)</f>
        <v>0</v>
      </c>
      <c r="OR78">
        <f>IF('[1]Data Checking'!OV78="","",'[1]Data Checking'!OV78)</f>
        <v>0</v>
      </c>
      <c r="OS78">
        <f>IF('[1]Data Checking'!OW78="","",'[1]Data Checking'!OW78)</f>
        <v>0</v>
      </c>
      <c r="OT78" t="str">
        <f>IF('[1]Data Checking'!OX78="","",'[1]Data Checking'!OX78)</f>
        <v/>
      </c>
      <c r="OU78" t="str">
        <f>IF('[1]Data Checking'!OY78="","",'[1]Data Checking'!OY78)</f>
        <v>Lampe torche Enveloppe en plastique (protection des documents) Radio Sifflet</v>
      </c>
      <c r="OV78">
        <f>IF('[1]Data Checking'!OZ78="","",'[1]Data Checking'!OZ78)</f>
        <v>1</v>
      </c>
      <c r="OW78">
        <f>IF('[1]Data Checking'!PA78="","",'[1]Data Checking'!PA78)</f>
        <v>1</v>
      </c>
      <c r="OX78">
        <f>IF('[1]Data Checking'!PB78="","",'[1]Data Checking'!PB78)</f>
        <v>1</v>
      </c>
      <c r="OY78">
        <f>IF('[1]Data Checking'!PC78="","",'[1]Data Checking'!PC78)</f>
        <v>1</v>
      </c>
      <c r="OZ78">
        <f>IF('[1]Data Checking'!PD78="","",'[1]Data Checking'!PD78)</f>
        <v>0</v>
      </c>
      <c r="PA78">
        <f>IF('[1]Data Checking'!PE78="","",'[1]Data Checking'!PE78)</f>
        <v>0</v>
      </c>
      <c r="PB78">
        <f>IF('[1]Data Checking'!PF78="","",'[1]Data Checking'!PF78)</f>
        <v>4</v>
      </c>
      <c r="PC78">
        <f>IF('[1]Data Checking'!PG78="","",'[1]Data Checking'!PG78)</f>
        <v>3</v>
      </c>
      <c r="PD78">
        <f>IF('[1]Data Checking'!PH78="","",'[1]Data Checking'!PH78)</f>
        <v>7</v>
      </c>
      <c r="PE78">
        <f>IF('[1]Data Checking'!PI78="","",'[1]Data Checking'!PI78)</f>
        <v>1</v>
      </c>
      <c r="PF78" t="str">
        <f>IF('[1]Data Checking'!PJ78="","",'[1]Data Checking'!PJ78)</f>
        <v>Brouette Pelles</v>
      </c>
      <c r="PG78">
        <f>IF('[1]Data Checking'!PK78="","",'[1]Data Checking'!PK78)</f>
        <v>1</v>
      </c>
      <c r="PH78">
        <f>IF('[1]Data Checking'!PL78="","",'[1]Data Checking'!PL78)</f>
        <v>0</v>
      </c>
      <c r="PI78">
        <f>IF('[1]Data Checking'!PM78="","",'[1]Data Checking'!PM78)</f>
        <v>0</v>
      </c>
      <c r="PJ78">
        <f>IF('[1]Data Checking'!PN78="","",'[1]Data Checking'!PN78)</f>
        <v>0</v>
      </c>
      <c r="PK78">
        <f>IF('[1]Data Checking'!PO78="","",'[1]Data Checking'!PO78)</f>
        <v>0</v>
      </c>
      <c r="PL78">
        <f>IF('[1]Data Checking'!PP78="","",'[1]Data Checking'!PP78)</f>
        <v>1</v>
      </c>
      <c r="PM78">
        <f>IF('[1]Data Checking'!PQ78="","",'[1]Data Checking'!PQ78)</f>
        <v>0</v>
      </c>
      <c r="PN78">
        <f>IF('[1]Data Checking'!PR78="","",'[1]Data Checking'!PR78)</f>
        <v>0</v>
      </c>
      <c r="PO78">
        <f>IF('[1]Data Checking'!PS78="","",'[1]Data Checking'!PS78)</f>
        <v>0</v>
      </c>
      <c r="PP78" t="str">
        <f>IF('[1]Data Checking'!PT78="","",'[1]Data Checking'!PT78)</f>
        <v>Autres (précisez) Pelles</v>
      </c>
      <c r="PQ78">
        <f>IF('[1]Data Checking'!PU78="","",'[1]Data Checking'!PU78)</f>
        <v>1</v>
      </c>
      <c r="PR78">
        <f>IF('[1]Data Checking'!PV78="","",'[1]Data Checking'!PV78)</f>
        <v>0</v>
      </c>
      <c r="PS78">
        <f>IF('[1]Data Checking'!PW78="","",'[1]Data Checking'!PW78)</f>
        <v>0</v>
      </c>
      <c r="PT78">
        <f>IF('[1]Data Checking'!PX78="","",'[1]Data Checking'!PX78)</f>
        <v>0</v>
      </c>
      <c r="PU78">
        <f>IF('[1]Data Checking'!PY78="","",'[1]Data Checking'!PY78)</f>
        <v>0</v>
      </c>
      <c r="PV78">
        <f>IF('[1]Data Checking'!PZ78="","",'[1]Data Checking'!PZ78)</f>
        <v>0</v>
      </c>
      <c r="PW78">
        <f>IF('[1]Data Checking'!QA78="","",'[1]Data Checking'!QA78)</f>
        <v>0</v>
      </c>
      <c r="PX78">
        <f>IF('[1]Data Checking'!QB78="","",'[1]Data Checking'!QB78)</f>
        <v>1</v>
      </c>
      <c r="PY78">
        <f>IF('[1]Data Checking'!QC78="","",'[1]Data Checking'!QC78)</f>
        <v>0</v>
      </c>
      <c r="PZ78" t="str">
        <f>IF('[1]Data Checking'!QD78="","",'[1]Data Checking'!QD78)</f>
        <v/>
      </c>
      <c r="QA78" t="str">
        <f>IF('[1]Data Checking'!QE78="","",'[1]Data Checking'!QE78)</f>
        <v/>
      </c>
      <c r="QB78" t="str">
        <f>IF('[1]Data Checking'!QF78="","",'[1]Data Checking'!QF78)</f>
        <v/>
      </c>
      <c r="QC78" t="str">
        <f>IF('[1]Data Checking'!QG78="","",'[1]Data Checking'!QG78)</f>
        <v/>
      </c>
      <c r="QD78" t="str">
        <f>IF('[1]Data Checking'!QH78="","",'[1]Data Checking'!QH78)</f>
        <v/>
      </c>
      <c r="QE78" t="str">
        <f>IF('[1]Data Checking'!QI78="","",'[1]Data Checking'!QI78)</f>
        <v/>
      </c>
      <c r="QF78" t="str">
        <f>IF('[1]Data Checking'!QJ78="","",'[1]Data Checking'!QJ78)</f>
        <v/>
      </c>
      <c r="QG78" t="str">
        <f>IF('[1]Data Checking'!QK78="","",'[1]Data Checking'!QK78)</f>
        <v/>
      </c>
      <c r="QH78" t="str">
        <f>IF('[1]Data Checking'!QL78="","",'[1]Data Checking'!QL78)</f>
        <v/>
      </c>
      <c r="QI78" t="str">
        <f>IF('[1]Data Checking'!QM78="","",'[1]Data Checking'!QM78)</f>
        <v/>
      </c>
      <c r="QJ78" t="str">
        <f>IF('[1]Data Checking'!QN78="","",'[1]Data Checking'!QN78)</f>
        <v/>
      </c>
      <c r="QK78" t="str">
        <f>IF('[1]Data Checking'!QO78="","",'[1]Data Checking'!QO78)</f>
        <v/>
      </c>
      <c r="QL78" t="str">
        <f>IF('[1]Data Checking'!QP78="","",'[1]Data Checking'!QP78)</f>
        <v/>
      </c>
      <c r="QM78" t="str">
        <f>IF('[1]Data Checking'!QQ78="","",'[1]Data Checking'!QQ78)</f>
        <v/>
      </c>
      <c r="QN78" t="str">
        <f>IF('[1]Data Checking'!QR78="","",'[1]Data Checking'!QR78)</f>
        <v/>
      </c>
      <c r="QO78" t="str">
        <f>IF('[1]Data Checking'!QS78="","",'[1]Data Checking'!QS78)</f>
        <v/>
      </c>
      <c r="QP78" t="str">
        <f>IF('[1]Data Checking'!QT78="","",'[1]Data Checking'!QT78)</f>
        <v/>
      </c>
      <c r="QQ78" t="str">
        <f>IF('[1]Data Checking'!QU78="","",'[1]Data Checking'!QU78)</f>
        <v/>
      </c>
      <c r="QR78" t="str">
        <f>IF('[1]Data Checking'!QV78="","",'[1]Data Checking'!QV78)</f>
        <v/>
      </c>
      <c r="QS78" t="str">
        <f>IF('[1]Data Checking'!QW78="","",'[1]Data Checking'!QW78)</f>
        <v/>
      </c>
      <c r="QT78" t="str">
        <f>IF('[1]Data Checking'!QX78="","",'[1]Data Checking'!QX78)</f>
        <v/>
      </c>
      <c r="QU78" t="str">
        <f>IF('[1]Data Checking'!QY78="","",'[1]Data Checking'!QY78)</f>
        <v/>
      </c>
      <c r="QV78" t="str">
        <f>IF('[1]Data Checking'!QZ78="","",'[1]Data Checking'!QZ78)</f>
        <v/>
      </c>
      <c r="QW78" t="str">
        <f>IF('[1]Data Checking'!RA78="","",'[1]Data Checking'!RA78)</f>
        <v/>
      </c>
      <c r="QX78" t="str">
        <f>IF('[1]Data Checking'!RB78="","",'[1]Data Checking'!RB78)</f>
        <v/>
      </c>
      <c r="QY78" t="str">
        <f>IF('[1]Data Checking'!RC78="","",'[1]Data Checking'!RC78)</f>
        <v/>
      </c>
      <c r="QZ78" t="str">
        <f>IF('[1]Data Checking'!RD78="","",'[1]Data Checking'!RD78)</f>
        <v/>
      </c>
      <c r="RA78" t="str">
        <f>IF('[1]Data Checking'!RE78="","",'[1]Data Checking'!RE78)</f>
        <v/>
      </c>
      <c r="RB78" t="str">
        <f>IF('[1]Data Checking'!RF78="","",'[1]Data Checking'!RF78)</f>
        <v/>
      </c>
      <c r="RC78" t="str">
        <f>IF('[1]Data Checking'!RG78="","",'[1]Data Checking'!RG78)</f>
        <v/>
      </c>
      <c r="RD78" t="str">
        <f>IF('[1]Data Checking'!RH78="","",'[1]Data Checking'!RH78)</f>
        <v/>
      </c>
      <c r="RE78" t="str">
        <f>IF('[1]Data Checking'!RI78="","",'[1]Data Checking'!RI78)</f>
        <v/>
      </c>
      <c r="RF78" t="str">
        <f>IF('[1]Data Checking'!RJ78="","",'[1]Data Checking'!RJ78)</f>
        <v/>
      </c>
      <c r="RG78" t="str">
        <f>IF('[1]Data Checking'!RK78="","",'[1]Data Checking'!RK78)</f>
        <v/>
      </c>
      <c r="RH78" t="str">
        <f>IF('[1]Data Checking'!RL78="","",'[1]Data Checking'!RL78)</f>
        <v/>
      </c>
      <c r="RI78" t="str">
        <f>IF('[1]Data Checking'!RM78="","",'[1]Data Checking'!RM78)</f>
        <v/>
      </c>
      <c r="RJ78" t="str">
        <f>IF('[1]Data Checking'!RN78="","",'[1]Data Checking'!RN78)</f>
        <v/>
      </c>
      <c r="RK78" t="str">
        <f>IF('[1]Data Checking'!RO78="","",'[1]Data Checking'!RO78)</f>
        <v/>
      </c>
      <c r="RL78" t="str">
        <f>IF('[1]Data Checking'!RP78="","",'[1]Data Checking'!RP78)</f>
        <v/>
      </c>
      <c r="RM78" t="str">
        <f>IF('[1]Data Checking'!RQ78="","",'[1]Data Checking'!RQ78)</f>
        <v/>
      </c>
      <c r="RN78" t="str">
        <f>IF('[1]Data Checking'!RR78="","",'[1]Data Checking'!RR78)</f>
        <v>Autres (précisez) Brouette</v>
      </c>
      <c r="RO78">
        <f>IF('[1]Data Checking'!RS78="","",'[1]Data Checking'!RS78)</f>
        <v>0</v>
      </c>
      <c r="RP78">
        <f>IF('[1]Data Checking'!RT78="","",'[1]Data Checking'!RT78)</f>
        <v>0</v>
      </c>
      <c r="RQ78">
        <f>IF('[1]Data Checking'!RU78="","",'[1]Data Checking'!RU78)</f>
        <v>0</v>
      </c>
      <c r="RR78">
        <f>IF('[1]Data Checking'!RV78="","",'[1]Data Checking'!RV78)</f>
        <v>0</v>
      </c>
      <c r="RS78">
        <f>IF('[1]Data Checking'!RW78="","",'[1]Data Checking'!RW78)</f>
        <v>0</v>
      </c>
      <c r="RT78">
        <f>IF('[1]Data Checking'!RX78="","",'[1]Data Checking'!RX78)</f>
        <v>1</v>
      </c>
      <c r="RU78">
        <f>IF('[1]Data Checking'!RY78="","",'[1]Data Checking'!RY78)</f>
        <v>0</v>
      </c>
      <c r="RV78">
        <f>IF('[1]Data Checking'!RZ78="","",'[1]Data Checking'!RZ78)</f>
        <v>1</v>
      </c>
      <c r="RW78">
        <f>IF('[1]Data Checking'!SA78="","",'[1]Data Checking'!SA78)</f>
        <v>0</v>
      </c>
      <c r="RX78" t="str">
        <f>IF('[1]Data Checking'!SB78="","",'[1]Data Checking'!SB78)</f>
        <v/>
      </c>
      <c r="RY78" t="str">
        <f>IF('[1]Data Checking'!SC78="","",'[1]Data Checking'!SC78)</f>
        <v/>
      </c>
      <c r="RZ78" t="str">
        <f>IF('[1]Data Checking'!SD78="","",'[1]Data Checking'!SD78)</f>
        <v/>
      </c>
      <c r="SA78" t="str">
        <f>IF('[1]Data Checking'!SE78="","",'[1]Data Checking'!SE78)</f>
        <v/>
      </c>
      <c r="SB78" t="str">
        <f>IF('[1]Data Checking'!SF78="","",'[1]Data Checking'!SF78)</f>
        <v/>
      </c>
      <c r="SC78" t="str">
        <f>IF('[1]Data Checking'!SG78="","",'[1]Data Checking'!SG78)</f>
        <v/>
      </c>
      <c r="SD78" t="str">
        <f>IF('[1]Data Checking'!SH78="","",'[1]Data Checking'!SH78)</f>
        <v/>
      </c>
      <c r="SE78" t="str">
        <f>IF('[1]Data Checking'!SI78="","",'[1]Data Checking'!SI78)</f>
        <v/>
      </c>
      <c r="SF78" t="str">
        <f>IF('[1]Data Checking'!SJ78="","",'[1]Data Checking'!SJ78)</f>
        <v/>
      </c>
      <c r="SG78" t="str">
        <f>IF('[1]Data Checking'!SK78="","",'[1]Data Checking'!SK78)</f>
        <v/>
      </c>
      <c r="SH78" t="str">
        <f>IF('[1]Data Checking'!SL78="","",'[1]Data Checking'!SL78)</f>
        <v>Paiement frais scolaire (paiement uniforme,…) Sac à dos</v>
      </c>
      <c r="SI78">
        <f>IF('[1]Data Checking'!SM78="","",'[1]Data Checking'!SM78)</f>
        <v>1</v>
      </c>
      <c r="SJ78">
        <f>IF('[1]Data Checking'!SN78="","",'[1]Data Checking'!SN78)</f>
        <v>1</v>
      </c>
      <c r="SK78">
        <f>IF('[1]Data Checking'!SO78="","",'[1]Data Checking'!SO78)</f>
        <v>0</v>
      </c>
      <c r="SL78">
        <f>IF('[1]Data Checking'!SP78="","",'[1]Data Checking'!SP78)</f>
        <v>0</v>
      </c>
      <c r="SM78">
        <f>IF('[1]Data Checking'!SQ78="","",'[1]Data Checking'!SQ78)</f>
        <v>0</v>
      </c>
      <c r="SN78">
        <f>IF('[1]Data Checking'!SR78="","",'[1]Data Checking'!SR78)</f>
        <v>0</v>
      </c>
      <c r="SO78" t="str">
        <f>IF('[1]Data Checking'!SS78="","",'[1]Data Checking'!SS78)</f>
        <v>Sac à dos Autres (précisez)</v>
      </c>
      <c r="SP78">
        <f>IF('[1]Data Checking'!ST78="","",'[1]Data Checking'!ST78)</f>
        <v>1</v>
      </c>
      <c r="SQ78">
        <f>IF('[1]Data Checking'!SU78="","",'[1]Data Checking'!SU78)</f>
        <v>0</v>
      </c>
      <c r="SR78">
        <f>IF('[1]Data Checking'!SV78="","",'[1]Data Checking'!SV78)</f>
        <v>0</v>
      </c>
      <c r="SS78">
        <f>IF('[1]Data Checking'!SW78="","",'[1]Data Checking'!SW78)</f>
        <v>0</v>
      </c>
      <c r="ST78">
        <f>IF('[1]Data Checking'!SX78="","",'[1]Data Checking'!SX78)</f>
        <v>1</v>
      </c>
      <c r="SU78">
        <f>IF('[1]Data Checking'!SY78="","",'[1]Data Checking'!SY78)</f>
        <v>0</v>
      </c>
      <c r="SV78" t="str">
        <f>IF('[1]Data Checking'!SZ78="","",'[1]Data Checking'!SZ78)</f>
        <v/>
      </c>
      <c r="SW78" t="str">
        <f>IF('[1]Data Checking'!TA78="","",'[1]Data Checking'!TA78)</f>
        <v/>
      </c>
      <c r="SX78" t="str">
        <f>IF('[1]Data Checking'!TB78="","",'[1]Data Checking'!TB78)</f>
        <v/>
      </c>
      <c r="SY78" t="str">
        <f>IF('[1]Data Checking'!TC78="","",'[1]Data Checking'!TC78)</f>
        <v/>
      </c>
      <c r="SZ78" t="str">
        <f>IF('[1]Data Checking'!TD78="","",'[1]Data Checking'!TD78)</f>
        <v/>
      </c>
      <c r="TA78" t="str">
        <f>IF('[1]Data Checking'!TE78="","",'[1]Data Checking'!TE78)</f>
        <v/>
      </c>
      <c r="TB78" t="str">
        <f>IF('[1]Data Checking'!TF78="","",'[1]Data Checking'!TF78)</f>
        <v/>
      </c>
      <c r="TC78" t="str">
        <f>IF('[1]Data Checking'!TG78="","",'[1]Data Checking'!TG78)</f>
        <v/>
      </c>
      <c r="TD78" t="str">
        <f>IF('[1]Data Checking'!TH78="","",'[1]Data Checking'!TH78)</f>
        <v/>
      </c>
      <c r="TE78" t="str">
        <f>IF('[1]Data Checking'!TI78="","",'[1]Data Checking'!TI78)</f>
        <v/>
      </c>
      <c r="TF78" t="str">
        <f>IF('[1]Data Checking'!TJ78="","",'[1]Data Checking'!TJ78)</f>
        <v/>
      </c>
      <c r="TG78" t="str">
        <f>IF('[1]Data Checking'!TK78="","",'[1]Data Checking'!TK78)</f>
        <v/>
      </c>
      <c r="TH78" t="str">
        <f>IF('[1]Data Checking'!TL78="","",'[1]Data Checking'!TL78)</f>
        <v/>
      </c>
      <c r="TI78" t="str">
        <f>IF('[1]Data Checking'!TM78="","",'[1]Data Checking'!TM78)</f>
        <v/>
      </c>
      <c r="TJ78">
        <f>IF('[1]Data Checking'!TN78="","",'[1]Data Checking'!TN78)</f>
        <v>0</v>
      </c>
      <c r="TK78">
        <f>IF('[1]Data Checking'!TO78="","",'[1]Data Checking'!TO78)</f>
        <v>0</v>
      </c>
      <c r="TL78">
        <f>IF('[1]Data Checking'!TP78="","",'[1]Data Checking'!TP78)</f>
        <v>0</v>
      </c>
      <c r="TM78">
        <f>IF('[1]Data Checking'!TQ78="","",'[1]Data Checking'!TQ78)</f>
        <v>0</v>
      </c>
      <c r="TN78">
        <f>IF('[1]Data Checking'!TR78="","",'[1]Data Checking'!TR78)</f>
        <v>0</v>
      </c>
      <c r="TO78" t="str">
        <f>IF('[1]Data Checking'!TS78="","",'[1]Data Checking'!TS78)</f>
        <v/>
      </c>
      <c r="TP78" t="str">
        <f>IF('[1]Data Checking'!TT78="","",'[1]Data Checking'!TT78)</f>
        <v/>
      </c>
      <c r="TQ78">
        <f>IF('[1]Data Checking'!TU78="","",'[1]Data Checking'!TU78)</f>
        <v>237779948</v>
      </c>
      <c r="TR78" t="str">
        <f>IF('[1]Data Checking'!TV78="","",'[1]Data Checking'!TV78)</f>
        <v>fbea98d5-767f-42c8-ab26-c755f35c1aaa</v>
      </c>
      <c r="TS78">
        <f>IF('[1]Data Checking'!TW78="","",'[1]Data Checking'!TW78)</f>
        <v>44531.652499999997</v>
      </c>
      <c r="TT78" t="str">
        <f>IF('[1]Data Checking'!TX78="","",'[1]Data Checking'!TX78)</f>
        <v/>
      </c>
      <c r="TU78" t="str">
        <f>IF('[1]Data Checking'!TY78="","",'[1]Data Checking'!TY78)</f>
        <v/>
      </c>
      <c r="TV78" t="str">
        <f>IF('[1]Data Checking'!TZ78="","",'[1]Data Checking'!TZ78)</f>
        <v>submitted_via_web</v>
      </c>
      <c r="TW78" t="str">
        <f>IF('[1]Data Checking'!UA78="","",'[1]Data Checking'!UA78)</f>
        <v>icsm_haiti</v>
      </c>
      <c r="TX78" t="str">
        <f>IF('[1]Data Checking'!UB78="","",'[1]Data Checking'!UB78)</f>
        <v/>
      </c>
      <c r="TY78">
        <f>IF('[1]Data Checking'!UC78="","",'[1]Data Checking'!UC78)</f>
        <v>80</v>
      </c>
      <c r="TZ78" t="str">
        <f>IF('[1]Data Checking'!UD78="","",'[1]Data Checking'!UD78)</f>
        <v/>
      </c>
      <c r="UA78" t="e">
        <f>IF('[1]Data Checking'!UL78="","",'[1]Data Checking'!UL78)</f>
        <v>#REF!</v>
      </c>
      <c r="UB78" t="e">
        <f>IF('[1]Data Checking'!UM78="","",'[1]Data Checking'!UM78)</f>
        <v>#REF!</v>
      </c>
      <c r="UC78" t="e">
        <f>IF('[1]Data Checking'!UN78="","",'[1]Data Checking'!UN78)</f>
        <v>#REF!</v>
      </c>
    </row>
    <row r="79" spans="1:549">
      <c r="A79">
        <f>IF('[1]Data Checking'!D79="","",'[1]Data Checking'!D79)</f>
        <v>44531.552172928241</v>
      </c>
      <c r="B79">
        <f>IF('[1]Data Checking'!E79="","",'[1]Data Checking'!E79)</f>
        <v>44531.560025914347</v>
      </c>
      <c r="C79">
        <f>IF('[1]Data Checking'!F79="","",'[1]Data Checking'!F79)</f>
        <v>44531</v>
      </c>
      <c r="D79" t="str">
        <f>IF('[1]Data Checking'!H79="","",'[1]Data Checking'!H79)</f>
        <v>audit.csv</v>
      </c>
      <c r="E79" t="str">
        <f>IF('[1]Data Checking'!I79="","",'[1]Data Checking'!I79)</f>
        <v>icsm_haiti</v>
      </c>
      <c r="F79" t="str">
        <f>IF('[1]Data Checking'!J79="","",'[1]Data Checking'!J79)</f>
        <v/>
      </c>
      <c r="G79" t="str">
        <f>IF('[1]Data Checking'!K79="","",'[1]Data Checking'!K79)</f>
        <v/>
      </c>
      <c r="H79">
        <f>IF('[1]Data Checking'!L79="","",'[1]Data Checking'!L79)</f>
        <v>44531</v>
      </c>
      <c r="I79" t="str">
        <f>IF('[1]Data Checking'!M79="","",'[1]Data Checking'!M79)</f>
        <v>WFP</v>
      </c>
      <c r="J79" t="str">
        <f>IF('[1]Data Checking'!N79="","",'[1]Data Checking'!N79)</f>
        <v/>
      </c>
      <c r="K79" t="str">
        <f>IF('[1]Data Checking'!O79="","",'[1]Data Checking'!O79)</f>
        <v>wfp</v>
      </c>
      <c r="L79" t="str">
        <f>IF('[1]Data Checking'!P79="","",'[1]Data Checking'!P79)</f>
        <v>WFP</v>
      </c>
      <c r="M79" t="str">
        <f>IF('[1]Data Checking'!Q79="","",'[1]Data Checking'!Q79)</f>
        <v>WFP</v>
      </c>
      <c r="N79" t="str">
        <f>IF('[1]Data Checking'!R79="","",'[1]Data Checking'!R79)</f>
        <v>nord_JFP02</v>
      </c>
      <c r="O79" t="str">
        <f>IF('[1]Data Checking'!S79="","",'[1]Data Checking'!S79)</f>
        <v/>
      </c>
      <c r="P79" t="str">
        <f>IF('[1]Data Checking'!T79="","",'[1]Data Checking'!T79)</f>
        <v>wfp_jfp02</v>
      </c>
      <c r="Q79" t="str">
        <f>IF('[1]Data Checking'!U79="","",'[1]Data Checking'!U79)</f>
        <v>nord_JFP02</v>
      </c>
      <c r="R79" t="str">
        <f>IF('[1]Data Checking'!V79="","",'[1]Data Checking'!V79)</f>
        <v>nord_JFP02</v>
      </c>
      <c r="S79" t="str">
        <f>IF('[1]Data Checking'!W79="","",'[1]Data Checking'!W79)</f>
        <v>Nord</v>
      </c>
      <c r="T79" t="str">
        <f>IF('[1]Data Checking'!X79="","",'[1]Data Checking'!X79)</f>
        <v>Limonade</v>
      </c>
      <c r="U79" t="str">
        <f>IF('[1]Data Checking'!Y79="","",'[1]Data Checking'!Y79)</f>
        <v>HT0313</v>
      </c>
      <c r="V79" t="str">
        <f>IF('[1]Data Checking'!Z79="","",'[1]Data Checking'!Z79)</f>
        <v>Limonade</v>
      </c>
      <c r="W79" t="str">
        <f>IF('[1]Data Checking'!AA79="","",'[1]Data Checking'!AA79)</f>
        <v>1re Section Basse Plaine</v>
      </c>
      <c r="X79" t="str">
        <f>IF('[1]Data Checking'!AB79="","",'[1]Data Checking'!AB79)</f>
        <v>HT0313-01</v>
      </c>
      <c r="Y79" t="str">
        <f>IF('[1]Data Checking'!AC79="","",'[1]Data Checking'!AC79)</f>
        <v>1re Section Basse Plaine</v>
      </c>
      <c r="Z79" t="str">
        <f>IF('[1]Data Checking'!AD79="","",'[1]Data Checking'!AD79)</f>
        <v>Limonade</v>
      </c>
      <c r="AA79" t="str">
        <f>IF('[1]Data Checking'!AE79="","",'[1]Data Checking'!AE79)</f>
        <v/>
      </c>
      <c r="AB79" t="str">
        <f>IF('[1]Data Checking'!AF79="","",'[1]Data Checking'!AF79)</f>
        <v>lim_1</v>
      </c>
      <c r="AC79" t="str">
        <f>IF('[1]Data Checking'!AG79="","",'[1]Data Checking'!AG79)</f>
        <v>Limonade</v>
      </c>
      <c r="AD79" t="str">
        <f>IF('[1]Data Checking'!AH79="","",'[1]Data Checking'!AH79)</f>
        <v>Limonade</v>
      </c>
      <c r="AE79" t="str">
        <f>IF('[1]Data Checking'!AI79="","",'[1]Data Checking'!AI79)</f>
        <v>Marché principal de Limonade</v>
      </c>
      <c r="AF79" t="str">
        <f>IF('[1]Data Checking'!AJ79="","",'[1]Data Checking'!AJ79)</f>
        <v/>
      </c>
      <c r="AG79" t="str">
        <f>IF('[1]Data Checking'!AK79="","",'[1]Data Checking'!AK79)</f>
        <v>Limonade</v>
      </c>
      <c r="AH79" t="str">
        <f>IF('[1]Data Checking'!AL79="","",'[1]Data Checking'!AL79)</f>
        <v>Marché principal de Limonade</v>
      </c>
      <c r="AI79" t="str">
        <f>IF('[1]Data Checking'!AM79="","",'[1]Data Checking'!AM79)</f>
        <v>Marché principal de Limonade</v>
      </c>
      <c r="AJ79" t="str">
        <f>IF('[1]Data Checking'!AN79="","",'[1]Data Checking'!AN79)</f>
        <v>Milieu urbain</v>
      </c>
      <c r="AK79" t="str">
        <f>IF('[1]Data Checking'!AO79="","",'[1]Data Checking'!AO79)</f>
        <v>Enquête auprès d'un marchand</v>
      </c>
      <c r="AL79" t="str">
        <f>IF('[1]Data Checking'!AP79="","",'[1]Data Checking'!AP79)</f>
        <v>Oui</v>
      </c>
      <c r="AM79" t="str">
        <f>IF('[1]Data Checking'!AQ79="","",'[1]Data Checking'!AQ79)</f>
        <v/>
      </c>
      <c r="AN79" t="str">
        <f>IF('[1]Data Checking'!AR79="","",'[1]Data Checking'!AR79)</f>
        <v>Oui</v>
      </c>
      <c r="AO79" t="str">
        <f>IF('[1]Data Checking'!AS79="","",'[1]Data Checking'!AS79)</f>
        <v/>
      </c>
      <c r="AP79" t="str">
        <f>IF('[1]Data Checking'!AT79="","",'[1]Data Checking'!AT79)</f>
        <v>Femme</v>
      </c>
      <c r="AQ79">
        <f>IF('[1]Data Checking'!AU79="","",'[1]Data Checking'!AU79)</f>
        <v>44531</v>
      </c>
      <c r="AR79">
        <f>IF('[1]Data Checking'!AV79="","",'[1]Data Checking'!AV79)</f>
        <v>44531</v>
      </c>
      <c r="AS79" t="str">
        <f>IF('[1]Data Checking'!AW79="","",'[1]Data Checking'!AW79)</f>
        <v>Détaillant sur une table</v>
      </c>
      <c r="AT79" t="str">
        <f>IF('[1]Data Checking'!AX79="","",'[1]Data Checking'!AX79)</f>
        <v/>
      </c>
      <c r="AU79" t="str">
        <f>IF('[1]Data Checking'!AY79="","",'[1]Data Checking'!AY79)</f>
        <v>Nourriture</v>
      </c>
      <c r="AV79">
        <f>IF('[1]Data Checking'!AZ79="","",'[1]Data Checking'!AZ79)</f>
        <v>1</v>
      </c>
      <c r="AW79">
        <f>IF('[1]Data Checking'!BA79="","",'[1]Data Checking'!BA79)</f>
        <v>0</v>
      </c>
      <c r="AX79">
        <f>IF('[1]Data Checking'!BB79="","",'[1]Data Checking'!BB79)</f>
        <v>0</v>
      </c>
      <c r="AY79">
        <f>IF('[1]Data Checking'!BC79="","",'[1]Data Checking'!BC79)</f>
        <v>0</v>
      </c>
      <c r="AZ79" t="str">
        <f>IF('[1]Data Checking'!BD79="","",'[1]Data Checking'!BD79)</f>
        <v>nourriture</v>
      </c>
      <c r="BA79" t="str">
        <f>IF('[1]Data Checking'!BE79="","",'[1]Data Checking'!BE79)</f>
        <v>Nourriture</v>
      </c>
      <c r="BB79" t="str">
        <f>IF('[1]Data Checking'!BF79="","",'[1]Data Checking'!BF79)</f>
        <v>En espèces (Gourde)</v>
      </c>
      <c r="BC79">
        <f>IF('[1]Data Checking'!BG79="","",'[1]Data Checking'!BG79)</f>
        <v>1</v>
      </c>
      <c r="BD79">
        <f>IF('[1]Data Checking'!BH79="","",'[1]Data Checking'!BH79)</f>
        <v>0</v>
      </c>
      <c r="BE79">
        <f>IF('[1]Data Checking'!BI79="","",'[1]Data Checking'!BI79)</f>
        <v>0</v>
      </c>
      <c r="BF79">
        <f>IF('[1]Data Checking'!BJ79="","",'[1]Data Checking'!BJ79)</f>
        <v>0</v>
      </c>
      <c r="BG79">
        <f>IF('[1]Data Checking'!BK79="","",'[1]Data Checking'!BK79)</f>
        <v>0</v>
      </c>
      <c r="BH79">
        <f>IF('[1]Data Checking'!BL79="","",'[1]Data Checking'!BL79)</f>
        <v>0</v>
      </c>
      <c r="BI79">
        <f>IF('[1]Data Checking'!BM79="","",'[1]Data Checking'!BM79)</f>
        <v>0</v>
      </c>
      <c r="BJ79">
        <f>IF('[1]Data Checking'!BN79="","",'[1]Data Checking'!BN79)</f>
        <v>0</v>
      </c>
      <c r="BK79">
        <f>IF('[1]Data Checking'!BO79="","",'[1]Data Checking'!BO79)</f>
        <v>0</v>
      </c>
      <c r="BL79">
        <f>IF('[1]Data Checking'!BP79="","",'[1]Data Checking'!BP79)</f>
        <v>0</v>
      </c>
      <c r="BM79" t="str">
        <f>IF('[1]Data Checking'!BQ79="","",'[1]Data Checking'!BQ79)</f>
        <v/>
      </c>
      <c r="BN79" t="str">
        <f>IF('[1]Data Checking'!BR79="","",'[1]Data Checking'!BR79)</f>
        <v>Non, il n'y a pas eu de variation</v>
      </c>
      <c r="BO79" t="str">
        <f>IF('[1]Data Checking'!BS79="","",'[1]Data Checking'!BS79)</f>
        <v>Moins de 20</v>
      </c>
      <c r="BP79" t="str">
        <f>IF('[1]Data Checking'!BT79="","",'[1]Data Checking'!BT79)</f>
        <v>Farine de blé blanche Maïs (moulu) Riz Sucre Haricot noir Haricot rouge Huile végétale</v>
      </c>
      <c r="BQ79">
        <f>IF('[1]Data Checking'!BU79="","",'[1]Data Checking'!BU79)</f>
        <v>1</v>
      </c>
      <c r="BR79">
        <f>IF('[1]Data Checking'!BV79="","",'[1]Data Checking'!BV79)</f>
        <v>1</v>
      </c>
      <c r="BS79">
        <f>IF('[1]Data Checking'!BW79="","",'[1]Data Checking'!BW79)</f>
        <v>1</v>
      </c>
      <c r="BT79">
        <f>IF('[1]Data Checking'!BX79="","",'[1]Data Checking'!BX79)</f>
        <v>1</v>
      </c>
      <c r="BU79">
        <f>IF('[1]Data Checking'!BY79="","",'[1]Data Checking'!BY79)</f>
        <v>1</v>
      </c>
      <c r="BV79">
        <f>IF('[1]Data Checking'!BZ79="","",'[1]Data Checking'!BZ79)</f>
        <v>1</v>
      </c>
      <c r="BW79">
        <f>IF('[1]Data Checking'!CA79="","",'[1]Data Checking'!CA79)</f>
        <v>1</v>
      </c>
      <c r="BX79">
        <f>IF('[1]Data Checking'!CB79="","",'[1]Data Checking'!CB79)</f>
        <v>0</v>
      </c>
      <c r="BY79" t="str">
        <f>IF('[1]Data Checking'!CC79="","",'[1]Data Checking'!CC79)</f>
        <v>Oui je connais le prix de mes produits en grosse marmite</v>
      </c>
      <c r="BZ79">
        <f>IF('[1]Data Checking'!CD79="","",'[1]Data Checking'!CD79)</f>
        <v>289</v>
      </c>
      <c r="CA79">
        <f>IF('[1]Data Checking'!CE79="","",'[1]Data Checking'!CE79)</f>
        <v>144.5</v>
      </c>
      <c r="CB79" t="str">
        <f>IF('[1]Data Checking'!CF79="","",'[1]Data Checking'!CF79)</f>
        <v>Oui</v>
      </c>
      <c r="CC79">
        <f>IF('[1]Data Checking'!CG79="","",'[1]Data Checking'!CG79)</f>
        <v>420</v>
      </c>
      <c r="CD79">
        <f>IF('[1]Data Checking'!CH79="","",'[1]Data Checking'!CH79)</f>
        <v>161.53846153846101</v>
      </c>
      <c r="CE79" t="str">
        <f>IF('[1]Data Checking'!CI79="","",'[1]Data Checking'!CI79)</f>
        <v>Oui</v>
      </c>
      <c r="CF79">
        <f>IF('[1]Data Checking'!CJ79="","",'[1]Data Checking'!CJ79)</f>
        <v>289</v>
      </c>
      <c r="CG79">
        <f>IF('[1]Data Checking'!CK79="","",'[1]Data Checking'!CK79)</f>
        <v>125.652173913043</v>
      </c>
      <c r="CH79" t="str">
        <f>IF('[1]Data Checking'!CL79="","",'[1]Data Checking'!CL79)</f>
        <v>Oui</v>
      </c>
      <c r="CI79">
        <f>IF('[1]Data Checking'!CM79="","",'[1]Data Checking'!CM79)</f>
        <v>455</v>
      </c>
      <c r="CJ79">
        <f>IF('[1]Data Checking'!CN79="","",'[1]Data Checking'!CN79)</f>
        <v>156.896551724137</v>
      </c>
      <c r="CK79" t="str">
        <f>IF('[1]Data Checking'!CO79="","",'[1]Data Checking'!CO79)</f>
        <v>Oui</v>
      </c>
      <c r="CL79">
        <f>IF('[1]Data Checking'!CP79="","",'[1]Data Checking'!CP79)</f>
        <v>700</v>
      </c>
      <c r="CM79">
        <f>IF('[1]Data Checking'!CQ79="","",'[1]Data Checking'!CQ79)</f>
        <v>291.666666666666</v>
      </c>
      <c r="CN79" t="str">
        <f>IF('[1]Data Checking'!CR79="","",'[1]Data Checking'!CR79)</f>
        <v>Non</v>
      </c>
      <c r="CO79">
        <f>IF('[1]Data Checking'!CS79="","",'[1]Data Checking'!CS79)</f>
        <v>700</v>
      </c>
      <c r="CP79">
        <f>IF('[1]Data Checking'!CT79="","",'[1]Data Checking'!CT79)</f>
        <v>291.666666666666</v>
      </c>
      <c r="CQ79" t="str">
        <f>IF('[1]Data Checking'!CU79="","",'[1]Data Checking'!CU79)</f>
        <v>Oui</v>
      </c>
      <c r="CR79" t="str">
        <f>IF('[1]Data Checking'!CV79="","",'[1]Data Checking'!CV79)</f>
        <v>Bidon/Bouteille fermée.</v>
      </c>
      <c r="CS79" t="str">
        <f>IF('[1]Data Checking'!CW79="","",'[1]Data Checking'!CW79)</f>
        <v>Oui</v>
      </c>
      <c r="CT79">
        <f>IF('[1]Data Checking'!CX79="","",'[1]Data Checking'!CX79)</f>
        <v>1000</v>
      </c>
      <c r="CU79" t="str">
        <f>IF('[1]Data Checking'!CY79="","",'[1]Data Checking'!CY79)</f>
        <v/>
      </c>
      <c r="CV79" t="str">
        <f>IF('[1]Data Checking'!CZ79="","",'[1]Data Checking'!CZ79)</f>
        <v/>
      </c>
      <c r="CW79" t="str">
        <f>IF('[1]Data Checking'!DA79="","",'[1]Data Checking'!DA79)</f>
        <v/>
      </c>
      <c r="CX79" t="str">
        <f>IF('[1]Data Checking'!DB79="","",'[1]Data Checking'!DB79)</f>
        <v/>
      </c>
      <c r="CY79" t="str">
        <f>IF('[1]Data Checking'!DC79="","",'[1]Data Checking'!DC79)</f>
        <v/>
      </c>
      <c r="CZ79" t="str">
        <f>IF('[1]Data Checking'!DD79="","",'[1]Data Checking'!DD79)</f>
        <v/>
      </c>
      <c r="DA79" t="str">
        <f>IF('[1]Data Checking'!DE79="","",'[1]Data Checking'!DE79)</f>
        <v>NA</v>
      </c>
      <c r="DB79">
        <f>IF('[1]Data Checking'!DF79="","",'[1]Data Checking'!DF79)</f>
        <v>1000</v>
      </c>
      <c r="DC79" t="str">
        <f>IF('[1]Data Checking'!DG79="","",'[1]Data Checking'!DG79)</f>
        <v>Oui</v>
      </c>
      <c r="DD79" t="str">
        <f>IF('[1]Data Checking'!DH79="","",'[1]Data Checking'!DH79)</f>
        <v>Oui</v>
      </c>
      <c r="DE79" t="str">
        <f>IF('[1]Data Checking'!DI79="","",'[1]Data Checking'!DI79)</f>
        <v>Article trop cher Pas assez d'argent</v>
      </c>
      <c r="DF79">
        <f>IF('[1]Data Checking'!DJ79="","",'[1]Data Checking'!DJ79)</f>
        <v>0</v>
      </c>
      <c r="DG79">
        <f>IF('[1]Data Checking'!DK79="","",'[1]Data Checking'!DK79)</f>
        <v>0</v>
      </c>
      <c r="DH79">
        <f>IF('[1]Data Checking'!DL79="","",'[1]Data Checking'!DL79)</f>
        <v>0</v>
      </c>
      <c r="DI79">
        <f>IF('[1]Data Checking'!DM79="","",'[1]Data Checking'!DM79)</f>
        <v>0</v>
      </c>
      <c r="DJ79">
        <f>IF('[1]Data Checking'!DN79="","",'[1]Data Checking'!DN79)</f>
        <v>1</v>
      </c>
      <c r="DK79">
        <f>IF('[1]Data Checking'!DO79="","",'[1]Data Checking'!DO79)</f>
        <v>1</v>
      </c>
      <c r="DL79">
        <f>IF('[1]Data Checking'!DP79="","",'[1]Data Checking'!DP79)</f>
        <v>0</v>
      </c>
      <c r="DM79">
        <f>IF('[1]Data Checking'!DQ79="","",'[1]Data Checking'!DQ79)</f>
        <v>0</v>
      </c>
      <c r="DN79">
        <f>IF('[1]Data Checking'!DR79="","",'[1]Data Checking'!DR79)</f>
        <v>0</v>
      </c>
      <c r="DO79">
        <f>IF('[1]Data Checking'!DS79="","",'[1]Data Checking'!DS79)</f>
        <v>0</v>
      </c>
      <c r="DP79">
        <f>IF('[1]Data Checking'!DT79="","",'[1]Data Checking'!DT79)</f>
        <v>0</v>
      </c>
      <c r="DQ79">
        <f>IF('[1]Data Checking'!DU79="","",'[1]Data Checking'!DU79)</f>
        <v>0</v>
      </c>
      <c r="DR79">
        <f>IF('[1]Data Checking'!DV79="","",'[1]Data Checking'!DV79)</f>
        <v>0</v>
      </c>
      <c r="DS79">
        <f>IF('[1]Data Checking'!DW79="","",'[1]Data Checking'!DW79)</f>
        <v>0</v>
      </c>
      <c r="DT79" t="str">
        <f>IF('[1]Data Checking'!DX79="","",'[1]Data Checking'!DX79)</f>
        <v/>
      </c>
      <c r="DU79" t="str">
        <f>IF('[1]Data Checking'!DY79="","",'[1]Data Checking'!DY79)</f>
        <v>Huile végétale</v>
      </c>
      <c r="DV79">
        <f>IF('[1]Data Checking'!DZ79="","",'[1]Data Checking'!DZ79)</f>
        <v>0</v>
      </c>
      <c r="DW79">
        <f>IF('[1]Data Checking'!EA79="","",'[1]Data Checking'!EA79)</f>
        <v>0</v>
      </c>
      <c r="DX79">
        <f>IF('[1]Data Checking'!EB79="","",'[1]Data Checking'!EB79)</f>
        <v>0</v>
      </c>
      <c r="DY79">
        <f>IF('[1]Data Checking'!EC79="","",'[1]Data Checking'!EC79)</f>
        <v>0</v>
      </c>
      <c r="DZ79">
        <f>IF('[1]Data Checking'!ED79="","",'[1]Data Checking'!ED79)</f>
        <v>0</v>
      </c>
      <c r="EA79">
        <f>IF('[1]Data Checking'!EE79="","",'[1]Data Checking'!EE79)</f>
        <v>0</v>
      </c>
      <c r="EB79">
        <f>IF('[1]Data Checking'!EF79="","",'[1]Data Checking'!EF79)</f>
        <v>1</v>
      </c>
      <c r="EC79">
        <f>IF('[1]Data Checking'!EG79="","",'[1]Data Checking'!EG79)</f>
        <v>0</v>
      </c>
      <c r="ED79" t="str">
        <f>IF('[1]Data Checking'!EH79="","",'[1]Data Checking'!EH79)</f>
        <v>Non</v>
      </c>
      <c r="EE79" t="str">
        <f>IF('[1]Data Checking'!EI79="","",'[1]Data Checking'!EI79)</f>
        <v>Non</v>
      </c>
      <c r="EF79" t="str">
        <f>IF('[1]Data Checking'!EJ79="","",'[1]Data Checking'!EJ79)</f>
        <v>Oui</v>
      </c>
      <c r="EG79" t="str">
        <f>IF('[1]Data Checking'!EK79="","",'[1]Data Checking'!EK79)</f>
        <v>Nord</v>
      </c>
      <c r="EH79" t="str">
        <f>IF('[1]Data Checking'!EL79="","",'[1]Data Checking'!EL79)</f>
        <v>Meme</v>
      </c>
      <c r="EI79" t="str">
        <f>IF('[1]Data Checking'!EM79="","",'[1]Data Checking'!EM79)</f>
        <v>Cap-Haïtien</v>
      </c>
      <c r="EJ79" t="str">
        <f>IF('[1]Data Checking'!EN79="","",'[1]Data Checking'!EN79)</f>
        <v>Différent</v>
      </c>
      <c r="EK79" t="str">
        <f>IF('[1]Data Checking'!EO79="","",'[1]Data Checking'!EO79)</f>
        <v/>
      </c>
      <c r="EL79" t="str">
        <f>IF('[1]Data Checking'!EP79="","",'[1]Data Checking'!EP79)</f>
        <v/>
      </c>
      <c r="EM79" t="str">
        <f>IF('[1]Data Checking'!EQ79="","",'[1]Data Checking'!EQ79)</f>
        <v/>
      </c>
      <c r="EN79" t="str">
        <f>IF('[1]Data Checking'!ER79="","",'[1]Data Checking'!ER79)</f>
        <v/>
      </c>
      <c r="EO79" t="str">
        <f>IF('[1]Data Checking'!ES79="","",'[1]Data Checking'!ES79)</f>
        <v/>
      </c>
      <c r="EP79" t="str">
        <f>IF('[1]Data Checking'!ET79="","",'[1]Data Checking'!ET79)</f>
        <v/>
      </c>
      <c r="EQ79" t="str">
        <f>IF('[1]Data Checking'!EU79="","",'[1]Data Checking'!EU79)</f>
        <v/>
      </c>
      <c r="ER79" t="str">
        <f>IF('[1]Data Checking'!EV79="","",'[1]Data Checking'!EV79)</f>
        <v/>
      </c>
      <c r="ES79" t="str">
        <f>IF('[1]Data Checking'!EW79="","",'[1]Data Checking'!EW79)</f>
        <v/>
      </c>
      <c r="ET79" t="str">
        <f>IF('[1]Data Checking'!EX79="","",'[1]Data Checking'!EX79)</f>
        <v/>
      </c>
      <c r="EU79" t="str">
        <f>IF('[1]Data Checking'!EY79="","",'[1]Data Checking'!EY79)</f>
        <v/>
      </c>
      <c r="EV79" t="str">
        <f>IF('[1]Data Checking'!EZ79="","",'[1]Data Checking'!EZ79)</f>
        <v/>
      </c>
      <c r="EW79" t="str">
        <f>IF('[1]Data Checking'!FA79="","",'[1]Data Checking'!FA79)</f>
        <v/>
      </c>
      <c r="EX79" t="str">
        <f>IF('[1]Data Checking'!FB79="","",'[1]Data Checking'!FB79)</f>
        <v/>
      </c>
      <c r="EY79" t="str">
        <f>IF('[1]Data Checking'!FC79="","",'[1]Data Checking'!FC79)</f>
        <v/>
      </c>
      <c r="EZ79" t="str">
        <f>IF('[1]Data Checking'!FD79="","",'[1]Data Checking'!FD79)</f>
        <v/>
      </c>
      <c r="FA79" t="str">
        <f>IF('[1]Data Checking'!FE79="","",'[1]Data Checking'!FE79)</f>
        <v/>
      </c>
      <c r="FB79" t="str">
        <f>IF('[1]Data Checking'!FF79="","",'[1]Data Checking'!FF79)</f>
        <v/>
      </c>
      <c r="FC79" t="str">
        <f>IF('[1]Data Checking'!FG79="","",'[1]Data Checking'!FG79)</f>
        <v/>
      </c>
      <c r="FD79" t="str">
        <f>IF('[1]Data Checking'!FH79="","",'[1]Data Checking'!FH79)</f>
        <v/>
      </c>
      <c r="FE79" t="str">
        <f>IF('[1]Data Checking'!FI79="","",'[1]Data Checking'!FI79)</f>
        <v/>
      </c>
      <c r="FF79" t="str">
        <f>IF('[1]Data Checking'!FJ79="","",'[1]Data Checking'!FJ79)</f>
        <v/>
      </c>
      <c r="FG79" t="str">
        <f>IF('[1]Data Checking'!FK79="","",'[1]Data Checking'!FK79)</f>
        <v/>
      </c>
      <c r="FH79" t="str">
        <f>IF('[1]Data Checking'!FL79="","",'[1]Data Checking'!FL79)</f>
        <v/>
      </c>
      <c r="FI79" t="str">
        <f>IF('[1]Data Checking'!FM79="","",'[1]Data Checking'!FM79)</f>
        <v/>
      </c>
      <c r="FJ79" t="str">
        <f>IF('[1]Data Checking'!FN79="","",'[1]Data Checking'!FN79)</f>
        <v/>
      </c>
      <c r="FK79" t="str">
        <f>IF('[1]Data Checking'!FO79="","",'[1]Data Checking'!FO79)</f>
        <v/>
      </c>
      <c r="FL79" t="str">
        <f>IF('[1]Data Checking'!FP79="","",'[1]Data Checking'!FP79)</f>
        <v/>
      </c>
      <c r="FM79" t="str">
        <f>IF('[1]Data Checking'!FQ79="","",'[1]Data Checking'!FQ79)</f>
        <v/>
      </c>
      <c r="FN79" t="str">
        <f>IF('[1]Data Checking'!FR79="","",'[1]Data Checking'!FR79)</f>
        <v/>
      </c>
      <c r="FO79" t="str">
        <f>IF('[1]Data Checking'!FS79="","",'[1]Data Checking'!FS79)</f>
        <v/>
      </c>
      <c r="FP79" t="str">
        <f>IF('[1]Data Checking'!FT79="","",'[1]Data Checking'!FT79)</f>
        <v/>
      </c>
      <c r="FQ79" t="str">
        <f>IF('[1]Data Checking'!FU79="","",'[1]Data Checking'!FU79)</f>
        <v/>
      </c>
      <c r="FR79" t="str">
        <f>IF('[1]Data Checking'!FV79="","",'[1]Data Checking'!FV79)</f>
        <v/>
      </c>
      <c r="FS79" t="str">
        <f>IF('[1]Data Checking'!FW79="","",'[1]Data Checking'!FW79)</f>
        <v/>
      </c>
      <c r="FT79" t="str">
        <f>IF('[1]Data Checking'!FX79="","",'[1]Data Checking'!FX79)</f>
        <v/>
      </c>
      <c r="FU79" t="str">
        <f>IF('[1]Data Checking'!FY79="","",'[1]Data Checking'!FY79)</f>
        <v/>
      </c>
      <c r="FV79" t="str">
        <f>IF('[1]Data Checking'!FZ79="","",'[1]Data Checking'!FZ79)</f>
        <v/>
      </c>
      <c r="FW79" t="str">
        <f>IF('[1]Data Checking'!GA79="","",'[1]Data Checking'!GA79)</f>
        <v/>
      </c>
      <c r="FX79" t="str">
        <f>IF('[1]Data Checking'!GB79="","",'[1]Data Checking'!GB79)</f>
        <v/>
      </c>
      <c r="FY79" t="str">
        <f>IF('[1]Data Checking'!GC79="","",'[1]Data Checking'!GC79)</f>
        <v/>
      </c>
      <c r="FZ79" t="str">
        <f>IF('[1]Data Checking'!GD79="","",'[1]Data Checking'!GD79)</f>
        <v/>
      </c>
      <c r="GA79" t="str">
        <f>IF('[1]Data Checking'!GE79="","",'[1]Data Checking'!GE79)</f>
        <v/>
      </c>
      <c r="GB79" t="str">
        <f>IF('[1]Data Checking'!GF79="","",'[1]Data Checking'!GF79)</f>
        <v/>
      </c>
      <c r="GC79" t="str">
        <f>IF('[1]Data Checking'!GG79="","",'[1]Data Checking'!GG79)</f>
        <v/>
      </c>
      <c r="GD79" t="str">
        <f>IF('[1]Data Checking'!GH79="","",'[1]Data Checking'!GH79)</f>
        <v/>
      </c>
      <c r="GE79" t="str">
        <f>IF('[1]Data Checking'!GI79="","",'[1]Data Checking'!GI79)</f>
        <v/>
      </c>
      <c r="GF79" t="str">
        <f>IF('[1]Data Checking'!GJ79="","",'[1]Data Checking'!GJ79)</f>
        <v/>
      </c>
      <c r="GG79" t="str">
        <f>IF('[1]Data Checking'!GK79="","",'[1]Data Checking'!GK79)</f>
        <v/>
      </c>
      <c r="GH79" t="str">
        <f>IF('[1]Data Checking'!GL79="","",'[1]Data Checking'!GL79)</f>
        <v/>
      </c>
      <c r="GI79" t="str">
        <f>IF('[1]Data Checking'!GM79="","",'[1]Data Checking'!GM79)</f>
        <v/>
      </c>
      <c r="GJ79" t="str">
        <f>IF('[1]Data Checking'!GN79="","",'[1]Data Checking'!GN79)</f>
        <v/>
      </c>
      <c r="GK79" t="str">
        <f>IF('[1]Data Checking'!GO79="","",'[1]Data Checking'!GO79)</f>
        <v/>
      </c>
      <c r="GL79" t="str">
        <f>IF('[1]Data Checking'!GP79="","",'[1]Data Checking'!GP79)</f>
        <v/>
      </c>
      <c r="GM79" t="str">
        <f>IF('[1]Data Checking'!GQ79="","",'[1]Data Checking'!GQ79)</f>
        <v/>
      </c>
      <c r="GN79" t="str">
        <f>IF('[1]Data Checking'!GR79="","",'[1]Data Checking'!GR79)</f>
        <v/>
      </c>
      <c r="GO79" t="str">
        <f>IF('[1]Data Checking'!GS79="","",'[1]Data Checking'!GS79)</f>
        <v/>
      </c>
      <c r="GP79" t="str">
        <f>IF('[1]Data Checking'!GT79="","",'[1]Data Checking'!GT79)</f>
        <v/>
      </c>
      <c r="GQ79" t="str">
        <f>IF('[1]Data Checking'!GU79="","",'[1]Data Checking'!GU79)</f>
        <v/>
      </c>
      <c r="GR79" t="str">
        <f>IF('[1]Data Checking'!GV79="","",'[1]Data Checking'!GV79)</f>
        <v/>
      </c>
      <c r="GS79" t="str">
        <f>IF('[1]Data Checking'!GW79="","",'[1]Data Checking'!GW79)</f>
        <v/>
      </c>
      <c r="GT79" t="str">
        <f>IF('[1]Data Checking'!GX79="","",'[1]Data Checking'!GX79)</f>
        <v/>
      </c>
      <c r="GU79" t="str">
        <f>IF('[1]Data Checking'!GY79="","",'[1]Data Checking'!GY79)</f>
        <v/>
      </c>
      <c r="GV79" t="str">
        <f>IF('[1]Data Checking'!GZ79="","",'[1]Data Checking'!GZ79)</f>
        <v/>
      </c>
      <c r="GW79" t="str">
        <f>IF('[1]Data Checking'!HA79="","",'[1]Data Checking'!HA79)</f>
        <v/>
      </c>
      <c r="GX79" t="str">
        <f>IF('[1]Data Checking'!HB79="","",'[1]Data Checking'!HB79)</f>
        <v/>
      </c>
      <c r="GY79" t="str">
        <f>IF('[1]Data Checking'!HC79="","",'[1]Data Checking'!HC79)</f>
        <v/>
      </c>
      <c r="GZ79" t="str">
        <f>IF('[1]Data Checking'!HD79="","",'[1]Data Checking'!HD79)</f>
        <v/>
      </c>
      <c r="HA79" t="str">
        <f>IF('[1]Data Checking'!HE79="","",'[1]Data Checking'!HE79)</f>
        <v/>
      </c>
      <c r="HB79" t="str">
        <f>IF('[1]Data Checking'!HF79="","",'[1]Data Checking'!HF79)</f>
        <v/>
      </c>
      <c r="HC79" t="str">
        <f>IF('[1]Data Checking'!HG79="","",'[1]Data Checking'!HG79)</f>
        <v/>
      </c>
      <c r="HD79" t="str">
        <f>IF('[1]Data Checking'!HH79="","",'[1]Data Checking'!HH79)</f>
        <v/>
      </c>
      <c r="HE79" t="str">
        <f>IF('[1]Data Checking'!HI79="","",'[1]Data Checking'!HI79)</f>
        <v/>
      </c>
      <c r="HF79" t="str">
        <f>IF('[1]Data Checking'!HJ79="","",'[1]Data Checking'!HJ79)</f>
        <v/>
      </c>
      <c r="HG79" t="str">
        <f>IF('[1]Data Checking'!HK79="","",'[1]Data Checking'!HK79)</f>
        <v/>
      </c>
      <c r="HH79" t="str">
        <f>IF('[1]Data Checking'!HL79="","",'[1]Data Checking'!HL79)</f>
        <v/>
      </c>
      <c r="HI79" t="str">
        <f>IF('[1]Data Checking'!HM79="","",'[1]Data Checking'!HM79)</f>
        <v/>
      </c>
      <c r="HJ79" t="str">
        <f>IF('[1]Data Checking'!HN79="","",'[1]Data Checking'!HN79)</f>
        <v/>
      </c>
      <c r="HK79" t="str">
        <f>IF('[1]Data Checking'!HO79="","",'[1]Data Checking'!HO79)</f>
        <v/>
      </c>
      <c r="HL79" t="str">
        <f>IF('[1]Data Checking'!HP79="","",'[1]Data Checking'!HP79)</f>
        <v/>
      </c>
      <c r="HM79" t="str">
        <f>IF('[1]Data Checking'!HQ79="","",'[1]Data Checking'!HQ79)</f>
        <v/>
      </c>
      <c r="HN79" t="str">
        <f>IF('[1]Data Checking'!HR79="","",'[1]Data Checking'!HR79)</f>
        <v/>
      </c>
      <c r="HO79" t="str">
        <f>IF('[1]Data Checking'!HS79="","",'[1]Data Checking'!HS79)</f>
        <v/>
      </c>
      <c r="HP79" t="str">
        <f>IF('[1]Data Checking'!HT79="","",'[1]Data Checking'!HT79)</f>
        <v/>
      </c>
      <c r="HQ79" t="str">
        <f>IF('[1]Data Checking'!HU79="","",'[1]Data Checking'!HU79)</f>
        <v/>
      </c>
      <c r="HR79" t="str">
        <f>IF('[1]Data Checking'!HV79="","",'[1]Data Checking'!HV79)</f>
        <v/>
      </c>
      <c r="HS79" t="str">
        <f>IF('[1]Data Checking'!HW79="","",'[1]Data Checking'!HW79)</f>
        <v/>
      </c>
      <c r="HT79" t="str">
        <f>IF('[1]Data Checking'!HX79="","",'[1]Data Checking'!HX79)</f>
        <v/>
      </c>
      <c r="HU79" t="str">
        <f>IF('[1]Data Checking'!HY79="","",'[1]Data Checking'!HY79)</f>
        <v/>
      </c>
      <c r="HV79" t="str">
        <f>IF('[1]Data Checking'!HZ79="","",'[1]Data Checking'!HZ79)</f>
        <v/>
      </c>
      <c r="HW79" t="str">
        <f>IF('[1]Data Checking'!IA79="","",'[1]Data Checking'!IA79)</f>
        <v/>
      </c>
      <c r="HX79" t="str">
        <f>IF('[1]Data Checking'!IB79="","",'[1]Data Checking'!IB79)</f>
        <v/>
      </c>
      <c r="HY79" t="str">
        <f>IF('[1]Data Checking'!IC79="","",'[1]Data Checking'!IC79)</f>
        <v/>
      </c>
      <c r="HZ79" t="str">
        <f>IF('[1]Data Checking'!ID79="","",'[1]Data Checking'!ID79)</f>
        <v/>
      </c>
      <c r="IA79" t="str">
        <f>IF('[1]Data Checking'!IE79="","",'[1]Data Checking'!IE79)</f>
        <v/>
      </c>
      <c r="IB79" t="str">
        <f>IF('[1]Data Checking'!IF79="","",'[1]Data Checking'!IF79)</f>
        <v>Non</v>
      </c>
      <c r="IC79" t="str">
        <f>IF('[1]Data Checking'!IG79="","",'[1]Data Checking'!IG79)</f>
        <v/>
      </c>
      <c r="ID79" t="str">
        <f>IF('[1]Data Checking'!IH79="","",'[1]Data Checking'!IH79)</f>
        <v/>
      </c>
      <c r="IE79" t="str">
        <f>IF('[1]Data Checking'!II79="","",'[1]Data Checking'!II79)</f>
        <v/>
      </c>
      <c r="IF79" t="str">
        <f>IF('[1]Data Checking'!IJ79="","",'[1]Data Checking'!IJ79)</f>
        <v/>
      </c>
      <c r="IG79" t="str">
        <f>IF('[1]Data Checking'!IK79="","",'[1]Data Checking'!IK79)</f>
        <v/>
      </c>
      <c r="IH79" t="str">
        <f>IF('[1]Data Checking'!IL79="","",'[1]Data Checking'!IL79)</f>
        <v/>
      </c>
      <c r="II79" t="str">
        <f>IF('[1]Data Checking'!IM79="","",'[1]Data Checking'!IM79)</f>
        <v/>
      </c>
      <c r="IJ79" t="str">
        <f>IF('[1]Data Checking'!IN79="","",'[1]Data Checking'!IN79)</f>
        <v/>
      </c>
      <c r="IK79" t="str">
        <f>IF('[1]Data Checking'!IO79="","",'[1]Data Checking'!IO79)</f>
        <v>Augmentation des prix Difficultés pour se réapprovisionner en marchandises</v>
      </c>
      <c r="IL79">
        <f>IF('[1]Data Checking'!IP79="","",'[1]Data Checking'!IP79)</f>
        <v>0</v>
      </c>
      <c r="IM79">
        <f>IF('[1]Data Checking'!IQ79="","",'[1]Data Checking'!IQ79)</f>
        <v>0</v>
      </c>
      <c r="IN79">
        <f>IF('[1]Data Checking'!IR79="","",'[1]Data Checking'!IR79)</f>
        <v>1</v>
      </c>
      <c r="IO79">
        <f>IF('[1]Data Checking'!IS79="","",'[1]Data Checking'!IS79)</f>
        <v>1</v>
      </c>
      <c r="IP79">
        <f>IF('[1]Data Checking'!IT79="","",'[1]Data Checking'!IT79)</f>
        <v>0</v>
      </c>
      <c r="IQ79">
        <f>IF('[1]Data Checking'!IU79="","",'[1]Data Checking'!IU79)</f>
        <v>0</v>
      </c>
      <c r="IR79">
        <f>IF('[1]Data Checking'!IV79="","",'[1]Data Checking'!IV79)</f>
        <v>0</v>
      </c>
      <c r="IS79">
        <f>IF('[1]Data Checking'!IW79="","",'[1]Data Checking'!IW79)</f>
        <v>0</v>
      </c>
      <c r="IT79" t="str">
        <f>IF('[1]Data Checking'!IX79="","",'[1]Data Checking'!IX79)</f>
        <v/>
      </c>
      <c r="IU79" t="str">
        <f>IF('[1]Data Checking'!IY79="","",'[1]Data Checking'!IY79)</f>
        <v>Non</v>
      </c>
      <c r="IV79" t="str">
        <f>IF('[1]Data Checking'!IZ79="","",'[1]Data Checking'!IZ79)</f>
        <v/>
      </c>
      <c r="IW79" t="str">
        <f>IF('[1]Data Checking'!JA79="","",'[1]Data Checking'!JA79)</f>
        <v/>
      </c>
      <c r="IX79" t="str">
        <f>IF('[1]Data Checking'!JB79="","",'[1]Data Checking'!JB79)</f>
        <v/>
      </c>
      <c r="IY79" t="str">
        <f>IF('[1]Data Checking'!JC79="","",'[1]Data Checking'!JC79)</f>
        <v/>
      </c>
      <c r="IZ79" t="str">
        <f>IF('[1]Data Checking'!JD79="","",'[1]Data Checking'!JD79)</f>
        <v/>
      </c>
      <c r="JA79" t="str">
        <f>IF('[1]Data Checking'!JE79="","",'[1]Data Checking'!JE79)</f>
        <v/>
      </c>
      <c r="JB79" t="str">
        <f>IF('[1]Data Checking'!JF79="","",'[1]Data Checking'!JF79)</f>
        <v/>
      </c>
      <c r="JC79" t="str">
        <f>IF('[1]Data Checking'!JG79="","",'[1]Data Checking'!JG79)</f>
        <v/>
      </c>
      <c r="JD79" t="str">
        <f>IF('[1]Data Checking'!JH79="","",'[1]Data Checking'!JH79)</f>
        <v/>
      </c>
      <c r="JE79" t="str">
        <f>IF('[1]Data Checking'!JI79="","",'[1]Data Checking'!JI79)</f>
        <v/>
      </c>
      <c r="JF79" t="str">
        <f>IF('[1]Data Checking'!JJ79="","",'[1]Data Checking'!JJ79)</f>
        <v/>
      </c>
      <c r="JG79" t="str">
        <f>IF('[1]Data Checking'!JK79="","",'[1]Data Checking'!JK79)</f>
        <v/>
      </c>
      <c r="JH79" t="str">
        <f>IF('[1]Data Checking'!JL79="","",'[1]Data Checking'!JL79)</f>
        <v/>
      </c>
      <c r="JI79" t="str">
        <f>IF('[1]Data Checking'!JM79="","",'[1]Data Checking'!JM79)</f>
        <v/>
      </c>
      <c r="JJ79" t="str">
        <f>IF('[1]Data Checking'!JN79="","",'[1]Data Checking'!JN79)</f>
        <v/>
      </c>
      <c r="JK79" t="str">
        <f>IF('[1]Data Checking'!JO79="","",'[1]Data Checking'!JO79)</f>
        <v/>
      </c>
      <c r="JL79" t="str">
        <f>IF('[1]Data Checking'!JP79="","",'[1]Data Checking'!JP79)</f>
        <v/>
      </c>
      <c r="JM79" t="str">
        <f>IF('[1]Data Checking'!JQ79="","",'[1]Data Checking'!JQ79)</f>
        <v/>
      </c>
      <c r="JN79" t="str">
        <f>IF('[1]Data Checking'!JR79="","",'[1]Data Checking'!JR79)</f>
        <v/>
      </c>
      <c r="JO79" t="str">
        <f>IF('[1]Data Checking'!JS79="","",'[1]Data Checking'!JS79)</f>
        <v/>
      </c>
      <c r="JP79" t="str">
        <f>IF('[1]Data Checking'!JT79="","",'[1]Data Checking'!JT79)</f>
        <v/>
      </c>
      <c r="JQ79" t="str">
        <f>IF('[1]Data Checking'!JU79="","",'[1]Data Checking'!JU79)</f>
        <v/>
      </c>
      <c r="JR79" t="str">
        <f>IF('[1]Data Checking'!JV79="","",'[1]Data Checking'!JV79)</f>
        <v/>
      </c>
      <c r="JS79" t="str">
        <f>IF('[1]Data Checking'!JW79="","",'[1]Data Checking'!JW79)</f>
        <v/>
      </c>
      <c r="JT79" t="str">
        <f>IF('[1]Data Checking'!JX79="","",'[1]Data Checking'!JX79)</f>
        <v/>
      </c>
      <c r="JU79" t="str">
        <f>IF('[1]Data Checking'!JY79="","",'[1]Data Checking'!JY79)</f>
        <v/>
      </c>
      <c r="JV79" t="str">
        <f>IF('[1]Data Checking'!JZ79="","",'[1]Data Checking'!JZ79)</f>
        <v/>
      </c>
      <c r="JW79" t="str">
        <f>IF('[1]Data Checking'!KA79="","",'[1]Data Checking'!KA79)</f>
        <v/>
      </c>
      <c r="JX79" t="str">
        <f>IF('[1]Data Checking'!KB79="","",'[1]Data Checking'!KB79)</f>
        <v/>
      </c>
      <c r="JY79" t="str">
        <f>IF('[1]Data Checking'!KC79="","",'[1]Data Checking'!KC79)</f>
        <v/>
      </c>
      <c r="JZ79" t="str">
        <f>IF('[1]Data Checking'!KD79="","",'[1]Data Checking'!KD79)</f>
        <v/>
      </c>
      <c r="KA79" t="str">
        <f>IF('[1]Data Checking'!KE79="","",'[1]Data Checking'!KE79)</f>
        <v/>
      </c>
      <c r="KB79" t="str">
        <f>IF('[1]Data Checking'!KF79="","",'[1]Data Checking'!KF79)</f>
        <v/>
      </c>
      <c r="KC79" t="str">
        <f>IF('[1]Data Checking'!KG79="","",'[1]Data Checking'!KG79)</f>
        <v/>
      </c>
      <c r="KD79" t="str">
        <f>IF('[1]Data Checking'!KH79="","",'[1]Data Checking'!KH79)</f>
        <v/>
      </c>
      <c r="KE79" t="str">
        <f>IF('[1]Data Checking'!KI79="","",'[1]Data Checking'!KI79)</f>
        <v/>
      </c>
      <c r="KF79" t="str">
        <f>IF('[1]Data Checking'!KJ79="","",'[1]Data Checking'!KJ79)</f>
        <v/>
      </c>
      <c r="KG79" t="str">
        <f>IF('[1]Data Checking'!KK79="","",'[1]Data Checking'!KK79)</f>
        <v/>
      </c>
      <c r="KH79" t="str">
        <f>IF('[1]Data Checking'!KL79="","",'[1]Data Checking'!KL79)</f>
        <v/>
      </c>
      <c r="KI79" t="str">
        <f>IF('[1]Data Checking'!KM79="","",'[1]Data Checking'!KM79)</f>
        <v/>
      </c>
      <c r="KJ79" t="str">
        <f>IF('[1]Data Checking'!KN79="","",'[1]Data Checking'!KN79)</f>
        <v/>
      </c>
      <c r="KK79" t="str">
        <f>IF('[1]Data Checking'!KO79="","",'[1]Data Checking'!KO79)</f>
        <v/>
      </c>
      <c r="KL79" t="str">
        <f>IF('[1]Data Checking'!KP79="","",'[1]Data Checking'!KP79)</f>
        <v/>
      </c>
      <c r="KM79" t="str">
        <f>IF('[1]Data Checking'!KQ79="","",'[1]Data Checking'!KQ79)</f>
        <v/>
      </c>
      <c r="KN79" t="str">
        <f>IF('[1]Data Checking'!KR79="","",'[1]Data Checking'!KR79)</f>
        <v/>
      </c>
      <c r="KO79" t="str">
        <f>IF('[1]Data Checking'!KS79="","",'[1]Data Checking'!KS79)</f>
        <v/>
      </c>
      <c r="KP79" t="str">
        <f>IF('[1]Data Checking'!KT79="","",'[1]Data Checking'!KT79)</f>
        <v/>
      </c>
      <c r="KQ79" t="str">
        <f>IF('[1]Data Checking'!KU79="","",'[1]Data Checking'!KU79)</f>
        <v/>
      </c>
      <c r="KR79" t="str">
        <f>IF('[1]Data Checking'!KV79="","",'[1]Data Checking'!KV79)</f>
        <v/>
      </c>
      <c r="KS79" t="str">
        <f>IF('[1]Data Checking'!KW79="","",'[1]Data Checking'!KW79)</f>
        <v/>
      </c>
      <c r="KT79" t="str">
        <f>IF('[1]Data Checking'!KX79="","",'[1]Data Checking'!KX79)</f>
        <v/>
      </c>
      <c r="KU79" t="str">
        <f>IF('[1]Data Checking'!KY79="","",'[1]Data Checking'!KY79)</f>
        <v/>
      </c>
      <c r="KV79" t="str">
        <f>IF('[1]Data Checking'!KZ79="","",'[1]Data Checking'!KZ79)</f>
        <v/>
      </c>
      <c r="KW79" t="str">
        <f>IF('[1]Data Checking'!LA79="","",'[1]Data Checking'!LA79)</f>
        <v/>
      </c>
      <c r="KX79" t="str">
        <f>IF('[1]Data Checking'!LB79="","",'[1]Data Checking'!LB79)</f>
        <v/>
      </c>
      <c r="KY79" t="str">
        <f>IF('[1]Data Checking'!LC79="","",'[1]Data Checking'!LC79)</f>
        <v/>
      </c>
      <c r="KZ79" t="str">
        <f>IF('[1]Data Checking'!LD79="","",'[1]Data Checking'!LD79)</f>
        <v/>
      </c>
      <c r="LA79" t="str">
        <f>IF('[1]Data Checking'!LE79="","",'[1]Data Checking'!LE79)</f>
        <v/>
      </c>
      <c r="LB79" t="str">
        <f>IF('[1]Data Checking'!LF79="","",'[1]Data Checking'!LF79)</f>
        <v/>
      </c>
      <c r="LC79" t="str">
        <f>IF('[1]Data Checking'!LG79="","",'[1]Data Checking'!LG79)</f>
        <v/>
      </c>
      <c r="LD79" t="str">
        <f>IF('[1]Data Checking'!LH79="","",'[1]Data Checking'!LH79)</f>
        <v/>
      </c>
      <c r="LE79" t="str">
        <f>IF('[1]Data Checking'!LI79="","",'[1]Data Checking'!LI79)</f>
        <v/>
      </c>
      <c r="LF79" t="str">
        <f>IF('[1]Data Checking'!LJ79="","",'[1]Data Checking'!LJ79)</f>
        <v/>
      </c>
      <c r="LG79" t="str">
        <f>IF('[1]Data Checking'!LK79="","",'[1]Data Checking'!LK79)</f>
        <v/>
      </c>
      <c r="LH79" t="str">
        <f>IF('[1]Data Checking'!LL79="","",'[1]Data Checking'!LL79)</f>
        <v/>
      </c>
      <c r="LI79" t="str">
        <f>IF('[1]Data Checking'!LM79="","",'[1]Data Checking'!LM79)</f>
        <v/>
      </c>
      <c r="LJ79" t="str">
        <f>IF('[1]Data Checking'!LN79="","",'[1]Data Checking'!LN79)</f>
        <v/>
      </c>
      <c r="LK79" t="str">
        <f>IF('[1]Data Checking'!LO79="","",'[1]Data Checking'!LO79)</f>
        <v/>
      </c>
      <c r="LL79" t="str">
        <f>IF('[1]Data Checking'!LP79="","",'[1]Data Checking'!LP79)</f>
        <v/>
      </c>
      <c r="LM79" t="str">
        <f>IF('[1]Data Checking'!LQ79="","",'[1]Data Checking'!LQ79)</f>
        <v/>
      </c>
      <c r="LN79" t="str">
        <f>IF('[1]Data Checking'!LR79="","",'[1]Data Checking'!LR79)</f>
        <v/>
      </c>
      <c r="LO79" t="str">
        <f>IF('[1]Data Checking'!LS79="","",'[1]Data Checking'!LS79)</f>
        <v/>
      </c>
      <c r="LP79" t="str">
        <f>IF('[1]Data Checking'!LT79="","",'[1]Data Checking'!LT79)</f>
        <v/>
      </c>
      <c r="LQ79" t="str">
        <f>IF('[1]Data Checking'!LU79="","",'[1]Data Checking'!LU79)</f>
        <v/>
      </c>
      <c r="LR79" t="str">
        <f>IF('[1]Data Checking'!LV79="","",'[1]Data Checking'!LV79)</f>
        <v/>
      </c>
      <c r="LS79" t="str">
        <f>IF('[1]Data Checking'!LW79="","",'[1]Data Checking'!LW79)</f>
        <v/>
      </c>
      <c r="LT79" t="str">
        <f>IF('[1]Data Checking'!LX79="","",'[1]Data Checking'!LX79)</f>
        <v/>
      </c>
      <c r="LU79" t="str">
        <f>IF('[1]Data Checking'!LY79="","",'[1]Data Checking'!LY79)</f>
        <v/>
      </c>
      <c r="LV79" t="str">
        <f>IF('[1]Data Checking'!LZ79="","",'[1]Data Checking'!LZ79)</f>
        <v/>
      </c>
      <c r="LW79" t="str">
        <f>IF('[1]Data Checking'!MA79="","",'[1]Data Checking'!MA79)</f>
        <v/>
      </c>
      <c r="LX79" t="str">
        <f>IF('[1]Data Checking'!MB79="","",'[1]Data Checking'!MB79)</f>
        <v/>
      </c>
      <c r="LY79" t="str">
        <f>IF('[1]Data Checking'!MC79="","",'[1]Data Checking'!MC79)</f>
        <v/>
      </c>
      <c r="LZ79" t="str">
        <f>IF('[1]Data Checking'!MD79="","",'[1]Data Checking'!MD79)</f>
        <v/>
      </c>
      <c r="MA79" t="str">
        <f>IF('[1]Data Checking'!ME79="","",'[1]Data Checking'!ME79)</f>
        <v/>
      </c>
      <c r="MB79" t="str">
        <f>IF('[1]Data Checking'!MF79="","",'[1]Data Checking'!MF79)</f>
        <v/>
      </c>
      <c r="MC79" t="str">
        <f>IF('[1]Data Checking'!MG79="","",'[1]Data Checking'!MG79)</f>
        <v/>
      </c>
      <c r="MD79" t="str">
        <f>IF('[1]Data Checking'!MH79="","",'[1]Data Checking'!MH79)</f>
        <v/>
      </c>
      <c r="ME79" t="str">
        <f>IF('[1]Data Checking'!MI79="","",'[1]Data Checking'!MI79)</f>
        <v/>
      </c>
      <c r="MF79" t="str">
        <f>IF('[1]Data Checking'!MJ79="","",'[1]Data Checking'!MJ79)</f>
        <v/>
      </c>
      <c r="MG79" t="str">
        <f>IF('[1]Data Checking'!MK79="","",'[1]Data Checking'!MK79)</f>
        <v/>
      </c>
      <c r="MH79" t="str">
        <f>IF('[1]Data Checking'!ML79="","",'[1]Data Checking'!ML79)</f>
        <v/>
      </c>
      <c r="MI79" t="str">
        <f>IF('[1]Data Checking'!MM79="","",'[1]Data Checking'!MM79)</f>
        <v/>
      </c>
      <c r="MJ79" t="str">
        <f>IF('[1]Data Checking'!MN79="","",'[1]Data Checking'!MN79)</f>
        <v/>
      </c>
      <c r="MK79" t="str">
        <f>IF('[1]Data Checking'!MO79="","",'[1]Data Checking'!MO79)</f>
        <v/>
      </c>
      <c r="ML79" t="str">
        <f>IF('[1]Data Checking'!MP79="","",'[1]Data Checking'!MP79)</f>
        <v/>
      </c>
      <c r="MM79" t="str">
        <f>IF('[1]Data Checking'!MQ79="","",'[1]Data Checking'!MQ79)</f>
        <v/>
      </c>
      <c r="MN79" t="str">
        <f>IF('[1]Data Checking'!MR79="","",'[1]Data Checking'!MR79)</f>
        <v/>
      </c>
      <c r="MO79" t="str">
        <f>IF('[1]Data Checking'!MS79="","",'[1]Data Checking'!MS79)</f>
        <v/>
      </c>
      <c r="MP79" t="str">
        <f>IF('[1]Data Checking'!MT79="","",'[1]Data Checking'!MT79)</f>
        <v/>
      </c>
      <c r="MQ79" t="str">
        <f>IF('[1]Data Checking'!MU79="","",'[1]Data Checking'!MU79)</f>
        <v/>
      </c>
      <c r="MR79" t="str">
        <f>IF('[1]Data Checking'!MV79="","",'[1]Data Checking'!MV79)</f>
        <v/>
      </c>
      <c r="MS79" t="str">
        <f>IF('[1]Data Checking'!MW79="","",'[1]Data Checking'!MW79)</f>
        <v/>
      </c>
      <c r="MT79" t="str">
        <f>IF('[1]Data Checking'!MX79="","",'[1]Data Checking'!MX79)</f>
        <v/>
      </c>
      <c r="MU79" t="str">
        <f>IF('[1]Data Checking'!MY79="","",'[1]Data Checking'!MY79)</f>
        <v/>
      </c>
      <c r="MV79" t="str">
        <f>IF('[1]Data Checking'!MZ79="","",'[1]Data Checking'!MZ79)</f>
        <v/>
      </c>
      <c r="MW79" t="str">
        <f>IF('[1]Data Checking'!NA79="","",'[1]Data Checking'!NA79)</f>
        <v/>
      </c>
      <c r="MX79" t="str">
        <f>IF('[1]Data Checking'!NB79="","",'[1]Data Checking'!NB79)</f>
        <v/>
      </c>
      <c r="MY79" t="str">
        <f>IF('[1]Data Checking'!NC79="","",'[1]Data Checking'!NC79)</f>
        <v/>
      </c>
      <c r="MZ79" t="str">
        <f>IF('[1]Data Checking'!ND79="","",'[1]Data Checking'!ND79)</f>
        <v/>
      </c>
      <c r="NA79" t="str">
        <f>IF('[1]Data Checking'!NE79="","",'[1]Data Checking'!NE79)</f>
        <v/>
      </c>
      <c r="NB79" t="str">
        <f>IF('[1]Data Checking'!NF79="","",'[1]Data Checking'!NF79)</f>
        <v/>
      </c>
      <c r="NC79" t="str">
        <f>IF('[1]Data Checking'!NG79="","",'[1]Data Checking'!NG79)</f>
        <v/>
      </c>
      <c r="ND79" t="str">
        <f>IF('[1]Data Checking'!NH79="","",'[1]Data Checking'!NH79)</f>
        <v/>
      </c>
      <c r="NE79" t="str">
        <f>IF('[1]Data Checking'!NI79="","",'[1]Data Checking'!NI79)</f>
        <v/>
      </c>
      <c r="NF79" t="str">
        <f>IF('[1]Data Checking'!NJ79="","",'[1]Data Checking'!NJ79)</f>
        <v/>
      </c>
      <c r="NG79" t="str">
        <f>IF('[1]Data Checking'!NK79="","",'[1]Data Checking'!NK79)</f>
        <v/>
      </c>
      <c r="NH79" t="str">
        <f>IF('[1]Data Checking'!NL79="","",'[1]Data Checking'!NL79)</f>
        <v/>
      </c>
      <c r="NI79" t="str">
        <f>IF('[1]Data Checking'!NM79="","",'[1]Data Checking'!NM79)</f>
        <v/>
      </c>
      <c r="NJ79" t="str">
        <f>IF('[1]Data Checking'!NN79="","",'[1]Data Checking'!NN79)</f>
        <v/>
      </c>
      <c r="NK79" t="str">
        <f>IF('[1]Data Checking'!NO79="","",'[1]Data Checking'!NO79)</f>
        <v/>
      </c>
      <c r="NL79" t="str">
        <f>IF('[1]Data Checking'!NP79="","",'[1]Data Checking'!NP79)</f>
        <v/>
      </c>
      <c r="NM79" t="str">
        <f>IF('[1]Data Checking'!NQ79="","",'[1]Data Checking'!NQ79)</f>
        <v/>
      </c>
      <c r="NN79" t="str">
        <f>IF('[1]Data Checking'!NR79="","",'[1]Data Checking'!NR79)</f>
        <v/>
      </c>
      <c r="NO79" t="str">
        <f>IF('[1]Data Checking'!NS79="","",'[1]Data Checking'!NS79)</f>
        <v/>
      </c>
      <c r="NP79" t="str">
        <f>IF('[1]Data Checking'!NT79="","",'[1]Data Checking'!NT79)</f>
        <v/>
      </c>
      <c r="NQ79" t="str">
        <f>IF('[1]Data Checking'!NU79="","",'[1]Data Checking'!NU79)</f>
        <v/>
      </c>
      <c r="NR79" t="str">
        <f>IF('[1]Data Checking'!NV79="","",'[1]Data Checking'!NV79)</f>
        <v/>
      </c>
      <c r="NS79" t="str">
        <f>IF('[1]Data Checking'!NW79="","",'[1]Data Checking'!NW79)</f>
        <v/>
      </c>
      <c r="NT79" t="str">
        <f>IF('[1]Data Checking'!NX79="","",'[1]Data Checking'!NX79)</f>
        <v/>
      </c>
      <c r="NU79" t="str">
        <f>IF('[1]Data Checking'!NY79="","",'[1]Data Checking'!NY79)</f>
        <v/>
      </c>
      <c r="NV79" t="str">
        <f>IF('[1]Data Checking'!NZ79="","",'[1]Data Checking'!NZ79)</f>
        <v/>
      </c>
      <c r="NW79" t="str">
        <f>IF('[1]Data Checking'!OA79="","",'[1]Data Checking'!OA79)</f>
        <v/>
      </c>
      <c r="NX79" t="str">
        <f>IF('[1]Data Checking'!OB79="","",'[1]Data Checking'!OB79)</f>
        <v/>
      </c>
      <c r="NY79" t="str">
        <f>IF('[1]Data Checking'!OC79="","",'[1]Data Checking'!OC79)</f>
        <v/>
      </c>
      <c r="NZ79" t="str">
        <f>IF('[1]Data Checking'!OD79="","",'[1]Data Checking'!OD79)</f>
        <v/>
      </c>
      <c r="OA79" t="str">
        <f>IF('[1]Data Checking'!OE79="","",'[1]Data Checking'!OE79)</f>
        <v/>
      </c>
      <c r="OB79" t="str">
        <f>IF('[1]Data Checking'!OF79="","",'[1]Data Checking'!OF79)</f>
        <v/>
      </c>
      <c r="OC79" t="str">
        <f>IF('[1]Data Checking'!OG79="","",'[1]Data Checking'!OG79)</f>
        <v/>
      </c>
      <c r="OD79" t="str">
        <f>IF('[1]Data Checking'!OH79="","",'[1]Data Checking'!OH79)</f>
        <v/>
      </c>
      <c r="OE79" t="str">
        <f>IF('[1]Data Checking'!OI79="","",'[1]Data Checking'!OI79)</f>
        <v/>
      </c>
      <c r="OF79" t="str">
        <f>IF('[1]Data Checking'!OJ79="","",'[1]Data Checking'!OJ79)</f>
        <v/>
      </c>
      <c r="OG79" t="str">
        <f>IF('[1]Data Checking'!OK79="","",'[1]Data Checking'!OK79)</f>
        <v/>
      </c>
      <c r="OH79" t="str">
        <f>IF('[1]Data Checking'!OL79="","",'[1]Data Checking'!OL79)</f>
        <v/>
      </c>
      <c r="OI79" t="str">
        <f>IF('[1]Data Checking'!OM79="","",'[1]Data Checking'!OM79)</f>
        <v/>
      </c>
      <c r="OJ79" t="str">
        <f>IF('[1]Data Checking'!ON79="","",'[1]Data Checking'!ON79)</f>
        <v/>
      </c>
      <c r="OK79" t="str">
        <f>IF('[1]Data Checking'!OO79="","",'[1]Data Checking'!OO79)</f>
        <v/>
      </c>
      <c r="OL79" t="str">
        <f>IF('[1]Data Checking'!OP79="","",'[1]Data Checking'!OP79)</f>
        <v/>
      </c>
      <c r="OM79" t="str">
        <f>IF('[1]Data Checking'!OQ79="","",'[1]Data Checking'!OQ79)</f>
        <v/>
      </c>
      <c r="ON79" t="str">
        <f>IF('[1]Data Checking'!OR79="","",'[1]Data Checking'!OR79)</f>
        <v/>
      </c>
      <c r="OO79" t="str">
        <f>IF('[1]Data Checking'!OS79="","",'[1]Data Checking'!OS79)</f>
        <v/>
      </c>
      <c r="OP79" t="str">
        <f>IF('[1]Data Checking'!OT79="","",'[1]Data Checking'!OT79)</f>
        <v/>
      </c>
      <c r="OQ79" t="str">
        <f>IF('[1]Data Checking'!OU79="","",'[1]Data Checking'!OU79)</f>
        <v/>
      </c>
      <c r="OR79" t="str">
        <f>IF('[1]Data Checking'!OV79="","",'[1]Data Checking'!OV79)</f>
        <v/>
      </c>
      <c r="OS79" t="str">
        <f>IF('[1]Data Checking'!OW79="","",'[1]Data Checking'!OW79)</f>
        <v/>
      </c>
      <c r="OT79" t="str">
        <f>IF('[1]Data Checking'!OX79="","",'[1]Data Checking'!OX79)</f>
        <v/>
      </c>
      <c r="OU79" t="str">
        <f>IF('[1]Data Checking'!OY79="","",'[1]Data Checking'!OY79)</f>
        <v/>
      </c>
      <c r="OV79" t="str">
        <f>IF('[1]Data Checking'!OZ79="","",'[1]Data Checking'!OZ79)</f>
        <v/>
      </c>
      <c r="OW79" t="str">
        <f>IF('[1]Data Checking'!PA79="","",'[1]Data Checking'!PA79)</f>
        <v/>
      </c>
      <c r="OX79" t="str">
        <f>IF('[1]Data Checking'!PB79="","",'[1]Data Checking'!PB79)</f>
        <v/>
      </c>
      <c r="OY79" t="str">
        <f>IF('[1]Data Checking'!PC79="","",'[1]Data Checking'!PC79)</f>
        <v/>
      </c>
      <c r="OZ79" t="str">
        <f>IF('[1]Data Checking'!PD79="","",'[1]Data Checking'!PD79)</f>
        <v/>
      </c>
      <c r="PA79" t="str">
        <f>IF('[1]Data Checking'!PE79="","",'[1]Data Checking'!PE79)</f>
        <v/>
      </c>
      <c r="PB79" t="str">
        <f>IF('[1]Data Checking'!PF79="","",'[1]Data Checking'!PF79)</f>
        <v/>
      </c>
      <c r="PC79" t="str">
        <f>IF('[1]Data Checking'!PG79="","",'[1]Data Checking'!PG79)</f>
        <v/>
      </c>
      <c r="PD79" t="str">
        <f>IF('[1]Data Checking'!PH79="","",'[1]Data Checking'!PH79)</f>
        <v/>
      </c>
      <c r="PE79" t="str">
        <f>IF('[1]Data Checking'!PI79="","",'[1]Data Checking'!PI79)</f>
        <v/>
      </c>
      <c r="PF79" t="str">
        <f>IF('[1]Data Checking'!PJ79="","",'[1]Data Checking'!PJ79)</f>
        <v/>
      </c>
      <c r="PG79" t="str">
        <f>IF('[1]Data Checking'!PK79="","",'[1]Data Checking'!PK79)</f>
        <v/>
      </c>
      <c r="PH79" t="str">
        <f>IF('[1]Data Checking'!PL79="","",'[1]Data Checking'!PL79)</f>
        <v/>
      </c>
      <c r="PI79" t="str">
        <f>IF('[1]Data Checking'!PM79="","",'[1]Data Checking'!PM79)</f>
        <v/>
      </c>
      <c r="PJ79" t="str">
        <f>IF('[1]Data Checking'!PN79="","",'[1]Data Checking'!PN79)</f>
        <v/>
      </c>
      <c r="PK79" t="str">
        <f>IF('[1]Data Checking'!PO79="","",'[1]Data Checking'!PO79)</f>
        <v/>
      </c>
      <c r="PL79" t="str">
        <f>IF('[1]Data Checking'!PP79="","",'[1]Data Checking'!PP79)</f>
        <v/>
      </c>
      <c r="PM79" t="str">
        <f>IF('[1]Data Checking'!PQ79="","",'[1]Data Checking'!PQ79)</f>
        <v/>
      </c>
      <c r="PN79" t="str">
        <f>IF('[1]Data Checking'!PR79="","",'[1]Data Checking'!PR79)</f>
        <v/>
      </c>
      <c r="PO79" t="str">
        <f>IF('[1]Data Checking'!PS79="","",'[1]Data Checking'!PS79)</f>
        <v/>
      </c>
      <c r="PP79" t="str">
        <f>IF('[1]Data Checking'!PT79="","",'[1]Data Checking'!PT79)</f>
        <v/>
      </c>
      <c r="PQ79" t="str">
        <f>IF('[1]Data Checking'!PU79="","",'[1]Data Checking'!PU79)</f>
        <v/>
      </c>
      <c r="PR79" t="str">
        <f>IF('[1]Data Checking'!PV79="","",'[1]Data Checking'!PV79)</f>
        <v/>
      </c>
      <c r="PS79" t="str">
        <f>IF('[1]Data Checking'!PW79="","",'[1]Data Checking'!PW79)</f>
        <v/>
      </c>
      <c r="PT79" t="str">
        <f>IF('[1]Data Checking'!PX79="","",'[1]Data Checking'!PX79)</f>
        <v/>
      </c>
      <c r="PU79" t="str">
        <f>IF('[1]Data Checking'!PY79="","",'[1]Data Checking'!PY79)</f>
        <v/>
      </c>
      <c r="PV79" t="str">
        <f>IF('[1]Data Checking'!PZ79="","",'[1]Data Checking'!PZ79)</f>
        <v/>
      </c>
      <c r="PW79" t="str">
        <f>IF('[1]Data Checking'!QA79="","",'[1]Data Checking'!QA79)</f>
        <v/>
      </c>
      <c r="PX79" t="str">
        <f>IF('[1]Data Checking'!QB79="","",'[1]Data Checking'!QB79)</f>
        <v/>
      </c>
      <c r="PY79" t="str">
        <f>IF('[1]Data Checking'!QC79="","",'[1]Data Checking'!QC79)</f>
        <v/>
      </c>
      <c r="PZ79" t="str">
        <f>IF('[1]Data Checking'!QD79="","",'[1]Data Checking'!QD79)</f>
        <v/>
      </c>
      <c r="QA79" t="str">
        <f>IF('[1]Data Checking'!QE79="","",'[1]Data Checking'!QE79)</f>
        <v/>
      </c>
      <c r="QB79" t="str">
        <f>IF('[1]Data Checking'!QF79="","",'[1]Data Checking'!QF79)</f>
        <v/>
      </c>
      <c r="QC79" t="str">
        <f>IF('[1]Data Checking'!QG79="","",'[1]Data Checking'!QG79)</f>
        <v/>
      </c>
      <c r="QD79" t="str">
        <f>IF('[1]Data Checking'!QH79="","",'[1]Data Checking'!QH79)</f>
        <v/>
      </c>
      <c r="QE79" t="str">
        <f>IF('[1]Data Checking'!QI79="","",'[1]Data Checking'!QI79)</f>
        <v/>
      </c>
      <c r="QF79" t="str">
        <f>IF('[1]Data Checking'!QJ79="","",'[1]Data Checking'!QJ79)</f>
        <v/>
      </c>
      <c r="QG79" t="str">
        <f>IF('[1]Data Checking'!QK79="","",'[1]Data Checking'!QK79)</f>
        <v/>
      </c>
      <c r="QH79" t="str">
        <f>IF('[1]Data Checking'!QL79="","",'[1]Data Checking'!QL79)</f>
        <v/>
      </c>
      <c r="QI79" t="str">
        <f>IF('[1]Data Checking'!QM79="","",'[1]Data Checking'!QM79)</f>
        <v/>
      </c>
      <c r="QJ79" t="str">
        <f>IF('[1]Data Checking'!QN79="","",'[1]Data Checking'!QN79)</f>
        <v/>
      </c>
      <c r="QK79" t="str">
        <f>IF('[1]Data Checking'!QO79="","",'[1]Data Checking'!QO79)</f>
        <v/>
      </c>
      <c r="QL79" t="str">
        <f>IF('[1]Data Checking'!QP79="","",'[1]Data Checking'!QP79)</f>
        <v/>
      </c>
      <c r="QM79" t="str">
        <f>IF('[1]Data Checking'!QQ79="","",'[1]Data Checking'!QQ79)</f>
        <v/>
      </c>
      <c r="QN79" t="str">
        <f>IF('[1]Data Checking'!QR79="","",'[1]Data Checking'!QR79)</f>
        <v/>
      </c>
      <c r="QO79" t="str">
        <f>IF('[1]Data Checking'!QS79="","",'[1]Data Checking'!QS79)</f>
        <v/>
      </c>
      <c r="QP79" t="str">
        <f>IF('[1]Data Checking'!QT79="","",'[1]Data Checking'!QT79)</f>
        <v/>
      </c>
      <c r="QQ79" t="str">
        <f>IF('[1]Data Checking'!QU79="","",'[1]Data Checking'!QU79)</f>
        <v/>
      </c>
      <c r="QR79" t="str">
        <f>IF('[1]Data Checking'!QV79="","",'[1]Data Checking'!QV79)</f>
        <v/>
      </c>
      <c r="QS79" t="str">
        <f>IF('[1]Data Checking'!QW79="","",'[1]Data Checking'!QW79)</f>
        <v/>
      </c>
      <c r="QT79" t="str">
        <f>IF('[1]Data Checking'!QX79="","",'[1]Data Checking'!QX79)</f>
        <v/>
      </c>
      <c r="QU79" t="str">
        <f>IF('[1]Data Checking'!QY79="","",'[1]Data Checking'!QY79)</f>
        <v/>
      </c>
      <c r="QV79" t="str">
        <f>IF('[1]Data Checking'!QZ79="","",'[1]Data Checking'!QZ79)</f>
        <v/>
      </c>
      <c r="QW79" t="str">
        <f>IF('[1]Data Checking'!RA79="","",'[1]Data Checking'!RA79)</f>
        <v/>
      </c>
      <c r="QX79" t="str">
        <f>IF('[1]Data Checking'!RB79="","",'[1]Data Checking'!RB79)</f>
        <v/>
      </c>
      <c r="QY79" t="str">
        <f>IF('[1]Data Checking'!RC79="","",'[1]Data Checking'!RC79)</f>
        <v/>
      </c>
      <c r="QZ79" t="str">
        <f>IF('[1]Data Checking'!RD79="","",'[1]Data Checking'!RD79)</f>
        <v/>
      </c>
      <c r="RA79" t="str">
        <f>IF('[1]Data Checking'!RE79="","",'[1]Data Checking'!RE79)</f>
        <v/>
      </c>
      <c r="RB79" t="str">
        <f>IF('[1]Data Checking'!RF79="","",'[1]Data Checking'!RF79)</f>
        <v/>
      </c>
      <c r="RC79" t="str">
        <f>IF('[1]Data Checking'!RG79="","",'[1]Data Checking'!RG79)</f>
        <v/>
      </c>
      <c r="RD79" t="str">
        <f>IF('[1]Data Checking'!RH79="","",'[1]Data Checking'!RH79)</f>
        <v/>
      </c>
      <c r="RE79" t="str">
        <f>IF('[1]Data Checking'!RI79="","",'[1]Data Checking'!RI79)</f>
        <v/>
      </c>
      <c r="RF79" t="str">
        <f>IF('[1]Data Checking'!RJ79="","",'[1]Data Checking'!RJ79)</f>
        <v/>
      </c>
      <c r="RG79" t="str">
        <f>IF('[1]Data Checking'!RK79="","",'[1]Data Checking'!RK79)</f>
        <v/>
      </c>
      <c r="RH79" t="str">
        <f>IF('[1]Data Checking'!RL79="","",'[1]Data Checking'!RL79)</f>
        <v/>
      </c>
      <c r="RI79" t="str">
        <f>IF('[1]Data Checking'!RM79="","",'[1]Data Checking'!RM79)</f>
        <v/>
      </c>
      <c r="RJ79" t="str">
        <f>IF('[1]Data Checking'!RN79="","",'[1]Data Checking'!RN79)</f>
        <v/>
      </c>
      <c r="RK79" t="str">
        <f>IF('[1]Data Checking'!RO79="","",'[1]Data Checking'!RO79)</f>
        <v/>
      </c>
      <c r="RL79" t="str">
        <f>IF('[1]Data Checking'!RP79="","",'[1]Data Checking'!RP79)</f>
        <v/>
      </c>
      <c r="RM79" t="str">
        <f>IF('[1]Data Checking'!RQ79="","",'[1]Data Checking'!RQ79)</f>
        <v/>
      </c>
      <c r="RN79" t="str">
        <f>IF('[1]Data Checking'!RR79="","",'[1]Data Checking'!RR79)</f>
        <v/>
      </c>
      <c r="RO79" t="str">
        <f>IF('[1]Data Checking'!RS79="","",'[1]Data Checking'!RS79)</f>
        <v/>
      </c>
      <c r="RP79" t="str">
        <f>IF('[1]Data Checking'!RT79="","",'[1]Data Checking'!RT79)</f>
        <v/>
      </c>
      <c r="RQ79" t="str">
        <f>IF('[1]Data Checking'!RU79="","",'[1]Data Checking'!RU79)</f>
        <v/>
      </c>
      <c r="RR79" t="str">
        <f>IF('[1]Data Checking'!RV79="","",'[1]Data Checking'!RV79)</f>
        <v/>
      </c>
      <c r="RS79" t="str">
        <f>IF('[1]Data Checking'!RW79="","",'[1]Data Checking'!RW79)</f>
        <v/>
      </c>
      <c r="RT79" t="str">
        <f>IF('[1]Data Checking'!RX79="","",'[1]Data Checking'!RX79)</f>
        <v/>
      </c>
      <c r="RU79" t="str">
        <f>IF('[1]Data Checking'!RY79="","",'[1]Data Checking'!RY79)</f>
        <v/>
      </c>
      <c r="RV79" t="str">
        <f>IF('[1]Data Checking'!RZ79="","",'[1]Data Checking'!RZ79)</f>
        <v/>
      </c>
      <c r="RW79" t="str">
        <f>IF('[1]Data Checking'!SA79="","",'[1]Data Checking'!SA79)</f>
        <v/>
      </c>
      <c r="RX79" t="str">
        <f>IF('[1]Data Checking'!SB79="","",'[1]Data Checking'!SB79)</f>
        <v/>
      </c>
      <c r="RY79" t="str">
        <f>IF('[1]Data Checking'!SC79="","",'[1]Data Checking'!SC79)</f>
        <v/>
      </c>
      <c r="RZ79" t="str">
        <f>IF('[1]Data Checking'!SD79="","",'[1]Data Checking'!SD79)</f>
        <v/>
      </c>
      <c r="SA79" t="str">
        <f>IF('[1]Data Checking'!SE79="","",'[1]Data Checking'!SE79)</f>
        <v/>
      </c>
      <c r="SB79" t="str">
        <f>IF('[1]Data Checking'!SF79="","",'[1]Data Checking'!SF79)</f>
        <v/>
      </c>
      <c r="SC79" t="str">
        <f>IF('[1]Data Checking'!SG79="","",'[1]Data Checking'!SG79)</f>
        <v/>
      </c>
      <c r="SD79" t="str">
        <f>IF('[1]Data Checking'!SH79="","",'[1]Data Checking'!SH79)</f>
        <v/>
      </c>
      <c r="SE79" t="str">
        <f>IF('[1]Data Checking'!SI79="","",'[1]Data Checking'!SI79)</f>
        <v/>
      </c>
      <c r="SF79" t="str">
        <f>IF('[1]Data Checking'!SJ79="","",'[1]Data Checking'!SJ79)</f>
        <v/>
      </c>
      <c r="SG79" t="str">
        <f>IF('[1]Data Checking'!SK79="","",'[1]Data Checking'!SK79)</f>
        <v/>
      </c>
      <c r="SH79" t="str">
        <f>IF('[1]Data Checking'!SL79="","",'[1]Data Checking'!SL79)</f>
        <v/>
      </c>
      <c r="SI79" t="str">
        <f>IF('[1]Data Checking'!SM79="","",'[1]Data Checking'!SM79)</f>
        <v/>
      </c>
      <c r="SJ79" t="str">
        <f>IF('[1]Data Checking'!SN79="","",'[1]Data Checking'!SN79)</f>
        <v/>
      </c>
      <c r="SK79" t="str">
        <f>IF('[1]Data Checking'!SO79="","",'[1]Data Checking'!SO79)</f>
        <v/>
      </c>
      <c r="SL79" t="str">
        <f>IF('[1]Data Checking'!SP79="","",'[1]Data Checking'!SP79)</f>
        <v/>
      </c>
      <c r="SM79" t="str">
        <f>IF('[1]Data Checking'!SQ79="","",'[1]Data Checking'!SQ79)</f>
        <v/>
      </c>
      <c r="SN79" t="str">
        <f>IF('[1]Data Checking'!SR79="","",'[1]Data Checking'!SR79)</f>
        <v/>
      </c>
      <c r="SO79" t="str">
        <f>IF('[1]Data Checking'!SS79="","",'[1]Data Checking'!SS79)</f>
        <v/>
      </c>
      <c r="SP79" t="str">
        <f>IF('[1]Data Checking'!ST79="","",'[1]Data Checking'!ST79)</f>
        <v/>
      </c>
      <c r="SQ79" t="str">
        <f>IF('[1]Data Checking'!SU79="","",'[1]Data Checking'!SU79)</f>
        <v/>
      </c>
      <c r="SR79" t="str">
        <f>IF('[1]Data Checking'!SV79="","",'[1]Data Checking'!SV79)</f>
        <v/>
      </c>
      <c r="SS79" t="str">
        <f>IF('[1]Data Checking'!SW79="","",'[1]Data Checking'!SW79)</f>
        <v/>
      </c>
      <c r="ST79" t="str">
        <f>IF('[1]Data Checking'!SX79="","",'[1]Data Checking'!SX79)</f>
        <v/>
      </c>
      <c r="SU79" t="str">
        <f>IF('[1]Data Checking'!SY79="","",'[1]Data Checking'!SY79)</f>
        <v/>
      </c>
      <c r="SV79" t="str">
        <f>IF('[1]Data Checking'!SZ79="","",'[1]Data Checking'!SZ79)</f>
        <v/>
      </c>
      <c r="SW79" t="str">
        <f>IF('[1]Data Checking'!TA79="","",'[1]Data Checking'!TA79)</f>
        <v/>
      </c>
      <c r="SX79" t="str">
        <f>IF('[1]Data Checking'!TB79="","",'[1]Data Checking'!TB79)</f>
        <v/>
      </c>
      <c r="SY79" t="str">
        <f>IF('[1]Data Checking'!TC79="","",'[1]Data Checking'!TC79)</f>
        <v/>
      </c>
      <c r="SZ79" t="str">
        <f>IF('[1]Data Checking'!TD79="","",'[1]Data Checking'!TD79)</f>
        <v/>
      </c>
      <c r="TA79" t="str">
        <f>IF('[1]Data Checking'!TE79="","",'[1]Data Checking'!TE79)</f>
        <v/>
      </c>
      <c r="TB79" t="str">
        <f>IF('[1]Data Checking'!TF79="","",'[1]Data Checking'!TF79)</f>
        <v/>
      </c>
      <c r="TC79" t="str">
        <f>IF('[1]Data Checking'!TG79="","",'[1]Data Checking'!TG79)</f>
        <v/>
      </c>
      <c r="TD79" t="str">
        <f>IF('[1]Data Checking'!TH79="","",'[1]Data Checking'!TH79)</f>
        <v/>
      </c>
      <c r="TE79" t="str">
        <f>IF('[1]Data Checking'!TI79="","",'[1]Data Checking'!TI79)</f>
        <v/>
      </c>
      <c r="TF79" t="str">
        <f>IF('[1]Data Checking'!TJ79="","",'[1]Data Checking'!TJ79)</f>
        <v/>
      </c>
      <c r="TG79" t="str">
        <f>IF('[1]Data Checking'!TK79="","",'[1]Data Checking'!TK79)</f>
        <v/>
      </c>
      <c r="TH79" t="str">
        <f>IF('[1]Data Checking'!TL79="","",'[1]Data Checking'!TL79)</f>
        <v/>
      </c>
      <c r="TI79" t="str">
        <f>IF('[1]Data Checking'!TM79="","",'[1]Data Checking'!TM79)</f>
        <v/>
      </c>
      <c r="TJ79">
        <f>IF('[1]Data Checking'!TN79="","",'[1]Data Checking'!TN79)</f>
        <v>0</v>
      </c>
      <c r="TK79">
        <f>IF('[1]Data Checking'!TO79="","",'[1]Data Checking'!TO79)</f>
        <v>0</v>
      </c>
      <c r="TL79">
        <f>IF('[1]Data Checking'!TP79="","",'[1]Data Checking'!TP79)</f>
        <v>0</v>
      </c>
      <c r="TM79">
        <f>IF('[1]Data Checking'!TQ79="","",'[1]Data Checking'!TQ79)</f>
        <v>0</v>
      </c>
      <c r="TN79">
        <f>IF('[1]Data Checking'!TR79="","",'[1]Data Checking'!TR79)</f>
        <v>0</v>
      </c>
      <c r="TO79" t="str">
        <f>IF('[1]Data Checking'!TS79="","",'[1]Data Checking'!TS79)</f>
        <v>Le prix d'achat ne cesse pas d'augmenter.</v>
      </c>
      <c r="TP79" t="str">
        <f>IF('[1]Data Checking'!TT79="","",'[1]Data Checking'!TT79)</f>
        <v/>
      </c>
      <c r="TQ79">
        <f>IF('[1]Data Checking'!TU79="","",'[1]Data Checking'!TU79)</f>
        <v>237886546</v>
      </c>
      <c r="TR79" t="str">
        <f>IF('[1]Data Checking'!TV79="","",'[1]Data Checking'!TV79)</f>
        <v>de50ec34-3a0d-44bd-88f9-8d9ccd03869d</v>
      </c>
      <c r="TS79">
        <f>IF('[1]Data Checking'!TW79="","",'[1]Data Checking'!TW79)</f>
        <v>44532.096377314818</v>
      </c>
      <c r="TT79" t="str">
        <f>IF('[1]Data Checking'!TX79="","",'[1]Data Checking'!TX79)</f>
        <v/>
      </c>
      <c r="TU79" t="str">
        <f>IF('[1]Data Checking'!TY79="","",'[1]Data Checking'!TY79)</f>
        <v/>
      </c>
      <c r="TV79" t="str">
        <f>IF('[1]Data Checking'!TZ79="","",'[1]Data Checking'!TZ79)</f>
        <v>submitted_via_web</v>
      </c>
      <c r="TW79" t="str">
        <f>IF('[1]Data Checking'!UA79="","",'[1]Data Checking'!UA79)</f>
        <v>icsm_haiti</v>
      </c>
      <c r="TX79" t="str">
        <f>IF('[1]Data Checking'!UB79="","",'[1]Data Checking'!UB79)</f>
        <v/>
      </c>
      <c r="TY79">
        <f>IF('[1]Data Checking'!UC79="","",'[1]Data Checking'!UC79)</f>
        <v>81</v>
      </c>
      <c r="TZ79" t="str">
        <f>IF('[1]Data Checking'!UD79="","",'[1]Data Checking'!UD79)</f>
        <v/>
      </c>
      <c r="UA79" t="e">
        <f>IF('[1]Data Checking'!UL79="","",'[1]Data Checking'!UL79)</f>
        <v>#REF!</v>
      </c>
      <c r="UB79" t="e">
        <f>IF('[1]Data Checking'!UM79="","",'[1]Data Checking'!UM79)</f>
        <v>#REF!</v>
      </c>
      <c r="UC79" t="e">
        <f>IF('[1]Data Checking'!UN79="","",'[1]Data Checking'!UN79)</f>
        <v>#REF!</v>
      </c>
    </row>
    <row r="80" spans="1:549">
      <c r="A80">
        <f>IF('[1]Data Checking'!D80="","",'[1]Data Checking'!D80)</f>
        <v>44531.560401319453</v>
      </c>
      <c r="B80">
        <f>IF('[1]Data Checking'!E80="","",'[1]Data Checking'!E80)</f>
        <v>44531.5767021875</v>
      </c>
      <c r="C80">
        <f>IF('[1]Data Checking'!F80="","",'[1]Data Checking'!F80)</f>
        <v>44531</v>
      </c>
      <c r="D80" t="str">
        <f>IF('[1]Data Checking'!H80="","",'[1]Data Checking'!H80)</f>
        <v>audit.csv</v>
      </c>
      <c r="E80" t="str">
        <f>IF('[1]Data Checking'!I80="","",'[1]Data Checking'!I80)</f>
        <v>icsm_haiti</v>
      </c>
      <c r="F80" t="str">
        <f>IF('[1]Data Checking'!J80="","",'[1]Data Checking'!J80)</f>
        <v/>
      </c>
      <c r="G80" t="str">
        <f>IF('[1]Data Checking'!K80="","",'[1]Data Checking'!K80)</f>
        <v/>
      </c>
      <c r="H80">
        <f>IF('[1]Data Checking'!L80="","",'[1]Data Checking'!L80)</f>
        <v>44531</v>
      </c>
      <c r="I80" t="str">
        <f>IF('[1]Data Checking'!M80="","",'[1]Data Checking'!M80)</f>
        <v>WFP</v>
      </c>
      <c r="J80" t="str">
        <f>IF('[1]Data Checking'!N80="","",'[1]Data Checking'!N80)</f>
        <v/>
      </c>
      <c r="K80" t="str">
        <f>IF('[1]Data Checking'!O80="","",'[1]Data Checking'!O80)</f>
        <v>wfp</v>
      </c>
      <c r="L80" t="str">
        <f>IF('[1]Data Checking'!P80="","",'[1]Data Checking'!P80)</f>
        <v>WFP</v>
      </c>
      <c r="M80" t="str">
        <f>IF('[1]Data Checking'!Q80="","",'[1]Data Checking'!Q80)</f>
        <v>WFP</v>
      </c>
      <c r="N80" t="str">
        <f>IF('[1]Data Checking'!R80="","",'[1]Data Checking'!R80)</f>
        <v>nord_JFP02</v>
      </c>
      <c r="O80" t="str">
        <f>IF('[1]Data Checking'!S80="","",'[1]Data Checking'!S80)</f>
        <v/>
      </c>
      <c r="P80" t="str">
        <f>IF('[1]Data Checking'!T80="","",'[1]Data Checking'!T80)</f>
        <v>wfp_jfp02</v>
      </c>
      <c r="Q80" t="str">
        <f>IF('[1]Data Checking'!U80="","",'[1]Data Checking'!U80)</f>
        <v>nord_JFP02</v>
      </c>
      <c r="R80" t="str">
        <f>IF('[1]Data Checking'!V80="","",'[1]Data Checking'!V80)</f>
        <v>nord_JFP02</v>
      </c>
      <c r="S80" t="str">
        <f>IF('[1]Data Checking'!W80="","",'[1]Data Checking'!W80)</f>
        <v>Nord</v>
      </c>
      <c r="T80" t="str">
        <f>IF('[1]Data Checking'!X80="","",'[1]Data Checking'!X80)</f>
        <v>Limonade</v>
      </c>
      <c r="U80" t="str">
        <f>IF('[1]Data Checking'!Y80="","",'[1]Data Checking'!Y80)</f>
        <v>HT0313</v>
      </c>
      <c r="V80" t="str">
        <f>IF('[1]Data Checking'!Z80="","",'[1]Data Checking'!Z80)</f>
        <v>Limonade</v>
      </c>
      <c r="W80" t="str">
        <f>IF('[1]Data Checking'!AA80="","",'[1]Data Checking'!AA80)</f>
        <v>1re Section Basse Plaine</v>
      </c>
      <c r="X80" t="str">
        <f>IF('[1]Data Checking'!AB80="","",'[1]Data Checking'!AB80)</f>
        <v>HT0313-01</v>
      </c>
      <c r="Y80" t="str">
        <f>IF('[1]Data Checking'!AC80="","",'[1]Data Checking'!AC80)</f>
        <v>1re Section Basse Plaine</v>
      </c>
      <c r="Z80" t="str">
        <f>IF('[1]Data Checking'!AD80="","",'[1]Data Checking'!AD80)</f>
        <v>Limonade</v>
      </c>
      <c r="AA80" t="str">
        <f>IF('[1]Data Checking'!AE80="","",'[1]Data Checking'!AE80)</f>
        <v/>
      </c>
      <c r="AB80" t="str">
        <f>IF('[1]Data Checking'!AF80="","",'[1]Data Checking'!AF80)</f>
        <v>lim_1</v>
      </c>
      <c r="AC80" t="str">
        <f>IF('[1]Data Checking'!AG80="","",'[1]Data Checking'!AG80)</f>
        <v>Limonade</v>
      </c>
      <c r="AD80" t="str">
        <f>IF('[1]Data Checking'!AH80="","",'[1]Data Checking'!AH80)</f>
        <v>Limonade</v>
      </c>
      <c r="AE80" t="str">
        <f>IF('[1]Data Checking'!AI80="","",'[1]Data Checking'!AI80)</f>
        <v>Marché principal de Limonade</v>
      </c>
      <c r="AF80" t="str">
        <f>IF('[1]Data Checking'!AJ80="","",'[1]Data Checking'!AJ80)</f>
        <v/>
      </c>
      <c r="AG80" t="str">
        <f>IF('[1]Data Checking'!AK80="","",'[1]Data Checking'!AK80)</f>
        <v>Limonade</v>
      </c>
      <c r="AH80" t="str">
        <f>IF('[1]Data Checking'!AL80="","",'[1]Data Checking'!AL80)</f>
        <v>Marché principal de Limonade</v>
      </c>
      <c r="AI80" t="str">
        <f>IF('[1]Data Checking'!AM80="","",'[1]Data Checking'!AM80)</f>
        <v>Marché principal de Limonade</v>
      </c>
      <c r="AJ80" t="str">
        <f>IF('[1]Data Checking'!AN80="","",'[1]Data Checking'!AN80)</f>
        <v>Milieu urbain</v>
      </c>
      <c r="AK80" t="str">
        <f>IF('[1]Data Checking'!AO80="","",'[1]Data Checking'!AO80)</f>
        <v>Enquête auprès d'un marchand</v>
      </c>
      <c r="AL80" t="str">
        <f>IF('[1]Data Checking'!AP80="","",'[1]Data Checking'!AP80)</f>
        <v>Oui</v>
      </c>
      <c r="AM80" t="str">
        <f>IF('[1]Data Checking'!AQ80="","",'[1]Data Checking'!AQ80)</f>
        <v/>
      </c>
      <c r="AN80" t="str">
        <f>IF('[1]Data Checking'!AR80="","",'[1]Data Checking'!AR80)</f>
        <v>Oui</v>
      </c>
      <c r="AO80" t="str">
        <f>IF('[1]Data Checking'!AS80="","",'[1]Data Checking'!AS80)</f>
        <v/>
      </c>
      <c r="AP80" t="str">
        <f>IF('[1]Data Checking'!AT80="","",'[1]Data Checking'!AT80)</f>
        <v>Femme</v>
      </c>
      <c r="AQ80">
        <f>IF('[1]Data Checking'!AU80="","",'[1]Data Checking'!AU80)</f>
        <v>44531</v>
      </c>
      <c r="AR80">
        <f>IF('[1]Data Checking'!AV80="","",'[1]Data Checking'!AV80)</f>
        <v>44531</v>
      </c>
      <c r="AS80" t="str">
        <f>IF('[1]Data Checking'!AW80="","",'[1]Data Checking'!AW80)</f>
        <v>Détaillant sur une table</v>
      </c>
      <c r="AT80" t="str">
        <f>IF('[1]Data Checking'!AX80="","",'[1]Data Checking'!AX80)</f>
        <v/>
      </c>
      <c r="AU80" t="str">
        <f>IF('[1]Data Checking'!AY80="","",'[1]Data Checking'!AY80)</f>
        <v>Nourriture</v>
      </c>
      <c r="AV80">
        <f>IF('[1]Data Checking'!AZ80="","",'[1]Data Checking'!AZ80)</f>
        <v>1</v>
      </c>
      <c r="AW80">
        <f>IF('[1]Data Checking'!BA80="","",'[1]Data Checking'!BA80)</f>
        <v>0</v>
      </c>
      <c r="AX80">
        <f>IF('[1]Data Checking'!BB80="","",'[1]Data Checking'!BB80)</f>
        <v>0</v>
      </c>
      <c r="AY80">
        <f>IF('[1]Data Checking'!BC80="","",'[1]Data Checking'!BC80)</f>
        <v>0</v>
      </c>
      <c r="AZ80" t="str">
        <f>IF('[1]Data Checking'!BD80="","",'[1]Data Checking'!BD80)</f>
        <v>nourriture</v>
      </c>
      <c r="BA80" t="str">
        <f>IF('[1]Data Checking'!BE80="","",'[1]Data Checking'!BE80)</f>
        <v>Nourriture</v>
      </c>
      <c r="BB80" t="str">
        <f>IF('[1]Data Checking'!BF80="","",'[1]Data Checking'!BF80)</f>
        <v>En espèces (Gourde)</v>
      </c>
      <c r="BC80">
        <f>IF('[1]Data Checking'!BG80="","",'[1]Data Checking'!BG80)</f>
        <v>1</v>
      </c>
      <c r="BD80">
        <f>IF('[1]Data Checking'!BH80="","",'[1]Data Checking'!BH80)</f>
        <v>0</v>
      </c>
      <c r="BE80">
        <f>IF('[1]Data Checking'!BI80="","",'[1]Data Checking'!BI80)</f>
        <v>0</v>
      </c>
      <c r="BF80">
        <f>IF('[1]Data Checking'!BJ80="","",'[1]Data Checking'!BJ80)</f>
        <v>0</v>
      </c>
      <c r="BG80">
        <f>IF('[1]Data Checking'!BK80="","",'[1]Data Checking'!BK80)</f>
        <v>0</v>
      </c>
      <c r="BH80">
        <f>IF('[1]Data Checking'!BL80="","",'[1]Data Checking'!BL80)</f>
        <v>0</v>
      </c>
      <c r="BI80">
        <f>IF('[1]Data Checking'!BM80="","",'[1]Data Checking'!BM80)</f>
        <v>0</v>
      </c>
      <c r="BJ80">
        <f>IF('[1]Data Checking'!BN80="","",'[1]Data Checking'!BN80)</f>
        <v>0</v>
      </c>
      <c r="BK80">
        <f>IF('[1]Data Checking'!BO80="","",'[1]Data Checking'!BO80)</f>
        <v>0</v>
      </c>
      <c r="BL80">
        <f>IF('[1]Data Checking'!BP80="","",'[1]Data Checking'!BP80)</f>
        <v>0</v>
      </c>
      <c r="BM80" t="str">
        <f>IF('[1]Data Checking'!BQ80="","",'[1]Data Checking'!BQ80)</f>
        <v/>
      </c>
      <c r="BN80" t="str">
        <f>IF('[1]Data Checking'!BR80="","",'[1]Data Checking'!BR80)</f>
        <v>Non, il n'y a pas eu de variation</v>
      </c>
      <c r="BO80" t="str">
        <f>IF('[1]Data Checking'!BS80="","",'[1]Data Checking'!BS80)</f>
        <v>Moins de 20</v>
      </c>
      <c r="BP80" t="str">
        <f>IF('[1]Data Checking'!BT80="","",'[1]Data Checking'!BT80)</f>
        <v>Farine de blé blanche Riz Maïs (moulu) Sucre Haricot noir Haricot rouge Huile végétale</v>
      </c>
      <c r="BQ80">
        <f>IF('[1]Data Checking'!BU80="","",'[1]Data Checking'!BU80)</f>
        <v>1</v>
      </c>
      <c r="BR80">
        <f>IF('[1]Data Checking'!BV80="","",'[1]Data Checking'!BV80)</f>
        <v>1</v>
      </c>
      <c r="BS80">
        <f>IF('[1]Data Checking'!BW80="","",'[1]Data Checking'!BW80)</f>
        <v>1</v>
      </c>
      <c r="BT80">
        <f>IF('[1]Data Checking'!BX80="","",'[1]Data Checking'!BX80)</f>
        <v>1</v>
      </c>
      <c r="BU80">
        <f>IF('[1]Data Checking'!BY80="","",'[1]Data Checking'!BY80)</f>
        <v>1</v>
      </c>
      <c r="BV80">
        <f>IF('[1]Data Checking'!BZ80="","",'[1]Data Checking'!BZ80)</f>
        <v>1</v>
      </c>
      <c r="BW80">
        <f>IF('[1]Data Checking'!CA80="","",'[1]Data Checking'!CA80)</f>
        <v>1</v>
      </c>
      <c r="BX80">
        <f>IF('[1]Data Checking'!CB80="","",'[1]Data Checking'!CB80)</f>
        <v>0</v>
      </c>
      <c r="BY80" t="str">
        <f>IF('[1]Data Checking'!CC80="","",'[1]Data Checking'!CC80)</f>
        <v>Oui je connais le prix de mes produits en grosse marmite</v>
      </c>
      <c r="BZ80">
        <f>IF('[1]Data Checking'!CD80="","",'[1]Data Checking'!CD80)</f>
        <v>289</v>
      </c>
      <c r="CA80">
        <f>IF('[1]Data Checking'!CE80="","",'[1]Data Checking'!CE80)</f>
        <v>144.5</v>
      </c>
      <c r="CB80" t="str">
        <f>IF('[1]Data Checking'!CF80="","",'[1]Data Checking'!CF80)</f>
        <v>Oui</v>
      </c>
      <c r="CC80">
        <f>IF('[1]Data Checking'!CG80="","",'[1]Data Checking'!CG80)</f>
        <v>420</v>
      </c>
      <c r="CD80">
        <f>IF('[1]Data Checking'!CH80="","",'[1]Data Checking'!CH80)</f>
        <v>161.53846153846101</v>
      </c>
      <c r="CE80" t="str">
        <f>IF('[1]Data Checking'!CI80="","",'[1]Data Checking'!CI80)</f>
        <v>Oui</v>
      </c>
      <c r="CF80">
        <f>IF('[1]Data Checking'!CJ80="","",'[1]Data Checking'!CJ80)</f>
        <v>289</v>
      </c>
      <c r="CG80">
        <f>IF('[1]Data Checking'!CK80="","",'[1]Data Checking'!CK80)</f>
        <v>125.652173913043</v>
      </c>
      <c r="CH80" t="str">
        <f>IF('[1]Data Checking'!CL80="","",'[1]Data Checking'!CL80)</f>
        <v>Oui</v>
      </c>
      <c r="CI80">
        <f>IF('[1]Data Checking'!CM80="","",'[1]Data Checking'!CM80)</f>
        <v>455</v>
      </c>
      <c r="CJ80">
        <f>IF('[1]Data Checking'!CN80="","",'[1]Data Checking'!CN80)</f>
        <v>156.896551724137</v>
      </c>
      <c r="CK80" t="str">
        <f>IF('[1]Data Checking'!CO80="","",'[1]Data Checking'!CO80)</f>
        <v>Oui</v>
      </c>
      <c r="CL80">
        <f>IF('[1]Data Checking'!CP80="","",'[1]Data Checking'!CP80)</f>
        <v>700</v>
      </c>
      <c r="CM80">
        <f>IF('[1]Data Checking'!CQ80="","",'[1]Data Checking'!CQ80)</f>
        <v>291.666666666666</v>
      </c>
      <c r="CN80" t="str">
        <f>IF('[1]Data Checking'!CR80="","",'[1]Data Checking'!CR80)</f>
        <v>Oui</v>
      </c>
      <c r="CO80">
        <f>IF('[1]Data Checking'!CS80="","",'[1]Data Checking'!CS80)</f>
        <v>700</v>
      </c>
      <c r="CP80">
        <f>IF('[1]Data Checking'!CT80="","",'[1]Data Checking'!CT80)</f>
        <v>291.666666666666</v>
      </c>
      <c r="CQ80" t="str">
        <f>IF('[1]Data Checking'!CU80="","",'[1]Data Checking'!CU80)</f>
        <v>Oui</v>
      </c>
      <c r="CR80" t="str">
        <f>IF('[1]Data Checking'!CV80="","",'[1]Data Checking'!CV80)</f>
        <v>Bidon/Bouteille fermée.</v>
      </c>
      <c r="CS80" t="str">
        <f>IF('[1]Data Checking'!CW80="","",'[1]Data Checking'!CW80)</f>
        <v>Oui</v>
      </c>
      <c r="CT80">
        <f>IF('[1]Data Checking'!CX80="","",'[1]Data Checking'!CX80)</f>
        <v>1000</v>
      </c>
      <c r="CU80" t="str">
        <f>IF('[1]Data Checking'!CY80="","",'[1]Data Checking'!CY80)</f>
        <v/>
      </c>
      <c r="CV80" t="str">
        <f>IF('[1]Data Checking'!CZ80="","",'[1]Data Checking'!CZ80)</f>
        <v/>
      </c>
      <c r="CW80" t="str">
        <f>IF('[1]Data Checking'!DA80="","",'[1]Data Checking'!DA80)</f>
        <v/>
      </c>
      <c r="CX80" t="str">
        <f>IF('[1]Data Checking'!DB80="","",'[1]Data Checking'!DB80)</f>
        <v/>
      </c>
      <c r="CY80" t="str">
        <f>IF('[1]Data Checking'!DC80="","",'[1]Data Checking'!DC80)</f>
        <v/>
      </c>
      <c r="CZ80" t="str">
        <f>IF('[1]Data Checking'!DD80="","",'[1]Data Checking'!DD80)</f>
        <v/>
      </c>
      <c r="DA80" t="str">
        <f>IF('[1]Data Checking'!DE80="","",'[1]Data Checking'!DE80)</f>
        <v>NA</v>
      </c>
      <c r="DB80">
        <f>IF('[1]Data Checking'!DF80="","",'[1]Data Checking'!DF80)</f>
        <v>1000</v>
      </c>
      <c r="DC80" t="str">
        <f>IF('[1]Data Checking'!DG80="","",'[1]Data Checking'!DG80)</f>
        <v>Oui</v>
      </c>
      <c r="DD80" t="str">
        <f>IF('[1]Data Checking'!DH80="","",'[1]Data Checking'!DH80)</f>
        <v>Oui</v>
      </c>
      <c r="DE80" t="str">
        <f>IF('[1]Data Checking'!DI80="","",'[1]Data Checking'!DI80)</f>
        <v>Changement du taux de change de la Gourde Article trop cher</v>
      </c>
      <c r="DF80">
        <f>IF('[1]Data Checking'!DJ80="","",'[1]Data Checking'!DJ80)</f>
        <v>1</v>
      </c>
      <c r="DG80">
        <f>IF('[1]Data Checking'!DK80="","",'[1]Data Checking'!DK80)</f>
        <v>0</v>
      </c>
      <c r="DH80">
        <f>IF('[1]Data Checking'!DL80="","",'[1]Data Checking'!DL80)</f>
        <v>0</v>
      </c>
      <c r="DI80">
        <f>IF('[1]Data Checking'!DM80="","",'[1]Data Checking'!DM80)</f>
        <v>0</v>
      </c>
      <c r="DJ80">
        <f>IF('[1]Data Checking'!DN80="","",'[1]Data Checking'!DN80)</f>
        <v>1</v>
      </c>
      <c r="DK80">
        <f>IF('[1]Data Checking'!DO80="","",'[1]Data Checking'!DO80)</f>
        <v>0</v>
      </c>
      <c r="DL80">
        <f>IF('[1]Data Checking'!DP80="","",'[1]Data Checking'!DP80)</f>
        <v>0</v>
      </c>
      <c r="DM80">
        <f>IF('[1]Data Checking'!DQ80="","",'[1]Data Checking'!DQ80)</f>
        <v>0</v>
      </c>
      <c r="DN80">
        <f>IF('[1]Data Checking'!DR80="","",'[1]Data Checking'!DR80)</f>
        <v>0</v>
      </c>
      <c r="DO80">
        <f>IF('[1]Data Checking'!DS80="","",'[1]Data Checking'!DS80)</f>
        <v>0</v>
      </c>
      <c r="DP80">
        <f>IF('[1]Data Checking'!DT80="","",'[1]Data Checking'!DT80)</f>
        <v>0</v>
      </c>
      <c r="DQ80">
        <f>IF('[1]Data Checking'!DU80="","",'[1]Data Checking'!DU80)</f>
        <v>0</v>
      </c>
      <c r="DR80">
        <f>IF('[1]Data Checking'!DV80="","",'[1]Data Checking'!DV80)</f>
        <v>0</v>
      </c>
      <c r="DS80">
        <f>IF('[1]Data Checking'!DW80="","",'[1]Data Checking'!DW80)</f>
        <v>0</v>
      </c>
      <c r="DT80" t="str">
        <f>IF('[1]Data Checking'!DX80="","",'[1]Data Checking'!DX80)</f>
        <v/>
      </c>
      <c r="DU80" t="str">
        <f>IF('[1]Data Checking'!DY80="","",'[1]Data Checking'!DY80)</f>
        <v>Sucre</v>
      </c>
      <c r="DV80">
        <f>IF('[1]Data Checking'!DZ80="","",'[1]Data Checking'!DZ80)</f>
        <v>0</v>
      </c>
      <c r="DW80">
        <f>IF('[1]Data Checking'!EA80="","",'[1]Data Checking'!EA80)</f>
        <v>0</v>
      </c>
      <c r="DX80">
        <f>IF('[1]Data Checking'!EB80="","",'[1]Data Checking'!EB80)</f>
        <v>0</v>
      </c>
      <c r="DY80">
        <f>IF('[1]Data Checking'!EC80="","",'[1]Data Checking'!EC80)</f>
        <v>1</v>
      </c>
      <c r="DZ80">
        <f>IF('[1]Data Checking'!ED80="","",'[1]Data Checking'!ED80)</f>
        <v>0</v>
      </c>
      <c r="EA80">
        <f>IF('[1]Data Checking'!EE80="","",'[1]Data Checking'!EE80)</f>
        <v>0</v>
      </c>
      <c r="EB80">
        <f>IF('[1]Data Checking'!EF80="","",'[1]Data Checking'!EF80)</f>
        <v>0</v>
      </c>
      <c r="EC80">
        <f>IF('[1]Data Checking'!EG80="","",'[1]Data Checking'!EG80)</f>
        <v>0</v>
      </c>
      <c r="ED80" t="str">
        <f>IF('[1]Data Checking'!EH80="","",'[1]Data Checking'!EH80)</f>
        <v>Non</v>
      </c>
      <c r="EE80" t="str">
        <f>IF('[1]Data Checking'!EI80="","",'[1]Data Checking'!EI80)</f>
        <v>Non</v>
      </c>
      <c r="EF80" t="str">
        <f>IF('[1]Data Checking'!EJ80="","",'[1]Data Checking'!EJ80)</f>
        <v>Oui</v>
      </c>
      <c r="EG80" t="str">
        <f>IF('[1]Data Checking'!EK80="","",'[1]Data Checking'!EK80)</f>
        <v>Nord</v>
      </c>
      <c r="EH80" t="str">
        <f>IF('[1]Data Checking'!EL80="","",'[1]Data Checking'!EL80)</f>
        <v>Meme</v>
      </c>
      <c r="EI80" t="str">
        <f>IF('[1]Data Checking'!EM80="","",'[1]Data Checking'!EM80)</f>
        <v>Limonade</v>
      </c>
      <c r="EJ80" t="str">
        <f>IF('[1]Data Checking'!EN80="","",'[1]Data Checking'!EN80)</f>
        <v>Meme</v>
      </c>
      <c r="EK80" t="str">
        <f>IF('[1]Data Checking'!EO80="","",'[1]Data Checking'!EO80)</f>
        <v/>
      </c>
      <c r="EL80" t="str">
        <f>IF('[1]Data Checking'!EP80="","",'[1]Data Checking'!EP80)</f>
        <v/>
      </c>
      <c r="EM80" t="str">
        <f>IF('[1]Data Checking'!EQ80="","",'[1]Data Checking'!EQ80)</f>
        <v/>
      </c>
      <c r="EN80" t="str">
        <f>IF('[1]Data Checking'!ER80="","",'[1]Data Checking'!ER80)</f>
        <v/>
      </c>
      <c r="EO80" t="str">
        <f>IF('[1]Data Checking'!ES80="","",'[1]Data Checking'!ES80)</f>
        <v/>
      </c>
      <c r="EP80" t="str">
        <f>IF('[1]Data Checking'!ET80="","",'[1]Data Checking'!ET80)</f>
        <v/>
      </c>
      <c r="EQ80" t="str">
        <f>IF('[1]Data Checking'!EU80="","",'[1]Data Checking'!EU80)</f>
        <v/>
      </c>
      <c r="ER80" t="str">
        <f>IF('[1]Data Checking'!EV80="","",'[1]Data Checking'!EV80)</f>
        <v/>
      </c>
      <c r="ES80" t="str">
        <f>IF('[1]Data Checking'!EW80="","",'[1]Data Checking'!EW80)</f>
        <v/>
      </c>
      <c r="ET80" t="str">
        <f>IF('[1]Data Checking'!EX80="","",'[1]Data Checking'!EX80)</f>
        <v/>
      </c>
      <c r="EU80" t="str">
        <f>IF('[1]Data Checking'!EY80="","",'[1]Data Checking'!EY80)</f>
        <v/>
      </c>
      <c r="EV80" t="str">
        <f>IF('[1]Data Checking'!EZ80="","",'[1]Data Checking'!EZ80)</f>
        <v/>
      </c>
      <c r="EW80" t="str">
        <f>IF('[1]Data Checking'!FA80="","",'[1]Data Checking'!FA80)</f>
        <v/>
      </c>
      <c r="EX80" t="str">
        <f>IF('[1]Data Checking'!FB80="","",'[1]Data Checking'!FB80)</f>
        <v/>
      </c>
      <c r="EY80" t="str">
        <f>IF('[1]Data Checking'!FC80="","",'[1]Data Checking'!FC80)</f>
        <v/>
      </c>
      <c r="EZ80" t="str">
        <f>IF('[1]Data Checking'!FD80="","",'[1]Data Checking'!FD80)</f>
        <v/>
      </c>
      <c r="FA80" t="str">
        <f>IF('[1]Data Checking'!FE80="","",'[1]Data Checking'!FE80)</f>
        <v/>
      </c>
      <c r="FB80" t="str">
        <f>IF('[1]Data Checking'!FF80="","",'[1]Data Checking'!FF80)</f>
        <v/>
      </c>
      <c r="FC80" t="str">
        <f>IF('[1]Data Checking'!FG80="","",'[1]Data Checking'!FG80)</f>
        <v/>
      </c>
      <c r="FD80" t="str">
        <f>IF('[1]Data Checking'!FH80="","",'[1]Data Checking'!FH80)</f>
        <v/>
      </c>
      <c r="FE80" t="str">
        <f>IF('[1]Data Checking'!FI80="","",'[1]Data Checking'!FI80)</f>
        <v/>
      </c>
      <c r="FF80" t="str">
        <f>IF('[1]Data Checking'!FJ80="","",'[1]Data Checking'!FJ80)</f>
        <v/>
      </c>
      <c r="FG80" t="str">
        <f>IF('[1]Data Checking'!FK80="","",'[1]Data Checking'!FK80)</f>
        <v/>
      </c>
      <c r="FH80" t="str">
        <f>IF('[1]Data Checking'!FL80="","",'[1]Data Checking'!FL80)</f>
        <v/>
      </c>
      <c r="FI80" t="str">
        <f>IF('[1]Data Checking'!FM80="","",'[1]Data Checking'!FM80)</f>
        <v/>
      </c>
      <c r="FJ80" t="str">
        <f>IF('[1]Data Checking'!FN80="","",'[1]Data Checking'!FN80)</f>
        <v/>
      </c>
      <c r="FK80" t="str">
        <f>IF('[1]Data Checking'!FO80="","",'[1]Data Checking'!FO80)</f>
        <v/>
      </c>
      <c r="FL80" t="str">
        <f>IF('[1]Data Checking'!FP80="","",'[1]Data Checking'!FP80)</f>
        <v/>
      </c>
      <c r="FM80" t="str">
        <f>IF('[1]Data Checking'!FQ80="","",'[1]Data Checking'!FQ80)</f>
        <v/>
      </c>
      <c r="FN80" t="str">
        <f>IF('[1]Data Checking'!FR80="","",'[1]Data Checking'!FR80)</f>
        <v/>
      </c>
      <c r="FO80" t="str">
        <f>IF('[1]Data Checking'!FS80="","",'[1]Data Checking'!FS80)</f>
        <v/>
      </c>
      <c r="FP80" t="str">
        <f>IF('[1]Data Checking'!FT80="","",'[1]Data Checking'!FT80)</f>
        <v/>
      </c>
      <c r="FQ80" t="str">
        <f>IF('[1]Data Checking'!FU80="","",'[1]Data Checking'!FU80)</f>
        <v/>
      </c>
      <c r="FR80" t="str">
        <f>IF('[1]Data Checking'!FV80="","",'[1]Data Checking'!FV80)</f>
        <v/>
      </c>
      <c r="FS80" t="str">
        <f>IF('[1]Data Checking'!FW80="","",'[1]Data Checking'!FW80)</f>
        <v/>
      </c>
      <c r="FT80" t="str">
        <f>IF('[1]Data Checking'!FX80="","",'[1]Data Checking'!FX80)</f>
        <v/>
      </c>
      <c r="FU80" t="str">
        <f>IF('[1]Data Checking'!FY80="","",'[1]Data Checking'!FY80)</f>
        <v/>
      </c>
      <c r="FV80" t="str">
        <f>IF('[1]Data Checking'!FZ80="","",'[1]Data Checking'!FZ80)</f>
        <v/>
      </c>
      <c r="FW80" t="str">
        <f>IF('[1]Data Checking'!GA80="","",'[1]Data Checking'!GA80)</f>
        <v/>
      </c>
      <c r="FX80" t="str">
        <f>IF('[1]Data Checking'!GB80="","",'[1]Data Checking'!GB80)</f>
        <v/>
      </c>
      <c r="FY80" t="str">
        <f>IF('[1]Data Checking'!GC80="","",'[1]Data Checking'!GC80)</f>
        <v/>
      </c>
      <c r="FZ80" t="str">
        <f>IF('[1]Data Checking'!GD80="","",'[1]Data Checking'!GD80)</f>
        <v/>
      </c>
      <c r="GA80" t="str">
        <f>IF('[1]Data Checking'!GE80="","",'[1]Data Checking'!GE80)</f>
        <v/>
      </c>
      <c r="GB80" t="str">
        <f>IF('[1]Data Checking'!GF80="","",'[1]Data Checking'!GF80)</f>
        <v/>
      </c>
      <c r="GC80" t="str">
        <f>IF('[1]Data Checking'!GG80="","",'[1]Data Checking'!GG80)</f>
        <v/>
      </c>
      <c r="GD80" t="str">
        <f>IF('[1]Data Checking'!GH80="","",'[1]Data Checking'!GH80)</f>
        <v/>
      </c>
      <c r="GE80" t="str">
        <f>IF('[1]Data Checking'!GI80="","",'[1]Data Checking'!GI80)</f>
        <v/>
      </c>
      <c r="GF80" t="str">
        <f>IF('[1]Data Checking'!GJ80="","",'[1]Data Checking'!GJ80)</f>
        <v/>
      </c>
      <c r="GG80" t="str">
        <f>IF('[1]Data Checking'!GK80="","",'[1]Data Checking'!GK80)</f>
        <v/>
      </c>
      <c r="GH80" t="str">
        <f>IF('[1]Data Checking'!GL80="","",'[1]Data Checking'!GL80)</f>
        <v/>
      </c>
      <c r="GI80" t="str">
        <f>IF('[1]Data Checking'!GM80="","",'[1]Data Checking'!GM80)</f>
        <v/>
      </c>
      <c r="GJ80" t="str">
        <f>IF('[1]Data Checking'!GN80="","",'[1]Data Checking'!GN80)</f>
        <v/>
      </c>
      <c r="GK80" t="str">
        <f>IF('[1]Data Checking'!GO80="","",'[1]Data Checking'!GO80)</f>
        <v/>
      </c>
      <c r="GL80" t="str">
        <f>IF('[1]Data Checking'!GP80="","",'[1]Data Checking'!GP80)</f>
        <v/>
      </c>
      <c r="GM80" t="str">
        <f>IF('[1]Data Checking'!GQ80="","",'[1]Data Checking'!GQ80)</f>
        <v/>
      </c>
      <c r="GN80" t="str">
        <f>IF('[1]Data Checking'!GR80="","",'[1]Data Checking'!GR80)</f>
        <v/>
      </c>
      <c r="GO80" t="str">
        <f>IF('[1]Data Checking'!GS80="","",'[1]Data Checking'!GS80)</f>
        <v/>
      </c>
      <c r="GP80" t="str">
        <f>IF('[1]Data Checking'!GT80="","",'[1]Data Checking'!GT80)</f>
        <v/>
      </c>
      <c r="GQ80" t="str">
        <f>IF('[1]Data Checking'!GU80="","",'[1]Data Checking'!GU80)</f>
        <v/>
      </c>
      <c r="GR80" t="str">
        <f>IF('[1]Data Checking'!GV80="","",'[1]Data Checking'!GV80)</f>
        <v/>
      </c>
      <c r="GS80" t="str">
        <f>IF('[1]Data Checking'!GW80="","",'[1]Data Checking'!GW80)</f>
        <v/>
      </c>
      <c r="GT80" t="str">
        <f>IF('[1]Data Checking'!GX80="","",'[1]Data Checking'!GX80)</f>
        <v/>
      </c>
      <c r="GU80" t="str">
        <f>IF('[1]Data Checking'!GY80="","",'[1]Data Checking'!GY80)</f>
        <v/>
      </c>
      <c r="GV80" t="str">
        <f>IF('[1]Data Checking'!GZ80="","",'[1]Data Checking'!GZ80)</f>
        <v/>
      </c>
      <c r="GW80" t="str">
        <f>IF('[1]Data Checking'!HA80="","",'[1]Data Checking'!HA80)</f>
        <v/>
      </c>
      <c r="GX80" t="str">
        <f>IF('[1]Data Checking'!HB80="","",'[1]Data Checking'!HB80)</f>
        <v/>
      </c>
      <c r="GY80" t="str">
        <f>IF('[1]Data Checking'!HC80="","",'[1]Data Checking'!HC80)</f>
        <v/>
      </c>
      <c r="GZ80" t="str">
        <f>IF('[1]Data Checking'!HD80="","",'[1]Data Checking'!HD80)</f>
        <v/>
      </c>
      <c r="HA80" t="str">
        <f>IF('[1]Data Checking'!HE80="","",'[1]Data Checking'!HE80)</f>
        <v/>
      </c>
      <c r="HB80" t="str">
        <f>IF('[1]Data Checking'!HF80="","",'[1]Data Checking'!HF80)</f>
        <v/>
      </c>
      <c r="HC80" t="str">
        <f>IF('[1]Data Checking'!HG80="","",'[1]Data Checking'!HG80)</f>
        <v/>
      </c>
      <c r="HD80" t="str">
        <f>IF('[1]Data Checking'!HH80="","",'[1]Data Checking'!HH80)</f>
        <v/>
      </c>
      <c r="HE80" t="str">
        <f>IF('[1]Data Checking'!HI80="","",'[1]Data Checking'!HI80)</f>
        <v/>
      </c>
      <c r="HF80" t="str">
        <f>IF('[1]Data Checking'!HJ80="","",'[1]Data Checking'!HJ80)</f>
        <v/>
      </c>
      <c r="HG80" t="str">
        <f>IF('[1]Data Checking'!HK80="","",'[1]Data Checking'!HK80)</f>
        <v/>
      </c>
      <c r="HH80" t="str">
        <f>IF('[1]Data Checking'!HL80="","",'[1]Data Checking'!HL80)</f>
        <v/>
      </c>
      <c r="HI80" t="str">
        <f>IF('[1]Data Checking'!HM80="","",'[1]Data Checking'!HM80)</f>
        <v/>
      </c>
      <c r="HJ80" t="str">
        <f>IF('[1]Data Checking'!HN80="","",'[1]Data Checking'!HN80)</f>
        <v/>
      </c>
      <c r="HK80" t="str">
        <f>IF('[1]Data Checking'!HO80="","",'[1]Data Checking'!HO80)</f>
        <v/>
      </c>
      <c r="HL80" t="str">
        <f>IF('[1]Data Checking'!HP80="","",'[1]Data Checking'!HP80)</f>
        <v/>
      </c>
      <c r="HM80" t="str">
        <f>IF('[1]Data Checking'!HQ80="","",'[1]Data Checking'!HQ80)</f>
        <v/>
      </c>
      <c r="HN80" t="str">
        <f>IF('[1]Data Checking'!HR80="","",'[1]Data Checking'!HR80)</f>
        <v/>
      </c>
      <c r="HO80" t="str">
        <f>IF('[1]Data Checking'!HS80="","",'[1]Data Checking'!HS80)</f>
        <v/>
      </c>
      <c r="HP80" t="str">
        <f>IF('[1]Data Checking'!HT80="","",'[1]Data Checking'!HT80)</f>
        <v/>
      </c>
      <c r="HQ80" t="str">
        <f>IF('[1]Data Checking'!HU80="","",'[1]Data Checking'!HU80)</f>
        <v/>
      </c>
      <c r="HR80" t="str">
        <f>IF('[1]Data Checking'!HV80="","",'[1]Data Checking'!HV80)</f>
        <v/>
      </c>
      <c r="HS80" t="str">
        <f>IF('[1]Data Checking'!HW80="","",'[1]Data Checking'!HW80)</f>
        <v/>
      </c>
      <c r="HT80" t="str">
        <f>IF('[1]Data Checking'!HX80="","",'[1]Data Checking'!HX80)</f>
        <v/>
      </c>
      <c r="HU80" t="str">
        <f>IF('[1]Data Checking'!HY80="","",'[1]Data Checking'!HY80)</f>
        <v/>
      </c>
      <c r="HV80" t="str">
        <f>IF('[1]Data Checking'!HZ80="","",'[1]Data Checking'!HZ80)</f>
        <v/>
      </c>
      <c r="HW80" t="str">
        <f>IF('[1]Data Checking'!IA80="","",'[1]Data Checking'!IA80)</f>
        <v/>
      </c>
      <c r="HX80" t="str">
        <f>IF('[1]Data Checking'!IB80="","",'[1]Data Checking'!IB80)</f>
        <v/>
      </c>
      <c r="HY80" t="str">
        <f>IF('[1]Data Checking'!IC80="","",'[1]Data Checking'!IC80)</f>
        <v/>
      </c>
      <c r="HZ80" t="str">
        <f>IF('[1]Data Checking'!ID80="","",'[1]Data Checking'!ID80)</f>
        <v/>
      </c>
      <c r="IA80" t="str">
        <f>IF('[1]Data Checking'!IE80="","",'[1]Data Checking'!IE80)</f>
        <v/>
      </c>
      <c r="IB80" t="str">
        <f>IF('[1]Data Checking'!IF80="","",'[1]Data Checking'!IF80)</f>
        <v>Non</v>
      </c>
      <c r="IC80" t="str">
        <f>IF('[1]Data Checking'!IG80="","",'[1]Data Checking'!IG80)</f>
        <v/>
      </c>
      <c r="ID80" t="str">
        <f>IF('[1]Data Checking'!IH80="","",'[1]Data Checking'!IH80)</f>
        <v/>
      </c>
      <c r="IE80" t="str">
        <f>IF('[1]Data Checking'!II80="","",'[1]Data Checking'!II80)</f>
        <v/>
      </c>
      <c r="IF80" t="str">
        <f>IF('[1]Data Checking'!IJ80="","",'[1]Data Checking'!IJ80)</f>
        <v/>
      </c>
      <c r="IG80" t="str">
        <f>IF('[1]Data Checking'!IK80="","",'[1]Data Checking'!IK80)</f>
        <v/>
      </c>
      <c r="IH80" t="str">
        <f>IF('[1]Data Checking'!IL80="","",'[1]Data Checking'!IL80)</f>
        <v/>
      </c>
      <c r="II80" t="str">
        <f>IF('[1]Data Checking'!IM80="","",'[1]Data Checking'!IM80)</f>
        <v/>
      </c>
      <c r="IJ80" t="str">
        <f>IF('[1]Data Checking'!IN80="","",'[1]Data Checking'!IN80)</f>
        <v/>
      </c>
      <c r="IK80" t="str">
        <f>IF('[1]Data Checking'!IO80="","",'[1]Data Checking'!IO80)</f>
        <v>Augmentation des prix Difficultés pour se réapprovisionner en marchandises Diminution du nombre de clients</v>
      </c>
      <c r="IL80">
        <f>IF('[1]Data Checking'!IP80="","",'[1]Data Checking'!IP80)</f>
        <v>0</v>
      </c>
      <c r="IM80">
        <f>IF('[1]Data Checking'!IQ80="","",'[1]Data Checking'!IQ80)</f>
        <v>1</v>
      </c>
      <c r="IN80">
        <f>IF('[1]Data Checking'!IR80="","",'[1]Data Checking'!IR80)</f>
        <v>1</v>
      </c>
      <c r="IO80">
        <f>IF('[1]Data Checking'!IS80="","",'[1]Data Checking'!IS80)</f>
        <v>1</v>
      </c>
      <c r="IP80">
        <f>IF('[1]Data Checking'!IT80="","",'[1]Data Checking'!IT80)</f>
        <v>0</v>
      </c>
      <c r="IQ80">
        <f>IF('[1]Data Checking'!IU80="","",'[1]Data Checking'!IU80)</f>
        <v>0</v>
      </c>
      <c r="IR80">
        <f>IF('[1]Data Checking'!IV80="","",'[1]Data Checking'!IV80)</f>
        <v>0</v>
      </c>
      <c r="IS80">
        <f>IF('[1]Data Checking'!IW80="","",'[1]Data Checking'!IW80)</f>
        <v>0</v>
      </c>
      <c r="IT80" t="str">
        <f>IF('[1]Data Checking'!IX80="","",'[1]Data Checking'!IX80)</f>
        <v/>
      </c>
      <c r="IU80" t="str">
        <f>IF('[1]Data Checking'!IY80="","",'[1]Data Checking'!IY80)</f>
        <v>Non</v>
      </c>
      <c r="IV80" t="str">
        <f>IF('[1]Data Checking'!IZ80="","",'[1]Data Checking'!IZ80)</f>
        <v/>
      </c>
      <c r="IW80" t="str">
        <f>IF('[1]Data Checking'!JA80="","",'[1]Data Checking'!JA80)</f>
        <v/>
      </c>
      <c r="IX80" t="str">
        <f>IF('[1]Data Checking'!JB80="","",'[1]Data Checking'!JB80)</f>
        <v/>
      </c>
      <c r="IY80" t="str">
        <f>IF('[1]Data Checking'!JC80="","",'[1]Data Checking'!JC80)</f>
        <v/>
      </c>
      <c r="IZ80" t="str">
        <f>IF('[1]Data Checking'!JD80="","",'[1]Data Checking'!JD80)</f>
        <v/>
      </c>
      <c r="JA80" t="str">
        <f>IF('[1]Data Checking'!JE80="","",'[1]Data Checking'!JE80)</f>
        <v/>
      </c>
      <c r="JB80" t="str">
        <f>IF('[1]Data Checking'!JF80="","",'[1]Data Checking'!JF80)</f>
        <v/>
      </c>
      <c r="JC80" t="str">
        <f>IF('[1]Data Checking'!JG80="","",'[1]Data Checking'!JG80)</f>
        <v/>
      </c>
      <c r="JD80" t="str">
        <f>IF('[1]Data Checking'!JH80="","",'[1]Data Checking'!JH80)</f>
        <v/>
      </c>
      <c r="JE80" t="str">
        <f>IF('[1]Data Checking'!JI80="","",'[1]Data Checking'!JI80)</f>
        <v/>
      </c>
      <c r="JF80" t="str">
        <f>IF('[1]Data Checking'!JJ80="","",'[1]Data Checking'!JJ80)</f>
        <v/>
      </c>
      <c r="JG80" t="str">
        <f>IF('[1]Data Checking'!JK80="","",'[1]Data Checking'!JK80)</f>
        <v/>
      </c>
      <c r="JH80" t="str">
        <f>IF('[1]Data Checking'!JL80="","",'[1]Data Checking'!JL80)</f>
        <v/>
      </c>
      <c r="JI80" t="str">
        <f>IF('[1]Data Checking'!JM80="","",'[1]Data Checking'!JM80)</f>
        <v/>
      </c>
      <c r="JJ80" t="str">
        <f>IF('[1]Data Checking'!JN80="","",'[1]Data Checking'!JN80)</f>
        <v/>
      </c>
      <c r="JK80" t="str">
        <f>IF('[1]Data Checking'!JO80="","",'[1]Data Checking'!JO80)</f>
        <v/>
      </c>
      <c r="JL80" t="str">
        <f>IF('[1]Data Checking'!JP80="","",'[1]Data Checking'!JP80)</f>
        <v/>
      </c>
      <c r="JM80" t="str">
        <f>IF('[1]Data Checking'!JQ80="","",'[1]Data Checking'!JQ80)</f>
        <v/>
      </c>
      <c r="JN80" t="str">
        <f>IF('[1]Data Checking'!JR80="","",'[1]Data Checking'!JR80)</f>
        <v/>
      </c>
      <c r="JO80" t="str">
        <f>IF('[1]Data Checking'!JS80="","",'[1]Data Checking'!JS80)</f>
        <v/>
      </c>
      <c r="JP80" t="str">
        <f>IF('[1]Data Checking'!JT80="","",'[1]Data Checking'!JT80)</f>
        <v/>
      </c>
      <c r="JQ80" t="str">
        <f>IF('[1]Data Checking'!JU80="","",'[1]Data Checking'!JU80)</f>
        <v/>
      </c>
      <c r="JR80" t="str">
        <f>IF('[1]Data Checking'!JV80="","",'[1]Data Checking'!JV80)</f>
        <v/>
      </c>
      <c r="JS80" t="str">
        <f>IF('[1]Data Checking'!JW80="","",'[1]Data Checking'!JW80)</f>
        <v/>
      </c>
      <c r="JT80" t="str">
        <f>IF('[1]Data Checking'!JX80="","",'[1]Data Checking'!JX80)</f>
        <v/>
      </c>
      <c r="JU80" t="str">
        <f>IF('[1]Data Checking'!JY80="","",'[1]Data Checking'!JY80)</f>
        <v/>
      </c>
      <c r="JV80" t="str">
        <f>IF('[1]Data Checking'!JZ80="","",'[1]Data Checking'!JZ80)</f>
        <v/>
      </c>
      <c r="JW80" t="str">
        <f>IF('[1]Data Checking'!KA80="","",'[1]Data Checking'!KA80)</f>
        <v/>
      </c>
      <c r="JX80" t="str">
        <f>IF('[1]Data Checking'!KB80="","",'[1]Data Checking'!KB80)</f>
        <v/>
      </c>
      <c r="JY80" t="str">
        <f>IF('[1]Data Checking'!KC80="","",'[1]Data Checking'!KC80)</f>
        <v/>
      </c>
      <c r="JZ80" t="str">
        <f>IF('[1]Data Checking'!KD80="","",'[1]Data Checking'!KD80)</f>
        <v/>
      </c>
      <c r="KA80" t="str">
        <f>IF('[1]Data Checking'!KE80="","",'[1]Data Checking'!KE80)</f>
        <v/>
      </c>
      <c r="KB80" t="str">
        <f>IF('[1]Data Checking'!KF80="","",'[1]Data Checking'!KF80)</f>
        <v/>
      </c>
      <c r="KC80" t="str">
        <f>IF('[1]Data Checking'!KG80="","",'[1]Data Checking'!KG80)</f>
        <v/>
      </c>
      <c r="KD80" t="str">
        <f>IF('[1]Data Checking'!KH80="","",'[1]Data Checking'!KH80)</f>
        <v/>
      </c>
      <c r="KE80" t="str">
        <f>IF('[1]Data Checking'!KI80="","",'[1]Data Checking'!KI80)</f>
        <v/>
      </c>
      <c r="KF80" t="str">
        <f>IF('[1]Data Checking'!KJ80="","",'[1]Data Checking'!KJ80)</f>
        <v/>
      </c>
      <c r="KG80" t="str">
        <f>IF('[1]Data Checking'!KK80="","",'[1]Data Checking'!KK80)</f>
        <v/>
      </c>
      <c r="KH80" t="str">
        <f>IF('[1]Data Checking'!KL80="","",'[1]Data Checking'!KL80)</f>
        <v/>
      </c>
      <c r="KI80" t="str">
        <f>IF('[1]Data Checking'!KM80="","",'[1]Data Checking'!KM80)</f>
        <v/>
      </c>
      <c r="KJ80" t="str">
        <f>IF('[1]Data Checking'!KN80="","",'[1]Data Checking'!KN80)</f>
        <v/>
      </c>
      <c r="KK80" t="str">
        <f>IF('[1]Data Checking'!KO80="","",'[1]Data Checking'!KO80)</f>
        <v/>
      </c>
      <c r="KL80" t="str">
        <f>IF('[1]Data Checking'!KP80="","",'[1]Data Checking'!KP80)</f>
        <v/>
      </c>
      <c r="KM80" t="str">
        <f>IF('[1]Data Checking'!KQ80="","",'[1]Data Checking'!KQ80)</f>
        <v/>
      </c>
      <c r="KN80" t="str">
        <f>IF('[1]Data Checking'!KR80="","",'[1]Data Checking'!KR80)</f>
        <v/>
      </c>
      <c r="KO80" t="str">
        <f>IF('[1]Data Checking'!KS80="","",'[1]Data Checking'!KS80)</f>
        <v/>
      </c>
      <c r="KP80" t="str">
        <f>IF('[1]Data Checking'!KT80="","",'[1]Data Checking'!KT80)</f>
        <v/>
      </c>
      <c r="KQ80" t="str">
        <f>IF('[1]Data Checking'!KU80="","",'[1]Data Checking'!KU80)</f>
        <v/>
      </c>
      <c r="KR80" t="str">
        <f>IF('[1]Data Checking'!KV80="","",'[1]Data Checking'!KV80)</f>
        <v/>
      </c>
      <c r="KS80" t="str">
        <f>IF('[1]Data Checking'!KW80="","",'[1]Data Checking'!KW80)</f>
        <v/>
      </c>
      <c r="KT80" t="str">
        <f>IF('[1]Data Checking'!KX80="","",'[1]Data Checking'!KX80)</f>
        <v/>
      </c>
      <c r="KU80" t="str">
        <f>IF('[1]Data Checking'!KY80="","",'[1]Data Checking'!KY80)</f>
        <v/>
      </c>
      <c r="KV80" t="str">
        <f>IF('[1]Data Checking'!KZ80="","",'[1]Data Checking'!KZ80)</f>
        <v/>
      </c>
      <c r="KW80" t="str">
        <f>IF('[1]Data Checking'!LA80="","",'[1]Data Checking'!LA80)</f>
        <v/>
      </c>
      <c r="KX80" t="str">
        <f>IF('[1]Data Checking'!LB80="","",'[1]Data Checking'!LB80)</f>
        <v/>
      </c>
      <c r="KY80" t="str">
        <f>IF('[1]Data Checking'!LC80="","",'[1]Data Checking'!LC80)</f>
        <v/>
      </c>
      <c r="KZ80" t="str">
        <f>IF('[1]Data Checking'!LD80="","",'[1]Data Checking'!LD80)</f>
        <v/>
      </c>
      <c r="LA80" t="str">
        <f>IF('[1]Data Checking'!LE80="","",'[1]Data Checking'!LE80)</f>
        <v/>
      </c>
      <c r="LB80" t="str">
        <f>IF('[1]Data Checking'!LF80="","",'[1]Data Checking'!LF80)</f>
        <v/>
      </c>
      <c r="LC80" t="str">
        <f>IF('[1]Data Checking'!LG80="","",'[1]Data Checking'!LG80)</f>
        <v/>
      </c>
      <c r="LD80" t="str">
        <f>IF('[1]Data Checking'!LH80="","",'[1]Data Checking'!LH80)</f>
        <v/>
      </c>
      <c r="LE80" t="str">
        <f>IF('[1]Data Checking'!LI80="","",'[1]Data Checking'!LI80)</f>
        <v/>
      </c>
      <c r="LF80" t="str">
        <f>IF('[1]Data Checking'!LJ80="","",'[1]Data Checking'!LJ80)</f>
        <v/>
      </c>
      <c r="LG80" t="str">
        <f>IF('[1]Data Checking'!LK80="","",'[1]Data Checking'!LK80)</f>
        <v/>
      </c>
      <c r="LH80" t="str">
        <f>IF('[1]Data Checking'!LL80="","",'[1]Data Checking'!LL80)</f>
        <v/>
      </c>
      <c r="LI80" t="str">
        <f>IF('[1]Data Checking'!LM80="","",'[1]Data Checking'!LM80)</f>
        <v/>
      </c>
      <c r="LJ80" t="str">
        <f>IF('[1]Data Checking'!LN80="","",'[1]Data Checking'!LN80)</f>
        <v/>
      </c>
      <c r="LK80" t="str">
        <f>IF('[1]Data Checking'!LO80="","",'[1]Data Checking'!LO80)</f>
        <v/>
      </c>
      <c r="LL80" t="str">
        <f>IF('[1]Data Checking'!LP80="","",'[1]Data Checking'!LP80)</f>
        <v/>
      </c>
      <c r="LM80" t="str">
        <f>IF('[1]Data Checking'!LQ80="","",'[1]Data Checking'!LQ80)</f>
        <v/>
      </c>
      <c r="LN80" t="str">
        <f>IF('[1]Data Checking'!LR80="","",'[1]Data Checking'!LR80)</f>
        <v/>
      </c>
      <c r="LO80" t="str">
        <f>IF('[1]Data Checking'!LS80="","",'[1]Data Checking'!LS80)</f>
        <v/>
      </c>
      <c r="LP80" t="str">
        <f>IF('[1]Data Checking'!LT80="","",'[1]Data Checking'!LT80)</f>
        <v/>
      </c>
      <c r="LQ80" t="str">
        <f>IF('[1]Data Checking'!LU80="","",'[1]Data Checking'!LU80)</f>
        <v/>
      </c>
      <c r="LR80" t="str">
        <f>IF('[1]Data Checking'!LV80="","",'[1]Data Checking'!LV80)</f>
        <v/>
      </c>
      <c r="LS80" t="str">
        <f>IF('[1]Data Checking'!LW80="","",'[1]Data Checking'!LW80)</f>
        <v/>
      </c>
      <c r="LT80" t="str">
        <f>IF('[1]Data Checking'!LX80="","",'[1]Data Checking'!LX80)</f>
        <v/>
      </c>
      <c r="LU80" t="str">
        <f>IF('[1]Data Checking'!LY80="","",'[1]Data Checking'!LY80)</f>
        <v/>
      </c>
      <c r="LV80" t="str">
        <f>IF('[1]Data Checking'!LZ80="","",'[1]Data Checking'!LZ80)</f>
        <v/>
      </c>
      <c r="LW80" t="str">
        <f>IF('[1]Data Checking'!MA80="","",'[1]Data Checking'!MA80)</f>
        <v/>
      </c>
      <c r="LX80" t="str">
        <f>IF('[1]Data Checking'!MB80="","",'[1]Data Checking'!MB80)</f>
        <v/>
      </c>
      <c r="LY80" t="str">
        <f>IF('[1]Data Checking'!MC80="","",'[1]Data Checking'!MC80)</f>
        <v/>
      </c>
      <c r="LZ80" t="str">
        <f>IF('[1]Data Checking'!MD80="","",'[1]Data Checking'!MD80)</f>
        <v/>
      </c>
      <c r="MA80" t="str">
        <f>IF('[1]Data Checking'!ME80="","",'[1]Data Checking'!ME80)</f>
        <v/>
      </c>
      <c r="MB80" t="str">
        <f>IF('[1]Data Checking'!MF80="","",'[1]Data Checking'!MF80)</f>
        <v/>
      </c>
      <c r="MC80" t="str">
        <f>IF('[1]Data Checking'!MG80="","",'[1]Data Checking'!MG80)</f>
        <v/>
      </c>
      <c r="MD80" t="str">
        <f>IF('[1]Data Checking'!MH80="","",'[1]Data Checking'!MH80)</f>
        <v/>
      </c>
      <c r="ME80" t="str">
        <f>IF('[1]Data Checking'!MI80="","",'[1]Data Checking'!MI80)</f>
        <v/>
      </c>
      <c r="MF80" t="str">
        <f>IF('[1]Data Checking'!MJ80="","",'[1]Data Checking'!MJ80)</f>
        <v/>
      </c>
      <c r="MG80" t="str">
        <f>IF('[1]Data Checking'!MK80="","",'[1]Data Checking'!MK80)</f>
        <v/>
      </c>
      <c r="MH80" t="str">
        <f>IF('[1]Data Checking'!ML80="","",'[1]Data Checking'!ML80)</f>
        <v/>
      </c>
      <c r="MI80" t="str">
        <f>IF('[1]Data Checking'!MM80="","",'[1]Data Checking'!MM80)</f>
        <v/>
      </c>
      <c r="MJ80" t="str">
        <f>IF('[1]Data Checking'!MN80="","",'[1]Data Checking'!MN80)</f>
        <v/>
      </c>
      <c r="MK80" t="str">
        <f>IF('[1]Data Checking'!MO80="","",'[1]Data Checking'!MO80)</f>
        <v/>
      </c>
      <c r="ML80" t="str">
        <f>IF('[1]Data Checking'!MP80="","",'[1]Data Checking'!MP80)</f>
        <v/>
      </c>
      <c r="MM80" t="str">
        <f>IF('[1]Data Checking'!MQ80="","",'[1]Data Checking'!MQ80)</f>
        <v/>
      </c>
      <c r="MN80" t="str">
        <f>IF('[1]Data Checking'!MR80="","",'[1]Data Checking'!MR80)</f>
        <v/>
      </c>
      <c r="MO80" t="str">
        <f>IF('[1]Data Checking'!MS80="","",'[1]Data Checking'!MS80)</f>
        <v/>
      </c>
      <c r="MP80" t="str">
        <f>IF('[1]Data Checking'!MT80="","",'[1]Data Checking'!MT80)</f>
        <v/>
      </c>
      <c r="MQ80" t="str">
        <f>IF('[1]Data Checking'!MU80="","",'[1]Data Checking'!MU80)</f>
        <v/>
      </c>
      <c r="MR80" t="str">
        <f>IF('[1]Data Checking'!MV80="","",'[1]Data Checking'!MV80)</f>
        <v/>
      </c>
      <c r="MS80" t="str">
        <f>IF('[1]Data Checking'!MW80="","",'[1]Data Checking'!MW80)</f>
        <v/>
      </c>
      <c r="MT80" t="str">
        <f>IF('[1]Data Checking'!MX80="","",'[1]Data Checking'!MX80)</f>
        <v/>
      </c>
      <c r="MU80" t="str">
        <f>IF('[1]Data Checking'!MY80="","",'[1]Data Checking'!MY80)</f>
        <v/>
      </c>
      <c r="MV80" t="str">
        <f>IF('[1]Data Checking'!MZ80="","",'[1]Data Checking'!MZ80)</f>
        <v/>
      </c>
      <c r="MW80" t="str">
        <f>IF('[1]Data Checking'!NA80="","",'[1]Data Checking'!NA80)</f>
        <v/>
      </c>
      <c r="MX80" t="str">
        <f>IF('[1]Data Checking'!NB80="","",'[1]Data Checking'!NB80)</f>
        <v/>
      </c>
      <c r="MY80" t="str">
        <f>IF('[1]Data Checking'!NC80="","",'[1]Data Checking'!NC80)</f>
        <v/>
      </c>
      <c r="MZ80" t="str">
        <f>IF('[1]Data Checking'!ND80="","",'[1]Data Checking'!ND80)</f>
        <v/>
      </c>
      <c r="NA80" t="str">
        <f>IF('[1]Data Checking'!NE80="","",'[1]Data Checking'!NE80)</f>
        <v/>
      </c>
      <c r="NB80" t="str">
        <f>IF('[1]Data Checking'!NF80="","",'[1]Data Checking'!NF80)</f>
        <v/>
      </c>
      <c r="NC80" t="str">
        <f>IF('[1]Data Checking'!NG80="","",'[1]Data Checking'!NG80)</f>
        <v/>
      </c>
      <c r="ND80" t="str">
        <f>IF('[1]Data Checking'!NH80="","",'[1]Data Checking'!NH80)</f>
        <v/>
      </c>
      <c r="NE80" t="str">
        <f>IF('[1]Data Checking'!NI80="","",'[1]Data Checking'!NI80)</f>
        <v/>
      </c>
      <c r="NF80" t="str">
        <f>IF('[1]Data Checking'!NJ80="","",'[1]Data Checking'!NJ80)</f>
        <v/>
      </c>
      <c r="NG80" t="str">
        <f>IF('[1]Data Checking'!NK80="","",'[1]Data Checking'!NK80)</f>
        <v/>
      </c>
      <c r="NH80" t="str">
        <f>IF('[1]Data Checking'!NL80="","",'[1]Data Checking'!NL80)</f>
        <v/>
      </c>
      <c r="NI80" t="str">
        <f>IF('[1]Data Checking'!NM80="","",'[1]Data Checking'!NM80)</f>
        <v/>
      </c>
      <c r="NJ80" t="str">
        <f>IF('[1]Data Checking'!NN80="","",'[1]Data Checking'!NN80)</f>
        <v/>
      </c>
      <c r="NK80" t="str">
        <f>IF('[1]Data Checking'!NO80="","",'[1]Data Checking'!NO80)</f>
        <v/>
      </c>
      <c r="NL80" t="str">
        <f>IF('[1]Data Checking'!NP80="","",'[1]Data Checking'!NP80)</f>
        <v/>
      </c>
      <c r="NM80" t="str">
        <f>IF('[1]Data Checking'!NQ80="","",'[1]Data Checking'!NQ80)</f>
        <v/>
      </c>
      <c r="NN80" t="str">
        <f>IF('[1]Data Checking'!NR80="","",'[1]Data Checking'!NR80)</f>
        <v/>
      </c>
      <c r="NO80" t="str">
        <f>IF('[1]Data Checking'!NS80="","",'[1]Data Checking'!NS80)</f>
        <v/>
      </c>
      <c r="NP80" t="str">
        <f>IF('[1]Data Checking'!NT80="","",'[1]Data Checking'!NT80)</f>
        <v/>
      </c>
      <c r="NQ80" t="str">
        <f>IF('[1]Data Checking'!NU80="","",'[1]Data Checking'!NU80)</f>
        <v/>
      </c>
      <c r="NR80" t="str">
        <f>IF('[1]Data Checking'!NV80="","",'[1]Data Checking'!NV80)</f>
        <v/>
      </c>
      <c r="NS80" t="str">
        <f>IF('[1]Data Checking'!NW80="","",'[1]Data Checking'!NW80)</f>
        <v/>
      </c>
      <c r="NT80" t="str">
        <f>IF('[1]Data Checking'!NX80="","",'[1]Data Checking'!NX80)</f>
        <v/>
      </c>
      <c r="NU80" t="str">
        <f>IF('[1]Data Checking'!NY80="","",'[1]Data Checking'!NY80)</f>
        <v/>
      </c>
      <c r="NV80" t="str">
        <f>IF('[1]Data Checking'!NZ80="","",'[1]Data Checking'!NZ80)</f>
        <v/>
      </c>
      <c r="NW80" t="str">
        <f>IF('[1]Data Checking'!OA80="","",'[1]Data Checking'!OA80)</f>
        <v/>
      </c>
      <c r="NX80" t="str">
        <f>IF('[1]Data Checking'!OB80="","",'[1]Data Checking'!OB80)</f>
        <v/>
      </c>
      <c r="NY80" t="str">
        <f>IF('[1]Data Checking'!OC80="","",'[1]Data Checking'!OC80)</f>
        <v/>
      </c>
      <c r="NZ80" t="str">
        <f>IF('[1]Data Checking'!OD80="","",'[1]Data Checking'!OD80)</f>
        <v/>
      </c>
      <c r="OA80" t="str">
        <f>IF('[1]Data Checking'!OE80="","",'[1]Data Checking'!OE80)</f>
        <v/>
      </c>
      <c r="OB80" t="str">
        <f>IF('[1]Data Checking'!OF80="","",'[1]Data Checking'!OF80)</f>
        <v/>
      </c>
      <c r="OC80" t="str">
        <f>IF('[1]Data Checking'!OG80="","",'[1]Data Checking'!OG80)</f>
        <v/>
      </c>
      <c r="OD80" t="str">
        <f>IF('[1]Data Checking'!OH80="","",'[1]Data Checking'!OH80)</f>
        <v/>
      </c>
      <c r="OE80" t="str">
        <f>IF('[1]Data Checking'!OI80="","",'[1]Data Checking'!OI80)</f>
        <v/>
      </c>
      <c r="OF80" t="str">
        <f>IF('[1]Data Checking'!OJ80="","",'[1]Data Checking'!OJ80)</f>
        <v/>
      </c>
      <c r="OG80" t="str">
        <f>IF('[1]Data Checking'!OK80="","",'[1]Data Checking'!OK80)</f>
        <v/>
      </c>
      <c r="OH80" t="str">
        <f>IF('[1]Data Checking'!OL80="","",'[1]Data Checking'!OL80)</f>
        <v/>
      </c>
      <c r="OI80" t="str">
        <f>IF('[1]Data Checking'!OM80="","",'[1]Data Checking'!OM80)</f>
        <v/>
      </c>
      <c r="OJ80" t="str">
        <f>IF('[1]Data Checking'!ON80="","",'[1]Data Checking'!ON80)</f>
        <v/>
      </c>
      <c r="OK80" t="str">
        <f>IF('[1]Data Checking'!OO80="","",'[1]Data Checking'!OO80)</f>
        <v/>
      </c>
      <c r="OL80" t="str">
        <f>IF('[1]Data Checking'!OP80="","",'[1]Data Checking'!OP80)</f>
        <v/>
      </c>
      <c r="OM80" t="str">
        <f>IF('[1]Data Checking'!OQ80="","",'[1]Data Checking'!OQ80)</f>
        <v/>
      </c>
      <c r="ON80" t="str">
        <f>IF('[1]Data Checking'!OR80="","",'[1]Data Checking'!OR80)</f>
        <v/>
      </c>
      <c r="OO80" t="str">
        <f>IF('[1]Data Checking'!OS80="","",'[1]Data Checking'!OS80)</f>
        <v/>
      </c>
      <c r="OP80" t="str">
        <f>IF('[1]Data Checking'!OT80="","",'[1]Data Checking'!OT80)</f>
        <v/>
      </c>
      <c r="OQ80" t="str">
        <f>IF('[1]Data Checking'!OU80="","",'[1]Data Checking'!OU80)</f>
        <v/>
      </c>
      <c r="OR80" t="str">
        <f>IF('[1]Data Checking'!OV80="","",'[1]Data Checking'!OV80)</f>
        <v/>
      </c>
      <c r="OS80" t="str">
        <f>IF('[1]Data Checking'!OW80="","",'[1]Data Checking'!OW80)</f>
        <v/>
      </c>
      <c r="OT80" t="str">
        <f>IF('[1]Data Checking'!OX80="","",'[1]Data Checking'!OX80)</f>
        <v/>
      </c>
      <c r="OU80" t="str">
        <f>IF('[1]Data Checking'!OY80="","",'[1]Data Checking'!OY80)</f>
        <v/>
      </c>
      <c r="OV80" t="str">
        <f>IF('[1]Data Checking'!OZ80="","",'[1]Data Checking'!OZ80)</f>
        <v/>
      </c>
      <c r="OW80" t="str">
        <f>IF('[1]Data Checking'!PA80="","",'[1]Data Checking'!PA80)</f>
        <v/>
      </c>
      <c r="OX80" t="str">
        <f>IF('[1]Data Checking'!PB80="","",'[1]Data Checking'!PB80)</f>
        <v/>
      </c>
      <c r="OY80" t="str">
        <f>IF('[1]Data Checking'!PC80="","",'[1]Data Checking'!PC80)</f>
        <v/>
      </c>
      <c r="OZ80" t="str">
        <f>IF('[1]Data Checking'!PD80="","",'[1]Data Checking'!PD80)</f>
        <v/>
      </c>
      <c r="PA80" t="str">
        <f>IF('[1]Data Checking'!PE80="","",'[1]Data Checking'!PE80)</f>
        <v/>
      </c>
      <c r="PB80" t="str">
        <f>IF('[1]Data Checking'!PF80="","",'[1]Data Checking'!PF80)</f>
        <v/>
      </c>
      <c r="PC80" t="str">
        <f>IF('[1]Data Checking'!PG80="","",'[1]Data Checking'!PG80)</f>
        <v/>
      </c>
      <c r="PD80" t="str">
        <f>IF('[1]Data Checking'!PH80="","",'[1]Data Checking'!PH80)</f>
        <v/>
      </c>
      <c r="PE80" t="str">
        <f>IF('[1]Data Checking'!PI80="","",'[1]Data Checking'!PI80)</f>
        <v/>
      </c>
      <c r="PF80" t="str">
        <f>IF('[1]Data Checking'!PJ80="","",'[1]Data Checking'!PJ80)</f>
        <v/>
      </c>
      <c r="PG80" t="str">
        <f>IF('[1]Data Checking'!PK80="","",'[1]Data Checking'!PK80)</f>
        <v/>
      </c>
      <c r="PH80" t="str">
        <f>IF('[1]Data Checking'!PL80="","",'[1]Data Checking'!PL80)</f>
        <v/>
      </c>
      <c r="PI80" t="str">
        <f>IF('[1]Data Checking'!PM80="","",'[1]Data Checking'!PM80)</f>
        <v/>
      </c>
      <c r="PJ80" t="str">
        <f>IF('[1]Data Checking'!PN80="","",'[1]Data Checking'!PN80)</f>
        <v/>
      </c>
      <c r="PK80" t="str">
        <f>IF('[1]Data Checking'!PO80="","",'[1]Data Checking'!PO80)</f>
        <v/>
      </c>
      <c r="PL80" t="str">
        <f>IF('[1]Data Checking'!PP80="","",'[1]Data Checking'!PP80)</f>
        <v/>
      </c>
      <c r="PM80" t="str">
        <f>IF('[1]Data Checking'!PQ80="","",'[1]Data Checking'!PQ80)</f>
        <v/>
      </c>
      <c r="PN80" t="str">
        <f>IF('[1]Data Checking'!PR80="","",'[1]Data Checking'!PR80)</f>
        <v/>
      </c>
      <c r="PO80" t="str">
        <f>IF('[1]Data Checking'!PS80="","",'[1]Data Checking'!PS80)</f>
        <v/>
      </c>
      <c r="PP80" t="str">
        <f>IF('[1]Data Checking'!PT80="","",'[1]Data Checking'!PT80)</f>
        <v/>
      </c>
      <c r="PQ80" t="str">
        <f>IF('[1]Data Checking'!PU80="","",'[1]Data Checking'!PU80)</f>
        <v/>
      </c>
      <c r="PR80" t="str">
        <f>IF('[1]Data Checking'!PV80="","",'[1]Data Checking'!PV80)</f>
        <v/>
      </c>
      <c r="PS80" t="str">
        <f>IF('[1]Data Checking'!PW80="","",'[1]Data Checking'!PW80)</f>
        <v/>
      </c>
      <c r="PT80" t="str">
        <f>IF('[1]Data Checking'!PX80="","",'[1]Data Checking'!PX80)</f>
        <v/>
      </c>
      <c r="PU80" t="str">
        <f>IF('[1]Data Checking'!PY80="","",'[1]Data Checking'!PY80)</f>
        <v/>
      </c>
      <c r="PV80" t="str">
        <f>IF('[1]Data Checking'!PZ80="","",'[1]Data Checking'!PZ80)</f>
        <v/>
      </c>
      <c r="PW80" t="str">
        <f>IF('[1]Data Checking'!QA80="","",'[1]Data Checking'!QA80)</f>
        <v/>
      </c>
      <c r="PX80" t="str">
        <f>IF('[1]Data Checking'!QB80="","",'[1]Data Checking'!QB80)</f>
        <v/>
      </c>
      <c r="PY80" t="str">
        <f>IF('[1]Data Checking'!QC80="","",'[1]Data Checking'!QC80)</f>
        <v/>
      </c>
      <c r="PZ80" t="str">
        <f>IF('[1]Data Checking'!QD80="","",'[1]Data Checking'!QD80)</f>
        <v/>
      </c>
      <c r="QA80" t="str">
        <f>IF('[1]Data Checking'!QE80="","",'[1]Data Checking'!QE80)</f>
        <v/>
      </c>
      <c r="QB80" t="str">
        <f>IF('[1]Data Checking'!QF80="","",'[1]Data Checking'!QF80)</f>
        <v/>
      </c>
      <c r="QC80" t="str">
        <f>IF('[1]Data Checking'!QG80="","",'[1]Data Checking'!QG80)</f>
        <v/>
      </c>
      <c r="QD80" t="str">
        <f>IF('[1]Data Checking'!QH80="","",'[1]Data Checking'!QH80)</f>
        <v/>
      </c>
      <c r="QE80" t="str">
        <f>IF('[1]Data Checking'!QI80="","",'[1]Data Checking'!QI80)</f>
        <v/>
      </c>
      <c r="QF80" t="str">
        <f>IF('[1]Data Checking'!QJ80="","",'[1]Data Checking'!QJ80)</f>
        <v/>
      </c>
      <c r="QG80" t="str">
        <f>IF('[1]Data Checking'!QK80="","",'[1]Data Checking'!QK80)</f>
        <v/>
      </c>
      <c r="QH80" t="str">
        <f>IF('[1]Data Checking'!QL80="","",'[1]Data Checking'!QL80)</f>
        <v/>
      </c>
      <c r="QI80" t="str">
        <f>IF('[1]Data Checking'!QM80="","",'[1]Data Checking'!QM80)</f>
        <v/>
      </c>
      <c r="QJ80" t="str">
        <f>IF('[1]Data Checking'!QN80="","",'[1]Data Checking'!QN80)</f>
        <v/>
      </c>
      <c r="QK80" t="str">
        <f>IF('[1]Data Checking'!QO80="","",'[1]Data Checking'!QO80)</f>
        <v/>
      </c>
      <c r="QL80" t="str">
        <f>IF('[1]Data Checking'!QP80="","",'[1]Data Checking'!QP80)</f>
        <v/>
      </c>
      <c r="QM80" t="str">
        <f>IF('[1]Data Checking'!QQ80="","",'[1]Data Checking'!QQ80)</f>
        <v/>
      </c>
      <c r="QN80" t="str">
        <f>IF('[1]Data Checking'!QR80="","",'[1]Data Checking'!QR80)</f>
        <v/>
      </c>
      <c r="QO80" t="str">
        <f>IF('[1]Data Checking'!QS80="","",'[1]Data Checking'!QS80)</f>
        <v/>
      </c>
      <c r="QP80" t="str">
        <f>IF('[1]Data Checking'!QT80="","",'[1]Data Checking'!QT80)</f>
        <v/>
      </c>
      <c r="QQ80" t="str">
        <f>IF('[1]Data Checking'!QU80="","",'[1]Data Checking'!QU80)</f>
        <v/>
      </c>
      <c r="QR80" t="str">
        <f>IF('[1]Data Checking'!QV80="","",'[1]Data Checking'!QV80)</f>
        <v/>
      </c>
      <c r="QS80" t="str">
        <f>IF('[1]Data Checking'!QW80="","",'[1]Data Checking'!QW80)</f>
        <v/>
      </c>
      <c r="QT80" t="str">
        <f>IF('[1]Data Checking'!QX80="","",'[1]Data Checking'!QX80)</f>
        <v/>
      </c>
      <c r="QU80" t="str">
        <f>IF('[1]Data Checking'!QY80="","",'[1]Data Checking'!QY80)</f>
        <v/>
      </c>
      <c r="QV80" t="str">
        <f>IF('[1]Data Checking'!QZ80="","",'[1]Data Checking'!QZ80)</f>
        <v/>
      </c>
      <c r="QW80" t="str">
        <f>IF('[1]Data Checking'!RA80="","",'[1]Data Checking'!RA80)</f>
        <v/>
      </c>
      <c r="QX80" t="str">
        <f>IF('[1]Data Checking'!RB80="","",'[1]Data Checking'!RB80)</f>
        <v/>
      </c>
      <c r="QY80" t="str">
        <f>IF('[1]Data Checking'!RC80="","",'[1]Data Checking'!RC80)</f>
        <v/>
      </c>
      <c r="QZ80" t="str">
        <f>IF('[1]Data Checking'!RD80="","",'[1]Data Checking'!RD80)</f>
        <v/>
      </c>
      <c r="RA80" t="str">
        <f>IF('[1]Data Checking'!RE80="","",'[1]Data Checking'!RE80)</f>
        <v/>
      </c>
      <c r="RB80" t="str">
        <f>IF('[1]Data Checking'!RF80="","",'[1]Data Checking'!RF80)</f>
        <v/>
      </c>
      <c r="RC80" t="str">
        <f>IF('[1]Data Checking'!RG80="","",'[1]Data Checking'!RG80)</f>
        <v/>
      </c>
      <c r="RD80" t="str">
        <f>IF('[1]Data Checking'!RH80="","",'[1]Data Checking'!RH80)</f>
        <v/>
      </c>
      <c r="RE80" t="str">
        <f>IF('[1]Data Checking'!RI80="","",'[1]Data Checking'!RI80)</f>
        <v/>
      </c>
      <c r="RF80" t="str">
        <f>IF('[1]Data Checking'!RJ80="","",'[1]Data Checking'!RJ80)</f>
        <v/>
      </c>
      <c r="RG80" t="str">
        <f>IF('[1]Data Checking'!RK80="","",'[1]Data Checking'!RK80)</f>
        <v/>
      </c>
      <c r="RH80" t="str">
        <f>IF('[1]Data Checking'!RL80="","",'[1]Data Checking'!RL80)</f>
        <v/>
      </c>
      <c r="RI80" t="str">
        <f>IF('[1]Data Checking'!RM80="","",'[1]Data Checking'!RM80)</f>
        <v/>
      </c>
      <c r="RJ80" t="str">
        <f>IF('[1]Data Checking'!RN80="","",'[1]Data Checking'!RN80)</f>
        <v/>
      </c>
      <c r="RK80" t="str">
        <f>IF('[1]Data Checking'!RO80="","",'[1]Data Checking'!RO80)</f>
        <v/>
      </c>
      <c r="RL80" t="str">
        <f>IF('[1]Data Checking'!RP80="","",'[1]Data Checking'!RP80)</f>
        <v/>
      </c>
      <c r="RM80" t="str">
        <f>IF('[1]Data Checking'!RQ80="","",'[1]Data Checking'!RQ80)</f>
        <v/>
      </c>
      <c r="RN80" t="str">
        <f>IF('[1]Data Checking'!RR80="","",'[1]Data Checking'!RR80)</f>
        <v/>
      </c>
      <c r="RO80" t="str">
        <f>IF('[1]Data Checking'!RS80="","",'[1]Data Checking'!RS80)</f>
        <v/>
      </c>
      <c r="RP80" t="str">
        <f>IF('[1]Data Checking'!RT80="","",'[1]Data Checking'!RT80)</f>
        <v/>
      </c>
      <c r="RQ80" t="str">
        <f>IF('[1]Data Checking'!RU80="","",'[1]Data Checking'!RU80)</f>
        <v/>
      </c>
      <c r="RR80" t="str">
        <f>IF('[1]Data Checking'!RV80="","",'[1]Data Checking'!RV80)</f>
        <v/>
      </c>
      <c r="RS80" t="str">
        <f>IF('[1]Data Checking'!RW80="","",'[1]Data Checking'!RW80)</f>
        <v/>
      </c>
      <c r="RT80" t="str">
        <f>IF('[1]Data Checking'!RX80="","",'[1]Data Checking'!RX80)</f>
        <v/>
      </c>
      <c r="RU80" t="str">
        <f>IF('[1]Data Checking'!RY80="","",'[1]Data Checking'!RY80)</f>
        <v/>
      </c>
      <c r="RV80" t="str">
        <f>IF('[1]Data Checking'!RZ80="","",'[1]Data Checking'!RZ80)</f>
        <v/>
      </c>
      <c r="RW80" t="str">
        <f>IF('[1]Data Checking'!SA80="","",'[1]Data Checking'!SA80)</f>
        <v/>
      </c>
      <c r="RX80" t="str">
        <f>IF('[1]Data Checking'!SB80="","",'[1]Data Checking'!SB80)</f>
        <v/>
      </c>
      <c r="RY80" t="str">
        <f>IF('[1]Data Checking'!SC80="","",'[1]Data Checking'!SC80)</f>
        <v/>
      </c>
      <c r="RZ80" t="str">
        <f>IF('[1]Data Checking'!SD80="","",'[1]Data Checking'!SD80)</f>
        <v/>
      </c>
      <c r="SA80" t="str">
        <f>IF('[1]Data Checking'!SE80="","",'[1]Data Checking'!SE80)</f>
        <v/>
      </c>
      <c r="SB80" t="str">
        <f>IF('[1]Data Checking'!SF80="","",'[1]Data Checking'!SF80)</f>
        <v/>
      </c>
      <c r="SC80" t="str">
        <f>IF('[1]Data Checking'!SG80="","",'[1]Data Checking'!SG80)</f>
        <v/>
      </c>
      <c r="SD80" t="str">
        <f>IF('[1]Data Checking'!SH80="","",'[1]Data Checking'!SH80)</f>
        <v/>
      </c>
      <c r="SE80" t="str">
        <f>IF('[1]Data Checking'!SI80="","",'[1]Data Checking'!SI80)</f>
        <v/>
      </c>
      <c r="SF80" t="str">
        <f>IF('[1]Data Checking'!SJ80="","",'[1]Data Checking'!SJ80)</f>
        <v/>
      </c>
      <c r="SG80" t="str">
        <f>IF('[1]Data Checking'!SK80="","",'[1]Data Checking'!SK80)</f>
        <v/>
      </c>
      <c r="SH80" t="str">
        <f>IF('[1]Data Checking'!SL80="","",'[1]Data Checking'!SL80)</f>
        <v/>
      </c>
      <c r="SI80" t="str">
        <f>IF('[1]Data Checking'!SM80="","",'[1]Data Checking'!SM80)</f>
        <v/>
      </c>
      <c r="SJ80" t="str">
        <f>IF('[1]Data Checking'!SN80="","",'[1]Data Checking'!SN80)</f>
        <v/>
      </c>
      <c r="SK80" t="str">
        <f>IF('[1]Data Checking'!SO80="","",'[1]Data Checking'!SO80)</f>
        <v/>
      </c>
      <c r="SL80" t="str">
        <f>IF('[1]Data Checking'!SP80="","",'[1]Data Checking'!SP80)</f>
        <v/>
      </c>
      <c r="SM80" t="str">
        <f>IF('[1]Data Checking'!SQ80="","",'[1]Data Checking'!SQ80)</f>
        <v/>
      </c>
      <c r="SN80" t="str">
        <f>IF('[1]Data Checking'!SR80="","",'[1]Data Checking'!SR80)</f>
        <v/>
      </c>
      <c r="SO80" t="str">
        <f>IF('[1]Data Checking'!SS80="","",'[1]Data Checking'!SS80)</f>
        <v/>
      </c>
      <c r="SP80" t="str">
        <f>IF('[1]Data Checking'!ST80="","",'[1]Data Checking'!ST80)</f>
        <v/>
      </c>
      <c r="SQ80" t="str">
        <f>IF('[1]Data Checking'!SU80="","",'[1]Data Checking'!SU80)</f>
        <v/>
      </c>
      <c r="SR80" t="str">
        <f>IF('[1]Data Checking'!SV80="","",'[1]Data Checking'!SV80)</f>
        <v/>
      </c>
      <c r="SS80" t="str">
        <f>IF('[1]Data Checking'!SW80="","",'[1]Data Checking'!SW80)</f>
        <v/>
      </c>
      <c r="ST80" t="str">
        <f>IF('[1]Data Checking'!SX80="","",'[1]Data Checking'!SX80)</f>
        <v/>
      </c>
      <c r="SU80" t="str">
        <f>IF('[1]Data Checking'!SY80="","",'[1]Data Checking'!SY80)</f>
        <v/>
      </c>
      <c r="SV80" t="str">
        <f>IF('[1]Data Checking'!SZ80="","",'[1]Data Checking'!SZ80)</f>
        <v/>
      </c>
      <c r="SW80" t="str">
        <f>IF('[1]Data Checking'!TA80="","",'[1]Data Checking'!TA80)</f>
        <v/>
      </c>
      <c r="SX80" t="str">
        <f>IF('[1]Data Checking'!TB80="","",'[1]Data Checking'!TB80)</f>
        <v/>
      </c>
      <c r="SY80" t="str">
        <f>IF('[1]Data Checking'!TC80="","",'[1]Data Checking'!TC80)</f>
        <v/>
      </c>
      <c r="SZ80" t="str">
        <f>IF('[1]Data Checking'!TD80="","",'[1]Data Checking'!TD80)</f>
        <v/>
      </c>
      <c r="TA80" t="str">
        <f>IF('[1]Data Checking'!TE80="","",'[1]Data Checking'!TE80)</f>
        <v/>
      </c>
      <c r="TB80" t="str">
        <f>IF('[1]Data Checking'!TF80="","",'[1]Data Checking'!TF80)</f>
        <v/>
      </c>
      <c r="TC80" t="str">
        <f>IF('[1]Data Checking'!TG80="","",'[1]Data Checking'!TG80)</f>
        <v/>
      </c>
      <c r="TD80" t="str">
        <f>IF('[1]Data Checking'!TH80="","",'[1]Data Checking'!TH80)</f>
        <v/>
      </c>
      <c r="TE80" t="str">
        <f>IF('[1]Data Checking'!TI80="","",'[1]Data Checking'!TI80)</f>
        <v/>
      </c>
      <c r="TF80" t="str">
        <f>IF('[1]Data Checking'!TJ80="","",'[1]Data Checking'!TJ80)</f>
        <v/>
      </c>
      <c r="TG80" t="str">
        <f>IF('[1]Data Checking'!TK80="","",'[1]Data Checking'!TK80)</f>
        <v/>
      </c>
      <c r="TH80" t="str">
        <f>IF('[1]Data Checking'!TL80="","",'[1]Data Checking'!TL80)</f>
        <v/>
      </c>
      <c r="TI80" t="str">
        <f>IF('[1]Data Checking'!TM80="","",'[1]Data Checking'!TM80)</f>
        <v/>
      </c>
      <c r="TJ80">
        <f>IF('[1]Data Checking'!TN80="","",'[1]Data Checking'!TN80)</f>
        <v>0</v>
      </c>
      <c r="TK80">
        <f>IF('[1]Data Checking'!TO80="","",'[1]Data Checking'!TO80)</f>
        <v>0</v>
      </c>
      <c r="TL80">
        <f>IF('[1]Data Checking'!TP80="","",'[1]Data Checking'!TP80)</f>
        <v>0</v>
      </c>
      <c r="TM80">
        <f>IF('[1]Data Checking'!TQ80="","",'[1]Data Checking'!TQ80)</f>
        <v>0</v>
      </c>
      <c r="TN80">
        <f>IF('[1]Data Checking'!TR80="","",'[1]Data Checking'!TR80)</f>
        <v>0</v>
      </c>
      <c r="TO80" t="str">
        <f>IF('[1]Data Checking'!TS80="","",'[1]Data Checking'!TS80)</f>
        <v/>
      </c>
      <c r="TP80" t="str">
        <f>IF('[1]Data Checking'!TT80="","",'[1]Data Checking'!TT80)</f>
        <v/>
      </c>
      <c r="TQ80">
        <f>IF('[1]Data Checking'!TU80="","",'[1]Data Checking'!TU80)</f>
        <v>237886553</v>
      </c>
      <c r="TR80" t="str">
        <f>IF('[1]Data Checking'!TV80="","",'[1]Data Checking'!TV80)</f>
        <v>2be3e192-c917-4f43-842d-5bbc1111f0f5</v>
      </c>
      <c r="TS80">
        <f>IF('[1]Data Checking'!TW80="","",'[1]Data Checking'!TW80)</f>
        <v>44532.096400462957</v>
      </c>
      <c r="TT80" t="str">
        <f>IF('[1]Data Checking'!TX80="","",'[1]Data Checking'!TX80)</f>
        <v/>
      </c>
      <c r="TU80" t="str">
        <f>IF('[1]Data Checking'!TY80="","",'[1]Data Checking'!TY80)</f>
        <v/>
      </c>
      <c r="TV80" t="str">
        <f>IF('[1]Data Checking'!TZ80="","",'[1]Data Checking'!TZ80)</f>
        <v>submitted_via_web</v>
      </c>
      <c r="TW80" t="str">
        <f>IF('[1]Data Checking'!UA80="","",'[1]Data Checking'!UA80)</f>
        <v>icsm_haiti</v>
      </c>
      <c r="TX80" t="str">
        <f>IF('[1]Data Checking'!UB80="","",'[1]Data Checking'!UB80)</f>
        <v/>
      </c>
      <c r="TY80">
        <f>IF('[1]Data Checking'!UC80="","",'[1]Data Checking'!UC80)</f>
        <v>82</v>
      </c>
      <c r="TZ80" t="str">
        <f>IF('[1]Data Checking'!UD80="","",'[1]Data Checking'!UD80)</f>
        <v/>
      </c>
      <c r="UA80" t="e">
        <f>IF('[1]Data Checking'!UL80="","",'[1]Data Checking'!UL80)</f>
        <v>#REF!</v>
      </c>
      <c r="UB80" t="e">
        <f>IF('[1]Data Checking'!UM80="","",'[1]Data Checking'!UM80)</f>
        <v>#REF!</v>
      </c>
      <c r="UC80" t="e">
        <f>IF('[1]Data Checking'!UN80="","",'[1]Data Checking'!UN80)</f>
        <v>#REF!</v>
      </c>
    </row>
    <row r="81" spans="1:549">
      <c r="A81">
        <f>IF('[1]Data Checking'!D81="","",'[1]Data Checking'!D81)</f>
        <v>44531.581179826389</v>
      </c>
      <c r="B81">
        <f>IF('[1]Data Checking'!E81="","",'[1]Data Checking'!E81)</f>
        <v>44531.588918576388</v>
      </c>
      <c r="C81">
        <f>IF('[1]Data Checking'!F81="","",'[1]Data Checking'!F81)</f>
        <v>44531</v>
      </c>
      <c r="D81" t="str">
        <f>IF('[1]Data Checking'!H81="","",'[1]Data Checking'!H81)</f>
        <v>audit.csv</v>
      </c>
      <c r="E81" t="str">
        <f>IF('[1]Data Checking'!I81="","",'[1]Data Checking'!I81)</f>
        <v>icsm_haiti</v>
      </c>
      <c r="F81" t="str">
        <f>IF('[1]Data Checking'!J81="","",'[1]Data Checking'!J81)</f>
        <v/>
      </c>
      <c r="G81" t="str">
        <f>IF('[1]Data Checking'!K81="","",'[1]Data Checking'!K81)</f>
        <v/>
      </c>
      <c r="H81">
        <f>IF('[1]Data Checking'!L81="","",'[1]Data Checking'!L81)</f>
        <v>44531</v>
      </c>
      <c r="I81" t="str">
        <f>IF('[1]Data Checking'!M81="","",'[1]Data Checking'!M81)</f>
        <v>WFP</v>
      </c>
      <c r="J81" t="str">
        <f>IF('[1]Data Checking'!N81="","",'[1]Data Checking'!N81)</f>
        <v/>
      </c>
      <c r="K81" t="str">
        <f>IF('[1]Data Checking'!O81="","",'[1]Data Checking'!O81)</f>
        <v>wfp</v>
      </c>
      <c r="L81" t="str">
        <f>IF('[1]Data Checking'!P81="","",'[1]Data Checking'!P81)</f>
        <v>WFP</v>
      </c>
      <c r="M81" t="str">
        <f>IF('[1]Data Checking'!Q81="","",'[1]Data Checking'!Q81)</f>
        <v>WFP</v>
      </c>
      <c r="N81" t="str">
        <f>IF('[1]Data Checking'!R81="","",'[1]Data Checking'!R81)</f>
        <v>nord_JFP02</v>
      </c>
      <c r="O81" t="str">
        <f>IF('[1]Data Checking'!S81="","",'[1]Data Checking'!S81)</f>
        <v/>
      </c>
      <c r="P81" t="str">
        <f>IF('[1]Data Checking'!T81="","",'[1]Data Checking'!T81)</f>
        <v>wfp_jfp02</v>
      </c>
      <c r="Q81" t="str">
        <f>IF('[1]Data Checking'!U81="","",'[1]Data Checking'!U81)</f>
        <v>nord_JFP02</v>
      </c>
      <c r="R81" t="str">
        <f>IF('[1]Data Checking'!V81="","",'[1]Data Checking'!V81)</f>
        <v>nord_JFP02</v>
      </c>
      <c r="S81" t="str">
        <f>IF('[1]Data Checking'!W81="","",'[1]Data Checking'!W81)</f>
        <v>Nord</v>
      </c>
      <c r="T81" t="str">
        <f>IF('[1]Data Checking'!X81="","",'[1]Data Checking'!X81)</f>
        <v>Limonade</v>
      </c>
      <c r="U81" t="str">
        <f>IF('[1]Data Checking'!Y81="","",'[1]Data Checking'!Y81)</f>
        <v>HT0313</v>
      </c>
      <c r="V81" t="str">
        <f>IF('[1]Data Checking'!Z81="","",'[1]Data Checking'!Z81)</f>
        <v>Limonade</v>
      </c>
      <c r="W81" t="str">
        <f>IF('[1]Data Checking'!AA81="","",'[1]Data Checking'!AA81)</f>
        <v>1re Section Basse Plaine</v>
      </c>
      <c r="X81" t="str">
        <f>IF('[1]Data Checking'!AB81="","",'[1]Data Checking'!AB81)</f>
        <v>HT0313-01</v>
      </c>
      <c r="Y81" t="str">
        <f>IF('[1]Data Checking'!AC81="","",'[1]Data Checking'!AC81)</f>
        <v>1re Section Basse Plaine</v>
      </c>
      <c r="Z81" t="str">
        <f>IF('[1]Data Checking'!AD81="","",'[1]Data Checking'!AD81)</f>
        <v>Limonade</v>
      </c>
      <c r="AA81" t="str">
        <f>IF('[1]Data Checking'!AE81="","",'[1]Data Checking'!AE81)</f>
        <v/>
      </c>
      <c r="AB81" t="str">
        <f>IF('[1]Data Checking'!AF81="","",'[1]Data Checking'!AF81)</f>
        <v>lim_1</v>
      </c>
      <c r="AC81" t="str">
        <f>IF('[1]Data Checking'!AG81="","",'[1]Data Checking'!AG81)</f>
        <v>Limonade</v>
      </c>
      <c r="AD81" t="str">
        <f>IF('[1]Data Checking'!AH81="","",'[1]Data Checking'!AH81)</f>
        <v>Limonade</v>
      </c>
      <c r="AE81" t="str">
        <f>IF('[1]Data Checking'!AI81="","",'[1]Data Checking'!AI81)</f>
        <v>Marché principal de Limonade</v>
      </c>
      <c r="AF81" t="str">
        <f>IF('[1]Data Checking'!AJ81="","",'[1]Data Checking'!AJ81)</f>
        <v/>
      </c>
      <c r="AG81" t="str">
        <f>IF('[1]Data Checking'!AK81="","",'[1]Data Checking'!AK81)</f>
        <v>Limonade</v>
      </c>
      <c r="AH81" t="str">
        <f>IF('[1]Data Checking'!AL81="","",'[1]Data Checking'!AL81)</f>
        <v>Marché principal de Limonade</v>
      </c>
      <c r="AI81" t="str">
        <f>IF('[1]Data Checking'!AM81="","",'[1]Data Checking'!AM81)</f>
        <v>Marché principal de Limonade</v>
      </c>
      <c r="AJ81" t="str">
        <f>IF('[1]Data Checking'!AN81="","",'[1]Data Checking'!AN81)</f>
        <v>Milieu urbain</v>
      </c>
      <c r="AK81" t="str">
        <f>IF('[1]Data Checking'!AO81="","",'[1]Data Checking'!AO81)</f>
        <v>Enquête auprès d'un marchand</v>
      </c>
      <c r="AL81" t="str">
        <f>IF('[1]Data Checking'!AP81="","",'[1]Data Checking'!AP81)</f>
        <v>Oui</v>
      </c>
      <c r="AM81" t="str">
        <f>IF('[1]Data Checking'!AQ81="","",'[1]Data Checking'!AQ81)</f>
        <v/>
      </c>
      <c r="AN81" t="str">
        <f>IF('[1]Data Checking'!AR81="","",'[1]Data Checking'!AR81)</f>
        <v>Oui</v>
      </c>
      <c r="AO81" t="str">
        <f>IF('[1]Data Checking'!AS81="","",'[1]Data Checking'!AS81)</f>
        <v/>
      </c>
      <c r="AP81" t="str">
        <f>IF('[1]Data Checking'!AT81="","",'[1]Data Checking'!AT81)</f>
        <v>Femme</v>
      </c>
      <c r="AQ81">
        <f>IF('[1]Data Checking'!AU81="","",'[1]Data Checking'!AU81)</f>
        <v>44531</v>
      </c>
      <c r="AR81">
        <f>IF('[1]Data Checking'!AV81="","",'[1]Data Checking'!AV81)</f>
        <v>44531</v>
      </c>
      <c r="AS81" t="str">
        <f>IF('[1]Data Checking'!AW81="","",'[1]Data Checking'!AW81)</f>
        <v>Détaillant sur une table</v>
      </c>
      <c r="AT81" t="str">
        <f>IF('[1]Data Checking'!AX81="","",'[1]Data Checking'!AX81)</f>
        <v/>
      </c>
      <c r="AU81" t="str">
        <f>IF('[1]Data Checking'!AY81="","",'[1]Data Checking'!AY81)</f>
        <v>Nourriture</v>
      </c>
      <c r="AV81">
        <f>IF('[1]Data Checking'!AZ81="","",'[1]Data Checking'!AZ81)</f>
        <v>1</v>
      </c>
      <c r="AW81">
        <f>IF('[1]Data Checking'!BA81="","",'[1]Data Checking'!BA81)</f>
        <v>0</v>
      </c>
      <c r="AX81">
        <f>IF('[1]Data Checking'!BB81="","",'[1]Data Checking'!BB81)</f>
        <v>0</v>
      </c>
      <c r="AY81">
        <f>IF('[1]Data Checking'!BC81="","",'[1]Data Checking'!BC81)</f>
        <v>0</v>
      </c>
      <c r="AZ81" t="str">
        <f>IF('[1]Data Checking'!BD81="","",'[1]Data Checking'!BD81)</f>
        <v>nourriture</v>
      </c>
      <c r="BA81" t="str">
        <f>IF('[1]Data Checking'!BE81="","",'[1]Data Checking'!BE81)</f>
        <v>Nourriture</v>
      </c>
      <c r="BB81" t="str">
        <f>IF('[1]Data Checking'!BF81="","",'[1]Data Checking'!BF81)</f>
        <v>En espèces (Gourde)</v>
      </c>
      <c r="BC81">
        <f>IF('[1]Data Checking'!BG81="","",'[1]Data Checking'!BG81)</f>
        <v>1</v>
      </c>
      <c r="BD81">
        <f>IF('[1]Data Checking'!BH81="","",'[1]Data Checking'!BH81)</f>
        <v>0</v>
      </c>
      <c r="BE81">
        <f>IF('[1]Data Checking'!BI81="","",'[1]Data Checking'!BI81)</f>
        <v>0</v>
      </c>
      <c r="BF81">
        <f>IF('[1]Data Checking'!BJ81="","",'[1]Data Checking'!BJ81)</f>
        <v>0</v>
      </c>
      <c r="BG81">
        <f>IF('[1]Data Checking'!BK81="","",'[1]Data Checking'!BK81)</f>
        <v>0</v>
      </c>
      <c r="BH81">
        <f>IF('[1]Data Checking'!BL81="","",'[1]Data Checking'!BL81)</f>
        <v>0</v>
      </c>
      <c r="BI81">
        <f>IF('[1]Data Checking'!BM81="","",'[1]Data Checking'!BM81)</f>
        <v>0</v>
      </c>
      <c r="BJ81">
        <f>IF('[1]Data Checking'!BN81="","",'[1]Data Checking'!BN81)</f>
        <v>0</v>
      </c>
      <c r="BK81">
        <f>IF('[1]Data Checking'!BO81="","",'[1]Data Checking'!BO81)</f>
        <v>0</v>
      </c>
      <c r="BL81">
        <f>IF('[1]Data Checking'!BP81="","",'[1]Data Checking'!BP81)</f>
        <v>0</v>
      </c>
      <c r="BM81" t="str">
        <f>IF('[1]Data Checking'!BQ81="","",'[1]Data Checking'!BQ81)</f>
        <v/>
      </c>
      <c r="BN81" t="str">
        <f>IF('[1]Data Checking'!BR81="","",'[1]Data Checking'!BR81)</f>
        <v>Non, il n'y a pas eu de variation</v>
      </c>
      <c r="BO81" t="str">
        <f>IF('[1]Data Checking'!BS81="","",'[1]Data Checking'!BS81)</f>
        <v>Moins de 20</v>
      </c>
      <c r="BP81" t="str">
        <f>IF('[1]Data Checking'!BT81="","",'[1]Data Checking'!BT81)</f>
        <v>Farine de blé blanche Riz Maïs (moulu) Sucre Haricot noir Haricot rouge Huile végétale</v>
      </c>
      <c r="BQ81">
        <f>IF('[1]Data Checking'!BU81="","",'[1]Data Checking'!BU81)</f>
        <v>1</v>
      </c>
      <c r="BR81">
        <f>IF('[1]Data Checking'!BV81="","",'[1]Data Checking'!BV81)</f>
        <v>1</v>
      </c>
      <c r="BS81">
        <f>IF('[1]Data Checking'!BW81="","",'[1]Data Checking'!BW81)</f>
        <v>1</v>
      </c>
      <c r="BT81">
        <f>IF('[1]Data Checking'!BX81="","",'[1]Data Checking'!BX81)</f>
        <v>1</v>
      </c>
      <c r="BU81">
        <f>IF('[1]Data Checking'!BY81="","",'[1]Data Checking'!BY81)</f>
        <v>1</v>
      </c>
      <c r="BV81">
        <f>IF('[1]Data Checking'!BZ81="","",'[1]Data Checking'!BZ81)</f>
        <v>1</v>
      </c>
      <c r="BW81">
        <f>IF('[1]Data Checking'!CA81="","",'[1]Data Checking'!CA81)</f>
        <v>1</v>
      </c>
      <c r="BX81">
        <f>IF('[1]Data Checking'!CB81="","",'[1]Data Checking'!CB81)</f>
        <v>0</v>
      </c>
      <c r="BY81" t="str">
        <f>IF('[1]Data Checking'!CC81="","",'[1]Data Checking'!CC81)</f>
        <v>Oui je connais le prix de mes produits en grosse marmite</v>
      </c>
      <c r="BZ81">
        <f>IF('[1]Data Checking'!CD81="","",'[1]Data Checking'!CD81)</f>
        <v>289</v>
      </c>
      <c r="CA81">
        <f>IF('[1]Data Checking'!CE81="","",'[1]Data Checking'!CE81)</f>
        <v>144.5</v>
      </c>
      <c r="CB81" t="str">
        <f>IF('[1]Data Checking'!CF81="","",'[1]Data Checking'!CF81)</f>
        <v>Oui</v>
      </c>
      <c r="CC81">
        <f>IF('[1]Data Checking'!CG81="","",'[1]Data Checking'!CG81)</f>
        <v>455</v>
      </c>
      <c r="CD81">
        <f>IF('[1]Data Checking'!CH81="","",'[1]Data Checking'!CH81)</f>
        <v>175</v>
      </c>
      <c r="CE81" t="str">
        <f>IF('[1]Data Checking'!CI81="","",'[1]Data Checking'!CI81)</f>
        <v>Oui</v>
      </c>
      <c r="CF81">
        <f>IF('[1]Data Checking'!CJ81="","",'[1]Data Checking'!CJ81)</f>
        <v>289</v>
      </c>
      <c r="CG81">
        <f>IF('[1]Data Checking'!CK81="","",'[1]Data Checking'!CK81)</f>
        <v>125.652173913043</v>
      </c>
      <c r="CH81" t="str">
        <f>IF('[1]Data Checking'!CL81="","",'[1]Data Checking'!CL81)</f>
        <v>Oui</v>
      </c>
      <c r="CI81">
        <f>IF('[1]Data Checking'!CM81="","",'[1]Data Checking'!CM81)</f>
        <v>455</v>
      </c>
      <c r="CJ81">
        <f>IF('[1]Data Checking'!CN81="","",'[1]Data Checking'!CN81)</f>
        <v>156.896551724137</v>
      </c>
      <c r="CK81" t="str">
        <f>IF('[1]Data Checking'!CO81="","",'[1]Data Checking'!CO81)</f>
        <v>Oui</v>
      </c>
      <c r="CL81">
        <f>IF('[1]Data Checking'!CP81="","",'[1]Data Checking'!CP81)</f>
        <v>700</v>
      </c>
      <c r="CM81">
        <f>IF('[1]Data Checking'!CQ81="","",'[1]Data Checking'!CQ81)</f>
        <v>291.666666666666</v>
      </c>
      <c r="CN81" t="str">
        <f>IF('[1]Data Checking'!CR81="","",'[1]Data Checking'!CR81)</f>
        <v>Oui</v>
      </c>
      <c r="CO81">
        <f>IF('[1]Data Checking'!CS81="","",'[1]Data Checking'!CS81)</f>
        <v>700</v>
      </c>
      <c r="CP81">
        <f>IF('[1]Data Checking'!CT81="","",'[1]Data Checking'!CT81)</f>
        <v>291.666666666666</v>
      </c>
      <c r="CQ81" t="str">
        <f>IF('[1]Data Checking'!CU81="","",'[1]Data Checking'!CU81)</f>
        <v>Oui</v>
      </c>
      <c r="CR81" t="str">
        <f>IF('[1]Data Checking'!CV81="","",'[1]Data Checking'!CV81)</f>
        <v>Bidon/Bouteille fermée.</v>
      </c>
      <c r="CS81" t="str">
        <f>IF('[1]Data Checking'!CW81="","",'[1]Data Checking'!CW81)</f>
        <v>Oui</v>
      </c>
      <c r="CT81">
        <f>IF('[1]Data Checking'!CX81="","",'[1]Data Checking'!CX81)</f>
        <v>1000</v>
      </c>
      <c r="CU81" t="str">
        <f>IF('[1]Data Checking'!CY81="","",'[1]Data Checking'!CY81)</f>
        <v/>
      </c>
      <c r="CV81" t="str">
        <f>IF('[1]Data Checking'!CZ81="","",'[1]Data Checking'!CZ81)</f>
        <v/>
      </c>
      <c r="CW81" t="str">
        <f>IF('[1]Data Checking'!DA81="","",'[1]Data Checking'!DA81)</f>
        <v/>
      </c>
      <c r="CX81" t="str">
        <f>IF('[1]Data Checking'!DB81="","",'[1]Data Checking'!DB81)</f>
        <v/>
      </c>
      <c r="CY81" t="str">
        <f>IF('[1]Data Checking'!DC81="","",'[1]Data Checking'!DC81)</f>
        <v/>
      </c>
      <c r="CZ81" t="str">
        <f>IF('[1]Data Checking'!DD81="","",'[1]Data Checking'!DD81)</f>
        <v/>
      </c>
      <c r="DA81" t="str">
        <f>IF('[1]Data Checking'!DE81="","",'[1]Data Checking'!DE81)</f>
        <v>NA</v>
      </c>
      <c r="DB81">
        <f>IF('[1]Data Checking'!DF81="","",'[1]Data Checking'!DF81)</f>
        <v>1000</v>
      </c>
      <c r="DC81" t="str">
        <f>IF('[1]Data Checking'!DG81="","",'[1]Data Checking'!DG81)</f>
        <v>Oui</v>
      </c>
      <c r="DD81" t="str">
        <f>IF('[1]Data Checking'!DH81="","",'[1]Data Checking'!DH81)</f>
        <v>Oui</v>
      </c>
      <c r="DE81" t="str">
        <f>IF('[1]Data Checking'!DI81="","",'[1]Data Checking'!DI81)</f>
        <v>Changement du taux de change de la Gourde Article trop cher Pas assez d'argent</v>
      </c>
      <c r="DF81">
        <f>IF('[1]Data Checking'!DJ81="","",'[1]Data Checking'!DJ81)</f>
        <v>1</v>
      </c>
      <c r="DG81">
        <f>IF('[1]Data Checking'!DK81="","",'[1]Data Checking'!DK81)</f>
        <v>0</v>
      </c>
      <c r="DH81">
        <f>IF('[1]Data Checking'!DL81="","",'[1]Data Checking'!DL81)</f>
        <v>0</v>
      </c>
      <c r="DI81">
        <f>IF('[1]Data Checking'!DM81="","",'[1]Data Checking'!DM81)</f>
        <v>0</v>
      </c>
      <c r="DJ81">
        <f>IF('[1]Data Checking'!DN81="","",'[1]Data Checking'!DN81)</f>
        <v>1</v>
      </c>
      <c r="DK81">
        <f>IF('[1]Data Checking'!DO81="","",'[1]Data Checking'!DO81)</f>
        <v>1</v>
      </c>
      <c r="DL81">
        <f>IF('[1]Data Checking'!DP81="","",'[1]Data Checking'!DP81)</f>
        <v>0</v>
      </c>
      <c r="DM81">
        <f>IF('[1]Data Checking'!DQ81="","",'[1]Data Checking'!DQ81)</f>
        <v>0</v>
      </c>
      <c r="DN81">
        <f>IF('[1]Data Checking'!DR81="","",'[1]Data Checking'!DR81)</f>
        <v>0</v>
      </c>
      <c r="DO81">
        <f>IF('[1]Data Checking'!DS81="","",'[1]Data Checking'!DS81)</f>
        <v>0</v>
      </c>
      <c r="DP81">
        <f>IF('[1]Data Checking'!DT81="","",'[1]Data Checking'!DT81)</f>
        <v>0</v>
      </c>
      <c r="DQ81">
        <f>IF('[1]Data Checking'!DU81="","",'[1]Data Checking'!DU81)</f>
        <v>0</v>
      </c>
      <c r="DR81">
        <f>IF('[1]Data Checking'!DV81="","",'[1]Data Checking'!DV81)</f>
        <v>0</v>
      </c>
      <c r="DS81">
        <f>IF('[1]Data Checking'!DW81="","",'[1]Data Checking'!DW81)</f>
        <v>0</v>
      </c>
      <c r="DT81" t="str">
        <f>IF('[1]Data Checking'!DX81="","",'[1]Data Checking'!DX81)</f>
        <v/>
      </c>
      <c r="DU81" t="str">
        <f>IF('[1]Data Checking'!DY81="","",'[1]Data Checking'!DY81)</f>
        <v>Haricot rouge</v>
      </c>
      <c r="DV81">
        <f>IF('[1]Data Checking'!DZ81="","",'[1]Data Checking'!DZ81)</f>
        <v>0</v>
      </c>
      <c r="DW81">
        <f>IF('[1]Data Checking'!EA81="","",'[1]Data Checking'!EA81)</f>
        <v>0</v>
      </c>
      <c r="DX81">
        <f>IF('[1]Data Checking'!EB81="","",'[1]Data Checking'!EB81)</f>
        <v>0</v>
      </c>
      <c r="DY81">
        <f>IF('[1]Data Checking'!EC81="","",'[1]Data Checking'!EC81)</f>
        <v>0</v>
      </c>
      <c r="DZ81">
        <f>IF('[1]Data Checking'!ED81="","",'[1]Data Checking'!ED81)</f>
        <v>0</v>
      </c>
      <c r="EA81">
        <f>IF('[1]Data Checking'!EE81="","",'[1]Data Checking'!EE81)</f>
        <v>1</v>
      </c>
      <c r="EB81">
        <f>IF('[1]Data Checking'!EF81="","",'[1]Data Checking'!EF81)</f>
        <v>0</v>
      </c>
      <c r="EC81">
        <f>IF('[1]Data Checking'!EG81="","",'[1]Data Checking'!EG81)</f>
        <v>0</v>
      </c>
      <c r="ED81" t="str">
        <f>IF('[1]Data Checking'!EH81="","",'[1]Data Checking'!EH81)</f>
        <v>Non</v>
      </c>
      <c r="EE81" t="str">
        <f>IF('[1]Data Checking'!EI81="","",'[1]Data Checking'!EI81)</f>
        <v>Non</v>
      </c>
      <c r="EF81" t="str">
        <f>IF('[1]Data Checking'!EJ81="","",'[1]Data Checking'!EJ81)</f>
        <v>Oui</v>
      </c>
      <c r="EG81" t="str">
        <f>IF('[1]Data Checking'!EK81="","",'[1]Data Checking'!EK81)</f>
        <v>Nord</v>
      </c>
      <c r="EH81" t="str">
        <f>IF('[1]Data Checking'!EL81="","",'[1]Data Checking'!EL81)</f>
        <v>Meme</v>
      </c>
      <c r="EI81" t="str">
        <f>IF('[1]Data Checking'!EM81="","",'[1]Data Checking'!EM81)</f>
        <v>Cap-Haïtien</v>
      </c>
      <c r="EJ81" t="str">
        <f>IF('[1]Data Checking'!EN81="","",'[1]Data Checking'!EN81)</f>
        <v>Différent</v>
      </c>
      <c r="EK81" t="str">
        <f>IF('[1]Data Checking'!EO81="","",'[1]Data Checking'!EO81)</f>
        <v/>
      </c>
      <c r="EL81" t="str">
        <f>IF('[1]Data Checking'!EP81="","",'[1]Data Checking'!EP81)</f>
        <v/>
      </c>
      <c r="EM81" t="str">
        <f>IF('[1]Data Checking'!EQ81="","",'[1]Data Checking'!EQ81)</f>
        <v/>
      </c>
      <c r="EN81" t="str">
        <f>IF('[1]Data Checking'!ER81="","",'[1]Data Checking'!ER81)</f>
        <v/>
      </c>
      <c r="EO81" t="str">
        <f>IF('[1]Data Checking'!ES81="","",'[1]Data Checking'!ES81)</f>
        <v/>
      </c>
      <c r="EP81" t="str">
        <f>IF('[1]Data Checking'!ET81="","",'[1]Data Checking'!ET81)</f>
        <v/>
      </c>
      <c r="EQ81" t="str">
        <f>IF('[1]Data Checking'!EU81="","",'[1]Data Checking'!EU81)</f>
        <v/>
      </c>
      <c r="ER81" t="str">
        <f>IF('[1]Data Checking'!EV81="","",'[1]Data Checking'!EV81)</f>
        <v/>
      </c>
      <c r="ES81" t="str">
        <f>IF('[1]Data Checking'!EW81="","",'[1]Data Checking'!EW81)</f>
        <v/>
      </c>
      <c r="ET81" t="str">
        <f>IF('[1]Data Checking'!EX81="","",'[1]Data Checking'!EX81)</f>
        <v/>
      </c>
      <c r="EU81" t="str">
        <f>IF('[1]Data Checking'!EY81="","",'[1]Data Checking'!EY81)</f>
        <v/>
      </c>
      <c r="EV81" t="str">
        <f>IF('[1]Data Checking'!EZ81="","",'[1]Data Checking'!EZ81)</f>
        <v/>
      </c>
      <c r="EW81" t="str">
        <f>IF('[1]Data Checking'!FA81="","",'[1]Data Checking'!FA81)</f>
        <v/>
      </c>
      <c r="EX81" t="str">
        <f>IF('[1]Data Checking'!FB81="","",'[1]Data Checking'!FB81)</f>
        <v/>
      </c>
      <c r="EY81" t="str">
        <f>IF('[1]Data Checking'!FC81="","",'[1]Data Checking'!FC81)</f>
        <v/>
      </c>
      <c r="EZ81" t="str">
        <f>IF('[1]Data Checking'!FD81="","",'[1]Data Checking'!FD81)</f>
        <v/>
      </c>
      <c r="FA81" t="str">
        <f>IF('[1]Data Checking'!FE81="","",'[1]Data Checking'!FE81)</f>
        <v/>
      </c>
      <c r="FB81" t="str">
        <f>IF('[1]Data Checking'!FF81="","",'[1]Data Checking'!FF81)</f>
        <v/>
      </c>
      <c r="FC81" t="str">
        <f>IF('[1]Data Checking'!FG81="","",'[1]Data Checking'!FG81)</f>
        <v/>
      </c>
      <c r="FD81" t="str">
        <f>IF('[1]Data Checking'!FH81="","",'[1]Data Checking'!FH81)</f>
        <v/>
      </c>
      <c r="FE81" t="str">
        <f>IF('[1]Data Checking'!FI81="","",'[1]Data Checking'!FI81)</f>
        <v/>
      </c>
      <c r="FF81" t="str">
        <f>IF('[1]Data Checking'!FJ81="","",'[1]Data Checking'!FJ81)</f>
        <v/>
      </c>
      <c r="FG81" t="str">
        <f>IF('[1]Data Checking'!FK81="","",'[1]Data Checking'!FK81)</f>
        <v/>
      </c>
      <c r="FH81" t="str">
        <f>IF('[1]Data Checking'!FL81="","",'[1]Data Checking'!FL81)</f>
        <v/>
      </c>
      <c r="FI81" t="str">
        <f>IF('[1]Data Checking'!FM81="","",'[1]Data Checking'!FM81)</f>
        <v/>
      </c>
      <c r="FJ81" t="str">
        <f>IF('[1]Data Checking'!FN81="","",'[1]Data Checking'!FN81)</f>
        <v/>
      </c>
      <c r="FK81" t="str">
        <f>IF('[1]Data Checking'!FO81="","",'[1]Data Checking'!FO81)</f>
        <v/>
      </c>
      <c r="FL81" t="str">
        <f>IF('[1]Data Checking'!FP81="","",'[1]Data Checking'!FP81)</f>
        <v/>
      </c>
      <c r="FM81" t="str">
        <f>IF('[1]Data Checking'!FQ81="","",'[1]Data Checking'!FQ81)</f>
        <v/>
      </c>
      <c r="FN81" t="str">
        <f>IF('[1]Data Checking'!FR81="","",'[1]Data Checking'!FR81)</f>
        <v/>
      </c>
      <c r="FO81" t="str">
        <f>IF('[1]Data Checking'!FS81="","",'[1]Data Checking'!FS81)</f>
        <v/>
      </c>
      <c r="FP81" t="str">
        <f>IF('[1]Data Checking'!FT81="","",'[1]Data Checking'!FT81)</f>
        <v/>
      </c>
      <c r="FQ81" t="str">
        <f>IF('[1]Data Checking'!FU81="","",'[1]Data Checking'!FU81)</f>
        <v/>
      </c>
      <c r="FR81" t="str">
        <f>IF('[1]Data Checking'!FV81="","",'[1]Data Checking'!FV81)</f>
        <v/>
      </c>
      <c r="FS81" t="str">
        <f>IF('[1]Data Checking'!FW81="","",'[1]Data Checking'!FW81)</f>
        <v/>
      </c>
      <c r="FT81" t="str">
        <f>IF('[1]Data Checking'!FX81="","",'[1]Data Checking'!FX81)</f>
        <v/>
      </c>
      <c r="FU81" t="str">
        <f>IF('[1]Data Checking'!FY81="","",'[1]Data Checking'!FY81)</f>
        <v/>
      </c>
      <c r="FV81" t="str">
        <f>IF('[1]Data Checking'!FZ81="","",'[1]Data Checking'!FZ81)</f>
        <v/>
      </c>
      <c r="FW81" t="str">
        <f>IF('[1]Data Checking'!GA81="","",'[1]Data Checking'!GA81)</f>
        <v/>
      </c>
      <c r="FX81" t="str">
        <f>IF('[1]Data Checking'!GB81="","",'[1]Data Checking'!GB81)</f>
        <v/>
      </c>
      <c r="FY81" t="str">
        <f>IF('[1]Data Checking'!GC81="","",'[1]Data Checking'!GC81)</f>
        <v/>
      </c>
      <c r="FZ81" t="str">
        <f>IF('[1]Data Checking'!GD81="","",'[1]Data Checking'!GD81)</f>
        <v/>
      </c>
      <c r="GA81" t="str">
        <f>IF('[1]Data Checking'!GE81="","",'[1]Data Checking'!GE81)</f>
        <v/>
      </c>
      <c r="GB81" t="str">
        <f>IF('[1]Data Checking'!GF81="","",'[1]Data Checking'!GF81)</f>
        <v/>
      </c>
      <c r="GC81" t="str">
        <f>IF('[1]Data Checking'!GG81="","",'[1]Data Checking'!GG81)</f>
        <v/>
      </c>
      <c r="GD81" t="str">
        <f>IF('[1]Data Checking'!GH81="","",'[1]Data Checking'!GH81)</f>
        <v/>
      </c>
      <c r="GE81" t="str">
        <f>IF('[1]Data Checking'!GI81="","",'[1]Data Checking'!GI81)</f>
        <v/>
      </c>
      <c r="GF81" t="str">
        <f>IF('[1]Data Checking'!GJ81="","",'[1]Data Checking'!GJ81)</f>
        <v/>
      </c>
      <c r="GG81" t="str">
        <f>IF('[1]Data Checking'!GK81="","",'[1]Data Checking'!GK81)</f>
        <v/>
      </c>
      <c r="GH81" t="str">
        <f>IF('[1]Data Checking'!GL81="","",'[1]Data Checking'!GL81)</f>
        <v/>
      </c>
      <c r="GI81" t="str">
        <f>IF('[1]Data Checking'!GM81="","",'[1]Data Checking'!GM81)</f>
        <v/>
      </c>
      <c r="GJ81" t="str">
        <f>IF('[1]Data Checking'!GN81="","",'[1]Data Checking'!GN81)</f>
        <v/>
      </c>
      <c r="GK81" t="str">
        <f>IF('[1]Data Checking'!GO81="","",'[1]Data Checking'!GO81)</f>
        <v/>
      </c>
      <c r="GL81" t="str">
        <f>IF('[1]Data Checking'!GP81="","",'[1]Data Checking'!GP81)</f>
        <v/>
      </c>
      <c r="GM81" t="str">
        <f>IF('[1]Data Checking'!GQ81="","",'[1]Data Checking'!GQ81)</f>
        <v/>
      </c>
      <c r="GN81" t="str">
        <f>IF('[1]Data Checking'!GR81="","",'[1]Data Checking'!GR81)</f>
        <v/>
      </c>
      <c r="GO81" t="str">
        <f>IF('[1]Data Checking'!GS81="","",'[1]Data Checking'!GS81)</f>
        <v/>
      </c>
      <c r="GP81" t="str">
        <f>IF('[1]Data Checking'!GT81="","",'[1]Data Checking'!GT81)</f>
        <v/>
      </c>
      <c r="GQ81" t="str">
        <f>IF('[1]Data Checking'!GU81="","",'[1]Data Checking'!GU81)</f>
        <v/>
      </c>
      <c r="GR81" t="str">
        <f>IF('[1]Data Checking'!GV81="","",'[1]Data Checking'!GV81)</f>
        <v/>
      </c>
      <c r="GS81" t="str">
        <f>IF('[1]Data Checking'!GW81="","",'[1]Data Checking'!GW81)</f>
        <v/>
      </c>
      <c r="GT81" t="str">
        <f>IF('[1]Data Checking'!GX81="","",'[1]Data Checking'!GX81)</f>
        <v/>
      </c>
      <c r="GU81" t="str">
        <f>IF('[1]Data Checking'!GY81="","",'[1]Data Checking'!GY81)</f>
        <v/>
      </c>
      <c r="GV81" t="str">
        <f>IF('[1]Data Checking'!GZ81="","",'[1]Data Checking'!GZ81)</f>
        <v/>
      </c>
      <c r="GW81" t="str">
        <f>IF('[1]Data Checking'!HA81="","",'[1]Data Checking'!HA81)</f>
        <v/>
      </c>
      <c r="GX81" t="str">
        <f>IF('[1]Data Checking'!HB81="","",'[1]Data Checking'!HB81)</f>
        <v/>
      </c>
      <c r="GY81" t="str">
        <f>IF('[1]Data Checking'!HC81="","",'[1]Data Checking'!HC81)</f>
        <v/>
      </c>
      <c r="GZ81" t="str">
        <f>IF('[1]Data Checking'!HD81="","",'[1]Data Checking'!HD81)</f>
        <v/>
      </c>
      <c r="HA81" t="str">
        <f>IF('[1]Data Checking'!HE81="","",'[1]Data Checking'!HE81)</f>
        <v/>
      </c>
      <c r="HB81" t="str">
        <f>IF('[1]Data Checking'!HF81="","",'[1]Data Checking'!HF81)</f>
        <v/>
      </c>
      <c r="HC81" t="str">
        <f>IF('[1]Data Checking'!HG81="","",'[1]Data Checking'!HG81)</f>
        <v/>
      </c>
      <c r="HD81" t="str">
        <f>IF('[1]Data Checking'!HH81="","",'[1]Data Checking'!HH81)</f>
        <v/>
      </c>
      <c r="HE81" t="str">
        <f>IF('[1]Data Checking'!HI81="","",'[1]Data Checking'!HI81)</f>
        <v/>
      </c>
      <c r="HF81" t="str">
        <f>IF('[1]Data Checking'!HJ81="","",'[1]Data Checking'!HJ81)</f>
        <v/>
      </c>
      <c r="HG81" t="str">
        <f>IF('[1]Data Checking'!HK81="","",'[1]Data Checking'!HK81)</f>
        <v/>
      </c>
      <c r="HH81" t="str">
        <f>IF('[1]Data Checking'!HL81="","",'[1]Data Checking'!HL81)</f>
        <v/>
      </c>
      <c r="HI81" t="str">
        <f>IF('[1]Data Checking'!HM81="","",'[1]Data Checking'!HM81)</f>
        <v/>
      </c>
      <c r="HJ81" t="str">
        <f>IF('[1]Data Checking'!HN81="","",'[1]Data Checking'!HN81)</f>
        <v/>
      </c>
      <c r="HK81" t="str">
        <f>IF('[1]Data Checking'!HO81="","",'[1]Data Checking'!HO81)</f>
        <v/>
      </c>
      <c r="HL81" t="str">
        <f>IF('[1]Data Checking'!HP81="","",'[1]Data Checking'!HP81)</f>
        <v/>
      </c>
      <c r="HM81" t="str">
        <f>IF('[1]Data Checking'!HQ81="","",'[1]Data Checking'!HQ81)</f>
        <v/>
      </c>
      <c r="HN81" t="str">
        <f>IF('[1]Data Checking'!HR81="","",'[1]Data Checking'!HR81)</f>
        <v/>
      </c>
      <c r="HO81" t="str">
        <f>IF('[1]Data Checking'!HS81="","",'[1]Data Checking'!HS81)</f>
        <v/>
      </c>
      <c r="HP81" t="str">
        <f>IF('[1]Data Checking'!HT81="","",'[1]Data Checking'!HT81)</f>
        <v/>
      </c>
      <c r="HQ81" t="str">
        <f>IF('[1]Data Checking'!HU81="","",'[1]Data Checking'!HU81)</f>
        <v/>
      </c>
      <c r="HR81" t="str">
        <f>IF('[1]Data Checking'!HV81="","",'[1]Data Checking'!HV81)</f>
        <v/>
      </c>
      <c r="HS81" t="str">
        <f>IF('[1]Data Checking'!HW81="","",'[1]Data Checking'!HW81)</f>
        <v/>
      </c>
      <c r="HT81" t="str">
        <f>IF('[1]Data Checking'!HX81="","",'[1]Data Checking'!HX81)</f>
        <v/>
      </c>
      <c r="HU81" t="str">
        <f>IF('[1]Data Checking'!HY81="","",'[1]Data Checking'!HY81)</f>
        <v/>
      </c>
      <c r="HV81" t="str">
        <f>IF('[1]Data Checking'!HZ81="","",'[1]Data Checking'!HZ81)</f>
        <v/>
      </c>
      <c r="HW81" t="str">
        <f>IF('[1]Data Checking'!IA81="","",'[1]Data Checking'!IA81)</f>
        <v/>
      </c>
      <c r="HX81" t="str">
        <f>IF('[1]Data Checking'!IB81="","",'[1]Data Checking'!IB81)</f>
        <v/>
      </c>
      <c r="HY81" t="str">
        <f>IF('[1]Data Checking'!IC81="","",'[1]Data Checking'!IC81)</f>
        <v/>
      </c>
      <c r="HZ81" t="str">
        <f>IF('[1]Data Checking'!ID81="","",'[1]Data Checking'!ID81)</f>
        <v/>
      </c>
      <c r="IA81" t="str">
        <f>IF('[1]Data Checking'!IE81="","",'[1]Data Checking'!IE81)</f>
        <v/>
      </c>
      <c r="IB81" t="str">
        <f>IF('[1]Data Checking'!IF81="","",'[1]Data Checking'!IF81)</f>
        <v>Non</v>
      </c>
      <c r="IC81" t="str">
        <f>IF('[1]Data Checking'!IG81="","",'[1]Data Checking'!IG81)</f>
        <v/>
      </c>
      <c r="ID81" t="str">
        <f>IF('[1]Data Checking'!IH81="","",'[1]Data Checking'!IH81)</f>
        <v/>
      </c>
      <c r="IE81" t="str">
        <f>IF('[1]Data Checking'!II81="","",'[1]Data Checking'!II81)</f>
        <v/>
      </c>
      <c r="IF81" t="str">
        <f>IF('[1]Data Checking'!IJ81="","",'[1]Data Checking'!IJ81)</f>
        <v/>
      </c>
      <c r="IG81" t="str">
        <f>IF('[1]Data Checking'!IK81="","",'[1]Data Checking'!IK81)</f>
        <v/>
      </c>
      <c r="IH81" t="str">
        <f>IF('[1]Data Checking'!IL81="","",'[1]Data Checking'!IL81)</f>
        <v/>
      </c>
      <c r="II81" t="str">
        <f>IF('[1]Data Checking'!IM81="","",'[1]Data Checking'!IM81)</f>
        <v/>
      </c>
      <c r="IJ81" t="str">
        <f>IF('[1]Data Checking'!IN81="","",'[1]Data Checking'!IN81)</f>
        <v/>
      </c>
      <c r="IK81" t="str">
        <f>IF('[1]Data Checking'!IO81="","",'[1]Data Checking'!IO81)</f>
        <v>Diminution du nombre de clients Augmentation des prix Difficultés pour se réapprovisionner en marchandises</v>
      </c>
      <c r="IL81">
        <f>IF('[1]Data Checking'!IP81="","",'[1]Data Checking'!IP81)</f>
        <v>0</v>
      </c>
      <c r="IM81">
        <f>IF('[1]Data Checking'!IQ81="","",'[1]Data Checking'!IQ81)</f>
        <v>1</v>
      </c>
      <c r="IN81">
        <f>IF('[1]Data Checking'!IR81="","",'[1]Data Checking'!IR81)</f>
        <v>1</v>
      </c>
      <c r="IO81">
        <f>IF('[1]Data Checking'!IS81="","",'[1]Data Checking'!IS81)</f>
        <v>1</v>
      </c>
      <c r="IP81">
        <f>IF('[1]Data Checking'!IT81="","",'[1]Data Checking'!IT81)</f>
        <v>0</v>
      </c>
      <c r="IQ81">
        <f>IF('[1]Data Checking'!IU81="","",'[1]Data Checking'!IU81)</f>
        <v>0</v>
      </c>
      <c r="IR81">
        <f>IF('[1]Data Checking'!IV81="","",'[1]Data Checking'!IV81)</f>
        <v>0</v>
      </c>
      <c r="IS81">
        <f>IF('[1]Data Checking'!IW81="","",'[1]Data Checking'!IW81)</f>
        <v>0</v>
      </c>
      <c r="IT81" t="str">
        <f>IF('[1]Data Checking'!IX81="","",'[1]Data Checking'!IX81)</f>
        <v/>
      </c>
      <c r="IU81" t="str">
        <f>IF('[1]Data Checking'!IY81="","",'[1]Data Checking'!IY81)</f>
        <v>Non</v>
      </c>
      <c r="IV81" t="str">
        <f>IF('[1]Data Checking'!IZ81="","",'[1]Data Checking'!IZ81)</f>
        <v/>
      </c>
      <c r="IW81" t="str">
        <f>IF('[1]Data Checking'!JA81="","",'[1]Data Checking'!JA81)</f>
        <v/>
      </c>
      <c r="IX81" t="str">
        <f>IF('[1]Data Checking'!JB81="","",'[1]Data Checking'!JB81)</f>
        <v/>
      </c>
      <c r="IY81" t="str">
        <f>IF('[1]Data Checking'!JC81="","",'[1]Data Checking'!JC81)</f>
        <v/>
      </c>
      <c r="IZ81" t="str">
        <f>IF('[1]Data Checking'!JD81="","",'[1]Data Checking'!JD81)</f>
        <v/>
      </c>
      <c r="JA81" t="str">
        <f>IF('[1]Data Checking'!JE81="","",'[1]Data Checking'!JE81)</f>
        <v/>
      </c>
      <c r="JB81" t="str">
        <f>IF('[1]Data Checking'!JF81="","",'[1]Data Checking'!JF81)</f>
        <v/>
      </c>
      <c r="JC81" t="str">
        <f>IF('[1]Data Checking'!JG81="","",'[1]Data Checking'!JG81)</f>
        <v/>
      </c>
      <c r="JD81" t="str">
        <f>IF('[1]Data Checking'!JH81="","",'[1]Data Checking'!JH81)</f>
        <v/>
      </c>
      <c r="JE81" t="str">
        <f>IF('[1]Data Checking'!JI81="","",'[1]Data Checking'!JI81)</f>
        <v/>
      </c>
      <c r="JF81" t="str">
        <f>IF('[1]Data Checking'!JJ81="","",'[1]Data Checking'!JJ81)</f>
        <v/>
      </c>
      <c r="JG81" t="str">
        <f>IF('[1]Data Checking'!JK81="","",'[1]Data Checking'!JK81)</f>
        <v/>
      </c>
      <c r="JH81" t="str">
        <f>IF('[1]Data Checking'!JL81="","",'[1]Data Checking'!JL81)</f>
        <v/>
      </c>
      <c r="JI81" t="str">
        <f>IF('[1]Data Checking'!JM81="","",'[1]Data Checking'!JM81)</f>
        <v/>
      </c>
      <c r="JJ81" t="str">
        <f>IF('[1]Data Checking'!JN81="","",'[1]Data Checking'!JN81)</f>
        <v/>
      </c>
      <c r="JK81" t="str">
        <f>IF('[1]Data Checking'!JO81="","",'[1]Data Checking'!JO81)</f>
        <v/>
      </c>
      <c r="JL81" t="str">
        <f>IF('[1]Data Checking'!JP81="","",'[1]Data Checking'!JP81)</f>
        <v/>
      </c>
      <c r="JM81" t="str">
        <f>IF('[1]Data Checking'!JQ81="","",'[1]Data Checking'!JQ81)</f>
        <v/>
      </c>
      <c r="JN81" t="str">
        <f>IF('[1]Data Checking'!JR81="","",'[1]Data Checking'!JR81)</f>
        <v/>
      </c>
      <c r="JO81" t="str">
        <f>IF('[1]Data Checking'!JS81="","",'[1]Data Checking'!JS81)</f>
        <v/>
      </c>
      <c r="JP81" t="str">
        <f>IF('[1]Data Checking'!JT81="","",'[1]Data Checking'!JT81)</f>
        <v/>
      </c>
      <c r="JQ81" t="str">
        <f>IF('[1]Data Checking'!JU81="","",'[1]Data Checking'!JU81)</f>
        <v/>
      </c>
      <c r="JR81" t="str">
        <f>IF('[1]Data Checking'!JV81="","",'[1]Data Checking'!JV81)</f>
        <v/>
      </c>
      <c r="JS81" t="str">
        <f>IF('[1]Data Checking'!JW81="","",'[1]Data Checking'!JW81)</f>
        <v/>
      </c>
      <c r="JT81" t="str">
        <f>IF('[1]Data Checking'!JX81="","",'[1]Data Checking'!JX81)</f>
        <v/>
      </c>
      <c r="JU81" t="str">
        <f>IF('[1]Data Checking'!JY81="","",'[1]Data Checking'!JY81)</f>
        <v/>
      </c>
      <c r="JV81" t="str">
        <f>IF('[1]Data Checking'!JZ81="","",'[1]Data Checking'!JZ81)</f>
        <v/>
      </c>
      <c r="JW81" t="str">
        <f>IF('[1]Data Checking'!KA81="","",'[1]Data Checking'!KA81)</f>
        <v/>
      </c>
      <c r="JX81" t="str">
        <f>IF('[1]Data Checking'!KB81="","",'[1]Data Checking'!KB81)</f>
        <v/>
      </c>
      <c r="JY81" t="str">
        <f>IF('[1]Data Checking'!KC81="","",'[1]Data Checking'!KC81)</f>
        <v/>
      </c>
      <c r="JZ81" t="str">
        <f>IF('[1]Data Checking'!KD81="","",'[1]Data Checking'!KD81)</f>
        <v/>
      </c>
      <c r="KA81" t="str">
        <f>IF('[1]Data Checking'!KE81="","",'[1]Data Checking'!KE81)</f>
        <v/>
      </c>
      <c r="KB81" t="str">
        <f>IF('[1]Data Checking'!KF81="","",'[1]Data Checking'!KF81)</f>
        <v/>
      </c>
      <c r="KC81" t="str">
        <f>IF('[1]Data Checking'!KG81="","",'[1]Data Checking'!KG81)</f>
        <v/>
      </c>
      <c r="KD81" t="str">
        <f>IF('[1]Data Checking'!KH81="","",'[1]Data Checking'!KH81)</f>
        <v/>
      </c>
      <c r="KE81" t="str">
        <f>IF('[1]Data Checking'!KI81="","",'[1]Data Checking'!KI81)</f>
        <v/>
      </c>
      <c r="KF81" t="str">
        <f>IF('[1]Data Checking'!KJ81="","",'[1]Data Checking'!KJ81)</f>
        <v/>
      </c>
      <c r="KG81" t="str">
        <f>IF('[1]Data Checking'!KK81="","",'[1]Data Checking'!KK81)</f>
        <v/>
      </c>
      <c r="KH81" t="str">
        <f>IF('[1]Data Checking'!KL81="","",'[1]Data Checking'!KL81)</f>
        <v/>
      </c>
      <c r="KI81" t="str">
        <f>IF('[1]Data Checking'!KM81="","",'[1]Data Checking'!KM81)</f>
        <v/>
      </c>
      <c r="KJ81" t="str">
        <f>IF('[1]Data Checking'!KN81="","",'[1]Data Checking'!KN81)</f>
        <v/>
      </c>
      <c r="KK81" t="str">
        <f>IF('[1]Data Checking'!KO81="","",'[1]Data Checking'!KO81)</f>
        <v/>
      </c>
      <c r="KL81" t="str">
        <f>IF('[1]Data Checking'!KP81="","",'[1]Data Checking'!KP81)</f>
        <v/>
      </c>
      <c r="KM81" t="str">
        <f>IF('[1]Data Checking'!KQ81="","",'[1]Data Checking'!KQ81)</f>
        <v/>
      </c>
      <c r="KN81" t="str">
        <f>IF('[1]Data Checking'!KR81="","",'[1]Data Checking'!KR81)</f>
        <v/>
      </c>
      <c r="KO81" t="str">
        <f>IF('[1]Data Checking'!KS81="","",'[1]Data Checking'!KS81)</f>
        <v/>
      </c>
      <c r="KP81" t="str">
        <f>IF('[1]Data Checking'!KT81="","",'[1]Data Checking'!KT81)</f>
        <v/>
      </c>
      <c r="KQ81" t="str">
        <f>IF('[1]Data Checking'!KU81="","",'[1]Data Checking'!KU81)</f>
        <v/>
      </c>
      <c r="KR81" t="str">
        <f>IF('[1]Data Checking'!KV81="","",'[1]Data Checking'!KV81)</f>
        <v/>
      </c>
      <c r="KS81" t="str">
        <f>IF('[1]Data Checking'!KW81="","",'[1]Data Checking'!KW81)</f>
        <v/>
      </c>
      <c r="KT81" t="str">
        <f>IF('[1]Data Checking'!KX81="","",'[1]Data Checking'!KX81)</f>
        <v/>
      </c>
      <c r="KU81" t="str">
        <f>IF('[1]Data Checking'!KY81="","",'[1]Data Checking'!KY81)</f>
        <v/>
      </c>
      <c r="KV81" t="str">
        <f>IF('[1]Data Checking'!KZ81="","",'[1]Data Checking'!KZ81)</f>
        <v/>
      </c>
      <c r="KW81" t="str">
        <f>IF('[1]Data Checking'!LA81="","",'[1]Data Checking'!LA81)</f>
        <v/>
      </c>
      <c r="KX81" t="str">
        <f>IF('[1]Data Checking'!LB81="","",'[1]Data Checking'!LB81)</f>
        <v/>
      </c>
      <c r="KY81" t="str">
        <f>IF('[1]Data Checking'!LC81="","",'[1]Data Checking'!LC81)</f>
        <v/>
      </c>
      <c r="KZ81" t="str">
        <f>IF('[1]Data Checking'!LD81="","",'[1]Data Checking'!LD81)</f>
        <v/>
      </c>
      <c r="LA81" t="str">
        <f>IF('[1]Data Checking'!LE81="","",'[1]Data Checking'!LE81)</f>
        <v/>
      </c>
      <c r="LB81" t="str">
        <f>IF('[1]Data Checking'!LF81="","",'[1]Data Checking'!LF81)</f>
        <v/>
      </c>
      <c r="LC81" t="str">
        <f>IF('[1]Data Checking'!LG81="","",'[1]Data Checking'!LG81)</f>
        <v/>
      </c>
      <c r="LD81" t="str">
        <f>IF('[1]Data Checking'!LH81="","",'[1]Data Checking'!LH81)</f>
        <v/>
      </c>
      <c r="LE81" t="str">
        <f>IF('[1]Data Checking'!LI81="","",'[1]Data Checking'!LI81)</f>
        <v/>
      </c>
      <c r="LF81" t="str">
        <f>IF('[1]Data Checking'!LJ81="","",'[1]Data Checking'!LJ81)</f>
        <v/>
      </c>
      <c r="LG81" t="str">
        <f>IF('[1]Data Checking'!LK81="","",'[1]Data Checking'!LK81)</f>
        <v/>
      </c>
      <c r="LH81" t="str">
        <f>IF('[1]Data Checking'!LL81="","",'[1]Data Checking'!LL81)</f>
        <v/>
      </c>
      <c r="LI81" t="str">
        <f>IF('[1]Data Checking'!LM81="","",'[1]Data Checking'!LM81)</f>
        <v/>
      </c>
      <c r="LJ81" t="str">
        <f>IF('[1]Data Checking'!LN81="","",'[1]Data Checking'!LN81)</f>
        <v/>
      </c>
      <c r="LK81" t="str">
        <f>IF('[1]Data Checking'!LO81="","",'[1]Data Checking'!LO81)</f>
        <v/>
      </c>
      <c r="LL81" t="str">
        <f>IF('[1]Data Checking'!LP81="","",'[1]Data Checking'!LP81)</f>
        <v/>
      </c>
      <c r="LM81" t="str">
        <f>IF('[1]Data Checking'!LQ81="","",'[1]Data Checking'!LQ81)</f>
        <v/>
      </c>
      <c r="LN81" t="str">
        <f>IF('[1]Data Checking'!LR81="","",'[1]Data Checking'!LR81)</f>
        <v/>
      </c>
      <c r="LO81" t="str">
        <f>IF('[1]Data Checking'!LS81="","",'[1]Data Checking'!LS81)</f>
        <v/>
      </c>
      <c r="LP81" t="str">
        <f>IF('[1]Data Checking'!LT81="","",'[1]Data Checking'!LT81)</f>
        <v/>
      </c>
      <c r="LQ81" t="str">
        <f>IF('[1]Data Checking'!LU81="","",'[1]Data Checking'!LU81)</f>
        <v/>
      </c>
      <c r="LR81" t="str">
        <f>IF('[1]Data Checking'!LV81="","",'[1]Data Checking'!LV81)</f>
        <v/>
      </c>
      <c r="LS81" t="str">
        <f>IF('[1]Data Checking'!LW81="","",'[1]Data Checking'!LW81)</f>
        <v/>
      </c>
      <c r="LT81" t="str">
        <f>IF('[1]Data Checking'!LX81="","",'[1]Data Checking'!LX81)</f>
        <v/>
      </c>
      <c r="LU81" t="str">
        <f>IF('[1]Data Checking'!LY81="","",'[1]Data Checking'!LY81)</f>
        <v/>
      </c>
      <c r="LV81" t="str">
        <f>IF('[1]Data Checking'!LZ81="","",'[1]Data Checking'!LZ81)</f>
        <v/>
      </c>
      <c r="LW81" t="str">
        <f>IF('[1]Data Checking'!MA81="","",'[1]Data Checking'!MA81)</f>
        <v/>
      </c>
      <c r="LX81" t="str">
        <f>IF('[1]Data Checking'!MB81="","",'[1]Data Checking'!MB81)</f>
        <v/>
      </c>
      <c r="LY81" t="str">
        <f>IF('[1]Data Checking'!MC81="","",'[1]Data Checking'!MC81)</f>
        <v/>
      </c>
      <c r="LZ81" t="str">
        <f>IF('[1]Data Checking'!MD81="","",'[1]Data Checking'!MD81)</f>
        <v/>
      </c>
      <c r="MA81" t="str">
        <f>IF('[1]Data Checking'!ME81="","",'[1]Data Checking'!ME81)</f>
        <v/>
      </c>
      <c r="MB81" t="str">
        <f>IF('[1]Data Checking'!MF81="","",'[1]Data Checking'!MF81)</f>
        <v/>
      </c>
      <c r="MC81" t="str">
        <f>IF('[1]Data Checking'!MG81="","",'[1]Data Checking'!MG81)</f>
        <v/>
      </c>
      <c r="MD81" t="str">
        <f>IF('[1]Data Checking'!MH81="","",'[1]Data Checking'!MH81)</f>
        <v/>
      </c>
      <c r="ME81" t="str">
        <f>IF('[1]Data Checking'!MI81="","",'[1]Data Checking'!MI81)</f>
        <v/>
      </c>
      <c r="MF81" t="str">
        <f>IF('[1]Data Checking'!MJ81="","",'[1]Data Checking'!MJ81)</f>
        <v/>
      </c>
      <c r="MG81" t="str">
        <f>IF('[1]Data Checking'!MK81="","",'[1]Data Checking'!MK81)</f>
        <v/>
      </c>
      <c r="MH81" t="str">
        <f>IF('[1]Data Checking'!ML81="","",'[1]Data Checking'!ML81)</f>
        <v/>
      </c>
      <c r="MI81" t="str">
        <f>IF('[1]Data Checking'!MM81="","",'[1]Data Checking'!MM81)</f>
        <v/>
      </c>
      <c r="MJ81" t="str">
        <f>IF('[1]Data Checking'!MN81="","",'[1]Data Checking'!MN81)</f>
        <v/>
      </c>
      <c r="MK81" t="str">
        <f>IF('[1]Data Checking'!MO81="","",'[1]Data Checking'!MO81)</f>
        <v/>
      </c>
      <c r="ML81" t="str">
        <f>IF('[1]Data Checking'!MP81="","",'[1]Data Checking'!MP81)</f>
        <v/>
      </c>
      <c r="MM81" t="str">
        <f>IF('[1]Data Checking'!MQ81="","",'[1]Data Checking'!MQ81)</f>
        <v/>
      </c>
      <c r="MN81" t="str">
        <f>IF('[1]Data Checking'!MR81="","",'[1]Data Checking'!MR81)</f>
        <v/>
      </c>
      <c r="MO81" t="str">
        <f>IF('[1]Data Checking'!MS81="","",'[1]Data Checking'!MS81)</f>
        <v/>
      </c>
      <c r="MP81" t="str">
        <f>IF('[1]Data Checking'!MT81="","",'[1]Data Checking'!MT81)</f>
        <v/>
      </c>
      <c r="MQ81" t="str">
        <f>IF('[1]Data Checking'!MU81="","",'[1]Data Checking'!MU81)</f>
        <v/>
      </c>
      <c r="MR81" t="str">
        <f>IF('[1]Data Checking'!MV81="","",'[1]Data Checking'!MV81)</f>
        <v/>
      </c>
      <c r="MS81" t="str">
        <f>IF('[1]Data Checking'!MW81="","",'[1]Data Checking'!MW81)</f>
        <v/>
      </c>
      <c r="MT81" t="str">
        <f>IF('[1]Data Checking'!MX81="","",'[1]Data Checking'!MX81)</f>
        <v/>
      </c>
      <c r="MU81" t="str">
        <f>IF('[1]Data Checking'!MY81="","",'[1]Data Checking'!MY81)</f>
        <v/>
      </c>
      <c r="MV81" t="str">
        <f>IF('[1]Data Checking'!MZ81="","",'[1]Data Checking'!MZ81)</f>
        <v/>
      </c>
      <c r="MW81" t="str">
        <f>IF('[1]Data Checking'!NA81="","",'[1]Data Checking'!NA81)</f>
        <v/>
      </c>
      <c r="MX81" t="str">
        <f>IF('[1]Data Checking'!NB81="","",'[1]Data Checking'!NB81)</f>
        <v/>
      </c>
      <c r="MY81" t="str">
        <f>IF('[1]Data Checking'!NC81="","",'[1]Data Checking'!NC81)</f>
        <v/>
      </c>
      <c r="MZ81" t="str">
        <f>IF('[1]Data Checking'!ND81="","",'[1]Data Checking'!ND81)</f>
        <v/>
      </c>
      <c r="NA81" t="str">
        <f>IF('[1]Data Checking'!NE81="","",'[1]Data Checking'!NE81)</f>
        <v/>
      </c>
      <c r="NB81" t="str">
        <f>IF('[1]Data Checking'!NF81="","",'[1]Data Checking'!NF81)</f>
        <v/>
      </c>
      <c r="NC81" t="str">
        <f>IF('[1]Data Checking'!NG81="","",'[1]Data Checking'!NG81)</f>
        <v/>
      </c>
      <c r="ND81" t="str">
        <f>IF('[1]Data Checking'!NH81="","",'[1]Data Checking'!NH81)</f>
        <v/>
      </c>
      <c r="NE81" t="str">
        <f>IF('[1]Data Checking'!NI81="","",'[1]Data Checking'!NI81)</f>
        <v/>
      </c>
      <c r="NF81" t="str">
        <f>IF('[1]Data Checking'!NJ81="","",'[1]Data Checking'!NJ81)</f>
        <v/>
      </c>
      <c r="NG81" t="str">
        <f>IF('[1]Data Checking'!NK81="","",'[1]Data Checking'!NK81)</f>
        <v/>
      </c>
      <c r="NH81" t="str">
        <f>IF('[1]Data Checking'!NL81="","",'[1]Data Checking'!NL81)</f>
        <v/>
      </c>
      <c r="NI81" t="str">
        <f>IF('[1]Data Checking'!NM81="","",'[1]Data Checking'!NM81)</f>
        <v/>
      </c>
      <c r="NJ81" t="str">
        <f>IF('[1]Data Checking'!NN81="","",'[1]Data Checking'!NN81)</f>
        <v/>
      </c>
      <c r="NK81" t="str">
        <f>IF('[1]Data Checking'!NO81="","",'[1]Data Checking'!NO81)</f>
        <v/>
      </c>
      <c r="NL81" t="str">
        <f>IF('[1]Data Checking'!NP81="","",'[1]Data Checking'!NP81)</f>
        <v/>
      </c>
      <c r="NM81" t="str">
        <f>IF('[1]Data Checking'!NQ81="","",'[1]Data Checking'!NQ81)</f>
        <v/>
      </c>
      <c r="NN81" t="str">
        <f>IF('[1]Data Checking'!NR81="","",'[1]Data Checking'!NR81)</f>
        <v/>
      </c>
      <c r="NO81" t="str">
        <f>IF('[1]Data Checking'!NS81="","",'[1]Data Checking'!NS81)</f>
        <v/>
      </c>
      <c r="NP81" t="str">
        <f>IF('[1]Data Checking'!NT81="","",'[1]Data Checking'!NT81)</f>
        <v/>
      </c>
      <c r="NQ81" t="str">
        <f>IF('[1]Data Checking'!NU81="","",'[1]Data Checking'!NU81)</f>
        <v/>
      </c>
      <c r="NR81" t="str">
        <f>IF('[1]Data Checking'!NV81="","",'[1]Data Checking'!NV81)</f>
        <v/>
      </c>
      <c r="NS81" t="str">
        <f>IF('[1]Data Checking'!NW81="","",'[1]Data Checking'!NW81)</f>
        <v/>
      </c>
      <c r="NT81" t="str">
        <f>IF('[1]Data Checking'!NX81="","",'[1]Data Checking'!NX81)</f>
        <v/>
      </c>
      <c r="NU81" t="str">
        <f>IF('[1]Data Checking'!NY81="","",'[1]Data Checking'!NY81)</f>
        <v/>
      </c>
      <c r="NV81" t="str">
        <f>IF('[1]Data Checking'!NZ81="","",'[1]Data Checking'!NZ81)</f>
        <v/>
      </c>
      <c r="NW81" t="str">
        <f>IF('[1]Data Checking'!OA81="","",'[1]Data Checking'!OA81)</f>
        <v/>
      </c>
      <c r="NX81" t="str">
        <f>IF('[1]Data Checking'!OB81="","",'[1]Data Checking'!OB81)</f>
        <v/>
      </c>
      <c r="NY81" t="str">
        <f>IF('[1]Data Checking'!OC81="","",'[1]Data Checking'!OC81)</f>
        <v/>
      </c>
      <c r="NZ81" t="str">
        <f>IF('[1]Data Checking'!OD81="","",'[1]Data Checking'!OD81)</f>
        <v/>
      </c>
      <c r="OA81" t="str">
        <f>IF('[1]Data Checking'!OE81="","",'[1]Data Checking'!OE81)</f>
        <v/>
      </c>
      <c r="OB81" t="str">
        <f>IF('[1]Data Checking'!OF81="","",'[1]Data Checking'!OF81)</f>
        <v/>
      </c>
      <c r="OC81" t="str">
        <f>IF('[1]Data Checking'!OG81="","",'[1]Data Checking'!OG81)</f>
        <v/>
      </c>
      <c r="OD81" t="str">
        <f>IF('[1]Data Checking'!OH81="","",'[1]Data Checking'!OH81)</f>
        <v/>
      </c>
      <c r="OE81" t="str">
        <f>IF('[1]Data Checking'!OI81="","",'[1]Data Checking'!OI81)</f>
        <v/>
      </c>
      <c r="OF81" t="str">
        <f>IF('[1]Data Checking'!OJ81="","",'[1]Data Checking'!OJ81)</f>
        <v/>
      </c>
      <c r="OG81" t="str">
        <f>IF('[1]Data Checking'!OK81="","",'[1]Data Checking'!OK81)</f>
        <v/>
      </c>
      <c r="OH81" t="str">
        <f>IF('[1]Data Checking'!OL81="","",'[1]Data Checking'!OL81)</f>
        <v/>
      </c>
      <c r="OI81" t="str">
        <f>IF('[1]Data Checking'!OM81="","",'[1]Data Checking'!OM81)</f>
        <v/>
      </c>
      <c r="OJ81" t="str">
        <f>IF('[1]Data Checking'!ON81="","",'[1]Data Checking'!ON81)</f>
        <v/>
      </c>
      <c r="OK81" t="str">
        <f>IF('[1]Data Checking'!OO81="","",'[1]Data Checking'!OO81)</f>
        <v/>
      </c>
      <c r="OL81" t="str">
        <f>IF('[1]Data Checking'!OP81="","",'[1]Data Checking'!OP81)</f>
        <v/>
      </c>
      <c r="OM81" t="str">
        <f>IF('[1]Data Checking'!OQ81="","",'[1]Data Checking'!OQ81)</f>
        <v/>
      </c>
      <c r="ON81" t="str">
        <f>IF('[1]Data Checking'!OR81="","",'[1]Data Checking'!OR81)</f>
        <v/>
      </c>
      <c r="OO81" t="str">
        <f>IF('[1]Data Checking'!OS81="","",'[1]Data Checking'!OS81)</f>
        <v/>
      </c>
      <c r="OP81" t="str">
        <f>IF('[1]Data Checking'!OT81="","",'[1]Data Checking'!OT81)</f>
        <v/>
      </c>
      <c r="OQ81" t="str">
        <f>IF('[1]Data Checking'!OU81="","",'[1]Data Checking'!OU81)</f>
        <v/>
      </c>
      <c r="OR81" t="str">
        <f>IF('[1]Data Checking'!OV81="","",'[1]Data Checking'!OV81)</f>
        <v/>
      </c>
      <c r="OS81" t="str">
        <f>IF('[1]Data Checking'!OW81="","",'[1]Data Checking'!OW81)</f>
        <v/>
      </c>
      <c r="OT81" t="str">
        <f>IF('[1]Data Checking'!OX81="","",'[1]Data Checking'!OX81)</f>
        <v/>
      </c>
      <c r="OU81" t="str">
        <f>IF('[1]Data Checking'!OY81="","",'[1]Data Checking'!OY81)</f>
        <v/>
      </c>
      <c r="OV81" t="str">
        <f>IF('[1]Data Checking'!OZ81="","",'[1]Data Checking'!OZ81)</f>
        <v/>
      </c>
      <c r="OW81" t="str">
        <f>IF('[1]Data Checking'!PA81="","",'[1]Data Checking'!PA81)</f>
        <v/>
      </c>
      <c r="OX81" t="str">
        <f>IF('[1]Data Checking'!PB81="","",'[1]Data Checking'!PB81)</f>
        <v/>
      </c>
      <c r="OY81" t="str">
        <f>IF('[1]Data Checking'!PC81="","",'[1]Data Checking'!PC81)</f>
        <v/>
      </c>
      <c r="OZ81" t="str">
        <f>IF('[1]Data Checking'!PD81="","",'[1]Data Checking'!PD81)</f>
        <v/>
      </c>
      <c r="PA81" t="str">
        <f>IF('[1]Data Checking'!PE81="","",'[1]Data Checking'!PE81)</f>
        <v/>
      </c>
      <c r="PB81" t="str">
        <f>IF('[1]Data Checking'!PF81="","",'[1]Data Checking'!PF81)</f>
        <v/>
      </c>
      <c r="PC81" t="str">
        <f>IF('[1]Data Checking'!PG81="","",'[1]Data Checking'!PG81)</f>
        <v/>
      </c>
      <c r="PD81" t="str">
        <f>IF('[1]Data Checking'!PH81="","",'[1]Data Checking'!PH81)</f>
        <v/>
      </c>
      <c r="PE81" t="str">
        <f>IF('[1]Data Checking'!PI81="","",'[1]Data Checking'!PI81)</f>
        <v/>
      </c>
      <c r="PF81" t="str">
        <f>IF('[1]Data Checking'!PJ81="","",'[1]Data Checking'!PJ81)</f>
        <v/>
      </c>
      <c r="PG81" t="str">
        <f>IF('[1]Data Checking'!PK81="","",'[1]Data Checking'!PK81)</f>
        <v/>
      </c>
      <c r="PH81" t="str">
        <f>IF('[1]Data Checking'!PL81="","",'[1]Data Checking'!PL81)</f>
        <v/>
      </c>
      <c r="PI81" t="str">
        <f>IF('[1]Data Checking'!PM81="","",'[1]Data Checking'!PM81)</f>
        <v/>
      </c>
      <c r="PJ81" t="str">
        <f>IF('[1]Data Checking'!PN81="","",'[1]Data Checking'!PN81)</f>
        <v/>
      </c>
      <c r="PK81" t="str">
        <f>IF('[1]Data Checking'!PO81="","",'[1]Data Checking'!PO81)</f>
        <v/>
      </c>
      <c r="PL81" t="str">
        <f>IF('[1]Data Checking'!PP81="","",'[1]Data Checking'!PP81)</f>
        <v/>
      </c>
      <c r="PM81" t="str">
        <f>IF('[1]Data Checking'!PQ81="","",'[1]Data Checking'!PQ81)</f>
        <v/>
      </c>
      <c r="PN81" t="str">
        <f>IF('[1]Data Checking'!PR81="","",'[1]Data Checking'!PR81)</f>
        <v/>
      </c>
      <c r="PO81" t="str">
        <f>IF('[1]Data Checking'!PS81="","",'[1]Data Checking'!PS81)</f>
        <v/>
      </c>
      <c r="PP81" t="str">
        <f>IF('[1]Data Checking'!PT81="","",'[1]Data Checking'!PT81)</f>
        <v/>
      </c>
      <c r="PQ81" t="str">
        <f>IF('[1]Data Checking'!PU81="","",'[1]Data Checking'!PU81)</f>
        <v/>
      </c>
      <c r="PR81" t="str">
        <f>IF('[1]Data Checking'!PV81="","",'[1]Data Checking'!PV81)</f>
        <v/>
      </c>
      <c r="PS81" t="str">
        <f>IF('[1]Data Checking'!PW81="","",'[1]Data Checking'!PW81)</f>
        <v/>
      </c>
      <c r="PT81" t="str">
        <f>IF('[1]Data Checking'!PX81="","",'[1]Data Checking'!PX81)</f>
        <v/>
      </c>
      <c r="PU81" t="str">
        <f>IF('[1]Data Checking'!PY81="","",'[1]Data Checking'!PY81)</f>
        <v/>
      </c>
      <c r="PV81" t="str">
        <f>IF('[1]Data Checking'!PZ81="","",'[1]Data Checking'!PZ81)</f>
        <v/>
      </c>
      <c r="PW81" t="str">
        <f>IF('[1]Data Checking'!QA81="","",'[1]Data Checking'!QA81)</f>
        <v/>
      </c>
      <c r="PX81" t="str">
        <f>IF('[1]Data Checking'!QB81="","",'[1]Data Checking'!QB81)</f>
        <v/>
      </c>
      <c r="PY81" t="str">
        <f>IF('[1]Data Checking'!QC81="","",'[1]Data Checking'!QC81)</f>
        <v/>
      </c>
      <c r="PZ81" t="str">
        <f>IF('[1]Data Checking'!QD81="","",'[1]Data Checking'!QD81)</f>
        <v/>
      </c>
      <c r="QA81" t="str">
        <f>IF('[1]Data Checking'!QE81="","",'[1]Data Checking'!QE81)</f>
        <v/>
      </c>
      <c r="QB81" t="str">
        <f>IF('[1]Data Checking'!QF81="","",'[1]Data Checking'!QF81)</f>
        <v/>
      </c>
      <c r="QC81" t="str">
        <f>IF('[1]Data Checking'!QG81="","",'[1]Data Checking'!QG81)</f>
        <v/>
      </c>
      <c r="QD81" t="str">
        <f>IF('[1]Data Checking'!QH81="","",'[1]Data Checking'!QH81)</f>
        <v/>
      </c>
      <c r="QE81" t="str">
        <f>IF('[1]Data Checking'!QI81="","",'[1]Data Checking'!QI81)</f>
        <v/>
      </c>
      <c r="QF81" t="str">
        <f>IF('[1]Data Checking'!QJ81="","",'[1]Data Checking'!QJ81)</f>
        <v/>
      </c>
      <c r="QG81" t="str">
        <f>IF('[1]Data Checking'!QK81="","",'[1]Data Checking'!QK81)</f>
        <v/>
      </c>
      <c r="QH81" t="str">
        <f>IF('[1]Data Checking'!QL81="","",'[1]Data Checking'!QL81)</f>
        <v/>
      </c>
      <c r="QI81" t="str">
        <f>IF('[1]Data Checking'!QM81="","",'[1]Data Checking'!QM81)</f>
        <v/>
      </c>
      <c r="QJ81" t="str">
        <f>IF('[1]Data Checking'!QN81="","",'[1]Data Checking'!QN81)</f>
        <v/>
      </c>
      <c r="QK81" t="str">
        <f>IF('[1]Data Checking'!QO81="","",'[1]Data Checking'!QO81)</f>
        <v/>
      </c>
      <c r="QL81" t="str">
        <f>IF('[1]Data Checking'!QP81="","",'[1]Data Checking'!QP81)</f>
        <v/>
      </c>
      <c r="QM81" t="str">
        <f>IF('[1]Data Checking'!QQ81="","",'[1]Data Checking'!QQ81)</f>
        <v/>
      </c>
      <c r="QN81" t="str">
        <f>IF('[1]Data Checking'!QR81="","",'[1]Data Checking'!QR81)</f>
        <v/>
      </c>
      <c r="QO81" t="str">
        <f>IF('[1]Data Checking'!QS81="","",'[1]Data Checking'!QS81)</f>
        <v/>
      </c>
      <c r="QP81" t="str">
        <f>IF('[1]Data Checking'!QT81="","",'[1]Data Checking'!QT81)</f>
        <v/>
      </c>
      <c r="QQ81" t="str">
        <f>IF('[1]Data Checking'!QU81="","",'[1]Data Checking'!QU81)</f>
        <v/>
      </c>
      <c r="QR81" t="str">
        <f>IF('[1]Data Checking'!QV81="","",'[1]Data Checking'!QV81)</f>
        <v/>
      </c>
      <c r="QS81" t="str">
        <f>IF('[1]Data Checking'!QW81="","",'[1]Data Checking'!QW81)</f>
        <v/>
      </c>
      <c r="QT81" t="str">
        <f>IF('[1]Data Checking'!QX81="","",'[1]Data Checking'!QX81)</f>
        <v/>
      </c>
      <c r="QU81" t="str">
        <f>IF('[1]Data Checking'!QY81="","",'[1]Data Checking'!QY81)</f>
        <v/>
      </c>
      <c r="QV81" t="str">
        <f>IF('[1]Data Checking'!QZ81="","",'[1]Data Checking'!QZ81)</f>
        <v/>
      </c>
      <c r="QW81" t="str">
        <f>IF('[1]Data Checking'!RA81="","",'[1]Data Checking'!RA81)</f>
        <v/>
      </c>
      <c r="QX81" t="str">
        <f>IF('[1]Data Checking'!RB81="","",'[1]Data Checking'!RB81)</f>
        <v/>
      </c>
      <c r="QY81" t="str">
        <f>IF('[1]Data Checking'!RC81="","",'[1]Data Checking'!RC81)</f>
        <v/>
      </c>
      <c r="QZ81" t="str">
        <f>IF('[1]Data Checking'!RD81="","",'[1]Data Checking'!RD81)</f>
        <v/>
      </c>
      <c r="RA81" t="str">
        <f>IF('[1]Data Checking'!RE81="","",'[1]Data Checking'!RE81)</f>
        <v/>
      </c>
      <c r="RB81" t="str">
        <f>IF('[1]Data Checking'!RF81="","",'[1]Data Checking'!RF81)</f>
        <v/>
      </c>
      <c r="RC81" t="str">
        <f>IF('[1]Data Checking'!RG81="","",'[1]Data Checking'!RG81)</f>
        <v/>
      </c>
      <c r="RD81" t="str">
        <f>IF('[1]Data Checking'!RH81="","",'[1]Data Checking'!RH81)</f>
        <v/>
      </c>
      <c r="RE81" t="str">
        <f>IF('[1]Data Checking'!RI81="","",'[1]Data Checking'!RI81)</f>
        <v/>
      </c>
      <c r="RF81" t="str">
        <f>IF('[1]Data Checking'!RJ81="","",'[1]Data Checking'!RJ81)</f>
        <v/>
      </c>
      <c r="RG81" t="str">
        <f>IF('[1]Data Checking'!RK81="","",'[1]Data Checking'!RK81)</f>
        <v/>
      </c>
      <c r="RH81" t="str">
        <f>IF('[1]Data Checking'!RL81="","",'[1]Data Checking'!RL81)</f>
        <v/>
      </c>
      <c r="RI81" t="str">
        <f>IF('[1]Data Checking'!RM81="","",'[1]Data Checking'!RM81)</f>
        <v/>
      </c>
      <c r="RJ81" t="str">
        <f>IF('[1]Data Checking'!RN81="","",'[1]Data Checking'!RN81)</f>
        <v/>
      </c>
      <c r="RK81" t="str">
        <f>IF('[1]Data Checking'!RO81="","",'[1]Data Checking'!RO81)</f>
        <v/>
      </c>
      <c r="RL81" t="str">
        <f>IF('[1]Data Checking'!RP81="","",'[1]Data Checking'!RP81)</f>
        <v/>
      </c>
      <c r="RM81" t="str">
        <f>IF('[1]Data Checking'!RQ81="","",'[1]Data Checking'!RQ81)</f>
        <v/>
      </c>
      <c r="RN81" t="str">
        <f>IF('[1]Data Checking'!RR81="","",'[1]Data Checking'!RR81)</f>
        <v/>
      </c>
      <c r="RO81" t="str">
        <f>IF('[1]Data Checking'!RS81="","",'[1]Data Checking'!RS81)</f>
        <v/>
      </c>
      <c r="RP81" t="str">
        <f>IF('[1]Data Checking'!RT81="","",'[1]Data Checking'!RT81)</f>
        <v/>
      </c>
      <c r="RQ81" t="str">
        <f>IF('[1]Data Checking'!RU81="","",'[1]Data Checking'!RU81)</f>
        <v/>
      </c>
      <c r="RR81" t="str">
        <f>IF('[1]Data Checking'!RV81="","",'[1]Data Checking'!RV81)</f>
        <v/>
      </c>
      <c r="RS81" t="str">
        <f>IF('[1]Data Checking'!RW81="","",'[1]Data Checking'!RW81)</f>
        <v/>
      </c>
      <c r="RT81" t="str">
        <f>IF('[1]Data Checking'!RX81="","",'[1]Data Checking'!RX81)</f>
        <v/>
      </c>
      <c r="RU81" t="str">
        <f>IF('[1]Data Checking'!RY81="","",'[1]Data Checking'!RY81)</f>
        <v/>
      </c>
      <c r="RV81" t="str">
        <f>IF('[1]Data Checking'!RZ81="","",'[1]Data Checking'!RZ81)</f>
        <v/>
      </c>
      <c r="RW81" t="str">
        <f>IF('[1]Data Checking'!SA81="","",'[1]Data Checking'!SA81)</f>
        <v/>
      </c>
      <c r="RX81" t="str">
        <f>IF('[1]Data Checking'!SB81="","",'[1]Data Checking'!SB81)</f>
        <v/>
      </c>
      <c r="RY81" t="str">
        <f>IF('[1]Data Checking'!SC81="","",'[1]Data Checking'!SC81)</f>
        <v/>
      </c>
      <c r="RZ81" t="str">
        <f>IF('[1]Data Checking'!SD81="","",'[1]Data Checking'!SD81)</f>
        <v/>
      </c>
      <c r="SA81" t="str">
        <f>IF('[1]Data Checking'!SE81="","",'[1]Data Checking'!SE81)</f>
        <v/>
      </c>
      <c r="SB81" t="str">
        <f>IF('[1]Data Checking'!SF81="","",'[1]Data Checking'!SF81)</f>
        <v/>
      </c>
      <c r="SC81" t="str">
        <f>IF('[1]Data Checking'!SG81="","",'[1]Data Checking'!SG81)</f>
        <v/>
      </c>
      <c r="SD81" t="str">
        <f>IF('[1]Data Checking'!SH81="","",'[1]Data Checking'!SH81)</f>
        <v/>
      </c>
      <c r="SE81" t="str">
        <f>IF('[1]Data Checking'!SI81="","",'[1]Data Checking'!SI81)</f>
        <v/>
      </c>
      <c r="SF81" t="str">
        <f>IF('[1]Data Checking'!SJ81="","",'[1]Data Checking'!SJ81)</f>
        <v/>
      </c>
      <c r="SG81" t="str">
        <f>IF('[1]Data Checking'!SK81="","",'[1]Data Checking'!SK81)</f>
        <v/>
      </c>
      <c r="SH81" t="str">
        <f>IF('[1]Data Checking'!SL81="","",'[1]Data Checking'!SL81)</f>
        <v/>
      </c>
      <c r="SI81" t="str">
        <f>IF('[1]Data Checking'!SM81="","",'[1]Data Checking'!SM81)</f>
        <v/>
      </c>
      <c r="SJ81" t="str">
        <f>IF('[1]Data Checking'!SN81="","",'[1]Data Checking'!SN81)</f>
        <v/>
      </c>
      <c r="SK81" t="str">
        <f>IF('[1]Data Checking'!SO81="","",'[1]Data Checking'!SO81)</f>
        <v/>
      </c>
      <c r="SL81" t="str">
        <f>IF('[1]Data Checking'!SP81="","",'[1]Data Checking'!SP81)</f>
        <v/>
      </c>
      <c r="SM81" t="str">
        <f>IF('[1]Data Checking'!SQ81="","",'[1]Data Checking'!SQ81)</f>
        <v/>
      </c>
      <c r="SN81" t="str">
        <f>IF('[1]Data Checking'!SR81="","",'[1]Data Checking'!SR81)</f>
        <v/>
      </c>
      <c r="SO81" t="str">
        <f>IF('[1]Data Checking'!SS81="","",'[1]Data Checking'!SS81)</f>
        <v/>
      </c>
      <c r="SP81" t="str">
        <f>IF('[1]Data Checking'!ST81="","",'[1]Data Checking'!ST81)</f>
        <v/>
      </c>
      <c r="SQ81" t="str">
        <f>IF('[1]Data Checking'!SU81="","",'[1]Data Checking'!SU81)</f>
        <v/>
      </c>
      <c r="SR81" t="str">
        <f>IF('[1]Data Checking'!SV81="","",'[1]Data Checking'!SV81)</f>
        <v/>
      </c>
      <c r="SS81" t="str">
        <f>IF('[1]Data Checking'!SW81="","",'[1]Data Checking'!SW81)</f>
        <v/>
      </c>
      <c r="ST81" t="str">
        <f>IF('[1]Data Checking'!SX81="","",'[1]Data Checking'!SX81)</f>
        <v/>
      </c>
      <c r="SU81" t="str">
        <f>IF('[1]Data Checking'!SY81="","",'[1]Data Checking'!SY81)</f>
        <v/>
      </c>
      <c r="SV81" t="str">
        <f>IF('[1]Data Checking'!SZ81="","",'[1]Data Checking'!SZ81)</f>
        <v/>
      </c>
      <c r="SW81" t="str">
        <f>IF('[1]Data Checking'!TA81="","",'[1]Data Checking'!TA81)</f>
        <v/>
      </c>
      <c r="SX81" t="str">
        <f>IF('[1]Data Checking'!TB81="","",'[1]Data Checking'!TB81)</f>
        <v/>
      </c>
      <c r="SY81" t="str">
        <f>IF('[1]Data Checking'!TC81="","",'[1]Data Checking'!TC81)</f>
        <v/>
      </c>
      <c r="SZ81" t="str">
        <f>IF('[1]Data Checking'!TD81="","",'[1]Data Checking'!TD81)</f>
        <v/>
      </c>
      <c r="TA81" t="str">
        <f>IF('[1]Data Checking'!TE81="","",'[1]Data Checking'!TE81)</f>
        <v/>
      </c>
      <c r="TB81" t="str">
        <f>IF('[1]Data Checking'!TF81="","",'[1]Data Checking'!TF81)</f>
        <v/>
      </c>
      <c r="TC81" t="str">
        <f>IF('[1]Data Checking'!TG81="","",'[1]Data Checking'!TG81)</f>
        <v/>
      </c>
      <c r="TD81" t="str">
        <f>IF('[1]Data Checking'!TH81="","",'[1]Data Checking'!TH81)</f>
        <v/>
      </c>
      <c r="TE81" t="str">
        <f>IF('[1]Data Checking'!TI81="","",'[1]Data Checking'!TI81)</f>
        <v/>
      </c>
      <c r="TF81" t="str">
        <f>IF('[1]Data Checking'!TJ81="","",'[1]Data Checking'!TJ81)</f>
        <v/>
      </c>
      <c r="TG81" t="str">
        <f>IF('[1]Data Checking'!TK81="","",'[1]Data Checking'!TK81)</f>
        <v/>
      </c>
      <c r="TH81" t="str">
        <f>IF('[1]Data Checking'!TL81="","",'[1]Data Checking'!TL81)</f>
        <v/>
      </c>
      <c r="TI81" t="str">
        <f>IF('[1]Data Checking'!TM81="","",'[1]Data Checking'!TM81)</f>
        <v/>
      </c>
      <c r="TJ81">
        <f>IF('[1]Data Checking'!TN81="","",'[1]Data Checking'!TN81)</f>
        <v>0</v>
      </c>
      <c r="TK81">
        <f>IF('[1]Data Checking'!TO81="","",'[1]Data Checking'!TO81)</f>
        <v>0</v>
      </c>
      <c r="TL81">
        <f>IF('[1]Data Checking'!TP81="","",'[1]Data Checking'!TP81)</f>
        <v>0</v>
      </c>
      <c r="TM81">
        <f>IF('[1]Data Checking'!TQ81="","",'[1]Data Checking'!TQ81)</f>
        <v>0</v>
      </c>
      <c r="TN81">
        <f>IF('[1]Data Checking'!TR81="","",'[1]Data Checking'!TR81)</f>
        <v>0</v>
      </c>
      <c r="TO81" t="str">
        <f>IF('[1]Data Checking'!TS81="","",'[1]Data Checking'!TS81)</f>
        <v/>
      </c>
      <c r="TP81" t="str">
        <f>IF('[1]Data Checking'!TT81="","",'[1]Data Checking'!TT81)</f>
        <v/>
      </c>
      <c r="TQ81">
        <f>IF('[1]Data Checking'!TU81="","",'[1]Data Checking'!TU81)</f>
        <v>237886558</v>
      </c>
      <c r="TR81" t="str">
        <f>IF('[1]Data Checking'!TV81="","",'[1]Data Checking'!TV81)</f>
        <v>39f65b7e-de46-4f51-9f6d-24fc7193e7af</v>
      </c>
      <c r="TS81">
        <f>IF('[1]Data Checking'!TW81="","",'[1]Data Checking'!TW81)</f>
        <v>44532.09642361111</v>
      </c>
      <c r="TT81" t="str">
        <f>IF('[1]Data Checking'!TX81="","",'[1]Data Checking'!TX81)</f>
        <v/>
      </c>
      <c r="TU81" t="str">
        <f>IF('[1]Data Checking'!TY81="","",'[1]Data Checking'!TY81)</f>
        <v/>
      </c>
      <c r="TV81" t="str">
        <f>IF('[1]Data Checking'!TZ81="","",'[1]Data Checking'!TZ81)</f>
        <v>submitted_via_web</v>
      </c>
      <c r="TW81" t="str">
        <f>IF('[1]Data Checking'!UA81="","",'[1]Data Checking'!UA81)</f>
        <v>icsm_haiti</v>
      </c>
      <c r="TX81" t="str">
        <f>IF('[1]Data Checking'!UB81="","",'[1]Data Checking'!UB81)</f>
        <v/>
      </c>
      <c r="TY81">
        <f>IF('[1]Data Checking'!UC81="","",'[1]Data Checking'!UC81)</f>
        <v>83</v>
      </c>
      <c r="TZ81" t="str">
        <f>IF('[1]Data Checking'!UD81="","",'[1]Data Checking'!UD81)</f>
        <v/>
      </c>
      <c r="UA81" t="e">
        <f>IF('[1]Data Checking'!UL81="","",'[1]Data Checking'!UL81)</f>
        <v>#REF!</v>
      </c>
      <c r="UB81" t="e">
        <f>IF('[1]Data Checking'!UM81="","",'[1]Data Checking'!UM81)</f>
        <v>#REF!</v>
      </c>
      <c r="UC81" t="e">
        <f>IF('[1]Data Checking'!UN81="","",'[1]Data Checking'!UN81)</f>
        <v>#REF!</v>
      </c>
    </row>
    <row r="82" spans="1:549">
      <c r="A82">
        <f>IF('[1]Data Checking'!D82="","",'[1]Data Checking'!D82)</f>
        <v>44531.589276423612</v>
      </c>
      <c r="B82">
        <f>IF('[1]Data Checking'!E82="","",'[1]Data Checking'!E82)</f>
        <v>44531.596655416673</v>
      </c>
      <c r="C82">
        <f>IF('[1]Data Checking'!F82="","",'[1]Data Checking'!F82)</f>
        <v>44531</v>
      </c>
      <c r="D82" t="str">
        <f>IF('[1]Data Checking'!H82="","",'[1]Data Checking'!H82)</f>
        <v>audit.csv</v>
      </c>
      <c r="E82" t="str">
        <f>IF('[1]Data Checking'!I82="","",'[1]Data Checking'!I82)</f>
        <v>icsm_haiti</v>
      </c>
      <c r="F82" t="str">
        <f>IF('[1]Data Checking'!J82="","",'[1]Data Checking'!J82)</f>
        <v/>
      </c>
      <c r="G82" t="str">
        <f>IF('[1]Data Checking'!K82="","",'[1]Data Checking'!K82)</f>
        <v/>
      </c>
      <c r="H82">
        <f>IF('[1]Data Checking'!L82="","",'[1]Data Checking'!L82)</f>
        <v>44531</v>
      </c>
      <c r="I82" t="str">
        <f>IF('[1]Data Checking'!M82="","",'[1]Data Checking'!M82)</f>
        <v>WFP</v>
      </c>
      <c r="J82" t="str">
        <f>IF('[1]Data Checking'!N82="","",'[1]Data Checking'!N82)</f>
        <v/>
      </c>
      <c r="K82" t="str">
        <f>IF('[1]Data Checking'!O82="","",'[1]Data Checking'!O82)</f>
        <v>wfp</v>
      </c>
      <c r="L82" t="str">
        <f>IF('[1]Data Checking'!P82="","",'[1]Data Checking'!P82)</f>
        <v>WFP</v>
      </c>
      <c r="M82" t="str">
        <f>IF('[1]Data Checking'!Q82="","",'[1]Data Checking'!Q82)</f>
        <v>WFP</v>
      </c>
      <c r="N82" t="str">
        <f>IF('[1]Data Checking'!R82="","",'[1]Data Checking'!R82)</f>
        <v>nord_JFP02</v>
      </c>
      <c r="O82" t="str">
        <f>IF('[1]Data Checking'!S82="","",'[1]Data Checking'!S82)</f>
        <v/>
      </c>
      <c r="P82" t="str">
        <f>IF('[1]Data Checking'!T82="","",'[1]Data Checking'!T82)</f>
        <v>wfp_jfp02</v>
      </c>
      <c r="Q82" t="str">
        <f>IF('[1]Data Checking'!U82="","",'[1]Data Checking'!U82)</f>
        <v>nord_JFP02</v>
      </c>
      <c r="R82" t="str">
        <f>IF('[1]Data Checking'!V82="","",'[1]Data Checking'!V82)</f>
        <v>nord_JFP02</v>
      </c>
      <c r="S82" t="str">
        <f>IF('[1]Data Checking'!W82="","",'[1]Data Checking'!W82)</f>
        <v>Nord</v>
      </c>
      <c r="T82" t="str">
        <f>IF('[1]Data Checking'!X82="","",'[1]Data Checking'!X82)</f>
        <v>Limonade</v>
      </c>
      <c r="U82" t="str">
        <f>IF('[1]Data Checking'!Y82="","",'[1]Data Checking'!Y82)</f>
        <v>HT0313</v>
      </c>
      <c r="V82" t="str">
        <f>IF('[1]Data Checking'!Z82="","",'[1]Data Checking'!Z82)</f>
        <v>Limonade</v>
      </c>
      <c r="W82" t="str">
        <f>IF('[1]Data Checking'!AA82="","",'[1]Data Checking'!AA82)</f>
        <v>1re Section Basse Plaine</v>
      </c>
      <c r="X82" t="str">
        <f>IF('[1]Data Checking'!AB82="","",'[1]Data Checking'!AB82)</f>
        <v>HT0313-01</v>
      </c>
      <c r="Y82" t="str">
        <f>IF('[1]Data Checking'!AC82="","",'[1]Data Checking'!AC82)</f>
        <v>1re Section Basse Plaine</v>
      </c>
      <c r="Z82" t="str">
        <f>IF('[1]Data Checking'!AD82="","",'[1]Data Checking'!AD82)</f>
        <v>Limonade</v>
      </c>
      <c r="AA82" t="str">
        <f>IF('[1]Data Checking'!AE82="","",'[1]Data Checking'!AE82)</f>
        <v/>
      </c>
      <c r="AB82" t="str">
        <f>IF('[1]Data Checking'!AF82="","",'[1]Data Checking'!AF82)</f>
        <v>lim_1</v>
      </c>
      <c r="AC82" t="str">
        <f>IF('[1]Data Checking'!AG82="","",'[1]Data Checking'!AG82)</f>
        <v>Limonade</v>
      </c>
      <c r="AD82" t="str">
        <f>IF('[1]Data Checking'!AH82="","",'[1]Data Checking'!AH82)</f>
        <v>Limonade</v>
      </c>
      <c r="AE82" t="str">
        <f>IF('[1]Data Checking'!AI82="","",'[1]Data Checking'!AI82)</f>
        <v>Marché principal de Limonade</v>
      </c>
      <c r="AF82" t="str">
        <f>IF('[1]Data Checking'!AJ82="","",'[1]Data Checking'!AJ82)</f>
        <v/>
      </c>
      <c r="AG82" t="str">
        <f>IF('[1]Data Checking'!AK82="","",'[1]Data Checking'!AK82)</f>
        <v>Limonade</v>
      </c>
      <c r="AH82" t="str">
        <f>IF('[1]Data Checking'!AL82="","",'[1]Data Checking'!AL82)</f>
        <v>Marché principal de Limonade</v>
      </c>
      <c r="AI82" t="str">
        <f>IF('[1]Data Checking'!AM82="","",'[1]Data Checking'!AM82)</f>
        <v>Marché principal de Limonade</v>
      </c>
      <c r="AJ82" t="str">
        <f>IF('[1]Data Checking'!AN82="","",'[1]Data Checking'!AN82)</f>
        <v>Milieu urbain</v>
      </c>
      <c r="AK82" t="str">
        <f>IF('[1]Data Checking'!AO82="","",'[1]Data Checking'!AO82)</f>
        <v>Enquête auprès d'un marchand</v>
      </c>
      <c r="AL82" t="str">
        <f>IF('[1]Data Checking'!AP82="","",'[1]Data Checking'!AP82)</f>
        <v>Oui</v>
      </c>
      <c r="AM82" t="str">
        <f>IF('[1]Data Checking'!AQ82="","",'[1]Data Checking'!AQ82)</f>
        <v/>
      </c>
      <c r="AN82" t="str">
        <f>IF('[1]Data Checking'!AR82="","",'[1]Data Checking'!AR82)</f>
        <v>Oui</v>
      </c>
      <c r="AO82" t="str">
        <f>IF('[1]Data Checking'!AS82="","",'[1]Data Checking'!AS82)</f>
        <v/>
      </c>
      <c r="AP82" t="str">
        <f>IF('[1]Data Checking'!AT82="","",'[1]Data Checking'!AT82)</f>
        <v>Femme</v>
      </c>
      <c r="AQ82">
        <f>IF('[1]Data Checking'!AU82="","",'[1]Data Checking'!AU82)</f>
        <v>44531</v>
      </c>
      <c r="AR82">
        <f>IF('[1]Data Checking'!AV82="","",'[1]Data Checking'!AV82)</f>
        <v>44531</v>
      </c>
      <c r="AS82" t="str">
        <f>IF('[1]Data Checking'!AW82="","",'[1]Data Checking'!AW82)</f>
        <v>Détaillant sur une table</v>
      </c>
      <c r="AT82" t="str">
        <f>IF('[1]Data Checking'!AX82="","",'[1]Data Checking'!AX82)</f>
        <v/>
      </c>
      <c r="AU82" t="str">
        <f>IF('[1]Data Checking'!AY82="","",'[1]Data Checking'!AY82)</f>
        <v>Nourriture</v>
      </c>
      <c r="AV82">
        <f>IF('[1]Data Checking'!AZ82="","",'[1]Data Checking'!AZ82)</f>
        <v>1</v>
      </c>
      <c r="AW82">
        <f>IF('[1]Data Checking'!BA82="","",'[1]Data Checking'!BA82)</f>
        <v>0</v>
      </c>
      <c r="AX82">
        <f>IF('[1]Data Checking'!BB82="","",'[1]Data Checking'!BB82)</f>
        <v>0</v>
      </c>
      <c r="AY82">
        <f>IF('[1]Data Checking'!BC82="","",'[1]Data Checking'!BC82)</f>
        <v>0</v>
      </c>
      <c r="AZ82" t="str">
        <f>IF('[1]Data Checking'!BD82="","",'[1]Data Checking'!BD82)</f>
        <v>nourriture</v>
      </c>
      <c r="BA82" t="str">
        <f>IF('[1]Data Checking'!BE82="","",'[1]Data Checking'!BE82)</f>
        <v>Nourriture</v>
      </c>
      <c r="BB82" t="str">
        <f>IF('[1]Data Checking'!BF82="","",'[1]Data Checking'!BF82)</f>
        <v>En espèces (Gourde)</v>
      </c>
      <c r="BC82">
        <f>IF('[1]Data Checking'!BG82="","",'[1]Data Checking'!BG82)</f>
        <v>1</v>
      </c>
      <c r="BD82">
        <f>IF('[1]Data Checking'!BH82="","",'[1]Data Checking'!BH82)</f>
        <v>0</v>
      </c>
      <c r="BE82">
        <f>IF('[1]Data Checking'!BI82="","",'[1]Data Checking'!BI82)</f>
        <v>0</v>
      </c>
      <c r="BF82">
        <f>IF('[1]Data Checking'!BJ82="","",'[1]Data Checking'!BJ82)</f>
        <v>0</v>
      </c>
      <c r="BG82">
        <f>IF('[1]Data Checking'!BK82="","",'[1]Data Checking'!BK82)</f>
        <v>0</v>
      </c>
      <c r="BH82">
        <f>IF('[1]Data Checking'!BL82="","",'[1]Data Checking'!BL82)</f>
        <v>0</v>
      </c>
      <c r="BI82">
        <f>IF('[1]Data Checking'!BM82="","",'[1]Data Checking'!BM82)</f>
        <v>0</v>
      </c>
      <c r="BJ82">
        <f>IF('[1]Data Checking'!BN82="","",'[1]Data Checking'!BN82)</f>
        <v>0</v>
      </c>
      <c r="BK82">
        <f>IF('[1]Data Checking'!BO82="","",'[1]Data Checking'!BO82)</f>
        <v>0</v>
      </c>
      <c r="BL82">
        <f>IF('[1]Data Checking'!BP82="","",'[1]Data Checking'!BP82)</f>
        <v>0</v>
      </c>
      <c r="BM82" t="str">
        <f>IF('[1]Data Checking'!BQ82="","",'[1]Data Checking'!BQ82)</f>
        <v/>
      </c>
      <c r="BN82" t="str">
        <f>IF('[1]Data Checking'!BR82="","",'[1]Data Checking'!BR82)</f>
        <v>Je ne sais pas / Je ne souhaite pas répondre</v>
      </c>
      <c r="BO82" t="str">
        <f>IF('[1]Data Checking'!BS82="","",'[1]Data Checking'!BS82)</f>
        <v>Moins de 20</v>
      </c>
      <c r="BP82" t="str">
        <f>IF('[1]Data Checking'!BT82="","",'[1]Data Checking'!BT82)</f>
        <v>Farine de blé blanche Riz Maïs (moulu) Sucre Haricot noir Haricot rouge Huile végétale</v>
      </c>
      <c r="BQ82">
        <f>IF('[1]Data Checking'!BU82="","",'[1]Data Checking'!BU82)</f>
        <v>1</v>
      </c>
      <c r="BR82">
        <f>IF('[1]Data Checking'!BV82="","",'[1]Data Checking'!BV82)</f>
        <v>1</v>
      </c>
      <c r="BS82">
        <f>IF('[1]Data Checking'!BW82="","",'[1]Data Checking'!BW82)</f>
        <v>1</v>
      </c>
      <c r="BT82">
        <f>IF('[1]Data Checking'!BX82="","",'[1]Data Checking'!BX82)</f>
        <v>1</v>
      </c>
      <c r="BU82">
        <f>IF('[1]Data Checking'!BY82="","",'[1]Data Checking'!BY82)</f>
        <v>1</v>
      </c>
      <c r="BV82">
        <f>IF('[1]Data Checking'!BZ82="","",'[1]Data Checking'!BZ82)</f>
        <v>1</v>
      </c>
      <c r="BW82">
        <f>IF('[1]Data Checking'!CA82="","",'[1]Data Checking'!CA82)</f>
        <v>1</v>
      </c>
      <c r="BX82">
        <f>IF('[1]Data Checking'!CB82="","",'[1]Data Checking'!CB82)</f>
        <v>0</v>
      </c>
      <c r="BY82" t="str">
        <f>IF('[1]Data Checking'!CC82="","",'[1]Data Checking'!CC82)</f>
        <v>Oui je connais le prix de mes produits en grosse marmite</v>
      </c>
      <c r="BZ82">
        <f>IF('[1]Data Checking'!CD82="","",'[1]Data Checking'!CD82)</f>
        <v>289</v>
      </c>
      <c r="CA82">
        <f>IF('[1]Data Checking'!CE82="","",'[1]Data Checking'!CE82)</f>
        <v>144.5</v>
      </c>
      <c r="CB82" t="str">
        <f>IF('[1]Data Checking'!CF82="","",'[1]Data Checking'!CF82)</f>
        <v>Oui</v>
      </c>
      <c r="CC82">
        <f>IF('[1]Data Checking'!CG82="","",'[1]Data Checking'!CG82)</f>
        <v>420</v>
      </c>
      <c r="CD82">
        <f>IF('[1]Data Checking'!CH82="","",'[1]Data Checking'!CH82)</f>
        <v>161.53846153846101</v>
      </c>
      <c r="CE82" t="str">
        <f>IF('[1]Data Checking'!CI82="","",'[1]Data Checking'!CI82)</f>
        <v>Oui</v>
      </c>
      <c r="CF82">
        <f>IF('[1]Data Checking'!CJ82="","",'[1]Data Checking'!CJ82)</f>
        <v>289</v>
      </c>
      <c r="CG82">
        <f>IF('[1]Data Checking'!CK82="","",'[1]Data Checking'!CK82)</f>
        <v>125.652173913043</v>
      </c>
      <c r="CH82" t="str">
        <f>IF('[1]Data Checking'!CL82="","",'[1]Data Checking'!CL82)</f>
        <v>Oui</v>
      </c>
      <c r="CI82">
        <f>IF('[1]Data Checking'!CM82="","",'[1]Data Checking'!CM82)</f>
        <v>455</v>
      </c>
      <c r="CJ82">
        <f>IF('[1]Data Checking'!CN82="","",'[1]Data Checking'!CN82)</f>
        <v>156.896551724137</v>
      </c>
      <c r="CK82" t="str">
        <f>IF('[1]Data Checking'!CO82="","",'[1]Data Checking'!CO82)</f>
        <v>Oui</v>
      </c>
      <c r="CL82">
        <f>IF('[1]Data Checking'!CP82="","",'[1]Data Checking'!CP82)</f>
        <v>700</v>
      </c>
      <c r="CM82">
        <f>IF('[1]Data Checking'!CQ82="","",'[1]Data Checking'!CQ82)</f>
        <v>291.666666666666</v>
      </c>
      <c r="CN82" t="str">
        <f>IF('[1]Data Checking'!CR82="","",'[1]Data Checking'!CR82)</f>
        <v>Non</v>
      </c>
      <c r="CO82">
        <f>IF('[1]Data Checking'!CS82="","",'[1]Data Checking'!CS82)</f>
        <v>700</v>
      </c>
      <c r="CP82">
        <f>IF('[1]Data Checking'!CT82="","",'[1]Data Checking'!CT82)</f>
        <v>291.666666666666</v>
      </c>
      <c r="CQ82" t="str">
        <f>IF('[1]Data Checking'!CU82="","",'[1]Data Checking'!CU82)</f>
        <v>Oui</v>
      </c>
      <c r="CR82" t="str">
        <f>IF('[1]Data Checking'!CV82="","",'[1]Data Checking'!CV82)</f>
        <v>Bidon/Bouteille fermée.</v>
      </c>
      <c r="CS82" t="str">
        <f>IF('[1]Data Checking'!CW82="","",'[1]Data Checking'!CW82)</f>
        <v>Oui</v>
      </c>
      <c r="CT82">
        <f>IF('[1]Data Checking'!CX82="","",'[1]Data Checking'!CX82)</f>
        <v>1000</v>
      </c>
      <c r="CU82" t="str">
        <f>IF('[1]Data Checking'!CY82="","",'[1]Data Checking'!CY82)</f>
        <v/>
      </c>
      <c r="CV82" t="str">
        <f>IF('[1]Data Checking'!CZ82="","",'[1]Data Checking'!CZ82)</f>
        <v/>
      </c>
      <c r="CW82" t="str">
        <f>IF('[1]Data Checking'!DA82="","",'[1]Data Checking'!DA82)</f>
        <v/>
      </c>
      <c r="CX82" t="str">
        <f>IF('[1]Data Checking'!DB82="","",'[1]Data Checking'!DB82)</f>
        <v/>
      </c>
      <c r="CY82" t="str">
        <f>IF('[1]Data Checking'!DC82="","",'[1]Data Checking'!DC82)</f>
        <v/>
      </c>
      <c r="CZ82" t="str">
        <f>IF('[1]Data Checking'!DD82="","",'[1]Data Checking'!DD82)</f>
        <v/>
      </c>
      <c r="DA82" t="str">
        <f>IF('[1]Data Checking'!DE82="","",'[1]Data Checking'!DE82)</f>
        <v>NA</v>
      </c>
      <c r="DB82">
        <f>IF('[1]Data Checking'!DF82="","",'[1]Data Checking'!DF82)</f>
        <v>1000</v>
      </c>
      <c r="DC82" t="str">
        <f>IF('[1]Data Checking'!DG82="","",'[1]Data Checking'!DG82)</f>
        <v>Oui</v>
      </c>
      <c r="DD82" t="str">
        <f>IF('[1]Data Checking'!DH82="","",'[1]Data Checking'!DH82)</f>
        <v>Oui</v>
      </c>
      <c r="DE82" t="str">
        <f>IF('[1]Data Checking'!DI82="","",'[1]Data Checking'!DI82)</f>
        <v>Changement du taux de change de la Gourde Pas assez d'argent Article trop cher</v>
      </c>
      <c r="DF82">
        <f>IF('[1]Data Checking'!DJ82="","",'[1]Data Checking'!DJ82)</f>
        <v>1</v>
      </c>
      <c r="DG82">
        <f>IF('[1]Data Checking'!DK82="","",'[1]Data Checking'!DK82)</f>
        <v>0</v>
      </c>
      <c r="DH82">
        <f>IF('[1]Data Checking'!DL82="","",'[1]Data Checking'!DL82)</f>
        <v>0</v>
      </c>
      <c r="DI82">
        <f>IF('[1]Data Checking'!DM82="","",'[1]Data Checking'!DM82)</f>
        <v>0</v>
      </c>
      <c r="DJ82">
        <f>IF('[1]Data Checking'!DN82="","",'[1]Data Checking'!DN82)</f>
        <v>1</v>
      </c>
      <c r="DK82">
        <f>IF('[1]Data Checking'!DO82="","",'[1]Data Checking'!DO82)</f>
        <v>1</v>
      </c>
      <c r="DL82">
        <f>IF('[1]Data Checking'!DP82="","",'[1]Data Checking'!DP82)</f>
        <v>0</v>
      </c>
      <c r="DM82">
        <f>IF('[1]Data Checking'!DQ82="","",'[1]Data Checking'!DQ82)</f>
        <v>0</v>
      </c>
      <c r="DN82">
        <f>IF('[1]Data Checking'!DR82="","",'[1]Data Checking'!DR82)</f>
        <v>0</v>
      </c>
      <c r="DO82">
        <f>IF('[1]Data Checking'!DS82="","",'[1]Data Checking'!DS82)</f>
        <v>0</v>
      </c>
      <c r="DP82">
        <f>IF('[1]Data Checking'!DT82="","",'[1]Data Checking'!DT82)</f>
        <v>0</v>
      </c>
      <c r="DQ82">
        <f>IF('[1]Data Checking'!DU82="","",'[1]Data Checking'!DU82)</f>
        <v>0</v>
      </c>
      <c r="DR82">
        <f>IF('[1]Data Checking'!DV82="","",'[1]Data Checking'!DV82)</f>
        <v>0</v>
      </c>
      <c r="DS82">
        <f>IF('[1]Data Checking'!DW82="","",'[1]Data Checking'!DW82)</f>
        <v>0</v>
      </c>
      <c r="DT82" t="str">
        <f>IF('[1]Data Checking'!DX82="","",'[1]Data Checking'!DX82)</f>
        <v/>
      </c>
      <c r="DU82" t="str">
        <f>IF('[1]Data Checking'!DY82="","",'[1]Data Checking'!DY82)</f>
        <v>Haricot rouge</v>
      </c>
      <c r="DV82">
        <f>IF('[1]Data Checking'!DZ82="","",'[1]Data Checking'!DZ82)</f>
        <v>0</v>
      </c>
      <c r="DW82">
        <f>IF('[1]Data Checking'!EA82="","",'[1]Data Checking'!EA82)</f>
        <v>0</v>
      </c>
      <c r="DX82">
        <f>IF('[1]Data Checking'!EB82="","",'[1]Data Checking'!EB82)</f>
        <v>0</v>
      </c>
      <c r="DY82">
        <f>IF('[1]Data Checking'!EC82="","",'[1]Data Checking'!EC82)</f>
        <v>0</v>
      </c>
      <c r="DZ82">
        <f>IF('[1]Data Checking'!ED82="","",'[1]Data Checking'!ED82)</f>
        <v>0</v>
      </c>
      <c r="EA82">
        <f>IF('[1]Data Checking'!EE82="","",'[1]Data Checking'!EE82)</f>
        <v>1</v>
      </c>
      <c r="EB82">
        <f>IF('[1]Data Checking'!EF82="","",'[1]Data Checking'!EF82)</f>
        <v>0</v>
      </c>
      <c r="EC82">
        <f>IF('[1]Data Checking'!EG82="","",'[1]Data Checking'!EG82)</f>
        <v>0</v>
      </c>
      <c r="ED82" t="str">
        <f>IF('[1]Data Checking'!EH82="","",'[1]Data Checking'!EH82)</f>
        <v>Oui</v>
      </c>
      <c r="EE82" t="str">
        <f>IF('[1]Data Checking'!EI82="","",'[1]Data Checking'!EI82)</f>
        <v>Non</v>
      </c>
      <c r="EF82" t="str">
        <f>IF('[1]Data Checking'!EJ82="","",'[1]Data Checking'!EJ82)</f>
        <v>Oui</v>
      </c>
      <c r="EG82" t="str">
        <f>IF('[1]Data Checking'!EK82="","",'[1]Data Checking'!EK82)</f>
        <v>Nord</v>
      </c>
      <c r="EH82" t="str">
        <f>IF('[1]Data Checking'!EL82="","",'[1]Data Checking'!EL82)</f>
        <v>Meme</v>
      </c>
      <c r="EI82" t="str">
        <f>IF('[1]Data Checking'!EM82="","",'[1]Data Checking'!EM82)</f>
        <v>Cap-Haïtien</v>
      </c>
      <c r="EJ82" t="str">
        <f>IF('[1]Data Checking'!EN82="","",'[1]Data Checking'!EN82)</f>
        <v>Différent</v>
      </c>
      <c r="EK82" t="str">
        <f>IF('[1]Data Checking'!EO82="","",'[1]Data Checking'!EO82)</f>
        <v/>
      </c>
      <c r="EL82" t="str">
        <f>IF('[1]Data Checking'!EP82="","",'[1]Data Checking'!EP82)</f>
        <v/>
      </c>
      <c r="EM82" t="str">
        <f>IF('[1]Data Checking'!EQ82="","",'[1]Data Checking'!EQ82)</f>
        <v/>
      </c>
      <c r="EN82" t="str">
        <f>IF('[1]Data Checking'!ER82="","",'[1]Data Checking'!ER82)</f>
        <v/>
      </c>
      <c r="EO82" t="str">
        <f>IF('[1]Data Checking'!ES82="","",'[1]Data Checking'!ES82)</f>
        <v/>
      </c>
      <c r="EP82" t="str">
        <f>IF('[1]Data Checking'!ET82="","",'[1]Data Checking'!ET82)</f>
        <v/>
      </c>
      <c r="EQ82" t="str">
        <f>IF('[1]Data Checking'!EU82="","",'[1]Data Checking'!EU82)</f>
        <v/>
      </c>
      <c r="ER82" t="str">
        <f>IF('[1]Data Checking'!EV82="","",'[1]Data Checking'!EV82)</f>
        <v/>
      </c>
      <c r="ES82" t="str">
        <f>IF('[1]Data Checking'!EW82="","",'[1]Data Checking'!EW82)</f>
        <v/>
      </c>
      <c r="ET82" t="str">
        <f>IF('[1]Data Checking'!EX82="","",'[1]Data Checking'!EX82)</f>
        <v/>
      </c>
      <c r="EU82" t="str">
        <f>IF('[1]Data Checking'!EY82="","",'[1]Data Checking'!EY82)</f>
        <v/>
      </c>
      <c r="EV82" t="str">
        <f>IF('[1]Data Checking'!EZ82="","",'[1]Data Checking'!EZ82)</f>
        <v/>
      </c>
      <c r="EW82" t="str">
        <f>IF('[1]Data Checking'!FA82="","",'[1]Data Checking'!FA82)</f>
        <v/>
      </c>
      <c r="EX82" t="str">
        <f>IF('[1]Data Checking'!FB82="","",'[1]Data Checking'!FB82)</f>
        <v/>
      </c>
      <c r="EY82" t="str">
        <f>IF('[1]Data Checking'!FC82="","",'[1]Data Checking'!FC82)</f>
        <v/>
      </c>
      <c r="EZ82" t="str">
        <f>IF('[1]Data Checking'!FD82="","",'[1]Data Checking'!FD82)</f>
        <v/>
      </c>
      <c r="FA82" t="str">
        <f>IF('[1]Data Checking'!FE82="","",'[1]Data Checking'!FE82)</f>
        <v/>
      </c>
      <c r="FB82" t="str">
        <f>IF('[1]Data Checking'!FF82="","",'[1]Data Checking'!FF82)</f>
        <v/>
      </c>
      <c r="FC82" t="str">
        <f>IF('[1]Data Checking'!FG82="","",'[1]Data Checking'!FG82)</f>
        <v/>
      </c>
      <c r="FD82" t="str">
        <f>IF('[1]Data Checking'!FH82="","",'[1]Data Checking'!FH82)</f>
        <v/>
      </c>
      <c r="FE82" t="str">
        <f>IF('[1]Data Checking'!FI82="","",'[1]Data Checking'!FI82)</f>
        <v/>
      </c>
      <c r="FF82" t="str">
        <f>IF('[1]Data Checking'!FJ82="","",'[1]Data Checking'!FJ82)</f>
        <v/>
      </c>
      <c r="FG82" t="str">
        <f>IF('[1]Data Checking'!FK82="","",'[1]Data Checking'!FK82)</f>
        <v/>
      </c>
      <c r="FH82" t="str">
        <f>IF('[1]Data Checking'!FL82="","",'[1]Data Checking'!FL82)</f>
        <v/>
      </c>
      <c r="FI82" t="str">
        <f>IF('[1]Data Checking'!FM82="","",'[1]Data Checking'!FM82)</f>
        <v/>
      </c>
      <c r="FJ82" t="str">
        <f>IF('[1]Data Checking'!FN82="","",'[1]Data Checking'!FN82)</f>
        <v/>
      </c>
      <c r="FK82" t="str">
        <f>IF('[1]Data Checking'!FO82="","",'[1]Data Checking'!FO82)</f>
        <v/>
      </c>
      <c r="FL82" t="str">
        <f>IF('[1]Data Checking'!FP82="","",'[1]Data Checking'!FP82)</f>
        <v/>
      </c>
      <c r="FM82" t="str">
        <f>IF('[1]Data Checking'!FQ82="","",'[1]Data Checking'!FQ82)</f>
        <v/>
      </c>
      <c r="FN82" t="str">
        <f>IF('[1]Data Checking'!FR82="","",'[1]Data Checking'!FR82)</f>
        <v/>
      </c>
      <c r="FO82" t="str">
        <f>IF('[1]Data Checking'!FS82="","",'[1]Data Checking'!FS82)</f>
        <v/>
      </c>
      <c r="FP82" t="str">
        <f>IF('[1]Data Checking'!FT82="","",'[1]Data Checking'!FT82)</f>
        <v/>
      </c>
      <c r="FQ82" t="str">
        <f>IF('[1]Data Checking'!FU82="","",'[1]Data Checking'!FU82)</f>
        <v/>
      </c>
      <c r="FR82" t="str">
        <f>IF('[1]Data Checking'!FV82="","",'[1]Data Checking'!FV82)</f>
        <v/>
      </c>
      <c r="FS82" t="str">
        <f>IF('[1]Data Checking'!FW82="","",'[1]Data Checking'!FW82)</f>
        <v/>
      </c>
      <c r="FT82" t="str">
        <f>IF('[1]Data Checking'!FX82="","",'[1]Data Checking'!FX82)</f>
        <v/>
      </c>
      <c r="FU82" t="str">
        <f>IF('[1]Data Checking'!FY82="","",'[1]Data Checking'!FY82)</f>
        <v/>
      </c>
      <c r="FV82" t="str">
        <f>IF('[1]Data Checking'!FZ82="","",'[1]Data Checking'!FZ82)</f>
        <v/>
      </c>
      <c r="FW82" t="str">
        <f>IF('[1]Data Checking'!GA82="","",'[1]Data Checking'!GA82)</f>
        <v/>
      </c>
      <c r="FX82" t="str">
        <f>IF('[1]Data Checking'!GB82="","",'[1]Data Checking'!GB82)</f>
        <v/>
      </c>
      <c r="FY82" t="str">
        <f>IF('[1]Data Checking'!GC82="","",'[1]Data Checking'!GC82)</f>
        <v/>
      </c>
      <c r="FZ82" t="str">
        <f>IF('[1]Data Checking'!GD82="","",'[1]Data Checking'!GD82)</f>
        <v/>
      </c>
      <c r="GA82" t="str">
        <f>IF('[1]Data Checking'!GE82="","",'[1]Data Checking'!GE82)</f>
        <v/>
      </c>
      <c r="GB82" t="str">
        <f>IF('[1]Data Checking'!GF82="","",'[1]Data Checking'!GF82)</f>
        <v/>
      </c>
      <c r="GC82" t="str">
        <f>IF('[1]Data Checking'!GG82="","",'[1]Data Checking'!GG82)</f>
        <v/>
      </c>
      <c r="GD82" t="str">
        <f>IF('[1]Data Checking'!GH82="","",'[1]Data Checking'!GH82)</f>
        <v/>
      </c>
      <c r="GE82" t="str">
        <f>IF('[1]Data Checking'!GI82="","",'[1]Data Checking'!GI82)</f>
        <v/>
      </c>
      <c r="GF82" t="str">
        <f>IF('[1]Data Checking'!GJ82="","",'[1]Data Checking'!GJ82)</f>
        <v/>
      </c>
      <c r="GG82" t="str">
        <f>IF('[1]Data Checking'!GK82="","",'[1]Data Checking'!GK82)</f>
        <v/>
      </c>
      <c r="GH82" t="str">
        <f>IF('[1]Data Checking'!GL82="","",'[1]Data Checking'!GL82)</f>
        <v/>
      </c>
      <c r="GI82" t="str">
        <f>IF('[1]Data Checking'!GM82="","",'[1]Data Checking'!GM82)</f>
        <v/>
      </c>
      <c r="GJ82" t="str">
        <f>IF('[1]Data Checking'!GN82="","",'[1]Data Checking'!GN82)</f>
        <v/>
      </c>
      <c r="GK82" t="str">
        <f>IF('[1]Data Checking'!GO82="","",'[1]Data Checking'!GO82)</f>
        <v/>
      </c>
      <c r="GL82" t="str">
        <f>IF('[1]Data Checking'!GP82="","",'[1]Data Checking'!GP82)</f>
        <v/>
      </c>
      <c r="GM82" t="str">
        <f>IF('[1]Data Checking'!GQ82="","",'[1]Data Checking'!GQ82)</f>
        <v/>
      </c>
      <c r="GN82" t="str">
        <f>IF('[1]Data Checking'!GR82="","",'[1]Data Checking'!GR82)</f>
        <v/>
      </c>
      <c r="GO82" t="str">
        <f>IF('[1]Data Checking'!GS82="","",'[1]Data Checking'!GS82)</f>
        <v/>
      </c>
      <c r="GP82" t="str">
        <f>IF('[1]Data Checking'!GT82="","",'[1]Data Checking'!GT82)</f>
        <v/>
      </c>
      <c r="GQ82" t="str">
        <f>IF('[1]Data Checking'!GU82="","",'[1]Data Checking'!GU82)</f>
        <v/>
      </c>
      <c r="GR82" t="str">
        <f>IF('[1]Data Checking'!GV82="","",'[1]Data Checking'!GV82)</f>
        <v/>
      </c>
      <c r="GS82" t="str">
        <f>IF('[1]Data Checking'!GW82="","",'[1]Data Checking'!GW82)</f>
        <v/>
      </c>
      <c r="GT82" t="str">
        <f>IF('[1]Data Checking'!GX82="","",'[1]Data Checking'!GX82)</f>
        <v/>
      </c>
      <c r="GU82" t="str">
        <f>IF('[1]Data Checking'!GY82="","",'[1]Data Checking'!GY82)</f>
        <v/>
      </c>
      <c r="GV82" t="str">
        <f>IF('[1]Data Checking'!GZ82="","",'[1]Data Checking'!GZ82)</f>
        <v/>
      </c>
      <c r="GW82" t="str">
        <f>IF('[1]Data Checking'!HA82="","",'[1]Data Checking'!HA82)</f>
        <v/>
      </c>
      <c r="GX82" t="str">
        <f>IF('[1]Data Checking'!HB82="","",'[1]Data Checking'!HB82)</f>
        <v/>
      </c>
      <c r="GY82" t="str">
        <f>IF('[1]Data Checking'!HC82="","",'[1]Data Checking'!HC82)</f>
        <v/>
      </c>
      <c r="GZ82" t="str">
        <f>IF('[1]Data Checking'!HD82="","",'[1]Data Checking'!HD82)</f>
        <v/>
      </c>
      <c r="HA82" t="str">
        <f>IF('[1]Data Checking'!HE82="","",'[1]Data Checking'!HE82)</f>
        <v/>
      </c>
      <c r="HB82" t="str">
        <f>IF('[1]Data Checking'!HF82="","",'[1]Data Checking'!HF82)</f>
        <v/>
      </c>
      <c r="HC82" t="str">
        <f>IF('[1]Data Checking'!HG82="","",'[1]Data Checking'!HG82)</f>
        <v/>
      </c>
      <c r="HD82" t="str">
        <f>IF('[1]Data Checking'!HH82="","",'[1]Data Checking'!HH82)</f>
        <v/>
      </c>
      <c r="HE82" t="str">
        <f>IF('[1]Data Checking'!HI82="","",'[1]Data Checking'!HI82)</f>
        <v/>
      </c>
      <c r="HF82" t="str">
        <f>IF('[1]Data Checking'!HJ82="","",'[1]Data Checking'!HJ82)</f>
        <v/>
      </c>
      <c r="HG82" t="str">
        <f>IF('[1]Data Checking'!HK82="","",'[1]Data Checking'!HK82)</f>
        <v/>
      </c>
      <c r="HH82" t="str">
        <f>IF('[1]Data Checking'!HL82="","",'[1]Data Checking'!HL82)</f>
        <v/>
      </c>
      <c r="HI82" t="str">
        <f>IF('[1]Data Checking'!HM82="","",'[1]Data Checking'!HM82)</f>
        <v/>
      </c>
      <c r="HJ82" t="str">
        <f>IF('[1]Data Checking'!HN82="","",'[1]Data Checking'!HN82)</f>
        <v/>
      </c>
      <c r="HK82" t="str">
        <f>IF('[1]Data Checking'!HO82="","",'[1]Data Checking'!HO82)</f>
        <v/>
      </c>
      <c r="HL82" t="str">
        <f>IF('[1]Data Checking'!HP82="","",'[1]Data Checking'!HP82)</f>
        <v/>
      </c>
      <c r="HM82" t="str">
        <f>IF('[1]Data Checking'!HQ82="","",'[1]Data Checking'!HQ82)</f>
        <v/>
      </c>
      <c r="HN82" t="str">
        <f>IF('[1]Data Checking'!HR82="","",'[1]Data Checking'!HR82)</f>
        <v/>
      </c>
      <c r="HO82" t="str">
        <f>IF('[1]Data Checking'!HS82="","",'[1]Data Checking'!HS82)</f>
        <v/>
      </c>
      <c r="HP82" t="str">
        <f>IF('[1]Data Checking'!HT82="","",'[1]Data Checking'!HT82)</f>
        <v/>
      </c>
      <c r="HQ82" t="str">
        <f>IF('[1]Data Checking'!HU82="","",'[1]Data Checking'!HU82)</f>
        <v/>
      </c>
      <c r="HR82" t="str">
        <f>IF('[1]Data Checking'!HV82="","",'[1]Data Checking'!HV82)</f>
        <v/>
      </c>
      <c r="HS82" t="str">
        <f>IF('[1]Data Checking'!HW82="","",'[1]Data Checking'!HW82)</f>
        <v/>
      </c>
      <c r="HT82" t="str">
        <f>IF('[1]Data Checking'!HX82="","",'[1]Data Checking'!HX82)</f>
        <v/>
      </c>
      <c r="HU82" t="str">
        <f>IF('[1]Data Checking'!HY82="","",'[1]Data Checking'!HY82)</f>
        <v/>
      </c>
      <c r="HV82" t="str">
        <f>IF('[1]Data Checking'!HZ82="","",'[1]Data Checking'!HZ82)</f>
        <v/>
      </c>
      <c r="HW82" t="str">
        <f>IF('[1]Data Checking'!IA82="","",'[1]Data Checking'!IA82)</f>
        <v/>
      </c>
      <c r="HX82" t="str">
        <f>IF('[1]Data Checking'!IB82="","",'[1]Data Checking'!IB82)</f>
        <v/>
      </c>
      <c r="HY82" t="str">
        <f>IF('[1]Data Checking'!IC82="","",'[1]Data Checking'!IC82)</f>
        <v/>
      </c>
      <c r="HZ82" t="str">
        <f>IF('[1]Data Checking'!ID82="","",'[1]Data Checking'!ID82)</f>
        <v/>
      </c>
      <c r="IA82" t="str">
        <f>IF('[1]Data Checking'!IE82="","",'[1]Data Checking'!IE82)</f>
        <v/>
      </c>
      <c r="IB82" t="str">
        <f>IF('[1]Data Checking'!IF82="","",'[1]Data Checking'!IF82)</f>
        <v>Non</v>
      </c>
      <c r="IC82" t="str">
        <f>IF('[1]Data Checking'!IG82="","",'[1]Data Checking'!IG82)</f>
        <v/>
      </c>
      <c r="ID82" t="str">
        <f>IF('[1]Data Checking'!IH82="","",'[1]Data Checking'!IH82)</f>
        <v/>
      </c>
      <c r="IE82" t="str">
        <f>IF('[1]Data Checking'!II82="","",'[1]Data Checking'!II82)</f>
        <v/>
      </c>
      <c r="IF82" t="str">
        <f>IF('[1]Data Checking'!IJ82="","",'[1]Data Checking'!IJ82)</f>
        <v/>
      </c>
      <c r="IG82" t="str">
        <f>IF('[1]Data Checking'!IK82="","",'[1]Data Checking'!IK82)</f>
        <v/>
      </c>
      <c r="IH82" t="str">
        <f>IF('[1]Data Checking'!IL82="","",'[1]Data Checking'!IL82)</f>
        <v/>
      </c>
      <c r="II82" t="str">
        <f>IF('[1]Data Checking'!IM82="","",'[1]Data Checking'!IM82)</f>
        <v/>
      </c>
      <c r="IJ82" t="str">
        <f>IF('[1]Data Checking'!IN82="","",'[1]Data Checking'!IN82)</f>
        <v/>
      </c>
      <c r="IK82" t="str">
        <f>IF('[1]Data Checking'!IO82="","",'[1]Data Checking'!IO82)</f>
        <v>Augmentation des prix</v>
      </c>
      <c r="IL82">
        <f>IF('[1]Data Checking'!IP82="","",'[1]Data Checking'!IP82)</f>
        <v>0</v>
      </c>
      <c r="IM82">
        <f>IF('[1]Data Checking'!IQ82="","",'[1]Data Checking'!IQ82)</f>
        <v>0</v>
      </c>
      <c r="IN82">
        <f>IF('[1]Data Checking'!IR82="","",'[1]Data Checking'!IR82)</f>
        <v>1</v>
      </c>
      <c r="IO82">
        <f>IF('[1]Data Checking'!IS82="","",'[1]Data Checking'!IS82)</f>
        <v>0</v>
      </c>
      <c r="IP82">
        <f>IF('[1]Data Checking'!IT82="","",'[1]Data Checking'!IT82)</f>
        <v>0</v>
      </c>
      <c r="IQ82">
        <f>IF('[1]Data Checking'!IU82="","",'[1]Data Checking'!IU82)</f>
        <v>0</v>
      </c>
      <c r="IR82">
        <f>IF('[1]Data Checking'!IV82="","",'[1]Data Checking'!IV82)</f>
        <v>0</v>
      </c>
      <c r="IS82">
        <f>IF('[1]Data Checking'!IW82="","",'[1]Data Checking'!IW82)</f>
        <v>0</v>
      </c>
      <c r="IT82" t="str">
        <f>IF('[1]Data Checking'!IX82="","",'[1]Data Checking'!IX82)</f>
        <v/>
      </c>
      <c r="IU82" t="str">
        <f>IF('[1]Data Checking'!IY82="","",'[1]Data Checking'!IY82)</f>
        <v>Non</v>
      </c>
      <c r="IV82" t="str">
        <f>IF('[1]Data Checking'!IZ82="","",'[1]Data Checking'!IZ82)</f>
        <v/>
      </c>
      <c r="IW82" t="str">
        <f>IF('[1]Data Checking'!JA82="","",'[1]Data Checking'!JA82)</f>
        <v/>
      </c>
      <c r="IX82" t="str">
        <f>IF('[1]Data Checking'!JB82="","",'[1]Data Checking'!JB82)</f>
        <v/>
      </c>
      <c r="IY82" t="str">
        <f>IF('[1]Data Checking'!JC82="","",'[1]Data Checking'!JC82)</f>
        <v/>
      </c>
      <c r="IZ82" t="str">
        <f>IF('[1]Data Checking'!JD82="","",'[1]Data Checking'!JD82)</f>
        <v/>
      </c>
      <c r="JA82" t="str">
        <f>IF('[1]Data Checking'!JE82="","",'[1]Data Checking'!JE82)</f>
        <v/>
      </c>
      <c r="JB82" t="str">
        <f>IF('[1]Data Checking'!JF82="","",'[1]Data Checking'!JF82)</f>
        <v/>
      </c>
      <c r="JC82" t="str">
        <f>IF('[1]Data Checking'!JG82="","",'[1]Data Checking'!JG82)</f>
        <v/>
      </c>
      <c r="JD82" t="str">
        <f>IF('[1]Data Checking'!JH82="","",'[1]Data Checking'!JH82)</f>
        <v/>
      </c>
      <c r="JE82" t="str">
        <f>IF('[1]Data Checking'!JI82="","",'[1]Data Checking'!JI82)</f>
        <v/>
      </c>
      <c r="JF82" t="str">
        <f>IF('[1]Data Checking'!JJ82="","",'[1]Data Checking'!JJ82)</f>
        <v/>
      </c>
      <c r="JG82" t="str">
        <f>IF('[1]Data Checking'!JK82="","",'[1]Data Checking'!JK82)</f>
        <v/>
      </c>
      <c r="JH82" t="str">
        <f>IF('[1]Data Checking'!JL82="","",'[1]Data Checking'!JL82)</f>
        <v/>
      </c>
      <c r="JI82" t="str">
        <f>IF('[1]Data Checking'!JM82="","",'[1]Data Checking'!JM82)</f>
        <v/>
      </c>
      <c r="JJ82" t="str">
        <f>IF('[1]Data Checking'!JN82="","",'[1]Data Checking'!JN82)</f>
        <v/>
      </c>
      <c r="JK82" t="str">
        <f>IF('[1]Data Checking'!JO82="","",'[1]Data Checking'!JO82)</f>
        <v/>
      </c>
      <c r="JL82" t="str">
        <f>IF('[1]Data Checking'!JP82="","",'[1]Data Checking'!JP82)</f>
        <v/>
      </c>
      <c r="JM82" t="str">
        <f>IF('[1]Data Checking'!JQ82="","",'[1]Data Checking'!JQ82)</f>
        <v/>
      </c>
      <c r="JN82" t="str">
        <f>IF('[1]Data Checking'!JR82="","",'[1]Data Checking'!JR82)</f>
        <v/>
      </c>
      <c r="JO82" t="str">
        <f>IF('[1]Data Checking'!JS82="","",'[1]Data Checking'!JS82)</f>
        <v/>
      </c>
      <c r="JP82" t="str">
        <f>IF('[1]Data Checking'!JT82="","",'[1]Data Checking'!JT82)</f>
        <v/>
      </c>
      <c r="JQ82" t="str">
        <f>IF('[1]Data Checking'!JU82="","",'[1]Data Checking'!JU82)</f>
        <v/>
      </c>
      <c r="JR82" t="str">
        <f>IF('[1]Data Checking'!JV82="","",'[1]Data Checking'!JV82)</f>
        <v/>
      </c>
      <c r="JS82" t="str">
        <f>IF('[1]Data Checking'!JW82="","",'[1]Data Checking'!JW82)</f>
        <v/>
      </c>
      <c r="JT82" t="str">
        <f>IF('[1]Data Checking'!JX82="","",'[1]Data Checking'!JX82)</f>
        <v/>
      </c>
      <c r="JU82" t="str">
        <f>IF('[1]Data Checking'!JY82="","",'[1]Data Checking'!JY82)</f>
        <v/>
      </c>
      <c r="JV82" t="str">
        <f>IF('[1]Data Checking'!JZ82="","",'[1]Data Checking'!JZ82)</f>
        <v/>
      </c>
      <c r="JW82" t="str">
        <f>IF('[1]Data Checking'!KA82="","",'[1]Data Checking'!KA82)</f>
        <v/>
      </c>
      <c r="JX82" t="str">
        <f>IF('[1]Data Checking'!KB82="","",'[1]Data Checking'!KB82)</f>
        <v/>
      </c>
      <c r="JY82" t="str">
        <f>IF('[1]Data Checking'!KC82="","",'[1]Data Checking'!KC82)</f>
        <v/>
      </c>
      <c r="JZ82" t="str">
        <f>IF('[1]Data Checking'!KD82="","",'[1]Data Checking'!KD82)</f>
        <v/>
      </c>
      <c r="KA82" t="str">
        <f>IF('[1]Data Checking'!KE82="","",'[1]Data Checking'!KE82)</f>
        <v/>
      </c>
      <c r="KB82" t="str">
        <f>IF('[1]Data Checking'!KF82="","",'[1]Data Checking'!KF82)</f>
        <v/>
      </c>
      <c r="KC82" t="str">
        <f>IF('[1]Data Checking'!KG82="","",'[1]Data Checking'!KG82)</f>
        <v/>
      </c>
      <c r="KD82" t="str">
        <f>IF('[1]Data Checking'!KH82="","",'[1]Data Checking'!KH82)</f>
        <v/>
      </c>
      <c r="KE82" t="str">
        <f>IF('[1]Data Checking'!KI82="","",'[1]Data Checking'!KI82)</f>
        <v/>
      </c>
      <c r="KF82" t="str">
        <f>IF('[1]Data Checking'!KJ82="","",'[1]Data Checking'!KJ82)</f>
        <v/>
      </c>
      <c r="KG82" t="str">
        <f>IF('[1]Data Checking'!KK82="","",'[1]Data Checking'!KK82)</f>
        <v/>
      </c>
      <c r="KH82" t="str">
        <f>IF('[1]Data Checking'!KL82="","",'[1]Data Checking'!KL82)</f>
        <v/>
      </c>
      <c r="KI82" t="str">
        <f>IF('[1]Data Checking'!KM82="","",'[1]Data Checking'!KM82)</f>
        <v/>
      </c>
      <c r="KJ82" t="str">
        <f>IF('[1]Data Checking'!KN82="","",'[1]Data Checking'!KN82)</f>
        <v/>
      </c>
      <c r="KK82" t="str">
        <f>IF('[1]Data Checking'!KO82="","",'[1]Data Checking'!KO82)</f>
        <v/>
      </c>
      <c r="KL82" t="str">
        <f>IF('[1]Data Checking'!KP82="","",'[1]Data Checking'!KP82)</f>
        <v/>
      </c>
      <c r="KM82" t="str">
        <f>IF('[1]Data Checking'!KQ82="","",'[1]Data Checking'!KQ82)</f>
        <v/>
      </c>
      <c r="KN82" t="str">
        <f>IF('[1]Data Checking'!KR82="","",'[1]Data Checking'!KR82)</f>
        <v/>
      </c>
      <c r="KO82" t="str">
        <f>IF('[1]Data Checking'!KS82="","",'[1]Data Checking'!KS82)</f>
        <v/>
      </c>
      <c r="KP82" t="str">
        <f>IF('[1]Data Checking'!KT82="","",'[1]Data Checking'!KT82)</f>
        <v/>
      </c>
      <c r="KQ82" t="str">
        <f>IF('[1]Data Checking'!KU82="","",'[1]Data Checking'!KU82)</f>
        <v/>
      </c>
      <c r="KR82" t="str">
        <f>IF('[1]Data Checking'!KV82="","",'[1]Data Checking'!KV82)</f>
        <v/>
      </c>
      <c r="KS82" t="str">
        <f>IF('[1]Data Checking'!KW82="","",'[1]Data Checking'!KW82)</f>
        <v/>
      </c>
      <c r="KT82" t="str">
        <f>IF('[1]Data Checking'!KX82="","",'[1]Data Checking'!KX82)</f>
        <v/>
      </c>
      <c r="KU82" t="str">
        <f>IF('[1]Data Checking'!KY82="","",'[1]Data Checking'!KY82)</f>
        <v/>
      </c>
      <c r="KV82" t="str">
        <f>IF('[1]Data Checking'!KZ82="","",'[1]Data Checking'!KZ82)</f>
        <v/>
      </c>
      <c r="KW82" t="str">
        <f>IF('[1]Data Checking'!LA82="","",'[1]Data Checking'!LA82)</f>
        <v/>
      </c>
      <c r="KX82" t="str">
        <f>IF('[1]Data Checking'!LB82="","",'[1]Data Checking'!LB82)</f>
        <v/>
      </c>
      <c r="KY82" t="str">
        <f>IF('[1]Data Checking'!LC82="","",'[1]Data Checking'!LC82)</f>
        <v/>
      </c>
      <c r="KZ82" t="str">
        <f>IF('[1]Data Checking'!LD82="","",'[1]Data Checking'!LD82)</f>
        <v/>
      </c>
      <c r="LA82" t="str">
        <f>IF('[1]Data Checking'!LE82="","",'[1]Data Checking'!LE82)</f>
        <v/>
      </c>
      <c r="LB82" t="str">
        <f>IF('[1]Data Checking'!LF82="","",'[1]Data Checking'!LF82)</f>
        <v/>
      </c>
      <c r="LC82" t="str">
        <f>IF('[1]Data Checking'!LG82="","",'[1]Data Checking'!LG82)</f>
        <v/>
      </c>
      <c r="LD82" t="str">
        <f>IF('[1]Data Checking'!LH82="","",'[1]Data Checking'!LH82)</f>
        <v/>
      </c>
      <c r="LE82" t="str">
        <f>IF('[1]Data Checking'!LI82="","",'[1]Data Checking'!LI82)</f>
        <v/>
      </c>
      <c r="LF82" t="str">
        <f>IF('[1]Data Checking'!LJ82="","",'[1]Data Checking'!LJ82)</f>
        <v/>
      </c>
      <c r="LG82" t="str">
        <f>IF('[1]Data Checking'!LK82="","",'[1]Data Checking'!LK82)</f>
        <v/>
      </c>
      <c r="LH82" t="str">
        <f>IF('[1]Data Checking'!LL82="","",'[1]Data Checking'!LL82)</f>
        <v/>
      </c>
      <c r="LI82" t="str">
        <f>IF('[1]Data Checking'!LM82="","",'[1]Data Checking'!LM82)</f>
        <v/>
      </c>
      <c r="LJ82" t="str">
        <f>IF('[1]Data Checking'!LN82="","",'[1]Data Checking'!LN82)</f>
        <v/>
      </c>
      <c r="LK82" t="str">
        <f>IF('[1]Data Checking'!LO82="","",'[1]Data Checking'!LO82)</f>
        <v/>
      </c>
      <c r="LL82" t="str">
        <f>IF('[1]Data Checking'!LP82="","",'[1]Data Checking'!LP82)</f>
        <v/>
      </c>
      <c r="LM82" t="str">
        <f>IF('[1]Data Checking'!LQ82="","",'[1]Data Checking'!LQ82)</f>
        <v/>
      </c>
      <c r="LN82" t="str">
        <f>IF('[1]Data Checking'!LR82="","",'[1]Data Checking'!LR82)</f>
        <v/>
      </c>
      <c r="LO82" t="str">
        <f>IF('[1]Data Checking'!LS82="","",'[1]Data Checking'!LS82)</f>
        <v/>
      </c>
      <c r="LP82" t="str">
        <f>IF('[1]Data Checking'!LT82="","",'[1]Data Checking'!LT82)</f>
        <v/>
      </c>
      <c r="LQ82" t="str">
        <f>IF('[1]Data Checking'!LU82="","",'[1]Data Checking'!LU82)</f>
        <v/>
      </c>
      <c r="LR82" t="str">
        <f>IF('[1]Data Checking'!LV82="","",'[1]Data Checking'!LV82)</f>
        <v/>
      </c>
      <c r="LS82" t="str">
        <f>IF('[1]Data Checking'!LW82="","",'[1]Data Checking'!LW82)</f>
        <v/>
      </c>
      <c r="LT82" t="str">
        <f>IF('[1]Data Checking'!LX82="","",'[1]Data Checking'!LX82)</f>
        <v/>
      </c>
      <c r="LU82" t="str">
        <f>IF('[1]Data Checking'!LY82="","",'[1]Data Checking'!LY82)</f>
        <v/>
      </c>
      <c r="LV82" t="str">
        <f>IF('[1]Data Checking'!LZ82="","",'[1]Data Checking'!LZ82)</f>
        <v/>
      </c>
      <c r="LW82" t="str">
        <f>IF('[1]Data Checking'!MA82="","",'[1]Data Checking'!MA82)</f>
        <v/>
      </c>
      <c r="LX82" t="str">
        <f>IF('[1]Data Checking'!MB82="","",'[1]Data Checking'!MB82)</f>
        <v/>
      </c>
      <c r="LY82" t="str">
        <f>IF('[1]Data Checking'!MC82="","",'[1]Data Checking'!MC82)</f>
        <v/>
      </c>
      <c r="LZ82" t="str">
        <f>IF('[1]Data Checking'!MD82="","",'[1]Data Checking'!MD82)</f>
        <v/>
      </c>
      <c r="MA82" t="str">
        <f>IF('[1]Data Checking'!ME82="","",'[1]Data Checking'!ME82)</f>
        <v/>
      </c>
      <c r="MB82" t="str">
        <f>IF('[1]Data Checking'!MF82="","",'[1]Data Checking'!MF82)</f>
        <v/>
      </c>
      <c r="MC82" t="str">
        <f>IF('[1]Data Checking'!MG82="","",'[1]Data Checking'!MG82)</f>
        <v/>
      </c>
      <c r="MD82" t="str">
        <f>IF('[1]Data Checking'!MH82="","",'[1]Data Checking'!MH82)</f>
        <v/>
      </c>
      <c r="ME82" t="str">
        <f>IF('[1]Data Checking'!MI82="","",'[1]Data Checking'!MI82)</f>
        <v/>
      </c>
      <c r="MF82" t="str">
        <f>IF('[1]Data Checking'!MJ82="","",'[1]Data Checking'!MJ82)</f>
        <v/>
      </c>
      <c r="MG82" t="str">
        <f>IF('[1]Data Checking'!MK82="","",'[1]Data Checking'!MK82)</f>
        <v/>
      </c>
      <c r="MH82" t="str">
        <f>IF('[1]Data Checking'!ML82="","",'[1]Data Checking'!ML82)</f>
        <v/>
      </c>
      <c r="MI82" t="str">
        <f>IF('[1]Data Checking'!MM82="","",'[1]Data Checking'!MM82)</f>
        <v/>
      </c>
      <c r="MJ82" t="str">
        <f>IF('[1]Data Checking'!MN82="","",'[1]Data Checking'!MN82)</f>
        <v/>
      </c>
      <c r="MK82" t="str">
        <f>IF('[1]Data Checking'!MO82="","",'[1]Data Checking'!MO82)</f>
        <v/>
      </c>
      <c r="ML82" t="str">
        <f>IF('[1]Data Checking'!MP82="","",'[1]Data Checking'!MP82)</f>
        <v/>
      </c>
      <c r="MM82" t="str">
        <f>IF('[1]Data Checking'!MQ82="","",'[1]Data Checking'!MQ82)</f>
        <v/>
      </c>
      <c r="MN82" t="str">
        <f>IF('[1]Data Checking'!MR82="","",'[1]Data Checking'!MR82)</f>
        <v/>
      </c>
      <c r="MO82" t="str">
        <f>IF('[1]Data Checking'!MS82="","",'[1]Data Checking'!MS82)</f>
        <v/>
      </c>
      <c r="MP82" t="str">
        <f>IF('[1]Data Checking'!MT82="","",'[1]Data Checking'!MT82)</f>
        <v/>
      </c>
      <c r="MQ82" t="str">
        <f>IF('[1]Data Checking'!MU82="","",'[1]Data Checking'!MU82)</f>
        <v/>
      </c>
      <c r="MR82" t="str">
        <f>IF('[1]Data Checking'!MV82="","",'[1]Data Checking'!MV82)</f>
        <v/>
      </c>
      <c r="MS82" t="str">
        <f>IF('[1]Data Checking'!MW82="","",'[1]Data Checking'!MW82)</f>
        <v/>
      </c>
      <c r="MT82" t="str">
        <f>IF('[1]Data Checking'!MX82="","",'[1]Data Checking'!MX82)</f>
        <v/>
      </c>
      <c r="MU82" t="str">
        <f>IF('[1]Data Checking'!MY82="","",'[1]Data Checking'!MY82)</f>
        <v/>
      </c>
      <c r="MV82" t="str">
        <f>IF('[1]Data Checking'!MZ82="","",'[1]Data Checking'!MZ82)</f>
        <v/>
      </c>
      <c r="MW82" t="str">
        <f>IF('[1]Data Checking'!NA82="","",'[1]Data Checking'!NA82)</f>
        <v/>
      </c>
      <c r="MX82" t="str">
        <f>IF('[1]Data Checking'!NB82="","",'[1]Data Checking'!NB82)</f>
        <v/>
      </c>
      <c r="MY82" t="str">
        <f>IF('[1]Data Checking'!NC82="","",'[1]Data Checking'!NC82)</f>
        <v/>
      </c>
      <c r="MZ82" t="str">
        <f>IF('[1]Data Checking'!ND82="","",'[1]Data Checking'!ND82)</f>
        <v/>
      </c>
      <c r="NA82" t="str">
        <f>IF('[1]Data Checking'!NE82="","",'[1]Data Checking'!NE82)</f>
        <v/>
      </c>
      <c r="NB82" t="str">
        <f>IF('[1]Data Checking'!NF82="","",'[1]Data Checking'!NF82)</f>
        <v/>
      </c>
      <c r="NC82" t="str">
        <f>IF('[1]Data Checking'!NG82="","",'[1]Data Checking'!NG82)</f>
        <v/>
      </c>
      <c r="ND82" t="str">
        <f>IF('[1]Data Checking'!NH82="","",'[1]Data Checking'!NH82)</f>
        <v/>
      </c>
      <c r="NE82" t="str">
        <f>IF('[1]Data Checking'!NI82="","",'[1]Data Checking'!NI82)</f>
        <v/>
      </c>
      <c r="NF82" t="str">
        <f>IF('[1]Data Checking'!NJ82="","",'[1]Data Checking'!NJ82)</f>
        <v/>
      </c>
      <c r="NG82" t="str">
        <f>IF('[1]Data Checking'!NK82="","",'[1]Data Checking'!NK82)</f>
        <v/>
      </c>
      <c r="NH82" t="str">
        <f>IF('[1]Data Checking'!NL82="","",'[1]Data Checking'!NL82)</f>
        <v/>
      </c>
      <c r="NI82" t="str">
        <f>IF('[1]Data Checking'!NM82="","",'[1]Data Checking'!NM82)</f>
        <v/>
      </c>
      <c r="NJ82" t="str">
        <f>IF('[1]Data Checking'!NN82="","",'[1]Data Checking'!NN82)</f>
        <v/>
      </c>
      <c r="NK82" t="str">
        <f>IF('[1]Data Checking'!NO82="","",'[1]Data Checking'!NO82)</f>
        <v/>
      </c>
      <c r="NL82" t="str">
        <f>IF('[1]Data Checking'!NP82="","",'[1]Data Checking'!NP82)</f>
        <v/>
      </c>
      <c r="NM82" t="str">
        <f>IF('[1]Data Checking'!NQ82="","",'[1]Data Checking'!NQ82)</f>
        <v/>
      </c>
      <c r="NN82" t="str">
        <f>IF('[1]Data Checking'!NR82="","",'[1]Data Checking'!NR82)</f>
        <v/>
      </c>
      <c r="NO82" t="str">
        <f>IF('[1]Data Checking'!NS82="","",'[1]Data Checking'!NS82)</f>
        <v/>
      </c>
      <c r="NP82" t="str">
        <f>IF('[1]Data Checking'!NT82="","",'[1]Data Checking'!NT82)</f>
        <v/>
      </c>
      <c r="NQ82" t="str">
        <f>IF('[1]Data Checking'!NU82="","",'[1]Data Checking'!NU82)</f>
        <v/>
      </c>
      <c r="NR82" t="str">
        <f>IF('[1]Data Checking'!NV82="","",'[1]Data Checking'!NV82)</f>
        <v/>
      </c>
      <c r="NS82" t="str">
        <f>IF('[1]Data Checking'!NW82="","",'[1]Data Checking'!NW82)</f>
        <v/>
      </c>
      <c r="NT82" t="str">
        <f>IF('[1]Data Checking'!NX82="","",'[1]Data Checking'!NX82)</f>
        <v/>
      </c>
      <c r="NU82" t="str">
        <f>IF('[1]Data Checking'!NY82="","",'[1]Data Checking'!NY82)</f>
        <v/>
      </c>
      <c r="NV82" t="str">
        <f>IF('[1]Data Checking'!NZ82="","",'[1]Data Checking'!NZ82)</f>
        <v/>
      </c>
      <c r="NW82" t="str">
        <f>IF('[1]Data Checking'!OA82="","",'[1]Data Checking'!OA82)</f>
        <v/>
      </c>
      <c r="NX82" t="str">
        <f>IF('[1]Data Checking'!OB82="","",'[1]Data Checking'!OB82)</f>
        <v/>
      </c>
      <c r="NY82" t="str">
        <f>IF('[1]Data Checking'!OC82="","",'[1]Data Checking'!OC82)</f>
        <v/>
      </c>
      <c r="NZ82" t="str">
        <f>IF('[1]Data Checking'!OD82="","",'[1]Data Checking'!OD82)</f>
        <v/>
      </c>
      <c r="OA82" t="str">
        <f>IF('[1]Data Checking'!OE82="","",'[1]Data Checking'!OE82)</f>
        <v/>
      </c>
      <c r="OB82" t="str">
        <f>IF('[1]Data Checking'!OF82="","",'[1]Data Checking'!OF82)</f>
        <v/>
      </c>
      <c r="OC82" t="str">
        <f>IF('[1]Data Checking'!OG82="","",'[1]Data Checking'!OG82)</f>
        <v/>
      </c>
      <c r="OD82" t="str">
        <f>IF('[1]Data Checking'!OH82="","",'[1]Data Checking'!OH82)</f>
        <v/>
      </c>
      <c r="OE82" t="str">
        <f>IF('[1]Data Checking'!OI82="","",'[1]Data Checking'!OI82)</f>
        <v/>
      </c>
      <c r="OF82" t="str">
        <f>IF('[1]Data Checking'!OJ82="","",'[1]Data Checking'!OJ82)</f>
        <v/>
      </c>
      <c r="OG82" t="str">
        <f>IF('[1]Data Checking'!OK82="","",'[1]Data Checking'!OK82)</f>
        <v/>
      </c>
      <c r="OH82" t="str">
        <f>IF('[1]Data Checking'!OL82="","",'[1]Data Checking'!OL82)</f>
        <v/>
      </c>
      <c r="OI82" t="str">
        <f>IF('[1]Data Checking'!OM82="","",'[1]Data Checking'!OM82)</f>
        <v/>
      </c>
      <c r="OJ82" t="str">
        <f>IF('[1]Data Checking'!ON82="","",'[1]Data Checking'!ON82)</f>
        <v/>
      </c>
      <c r="OK82" t="str">
        <f>IF('[1]Data Checking'!OO82="","",'[1]Data Checking'!OO82)</f>
        <v/>
      </c>
      <c r="OL82" t="str">
        <f>IF('[1]Data Checking'!OP82="","",'[1]Data Checking'!OP82)</f>
        <v/>
      </c>
      <c r="OM82" t="str">
        <f>IF('[1]Data Checking'!OQ82="","",'[1]Data Checking'!OQ82)</f>
        <v/>
      </c>
      <c r="ON82" t="str">
        <f>IF('[1]Data Checking'!OR82="","",'[1]Data Checking'!OR82)</f>
        <v/>
      </c>
      <c r="OO82" t="str">
        <f>IF('[1]Data Checking'!OS82="","",'[1]Data Checking'!OS82)</f>
        <v/>
      </c>
      <c r="OP82" t="str">
        <f>IF('[1]Data Checking'!OT82="","",'[1]Data Checking'!OT82)</f>
        <v/>
      </c>
      <c r="OQ82" t="str">
        <f>IF('[1]Data Checking'!OU82="","",'[1]Data Checking'!OU82)</f>
        <v/>
      </c>
      <c r="OR82" t="str">
        <f>IF('[1]Data Checking'!OV82="","",'[1]Data Checking'!OV82)</f>
        <v/>
      </c>
      <c r="OS82" t="str">
        <f>IF('[1]Data Checking'!OW82="","",'[1]Data Checking'!OW82)</f>
        <v/>
      </c>
      <c r="OT82" t="str">
        <f>IF('[1]Data Checking'!OX82="","",'[1]Data Checking'!OX82)</f>
        <v/>
      </c>
      <c r="OU82" t="str">
        <f>IF('[1]Data Checking'!OY82="","",'[1]Data Checking'!OY82)</f>
        <v/>
      </c>
      <c r="OV82" t="str">
        <f>IF('[1]Data Checking'!OZ82="","",'[1]Data Checking'!OZ82)</f>
        <v/>
      </c>
      <c r="OW82" t="str">
        <f>IF('[1]Data Checking'!PA82="","",'[1]Data Checking'!PA82)</f>
        <v/>
      </c>
      <c r="OX82" t="str">
        <f>IF('[1]Data Checking'!PB82="","",'[1]Data Checking'!PB82)</f>
        <v/>
      </c>
      <c r="OY82" t="str">
        <f>IF('[1]Data Checking'!PC82="","",'[1]Data Checking'!PC82)</f>
        <v/>
      </c>
      <c r="OZ82" t="str">
        <f>IF('[1]Data Checking'!PD82="","",'[1]Data Checking'!PD82)</f>
        <v/>
      </c>
      <c r="PA82" t="str">
        <f>IF('[1]Data Checking'!PE82="","",'[1]Data Checking'!PE82)</f>
        <v/>
      </c>
      <c r="PB82" t="str">
        <f>IF('[1]Data Checking'!PF82="","",'[1]Data Checking'!PF82)</f>
        <v/>
      </c>
      <c r="PC82" t="str">
        <f>IF('[1]Data Checking'!PG82="","",'[1]Data Checking'!PG82)</f>
        <v/>
      </c>
      <c r="PD82" t="str">
        <f>IF('[1]Data Checking'!PH82="","",'[1]Data Checking'!PH82)</f>
        <v/>
      </c>
      <c r="PE82" t="str">
        <f>IF('[1]Data Checking'!PI82="","",'[1]Data Checking'!PI82)</f>
        <v/>
      </c>
      <c r="PF82" t="str">
        <f>IF('[1]Data Checking'!PJ82="","",'[1]Data Checking'!PJ82)</f>
        <v/>
      </c>
      <c r="PG82" t="str">
        <f>IF('[1]Data Checking'!PK82="","",'[1]Data Checking'!PK82)</f>
        <v/>
      </c>
      <c r="PH82" t="str">
        <f>IF('[1]Data Checking'!PL82="","",'[1]Data Checking'!PL82)</f>
        <v/>
      </c>
      <c r="PI82" t="str">
        <f>IF('[1]Data Checking'!PM82="","",'[1]Data Checking'!PM82)</f>
        <v/>
      </c>
      <c r="PJ82" t="str">
        <f>IF('[1]Data Checking'!PN82="","",'[1]Data Checking'!PN82)</f>
        <v/>
      </c>
      <c r="PK82" t="str">
        <f>IF('[1]Data Checking'!PO82="","",'[1]Data Checking'!PO82)</f>
        <v/>
      </c>
      <c r="PL82" t="str">
        <f>IF('[1]Data Checking'!PP82="","",'[1]Data Checking'!PP82)</f>
        <v/>
      </c>
      <c r="PM82" t="str">
        <f>IF('[1]Data Checking'!PQ82="","",'[1]Data Checking'!PQ82)</f>
        <v/>
      </c>
      <c r="PN82" t="str">
        <f>IF('[1]Data Checking'!PR82="","",'[1]Data Checking'!PR82)</f>
        <v/>
      </c>
      <c r="PO82" t="str">
        <f>IF('[1]Data Checking'!PS82="","",'[1]Data Checking'!PS82)</f>
        <v/>
      </c>
      <c r="PP82" t="str">
        <f>IF('[1]Data Checking'!PT82="","",'[1]Data Checking'!PT82)</f>
        <v/>
      </c>
      <c r="PQ82" t="str">
        <f>IF('[1]Data Checking'!PU82="","",'[1]Data Checking'!PU82)</f>
        <v/>
      </c>
      <c r="PR82" t="str">
        <f>IF('[1]Data Checking'!PV82="","",'[1]Data Checking'!PV82)</f>
        <v/>
      </c>
      <c r="PS82" t="str">
        <f>IF('[1]Data Checking'!PW82="","",'[1]Data Checking'!PW82)</f>
        <v/>
      </c>
      <c r="PT82" t="str">
        <f>IF('[1]Data Checking'!PX82="","",'[1]Data Checking'!PX82)</f>
        <v/>
      </c>
      <c r="PU82" t="str">
        <f>IF('[1]Data Checking'!PY82="","",'[1]Data Checking'!PY82)</f>
        <v/>
      </c>
      <c r="PV82" t="str">
        <f>IF('[1]Data Checking'!PZ82="","",'[1]Data Checking'!PZ82)</f>
        <v/>
      </c>
      <c r="PW82" t="str">
        <f>IF('[1]Data Checking'!QA82="","",'[1]Data Checking'!QA82)</f>
        <v/>
      </c>
      <c r="PX82" t="str">
        <f>IF('[1]Data Checking'!QB82="","",'[1]Data Checking'!QB82)</f>
        <v/>
      </c>
      <c r="PY82" t="str">
        <f>IF('[1]Data Checking'!QC82="","",'[1]Data Checking'!QC82)</f>
        <v/>
      </c>
      <c r="PZ82" t="str">
        <f>IF('[1]Data Checking'!QD82="","",'[1]Data Checking'!QD82)</f>
        <v/>
      </c>
      <c r="QA82" t="str">
        <f>IF('[1]Data Checking'!QE82="","",'[1]Data Checking'!QE82)</f>
        <v/>
      </c>
      <c r="QB82" t="str">
        <f>IF('[1]Data Checking'!QF82="","",'[1]Data Checking'!QF82)</f>
        <v/>
      </c>
      <c r="QC82" t="str">
        <f>IF('[1]Data Checking'!QG82="","",'[1]Data Checking'!QG82)</f>
        <v/>
      </c>
      <c r="QD82" t="str">
        <f>IF('[1]Data Checking'!QH82="","",'[1]Data Checking'!QH82)</f>
        <v/>
      </c>
      <c r="QE82" t="str">
        <f>IF('[1]Data Checking'!QI82="","",'[1]Data Checking'!QI82)</f>
        <v/>
      </c>
      <c r="QF82" t="str">
        <f>IF('[1]Data Checking'!QJ82="","",'[1]Data Checking'!QJ82)</f>
        <v/>
      </c>
      <c r="QG82" t="str">
        <f>IF('[1]Data Checking'!QK82="","",'[1]Data Checking'!QK82)</f>
        <v/>
      </c>
      <c r="QH82" t="str">
        <f>IF('[1]Data Checking'!QL82="","",'[1]Data Checking'!QL82)</f>
        <v/>
      </c>
      <c r="QI82" t="str">
        <f>IF('[1]Data Checking'!QM82="","",'[1]Data Checking'!QM82)</f>
        <v/>
      </c>
      <c r="QJ82" t="str">
        <f>IF('[1]Data Checking'!QN82="","",'[1]Data Checking'!QN82)</f>
        <v/>
      </c>
      <c r="QK82" t="str">
        <f>IF('[1]Data Checking'!QO82="","",'[1]Data Checking'!QO82)</f>
        <v/>
      </c>
      <c r="QL82" t="str">
        <f>IF('[1]Data Checking'!QP82="","",'[1]Data Checking'!QP82)</f>
        <v/>
      </c>
      <c r="QM82" t="str">
        <f>IF('[1]Data Checking'!QQ82="","",'[1]Data Checking'!QQ82)</f>
        <v/>
      </c>
      <c r="QN82" t="str">
        <f>IF('[1]Data Checking'!QR82="","",'[1]Data Checking'!QR82)</f>
        <v/>
      </c>
      <c r="QO82" t="str">
        <f>IF('[1]Data Checking'!QS82="","",'[1]Data Checking'!QS82)</f>
        <v/>
      </c>
      <c r="QP82" t="str">
        <f>IF('[1]Data Checking'!QT82="","",'[1]Data Checking'!QT82)</f>
        <v/>
      </c>
      <c r="QQ82" t="str">
        <f>IF('[1]Data Checking'!QU82="","",'[1]Data Checking'!QU82)</f>
        <v/>
      </c>
      <c r="QR82" t="str">
        <f>IF('[1]Data Checking'!QV82="","",'[1]Data Checking'!QV82)</f>
        <v/>
      </c>
      <c r="QS82" t="str">
        <f>IF('[1]Data Checking'!QW82="","",'[1]Data Checking'!QW82)</f>
        <v/>
      </c>
      <c r="QT82" t="str">
        <f>IF('[1]Data Checking'!QX82="","",'[1]Data Checking'!QX82)</f>
        <v/>
      </c>
      <c r="QU82" t="str">
        <f>IF('[1]Data Checking'!QY82="","",'[1]Data Checking'!QY82)</f>
        <v/>
      </c>
      <c r="QV82" t="str">
        <f>IF('[1]Data Checking'!QZ82="","",'[1]Data Checking'!QZ82)</f>
        <v/>
      </c>
      <c r="QW82" t="str">
        <f>IF('[1]Data Checking'!RA82="","",'[1]Data Checking'!RA82)</f>
        <v/>
      </c>
      <c r="QX82" t="str">
        <f>IF('[1]Data Checking'!RB82="","",'[1]Data Checking'!RB82)</f>
        <v/>
      </c>
      <c r="QY82" t="str">
        <f>IF('[1]Data Checking'!RC82="","",'[1]Data Checking'!RC82)</f>
        <v/>
      </c>
      <c r="QZ82" t="str">
        <f>IF('[1]Data Checking'!RD82="","",'[1]Data Checking'!RD82)</f>
        <v/>
      </c>
      <c r="RA82" t="str">
        <f>IF('[1]Data Checking'!RE82="","",'[1]Data Checking'!RE82)</f>
        <v/>
      </c>
      <c r="RB82" t="str">
        <f>IF('[1]Data Checking'!RF82="","",'[1]Data Checking'!RF82)</f>
        <v/>
      </c>
      <c r="RC82" t="str">
        <f>IF('[1]Data Checking'!RG82="","",'[1]Data Checking'!RG82)</f>
        <v/>
      </c>
      <c r="RD82" t="str">
        <f>IF('[1]Data Checking'!RH82="","",'[1]Data Checking'!RH82)</f>
        <v/>
      </c>
      <c r="RE82" t="str">
        <f>IF('[1]Data Checking'!RI82="","",'[1]Data Checking'!RI82)</f>
        <v/>
      </c>
      <c r="RF82" t="str">
        <f>IF('[1]Data Checking'!RJ82="","",'[1]Data Checking'!RJ82)</f>
        <v/>
      </c>
      <c r="RG82" t="str">
        <f>IF('[1]Data Checking'!RK82="","",'[1]Data Checking'!RK82)</f>
        <v/>
      </c>
      <c r="RH82" t="str">
        <f>IF('[1]Data Checking'!RL82="","",'[1]Data Checking'!RL82)</f>
        <v/>
      </c>
      <c r="RI82" t="str">
        <f>IF('[1]Data Checking'!RM82="","",'[1]Data Checking'!RM82)</f>
        <v/>
      </c>
      <c r="RJ82" t="str">
        <f>IF('[1]Data Checking'!RN82="","",'[1]Data Checking'!RN82)</f>
        <v/>
      </c>
      <c r="RK82" t="str">
        <f>IF('[1]Data Checking'!RO82="","",'[1]Data Checking'!RO82)</f>
        <v/>
      </c>
      <c r="RL82" t="str">
        <f>IF('[1]Data Checking'!RP82="","",'[1]Data Checking'!RP82)</f>
        <v/>
      </c>
      <c r="RM82" t="str">
        <f>IF('[1]Data Checking'!RQ82="","",'[1]Data Checking'!RQ82)</f>
        <v/>
      </c>
      <c r="RN82" t="str">
        <f>IF('[1]Data Checking'!RR82="","",'[1]Data Checking'!RR82)</f>
        <v/>
      </c>
      <c r="RO82" t="str">
        <f>IF('[1]Data Checking'!RS82="","",'[1]Data Checking'!RS82)</f>
        <v/>
      </c>
      <c r="RP82" t="str">
        <f>IF('[1]Data Checking'!RT82="","",'[1]Data Checking'!RT82)</f>
        <v/>
      </c>
      <c r="RQ82" t="str">
        <f>IF('[1]Data Checking'!RU82="","",'[1]Data Checking'!RU82)</f>
        <v/>
      </c>
      <c r="RR82" t="str">
        <f>IF('[1]Data Checking'!RV82="","",'[1]Data Checking'!RV82)</f>
        <v/>
      </c>
      <c r="RS82" t="str">
        <f>IF('[1]Data Checking'!RW82="","",'[1]Data Checking'!RW82)</f>
        <v/>
      </c>
      <c r="RT82" t="str">
        <f>IF('[1]Data Checking'!RX82="","",'[1]Data Checking'!RX82)</f>
        <v/>
      </c>
      <c r="RU82" t="str">
        <f>IF('[1]Data Checking'!RY82="","",'[1]Data Checking'!RY82)</f>
        <v/>
      </c>
      <c r="RV82" t="str">
        <f>IF('[1]Data Checking'!RZ82="","",'[1]Data Checking'!RZ82)</f>
        <v/>
      </c>
      <c r="RW82" t="str">
        <f>IF('[1]Data Checking'!SA82="","",'[1]Data Checking'!SA82)</f>
        <v/>
      </c>
      <c r="RX82" t="str">
        <f>IF('[1]Data Checking'!SB82="","",'[1]Data Checking'!SB82)</f>
        <v/>
      </c>
      <c r="RY82" t="str">
        <f>IF('[1]Data Checking'!SC82="","",'[1]Data Checking'!SC82)</f>
        <v/>
      </c>
      <c r="RZ82" t="str">
        <f>IF('[1]Data Checking'!SD82="","",'[1]Data Checking'!SD82)</f>
        <v/>
      </c>
      <c r="SA82" t="str">
        <f>IF('[1]Data Checking'!SE82="","",'[1]Data Checking'!SE82)</f>
        <v/>
      </c>
      <c r="SB82" t="str">
        <f>IF('[1]Data Checking'!SF82="","",'[1]Data Checking'!SF82)</f>
        <v/>
      </c>
      <c r="SC82" t="str">
        <f>IF('[1]Data Checking'!SG82="","",'[1]Data Checking'!SG82)</f>
        <v/>
      </c>
      <c r="SD82" t="str">
        <f>IF('[1]Data Checking'!SH82="","",'[1]Data Checking'!SH82)</f>
        <v/>
      </c>
      <c r="SE82" t="str">
        <f>IF('[1]Data Checking'!SI82="","",'[1]Data Checking'!SI82)</f>
        <v/>
      </c>
      <c r="SF82" t="str">
        <f>IF('[1]Data Checking'!SJ82="","",'[1]Data Checking'!SJ82)</f>
        <v/>
      </c>
      <c r="SG82" t="str">
        <f>IF('[1]Data Checking'!SK82="","",'[1]Data Checking'!SK82)</f>
        <v/>
      </c>
      <c r="SH82" t="str">
        <f>IF('[1]Data Checking'!SL82="","",'[1]Data Checking'!SL82)</f>
        <v/>
      </c>
      <c r="SI82" t="str">
        <f>IF('[1]Data Checking'!SM82="","",'[1]Data Checking'!SM82)</f>
        <v/>
      </c>
      <c r="SJ82" t="str">
        <f>IF('[1]Data Checking'!SN82="","",'[1]Data Checking'!SN82)</f>
        <v/>
      </c>
      <c r="SK82" t="str">
        <f>IF('[1]Data Checking'!SO82="","",'[1]Data Checking'!SO82)</f>
        <v/>
      </c>
      <c r="SL82" t="str">
        <f>IF('[1]Data Checking'!SP82="","",'[1]Data Checking'!SP82)</f>
        <v/>
      </c>
      <c r="SM82" t="str">
        <f>IF('[1]Data Checking'!SQ82="","",'[1]Data Checking'!SQ82)</f>
        <v/>
      </c>
      <c r="SN82" t="str">
        <f>IF('[1]Data Checking'!SR82="","",'[1]Data Checking'!SR82)</f>
        <v/>
      </c>
      <c r="SO82" t="str">
        <f>IF('[1]Data Checking'!SS82="","",'[1]Data Checking'!SS82)</f>
        <v/>
      </c>
      <c r="SP82" t="str">
        <f>IF('[1]Data Checking'!ST82="","",'[1]Data Checking'!ST82)</f>
        <v/>
      </c>
      <c r="SQ82" t="str">
        <f>IF('[1]Data Checking'!SU82="","",'[1]Data Checking'!SU82)</f>
        <v/>
      </c>
      <c r="SR82" t="str">
        <f>IF('[1]Data Checking'!SV82="","",'[1]Data Checking'!SV82)</f>
        <v/>
      </c>
      <c r="SS82" t="str">
        <f>IF('[1]Data Checking'!SW82="","",'[1]Data Checking'!SW82)</f>
        <v/>
      </c>
      <c r="ST82" t="str">
        <f>IF('[1]Data Checking'!SX82="","",'[1]Data Checking'!SX82)</f>
        <v/>
      </c>
      <c r="SU82" t="str">
        <f>IF('[1]Data Checking'!SY82="","",'[1]Data Checking'!SY82)</f>
        <v/>
      </c>
      <c r="SV82" t="str">
        <f>IF('[1]Data Checking'!SZ82="","",'[1]Data Checking'!SZ82)</f>
        <v/>
      </c>
      <c r="SW82" t="str">
        <f>IF('[1]Data Checking'!TA82="","",'[1]Data Checking'!TA82)</f>
        <v/>
      </c>
      <c r="SX82" t="str">
        <f>IF('[1]Data Checking'!TB82="","",'[1]Data Checking'!TB82)</f>
        <v/>
      </c>
      <c r="SY82" t="str">
        <f>IF('[1]Data Checking'!TC82="","",'[1]Data Checking'!TC82)</f>
        <v/>
      </c>
      <c r="SZ82" t="str">
        <f>IF('[1]Data Checking'!TD82="","",'[1]Data Checking'!TD82)</f>
        <v/>
      </c>
      <c r="TA82" t="str">
        <f>IF('[1]Data Checking'!TE82="","",'[1]Data Checking'!TE82)</f>
        <v/>
      </c>
      <c r="TB82" t="str">
        <f>IF('[1]Data Checking'!TF82="","",'[1]Data Checking'!TF82)</f>
        <v/>
      </c>
      <c r="TC82" t="str">
        <f>IF('[1]Data Checking'!TG82="","",'[1]Data Checking'!TG82)</f>
        <v/>
      </c>
      <c r="TD82" t="str">
        <f>IF('[1]Data Checking'!TH82="","",'[1]Data Checking'!TH82)</f>
        <v/>
      </c>
      <c r="TE82" t="str">
        <f>IF('[1]Data Checking'!TI82="","",'[1]Data Checking'!TI82)</f>
        <v/>
      </c>
      <c r="TF82" t="str">
        <f>IF('[1]Data Checking'!TJ82="","",'[1]Data Checking'!TJ82)</f>
        <v/>
      </c>
      <c r="TG82" t="str">
        <f>IF('[1]Data Checking'!TK82="","",'[1]Data Checking'!TK82)</f>
        <v/>
      </c>
      <c r="TH82" t="str">
        <f>IF('[1]Data Checking'!TL82="","",'[1]Data Checking'!TL82)</f>
        <v/>
      </c>
      <c r="TI82" t="str">
        <f>IF('[1]Data Checking'!TM82="","",'[1]Data Checking'!TM82)</f>
        <v/>
      </c>
      <c r="TJ82">
        <f>IF('[1]Data Checking'!TN82="","",'[1]Data Checking'!TN82)</f>
        <v>0</v>
      </c>
      <c r="TK82">
        <f>IF('[1]Data Checking'!TO82="","",'[1]Data Checking'!TO82)</f>
        <v>0</v>
      </c>
      <c r="TL82">
        <f>IF('[1]Data Checking'!TP82="","",'[1]Data Checking'!TP82)</f>
        <v>0</v>
      </c>
      <c r="TM82">
        <f>IF('[1]Data Checking'!TQ82="","",'[1]Data Checking'!TQ82)</f>
        <v>0</v>
      </c>
      <c r="TN82">
        <f>IF('[1]Data Checking'!TR82="","",'[1]Data Checking'!TR82)</f>
        <v>0</v>
      </c>
      <c r="TO82" t="str">
        <f>IF('[1]Data Checking'!TS82="","",'[1]Data Checking'!TS82)</f>
        <v/>
      </c>
      <c r="TP82" t="str">
        <f>IF('[1]Data Checking'!TT82="","",'[1]Data Checking'!TT82)</f>
        <v/>
      </c>
      <c r="TQ82">
        <f>IF('[1]Data Checking'!TU82="","",'[1]Data Checking'!TU82)</f>
        <v>237886568</v>
      </c>
      <c r="TR82" t="str">
        <f>IF('[1]Data Checking'!TV82="","",'[1]Data Checking'!TV82)</f>
        <v>c3a44eaf-2d85-4a3e-8312-4f76dcdc996a</v>
      </c>
      <c r="TS82">
        <f>IF('[1]Data Checking'!TW82="","",'[1]Data Checking'!TW82)</f>
        <v>44532.096504629633</v>
      </c>
      <c r="TT82" t="str">
        <f>IF('[1]Data Checking'!TX82="","",'[1]Data Checking'!TX82)</f>
        <v/>
      </c>
      <c r="TU82" t="str">
        <f>IF('[1]Data Checking'!TY82="","",'[1]Data Checking'!TY82)</f>
        <v/>
      </c>
      <c r="TV82" t="str">
        <f>IF('[1]Data Checking'!TZ82="","",'[1]Data Checking'!TZ82)</f>
        <v>submitted_via_web</v>
      </c>
      <c r="TW82" t="str">
        <f>IF('[1]Data Checking'!UA82="","",'[1]Data Checking'!UA82)</f>
        <v>icsm_haiti</v>
      </c>
      <c r="TX82" t="str">
        <f>IF('[1]Data Checking'!UB82="","",'[1]Data Checking'!UB82)</f>
        <v/>
      </c>
      <c r="TY82">
        <f>IF('[1]Data Checking'!UC82="","",'[1]Data Checking'!UC82)</f>
        <v>84</v>
      </c>
      <c r="TZ82" t="str">
        <f>IF('[1]Data Checking'!UD82="","",'[1]Data Checking'!UD82)</f>
        <v/>
      </c>
      <c r="UA82" t="e">
        <f>IF('[1]Data Checking'!UL82="","",'[1]Data Checking'!UL82)</f>
        <v>#REF!</v>
      </c>
      <c r="UB82" t="e">
        <f>IF('[1]Data Checking'!UM82="","",'[1]Data Checking'!UM82)</f>
        <v>#REF!</v>
      </c>
      <c r="UC82" t="e">
        <f>IF('[1]Data Checking'!UN82="","",'[1]Data Checking'!UN82)</f>
        <v>#REF!</v>
      </c>
    </row>
    <row r="83" spans="1:549">
      <c r="A83">
        <f>IF('[1]Data Checking'!D83="","",'[1]Data Checking'!D83)</f>
        <v>44531.596893622693</v>
      </c>
      <c r="B83">
        <f>IF('[1]Data Checking'!E83="","",'[1]Data Checking'!E83)</f>
        <v>44531.728617893517</v>
      </c>
      <c r="C83">
        <f>IF('[1]Data Checking'!F83="","",'[1]Data Checking'!F83)</f>
        <v>44531</v>
      </c>
      <c r="D83" t="str">
        <f>IF('[1]Data Checking'!H83="","",'[1]Data Checking'!H83)</f>
        <v>audit.csv</v>
      </c>
      <c r="E83" t="str">
        <f>IF('[1]Data Checking'!I83="","",'[1]Data Checking'!I83)</f>
        <v>icsm_haiti</v>
      </c>
      <c r="F83" t="str">
        <f>IF('[1]Data Checking'!J83="","",'[1]Data Checking'!J83)</f>
        <v/>
      </c>
      <c r="G83" t="str">
        <f>IF('[1]Data Checking'!K83="","",'[1]Data Checking'!K83)</f>
        <v/>
      </c>
      <c r="H83">
        <f>IF('[1]Data Checking'!L83="","",'[1]Data Checking'!L83)</f>
        <v>44531</v>
      </c>
      <c r="I83" t="str">
        <f>IF('[1]Data Checking'!M83="","",'[1]Data Checking'!M83)</f>
        <v>WFP</v>
      </c>
      <c r="J83" t="str">
        <f>IF('[1]Data Checking'!N83="","",'[1]Data Checking'!N83)</f>
        <v/>
      </c>
      <c r="K83" t="str">
        <f>IF('[1]Data Checking'!O83="","",'[1]Data Checking'!O83)</f>
        <v>wfp</v>
      </c>
      <c r="L83" t="str">
        <f>IF('[1]Data Checking'!P83="","",'[1]Data Checking'!P83)</f>
        <v>WFP</v>
      </c>
      <c r="M83" t="str">
        <f>IF('[1]Data Checking'!Q83="","",'[1]Data Checking'!Q83)</f>
        <v>WFP</v>
      </c>
      <c r="N83" t="str">
        <f>IF('[1]Data Checking'!R83="","",'[1]Data Checking'!R83)</f>
        <v>nord_JFP02</v>
      </c>
      <c r="O83" t="str">
        <f>IF('[1]Data Checking'!S83="","",'[1]Data Checking'!S83)</f>
        <v/>
      </c>
      <c r="P83" t="str">
        <f>IF('[1]Data Checking'!T83="","",'[1]Data Checking'!T83)</f>
        <v>wfp_jfp02</v>
      </c>
      <c r="Q83" t="str">
        <f>IF('[1]Data Checking'!U83="","",'[1]Data Checking'!U83)</f>
        <v>nord_JFP02</v>
      </c>
      <c r="R83" t="str">
        <f>IF('[1]Data Checking'!V83="","",'[1]Data Checking'!V83)</f>
        <v>nord_JFP02</v>
      </c>
      <c r="S83" t="str">
        <f>IF('[1]Data Checking'!W83="","",'[1]Data Checking'!W83)</f>
        <v>Nord</v>
      </c>
      <c r="T83" t="str">
        <f>IF('[1]Data Checking'!X83="","",'[1]Data Checking'!X83)</f>
        <v>Limonade</v>
      </c>
      <c r="U83" t="str">
        <f>IF('[1]Data Checking'!Y83="","",'[1]Data Checking'!Y83)</f>
        <v>HT0313</v>
      </c>
      <c r="V83" t="str">
        <f>IF('[1]Data Checking'!Z83="","",'[1]Data Checking'!Z83)</f>
        <v>Limonade</v>
      </c>
      <c r="W83" t="str">
        <f>IF('[1]Data Checking'!AA83="","",'[1]Data Checking'!AA83)</f>
        <v>1re Section Basse Plaine</v>
      </c>
      <c r="X83" t="str">
        <f>IF('[1]Data Checking'!AB83="","",'[1]Data Checking'!AB83)</f>
        <v>HT0313-01</v>
      </c>
      <c r="Y83" t="str">
        <f>IF('[1]Data Checking'!AC83="","",'[1]Data Checking'!AC83)</f>
        <v>1re Section Basse Plaine</v>
      </c>
      <c r="Z83" t="str">
        <f>IF('[1]Data Checking'!AD83="","",'[1]Data Checking'!AD83)</f>
        <v>Limonade</v>
      </c>
      <c r="AA83" t="str">
        <f>IF('[1]Data Checking'!AE83="","",'[1]Data Checking'!AE83)</f>
        <v/>
      </c>
      <c r="AB83" t="str">
        <f>IF('[1]Data Checking'!AF83="","",'[1]Data Checking'!AF83)</f>
        <v>lim_1</v>
      </c>
      <c r="AC83" t="str">
        <f>IF('[1]Data Checking'!AG83="","",'[1]Data Checking'!AG83)</f>
        <v>Limonade</v>
      </c>
      <c r="AD83" t="str">
        <f>IF('[1]Data Checking'!AH83="","",'[1]Data Checking'!AH83)</f>
        <v>Limonade</v>
      </c>
      <c r="AE83" t="str">
        <f>IF('[1]Data Checking'!AI83="","",'[1]Data Checking'!AI83)</f>
        <v>Marché principal de Limonade</v>
      </c>
      <c r="AF83" t="str">
        <f>IF('[1]Data Checking'!AJ83="","",'[1]Data Checking'!AJ83)</f>
        <v/>
      </c>
      <c r="AG83" t="str">
        <f>IF('[1]Data Checking'!AK83="","",'[1]Data Checking'!AK83)</f>
        <v>Limonade</v>
      </c>
      <c r="AH83" t="str">
        <f>IF('[1]Data Checking'!AL83="","",'[1]Data Checking'!AL83)</f>
        <v>Marché principal de Limonade</v>
      </c>
      <c r="AI83" t="str">
        <f>IF('[1]Data Checking'!AM83="","",'[1]Data Checking'!AM83)</f>
        <v>Marché principal de Limonade</v>
      </c>
      <c r="AJ83" t="str">
        <f>IF('[1]Data Checking'!AN83="","",'[1]Data Checking'!AN83)</f>
        <v>Milieu urbain</v>
      </c>
      <c r="AK83" t="str">
        <f>IF('[1]Data Checking'!AO83="","",'[1]Data Checking'!AO83)</f>
        <v>Enquête auprès d'un marchand</v>
      </c>
      <c r="AL83" t="str">
        <f>IF('[1]Data Checking'!AP83="","",'[1]Data Checking'!AP83)</f>
        <v>Oui</v>
      </c>
      <c r="AM83" t="str">
        <f>IF('[1]Data Checking'!AQ83="","",'[1]Data Checking'!AQ83)</f>
        <v/>
      </c>
      <c r="AN83" t="str">
        <f>IF('[1]Data Checking'!AR83="","",'[1]Data Checking'!AR83)</f>
        <v>Oui</v>
      </c>
      <c r="AO83" t="str">
        <f>IF('[1]Data Checking'!AS83="","",'[1]Data Checking'!AS83)</f>
        <v/>
      </c>
      <c r="AP83" t="str">
        <f>IF('[1]Data Checking'!AT83="","",'[1]Data Checking'!AT83)</f>
        <v>Femme</v>
      </c>
      <c r="AQ83">
        <f>IF('[1]Data Checking'!AU83="","",'[1]Data Checking'!AU83)</f>
        <v>44531</v>
      </c>
      <c r="AR83">
        <f>IF('[1]Data Checking'!AV83="","",'[1]Data Checking'!AV83)</f>
        <v>44531</v>
      </c>
      <c r="AS83" t="str">
        <f>IF('[1]Data Checking'!AW83="","",'[1]Data Checking'!AW83)</f>
        <v>Détaillant sur une table</v>
      </c>
      <c r="AT83" t="str">
        <f>IF('[1]Data Checking'!AX83="","",'[1]Data Checking'!AX83)</f>
        <v/>
      </c>
      <c r="AU83" t="str">
        <f>IF('[1]Data Checking'!AY83="","",'[1]Data Checking'!AY83)</f>
        <v>Produits et Ustensiles d'hygiène et assainissement</v>
      </c>
      <c r="AV83">
        <f>IF('[1]Data Checking'!AZ83="","",'[1]Data Checking'!AZ83)</f>
        <v>0</v>
      </c>
      <c r="AW83">
        <f>IF('[1]Data Checking'!BA83="","",'[1]Data Checking'!BA83)</f>
        <v>1</v>
      </c>
      <c r="AX83">
        <f>IF('[1]Data Checking'!BB83="","",'[1]Data Checking'!BB83)</f>
        <v>0</v>
      </c>
      <c r="AY83">
        <f>IF('[1]Data Checking'!BC83="","",'[1]Data Checking'!BC83)</f>
        <v>0</v>
      </c>
      <c r="AZ83" t="str">
        <f>IF('[1]Data Checking'!BD83="","",'[1]Data Checking'!BD83)</f>
        <v>wash</v>
      </c>
      <c r="BA83" t="str">
        <f>IF('[1]Data Checking'!BE83="","",'[1]Data Checking'!BE83)</f>
        <v>Produits et Ustensiles d'hygiène et assainissement</v>
      </c>
      <c r="BB83" t="str">
        <f>IF('[1]Data Checking'!BF83="","",'[1]Data Checking'!BF83)</f>
        <v>En espèces (Gourde)</v>
      </c>
      <c r="BC83">
        <f>IF('[1]Data Checking'!BG83="","",'[1]Data Checking'!BG83)</f>
        <v>1</v>
      </c>
      <c r="BD83">
        <f>IF('[1]Data Checking'!BH83="","",'[1]Data Checking'!BH83)</f>
        <v>0</v>
      </c>
      <c r="BE83">
        <f>IF('[1]Data Checking'!BI83="","",'[1]Data Checking'!BI83)</f>
        <v>0</v>
      </c>
      <c r="BF83">
        <f>IF('[1]Data Checking'!BJ83="","",'[1]Data Checking'!BJ83)</f>
        <v>0</v>
      </c>
      <c r="BG83">
        <f>IF('[1]Data Checking'!BK83="","",'[1]Data Checking'!BK83)</f>
        <v>0</v>
      </c>
      <c r="BH83">
        <f>IF('[1]Data Checking'!BL83="","",'[1]Data Checking'!BL83)</f>
        <v>0</v>
      </c>
      <c r="BI83">
        <f>IF('[1]Data Checking'!BM83="","",'[1]Data Checking'!BM83)</f>
        <v>0</v>
      </c>
      <c r="BJ83">
        <f>IF('[1]Data Checking'!BN83="","",'[1]Data Checking'!BN83)</f>
        <v>0</v>
      </c>
      <c r="BK83">
        <f>IF('[1]Data Checking'!BO83="","",'[1]Data Checking'!BO83)</f>
        <v>0</v>
      </c>
      <c r="BL83">
        <f>IF('[1]Data Checking'!BP83="","",'[1]Data Checking'!BP83)</f>
        <v>0</v>
      </c>
      <c r="BM83" t="str">
        <f>IF('[1]Data Checking'!BQ83="","",'[1]Data Checking'!BQ83)</f>
        <v/>
      </c>
      <c r="BN83" t="str">
        <f>IF('[1]Data Checking'!BR83="","",'[1]Data Checking'!BR83)</f>
        <v>Je ne sais pas / Je ne souhaite pas répondre</v>
      </c>
      <c r="BO83" t="str">
        <f>IF('[1]Data Checking'!BS83="","",'[1]Data Checking'!BS83)</f>
        <v>Moins de 20</v>
      </c>
      <c r="BP83" t="str">
        <f>IF('[1]Data Checking'!BT83="","",'[1]Data Checking'!BT83)</f>
        <v/>
      </c>
      <c r="BQ83" t="str">
        <f>IF('[1]Data Checking'!BU83="","",'[1]Data Checking'!BU83)</f>
        <v/>
      </c>
      <c r="BR83" t="str">
        <f>IF('[1]Data Checking'!BV83="","",'[1]Data Checking'!BV83)</f>
        <v/>
      </c>
      <c r="BS83" t="str">
        <f>IF('[1]Data Checking'!BW83="","",'[1]Data Checking'!BW83)</f>
        <v/>
      </c>
      <c r="BT83" t="str">
        <f>IF('[1]Data Checking'!BX83="","",'[1]Data Checking'!BX83)</f>
        <v/>
      </c>
      <c r="BU83" t="str">
        <f>IF('[1]Data Checking'!BY83="","",'[1]Data Checking'!BY83)</f>
        <v/>
      </c>
      <c r="BV83" t="str">
        <f>IF('[1]Data Checking'!BZ83="","",'[1]Data Checking'!BZ83)</f>
        <v/>
      </c>
      <c r="BW83" t="str">
        <f>IF('[1]Data Checking'!CA83="","",'[1]Data Checking'!CA83)</f>
        <v/>
      </c>
      <c r="BX83" t="str">
        <f>IF('[1]Data Checking'!CB83="","",'[1]Data Checking'!CB83)</f>
        <v/>
      </c>
      <c r="BY83" t="str">
        <f>IF('[1]Data Checking'!CC83="","",'[1]Data Checking'!CC83)</f>
        <v/>
      </c>
      <c r="BZ83" t="str">
        <f>IF('[1]Data Checking'!CD83="","",'[1]Data Checking'!CD83)</f>
        <v/>
      </c>
      <c r="CA83" t="str">
        <f>IF('[1]Data Checking'!CE83="","",'[1]Data Checking'!CE83)</f>
        <v/>
      </c>
      <c r="CB83" t="str">
        <f>IF('[1]Data Checking'!CF83="","",'[1]Data Checking'!CF83)</f>
        <v/>
      </c>
      <c r="CC83" t="str">
        <f>IF('[1]Data Checking'!CG83="","",'[1]Data Checking'!CG83)</f>
        <v/>
      </c>
      <c r="CD83" t="str">
        <f>IF('[1]Data Checking'!CH83="","",'[1]Data Checking'!CH83)</f>
        <v/>
      </c>
      <c r="CE83" t="str">
        <f>IF('[1]Data Checking'!CI83="","",'[1]Data Checking'!CI83)</f>
        <v/>
      </c>
      <c r="CF83" t="str">
        <f>IF('[1]Data Checking'!CJ83="","",'[1]Data Checking'!CJ83)</f>
        <v/>
      </c>
      <c r="CG83" t="str">
        <f>IF('[1]Data Checking'!CK83="","",'[1]Data Checking'!CK83)</f>
        <v/>
      </c>
      <c r="CH83" t="str">
        <f>IF('[1]Data Checking'!CL83="","",'[1]Data Checking'!CL83)</f>
        <v/>
      </c>
      <c r="CI83" t="str">
        <f>IF('[1]Data Checking'!CM83="","",'[1]Data Checking'!CM83)</f>
        <v/>
      </c>
      <c r="CJ83" t="str">
        <f>IF('[1]Data Checking'!CN83="","",'[1]Data Checking'!CN83)</f>
        <v/>
      </c>
      <c r="CK83" t="str">
        <f>IF('[1]Data Checking'!CO83="","",'[1]Data Checking'!CO83)</f>
        <v/>
      </c>
      <c r="CL83" t="str">
        <f>IF('[1]Data Checking'!CP83="","",'[1]Data Checking'!CP83)</f>
        <v/>
      </c>
      <c r="CM83" t="str">
        <f>IF('[1]Data Checking'!CQ83="","",'[1]Data Checking'!CQ83)</f>
        <v/>
      </c>
      <c r="CN83" t="str">
        <f>IF('[1]Data Checking'!CR83="","",'[1]Data Checking'!CR83)</f>
        <v/>
      </c>
      <c r="CO83" t="str">
        <f>IF('[1]Data Checking'!CS83="","",'[1]Data Checking'!CS83)</f>
        <v/>
      </c>
      <c r="CP83" t="str">
        <f>IF('[1]Data Checking'!CT83="","",'[1]Data Checking'!CT83)</f>
        <v/>
      </c>
      <c r="CQ83" t="str">
        <f>IF('[1]Data Checking'!CU83="","",'[1]Data Checking'!CU83)</f>
        <v/>
      </c>
      <c r="CR83" t="str">
        <f>IF('[1]Data Checking'!CV83="","",'[1]Data Checking'!CV83)</f>
        <v/>
      </c>
      <c r="CS83" t="str">
        <f>IF('[1]Data Checking'!CW83="","",'[1]Data Checking'!CW83)</f>
        <v/>
      </c>
      <c r="CT83" t="str">
        <f>IF('[1]Data Checking'!CX83="","",'[1]Data Checking'!CX83)</f>
        <v/>
      </c>
      <c r="CU83" t="str">
        <f>IF('[1]Data Checking'!CY83="","",'[1]Data Checking'!CY83)</f>
        <v/>
      </c>
      <c r="CV83" t="str">
        <f>IF('[1]Data Checking'!CZ83="","",'[1]Data Checking'!CZ83)</f>
        <v/>
      </c>
      <c r="CW83" t="str">
        <f>IF('[1]Data Checking'!DA83="","",'[1]Data Checking'!DA83)</f>
        <v/>
      </c>
      <c r="CX83" t="str">
        <f>IF('[1]Data Checking'!DB83="","",'[1]Data Checking'!DB83)</f>
        <v/>
      </c>
      <c r="CY83" t="str">
        <f>IF('[1]Data Checking'!DC83="","",'[1]Data Checking'!DC83)</f>
        <v/>
      </c>
      <c r="CZ83" t="str">
        <f>IF('[1]Data Checking'!DD83="","",'[1]Data Checking'!DD83)</f>
        <v/>
      </c>
      <c r="DA83" t="str">
        <f>IF('[1]Data Checking'!DE83="","",'[1]Data Checking'!DE83)</f>
        <v/>
      </c>
      <c r="DB83" t="str">
        <f>IF('[1]Data Checking'!DF83="","",'[1]Data Checking'!DF83)</f>
        <v/>
      </c>
      <c r="DC83" t="str">
        <f>IF('[1]Data Checking'!DG83="","",'[1]Data Checking'!DG83)</f>
        <v/>
      </c>
      <c r="DD83" t="str">
        <f>IF('[1]Data Checking'!DH83="","",'[1]Data Checking'!DH83)</f>
        <v/>
      </c>
      <c r="DE83" t="str">
        <f>IF('[1]Data Checking'!DI83="","",'[1]Data Checking'!DI83)</f>
        <v/>
      </c>
      <c r="DF83" t="str">
        <f>IF('[1]Data Checking'!DJ83="","",'[1]Data Checking'!DJ83)</f>
        <v/>
      </c>
      <c r="DG83" t="str">
        <f>IF('[1]Data Checking'!DK83="","",'[1]Data Checking'!DK83)</f>
        <v/>
      </c>
      <c r="DH83" t="str">
        <f>IF('[1]Data Checking'!DL83="","",'[1]Data Checking'!DL83)</f>
        <v/>
      </c>
      <c r="DI83" t="str">
        <f>IF('[1]Data Checking'!DM83="","",'[1]Data Checking'!DM83)</f>
        <v/>
      </c>
      <c r="DJ83" t="str">
        <f>IF('[1]Data Checking'!DN83="","",'[1]Data Checking'!DN83)</f>
        <v/>
      </c>
      <c r="DK83" t="str">
        <f>IF('[1]Data Checking'!DO83="","",'[1]Data Checking'!DO83)</f>
        <v/>
      </c>
      <c r="DL83" t="str">
        <f>IF('[1]Data Checking'!DP83="","",'[1]Data Checking'!DP83)</f>
        <v/>
      </c>
      <c r="DM83" t="str">
        <f>IF('[1]Data Checking'!DQ83="","",'[1]Data Checking'!DQ83)</f>
        <v/>
      </c>
      <c r="DN83" t="str">
        <f>IF('[1]Data Checking'!DR83="","",'[1]Data Checking'!DR83)</f>
        <v/>
      </c>
      <c r="DO83" t="str">
        <f>IF('[1]Data Checking'!DS83="","",'[1]Data Checking'!DS83)</f>
        <v/>
      </c>
      <c r="DP83" t="str">
        <f>IF('[1]Data Checking'!DT83="","",'[1]Data Checking'!DT83)</f>
        <v/>
      </c>
      <c r="DQ83" t="str">
        <f>IF('[1]Data Checking'!DU83="","",'[1]Data Checking'!DU83)</f>
        <v/>
      </c>
      <c r="DR83" t="str">
        <f>IF('[1]Data Checking'!DV83="","",'[1]Data Checking'!DV83)</f>
        <v/>
      </c>
      <c r="DS83" t="str">
        <f>IF('[1]Data Checking'!DW83="","",'[1]Data Checking'!DW83)</f>
        <v/>
      </c>
      <c r="DT83" t="str">
        <f>IF('[1]Data Checking'!DX83="","",'[1]Data Checking'!DX83)</f>
        <v/>
      </c>
      <c r="DU83" t="str">
        <f>IF('[1]Data Checking'!DY83="","",'[1]Data Checking'!DY83)</f>
        <v/>
      </c>
      <c r="DV83" t="str">
        <f>IF('[1]Data Checking'!DZ83="","",'[1]Data Checking'!DZ83)</f>
        <v/>
      </c>
      <c r="DW83" t="str">
        <f>IF('[1]Data Checking'!EA83="","",'[1]Data Checking'!EA83)</f>
        <v/>
      </c>
      <c r="DX83" t="str">
        <f>IF('[1]Data Checking'!EB83="","",'[1]Data Checking'!EB83)</f>
        <v/>
      </c>
      <c r="DY83" t="str">
        <f>IF('[1]Data Checking'!EC83="","",'[1]Data Checking'!EC83)</f>
        <v/>
      </c>
      <c r="DZ83" t="str">
        <f>IF('[1]Data Checking'!ED83="","",'[1]Data Checking'!ED83)</f>
        <v/>
      </c>
      <c r="EA83" t="str">
        <f>IF('[1]Data Checking'!EE83="","",'[1]Data Checking'!EE83)</f>
        <v/>
      </c>
      <c r="EB83" t="str">
        <f>IF('[1]Data Checking'!EF83="","",'[1]Data Checking'!EF83)</f>
        <v/>
      </c>
      <c r="EC83" t="str">
        <f>IF('[1]Data Checking'!EG83="","",'[1]Data Checking'!EG83)</f>
        <v/>
      </c>
      <c r="ED83" t="str">
        <f>IF('[1]Data Checking'!EH83="","",'[1]Data Checking'!EH83)</f>
        <v/>
      </c>
      <c r="EE83" t="str">
        <f>IF('[1]Data Checking'!EI83="","",'[1]Data Checking'!EI83)</f>
        <v/>
      </c>
      <c r="EF83" t="str">
        <f>IF('[1]Data Checking'!EJ83="","",'[1]Data Checking'!EJ83)</f>
        <v/>
      </c>
      <c r="EG83" t="str">
        <f>IF('[1]Data Checking'!EK83="","",'[1]Data Checking'!EK83)</f>
        <v/>
      </c>
      <c r="EH83" t="str">
        <f>IF('[1]Data Checking'!EL83="","",'[1]Data Checking'!EL83)</f>
        <v/>
      </c>
      <c r="EI83" t="str">
        <f>IF('[1]Data Checking'!EM83="","",'[1]Data Checking'!EM83)</f>
        <v/>
      </c>
      <c r="EJ83" t="str">
        <f>IF('[1]Data Checking'!EN83="","",'[1]Data Checking'!EN83)</f>
        <v/>
      </c>
      <c r="EK83" t="str">
        <f>IF('[1]Data Checking'!EO83="","",'[1]Data Checking'!EO83)</f>
        <v>Savon lessive Brosse à dent Dentifrice Papier toilette Serviettes hygiéniques Chlore en grain (nettoyage) Savon pour se laver</v>
      </c>
      <c r="EL83">
        <f>IF('[1]Data Checking'!EP83="","",'[1]Data Checking'!EP83)</f>
        <v>1</v>
      </c>
      <c r="EM83">
        <f>IF('[1]Data Checking'!EQ83="","",'[1]Data Checking'!EQ83)</f>
        <v>1</v>
      </c>
      <c r="EN83">
        <f>IF('[1]Data Checking'!ER83="","",'[1]Data Checking'!ER83)</f>
        <v>1</v>
      </c>
      <c r="EO83">
        <f>IF('[1]Data Checking'!ES83="","",'[1]Data Checking'!ES83)</f>
        <v>1</v>
      </c>
      <c r="EP83">
        <f>IF('[1]Data Checking'!ET83="","",'[1]Data Checking'!ET83)</f>
        <v>1</v>
      </c>
      <c r="EQ83">
        <f>IF('[1]Data Checking'!EU83="","",'[1]Data Checking'!EU83)</f>
        <v>1</v>
      </c>
      <c r="ER83">
        <f>IF('[1]Data Checking'!EV83="","",'[1]Data Checking'!EV83)</f>
        <v>1</v>
      </c>
      <c r="ES83">
        <f>IF('[1]Data Checking'!EW83="","",'[1]Data Checking'!EW83)</f>
        <v>0</v>
      </c>
      <c r="ET83">
        <f>IF('[1]Data Checking'!EX83="","",'[1]Data Checking'!EX83)</f>
        <v>0</v>
      </c>
      <c r="EU83">
        <f>IF('[1]Data Checking'!EY83="","",'[1]Data Checking'!EY83)</f>
        <v>0</v>
      </c>
      <c r="EV83">
        <f>IF('[1]Data Checking'!EZ83="","",'[1]Data Checking'!EZ83)</f>
        <v>0</v>
      </c>
      <c r="EW83" t="str">
        <f>IF('[1]Data Checking'!FA83="","",'[1]Data Checking'!FA83)</f>
        <v>Oui</v>
      </c>
      <c r="EX83">
        <f>IF('[1]Data Checking'!FB83="","",'[1]Data Checking'!FB83)</f>
        <v>35</v>
      </c>
      <c r="EY83">
        <f>IF('[1]Data Checking'!FC83="","",'[1]Data Checking'!FC83)</f>
        <v>35</v>
      </c>
      <c r="EZ83" t="str">
        <f>IF('[1]Data Checking'!FD83="","",'[1]Data Checking'!FD83)</f>
        <v/>
      </c>
      <c r="FA83" t="str">
        <f>IF('[1]Data Checking'!FE83="","",'[1]Data Checking'!FE83)</f>
        <v/>
      </c>
      <c r="FB83" t="str">
        <f>IF('[1]Data Checking'!FF83="","",'[1]Data Checking'!FF83)</f>
        <v/>
      </c>
      <c r="FC83">
        <f>IF('[1]Data Checking'!FG83="","",'[1]Data Checking'!FG83)</f>
        <v>35</v>
      </c>
      <c r="FD83" t="str">
        <f>IF('[1]Data Checking'!FH83="","",'[1]Data Checking'!FH83)</f>
        <v>Non</v>
      </c>
      <c r="FE83">
        <f>IF('[1]Data Checking'!FI83="","",'[1]Data Checking'!FI83)</f>
        <v>20</v>
      </c>
      <c r="FF83" t="str">
        <f>IF('[1]Data Checking'!FJ83="","",'[1]Data Checking'!FJ83)</f>
        <v>Non</v>
      </c>
      <c r="FG83">
        <f>IF('[1]Data Checking'!FK83="","",'[1]Data Checking'!FK83)</f>
        <v>25</v>
      </c>
      <c r="FH83" t="str">
        <f>IF('[1]Data Checking'!FL83="","",'[1]Data Checking'!FL83)</f>
        <v>Non</v>
      </c>
      <c r="FI83" t="str">
        <f>IF('[1]Data Checking'!FM83="","",'[1]Data Checking'!FM83)</f>
        <v>Oui</v>
      </c>
      <c r="FJ83">
        <f>IF('[1]Data Checking'!FN83="","",'[1]Data Checking'!FN83)</f>
        <v>25</v>
      </c>
      <c r="FK83" t="str">
        <f>IF('[1]Data Checking'!FO83="","",'[1]Data Checking'!FO83)</f>
        <v/>
      </c>
      <c r="FL83" t="str">
        <f>IF('[1]Data Checking'!FP83="","",'[1]Data Checking'!FP83)</f>
        <v/>
      </c>
      <c r="FM83">
        <f>IF('[1]Data Checking'!FQ83="","",'[1]Data Checking'!FQ83)</f>
        <v>25</v>
      </c>
      <c r="FN83" t="str">
        <f>IF('[1]Data Checking'!FR83="","",'[1]Data Checking'!FR83)</f>
        <v>Non</v>
      </c>
      <c r="FO83" t="str">
        <f>IF('[1]Data Checking'!FS83="","",'[1]Data Checking'!FS83)</f>
        <v>Oui</v>
      </c>
      <c r="FP83">
        <f>IF('[1]Data Checking'!FT83="","",'[1]Data Checking'!FT83)</f>
        <v>100</v>
      </c>
      <c r="FQ83" t="str">
        <f>IF('[1]Data Checking'!FU83="","",'[1]Data Checking'!FU83)</f>
        <v/>
      </c>
      <c r="FR83" t="str">
        <f>IF('[1]Data Checking'!FV83="","",'[1]Data Checking'!FV83)</f>
        <v/>
      </c>
      <c r="FS83">
        <f>IF('[1]Data Checking'!FW83="","",'[1]Data Checking'!FW83)</f>
        <v>100</v>
      </c>
      <c r="FT83" t="str">
        <f>IF('[1]Data Checking'!FX83="","",'[1]Data Checking'!FX83)</f>
        <v>Non</v>
      </c>
      <c r="FU83" t="str">
        <f>IF('[1]Data Checking'!FY83="","",'[1]Data Checking'!FY83)</f>
        <v>Oui</v>
      </c>
      <c r="FV83">
        <f>IF('[1]Data Checking'!FZ83="","",'[1]Data Checking'!FZ83)</f>
        <v>100</v>
      </c>
      <c r="FW83" t="str">
        <f>IF('[1]Data Checking'!GA83="","",'[1]Data Checking'!GA83)</f>
        <v/>
      </c>
      <c r="FX83" t="str">
        <f>IF('[1]Data Checking'!GB83="","",'[1]Data Checking'!GB83)</f>
        <v/>
      </c>
      <c r="FY83" t="str">
        <f>IF('[1]Data Checking'!GC83="","",'[1]Data Checking'!GC83)</f>
        <v/>
      </c>
      <c r="FZ83">
        <f>IF('[1]Data Checking'!GD83="","",'[1]Data Checking'!GD83)</f>
        <v>100</v>
      </c>
      <c r="GA83" t="str">
        <f>IF('[1]Data Checking'!GE83="","",'[1]Data Checking'!GE83)</f>
        <v>Oui</v>
      </c>
      <c r="GB83" t="str">
        <f>IF('[1]Data Checking'!GF83="","",'[1]Data Checking'!GF83)</f>
        <v>Oui</v>
      </c>
      <c r="GC83" t="str">
        <f>IF('[1]Data Checking'!GG83="","",'[1]Data Checking'!GG83)</f>
        <v/>
      </c>
      <c r="GD83">
        <f>IF('[1]Data Checking'!GH83="","",'[1]Data Checking'!GH83)</f>
        <v>10</v>
      </c>
      <c r="GE83" t="str">
        <f>IF('[1]Data Checking'!GI83="","",'[1]Data Checking'!GI83)</f>
        <v/>
      </c>
      <c r="GF83" t="str">
        <f>IF('[1]Data Checking'!GJ83="","",'[1]Data Checking'!GJ83)</f>
        <v/>
      </c>
      <c r="GG83" t="str">
        <f>IF('[1]Data Checking'!GK83="","",'[1]Data Checking'!GK83)</f>
        <v/>
      </c>
      <c r="GH83" t="str">
        <f>IF('[1]Data Checking'!GL83="","",'[1]Data Checking'!GL83)</f>
        <v/>
      </c>
      <c r="GI83" t="str">
        <f>IF('[1]Data Checking'!GM83="","",'[1]Data Checking'!GM83)</f>
        <v/>
      </c>
      <c r="GJ83" t="str">
        <f>IF('[1]Data Checking'!GN83="","",'[1]Data Checking'!GN83)</f>
        <v/>
      </c>
      <c r="GK83" t="str">
        <f>IF('[1]Data Checking'!GO83="","",'[1]Data Checking'!GO83)</f>
        <v>Non</v>
      </c>
      <c r="GL83" t="str">
        <f>IF('[1]Data Checking'!GP83="","",'[1]Data Checking'!GP83)</f>
        <v>NA</v>
      </c>
      <c r="GM83">
        <f>IF('[1]Data Checking'!GQ83="","",'[1]Data Checking'!GQ83)</f>
        <v>10</v>
      </c>
      <c r="GN83" t="str">
        <f>IF('[1]Data Checking'!GR83="","",'[1]Data Checking'!GR83)</f>
        <v/>
      </c>
      <c r="GO83" t="str">
        <f>IF('[1]Data Checking'!GS83="","",'[1]Data Checking'!GS83)</f>
        <v/>
      </c>
      <c r="GP83" t="str">
        <f>IF('[1]Data Checking'!GT83="","",'[1]Data Checking'!GT83)</f>
        <v/>
      </c>
      <c r="GQ83" t="str">
        <f>IF('[1]Data Checking'!GU83="","",'[1]Data Checking'!GU83)</f>
        <v>Oui</v>
      </c>
      <c r="GR83" t="str">
        <f>IF('[1]Data Checking'!GV83="","",'[1]Data Checking'!GV83)</f>
        <v>Problèmes liés au transport ou au carburant</v>
      </c>
      <c r="GS83">
        <f>IF('[1]Data Checking'!GW83="","",'[1]Data Checking'!GW83)</f>
        <v>0</v>
      </c>
      <c r="GT83">
        <f>IF('[1]Data Checking'!GX83="","",'[1]Data Checking'!GX83)</f>
        <v>1</v>
      </c>
      <c r="GU83">
        <f>IF('[1]Data Checking'!GY83="","",'[1]Data Checking'!GY83)</f>
        <v>0</v>
      </c>
      <c r="GV83">
        <f>IF('[1]Data Checking'!GZ83="","",'[1]Data Checking'!GZ83)</f>
        <v>0</v>
      </c>
      <c r="GW83">
        <f>IF('[1]Data Checking'!HA83="","",'[1]Data Checking'!HA83)</f>
        <v>0</v>
      </c>
      <c r="GX83">
        <f>IF('[1]Data Checking'!HB83="","",'[1]Data Checking'!HB83)</f>
        <v>0</v>
      </c>
      <c r="GY83">
        <f>IF('[1]Data Checking'!HC83="","",'[1]Data Checking'!HC83)</f>
        <v>0</v>
      </c>
      <c r="GZ83">
        <f>IF('[1]Data Checking'!HD83="","",'[1]Data Checking'!HD83)</f>
        <v>0</v>
      </c>
      <c r="HA83">
        <f>IF('[1]Data Checking'!HE83="","",'[1]Data Checking'!HE83)</f>
        <v>0</v>
      </c>
      <c r="HB83">
        <f>IF('[1]Data Checking'!HF83="","",'[1]Data Checking'!HF83)</f>
        <v>0</v>
      </c>
      <c r="HC83">
        <f>IF('[1]Data Checking'!HG83="","",'[1]Data Checking'!HG83)</f>
        <v>0</v>
      </c>
      <c r="HD83">
        <f>IF('[1]Data Checking'!HH83="","",'[1]Data Checking'!HH83)</f>
        <v>0</v>
      </c>
      <c r="HE83">
        <f>IF('[1]Data Checking'!HI83="","",'[1]Data Checking'!HI83)</f>
        <v>0</v>
      </c>
      <c r="HF83" t="str">
        <f>IF('[1]Data Checking'!HJ83="","",'[1]Data Checking'!HJ83)</f>
        <v/>
      </c>
      <c r="HG83" t="str">
        <f>IF('[1]Data Checking'!HK83="","",'[1]Data Checking'!HK83)</f>
        <v>Chlore en grain (nettoyage)</v>
      </c>
      <c r="HH83">
        <f>IF('[1]Data Checking'!HL83="","",'[1]Data Checking'!HL83)</f>
        <v>0</v>
      </c>
      <c r="HI83">
        <f>IF('[1]Data Checking'!HM83="","",'[1]Data Checking'!HM83)</f>
        <v>0</v>
      </c>
      <c r="HJ83">
        <f>IF('[1]Data Checking'!HN83="","",'[1]Data Checking'!HN83)</f>
        <v>0</v>
      </c>
      <c r="HK83">
        <f>IF('[1]Data Checking'!HO83="","",'[1]Data Checking'!HO83)</f>
        <v>0</v>
      </c>
      <c r="HL83">
        <f>IF('[1]Data Checking'!HP83="","",'[1]Data Checking'!HP83)</f>
        <v>0</v>
      </c>
      <c r="HM83">
        <f>IF('[1]Data Checking'!HQ83="","",'[1]Data Checking'!HQ83)</f>
        <v>1</v>
      </c>
      <c r="HN83">
        <f>IF('[1]Data Checking'!HR83="","",'[1]Data Checking'!HR83)</f>
        <v>0</v>
      </c>
      <c r="HO83">
        <f>IF('[1]Data Checking'!HS83="","",'[1]Data Checking'!HS83)</f>
        <v>0</v>
      </c>
      <c r="HP83">
        <f>IF('[1]Data Checking'!HT83="","",'[1]Data Checking'!HT83)</f>
        <v>0</v>
      </c>
      <c r="HQ83">
        <f>IF('[1]Data Checking'!HU83="","",'[1]Data Checking'!HU83)</f>
        <v>0</v>
      </c>
      <c r="HR83">
        <f>IF('[1]Data Checking'!HV83="","",'[1]Data Checking'!HV83)</f>
        <v>0</v>
      </c>
      <c r="HS83" t="str">
        <f>IF('[1]Data Checking'!HW83="","",'[1]Data Checking'!HW83)</f>
        <v>Non</v>
      </c>
      <c r="HT83" t="str">
        <f>IF('[1]Data Checking'!HX83="","",'[1]Data Checking'!HX83)</f>
        <v>Non</v>
      </c>
      <c r="HU83" t="str">
        <f>IF('[1]Data Checking'!HY83="","",'[1]Data Checking'!HY83)</f>
        <v>Oui</v>
      </c>
      <c r="HV83" t="str">
        <f>IF('[1]Data Checking'!HZ83="","",'[1]Data Checking'!HZ83)</f>
        <v>Nord</v>
      </c>
      <c r="HW83" t="str">
        <f>IF('[1]Data Checking'!IA83="","",'[1]Data Checking'!IA83)</f>
        <v>Meme</v>
      </c>
      <c r="HX83" t="str">
        <f>IF('[1]Data Checking'!IB83="","",'[1]Data Checking'!IB83)</f>
        <v>Cap-Haïtien</v>
      </c>
      <c r="HY83" t="str">
        <f>IF('[1]Data Checking'!IC83="","",'[1]Data Checking'!IC83)</f>
        <v>Différent</v>
      </c>
      <c r="HZ83" t="str">
        <f>IF('[1]Data Checking'!ID83="","",'[1]Data Checking'!ID83)</f>
        <v/>
      </c>
      <c r="IA83" t="str">
        <f>IF('[1]Data Checking'!IE83="","",'[1]Data Checking'!IE83)</f>
        <v/>
      </c>
      <c r="IB83" t="str">
        <f>IF('[1]Data Checking'!IF83="","",'[1]Data Checking'!IF83)</f>
        <v>Non</v>
      </c>
      <c r="IC83" t="str">
        <f>IF('[1]Data Checking'!IG83="","",'[1]Data Checking'!IG83)</f>
        <v/>
      </c>
      <c r="ID83" t="str">
        <f>IF('[1]Data Checking'!IH83="","",'[1]Data Checking'!IH83)</f>
        <v/>
      </c>
      <c r="IE83" t="str">
        <f>IF('[1]Data Checking'!II83="","",'[1]Data Checking'!II83)</f>
        <v/>
      </c>
      <c r="IF83" t="str">
        <f>IF('[1]Data Checking'!IJ83="","",'[1]Data Checking'!IJ83)</f>
        <v/>
      </c>
      <c r="IG83" t="str">
        <f>IF('[1]Data Checking'!IK83="","",'[1]Data Checking'!IK83)</f>
        <v/>
      </c>
      <c r="IH83" t="str">
        <f>IF('[1]Data Checking'!IL83="","",'[1]Data Checking'!IL83)</f>
        <v/>
      </c>
      <c r="II83" t="str">
        <f>IF('[1]Data Checking'!IM83="","",'[1]Data Checking'!IM83)</f>
        <v/>
      </c>
      <c r="IJ83" t="str">
        <f>IF('[1]Data Checking'!IN83="","",'[1]Data Checking'!IN83)</f>
        <v/>
      </c>
      <c r="IK83" t="str">
        <f>IF('[1]Data Checking'!IO83="","",'[1]Data Checking'!IO83)</f>
        <v>Difficultés pour se réapprovisionner en marchandises Augmentation des prix</v>
      </c>
      <c r="IL83">
        <f>IF('[1]Data Checking'!IP83="","",'[1]Data Checking'!IP83)</f>
        <v>0</v>
      </c>
      <c r="IM83">
        <f>IF('[1]Data Checking'!IQ83="","",'[1]Data Checking'!IQ83)</f>
        <v>0</v>
      </c>
      <c r="IN83">
        <f>IF('[1]Data Checking'!IR83="","",'[1]Data Checking'!IR83)</f>
        <v>1</v>
      </c>
      <c r="IO83">
        <f>IF('[1]Data Checking'!IS83="","",'[1]Data Checking'!IS83)</f>
        <v>1</v>
      </c>
      <c r="IP83">
        <f>IF('[1]Data Checking'!IT83="","",'[1]Data Checking'!IT83)</f>
        <v>0</v>
      </c>
      <c r="IQ83">
        <f>IF('[1]Data Checking'!IU83="","",'[1]Data Checking'!IU83)</f>
        <v>0</v>
      </c>
      <c r="IR83">
        <f>IF('[1]Data Checking'!IV83="","",'[1]Data Checking'!IV83)</f>
        <v>0</v>
      </c>
      <c r="IS83">
        <f>IF('[1]Data Checking'!IW83="","",'[1]Data Checking'!IW83)</f>
        <v>0</v>
      </c>
      <c r="IT83" t="str">
        <f>IF('[1]Data Checking'!IX83="","",'[1]Data Checking'!IX83)</f>
        <v/>
      </c>
      <c r="IU83" t="str">
        <f>IF('[1]Data Checking'!IY83="","",'[1]Data Checking'!IY83)</f>
        <v>Non</v>
      </c>
      <c r="IV83" t="str">
        <f>IF('[1]Data Checking'!IZ83="","",'[1]Data Checking'!IZ83)</f>
        <v/>
      </c>
      <c r="IW83" t="str">
        <f>IF('[1]Data Checking'!JA83="","",'[1]Data Checking'!JA83)</f>
        <v/>
      </c>
      <c r="IX83" t="str">
        <f>IF('[1]Data Checking'!JB83="","",'[1]Data Checking'!JB83)</f>
        <v/>
      </c>
      <c r="IY83" t="str">
        <f>IF('[1]Data Checking'!JC83="","",'[1]Data Checking'!JC83)</f>
        <v/>
      </c>
      <c r="IZ83" t="str">
        <f>IF('[1]Data Checking'!JD83="","",'[1]Data Checking'!JD83)</f>
        <v/>
      </c>
      <c r="JA83" t="str">
        <f>IF('[1]Data Checking'!JE83="","",'[1]Data Checking'!JE83)</f>
        <v/>
      </c>
      <c r="JB83" t="str">
        <f>IF('[1]Data Checking'!JF83="","",'[1]Data Checking'!JF83)</f>
        <v/>
      </c>
      <c r="JC83" t="str">
        <f>IF('[1]Data Checking'!JG83="","",'[1]Data Checking'!JG83)</f>
        <v/>
      </c>
      <c r="JD83" t="str">
        <f>IF('[1]Data Checking'!JH83="","",'[1]Data Checking'!JH83)</f>
        <v/>
      </c>
      <c r="JE83" t="str">
        <f>IF('[1]Data Checking'!JI83="","",'[1]Data Checking'!JI83)</f>
        <v/>
      </c>
      <c r="JF83" t="str">
        <f>IF('[1]Data Checking'!JJ83="","",'[1]Data Checking'!JJ83)</f>
        <v/>
      </c>
      <c r="JG83" t="str">
        <f>IF('[1]Data Checking'!JK83="","",'[1]Data Checking'!JK83)</f>
        <v/>
      </c>
      <c r="JH83" t="str">
        <f>IF('[1]Data Checking'!JL83="","",'[1]Data Checking'!JL83)</f>
        <v/>
      </c>
      <c r="JI83" t="str">
        <f>IF('[1]Data Checking'!JM83="","",'[1]Data Checking'!JM83)</f>
        <v/>
      </c>
      <c r="JJ83" t="str">
        <f>IF('[1]Data Checking'!JN83="","",'[1]Data Checking'!JN83)</f>
        <v/>
      </c>
      <c r="JK83" t="str">
        <f>IF('[1]Data Checking'!JO83="","",'[1]Data Checking'!JO83)</f>
        <v/>
      </c>
      <c r="JL83" t="str">
        <f>IF('[1]Data Checking'!JP83="","",'[1]Data Checking'!JP83)</f>
        <v/>
      </c>
      <c r="JM83" t="str">
        <f>IF('[1]Data Checking'!JQ83="","",'[1]Data Checking'!JQ83)</f>
        <v/>
      </c>
      <c r="JN83" t="str">
        <f>IF('[1]Data Checking'!JR83="","",'[1]Data Checking'!JR83)</f>
        <v/>
      </c>
      <c r="JO83" t="str">
        <f>IF('[1]Data Checking'!JS83="","",'[1]Data Checking'!JS83)</f>
        <v/>
      </c>
      <c r="JP83" t="str">
        <f>IF('[1]Data Checking'!JT83="","",'[1]Data Checking'!JT83)</f>
        <v/>
      </c>
      <c r="JQ83" t="str">
        <f>IF('[1]Data Checking'!JU83="","",'[1]Data Checking'!JU83)</f>
        <v/>
      </c>
      <c r="JR83" t="str">
        <f>IF('[1]Data Checking'!JV83="","",'[1]Data Checking'!JV83)</f>
        <v/>
      </c>
      <c r="JS83" t="str">
        <f>IF('[1]Data Checking'!JW83="","",'[1]Data Checking'!JW83)</f>
        <v/>
      </c>
      <c r="JT83" t="str">
        <f>IF('[1]Data Checking'!JX83="","",'[1]Data Checking'!JX83)</f>
        <v/>
      </c>
      <c r="JU83" t="str">
        <f>IF('[1]Data Checking'!JY83="","",'[1]Data Checking'!JY83)</f>
        <v/>
      </c>
      <c r="JV83" t="str">
        <f>IF('[1]Data Checking'!JZ83="","",'[1]Data Checking'!JZ83)</f>
        <v/>
      </c>
      <c r="JW83" t="str">
        <f>IF('[1]Data Checking'!KA83="","",'[1]Data Checking'!KA83)</f>
        <v/>
      </c>
      <c r="JX83" t="str">
        <f>IF('[1]Data Checking'!KB83="","",'[1]Data Checking'!KB83)</f>
        <v/>
      </c>
      <c r="JY83" t="str">
        <f>IF('[1]Data Checking'!KC83="","",'[1]Data Checking'!KC83)</f>
        <v/>
      </c>
      <c r="JZ83" t="str">
        <f>IF('[1]Data Checking'!KD83="","",'[1]Data Checking'!KD83)</f>
        <v/>
      </c>
      <c r="KA83" t="str">
        <f>IF('[1]Data Checking'!KE83="","",'[1]Data Checking'!KE83)</f>
        <v/>
      </c>
      <c r="KB83" t="str">
        <f>IF('[1]Data Checking'!KF83="","",'[1]Data Checking'!KF83)</f>
        <v/>
      </c>
      <c r="KC83" t="str">
        <f>IF('[1]Data Checking'!KG83="","",'[1]Data Checking'!KG83)</f>
        <v/>
      </c>
      <c r="KD83" t="str">
        <f>IF('[1]Data Checking'!KH83="","",'[1]Data Checking'!KH83)</f>
        <v/>
      </c>
      <c r="KE83" t="str">
        <f>IF('[1]Data Checking'!KI83="","",'[1]Data Checking'!KI83)</f>
        <v/>
      </c>
      <c r="KF83" t="str">
        <f>IF('[1]Data Checking'!KJ83="","",'[1]Data Checking'!KJ83)</f>
        <v/>
      </c>
      <c r="KG83" t="str">
        <f>IF('[1]Data Checking'!KK83="","",'[1]Data Checking'!KK83)</f>
        <v/>
      </c>
      <c r="KH83" t="str">
        <f>IF('[1]Data Checking'!KL83="","",'[1]Data Checking'!KL83)</f>
        <v/>
      </c>
      <c r="KI83" t="str">
        <f>IF('[1]Data Checking'!KM83="","",'[1]Data Checking'!KM83)</f>
        <v/>
      </c>
      <c r="KJ83" t="str">
        <f>IF('[1]Data Checking'!KN83="","",'[1]Data Checking'!KN83)</f>
        <v/>
      </c>
      <c r="KK83" t="str">
        <f>IF('[1]Data Checking'!KO83="","",'[1]Data Checking'!KO83)</f>
        <v/>
      </c>
      <c r="KL83" t="str">
        <f>IF('[1]Data Checking'!KP83="","",'[1]Data Checking'!KP83)</f>
        <v/>
      </c>
      <c r="KM83" t="str">
        <f>IF('[1]Data Checking'!KQ83="","",'[1]Data Checking'!KQ83)</f>
        <v/>
      </c>
      <c r="KN83" t="str">
        <f>IF('[1]Data Checking'!KR83="","",'[1]Data Checking'!KR83)</f>
        <v/>
      </c>
      <c r="KO83" t="str">
        <f>IF('[1]Data Checking'!KS83="","",'[1]Data Checking'!KS83)</f>
        <v/>
      </c>
      <c r="KP83" t="str">
        <f>IF('[1]Data Checking'!KT83="","",'[1]Data Checking'!KT83)</f>
        <v/>
      </c>
      <c r="KQ83" t="str">
        <f>IF('[1]Data Checking'!KU83="","",'[1]Data Checking'!KU83)</f>
        <v/>
      </c>
      <c r="KR83" t="str">
        <f>IF('[1]Data Checking'!KV83="","",'[1]Data Checking'!KV83)</f>
        <v/>
      </c>
      <c r="KS83" t="str">
        <f>IF('[1]Data Checking'!KW83="","",'[1]Data Checking'!KW83)</f>
        <v/>
      </c>
      <c r="KT83" t="str">
        <f>IF('[1]Data Checking'!KX83="","",'[1]Data Checking'!KX83)</f>
        <v/>
      </c>
      <c r="KU83" t="str">
        <f>IF('[1]Data Checking'!KY83="","",'[1]Data Checking'!KY83)</f>
        <v/>
      </c>
      <c r="KV83" t="str">
        <f>IF('[1]Data Checking'!KZ83="","",'[1]Data Checking'!KZ83)</f>
        <v/>
      </c>
      <c r="KW83" t="str">
        <f>IF('[1]Data Checking'!LA83="","",'[1]Data Checking'!LA83)</f>
        <v/>
      </c>
      <c r="KX83" t="str">
        <f>IF('[1]Data Checking'!LB83="","",'[1]Data Checking'!LB83)</f>
        <v/>
      </c>
      <c r="KY83" t="str">
        <f>IF('[1]Data Checking'!LC83="","",'[1]Data Checking'!LC83)</f>
        <v/>
      </c>
      <c r="KZ83" t="str">
        <f>IF('[1]Data Checking'!LD83="","",'[1]Data Checking'!LD83)</f>
        <v/>
      </c>
      <c r="LA83" t="str">
        <f>IF('[1]Data Checking'!LE83="","",'[1]Data Checking'!LE83)</f>
        <v/>
      </c>
      <c r="LB83" t="str">
        <f>IF('[1]Data Checking'!LF83="","",'[1]Data Checking'!LF83)</f>
        <v/>
      </c>
      <c r="LC83" t="str">
        <f>IF('[1]Data Checking'!LG83="","",'[1]Data Checking'!LG83)</f>
        <v/>
      </c>
      <c r="LD83" t="str">
        <f>IF('[1]Data Checking'!LH83="","",'[1]Data Checking'!LH83)</f>
        <v/>
      </c>
      <c r="LE83" t="str">
        <f>IF('[1]Data Checking'!LI83="","",'[1]Data Checking'!LI83)</f>
        <v/>
      </c>
      <c r="LF83" t="str">
        <f>IF('[1]Data Checking'!LJ83="","",'[1]Data Checking'!LJ83)</f>
        <v/>
      </c>
      <c r="LG83" t="str">
        <f>IF('[1]Data Checking'!LK83="","",'[1]Data Checking'!LK83)</f>
        <v/>
      </c>
      <c r="LH83" t="str">
        <f>IF('[1]Data Checking'!LL83="","",'[1]Data Checking'!LL83)</f>
        <v/>
      </c>
      <c r="LI83" t="str">
        <f>IF('[1]Data Checking'!LM83="","",'[1]Data Checking'!LM83)</f>
        <v/>
      </c>
      <c r="LJ83" t="str">
        <f>IF('[1]Data Checking'!LN83="","",'[1]Data Checking'!LN83)</f>
        <v/>
      </c>
      <c r="LK83" t="str">
        <f>IF('[1]Data Checking'!LO83="","",'[1]Data Checking'!LO83)</f>
        <v/>
      </c>
      <c r="LL83" t="str">
        <f>IF('[1]Data Checking'!LP83="","",'[1]Data Checking'!LP83)</f>
        <v/>
      </c>
      <c r="LM83" t="str">
        <f>IF('[1]Data Checking'!LQ83="","",'[1]Data Checking'!LQ83)</f>
        <v/>
      </c>
      <c r="LN83" t="str">
        <f>IF('[1]Data Checking'!LR83="","",'[1]Data Checking'!LR83)</f>
        <v/>
      </c>
      <c r="LO83" t="str">
        <f>IF('[1]Data Checking'!LS83="","",'[1]Data Checking'!LS83)</f>
        <v/>
      </c>
      <c r="LP83" t="str">
        <f>IF('[1]Data Checking'!LT83="","",'[1]Data Checking'!LT83)</f>
        <v/>
      </c>
      <c r="LQ83" t="str">
        <f>IF('[1]Data Checking'!LU83="","",'[1]Data Checking'!LU83)</f>
        <v/>
      </c>
      <c r="LR83" t="str">
        <f>IF('[1]Data Checking'!LV83="","",'[1]Data Checking'!LV83)</f>
        <v/>
      </c>
      <c r="LS83" t="str">
        <f>IF('[1]Data Checking'!LW83="","",'[1]Data Checking'!LW83)</f>
        <v/>
      </c>
      <c r="LT83" t="str">
        <f>IF('[1]Data Checking'!LX83="","",'[1]Data Checking'!LX83)</f>
        <v/>
      </c>
      <c r="LU83" t="str">
        <f>IF('[1]Data Checking'!LY83="","",'[1]Data Checking'!LY83)</f>
        <v/>
      </c>
      <c r="LV83" t="str">
        <f>IF('[1]Data Checking'!LZ83="","",'[1]Data Checking'!LZ83)</f>
        <v/>
      </c>
      <c r="LW83" t="str">
        <f>IF('[1]Data Checking'!MA83="","",'[1]Data Checking'!MA83)</f>
        <v/>
      </c>
      <c r="LX83" t="str">
        <f>IF('[1]Data Checking'!MB83="","",'[1]Data Checking'!MB83)</f>
        <v/>
      </c>
      <c r="LY83" t="str">
        <f>IF('[1]Data Checking'!MC83="","",'[1]Data Checking'!MC83)</f>
        <v/>
      </c>
      <c r="LZ83" t="str">
        <f>IF('[1]Data Checking'!MD83="","",'[1]Data Checking'!MD83)</f>
        <v/>
      </c>
      <c r="MA83" t="str">
        <f>IF('[1]Data Checking'!ME83="","",'[1]Data Checking'!ME83)</f>
        <v/>
      </c>
      <c r="MB83" t="str">
        <f>IF('[1]Data Checking'!MF83="","",'[1]Data Checking'!MF83)</f>
        <v/>
      </c>
      <c r="MC83" t="str">
        <f>IF('[1]Data Checking'!MG83="","",'[1]Data Checking'!MG83)</f>
        <v/>
      </c>
      <c r="MD83" t="str">
        <f>IF('[1]Data Checking'!MH83="","",'[1]Data Checking'!MH83)</f>
        <v/>
      </c>
      <c r="ME83" t="str">
        <f>IF('[1]Data Checking'!MI83="","",'[1]Data Checking'!MI83)</f>
        <v/>
      </c>
      <c r="MF83" t="str">
        <f>IF('[1]Data Checking'!MJ83="","",'[1]Data Checking'!MJ83)</f>
        <v/>
      </c>
      <c r="MG83" t="str">
        <f>IF('[1]Data Checking'!MK83="","",'[1]Data Checking'!MK83)</f>
        <v/>
      </c>
      <c r="MH83" t="str">
        <f>IF('[1]Data Checking'!ML83="","",'[1]Data Checking'!ML83)</f>
        <v/>
      </c>
      <c r="MI83" t="str">
        <f>IF('[1]Data Checking'!MM83="","",'[1]Data Checking'!MM83)</f>
        <v/>
      </c>
      <c r="MJ83" t="str">
        <f>IF('[1]Data Checking'!MN83="","",'[1]Data Checking'!MN83)</f>
        <v/>
      </c>
      <c r="MK83" t="str">
        <f>IF('[1]Data Checking'!MO83="","",'[1]Data Checking'!MO83)</f>
        <v/>
      </c>
      <c r="ML83" t="str">
        <f>IF('[1]Data Checking'!MP83="","",'[1]Data Checking'!MP83)</f>
        <v/>
      </c>
      <c r="MM83" t="str">
        <f>IF('[1]Data Checking'!MQ83="","",'[1]Data Checking'!MQ83)</f>
        <v/>
      </c>
      <c r="MN83" t="str">
        <f>IF('[1]Data Checking'!MR83="","",'[1]Data Checking'!MR83)</f>
        <v/>
      </c>
      <c r="MO83" t="str">
        <f>IF('[1]Data Checking'!MS83="","",'[1]Data Checking'!MS83)</f>
        <v/>
      </c>
      <c r="MP83" t="str">
        <f>IF('[1]Data Checking'!MT83="","",'[1]Data Checking'!MT83)</f>
        <v/>
      </c>
      <c r="MQ83" t="str">
        <f>IF('[1]Data Checking'!MU83="","",'[1]Data Checking'!MU83)</f>
        <v/>
      </c>
      <c r="MR83" t="str">
        <f>IF('[1]Data Checking'!MV83="","",'[1]Data Checking'!MV83)</f>
        <v/>
      </c>
      <c r="MS83" t="str">
        <f>IF('[1]Data Checking'!MW83="","",'[1]Data Checking'!MW83)</f>
        <v/>
      </c>
      <c r="MT83" t="str">
        <f>IF('[1]Data Checking'!MX83="","",'[1]Data Checking'!MX83)</f>
        <v/>
      </c>
      <c r="MU83" t="str">
        <f>IF('[1]Data Checking'!MY83="","",'[1]Data Checking'!MY83)</f>
        <v/>
      </c>
      <c r="MV83" t="str">
        <f>IF('[1]Data Checking'!MZ83="","",'[1]Data Checking'!MZ83)</f>
        <v/>
      </c>
      <c r="MW83" t="str">
        <f>IF('[1]Data Checking'!NA83="","",'[1]Data Checking'!NA83)</f>
        <v/>
      </c>
      <c r="MX83" t="str">
        <f>IF('[1]Data Checking'!NB83="","",'[1]Data Checking'!NB83)</f>
        <v/>
      </c>
      <c r="MY83" t="str">
        <f>IF('[1]Data Checking'!NC83="","",'[1]Data Checking'!NC83)</f>
        <v/>
      </c>
      <c r="MZ83" t="str">
        <f>IF('[1]Data Checking'!ND83="","",'[1]Data Checking'!ND83)</f>
        <v/>
      </c>
      <c r="NA83" t="str">
        <f>IF('[1]Data Checking'!NE83="","",'[1]Data Checking'!NE83)</f>
        <v/>
      </c>
      <c r="NB83" t="str">
        <f>IF('[1]Data Checking'!NF83="","",'[1]Data Checking'!NF83)</f>
        <v/>
      </c>
      <c r="NC83" t="str">
        <f>IF('[1]Data Checking'!NG83="","",'[1]Data Checking'!NG83)</f>
        <v/>
      </c>
      <c r="ND83" t="str">
        <f>IF('[1]Data Checking'!NH83="","",'[1]Data Checking'!NH83)</f>
        <v/>
      </c>
      <c r="NE83" t="str">
        <f>IF('[1]Data Checking'!NI83="","",'[1]Data Checking'!NI83)</f>
        <v/>
      </c>
      <c r="NF83" t="str">
        <f>IF('[1]Data Checking'!NJ83="","",'[1]Data Checking'!NJ83)</f>
        <v/>
      </c>
      <c r="NG83" t="str">
        <f>IF('[1]Data Checking'!NK83="","",'[1]Data Checking'!NK83)</f>
        <v/>
      </c>
      <c r="NH83" t="str">
        <f>IF('[1]Data Checking'!NL83="","",'[1]Data Checking'!NL83)</f>
        <v/>
      </c>
      <c r="NI83" t="str">
        <f>IF('[1]Data Checking'!NM83="","",'[1]Data Checking'!NM83)</f>
        <v/>
      </c>
      <c r="NJ83" t="str">
        <f>IF('[1]Data Checking'!NN83="","",'[1]Data Checking'!NN83)</f>
        <v/>
      </c>
      <c r="NK83" t="str">
        <f>IF('[1]Data Checking'!NO83="","",'[1]Data Checking'!NO83)</f>
        <v/>
      </c>
      <c r="NL83" t="str">
        <f>IF('[1]Data Checking'!NP83="","",'[1]Data Checking'!NP83)</f>
        <v/>
      </c>
      <c r="NM83" t="str">
        <f>IF('[1]Data Checking'!NQ83="","",'[1]Data Checking'!NQ83)</f>
        <v/>
      </c>
      <c r="NN83" t="str">
        <f>IF('[1]Data Checking'!NR83="","",'[1]Data Checking'!NR83)</f>
        <v/>
      </c>
      <c r="NO83" t="str">
        <f>IF('[1]Data Checking'!NS83="","",'[1]Data Checking'!NS83)</f>
        <v/>
      </c>
      <c r="NP83" t="str">
        <f>IF('[1]Data Checking'!NT83="","",'[1]Data Checking'!NT83)</f>
        <v/>
      </c>
      <c r="NQ83" t="str">
        <f>IF('[1]Data Checking'!NU83="","",'[1]Data Checking'!NU83)</f>
        <v/>
      </c>
      <c r="NR83" t="str">
        <f>IF('[1]Data Checking'!NV83="","",'[1]Data Checking'!NV83)</f>
        <v/>
      </c>
      <c r="NS83" t="str">
        <f>IF('[1]Data Checking'!NW83="","",'[1]Data Checking'!NW83)</f>
        <v/>
      </c>
      <c r="NT83" t="str">
        <f>IF('[1]Data Checking'!NX83="","",'[1]Data Checking'!NX83)</f>
        <v/>
      </c>
      <c r="NU83" t="str">
        <f>IF('[1]Data Checking'!NY83="","",'[1]Data Checking'!NY83)</f>
        <v/>
      </c>
      <c r="NV83" t="str">
        <f>IF('[1]Data Checking'!NZ83="","",'[1]Data Checking'!NZ83)</f>
        <v/>
      </c>
      <c r="NW83" t="str">
        <f>IF('[1]Data Checking'!OA83="","",'[1]Data Checking'!OA83)</f>
        <v/>
      </c>
      <c r="NX83" t="str">
        <f>IF('[1]Data Checking'!OB83="","",'[1]Data Checking'!OB83)</f>
        <v/>
      </c>
      <c r="NY83" t="str">
        <f>IF('[1]Data Checking'!OC83="","",'[1]Data Checking'!OC83)</f>
        <v/>
      </c>
      <c r="NZ83" t="str">
        <f>IF('[1]Data Checking'!OD83="","",'[1]Data Checking'!OD83)</f>
        <v/>
      </c>
      <c r="OA83" t="str">
        <f>IF('[1]Data Checking'!OE83="","",'[1]Data Checking'!OE83)</f>
        <v/>
      </c>
      <c r="OB83" t="str">
        <f>IF('[1]Data Checking'!OF83="","",'[1]Data Checking'!OF83)</f>
        <v/>
      </c>
      <c r="OC83" t="str">
        <f>IF('[1]Data Checking'!OG83="","",'[1]Data Checking'!OG83)</f>
        <v/>
      </c>
      <c r="OD83" t="str">
        <f>IF('[1]Data Checking'!OH83="","",'[1]Data Checking'!OH83)</f>
        <v/>
      </c>
      <c r="OE83" t="str">
        <f>IF('[1]Data Checking'!OI83="","",'[1]Data Checking'!OI83)</f>
        <v/>
      </c>
      <c r="OF83" t="str">
        <f>IF('[1]Data Checking'!OJ83="","",'[1]Data Checking'!OJ83)</f>
        <v/>
      </c>
      <c r="OG83" t="str">
        <f>IF('[1]Data Checking'!OK83="","",'[1]Data Checking'!OK83)</f>
        <v/>
      </c>
      <c r="OH83" t="str">
        <f>IF('[1]Data Checking'!OL83="","",'[1]Data Checking'!OL83)</f>
        <v/>
      </c>
      <c r="OI83" t="str">
        <f>IF('[1]Data Checking'!OM83="","",'[1]Data Checking'!OM83)</f>
        <v/>
      </c>
      <c r="OJ83" t="str">
        <f>IF('[1]Data Checking'!ON83="","",'[1]Data Checking'!ON83)</f>
        <v/>
      </c>
      <c r="OK83" t="str">
        <f>IF('[1]Data Checking'!OO83="","",'[1]Data Checking'!OO83)</f>
        <v/>
      </c>
      <c r="OL83" t="str">
        <f>IF('[1]Data Checking'!OP83="","",'[1]Data Checking'!OP83)</f>
        <v/>
      </c>
      <c r="OM83" t="str">
        <f>IF('[1]Data Checking'!OQ83="","",'[1]Data Checking'!OQ83)</f>
        <v/>
      </c>
      <c r="ON83" t="str">
        <f>IF('[1]Data Checking'!OR83="","",'[1]Data Checking'!OR83)</f>
        <v/>
      </c>
      <c r="OO83" t="str">
        <f>IF('[1]Data Checking'!OS83="","",'[1]Data Checking'!OS83)</f>
        <v/>
      </c>
      <c r="OP83" t="str">
        <f>IF('[1]Data Checking'!OT83="","",'[1]Data Checking'!OT83)</f>
        <v/>
      </c>
      <c r="OQ83" t="str">
        <f>IF('[1]Data Checking'!OU83="","",'[1]Data Checking'!OU83)</f>
        <v/>
      </c>
      <c r="OR83" t="str">
        <f>IF('[1]Data Checking'!OV83="","",'[1]Data Checking'!OV83)</f>
        <v/>
      </c>
      <c r="OS83" t="str">
        <f>IF('[1]Data Checking'!OW83="","",'[1]Data Checking'!OW83)</f>
        <v/>
      </c>
      <c r="OT83" t="str">
        <f>IF('[1]Data Checking'!OX83="","",'[1]Data Checking'!OX83)</f>
        <v/>
      </c>
      <c r="OU83" t="str">
        <f>IF('[1]Data Checking'!OY83="","",'[1]Data Checking'!OY83)</f>
        <v/>
      </c>
      <c r="OV83" t="str">
        <f>IF('[1]Data Checking'!OZ83="","",'[1]Data Checking'!OZ83)</f>
        <v/>
      </c>
      <c r="OW83" t="str">
        <f>IF('[1]Data Checking'!PA83="","",'[1]Data Checking'!PA83)</f>
        <v/>
      </c>
      <c r="OX83" t="str">
        <f>IF('[1]Data Checking'!PB83="","",'[1]Data Checking'!PB83)</f>
        <v/>
      </c>
      <c r="OY83" t="str">
        <f>IF('[1]Data Checking'!PC83="","",'[1]Data Checking'!PC83)</f>
        <v/>
      </c>
      <c r="OZ83" t="str">
        <f>IF('[1]Data Checking'!PD83="","",'[1]Data Checking'!PD83)</f>
        <v/>
      </c>
      <c r="PA83" t="str">
        <f>IF('[1]Data Checking'!PE83="","",'[1]Data Checking'!PE83)</f>
        <v/>
      </c>
      <c r="PB83" t="str">
        <f>IF('[1]Data Checking'!PF83="","",'[1]Data Checking'!PF83)</f>
        <v/>
      </c>
      <c r="PC83" t="str">
        <f>IF('[1]Data Checking'!PG83="","",'[1]Data Checking'!PG83)</f>
        <v/>
      </c>
      <c r="PD83" t="str">
        <f>IF('[1]Data Checking'!PH83="","",'[1]Data Checking'!PH83)</f>
        <v/>
      </c>
      <c r="PE83" t="str">
        <f>IF('[1]Data Checking'!PI83="","",'[1]Data Checking'!PI83)</f>
        <v/>
      </c>
      <c r="PF83" t="str">
        <f>IF('[1]Data Checking'!PJ83="","",'[1]Data Checking'!PJ83)</f>
        <v/>
      </c>
      <c r="PG83" t="str">
        <f>IF('[1]Data Checking'!PK83="","",'[1]Data Checking'!PK83)</f>
        <v/>
      </c>
      <c r="PH83" t="str">
        <f>IF('[1]Data Checking'!PL83="","",'[1]Data Checking'!PL83)</f>
        <v/>
      </c>
      <c r="PI83" t="str">
        <f>IF('[1]Data Checking'!PM83="","",'[1]Data Checking'!PM83)</f>
        <v/>
      </c>
      <c r="PJ83" t="str">
        <f>IF('[1]Data Checking'!PN83="","",'[1]Data Checking'!PN83)</f>
        <v/>
      </c>
      <c r="PK83" t="str">
        <f>IF('[1]Data Checking'!PO83="","",'[1]Data Checking'!PO83)</f>
        <v/>
      </c>
      <c r="PL83" t="str">
        <f>IF('[1]Data Checking'!PP83="","",'[1]Data Checking'!PP83)</f>
        <v/>
      </c>
      <c r="PM83" t="str">
        <f>IF('[1]Data Checking'!PQ83="","",'[1]Data Checking'!PQ83)</f>
        <v/>
      </c>
      <c r="PN83" t="str">
        <f>IF('[1]Data Checking'!PR83="","",'[1]Data Checking'!PR83)</f>
        <v/>
      </c>
      <c r="PO83" t="str">
        <f>IF('[1]Data Checking'!PS83="","",'[1]Data Checking'!PS83)</f>
        <v/>
      </c>
      <c r="PP83" t="str">
        <f>IF('[1]Data Checking'!PT83="","",'[1]Data Checking'!PT83)</f>
        <v/>
      </c>
      <c r="PQ83" t="str">
        <f>IF('[1]Data Checking'!PU83="","",'[1]Data Checking'!PU83)</f>
        <v/>
      </c>
      <c r="PR83" t="str">
        <f>IF('[1]Data Checking'!PV83="","",'[1]Data Checking'!PV83)</f>
        <v/>
      </c>
      <c r="PS83" t="str">
        <f>IF('[1]Data Checking'!PW83="","",'[1]Data Checking'!PW83)</f>
        <v/>
      </c>
      <c r="PT83" t="str">
        <f>IF('[1]Data Checking'!PX83="","",'[1]Data Checking'!PX83)</f>
        <v/>
      </c>
      <c r="PU83" t="str">
        <f>IF('[1]Data Checking'!PY83="","",'[1]Data Checking'!PY83)</f>
        <v/>
      </c>
      <c r="PV83" t="str">
        <f>IF('[1]Data Checking'!PZ83="","",'[1]Data Checking'!PZ83)</f>
        <v/>
      </c>
      <c r="PW83" t="str">
        <f>IF('[1]Data Checking'!QA83="","",'[1]Data Checking'!QA83)</f>
        <v/>
      </c>
      <c r="PX83" t="str">
        <f>IF('[1]Data Checking'!QB83="","",'[1]Data Checking'!QB83)</f>
        <v/>
      </c>
      <c r="PY83" t="str">
        <f>IF('[1]Data Checking'!QC83="","",'[1]Data Checking'!QC83)</f>
        <v/>
      </c>
      <c r="PZ83" t="str">
        <f>IF('[1]Data Checking'!QD83="","",'[1]Data Checking'!QD83)</f>
        <v/>
      </c>
      <c r="QA83" t="str">
        <f>IF('[1]Data Checking'!QE83="","",'[1]Data Checking'!QE83)</f>
        <v/>
      </c>
      <c r="QB83" t="str">
        <f>IF('[1]Data Checking'!QF83="","",'[1]Data Checking'!QF83)</f>
        <v/>
      </c>
      <c r="QC83" t="str">
        <f>IF('[1]Data Checking'!QG83="","",'[1]Data Checking'!QG83)</f>
        <v/>
      </c>
      <c r="QD83" t="str">
        <f>IF('[1]Data Checking'!QH83="","",'[1]Data Checking'!QH83)</f>
        <v/>
      </c>
      <c r="QE83" t="str">
        <f>IF('[1]Data Checking'!QI83="","",'[1]Data Checking'!QI83)</f>
        <v/>
      </c>
      <c r="QF83" t="str">
        <f>IF('[1]Data Checking'!QJ83="","",'[1]Data Checking'!QJ83)</f>
        <v/>
      </c>
      <c r="QG83" t="str">
        <f>IF('[1]Data Checking'!QK83="","",'[1]Data Checking'!QK83)</f>
        <v/>
      </c>
      <c r="QH83" t="str">
        <f>IF('[1]Data Checking'!QL83="","",'[1]Data Checking'!QL83)</f>
        <v/>
      </c>
      <c r="QI83" t="str">
        <f>IF('[1]Data Checking'!QM83="","",'[1]Data Checking'!QM83)</f>
        <v/>
      </c>
      <c r="QJ83" t="str">
        <f>IF('[1]Data Checking'!QN83="","",'[1]Data Checking'!QN83)</f>
        <v/>
      </c>
      <c r="QK83" t="str">
        <f>IF('[1]Data Checking'!QO83="","",'[1]Data Checking'!QO83)</f>
        <v/>
      </c>
      <c r="QL83" t="str">
        <f>IF('[1]Data Checking'!QP83="","",'[1]Data Checking'!QP83)</f>
        <v/>
      </c>
      <c r="QM83" t="str">
        <f>IF('[1]Data Checking'!QQ83="","",'[1]Data Checking'!QQ83)</f>
        <v/>
      </c>
      <c r="QN83" t="str">
        <f>IF('[1]Data Checking'!QR83="","",'[1]Data Checking'!QR83)</f>
        <v/>
      </c>
      <c r="QO83" t="str">
        <f>IF('[1]Data Checking'!QS83="","",'[1]Data Checking'!QS83)</f>
        <v/>
      </c>
      <c r="QP83" t="str">
        <f>IF('[1]Data Checking'!QT83="","",'[1]Data Checking'!QT83)</f>
        <v/>
      </c>
      <c r="QQ83" t="str">
        <f>IF('[1]Data Checking'!QU83="","",'[1]Data Checking'!QU83)</f>
        <v/>
      </c>
      <c r="QR83" t="str">
        <f>IF('[1]Data Checking'!QV83="","",'[1]Data Checking'!QV83)</f>
        <v/>
      </c>
      <c r="QS83" t="str">
        <f>IF('[1]Data Checking'!QW83="","",'[1]Data Checking'!QW83)</f>
        <v/>
      </c>
      <c r="QT83" t="str">
        <f>IF('[1]Data Checking'!QX83="","",'[1]Data Checking'!QX83)</f>
        <v/>
      </c>
      <c r="QU83" t="str">
        <f>IF('[1]Data Checking'!QY83="","",'[1]Data Checking'!QY83)</f>
        <v/>
      </c>
      <c r="QV83" t="str">
        <f>IF('[1]Data Checking'!QZ83="","",'[1]Data Checking'!QZ83)</f>
        <v/>
      </c>
      <c r="QW83" t="str">
        <f>IF('[1]Data Checking'!RA83="","",'[1]Data Checking'!RA83)</f>
        <v/>
      </c>
      <c r="QX83" t="str">
        <f>IF('[1]Data Checking'!RB83="","",'[1]Data Checking'!RB83)</f>
        <v/>
      </c>
      <c r="QY83" t="str">
        <f>IF('[1]Data Checking'!RC83="","",'[1]Data Checking'!RC83)</f>
        <v/>
      </c>
      <c r="QZ83" t="str">
        <f>IF('[1]Data Checking'!RD83="","",'[1]Data Checking'!RD83)</f>
        <v/>
      </c>
      <c r="RA83" t="str">
        <f>IF('[1]Data Checking'!RE83="","",'[1]Data Checking'!RE83)</f>
        <v/>
      </c>
      <c r="RB83" t="str">
        <f>IF('[1]Data Checking'!RF83="","",'[1]Data Checking'!RF83)</f>
        <v/>
      </c>
      <c r="RC83" t="str">
        <f>IF('[1]Data Checking'!RG83="","",'[1]Data Checking'!RG83)</f>
        <v/>
      </c>
      <c r="RD83" t="str">
        <f>IF('[1]Data Checking'!RH83="","",'[1]Data Checking'!RH83)</f>
        <v/>
      </c>
      <c r="RE83" t="str">
        <f>IF('[1]Data Checking'!RI83="","",'[1]Data Checking'!RI83)</f>
        <v/>
      </c>
      <c r="RF83" t="str">
        <f>IF('[1]Data Checking'!RJ83="","",'[1]Data Checking'!RJ83)</f>
        <v/>
      </c>
      <c r="RG83" t="str">
        <f>IF('[1]Data Checking'!RK83="","",'[1]Data Checking'!RK83)</f>
        <v/>
      </c>
      <c r="RH83" t="str">
        <f>IF('[1]Data Checking'!RL83="","",'[1]Data Checking'!RL83)</f>
        <v/>
      </c>
      <c r="RI83" t="str">
        <f>IF('[1]Data Checking'!RM83="","",'[1]Data Checking'!RM83)</f>
        <v/>
      </c>
      <c r="RJ83" t="str">
        <f>IF('[1]Data Checking'!RN83="","",'[1]Data Checking'!RN83)</f>
        <v/>
      </c>
      <c r="RK83" t="str">
        <f>IF('[1]Data Checking'!RO83="","",'[1]Data Checking'!RO83)</f>
        <v/>
      </c>
      <c r="RL83" t="str">
        <f>IF('[1]Data Checking'!RP83="","",'[1]Data Checking'!RP83)</f>
        <v/>
      </c>
      <c r="RM83" t="str">
        <f>IF('[1]Data Checking'!RQ83="","",'[1]Data Checking'!RQ83)</f>
        <v/>
      </c>
      <c r="RN83" t="str">
        <f>IF('[1]Data Checking'!RR83="","",'[1]Data Checking'!RR83)</f>
        <v/>
      </c>
      <c r="RO83" t="str">
        <f>IF('[1]Data Checking'!RS83="","",'[1]Data Checking'!RS83)</f>
        <v/>
      </c>
      <c r="RP83" t="str">
        <f>IF('[1]Data Checking'!RT83="","",'[1]Data Checking'!RT83)</f>
        <v/>
      </c>
      <c r="RQ83" t="str">
        <f>IF('[1]Data Checking'!RU83="","",'[1]Data Checking'!RU83)</f>
        <v/>
      </c>
      <c r="RR83" t="str">
        <f>IF('[1]Data Checking'!RV83="","",'[1]Data Checking'!RV83)</f>
        <v/>
      </c>
      <c r="RS83" t="str">
        <f>IF('[1]Data Checking'!RW83="","",'[1]Data Checking'!RW83)</f>
        <v/>
      </c>
      <c r="RT83" t="str">
        <f>IF('[1]Data Checking'!RX83="","",'[1]Data Checking'!RX83)</f>
        <v/>
      </c>
      <c r="RU83" t="str">
        <f>IF('[1]Data Checking'!RY83="","",'[1]Data Checking'!RY83)</f>
        <v/>
      </c>
      <c r="RV83" t="str">
        <f>IF('[1]Data Checking'!RZ83="","",'[1]Data Checking'!RZ83)</f>
        <v/>
      </c>
      <c r="RW83" t="str">
        <f>IF('[1]Data Checking'!SA83="","",'[1]Data Checking'!SA83)</f>
        <v/>
      </c>
      <c r="RX83" t="str">
        <f>IF('[1]Data Checking'!SB83="","",'[1]Data Checking'!SB83)</f>
        <v/>
      </c>
      <c r="RY83" t="str">
        <f>IF('[1]Data Checking'!SC83="","",'[1]Data Checking'!SC83)</f>
        <v/>
      </c>
      <c r="RZ83" t="str">
        <f>IF('[1]Data Checking'!SD83="","",'[1]Data Checking'!SD83)</f>
        <v/>
      </c>
      <c r="SA83" t="str">
        <f>IF('[1]Data Checking'!SE83="","",'[1]Data Checking'!SE83)</f>
        <v/>
      </c>
      <c r="SB83" t="str">
        <f>IF('[1]Data Checking'!SF83="","",'[1]Data Checking'!SF83)</f>
        <v/>
      </c>
      <c r="SC83" t="str">
        <f>IF('[1]Data Checking'!SG83="","",'[1]Data Checking'!SG83)</f>
        <v/>
      </c>
      <c r="SD83" t="str">
        <f>IF('[1]Data Checking'!SH83="","",'[1]Data Checking'!SH83)</f>
        <v/>
      </c>
      <c r="SE83" t="str">
        <f>IF('[1]Data Checking'!SI83="","",'[1]Data Checking'!SI83)</f>
        <v/>
      </c>
      <c r="SF83" t="str">
        <f>IF('[1]Data Checking'!SJ83="","",'[1]Data Checking'!SJ83)</f>
        <v/>
      </c>
      <c r="SG83" t="str">
        <f>IF('[1]Data Checking'!SK83="","",'[1]Data Checking'!SK83)</f>
        <v/>
      </c>
      <c r="SH83" t="str">
        <f>IF('[1]Data Checking'!SL83="","",'[1]Data Checking'!SL83)</f>
        <v/>
      </c>
      <c r="SI83" t="str">
        <f>IF('[1]Data Checking'!SM83="","",'[1]Data Checking'!SM83)</f>
        <v/>
      </c>
      <c r="SJ83" t="str">
        <f>IF('[1]Data Checking'!SN83="","",'[1]Data Checking'!SN83)</f>
        <v/>
      </c>
      <c r="SK83" t="str">
        <f>IF('[1]Data Checking'!SO83="","",'[1]Data Checking'!SO83)</f>
        <v/>
      </c>
      <c r="SL83" t="str">
        <f>IF('[1]Data Checking'!SP83="","",'[1]Data Checking'!SP83)</f>
        <v/>
      </c>
      <c r="SM83" t="str">
        <f>IF('[1]Data Checking'!SQ83="","",'[1]Data Checking'!SQ83)</f>
        <v/>
      </c>
      <c r="SN83" t="str">
        <f>IF('[1]Data Checking'!SR83="","",'[1]Data Checking'!SR83)</f>
        <v/>
      </c>
      <c r="SO83" t="str">
        <f>IF('[1]Data Checking'!SS83="","",'[1]Data Checking'!SS83)</f>
        <v/>
      </c>
      <c r="SP83" t="str">
        <f>IF('[1]Data Checking'!ST83="","",'[1]Data Checking'!ST83)</f>
        <v/>
      </c>
      <c r="SQ83" t="str">
        <f>IF('[1]Data Checking'!SU83="","",'[1]Data Checking'!SU83)</f>
        <v/>
      </c>
      <c r="SR83" t="str">
        <f>IF('[1]Data Checking'!SV83="","",'[1]Data Checking'!SV83)</f>
        <v/>
      </c>
      <c r="SS83" t="str">
        <f>IF('[1]Data Checking'!SW83="","",'[1]Data Checking'!SW83)</f>
        <v/>
      </c>
      <c r="ST83" t="str">
        <f>IF('[1]Data Checking'!SX83="","",'[1]Data Checking'!SX83)</f>
        <v/>
      </c>
      <c r="SU83" t="str">
        <f>IF('[1]Data Checking'!SY83="","",'[1]Data Checking'!SY83)</f>
        <v/>
      </c>
      <c r="SV83" t="str">
        <f>IF('[1]Data Checking'!SZ83="","",'[1]Data Checking'!SZ83)</f>
        <v/>
      </c>
      <c r="SW83" t="str">
        <f>IF('[1]Data Checking'!TA83="","",'[1]Data Checking'!TA83)</f>
        <v/>
      </c>
      <c r="SX83" t="str">
        <f>IF('[1]Data Checking'!TB83="","",'[1]Data Checking'!TB83)</f>
        <v/>
      </c>
      <c r="SY83" t="str">
        <f>IF('[1]Data Checking'!TC83="","",'[1]Data Checking'!TC83)</f>
        <v/>
      </c>
      <c r="SZ83" t="str">
        <f>IF('[1]Data Checking'!TD83="","",'[1]Data Checking'!TD83)</f>
        <v/>
      </c>
      <c r="TA83" t="str">
        <f>IF('[1]Data Checking'!TE83="","",'[1]Data Checking'!TE83)</f>
        <v/>
      </c>
      <c r="TB83" t="str">
        <f>IF('[1]Data Checking'!TF83="","",'[1]Data Checking'!TF83)</f>
        <v/>
      </c>
      <c r="TC83" t="str">
        <f>IF('[1]Data Checking'!TG83="","",'[1]Data Checking'!TG83)</f>
        <v/>
      </c>
      <c r="TD83" t="str">
        <f>IF('[1]Data Checking'!TH83="","",'[1]Data Checking'!TH83)</f>
        <v/>
      </c>
      <c r="TE83" t="str">
        <f>IF('[1]Data Checking'!TI83="","",'[1]Data Checking'!TI83)</f>
        <v/>
      </c>
      <c r="TF83" t="str">
        <f>IF('[1]Data Checking'!TJ83="","",'[1]Data Checking'!TJ83)</f>
        <v/>
      </c>
      <c r="TG83" t="str">
        <f>IF('[1]Data Checking'!TK83="","",'[1]Data Checking'!TK83)</f>
        <v/>
      </c>
      <c r="TH83" t="str">
        <f>IF('[1]Data Checking'!TL83="","",'[1]Data Checking'!TL83)</f>
        <v/>
      </c>
      <c r="TI83" t="str">
        <f>IF('[1]Data Checking'!TM83="","",'[1]Data Checking'!TM83)</f>
        <v/>
      </c>
      <c r="TJ83">
        <f>IF('[1]Data Checking'!TN83="","",'[1]Data Checking'!TN83)</f>
        <v>0</v>
      </c>
      <c r="TK83">
        <f>IF('[1]Data Checking'!TO83="","",'[1]Data Checking'!TO83)</f>
        <v>0</v>
      </c>
      <c r="TL83">
        <f>IF('[1]Data Checking'!TP83="","",'[1]Data Checking'!TP83)</f>
        <v>0</v>
      </c>
      <c r="TM83">
        <f>IF('[1]Data Checking'!TQ83="","",'[1]Data Checking'!TQ83)</f>
        <v>0</v>
      </c>
      <c r="TN83">
        <f>IF('[1]Data Checking'!TR83="","",'[1]Data Checking'!TR83)</f>
        <v>0</v>
      </c>
      <c r="TO83" t="str">
        <f>IF('[1]Data Checking'!TS83="","",'[1]Data Checking'!TS83)</f>
        <v/>
      </c>
      <c r="TP83" t="str">
        <f>IF('[1]Data Checking'!TT83="","",'[1]Data Checking'!TT83)</f>
        <v/>
      </c>
      <c r="TQ83">
        <f>IF('[1]Data Checking'!TU83="","",'[1]Data Checking'!TU83)</f>
        <v>237886571</v>
      </c>
      <c r="TR83" t="str">
        <f>IF('[1]Data Checking'!TV83="","",'[1]Data Checking'!TV83)</f>
        <v>dc86dbfc-4b6d-46c8-878f-71ddea09b50a</v>
      </c>
      <c r="TS83">
        <f>IF('[1]Data Checking'!TW83="","",'[1]Data Checking'!TW83)</f>
        <v>44532.09652777778</v>
      </c>
      <c r="TT83" t="str">
        <f>IF('[1]Data Checking'!TX83="","",'[1]Data Checking'!TX83)</f>
        <v/>
      </c>
      <c r="TU83" t="str">
        <f>IF('[1]Data Checking'!TY83="","",'[1]Data Checking'!TY83)</f>
        <v/>
      </c>
      <c r="TV83" t="str">
        <f>IF('[1]Data Checking'!TZ83="","",'[1]Data Checking'!TZ83)</f>
        <v>submitted_via_web</v>
      </c>
      <c r="TW83" t="str">
        <f>IF('[1]Data Checking'!UA83="","",'[1]Data Checking'!UA83)</f>
        <v>icsm_haiti</v>
      </c>
      <c r="TX83" t="str">
        <f>IF('[1]Data Checking'!UB83="","",'[1]Data Checking'!UB83)</f>
        <v/>
      </c>
      <c r="TY83">
        <f>IF('[1]Data Checking'!UC83="","",'[1]Data Checking'!UC83)</f>
        <v>85</v>
      </c>
      <c r="TZ83" t="str">
        <f>IF('[1]Data Checking'!UD83="","",'[1]Data Checking'!UD83)</f>
        <v/>
      </c>
      <c r="UA83" t="e">
        <f>IF('[1]Data Checking'!UL83="","",'[1]Data Checking'!UL83)</f>
        <v>#REF!</v>
      </c>
      <c r="UB83" t="e">
        <f>IF('[1]Data Checking'!UM83="","",'[1]Data Checking'!UM83)</f>
        <v>#REF!</v>
      </c>
      <c r="UC83" t="e">
        <f>IF('[1]Data Checking'!UN83="","",'[1]Data Checking'!UN83)</f>
        <v>#REF!</v>
      </c>
    </row>
    <row r="84" spans="1:549">
      <c r="A84">
        <f>IF('[1]Data Checking'!D84="","",'[1]Data Checking'!D84)</f>
        <v>44531.728672256948</v>
      </c>
      <c r="B84">
        <f>IF('[1]Data Checking'!E84="","",'[1]Data Checking'!E84)</f>
        <v>44531.786430370368</v>
      </c>
      <c r="C84">
        <f>IF('[1]Data Checking'!F84="","",'[1]Data Checking'!F84)</f>
        <v>44531</v>
      </c>
      <c r="D84" t="str">
        <f>IF('[1]Data Checking'!H84="","",'[1]Data Checking'!H84)</f>
        <v>audit.csv</v>
      </c>
      <c r="E84" t="str">
        <f>IF('[1]Data Checking'!I84="","",'[1]Data Checking'!I84)</f>
        <v>icsm_haiti</v>
      </c>
      <c r="F84" t="str">
        <f>IF('[1]Data Checking'!J84="","",'[1]Data Checking'!J84)</f>
        <v/>
      </c>
      <c r="G84" t="str">
        <f>IF('[1]Data Checking'!K84="","",'[1]Data Checking'!K84)</f>
        <v/>
      </c>
      <c r="H84">
        <f>IF('[1]Data Checking'!L84="","",'[1]Data Checking'!L84)</f>
        <v>44531</v>
      </c>
      <c r="I84" t="str">
        <f>IF('[1]Data Checking'!M84="","",'[1]Data Checking'!M84)</f>
        <v>WFP</v>
      </c>
      <c r="J84" t="str">
        <f>IF('[1]Data Checking'!N84="","",'[1]Data Checking'!N84)</f>
        <v/>
      </c>
      <c r="K84" t="str">
        <f>IF('[1]Data Checking'!O84="","",'[1]Data Checking'!O84)</f>
        <v>wfp</v>
      </c>
      <c r="L84" t="str">
        <f>IF('[1]Data Checking'!P84="","",'[1]Data Checking'!P84)</f>
        <v>WFP</v>
      </c>
      <c r="M84" t="str">
        <f>IF('[1]Data Checking'!Q84="","",'[1]Data Checking'!Q84)</f>
        <v>WFP</v>
      </c>
      <c r="N84" t="str">
        <f>IF('[1]Data Checking'!R84="","",'[1]Data Checking'!R84)</f>
        <v>nord_JFP02</v>
      </c>
      <c r="O84" t="str">
        <f>IF('[1]Data Checking'!S84="","",'[1]Data Checking'!S84)</f>
        <v/>
      </c>
      <c r="P84" t="str">
        <f>IF('[1]Data Checking'!T84="","",'[1]Data Checking'!T84)</f>
        <v>wfp_jfp02</v>
      </c>
      <c r="Q84" t="str">
        <f>IF('[1]Data Checking'!U84="","",'[1]Data Checking'!U84)</f>
        <v>nord_JFP02</v>
      </c>
      <c r="R84" t="str">
        <f>IF('[1]Data Checking'!V84="","",'[1]Data Checking'!V84)</f>
        <v>nord_JFP02</v>
      </c>
      <c r="S84" t="str">
        <f>IF('[1]Data Checking'!W84="","",'[1]Data Checking'!W84)</f>
        <v>Nord</v>
      </c>
      <c r="T84" t="str">
        <f>IF('[1]Data Checking'!X84="","",'[1]Data Checking'!X84)</f>
        <v>Limonade</v>
      </c>
      <c r="U84" t="str">
        <f>IF('[1]Data Checking'!Y84="","",'[1]Data Checking'!Y84)</f>
        <v>HT0313</v>
      </c>
      <c r="V84" t="str">
        <f>IF('[1]Data Checking'!Z84="","",'[1]Data Checking'!Z84)</f>
        <v>Limonade</v>
      </c>
      <c r="W84" t="str">
        <f>IF('[1]Data Checking'!AA84="","",'[1]Data Checking'!AA84)</f>
        <v>1re Section Basse Plaine</v>
      </c>
      <c r="X84" t="str">
        <f>IF('[1]Data Checking'!AB84="","",'[1]Data Checking'!AB84)</f>
        <v>HT0313-01</v>
      </c>
      <c r="Y84" t="str">
        <f>IF('[1]Data Checking'!AC84="","",'[1]Data Checking'!AC84)</f>
        <v>1re Section Basse Plaine</v>
      </c>
      <c r="Z84" t="str">
        <f>IF('[1]Data Checking'!AD84="","",'[1]Data Checking'!AD84)</f>
        <v>Limonade</v>
      </c>
      <c r="AA84" t="str">
        <f>IF('[1]Data Checking'!AE84="","",'[1]Data Checking'!AE84)</f>
        <v/>
      </c>
      <c r="AB84" t="str">
        <f>IF('[1]Data Checking'!AF84="","",'[1]Data Checking'!AF84)</f>
        <v>lim_1</v>
      </c>
      <c r="AC84" t="str">
        <f>IF('[1]Data Checking'!AG84="","",'[1]Data Checking'!AG84)</f>
        <v>Limonade</v>
      </c>
      <c r="AD84" t="str">
        <f>IF('[1]Data Checking'!AH84="","",'[1]Data Checking'!AH84)</f>
        <v>Limonade</v>
      </c>
      <c r="AE84" t="str">
        <f>IF('[1]Data Checking'!AI84="","",'[1]Data Checking'!AI84)</f>
        <v>Marché principal de Limonade</v>
      </c>
      <c r="AF84" t="str">
        <f>IF('[1]Data Checking'!AJ84="","",'[1]Data Checking'!AJ84)</f>
        <v/>
      </c>
      <c r="AG84" t="str">
        <f>IF('[1]Data Checking'!AK84="","",'[1]Data Checking'!AK84)</f>
        <v>Limonade</v>
      </c>
      <c r="AH84" t="str">
        <f>IF('[1]Data Checking'!AL84="","",'[1]Data Checking'!AL84)</f>
        <v>Marché principal de Limonade</v>
      </c>
      <c r="AI84" t="str">
        <f>IF('[1]Data Checking'!AM84="","",'[1]Data Checking'!AM84)</f>
        <v>Marché principal de Limonade</v>
      </c>
      <c r="AJ84" t="str">
        <f>IF('[1]Data Checking'!AN84="","",'[1]Data Checking'!AN84)</f>
        <v>Milieu urbain</v>
      </c>
      <c r="AK84" t="str">
        <f>IF('[1]Data Checking'!AO84="","",'[1]Data Checking'!AO84)</f>
        <v>Enquête auprès d'un marchand</v>
      </c>
      <c r="AL84" t="str">
        <f>IF('[1]Data Checking'!AP84="","",'[1]Data Checking'!AP84)</f>
        <v>Oui</v>
      </c>
      <c r="AM84" t="str">
        <f>IF('[1]Data Checking'!AQ84="","",'[1]Data Checking'!AQ84)</f>
        <v/>
      </c>
      <c r="AN84" t="str">
        <f>IF('[1]Data Checking'!AR84="","",'[1]Data Checking'!AR84)</f>
        <v>Oui</v>
      </c>
      <c r="AO84" t="str">
        <f>IF('[1]Data Checking'!AS84="","",'[1]Data Checking'!AS84)</f>
        <v/>
      </c>
      <c r="AP84" t="str">
        <f>IF('[1]Data Checking'!AT84="","",'[1]Data Checking'!AT84)</f>
        <v>Femme</v>
      </c>
      <c r="AQ84">
        <f>IF('[1]Data Checking'!AU84="","",'[1]Data Checking'!AU84)</f>
        <v>44531</v>
      </c>
      <c r="AR84">
        <f>IF('[1]Data Checking'!AV84="","",'[1]Data Checking'!AV84)</f>
        <v>44531</v>
      </c>
      <c r="AS84" t="str">
        <f>IF('[1]Data Checking'!AW84="","",'[1]Data Checking'!AW84)</f>
        <v>Détaillant sur une table</v>
      </c>
      <c r="AT84" t="str">
        <f>IF('[1]Data Checking'!AX84="","",'[1]Data Checking'!AX84)</f>
        <v/>
      </c>
      <c r="AU84" t="str">
        <f>IF('[1]Data Checking'!AY84="","",'[1]Data Checking'!AY84)</f>
        <v>Produits et Ustensiles d'hygiène et assainissement</v>
      </c>
      <c r="AV84">
        <f>IF('[1]Data Checking'!AZ84="","",'[1]Data Checking'!AZ84)</f>
        <v>0</v>
      </c>
      <c r="AW84">
        <f>IF('[1]Data Checking'!BA84="","",'[1]Data Checking'!BA84)</f>
        <v>1</v>
      </c>
      <c r="AX84">
        <f>IF('[1]Data Checking'!BB84="","",'[1]Data Checking'!BB84)</f>
        <v>0</v>
      </c>
      <c r="AY84">
        <f>IF('[1]Data Checking'!BC84="","",'[1]Data Checking'!BC84)</f>
        <v>0</v>
      </c>
      <c r="AZ84" t="str">
        <f>IF('[1]Data Checking'!BD84="","",'[1]Data Checking'!BD84)</f>
        <v>wash</v>
      </c>
      <c r="BA84" t="str">
        <f>IF('[1]Data Checking'!BE84="","",'[1]Data Checking'!BE84)</f>
        <v>Produits et Ustensiles d'hygiène et assainissement</v>
      </c>
      <c r="BB84" t="str">
        <f>IF('[1]Data Checking'!BF84="","",'[1]Data Checking'!BF84)</f>
        <v>En espèces (Gourde)</v>
      </c>
      <c r="BC84">
        <f>IF('[1]Data Checking'!BG84="","",'[1]Data Checking'!BG84)</f>
        <v>1</v>
      </c>
      <c r="BD84">
        <f>IF('[1]Data Checking'!BH84="","",'[1]Data Checking'!BH84)</f>
        <v>0</v>
      </c>
      <c r="BE84">
        <f>IF('[1]Data Checking'!BI84="","",'[1]Data Checking'!BI84)</f>
        <v>0</v>
      </c>
      <c r="BF84">
        <f>IF('[1]Data Checking'!BJ84="","",'[1]Data Checking'!BJ84)</f>
        <v>0</v>
      </c>
      <c r="BG84">
        <f>IF('[1]Data Checking'!BK84="","",'[1]Data Checking'!BK84)</f>
        <v>0</v>
      </c>
      <c r="BH84">
        <f>IF('[1]Data Checking'!BL84="","",'[1]Data Checking'!BL84)</f>
        <v>0</v>
      </c>
      <c r="BI84">
        <f>IF('[1]Data Checking'!BM84="","",'[1]Data Checking'!BM84)</f>
        <v>0</v>
      </c>
      <c r="BJ84">
        <f>IF('[1]Data Checking'!BN84="","",'[1]Data Checking'!BN84)</f>
        <v>0</v>
      </c>
      <c r="BK84">
        <f>IF('[1]Data Checking'!BO84="","",'[1]Data Checking'!BO84)</f>
        <v>0</v>
      </c>
      <c r="BL84">
        <f>IF('[1]Data Checking'!BP84="","",'[1]Data Checking'!BP84)</f>
        <v>0</v>
      </c>
      <c r="BM84" t="str">
        <f>IF('[1]Data Checking'!BQ84="","",'[1]Data Checking'!BQ84)</f>
        <v/>
      </c>
      <c r="BN84" t="str">
        <f>IF('[1]Data Checking'!BR84="","",'[1]Data Checking'!BR84)</f>
        <v>Je ne sais pas / Je ne souhaite pas répondre</v>
      </c>
      <c r="BO84" t="str">
        <f>IF('[1]Data Checking'!BS84="","",'[1]Data Checking'!BS84)</f>
        <v>Moins de 20</v>
      </c>
      <c r="BP84" t="str">
        <f>IF('[1]Data Checking'!BT84="","",'[1]Data Checking'!BT84)</f>
        <v/>
      </c>
      <c r="BQ84" t="str">
        <f>IF('[1]Data Checking'!BU84="","",'[1]Data Checking'!BU84)</f>
        <v/>
      </c>
      <c r="BR84" t="str">
        <f>IF('[1]Data Checking'!BV84="","",'[1]Data Checking'!BV84)</f>
        <v/>
      </c>
      <c r="BS84" t="str">
        <f>IF('[1]Data Checking'!BW84="","",'[1]Data Checking'!BW84)</f>
        <v/>
      </c>
      <c r="BT84" t="str">
        <f>IF('[1]Data Checking'!BX84="","",'[1]Data Checking'!BX84)</f>
        <v/>
      </c>
      <c r="BU84" t="str">
        <f>IF('[1]Data Checking'!BY84="","",'[1]Data Checking'!BY84)</f>
        <v/>
      </c>
      <c r="BV84" t="str">
        <f>IF('[1]Data Checking'!BZ84="","",'[1]Data Checking'!BZ84)</f>
        <v/>
      </c>
      <c r="BW84" t="str">
        <f>IF('[1]Data Checking'!CA84="","",'[1]Data Checking'!CA84)</f>
        <v/>
      </c>
      <c r="BX84" t="str">
        <f>IF('[1]Data Checking'!CB84="","",'[1]Data Checking'!CB84)</f>
        <v/>
      </c>
      <c r="BY84" t="str">
        <f>IF('[1]Data Checking'!CC84="","",'[1]Data Checking'!CC84)</f>
        <v/>
      </c>
      <c r="BZ84" t="str">
        <f>IF('[1]Data Checking'!CD84="","",'[1]Data Checking'!CD84)</f>
        <v/>
      </c>
      <c r="CA84" t="str">
        <f>IF('[1]Data Checking'!CE84="","",'[1]Data Checking'!CE84)</f>
        <v/>
      </c>
      <c r="CB84" t="str">
        <f>IF('[1]Data Checking'!CF84="","",'[1]Data Checking'!CF84)</f>
        <v/>
      </c>
      <c r="CC84" t="str">
        <f>IF('[1]Data Checking'!CG84="","",'[1]Data Checking'!CG84)</f>
        <v/>
      </c>
      <c r="CD84" t="str">
        <f>IF('[1]Data Checking'!CH84="","",'[1]Data Checking'!CH84)</f>
        <v/>
      </c>
      <c r="CE84" t="str">
        <f>IF('[1]Data Checking'!CI84="","",'[1]Data Checking'!CI84)</f>
        <v/>
      </c>
      <c r="CF84" t="str">
        <f>IF('[1]Data Checking'!CJ84="","",'[1]Data Checking'!CJ84)</f>
        <v/>
      </c>
      <c r="CG84" t="str">
        <f>IF('[1]Data Checking'!CK84="","",'[1]Data Checking'!CK84)</f>
        <v/>
      </c>
      <c r="CH84" t="str">
        <f>IF('[1]Data Checking'!CL84="","",'[1]Data Checking'!CL84)</f>
        <v/>
      </c>
      <c r="CI84" t="str">
        <f>IF('[1]Data Checking'!CM84="","",'[1]Data Checking'!CM84)</f>
        <v/>
      </c>
      <c r="CJ84" t="str">
        <f>IF('[1]Data Checking'!CN84="","",'[1]Data Checking'!CN84)</f>
        <v/>
      </c>
      <c r="CK84" t="str">
        <f>IF('[1]Data Checking'!CO84="","",'[1]Data Checking'!CO84)</f>
        <v/>
      </c>
      <c r="CL84" t="str">
        <f>IF('[1]Data Checking'!CP84="","",'[1]Data Checking'!CP84)</f>
        <v/>
      </c>
      <c r="CM84" t="str">
        <f>IF('[1]Data Checking'!CQ84="","",'[1]Data Checking'!CQ84)</f>
        <v/>
      </c>
      <c r="CN84" t="str">
        <f>IF('[1]Data Checking'!CR84="","",'[1]Data Checking'!CR84)</f>
        <v/>
      </c>
      <c r="CO84" t="str">
        <f>IF('[1]Data Checking'!CS84="","",'[1]Data Checking'!CS84)</f>
        <v/>
      </c>
      <c r="CP84" t="str">
        <f>IF('[1]Data Checking'!CT84="","",'[1]Data Checking'!CT84)</f>
        <v/>
      </c>
      <c r="CQ84" t="str">
        <f>IF('[1]Data Checking'!CU84="","",'[1]Data Checking'!CU84)</f>
        <v/>
      </c>
      <c r="CR84" t="str">
        <f>IF('[1]Data Checking'!CV84="","",'[1]Data Checking'!CV84)</f>
        <v/>
      </c>
      <c r="CS84" t="str">
        <f>IF('[1]Data Checking'!CW84="","",'[1]Data Checking'!CW84)</f>
        <v/>
      </c>
      <c r="CT84" t="str">
        <f>IF('[1]Data Checking'!CX84="","",'[1]Data Checking'!CX84)</f>
        <v/>
      </c>
      <c r="CU84" t="str">
        <f>IF('[1]Data Checking'!CY84="","",'[1]Data Checking'!CY84)</f>
        <v/>
      </c>
      <c r="CV84" t="str">
        <f>IF('[1]Data Checking'!CZ84="","",'[1]Data Checking'!CZ84)</f>
        <v/>
      </c>
      <c r="CW84" t="str">
        <f>IF('[1]Data Checking'!DA84="","",'[1]Data Checking'!DA84)</f>
        <v/>
      </c>
      <c r="CX84" t="str">
        <f>IF('[1]Data Checking'!DB84="","",'[1]Data Checking'!DB84)</f>
        <v/>
      </c>
      <c r="CY84" t="str">
        <f>IF('[1]Data Checking'!DC84="","",'[1]Data Checking'!DC84)</f>
        <v/>
      </c>
      <c r="CZ84" t="str">
        <f>IF('[1]Data Checking'!DD84="","",'[1]Data Checking'!DD84)</f>
        <v/>
      </c>
      <c r="DA84" t="str">
        <f>IF('[1]Data Checking'!DE84="","",'[1]Data Checking'!DE84)</f>
        <v/>
      </c>
      <c r="DB84" t="str">
        <f>IF('[1]Data Checking'!DF84="","",'[1]Data Checking'!DF84)</f>
        <v/>
      </c>
      <c r="DC84" t="str">
        <f>IF('[1]Data Checking'!DG84="","",'[1]Data Checking'!DG84)</f>
        <v/>
      </c>
      <c r="DD84" t="str">
        <f>IF('[1]Data Checking'!DH84="","",'[1]Data Checking'!DH84)</f>
        <v/>
      </c>
      <c r="DE84" t="str">
        <f>IF('[1]Data Checking'!DI84="","",'[1]Data Checking'!DI84)</f>
        <v/>
      </c>
      <c r="DF84" t="str">
        <f>IF('[1]Data Checking'!DJ84="","",'[1]Data Checking'!DJ84)</f>
        <v/>
      </c>
      <c r="DG84" t="str">
        <f>IF('[1]Data Checking'!DK84="","",'[1]Data Checking'!DK84)</f>
        <v/>
      </c>
      <c r="DH84" t="str">
        <f>IF('[1]Data Checking'!DL84="","",'[1]Data Checking'!DL84)</f>
        <v/>
      </c>
      <c r="DI84" t="str">
        <f>IF('[1]Data Checking'!DM84="","",'[1]Data Checking'!DM84)</f>
        <v/>
      </c>
      <c r="DJ84" t="str">
        <f>IF('[1]Data Checking'!DN84="","",'[1]Data Checking'!DN84)</f>
        <v/>
      </c>
      <c r="DK84" t="str">
        <f>IF('[1]Data Checking'!DO84="","",'[1]Data Checking'!DO84)</f>
        <v/>
      </c>
      <c r="DL84" t="str">
        <f>IF('[1]Data Checking'!DP84="","",'[1]Data Checking'!DP84)</f>
        <v/>
      </c>
      <c r="DM84" t="str">
        <f>IF('[1]Data Checking'!DQ84="","",'[1]Data Checking'!DQ84)</f>
        <v/>
      </c>
      <c r="DN84" t="str">
        <f>IF('[1]Data Checking'!DR84="","",'[1]Data Checking'!DR84)</f>
        <v/>
      </c>
      <c r="DO84" t="str">
        <f>IF('[1]Data Checking'!DS84="","",'[1]Data Checking'!DS84)</f>
        <v/>
      </c>
      <c r="DP84" t="str">
        <f>IF('[1]Data Checking'!DT84="","",'[1]Data Checking'!DT84)</f>
        <v/>
      </c>
      <c r="DQ84" t="str">
        <f>IF('[1]Data Checking'!DU84="","",'[1]Data Checking'!DU84)</f>
        <v/>
      </c>
      <c r="DR84" t="str">
        <f>IF('[1]Data Checking'!DV84="","",'[1]Data Checking'!DV84)</f>
        <v/>
      </c>
      <c r="DS84" t="str">
        <f>IF('[1]Data Checking'!DW84="","",'[1]Data Checking'!DW84)</f>
        <v/>
      </c>
      <c r="DT84" t="str">
        <f>IF('[1]Data Checking'!DX84="","",'[1]Data Checking'!DX84)</f>
        <v/>
      </c>
      <c r="DU84" t="str">
        <f>IF('[1]Data Checking'!DY84="","",'[1]Data Checking'!DY84)</f>
        <v/>
      </c>
      <c r="DV84" t="str">
        <f>IF('[1]Data Checking'!DZ84="","",'[1]Data Checking'!DZ84)</f>
        <v/>
      </c>
      <c r="DW84" t="str">
        <f>IF('[1]Data Checking'!EA84="","",'[1]Data Checking'!EA84)</f>
        <v/>
      </c>
      <c r="DX84" t="str">
        <f>IF('[1]Data Checking'!EB84="","",'[1]Data Checking'!EB84)</f>
        <v/>
      </c>
      <c r="DY84" t="str">
        <f>IF('[1]Data Checking'!EC84="","",'[1]Data Checking'!EC84)</f>
        <v/>
      </c>
      <c r="DZ84" t="str">
        <f>IF('[1]Data Checking'!ED84="","",'[1]Data Checking'!ED84)</f>
        <v/>
      </c>
      <c r="EA84" t="str">
        <f>IF('[1]Data Checking'!EE84="","",'[1]Data Checking'!EE84)</f>
        <v/>
      </c>
      <c r="EB84" t="str">
        <f>IF('[1]Data Checking'!EF84="","",'[1]Data Checking'!EF84)</f>
        <v/>
      </c>
      <c r="EC84" t="str">
        <f>IF('[1]Data Checking'!EG84="","",'[1]Data Checking'!EG84)</f>
        <v/>
      </c>
      <c r="ED84" t="str">
        <f>IF('[1]Data Checking'!EH84="","",'[1]Data Checking'!EH84)</f>
        <v/>
      </c>
      <c r="EE84" t="str">
        <f>IF('[1]Data Checking'!EI84="","",'[1]Data Checking'!EI84)</f>
        <v/>
      </c>
      <c r="EF84" t="str">
        <f>IF('[1]Data Checking'!EJ84="","",'[1]Data Checking'!EJ84)</f>
        <v/>
      </c>
      <c r="EG84" t="str">
        <f>IF('[1]Data Checking'!EK84="","",'[1]Data Checking'!EK84)</f>
        <v/>
      </c>
      <c r="EH84" t="str">
        <f>IF('[1]Data Checking'!EL84="","",'[1]Data Checking'!EL84)</f>
        <v/>
      </c>
      <c r="EI84" t="str">
        <f>IF('[1]Data Checking'!EM84="","",'[1]Data Checking'!EM84)</f>
        <v/>
      </c>
      <c r="EJ84" t="str">
        <f>IF('[1]Data Checking'!EN84="","",'[1]Data Checking'!EN84)</f>
        <v/>
      </c>
      <c r="EK84" t="str">
        <f>IF('[1]Data Checking'!EO84="","",'[1]Data Checking'!EO84)</f>
        <v>Savon lessive Brosse à dent Dentifrice Papier toilette Serviettes hygiéniques Chlore en grain (nettoyage) Savon pour se laver</v>
      </c>
      <c r="EL84">
        <f>IF('[1]Data Checking'!EP84="","",'[1]Data Checking'!EP84)</f>
        <v>1</v>
      </c>
      <c r="EM84">
        <f>IF('[1]Data Checking'!EQ84="","",'[1]Data Checking'!EQ84)</f>
        <v>1</v>
      </c>
      <c r="EN84">
        <f>IF('[1]Data Checking'!ER84="","",'[1]Data Checking'!ER84)</f>
        <v>1</v>
      </c>
      <c r="EO84">
        <f>IF('[1]Data Checking'!ES84="","",'[1]Data Checking'!ES84)</f>
        <v>1</v>
      </c>
      <c r="EP84">
        <f>IF('[1]Data Checking'!ET84="","",'[1]Data Checking'!ET84)</f>
        <v>1</v>
      </c>
      <c r="EQ84">
        <f>IF('[1]Data Checking'!EU84="","",'[1]Data Checking'!EU84)</f>
        <v>1</v>
      </c>
      <c r="ER84">
        <f>IF('[1]Data Checking'!EV84="","",'[1]Data Checking'!EV84)</f>
        <v>1</v>
      </c>
      <c r="ES84">
        <f>IF('[1]Data Checking'!EW84="","",'[1]Data Checking'!EW84)</f>
        <v>0</v>
      </c>
      <c r="ET84">
        <f>IF('[1]Data Checking'!EX84="","",'[1]Data Checking'!EX84)</f>
        <v>0</v>
      </c>
      <c r="EU84">
        <f>IF('[1]Data Checking'!EY84="","",'[1]Data Checking'!EY84)</f>
        <v>0</v>
      </c>
      <c r="EV84">
        <f>IF('[1]Data Checking'!EZ84="","",'[1]Data Checking'!EZ84)</f>
        <v>0</v>
      </c>
      <c r="EW84" t="str">
        <f>IF('[1]Data Checking'!FA84="","",'[1]Data Checking'!FA84)</f>
        <v>Oui</v>
      </c>
      <c r="EX84">
        <f>IF('[1]Data Checking'!FB84="","",'[1]Data Checking'!FB84)</f>
        <v>30</v>
      </c>
      <c r="EY84">
        <f>IF('[1]Data Checking'!FC84="","",'[1]Data Checking'!FC84)</f>
        <v>30</v>
      </c>
      <c r="EZ84" t="str">
        <f>IF('[1]Data Checking'!FD84="","",'[1]Data Checking'!FD84)</f>
        <v/>
      </c>
      <c r="FA84" t="str">
        <f>IF('[1]Data Checking'!FE84="","",'[1]Data Checking'!FE84)</f>
        <v/>
      </c>
      <c r="FB84" t="str">
        <f>IF('[1]Data Checking'!FF84="","",'[1]Data Checking'!FF84)</f>
        <v/>
      </c>
      <c r="FC84">
        <f>IF('[1]Data Checking'!FG84="","",'[1]Data Checking'!FG84)</f>
        <v>30</v>
      </c>
      <c r="FD84" t="str">
        <f>IF('[1]Data Checking'!FH84="","",'[1]Data Checking'!FH84)</f>
        <v>Oui</v>
      </c>
      <c r="FE84">
        <f>IF('[1]Data Checking'!FI84="","",'[1]Data Checking'!FI84)</f>
        <v>25</v>
      </c>
      <c r="FF84" t="str">
        <f>IF('[1]Data Checking'!FJ84="","",'[1]Data Checking'!FJ84)</f>
        <v>Non</v>
      </c>
      <c r="FG84">
        <f>IF('[1]Data Checking'!FK84="","",'[1]Data Checking'!FK84)</f>
        <v>30</v>
      </c>
      <c r="FH84" t="str">
        <f>IF('[1]Data Checking'!FL84="","",'[1]Data Checking'!FL84)</f>
        <v>Oui</v>
      </c>
      <c r="FI84" t="str">
        <f>IF('[1]Data Checking'!FM84="","",'[1]Data Checking'!FM84)</f>
        <v>Oui</v>
      </c>
      <c r="FJ84">
        <f>IF('[1]Data Checking'!FN84="","",'[1]Data Checking'!FN84)</f>
        <v>20</v>
      </c>
      <c r="FK84" t="str">
        <f>IF('[1]Data Checking'!FO84="","",'[1]Data Checking'!FO84)</f>
        <v/>
      </c>
      <c r="FL84" t="str">
        <f>IF('[1]Data Checking'!FP84="","",'[1]Data Checking'!FP84)</f>
        <v/>
      </c>
      <c r="FM84">
        <f>IF('[1]Data Checking'!FQ84="","",'[1]Data Checking'!FQ84)</f>
        <v>20</v>
      </c>
      <c r="FN84" t="str">
        <f>IF('[1]Data Checking'!FR84="","",'[1]Data Checking'!FR84)</f>
        <v>Non</v>
      </c>
      <c r="FO84" t="str">
        <f>IF('[1]Data Checking'!FS84="","",'[1]Data Checking'!FS84)</f>
        <v>Oui</v>
      </c>
      <c r="FP84">
        <f>IF('[1]Data Checking'!FT84="","",'[1]Data Checking'!FT84)</f>
        <v>100</v>
      </c>
      <c r="FQ84" t="str">
        <f>IF('[1]Data Checking'!FU84="","",'[1]Data Checking'!FU84)</f>
        <v/>
      </c>
      <c r="FR84" t="str">
        <f>IF('[1]Data Checking'!FV84="","",'[1]Data Checking'!FV84)</f>
        <v/>
      </c>
      <c r="FS84">
        <f>IF('[1]Data Checking'!FW84="","",'[1]Data Checking'!FW84)</f>
        <v>100</v>
      </c>
      <c r="FT84" t="str">
        <f>IF('[1]Data Checking'!FX84="","",'[1]Data Checking'!FX84)</f>
        <v>Non</v>
      </c>
      <c r="FU84" t="str">
        <f>IF('[1]Data Checking'!FY84="","",'[1]Data Checking'!FY84)</f>
        <v>Oui</v>
      </c>
      <c r="FV84">
        <f>IF('[1]Data Checking'!FZ84="","",'[1]Data Checking'!FZ84)</f>
        <v>100</v>
      </c>
      <c r="FW84" t="str">
        <f>IF('[1]Data Checking'!GA84="","",'[1]Data Checking'!GA84)</f>
        <v/>
      </c>
      <c r="FX84" t="str">
        <f>IF('[1]Data Checking'!GB84="","",'[1]Data Checking'!GB84)</f>
        <v/>
      </c>
      <c r="FY84" t="str">
        <f>IF('[1]Data Checking'!GC84="","",'[1]Data Checking'!GC84)</f>
        <v/>
      </c>
      <c r="FZ84">
        <f>IF('[1]Data Checking'!GD84="","",'[1]Data Checking'!GD84)</f>
        <v>100</v>
      </c>
      <c r="GA84" t="str">
        <f>IF('[1]Data Checking'!GE84="","",'[1]Data Checking'!GE84)</f>
        <v>Non</v>
      </c>
      <c r="GB84" t="str">
        <f>IF('[1]Data Checking'!GF84="","",'[1]Data Checking'!GF84)</f>
        <v>Oui</v>
      </c>
      <c r="GC84" t="str">
        <f>IF('[1]Data Checking'!GG84="","",'[1]Data Checking'!GG84)</f>
        <v/>
      </c>
      <c r="GD84">
        <f>IF('[1]Data Checking'!GH84="","",'[1]Data Checking'!GH84)</f>
        <v>10</v>
      </c>
      <c r="GE84" t="str">
        <f>IF('[1]Data Checking'!GI84="","",'[1]Data Checking'!GI84)</f>
        <v/>
      </c>
      <c r="GF84" t="str">
        <f>IF('[1]Data Checking'!GJ84="","",'[1]Data Checking'!GJ84)</f>
        <v/>
      </c>
      <c r="GG84" t="str">
        <f>IF('[1]Data Checking'!GK84="","",'[1]Data Checking'!GK84)</f>
        <v/>
      </c>
      <c r="GH84" t="str">
        <f>IF('[1]Data Checking'!GL84="","",'[1]Data Checking'!GL84)</f>
        <v/>
      </c>
      <c r="GI84" t="str">
        <f>IF('[1]Data Checking'!GM84="","",'[1]Data Checking'!GM84)</f>
        <v/>
      </c>
      <c r="GJ84" t="str">
        <f>IF('[1]Data Checking'!GN84="","",'[1]Data Checking'!GN84)</f>
        <v/>
      </c>
      <c r="GK84" t="str">
        <f>IF('[1]Data Checking'!GO84="","",'[1]Data Checking'!GO84)</f>
        <v>Non</v>
      </c>
      <c r="GL84" t="str">
        <f>IF('[1]Data Checking'!GP84="","",'[1]Data Checking'!GP84)</f>
        <v>NA</v>
      </c>
      <c r="GM84">
        <f>IF('[1]Data Checking'!GQ84="","",'[1]Data Checking'!GQ84)</f>
        <v>10</v>
      </c>
      <c r="GN84" t="str">
        <f>IF('[1]Data Checking'!GR84="","",'[1]Data Checking'!GR84)</f>
        <v/>
      </c>
      <c r="GO84" t="str">
        <f>IF('[1]Data Checking'!GS84="","",'[1]Data Checking'!GS84)</f>
        <v/>
      </c>
      <c r="GP84" t="str">
        <f>IF('[1]Data Checking'!GT84="","",'[1]Data Checking'!GT84)</f>
        <v/>
      </c>
      <c r="GQ84" t="str">
        <f>IF('[1]Data Checking'!GU84="","",'[1]Data Checking'!GU84)</f>
        <v>Oui</v>
      </c>
      <c r="GR84" t="str">
        <f>IF('[1]Data Checking'!GV84="","",'[1]Data Checking'!GV84)</f>
        <v>Pas assez d'argent Problèmes liés au transport ou au carburant</v>
      </c>
      <c r="GS84">
        <f>IF('[1]Data Checking'!GW84="","",'[1]Data Checking'!GW84)</f>
        <v>0</v>
      </c>
      <c r="GT84">
        <f>IF('[1]Data Checking'!GX84="","",'[1]Data Checking'!GX84)</f>
        <v>1</v>
      </c>
      <c r="GU84">
        <f>IF('[1]Data Checking'!GY84="","",'[1]Data Checking'!GY84)</f>
        <v>0</v>
      </c>
      <c r="GV84">
        <f>IF('[1]Data Checking'!GZ84="","",'[1]Data Checking'!GZ84)</f>
        <v>0</v>
      </c>
      <c r="GW84">
        <f>IF('[1]Data Checking'!HA84="","",'[1]Data Checking'!HA84)</f>
        <v>1</v>
      </c>
      <c r="GX84">
        <f>IF('[1]Data Checking'!HB84="","",'[1]Data Checking'!HB84)</f>
        <v>0</v>
      </c>
      <c r="GY84">
        <f>IF('[1]Data Checking'!HC84="","",'[1]Data Checking'!HC84)</f>
        <v>0</v>
      </c>
      <c r="GZ84">
        <f>IF('[1]Data Checking'!HD84="","",'[1]Data Checking'!HD84)</f>
        <v>0</v>
      </c>
      <c r="HA84">
        <f>IF('[1]Data Checking'!HE84="","",'[1]Data Checking'!HE84)</f>
        <v>0</v>
      </c>
      <c r="HB84">
        <f>IF('[1]Data Checking'!HF84="","",'[1]Data Checking'!HF84)</f>
        <v>0</v>
      </c>
      <c r="HC84">
        <f>IF('[1]Data Checking'!HG84="","",'[1]Data Checking'!HG84)</f>
        <v>0</v>
      </c>
      <c r="HD84">
        <f>IF('[1]Data Checking'!HH84="","",'[1]Data Checking'!HH84)</f>
        <v>0</v>
      </c>
      <c r="HE84">
        <f>IF('[1]Data Checking'!HI84="","",'[1]Data Checking'!HI84)</f>
        <v>0</v>
      </c>
      <c r="HF84" t="str">
        <f>IF('[1]Data Checking'!HJ84="","",'[1]Data Checking'!HJ84)</f>
        <v/>
      </c>
      <c r="HG84" t="str">
        <f>IF('[1]Data Checking'!HK84="","",'[1]Data Checking'!HK84)</f>
        <v>Chlore en grain (nettoyage)</v>
      </c>
      <c r="HH84">
        <f>IF('[1]Data Checking'!HL84="","",'[1]Data Checking'!HL84)</f>
        <v>0</v>
      </c>
      <c r="HI84">
        <f>IF('[1]Data Checking'!HM84="","",'[1]Data Checking'!HM84)</f>
        <v>0</v>
      </c>
      <c r="HJ84">
        <f>IF('[1]Data Checking'!HN84="","",'[1]Data Checking'!HN84)</f>
        <v>0</v>
      </c>
      <c r="HK84">
        <f>IF('[1]Data Checking'!HO84="","",'[1]Data Checking'!HO84)</f>
        <v>0</v>
      </c>
      <c r="HL84">
        <f>IF('[1]Data Checking'!HP84="","",'[1]Data Checking'!HP84)</f>
        <v>0</v>
      </c>
      <c r="HM84">
        <f>IF('[1]Data Checking'!HQ84="","",'[1]Data Checking'!HQ84)</f>
        <v>1</v>
      </c>
      <c r="HN84">
        <f>IF('[1]Data Checking'!HR84="","",'[1]Data Checking'!HR84)</f>
        <v>0</v>
      </c>
      <c r="HO84">
        <f>IF('[1]Data Checking'!HS84="","",'[1]Data Checking'!HS84)</f>
        <v>0</v>
      </c>
      <c r="HP84">
        <f>IF('[1]Data Checking'!HT84="","",'[1]Data Checking'!HT84)</f>
        <v>0</v>
      </c>
      <c r="HQ84">
        <f>IF('[1]Data Checking'!HU84="","",'[1]Data Checking'!HU84)</f>
        <v>0</v>
      </c>
      <c r="HR84">
        <f>IF('[1]Data Checking'!HV84="","",'[1]Data Checking'!HV84)</f>
        <v>0</v>
      </c>
      <c r="HS84" t="str">
        <f>IF('[1]Data Checking'!HW84="","",'[1]Data Checking'!HW84)</f>
        <v>Non</v>
      </c>
      <c r="HT84" t="str">
        <f>IF('[1]Data Checking'!HX84="","",'[1]Data Checking'!HX84)</f>
        <v>Non</v>
      </c>
      <c r="HU84" t="str">
        <f>IF('[1]Data Checking'!HY84="","",'[1]Data Checking'!HY84)</f>
        <v>Oui</v>
      </c>
      <c r="HV84" t="str">
        <f>IF('[1]Data Checking'!HZ84="","",'[1]Data Checking'!HZ84)</f>
        <v>Nord</v>
      </c>
      <c r="HW84" t="str">
        <f>IF('[1]Data Checking'!IA84="","",'[1]Data Checking'!IA84)</f>
        <v>Meme</v>
      </c>
      <c r="HX84" t="str">
        <f>IF('[1]Data Checking'!IB84="","",'[1]Data Checking'!IB84)</f>
        <v>Limonade</v>
      </c>
      <c r="HY84" t="str">
        <f>IF('[1]Data Checking'!IC84="","",'[1]Data Checking'!IC84)</f>
        <v>Meme</v>
      </c>
      <c r="HZ84" t="str">
        <f>IF('[1]Data Checking'!ID84="","",'[1]Data Checking'!ID84)</f>
        <v/>
      </c>
      <c r="IA84" t="str">
        <f>IF('[1]Data Checking'!IE84="","",'[1]Data Checking'!IE84)</f>
        <v/>
      </c>
      <c r="IB84" t="str">
        <f>IF('[1]Data Checking'!IF84="","",'[1]Data Checking'!IF84)</f>
        <v>Non</v>
      </c>
      <c r="IC84" t="str">
        <f>IF('[1]Data Checking'!IG84="","",'[1]Data Checking'!IG84)</f>
        <v/>
      </c>
      <c r="ID84" t="str">
        <f>IF('[1]Data Checking'!IH84="","",'[1]Data Checking'!IH84)</f>
        <v/>
      </c>
      <c r="IE84" t="str">
        <f>IF('[1]Data Checking'!II84="","",'[1]Data Checking'!II84)</f>
        <v/>
      </c>
      <c r="IF84" t="str">
        <f>IF('[1]Data Checking'!IJ84="","",'[1]Data Checking'!IJ84)</f>
        <v/>
      </c>
      <c r="IG84" t="str">
        <f>IF('[1]Data Checking'!IK84="","",'[1]Data Checking'!IK84)</f>
        <v/>
      </c>
      <c r="IH84" t="str">
        <f>IF('[1]Data Checking'!IL84="","",'[1]Data Checking'!IL84)</f>
        <v/>
      </c>
      <c r="II84" t="str">
        <f>IF('[1]Data Checking'!IM84="","",'[1]Data Checking'!IM84)</f>
        <v/>
      </c>
      <c r="IJ84" t="str">
        <f>IF('[1]Data Checking'!IN84="","",'[1]Data Checking'!IN84)</f>
        <v/>
      </c>
      <c r="IK84" t="str">
        <f>IF('[1]Data Checking'!IO84="","",'[1]Data Checking'!IO84)</f>
        <v>Augmentation des prix</v>
      </c>
      <c r="IL84">
        <f>IF('[1]Data Checking'!IP84="","",'[1]Data Checking'!IP84)</f>
        <v>0</v>
      </c>
      <c r="IM84">
        <f>IF('[1]Data Checking'!IQ84="","",'[1]Data Checking'!IQ84)</f>
        <v>0</v>
      </c>
      <c r="IN84">
        <f>IF('[1]Data Checking'!IR84="","",'[1]Data Checking'!IR84)</f>
        <v>1</v>
      </c>
      <c r="IO84">
        <f>IF('[1]Data Checking'!IS84="","",'[1]Data Checking'!IS84)</f>
        <v>0</v>
      </c>
      <c r="IP84">
        <f>IF('[1]Data Checking'!IT84="","",'[1]Data Checking'!IT84)</f>
        <v>0</v>
      </c>
      <c r="IQ84">
        <f>IF('[1]Data Checking'!IU84="","",'[1]Data Checking'!IU84)</f>
        <v>0</v>
      </c>
      <c r="IR84">
        <f>IF('[1]Data Checking'!IV84="","",'[1]Data Checking'!IV84)</f>
        <v>0</v>
      </c>
      <c r="IS84">
        <f>IF('[1]Data Checking'!IW84="","",'[1]Data Checking'!IW84)</f>
        <v>0</v>
      </c>
      <c r="IT84" t="str">
        <f>IF('[1]Data Checking'!IX84="","",'[1]Data Checking'!IX84)</f>
        <v/>
      </c>
      <c r="IU84" t="str">
        <f>IF('[1]Data Checking'!IY84="","",'[1]Data Checking'!IY84)</f>
        <v>Non</v>
      </c>
      <c r="IV84" t="str">
        <f>IF('[1]Data Checking'!IZ84="","",'[1]Data Checking'!IZ84)</f>
        <v/>
      </c>
      <c r="IW84" t="str">
        <f>IF('[1]Data Checking'!JA84="","",'[1]Data Checking'!JA84)</f>
        <v/>
      </c>
      <c r="IX84" t="str">
        <f>IF('[1]Data Checking'!JB84="","",'[1]Data Checking'!JB84)</f>
        <v/>
      </c>
      <c r="IY84" t="str">
        <f>IF('[1]Data Checking'!JC84="","",'[1]Data Checking'!JC84)</f>
        <v/>
      </c>
      <c r="IZ84" t="str">
        <f>IF('[1]Data Checking'!JD84="","",'[1]Data Checking'!JD84)</f>
        <v/>
      </c>
      <c r="JA84" t="str">
        <f>IF('[1]Data Checking'!JE84="","",'[1]Data Checking'!JE84)</f>
        <v/>
      </c>
      <c r="JB84" t="str">
        <f>IF('[1]Data Checking'!JF84="","",'[1]Data Checking'!JF84)</f>
        <v/>
      </c>
      <c r="JC84" t="str">
        <f>IF('[1]Data Checking'!JG84="","",'[1]Data Checking'!JG84)</f>
        <v/>
      </c>
      <c r="JD84" t="str">
        <f>IF('[1]Data Checking'!JH84="","",'[1]Data Checking'!JH84)</f>
        <v/>
      </c>
      <c r="JE84" t="str">
        <f>IF('[1]Data Checking'!JI84="","",'[1]Data Checking'!JI84)</f>
        <v/>
      </c>
      <c r="JF84" t="str">
        <f>IF('[1]Data Checking'!JJ84="","",'[1]Data Checking'!JJ84)</f>
        <v/>
      </c>
      <c r="JG84" t="str">
        <f>IF('[1]Data Checking'!JK84="","",'[1]Data Checking'!JK84)</f>
        <v/>
      </c>
      <c r="JH84" t="str">
        <f>IF('[1]Data Checking'!JL84="","",'[1]Data Checking'!JL84)</f>
        <v/>
      </c>
      <c r="JI84" t="str">
        <f>IF('[1]Data Checking'!JM84="","",'[1]Data Checking'!JM84)</f>
        <v/>
      </c>
      <c r="JJ84" t="str">
        <f>IF('[1]Data Checking'!JN84="","",'[1]Data Checking'!JN84)</f>
        <v/>
      </c>
      <c r="JK84" t="str">
        <f>IF('[1]Data Checking'!JO84="","",'[1]Data Checking'!JO84)</f>
        <v/>
      </c>
      <c r="JL84" t="str">
        <f>IF('[1]Data Checking'!JP84="","",'[1]Data Checking'!JP84)</f>
        <v/>
      </c>
      <c r="JM84" t="str">
        <f>IF('[1]Data Checking'!JQ84="","",'[1]Data Checking'!JQ84)</f>
        <v/>
      </c>
      <c r="JN84" t="str">
        <f>IF('[1]Data Checking'!JR84="","",'[1]Data Checking'!JR84)</f>
        <v/>
      </c>
      <c r="JO84" t="str">
        <f>IF('[1]Data Checking'!JS84="","",'[1]Data Checking'!JS84)</f>
        <v/>
      </c>
      <c r="JP84" t="str">
        <f>IF('[1]Data Checking'!JT84="","",'[1]Data Checking'!JT84)</f>
        <v/>
      </c>
      <c r="JQ84" t="str">
        <f>IF('[1]Data Checking'!JU84="","",'[1]Data Checking'!JU84)</f>
        <v/>
      </c>
      <c r="JR84" t="str">
        <f>IF('[1]Data Checking'!JV84="","",'[1]Data Checking'!JV84)</f>
        <v/>
      </c>
      <c r="JS84" t="str">
        <f>IF('[1]Data Checking'!JW84="","",'[1]Data Checking'!JW84)</f>
        <v/>
      </c>
      <c r="JT84" t="str">
        <f>IF('[1]Data Checking'!JX84="","",'[1]Data Checking'!JX84)</f>
        <v/>
      </c>
      <c r="JU84" t="str">
        <f>IF('[1]Data Checking'!JY84="","",'[1]Data Checking'!JY84)</f>
        <v/>
      </c>
      <c r="JV84" t="str">
        <f>IF('[1]Data Checking'!JZ84="","",'[1]Data Checking'!JZ84)</f>
        <v/>
      </c>
      <c r="JW84" t="str">
        <f>IF('[1]Data Checking'!KA84="","",'[1]Data Checking'!KA84)</f>
        <v/>
      </c>
      <c r="JX84" t="str">
        <f>IF('[1]Data Checking'!KB84="","",'[1]Data Checking'!KB84)</f>
        <v/>
      </c>
      <c r="JY84" t="str">
        <f>IF('[1]Data Checking'!KC84="","",'[1]Data Checking'!KC84)</f>
        <v/>
      </c>
      <c r="JZ84" t="str">
        <f>IF('[1]Data Checking'!KD84="","",'[1]Data Checking'!KD84)</f>
        <v/>
      </c>
      <c r="KA84" t="str">
        <f>IF('[1]Data Checking'!KE84="","",'[1]Data Checking'!KE84)</f>
        <v/>
      </c>
      <c r="KB84" t="str">
        <f>IF('[1]Data Checking'!KF84="","",'[1]Data Checking'!KF84)</f>
        <v/>
      </c>
      <c r="KC84" t="str">
        <f>IF('[1]Data Checking'!KG84="","",'[1]Data Checking'!KG84)</f>
        <v/>
      </c>
      <c r="KD84" t="str">
        <f>IF('[1]Data Checking'!KH84="","",'[1]Data Checking'!KH84)</f>
        <v/>
      </c>
      <c r="KE84" t="str">
        <f>IF('[1]Data Checking'!KI84="","",'[1]Data Checking'!KI84)</f>
        <v/>
      </c>
      <c r="KF84" t="str">
        <f>IF('[1]Data Checking'!KJ84="","",'[1]Data Checking'!KJ84)</f>
        <v/>
      </c>
      <c r="KG84" t="str">
        <f>IF('[1]Data Checking'!KK84="","",'[1]Data Checking'!KK84)</f>
        <v/>
      </c>
      <c r="KH84" t="str">
        <f>IF('[1]Data Checking'!KL84="","",'[1]Data Checking'!KL84)</f>
        <v/>
      </c>
      <c r="KI84" t="str">
        <f>IF('[1]Data Checking'!KM84="","",'[1]Data Checking'!KM84)</f>
        <v/>
      </c>
      <c r="KJ84" t="str">
        <f>IF('[1]Data Checking'!KN84="","",'[1]Data Checking'!KN84)</f>
        <v/>
      </c>
      <c r="KK84" t="str">
        <f>IF('[1]Data Checking'!KO84="","",'[1]Data Checking'!KO84)</f>
        <v/>
      </c>
      <c r="KL84" t="str">
        <f>IF('[1]Data Checking'!KP84="","",'[1]Data Checking'!KP84)</f>
        <v/>
      </c>
      <c r="KM84" t="str">
        <f>IF('[1]Data Checking'!KQ84="","",'[1]Data Checking'!KQ84)</f>
        <v/>
      </c>
      <c r="KN84" t="str">
        <f>IF('[1]Data Checking'!KR84="","",'[1]Data Checking'!KR84)</f>
        <v/>
      </c>
      <c r="KO84" t="str">
        <f>IF('[1]Data Checking'!KS84="","",'[1]Data Checking'!KS84)</f>
        <v/>
      </c>
      <c r="KP84" t="str">
        <f>IF('[1]Data Checking'!KT84="","",'[1]Data Checking'!KT84)</f>
        <v/>
      </c>
      <c r="KQ84" t="str">
        <f>IF('[1]Data Checking'!KU84="","",'[1]Data Checking'!KU84)</f>
        <v/>
      </c>
      <c r="KR84" t="str">
        <f>IF('[1]Data Checking'!KV84="","",'[1]Data Checking'!KV84)</f>
        <v/>
      </c>
      <c r="KS84" t="str">
        <f>IF('[1]Data Checking'!KW84="","",'[1]Data Checking'!KW84)</f>
        <v/>
      </c>
      <c r="KT84" t="str">
        <f>IF('[1]Data Checking'!KX84="","",'[1]Data Checking'!KX84)</f>
        <v/>
      </c>
      <c r="KU84" t="str">
        <f>IF('[1]Data Checking'!KY84="","",'[1]Data Checking'!KY84)</f>
        <v/>
      </c>
      <c r="KV84" t="str">
        <f>IF('[1]Data Checking'!KZ84="","",'[1]Data Checking'!KZ84)</f>
        <v/>
      </c>
      <c r="KW84" t="str">
        <f>IF('[1]Data Checking'!LA84="","",'[1]Data Checking'!LA84)</f>
        <v/>
      </c>
      <c r="KX84" t="str">
        <f>IF('[1]Data Checking'!LB84="","",'[1]Data Checking'!LB84)</f>
        <v/>
      </c>
      <c r="KY84" t="str">
        <f>IF('[1]Data Checking'!LC84="","",'[1]Data Checking'!LC84)</f>
        <v/>
      </c>
      <c r="KZ84" t="str">
        <f>IF('[1]Data Checking'!LD84="","",'[1]Data Checking'!LD84)</f>
        <v/>
      </c>
      <c r="LA84" t="str">
        <f>IF('[1]Data Checking'!LE84="","",'[1]Data Checking'!LE84)</f>
        <v/>
      </c>
      <c r="LB84" t="str">
        <f>IF('[1]Data Checking'!LF84="","",'[1]Data Checking'!LF84)</f>
        <v/>
      </c>
      <c r="LC84" t="str">
        <f>IF('[1]Data Checking'!LG84="","",'[1]Data Checking'!LG84)</f>
        <v/>
      </c>
      <c r="LD84" t="str">
        <f>IF('[1]Data Checking'!LH84="","",'[1]Data Checking'!LH84)</f>
        <v/>
      </c>
      <c r="LE84" t="str">
        <f>IF('[1]Data Checking'!LI84="","",'[1]Data Checking'!LI84)</f>
        <v/>
      </c>
      <c r="LF84" t="str">
        <f>IF('[1]Data Checking'!LJ84="","",'[1]Data Checking'!LJ84)</f>
        <v/>
      </c>
      <c r="LG84" t="str">
        <f>IF('[1]Data Checking'!LK84="","",'[1]Data Checking'!LK84)</f>
        <v/>
      </c>
      <c r="LH84" t="str">
        <f>IF('[1]Data Checking'!LL84="","",'[1]Data Checking'!LL84)</f>
        <v/>
      </c>
      <c r="LI84" t="str">
        <f>IF('[1]Data Checking'!LM84="","",'[1]Data Checking'!LM84)</f>
        <v/>
      </c>
      <c r="LJ84" t="str">
        <f>IF('[1]Data Checking'!LN84="","",'[1]Data Checking'!LN84)</f>
        <v/>
      </c>
      <c r="LK84" t="str">
        <f>IF('[1]Data Checking'!LO84="","",'[1]Data Checking'!LO84)</f>
        <v/>
      </c>
      <c r="LL84" t="str">
        <f>IF('[1]Data Checking'!LP84="","",'[1]Data Checking'!LP84)</f>
        <v/>
      </c>
      <c r="LM84" t="str">
        <f>IF('[1]Data Checking'!LQ84="","",'[1]Data Checking'!LQ84)</f>
        <v/>
      </c>
      <c r="LN84" t="str">
        <f>IF('[1]Data Checking'!LR84="","",'[1]Data Checking'!LR84)</f>
        <v/>
      </c>
      <c r="LO84" t="str">
        <f>IF('[1]Data Checking'!LS84="","",'[1]Data Checking'!LS84)</f>
        <v/>
      </c>
      <c r="LP84" t="str">
        <f>IF('[1]Data Checking'!LT84="","",'[1]Data Checking'!LT84)</f>
        <v/>
      </c>
      <c r="LQ84" t="str">
        <f>IF('[1]Data Checking'!LU84="","",'[1]Data Checking'!LU84)</f>
        <v/>
      </c>
      <c r="LR84" t="str">
        <f>IF('[1]Data Checking'!LV84="","",'[1]Data Checking'!LV84)</f>
        <v/>
      </c>
      <c r="LS84" t="str">
        <f>IF('[1]Data Checking'!LW84="","",'[1]Data Checking'!LW84)</f>
        <v/>
      </c>
      <c r="LT84" t="str">
        <f>IF('[1]Data Checking'!LX84="","",'[1]Data Checking'!LX84)</f>
        <v/>
      </c>
      <c r="LU84" t="str">
        <f>IF('[1]Data Checking'!LY84="","",'[1]Data Checking'!LY84)</f>
        <v/>
      </c>
      <c r="LV84" t="str">
        <f>IF('[1]Data Checking'!LZ84="","",'[1]Data Checking'!LZ84)</f>
        <v/>
      </c>
      <c r="LW84" t="str">
        <f>IF('[1]Data Checking'!MA84="","",'[1]Data Checking'!MA84)</f>
        <v/>
      </c>
      <c r="LX84" t="str">
        <f>IF('[1]Data Checking'!MB84="","",'[1]Data Checking'!MB84)</f>
        <v/>
      </c>
      <c r="LY84" t="str">
        <f>IF('[1]Data Checking'!MC84="","",'[1]Data Checking'!MC84)</f>
        <v/>
      </c>
      <c r="LZ84" t="str">
        <f>IF('[1]Data Checking'!MD84="","",'[1]Data Checking'!MD84)</f>
        <v/>
      </c>
      <c r="MA84" t="str">
        <f>IF('[1]Data Checking'!ME84="","",'[1]Data Checking'!ME84)</f>
        <v/>
      </c>
      <c r="MB84" t="str">
        <f>IF('[1]Data Checking'!MF84="","",'[1]Data Checking'!MF84)</f>
        <v/>
      </c>
      <c r="MC84" t="str">
        <f>IF('[1]Data Checking'!MG84="","",'[1]Data Checking'!MG84)</f>
        <v/>
      </c>
      <c r="MD84" t="str">
        <f>IF('[1]Data Checking'!MH84="","",'[1]Data Checking'!MH84)</f>
        <v/>
      </c>
      <c r="ME84" t="str">
        <f>IF('[1]Data Checking'!MI84="","",'[1]Data Checking'!MI84)</f>
        <v/>
      </c>
      <c r="MF84" t="str">
        <f>IF('[1]Data Checking'!MJ84="","",'[1]Data Checking'!MJ84)</f>
        <v/>
      </c>
      <c r="MG84" t="str">
        <f>IF('[1]Data Checking'!MK84="","",'[1]Data Checking'!MK84)</f>
        <v/>
      </c>
      <c r="MH84" t="str">
        <f>IF('[1]Data Checking'!ML84="","",'[1]Data Checking'!ML84)</f>
        <v/>
      </c>
      <c r="MI84" t="str">
        <f>IF('[1]Data Checking'!MM84="","",'[1]Data Checking'!MM84)</f>
        <v/>
      </c>
      <c r="MJ84" t="str">
        <f>IF('[1]Data Checking'!MN84="","",'[1]Data Checking'!MN84)</f>
        <v/>
      </c>
      <c r="MK84" t="str">
        <f>IF('[1]Data Checking'!MO84="","",'[1]Data Checking'!MO84)</f>
        <v/>
      </c>
      <c r="ML84" t="str">
        <f>IF('[1]Data Checking'!MP84="","",'[1]Data Checking'!MP84)</f>
        <v/>
      </c>
      <c r="MM84" t="str">
        <f>IF('[1]Data Checking'!MQ84="","",'[1]Data Checking'!MQ84)</f>
        <v/>
      </c>
      <c r="MN84" t="str">
        <f>IF('[1]Data Checking'!MR84="","",'[1]Data Checking'!MR84)</f>
        <v/>
      </c>
      <c r="MO84" t="str">
        <f>IF('[1]Data Checking'!MS84="","",'[1]Data Checking'!MS84)</f>
        <v/>
      </c>
      <c r="MP84" t="str">
        <f>IF('[1]Data Checking'!MT84="","",'[1]Data Checking'!MT84)</f>
        <v/>
      </c>
      <c r="MQ84" t="str">
        <f>IF('[1]Data Checking'!MU84="","",'[1]Data Checking'!MU84)</f>
        <v/>
      </c>
      <c r="MR84" t="str">
        <f>IF('[1]Data Checking'!MV84="","",'[1]Data Checking'!MV84)</f>
        <v/>
      </c>
      <c r="MS84" t="str">
        <f>IF('[1]Data Checking'!MW84="","",'[1]Data Checking'!MW84)</f>
        <v/>
      </c>
      <c r="MT84" t="str">
        <f>IF('[1]Data Checking'!MX84="","",'[1]Data Checking'!MX84)</f>
        <v/>
      </c>
      <c r="MU84" t="str">
        <f>IF('[1]Data Checking'!MY84="","",'[1]Data Checking'!MY84)</f>
        <v/>
      </c>
      <c r="MV84" t="str">
        <f>IF('[1]Data Checking'!MZ84="","",'[1]Data Checking'!MZ84)</f>
        <v/>
      </c>
      <c r="MW84" t="str">
        <f>IF('[1]Data Checking'!NA84="","",'[1]Data Checking'!NA84)</f>
        <v/>
      </c>
      <c r="MX84" t="str">
        <f>IF('[1]Data Checking'!NB84="","",'[1]Data Checking'!NB84)</f>
        <v/>
      </c>
      <c r="MY84" t="str">
        <f>IF('[1]Data Checking'!NC84="","",'[1]Data Checking'!NC84)</f>
        <v/>
      </c>
      <c r="MZ84" t="str">
        <f>IF('[1]Data Checking'!ND84="","",'[1]Data Checking'!ND84)</f>
        <v/>
      </c>
      <c r="NA84" t="str">
        <f>IF('[1]Data Checking'!NE84="","",'[1]Data Checking'!NE84)</f>
        <v/>
      </c>
      <c r="NB84" t="str">
        <f>IF('[1]Data Checking'!NF84="","",'[1]Data Checking'!NF84)</f>
        <v/>
      </c>
      <c r="NC84" t="str">
        <f>IF('[1]Data Checking'!NG84="","",'[1]Data Checking'!NG84)</f>
        <v/>
      </c>
      <c r="ND84" t="str">
        <f>IF('[1]Data Checking'!NH84="","",'[1]Data Checking'!NH84)</f>
        <v/>
      </c>
      <c r="NE84" t="str">
        <f>IF('[1]Data Checking'!NI84="","",'[1]Data Checking'!NI84)</f>
        <v/>
      </c>
      <c r="NF84" t="str">
        <f>IF('[1]Data Checking'!NJ84="","",'[1]Data Checking'!NJ84)</f>
        <v/>
      </c>
      <c r="NG84" t="str">
        <f>IF('[1]Data Checking'!NK84="","",'[1]Data Checking'!NK84)</f>
        <v/>
      </c>
      <c r="NH84" t="str">
        <f>IF('[1]Data Checking'!NL84="","",'[1]Data Checking'!NL84)</f>
        <v/>
      </c>
      <c r="NI84" t="str">
        <f>IF('[1]Data Checking'!NM84="","",'[1]Data Checking'!NM84)</f>
        <v/>
      </c>
      <c r="NJ84" t="str">
        <f>IF('[1]Data Checking'!NN84="","",'[1]Data Checking'!NN84)</f>
        <v/>
      </c>
      <c r="NK84" t="str">
        <f>IF('[1]Data Checking'!NO84="","",'[1]Data Checking'!NO84)</f>
        <v/>
      </c>
      <c r="NL84" t="str">
        <f>IF('[1]Data Checking'!NP84="","",'[1]Data Checking'!NP84)</f>
        <v/>
      </c>
      <c r="NM84" t="str">
        <f>IF('[1]Data Checking'!NQ84="","",'[1]Data Checking'!NQ84)</f>
        <v/>
      </c>
      <c r="NN84" t="str">
        <f>IF('[1]Data Checking'!NR84="","",'[1]Data Checking'!NR84)</f>
        <v/>
      </c>
      <c r="NO84" t="str">
        <f>IF('[1]Data Checking'!NS84="","",'[1]Data Checking'!NS84)</f>
        <v/>
      </c>
      <c r="NP84" t="str">
        <f>IF('[1]Data Checking'!NT84="","",'[1]Data Checking'!NT84)</f>
        <v/>
      </c>
      <c r="NQ84" t="str">
        <f>IF('[1]Data Checking'!NU84="","",'[1]Data Checking'!NU84)</f>
        <v/>
      </c>
      <c r="NR84" t="str">
        <f>IF('[1]Data Checking'!NV84="","",'[1]Data Checking'!NV84)</f>
        <v/>
      </c>
      <c r="NS84" t="str">
        <f>IF('[1]Data Checking'!NW84="","",'[1]Data Checking'!NW84)</f>
        <v/>
      </c>
      <c r="NT84" t="str">
        <f>IF('[1]Data Checking'!NX84="","",'[1]Data Checking'!NX84)</f>
        <v/>
      </c>
      <c r="NU84" t="str">
        <f>IF('[1]Data Checking'!NY84="","",'[1]Data Checking'!NY84)</f>
        <v/>
      </c>
      <c r="NV84" t="str">
        <f>IF('[1]Data Checking'!NZ84="","",'[1]Data Checking'!NZ84)</f>
        <v/>
      </c>
      <c r="NW84" t="str">
        <f>IF('[1]Data Checking'!OA84="","",'[1]Data Checking'!OA84)</f>
        <v/>
      </c>
      <c r="NX84" t="str">
        <f>IF('[1]Data Checking'!OB84="","",'[1]Data Checking'!OB84)</f>
        <v/>
      </c>
      <c r="NY84" t="str">
        <f>IF('[1]Data Checking'!OC84="","",'[1]Data Checking'!OC84)</f>
        <v/>
      </c>
      <c r="NZ84" t="str">
        <f>IF('[1]Data Checking'!OD84="","",'[1]Data Checking'!OD84)</f>
        <v/>
      </c>
      <c r="OA84" t="str">
        <f>IF('[1]Data Checking'!OE84="","",'[1]Data Checking'!OE84)</f>
        <v/>
      </c>
      <c r="OB84" t="str">
        <f>IF('[1]Data Checking'!OF84="","",'[1]Data Checking'!OF84)</f>
        <v/>
      </c>
      <c r="OC84" t="str">
        <f>IF('[1]Data Checking'!OG84="","",'[1]Data Checking'!OG84)</f>
        <v/>
      </c>
      <c r="OD84" t="str">
        <f>IF('[1]Data Checking'!OH84="","",'[1]Data Checking'!OH84)</f>
        <v/>
      </c>
      <c r="OE84" t="str">
        <f>IF('[1]Data Checking'!OI84="","",'[1]Data Checking'!OI84)</f>
        <v/>
      </c>
      <c r="OF84" t="str">
        <f>IF('[1]Data Checking'!OJ84="","",'[1]Data Checking'!OJ84)</f>
        <v/>
      </c>
      <c r="OG84" t="str">
        <f>IF('[1]Data Checking'!OK84="","",'[1]Data Checking'!OK84)</f>
        <v/>
      </c>
      <c r="OH84" t="str">
        <f>IF('[1]Data Checking'!OL84="","",'[1]Data Checking'!OL84)</f>
        <v/>
      </c>
      <c r="OI84" t="str">
        <f>IF('[1]Data Checking'!OM84="","",'[1]Data Checking'!OM84)</f>
        <v/>
      </c>
      <c r="OJ84" t="str">
        <f>IF('[1]Data Checking'!ON84="","",'[1]Data Checking'!ON84)</f>
        <v/>
      </c>
      <c r="OK84" t="str">
        <f>IF('[1]Data Checking'!OO84="","",'[1]Data Checking'!OO84)</f>
        <v/>
      </c>
      <c r="OL84" t="str">
        <f>IF('[1]Data Checking'!OP84="","",'[1]Data Checking'!OP84)</f>
        <v/>
      </c>
      <c r="OM84" t="str">
        <f>IF('[1]Data Checking'!OQ84="","",'[1]Data Checking'!OQ84)</f>
        <v/>
      </c>
      <c r="ON84" t="str">
        <f>IF('[1]Data Checking'!OR84="","",'[1]Data Checking'!OR84)</f>
        <v/>
      </c>
      <c r="OO84" t="str">
        <f>IF('[1]Data Checking'!OS84="","",'[1]Data Checking'!OS84)</f>
        <v/>
      </c>
      <c r="OP84" t="str">
        <f>IF('[1]Data Checking'!OT84="","",'[1]Data Checking'!OT84)</f>
        <v/>
      </c>
      <c r="OQ84" t="str">
        <f>IF('[1]Data Checking'!OU84="","",'[1]Data Checking'!OU84)</f>
        <v/>
      </c>
      <c r="OR84" t="str">
        <f>IF('[1]Data Checking'!OV84="","",'[1]Data Checking'!OV84)</f>
        <v/>
      </c>
      <c r="OS84" t="str">
        <f>IF('[1]Data Checking'!OW84="","",'[1]Data Checking'!OW84)</f>
        <v/>
      </c>
      <c r="OT84" t="str">
        <f>IF('[1]Data Checking'!OX84="","",'[1]Data Checking'!OX84)</f>
        <v/>
      </c>
      <c r="OU84" t="str">
        <f>IF('[1]Data Checking'!OY84="","",'[1]Data Checking'!OY84)</f>
        <v/>
      </c>
      <c r="OV84" t="str">
        <f>IF('[1]Data Checking'!OZ84="","",'[1]Data Checking'!OZ84)</f>
        <v/>
      </c>
      <c r="OW84" t="str">
        <f>IF('[1]Data Checking'!PA84="","",'[1]Data Checking'!PA84)</f>
        <v/>
      </c>
      <c r="OX84" t="str">
        <f>IF('[1]Data Checking'!PB84="","",'[1]Data Checking'!PB84)</f>
        <v/>
      </c>
      <c r="OY84" t="str">
        <f>IF('[1]Data Checking'!PC84="","",'[1]Data Checking'!PC84)</f>
        <v/>
      </c>
      <c r="OZ84" t="str">
        <f>IF('[1]Data Checking'!PD84="","",'[1]Data Checking'!PD84)</f>
        <v/>
      </c>
      <c r="PA84" t="str">
        <f>IF('[1]Data Checking'!PE84="","",'[1]Data Checking'!PE84)</f>
        <v/>
      </c>
      <c r="PB84" t="str">
        <f>IF('[1]Data Checking'!PF84="","",'[1]Data Checking'!PF84)</f>
        <v/>
      </c>
      <c r="PC84" t="str">
        <f>IF('[1]Data Checking'!PG84="","",'[1]Data Checking'!PG84)</f>
        <v/>
      </c>
      <c r="PD84" t="str">
        <f>IF('[1]Data Checking'!PH84="","",'[1]Data Checking'!PH84)</f>
        <v/>
      </c>
      <c r="PE84" t="str">
        <f>IF('[1]Data Checking'!PI84="","",'[1]Data Checking'!PI84)</f>
        <v/>
      </c>
      <c r="PF84" t="str">
        <f>IF('[1]Data Checking'!PJ84="","",'[1]Data Checking'!PJ84)</f>
        <v/>
      </c>
      <c r="PG84" t="str">
        <f>IF('[1]Data Checking'!PK84="","",'[1]Data Checking'!PK84)</f>
        <v/>
      </c>
      <c r="PH84" t="str">
        <f>IF('[1]Data Checking'!PL84="","",'[1]Data Checking'!PL84)</f>
        <v/>
      </c>
      <c r="PI84" t="str">
        <f>IF('[1]Data Checking'!PM84="","",'[1]Data Checking'!PM84)</f>
        <v/>
      </c>
      <c r="PJ84" t="str">
        <f>IF('[1]Data Checking'!PN84="","",'[1]Data Checking'!PN84)</f>
        <v/>
      </c>
      <c r="PK84" t="str">
        <f>IF('[1]Data Checking'!PO84="","",'[1]Data Checking'!PO84)</f>
        <v/>
      </c>
      <c r="PL84" t="str">
        <f>IF('[1]Data Checking'!PP84="","",'[1]Data Checking'!PP84)</f>
        <v/>
      </c>
      <c r="PM84" t="str">
        <f>IF('[1]Data Checking'!PQ84="","",'[1]Data Checking'!PQ84)</f>
        <v/>
      </c>
      <c r="PN84" t="str">
        <f>IF('[1]Data Checking'!PR84="","",'[1]Data Checking'!PR84)</f>
        <v/>
      </c>
      <c r="PO84" t="str">
        <f>IF('[1]Data Checking'!PS84="","",'[1]Data Checking'!PS84)</f>
        <v/>
      </c>
      <c r="PP84" t="str">
        <f>IF('[1]Data Checking'!PT84="","",'[1]Data Checking'!PT84)</f>
        <v/>
      </c>
      <c r="PQ84" t="str">
        <f>IF('[1]Data Checking'!PU84="","",'[1]Data Checking'!PU84)</f>
        <v/>
      </c>
      <c r="PR84" t="str">
        <f>IF('[1]Data Checking'!PV84="","",'[1]Data Checking'!PV84)</f>
        <v/>
      </c>
      <c r="PS84" t="str">
        <f>IF('[1]Data Checking'!PW84="","",'[1]Data Checking'!PW84)</f>
        <v/>
      </c>
      <c r="PT84" t="str">
        <f>IF('[1]Data Checking'!PX84="","",'[1]Data Checking'!PX84)</f>
        <v/>
      </c>
      <c r="PU84" t="str">
        <f>IF('[1]Data Checking'!PY84="","",'[1]Data Checking'!PY84)</f>
        <v/>
      </c>
      <c r="PV84" t="str">
        <f>IF('[1]Data Checking'!PZ84="","",'[1]Data Checking'!PZ84)</f>
        <v/>
      </c>
      <c r="PW84" t="str">
        <f>IF('[1]Data Checking'!QA84="","",'[1]Data Checking'!QA84)</f>
        <v/>
      </c>
      <c r="PX84" t="str">
        <f>IF('[1]Data Checking'!QB84="","",'[1]Data Checking'!QB84)</f>
        <v/>
      </c>
      <c r="PY84" t="str">
        <f>IF('[1]Data Checking'!QC84="","",'[1]Data Checking'!QC84)</f>
        <v/>
      </c>
      <c r="PZ84" t="str">
        <f>IF('[1]Data Checking'!QD84="","",'[1]Data Checking'!QD84)</f>
        <v/>
      </c>
      <c r="QA84" t="str">
        <f>IF('[1]Data Checking'!QE84="","",'[1]Data Checking'!QE84)</f>
        <v/>
      </c>
      <c r="QB84" t="str">
        <f>IF('[1]Data Checking'!QF84="","",'[1]Data Checking'!QF84)</f>
        <v/>
      </c>
      <c r="QC84" t="str">
        <f>IF('[1]Data Checking'!QG84="","",'[1]Data Checking'!QG84)</f>
        <v/>
      </c>
      <c r="QD84" t="str">
        <f>IF('[1]Data Checking'!QH84="","",'[1]Data Checking'!QH84)</f>
        <v/>
      </c>
      <c r="QE84" t="str">
        <f>IF('[1]Data Checking'!QI84="","",'[1]Data Checking'!QI84)</f>
        <v/>
      </c>
      <c r="QF84" t="str">
        <f>IF('[1]Data Checking'!QJ84="","",'[1]Data Checking'!QJ84)</f>
        <v/>
      </c>
      <c r="QG84" t="str">
        <f>IF('[1]Data Checking'!QK84="","",'[1]Data Checking'!QK84)</f>
        <v/>
      </c>
      <c r="QH84" t="str">
        <f>IF('[1]Data Checking'!QL84="","",'[1]Data Checking'!QL84)</f>
        <v/>
      </c>
      <c r="QI84" t="str">
        <f>IF('[1]Data Checking'!QM84="","",'[1]Data Checking'!QM84)</f>
        <v/>
      </c>
      <c r="QJ84" t="str">
        <f>IF('[1]Data Checking'!QN84="","",'[1]Data Checking'!QN84)</f>
        <v/>
      </c>
      <c r="QK84" t="str">
        <f>IF('[1]Data Checking'!QO84="","",'[1]Data Checking'!QO84)</f>
        <v/>
      </c>
      <c r="QL84" t="str">
        <f>IF('[1]Data Checking'!QP84="","",'[1]Data Checking'!QP84)</f>
        <v/>
      </c>
      <c r="QM84" t="str">
        <f>IF('[1]Data Checking'!QQ84="","",'[1]Data Checking'!QQ84)</f>
        <v/>
      </c>
      <c r="QN84" t="str">
        <f>IF('[1]Data Checking'!QR84="","",'[1]Data Checking'!QR84)</f>
        <v/>
      </c>
      <c r="QO84" t="str">
        <f>IF('[1]Data Checking'!QS84="","",'[1]Data Checking'!QS84)</f>
        <v/>
      </c>
      <c r="QP84" t="str">
        <f>IF('[1]Data Checking'!QT84="","",'[1]Data Checking'!QT84)</f>
        <v/>
      </c>
      <c r="QQ84" t="str">
        <f>IF('[1]Data Checking'!QU84="","",'[1]Data Checking'!QU84)</f>
        <v/>
      </c>
      <c r="QR84" t="str">
        <f>IF('[1]Data Checking'!QV84="","",'[1]Data Checking'!QV84)</f>
        <v/>
      </c>
      <c r="QS84" t="str">
        <f>IF('[1]Data Checking'!QW84="","",'[1]Data Checking'!QW84)</f>
        <v/>
      </c>
      <c r="QT84" t="str">
        <f>IF('[1]Data Checking'!QX84="","",'[1]Data Checking'!QX84)</f>
        <v/>
      </c>
      <c r="QU84" t="str">
        <f>IF('[1]Data Checking'!QY84="","",'[1]Data Checking'!QY84)</f>
        <v/>
      </c>
      <c r="QV84" t="str">
        <f>IF('[1]Data Checking'!QZ84="","",'[1]Data Checking'!QZ84)</f>
        <v/>
      </c>
      <c r="QW84" t="str">
        <f>IF('[1]Data Checking'!RA84="","",'[1]Data Checking'!RA84)</f>
        <v/>
      </c>
      <c r="QX84" t="str">
        <f>IF('[1]Data Checking'!RB84="","",'[1]Data Checking'!RB84)</f>
        <v/>
      </c>
      <c r="QY84" t="str">
        <f>IF('[1]Data Checking'!RC84="","",'[1]Data Checking'!RC84)</f>
        <v/>
      </c>
      <c r="QZ84" t="str">
        <f>IF('[1]Data Checking'!RD84="","",'[1]Data Checking'!RD84)</f>
        <v/>
      </c>
      <c r="RA84" t="str">
        <f>IF('[1]Data Checking'!RE84="","",'[1]Data Checking'!RE84)</f>
        <v/>
      </c>
      <c r="RB84" t="str">
        <f>IF('[1]Data Checking'!RF84="","",'[1]Data Checking'!RF84)</f>
        <v/>
      </c>
      <c r="RC84" t="str">
        <f>IF('[1]Data Checking'!RG84="","",'[1]Data Checking'!RG84)</f>
        <v/>
      </c>
      <c r="RD84" t="str">
        <f>IF('[1]Data Checking'!RH84="","",'[1]Data Checking'!RH84)</f>
        <v/>
      </c>
      <c r="RE84" t="str">
        <f>IF('[1]Data Checking'!RI84="","",'[1]Data Checking'!RI84)</f>
        <v/>
      </c>
      <c r="RF84" t="str">
        <f>IF('[1]Data Checking'!RJ84="","",'[1]Data Checking'!RJ84)</f>
        <v/>
      </c>
      <c r="RG84" t="str">
        <f>IF('[1]Data Checking'!RK84="","",'[1]Data Checking'!RK84)</f>
        <v/>
      </c>
      <c r="RH84" t="str">
        <f>IF('[1]Data Checking'!RL84="","",'[1]Data Checking'!RL84)</f>
        <v/>
      </c>
      <c r="RI84" t="str">
        <f>IF('[1]Data Checking'!RM84="","",'[1]Data Checking'!RM84)</f>
        <v/>
      </c>
      <c r="RJ84" t="str">
        <f>IF('[1]Data Checking'!RN84="","",'[1]Data Checking'!RN84)</f>
        <v/>
      </c>
      <c r="RK84" t="str">
        <f>IF('[1]Data Checking'!RO84="","",'[1]Data Checking'!RO84)</f>
        <v/>
      </c>
      <c r="RL84" t="str">
        <f>IF('[1]Data Checking'!RP84="","",'[1]Data Checking'!RP84)</f>
        <v/>
      </c>
      <c r="RM84" t="str">
        <f>IF('[1]Data Checking'!RQ84="","",'[1]Data Checking'!RQ84)</f>
        <v/>
      </c>
      <c r="RN84" t="str">
        <f>IF('[1]Data Checking'!RR84="","",'[1]Data Checking'!RR84)</f>
        <v/>
      </c>
      <c r="RO84" t="str">
        <f>IF('[1]Data Checking'!RS84="","",'[1]Data Checking'!RS84)</f>
        <v/>
      </c>
      <c r="RP84" t="str">
        <f>IF('[1]Data Checking'!RT84="","",'[1]Data Checking'!RT84)</f>
        <v/>
      </c>
      <c r="RQ84" t="str">
        <f>IF('[1]Data Checking'!RU84="","",'[1]Data Checking'!RU84)</f>
        <v/>
      </c>
      <c r="RR84" t="str">
        <f>IF('[1]Data Checking'!RV84="","",'[1]Data Checking'!RV84)</f>
        <v/>
      </c>
      <c r="RS84" t="str">
        <f>IF('[1]Data Checking'!RW84="","",'[1]Data Checking'!RW84)</f>
        <v/>
      </c>
      <c r="RT84" t="str">
        <f>IF('[1]Data Checking'!RX84="","",'[1]Data Checking'!RX84)</f>
        <v/>
      </c>
      <c r="RU84" t="str">
        <f>IF('[1]Data Checking'!RY84="","",'[1]Data Checking'!RY84)</f>
        <v/>
      </c>
      <c r="RV84" t="str">
        <f>IF('[1]Data Checking'!RZ84="","",'[1]Data Checking'!RZ84)</f>
        <v/>
      </c>
      <c r="RW84" t="str">
        <f>IF('[1]Data Checking'!SA84="","",'[1]Data Checking'!SA84)</f>
        <v/>
      </c>
      <c r="RX84" t="str">
        <f>IF('[1]Data Checking'!SB84="","",'[1]Data Checking'!SB84)</f>
        <v/>
      </c>
      <c r="RY84" t="str">
        <f>IF('[1]Data Checking'!SC84="","",'[1]Data Checking'!SC84)</f>
        <v/>
      </c>
      <c r="RZ84" t="str">
        <f>IF('[1]Data Checking'!SD84="","",'[1]Data Checking'!SD84)</f>
        <v/>
      </c>
      <c r="SA84" t="str">
        <f>IF('[1]Data Checking'!SE84="","",'[1]Data Checking'!SE84)</f>
        <v/>
      </c>
      <c r="SB84" t="str">
        <f>IF('[1]Data Checking'!SF84="","",'[1]Data Checking'!SF84)</f>
        <v/>
      </c>
      <c r="SC84" t="str">
        <f>IF('[1]Data Checking'!SG84="","",'[1]Data Checking'!SG84)</f>
        <v/>
      </c>
      <c r="SD84" t="str">
        <f>IF('[1]Data Checking'!SH84="","",'[1]Data Checking'!SH84)</f>
        <v/>
      </c>
      <c r="SE84" t="str">
        <f>IF('[1]Data Checking'!SI84="","",'[1]Data Checking'!SI84)</f>
        <v/>
      </c>
      <c r="SF84" t="str">
        <f>IF('[1]Data Checking'!SJ84="","",'[1]Data Checking'!SJ84)</f>
        <v/>
      </c>
      <c r="SG84" t="str">
        <f>IF('[1]Data Checking'!SK84="","",'[1]Data Checking'!SK84)</f>
        <v/>
      </c>
      <c r="SH84" t="str">
        <f>IF('[1]Data Checking'!SL84="","",'[1]Data Checking'!SL84)</f>
        <v/>
      </c>
      <c r="SI84" t="str">
        <f>IF('[1]Data Checking'!SM84="","",'[1]Data Checking'!SM84)</f>
        <v/>
      </c>
      <c r="SJ84" t="str">
        <f>IF('[1]Data Checking'!SN84="","",'[1]Data Checking'!SN84)</f>
        <v/>
      </c>
      <c r="SK84" t="str">
        <f>IF('[1]Data Checking'!SO84="","",'[1]Data Checking'!SO84)</f>
        <v/>
      </c>
      <c r="SL84" t="str">
        <f>IF('[1]Data Checking'!SP84="","",'[1]Data Checking'!SP84)</f>
        <v/>
      </c>
      <c r="SM84" t="str">
        <f>IF('[1]Data Checking'!SQ84="","",'[1]Data Checking'!SQ84)</f>
        <v/>
      </c>
      <c r="SN84" t="str">
        <f>IF('[1]Data Checking'!SR84="","",'[1]Data Checking'!SR84)</f>
        <v/>
      </c>
      <c r="SO84" t="str">
        <f>IF('[1]Data Checking'!SS84="","",'[1]Data Checking'!SS84)</f>
        <v/>
      </c>
      <c r="SP84" t="str">
        <f>IF('[1]Data Checking'!ST84="","",'[1]Data Checking'!ST84)</f>
        <v/>
      </c>
      <c r="SQ84" t="str">
        <f>IF('[1]Data Checking'!SU84="","",'[1]Data Checking'!SU84)</f>
        <v/>
      </c>
      <c r="SR84" t="str">
        <f>IF('[1]Data Checking'!SV84="","",'[1]Data Checking'!SV84)</f>
        <v/>
      </c>
      <c r="SS84" t="str">
        <f>IF('[1]Data Checking'!SW84="","",'[1]Data Checking'!SW84)</f>
        <v/>
      </c>
      <c r="ST84" t="str">
        <f>IF('[1]Data Checking'!SX84="","",'[1]Data Checking'!SX84)</f>
        <v/>
      </c>
      <c r="SU84" t="str">
        <f>IF('[1]Data Checking'!SY84="","",'[1]Data Checking'!SY84)</f>
        <v/>
      </c>
      <c r="SV84" t="str">
        <f>IF('[1]Data Checking'!SZ84="","",'[1]Data Checking'!SZ84)</f>
        <v/>
      </c>
      <c r="SW84" t="str">
        <f>IF('[1]Data Checking'!TA84="","",'[1]Data Checking'!TA84)</f>
        <v/>
      </c>
      <c r="SX84" t="str">
        <f>IF('[1]Data Checking'!TB84="","",'[1]Data Checking'!TB84)</f>
        <v/>
      </c>
      <c r="SY84" t="str">
        <f>IF('[1]Data Checking'!TC84="","",'[1]Data Checking'!TC84)</f>
        <v/>
      </c>
      <c r="SZ84" t="str">
        <f>IF('[1]Data Checking'!TD84="","",'[1]Data Checking'!TD84)</f>
        <v/>
      </c>
      <c r="TA84" t="str">
        <f>IF('[1]Data Checking'!TE84="","",'[1]Data Checking'!TE84)</f>
        <v/>
      </c>
      <c r="TB84" t="str">
        <f>IF('[1]Data Checking'!TF84="","",'[1]Data Checking'!TF84)</f>
        <v/>
      </c>
      <c r="TC84" t="str">
        <f>IF('[1]Data Checking'!TG84="","",'[1]Data Checking'!TG84)</f>
        <v/>
      </c>
      <c r="TD84" t="str">
        <f>IF('[1]Data Checking'!TH84="","",'[1]Data Checking'!TH84)</f>
        <v/>
      </c>
      <c r="TE84" t="str">
        <f>IF('[1]Data Checking'!TI84="","",'[1]Data Checking'!TI84)</f>
        <v/>
      </c>
      <c r="TF84" t="str">
        <f>IF('[1]Data Checking'!TJ84="","",'[1]Data Checking'!TJ84)</f>
        <v/>
      </c>
      <c r="TG84" t="str">
        <f>IF('[1]Data Checking'!TK84="","",'[1]Data Checking'!TK84)</f>
        <v/>
      </c>
      <c r="TH84" t="str">
        <f>IF('[1]Data Checking'!TL84="","",'[1]Data Checking'!TL84)</f>
        <v/>
      </c>
      <c r="TI84" t="str">
        <f>IF('[1]Data Checking'!TM84="","",'[1]Data Checking'!TM84)</f>
        <v/>
      </c>
      <c r="TJ84">
        <f>IF('[1]Data Checking'!TN84="","",'[1]Data Checking'!TN84)</f>
        <v>0</v>
      </c>
      <c r="TK84">
        <f>IF('[1]Data Checking'!TO84="","",'[1]Data Checking'!TO84)</f>
        <v>0</v>
      </c>
      <c r="TL84">
        <f>IF('[1]Data Checking'!TP84="","",'[1]Data Checking'!TP84)</f>
        <v>0</v>
      </c>
      <c r="TM84">
        <f>IF('[1]Data Checking'!TQ84="","",'[1]Data Checking'!TQ84)</f>
        <v>0</v>
      </c>
      <c r="TN84">
        <f>IF('[1]Data Checking'!TR84="","",'[1]Data Checking'!TR84)</f>
        <v>0</v>
      </c>
      <c r="TO84" t="str">
        <f>IF('[1]Data Checking'!TS84="","",'[1]Data Checking'!TS84)</f>
        <v/>
      </c>
      <c r="TP84" t="str">
        <f>IF('[1]Data Checking'!TT84="","",'[1]Data Checking'!TT84)</f>
        <v/>
      </c>
      <c r="TQ84">
        <f>IF('[1]Data Checking'!TU84="","",'[1]Data Checking'!TU84)</f>
        <v>237886578</v>
      </c>
      <c r="TR84" t="str">
        <f>IF('[1]Data Checking'!TV84="","",'[1]Data Checking'!TV84)</f>
        <v>50b1cd48-0d84-4c4e-9afd-086a57c6f23b</v>
      </c>
      <c r="TS84">
        <f>IF('[1]Data Checking'!TW84="","",'[1]Data Checking'!TW84)</f>
        <v>44532.096574074072</v>
      </c>
      <c r="TT84" t="str">
        <f>IF('[1]Data Checking'!TX84="","",'[1]Data Checking'!TX84)</f>
        <v/>
      </c>
      <c r="TU84" t="str">
        <f>IF('[1]Data Checking'!TY84="","",'[1]Data Checking'!TY84)</f>
        <v/>
      </c>
      <c r="TV84" t="str">
        <f>IF('[1]Data Checking'!TZ84="","",'[1]Data Checking'!TZ84)</f>
        <v>submitted_via_web</v>
      </c>
      <c r="TW84" t="str">
        <f>IF('[1]Data Checking'!UA84="","",'[1]Data Checking'!UA84)</f>
        <v>icsm_haiti</v>
      </c>
      <c r="TX84" t="str">
        <f>IF('[1]Data Checking'!UB84="","",'[1]Data Checking'!UB84)</f>
        <v/>
      </c>
      <c r="TY84">
        <f>IF('[1]Data Checking'!UC84="","",'[1]Data Checking'!UC84)</f>
        <v>86</v>
      </c>
      <c r="TZ84" t="str">
        <f>IF('[1]Data Checking'!UD84="","",'[1]Data Checking'!UD84)</f>
        <v/>
      </c>
      <c r="UA84" t="e">
        <f>IF('[1]Data Checking'!UL84="","",'[1]Data Checking'!UL84)</f>
        <v>#REF!</v>
      </c>
      <c r="UB84" t="e">
        <f>IF('[1]Data Checking'!UM84="","",'[1]Data Checking'!UM84)</f>
        <v>#REF!</v>
      </c>
      <c r="UC84" t="e">
        <f>IF('[1]Data Checking'!UN84="","",'[1]Data Checking'!UN84)</f>
        <v>#REF!</v>
      </c>
    </row>
    <row r="85" spans="1:549">
      <c r="A85">
        <f>IF('[1]Data Checking'!D85="","",'[1]Data Checking'!D85)</f>
        <v>44531.786507175922</v>
      </c>
      <c r="B85">
        <f>IF('[1]Data Checking'!E85="","",'[1]Data Checking'!E85)</f>
        <v>44531.861318136573</v>
      </c>
      <c r="C85">
        <f>IF('[1]Data Checking'!F85="","",'[1]Data Checking'!F85)</f>
        <v>44531</v>
      </c>
      <c r="D85" t="str">
        <f>IF('[1]Data Checking'!H85="","",'[1]Data Checking'!H85)</f>
        <v>audit.csv</v>
      </c>
      <c r="E85" t="str">
        <f>IF('[1]Data Checking'!I85="","",'[1]Data Checking'!I85)</f>
        <v>icsm_haiti</v>
      </c>
      <c r="F85" t="str">
        <f>IF('[1]Data Checking'!J85="","",'[1]Data Checking'!J85)</f>
        <v/>
      </c>
      <c r="G85" t="str">
        <f>IF('[1]Data Checking'!K85="","",'[1]Data Checking'!K85)</f>
        <v/>
      </c>
      <c r="H85">
        <f>IF('[1]Data Checking'!L85="","",'[1]Data Checking'!L85)</f>
        <v>44531</v>
      </c>
      <c r="I85" t="str">
        <f>IF('[1]Data Checking'!M85="","",'[1]Data Checking'!M85)</f>
        <v>WFP</v>
      </c>
      <c r="J85" t="str">
        <f>IF('[1]Data Checking'!N85="","",'[1]Data Checking'!N85)</f>
        <v/>
      </c>
      <c r="K85" t="str">
        <f>IF('[1]Data Checking'!O85="","",'[1]Data Checking'!O85)</f>
        <v>wfp</v>
      </c>
      <c r="L85" t="str">
        <f>IF('[1]Data Checking'!P85="","",'[1]Data Checking'!P85)</f>
        <v>WFP</v>
      </c>
      <c r="M85" t="str">
        <f>IF('[1]Data Checking'!Q85="","",'[1]Data Checking'!Q85)</f>
        <v>WFP</v>
      </c>
      <c r="N85" t="str">
        <f>IF('[1]Data Checking'!R85="","",'[1]Data Checking'!R85)</f>
        <v>nord_JFP02</v>
      </c>
      <c r="O85" t="str">
        <f>IF('[1]Data Checking'!S85="","",'[1]Data Checking'!S85)</f>
        <v/>
      </c>
      <c r="P85" t="str">
        <f>IF('[1]Data Checking'!T85="","",'[1]Data Checking'!T85)</f>
        <v>wfp_jfp02</v>
      </c>
      <c r="Q85" t="str">
        <f>IF('[1]Data Checking'!U85="","",'[1]Data Checking'!U85)</f>
        <v>nord_JFP02</v>
      </c>
      <c r="R85" t="str">
        <f>IF('[1]Data Checking'!V85="","",'[1]Data Checking'!V85)</f>
        <v>nord_JFP02</v>
      </c>
      <c r="S85" t="str">
        <f>IF('[1]Data Checking'!W85="","",'[1]Data Checking'!W85)</f>
        <v>Nord</v>
      </c>
      <c r="T85" t="str">
        <f>IF('[1]Data Checking'!X85="","",'[1]Data Checking'!X85)</f>
        <v>Limonade</v>
      </c>
      <c r="U85" t="str">
        <f>IF('[1]Data Checking'!Y85="","",'[1]Data Checking'!Y85)</f>
        <v>HT0313</v>
      </c>
      <c r="V85" t="str">
        <f>IF('[1]Data Checking'!Z85="","",'[1]Data Checking'!Z85)</f>
        <v>Limonade</v>
      </c>
      <c r="W85" t="str">
        <f>IF('[1]Data Checking'!AA85="","",'[1]Data Checking'!AA85)</f>
        <v>1re Section Basse Plaine</v>
      </c>
      <c r="X85" t="str">
        <f>IF('[1]Data Checking'!AB85="","",'[1]Data Checking'!AB85)</f>
        <v>HT0313-01</v>
      </c>
      <c r="Y85" t="str">
        <f>IF('[1]Data Checking'!AC85="","",'[1]Data Checking'!AC85)</f>
        <v>1re Section Basse Plaine</v>
      </c>
      <c r="Z85" t="str">
        <f>IF('[1]Data Checking'!AD85="","",'[1]Data Checking'!AD85)</f>
        <v>Limonade</v>
      </c>
      <c r="AA85" t="str">
        <f>IF('[1]Data Checking'!AE85="","",'[1]Data Checking'!AE85)</f>
        <v/>
      </c>
      <c r="AB85" t="str">
        <f>IF('[1]Data Checking'!AF85="","",'[1]Data Checking'!AF85)</f>
        <v>lim_1</v>
      </c>
      <c r="AC85" t="str">
        <f>IF('[1]Data Checking'!AG85="","",'[1]Data Checking'!AG85)</f>
        <v>Limonade</v>
      </c>
      <c r="AD85" t="str">
        <f>IF('[1]Data Checking'!AH85="","",'[1]Data Checking'!AH85)</f>
        <v>Limonade</v>
      </c>
      <c r="AE85" t="str">
        <f>IF('[1]Data Checking'!AI85="","",'[1]Data Checking'!AI85)</f>
        <v>Marché principal de Limonade</v>
      </c>
      <c r="AF85" t="str">
        <f>IF('[1]Data Checking'!AJ85="","",'[1]Data Checking'!AJ85)</f>
        <v/>
      </c>
      <c r="AG85" t="str">
        <f>IF('[1]Data Checking'!AK85="","",'[1]Data Checking'!AK85)</f>
        <v>Limonade</v>
      </c>
      <c r="AH85" t="str">
        <f>IF('[1]Data Checking'!AL85="","",'[1]Data Checking'!AL85)</f>
        <v>Marché principal de Limonade</v>
      </c>
      <c r="AI85" t="str">
        <f>IF('[1]Data Checking'!AM85="","",'[1]Data Checking'!AM85)</f>
        <v>Marché principal de Limonade</v>
      </c>
      <c r="AJ85" t="str">
        <f>IF('[1]Data Checking'!AN85="","",'[1]Data Checking'!AN85)</f>
        <v>Milieu urbain</v>
      </c>
      <c r="AK85" t="str">
        <f>IF('[1]Data Checking'!AO85="","",'[1]Data Checking'!AO85)</f>
        <v>Enquête auprès d'un marchand</v>
      </c>
      <c r="AL85" t="str">
        <f>IF('[1]Data Checking'!AP85="","",'[1]Data Checking'!AP85)</f>
        <v>Oui</v>
      </c>
      <c r="AM85" t="str">
        <f>IF('[1]Data Checking'!AQ85="","",'[1]Data Checking'!AQ85)</f>
        <v/>
      </c>
      <c r="AN85" t="str">
        <f>IF('[1]Data Checking'!AR85="","",'[1]Data Checking'!AR85)</f>
        <v>Oui</v>
      </c>
      <c r="AO85" t="str">
        <f>IF('[1]Data Checking'!AS85="","",'[1]Data Checking'!AS85)</f>
        <v/>
      </c>
      <c r="AP85" t="str">
        <f>IF('[1]Data Checking'!AT85="","",'[1]Data Checking'!AT85)</f>
        <v>Femme</v>
      </c>
      <c r="AQ85">
        <f>IF('[1]Data Checking'!AU85="","",'[1]Data Checking'!AU85)</f>
        <v>44531</v>
      </c>
      <c r="AR85">
        <f>IF('[1]Data Checking'!AV85="","",'[1]Data Checking'!AV85)</f>
        <v>44531</v>
      </c>
      <c r="AS85" t="str">
        <f>IF('[1]Data Checking'!AW85="","",'[1]Data Checking'!AW85)</f>
        <v>Détaillant sur une table</v>
      </c>
      <c r="AT85" t="str">
        <f>IF('[1]Data Checking'!AX85="","",'[1]Data Checking'!AX85)</f>
        <v/>
      </c>
      <c r="AU85" t="str">
        <f>IF('[1]Data Checking'!AY85="","",'[1]Data Checking'!AY85)</f>
        <v>Produits et Ustensiles d'hygiène et assainissement</v>
      </c>
      <c r="AV85">
        <f>IF('[1]Data Checking'!AZ85="","",'[1]Data Checking'!AZ85)</f>
        <v>0</v>
      </c>
      <c r="AW85">
        <f>IF('[1]Data Checking'!BA85="","",'[1]Data Checking'!BA85)</f>
        <v>1</v>
      </c>
      <c r="AX85">
        <f>IF('[1]Data Checking'!BB85="","",'[1]Data Checking'!BB85)</f>
        <v>0</v>
      </c>
      <c r="AY85">
        <f>IF('[1]Data Checking'!BC85="","",'[1]Data Checking'!BC85)</f>
        <v>0</v>
      </c>
      <c r="AZ85" t="str">
        <f>IF('[1]Data Checking'!BD85="","",'[1]Data Checking'!BD85)</f>
        <v>wash</v>
      </c>
      <c r="BA85" t="str">
        <f>IF('[1]Data Checking'!BE85="","",'[1]Data Checking'!BE85)</f>
        <v>Produits et Ustensiles d'hygiène et assainissement</v>
      </c>
      <c r="BB85" t="str">
        <f>IF('[1]Data Checking'!BF85="","",'[1]Data Checking'!BF85)</f>
        <v>En espèces (Gourde)</v>
      </c>
      <c r="BC85">
        <f>IF('[1]Data Checking'!BG85="","",'[1]Data Checking'!BG85)</f>
        <v>1</v>
      </c>
      <c r="BD85">
        <f>IF('[1]Data Checking'!BH85="","",'[1]Data Checking'!BH85)</f>
        <v>0</v>
      </c>
      <c r="BE85">
        <f>IF('[1]Data Checking'!BI85="","",'[1]Data Checking'!BI85)</f>
        <v>0</v>
      </c>
      <c r="BF85">
        <f>IF('[1]Data Checking'!BJ85="","",'[1]Data Checking'!BJ85)</f>
        <v>0</v>
      </c>
      <c r="BG85">
        <f>IF('[1]Data Checking'!BK85="","",'[1]Data Checking'!BK85)</f>
        <v>0</v>
      </c>
      <c r="BH85">
        <f>IF('[1]Data Checking'!BL85="","",'[1]Data Checking'!BL85)</f>
        <v>0</v>
      </c>
      <c r="BI85">
        <f>IF('[1]Data Checking'!BM85="","",'[1]Data Checking'!BM85)</f>
        <v>0</v>
      </c>
      <c r="BJ85">
        <f>IF('[1]Data Checking'!BN85="","",'[1]Data Checking'!BN85)</f>
        <v>0</v>
      </c>
      <c r="BK85">
        <f>IF('[1]Data Checking'!BO85="","",'[1]Data Checking'!BO85)</f>
        <v>0</v>
      </c>
      <c r="BL85">
        <f>IF('[1]Data Checking'!BP85="","",'[1]Data Checking'!BP85)</f>
        <v>0</v>
      </c>
      <c r="BM85" t="str">
        <f>IF('[1]Data Checking'!BQ85="","",'[1]Data Checking'!BQ85)</f>
        <v/>
      </c>
      <c r="BN85" t="str">
        <f>IF('[1]Data Checking'!BR85="","",'[1]Data Checking'!BR85)</f>
        <v>Non, il n'y a pas eu de variation</v>
      </c>
      <c r="BO85" t="str">
        <f>IF('[1]Data Checking'!BS85="","",'[1]Data Checking'!BS85)</f>
        <v>Moins de 20</v>
      </c>
      <c r="BP85" t="str">
        <f>IF('[1]Data Checking'!BT85="","",'[1]Data Checking'!BT85)</f>
        <v/>
      </c>
      <c r="BQ85" t="str">
        <f>IF('[1]Data Checking'!BU85="","",'[1]Data Checking'!BU85)</f>
        <v/>
      </c>
      <c r="BR85" t="str">
        <f>IF('[1]Data Checking'!BV85="","",'[1]Data Checking'!BV85)</f>
        <v/>
      </c>
      <c r="BS85" t="str">
        <f>IF('[1]Data Checking'!BW85="","",'[1]Data Checking'!BW85)</f>
        <v/>
      </c>
      <c r="BT85" t="str">
        <f>IF('[1]Data Checking'!BX85="","",'[1]Data Checking'!BX85)</f>
        <v/>
      </c>
      <c r="BU85" t="str">
        <f>IF('[1]Data Checking'!BY85="","",'[1]Data Checking'!BY85)</f>
        <v/>
      </c>
      <c r="BV85" t="str">
        <f>IF('[1]Data Checking'!BZ85="","",'[1]Data Checking'!BZ85)</f>
        <v/>
      </c>
      <c r="BW85" t="str">
        <f>IF('[1]Data Checking'!CA85="","",'[1]Data Checking'!CA85)</f>
        <v/>
      </c>
      <c r="BX85" t="str">
        <f>IF('[1]Data Checking'!CB85="","",'[1]Data Checking'!CB85)</f>
        <v/>
      </c>
      <c r="BY85" t="str">
        <f>IF('[1]Data Checking'!CC85="","",'[1]Data Checking'!CC85)</f>
        <v/>
      </c>
      <c r="BZ85" t="str">
        <f>IF('[1]Data Checking'!CD85="","",'[1]Data Checking'!CD85)</f>
        <v/>
      </c>
      <c r="CA85" t="str">
        <f>IF('[1]Data Checking'!CE85="","",'[1]Data Checking'!CE85)</f>
        <v/>
      </c>
      <c r="CB85" t="str">
        <f>IF('[1]Data Checking'!CF85="","",'[1]Data Checking'!CF85)</f>
        <v/>
      </c>
      <c r="CC85" t="str">
        <f>IF('[1]Data Checking'!CG85="","",'[1]Data Checking'!CG85)</f>
        <v/>
      </c>
      <c r="CD85" t="str">
        <f>IF('[1]Data Checking'!CH85="","",'[1]Data Checking'!CH85)</f>
        <v/>
      </c>
      <c r="CE85" t="str">
        <f>IF('[1]Data Checking'!CI85="","",'[1]Data Checking'!CI85)</f>
        <v/>
      </c>
      <c r="CF85" t="str">
        <f>IF('[1]Data Checking'!CJ85="","",'[1]Data Checking'!CJ85)</f>
        <v/>
      </c>
      <c r="CG85" t="str">
        <f>IF('[1]Data Checking'!CK85="","",'[1]Data Checking'!CK85)</f>
        <v/>
      </c>
      <c r="CH85" t="str">
        <f>IF('[1]Data Checking'!CL85="","",'[1]Data Checking'!CL85)</f>
        <v/>
      </c>
      <c r="CI85" t="str">
        <f>IF('[1]Data Checking'!CM85="","",'[1]Data Checking'!CM85)</f>
        <v/>
      </c>
      <c r="CJ85" t="str">
        <f>IF('[1]Data Checking'!CN85="","",'[1]Data Checking'!CN85)</f>
        <v/>
      </c>
      <c r="CK85" t="str">
        <f>IF('[1]Data Checking'!CO85="","",'[1]Data Checking'!CO85)</f>
        <v/>
      </c>
      <c r="CL85" t="str">
        <f>IF('[1]Data Checking'!CP85="","",'[1]Data Checking'!CP85)</f>
        <v/>
      </c>
      <c r="CM85" t="str">
        <f>IF('[1]Data Checking'!CQ85="","",'[1]Data Checking'!CQ85)</f>
        <v/>
      </c>
      <c r="CN85" t="str">
        <f>IF('[1]Data Checking'!CR85="","",'[1]Data Checking'!CR85)</f>
        <v/>
      </c>
      <c r="CO85" t="str">
        <f>IF('[1]Data Checking'!CS85="","",'[1]Data Checking'!CS85)</f>
        <v/>
      </c>
      <c r="CP85" t="str">
        <f>IF('[1]Data Checking'!CT85="","",'[1]Data Checking'!CT85)</f>
        <v/>
      </c>
      <c r="CQ85" t="str">
        <f>IF('[1]Data Checking'!CU85="","",'[1]Data Checking'!CU85)</f>
        <v/>
      </c>
      <c r="CR85" t="str">
        <f>IF('[1]Data Checking'!CV85="","",'[1]Data Checking'!CV85)</f>
        <v/>
      </c>
      <c r="CS85" t="str">
        <f>IF('[1]Data Checking'!CW85="","",'[1]Data Checking'!CW85)</f>
        <v/>
      </c>
      <c r="CT85" t="str">
        <f>IF('[1]Data Checking'!CX85="","",'[1]Data Checking'!CX85)</f>
        <v/>
      </c>
      <c r="CU85" t="str">
        <f>IF('[1]Data Checking'!CY85="","",'[1]Data Checking'!CY85)</f>
        <v/>
      </c>
      <c r="CV85" t="str">
        <f>IF('[1]Data Checking'!CZ85="","",'[1]Data Checking'!CZ85)</f>
        <v/>
      </c>
      <c r="CW85" t="str">
        <f>IF('[1]Data Checking'!DA85="","",'[1]Data Checking'!DA85)</f>
        <v/>
      </c>
      <c r="CX85" t="str">
        <f>IF('[1]Data Checking'!DB85="","",'[1]Data Checking'!DB85)</f>
        <v/>
      </c>
      <c r="CY85" t="str">
        <f>IF('[1]Data Checking'!DC85="","",'[1]Data Checking'!DC85)</f>
        <v/>
      </c>
      <c r="CZ85" t="str">
        <f>IF('[1]Data Checking'!DD85="","",'[1]Data Checking'!DD85)</f>
        <v/>
      </c>
      <c r="DA85" t="str">
        <f>IF('[1]Data Checking'!DE85="","",'[1]Data Checking'!DE85)</f>
        <v/>
      </c>
      <c r="DB85" t="str">
        <f>IF('[1]Data Checking'!DF85="","",'[1]Data Checking'!DF85)</f>
        <v/>
      </c>
      <c r="DC85" t="str">
        <f>IF('[1]Data Checking'!DG85="","",'[1]Data Checking'!DG85)</f>
        <v/>
      </c>
      <c r="DD85" t="str">
        <f>IF('[1]Data Checking'!DH85="","",'[1]Data Checking'!DH85)</f>
        <v/>
      </c>
      <c r="DE85" t="str">
        <f>IF('[1]Data Checking'!DI85="","",'[1]Data Checking'!DI85)</f>
        <v/>
      </c>
      <c r="DF85" t="str">
        <f>IF('[1]Data Checking'!DJ85="","",'[1]Data Checking'!DJ85)</f>
        <v/>
      </c>
      <c r="DG85" t="str">
        <f>IF('[1]Data Checking'!DK85="","",'[1]Data Checking'!DK85)</f>
        <v/>
      </c>
      <c r="DH85" t="str">
        <f>IF('[1]Data Checking'!DL85="","",'[1]Data Checking'!DL85)</f>
        <v/>
      </c>
      <c r="DI85" t="str">
        <f>IF('[1]Data Checking'!DM85="","",'[1]Data Checking'!DM85)</f>
        <v/>
      </c>
      <c r="DJ85" t="str">
        <f>IF('[1]Data Checking'!DN85="","",'[1]Data Checking'!DN85)</f>
        <v/>
      </c>
      <c r="DK85" t="str">
        <f>IF('[1]Data Checking'!DO85="","",'[1]Data Checking'!DO85)</f>
        <v/>
      </c>
      <c r="DL85" t="str">
        <f>IF('[1]Data Checking'!DP85="","",'[1]Data Checking'!DP85)</f>
        <v/>
      </c>
      <c r="DM85" t="str">
        <f>IF('[1]Data Checking'!DQ85="","",'[1]Data Checking'!DQ85)</f>
        <v/>
      </c>
      <c r="DN85" t="str">
        <f>IF('[1]Data Checking'!DR85="","",'[1]Data Checking'!DR85)</f>
        <v/>
      </c>
      <c r="DO85" t="str">
        <f>IF('[1]Data Checking'!DS85="","",'[1]Data Checking'!DS85)</f>
        <v/>
      </c>
      <c r="DP85" t="str">
        <f>IF('[1]Data Checking'!DT85="","",'[1]Data Checking'!DT85)</f>
        <v/>
      </c>
      <c r="DQ85" t="str">
        <f>IF('[1]Data Checking'!DU85="","",'[1]Data Checking'!DU85)</f>
        <v/>
      </c>
      <c r="DR85" t="str">
        <f>IF('[1]Data Checking'!DV85="","",'[1]Data Checking'!DV85)</f>
        <v/>
      </c>
      <c r="DS85" t="str">
        <f>IF('[1]Data Checking'!DW85="","",'[1]Data Checking'!DW85)</f>
        <v/>
      </c>
      <c r="DT85" t="str">
        <f>IF('[1]Data Checking'!DX85="","",'[1]Data Checking'!DX85)</f>
        <v/>
      </c>
      <c r="DU85" t="str">
        <f>IF('[1]Data Checking'!DY85="","",'[1]Data Checking'!DY85)</f>
        <v/>
      </c>
      <c r="DV85" t="str">
        <f>IF('[1]Data Checking'!DZ85="","",'[1]Data Checking'!DZ85)</f>
        <v/>
      </c>
      <c r="DW85" t="str">
        <f>IF('[1]Data Checking'!EA85="","",'[1]Data Checking'!EA85)</f>
        <v/>
      </c>
      <c r="DX85" t="str">
        <f>IF('[1]Data Checking'!EB85="","",'[1]Data Checking'!EB85)</f>
        <v/>
      </c>
      <c r="DY85" t="str">
        <f>IF('[1]Data Checking'!EC85="","",'[1]Data Checking'!EC85)</f>
        <v/>
      </c>
      <c r="DZ85" t="str">
        <f>IF('[1]Data Checking'!ED85="","",'[1]Data Checking'!ED85)</f>
        <v/>
      </c>
      <c r="EA85" t="str">
        <f>IF('[1]Data Checking'!EE85="","",'[1]Data Checking'!EE85)</f>
        <v/>
      </c>
      <c r="EB85" t="str">
        <f>IF('[1]Data Checking'!EF85="","",'[1]Data Checking'!EF85)</f>
        <v/>
      </c>
      <c r="EC85" t="str">
        <f>IF('[1]Data Checking'!EG85="","",'[1]Data Checking'!EG85)</f>
        <v/>
      </c>
      <c r="ED85" t="str">
        <f>IF('[1]Data Checking'!EH85="","",'[1]Data Checking'!EH85)</f>
        <v/>
      </c>
      <c r="EE85" t="str">
        <f>IF('[1]Data Checking'!EI85="","",'[1]Data Checking'!EI85)</f>
        <v/>
      </c>
      <c r="EF85" t="str">
        <f>IF('[1]Data Checking'!EJ85="","",'[1]Data Checking'!EJ85)</f>
        <v/>
      </c>
      <c r="EG85" t="str">
        <f>IF('[1]Data Checking'!EK85="","",'[1]Data Checking'!EK85)</f>
        <v/>
      </c>
      <c r="EH85" t="str">
        <f>IF('[1]Data Checking'!EL85="","",'[1]Data Checking'!EL85)</f>
        <v/>
      </c>
      <c r="EI85" t="str">
        <f>IF('[1]Data Checking'!EM85="","",'[1]Data Checking'!EM85)</f>
        <v/>
      </c>
      <c r="EJ85" t="str">
        <f>IF('[1]Data Checking'!EN85="","",'[1]Data Checking'!EN85)</f>
        <v/>
      </c>
      <c r="EK85" t="str">
        <f>IF('[1]Data Checking'!EO85="","",'[1]Data Checking'!EO85)</f>
        <v>Savon lessive Brosse à dent Serviettes hygiéniques Dentifrice Papier toilette Chlore en grain (nettoyage) Savon pour se laver</v>
      </c>
      <c r="EL85">
        <f>IF('[1]Data Checking'!EP85="","",'[1]Data Checking'!EP85)</f>
        <v>1</v>
      </c>
      <c r="EM85">
        <f>IF('[1]Data Checking'!EQ85="","",'[1]Data Checking'!EQ85)</f>
        <v>1</v>
      </c>
      <c r="EN85">
        <f>IF('[1]Data Checking'!ER85="","",'[1]Data Checking'!ER85)</f>
        <v>1</v>
      </c>
      <c r="EO85">
        <f>IF('[1]Data Checking'!ES85="","",'[1]Data Checking'!ES85)</f>
        <v>1</v>
      </c>
      <c r="EP85">
        <f>IF('[1]Data Checking'!ET85="","",'[1]Data Checking'!ET85)</f>
        <v>1</v>
      </c>
      <c r="EQ85">
        <f>IF('[1]Data Checking'!EU85="","",'[1]Data Checking'!EU85)</f>
        <v>1</v>
      </c>
      <c r="ER85">
        <f>IF('[1]Data Checking'!EV85="","",'[1]Data Checking'!EV85)</f>
        <v>1</v>
      </c>
      <c r="ES85">
        <f>IF('[1]Data Checking'!EW85="","",'[1]Data Checking'!EW85)</f>
        <v>0</v>
      </c>
      <c r="ET85">
        <f>IF('[1]Data Checking'!EX85="","",'[1]Data Checking'!EX85)</f>
        <v>0</v>
      </c>
      <c r="EU85">
        <f>IF('[1]Data Checking'!EY85="","",'[1]Data Checking'!EY85)</f>
        <v>0</v>
      </c>
      <c r="EV85">
        <f>IF('[1]Data Checking'!EZ85="","",'[1]Data Checking'!EZ85)</f>
        <v>0</v>
      </c>
      <c r="EW85" t="str">
        <f>IF('[1]Data Checking'!FA85="","",'[1]Data Checking'!FA85)</f>
        <v>Oui</v>
      </c>
      <c r="EX85">
        <f>IF('[1]Data Checking'!FB85="","",'[1]Data Checking'!FB85)</f>
        <v>35</v>
      </c>
      <c r="EY85">
        <f>IF('[1]Data Checking'!FC85="","",'[1]Data Checking'!FC85)</f>
        <v>35</v>
      </c>
      <c r="EZ85" t="str">
        <f>IF('[1]Data Checking'!FD85="","",'[1]Data Checking'!FD85)</f>
        <v/>
      </c>
      <c r="FA85" t="str">
        <f>IF('[1]Data Checking'!FE85="","",'[1]Data Checking'!FE85)</f>
        <v/>
      </c>
      <c r="FB85" t="str">
        <f>IF('[1]Data Checking'!FF85="","",'[1]Data Checking'!FF85)</f>
        <v/>
      </c>
      <c r="FC85">
        <f>IF('[1]Data Checking'!FG85="","",'[1]Data Checking'!FG85)</f>
        <v>35</v>
      </c>
      <c r="FD85" t="str">
        <f>IF('[1]Data Checking'!FH85="","",'[1]Data Checking'!FH85)</f>
        <v>Non</v>
      </c>
      <c r="FE85">
        <f>IF('[1]Data Checking'!FI85="","",'[1]Data Checking'!FI85)</f>
        <v>20</v>
      </c>
      <c r="FF85" t="str">
        <f>IF('[1]Data Checking'!FJ85="","",'[1]Data Checking'!FJ85)</f>
        <v>Non</v>
      </c>
      <c r="FG85">
        <f>IF('[1]Data Checking'!FK85="","",'[1]Data Checking'!FK85)</f>
        <v>30</v>
      </c>
      <c r="FH85" t="str">
        <f>IF('[1]Data Checking'!FL85="","",'[1]Data Checking'!FL85)</f>
        <v>Non</v>
      </c>
      <c r="FI85" t="str">
        <f>IF('[1]Data Checking'!FM85="","",'[1]Data Checking'!FM85)</f>
        <v>Oui</v>
      </c>
      <c r="FJ85">
        <f>IF('[1]Data Checking'!FN85="","",'[1]Data Checking'!FN85)</f>
        <v>20</v>
      </c>
      <c r="FK85" t="str">
        <f>IF('[1]Data Checking'!FO85="","",'[1]Data Checking'!FO85)</f>
        <v/>
      </c>
      <c r="FL85" t="str">
        <f>IF('[1]Data Checking'!FP85="","",'[1]Data Checking'!FP85)</f>
        <v/>
      </c>
      <c r="FM85">
        <f>IF('[1]Data Checking'!FQ85="","",'[1]Data Checking'!FQ85)</f>
        <v>20</v>
      </c>
      <c r="FN85" t="str">
        <f>IF('[1]Data Checking'!FR85="","",'[1]Data Checking'!FR85)</f>
        <v>Non</v>
      </c>
      <c r="FO85" t="str">
        <f>IF('[1]Data Checking'!FS85="","",'[1]Data Checking'!FS85)</f>
        <v>Non</v>
      </c>
      <c r="FP85" t="str">
        <f>IF('[1]Data Checking'!FT85="","",'[1]Data Checking'!FT85)</f>
        <v/>
      </c>
      <c r="FQ85">
        <f>IF('[1]Data Checking'!FU85="","",'[1]Data Checking'!FU85)</f>
        <v>150</v>
      </c>
      <c r="FR85">
        <f>IF('[1]Data Checking'!FV85="","",'[1]Data Checking'!FV85)</f>
        <v>110</v>
      </c>
      <c r="FS85">
        <f>IF('[1]Data Checking'!FW85="","",'[1]Data Checking'!FW85)</f>
        <v>62.3333333333333</v>
      </c>
      <c r="FT85" t="str">
        <f>IF('[1]Data Checking'!FX85="","",'[1]Data Checking'!FX85)</f>
        <v>Non</v>
      </c>
      <c r="FU85" t="str">
        <f>IF('[1]Data Checking'!FY85="","",'[1]Data Checking'!FY85)</f>
        <v>Oui</v>
      </c>
      <c r="FV85">
        <f>IF('[1]Data Checking'!FZ85="","",'[1]Data Checking'!FZ85)</f>
        <v>100</v>
      </c>
      <c r="FW85" t="str">
        <f>IF('[1]Data Checking'!GA85="","",'[1]Data Checking'!GA85)</f>
        <v/>
      </c>
      <c r="FX85" t="str">
        <f>IF('[1]Data Checking'!GB85="","",'[1]Data Checking'!GB85)</f>
        <v/>
      </c>
      <c r="FY85" t="str">
        <f>IF('[1]Data Checking'!GC85="","",'[1]Data Checking'!GC85)</f>
        <v/>
      </c>
      <c r="FZ85">
        <f>IF('[1]Data Checking'!GD85="","",'[1]Data Checking'!GD85)</f>
        <v>100</v>
      </c>
      <c r="GA85" t="str">
        <f>IF('[1]Data Checking'!GE85="","",'[1]Data Checking'!GE85)</f>
        <v>Non</v>
      </c>
      <c r="GB85" t="str">
        <f>IF('[1]Data Checking'!GF85="","",'[1]Data Checking'!GF85)</f>
        <v>Oui</v>
      </c>
      <c r="GC85" t="str">
        <f>IF('[1]Data Checking'!GG85="","",'[1]Data Checking'!GG85)</f>
        <v/>
      </c>
      <c r="GD85">
        <f>IF('[1]Data Checking'!GH85="","",'[1]Data Checking'!GH85)</f>
        <v>25</v>
      </c>
      <c r="GE85" t="str">
        <f>IF('[1]Data Checking'!GI85="","",'[1]Data Checking'!GI85)</f>
        <v/>
      </c>
      <c r="GF85" t="str">
        <f>IF('[1]Data Checking'!GJ85="","",'[1]Data Checking'!GJ85)</f>
        <v/>
      </c>
      <c r="GG85" t="str">
        <f>IF('[1]Data Checking'!GK85="","",'[1]Data Checking'!GK85)</f>
        <v/>
      </c>
      <c r="GH85" t="str">
        <f>IF('[1]Data Checking'!GL85="","",'[1]Data Checking'!GL85)</f>
        <v/>
      </c>
      <c r="GI85" t="str">
        <f>IF('[1]Data Checking'!GM85="","",'[1]Data Checking'!GM85)</f>
        <v/>
      </c>
      <c r="GJ85" t="str">
        <f>IF('[1]Data Checking'!GN85="","",'[1]Data Checking'!GN85)</f>
        <v/>
      </c>
      <c r="GK85" t="str">
        <f>IF('[1]Data Checking'!GO85="","",'[1]Data Checking'!GO85)</f>
        <v>Non</v>
      </c>
      <c r="GL85" t="str">
        <f>IF('[1]Data Checking'!GP85="","",'[1]Data Checking'!GP85)</f>
        <v>NA</v>
      </c>
      <c r="GM85">
        <f>IF('[1]Data Checking'!GQ85="","",'[1]Data Checking'!GQ85)</f>
        <v>25</v>
      </c>
      <c r="GN85" t="str">
        <f>IF('[1]Data Checking'!GR85="","",'[1]Data Checking'!GR85)</f>
        <v/>
      </c>
      <c r="GO85" t="str">
        <f>IF('[1]Data Checking'!GS85="","",'[1]Data Checking'!GS85)</f>
        <v/>
      </c>
      <c r="GP85" t="str">
        <f>IF('[1]Data Checking'!GT85="","",'[1]Data Checking'!GT85)</f>
        <v/>
      </c>
      <c r="GQ85" t="str">
        <f>IF('[1]Data Checking'!GU85="","",'[1]Data Checking'!GU85)</f>
        <v>Oui</v>
      </c>
      <c r="GR85" t="str">
        <f>IF('[1]Data Checking'!GV85="","",'[1]Data Checking'!GV85)</f>
        <v>Article trop cher</v>
      </c>
      <c r="GS85">
        <f>IF('[1]Data Checking'!GW85="","",'[1]Data Checking'!GW85)</f>
        <v>0</v>
      </c>
      <c r="GT85">
        <f>IF('[1]Data Checking'!GX85="","",'[1]Data Checking'!GX85)</f>
        <v>0</v>
      </c>
      <c r="GU85">
        <f>IF('[1]Data Checking'!GY85="","",'[1]Data Checking'!GY85)</f>
        <v>0</v>
      </c>
      <c r="GV85">
        <f>IF('[1]Data Checking'!GZ85="","",'[1]Data Checking'!GZ85)</f>
        <v>1</v>
      </c>
      <c r="GW85">
        <f>IF('[1]Data Checking'!HA85="","",'[1]Data Checking'!HA85)</f>
        <v>0</v>
      </c>
      <c r="GX85">
        <f>IF('[1]Data Checking'!HB85="","",'[1]Data Checking'!HB85)</f>
        <v>0</v>
      </c>
      <c r="GY85">
        <f>IF('[1]Data Checking'!HC85="","",'[1]Data Checking'!HC85)</f>
        <v>0</v>
      </c>
      <c r="GZ85">
        <f>IF('[1]Data Checking'!HD85="","",'[1]Data Checking'!HD85)</f>
        <v>0</v>
      </c>
      <c r="HA85">
        <f>IF('[1]Data Checking'!HE85="","",'[1]Data Checking'!HE85)</f>
        <v>0</v>
      </c>
      <c r="HB85">
        <f>IF('[1]Data Checking'!HF85="","",'[1]Data Checking'!HF85)</f>
        <v>0</v>
      </c>
      <c r="HC85">
        <f>IF('[1]Data Checking'!HG85="","",'[1]Data Checking'!HG85)</f>
        <v>0</v>
      </c>
      <c r="HD85">
        <f>IF('[1]Data Checking'!HH85="","",'[1]Data Checking'!HH85)</f>
        <v>0</v>
      </c>
      <c r="HE85">
        <f>IF('[1]Data Checking'!HI85="","",'[1]Data Checking'!HI85)</f>
        <v>0</v>
      </c>
      <c r="HF85" t="str">
        <f>IF('[1]Data Checking'!HJ85="","",'[1]Data Checking'!HJ85)</f>
        <v/>
      </c>
      <c r="HG85" t="str">
        <f>IF('[1]Data Checking'!HK85="","",'[1]Data Checking'!HK85)</f>
        <v>Dentifrice</v>
      </c>
      <c r="HH85">
        <f>IF('[1]Data Checking'!HL85="","",'[1]Data Checking'!HL85)</f>
        <v>0</v>
      </c>
      <c r="HI85">
        <f>IF('[1]Data Checking'!HM85="","",'[1]Data Checking'!HM85)</f>
        <v>0</v>
      </c>
      <c r="HJ85">
        <f>IF('[1]Data Checking'!HN85="","",'[1]Data Checking'!HN85)</f>
        <v>1</v>
      </c>
      <c r="HK85">
        <f>IF('[1]Data Checking'!HO85="","",'[1]Data Checking'!HO85)</f>
        <v>0</v>
      </c>
      <c r="HL85">
        <f>IF('[1]Data Checking'!HP85="","",'[1]Data Checking'!HP85)</f>
        <v>0</v>
      </c>
      <c r="HM85">
        <f>IF('[1]Data Checking'!HQ85="","",'[1]Data Checking'!HQ85)</f>
        <v>0</v>
      </c>
      <c r="HN85">
        <f>IF('[1]Data Checking'!HR85="","",'[1]Data Checking'!HR85)</f>
        <v>0</v>
      </c>
      <c r="HO85">
        <f>IF('[1]Data Checking'!HS85="","",'[1]Data Checking'!HS85)</f>
        <v>0</v>
      </c>
      <c r="HP85">
        <f>IF('[1]Data Checking'!HT85="","",'[1]Data Checking'!HT85)</f>
        <v>0</v>
      </c>
      <c r="HQ85">
        <f>IF('[1]Data Checking'!HU85="","",'[1]Data Checking'!HU85)</f>
        <v>0</v>
      </c>
      <c r="HR85">
        <f>IF('[1]Data Checking'!HV85="","",'[1]Data Checking'!HV85)</f>
        <v>0</v>
      </c>
      <c r="HS85" t="str">
        <f>IF('[1]Data Checking'!HW85="","",'[1]Data Checking'!HW85)</f>
        <v>Non</v>
      </c>
      <c r="HT85" t="str">
        <f>IF('[1]Data Checking'!HX85="","",'[1]Data Checking'!HX85)</f>
        <v>Non</v>
      </c>
      <c r="HU85" t="str">
        <f>IF('[1]Data Checking'!HY85="","",'[1]Data Checking'!HY85)</f>
        <v>Oui</v>
      </c>
      <c r="HV85" t="str">
        <f>IF('[1]Data Checking'!HZ85="","",'[1]Data Checking'!HZ85)</f>
        <v>Nord</v>
      </c>
      <c r="HW85" t="str">
        <f>IF('[1]Data Checking'!IA85="","",'[1]Data Checking'!IA85)</f>
        <v>Meme</v>
      </c>
      <c r="HX85" t="str">
        <f>IF('[1]Data Checking'!IB85="","",'[1]Data Checking'!IB85)</f>
        <v>Cap-Haïtien</v>
      </c>
      <c r="HY85" t="str">
        <f>IF('[1]Data Checking'!IC85="","",'[1]Data Checking'!IC85)</f>
        <v>Différent</v>
      </c>
      <c r="HZ85" t="str">
        <f>IF('[1]Data Checking'!ID85="","",'[1]Data Checking'!ID85)</f>
        <v/>
      </c>
      <c r="IA85" t="str">
        <f>IF('[1]Data Checking'!IE85="","",'[1]Data Checking'!IE85)</f>
        <v/>
      </c>
      <c r="IB85" t="str">
        <f>IF('[1]Data Checking'!IF85="","",'[1]Data Checking'!IF85)</f>
        <v>Non</v>
      </c>
      <c r="IC85" t="str">
        <f>IF('[1]Data Checking'!IG85="","",'[1]Data Checking'!IG85)</f>
        <v/>
      </c>
      <c r="ID85" t="str">
        <f>IF('[1]Data Checking'!IH85="","",'[1]Data Checking'!IH85)</f>
        <v/>
      </c>
      <c r="IE85" t="str">
        <f>IF('[1]Data Checking'!II85="","",'[1]Data Checking'!II85)</f>
        <v/>
      </c>
      <c r="IF85" t="str">
        <f>IF('[1]Data Checking'!IJ85="","",'[1]Data Checking'!IJ85)</f>
        <v/>
      </c>
      <c r="IG85" t="str">
        <f>IF('[1]Data Checking'!IK85="","",'[1]Data Checking'!IK85)</f>
        <v/>
      </c>
      <c r="IH85" t="str">
        <f>IF('[1]Data Checking'!IL85="","",'[1]Data Checking'!IL85)</f>
        <v/>
      </c>
      <c r="II85" t="str">
        <f>IF('[1]Data Checking'!IM85="","",'[1]Data Checking'!IM85)</f>
        <v/>
      </c>
      <c r="IJ85" t="str">
        <f>IF('[1]Data Checking'!IN85="","",'[1]Data Checking'!IN85)</f>
        <v/>
      </c>
      <c r="IK85" t="str">
        <f>IF('[1]Data Checking'!IO85="","",'[1]Data Checking'!IO85)</f>
        <v>Augmentation des prix</v>
      </c>
      <c r="IL85">
        <f>IF('[1]Data Checking'!IP85="","",'[1]Data Checking'!IP85)</f>
        <v>0</v>
      </c>
      <c r="IM85">
        <f>IF('[1]Data Checking'!IQ85="","",'[1]Data Checking'!IQ85)</f>
        <v>0</v>
      </c>
      <c r="IN85">
        <f>IF('[1]Data Checking'!IR85="","",'[1]Data Checking'!IR85)</f>
        <v>1</v>
      </c>
      <c r="IO85">
        <f>IF('[1]Data Checking'!IS85="","",'[1]Data Checking'!IS85)</f>
        <v>0</v>
      </c>
      <c r="IP85">
        <f>IF('[1]Data Checking'!IT85="","",'[1]Data Checking'!IT85)</f>
        <v>0</v>
      </c>
      <c r="IQ85">
        <f>IF('[1]Data Checking'!IU85="","",'[1]Data Checking'!IU85)</f>
        <v>0</v>
      </c>
      <c r="IR85">
        <f>IF('[1]Data Checking'!IV85="","",'[1]Data Checking'!IV85)</f>
        <v>0</v>
      </c>
      <c r="IS85">
        <f>IF('[1]Data Checking'!IW85="","",'[1]Data Checking'!IW85)</f>
        <v>0</v>
      </c>
      <c r="IT85" t="str">
        <f>IF('[1]Data Checking'!IX85="","",'[1]Data Checking'!IX85)</f>
        <v/>
      </c>
      <c r="IU85" t="str">
        <f>IF('[1]Data Checking'!IY85="","",'[1]Data Checking'!IY85)</f>
        <v>Non</v>
      </c>
      <c r="IV85" t="str">
        <f>IF('[1]Data Checking'!IZ85="","",'[1]Data Checking'!IZ85)</f>
        <v/>
      </c>
      <c r="IW85" t="str">
        <f>IF('[1]Data Checking'!JA85="","",'[1]Data Checking'!JA85)</f>
        <v/>
      </c>
      <c r="IX85" t="str">
        <f>IF('[1]Data Checking'!JB85="","",'[1]Data Checking'!JB85)</f>
        <v/>
      </c>
      <c r="IY85" t="str">
        <f>IF('[1]Data Checking'!JC85="","",'[1]Data Checking'!JC85)</f>
        <v/>
      </c>
      <c r="IZ85" t="str">
        <f>IF('[1]Data Checking'!JD85="","",'[1]Data Checking'!JD85)</f>
        <v/>
      </c>
      <c r="JA85" t="str">
        <f>IF('[1]Data Checking'!JE85="","",'[1]Data Checking'!JE85)</f>
        <v/>
      </c>
      <c r="JB85" t="str">
        <f>IF('[1]Data Checking'!JF85="","",'[1]Data Checking'!JF85)</f>
        <v/>
      </c>
      <c r="JC85" t="str">
        <f>IF('[1]Data Checking'!JG85="","",'[1]Data Checking'!JG85)</f>
        <v/>
      </c>
      <c r="JD85" t="str">
        <f>IF('[1]Data Checking'!JH85="","",'[1]Data Checking'!JH85)</f>
        <v/>
      </c>
      <c r="JE85" t="str">
        <f>IF('[1]Data Checking'!JI85="","",'[1]Data Checking'!JI85)</f>
        <v/>
      </c>
      <c r="JF85" t="str">
        <f>IF('[1]Data Checking'!JJ85="","",'[1]Data Checking'!JJ85)</f>
        <v/>
      </c>
      <c r="JG85" t="str">
        <f>IF('[1]Data Checking'!JK85="","",'[1]Data Checking'!JK85)</f>
        <v/>
      </c>
      <c r="JH85" t="str">
        <f>IF('[1]Data Checking'!JL85="","",'[1]Data Checking'!JL85)</f>
        <v/>
      </c>
      <c r="JI85" t="str">
        <f>IF('[1]Data Checking'!JM85="","",'[1]Data Checking'!JM85)</f>
        <v/>
      </c>
      <c r="JJ85" t="str">
        <f>IF('[1]Data Checking'!JN85="","",'[1]Data Checking'!JN85)</f>
        <v/>
      </c>
      <c r="JK85" t="str">
        <f>IF('[1]Data Checking'!JO85="","",'[1]Data Checking'!JO85)</f>
        <v/>
      </c>
      <c r="JL85" t="str">
        <f>IF('[1]Data Checking'!JP85="","",'[1]Data Checking'!JP85)</f>
        <v/>
      </c>
      <c r="JM85" t="str">
        <f>IF('[1]Data Checking'!JQ85="","",'[1]Data Checking'!JQ85)</f>
        <v/>
      </c>
      <c r="JN85" t="str">
        <f>IF('[1]Data Checking'!JR85="","",'[1]Data Checking'!JR85)</f>
        <v/>
      </c>
      <c r="JO85" t="str">
        <f>IF('[1]Data Checking'!JS85="","",'[1]Data Checking'!JS85)</f>
        <v/>
      </c>
      <c r="JP85" t="str">
        <f>IF('[1]Data Checking'!JT85="","",'[1]Data Checking'!JT85)</f>
        <v/>
      </c>
      <c r="JQ85" t="str">
        <f>IF('[1]Data Checking'!JU85="","",'[1]Data Checking'!JU85)</f>
        <v/>
      </c>
      <c r="JR85" t="str">
        <f>IF('[1]Data Checking'!JV85="","",'[1]Data Checking'!JV85)</f>
        <v/>
      </c>
      <c r="JS85" t="str">
        <f>IF('[1]Data Checking'!JW85="","",'[1]Data Checking'!JW85)</f>
        <v/>
      </c>
      <c r="JT85" t="str">
        <f>IF('[1]Data Checking'!JX85="","",'[1]Data Checking'!JX85)</f>
        <v/>
      </c>
      <c r="JU85" t="str">
        <f>IF('[1]Data Checking'!JY85="","",'[1]Data Checking'!JY85)</f>
        <v/>
      </c>
      <c r="JV85" t="str">
        <f>IF('[1]Data Checking'!JZ85="","",'[1]Data Checking'!JZ85)</f>
        <v/>
      </c>
      <c r="JW85" t="str">
        <f>IF('[1]Data Checking'!KA85="","",'[1]Data Checking'!KA85)</f>
        <v/>
      </c>
      <c r="JX85" t="str">
        <f>IF('[1]Data Checking'!KB85="","",'[1]Data Checking'!KB85)</f>
        <v/>
      </c>
      <c r="JY85" t="str">
        <f>IF('[1]Data Checking'!KC85="","",'[1]Data Checking'!KC85)</f>
        <v/>
      </c>
      <c r="JZ85" t="str">
        <f>IF('[1]Data Checking'!KD85="","",'[1]Data Checking'!KD85)</f>
        <v/>
      </c>
      <c r="KA85" t="str">
        <f>IF('[1]Data Checking'!KE85="","",'[1]Data Checking'!KE85)</f>
        <v/>
      </c>
      <c r="KB85" t="str">
        <f>IF('[1]Data Checking'!KF85="","",'[1]Data Checking'!KF85)</f>
        <v/>
      </c>
      <c r="KC85" t="str">
        <f>IF('[1]Data Checking'!KG85="","",'[1]Data Checking'!KG85)</f>
        <v/>
      </c>
      <c r="KD85" t="str">
        <f>IF('[1]Data Checking'!KH85="","",'[1]Data Checking'!KH85)</f>
        <v/>
      </c>
      <c r="KE85" t="str">
        <f>IF('[1]Data Checking'!KI85="","",'[1]Data Checking'!KI85)</f>
        <v/>
      </c>
      <c r="KF85" t="str">
        <f>IF('[1]Data Checking'!KJ85="","",'[1]Data Checking'!KJ85)</f>
        <v/>
      </c>
      <c r="KG85" t="str">
        <f>IF('[1]Data Checking'!KK85="","",'[1]Data Checking'!KK85)</f>
        <v/>
      </c>
      <c r="KH85" t="str">
        <f>IF('[1]Data Checking'!KL85="","",'[1]Data Checking'!KL85)</f>
        <v/>
      </c>
      <c r="KI85" t="str">
        <f>IF('[1]Data Checking'!KM85="","",'[1]Data Checking'!KM85)</f>
        <v/>
      </c>
      <c r="KJ85" t="str">
        <f>IF('[1]Data Checking'!KN85="","",'[1]Data Checking'!KN85)</f>
        <v/>
      </c>
      <c r="KK85" t="str">
        <f>IF('[1]Data Checking'!KO85="","",'[1]Data Checking'!KO85)</f>
        <v/>
      </c>
      <c r="KL85" t="str">
        <f>IF('[1]Data Checking'!KP85="","",'[1]Data Checking'!KP85)</f>
        <v/>
      </c>
      <c r="KM85" t="str">
        <f>IF('[1]Data Checking'!KQ85="","",'[1]Data Checking'!KQ85)</f>
        <v/>
      </c>
      <c r="KN85" t="str">
        <f>IF('[1]Data Checking'!KR85="","",'[1]Data Checking'!KR85)</f>
        <v/>
      </c>
      <c r="KO85" t="str">
        <f>IF('[1]Data Checking'!KS85="","",'[1]Data Checking'!KS85)</f>
        <v/>
      </c>
      <c r="KP85" t="str">
        <f>IF('[1]Data Checking'!KT85="","",'[1]Data Checking'!KT85)</f>
        <v/>
      </c>
      <c r="KQ85" t="str">
        <f>IF('[1]Data Checking'!KU85="","",'[1]Data Checking'!KU85)</f>
        <v/>
      </c>
      <c r="KR85" t="str">
        <f>IF('[1]Data Checking'!KV85="","",'[1]Data Checking'!KV85)</f>
        <v/>
      </c>
      <c r="KS85" t="str">
        <f>IF('[1]Data Checking'!KW85="","",'[1]Data Checking'!KW85)</f>
        <v/>
      </c>
      <c r="KT85" t="str">
        <f>IF('[1]Data Checking'!KX85="","",'[1]Data Checking'!KX85)</f>
        <v/>
      </c>
      <c r="KU85" t="str">
        <f>IF('[1]Data Checking'!KY85="","",'[1]Data Checking'!KY85)</f>
        <v/>
      </c>
      <c r="KV85" t="str">
        <f>IF('[1]Data Checking'!KZ85="","",'[1]Data Checking'!KZ85)</f>
        <v/>
      </c>
      <c r="KW85" t="str">
        <f>IF('[1]Data Checking'!LA85="","",'[1]Data Checking'!LA85)</f>
        <v/>
      </c>
      <c r="KX85" t="str">
        <f>IF('[1]Data Checking'!LB85="","",'[1]Data Checking'!LB85)</f>
        <v/>
      </c>
      <c r="KY85" t="str">
        <f>IF('[1]Data Checking'!LC85="","",'[1]Data Checking'!LC85)</f>
        <v/>
      </c>
      <c r="KZ85" t="str">
        <f>IF('[1]Data Checking'!LD85="","",'[1]Data Checking'!LD85)</f>
        <v/>
      </c>
      <c r="LA85" t="str">
        <f>IF('[1]Data Checking'!LE85="","",'[1]Data Checking'!LE85)</f>
        <v/>
      </c>
      <c r="LB85" t="str">
        <f>IF('[1]Data Checking'!LF85="","",'[1]Data Checking'!LF85)</f>
        <v/>
      </c>
      <c r="LC85" t="str">
        <f>IF('[1]Data Checking'!LG85="","",'[1]Data Checking'!LG85)</f>
        <v/>
      </c>
      <c r="LD85" t="str">
        <f>IF('[1]Data Checking'!LH85="","",'[1]Data Checking'!LH85)</f>
        <v/>
      </c>
      <c r="LE85" t="str">
        <f>IF('[1]Data Checking'!LI85="","",'[1]Data Checking'!LI85)</f>
        <v/>
      </c>
      <c r="LF85" t="str">
        <f>IF('[1]Data Checking'!LJ85="","",'[1]Data Checking'!LJ85)</f>
        <v/>
      </c>
      <c r="LG85" t="str">
        <f>IF('[1]Data Checking'!LK85="","",'[1]Data Checking'!LK85)</f>
        <v/>
      </c>
      <c r="LH85" t="str">
        <f>IF('[1]Data Checking'!LL85="","",'[1]Data Checking'!LL85)</f>
        <v/>
      </c>
      <c r="LI85" t="str">
        <f>IF('[1]Data Checking'!LM85="","",'[1]Data Checking'!LM85)</f>
        <v/>
      </c>
      <c r="LJ85" t="str">
        <f>IF('[1]Data Checking'!LN85="","",'[1]Data Checking'!LN85)</f>
        <v/>
      </c>
      <c r="LK85" t="str">
        <f>IF('[1]Data Checking'!LO85="","",'[1]Data Checking'!LO85)</f>
        <v/>
      </c>
      <c r="LL85" t="str">
        <f>IF('[1]Data Checking'!LP85="","",'[1]Data Checking'!LP85)</f>
        <v/>
      </c>
      <c r="LM85" t="str">
        <f>IF('[1]Data Checking'!LQ85="","",'[1]Data Checking'!LQ85)</f>
        <v/>
      </c>
      <c r="LN85" t="str">
        <f>IF('[1]Data Checking'!LR85="","",'[1]Data Checking'!LR85)</f>
        <v/>
      </c>
      <c r="LO85" t="str">
        <f>IF('[1]Data Checking'!LS85="","",'[1]Data Checking'!LS85)</f>
        <v/>
      </c>
      <c r="LP85" t="str">
        <f>IF('[1]Data Checking'!LT85="","",'[1]Data Checking'!LT85)</f>
        <v/>
      </c>
      <c r="LQ85" t="str">
        <f>IF('[1]Data Checking'!LU85="","",'[1]Data Checking'!LU85)</f>
        <v/>
      </c>
      <c r="LR85" t="str">
        <f>IF('[1]Data Checking'!LV85="","",'[1]Data Checking'!LV85)</f>
        <v/>
      </c>
      <c r="LS85" t="str">
        <f>IF('[1]Data Checking'!LW85="","",'[1]Data Checking'!LW85)</f>
        <v/>
      </c>
      <c r="LT85" t="str">
        <f>IF('[1]Data Checking'!LX85="","",'[1]Data Checking'!LX85)</f>
        <v/>
      </c>
      <c r="LU85" t="str">
        <f>IF('[1]Data Checking'!LY85="","",'[1]Data Checking'!LY85)</f>
        <v/>
      </c>
      <c r="LV85" t="str">
        <f>IF('[1]Data Checking'!LZ85="","",'[1]Data Checking'!LZ85)</f>
        <v/>
      </c>
      <c r="LW85" t="str">
        <f>IF('[1]Data Checking'!MA85="","",'[1]Data Checking'!MA85)</f>
        <v/>
      </c>
      <c r="LX85" t="str">
        <f>IF('[1]Data Checking'!MB85="","",'[1]Data Checking'!MB85)</f>
        <v/>
      </c>
      <c r="LY85" t="str">
        <f>IF('[1]Data Checking'!MC85="","",'[1]Data Checking'!MC85)</f>
        <v/>
      </c>
      <c r="LZ85" t="str">
        <f>IF('[1]Data Checking'!MD85="","",'[1]Data Checking'!MD85)</f>
        <v/>
      </c>
      <c r="MA85" t="str">
        <f>IF('[1]Data Checking'!ME85="","",'[1]Data Checking'!ME85)</f>
        <v/>
      </c>
      <c r="MB85" t="str">
        <f>IF('[1]Data Checking'!MF85="","",'[1]Data Checking'!MF85)</f>
        <v/>
      </c>
      <c r="MC85" t="str">
        <f>IF('[1]Data Checking'!MG85="","",'[1]Data Checking'!MG85)</f>
        <v/>
      </c>
      <c r="MD85" t="str">
        <f>IF('[1]Data Checking'!MH85="","",'[1]Data Checking'!MH85)</f>
        <v/>
      </c>
      <c r="ME85" t="str">
        <f>IF('[1]Data Checking'!MI85="","",'[1]Data Checking'!MI85)</f>
        <v/>
      </c>
      <c r="MF85" t="str">
        <f>IF('[1]Data Checking'!MJ85="","",'[1]Data Checking'!MJ85)</f>
        <v/>
      </c>
      <c r="MG85" t="str">
        <f>IF('[1]Data Checking'!MK85="","",'[1]Data Checking'!MK85)</f>
        <v/>
      </c>
      <c r="MH85" t="str">
        <f>IF('[1]Data Checking'!ML85="","",'[1]Data Checking'!ML85)</f>
        <v/>
      </c>
      <c r="MI85" t="str">
        <f>IF('[1]Data Checking'!MM85="","",'[1]Data Checking'!MM85)</f>
        <v/>
      </c>
      <c r="MJ85" t="str">
        <f>IF('[1]Data Checking'!MN85="","",'[1]Data Checking'!MN85)</f>
        <v/>
      </c>
      <c r="MK85" t="str">
        <f>IF('[1]Data Checking'!MO85="","",'[1]Data Checking'!MO85)</f>
        <v/>
      </c>
      <c r="ML85" t="str">
        <f>IF('[1]Data Checking'!MP85="","",'[1]Data Checking'!MP85)</f>
        <v/>
      </c>
      <c r="MM85" t="str">
        <f>IF('[1]Data Checking'!MQ85="","",'[1]Data Checking'!MQ85)</f>
        <v/>
      </c>
      <c r="MN85" t="str">
        <f>IF('[1]Data Checking'!MR85="","",'[1]Data Checking'!MR85)</f>
        <v/>
      </c>
      <c r="MO85" t="str">
        <f>IF('[1]Data Checking'!MS85="","",'[1]Data Checking'!MS85)</f>
        <v/>
      </c>
      <c r="MP85" t="str">
        <f>IF('[1]Data Checking'!MT85="","",'[1]Data Checking'!MT85)</f>
        <v/>
      </c>
      <c r="MQ85" t="str">
        <f>IF('[1]Data Checking'!MU85="","",'[1]Data Checking'!MU85)</f>
        <v/>
      </c>
      <c r="MR85" t="str">
        <f>IF('[1]Data Checking'!MV85="","",'[1]Data Checking'!MV85)</f>
        <v/>
      </c>
      <c r="MS85" t="str">
        <f>IF('[1]Data Checking'!MW85="","",'[1]Data Checking'!MW85)</f>
        <v/>
      </c>
      <c r="MT85" t="str">
        <f>IF('[1]Data Checking'!MX85="","",'[1]Data Checking'!MX85)</f>
        <v/>
      </c>
      <c r="MU85" t="str">
        <f>IF('[1]Data Checking'!MY85="","",'[1]Data Checking'!MY85)</f>
        <v/>
      </c>
      <c r="MV85" t="str">
        <f>IF('[1]Data Checking'!MZ85="","",'[1]Data Checking'!MZ85)</f>
        <v/>
      </c>
      <c r="MW85" t="str">
        <f>IF('[1]Data Checking'!NA85="","",'[1]Data Checking'!NA85)</f>
        <v/>
      </c>
      <c r="MX85" t="str">
        <f>IF('[1]Data Checking'!NB85="","",'[1]Data Checking'!NB85)</f>
        <v/>
      </c>
      <c r="MY85" t="str">
        <f>IF('[1]Data Checking'!NC85="","",'[1]Data Checking'!NC85)</f>
        <v/>
      </c>
      <c r="MZ85" t="str">
        <f>IF('[1]Data Checking'!ND85="","",'[1]Data Checking'!ND85)</f>
        <v/>
      </c>
      <c r="NA85" t="str">
        <f>IF('[1]Data Checking'!NE85="","",'[1]Data Checking'!NE85)</f>
        <v/>
      </c>
      <c r="NB85" t="str">
        <f>IF('[1]Data Checking'!NF85="","",'[1]Data Checking'!NF85)</f>
        <v/>
      </c>
      <c r="NC85" t="str">
        <f>IF('[1]Data Checking'!NG85="","",'[1]Data Checking'!NG85)</f>
        <v/>
      </c>
      <c r="ND85" t="str">
        <f>IF('[1]Data Checking'!NH85="","",'[1]Data Checking'!NH85)</f>
        <v/>
      </c>
      <c r="NE85" t="str">
        <f>IF('[1]Data Checking'!NI85="","",'[1]Data Checking'!NI85)</f>
        <v/>
      </c>
      <c r="NF85" t="str">
        <f>IF('[1]Data Checking'!NJ85="","",'[1]Data Checking'!NJ85)</f>
        <v/>
      </c>
      <c r="NG85" t="str">
        <f>IF('[1]Data Checking'!NK85="","",'[1]Data Checking'!NK85)</f>
        <v/>
      </c>
      <c r="NH85" t="str">
        <f>IF('[1]Data Checking'!NL85="","",'[1]Data Checking'!NL85)</f>
        <v/>
      </c>
      <c r="NI85" t="str">
        <f>IF('[1]Data Checking'!NM85="","",'[1]Data Checking'!NM85)</f>
        <v/>
      </c>
      <c r="NJ85" t="str">
        <f>IF('[1]Data Checking'!NN85="","",'[1]Data Checking'!NN85)</f>
        <v/>
      </c>
      <c r="NK85" t="str">
        <f>IF('[1]Data Checking'!NO85="","",'[1]Data Checking'!NO85)</f>
        <v/>
      </c>
      <c r="NL85" t="str">
        <f>IF('[1]Data Checking'!NP85="","",'[1]Data Checking'!NP85)</f>
        <v/>
      </c>
      <c r="NM85" t="str">
        <f>IF('[1]Data Checking'!NQ85="","",'[1]Data Checking'!NQ85)</f>
        <v/>
      </c>
      <c r="NN85" t="str">
        <f>IF('[1]Data Checking'!NR85="","",'[1]Data Checking'!NR85)</f>
        <v/>
      </c>
      <c r="NO85" t="str">
        <f>IF('[1]Data Checking'!NS85="","",'[1]Data Checking'!NS85)</f>
        <v/>
      </c>
      <c r="NP85" t="str">
        <f>IF('[1]Data Checking'!NT85="","",'[1]Data Checking'!NT85)</f>
        <v/>
      </c>
      <c r="NQ85" t="str">
        <f>IF('[1]Data Checking'!NU85="","",'[1]Data Checking'!NU85)</f>
        <v/>
      </c>
      <c r="NR85" t="str">
        <f>IF('[1]Data Checking'!NV85="","",'[1]Data Checking'!NV85)</f>
        <v/>
      </c>
      <c r="NS85" t="str">
        <f>IF('[1]Data Checking'!NW85="","",'[1]Data Checking'!NW85)</f>
        <v/>
      </c>
      <c r="NT85" t="str">
        <f>IF('[1]Data Checking'!NX85="","",'[1]Data Checking'!NX85)</f>
        <v/>
      </c>
      <c r="NU85" t="str">
        <f>IF('[1]Data Checking'!NY85="","",'[1]Data Checking'!NY85)</f>
        <v/>
      </c>
      <c r="NV85" t="str">
        <f>IF('[1]Data Checking'!NZ85="","",'[1]Data Checking'!NZ85)</f>
        <v/>
      </c>
      <c r="NW85" t="str">
        <f>IF('[1]Data Checking'!OA85="","",'[1]Data Checking'!OA85)</f>
        <v/>
      </c>
      <c r="NX85" t="str">
        <f>IF('[1]Data Checking'!OB85="","",'[1]Data Checking'!OB85)</f>
        <v/>
      </c>
      <c r="NY85" t="str">
        <f>IF('[1]Data Checking'!OC85="","",'[1]Data Checking'!OC85)</f>
        <v/>
      </c>
      <c r="NZ85" t="str">
        <f>IF('[1]Data Checking'!OD85="","",'[1]Data Checking'!OD85)</f>
        <v/>
      </c>
      <c r="OA85" t="str">
        <f>IF('[1]Data Checking'!OE85="","",'[1]Data Checking'!OE85)</f>
        <v/>
      </c>
      <c r="OB85" t="str">
        <f>IF('[1]Data Checking'!OF85="","",'[1]Data Checking'!OF85)</f>
        <v/>
      </c>
      <c r="OC85" t="str">
        <f>IF('[1]Data Checking'!OG85="","",'[1]Data Checking'!OG85)</f>
        <v/>
      </c>
      <c r="OD85" t="str">
        <f>IF('[1]Data Checking'!OH85="","",'[1]Data Checking'!OH85)</f>
        <v/>
      </c>
      <c r="OE85" t="str">
        <f>IF('[1]Data Checking'!OI85="","",'[1]Data Checking'!OI85)</f>
        <v/>
      </c>
      <c r="OF85" t="str">
        <f>IF('[1]Data Checking'!OJ85="","",'[1]Data Checking'!OJ85)</f>
        <v/>
      </c>
      <c r="OG85" t="str">
        <f>IF('[1]Data Checking'!OK85="","",'[1]Data Checking'!OK85)</f>
        <v/>
      </c>
      <c r="OH85" t="str">
        <f>IF('[1]Data Checking'!OL85="","",'[1]Data Checking'!OL85)</f>
        <v/>
      </c>
      <c r="OI85" t="str">
        <f>IF('[1]Data Checking'!OM85="","",'[1]Data Checking'!OM85)</f>
        <v/>
      </c>
      <c r="OJ85" t="str">
        <f>IF('[1]Data Checking'!ON85="","",'[1]Data Checking'!ON85)</f>
        <v/>
      </c>
      <c r="OK85" t="str">
        <f>IF('[1]Data Checking'!OO85="","",'[1]Data Checking'!OO85)</f>
        <v/>
      </c>
      <c r="OL85" t="str">
        <f>IF('[1]Data Checking'!OP85="","",'[1]Data Checking'!OP85)</f>
        <v/>
      </c>
      <c r="OM85" t="str">
        <f>IF('[1]Data Checking'!OQ85="","",'[1]Data Checking'!OQ85)</f>
        <v/>
      </c>
      <c r="ON85" t="str">
        <f>IF('[1]Data Checking'!OR85="","",'[1]Data Checking'!OR85)</f>
        <v/>
      </c>
      <c r="OO85" t="str">
        <f>IF('[1]Data Checking'!OS85="","",'[1]Data Checking'!OS85)</f>
        <v/>
      </c>
      <c r="OP85" t="str">
        <f>IF('[1]Data Checking'!OT85="","",'[1]Data Checking'!OT85)</f>
        <v/>
      </c>
      <c r="OQ85" t="str">
        <f>IF('[1]Data Checking'!OU85="","",'[1]Data Checking'!OU85)</f>
        <v/>
      </c>
      <c r="OR85" t="str">
        <f>IF('[1]Data Checking'!OV85="","",'[1]Data Checking'!OV85)</f>
        <v/>
      </c>
      <c r="OS85" t="str">
        <f>IF('[1]Data Checking'!OW85="","",'[1]Data Checking'!OW85)</f>
        <v/>
      </c>
      <c r="OT85" t="str">
        <f>IF('[1]Data Checking'!OX85="","",'[1]Data Checking'!OX85)</f>
        <v/>
      </c>
      <c r="OU85" t="str">
        <f>IF('[1]Data Checking'!OY85="","",'[1]Data Checking'!OY85)</f>
        <v/>
      </c>
      <c r="OV85" t="str">
        <f>IF('[1]Data Checking'!OZ85="","",'[1]Data Checking'!OZ85)</f>
        <v/>
      </c>
      <c r="OW85" t="str">
        <f>IF('[1]Data Checking'!PA85="","",'[1]Data Checking'!PA85)</f>
        <v/>
      </c>
      <c r="OX85" t="str">
        <f>IF('[1]Data Checking'!PB85="","",'[1]Data Checking'!PB85)</f>
        <v/>
      </c>
      <c r="OY85" t="str">
        <f>IF('[1]Data Checking'!PC85="","",'[1]Data Checking'!PC85)</f>
        <v/>
      </c>
      <c r="OZ85" t="str">
        <f>IF('[1]Data Checking'!PD85="","",'[1]Data Checking'!PD85)</f>
        <v/>
      </c>
      <c r="PA85" t="str">
        <f>IF('[1]Data Checking'!PE85="","",'[1]Data Checking'!PE85)</f>
        <v/>
      </c>
      <c r="PB85" t="str">
        <f>IF('[1]Data Checking'!PF85="","",'[1]Data Checking'!PF85)</f>
        <v/>
      </c>
      <c r="PC85" t="str">
        <f>IF('[1]Data Checking'!PG85="","",'[1]Data Checking'!PG85)</f>
        <v/>
      </c>
      <c r="PD85" t="str">
        <f>IF('[1]Data Checking'!PH85="","",'[1]Data Checking'!PH85)</f>
        <v/>
      </c>
      <c r="PE85" t="str">
        <f>IF('[1]Data Checking'!PI85="","",'[1]Data Checking'!PI85)</f>
        <v/>
      </c>
      <c r="PF85" t="str">
        <f>IF('[1]Data Checking'!PJ85="","",'[1]Data Checking'!PJ85)</f>
        <v/>
      </c>
      <c r="PG85" t="str">
        <f>IF('[1]Data Checking'!PK85="","",'[1]Data Checking'!PK85)</f>
        <v/>
      </c>
      <c r="PH85" t="str">
        <f>IF('[1]Data Checking'!PL85="","",'[1]Data Checking'!PL85)</f>
        <v/>
      </c>
      <c r="PI85" t="str">
        <f>IF('[1]Data Checking'!PM85="","",'[1]Data Checking'!PM85)</f>
        <v/>
      </c>
      <c r="PJ85" t="str">
        <f>IF('[1]Data Checking'!PN85="","",'[1]Data Checking'!PN85)</f>
        <v/>
      </c>
      <c r="PK85" t="str">
        <f>IF('[1]Data Checking'!PO85="","",'[1]Data Checking'!PO85)</f>
        <v/>
      </c>
      <c r="PL85" t="str">
        <f>IF('[1]Data Checking'!PP85="","",'[1]Data Checking'!PP85)</f>
        <v/>
      </c>
      <c r="PM85" t="str">
        <f>IF('[1]Data Checking'!PQ85="","",'[1]Data Checking'!PQ85)</f>
        <v/>
      </c>
      <c r="PN85" t="str">
        <f>IF('[1]Data Checking'!PR85="","",'[1]Data Checking'!PR85)</f>
        <v/>
      </c>
      <c r="PO85" t="str">
        <f>IF('[1]Data Checking'!PS85="","",'[1]Data Checking'!PS85)</f>
        <v/>
      </c>
      <c r="PP85" t="str">
        <f>IF('[1]Data Checking'!PT85="","",'[1]Data Checking'!PT85)</f>
        <v/>
      </c>
      <c r="PQ85" t="str">
        <f>IF('[1]Data Checking'!PU85="","",'[1]Data Checking'!PU85)</f>
        <v/>
      </c>
      <c r="PR85" t="str">
        <f>IF('[1]Data Checking'!PV85="","",'[1]Data Checking'!PV85)</f>
        <v/>
      </c>
      <c r="PS85" t="str">
        <f>IF('[1]Data Checking'!PW85="","",'[1]Data Checking'!PW85)</f>
        <v/>
      </c>
      <c r="PT85" t="str">
        <f>IF('[1]Data Checking'!PX85="","",'[1]Data Checking'!PX85)</f>
        <v/>
      </c>
      <c r="PU85" t="str">
        <f>IF('[1]Data Checking'!PY85="","",'[1]Data Checking'!PY85)</f>
        <v/>
      </c>
      <c r="PV85" t="str">
        <f>IF('[1]Data Checking'!PZ85="","",'[1]Data Checking'!PZ85)</f>
        <v/>
      </c>
      <c r="PW85" t="str">
        <f>IF('[1]Data Checking'!QA85="","",'[1]Data Checking'!QA85)</f>
        <v/>
      </c>
      <c r="PX85" t="str">
        <f>IF('[1]Data Checking'!QB85="","",'[1]Data Checking'!QB85)</f>
        <v/>
      </c>
      <c r="PY85" t="str">
        <f>IF('[1]Data Checking'!QC85="","",'[1]Data Checking'!QC85)</f>
        <v/>
      </c>
      <c r="PZ85" t="str">
        <f>IF('[1]Data Checking'!QD85="","",'[1]Data Checking'!QD85)</f>
        <v/>
      </c>
      <c r="QA85" t="str">
        <f>IF('[1]Data Checking'!QE85="","",'[1]Data Checking'!QE85)</f>
        <v/>
      </c>
      <c r="QB85" t="str">
        <f>IF('[1]Data Checking'!QF85="","",'[1]Data Checking'!QF85)</f>
        <v/>
      </c>
      <c r="QC85" t="str">
        <f>IF('[1]Data Checking'!QG85="","",'[1]Data Checking'!QG85)</f>
        <v/>
      </c>
      <c r="QD85" t="str">
        <f>IF('[1]Data Checking'!QH85="","",'[1]Data Checking'!QH85)</f>
        <v/>
      </c>
      <c r="QE85" t="str">
        <f>IF('[1]Data Checking'!QI85="","",'[1]Data Checking'!QI85)</f>
        <v/>
      </c>
      <c r="QF85" t="str">
        <f>IF('[1]Data Checking'!QJ85="","",'[1]Data Checking'!QJ85)</f>
        <v/>
      </c>
      <c r="QG85" t="str">
        <f>IF('[1]Data Checking'!QK85="","",'[1]Data Checking'!QK85)</f>
        <v/>
      </c>
      <c r="QH85" t="str">
        <f>IF('[1]Data Checking'!QL85="","",'[1]Data Checking'!QL85)</f>
        <v/>
      </c>
      <c r="QI85" t="str">
        <f>IF('[1]Data Checking'!QM85="","",'[1]Data Checking'!QM85)</f>
        <v/>
      </c>
      <c r="QJ85" t="str">
        <f>IF('[1]Data Checking'!QN85="","",'[1]Data Checking'!QN85)</f>
        <v/>
      </c>
      <c r="QK85" t="str">
        <f>IF('[1]Data Checking'!QO85="","",'[1]Data Checking'!QO85)</f>
        <v/>
      </c>
      <c r="QL85" t="str">
        <f>IF('[1]Data Checking'!QP85="","",'[1]Data Checking'!QP85)</f>
        <v/>
      </c>
      <c r="QM85" t="str">
        <f>IF('[1]Data Checking'!QQ85="","",'[1]Data Checking'!QQ85)</f>
        <v/>
      </c>
      <c r="QN85" t="str">
        <f>IF('[1]Data Checking'!QR85="","",'[1]Data Checking'!QR85)</f>
        <v/>
      </c>
      <c r="QO85" t="str">
        <f>IF('[1]Data Checking'!QS85="","",'[1]Data Checking'!QS85)</f>
        <v/>
      </c>
      <c r="QP85" t="str">
        <f>IF('[1]Data Checking'!QT85="","",'[1]Data Checking'!QT85)</f>
        <v/>
      </c>
      <c r="QQ85" t="str">
        <f>IF('[1]Data Checking'!QU85="","",'[1]Data Checking'!QU85)</f>
        <v/>
      </c>
      <c r="QR85" t="str">
        <f>IF('[1]Data Checking'!QV85="","",'[1]Data Checking'!QV85)</f>
        <v/>
      </c>
      <c r="QS85" t="str">
        <f>IF('[1]Data Checking'!QW85="","",'[1]Data Checking'!QW85)</f>
        <v/>
      </c>
      <c r="QT85" t="str">
        <f>IF('[1]Data Checking'!QX85="","",'[1]Data Checking'!QX85)</f>
        <v/>
      </c>
      <c r="QU85" t="str">
        <f>IF('[1]Data Checking'!QY85="","",'[1]Data Checking'!QY85)</f>
        <v/>
      </c>
      <c r="QV85" t="str">
        <f>IF('[1]Data Checking'!QZ85="","",'[1]Data Checking'!QZ85)</f>
        <v/>
      </c>
      <c r="QW85" t="str">
        <f>IF('[1]Data Checking'!RA85="","",'[1]Data Checking'!RA85)</f>
        <v/>
      </c>
      <c r="QX85" t="str">
        <f>IF('[1]Data Checking'!RB85="","",'[1]Data Checking'!RB85)</f>
        <v/>
      </c>
      <c r="QY85" t="str">
        <f>IF('[1]Data Checking'!RC85="","",'[1]Data Checking'!RC85)</f>
        <v/>
      </c>
      <c r="QZ85" t="str">
        <f>IF('[1]Data Checking'!RD85="","",'[1]Data Checking'!RD85)</f>
        <v/>
      </c>
      <c r="RA85" t="str">
        <f>IF('[1]Data Checking'!RE85="","",'[1]Data Checking'!RE85)</f>
        <v/>
      </c>
      <c r="RB85" t="str">
        <f>IF('[1]Data Checking'!RF85="","",'[1]Data Checking'!RF85)</f>
        <v/>
      </c>
      <c r="RC85" t="str">
        <f>IF('[1]Data Checking'!RG85="","",'[1]Data Checking'!RG85)</f>
        <v/>
      </c>
      <c r="RD85" t="str">
        <f>IF('[1]Data Checking'!RH85="","",'[1]Data Checking'!RH85)</f>
        <v/>
      </c>
      <c r="RE85" t="str">
        <f>IF('[1]Data Checking'!RI85="","",'[1]Data Checking'!RI85)</f>
        <v/>
      </c>
      <c r="RF85" t="str">
        <f>IF('[1]Data Checking'!RJ85="","",'[1]Data Checking'!RJ85)</f>
        <v/>
      </c>
      <c r="RG85" t="str">
        <f>IF('[1]Data Checking'!RK85="","",'[1]Data Checking'!RK85)</f>
        <v/>
      </c>
      <c r="RH85" t="str">
        <f>IF('[1]Data Checking'!RL85="","",'[1]Data Checking'!RL85)</f>
        <v/>
      </c>
      <c r="RI85" t="str">
        <f>IF('[1]Data Checking'!RM85="","",'[1]Data Checking'!RM85)</f>
        <v/>
      </c>
      <c r="RJ85" t="str">
        <f>IF('[1]Data Checking'!RN85="","",'[1]Data Checking'!RN85)</f>
        <v/>
      </c>
      <c r="RK85" t="str">
        <f>IF('[1]Data Checking'!RO85="","",'[1]Data Checking'!RO85)</f>
        <v/>
      </c>
      <c r="RL85" t="str">
        <f>IF('[1]Data Checking'!RP85="","",'[1]Data Checking'!RP85)</f>
        <v/>
      </c>
      <c r="RM85" t="str">
        <f>IF('[1]Data Checking'!RQ85="","",'[1]Data Checking'!RQ85)</f>
        <v/>
      </c>
      <c r="RN85" t="str">
        <f>IF('[1]Data Checking'!RR85="","",'[1]Data Checking'!RR85)</f>
        <v/>
      </c>
      <c r="RO85" t="str">
        <f>IF('[1]Data Checking'!RS85="","",'[1]Data Checking'!RS85)</f>
        <v/>
      </c>
      <c r="RP85" t="str">
        <f>IF('[1]Data Checking'!RT85="","",'[1]Data Checking'!RT85)</f>
        <v/>
      </c>
      <c r="RQ85" t="str">
        <f>IF('[1]Data Checking'!RU85="","",'[1]Data Checking'!RU85)</f>
        <v/>
      </c>
      <c r="RR85" t="str">
        <f>IF('[1]Data Checking'!RV85="","",'[1]Data Checking'!RV85)</f>
        <v/>
      </c>
      <c r="RS85" t="str">
        <f>IF('[1]Data Checking'!RW85="","",'[1]Data Checking'!RW85)</f>
        <v/>
      </c>
      <c r="RT85" t="str">
        <f>IF('[1]Data Checking'!RX85="","",'[1]Data Checking'!RX85)</f>
        <v/>
      </c>
      <c r="RU85" t="str">
        <f>IF('[1]Data Checking'!RY85="","",'[1]Data Checking'!RY85)</f>
        <v/>
      </c>
      <c r="RV85" t="str">
        <f>IF('[1]Data Checking'!RZ85="","",'[1]Data Checking'!RZ85)</f>
        <v/>
      </c>
      <c r="RW85" t="str">
        <f>IF('[1]Data Checking'!SA85="","",'[1]Data Checking'!SA85)</f>
        <v/>
      </c>
      <c r="RX85" t="str">
        <f>IF('[1]Data Checking'!SB85="","",'[1]Data Checking'!SB85)</f>
        <v/>
      </c>
      <c r="RY85" t="str">
        <f>IF('[1]Data Checking'!SC85="","",'[1]Data Checking'!SC85)</f>
        <v/>
      </c>
      <c r="RZ85" t="str">
        <f>IF('[1]Data Checking'!SD85="","",'[1]Data Checking'!SD85)</f>
        <v/>
      </c>
      <c r="SA85" t="str">
        <f>IF('[1]Data Checking'!SE85="","",'[1]Data Checking'!SE85)</f>
        <v/>
      </c>
      <c r="SB85" t="str">
        <f>IF('[1]Data Checking'!SF85="","",'[1]Data Checking'!SF85)</f>
        <v/>
      </c>
      <c r="SC85" t="str">
        <f>IF('[1]Data Checking'!SG85="","",'[1]Data Checking'!SG85)</f>
        <v/>
      </c>
      <c r="SD85" t="str">
        <f>IF('[1]Data Checking'!SH85="","",'[1]Data Checking'!SH85)</f>
        <v/>
      </c>
      <c r="SE85" t="str">
        <f>IF('[1]Data Checking'!SI85="","",'[1]Data Checking'!SI85)</f>
        <v/>
      </c>
      <c r="SF85" t="str">
        <f>IF('[1]Data Checking'!SJ85="","",'[1]Data Checking'!SJ85)</f>
        <v/>
      </c>
      <c r="SG85" t="str">
        <f>IF('[1]Data Checking'!SK85="","",'[1]Data Checking'!SK85)</f>
        <v/>
      </c>
      <c r="SH85" t="str">
        <f>IF('[1]Data Checking'!SL85="","",'[1]Data Checking'!SL85)</f>
        <v/>
      </c>
      <c r="SI85" t="str">
        <f>IF('[1]Data Checking'!SM85="","",'[1]Data Checking'!SM85)</f>
        <v/>
      </c>
      <c r="SJ85" t="str">
        <f>IF('[1]Data Checking'!SN85="","",'[1]Data Checking'!SN85)</f>
        <v/>
      </c>
      <c r="SK85" t="str">
        <f>IF('[1]Data Checking'!SO85="","",'[1]Data Checking'!SO85)</f>
        <v/>
      </c>
      <c r="SL85" t="str">
        <f>IF('[1]Data Checking'!SP85="","",'[1]Data Checking'!SP85)</f>
        <v/>
      </c>
      <c r="SM85" t="str">
        <f>IF('[1]Data Checking'!SQ85="","",'[1]Data Checking'!SQ85)</f>
        <v/>
      </c>
      <c r="SN85" t="str">
        <f>IF('[1]Data Checking'!SR85="","",'[1]Data Checking'!SR85)</f>
        <v/>
      </c>
      <c r="SO85" t="str">
        <f>IF('[1]Data Checking'!SS85="","",'[1]Data Checking'!SS85)</f>
        <v/>
      </c>
      <c r="SP85" t="str">
        <f>IF('[1]Data Checking'!ST85="","",'[1]Data Checking'!ST85)</f>
        <v/>
      </c>
      <c r="SQ85" t="str">
        <f>IF('[1]Data Checking'!SU85="","",'[1]Data Checking'!SU85)</f>
        <v/>
      </c>
      <c r="SR85" t="str">
        <f>IF('[1]Data Checking'!SV85="","",'[1]Data Checking'!SV85)</f>
        <v/>
      </c>
      <c r="SS85" t="str">
        <f>IF('[1]Data Checking'!SW85="","",'[1]Data Checking'!SW85)</f>
        <v/>
      </c>
      <c r="ST85" t="str">
        <f>IF('[1]Data Checking'!SX85="","",'[1]Data Checking'!SX85)</f>
        <v/>
      </c>
      <c r="SU85" t="str">
        <f>IF('[1]Data Checking'!SY85="","",'[1]Data Checking'!SY85)</f>
        <v/>
      </c>
      <c r="SV85" t="str">
        <f>IF('[1]Data Checking'!SZ85="","",'[1]Data Checking'!SZ85)</f>
        <v/>
      </c>
      <c r="SW85" t="str">
        <f>IF('[1]Data Checking'!TA85="","",'[1]Data Checking'!TA85)</f>
        <v/>
      </c>
      <c r="SX85" t="str">
        <f>IF('[1]Data Checking'!TB85="","",'[1]Data Checking'!TB85)</f>
        <v/>
      </c>
      <c r="SY85" t="str">
        <f>IF('[1]Data Checking'!TC85="","",'[1]Data Checking'!TC85)</f>
        <v/>
      </c>
      <c r="SZ85" t="str">
        <f>IF('[1]Data Checking'!TD85="","",'[1]Data Checking'!TD85)</f>
        <v/>
      </c>
      <c r="TA85" t="str">
        <f>IF('[1]Data Checking'!TE85="","",'[1]Data Checking'!TE85)</f>
        <v/>
      </c>
      <c r="TB85" t="str">
        <f>IF('[1]Data Checking'!TF85="","",'[1]Data Checking'!TF85)</f>
        <v/>
      </c>
      <c r="TC85" t="str">
        <f>IF('[1]Data Checking'!TG85="","",'[1]Data Checking'!TG85)</f>
        <v/>
      </c>
      <c r="TD85" t="str">
        <f>IF('[1]Data Checking'!TH85="","",'[1]Data Checking'!TH85)</f>
        <v/>
      </c>
      <c r="TE85" t="str">
        <f>IF('[1]Data Checking'!TI85="","",'[1]Data Checking'!TI85)</f>
        <v/>
      </c>
      <c r="TF85" t="str">
        <f>IF('[1]Data Checking'!TJ85="","",'[1]Data Checking'!TJ85)</f>
        <v/>
      </c>
      <c r="TG85" t="str">
        <f>IF('[1]Data Checking'!TK85="","",'[1]Data Checking'!TK85)</f>
        <v/>
      </c>
      <c r="TH85" t="str">
        <f>IF('[1]Data Checking'!TL85="","",'[1]Data Checking'!TL85)</f>
        <v/>
      </c>
      <c r="TI85" t="str">
        <f>IF('[1]Data Checking'!TM85="","",'[1]Data Checking'!TM85)</f>
        <v/>
      </c>
      <c r="TJ85">
        <f>IF('[1]Data Checking'!TN85="","",'[1]Data Checking'!TN85)</f>
        <v>0</v>
      </c>
      <c r="TK85">
        <f>IF('[1]Data Checking'!TO85="","",'[1]Data Checking'!TO85)</f>
        <v>0</v>
      </c>
      <c r="TL85">
        <f>IF('[1]Data Checking'!TP85="","",'[1]Data Checking'!TP85)</f>
        <v>0</v>
      </c>
      <c r="TM85">
        <f>IF('[1]Data Checking'!TQ85="","",'[1]Data Checking'!TQ85)</f>
        <v>0</v>
      </c>
      <c r="TN85">
        <f>IF('[1]Data Checking'!TR85="","",'[1]Data Checking'!TR85)</f>
        <v>0</v>
      </c>
      <c r="TO85" t="str">
        <f>IF('[1]Data Checking'!TS85="","",'[1]Data Checking'!TS85)</f>
        <v/>
      </c>
      <c r="TP85" t="str">
        <f>IF('[1]Data Checking'!TT85="","",'[1]Data Checking'!TT85)</f>
        <v/>
      </c>
      <c r="TQ85">
        <f>IF('[1]Data Checking'!TU85="","",'[1]Data Checking'!TU85)</f>
        <v>237886581</v>
      </c>
      <c r="TR85" t="str">
        <f>IF('[1]Data Checking'!TV85="","",'[1]Data Checking'!TV85)</f>
        <v>94270cc7-9921-4760-a2b4-5176f02419dd</v>
      </c>
      <c r="TS85">
        <f>IF('[1]Data Checking'!TW85="","",'[1]Data Checking'!TW85)</f>
        <v>44532.096585648149</v>
      </c>
      <c r="TT85" t="str">
        <f>IF('[1]Data Checking'!TX85="","",'[1]Data Checking'!TX85)</f>
        <v/>
      </c>
      <c r="TU85" t="str">
        <f>IF('[1]Data Checking'!TY85="","",'[1]Data Checking'!TY85)</f>
        <v/>
      </c>
      <c r="TV85" t="str">
        <f>IF('[1]Data Checking'!TZ85="","",'[1]Data Checking'!TZ85)</f>
        <v>submitted_via_web</v>
      </c>
      <c r="TW85" t="str">
        <f>IF('[1]Data Checking'!UA85="","",'[1]Data Checking'!UA85)</f>
        <v>icsm_haiti</v>
      </c>
      <c r="TX85" t="str">
        <f>IF('[1]Data Checking'!UB85="","",'[1]Data Checking'!UB85)</f>
        <v/>
      </c>
      <c r="TY85">
        <f>IF('[1]Data Checking'!UC85="","",'[1]Data Checking'!UC85)</f>
        <v>87</v>
      </c>
      <c r="TZ85" t="str">
        <f>IF('[1]Data Checking'!UD85="","",'[1]Data Checking'!UD85)</f>
        <v/>
      </c>
      <c r="UA85" t="e">
        <f>IF('[1]Data Checking'!UL85="","",'[1]Data Checking'!UL85)</f>
        <v>#REF!</v>
      </c>
      <c r="UB85" t="e">
        <f>IF('[1]Data Checking'!UM85="","",'[1]Data Checking'!UM85)</f>
        <v>#REF!</v>
      </c>
      <c r="UC85" t="e">
        <f>IF('[1]Data Checking'!UN85="","",'[1]Data Checking'!UN85)</f>
        <v>#REF!</v>
      </c>
    </row>
    <row r="86" spans="1:549">
      <c r="A86">
        <f>IF('[1]Data Checking'!D86="","",'[1]Data Checking'!D86)</f>
        <v>44531.861384618052</v>
      </c>
      <c r="B86">
        <f>IF('[1]Data Checking'!E86="","",'[1]Data Checking'!E86)</f>
        <v>44531.86531371528</v>
      </c>
      <c r="C86">
        <f>IF('[1]Data Checking'!F86="","",'[1]Data Checking'!F86)</f>
        <v>44531</v>
      </c>
      <c r="D86" t="str">
        <f>IF('[1]Data Checking'!H86="","",'[1]Data Checking'!H86)</f>
        <v>audit.csv</v>
      </c>
      <c r="E86" t="str">
        <f>IF('[1]Data Checking'!I86="","",'[1]Data Checking'!I86)</f>
        <v>icsm_haiti</v>
      </c>
      <c r="F86" t="str">
        <f>IF('[1]Data Checking'!J86="","",'[1]Data Checking'!J86)</f>
        <v/>
      </c>
      <c r="G86" t="str">
        <f>IF('[1]Data Checking'!K86="","",'[1]Data Checking'!K86)</f>
        <v/>
      </c>
      <c r="H86">
        <f>IF('[1]Data Checking'!L86="","",'[1]Data Checking'!L86)</f>
        <v>44531</v>
      </c>
      <c r="I86" t="str">
        <f>IF('[1]Data Checking'!M86="","",'[1]Data Checking'!M86)</f>
        <v>WFP</v>
      </c>
      <c r="J86" t="str">
        <f>IF('[1]Data Checking'!N86="","",'[1]Data Checking'!N86)</f>
        <v/>
      </c>
      <c r="K86" t="str">
        <f>IF('[1]Data Checking'!O86="","",'[1]Data Checking'!O86)</f>
        <v>wfp</v>
      </c>
      <c r="L86" t="str">
        <f>IF('[1]Data Checking'!P86="","",'[1]Data Checking'!P86)</f>
        <v>WFP</v>
      </c>
      <c r="M86" t="str">
        <f>IF('[1]Data Checking'!Q86="","",'[1]Data Checking'!Q86)</f>
        <v>WFP</v>
      </c>
      <c r="N86" t="str">
        <f>IF('[1]Data Checking'!R86="","",'[1]Data Checking'!R86)</f>
        <v>nord_JFP02</v>
      </c>
      <c r="O86" t="str">
        <f>IF('[1]Data Checking'!S86="","",'[1]Data Checking'!S86)</f>
        <v/>
      </c>
      <c r="P86" t="str">
        <f>IF('[1]Data Checking'!T86="","",'[1]Data Checking'!T86)</f>
        <v>wfp_jfp02</v>
      </c>
      <c r="Q86" t="str">
        <f>IF('[1]Data Checking'!U86="","",'[1]Data Checking'!U86)</f>
        <v>nord_JFP02</v>
      </c>
      <c r="R86" t="str">
        <f>IF('[1]Data Checking'!V86="","",'[1]Data Checking'!V86)</f>
        <v>nord_JFP02</v>
      </c>
      <c r="S86" t="str">
        <f>IF('[1]Data Checking'!W86="","",'[1]Data Checking'!W86)</f>
        <v>Nord</v>
      </c>
      <c r="T86" t="str">
        <f>IF('[1]Data Checking'!X86="","",'[1]Data Checking'!X86)</f>
        <v>Limonade</v>
      </c>
      <c r="U86" t="str">
        <f>IF('[1]Data Checking'!Y86="","",'[1]Data Checking'!Y86)</f>
        <v>HT0313</v>
      </c>
      <c r="V86" t="str">
        <f>IF('[1]Data Checking'!Z86="","",'[1]Data Checking'!Z86)</f>
        <v>Limonade</v>
      </c>
      <c r="W86" t="str">
        <f>IF('[1]Data Checking'!AA86="","",'[1]Data Checking'!AA86)</f>
        <v>1re Section Basse Plaine</v>
      </c>
      <c r="X86" t="str">
        <f>IF('[1]Data Checking'!AB86="","",'[1]Data Checking'!AB86)</f>
        <v>HT0313-01</v>
      </c>
      <c r="Y86" t="str">
        <f>IF('[1]Data Checking'!AC86="","",'[1]Data Checking'!AC86)</f>
        <v>1re Section Basse Plaine</v>
      </c>
      <c r="Z86" t="str">
        <f>IF('[1]Data Checking'!AD86="","",'[1]Data Checking'!AD86)</f>
        <v>Limonade</v>
      </c>
      <c r="AA86" t="str">
        <f>IF('[1]Data Checking'!AE86="","",'[1]Data Checking'!AE86)</f>
        <v/>
      </c>
      <c r="AB86" t="str">
        <f>IF('[1]Data Checking'!AF86="","",'[1]Data Checking'!AF86)</f>
        <v>lim_1</v>
      </c>
      <c r="AC86" t="str">
        <f>IF('[1]Data Checking'!AG86="","",'[1]Data Checking'!AG86)</f>
        <v>Limonade</v>
      </c>
      <c r="AD86" t="str">
        <f>IF('[1]Data Checking'!AH86="","",'[1]Data Checking'!AH86)</f>
        <v>Limonade</v>
      </c>
      <c r="AE86" t="str">
        <f>IF('[1]Data Checking'!AI86="","",'[1]Data Checking'!AI86)</f>
        <v>Marché principal de Limonade</v>
      </c>
      <c r="AF86" t="str">
        <f>IF('[1]Data Checking'!AJ86="","",'[1]Data Checking'!AJ86)</f>
        <v/>
      </c>
      <c r="AG86" t="str">
        <f>IF('[1]Data Checking'!AK86="","",'[1]Data Checking'!AK86)</f>
        <v>Limonade</v>
      </c>
      <c r="AH86" t="str">
        <f>IF('[1]Data Checking'!AL86="","",'[1]Data Checking'!AL86)</f>
        <v>Marché principal de Limonade</v>
      </c>
      <c r="AI86" t="str">
        <f>IF('[1]Data Checking'!AM86="","",'[1]Data Checking'!AM86)</f>
        <v>Marché principal de Limonade</v>
      </c>
      <c r="AJ86" t="str">
        <f>IF('[1]Data Checking'!AN86="","",'[1]Data Checking'!AN86)</f>
        <v>Milieu urbain</v>
      </c>
      <c r="AK86" t="str">
        <f>IF('[1]Data Checking'!AO86="","",'[1]Data Checking'!AO86)</f>
        <v>Enquête auprès d'un marchand</v>
      </c>
      <c r="AL86" t="str">
        <f>IF('[1]Data Checking'!AP86="","",'[1]Data Checking'!AP86)</f>
        <v>Oui</v>
      </c>
      <c r="AM86" t="str">
        <f>IF('[1]Data Checking'!AQ86="","",'[1]Data Checking'!AQ86)</f>
        <v/>
      </c>
      <c r="AN86" t="str">
        <f>IF('[1]Data Checking'!AR86="","",'[1]Data Checking'!AR86)</f>
        <v>Oui</v>
      </c>
      <c r="AO86" t="str">
        <f>IF('[1]Data Checking'!AS86="","",'[1]Data Checking'!AS86)</f>
        <v/>
      </c>
      <c r="AP86" t="str">
        <f>IF('[1]Data Checking'!AT86="","",'[1]Data Checking'!AT86)</f>
        <v>Femme</v>
      </c>
      <c r="AQ86">
        <f>IF('[1]Data Checking'!AU86="","",'[1]Data Checking'!AU86)</f>
        <v>44531</v>
      </c>
      <c r="AR86">
        <f>IF('[1]Data Checking'!AV86="","",'[1]Data Checking'!AV86)</f>
        <v>44531</v>
      </c>
      <c r="AS86" t="str">
        <f>IF('[1]Data Checking'!AW86="","",'[1]Data Checking'!AW86)</f>
        <v>Détaillant mobile</v>
      </c>
      <c r="AT86" t="str">
        <f>IF('[1]Data Checking'!AX86="","",'[1]Data Checking'!AX86)</f>
        <v/>
      </c>
      <c r="AU86" t="str">
        <f>IF('[1]Data Checking'!AY86="","",'[1]Data Checking'!AY86)</f>
        <v>Produits et Ustensiles d'hygiène et assainissement</v>
      </c>
      <c r="AV86">
        <f>IF('[1]Data Checking'!AZ86="","",'[1]Data Checking'!AZ86)</f>
        <v>0</v>
      </c>
      <c r="AW86">
        <f>IF('[1]Data Checking'!BA86="","",'[1]Data Checking'!BA86)</f>
        <v>1</v>
      </c>
      <c r="AX86">
        <f>IF('[1]Data Checking'!BB86="","",'[1]Data Checking'!BB86)</f>
        <v>0</v>
      </c>
      <c r="AY86">
        <f>IF('[1]Data Checking'!BC86="","",'[1]Data Checking'!BC86)</f>
        <v>0</v>
      </c>
      <c r="AZ86" t="str">
        <f>IF('[1]Data Checking'!BD86="","",'[1]Data Checking'!BD86)</f>
        <v>wash</v>
      </c>
      <c r="BA86" t="str">
        <f>IF('[1]Data Checking'!BE86="","",'[1]Data Checking'!BE86)</f>
        <v>Produits et Ustensiles d'hygiène et assainissement</v>
      </c>
      <c r="BB86" t="str">
        <f>IF('[1]Data Checking'!BF86="","",'[1]Data Checking'!BF86)</f>
        <v>En espèces (Gourde)</v>
      </c>
      <c r="BC86">
        <f>IF('[1]Data Checking'!BG86="","",'[1]Data Checking'!BG86)</f>
        <v>1</v>
      </c>
      <c r="BD86">
        <f>IF('[1]Data Checking'!BH86="","",'[1]Data Checking'!BH86)</f>
        <v>0</v>
      </c>
      <c r="BE86">
        <f>IF('[1]Data Checking'!BI86="","",'[1]Data Checking'!BI86)</f>
        <v>0</v>
      </c>
      <c r="BF86">
        <f>IF('[1]Data Checking'!BJ86="","",'[1]Data Checking'!BJ86)</f>
        <v>0</v>
      </c>
      <c r="BG86">
        <f>IF('[1]Data Checking'!BK86="","",'[1]Data Checking'!BK86)</f>
        <v>0</v>
      </c>
      <c r="BH86">
        <f>IF('[1]Data Checking'!BL86="","",'[1]Data Checking'!BL86)</f>
        <v>0</v>
      </c>
      <c r="BI86">
        <f>IF('[1]Data Checking'!BM86="","",'[1]Data Checking'!BM86)</f>
        <v>0</v>
      </c>
      <c r="BJ86">
        <f>IF('[1]Data Checking'!BN86="","",'[1]Data Checking'!BN86)</f>
        <v>0</v>
      </c>
      <c r="BK86">
        <f>IF('[1]Data Checking'!BO86="","",'[1]Data Checking'!BO86)</f>
        <v>0</v>
      </c>
      <c r="BL86">
        <f>IF('[1]Data Checking'!BP86="","",'[1]Data Checking'!BP86)</f>
        <v>0</v>
      </c>
      <c r="BM86" t="str">
        <f>IF('[1]Data Checking'!BQ86="","",'[1]Data Checking'!BQ86)</f>
        <v/>
      </c>
      <c r="BN86" t="str">
        <f>IF('[1]Data Checking'!BR86="","",'[1]Data Checking'!BR86)</f>
        <v>Je ne sais pas / Je ne souhaite pas répondre</v>
      </c>
      <c r="BO86" t="str">
        <f>IF('[1]Data Checking'!BS86="","",'[1]Data Checking'!BS86)</f>
        <v>Moins de 20</v>
      </c>
      <c r="BP86" t="str">
        <f>IF('[1]Data Checking'!BT86="","",'[1]Data Checking'!BT86)</f>
        <v/>
      </c>
      <c r="BQ86" t="str">
        <f>IF('[1]Data Checking'!BU86="","",'[1]Data Checking'!BU86)</f>
        <v/>
      </c>
      <c r="BR86" t="str">
        <f>IF('[1]Data Checking'!BV86="","",'[1]Data Checking'!BV86)</f>
        <v/>
      </c>
      <c r="BS86" t="str">
        <f>IF('[1]Data Checking'!BW86="","",'[1]Data Checking'!BW86)</f>
        <v/>
      </c>
      <c r="BT86" t="str">
        <f>IF('[1]Data Checking'!BX86="","",'[1]Data Checking'!BX86)</f>
        <v/>
      </c>
      <c r="BU86" t="str">
        <f>IF('[1]Data Checking'!BY86="","",'[1]Data Checking'!BY86)</f>
        <v/>
      </c>
      <c r="BV86" t="str">
        <f>IF('[1]Data Checking'!BZ86="","",'[1]Data Checking'!BZ86)</f>
        <v/>
      </c>
      <c r="BW86" t="str">
        <f>IF('[1]Data Checking'!CA86="","",'[1]Data Checking'!CA86)</f>
        <v/>
      </c>
      <c r="BX86" t="str">
        <f>IF('[1]Data Checking'!CB86="","",'[1]Data Checking'!CB86)</f>
        <v/>
      </c>
      <c r="BY86" t="str">
        <f>IF('[1]Data Checking'!CC86="","",'[1]Data Checking'!CC86)</f>
        <v/>
      </c>
      <c r="BZ86" t="str">
        <f>IF('[1]Data Checking'!CD86="","",'[1]Data Checking'!CD86)</f>
        <v/>
      </c>
      <c r="CA86" t="str">
        <f>IF('[1]Data Checking'!CE86="","",'[1]Data Checking'!CE86)</f>
        <v/>
      </c>
      <c r="CB86" t="str">
        <f>IF('[1]Data Checking'!CF86="","",'[1]Data Checking'!CF86)</f>
        <v/>
      </c>
      <c r="CC86" t="str">
        <f>IF('[1]Data Checking'!CG86="","",'[1]Data Checking'!CG86)</f>
        <v/>
      </c>
      <c r="CD86" t="str">
        <f>IF('[1]Data Checking'!CH86="","",'[1]Data Checking'!CH86)</f>
        <v/>
      </c>
      <c r="CE86" t="str">
        <f>IF('[1]Data Checking'!CI86="","",'[1]Data Checking'!CI86)</f>
        <v/>
      </c>
      <c r="CF86" t="str">
        <f>IF('[1]Data Checking'!CJ86="","",'[1]Data Checking'!CJ86)</f>
        <v/>
      </c>
      <c r="CG86" t="str">
        <f>IF('[1]Data Checking'!CK86="","",'[1]Data Checking'!CK86)</f>
        <v/>
      </c>
      <c r="CH86" t="str">
        <f>IF('[1]Data Checking'!CL86="","",'[1]Data Checking'!CL86)</f>
        <v/>
      </c>
      <c r="CI86" t="str">
        <f>IF('[1]Data Checking'!CM86="","",'[1]Data Checking'!CM86)</f>
        <v/>
      </c>
      <c r="CJ86" t="str">
        <f>IF('[1]Data Checking'!CN86="","",'[1]Data Checking'!CN86)</f>
        <v/>
      </c>
      <c r="CK86" t="str">
        <f>IF('[1]Data Checking'!CO86="","",'[1]Data Checking'!CO86)</f>
        <v/>
      </c>
      <c r="CL86" t="str">
        <f>IF('[1]Data Checking'!CP86="","",'[1]Data Checking'!CP86)</f>
        <v/>
      </c>
      <c r="CM86" t="str">
        <f>IF('[1]Data Checking'!CQ86="","",'[1]Data Checking'!CQ86)</f>
        <v/>
      </c>
      <c r="CN86" t="str">
        <f>IF('[1]Data Checking'!CR86="","",'[1]Data Checking'!CR86)</f>
        <v/>
      </c>
      <c r="CO86" t="str">
        <f>IF('[1]Data Checking'!CS86="","",'[1]Data Checking'!CS86)</f>
        <v/>
      </c>
      <c r="CP86" t="str">
        <f>IF('[1]Data Checking'!CT86="","",'[1]Data Checking'!CT86)</f>
        <v/>
      </c>
      <c r="CQ86" t="str">
        <f>IF('[1]Data Checking'!CU86="","",'[1]Data Checking'!CU86)</f>
        <v/>
      </c>
      <c r="CR86" t="str">
        <f>IF('[1]Data Checking'!CV86="","",'[1]Data Checking'!CV86)</f>
        <v/>
      </c>
      <c r="CS86" t="str">
        <f>IF('[1]Data Checking'!CW86="","",'[1]Data Checking'!CW86)</f>
        <v/>
      </c>
      <c r="CT86" t="str">
        <f>IF('[1]Data Checking'!CX86="","",'[1]Data Checking'!CX86)</f>
        <v/>
      </c>
      <c r="CU86" t="str">
        <f>IF('[1]Data Checking'!CY86="","",'[1]Data Checking'!CY86)</f>
        <v/>
      </c>
      <c r="CV86" t="str">
        <f>IF('[1]Data Checking'!CZ86="","",'[1]Data Checking'!CZ86)</f>
        <v/>
      </c>
      <c r="CW86" t="str">
        <f>IF('[1]Data Checking'!DA86="","",'[1]Data Checking'!DA86)</f>
        <v/>
      </c>
      <c r="CX86" t="str">
        <f>IF('[1]Data Checking'!DB86="","",'[1]Data Checking'!DB86)</f>
        <v/>
      </c>
      <c r="CY86" t="str">
        <f>IF('[1]Data Checking'!DC86="","",'[1]Data Checking'!DC86)</f>
        <v/>
      </c>
      <c r="CZ86" t="str">
        <f>IF('[1]Data Checking'!DD86="","",'[1]Data Checking'!DD86)</f>
        <v/>
      </c>
      <c r="DA86" t="str">
        <f>IF('[1]Data Checking'!DE86="","",'[1]Data Checking'!DE86)</f>
        <v/>
      </c>
      <c r="DB86" t="str">
        <f>IF('[1]Data Checking'!DF86="","",'[1]Data Checking'!DF86)</f>
        <v/>
      </c>
      <c r="DC86" t="str">
        <f>IF('[1]Data Checking'!DG86="","",'[1]Data Checking'!DG86)</f>
        <v/>
      </c>
      <c r="DD86" t="str">
        <f>IF('[1]Data Checking'!DH86="","",'[1]Data Checking'!DH86)</f>
        <v/>
      </c>
      <c r="DE86" t="str">
        <f>IF('[1]Data Checking'!DI86="","",'[1]Data Checking'!DI86)</f>
        <v/>
      </c>
      <c r="DF86" t="str">
        <f>IF('[1]Data Checking'!DJ86="","",'[1]Data Checking'!DJ86)</f>
        <v/>
      </c>
      <c r="DG86" t="str">
        <f>IF('[1]Data Checking'!DK86="","",'[1]Data Checking'!DK86)</f>
        <v/>
      </c>
      <c r="DH86" t="str">
        <f>IF('[1]Data Checking'!DL86="","",'[1]Data Checking'!DL86)</f>
        <v/>
      </c>
      <c r="DI86" t="str">
        <f>IF('[1]Data Checking'!DM86="","",'[1]Data Checking'!DM86)</f>
        <v/>
      </c>
      <c r="DJ86" t="str">
        <f>IF('[1]Data Checking'!DN86="","",'[1]Data Checking'!DN86)</f>
        <v/>
      </c>
      <c r="DK86" t="str">
        <f>IF('[1]Data Checking'!DO86="","",'[1]Data Checking'!DO86)</f>
        <v/>
      </c>
      <c r="DL86" t="str">
        <f>IF('[1]Data Checking'!DP86="","",'[1]Data Checking'!DP86)</f>
        <v/>
      </c>
      <c r="DM86" t="str">
        <f>IF('[1]Data Checking'!DQ86="","",'[1]Data Checking'!DQ86)</f>
        <v/>
      </c>
      <c r="DN86" t="str">
        <f>IF('[1]Data Checking'!DR86="","",'[1]Data Checking'!DR86)</f>
        <v/>
      </c>
      <c r="DO86" t="str">
        <f>IF('[1]Data Checking'!DS86="","",'[1]Data Checking'!DS86)</f>
        <v/>
      </c>
      <c r="DP86" t="str">
        <f>IF('[1]Data Checking'!DT86="","",'[1]Data Checking'!DT86)</f>
        <v/>
      </c>
      <c r="DQ86" t="str">
        <f>IF('[1]Data Checking'!DU86="","",'[1]Data Checking'!DU86)</f>
        <v/>
      </c>
      <c r="DR86" t="str">
        <f>IF('[1]Data Checking'!DV86="","",'[1]Data Checking'!DV86)</f>
        <v/>
      </c>
      <c r="DS86" t="str">
        <f>IF('[1]Data Checking'!DW86="","",'[1]Data Checking'!DW86)</f>
        <v/>
      </c>
      <c r="DT86" t="str">
        <f>IF('[1]Data Checking'!DX86="","",'[1]Data Checking'!DX86)</f>
        <v/>
      </c>
      <c r="DU86" t="str">
        <f>IF('[1]Data Checking'!DY86="","",'[1]Data Checking'!DY86)</f>
        <v/>
      </c>
      <c r="DV86" t="str">
        <f>IF('[1]Data Checking'!DZ86="","",'[1]Data Checking'!DZ86)</f>
        <v/>
      </c>
      <c r="DW86" t="str">
        <f>IF('[1]Data Checking'!EA86="","",'[1]Data Checking'!EA86)</f>
        <v/>
      </c>
      <c r="DX86" t="str">
        <f>IF('[1]Data Checking'!EB86="","",'[1]Data Checking'!EB86)</f>
        <v/>
      </c>
      <c r="DY86" t="str">
        <f>IF('[1]Data Checking'!EC86="","",'[1]Data Checking'!EC86)</f>
        <v/>
      </c>
      <c r="DZ86" t="str">
        <f>IF('[1]Data Checking'!ED86="","",'[1]Data Checking'!ED86)</f>
        <v/>
      </c>
      <c r="EA86" t="str">
        <f>IF('[1]Data Checking'!EE86="","",'[1]Data Checking'!EE86)</f>
        <v/>
      </c>
      <c r="EB86" t="str">
        <f>IF('[1]Data Checking'!EF86="","",'[1]Data Checking'!EF86)</f>
        <v/>
      </c>
      <c r="EC86" t="str">
        <f>IF('[1]Data Checking'!EG86="","",'[1]Data Checking'!EG86)</f>
        <v/>
      </c>
      <c r="ED86" t="str">
        <f>IF('[1]Data Checking'!EH86="","",'[1]Data Checking'!EH86)</f>
        <v/>
      </c>
      <c r="EE86" t="str">
        <f>IF('[1]Data Checking'!EI86="","",'[1]Data Checking'!EI86)</f>
        <v/>
      </c>
      <c r="EF86" t="str">
        <f>IF('[1]Data Checking'!EJ86="","",'[1]Data Checking'!EJ86)</f>
        <v/>
      </c>
      <c r="EG86" t="str">
        <f>IF('[1]Data Checking'!EK86="","",'[1]Data Checking'!EK86)</f>
        <v/>
      </c>
      <c r="EH86" t="str">
        <f>IF('[1]Data Checking'!EL86="","",'[1]Data Checking'!EL86)</f>
        <v/>
      </c>
      <c r="EI86" t="str">
        <f>IF('[1]Data Checking'!EM86="","",'[1]Data Checking'!EM86)</f>
        <v/>
      </c>
      <c r="EJ86" t="str">
        <f>IF('[1]Data Checking'!EN86="","",'[1]Data Checking'!EN86)</f>
        <v/>
      </c>
      <c r="EK86" t="str">
        <f>IF('[1]Data Checking'!EO86="","",'[1]Data Checking'!EO86)</f>
        <v>Savon lessive Brosse à dent Dentifrice Papier toilette Serviettes hygiéniques Chlore en grain (nettoyage) Savon pour se laver</v>
      </c>
      <c r="EL86">
        <f>IF('[1]Data Checking'!EP86="","",'[1]Data Checking'!EP86)</f>
        <v>1</v>
      </c>
      <c r="EM86">
        <f>IF('[1]Data Checking'!EQ86="","",'[1]Data Checking'!EQ86)</f>
        <v>1</v>
      </c>
      <c r="EN86">
        <f>IF('[1]Data Checking'!ER86="","",'[1]Data Checking'!ER86)</f>
        <v>1</v>
      </c>
      <c r="EO86">
        <f>IF('[1]Data Checking'!ES86="","",'[1]Data Checking'!ES86)</f>
        <v>1</v>
      </c>
      <c r="EP86">
        <f>IF('[1]Data Checking'!ET86="","",'[1]Data Checking'!ET86)</f>
        <v>1</v>
      </c>
      <c r="EQ86">
        <f>IF('[1]Data Checking'!EU86="","",'[1]Data Checking'!EU86)</f>
        <v>1</v>
      </c>
      <c r="ER86">
        <f>IF('[1]Data Checking'!EV86="","",'[1]Data Checking'!EV86)</f>
        <v>1</v>
      </c>
      <c r="ES86">
        <f>IF('[1]Data Checking'!EW86="","",'[1]Data Checking'!EW86)</f>
        <v>0</v>
      </c>
      <c r="ET86">
        <f>IF('[1]Data Checking'!EX86="","",'[1]Data Checking'!EX86)</f>
        <v>0</v>
      </c>
      <c r="EU86">
        <f>IF('[1]Data Checking'!EY86="","",'[1]Data Checking'!EY86)</f>
        <v>0</v>
      </c>
      <c r="EV86">
        <f>IF('[1]Data Checking'!EZ86="","",'[1]Data Checking'!EZ86)</f>
        <v>0</v>
      </c>
      <c r="EW86" t="str">
        <f>IF('[1]Data Checking'!FA86="","",'[1]Data Checking'!FA86)</f>
        <v>Oui</v>
      </c>
      <c r="EX86">
        <f>IF('[1]Data Checking'!FB86="","",'[1]Data Checking'!FB86)</f>
        <v>30</v>
      </c>
      <c r="EY86">
        <f>IF('[1]Data Checking'!FC86="","",'[1]Data Checking'!FC86)</f>
        <v>30</v>
      </c>
      <c r="EZ86" t="str">
        <f>IF('[1]Data Checking'!FD86="","",'[1]Data Checking'!FD86)</f>
        <v/>
      </c>
      <c r="FA86" t="str">
        <f>IF('[1]Data Checking'!FE86="","",'[1]Data Checking'!FE86)</f>
        <v/>
      </c>
      <c r="FB86" t="str">
        <f>IF('[1]Data Checking'!FF86="","",'[1]Data Checking'!FF86)</f>
        <v/>
      </c>
      <c r="FC86">
        <f>IF('[1]Data Checking'!FG86="","",'[1]Data Checking'!FG86)</f>
        <v>30</v>
      </c>
      <c r="FD86" t="str">
        <f>IF('[1]Data Checking'!FH86="","",'[1]Data Checking'!FH86)</f>
        <v>Non</v>
      </c>
      <c r="FE86">
        <f>IF('[1]Data Checking'!FI86="","",'[1]Data Checking'!FI86)</f>
        <v>20</v>
      </c>
      <c r="FF86" t="str">
        <f>IF('[1]Data Checking'!FJ86="","",'[1]Data Checking'!FJ86)</f>
        <v>Non</v>
      </c>
      <c r="FG86">
        <f>IF('[1]Data Checking'!FK86="","",'[1]Data Checking'!FK86)</f>
        <v>25</v>
      </c>
      <c r="FH86" t="str">
        <f>IF('[1]Data Checking'!FL86="","",'[1]Data Checking'!FL86)</f>
        <v>Oui</v>
      </c>
      <c r="FI86" t="str">
        <f>IF('[1]Data Checking'!FM86="","",'[1]Data Checking'!FM86)</f>
        <v>Oui</v>
      </c>
      <c r="FJ86">
        <f>IF('[1]Data Checking'!FN86="","",'[1]Data Checking'!FN86)</f>
        <v>25</v>
      </c>
      <c r="FK86" t="str">
        <f>IF('[1]Data Checking'!FO86="","",'[1]Data Checking'!FO86)</f>
        <v/>
      </c>
      <c r="FL86" t="str">
        <f>IF('[1]Data Checking'!FP86="","",'[1]Data Checking'!FP86)</f>
        <v/>
      </c>
      <c r="FM86">
        <f>IF('[1]Data Checking'!FQ86="","",'[1]Data Checking'!FQ86)</f>
        <v>25</v>
      </c>
      <c r="FN86" t="str">
        <f>IF('[1]Data Checking'!FR86="","",'[1]Data Checking'!FR86)</f>
        <v>Non</v>
      </c>
      <c r="FO86" t="str">
        <f>IF('[1]Data Checking'!FS86="","",'[1]Data Checking'!FS86)</f>
        <v>Oui</v>
      </c>
      <c r="FP86">
        <f>IF('[1]Data Checking'!FT86="","",'[1]Data Checking'!FT86)</f>
        <v>100</v>
      </c>
      <c r="FQ86" t="str">
        <f>IF('[1]Data Checking'!FU86="","",'[1]Data Checking'!FU86)</f>
        <v/>
      </c>
      <c r="FR86" t="str">
        <f>IF('[1]Data Checking'!FV86="","",'[1]Data Checking'!FV86)</f>
        <v/>
      </c>
      <c r="FS86">
        <f>IF('[1]Data Checking'!FW86="","",'[1]Data Checking'!FW86)</f>
        <v>100</v>
      </c>
      <c r="FT86" t="str">
        <f>IF('[1]Data Checking'!FX86="","",'[1]Data Checking'!FX86)</f>
        <v>Non</v>
      </c>
      <c r="FU86" t="str">
        <f>IF('[1]Data Checking'!FY86="","",'[1]Data Checking'!FY86)</f>
        <v>Oui</v>
      </c>
      <c r="FV86">
        <f>IF('[1]Data Checking'!FZ86="","",'[1]Data Checking'!FZ86)</f>
        <v>85</v>
      </c>
      <c r="FW86" t="str">
        <f>IF('[1]Data Checking'!GA86="","",'[1]Data Checking'!GA86)</f>
        <v/>
      </c>
      <c r="FX86" t="str">
        <f>IF('[1]Data Checking'!GB86="","",'[1]Data Checking'!GB86)</f>
        <v/>
      </c>
      <c r="FY86" t="str">
        <f>IF('[1]Data Checking'!GC86="","",'[1]Data Checking'!GC86)</f>
        <v/>
      </c>
      <c r="FZ86">
        <f>IF('[1]Data Checking'!GD86="","",'[1]Data Checking'!GD86)</f>
        <v>85</v>
      </c>
      <c r="GA86" t="str">
        <f>IF('[1]Data Checking'!GE86="","",'[1]Data Checking'!GE86)</f>
        <v>Non</v>
      </c>
      <c r="GB86" t="str">
        <f>IF('[1]Data Checking'!GF86="","",'[1]Data Checking'!GF86)</f>
        <v>Oui</v>
      </c>
      <c r="GC86" t="str">
        <f>IF('[1]Data Checking'!GG86="","",'[1]Data Checking'!GG86)</f>
        <v/>
      </c>
      <c r="GD86">
        <f>IF('[1]Data Checking'!GH86="","",'[1]Data Checking'!GH86)</f>
        <v>10</v>
      </c>
      <c r="GE86" t="str">
        <f>IF('[1]Data Checking'!GI86="","",'[1]Data Checking'!GI86)</f>
        <v/>
      </c>
      <c r="GF86" t="str">
        <f>IF('[1]Data Checking'!GJ86="","",'[1]Data Checking'!GJ86)</f>
        <v/>
      </c>
      <c r="GG86" t="str">
        <f>IF('[1]Data Checking'!GK86="","",'[1]Data Checking'!GK86)</f>
        <v/>
      </c>
      <c r="GH86" t="str">
        <f>IF('[1]Data Checking'!GL86="","",'[1]Data Checking'!GL86)</f>
        <v/>
      </c>
      <c r="GI86" t="str">
        <f>IF('[1]Data Checking'!GM86="","",'[1]Data Checking'!GM86)</f>
        <v/>
      </c>
      <c r="GJ86" t="str">
        <f>IF('[1]Data Checking'!GN86="","",'[1]Data Checking'!GN86)</f>
        <v/>
      </c>
      <c r="GK86" t="str">
        <f>IF('[1]Data Checking'!GO86="","",'[1]Data Checking'!GO86)</f>
        <v>Non</v>
      </c>
      <c r="GL86" t="str">
        <f>IF('[1]Data Checking'!GP86="","",'[1]Data Checking'!GP86)</f>
        <v>NA</v>
      </c>
      <c r="GM86">
        <f>IF('[1]Data Checking'!GQ86="","",'[1]Data Checking'!GQ86)</f>
        <v>10</v>
      </c>
      <c r="GN86" t="str">
        <f>IF('[1]Data Checking'!GR86="","",'[1]Data Checking'!GR86)</f>
        <v/>
      </c>
      <c r="GO86" t="str">
        <f>IF('[1]Data Checking'!GS86="","",'[1]Data Checking'!GS86)</f>
        <v/>
      </c>
      <c r="GP86" t="str">
        <f>IF('[1]Data Checking'!GT86="","",'[1]Data Checking'!GT86)</f>
        <v/>
      </c>
      <c r="GQ86" t="str">
        <f>IF('[1]Data Checking'!GU86="","",'[1]Data Checking'!GU86)</f>
        <v>Oui</v>
      </c>
      <c r="GR86" t="str">
        <f>IF('[1]Data Checking'!GV86="","",'[1]Data Checking'!GV86)</f>
        <v>Je ne sais pas, je ne souhaite pas répondre</v>
      </c>
      <c r="GS86">
        <f>IF('[1]Data Checking'!GW86="","",'[1]Data Checking'!GW86)</f>
        <v>0</v>
      </c>
      <c r="GT86">
        <f>IF('[1]Data Checking'!GX86="","",'[1]Data Checking'!GX86)</f>
        <v>0</v>
      </c>
      <c r="GU86">
        <f>IF('[1]Data Checking'!GY86="","",'[1]Data Checking'!GY86)</f>
        <v>0</v>
      </c>
      <c r="GV86">
        <f>IF('[1]Data Checking'!GZ86="","",'[1]Data Checking'!GZ86)</f>
        <v>0</v>
      </c>
      <c r="GW86">
        <f>IF('[1]Data Checking'!HA86="","",'[1]Data Checking'!HA86)</f>
        <v>0</v>
      </c>
      <c r="GX86">
        <f>IF('[1]Data Checking'!HB86="","",'[1]Data Checking'!HB86)</f>
        <v>0</v>
      </c>
      <c r="GY86">
        <f>IF('[1]Data Checking'!HC86="","",'[1]Data Checking'!HC86)</f>
        <v>0</v>
      </c>
      <c r="GZ86">
        <f>IF('[1]Data Checking'!HD86="","",'[1]Data Checking'!HD86)</f>
        <v>0</v>
      </c>
      <c r="HA86">
        <f>IF('[1]Data Checking'!HE86="","",'[1]Data Checking'!HE86)</f>
        <v>0</v>
      </c>
      <c r="HB86">
        <f>IF('[1]Data Checking'!HF86="","",'[1]Data Checking'!HF86)</f>
        <v>0</v>
      </c>
      <c r="HC86">
        <f>IF('[1]Data Checking'!HG86="","",'[1]Data Checking'!HG86)</f>
        <v>0</v>
      </c>
      <c r="HD86">
        <f>IF('[1]Data Checking'!HH86="","",'[1]Data Checking'!HH86)</f>
        <v>0</v>
      </c>
      <c r="HE86">
        <f>IF('[1]Data Checking'!HI86="","",'[1]Data Checking'!HI86)</f>
        <v>1</v>
      </c>
      <c r="HF86" t="str">
        <f>IF('[1]Data Checking'!HJ86="","",'[1]Data Checking'!HJ86)</f>
        <v/>
      </c>
      <c r="HG86" t="str">
        <f>IF('[1]Data Checking'!HK86="","",'[1]Data Checking'!HK86)</f>
        <v>Chlore en grain (nettoyage)</v>
      </c>
      <c r="HH86">
        <f>IF('[1]Data Checking'!HL86="","",'[1]Data Checking'!HL86)</f>
        <v>0</v>
      </c>
      <c r="HI86">
        <f>IF('[1]Data Checking'!HM86="","",'[1]Data Checking'!HM86)</f>
        <v>0</v>
      </c>
      <c r="HJ86">
        <f>IF('[1]Data Checking'!HN86="","",'[1]Data Checking'!HN86)</f>
        <v>0</v>
      </c>
      <c r="HK86">
        <f>IF('[1]Data Checking'!HO86="","",'[1]Data Checking'!HO86)</f>
        <v>0</v>
      </c>
      <c r="HL86">
        <f>IF('[1]Data Checking'!HP86="","",'[1]Data Checking'!HP86)</f>
        <v>0</v>
      </c>
      <c r="HM86">
        <f>IF('[1]Data Checking'!HQ86="","",'[1]Data Checking'!HQ86)</f>
        <v>1</v>
      </c>
      <c r="HN86">
        <f>IF('[1]Data Checking'!HR86="","",'[1]Data Checking'!HR86)</f>
        <v>0</v>
      </c>
      <c r="HO86">
        <f>IF('[1]Data Checking'!HS86="","",'[1]Data Checking'!HS86)</f>
        <v>0</v>
      </c>
      <c r="HP86">
        <f>IF('[1]Data Checking'!HT86="","",'[1]Data Checking'!HT86)</f>
        <v>0</v>
      </c>
      <c r="HQ86">
        <f>IF('[1]Data Checking'!HU86="","",'[1]Data Checking'!HU86)</f>
        <v>0</v>
      </c>
      <c r="HR86">
        <f>IF('[1]Data Checking'!HV86="","",'[1]Data Checking'!HV86)</f>
        <v>0</v>
      </c>
      <c r="HS86" t="str">
        <f>IF('[1]Data Checking'!HW86="","",'[1]Data Checking'!HW86)</f>
        <v>Non</v>
      </c>
      <c r="HT86" t="str">
        <f>IF('[1]Data Checking'!HX86="","",'[1]Data Checking'!HX86)</f>
        <v>Non</v>
      </c>
      <c r="HU86" t="str">
        <f>IF('[1]Data Checking'!HY86="","",'[1]Data Checking'!HY86)</f>
        <v>Oui</v>
      </c>
      <c r="HV86" t="str">
        <f>IF('[1]Data Checking'!HZ86="","",'[1]Data Checking'!HZ86)</f>
        <v>Nord</v>
      </c>
      <c r="HW86" t="str">
        <f>IF('[1]Data Checking'!IA86="","",'[1]Data Checking'!IA86)</f>
        <v>Meme</v>
      </c>
      <c r="HX86" t="str">
        <f>IF('[1]Data Checking'!IB86="","",'[1]Data Checking'!IB86)</f>
        <v>Limonade</v>
      </c>
      <c r="HY86" t="str">
        <f>IF('[1]Data Checking'!IC86="","",'[1]Data Checking'!IC86)</f>
        <v>Meme</v>
      </c>
      <c r="HZ86" t="str">
        <f>IF('[1]Data Checking'!ID86="","",'[1]Data Checking'!ID86)</f>
        <v/>
      </c>
      <c r="IA86" t="str">
        <f>IF('[1]Data Checking'!IE86="","",'[1]Data Checking'!IE86)</f>
        <v/>
      </c>
      <c r="IB86" t="str">
        <f>IF('[1]Data Checking'!IF86="","",'[1]Data Checking'!IF86)</f>
        <v>Non</v>
      </c>
      <c r="IC86" t="str">
        <f>IF('[1]Data Checking'!IG86="","",'[1]Data Checking'!IG86)</f>
        <v/>
      </c>
      <c r="ID86" t="str">
        <f>IF('[1]Data Checking'!IH86="","",'[1]Data Checking'!IH86)</f>
        <v/>
      </c>
      <c r="IE86" t="str">
        <f>IF('[1]Data Checking'!II86="","",'[1]Data Checking'!II86)</f>
        <v/>
      </c>
      <c r="IF86" t="str">
        <f>IF('[1]Data Checking'!IJ86="","",'[1]Data Checking'!IJ86)</f>
        <v/>
      </c>
      <c r="IG86" t="str">
        <f>IF('[1]Data Checking'!IK86="","",'[1]Data Checking'!IK86)</f>
        <v/>
      </c>
      <c r="IH86" t="str">
        <f>IF('[1]Data Checking'!IL86="","",'[1]Data Checking'!IL86)</f>
        <v/>
      </c>
      <c r="II86" t="str">
        <f>IF('[1]Data Checking'!IM86="","",'[1]Data Checking'!IM86)</f>
        <v/>
      </c>
      <c r="IJ86" t="str">
        <f>IF('[1]Data Checking'!IN86="","",'[1]Data Checking'!IN86)</f>
        <v/>
      </c>
      <c r="IK86" t="str">
        <f>IF('[1]Data Checking'!IO86="","",'[1]Data Checking'!IO86)</f>
        <v>Risques de vols ou pillages</v>
      </c>
      <c r="IL86">
        <f>IF('[1]Data Checking'!IP86="","",'[1]Data Checking'!IP86)</f>
        <v>1</v>
      </c>
      <c r="IM86">
        <f>IF('[1]Data Checking'!IQ86="","",'[1]Data Checking'!IQ86)</f>
        <v>0</v>
      </c>
      <c r="IN86">
        <f>IF('[1]Data Checking'!IR86="","",'[1]Data Checking'!IR86)</f>
        <v>0</v>
      </c>
      <c r="IO86">
        <f>IF('[1]Data Checking'!IS86="","",'[1]Data Checking'!IS86)</f>
        <v>0</v>
      </c>
      <c r="IP86">
        <f>IF('[1]Data Checking'!IT86="","",'[1]Data Checking'!IT86)</f>
        <v>0</v>
      </c>
      <c r="IQ86">
        <f>IF('[1]Data Checking'!IU86="","",'[1]Data Checking'!IU86)</f>
        <v>0</v>
      </c>
      <c r="IR86">
        <f>IF('[1]Data Checking'!IV86="","",'[1]Data Checking'!IV86)</f>
        <v>0</v>
      </c>
      <c r="IS86">
        <f>IF('[1]Data Checking'!IW86="","",'[1]Data Checking'!IW86)</f>
        <v>0</v>
      </c>
      <c r="IT86" t="str">
        <f>IF('[1]Data Checking'!IX86="","",'[1]Data Checking'!IX86)</f>
        <v/>
      </c>
      <c r="IU86" t="str">
        <f>IF('[1]Data Checking'!IY86="","",'[1]Data Checking'!IY86)</f>
        <v>Non</v>
      </c>
      <c r="IV86" t="str">
        <f>IF('[1]Data Checking'!IZ86="","",'[1]Data Checking'!IZ86)</f>
        <v/>
      </c>
      <c r="IW86" t="str">
        <f>IF('[1]Data Checking'!JA86="","",'[1]Data Checking'!JA86)</f>
        <v/>
      </c>
      <c r="IX86" t="str">
        <f>IF('[1]Data Checking'!JB86="","",'[1]Data Checking'!JB86)</f>
        <v/>
      </c>
      <c r="IY86" t="str">
        <f>IF('[1]Data Checking'!JC86="","",'[1]Data Checking'!JC86)</f>
        <v/>
      </c>
      <c r="IZ86" t="str">
        <f>IF('[1]Data Checking'!JD86="","",'[1]Data Checking'!JD86)</f>
        <v/>
      </c>
      <c r="JA86" t="str">
        <f>IF('[1]Data Checking'!JE86="","",'[1]Data Checking'!JE86)</f>
        <v/>
      </c>
      <c r="JB86" t="str">
        <f>IF('[1]Data Checking'!JF86="","",'[1]Data Checking'!JF86)</f>
        <v/>
      </c>
      <c r="JC86" t="str">
        <f>IF('[1]Data Checking'!JG86="","",'[1]Data Checking'!JG86)</f>
        <v/>
      </c>
      <c r="JD86" t="str">
        <f>IF('[1]Data Checking'!JH86="","",'[1]Data Checking'!JH86)</f>
        <v/>
      </c>
      <c r="JE86" t="str">
        <f>IF('[1]Data Checking'!JI86="","",'[1]Data Checking'!JI86)</f>
        <v/>
      </c>
      <c r="JF86" t="str">
        <f>IF('[1]Data Checking'!JJ86="","",'[1]Data Checking'!JJ86)</f>
        <v/>
      </c>
      <c r="JG86" t="str">
        <f>IF('[1]Data Checking'!JK86="","",'[1]Data Checking'!JK86)</f>
        <v/>
      </c>
      <c r="JH86" t="str">
        <f>IF('[1]Data Checking'!JL86="","",'[1]Data Checking'!JL86)</f>
        <v/>
      </c>
      <c r="JI86" t="str">
        <f>IF('[1]Data Checking'!JM86="","",'[1]Data Checking'!JM86)</f>
        <v/>
      </c>
      <c r="JJ86" t="str">
        <f>IF('[1]Data Checking'!JN86="","",'[1]Data Checking'!JN86)</f>
        <v/>
      </c>
      <c r="JK86" t="str">
        <f>IF('[1]Data Checking'!JO86="","",'[1]Data Checking'!JO86)</f>
        <v/>
      </c>
      <c r="JL86" t="str">
        <f>IF('[1]Data Checking'!JP86="","",'[1]Data Checking'!JP86)</f>
        <v/>
      </c>
      <c r="JM86" t="str">
        <f>IF('[1]Data Checking'!JQ86="","",'[1]Data Checking'!JQ86)</f>
        <v/>
      </c>
      <c r="JN86" t="str">
        <f>IF('[1]Data Checking'!JR86="","",'[1]Data Checking'!JR86)</f>
        <v/>
      </c>
      <c r="JO86" t="str">
        <f>IF('[1]Data Checking'!JS86="","",'[1]Data Checking'!JS86)</f>
        <v/>
      </c>
      <c r="JP86" t="str">
        <f>IF('[1]Data Checking'!JT86="","",'[1]Data Checking'!JT86)</f>
        <v/>
      </c>
      <c r="JQ86" t="str">
        <f>IF('[1]Data Checking'!JU86="","",'[1]Data Checking'!JU86)</f>
        <v/>
      </c>
      <c r="JR86" t="str">
        <f>IF('[1]Data Checking'!JV86="","",'[1]Data Checking'!JV86)</f>
        <v/>
      </c>
      <c r="JS86" t="str">
        <f>IF('[1]Data Checking'!JW86="","",'[1]Data Checking'!JW86)</f>
        <v/>
      </c>
      <c r="JT86" t="str">
        <f>IF('[1]Data Checking'!JX86="","",'[1]Data Checking'!JX86)</f>
        <v/>
      </c>
      <c r="JU86" t="str">
        <f>IF('[1]Data Checking'!JY86="","",'[1]Data Checking'!JY86)</f>
        <v/>
      </c>
      <c r="JV86" t="str">
        <f>IF('[1]Data Checking'!JZ86="","",'[1]Data Checking'!JZ86)</f>
        <v/>
      </c>
      <c r="JW86" t="str">
        <f>IF('[1]Data Checking'!KA86="","",'[1]Data Checking'!KA86)</f>
        <v/>
      </c>
      <c r="JX86" t="str">
        <f>IF('[1]Data Checking'!KB86="","",'[1]Data Checking'!KB86)</f>
        <v/>
      </c>
      <c r="JY86" t="str">
        <f>IF('[1]Data Checking'!KC86="","",'[1]Data Checking'!KC86)</f>
        <v/>
      </c>
      <c r="JZ86" t="str">
        <f>IF('[1]Data Checking'!KD86="","",'[1]Data Checking'!KD86)</f>
        <v/>
      </c>
      <c r="KA86" t="str">
        <f>IF('[1]Data Checking'!KE86="","",'[1]Data Checking'!KE86)</f>
        <v/>
      </c>
      <c r="KB86" t="str">
        <f>IF('[1]Data Checking'!KF86="","",'[1]Data Checking'!KF86)</f>
        <v/>
      </c>
      <c r="KC86" t="str">
        <f>IF('[1]Data Checking'!KG86="","",'[1]Data Checking'!KG86)</f>
        <v/>
      </c>
      <c r="KD86" t="str">
        <f>IF('[1]Data Checking'!KH86="","",'[1]Data Checking'!KH86)</f>
        <v/>
      </c>
      <c r="KE86" t="str">
        <f>IF('[1]Data Checking'!KI86="","",'[1]Data Checking'!KI86)</f>
        <v/>
      </c>
      <c r="KF86" t="str">
        <f>IF('[1]Data Checking'!KJ86="","",'[1]Data Checking'!KJ86)</f>
        <v/>
      </c>
      <c r="KG86" t="str">
        <f>IF('[1]Data Checking'!KK86="","",'[1]Data Checking'!KK86)</f>
        <v/>
      </c>
      <c r="KH86" t="str">
        <f>IF('[1]Data Checking'!KL86="","",'[1]Data Checking'!KL86)</f>
        <v/>
      </c>
      <c r="KI86" t="str">
        <f>IF('[1]Data Checking'!KM86="","",'[1]Data Checking'!KM86)</f>
        <v/>
      </c>
      <c r="KJ86" t="str">
        <f>IF('[1]Data Checking'!KN86="","",'[1]Data Checking'!KN86)</f>
        <v/>
      </c>
      <c r="KK86" t="str">
        <f>IF('[1]Data Checking'!KO86="","",'[1]Data Checking'!KO86)</f>
        <v/>
      </c>
      <c r="KL86" t="str">
        <f>IF('[1]Data Checking'!KP86="","",'[1]Data Checking'!KP86)</f>
        <v/>
      </c>
      <c r="KM86" t="str">
        <f>IF('[1]Data Checking'!KQ86="","",'[1]Data Checking'!KQ86)</f>
        <v/>
      </c>
      <c r="KN86" t="str">
        <f>IF('[1]Data Checking'!KR86="","",'[1]Data Checking'!KR86)</f>
        <v/>
      </c>
      <c r="KO86" t="str">
        <f>IF('[1]Data Checking'!KS86="","",'[1]Data Checking'!KS86)</f>
        <v/>
      </c>
      <c r="KP86" t="str">
        <f>IF('[1]Data Checking'!KT86="","",'[1]Data Checking'!KT86)</f>
        <v/>
      </c>
      <c r="KQ86" t="str">
        <f>IF('[1]Data Checking'!KU86="","",'[1]Data Checking'!KU86)</f>
        <v/>
      </c>
      <c r="KR86" t="str">
        <f>IF('[1]Data Checking'!KV86="","",'[1]Data Checking'!KV86)</f>
        <v/>
      </c>
      <c r="KS86" t="str">
        <f>IF('[1]Data Checking'!KW86="","",'[1]Data Checking'!KW86)</f>
        <v/>
      </c>
      <c r="KT86" t="str">
        <f>IF('[1]Data Checking'!KX86="","",'[1]Data Checking'!KX86)</f>
        <v/>
      </c>
      <c r="KU86" t="str">
        <f>IF('[1]Data Checking'!KY86="","",'[1]Data Checking'!KY86)</f>
        <v/>
      </c>
      <c r="KV86" t="str">
        <f>IF('[1]Data Checking'!KZ86="","",'[1]Data Checking'!KZ86)</f>
        <v/>
      </c>
      <c r="KW86" t="str">
        <f>IF('[1]Data Checking'!LA86="","",'[1]Data Checking'!LA86)</f>
        <v/>
      </c>
      <c r="KX86" t="str">
        <f>IF('[1]Data Checking'!LB86="","",'[1]Data Checking'!LB86)</f>
        <v/>
      </c>
      <c r="KY86" t="str">
        <f>IF('[1]Data Checking'!LC86="","",'[1]Data Checking'!LC86)</f>
        <v/>
      </c>
      <c r="KZ86" t="str">
        <f>IF('[1]Data Checking'!LD86="","",'[1]Data Checking'!LD86)</f>
        <v/>
      </c>
      <c r="LA86" t="str">
        <f>IF('[1]Data Checking'!LE86="","",'[1]Data Checking'!LE86)</f>
        <v/>
      </c>
      <c r="LB86" t="str">
        <f>IF('[1]Data Checking'!LF86="","",'[1]Data Checking'!LF86)</f>
        <v/>
      </c>
      <c r="LC86" t="str">
        <f>IF('[1]Data Checking'!LG86="","",'[1]Data Checking'!LG86)</f>
        <v/>
      </c>
      <c r="LD86" t="str">
        <f>IF('[1]Data Checking'!LH86="","",'[1]Data Checking'!LH86)</f>
        <v/>
      </c>
      <c r="LE86" t="str">
        <f>IF('[1]Data Checking'!LI86="","",'[1]Data Checking'!LI86)</f>
        <v/>
      </c>
      <c r="LF86" t="str">
        <f>IF('[1]Data Checking'!LJ86="","",'[1]Data Checking'!LJ86)</f>
        <v/>
      </c>
      <c r="LG86" t="str">
        <f>IF('[1]Data Checking'!LK86="","",'[1]Data Checking'!LK86)</f>
        <v/>
      </c>
      <c r="LH86" t="str">
        <f>IF('[1]Data Checking'!LL86="","",'[1]Data Checking'!LL86)</f>
        <v/>
      </c>
      <c r="LI86" t="str">
        <f>IF('[1]Data Checking'!LM86="","",'[1]Data Checking'!LM86)</f>
        <v/>
      </c>
      <c r="LJ86" t="str">
        <f>IF('[1]Data Checking'!LN86="","",'[1]Data Checking'!LN86)</f>
        <v/>
      </c>
      <c r="LK86" t="str">
        <f>IF('[1]Data Checking'!LO86="","",'[1]Data Checking'!LO86)</f>
        <v/>
      </c>
      <c r="LL86" t="str">
        <f>IF('[1]Data Checking'!LP86="","",'[1]Data Checking'!LP86)</f>
        <v/>
      </c>
      <c r="LM86" t="str">
        <f>IF('[1]Data Checking'!LQ86="","",'[1]Data Checking'!LQ86)</f>
        <v/>
      </c>
      <c r="LN86" t="str">
        <f>IF('[1]Data Checking'!LR86="","",'[1]Data Checking'!LR86)</f>
        <v/>
      </c>
      <c r="LO86" t="str">
        <f>IF('[1]Data Checking'!LS86="","",'[1]Data Checking'!LS86)</f>
        <v/>
      </c>
      <c r="LP86" t="str">
        <f>IF('[1]Data Checking'!LT86="","",'[1]Data Checking'!LT86)</f>
        <v/>
      </c>
      <c r="LQ86" t="str">
        <f>IF('[1]Data Checking'!LU86="","",'[1]Data Checking'!LU86)</f>
        <v/>
      </c>
      <c r="LR86" t="str">
        <f>IF('[1]Data Checking'!LV86="","",'[1]Data Checking'!LV86)</f>
        <v/>
      </c>
      <c r="LS86" t="str">
        <f>IF('[1]Data Checking'!LW86="","",'[1]Data Checking'!LW86)</f>
        <v/>
      </c>
      <c r="LT86" t="str">
        <f>IF('[1]Data Checking'!LX86="","",'[1]Data Checking'!LX86)</f>
        <v/>
      </c>
      <c r="LU86" t="str">
        <f>IF('[1]Data Checking'!LY86="","",'[1]Data Checking'!LY86)</f>
        <v/>
      </c>
      <c r="LV86" t="str">
        <f>IF('[1]Data Checking'!LZ86="","",'[1]Data Checking'!LZ86)</f>
        <v/>
      </c>
      <c r="LW86" t="str">
        <f>IF('[1]Data Checking'!MA86="","",'[1]Data Checking'!MA86)</f>
        <v/>
      </c>
      <c r="LX86" t="str">
        <f>IF('[1]Data Checking'!MB86="","",'[1]Data Checking'!MB86)</f>
        <v/>
      </c>
      <c r="LY86" t="str">
        <f>IF('[1]Data Checking'!MC86="","",'[1]Data Checking'!MC86)</f>
        <v/>
      </c>
      <c r="LZ86" t="str">
        <f>IF('[1]Data Checking'!MD86="","",'[1]Data Checking'!MD86)</f>
        <v/>
      </c>
      <c r="MA86" t="str">
        <f>IF('[1]Data Checking'!ME86="","",'[1]Data Checking'!ME86)</f>
        <v/>
      </c>
      <c r="MB86" t="str">
        <f>IF('[1]Data Checking'!MF86="","",'[1]Data Checking'!MF86)</f>
        <v/>
      </c>
      <c r="MC86" t="str">
        <f>IF('[1]Data Checking'!MG86="","",'[1]Data Checking'!MG86)</f>
        <v/>
      </c>
      <c r="MD86" t="str">
        <f>IF('[1]Data Checking'!MH86="","",'[1]Data Checking'!MH86)</f>
        <v/>
      </c>
      <c r="ME86" t="str">
        <f>IF('[1]Data Checking'!MI86="","",'[1]Data Checking'!MI86)</f>
        <v/>
      </c>
      <c r="MF86" t="str">
        <f>IF('[1]Data Checking'!MJ86="","",'[1]Data Checking'!MJ86)</f>
        <v/>
      </c>
      <c r="MG86" t="str">
        <f>IF('[1]Data Checking'!MK86="","",'[1]Data Checking'!MK86)</f>
        <v/>
      </c>
      <c r="MH86" t="str">
        <f>IF('[1]Data Checking'!ML86="","",'[1]Data Checking'!ML86)</f>
        <v/>
      </c>
      <c r="MI86" t="str">
        <f>IF('[1]Data Checking'!MM86="","",'[1]Data Checking'!MM86)</f>
        <v/>
      </c>
      <c r="MJ86" t="str">
        <f>IF('[1]Data Checking'!MN86="","",'[1]Data Checking'!MN86)</f>
        <v/>
      </c>
      <c r="MK86" t="str">
        <f>IF('[1]Data Checking'!MO86="","",'[1]Data Checking'!MO86)</f>
        <v/>
      </c>
      <c r="ML86" t="str">
        <f>IF('[1]Data Checking'!MP86="","",'[1]Data Checking'!MP86)</f>
        <v/>
      </c>
      <c r="MM86" t="str">
        <f>IF('[1]Data Checking'!MQ86="","",'[1]Data Checking'!MQ86)</f>
        <v/>
      </c>
      <c r="MN86" t="str">
        <f>IF('[1]Data Checking'!MR86="","",'[1]Data Checking'!MR86)</f>
        <v/>
      </c>
      <c r="MO86" t="str">
        <f>IF('[1]Data Checking'!MS86="","",'[1]Data Checking'!MS86)</f>
        <v/>
      </c>
      <c r="MP86" t="str">
        <f>IF('[1]Data Checking'!MT86="","",'[1]Data Checking'!MT86)</f>
        <v/>
      </c>
      <c r="MQ86" t="str">
        <f>IF('[1]Data Checking'!MU86="","",'[1]Data Checking'!MU86)</f>
        <v/>
      </c>
      <c r="MR86" t="str">
        <f>IF('[1]Data Checking'!MV86="","",'[1]Data Checking'!MV86)</f>
        <v/>
      </c>
      <c r="MS86" t="str">
        <f>IF('[1]Data Checking'!MW86="","",'[1]Data Checking'!MW86)</f>
        <v/>
      </c>
      <c r="MT86" t="str">
        <f>IF('[1]Data Checking'!MX86="","",'[1]Data Checking'!MX86)</f>
        <v/>
      </c>
      <c r="MU86" t="str">
        <f>IF('[1]Data Checking'!MY86="","",'[1]Data Checking'!MY86)</f>
        <v/>
      </c>
      <c r="MV86" t="str">
        <f>IF('[1]Data Checking'!MZ86="","",'[1]Data Checking'!MZ86)</f>
        <v/>
      </c>
      <c r="MW86" t="str">
        <f>IF('[1]Data Checking'!NA86="","",'[1]Data Checking'!NA86)</f>
        <v/>
      </c>
      <c r="MX86" t="str">
        <f>IF('[1]Data Checking'!NB86="","",'[1]Data Checking'!NB86)</f>
        <v/>
      </c>
      <c r="MY86" t="str">
        <f>IF('[1]Data Checking'!NC86="","",'[1]Data Checking'!NC86)</f>
        <v/>
      </c>
      <c r="MZ86" t="str">
        <f>IF('[1]Data Checking'!ND86="","",'[1]Data Checking'!ND86)</f>
        <v/>
      </c>
      <c r="NA86" t="str">
        <f>IF('[1]Data Checking'!NE86="","",'[1]Data Checking'!NE86)</f>
        <v/>
      </c>
      <c r="NB86" t="str">
        <f>IF('[1]Data Checking'!NF86="","",'[1]Data Checking'!NF86)</f>
        <v/>
      </c>
      <c r="NC86" t="str">
        <f>IF('[1]Data Checking'!NG86="","",'[1]Data Checking'!NG86)</f>
        <v/>
      </c>
      <c r="ND86" t="str">
        <f>IF('[1]Data Checking'!NH86="","",'[1]Data Checking'!NH86)</f>
        <v/>
      </c>
      <c r="NE86" t="str">
        <f>IF('[1]Data Checking'!NI86="","",'[1]Data Checking'!NI86)</f>
        <v/>
      </c>
      <c r="NF86" t="str">
        <f>IF('[1]Data Checking'!NJ86="","",'[1]Data Checking'!NJ86)</f>
        <v/>
      </c>
      <c r="NG86" t="str">
        <f>IF('[1]Data Checking'!NK86="","",'[1]Data Checking'!NK86)</f>
        <v/>
      </c>
      <c r="NH86" t="str">
        <f>IF('[1]Data Checking'!NL86="","",'[1]Data Checking'!NL86)</f>
        <v/>
      </c>
      <c r="NI86" t="str">
        <f>IF('[1]Data Checking'!NM86="","",'[1]Data Checking'!NM86)</f>
        <v/>
      </c>
      <c r="NJ86" t="str">
        <f>IF('[1]Data Checking'!NN86="","",'[1]Data Checking'!NN86)</f>
        <v/>
      </c>
      <c r="NK86" t="str">
        <f>IF('[1]Data Checking'!NO86="","",'[1]Data Checking'!NO86)</f>
        <v/>
      </c>
      <c r="NL86" t="str">
        <f>IF('[1]Data Checking'!NP86="","",'[1]Data Checking'!NP86)</f>
        <v/>
      </c>
      <c r="NM86" t="str">
        <f>IF('[1]Data Checking'!NQ86="","",'[1]Data Checking'!NQ86)</f>
        <v/>
      </c>
      <c r="NN86" t="str">
        <f>IF('[1]Data Checking'!NR86="","",'[1]Data Checking'!NR86)</f>
        <v/>
      </c>
      <c r="NO86" t="str">
        <f>IF('[1]Data Checking'!NS86="","",'[1]Data Checking'!NS86)</f>
        <v/>
      </c>
      <c r="NP86" t="str">
        <f>IF('[1]Data Checking'!NT86="","",'[1]Data Checking'!NT86)</f>
        <v/>
      </c>
      <c r="NQ86" t="str">
        <f>IF('[1]Data Checking'!NU86="","",'[1]Data Checking'!NU86)</f>
        <v/>
      </c>
      <c r="NR86" t="str">
        <f>IF('[1]Data Checking'!NV86="","",'[1]Data Checking'!NV86)</f>
        <v/>
      </c>
      <c r="NS86" t="str">
        <f>IF('[1]Data Checking'!NW86="","",'[1]Data Checking'!NW86)</f>
        <v/>
      </c>
      <c r="NT86" t="str">
        <f>IF('[1]Data Checking'!NX86="","",'[1]Data Checking'!NX86)</f>
        <v/>
      </c>
      <c r="NU86" t="str">
        <f>IF('[1]Data Checking'!NY86="","",'[1]Data Checking'!NY86)</f>
        <v/>
      </c>
      <c r="NV86" t="str">
        <f>IF('[1]Data Checking'!NZ86="","",'[1]Data Checking'!NZ86)</f>
        <v/>
      </c>
      <c r="NW86" t="str">
        <f>IF('[1]Data Checking'!OA86="","",'[1]Data Checking'!OA86)</f>
        <v/>
      </c>
      <c r="NX86" t="str">
        <f>IF('[1]Data Checking'!OB86="","",'[1]Data Checking'!OB86)</f>
        <v/>
      </c>
      <c r="NY86" t="str">
        <f>IF('[1]Data Checking'!OC86="","",'[1]Data Checking'!OC86)</f>
        <v/>
      </c>
      <c r="NZ86" t="str">
        <f>IF('[1]Data Checking'!OD86="","",'[1]Data Checking'!OD86)</f>
        <v/>
      </c>
      <c r="OA86" t="str">
        <f>IF('[1]Data Checking'!OE86="","",'[1]Data Checking'!OE86)</f>
        <v/>
      </c>
      <c r="OB86" t="str">
        <f>IF('[1]Data Checking'!OF86="","",'[1]Data Checking'!OF86)</f>
        <v/>
      </c>
      <c r="OC86" t="str">
        <f>IF('[1]Data Checking'!OG86="","",'[1]Data Checking'!OG86)</f>
        <v/>
      </c>
      <c r="OD86" t="str">
        <f>IF('[1]Data Checking'!OH86="","",'[1]Data Checking'!OH86)</f>
        <v/>
      </c>
      <c r="OE86" t="str">
        <f>IF('[1]Data Checking'!OI86="","",'[1]Data Checking'!OI86)</f>
        <v/>
      </c>
      <c r="OF86" t="str">
        <f>IF('[1]Data Checking'!OJ86="","",'[1]Data Checking'!OJ86)</f>
        <v/>
      </c>
      <c r="OG86" t="str">
        <f>IF('[1]Data Checking'!OK86="","",'[1]Data Checking'!OK86)</f>
        <v/>
      </c>
      <c r="OH86" t="str">
        <f>IF('[1]Data Checking'!OL86="","",'[1]Data Checking'!OL86)</f>
        <v/>
      </c>
      <c r="OI86" t="str">
        <f>IF('[1]Data Checking'!OM86="","",'[1]Data Checking'!OM86)</f>
        <v/>
      </c>
      <c r="OJ86" t="str">
        <f>IF('[1]Data Checking'!ON86="","",'[1]Data Checking'!ON86)</f>
        <v/>
      </c>
      <c r="OK86" t="str">
        <f>IF('[1]Data Checking'!OO86="","",'[1]Data Checking'!OO86)</f>
        <v/>
      </c>
      <c r="OL86" t="str">
        <f>IF('[1]Data Checking'!OP86="","",'[1]Data Checking'!OP86)</f>
        <v/>
      </c>
      <c r="OM86" t="str">
        <f>IF('[1]Data Checking'!OQ86="","",'[1]Data Checking'!OQ86)</f>
        <v/>
      </c>
      <c r="ON86" t="str">
        <f>IF('[1]Data Checking'!OR86="","",'[1]Data Checking'!OR86)</f>
        <v/>
      </c>
      <c r="OO86" t="str">
        <f>IF('[1]Data Checking'!OS86="","",'[1]Data Checking'!OS86)</f>
        <v/>
      </c>
      <c r="OP86" t="str">
        <f>IF('[1]Data Checking'!OT86="","",'[1]Data Checking'!OT86)</f>
        <v/>
      </c>
      <c r="OQ86" t="str">
        <f>IF('[1]Data Checking'!OU86="","",'[1]Data Checking'!OU86)</f>
        <v/>
      </c>
      <c r="OR86" t="str">
        <f>IF('[1]Data Checking'!OV86="","",'[1]Data Checking'!OV86)</f>
        <v/>
      </c>
      <c r="OS86" t="str">
        <f>IF('[1]Data Checking'!OW86="","",'[1]Data Checking'!OW86)</f>
        <v/>
      </c>
      <c r="OT86" t="str">
        <f>IF('[1]Data Checking'!OX86="","",'[1]Data Checking'!OX86)</f>
        <v/>
      </c>
      <c r="OU86" t="str">
        <f>IF('[1]Data Checking'!OY86="","",'[1]Data Checking'!OY86)</f>
        <v/>
      </c>
      <c r="OV86" t="str">
        <f>IF('[1]Data Checking'!OZ86="","",'[1]Data Checking'!OZ86)</f>
        <v/>
      </c>
      <c r="OW86" t="str">
        <f>IF('[1]Data Checking'!PA86="","",'[1]Data Checking'!PA86)</f>
        <v/>
      </c>
      <c r="OX86" t="str">
        <f>IF('[1]Data Checking'!PB86="","",'[1]Data Checking'!PB86)</f>
        <v/>
      </c>
      <c r="OY86" t="str">
        <f>IF('[1]Data Checking'!PC86="","",'[1]Data Checking'!PC86)</f>
        <v/>
      </c>
      <c r="OZ86" t="str">
        <f>IF('[1]Data Checking'!PD86="","",'[1]Data Checking'!PD86)</f>
        <v/>
      </c>
      <c r="PA86" t="str">
        <f>IF('[1]Data Checking'!PE86="","",'[1]Data Checking'!PE86)</f>
        <v/>
      </c>
      <c r="PB86" t="str">
        <f>IF('[1]Data Checking'!PF86="","",'[1]Data Checking'!PF86)</f>
        <v/>
      </c>
      <c r="PC86" t="str">
        <f>IF('[1]Data Checking'!PG86="","",'[1]Data Checking'!PG86)</f>
        <v/>
      </c>
      <c r="PD86" t="str">
        <f>IF('[1]Data Checking'!PH86="","",'[1]Data Checking'!PH86)</f>
        <v/>
      </c>
      <c r="PE86" t="str">
        <f>IF('[1]Data Checking'!PI86="","",'[1]Data Checking'!PI86)</f>
        <v/>
      </c>
      <c r="PF86" t="str">
        <f>IF('[1]Data Checking'!PJ86="","",'[1]Data Checking'!PJ86)</f>
        <v/>
      </c>
      <c r="PG86" t="str">
        <f>IF('[1]Data Checking'!PK86="","",'[1]Data Checking'!PK86)</f>
        <v/>
      </c>
      <c r="PH86" t="str">
        <f>IF('[1]Data Checking'!PL86="","",'[1]Data Checking'!PL86)</f>
        <v/>
      </c>
      <c r="PI86" t="str">
        <f>IF('[1]Data Checking'!PM86="","",'[1]Data Checking'!PM86)</f>
        <v/>
      </c>
      <c r="PJ86" t="str">
        <f>IF('[1]Data Checking'!PN86="","",'[1]Data Checking'!PN86)</f>
        <v/>
      </c>
      <c r="PK86" t="str">
        <f>IF('[1]Data Checking'!PO86="","",'[1]Data Checking'!PO86)</f>
        <v/>
      </c>
      <c r="PL86" t="str">
        <f>IF('[1]Data Checking'!PP86="","",'[1]Data Checking'!PP86)</f>
        <v/>
      </c>
      <c r="PM86" t="str">
        <f>IF('[1]Data Checking'!PQ86="","",'[1]Data Checking'!PQ86)</f>
        <v/>
      </c>
      <c r="PN86" t="str">
        <f>IF('[1]Data Checking'!PR86="","",'[1]Data Checking'!PR86)</f>
        <v/>
      </c>
      <c r="PO86" t="str">
        <f>IF('[1]Data Checking'!PS86="","",'[1]Data Checking'!PS86)</f>
        <v/>
      </c>
      <c r="PP86" t="str">
        <f>IF('[1]Data Checking'!PT86="","",'[1]Data Checking'!PT86)</f>
        <v/>
      </c>
      <c r="PQ86" t="str">
        <f>IF('[1]Data Checking'!PU86="","",'[1]Data Checking'!PU86)</f>
        <v/>
      </c>
      <c r="PR86" t="str">
        <f>IF('[1]Data Checking'!PV86="","",'[1]Data Checking'!PV86)</f>
        <v/>
      </c>
      <c r="PS86" t="str">
        <f>IF('[1]Data Checking'!PW86="","",'[1]Data Checking'!PW86)</f>
        <v/>
      </c>
      <c r="PT86" t="str">
        <f>IF('[1]Data Checking'!PX86="","",'[1]Data Checking'!PX86)</f>
        <v/>
      </c>
      <c r="PU86" t="str">
        <f>IF('[1]Data Checking'!PY86="","",'[1]Data Checking'!PY86)</f>
        <v/>
      </c>
      <c r="PV86" t="str">
        <f>IF('[1]Data Checking'!PZ86="","",'[1]Data Checking'!PZ86)</f>
        <v/>
      </c>
      <c r="PW86" t="str">
        <f>IF('[1]Data Checking'!QA86="","",'[1]Data Checking'!QA86)</f>
        <v/>
      </c>
      <c r="PX86" t="str">
        <f>IF('[1]Data Checking'!QB86="","",'[1]Data Checking'!QB86)</f>
        <v/>
      </c>
      <c r="PY86" t="str">
        <f>IF('[1]Data Checking'!QC86="","",'[1]Data Checking'!QC86)</f>
        <v/>
      </c>
      <c r="PZ86" t="str">
        <f>IF('[1]Data Checking'!QD86="","",'[1]Data Checking'!QD86)</f>
        <v/>
      </c>
      <c r="QA86" t="str">
        <f>IF('[1]Data Checking'!QE86="","",'[1]Data Checking'!QE86)</f>
        <v/>
      </c>
      <c r="QB86" t="str">
        <f>IF('[1]Data Checking'!QF86="","",'[1]Data Checking'!QF86)</f>
        <v/>
      </c>
      <c r="QC86" t="str">
        <f>IF('[1]Data Checking'!QG86="","",'[1]Data Checking'!QG86)</f>
        <v/>
      </c>
      <c r="QD86" t="str">
        <f>IF('[1]Data Checking'!QH86="","",'[1]Data Checking'!QH86)</f>
        <v/>
      </c>
      <c r="QE86" t="str">
        <f>IF('[1]Data Checking'!QI86="","",'[1]Data Checking'!QI86)</f>
        <v/>
      </c>
      <c r="QF86" t="str">
        <f>IF('[1]Data Checking'!QJ86="","",'[1]Data Checking'!QJ86)</f>
        <v/>
      </c>
      <c r="QG86" t="str">
        <f>IF('[1]Data Checking'!QK86="","",'[1]Data Checking'!QK86)</f>
        <v/>
      </c>
      <c r="QH86" t="str">
        <f>IF('[1]Data Checking'!QL86="","",'[1]Data Checking'!QL86)</f>
        <v/>
      </c>
      <c r="QI86" t="str">
        <f>IF('[1]Data Checking'!QM86="","",'[1]Data Checking'!QM86)</f>
        <v/>
      </c>
      <c r="QJ86" t="str">
        <f>IF('[1]Data Checking'!QN86="","",'[1]Data Checking'!QN86)</f>
        <v/>
      </c>
      <c r="QK86" t="str">
        <f>IF('[1]Data Checking'!QO86="","",'[1]Data Checking'!QO86)</f>
        <v/>
      </c>
      <c r="QL86" t="str">
        <f>IF('[1]Data Checking'!QP86="","",'[1]Data Checking'!QP86)</f>
        <v/>
      </c>
      <c r="QM86" t="str">
        <f>IF('[1]Data Checking'!QQ86="","",'[1]Data Checking'!QQ86)</f>
        <v/>
      </c>
      <c r="QN86" t="str">
        <f>IF('[1]Data Checking'!QR86="","",'[1]Data Checking'!QR86)</f>
        <v/>
      </c>
      <c r="QO86" t="str">
        <f>IF('[1]Data Checking'!QS86="","",'[1]Data Checking'!QS86)</f>
        <v/>
      </c>
      <c r="QP86" t="str">
        <f>IF('[1]Data Checking'!QT86="","",'[1]Data Checking'!QT86)</f>
        <v/>
      </c>
      <c r="QQ86" t="str">
        <f>IF('[1]Data Checking'!QU86="","",'[1]Data Checking'!QU86)</f>
        <v/>
      </c>
      <c r="QR86" t="str">
        <f>IF('[1]Data Checking'!QV86="","",'[1]Data Checking'!QV86)</f>
        <v/>
      </c>
      <c r="QS86" t="str">
        <f>IF('[1]Data Checking'!QW86="","",'[1]Data Checking'!QW86)</f>
        <v/>
      </c>
      <c r="QT86" t="str">
        <f>IF('[1]Data Checking'!QX86="","",'[1]Data Checking'!QX86)</f>
        <v/>
      </c>
      <c r="QU86" t="str">
        <f>IF('[1]Data Checking'!QY86="","",'[1]Data Checking'!QY86)</f>
        <v/>
      </c>
      <c r="QV86" t="str">
        <f>IF('[1]Data Checking'!QZ86="","",'[1]Data Checking'!QZ86)</f>
        <v/>
      </c>
      <c r="QW86" t="str">
        <f>IF('[1]Data Checking'!RA86="","",'[1]Data Checking'!RA86)</f>
        <v/>
      </c>
      <c r="QX86" t="str">
        <f>IF('[1]Data Checking'!RB86="","",'[1]Data Checking'!RB86)</f>
        <v/>
      </c>
      <c r="QY86" t="str">
        <f>IF('[1]Data Checking'!RC86="","",'[1]Data Checking'!RC86)</f>
        <v/>
      </c>
      <c r="QZ86" t="str">
        <f>IF('[1]Data Checking'!RD86="","",'[1]Data Checking'!RD86)</f>
        <v/>
      </c>
      <c r="RA86" t="str">
        <f>IF('[1]Data Checking'!RE86="","",'[1]Data Checking'!RE86)</f>
        <v/>
      </c>
      <c r="RB86" t="str">
        <f>IF('[1]Data Checking'!RF86="","",'[1]Data Checking'!RF86)</f>
        <v/>
      </c>
      <c r="RC86" t="str">
        <f>IF('[1]Data Checking'!RG86="","",'[1]Data Checking'!RG86)</f>
        <v/>
      </c>
      <c r="RD86" t="str">
        <f>IF('[1]Data Checking'!RH86="","",'[1]Data Checking'!RH86)</f>
        <v/>
      </c>
      <c r="RE86" t="str">
        <f>IF('[1]Data Checking'!RI86="","",'[1]Data Checking'!RI86)</f>
        <v/>
      </c>
      <c r="RF86" t="str">
        <f>IF('[1]Data Checking'!RJ86="","",'[1]Data Checking'!RJ86)</f>
        <v/>
      </c>
      <c r="RG86" t="str">
        <f>IF('[1]Data Checking'!RK86="","",'[1]Data Checking'!RK86)</f>
        <v/>
      </c>
      <c r="RH86" t="str">
        <f>IF('[1]Data Checking'!RL86="","",'[1]Data Checking'!RL86)</f>
        <v/>
      </c>
      <c r="RI86" t="str">
        <f>IF('[1]Data Checking'!RM86="","",'[1]Data Checking'!RM86)</f>
        <v/>
      </c>
      <c r="RJ86" t="str">
        <f>IF('[1]Data Checking'!RN86="","",'[1]Data Checking'!RN86)</f>
        <v/>
      </c>
      <c r="RK86" t="str">
        <f>IF('[1]Data Checking'!RO86="","",'[1]Data Checking'!RO86)</f>
        <v/>
      </c>
      <c r="RL86" t="str">
        <f>IF('[1]Data Checking'!RP86="","",'[1]Data Checking'!RP86)</f>
        <v/>
      </c>
      <c r="RM86" t="str">
        <f>IF('[1]Data Checking'!RQ86="","",'[1]Data Checking'!RQ86)</f>
        <v/>
      </c>
      <c r="RN86" t="str">
        <f>IF('[1]Data Checking'!RR86="","",'[1]Data Checking'!RR86)</f>
        <v/>
      </c>
      <c r="RO86" t="str">
        <f>IF('[1]Data Checking'!RS86="","",'[1]Data Checking'!RS86)</f>
        <v/>
      </c>
      <c r="RP86" t="str">
        <f>IF('[1]Data Checking'!RT86="","",'[1]Data Checking'!RT86)</f>
        <v/>
      </c>
      <c r="RQ86" t="str">
        <f>IF('[1]Data Checking'!RU86="","",'[1]Data Checking'!RU86)</f>
        <v/>
      </c>
      <c r="RR86" t="str">
        <f>IF('[1]Data Checking'!RV86="","",'[1]Data Checking'!RV86)</f>
        <v/>
      </c>
      <c r="RS86" t="str">
        <f>IF('[1]Data Checking'!RW86="","",'[1]Data Checking'!RW86)</f>
        <v/>
      </c>
      <c r="RT86" t="str">
        <f>IF('[1]Data Checking'!RX86="","",'[1]Data Checking'!RX86)</f>
        <v/>
      </c>
      <c r="RU86" t="str">
        <f>IF('[1]Data Checking'!RY86="","",'[1]Data Checking'!RY86)</f>
        <v/>
      </c>
      <c r="RV86" t="str">
        <f>IF('[1]Data Checking'!RZ86="","",'[1]Data Checking'!RZ86)</f>
        <v/>
      </c>
      <c r="RW86" t="str">
        <f>IF('[1]Data Checking'!SA86="","",'[1]Data Checking'!SA86)</f>
        <v/>
      </c>
      <c r="RX86" t="str">
        <f>IF('[1]Data Checking'!SB86="","",'[1]Data Checking'!SB86)</f>
        <v/>
      </c>
      <c r="RY86" t="str">
        <f>IF('[1]Data Checking'!SC86="","",'[1]Data Checking'!SC86)</f>
        <v/>
      </c>
      <c r="RZ86" t="str">
        <f>IF('[1]Data Checking'!SD86="","",'[1]Data Checking'!SD86)</f>
        <v/>
      </c>
      <c r="SA86" t="str">
        <f>IF('[1]Data Checking'!SE86="","",'[1]Data Checking'!SE86)</f>
        <v/>
      </c>
      <c r="SB86" t="str">
        <f>IF('[1]Data Checking'!SF86="","",'[1]Data Checking'!SF86)</f>
        <v/>
      </c>
      <c r="SC86" t="str">
        <f>IF('[1]Data Checking'!SG86="","",'[1]Data Checking'!SG86)</f>
        <v/>
      </c>
      <c r="SD86" t="str">
        <f>IF('[1]Data Checking'!SH86="","",'[1]Data Checking'!SH86)</f>
        <v/>
      </c>
      <c r="SE86" t="str">
        <f>IF('[1]Data Checking'!SI86="","",'[1]Data Checking'!SI86)</f>
        <v/>
      </c>
      <c r="SF86" t="str">
        <f>IF('[1]Data Checking'!SJ86="","",'[1]Data Checking'!SJ86)</f>
        <v/>
      </c>
      <c r="SG86" t="str">
        <f>IF('[1]Data Checking'!SK86="","",'[1]Data Checking'!SK86)</f>
        <v/>
      </c>
      <c r="SH86" t="str">
        <f>IF('[1]Data Checking'!SL86="","",'[1]Data Checking'!SL86)</f>
        <v/>
      </c>
      <c r="SI86" t="str">
        <f>IF('[1]Data Checking'!SM86="","",'[1]Data Checking'!SM86)</f>
        <v/>
      </c>
      <c r="SJ86" t="str">
        <f>IF('[1]Data Checking'!SN86="","",'[1]Data Checking'!SN86)</f>
        <v/>
      </c>
      <c r="SK86" t="str">
        <f>IF('[1]Data Checking'!SO86="","",'[1]Data Checking'!SO86)</f>
        <v/>
      </c>
      <c r="SL86" t="str">
        <f>IF('[1]Data Checking'!SP86="","",'[1]Data Checking'!SP86)</f>
        <v/>
      </c>
      <c r="SM86" t="str">
        <f>IF('[1]Data Checking'!SQ86="","",'[1]Data Checking'!SQ86)</f>
        <v/>
      </c>
      <c r="SN86" t="str">
        <f>IF('[1]Data Checking'!SR86="","",'[1]Data Checking'!SR86)</f>
        <v/>
      </c>
      <c r="SO86" t="str">
        <f>IF('[1]Data Checking'!SS86="","",'[1]Data Checking'!SS86)</f>
        <v/>
      </c>
      <c r="SP86" t="str">
        <f>IF('[1]Data Checking'!ST86="","",'[1]Data Checking'!ST86)</f>
        <v/>
      </c>
      <c r="SQ86" t="str">
        <f>IF('[1]Data Checking'!SU86="","",'[1]Data Checking'!SU86)</f>
        <v/>
      </c>
      <c r="SR86" t="str">
        <f>IF('[1]Data Checking'!SV86="","",'[1]Data Checking'!SV86)</f>
        <v/>
      </c>
      <c r="SS86" t="str">
        <f>IF('[1]Data Checking'!SW86="","",'[1]Data Checking'!SW86)</f>
        <v/>
      </c>
      <c r="ST86" t="str">
        <f>IF('[1]Data Checking'!SX86="","",'[1]Data Checking'!SX86)</f>
        <v/>
      </c>
      <c r="SU86" t="str">
        <f>IF('[1]Data Checking'!SY86="","",'[1]Data Checking'!SY86)</f>
        <v/>
      </c>
      <c r="SV86" t="str">
        <f>IF('[1]Data Checking'!SZ86="","",'[1]Data Checking'!SZ86)</f>
        <v/>
      </c>
      <c r="SW86" t="str">
        <f>IF('[1]Data Checking'!TA86="","",'[1]Data Checking'!TA86)</f>
        <v/>
      </c>
      <c r="SX86" t="str">
        <f>IF('[1]Data Checking'!TB86="","",'[1]Data Checking'!TB86)</f>
        <v/>
      </c>
      <c r="SY86" t="str">
        <f>IF('[1]Data Checking'!TC86="","",'[1]Data Checking'!TC86)</f>
        <v/>
      </c>
      <c r="SZ86" t="str">
        <f>IF('[1]Data Checking'!TD86="","",'[1]Data Checking'!TD86)</f>
        <v/>
      </c>
      <c r="TA86" t="str">
        <f>IF('[1]Data Checking'!TE86="","",'[1]Data Checking'!TE86)</f>
        <v/>
      </c>
      <c r="TB86" t="str">
        <f>IF('[1]Data Checking'!TF86="","",'[1]Data Checking'!TF86)</f>
        <v/>
      </c>
      <c r="TC86" t="str">
        <f>IF('[1]Data Checking'!TG86="","",'[1]Data Checking'!TG86)</f>
        <v/>
      </c>
      <c r="TD86" t="str">
        <f>IF('[1]Data Checking'!TH86="","",'[1]Data Checking'!TH86)</f>
        <v/>
      </c>
      <c r="TE86" t="str">
        <f>IF('[1]Data Checking'!TI86="","",'[1]Data Checking'!TI86)</f>
        <v/>
      </c>
      <c r="TF86" t="str">
        <f>IF('[1]Data Checking'!TJ86="","",'[1]Data Checking'!TJ86)</f>
        <v/>
      </c>
      <c r="TG86" t="str">
        <f>IF('[1]Data Checking'!TK86="","",'[1]Data Checking'!TK86)</f>
        <v/>
      </c>
      <c r="TH86" t="str">
        <f>IF('[1]Data Checking'!TL86="","",'[1]Data Checking'!TL86)</f>
        <v/>
      </c>
      <c r="TI86" t="str">
        <f>IF('[1]Data Checking'!TM86="","",'[1]Data Checking'!TM86)</f>
        <v/>
      </c>
      <c r="TJ86">
        <f>IF('[1]Data Checking'!TN86="","",'[1]Data Checking'!TN86)</f>
        <v>0</v>
      </c>
      <c r="TK86">
        <f>IF('[1]Data Checking'!TO86="","",'[1]Data Checking'!TO86)</f>
        <v>0</v>
      </c>
      <c r="TL86">
        <f>IF('[1]Data Checking'!TP86="","",'[1]Data Checking'!TP86)</f>
        <v>0</v>
      </c>
      <c r="TM86">
        <f>IF('[1]Data Checking'!TQ86="","",'[1]Data Checking'!TQ86)</f>
        <v>0</v>
      </c>
      <c r="TN86">
        <f>IF('[1]Data Checking'!TR86="","",'[1]Data Checking'!TR86)</f>
        <v>0</v>
      </c>
      <c r="TO86" t="str">
        <f>IF('[1]Data Checking'!TS86="","",'[1]Data Checking'!TS86)</f>
        <v/>
      </c>
      <c r="TP86" t="str">
        <f>IF('[1]Data Checking'!TT86="","",'[1]Data Checking'!TT86)</f>
        <v/>
      </c>
      <c r="TQ86">
        <f>IF('[1]Data Checking'!TU86="","",'[1]Data Checking'!TU86)</f>
        <v>237886588</v>
      </c>
      <c r="TR86" t="str">
        <f>IF('[1]Data Checking'!TV86="","",'[1]Data Checking'!TV86)</f>
        <v>e4f89eb5-69fd-4fd7-9168-65b9f0e30e9c</v>
      </c>
      <c r="TS86">
        <f>IF('[1]Data Checking'!TW86="","",'[1]Data Checking'!TW86)</f>
        <v>44532.096608796302</v>
      </c>
      <c r="TT86" t="str">
        <f>IF('[1]Data Checking'!TX86="","",'[1]Data Checking'!TX86)</f>
        <v/>
      </c>
      <c r="TU86" t="str">
        <f>IF('[1]Data Checking'!TY86="","",'[1]Data Checking'!TY86)</f>
        <v/>
      </c>
      <c r="TV86" t="str">
        <f>IF('[1]Data Checking'!TZ86="","",'[1]Data Checking'!TZ86)</f>
        <v>submitted_via_web</v>
      </c>
      <c r="TW86" t="str">
        <f>IF('[1]Data Checking'!UA86="","",'[1]Data Checking'!UA86)</f>
        <v>icsm_haiti</v>
      </c>
      <c r="TX86" t="str">
        <f>IF('[1]Data Checking'!UB86="","",'[1]Data Checking'!UB86)</f>
        <v/>
      </c>
      <c r="TY86">
        <f>IF('[1]Data Checking'!UC86="","",'[1]Data Checking'!UC86)</f>
        <v>88</v>
      </c>
      <c r="TZ86" t="str">
        <f>IF('[1]Data Checking'!UD86="","",'[1]Data Checking'!UD86)</f>
        <v/>
      </c>
      <c r="UA86" t="e">
        <f>IF('[1]Data Checking'!UL86="","",'[1]Data Checking'!UL86)</f>
        <v>#REF!</v>
      </c>
      <c r="UB86" t="e">
        <f>IF('[1]Data Checking'!UM86="","",'[1]Data Checking'!UM86)</f>
        <v>#REF!</v>
      </c>
      <c r="UC86" t="e">
        <f>IF('[1]Data Checking'!UN86="","",'[1]Data Checking'!UN86)</f>
        <v>#REF!</v>
      </c>
    </row>
    <row r="87" spans="1:549">
      <c r="A87">
        <f>IF('[1]Data Checking'!D87="","",'[1]Data Checking'!D87)</f>
        <v>44525.411608599527</v>
      </c>
      <c r="B87">
        <f>IF('[1]Data Checking'!E87="","",'[1]Data Checking'!E87)</f>
        <v>44525.53793071759</v>
      </c>
      <c r="C87">
        <f>IF('[1]Data Checking'!F87="","",'[1]Data Checking'!F87)</f>
        <v>44525</v>
      </c>
      <c r="D87" t="str">
        <f>IF('[1]Data Checking'!H87="","",'[1]Data Checking'!H87)</f>
        <v>audit.csv</v>
      </c>
      <c r="E87" t="str">
        <f>IF('[1]Data Checking'!I87="","",'[1]Data Checking'!I87)</f>
        <v>icsm_haiti</v>
      </c>
      <c r="F87" t="str">
        <f>IF('[1]Data Checking'!J87="","",'[1]Data Checking'!J87)</f>
        <v/>
      </c>
      <c r="G87" t="str">
        <f>IF('[1]Data Checking'!K87="","",'[1]Data Checking'!K87)</f>
        <v>0</v>
      </c>
      <c r="H87">
        <f>IF('[1]Data Checking'!L87="","",'[1]Data Checking'!L87)</f>
        <v>44525</v>
      </c>
      <c r="I87" t="str">
        <f>IF('[1]Data Checking'!M87="","",'[1]Data Checking'!M87)</f>
        <v>GOAL</v>
      </c>
      <c r="J87" t="str">
        <f>IF('[1]Data Checking'!N87="","",'[1]Data Checking'!N87)</f>
        <v/>
      </c>
      <c r="K87" t="str">
        <f>IF('[1]Data Checking'!O87="","",'[1]Data Checking'!O87)</f>
        <v>goal</v>
      </c>
      <c r="L87" t="str">
        <f>IF('[1]Data Checking'!P87="","",'[1]Data Checking'!P87)</f>
        <v>GOAL</v>
      </c>
      <c r="M87" t="str">
        <f>IF('[1]Data Checking'!Q87="","",'[1]Data Checking'!Q87)</f>
        <v>GOAL</v>
      </c>
      <c r="N87" t="str">
        <f>IF('[1]Data Checking'!R87="","",'[1]Data Checking'!R87)</f>
        <v>Goal enquêteur 1</v>
      </c>
      <c r="O87" t="str">
        <f>IF('[1]Data Checking'!S87="","",'[1]Data Checking'!S87)</f>
        <v/>
      </c>
      <c r="P87" t="str">
        <f>IF('[1]Data Checking'!T87="","",'[1]Data Checking'!T87)</f>
        <v>goal_1</v>
      </c>
      <c r="Q87" t="str">
        <f>IF('[1]Data Checking'!U87="","",'[1]Data Checking'!U87)</f>
        <v>Goal enquêteur 1</v>
      </c>
      <c r="R87" t="str">
        <f>IF('[1]Data Checking'!V87="","",'[1]Data Checking'!V87)</f>
        <v>Goal enquêteur 1</v>
      </c>
      <c r="S87" t="str">
        <f>IF('[1]Data Checking'!W87="","",'[1]Data Checking'!W87)</f>
        <v>Ouest</v>
      </c>
      <c r="T87" t="str">
        <f>IF('[1]Data Checking'!X87="","",'[1]Data Checking'!X87)</f>
        <v>Port-au-Prince</v>
      </c>
      <c r="U87" t="str">
        <f>IF('[1]Data Checking'!Y87="","",'[1]Data Checking'!Y87)</f>
        <v>HT0111</v>
      </c>
      <c r="V87" t="str">
        <f>IF('[1]Data Checking'!Z87="","",'[1]Data Checking'!Z87)</f>
        <v>Port-au-Prince</v>
      </c>
      <c r="W87" t="str">
        <f>IF('[1]Data Checking'!AA87="","",'[1]Data Checking'!AA87)</f>
        <v>1ere Section Turgeau</v>
      </c>
      <c r="X87" t="str">
        <f>IF('[1]Data Checking'!AB87="","",'[1]Data Checking'!AB87)</f>
        <v>HT0111-03</v>
      </c>
      <c r="Y87" t="str">
        <f>IF('[1]Data Checking'!AC87="","",'[1]Data Checking'!AC87)</f>
        <v>3e Section Martissant</v>
      </c>
      <c r="Z87" t="str">
        <f>IF('[1]Data Checking'!AD87="","",'[1]Data Checking'!AD87)</f>
        <v>Centre-ville de Port-au-Prince / Salomon</v>
      </c>
      <c r="AA87" t="str">
        <f>IF('[1]Data Checking'!AE87="","",'[1]Data Checking'!AE87)</f>
        <v/>
      </c>
      <c r="AB87" t="str">
        <f>IF('[1]Data Checking'!AF87="","",'[1]Data Checking'!AF87)</f>
        <v>pap_1</v>
      </c>
      <c r="AC87" t="str">
        <f>IF('[1]Data Checking'!AG87="","",'[1]Data Checking'!AG87)</f>
        <v>Centre-ville de Port-au-Prince / Salomon</v>
      </c>
      <c r="AD87" t="str">
        <f>IF('[1]Data Checking'!AH87="","",'[1]Data Checking'!AH87)</f>
        <v>Centre-ville de Port-au-Prince / Salomon</v>
      </c>
      <c r="AE87" t="str">
        <f>IF('[1]Data Checking'!AI87="","",'[1]Data Checking'!AI87)</f>
        <v>Marché Salomon</v>
      </c>
      <c r="AF87" t="str">
        <f>IF('[1]Data Checking'!AJ87="","",'[1]Data Checking'!AJ87)</f>
        <v/>
      </c>
      <c r="AG87" t="str">
        <f>IF('[1]Data Checking'!AK87="","",'[1]Data Checking'!AK87)</f>
        <v>salomon</v>
      </c>
      <c r="AH87" t="str">
        <f>IF('[1]Data Checking'!AL87="","",'[1]Data Checking'!AL87)</f>
        <v>Marché Salomon</v>
      </c>
      <c r="AI87" t="str">
        <f>IF('[1]Data Checking'!AM87="","",'[1]Data Checking'!AM87)</f>
        <v>Marché Salomon</v>
      </c>
      <c r="AJ87" t="str">
        <f>IF('[1]Data Checking'!AN87="","",'[1]Data Checking'!AN87)</f>
        <v>Milieu urbain</v>
      </c>
      <c r="AK87" t="str">
        <f>IF('[1]Data Checking'!AO87="","",'[1]Data Checking'!AO87)</f>
        <v>Enquête auprès d'un marchand</v>
      </c>
      <c r="AL87" t="str">
        <f>IF('[1]Data Checking'!AP87="","",'[1]Data Checking'!AP87)</f>
        <v>Oui</v>
      </c>
      <c r="AM87" t="str">
        <f>IF('[1]Data Checking'!AQ87="","",'[1]Data Checking'!AQ87)</f>
        <v/>
      </c>
      <c r="AN87" t="str">
        <f>IF('[1]Data Checking'!AR87="","",'[1]Data Checking'!AR87)</f>
        <v>Oui</v>
      </c>
      <c r="AO87" t="str">
        <f>IF('[1]Data Checking'!AS87="","",'[1]Data Checking'!AS87)</f>
        <v/>
      </c>
      <c r="AP87" t="str">
        <f>IF('[1]Data Checking'!AT87="","",'[1]Data Checking'!AT87)</f>
        <v>Femme</v>
      </c>
      <c r="AQ87">
        <f>IF('[1]Data Checking'!AU87="","",'[1]Data Checking'!AU87)</f>
        <v>44525</v>
      </c>
      <c r="AR87">
        <f>IF('[1]Data Checking'!AV87="","",'[1]Data Checking'!AV87)</f>
        <v>44525</v>
      </c>
      <c r="AS87" t="str">
        <f>IF('[1]Data Checking'!AW87="","",'[1]Data Checking'!AW87)</f>
        <v>Détaillant sur une table</v>
      </c>
      <c r="AT87" t="str">
        <f>IF('[1]Data Checking'!AX87="","",'[1]Data Checking'!AX87)</f>
        <v/>
      </c>
      <c r="AU87" t="str">
        <f>IF('[1]Data Checking'!AY87="","",'[1]Data Checking'!AY87)</f>
        <v>Nourriture</v>
      </c>
      <c r="AV87">
        <f>IF('[1]Data Checking'!AZ87="","",'[1]Data Checking'!AZ87)</f>
        <v>1</v>
      </c>
      <c r="AW87">
        <f>IF('[1]Data Checking'!BA87="","",'[1]Data Checking'!BA87)</f>
        <v>0</v>
      </c>
      <c r="AX87">
        <f>IF('[1]Data Checking'!BB87="","",'[1]Data Checking'!BB87)</f>
        <v>0</v>
      </c>
      <c r="AY87">
        <f>IF('[1]Data Checking'!BC87="","",'[1]Data Checking'!BC87)</f>
        <v>0</v>
      </c>
      <c r="AZ87" t="str">
        <f>IF('[1]Data Checking'!BD87="","",'[1]Data Checking'!BD87)</f>
        <v>nourriture</v>
      </c>
      <c r="BA87" t="str">
        <f>IF('[1]Data Checking'!BE87="","",'[1]Data Checking'!BE87)</f>
        <v>Nourriture</v>
      </c>
      <c r="BB87" t="str">
        <f>IF('[1]Data Checking'!BF87="","",'[1]Data Checking'!BF87)</f>
        <v>En espèces (Gourde)</v>
      </c>
      <c r="BC87">
        <f>IF('[1]Data Checking'!BG87="","",'[1]Data Checking'!BG87)</f>
        <v>1</v>
      </c>
      <c r="BD87">
        <f>IF('[1]Data Checking'!BH87="","",'[1]Data Checking'!BH87)</f>
        <v>0</v>
      </c>
      <c r="BE87">
        <f>IF('[1]Data Checking'!BI87="","",'[1]Data Checking'!BI87)</f>
        <v>0</v>
      </c>
      <c r="BF87">
        <f>IF('[1]Data Checking'!BJ87="","",'[1]Data Checking'!BJ87)</f>
        <v>0</v>
      </c>
      <c r="BG87">
        <f>IF('[1]Data Checking'!BK87="","",'[1]Data Checking'!BK87)</f>
        <v>0</v>
      </c>
      <c r="BH87">
        <f>IF('[1]Data Checking'!BL87="","",'[1]Data Checking'!BL87)</f>
        <v>0</v>
      </c>
      <c r="BI87">
        <f>IF('[1]Data Checking'!BM87="","",'[1]Data Checking'!BM87)</f>
        <v>0</v>
      </c>
      <c r="BJ87">
        <f>IF('[1]Data Checking'!BN87="","",'[1]Data Checking'!BN87)</f>
        <v>0</v>
      </c>
      <c r="BK87">
        <f>IF('[1]Data Checking'!BO87="","",'[1]Data Checking'!BO87)</f>
        <v>0</v>
      </c>
      <c r="BL87">
        <f>IF('[1]Data Checking'!BP87="","",'[1]Data Checking'!BP87)</f>
        <v>0</v>
      </c>
      <c r="BM87" t="str">
        <f>IF('[1]Data Checking'!BQ87="","",'[1]Data Checking'!BQ87)</f>
        <v/>
      </c>
      <c r="BN87" t="str">
        <f>IF('[1]Data Checking'!BR87="","",'[1]Data Checking'!BR87)</f>
        <v>Oui, il y a moins de commerçants par rapport au mois passé</v>
      </c>
      <c r="BO87" t="str">
        <f>IF('[1]Data Checking'!BS87="","",'[1]Data Checking'!BS87)</f>
        <v>Moins de 20</v>
      </c>
      <c r="BP87" t="str">
        <f>IF('[1]Data Checking'!BT87="","",'[1]Data Checking'!BT87)</f>
        <v>Riz Sucre Maïs (moulu) Haricot noir Haricot rouge Farine de blé blanche Huile végétale</v>
      </c>
      <c r="BQ87">
        <f>IF('[1]Data Checking'!BU87="","",'[1]Data Checking'!BU87)</f>
        <v>1</v>
      </c>
      <c r="BR87">
        <f>IF('[1]Data Checking'!BV87="","",'[1]Data Checking'!BV87)</f>
        <v>1</v>
      </c>
      <c r="BS87">
        <f>IF('[1]Data Checking'!BW87="","",'[1]Data Checking'!BW87)</f>
        <v>1</v>
      </c>
      <c r="BT87">
        <f>IF('[1]Data Checking'!BX87="","",'[1]Data Checking'!BX87)</f>
        <v>1</v>
      </c>
      <c r="BU87">
        <f>IF('[1]Data Checking'!BY87="","",'[1]Data Checking'!BY87)</f>
        <v>1</v>
      </c>
      <c r="BV87">
        <f>IF('[1]Data Checking'!BZ87="","",'[1]Data Checking'!BZ87)</f>
        <v>1</v>
      </c>
      <c r="BW87">
        <f>IF('[1]Data Checking'!CA87="","",'[1]Data Checking'!CA87)</f>
        <v>1</v>
      </c>
      <c r="BX87">
        <f>IF('[1]Data Checking'!CB87="","",'[1]Data Checking'!CB87)</f>
        <v>0</v>
      </c>
      <c r="BY87" t="str">
        <f>IF('[1]Data Checking'!CC87="","",'[1]Data Checking'!CC87)</f>
        <v>Oui je connais le prix de mes produits en grosse marmite</v>
      </c>
      <c r="BZ87">
        <f>IF('[1]Data Checking'!CD87="","",'[1]Data Checking'!CD87)</f>
        <v>300</v>
      </c>
      <c r="CA87">
        <f>IF('[1]Data Checking'!CE87="","",'[1]Data Checking'!CE87)</f>
        <v>150</v>
      </c>
      <c r="CB87" t="str">
        <f>IF('[1]Data Checking'!CF87="","",'[1]Data Checking'!CF87)</f>
        <v>Non</v>
      </c>
      <c r="CC87">
        <f>IF('[1]Data Checking'!CG87="","",'[1]Data Checking'!CG87)</f>
        <v>350</v>
      </c>
      <c r="CD87">
        <f>IF('[1]Data Checking'!CH87="","",'[1]Data Checking'!CH87)</f>
        <v>134.61538461538399</v>
      </c>
      <c r="CE87" t="str">
        <f>IF('[1]Data Checking'!CI87="","",'[1]Data Checking'!CI87)</f>
        <v>Oui</v>
      </c>
      <c r="CF87">
        <f>IF('[1]Data Checking'!CJ87="","",'[1]Data Checking'!CJ87)</f>
        <v>400</v>
      </c>
      <c r="CG87">
        <f>IF('[1]Data Checking'!CK87="","",'[1]Data Checking'!CK87)</f>
        <v>173.91304347825999</v>
      </c>
      <c r="CH87" t="str">
        <f>IF('[1]Data Checking'!CL87="","",'[1]Data Checking'!CL87)</f>
        <v>Oui</v>
      </c>
      <c r="CI87">
        <f>IF('[1]Data Checking'!CM87="","",'[1]Data Checking'!CM87)</f>
        <v>350</v>
      </c>
      <c r="CJ87">
        <f>IF('[1]Data Checking'!CN87="","",'[1]Data Checking'!CN87)</f>
        <v>120.689655172413</v>
      </c>
      <c r="CK87" t="str">
        <f>IF('[1]Data Checking'!CO87="","",'[1]Data Checking'!CO87)</f>
        <v>Oui</v>
      </c>
      <c r="CL87">
        <f>IF('[1]Data Checking'!CP87="","",'[1]Data Checking'!CP87)</f>
        <v>550</v>
      </c>
      <c r="CM87">
        <f>IF('[1]Data Checking'!CQ87="","",'[1]Data Checking'!CQ87)</f>
        <v>229.166666666666</v>
      </c>
      <c r="CN87" t="str">
        <f>IF('[1]Data Checking'!CR87="","",'[1]Data Checking'!CR87)</f>
        <v>Non</v>
      </c>
      <c r="CO87">
        <f>IF('[1]Data Checking'!CS87="","",'[1]Data Checking'!CS87)</f>
        <v>650</v>
      </c>
      <c r="CP87">
        <f>IF('[1]Data Checking'!CT87="","",'[1]Data Checking'!CT87)</f>
        <v>270.83333333333297</v>
      </c>
      <c r="CQ87" t="str">
        <f>IF('[1]Data Checking'!CU87="","",'[1]Data Checking'!CU87)</f>
        <v>Non</v>
      </c>
      <c r="CR87" t="str">
        <f>IF('[1]Data Checking'!CV87="","",'[1]Data Checking'!CV87)</f>
        <v>Bidon/Bouteille fermée.</v>
      </c>
      <c r="CS87" t="str">
        <f>IF('[1]Data Checking'!CW87="","",'[1]Data Checking'!CW87)</f>
        <v>Oui</v>
      </c>
      <c r="CT87">
        <f>IF('[1]Data Checking'!CX87="","",'[1]Data Checking'!CX87)</f>
        <v>1050</v>
      </c>
      <c r="CU87" t="str">
        <f>IF('[1]Data Checking'!CY87="","",'[1]Data Checking'!CY87)</f>
        <v/>
      </c>
      <c r="CV87" t="str">
        <f>IF('[1]Data Checking'!CZ87="","",'[1]Data Checking'!CZ87)</f>
        <v/>
      </c>
      <c r="CW87" t="str">
        <f>IF('[1]Data Checking'!DA87="","",'[1]Data Checking'!DA87)</f>
        <v/>
      </c>
      <c r="CX87" t="str">
        <f>IF('[1]Data Checking'!DB87="","",'[1]Data Checking'!DB87)</f>
        <v/>
      </c>
      <c r="CY87" t="str">
        <f>IF('[1]Data Checking'!DC87="","",'[1]Data Checking'!DC87)</f>
        <v/>
      </c>
      <c r="CZ87" t="str">
        <f>IF('[1]Data Checking'!DD87="","",'[1]Data Checking'!DD87)</f>
        <v/>
      </c>
      <c r="DA87" t="str">
        <f>IF('[1]Data Checking'!DE87="","",'[1]Data Checking'!DE87)</f>
        <v>NA</v>
      </c>
      <c r="DB87">
        <f>IF('[1]Data Checking'!DF87="","",'[1]Data Checking'!DF87)</f>
        <v>1050</v>
      </c>
      <c r="DC87" t="str">
        <f>IF('[1]Data Checking'!DG87="","",'[1]Data Checking'!DG87)</f>
        <v>Oui</v>
      </c>
      <c r="DD87" t="str">
        <f>IF('[1]Data Checking'!DH87="","",'[1]Data Checking'!DH87)</f>
        <v>Oui</v>
      </c>
      <c r="DE87" t="str">
        <f>IF('[1]Data Checking'!DI87="","",'[1]Data Checking'!DI87)</f>
        <v>Problèmes liés au transport ou au carburant</v>
      </c>
      <c r="DF87">
        <f>IF('[1]Data Checking'!DJ87="","",'[1]Data Checking'!DJ87)</f>
        <v>0</v>
      </c>
      <c r="DG87">
        <f>IF('[1]Data Checking'!DK87="","",'[1]Data Checking'!DK87)</f>
        <v>1</v>
      </c>
      <c r="DH87">
        <f>IF('[1]Data Checking'!DL87="","",'[1]Data Checking'!DL87)</f>
        <v>0</v>
      </c>
      <c r="DI87">
        <f>IF('[1]Data Checking'!DM87="","",'[1]Data Checking'!DM87)</f>
        <v>0</v>
      </c>
      <c r="DJ87">
        <f>IF('[1]Data Checking'!DN87="","",'[1]Data Checking'!DN87)</f>
        <v>0</v>
      </c>
      <c r="DK87">
        <f>IF('[1]Data Checking'!DO87="","",'[1]Data Checking'!DO87)</f>
        <v>0</v>
      </c>
      <c r="DL87">
        <f>IF('[1]Data Checking'!DP87="","",'[1]Data Checking'!DP87)</f>
        <v>0</v>
      </c>
      <c r="DM87">
        <f>IF('[1]Data Checking'!DQ87="","",'[1]Data Checking'!DQ87)</f>
        <v>0</v>
      </c>
      <c r="DN87">
        <f>IF('[1]Data Checking'!DR87="","",'[1]Data Checking'!DR87)</f>
        <v>0</v>
      </c>
      <c r="DO87">
        <f>IF('[1]Data Checking'!DS87="","",'[1]Data Checking'!DS87)</f>
        <v>0</v>
      </c>
      <c r="DP87">
        <f>IF('[1]Data Checking'!DT87="","",'[1]Data Checking'!DT87)</f>
        <v>0</v>
      </c>
      <c r="DQ87">
        <f>IF('[1]Data Checking'!DU87="","",'[1]Data Checking'!DU87)</f>
        <v>0</v>
      </c>
      <c r="DR87">
        <f>IF('[1]Data Checking'!DV87="","",'[1]Data Checking'!DV87)</f>
        <v>0</v>
      </c>
      <c r="DS87">
        <f>IF('[1]Data Checking'!DW87="","",'[1]Data Checking'!DW87)</f>
        <v>0</v>
      </c>
      <c r="DT87" t="str">
        <f>IF('[1]Data Checking'!DX87="","",'[1]Data Checking'!DX87)</f>
        <v/>
      </c>
      <c r="DU87" t="str">
        <f>IF('[1]Data Checking'!DY87="","",'[1]Data Checking'!DY87)</f>
        <v>Riz</v>
      </c>
      <c r="DV87">
        <f>IF('[1]Data Checking'!DZ87="","",'[1]Data Checking'!DZ87)</f>
        <v>0</v>
      </c>
      <c r="DW87">
        <f>IF('[1]Data Checking'!EA87="","",'[1]Data Checking'!EA87)</f>
        <v>1</v>
      </c>
      <c r="DX87">
        <f>IF('[1]Data Checking'!EB87="","",'[1]Data Checking'!EB87)</f>
        <v>0</v>
      </c>
      <c r="DY87">
        <f>IF('[1]Data Checking'!EC87="","",'[1]Data Checking'!EC87)</f>
        <v>0</v>
      </c>
      <c r="DZ87">
        <f>IF('[1]Data Checking'!ED87="","",'[1]Data Checking'!ED87)</f>
        <v>0</v>
      </c>
      <c r="EA87">
        <f>IF('[1]Data Checking'!EE87="","",'[1]Data Checking'!EE87)</f>
        <v>0</v>
      </c>
      <c r="EB87">
        <f>IF('[1]Data Checking'!EF87="","",'[1]Data Checking'!EF87)</f>
        <v>0</v>
      </c>
      <c r="EC87">
        <f>IF('[1]Data Checking'!EG87="","",'[1]Data Checking'!EG87)</f>
        <v>0</v>
      </c>
      <c r="ED87" t="str">
        <f>IF('[1]Data Checking'!EH87="","",'[1]Data Checking'!EH87)</f>
        <v>Oui</v>
      </c>
      <c r="EE87" t="str">
        <f>IF('[1]Data Checking'!EI87="","",'[1]Data Checking'!EI87)</f>
        <v>Oui</v>
      </c>
      <c r="EF87" t="str">
        <f>IF('[1]Data Checking'!EJ87="","",'[1]Data Checking'!EJ87)</f>
        <v>Oui</v>
      </c>
      <c r="EG87" t="str">
        <f>IF('[1]Data Checking'!EK87="","",'[1]Data Checking'!EK87)</f>
        <v>Ouest</v>
      </c>
      <c r="EH87" t="str">
        <f>IF('[1]Data Checking'!EL87="","",'[1]Data Checking'!EL87)</f>
        <v>Meme</v>
      </c>
      <c r="EI87" t="str">
        <f>IF('[1]Data Checking'!EM87="","",'[1]Data Checking'!EM87)</f>
        <v>Port-au-Prince</v>
      </c>
      <c r="EJ87" t="str">
        <f>IF('[1]Data Checking'!EN87="","",'[1]Data Checking'!EN87)</f>
        <v>Meme</v>
      </c>
      <c r="EK87" t="str">
        <f>IF('[1]Data Checking'!EO87="","",'[1]Data Checking'!EO87)</f>
        <v/>
      </c>
      <c r="EL87" t="str">
        <f>IF('[1]Data Checking'!EP87="","",'[1]Data Checking'!EP87)</f>
        <v/>
      </c>
      <c r="EM87" t="str">
        <f>IF('[1]Data Checking'!EQ87="","",'[1]Data Checking'!EQ87)</f>
        <v/>
      </c>
      <c r="EN87" t="str">
        <f>IF('[1]Data Checking'!ER87="","",'[1]Data Checking'!ER87)</f>
        <v/>
      </c>
      <c r="EO87" t="str">
        <f>IF('[1]Data Checking'!ES87="","",'[1]Data Checking'!ES87)</f>
        <v/>
      </c>
      <c r="EP87" t="str">
        <f>IF('[1]Data Checking'!ET87="","",'[1]Data Checking'!ET87)</f>
        <v/>
      </c>
      <c r="EQ87" t="str">
        <f>IF('[1]Data Checking'!EU87="","",'[1]Data Checking'!EU87)</f>
        <v/>
      </c>
      <c r="ER87" t="str">
        <f>IF('[1]Data Checking'!EV87="","",'[1]Data Checking'!EV87)</f>
        <v/>
      </c>
      <c r="ES87" t="str">
        <f>IF('[1]Data Checking'!EW87="","",'[1]Data Checking'!EW87)</f>
        <v/>
      </c>
      <c r="ET87" t="str">
        <f>IF('[1]Data Checking'!EX87="","",'[1]Data Checking'!EX87)</f>
        <v/>
      </c>
      <c r="EU87" t="str">
        <f>IF('[1]Data Checking'!EY87="","",'[1]Data Checking'!EY87)</f>
        <v/>
      </c>
      <c r="EV87" t="str">
        <f>IF('[1]Data Checking'!EZ87="","",'[1]Data Checking'!EZ87)</f>
        <v/>
      </c>
      <c r="EW87" t="str">
        <f>IF('[1]Data Checking'!FA87="","",'[1]Data Checking'!FA87)</f>
        <v/>
      </c>
      <c r="EX87" t="str">
        <f>IF('[1]Data Checking'!FB87="","",'[1]Data Checking'!FB87)</f>
        <v/>
      </c>
      <c r="EY87" t="str">
        <f>IF('[1]Data Checking'!FC87="","",'[1]Data Checking'!FC87)</f>
        <v/>
      </c>
      <c r="EZ87" t="str">
        <f>IF('[1]Data Checking'!FD87="","",'[1]Data Checking'!FD87)</f>
        <v/>
      </c>
      <c r="FA87" t="str">
        <f>IF('[1]Data Checking'!FE87="","",'[1]Data Checking'!FE87)</f>
        <v/>
      </c>
      <c r="FB87" t="str">
        <f>IF('[1]Data Checking'!FF87="","",'[1]Data Checking'!FF87)</f>
        <v/>
      </c>
      <c r="FC87" t="str">
        <f>IF('[1]Data Checking'!FG87="","",'[1]Data Checking'!FG87)</f>
        <v/>
      </c>
      <c r="FD87" t="str">
        <f>IF('[1]Data Checking'!FH87="","",'[1]Data Checking'!FH87)</f>
        <v/>
      </c>
      <c r="FE87" t="str">
        <f>IF('[1]Data Checking'!FI87="","",'[1]Data Checking'!FI87)</f>
        <v/>
      </c>
      <c r="FF87" t="str">
        <f>IF('[1]Data Checking'!FJ87="","",'[1]Data Checking'!FJ87)</f>
        <v/>
      </c>
      <c r="FG87" t="str">
        <f>IF('[1]Data Checking'!FK87="","",'[1]Data Checking'!FK87)</f>
        <v/>
      </c>
      <c r="FH87" t="str">
        <f>IF('[1]Data Checking'!FL87="","",'[1]Data Checking'!FL87)</f>
        <v/>
      </c>
      <c r="FI87" t="str">
        <f>IF('[1]Data Checking'!FM87="","",'[1]Data Checking'!FM87)</f>
        <v/>
      </c>
      <c r="FJ87" t="str">
        <f>IF('[1]Data Checking'!FN87="","",'[1]Data Checking'!FN87)</f>
        <v/>
      </c>
      <c r="FK87" t="str">
        <f>IF('[1]Data Checking'!FO87="","",'[1]Data Checking'!FO87)</f>
        <v/>
      </c>
      <c r="FL87" t="str">
        <f>IF('[1]Data Checking'!FP87="","",'[1]Data Checking'!FP87)</f>
        <v/>
      </c>
      <c r="FM87" t="str">
        <f>IF('[1]Data Checking'!FQ87="","",'[1]Data Checking'!FQ87)</f>
        <v/>
      </c>
      <c r="FN87" t="str">
        <f>IF('[1]Data Checking'!FR87="","",'[1]Data Checking'!FR87)</f>
        <v/>
      </c>
      <c r="FO87" t="str">
        <f>IF('[1]Data Checking'!FS87="","",'[1]Data Checking'!FS87)</f>
        <v/>
      </c>
      <c r="FP87" t="str">
        <f>IF('[1]Data Checking'!FT87="","",'[1]Data Checking'!FT87)</f>
        <v/>
      </c>
      <c r="FQ87" t="str">
        <f>IF('[1]Data Checking'!FU87="","",'[1]Data Checking'!FU87)</f>
        <v/>
      </c>
      <c r="FR87" t="str">
        <f>IF('[1]Data Checking'!FV87="","",'[1]Data Checking'!FV87)</f>
        <v/>
      </c>
      <c r="FS87" t="str">
        <f>IF('[1]Data Checking'!FW87="","",'[1]Data Checking'!FW87)</f>
        <v/>
      </c>
      <c r="FT87" t="str">
        <f>IF('[1]Data Checking'!FX87="","",'[1]Data Checking'!FX87)</f>
        <v/>
      </c>
      <c r="FU87" t="str">
        <f>IF('[1]Data Checking'!FY87="","",'[1]Data Checking'!FY87)</f>
        <v/>
      </c>
      <c r="FV87" t="str">
        <f>IF('[1]Data Checking'!FZ87="","",'[1]Data Checking'!FZ87)</f>
        <v/>
      </c>
      <c r="FW87" t="str">
        <f>IF('[1]Data Checking'!GA87="","",'[1]Data Checking'!GA87)</f>
        <v/>
      </c>
      <c r="FX87" t="str">
        <f>IF('[1]Data Checking'!GB87="","",'[1]Data Checking'!GB87)</f>
        <v/>
      </c>
      <c r="FY87" t="str">
        <f>IF('[1]Data Checking'!GC87="","",'[1]Data Checking'!GC87)</f>
        <v/>
      </c>
      <c r="FZ87" t="str">
        <f>IF('[1]Data Checking'!GD87="","",'[1]Data Checking'!GD87)</f>
        <v/>
      </c>
      <c r="GA87" t="str">
        <f>IF('[1]Data Checking'!GE87="","",'[1]Data Checking'!GE87)</f>
        <v/>
      </c>
      <c r="GB87" t="str">
        <f>IF('[1]Data Checking'!GF87="","",'[1]Data Checking'!GF87)</f>
        <v/>
      </c>
      <c r="GC87" t="str">
        <f>IF('[1]Data Checking'!GG87="","",'[1]Data Checking'!GG87)</f>
        <v/>
      </c>
      <c r="GD87" t="str">
        <f>IF('[1]Data Checking'!GH87="","",'[1]Data Checking'!GH87)</f>
        <v/>
      </c>
      <c r="GE87" t="str">
        <f>IF('[1]Data Checking'!GI87="","",'[1]Data Checking'!GI87)</f>
        <v/>
      </c>
      <c r="GF87" t="str">
        <f>IF('[1]Data Checking'!GJ87="","",'[1]Data Checking'!GJ87)</f>
        <v/>
      </c>
      <c r="GG87" t="str">
        <f>IF('[1]Data Checking'!GK87="","",'[1]Data Checking'!GK87)</f>
        <v/>
      </c>
      <c r="GH87" t="str">
        <f>IF('[1]Data Checking'!GL87="","",'[1]Data Checking'!GL87)</f>
        <v/>
      </c>
      <c r="GI87" t="str">
        <f>IF('[1]Data Checking'!GM87="","",'[1]Data Checking'!GM87)</f>
        <v/>
      </c>
      <c r="GJ87" t="str">
        <f>IF('[1]Data Checking'!GN87="","",'[1]Data Checking'!GN87)</f>
        <v/>
      </c>
      <c r="GK87" t="str">
        <f>IF('[1]Data Checking'!GO87="","",'[1]Data Checking'!GO87)</f>
        <v/>
      </c>
      <c r="GL87" t="str">
        <f>IF('[1]Data Checking'!GP87="","",'[1]Data Checking'!GP87)</f>
        <v/>
      </c>
      <c r="GM87" t="str">
        <f>IF('[1]Data Checking'!GQ87="","",'[1]Data Checking'!GQ87)</f>
        <v/>
      </c>
      <c r="GN87" t="str">
        <f>IF('[1]Data Checking'!GR87="","",'[1]Data Checking'!GR87)</f>
        <v/>
      </c>
      <c r="GO87" t="str">
        <f>IF('[1]Data Checking'!GS87="","",'[1]Data Checking'!GS87)</f>
        <v/>
      </c>
      <c r="GP87" t="str">
        <f>IF('[1]Data Checking'!GT87="","",'[1]Data Checking'!GT87)</f>
        <v/>
      </c>
      <c r="GQ87" t="str">
        <f>IF('[1]Data Checking'!GU87="","",'[1]Data Checking'!GU87)</f>
        <v/>
      </c>
      <c r="GR87" t="str">
        <f>IF('[1]Data Checking'!GV87="","",'[1]Data Checking'!GV87)</f>
        <v/>
      </c>
      <c r="GS87" t="str">
        <f>IF('[1]Data Checking'!GW87="","",'[1]Data Checking'!GW87)</f>
        <v/>
      </c>
      <c r="GT87" t="str">
        <f>IF('[1]Data Checking'!GX87="","",'[1]Data Checking'!GX87)</f>
        <v/>
      </c>
      <c r="GU87" t="str">
        <f>IF('[1]Data Checking'!GY87="","",'[1]Data Checking'!GY87)</f>
        <v/>
      </c>
      <c r="GV87" t="str">
        <f>IF('[1]Data Checking'!GZ87="","",'[1]Data Checking'!GZ87)</f>
        <v/>
      </c>
      <c r="GW87" t="str">
        <f>IF('[1]Data Checking'!HA87="","",'[1]Data Checking'!HA87)</f>
        <v/>
      </c>
      <c r="GX87" t="str">
        <f>IF('[1]Data Checking'!HB87="","",'[1]Data Checking'!HB87)</f>
        <v/>
      </c>
      <c r="GY87" t="str">
        <f>IF('[1]Data Checking'!HC87="","",'[1]Data Checking'!HC87)</f>
        <v/>
      </c>
      <c r="GZ87" t="str">
        <f>IF('[1]Data Checking'!HD87="","",'[1]Data Checking'!HD87)</f>
        <v/>
      </c>
      <c r="HA87" t="str">
        <f>IF('[1]Data Checking'!HE87="","",'[1]Data Checking'!HE87)</f>
        <v/>
      </c>
      <c r="HB87" t="str">
        <f>IF('[1]Data Checking'!HF87="","",'[1]Data Checking'!HF87)</f>
        <v/>
      </c>
      <c r="HC87" t="str">
        <f>IF('[1]Data Checking'!HG87="","",'[1]Data Checking'!HG87)</f>
        <v/>
      </c>
      <c r="HD87" t="str">
        <f>IF('[1]Data Checking'!HH87="","",'[1]Data Checking'!HH87)</f>
        <v/>
      </c>
      <c r="HE87" t="str">
        <f>IF('[1]Data Checking'!HI87="","",'[1]Data Checking'!HI87)</f>
        <v/>
      </c>
      <c r="HF87" t="str">
        <f>IF('[1]Data Checking'!HJ87="","",'[1]Data Checking'!HJ87)</f>
        <v/>
      </c>
      <c r="HG87" t="str">
        <f>IF('[1]Data Checking'!HK87="","",'[1]Data Checking'!HK87)</f>
        <v/>
      </c>
      <c r="HH87" t="str">
        <f>IF('[1]Data Checking'!HL87="","",'[1]Data Checking'!HL87)</f>
        <v/>
      </c>
      <c r="HI87" t="str">
        <f>IF('[1]Data Checking'!HM87="","",'[1]Data Checking'!HM87)</f>
        <v/>
      </c>
      <c r="HJ87" t="str">
        <f>IF('[1]Data Checking'!HN87="","",'[1]Data Checking'!HN87)</f>
        <v/>
      </c>
      <c r="HK87" t="str">
        <f>IF('[1]Data Checking'!HO87="","",'[1]Data Checking'!HO87)</f>
        <v/>
      </c>
      <c r="HL87" t="str">
        <f>IF('[1]Data Checking'!HP87="","",'[1]Data Checking'!HP87)</f>
        <v/>
      </c>
      <c r="HM87" t="str">
        <f>IF('[1]Data Checking'!HQ87="","",'[1]Data Checking'!HQ87)</f>
        <v/>
      </c>
      <c r="HN87" t="str">
        <f>IF('[1]Data Checking'!HR87="","",'[1]Data Checking'!HR87)</f>
        <v/>
      </c>
      <c r="HO87" t="str">
        <f>IF('[1]Data Checking'!HS87="","",'[1]Data Checking'!HS87)</f>
        <v/>
      </c>
      <c r="HP87" t="str">
        <f>IF('[1]Data Checking'!HT87="","",'[1]Data Checking'!HT87)</f>
        <v/>
      </c>
      <c r="HQ87" t="str">
        <f>IF('[1]Data Checking'!HU87="","",'[1]Data Checking'!HU87)</f>
        <v/>
      </c>
      <c r="HR87" t="str">
        <f>IF('[1]Data Checking'!HV87="","",'[1]Data Checking'!HV87)</f>
        <v/>
      </c>
      <c r="HS87" t="str">
        <f>IF('[1]Data Checking'!HW87="","",'[1]Data Checking'!HW87)</f>
        <v/>
      </c>
      <c r="HT87" t="str">
        <f>IF('[1]Data Checking'!HX87="","",'[1]Data Checking'!HX87)</f>
        <v/>
      </c>
      <c r="HU87" t="str">
        <f>IF('[1]Data Checking'!HY87="","",'[1]Data Checking'!HY87)</f>
        <v/>
      </c>
      <c r="HV87" t="str">
        <f>IF('[1]Data Checking'!HZ87="","",'[1]Data Checking'!HZ87)</f>
        <v/>
      </c>
      <c r="HW87" t="str">
        <f>IF('[1]Data Checking'!IA87="","",'[1]Data Checking'!IA87)</f>
        <v/>
      </c>
      <c r="HX87" t="str">
        <f>IF('[1]Data Checking'!IB87="","",'[1]Data Checking'!IB87)</f>
        <v/>
      </c>
      <c r="HY87" t="str">
        <f>IF('[1]Data Checking'!IC87="","",'[1]Data Checking'!IC87)</f>
        <v/>
      </c>
      <c r="HZ87" t="str">
        <f>IF('[1]Data Checking'!ID87="","",'[1]Data Checking'!ID87)</f>
        <v/>
      </c>
      <c r="IA87" t="str">
        <f>IF('[1]Data Checking'!IE87="","",'[1]Data Checking'!IE87)</f>
        <v/>
      </c>
      <c r="IB87" t="str">
        <f>IF('[1]Data Checking'!IF87="","",'[1]Data Checking'!IF87)</f>
        <v>Non</v>
      </c>
      <c r="IC87" t="str">
        <f>IF('[1]Data Checking'!IG87="","",'[1]Data Checking'!IG87)</f>
        <v/>
      </c>
      <c r="ID87" t="str">
        <f>IF('[1]Data Checking'!IH87="","",'[1]Data Checking'!IH87)</f>
        <v/>
      </c>
      <c r="IE87" t="str">
        <f>IF('[1]Data Checking'!II87="","",'[1]Data Checking'!II87)</f>
        <v/>
      </c>
      <c r="IF87" t="str">
        <f>IF('[1]Data Checking'!IJ87="","",'[1]Data Checking'!IJ87)</f>
        <v/>
      </c>
      <c r="IG87" t="str">
        <f>IF('[1]Data Checking'!IK87="","",'[1]Data Checking'!IK87)</f>
        <v/>
      </c>
      <c r="IH87" t="str">
        <f>IF('[1]Data Checking'!IL87="","",'[1]Data Checking'!IL87)</f>
        <v/>
      </c>
      <c r="II87" t="str">
        <f>IF('[1]Data Checking'!IM87="","",'[1]Data Checking'!IM87)</f>
        <v/>
      </c>
      <c r="IJ87" t="str">
        <f>IF('[1]Data Checking'!IN87="","",'[1]Data Checking'!IN87)</f>
        <v/>
      </c>
      <c r="IK87" t="str">
        <f>IF('[1]Data Checking'!IO87="","",'[1]Data Checking'!IO87)</f>
        <v>Risques d'être exposé à la violence Risques de vols ou pillages</v>
      </c>
      <c r="IL87">
        <f>IF('[1]Data Checking'!IP87="","",'[1]Data Checking'!IP87)</f>
        <v>1</v>
      </c>
      <c r="IM87">
        <f>IF('[1]Data Checking'!IQ87="","",'[1]Data Checking'!IQ87)</f>
        <v>0</v>
      </c>
      <c r="IN87">
        <f>IF('[1]Data Checking'!IR87="","",'[1]Data Checking'!IR87)</f>
        <v>0</v>
      </c>
      <c r="IO87">
        <f>IF('[1]Data Checking'!IS87="","",'[1]Data Checking'!IS87)</f>
        <v>0</v>
      </c>
      <c r="IP87">
        <f>IF('[1]Data Checking'!IT87="","",'[1]Data Checking'!IT87)</f>
        <v>1</v>
      </c>
      <c r="IQ87">
        <f>IF('[1]Data Checking'!IU87="","",'[1]Data Checking'!IU87)</f>
        <v>0</v>
      </c>
      <c r="IR87">
        <f>IF('[1]Data Checking'!IV87="","",'[1]Data Checking'!IV87)</f>
        <v>0</v>
      </c>
      <c r="IS87">
        <f>IF('[1]Data Checking'!IW87="","",'[1]Data Checking'!IW87)</f>
        <v>0</v>
      </c>
      <c r="IT87" t="str">
        <f>IF('[1]Data Checking'!IX87="","",'[1]Data Checking'!IX87)</f>
        <v/>
      </c>
      <c r="IU87" t="str">
        <f>IF('[1]Data Checking'!IY87="","",'[1]Data Checking'!IY87)</f>
        <v>Oui</v>
      </c>
      <c r="IV87" t="str">
        <f>IF('[1]Data Checking'!IZ87="","",'[1]Data Checking'!IZ87)</f>
        <v/>
      </c>
      <c r="IW87" t="str">
        <f>IF('[1]Data Checking'!JA87="","",'[1]Data Checking'!JA87)</f>
        <v/>
      </c>
      <c r="IX87" t="str">
        <f>IF('[1]Data Checking'!JB87="","",'[1]Data Checking'!JB87)</f>
        <v/>
      </c>
      <c r="IY87" t="str">
        <f>IF('[1]Data Checking'!JC87="","",'[1]Data Checking'!JC87)</f>
        <v/>
      </c>
      <c r="IZ87" t="str">
        <f>IF('[1]Data Checking'!JD87="","",'[1]Data Checking'!JD87)</f>
        <v/>
      </c>
      <c r="JA87" t="str">
        <f>IF('[1]Data Checking'!JE87="","",'[1]Data Checking'!JE87)</f>
        <v/>
      </c>
      <c r="JB87" t="str">
        <f>IF('[1]Data Checking'!JF87="","",'[1]Data Checking'!JF87)</f>
        <v/>
      </c>
      <c r="JC87" t="str">
        <f>IF('[1]Data Checking'!JG87="","",'[1]Data Checking'!JG87)</f>
        <v/>
      </c>
      <c r="JD87" t="str">
        <f>IF('[1]Data Checking'!JH87="","",'[1]Data Checking'!JH87)</f>
        <v/>
      </c>
      <c r="JE87" t="str">
        <f>IF('[1]Data Checking'!JI87="","",'[1]Data Checking'!JI87)</f>
        <v/>
      </c>
      <c r="JF87" t="str">
        <f>IF('[1]Data Checking'!JJ87="","",'[1]Data Checking'!JJ87)</f>
        <v/>
      </c>
      <c r="JG87" t="str">
        <f>IF('[1]Data Checking'!JK87="","",'[1]Data Checking'!JK87)</f>
        <v/>
      </c>
      <c r="JH87" t="str">
        <f>IF('[1]Data Checking'!JL87="","",'[1]Data Checking'!JL87)</f>
        <v/>
      </c>
      <c r="JI87" t="str">
        <f>IF('[1]Data Checking'!JM87="","",'[1]Data Checking'!JM87)</f>
        <v/>
      </c>
      <c r="JJ87" t="str">
        <f>IF('[1]Data Checking'!JN87="","",'[1]Data Checking'!JN87)</f>
        <v/>
      </c>
      <c r="JK87" t="str">
        <f>IF('[1]Data Checking'!JO87="","",'[1]Data Checking'!JO87)</f>
        <v/>
      </c>
      <c r="JL87" t="str">
        <f>IF('[1]Data Checking'!JP87="","",'[1]Data Checking'!JP87)</f>
        <v/>
      </c>
      <c r="JM87" t="str">
        <f>IF('[1]Data Checking'!JQ87="","",'[1]Data Checking'!JQ87)</f>
        <v/>
      </c>
      <c r="JN87" t="str">
        <f>IF('[1]Data Checking'!JR87="","",'[1]Data Checking'!JR87)</f>
        <v/>
      </c>
      <c r="JO87" t="str">
        <f>IF('[1]Data Checking'!JS87="","",'[1]Data Checking'!JS87)</f>
        <v/>
      </c>
      <c r="JP87" t="str">
        <f>IF('[1]Data Checking'!JT87="","",'[1]Data Checking'!JT87)</f>
        <v/>
      </c>
      <c r="JQ87" t="str">
        <f>IF('[1]Data Checking'!JU87="","",'[1]Data Checking'!JU87)</f>
        <v/>
      </c>
      <c r="JR87" t="str">
        <f>IF('[1]Data Checking'!JV87="","",'[1]Data Checking'!JV87)</f>
        <v/>
      </c>
      <c r="JS87" t="str">
        <f>IF('[1]Data Checking'!JW87="","",'[1]Data Checking'!JW87)</f>
        <v/>
      </c>
      <c r="JT87" t="str">
        <f>IF('[1]Data Checking'!JX87="","",'[1]Data Checking'!JX87)</f>
        <v/>
      </c>
      <c r="JU87" t="str">
        <f>IF('[1]Data Checking'!JY87="","",'[1]Data Checking'!JY87)</f>
        <v/>
      </c>
      <c r="JV87" t="str">
        <f>IF('[1]Data Checking'!JZ87="","",'[1]Data Checking'!JZ87)</f>
        <v/>
      </c>
      <c r="JW87" t="str">
        <f>IF('[1]Data Checking'!KA87="","",'[1]Data Checking'!KA87)</f>
        <v/>
      </c>
      <c r="JX87" t="str">
        <f>IF('[1]Data Checking'!KB87="","",'[1]Data Checking'!KB87)</f>
        <v/>
      </c>
      <c r="JY87" t="str">
        <f>IF('[1]Data Checking'!KC87="","",'[1]Data Checking'!KC87)</f>
        <v/>
      </c>
      <c r="JZ87" t="str">
        <f>IF('[1]Data Checking'!KD87="","",'[1]Data Checking'!KD87)</f>
        <v/>
      </c>
      <c r="KA87" t="str">
        <f>IF('[1]Data Checking'!KE87="","",'[1]Data Checking'!KE87)</f>
        <v/>
      </c>
      <c r="KB87" t="str">
        <f>IF('[1]Data Checking'!KF87="","",'[1]Data Checking'!KF87)</f>
        <v/>
      </c>
      <c r="KC87" t="str">
        <f>IF('[1]Data Checking'!KG87="","",'[1]Data Checking'!KG87)</f>
        <v/>
      </c>
      <c r="KD87" t="str">
        <f>IF('[1]Data Checking'!KH87="","",'[1]Data Checking'!KH87)</f>
        <v/>
      </c>
      <c r="KE87" t="str">
        <f>IF('[1]Data Checking'!KI87="","",'[1]Data Checking'!KI87)</f>
        <v/>
      </c>
      <c r="KF87" t="str">
        <f>IF('[1]Data Checking'!KJ87="","",'[1]Data Checking'!KJ87)</f>
        <v/>
      </c>
      <c r="KG87" t="str">
        <f>IF('[1]Data Checking'!KK87="","",'[1]Data Checking'!KK87)</f>
        <v/>
      </c>
      <c r="KH87" t="str">
        <f>IF('[1]Data Checking'!KL87="","",'[1]Data Checking'!KL87)</f>
        <v/>
      </c>
      <c r="KI87" t="str">
        <f>IF('[1]Data Checking'!KM87="","",'[1]Data Checking'!KM87)</f>
        <v/>
      </c>
      <c r="KJ87" t="str">
        <f>IF('[1]Data Checking'!KN87="","",'[1]Data Checking'!KN87)</f>
        <v/>
      </c>
      <c r="KK87" t="str">
        <f>IF('[1]Data Checking'!KO87="","",'[1]Data Checking'!KO87)</f>
        <v/>
      </c>
      <c r="KL87" t="str">
        <f>IF('[1]Data Checking'!KP87="","",'[1]Data Checking'!KP87)</f>
        <v/>
      </c>
      <c r="KM87" t="str">
        <f>IF('[1]Data Checking'!KQ87="","",'[1]Data Checking'!KQ87)</f>
        <v/>
      </c>
      <c r="KN87" t="str">
        <f>IF('[1]Data Checking'!KR87="","",'[1]Data Checking'!KR87)</f>
        <v/>
      </c>
      <c r="KO87" t="str">
        <f>IF('[1]Data Checking'!KS87="","",'[1]Data Checking'!KS87)</f>
        <v/>
      </c>
      <c r="KP87" t="str">
        <f>IF('[1]Data Checking'!KT87="","",'[1]Data Checking'!KT87)</f>
        <v/>
      </c>
      <c r="KQ87" t="str">
        <f>IF('[1]Data Checking'!KU87="","",'[1]Data Checking'!KU87)</f>
        <v/>
      </c>
      <c r="KR87" t="str">
        <f>IF('[1]Data Checking'!KV87="","",'[1]Data Checking'!KV87)</f>
        <v/>
      </c>
      <c r="KS87" t="str">
        <f>IF('[1]Data Checking'!KW87="","",'[1]Data Checking'!KW87)</f>
        <v/>
      </c>
      <c r="KT87" t="str">
        <f>IF('[1]Data Checking'!KX87="","",'[1]Data Checking'!KX87)</f>
        <v/>
      </c>
      <c r="KU87" t="str">
        <f>IF('[1]Data Checking'!KY87="","",'[1]Data Checking'!KY87)</f>
        <v/>
      </c>
      <c r="KV87" t="str">
        <f>IF('[1]Data Checking'!KZ87="","",'[1]Data Checking'!KZ87)</f>
        <v/>
      </c>
      <c r="KW87" t="str">
        <f>IF('[1]Data Checking'!LA87="","",'[1]Data Checking'!LA87)</f>
        <v/>
      </c>
      <c r="KX87" t="str">
        <f>IF('[1]Data Checking'!LB87="","",'[1]Data Checking'!LB87)</f>
        <v/>
      </c>
      <c r="KY87" t="str">
        <f>IF('[1]Data Checking'!LC87="","",'[1]Data Checking'!LC87)</f>
        <v/>
      </c>
      <c r="KZ87" t="str">
        <f>IF('[1]Data Checking'!LD87="","",'[1]Data Checking'!LD87)</f>
        <v/>
      </c>
      <c r="LA87" t="str">
        <f>IF('[1]Data Checking'!LE87="","",'[1]Data Checking'!LE87)</f>
        <v/>
      </c>
      <c r="LB87" t="str">
        <f>IF('[1]Data Checking'!LF87="","",'[1]Data Checking'!LF87)</f>
        <v/>
      </c>
      <c r="LC87" t="str">
        <f>IF('[1]Data Checking'!LG87="","",'[1]Data Checking'!LG87)</f>
        <v/>
      </c>
      <c r="LD87" t="str">
        <f>IF('[1]Data Checking'!LH87="","",'[1]Data Checking'!LH87)</f>
        <v/>
      </c>
      <c r="LE87" t="str">
        <f>IF('[1]Data Checking'!LI87="","",'[1]Data Checking'!LI87)</f>
        <v/>
      </c>
      <c r="LF87" t="str">
        <f>IF('[1]Data Checking'!LJ87="","",'[1]Data Checking'!LJ87)</f>
        <v/>
      </c>
      <c r="LG87" t="str">
        <f>IF('[1]Data Checking'!LK87="","",'[1]Data Checking'!LK87)</f>
        <v/>
      </c>
      <c r="LH87" t="str">
        <f>IF('[1]Data Checking'!LL87="","",'[1]Data Checking'!LL87)</f>
        <v/>
      </c>
      <c r="LI87" t="str">
        <f>IF('[1]Data Checking'!LM87="","",'[1]Data Checking'!LM87)</f>
        <v/>
      </c>
      <c r="LJ87" t="str">
        <f>IF('[1]Data Checking'!LN87="","",'[1]Data Checking'!LN87)</f>
        <v/>
      </c>
      <c r="LK87" t="str">
        <f>IF('[1]Data Checking'!LO87="","",'[1]Data Checking'!LO87)</f>
        <v/>
      </c>
      <c r="LL87" t="str">
        <f>IF('[1]Data Checking'!LP87="","",'[1]Data Checking'!LP87)</f>
        <v/>
      </c>
      <c r="LM87" t="str">
        <f>IF('[1]Data Checking'!LQ87="","",'[1]Data Checking'!LQ87)</f>
        <v/>
      </c>
      <c r="LN87" t="str">
        <f>IF('[1]Data Checking'!LR87="","",'[1]Data Checking'!LR87)</f>
        <v/>
      </c>
      <c r="LO87" t="str">
        <f>IF('[1]Data Checking'!LS87="","",'[1]Data Checking'!LS87)</f>
        <v/>
      </c>
      <c r="LP87" t="str">
        <f>IF('[1]Data Checking'!LT87="","",'[1]Data Checking'!LT87)</f>
        <v/>
      </c>
      <c r="LQ87" t="str">
        <f>IF('[1]Data Checking'!LU87="","",'[1]Data Checking'!LU87)</f>
        <v/>
      </c>
      <c r="LR87" t="str">
        <f>IF('[1]Data Checking'!LV87="","",'[1]Data Checking'!LV87)</f>
        <v/>
      </c>
      <c r="LS87" t="str">
        <f>IF('[1]Data Checking'!LW87="","",'[1]Data Checking'!LW87)</f>
        <v/>
      </c>
      <c r="LT87" t="str">
        <f>IF('[1]Data Checking'!LX87="","",'[1]Data Checking'!LX87)</f>
        <v/>
      </c>
      <c r="LU87" t="str">
        <f>IF('[1]Data Checking'!LY87="","",'[1]Data Checking'!LY87)</f>
        <v/>
      </c>
      <c r="LV87" t="str">
        <f>IF('[1]Data Checking'!LZ87="","",'[1]Data Checking'!LZ87)</f>
        <v/>
      </c>
      <c r="LW87" t="str">
        <f>IF('[1]Data Checking'!MA87="","",'[1]Data Checking'!MA87)</f>
        <v/>
      </c>
      <c r="LX87" t="str">
        <f>IF('[1]Data Checking'!MB87="","",'[1]Data Checking'!MB87)</f>
        <v/>
      </c>
      <c r="LY87" t="str">
        <f>IF('[1]Data Checking'!MC87="","",'[1]Data Checking'!MC87)</f>
        <v/>
      </c>
      <c r="LZ87" t="str">
        <f>IF('[1]Data Checking'!MD87="","",'[1]Data Checking'!MD87)</f>
        <v/>
      </c>
      <c r="MA87" t="str">
        <f>IF('[1]Data Checking'!ME87="","",'[1]Data Checking'!ME87)</f>
        <v/>
      </c>
      <c r="MB87" t="str">
        <f>IF('[1]Data Checking'!MF87="","",'[1]Data Checking'!MF87)</f>
        <v/>
      </c>
      <c r="MC87" t="str">
        <f>IF('[1]Data Checking'!MG87="","",'[1]Data Checking'!MG87)</f>
        <v/>
      </c>
      <c r="MD87" t="str">
        <f>IF('[1]Data Checking'!MH87="","",'[1]Data Checking'!MH87)</f>
        <v/>
      </c>
      <c r="ME87" t="str">
        <f>IF('[1]Data Checking'!MI87="","",'[1]Data Checking'!MI87)</f>
        <v/>
      </c>
      <c r="MF87" t="str">
        <f>IF('[1]Data Checking'!MJ87="","",'[1]Data Checking'!MJ87)</f>
        <v/>
      </c>
      <c r="MG87" t="str">
        <f>IF('[1]Data Checking'!MK87="","",'[1]Data Checking'!MK87)</f>
        <v/>
      </c>
      <c r="MH87" t="str">
        <f>IF('[1]Data Checking'!ML87="","",'[1]Data Checking'!ML87)</f>
        <v/>
      </c>
      <c r="MI87" t="str">
        <f>IF('[1]Data Checking'!MM87="","",'[1]Data Checking'!MM87)</f>
        <v/>
      </c>
      <c r="MJ87" t="str">
        <f>IF('[1]Data Checking'!MN87="","",'[1]Data Checking'!MN87)</f>
        <v/>
      </c>
      <c r="MK87" t="str">
        <f>IF('[1]Data Checking'!MO87="","",'[1]Data Checking'!MO87)</f>
        <v/>
      </c>
      <c r="ML87" t="str">
        <f>IF('[1]Data Checking'!MP87="","",'[1]Data Checking'!MP87)</f>
        <v/>
      </c>
      <c r="MM87" t="str">
        <f>IF('[1]Data Checking'!MQ87="","",'[1]Data Checking'!MQ87)</f>
        <v/>
      </c>
      <c r="MN87" t="str">
        <f>IF('[1]Data Checking'!MR87="","",'[1]Data Checking'!MR87)</f>
        <v/>
      </c>
      <c r="MO87" t="str">
        <f>IF('[1]Data Checking'!MS87="","",'[1]Data Checking'!MS87)</f>
        <v/>
      </c>
      <c r="MP87" t="str">
        <f>IF('[1]Data Checking'!MT87="","",'[1]Data Checking'!MT87)</f>
        <v/>
      </c>
      <c r="MQ87" t="str">
        <f>IF('[1]Data Checking'!MU87="","",'[1]Data Checking'!MU87)</f>
        <v/>
      </c>
      <c r="MR87" t="str">
        <f>IF('[1]Data Checking'!MV87="","",'[1]Data Checking'!MV87)</f>
        <v/>
      </c>
      <c r="MS87" t="str">
        <f>IF('[1]Data Checking'!MW87="","",'[1]Data Checking'!MW87)</f>
        <v/>
      </c>
      <c r="MT87" t="str">
        <f>IF('[1]Data Checking'!MX87="","",'[1]Data Checking'!MX87)</f>
        <v/>
      </c>
      <c r="MU87" t="str">
        <f>IF('[1]Data Checking'!MY87="","",'[1]Data Checking'!MY87)</f>
        <v/>
      </c>
      <c r="MV87" t="str">
        <f>IF('[1]Data Checking'!MZ87="","",'[1]Data Checking'!MZ87)</f>
        <v/>
      </c>
      <c r="MW87" t="str">
        <f>IF('[1]Data Checking'!NA87="","",'[1]Data Checking'!NA87)</f>
        <v/>
      </c>
      <c r="MX87" t="str">
        <f>IF('[1]Data Checking'!NB87="","",'[1]Data Checking'!NB87)</f>
        <v/>
      </c>
      <c r="MY87" t="str">
        <f>IF('[1]Data Checking'!NC87="","",'[1]Data Checking'!NC87)</f>
        <v/>
      </c>
      <c r="MZ87" t="str">
        <f>IF('[1]Data Checking'!ND87="","",'[1]Data Checking'!ND87)</f>
        <v/>
      </c>
      <c r="NA87" t="str">
        <f>IF('[1]Data Checking'!NE87="","",'[1]Data Checking'!NE87)</f>
        <v/>
      </c>
      <c r="NB87" t="str">
        <f>IF('[1]Data Checking'!NF87="","",'[1]Data Checking'!NF87)</f>
        <v/>
      </c>
      <c r="NC87" t="str">
        <f>IF('[1]Data Checking'!NG87="","",'[1]Data Checking'!NG87)</f>
        <v/>
      </c>
      <c r="ND87" t="str">
        <f>IF('[1]Data Checking'!NH87="","",'[1]Data Checking'!NH87)</f>
        <v/>
      </c>
      <c r="NE87" t="str">
        <f>IF('[1]Data Checking'!NI87="","",'[1]Data Checking'!NI87)</f>
        <v/>
      </c>
      <c r="NF87" t="str">
        <f>IF('[1]Data Checking'!NJ87="","",'[1]Data Checking'!NJ87)</f>
        <v/>
      </c>
      <c r="NG87" t="str">
        <f>IF('[1]Data Checking'!NK87="","",'[1]Data Checking'!NK87)</f>
        <v/>
      </c>
      <c r="NH87" t="str">
        <f>IF('[1]Data Checking'!NL87="","",'[1]Data Checking'!NL87)</f>
        <v/>
      </c>
      <c r="NI87" t="str">
        <f>IF('[1]Data Checking'!NM87="","",'[1]Data Checking'!NM87)</f>
        <v/>
      </c>
      <c r="NJ87" t="str">
        <f>IF('[1]Data Checking'!NN87="","",'[1]Data Checking'!NN87)</f>
        <v/>
      </c>
      <c r="NK87" t="str">
        <f>IF('[1]Data Checking'!NO87="","",'[1]Data Checking'!NO87)</f>
        <v/>
      </c>
      <c r="NL87" t="str">
        <f>IF('[1]Data Checking'!NP87="","",'[1]Data Checking'!NP87)</f>
        <v/>
      </c>
      <c r="NM87" t="str">
        <f>IF('[1]Data Checking'!NQ87="","",'[1]Data Checking'!NQ87)</f>
        <v/>
      </c>
      <c r="NN87" t="str">
        <f>IF('[1]Data Checking'!NR87="","",'[1]Data Checking'!NR87)</f>
        <v/>
      </c>
      <c r="NO87" t="str">
        <f>IF('[1]Data Checking'!NS87="","",'[1]Data Checking'!NS87)</f>
        <v/>
      </c>
      <c r="NP87" t="str">
        <f>IF('[1]Data Checking'!NT87="","",'[1]Data Checking'!NT87)</f>
        <v/>
      </c>
      <c r="NQ87" t="str">
        <f>IF('[1]Data Checking'!NU87="","",'[1]Data Checking'!NU87)</f>
        <v/>
      </c>
      <c r="NR87" t="str">
        <f>IF('[1]Data Checking'!NV87="","",'[1]Data Checking'!NV87)</f>
        <v/>
      </c>
      <c r="NS87" t="str">
        <f>IF('[1]Data Checking'!NW87="","",'[1]Data Checking'!NW87)</f>
        <v/>
      </c>
      <c r="NT87" t="str">
        <f>IF('[1]Data Checking'!NX87="","",'[1]Data Checking'!NX87)</f>
        <v/>
      </c>
      <c r="NU87" t="str">
        <f>IF('[1]Data Checking'!NY87="","",'[1]Data Checking'!NY87)</f>
        <v/>
      </c>
      <c r="NV87" t="str">
        <f>IF('[1]Data Checking'!NZ87="","",'[1]Data Checking'!NZ87)</f>
        <v/>
      </c>
      <c r="NW87" t="str">
        <f>IF('[1]Data Checking'!OA87="","",'[1]Data Checking'!OA87)</f>
        <v/>
      </c>
      <c r="NX87" t="str">
        <f>IF('[1]Data Checking'!OB87="","",'[1]Data Checking'!OB87)</f>
        <v/>
      </c>
      <c r="NY87" t="str">
        <f>IF('[1]Data Checking'!OC87="","",'[1]Data Checking'!OC87)</f>
        <v/>
      </c>
      <c r="NZ87" t="str">
        <f>IF('[1]Data Checking'!OD87="","",'[1]Data Checking'!OD87)</f>
        <v/>
      </c>
      <c r="OA87" t="str">
        <f>IF('[1]Data Checking'!OE87="","",'[1]Data Checking'!OE87)</f>
        <v/>
      </c>
      <c r="OB87" t="str">
        <f>IF('[1]Data Checking'!OF87="","",'[1]Data Checking'!OF87)</f>
        <v/>
      </c>
      <c r="OC87" t="str">
        <f>IF('[1]Data Checking'!OG87="","",'[1]Data Checking'!OG87)</f>
        <v/>
      </c>
      <c r="OD87" t="str">
        <f>IF('[1]Data Checking'!OH87="","",'[1]Data Checking'!OH87)</f>
        <v/>
      </c>
      <c r="OE87" t="str">
        <f>IF('[1]Data Checking'!OI87="","",'[1]Data Checking'!OI87)</f>
        <v/>
      </c>
      <c r="OF87" t="str">
        <f>IF('[1]Data Checking'!OJ87="","",'[1]Data Checking'!OJ87)</f>
        <v/>
      </c>
      <c r="OG87" t="str">
        <f>IF('[1]Data Checking'!OK87="","",'[1]Data Checking'!OK87)</f>
        <v/>
      </c>
      <c r="OH87" t="str">
        <f>IF('[1]Data Checking'!OL87="","",'[1]Data Checking'!OL87)</f>
        <v/>
      </c>
      <c r="OI87" t="str">
        <f>IF('[1]Data Checking'!OM87="","",'[1]Data Checking'!OM87)</f>
        <v/>
      </c>
      <c r="OJ87" t="str">
        <f>IF('[1]Data Checking'!ON87="","",'[1]Data Checking'!ON87)</f>
        <v/>
      </c>
      <c r="OK87" t="str">
        <f>IF('[1]Data Checking'!OO87="","",'[1]Data Checking'!OO87)</f>
        <v/>
      </c>
      <c r="OL87" t="str">
        <f>IF('[1]Data Checking'!OP87="","",'[1]Data Checking'!OP87)</f>
        <v/>
      </c>
      <c r="OM87" t="str">
        <f>IF('[1]Data Checking'!OQ87="","",'[1]Data Checking'!OQ87)</f>
        <v/>
      </c>
      <c r="ON87" t="str">
        <f>IF('[1]Data Checking'!OR87="","",'[1]Data Checking'!OR87)</f>
        <v/>
      </c>
      <c r="OO87" t="str">
        <f>IF('[1]Data Checking'!OS87="","",'[1]Data Checking'!OS87)</f>
        <v/>
      </c>
      <c r="OP87" t="str">
        <f>IF('[1]Data Checking'!OT87="","",'[1]Data Checking'!OT87)</f>
        <v/>
      </c>
      <c r="OQ87" t="str">
        <f>IF('[1]Data Checking'!OU87="","",'[1]Data Checking'!OU87)</f>
        <v/>
      </c>
      <c r="OR87" t="str">
        <f>IF('[1]Data Checking'!OV87="","",'[1]Data Checking'!OV87)</f>
        <v/>
      </c>
      <c r="OS87" t="str">
        <f>IF('[1]Data Checking'!OW87="","",'[1]Data Checking'!OW87)</f>
        <v/>
      </c>
      <c r="OT87" t="str">
        <f>IF('[1]Data Checking'!OX87="","",'[1]Data Checking'!OX87)</f>
        <v/>
      </c>
      <c r="OU87" t="str">
        <f>IF('[1]Data Checking'!OY87="","",'[1]Data Checking'!OY87)</f>
        <v/>
      </c>
      <c r="OV87" t="str">
        <f>IF('[1]Data Checking'!OZ87="","",'[1]Data Checking'!OZ87)</f>
        <v/>
      </c>
      <c r="OW87" t="str">
        <f>IF('[1]Data Checking'!PA87="","",'[1]Data Checking'!PA87)</f>
        <v/>
      </c>
      <c r="OX87" t="str">
        <f>IF('[1]Data Checking'!PB87="","",'[1]Data Checking'!PB87)</f>
        <v/>
      </c>
      <c r="OY87" t="str">
        <f>IF('[1]Data Checking'!PC87="","",'[1]Data Checking'!PC87)</f>
        <v/>
      </c>
      <c r="OZ87" t="str">
        <f>IF('[1]Data Checking'!PD87="","",'[1]Data Checking'!PD87)</f>
        <v/>
      </c>
      <c r="PA87" t="str">
        <f>IF('[1]Data Checking'!PE87="","",'[1]Data Checking'!PE87)</f>
        <v/>
      </c>
      <c r="PB87" t="str">
        <f>IF('[1]Data Checking'!PF87="","",'[1]Data Checking'!PF87)</f>
        <v/>
      </c>
      <c r="PC87" t="str">
        <f>IF('[1]Data Checking'!PG87="","",'[1]Data Checking'!PG87)</f>
        <v/>
      </c>
      <c r="PD87" t="str">
        <f>IF('[1]Data Checking'!PH87="","",'[1]Data Checking'!PH87)</f>
        <v/>
      </c>
      <c r="PE87" t="str">
        <f>IF('[1]Data Checking'!PI87="","",'[1]Data Checking'!PI87)</f>
        <v/>
      </c>
      <c r="PF87" t="str">
        <f>IF('[1]Data Checking'!PJ87="","",'[1]Data Checking'!PJ87)</f>
        <v/>
      </c>
      <c r="PG87" t="str">
        <f>IF('[1]Data Checking'!PK87="","",'[1]Data Checking'!PK87)</f>
        <v/>
      </c>
      <c r="PH87" t="str">
        <f>IF('[1]Data Checking'!PL87="","",'[1]Data Checking'!PL87)</f>
        <v/>
      </c>
      <c r="PI87" t="str">
        <f>IF('[1]Data Checking'!PM87="","",'[1]Data Checking'!PM87)</f>
        <v/>
      </c>
      <c r="PJ87" t="str">
        <f>IF('[1]Data Checking'!PN87="","",'[1]Data Checking'!PN87)</f>
        <v/>
      </c>
      <c r="PK87" t="str">
        <f>IF('[1]Data Checking'!PO87="","",'[1]Data Checking'!PO87)</f>
        <v/>
      </c>
      <c r="PL87" t="str">
        <f>IF('[1]Data Checking'!PP87="","",'[1]Data Checking'!PP87)</f>
        <v/>
      </c>
      <c r="PM87" t="str">
        <f>IF('[1]Data Checking'!PQ87="","",'[1]Data Checking'!PQ87)</f>
        <v/>
      </c>
      <c r="PN87" t="str">
        <f>IF('[1]Data Checking'!PR87="","",'[1]Data Checking'!PR87)</f>
        <v/>
      </c>
      <c r="PO87" t="str">
        <f>IF('[1]Data Checking'!PS87="","",'[1]Data Checking'!PS87)</f>
        <v/>
      </c>
      <c r="PP87" t="str">
        <f>IF('[1]Data Checking'!PT87="","",'[1]Data Checking'!PT87)</f>
        <v/>
      </c>
      <c r="PQ87" t="str">
        <f>IF('[1]Data Checking'!PU87="","",'[1]Data Checking'!PU87)</f>
        <v/>
      </c>
      <c r="PR87" t="str">
        <f>IF('[1]Data Checking'!PV87="","",'[1]Data Checking'!PV87)</f>
        <v/>
      </c>
      <c r="PS87" t="str">
        <f>IF('[1]Data Checking'!PW87="","",'[1]Data Checking'!PW87)</f>
        <v/>
      </c>
      <c r="PT87" t="str">
        <f>IF('[1]Data Checking'!PX87="","",'[1]Data Checking'!PX87)</f>
        <v/>
      </c>
      <c r="PU87" t="str">
        <f>IF('[1]Data Checking'!PY87="","",'[1]Data Checking'!PY87)</f>
        <v/>
      </c>
      <c r="PV87" t="str">
        <f>IF('[1]Data Checking'!PZ87="","",'[1]Data Checking'!PZ87)</f>
        <v/>
      </c>
      <c r="PW87" t="str">
        <f>IF('[1]Data Checking'!QA87="","",'[1]Data Checking'!QA87)</f>
        <v/>
      </c>
      <c r="PX87" t="str">
        <f>IF('[1]Data Checking'!QB87="","",'[1]Data Checking'!QB87)</f>
        <v/>
      </c>
      <c r="PY87" t="str">
        <f>IF('[1]Data Checking'!QC87="","",'[1]Data Checking'!QC87)</f>
        <v/>
      </c>
      <c r="PZ87" t="str">
        <f>IF('[1]Data Checking'!QD87="","",'[1]Data Checking'!QD87)</f>
        <v/>
      </c>
      <c r="QA87" t="str">
        <f>IF('[1]Data Checking'!QE87="","",'[1]Data Checking'!QE87)</f>
        <v/>
      </c>
      <c r="QB87" t="str">
        <f>IF('[1]Data Checking'!QF87="","",'[1]Data Checking'!QF87)</f>
        <v/>
      </c>
      <c r="QC87" t="str">
        <f>IF('[1]Data Checking'!QG87="","",'[1]Data Checking'!QG87)</f>
        <v/>
      </c>
      <c r="QD87" t="str">
        <f>IF('[1]Data Checking'!QH87="","",'[1]Data Checking'!QH87)</f>
        <v/>
      </c>
      <c r="QE87" t="str">
        <f>IF('[1]Data Checking'!QI87="","",'[1]Data Checking'!QI87)</f>
        <v/>
      </c>
      <c r="QF87" t="str">
        <f>IF('[1]Data Checking'!QJ87="","",'[1]Data Checking'!QJ87)</f>
        <v/>
      </c>
      <c r="QG87" t="str">
        <f>IF('[1]Data Checking'!QK87="","",'[1]Data Checking'!QK87)</f>
        <v/>
      </c>
      <c r="QH87" t="str">
        <f>IF('[1]Data Checking'!QL87="","",'[1]Data Checking'!QL87)</f>
        <v/>
      </c>
      <c r="QI87" t="str">
        <f>IF('[1]Data Checking'!QM87="","",'[1]Data Checking'!QM87)</f>
        <v/>
      </c>
      <c r="QJ87" t="str">
        <f>IF('[1]Data Checking'!QN87="","",'[1]Data Checking'!QN87)</f>
        <v/>
      </c>
      <c r="QK87" t="str">
        <f>IF('[1]Data Checking'!QO87="","",'[1]Data Checking'!QO87)</f>
        <v/>
      </c>
      <c r="QL87" t="str">
        <f>IF('[1]Data Checking'!QP87="","",'[1]Data Checking'!QP87)</f>
        <v/>
      </c>
      <c r="QM87" t="str">
        <f>IF('[1]Data Checking'!QQ87="","",'[1]Data Checking'!QQ87)</f>
        <v/>
      </c>
      <c r="QN87" t="str">
        <f>IF('[1]Data Checking'!QR87="","",'[1]Data Checking'!QR87)</f>
        <v/>
      </c>
      <c r="QO87" t="str">
        <f>IF('[1]Data Checking'!QS87="","",'[1]Data Checking'!QS87)</f>
        <v/>
      </c>
      <c r="QP87" t="str">
        <f>IF('[1]Data Checking'!QT87="","",'[1]Data Checking'!QT87)</f>
        <v/>
      </c>
      <c r="QQ87" t="str">
        <f>IF('[1]Data Checking'!QU87="","",'[1]Data Checking'!QU87)</f>
        <v/>
      </c>
      <c r="QR87" t="str">
        <f>IF('[1]Data Checking'!QV87="","",'[1]Data Checking'!QV87)</f>
        <v/>
      </c>
      <c r="QS87" t="str">
        <f>IF('[1]Data Checking'!QW87="","",'[1]Data Checking'!QW87)</f>
        <v/>
      </c>
      <c r="QT87" t="str">
        <f>IF('[1]Data Checking'!QX87="","",'[1]Data Checking'!QX87)</f>
        <v/>
      </c>
      <c r="QU87" t="str">
        <f>IF('[1]Data Checking'!QY87="","",'[1]Data Checking'!QY87)</f>
        <v/>
      </c>
      <c r="QV87" t="str">
        <f>IF('[1]Data Checking'!QZ87="","",'[1]Data Checking'!QZ87)</f>
        <v/>
      </c>
      <c r="QW87" t="str">
        <f>IF('[1]Data Checking'!RA87="","",'[1]Data Checking'!RA87)</f>
        <v/>
      </c>
      <c r="QX87" t="str">
        <f>IF('[1]Data Checking'!RB87="","",'[1]Data Checking'!RB87)</f>
        <v/>
      </c>
      <c r="QY87" t="str">
        <f>IF('[1]Data Checking'!RC87="","",'[1]Data Checking'!RC87)</f>
        <v/>
      </c>
      <c r="QZ87" t="str">
        <f>IF('[1]Data Checking'!RD87="","",'[1]Data Checking'!RD87)</f>
        <v/>
      </c>
      <c r="RA87" t="str">
        <f>IF('[1]Data Checking'!RE87="","",'[1]Data Checking'!RE87)</f>
        <v/>
      </c>
      <c r="RB87" t="str">
        <f>IF('[1]Data Checking'!RF87="","",'[1]Data Checking'!RF87)</f>
        <v/>
      </c>
      <c r="RC87" t="str">
        <f>IF('[1]Data Checking'!RG87="","",'[1]Data Checking'!RG87)</f>
        <v/>
      </c>
      <c r="RD87" t="str">
        <f>IF('[1]Data Checking'!RH87="","",'[1]Data Checking'!RH87)</f>
        <v/>
      </c>
      <c r="RE87" t="str">
        <f>IF('[1]Data Checking'!RI87="","",'[1]Data Checking'!RI87)</f>
        <v/>
      </c>
      <c r="RF87" t="str">
        <f>IF('[1]Data Checking'!RJ87="","",'[1]Data Checking'!RJ87)</f>
        <v/>
      </c>
      <c r="RG87" t="str">
        <f>IF('[1]Data Checking'!RK87="","",'[1]Data Checking'!RK87)</f>
        <v/>
      </c>
      <c r="RH87" t="str">
        <f>IF('[1]Data Checking'!RL87="","",'[1]Data Checking'!RL87)</f>
        <v/>
      </c>
      <c r="RI87" t="str">
        <f>IF('[1]Data Checking'!RM87="","",'[1]Data Checking'!RM87)</f>
        <v/>
      </c>
      <c r="RJ87" t="str">
        <f>IF('[1]Data Checking'!RN87="","",'[1]Data Checking'!RN87)</f>
        <v/>
      </c>
      <c r="RK87" t="str">
        <f>IF('[1]Data Checking'!RO87="","",'[1]Data Checking'!RO87)</f>
        <v/>
      </c>
      <c r="RL87" t="str">
        <f>IF('[1]Data Checking'!RP87="","",'[1]Data Checking'!RP87)</f>
        <v/>
      </c>
      <c r="RM87" t="str">
        <f>IF('[1]Data Checking'!RQ87="","",'[1]Data Checking'!RQ87)</f>
        <v/>
      </c>
      <c r="RN87" t="str">
        <f>IF('[1]Data Checking'!RR87="","",'[1]Data Checking'!RR87)</f>
        <v/>
      </c>
      <c r="RO87" t="str">
        <f>IF('[1]Data Checking'!RS87="","",'[1]Data Checking'!RS87)</f>
        <v/>
      </c>
      <c r="RP87" t="str">
        <f>IF('[1]Data Checking'!RT87="","",'[1]Data Checking'!RT87)</f>
        <v/>
      </c>
      <c r="RQ87" t="str">
        <f>IF('[1]Data Checking'!RU87="","",'[1]Data Checking'!RU87)</f>
        <v/>
      </c>
      <c r="RR87" t="str">
        <f>IF('[1]Data Checking'!RV87="","",'[1]Data Checking'!RV87)</f>
        <v/>
      </c>
      <c r="RS87" t="str">
        <f>IF('[1]Data Checking'!RW87="","",'[1]Data Checking'!RW87)</f>
        <v/>
      </c>
      <c r="RT87" t="str">
        <f>IF('[1]Data Checking'!RX87="","",'[1]Data Checking'!RX87)</f>
        <v/>
      </c>
      <c r="RU87" t="str">
        <f>IF('[1]Data Checking'!RY87="","",'[1]Data Checking'!RY87)</f>
        <v/>
      </c>
      <c r="RV87" t="str">
        <f>IF('[1]Data Checking'!RZ87="","",'[1]Data Checking'!RZ87)</f>
        <v/>
      </c>
      <c r="RW87" t="str">
        <f>IF('[1]Data Checking'!SA87="","",'[1]Data Checking'!SA87)</f>
        <v/>
      </c>
      <c r="RX87" t="str">
        <f>IF('[1]Data Checking'!SB87="","",'[1]Data Checking'!SB87)</f>
        <v/>
      </c>
      <c r="RY87" t="str">
        <f>IF('[1]Data Checking'!SC87="","",'[1]Data Checking'!SC87)</f>
        <v/>
      </c>
      <c r="RZ87" t="str">
        <f>IF('[1]Data Checking'!SD87="","",'[1]Data Checking'!SD87)</f>
        <v/>
      </c>
      <c r="SA87" t="str">
        <f>IF('[1]Data Checking'!SE87="","",'[1]Data Checking'!SE87)</f>
        <v/>
      </c>
      <c r="SB87" t="str">
        <f>IF('[1]Data Checking'!SF87="","",'[1]Data Checking'!SF87)</f>
        <v/>
      </c>
      <c r="SC87" t="str">
        <f>IF('[1]Data Checking'!SG87="","",'[1]Data Checking'!SG87)</f>
        <v/>
      </c>
      <c r="SD87" t="str">
        <f>IF('[1]Data Checking'!SH87="","",'[1]Data Checking'!SH87)</f>
        <v/>
      </c>
      <c r="SE87" t="str">
        <f>IF('[1]Data Checking'!SI87="","",'[1]Data Checking'!SI87)</f>
        <v/>
      </c>
      <c r="SF87" t="str">
        <f>IF('[1]Data Checking'!SJ87="","",'[1]Data Checking'!SJ87)</f>
        <v/>
      </c>
      <c r="SG87" t="str">
        <f>IF('[1]Data Checking'!SK87="","",'[1]Data Checking'!SK87)</f>
        <v/>
      </c>
      <c r="SH87" t="str">
        <f>IF('[1]Data Checking'!SL87="","",'[1]Data Checking'!SL87)</f>
        <v/>
      </c>
      <c r="SI87" t="str">
        <f>IF('[1]Data Checking'!SM87="","",'[1]Data Checking'!SM87)</f>
        <v/>
      </c>
      <c r="SJ87" t="str">
        <f>IF('[1]Data Checking'!SN87="","",'[1]Data Checking'!SN87)</f>
        <v/>
      </c>
      <c r="SK87" t="str">
        <f>IF('[1]Data Checking'!SO87="","",'[1]Data Checking'!SO87)</f>
        <v/>
      </c>
      <c r="SL87" t="str">
        <f>IF('[1]Data Checking'!SP87="","",'[1]Data Checking'!SP87)</f>
        <v/>
      </c>
      <c r="SM87" t="str">
        <f>IF('[1]Data Checking'!SQ87="","",'[1]Data Checking'!SQ87)</f>
        <v/>
      </c>
      <c r="SN87" t="str">
        <f>IF('[1]Data Checking'!SR87="","",'[1]Data Checking'!SR87)</f>
        <v/>
      </c>
      <c r="SO87" t="str">
        <f>IF('[1]Data Checking'!SS87="","",'[1]Data Checking'!SS87)</f>
        <v/>
      </c>
      <c r="SP87" t="str">
        <f>IF('[1]Data Checking'!ST87="","",'[1]Data Checking'!ST87)</f>
        <v/>
      </c>
      <c r="SQ87" t="str">
        <f>IF('[1]Data Checking'!SU87="","",'[1]Data Checking'!SU87)</f>
        <v/>
      </c>
      <c r="SR87" t="str">
        <f>IF('[1]Data Checking'!SV87="","",'[1]Data Checking'!SV87)</f>
        <v/>
      </c>
      <c r="SS87" t="str">
        <f>IF('[1]Data Checking'!SW87="","",'[1]Data Checking'!SW87)</f>
        <v/>
      </c>
      <c r="ST87" t="str">
        <f>IF('[1]Data Checking'!SX87="","",'[1]Data Checking'!SX87)</f>
        <v/>
      </c>
      <c r="SU87" t="str">
        <f>IF('[1]Data Checking'!SY87="","",'[1]Data Checking'!SY87)</f>
        <v/>
      </c>
      <c r="SV87" t="str">
        <f>IF('[1]Data Checking'!SZ87="","",'[1]Data Checking'!SZ87)</f>
        <v/>
      </c>
      <c r="SW87" t="str">
        <f>IF('[1]Data Checking'!TA87="","",'[1]Data Checking'!TA87)</f>
        <v/>
      </c>
      <c r="SX87" t="str">
        <f>IF('[1]Data Checking'!TB87="","",'[1]Data Checking'!TB87)</f>
        <v/>
      </c>
      <c r="SY87" t="str">
        <f>IF('[1]Data Checking'!TC87="","",'[1]Data Checking'!TC87)</f>
        <v/>
      </c>
      <c r="SZ87" t="str">
        <f>IF('[1]Data Checking'!TD87="","",'[1]Data Checking'!TD87)</f>
        <v/>
      </c>
      <c r="TA87" t="str">
        <f>IF('[1]Data Checking'!TE87="","",'[1]Data Checking'!TE87)</f>
        <v/>
      </c>
      <c r="TB87" t="str">
        <f>IF('[1]Data Checking'!TF87="","",'[1]Data Checking'!TF87)</f>
        <v/>
      </c>
      <c r="TC87" t="str">
        <f>IF('[1]Data Checking'!TG87="","",'[1]Data Checking'!TG87)</f>
        <v/>
      </c>
      <c r="TD87" t="str">
        <f>IF('[1]Data Checking'!TH87="","",'[1]Data Checking'!TH87)</f>
        <v/>
      </c>
      <c r="TE87" t="str">
        <f>IF('[1]Data Checking'!TI87="","",'[1]Data Checking'!TI87)</f>
        <v/>
      </c>
      <c r="TF87" t="str">
        <f>IF('[1]Data Checking'!TJ87="","",'[1]Data Checking'!TJ87)</f>
        <v/>
      </c>
      <c r="TG87" t="str">
        <f>IF('[1]Data Checking'!TK87="","",'[1]Data Checking'!TK87)</f>
        <v/>
      </c>
      <c r="TH87" t="str">
        <f>IF('[1]Data Checking'!TL87="","",'[1]Data Checking'!TL87)</f>
        <v/>
      </c>
      <c r="TI87" t="str">
        <f>IF('[1]Data Checking'!TM87="","",'[1]Data Checking'!TM87)</f>
        <v/>
      </c>
      <c r="TJ87">
        <f>IF('[1]Data Checking'!TN87="","",'[1]Data Checking'!TN87)</f>
        <v>0</v>
      </c>
      <c r="TK87">
        <f>IF('[1]Data Checking'!TO87="","",'[1]Data Checking'!TO87)</f>
        <v>0</v>
      </c>
      <c r="TL87">
        <f>IF('[1]Data Checking'!TP87="","",'[1]Data Checking'!TP87)</f>
        <v>0</v>
      </c>
      <c r="TM87">
        <f>IF('[1]Data Checking'!TQ87="","",'[1]Data Checking'!TQ87)</f>
        <v>0</v>
      </c>
      <c r="TN87">
        <f>IF('[1]Data Checking'!TR87="","",'[1]Data Checking'!TR87)</f>
        <v>0</v>
      </c>
      <c r="TO87" t="str">
        <f>IF('[1]Data Checking'!TS87="","",'[1]Data Checking'!TS87)</f>
        <v>Le probleme de l'insecurite touche tous les aspects</v>
      </c>
      <c r="TP87" t="str">
        <f>IF('[1]Data Checking'!TT87="","",'[1]Data Checking'!TT87)</f>
        <v/>
      </c>
      <c r="TQ87">
        <f>IF('[1]Data Checking'!TU87="","",'[1]Data Checking'!TU87)</f>
        <v>238059218</v>
      </c>
      <c r="TR87" t="str">
        <f>IF('[1]Data Checking'!TV87="","",'[1]Data Checking'!TV87)</f>
        <v>c74bc8d6-7fb8-4617-a91e-7803152a3242</v>
      </c>
      <c r="TS87">
        <f>IF('[1]Data Checking'!TW87="","",'[1]Data Checking'!TW87)</f>
        <v>44532.534502314818</v>
      </c>
      <c r="TT87" t="str">
        <f>IF('[1]Data Checking'!TX87="","",'[1]Data Checking'!TX87)</f>
        <v/>
      </c>
      <c r="TU87" t="str">
        <f>IF('[1]Data Checking'!TY87="","",'[1]Data Checking'!TY87)</f>
        <v/>
      </c>
      <c r="TV87" t="str">
        <f>IF('[1]Data Checking'!TZ87="","",'[1]Data Checking'!TZ87)</f>
        <v>submitted_via_web</v>
      </c>
      <c r="TW87" t="str">
        <f>IF('[1]Data Checking'!UA87="","",'[1]Data Checking'!UA87)</f>
        <v>icsm_haiti</v>
      </c>
      <c r="TX87" t="str">
        <f>IF('[1]Data Checking'!UB87="","",'[1]Data Checking'!UB87)</f>
        <v/>
      </c>
      <c r="TY87">
        <f>IF('[1]Data Checking'!UC87="","",'[1]Data Checking'!UC87)</f>
        <v>89</v>
      </c>
      <c r="TZ87" t="str">
        <f>IF('[1]Data Checking'!UD87="","",'[1]Data Checking'!UD87)</f>
        <v/>
      </c>
      <c r="UA87" t="e">
        <f>IF('[1]Data Checking'!UL87="","",'[1]Data Checking'!UL87)</f>
        <v>#REF!</v>
      </c>
      <c r="UB87" t="e">
        <f>IF('[1]Data Checking'!UM87="","",'[1]Data Checking'!UM87)</f>
        <v>#REF!</v>
      </c>
      <c r="UC87" t="e">
        <f>IF('[1]Data Checking'!UN87="","",'[1]Data Checking'!UN87)</f>
        <v>#REF!</v>
      </c>
    </row>
    <row r="88" spans="1:549">
      <c r="A88">
        <f>IF('[1]Data Checking'!D88="","",'[1]Data Checking'!D88)</f>
        <v>44525.427003518518</v>
      </c>
      <c r="B88">
        <f>IF('[1]Data Checking'!E88="","",'[1]Data Checking'!E88)</f>
        <v>44525.444538194453</v>
      </c>
      <c r="C88">
        <f>IF('[1]Data Checking'!F88="","",'[1]Data Checking'!F88)</f>
        <v>44525</v>
      </c>
      <c r="D88" t="str">
        <f>IF('[1]Data Checking'!H88="","",'[1]Data Checking'!H88)</f>
        <v>audit.csv</v>
      </c>
      <c r="E88" t="str">
        <f>IF('[1]Data Checking'!I88="","",'[1]Data Checking'!I88)</f>
        <v>icsm_haiti</v>
      </c>
      <c r="F88" t="str">
        <f>IF('[1]Data Checking'!J88="","",'[1]Data Checking'!J88)</f>
        <v/>
      </c>
      <c r="G88" t="str">
        <f>IF('[1]Data Checking'!K88="","",'[1]Data Checking'!K88)</f>
        <v/>
      </c>
      <c r="H88">
        <f>IF('[1]Data Checking'!L88="","",'[1]Data Checking'!L88)</f>
        <v>44525</v>
      </c>
      <c r="I88" t="str">
        <f>IF('[1]Data Checking'!M88="","",'[1]Data Checking'!M88)</f>
        <v>GOAL</v>
      </c>
      <c r="J88" t="str">
        <f>IF('[1]Data Checking'!N88="","",'[1]Data Checking'!N88)</f>
        <v/>
      </c>
      <c r="K88" t="str">
        <f>IF('[1]Data Checking'!O88="","",'[1]Data Checking'!O88)</f>
        <v>goal</v>
      </c>
      <c r="L88" t="str">
        <f>IF('[1]Data Checking'!P88="","",'[1]Data Checking'!P88)</f>
        <v>GOAL</v>
      </c>
      <c r="M88" t="str">
        <f>IF('[1]Data Checking'!Q88="","",'[1]Data Checking'!Q88)</f>
        <v>GOAL</v>
      </c>
      <c r="N88" t="str">
        <f>IF('[1]Data Checking'!R88="","",'[1]Data Checking'!R88)</f>
        <v>Goal enquêteur 1</v>
      </c>
      <c r="O88" t="str">
        <f>IF('[1]Data Checking'!S88="","",'[1]Data Checking'!S88)</f>
        <v/>
      </c>
      <c r="P88" t="str">
        <f>IF('[1]Data Checking'!T88="","",'[1]Data Checking'!T88)</f>
        <v>goal_1</v>
      </c>
      <c r="Q88" t="str">
        <f>IF('[1]Data Checking'!U88="","",'[1]Data Checking'!U88)</f>
        <v>Goal enquêteur 1</v>
      </c>
      <c r="R88" t="str">
        <f>IF('[1]Data Checking'!V88="","",'[1]Data Checking'!V88)</f>
        <v>Goal enquêteur 1</v>
      </c>
      <c r="S88" t="str">
        <f>IF('[1]Data Checking'!W88="","",'[1]Data Checking'!W88)</f>
        <v>Ouest</v>
      </c>
      <c r="T88" t="str">
        <f>IF('[1]Data Checking'!X88="","",'[1]Data Checking'!X88)</f>
        <v>Port-au-Prince</v>
      </c>
      <c r="U88" t="str">
        <f>IF('[1]Data Checking'!Y88="","",'[1]Data Checking'!Y88)</f>
        <v>HT0111</v>
      </c>
      <c r="V88" t="str">
        <f>IF('[1]Data Checking'!Z88="","",'[1]Data Checking'!Z88)</f>
        <v>Port-au-Prince</v>
      </c>
      <c r="W88" t="str">
        <f>IF('[1]Data Checking'!AA88="","",'[1]Data Checking'!AA88)</f>
        <v>1ere Section Turgeau</v>
      </c>
      <c r="X88" t="str">
        <f>IF('[1]Data Checking'!AB88="","",'[1]Data Checking'!AB88)</f>
        <v>HT0111-03</v>
      </c>
      <c r="Y88" t="str">
        <f>IF('[1]Data Checking'!AC88="","",'[1]Data Checking'!AC88)</f>
        <v>3e Section Martissant</v>
      </c>
      <c r="Z88" t="str">
        <f>IF('[1]Data Checking'!AD88="","",'[1]Data Checking'!AD88)</f>
        <v>Centre-ville de Port-au-Prince / Salomon</v>
      </c>
      <c r="AA88" t="str">
        <f>IF('[1]Data Checking'!AE88="","",'[1]Data Checking'!AE88)</f>
        <v/>
      </c>
      <c r="AB88" t="str">
        <f>IF('[1]Data Checking'!AF88="","",'[1]Data Checking'!AF88)</f>
        <v>pap_1</v>
      </c>
      <c r="AC88" t="str">
        <f>IF('[1]Data Checking'!AG88="","",'[1]Data Checking'!AG88)</f>
        <v>Centre-ville de Port-au-Prince / Salomon</v>
      </c>
      <c r="AD88" t="str">
        <f>IF('[1]Data Checking'!AH88="","",'[1]Data Checking'!AH88)</f>
        <v>Centre-ville de Port-au-Prince / Salomon</v>
      </c>
      <c r="AE88" t="str">
        <f>IF('[1]Data Checking'!AI88="","",'[1]Data Checking'!AI88)</f>
        <v>Marché Salomon</v>
      </c>
      <c r="AF88" t="str">
        <f>IF('[1]Data Checking'!AJ88="","",'[1]Data Checking'!AJ88)</f>
        <v/>
      </c>
      <c r="AG88" t="str">
        <f>IF('[1]Data Checking'!AK88="","",'[1]Data Checking'!AK88)</f>
        <v>salomon</v>
      </c>
      <c r="AH88" t="str">
        <f>IF('[1]Data Checking'!AL88="","",'[1]Data Checking'!AL88)</f>
        <v>Marché Salomon</v>
      </c>
      <c r="AI88" t="str">
        <f>IF('[1]Data Checking'!AM88="","",'[1]Data Checking'!AM88)</f>
        <v>Marché Salomon</v>
      </c>
      <c r="AJ88" t="str">
        <f>IF('[1]Data Checking'!AN88="","",'[1]Data Checking'!AN88)</f>
        <v>Milieu urbain</v>
      </c>
      <c r="AK88" t="str">
        <f>IF('[1]Data Checking'!AO88="","",'[1]Data Checking'!AO88)</f>
        <v>Enquête auprès d'un marchand</v>
      </c>
      <c r="AL88" t="str">
        <f>IF('[1]Data Checking'!AP88="","",'[1]Data Checking'!AP88)</f>
        <v>Oui</v>
      </c>
      <c r="AM88" t="str">
        <f>IF('[1]Data Checking'!AQ88="","",'[1]Data Checking'!AQ88)</f>
        <v/>
      </c>
      <c r="AN88" t="str">
        <f>IF('[1]Data Checking'!AR88="","",'[1]Data Checking'!AR88)</f>
        <v>Oui</v>
      </c>
      <c r="AO88" t="str">
        <f>IF('[1]Data Checking'!AS88="","",'[1]Data Checking'!AS88)</f>
        <v/>
      </c>
      <c r="AP88" t="str">
        <f>IF('[1]Data Checking'!AT88="","",'[1]Data Checking'!AT88)</f>
        <v>Femme</v>
      </c>
      <c r="AQ88">
        <f>IF('[1]Data Checking'!AU88="","",'[1]Data Checking'!AU88)</f>
        <v>44525</v>
      </c>
      <c r="AR88">
        <f>IF('[1]Data Checking'!AV88="","",'[1]Data Checking'!AV88)</f>
        <v>44525</v>
      </c>
      <c r="AS88" t="str">
        <f>IF('[1]Data Checking'!AW88="","",'[1]Data Checking'!AW88)</f>
        <v>Détaillant sur une table</v>
      </c>
      <c r="AT88" t="str">
        <f>IF('[1]Data Checking'!AX88="","",'[1]Data Checking'!AX88)</f>
        <v/>
      </c>
      <c r="AU88" t="str">
        <f>IF('[1]Data Checking'!AY88="","",'[1]Data Checking'!AY88)</f>
        <v>Nourriture Produits et Ustensiles d'hygiène et assainissement</v>
      </c>
      <c r="AV88">
        <f>IF('[1]Data Checking'!AZ88="","",'[1]Data Checking'!AZ88)</f>
        <v>1</v>
      </c>
      <c r="AW88">
        <f>IF('[1]Data Checking'!BA88="","",'[1]Data Checking'!BA88)</f>
        <v>1</v>
      </c>
      <c r="AX88">
        <f>IF('[1]Data Checking'!BB88="","",'[1]Data Checking'!BB88)</f>
        <v>0</v>
      </c>
      <c r="AY88">
        <f>IF('[1]Data Checking'!BC88="","",'[1]Data Checking'!BC88)</f>
        <v>0</v>
      </c>
      <c r="AZ88" t="str">
        <f>IF('[1]Data Checking'!BD88="","",'[1]Data Checking'!BD88)</f>
        <v>nourriture</v>
      </c>
      <c r="BA88" t="str">
        <f>IF('[1]Data Checking'!BE88="","",'[1]Data Checking'!BE88)</f>
        <v>Nourriture</v>
      </c>
      <c r="BB88" t="str">
        <f>IF('[1]Data Checking'!BF88="","",'[1]Data Checking'!BF88)</f>
        <v>En espèces (Gourde)</v>
      </c>
      <c r="BC88">
        <f>IF('[1]Data Checking'!BG88="","",'[1]Data Checking'!BG88)</f>
        <v>1</v>
      </c>
      <c r="BD88">
        <f>IF('[1]Data Checking'!BH88="","",'[1]Data Checking'!BH88)</f>
        <v>0</v>
      </c>
      <c r="BE88">
        <f>IF('[1]Data Checking'!BI88="","",'[1]Data Checking'!BI88)</f>
        <v>0</v>
      </c>
      <c r="BF88">
        <f>IF('[1]Data Checking'!BJ88="","",'[1]Data Checking'!BJ88)</f>
        <v>0</v>
      </c>
      <c r="BG88">
        <f>IF('[1]Data Checking'!BK88="","",'[1]Data Checking'!BK88)</f>
        <v>0</v>
      </c>
      <c r="BH88">
        <f>IF('[1]Data Checking'!BL88="","",'[1]Data Checking'!BL88)</f>
        <v>0</v>
      </c>
      <c r="BI88">
        <f>IF('[1]Data Checking'!BM88="","",'[1]Data Checking'!BM88)</f>
        <v>0</v>
      </c>
      <c r="BJ88">
        <f>IF('[1]Data Checking'!BN88="","",'[1]Data Checking'!BN88)</f>
        <v>0</v>
      </c>
      <c r="BK88">
        <f>IF('[1]Data Checking'!BO88="","",'[1]Data Checking'!BO88)</f>
        <v>0</v>
      </c>
      <c r="BL88">
        <f>IF('[1]Data Checking'!BP88="","",'[1]Data Checking'!BP88)</f>
        <v>0</v>
      </c>
      <c r="BM88" t="str">
        <f>IF('[1]Data Checking'!BQ88="","",'[1]Data Checking'!BQ88)</f>
        <v/>
      </c>
      <c r="BN88" t="str">
        <f>IF('[1]Data Checking'!BR88="","",'[1]Data Checking'!BR88)</f>
        <v>Oui, il y a moins de commerçants par rapport au mois passé</v>
      </c>
      <c r="BO88" t="str">
        <f>IF('[1]Data Checking'!BS88="","",'[1]Data Checking'!BS88)</f>
        <v>Moins de 20</v>
      </c>
      <c r="BP88" t="str">
        <f>IF('[1]Data Checking'!BT88="","",'[1]Data Checking'!BT88)</f>
        <v>Farine de blé blanche Riz Maïs (moulu) Sucre Haricot noir Haricot rouge Huile végétale</v>
      </c>
      <c r="BQ88">
        <f>IF('[1]Data Checking'!BU88="","",'[1]Data Checking'!BU88)</f>
        <v>1</v>
      </c>
      <c r="BR88">
        <f>IF('[1]Data Checking'!BV88="","",'[1]Data Checking'!BV88)</f>
        <v>1</v>
      </c>
      <c r="BS88">
        <f>IF('[1]Data Checking'!BW88="","",'[1]Data Checking'!BW88)</f>
        <v>1</v>
      </c>
      <c r="BT88">
        <f>IF('[1]Data Checking'!BX88="","",'[1]Data Checking'!BX88)</f>
        <v>1</v>
      </c>
      <c r="BU88">
        <f>IF('[1]Data Checking'!BY88="","",'[1]Data Checking'!BY88)</f>
        <v>1</v>
      </c>
      <c r="BV88">
        <f>IF('[1]Data Checking'!BZ88="","",'[1]Data Checking'!BZ88)</f>
        <v>1</v>
      </c>
      <c r="BW88">
        <f>IF('[1]Data Checking'!CA88="","",'[1]Data Checking'!CA88)</f>
        <v>1</v>
      </c>
      <c r="BX88">
        <f>IF('[1]Data Checking'!CB88="","",'[1]Data Checking'!CB88)</f>
        <v>0</v>
      </c>
      <c r="BY88" t="str">
        <f>IF('[1]Data Checking'!CC88="","",'[1]Data Checking'!CC88)</f>
        <v>Oui je connais le prix de mes produits en grosse marmite</v>
      </c>
      <c r="BZ88">
        <f>IF('[1]Data Checking'!CD88="","",'[1]Data Checking'!CD88)</f>
        <v>225</v>
      </c>
      <c r="CA88">
        <f>IF('[1]Data Checking'!CE88="","",'[1]Data Checking'!CE88)</f>
        <v>112.5</v>
      </c>
      <c r="CB88" t="str">
        <f>IF('[1]Data Checking'!CF88="","",'[1]Data Checking'!CF88)</f>
        <v>Non</v>
      </c>
      <c r="CC88">
        <f>IF('[1]Data Checking'!CG88="","",'[1]Data Checking'!CG88)</f>
        <v>350</v>
      </c>
      <c r="CD88">
        <f>IF('[1]Data Checking'!CH88="","",'[1]Data Checking'!CH88)</f>
        <v>134.61538461538399</v>
      </c>
      <c r="CE88" t="str">
        <f>IF('[1]Data Checking'!CI88="","",'[1]Data Checking'!CI88)</f>
        <v>Oui</v>
      </c>
      <c r="CF88">
        <f>IF('[1]Data Checking'!CJ88="","",'[1]Data Checking'!CJ88)</f>
        <v>375</v>
      </c>
      <c r="CG88">
        <f>IF('[1]Data Checking'!CK88="","",'[1]Data Checking'!CK88)</f>
        <v>163.04347826086899</v>
      </c>
      <c r="CH88" t="str">
        <f>IF('[1]Data Checking'!CL88="","",'[1]Data Checking'!CL88)</f>
        <v>Oui</v>
      </c>
      <c r="CI88">
        <f>IF('[1]Data Checking'!CM88="","",'[1]Data Checking'!CM88)</f>
        <v>350</v>
      </c>
      <c r="CJ88">
        <f>IF('[1]Data Checking'!CN88="","",'[1]Data Checking'!CN88)</f>
        <v>120.689655172413</v>
      </c>
      <c r="CK88" t="str">
        <f>IF('[1]Data Checking'!CO88="","",'[1]Data Checking'!CO88)</f>
        <v>Oui</v>
      </c>
      <c r="CL88">
        <f>IF('[1]Data Checking'!CP88="","",'[1]Data Checking'!CP88)</f>
        <v>600</v>
      </c>
      <c r="CM88">
        <f>IF('[1]Data Checking'!CQ88="","",'[1]Data Checking'!CQ88)</f>
        <v>250</v>
      </c>
      <c r="CN88" t="str">
        <f>IF('[1]Data Checking'!CR88="","",'[1]Data Checking'!CR88)</f>
        <v>Non</v>
      </c>
      <c r="CO88">
        <f>IF('[1]Data Checking'!CS88="","",'[1]Data Checking'!CS88)</f>
        <v>750</v>
      </c>
      <c r="CP88">
        <f>IF('[1]Data Checking'!CT88="","",'[1]Data Checking'!CT88)</f>
        <v>312.5</v>
      </c>
      <c r="CQ88" t="str">
        <f>IF('[1]Data Checking'!CU88="","",'[1]Data Checking'!CU88)</f>
        <v>Non</v>
      </c>
      <c r="CR88" t="str">
        <f>IF('[1]Data Checking'!CV88="","",'[1]Data Checking'!CV88)</f>
        <v>Bidon/Bouteille fermée.</v>
      </c>
      <c r="CS88" t="str">
        <f>IF('[1]Data Checking'!CW88="","",'[1]Data Checking'!CW88)</f>
        <v>Oui</v>
      </c>
      <c r="CT88">
        <f>IF('[1]Data Checking'!CX88="","",'[1]Data Checking'!CX88)</f>
        <v>1000</v>
      </c>
      <c r="CU88" t="str">
        <f>IF('[1]Data Checking'!CY88="","",'[1]Data Checking'!CY88)</f>
        <v/>
      </c>
      <c r="CV88" t="str">
        <f>IF('[1]Data Checking'!CZ88="","",'[1]Data Checking'!CZ88)</f>
        <v/>
      </c>
      <c r="CW88" t="str">
        <f>IF('[1]Data Checking'!DA88="","",'[1]Data Checking'!DA88)</f>
        <v/>
      </c>
      <c r="CX88" t="str">
        <f>IF('[1]Data Checking'!DB88="","",'[1]Data Checking'!DB88)</f>
        <v/>
      </c>
      <c r="CY88" t="str">
        <f>IF('[1]Data Checking'!DC88="","",'[1]Data Checking'!DC88)</f>
        <v/>
      </c>
      <c r="CZ88" t="str">
        <f>IF('[1]Data Checking'!DD88="","",'[1]Data Checking'!DD88)</f>
        <v/>
      </c>
      <c r="DA88" t="str">
        <f>IF('[1]Data Checking'!DE88="","",'[1]Data Checking'!DE88)</f>
        <v>NA</v>
      </c>
      <c r="DB88">
        <f>IF('[1]Data Checking'!DF88="","",'[1]Data Checking'!DF88)</f>
        <v>1000</v>
      </c>
      <c r="DC88" t="str">
        <f>IF('[1]Data Checking'!DG88="","",'[1]Data Checking'!DG88)</f>
        <v>Oui</v>
      </c>
      <c r="DD88" t="str">
        <f>IF('[1]Data Checking'!DH88="","",'[1]Data Checking'!DH88)</f>
        <v>Oui</v>
      </c>
      <c r="DE88" t="str">
        <f>IF('[1]Data Checking'!DI88="","",'[1]Data Checking'!DI88)</f>
        <v>Article indisponible chez les fournisseurs Article trop cher</v>
      </c>
      <c r="DF88">
        <f>IF('[1]Data Checking'!DJ88="","",'[1]Data Checking'!DJ88)</f>
        <v>0</v>
      </c>
      <c r="DG88">
        <f>IF('[1]Data Checking'!DK88="","",'[1]Data Checking'!DK88)</f>
        <v>0</v>
      </c>
      <c r="DH88">
        <f>IF('[1]Data Checking'!DL88="","",'[1]Data Checking'!DL88)</f>
        <v>0</v>
      </c>
      <c r="DI88">
        <f>IF('[1]Data Checking'!DM88="","",'[1]Data Checking'!DM88)</f>
        <v>0</v>
      </c>
      <c r="DJ88">
        <f>IF('[1]Data Checking'!DN88="","",'[1]Data Checking'!DN88)</f>
        <v>1</v>
      </c>
      <c r="DK88">
        <f>IF('[1]Data Checking'!DO88="","",'[1]Data Checking'!DO88)</f>
        <v>0</v>
      </c>
      <c r="DL88">
        <f>IF('[1]Data Checking'!DP88="","",'[1]Data Checking'!DP88)</f>
        <v>0</v>
      </c>
      <c r="DM88">
        <f>IF('[1]Data Checking'!DQ88="","",'[1]Data Checking'!DQ88)</f>
        <v>1</v>
      </c>
      <c r="DN88">
        <f>IF('[1]Data Checking'!DR88="","",'[1]Data Checking'!DR88)</f>
        <v>0</v>
      </c>
      <c r="DO88">
        <f>IF('[1]Data Checking'!DS88="","",'[1]Data Checking'!DS88)</f>
        <v>0</v>
      </c>
      <c r="DP88">
        <f>IF('[1]Data Checking'!DT88="","",'[1]Data Checking'!DT88)</f>
        <v>0</v>
      </c>
      <c r="DQ88">
        <f>IF('[1]Data Checking'!DU88="","",'[1]Data Checking'!DU88)</f>
        <v>0</v>
      </c>
      <c r="DR88">
        <f>IF('[1]Data Checking'!DV88="","",'[1]Data Checking'!DV88)</f>
        <v>0</v>
      </c>
      <c r="DS88">
        <f>IF('[1]Data Checking'!DW88="","",'[1]Data Checking'!DW88)</f>
        <v>0</v>
      </c>
      <c r="DT88" t="str">
        <f>IF('[1]Data Checking'!DX88="","",'[1]Data Checking'!DX88)</f>
        <v/>
      </c>
      <c r="DU88" t="str">
        <f>IF('[1]Data Checking'!DY88="","",'[1]Data Checking'!DY88)</f>
        <v>Huile végétale</v>
      </c>
      <c r="DV88">
        <f>IF('[1]Data Checking'!DZ88="","",'[1]Data Checking'!DZ88)</f>
        <v>0</v>
      </c>
      <c r="DW88">
        <f>IF('[1]Data Checking'!EA88="","",'[1]Data Checking'!EA88)</f>
        <v>0</v>
      </c>
      <c r="DX88">
        <f>IF('[1]Data Checking'!EB88="","",'[1]Data Checking'!EB88)</f>
        <v>0</v>
      </c>
      <c r="DY88">
        <f>IF('[1]Data Checking'!EC88="","",'[1]Data Checking'!EC88)</f>
        <v>0</v>
      </c>
      <c r="DZ88">
        <f>IF('[1]Data Checking'!ED88="","",'[1]Data Checking'!ED88)</f>
        <v>0</v>
      </c>
      <c r="EA88">
        <f>IF('[1]Data Checking'!EE88="","",'[1]Data Checking'!EE88)</f>
        <v>0</v>
      </c>
      <c r="EB88">
        <f>IF('[1]Data Checking'!EF88="","",'[1]Data Checking'!EF88)</f>
        <v>1</v>
      </c>
      <c r="EC88">
        <f>IF('[1]Data Checking'!EG88="","",'[1]Data Checking'!EG88)</f>
        <v>0</v>
      </c>
      <c r="ED88" t="str">
        <f>IF('[1]Data Checking'!EH88="","",'[1]Data Checking'!EH88)</f>
        <v>Non</v>
      </c>
      <c r="EE88" t="str">
        <f>IF('[1]Data Checking'!EI88="","",'[1]Data Checking'!EI88)</f>
        <v>Oui</v>
      </c>
      <c r="EF88" t="str">
        <f>IF('[1]Data Checking'!EJ88="","",'[1]Data Checking'!EJ88)</f>
        <v>Oui</v>
      </c>
      <c r="EG88" t="str">
        <f>IF('[1]Data Checking'!EK88="","",'[1]Data Checking'!EK88)</f>
        <v>Ouest</v>
      </c>
      <c r="EH88" t="str">
        <f>IF('[1]Data Checking'!EL88="","",'[1]Data Checking'!EL88)</f>
        <v>Meme</v>
      </c>
      <c r="EI88" t="str">
        <f>IF('[1]Data Checking'!EM88="","",'[1]Data Checking'!EM88)</f>
        <v>Port-au-Prince</v>
      </c>
      <c r="EJ88" t="str">
        <f>IF('[1]Data Checking'!EN88="","",'[1]Data Checking'!EN88)</f>
        <v>Meme</v>
      </c>
      <c r="EK88" t="str">
        <f>IF('[1]Data Checking'!EO88="","",'[1]Data Checking'!EO88)</f>
        <v>Aucun</v>
      </c>
      <c r="EL88">
        <f>IF('[1]Data Checking'!EP88="","",'[1]Data Checking'!EP88)</f>
        <v>0</v>
      </c>
      <c r="EM88">
        <f>IF('[1]Data Checking'!EQ88="","",'[1]Data Checking'!EQ88)</f>
        <v>0</v>
      </c>
      <c r="EN88">
        <f>IF('[1]Data Checking'!ER88="","",'[1]Data Checking'!ER88)</f>
        <v>0</v>
      </c>
      <c r="EO88">
        <f>IF('[1]Data Checking'!ES88="","",'[1]Data Checking'!ES88)</f>
        <v>0</v>
      </c>
      <c r="EP88">
        <f>IF('[1]Data Checking'!ET88="","",'[1]Data Checking'!ET88)</f>
        <v>0</v>
      </c>
      <c r="EQ88">
        <f>IF('[1]Data Checking'!EU88="","",'[1]Data Checking'!EU88)</f>
        <v>0</v>
      </c>
      <c r="ER88">
        <f>IF('[1]Data Checking'!EV88="","",'[1]Data Checking'!EV88)</f>
        <v>0</v>
      </c>
      <c r="ES88">
        <f>IF('[1]Data Checking'!EW88="","",'[1]Data Checking'!EW88)</f>
        <v>0</v>
      </c>
      <c r="ET88">
        <f>IF('[1]Data Checking'!EX88="","",'[1]Data Checking'!EX88)</f>
        <v>0</v>
      </c>
      <c r="EU88">
        <f>IF('[1]Data Checking'!EY88="","",'[1]Data Checking'!EY88)</f>
        <v>0</v>
      </c>
      <c r="EV88">
        <f>IF('[1]Data Checking'!EZ88="","",'[1]Data Checking'!EZ88)</f>
        <v>1</v>
      </c>
      <c r="EW88" t="str">
        <f>IF('[1]Data Checking'!FA88="","",'[1]Data Checking'!FA88)</f>
        <v/>
      </c>
      <c r="EX88" t="str">
        <f>IF('[1]Data Checking'!FB88="","",'[1]Data Checking'!FB88)</f>
        <v/>
      </c>
      <c r="EY88" t="str">
        <f>IF('[1]Data Checking'!FC88="","",'[1]Data Checking'!FC88)</f>
        <v/>
      </c>
      <c r="EZ88" t="str">
        <f>IF('[1]Data Checking'!FD88="","",'[1]Data Checking'!FD88)</f>
        <v/>
      </c>
      <c r="FA88" t="str">
        <f>IF('[1]Data Checking'!FE88="","",'[1]Data Checking'!FE88)</f>
        <v/>
      </c>
      <c r="FB88" t="str">
        <f>IF('[1]Data Checking'!FF88="","",'[1]Data Checking'!FF88)</f>
        <v/>
      </c>
      <c r="FC88" t="str">
        <f>IF('[1]Data Checking'!FG88="","",'[1]Data Checking'!FG88)</f>
        <v/>
      </c>
      <c r="FD88" t="str">
        <f>IF('[1]Data Checking'!FH88="","",'[1]Data Checking'!FH88)</f>
        <v/>
      </c>
      <c r="FE88" t="str">
        <f>IF('[1]Data Checking'!FI88="","",'[1]Data Checking'!FI88)</f>
        <v/>
      </c>
      <c r="FF88" t="str">
        <f>IF('[1]Data Checking'!FJ88="","",'[1]Data Checking'!FJ88)</f>
        <v/>
      </c>
      <c r="FG88" t="str">
        <f>IF('[1]Data Checking'!FK88="","",'[1]Data Checking'!FK88)</f>
        <v/>
      </c>
      <c r="FH88" t="str">
        <f>IF('[1]Data Checking'!FL88="","",'[1]Data Checking'!FL88)</f>
        <v/>
      </c>
      <c r="FI88" t="str">
        <f>IF('[1]Data Checking'!FM88="","",'[1]Data Checking'!FM88)</f>
        <v/>
      </c>
      <c r="FJ88" t="str">
        <f>IF('[1]Data Checking'!FN88="","",'[1]Data Checking'!FN88)</f>
        <v/>
      </c>
      <c r="FK88" t="str">
        <f>IF('[1]Data Checking'!FO88="","",'[1]Data Checking'!FO88)</f>
        <v/>
      </c>
      <c r="FL88" t="str">
        <f>IF('[1]Data Checking'!FP88="","",'[1]Data Checking'!FP88)</f>
        <v/>
      </c>
      <c r="FM88" t="str">
        <f>IF('[1]Data Checking'!FQ88="","",'[1]Data Checking'!FQ88)</f>
        <v/>
      </c>
      <c r="FN88" t="str">
        <f>IF('[1]Data Checking'!FR88="","",'[1]Data Checking'!FR88)</f>
        <v/>
      </c>
      <c r="FO88" t="str">
        <f>IF('[1]Data Checking'!FS88="","",'[1]Data Checking'!FS88)</f>
        <v/>
      </c>
      <c r="FP88" t="str">
        <f>IF('[1]Data Checking'!FT88="","",'[1]Data Checking'!FT88)</f>
        <v/>
      </c>
      <c r="FQ88" t="str">
        <f>IF('[1]Data Checking'!FU88="","",'[1]Data Checking'!FU88)</f>
        <v/>
      </c>
      <c r="FR88" t="str">
        <f>IF('[1]Data Checking'!FV88="","",'[1]Data Checking'!FV88)</f>
        <v/>
      </c>
      <c r="FS88" t="str">
        <f>IF('[1]Data Checking'!FW88="","",'[1]Data Checking'!FW88)</f>
        <v/>
      </c>
      <c r="FT88" t="str">
        <f>IF('[1]Data Checking'!FX88="","",'[1]Data Checking'!FX88)</f>
        <v/>
      </c>
      <c r="FU88" t="str">
        <f>IF('[1]Data Checking'!FY88="","",'[1]Data Checking'!FY88)</f>
        <v/>
      </c>
      <c r="FV88" t="str">
        <f>IF('[1]Data Checking'!FZ88="","",'[1]Data Checking'!FZ88)</f>
        <v/>
      </c>
      <c r="FW88" t="str">
        <f>IF('[1]Data Checking'!GA88="","",'[1]Data Checking'!GA88)</f>
        <v/>
      </c>
      <c r="FX88" t="str">
        <f>IF('[1]Data Checking'!GB88="","",'[1]Data Checking'!GB88)</f>
        <v/>
      </c>
      <c r="FY88" t="str">
        <f>IF('[1]Data Checking'!GC88="","",'[1]Data Checking'!GC88)</f>
        <v/>
      </c>
      <c r="FZ88" t="str">
        <f>IF('[1]Data Checking'!GD88="","",'[1]Data Checking'!GD88)</f>
        <v/>
      </c>
      <c r="GA88" t="str">
        <f>IF('[1]Data Checking'!GE88="","",'[1]Data Checking'!GE88)</f>
        <v/>
      </c>
      <c r="GB88" t="str">
        <f>IF('[1]Data Checking'!GF88="","",'[1]Data Checking'!GF88)</f>
        <v/>
      </c>
      <c r="GC88" t="str">
        <f>IF('[1]Data Checking'!GG88="","",'[1]Data Checking'!GG88)</f>
        <v/>
      </c>
      <c r="GD88" t="str">
        <f>IF('[1]Data Checking'!GH88="","",'[1]Data Checking'!GH88)</f>
        <v/>
      </c>
      <c r="GE88" t="str">
        <f>IF('[1]Data Checking'!GI88="","",'[1]Data Checking'!GI88)</f>
        <v/>
      </c>
      <c r="GF88" t="str">
        <f>IF('[1]Data Checking'!GJ88="","",'[1]Data Checking'!GJ88)</f>
        <v/>
      </c>
      <c r="GG88" t="str">
        <f>IF('[1]Data Checking'!GK88="","",'[1]Data Checking'!GK88)</f>
        <v/>
      </c>
      <c r="GH88" t="str">
        <f>IF('[1]Data Checking'!GL88="","",'[1]Data Checking'!GL88)</f>
        <v/>
      </c>
      <c r="GI88" t="str">
        <f>IF('[1]Data Checking'!GM88="","",'[1]Data Checking'!GM88)</f>
        <v/>
      </c>
      <c r="GJ88" t="str">
        <f>IF('[1]Data Checking'!GN88="","",'[1]Data Checking'!GN88)</f>
        <v/>
      </c>
      <c r="GK88" t="str">
        <f>IF('[1]Data Checking'!GO88="","",'[1]Data Checking'!GO88)</f>
        <v/>
      </c>
      <c r="GL88" t="str">
        <f>IF('[1]Data Checking'!GP88="","",'[1]Data Checking'!GP88)</f>
        <v/>
      </c>
      <c r="GM88" t="str">
        <f>IF('[1]Data Checking'!GQ88="","",'[1]Data Checking'!GQ88)</f>
        <v/>
      </c>
      <c r="GN88" t="str">
        <f>IF('[1]Data Checking'!GR88="","",'[1]Data Checking'!GR88)</f>
        <v/>
      </c>
      <c r="GO88" t="str">
        <f>IF('[1]Data Checking'!GS88="","",'[1]Data Checking'!GS88)</f>
        <v/>
      </c>
      <c r="GP88" t="str">
        <f>IF('[1]Data Checking'!GT88="","",'[1]Data Checking'!GT88)</f>
        <v/>
      </c>
      <c r="GQ88" t="str">
        <f>IF('[1]Data Checking'!GU88="","",'[1]Data Checking'!GU88)</f>
        <v>Non</v>
      </c>
      <c r="GR88" t="str">
        <f>IF('[1]Data Checking'!GV88="","",'[1]Data Checking'!GV88)</f>
        <v/>
      </c>
      <c r="GS88" t="str">
        <f>IF('[1]Data Checking'!GW88="","",'[1]Data Checking'!GW88)</f>
        <v/>
      </c>
      <c r="GT88" t="str">
        <f>IF('[1]Data Checking'!GX88="","",'[1]Data Checking'!GX88)</f>
        <v/>
      </c>
      <c r="GU88" t="str">
        <f>IF('[1]Data Checking'!GY88="","",'[1]Data Checking'!GY88)</f>
        <v/>
      </c>
      <c r="GV88" t="str">
        <f>IF('[1]Data Checking'!GZ88="","",'[1]Data Checking'!GZ88)</f>
        <v/>
      </c>
      <c r="GW88" t="str">
        <f>IF('[1]Data Checking'!HA88="","",'[1]Data Checking'!HA88)</f>
        <v/>
      </c>
      <c r="GX88" t="str">
        <f>IF('[1]Data Checking'!HB88="","",'[1]Data Checking'!HB88)</f>
        <v/>
      </c>
      <c r="GY88" t="str">
        <f>IF('[1]Data Checking'!HC88="","",'[1]Data Checking'!HC88)</f>
        <v/>
      </c>
      <c r="GZ88" t="str">
        <f>IF('[1]Data Checking'!HD88="","",'[1]Data Checking'!HD88)</f>
        <v/>
      </c>
      <c r="HA88" t="str">
        <f>IF('[1]Data Checking'!HE88="","",'[1]Data Checking'!HE88)</f>
        <v/>
      </c>
      <c r="HB88" t="str">
        <f>IF('[1]Data Checking'!HF88="","",'[1]Data Checking'!HF88)</f>
        <v/>
      </c>
      <c r="HC88" t="str">
        <f>IF('[1]Data Checking'!HG88="","",'[1]Data Checking'!HG88)</f>
        <v/>
      </c>
      <c r="HD88" t="str">
        <f>IF('[1]Data Checking'!HH88="","",'[1]Data Checking'!HH88)</f>
        <v/>
      </c>
      <c r="HE88" t="str">
        <f>IF('[1]Data Checking'!HI88="","",'[1]Data Checking'!HI88)</f>
        <v/>
      </c>
      <c r="HF88" t="str">
        <f>IF('[1]Data Checking'!HJ88="","",'[1]Data Checking'!HJ88)</f>
        <v/>
      </c>
      <c r="HG88" t="str">
        <f>IF('[1]Data Checking'!HK88="","",'[1]Data Checking'!HK88)</f>
        <v/>
      </c>
      <c r="HH88" t="str">
        <f>IF('[1]Data Checking'!HL88="","",'[1]Data Checking'!HL88)</f>
        <v/>
      </c>
      <c r="HI88" t="str">
        <f>IF('[1]Data Checking'!HM88="","",'[1]Data Checking'!HM88)</f>
        <v/>
      </c>
      <c r="HJ88" t="str">
        <f>IF('[1]Data Checking'!HN88="","",'[1]Data Checking'!HN88)</f>
        <v/>
      </c>
      <c r="HK88" t="str">
        <f>IF('[1]Data Checking'!HO88="","",'[1]Data Checking'!HO88)</f>
        <v/>
      </c>
      <c r="HL88" t="str">
        <f>IF('[1]Data Checking'!HP88="","",'[1]Data Checking'!HP88)</f>
        <v/>
      </c>
      <c r="HM88" t="str">
        <f>IF('[1]Data Checking'!HQ88="","",'[1]Data Checking'!HQ88)</f>
        <v/>
      </c>
      <c r="HN88" t="str">
        <f>IF('[1]Data Checking'!HR88="","",'[1]Data Checking'!HR88)</f>
        <v/>
      </c>
      <c r="HO88" t="str">
        <f>IF('[1]Data Checking'!HS88="","",'[1]Data Checking'!HS88)</f>
        <v/>
      </c>
      <c r="HP88" t="str">
        <f>IF('[1]Data Checking'!HT88="","",'[1]Data Checking'!HT88)</f>
        <v/>
      </c>
      <c r="HQ88" t="str">
        <f>IF('[1]Data Checking'!HU88="","",'[1]Data Checking'!HU88)</f>
        <v/>
      </c>
      <c r="HR88" t="str">
        <f>IF('[1]Data Checking'!HV88="","",'[1]Data Checking'!HV88)</f>
        <v/>
      </c>
      <c r="HS88" t="str">
        <f>IF('[1]Data Checking'!HW88="","",'[1]Data Checking'!HW88)</f>
        <v>Non</v>
      </c>
      <c r="HT88" t="str">
        <f>IF('[1]Data Checking'!HX88="","",'[1]Data Checking'!HX88)</f>
        <v>Oui</v>
      </c>
      <c r="HU88" t="str">
        <f>IF('[1]Data Checking'!HY88="","",'[1]Data Checking'!HY88)</f>
        <v>Non</v>
      </c>
      <c r="HV88" t="str">
        <f>IF('[1]Data Checking'!HZ88="","",'[1]Data Checking'!HZ88)</f>
        <v/>
      </c>
      <c r="HW88" t="str">
        <f>IF('[1]Data Checking'!IA88="","",'[1]Data Checking'!IA88)</f>
        <v>Différent</v>
      </c>
      <c r="HX88" t="str">
        <f>IF('[1]Data Checking'!IB88="","",'[1]Data Checking'!IB88)</f>
        <v/>
      </c>
      <c r="HY88" t="str">
        <f>IF('[1]Data Checking'!IC88="","",'[1]Data Checking'!IC88)</f>
        <v>Différent</v>
      </c>
      <c r="HZ88" t="str">
        <f>IF('[1]Data Checking'!ID88="","",'[1]Data Checking'!ID88)</f>
        <v/>
      </c>
      <c r="IA88" t="str">
        <f>IF('[1]Data Checking'!IE88="","",'[1]Data Checking'!IE88)</f>
        <v/>
      </c>
      <c r="IB88" t="str">
        <f>IF('[1]Data Checking'!IF88="","",'[1]Data Checking'!IF88)</f>
        <v>Non</v>
      </c>
      <c r="IC88" t="str">
        <f>IF('[1]Data Checking'!IG88="","",'[1]Data Checking'!IG88)</f>
        <v/>
      </c>
      <c r="ID88" t="str">
        <f>IF('[1]Data Checking'!IH88="","",'[1]Data Checking'!IH88)</f>
        <v/>
      </c>
      <c r="IE88" t="str">
        <f>IF('[1]Data Checking'!II88="","",'[1]Data Checking'!II88)</f>
        <v/>
      </c>
      <c r="IF88" t="str">
        <f>IF('[1]Data Checking'!IJ88="","",'[1]Data Checking'!IJ88)</f>
        <v/>
      </c>
      <c r="IG88" t="str">
        <f>IF('[1]Data Checking'!IK88="","",'[1]Data Checking'!IK88)</f>
        <v/>
      </c>
      <c r="IH88" t="str">
        <f>IF('[1]Data Checking'!IL88="","",'[1]Data Checking'!IL88)</f>
        <v/>
      </c>
      <c r="II88" t="str">
        <f>IF('[1]Data Checking'!IM88="","",'[1]Data Checking'!IM88)</f>
        <v/>
      </c>
      <c r="IJ88" t="str">
        <f>IF('[1]Data Checking'!IN88="","",'[1]Data Checking'!IN88)</f>
        <v/>
      </c>
      <c r="IK88" t="str">
        <f>IF('[1]Data Checking'!IO88="","",'[1]Data Checking'!IO88)</f>
        <v>Augmentation des prix Diminution du nombre de clients</v>
      </c>
      <c r="IL88">
        <f>IF('[1]Data Checking'!IP88="","",'[1]Data Checking'!IP88)</f>
        <v>0</v>
      </c>
      <c r="IM88">
        <f>IF('[1]Data Checking'!IQ88="","",'[1]Data Checking'!IQ88)</f>
        <v>1</v>
      </c>
      <c r="IN88">
        <f>IF('[1]Data Checking'!IR88="","",'[1]Data Checking'!IR88)</f>
        <v>1</v>
      </c>
      <c r="IO88">
        <f>IF('[1]Data Checking'!IS88="","",'[1]Data Checking'!IS88)</f>
        <v>0</v>
      </c>
      <c r="IP88">
        <f>IF('[1]Data Checking'!IT88="","",'[1]Data Checking'!IT88)</f>
        <v>0</v>
      </c>
      <c r="IQ88">
        <f>IF('[1]Data Checking'!IU88="","",'[1]Data Checking'!IU88)</f>
        <v>0</v>
      </c>
      <c r="IR88">
        <f>IF('[1]Data Checking'!IV88="","",'[1]Data Checking'!IV88)</f>
        <v>0</v>
      </c>
      <c r="IS88">
        <f>IF('[1]Data Checking'!IW88="","",'[1]Data Checking'!IW88)</f>
        <v>0</v>
      </c>
      <c r="IT88" t="str">
        <f>IF('[1]Data Checking'!IX88="","",'[1]Data Checking'!IX88)</f>
        <v/>
      </c>
      <c r="IU88" t="str">
        <f>IF('[1]Data Checking'!IY88="","",'[1]Data Checking'!IY88)</f>
        <v>Oui</v>
      </c>
      <c r="IV88" t="str">
        <f>IF('[1]Data Checking'!IZ88="","",'[1]Data Checking'!IZ88)</f>
        <v/>
      </c>
      <c r="IW88" t="str">
        <f>IF('[1]Data Checking'!JA88="","",'[1]Data Checking'!JA88)</f>
        <v>Nourriture</v>
      </c>
      <c r="IX88">
        <f>IF('[1]Data Checking'!JB88="","",'[1]Data Checking'!JB88)</f>
        <v>1</v>
      </c>
      <c r="IY88">
        <f>IF('[1]Data Checking'!JC88="","",'[1]Data Checking'!JC88)</f>
        <v>0</v>
      </c>
      <c r="IZ88">
        <f>IF('[1]Data Checking'!JD88="","",'[1]Data Checking'!JD88)</f>
        <v>0</v>
      </c>
      <c r="JA88">
        <f>IF('[1]Data Checking'!JE88="","",'[1]Data Checking'!JE88)</f>
        <v>0</v>
      </c>
      <c r="JB88" t="str">
        <f>IF('[1]Data Checking'!JF88="","",'[1]Data Checking'!JF88)</f>
        <v/>
      </c>
      <c r="JC88" t="str">
        <f>IF('[1]Data Checking'!JG88="","",'[1]Data Checking'!JG88)</f>
        <v/>
      </c>
      <c r="JD88" t="str">
        <f>IF('[1]Data Checking'!JH88="","",'[1]Data Checking'!JH88)</f>
        <v/>
      </c>
      <c r="JE88" t="str">
        <f>IF('[1]Data Checking'!JI88="","",'[1]Data Checking'!JI88)</f>
        <v/>
      </c>
      <c r="JF88" t="str">
        <f>IF('[1]Data Checking'!JJ88="","",'[1]Data Checking'!JJ88)</f>
        <v/>
      </c>
      <c r="JG88" t="str">
        <f>IF('[1]Data Checking'!JK88="","",'[1]Data Checking'!JK88)</f>
        <v/>
      </c>
      <c r="JH88" t="str">
        <f>IF('[1]Data Checking'!JL88="","",'[1]Data Checking'!JL88)</f>
        <v/>
      </c>
      <c r="JI88" t="str">
        <f>IF('[1]Data Checking'!JM88="","",'[1]Data Checking'!JM88)</f>
        <v/>
      </c>
      <c r="JJ88" t="str">
        <f>IF('[1]Data Checking'!JN88="","",'[1]Data Checking'!JN88)</f>
        <v/>
      </c>
      <c r="JK88" t="str">
        <f>IF('[1]Data Checking'!JO88="","",'[1]Data Checking'!JO88)</f>
        <v/>
      </c>
      <c r="JL88" t="str">
        <f>IF('[1]Data Checking'!JP88="","",'[1]Data Checking'!JP88)</f>
        <v/>
      </c>
      <c r="JM88" t="str">
        <f>IF('[1]Data Checking'!JQ88="","",'[1]Data Checking'!JQ88)</f>
        <v/>
      </c>
      <c r="JN88" t="str">
        <f>IF('[1]Data Checking'!JR88="","",'[1]Data Checking'!JR88)</f>
        <v/>
      </c>
      <c r="JO88" t="str">
        <f>IF('[1]Data Checking'!JS88="","",'[1]Data Checking'!JS88)</f>
        <v/>
      </c>
      <c r="JP88" t="str">
        <f>IF('[1]Data Checking'!JT88="","",'[1]Data Checking'!JT88)</f>
        <v/>
      </c>
      <c r="JQ88" t="str">
        <f>IF('[1]Data Checking'!JU88="","",'[1]Data Checking'!JU88)</f>
        <v/>
      </c>
      <c r="JR88" t="str">
        <f>IF('[1]Data Checking'!JV88="","",'[1]Data Checking'!JV88)</f>
        <v/>
      </c>
      <c r="JS88" t="str">
        <f>IF('[1]Data Checking'!JW88="","",'[1]Data Checking'!JW88)</f>
        <v/>
      </c>
      <c r="JT88" t="str">
        <f>IF('[1]Data Checking'!JX88="","",'[1]Data Checking'!JX88)</f>
        <v/>
      </c>
      <c r="JU88" t="str">
        <f>IF('[1]Data Checking'!JY88="","",'[1]Data Checking'!JY88)</f>
        <v/>
      </c>
      <c r="JV88" t="str">
        <f>IF('[1]Data Checking'!JZ88="","",'[1]Data Checking'!JZ88)</f>
        <v/>
      </c>
      <c r="JW88" t="str">
        <f>IF('[1]Data Checking'!KA88="","",'[1]Data Checking'!KA88)</f>
        <v/>
      </c>
      <c r="JX88" t="str">
        <f>IF('[1]Data Checking'!KB88="","",'[1]Data Checking'!KB88)</f>
        <v/>
      </c>
      <c r="JY88" t="str">
        <f>IF('[1]Data Checking'!KC88="","",'[1]Data Checking'!KC88)</f>
        <v/>
      </c>
      <c r="JZ88" t="str">
        <f>IF('[1]Data Checking'!KD88="","",'[1]Data Checking'!KD88)</f>
        <v/>
      </c>
      <c r="KA88" t="str">
        <f>IF('[1]Data Checking'!KE88="","",'[1]Data Checking'!KE88)</f>
        <v/>
      </c>
      <c r="KB88" t="str">
        <f>IF('[1]Data Checking'!KF88="","",'[1]Data Checking'!KF88)</f>
        <v/>
      </c>
      <c r="KC88" t="str">
        <f>IF('[1]Data Checking'!KG88="","",'[1]Data Checking'!KG88)</f>
        <v/>
      </c>
      <c r="KD88" t="str">
        <f>IF('[1]Data Checking'!KH88="","",'[1]Data Checking'!KH88)</f>
        <v/>
      </c>
      <c r="KE88" t="str">
        <f>IF('[1]Data Checking'!KI88="","",'[1]Data Checking'!KI88)</f>
        <v/>
      </c>
      <c r="KF88" t="str">
        <f>IF('[1]Data Checking'!KJ88="","",'[1]Data Checking'!KJ88)</f>
        <v/>
      </c>
      <c r="KG88" t="str">
        <f>IF('[1]Data Checking'!KK88="","",'[1]Data Checking'!KK88)</f>
        <v/>
      </c>
      <c r="KH88" t="str">
        <f>IF('[1]Data Checking'!KL88="","",'[1]Data Checking'!KL88)</f>
        <v/>
      </c>
      <c r="KI88" t="str">
        <f>IF('[1]Data Checking'!KM88="","",'[1]Data Checking'!KM88)</f>
        <v/>
      </c>
      <c r="KJ88" t="str">
        <f>IF('[1]Data Checking'!KN88="","",'[1]Data Checking'!KN88)</f>
        <v/>
      </c>
      <c r="KK88" t="str">
        <f>IF('[1]Data Checking'!KO88="","",'[1]Data Checking'!KO88)</f>
        <v/>
      </c>
      <c r="KL88" t="str">
        <f>IF('[1]Data Checking'!KP88="","",'[1]Data Checking'!KP88)</f>
        <v/>
      </c>
      <c r="KM88" t="str">
        <f>IF('[1]Data Checking'!KQ88="","",'[1]Data Checking'!KQ88)</f>
        <v/>
      </c>
      <c r="KN88" t="str">
        <f>IF('[1]Data Checking'!KR88="","",'[1]Data Checking'!KR88)</f>
        <v/>
      </c>
      <c r="KO88" t="str">
        <f>IF('[1]Data Checking'!KS88="","",'[1]Data Checking'!KS88)</f>
        <v/>
      </c>
      <c r="KP88" t="str">
        <f>IF('[1]Data Checking'!KT88="","",'[1]Data Checking'!KT88)</f>
        <v/>
      </c>
      <c r="KQ88" t="str">
        <f>IF('[1]Data Checking'!KU88="","",'[1]Data Checking'!KU88)</f>
        <v/>
      </c>
      <c r="KR88" t="str">
        <f>IF('[1]Data Checking'!KV88="","",'[1]Data Checking'!KV88)</f>
        <v/>
      </c>
      <c r="KS88" t="str">
        <f>IF('[1]Data Checking'!KW88="","",'[1]Data Checking'!KW88)</f>
        <v/>
      </c>
      <c r="KT88" t="str">
        <f>IF('[1]Data Checking'!KX88="","",'[1]Data Checking'!KX88)</f>
        <v/>
      </c>
      <c r="KU88" t="str">
        <f>IF('[1]Data Checking'!KY88="","",'[1]Data Checking'!KY88)</f>
        <v/>
      </c>
      <c r="KV88" t="str">
        <f>IF('[1]Data Checking'!KZ88="","",'[1]Data Checking'!KZ88)</f>
        <v/>
      </c>
      <c r="KW88" t="str">
        <f>IF('[1]Data Checking'!LA88="","",'[1]Data Checking'!LA88)</f>
        <v/>
      </c>
      <c r="KX88" t="str">
        <f>IF('[1]Data Checking'!LB88="","",'[1]Data Checking'!LB88)</f>
        <v/>
      </c>
      <c r="KY88" t="str">
        <f>IF('[1]Data Checking'!LC88="","",'[1]Data Checking'!LC88)</f>
        <v/>
      </c>
      <c r="KZ88" t="str">
        <f>IF('[1]Data Checking'!LD88="","",'[1]Data Checking'!LD88)</f>
        <v/>
      </c>
      <c r="LA88" t="str">
        <f>IF('[1]Data Checking'!LE88="","",'[1]Data Checking'!LE88)</f>
        <v/>
      </c>
      <c r="LB88" t="str">
        <f>IF('[1]Data Checking'!LF88="","",'[1]Data Checking'!LF88)</f>
        <v/>
      </c>
      <c r="LC88" t="str">
        <f>IF('[1]Data Checking'!LG88="","",'[1]Data Checking'!LG88)</f>
        <v/>
      </c>
      <c r="LD88" t="str">
        <f>IF('[1]Data Checking'!LH88="","",'[1]Data Checking'!LH88)</f>
        <v/>
      </c>
      <c r="LE88" t="str">
        <f>IF('[1]Data Checking'!LI88="","",'[1]Data Checking'!LI88)</f>
        <v/>
      </c>
      <c r="LF88" t="str">
        <f>IF('[1]Data Checking'!LJ88="","",'[1]Data Checking'!LJ88)</f>
        <v/>
      </c>
      <c r="LG88" t="str">
        <f>IF('[1]Data Checking'!LK88="","",'[1]Data Checking'!LK88)</f>
        <v/>
      </c>
      <c r="LH88" t="str">
        <f>IF('[1]Data Checking'!LL88="","",'[1]Data Checking'!LL88)</f>
        <v/>
      </c>
      <c r="LI88" t="str">
        <f>IF('[1]Data Checking'!LM88="","",'[1]Data Checking'!LM88)</f>
        <v/>
      </c>
      <c r="LJ88" t="str">
        <f>IF('[1]Data Checking'!LN88="","",'[1]Data Checking'!LN88)</f>
        <v/>
      </c>
      <c r="LK88" t="str">
        <f>IF('[1]Data Checking'!LO88="","",'[1]Data Checking'!LO88)</f>
        <v/>
      </c>
      <c r="LL88" t="str">
        <f>IF('[1]Data Checking'!LP88="","",'[1]Data Checking'!LP88)</f>
        <v/>
      </c>
      <c r="LM88" t="str">
        <f>IF('[1]Data Checking'!LQ88="","",'[1]Data Checking'!LQ88)</f>
        <v/>
      </c>
      <c r="LN88" t="str">
        <f>IF('[1]Data Checking'!LR88="","",'[1]Data Checking'!LR88)</f>
        <v/>
      </c>
      <c r="LO88" t="str">
        <f>IF('[1]Data Checking'!LS88="","",'[1]Data Checking'!LS88)</f>
        <v/>
      </c>
      <c r="LP88" t="str">
        <f>IF('[1]Data Checking'!LT88="","",'[1]Data Checking'!LT88)</f>
        <v/>
      </c>
      <c r="LQ88" t="str">
        <f>IF('[1]Data Checking'!LU88="","",'[1]Data Checking'!LU88)</f>
        <v/>
      </c>
      <c r="LR88" t="str">
        <f>IF('[1]Data Checking'!LV88="","",'[1]Data Checking'!LV88)</f>
        <v/>
      </c>
      <c r="LS88" t="str">
        <f>IF('[1]Data Checking'!LW88="","",'[1]Data Checking'!LW88)</f>
        <v/>
      </c>
      <c r="LT88" t="str">
        <f>IF('[1]Data Checking'!LX88="","",'[1]Data Checking'!LX88)</f>
        <v/>
      </c>
      <c r="LU88" t="str">
        <f>IF('[1]Data Checking'!LY88="","",'[1]Data Checking'!LY88)</f>
        <v/>
      </c>
      <c r="LV88" t="str">
        <f>IF('[1]Data Checking'!LZ88="","",'[1]Data Checking'!LZ88)</f>
        <v/>
      </c>
      <c r="LW88" t="str">
        <f>IF('[1]Data Checking'!MA88="","",'[1]Data Checking'!MA88)</f>
        <v/>
      </c>
      <c r="LX88" t="str">
        <f>IF('[1]Data Checking'!MB88="","",'[1]Data Checking'!MB88)</f>
        <v/>
      </c>
      <c r="LY88" t="str">
        <f>IF('[1]Data Checking'!MC88="","",'[1]Data Checking'!MC88)</f>
        <v/>
      </c>
      <c r="LZ88" t="str">
        <f>IF('[1]Data Checking'!MD88="","",'[1]Data Checking'!MD88)</f>
        <v/>
      </c>
      <c r="MA88" t="str">
        <f>IF('[1]Data Checking'!ME88="","",'[1]Data Checking'!ME88)</f>
        <v/>
      </c>
      <c r="MB88" t="str">
        <f>IF('[1]Data Checking'!MF88="","",'[1]Data Checking'!MF88)</f>
        <v/>
      </c>
      <c r="MC88" t="str">
        <f>IF('[1]Data Checking'!MG88="","",'[1]Data Checking'!MG88)</f>
        <v/>
      </c>
      <c r="MD88" t="str">
        <f>IF('[1]Data Checking'!MH88="","",'[1]Data Checking'!MH88)</f>
        <v/>
      </c>
      <c r="ME88" t="str">
        <f>IF('[1]Data Checking'!MI88="","",'[1]Data Checking'!MI88)</f>
        <v/>
      </c>
      <c r="MF88" t="str">
        <f>IF('[1]Data Checking'!MJ88="","",'[1]Data Checking'!MJ88)</f>
        <v/>
      </c>
      <c r="MG88" t="str">
        <f>IF('[1]Data Checking'!MK88="","",'[1]Data Checking'!MK88)</f>
        <v/>
      </c>
      <c r="MH88" t="str">
        <f>IF('[1]Data Checking'!ML88="","",'[1]Data Checking'!ML88)</f>
        <v/>
      </c>
      <c r="MI88" t="str">
        <f>IF('[1]Data Checking'!MM88="","",'[1]Data Checking'!MM88)</f>
        <v/>
      </c>
      <c r="MJ88" t="str">
        <f>IF('[1]Data Checking'!MN88="","",'[1]Data Checking'!MN88)</f>
        <v/>
      </c>
      <c r="MK88" t="str">
        <f>IF('[1]Data Checking'!MO88="","",'[1]Data Checking'!MO88)</f>
        <v/>
      </c>
      <c r="ML88" t="str">
        <f>IF('[1]Data Checking'!MP88="","",'[1]Data Checking'!MP88)</f>
        <v/>
      </c>
      <c r="MM88" t="str">
        <f>IF('[1]Data Checking'!MQ88="","",'[1]Data Checking'!MQ88)</f>
        <v/>
      </c>
      <c r="MN88" t="str">
        <f>IF('[1]Data Checking'!MR88="","",'[1]Data Checking'!MR88)</f>
        <v/>
      </c>
      <c r="MO88" t="str">
        <f>IF('[1]Data Checking'!MS88="","",'[1]Data Checking'!MS88)</f>
        <v/>
      </c>
      <c r="MP88" t="str">
        <f>IF('[1]Data Checking'!MT88="","",'[1]Data Checking'!MT88)</f>
        <v/>
      </c>
      <c r="MQ88" t="str">
        <f>IF('[1]Data Checking'!MU88="","",'[1]Data Checking'!MU88)</f>
        <v/>
      </c>
      <c r="MR88" t="str">
        <f>IF('[1]Data Checking'!MV88="","",'[1]Data Checking'!MV88)</f>
        <v/>
      </c>
      <c r="MS88" t="str">
        <f>IF('[1]Data Checking'!MW88="","",'[1]Data Checking'!MW88)</f>
        <v/>
      </c>
      <c r="MT88" t="str">
        <f>IF('[1]Data Checking'!MX88="","",'[1]Data Checking'!MX88)</f>
        <v/>
      </c>
      <c r="MU88" t="str">
        <f>IF('[1]Data Checking'!MY88="","",'[1]Data Checking'!MY88)</f>
        <v/>
      </c>
      <c r="MV88" t="str">
        <f>IF('[1]Data Checking'!MZ88="","",'[1]Data Checking'!MZ88)</f>
        <v/>
      </c>
      <c r="MW88" t="str">
        <f>IF('[1]Data Checking'!NA88="","",'[1]Data Checking'!NA88)</f>
        <v/>
      </c>
      <c r="MX88" t="str">
        <f>IF('[1]Data Checking'!NB88="","",'[1]Data Checking'!NB88)</f>
        <v/>
      </c>
      <c r="MY88" t="str">
        <f>IF('[1]Data Checking'!NC88="","",'[1]Data Checking'!NC88)</f>
        <v/>
      </c>
      <c r="MZ88" t="str">
        <f>IF('[1]Data Checking'!ND88="","",'[1]Data Checking'!ND88)</f>
        <v/>
      </c>
      <c r="NA88" t="str">
        <f>IF('[1]Data Checking'!NE88="","",'[1]Data Checking'!NE88)</f>
        <v/>
      </c>
      <c r="NB88" t="str">
        <f>IF('[1]Data Checking'!NF88="","",'[1]Data Checking'!NF88)</f>
        <v/>
      </c>
      <c r="NC88" t="str">
        <f>IF('[1]Data Checking'!NG88="","",'[1]Data Checking'!NG88)</f>
        <v/>
      </c>
      <c r="ND88" t="str">
        <f>IF('[1]Data Checking'!NH88="","",'[1]Data Checking'!NH88)</f>
        <v/>
      </c>
      <c r="NE88" t="str">
        <f>IF('[1]Data Checking'!NI88="","",'[1]Data Checking'!NI88)</f>
        <v/>
      </c>
      <c r="NF88" t="str">
        <f>IF('[1]Data Checking'!NJ88="","",'[1]Data Checking'!NJ88)</f>
        <v/>
      </c>
      <c r="NG88" t="str">
        <f>IF('[1]Data Checking'!NK88="","",'[1]Data Checking'!NK88)</f>
        <v/>
      </c>
      <c r="NH88" t="str">
        <f>IF('[1]Data Checking'!NL88="","",'[1]Data Checking'!NL88)</f>
        <v/>
      </c>
      <c r="NI88" t="str">
        <f>IF('[1]Data Checking'!NM88="","",'[1]Data Checking'!NM88)</f>
        <v/>
      </c>
      <c r="NJ88" t="str">
        <f>IF('[1]Data Checking'!NN88="","",'[1]Data Checking'!NN88)</f>
        <v/>
      </c>
      <c r="NK88" t="str">
        <f>IF('[1]Data Checking'!NO88="","",'[1]Data Checking'!NO88)</f>
        <v/>
      </c>
      <c r="NL88" t="str">
        <f>IF('[1]Data Checking'!NP88="","",'[1]Data Checking'!NP88)</f>
        <v/>
      </c>
      <c r="NM88" t="str">
        <f>IF('[1]Data Checking'!NQ88="","",'[1]Data Checking'!NQ88)</f>
        <v/>
      </c>
      <c r="NN88" t="str">
        <f>IF('[1]Data Checking'!NR88="","",'[1]Data Checking'!NR88)</f>
        <v/>
      </c>
      <c r="NO88" t="str">
        <f>IF('[1]Data Checking'!NS88="","",'[1]Data Checking'!NS88)</f>
        <v/>
      </c>
      <c r="NP88" t="str">
        <f>IF('[1]Data Checking'!NT88="","",'[1]Data Checking'!NT88)</f>
        <v/>
      </c>
      <c r="NQ88" t="str">
        <f>IF('[1]Data Checking'!NU88="","",'[1]Data Checking'!NU88)</f>
        <v/>
      </c>
      <c r="NR88" t="str">
        <f>IF('[1]Data Checking'!NV88="","",'[1]Data Checking'!NV88)</f>
        <v/>
      </c>
      <c r="NS88" t="str">
        <f>IF('[1]Data Checking'!NW88="","",'[1]Data Checking'!NW88)</f>
        <v/>
      </c>
      <c r="NT88" t="str">
        <f>IF('[1]Data Checking'!NX88="","",'[1]Data Checking'!NX88)</f>
        <v/>
      </c>
      <c r="NU88" t="str">
        <f>IF('[1]Data Checking'!NY88="","",'[1]Data Checking'!NY88)</f>
        <v/>
      </c>
      <c r="NV88" t="str">
        <f>IF('[1]Data Checking'!NZ88="","",'[1]Data Checking'!NZ88)</f>
        <v/>
      </c>
      <c r="NW88" t="str">
        <f>IF('[1]Data Checking'!OA88="","",'[1]Data Checking'!OA88)</f>
        <v/>
      </c>
      <c r="NX88" t="str">
        <f>IF('[1]Data Checking'!OB88="","",'[1]Data Checking'!OB88)</f>
        <v/>
      </c>
      <c r="NY88" t="str">
        <f>IF('[1]Data Checking'!OC88="","",'[1]Data Checking'!OC88)</f>
        <v/>
      </c>
      <c r="NZ88" t="str">
        <f>IF('[1]Data Checking'!OD88="","",'[1]Data Checking'!OD88)</f>
        <v/>
      </c>
      <c r="OA88" t="str">
        <f>IF('[1]Data Checking'!OE88="","",'[1]Data Checking'!OE88)</f>
        <v/>
      </c>
      <c r="OB88" t="str">
        <f>IF('[1]Data Checking'!OF88="","",'[1]Data Checking'!OF88)</f>
        <v/>
      </c>
      <c r="OC88" t="str">
        <f>IF('[1]Data Checking'!OG88="","",'[1]Data Checking'!OG88)</f>
        <v/>
      </c>
      <c r="OD88" t="str">
        <f>IF('[1]Data Checking'!OH88="","",'[1]Data Checking'!OH88)</f>
        <v/>
      </c>
      <c r="OE88" t="str">
        <f>IF('[1]Data Checking'!OI88="","",'[1]Data Checking'!OI88)</f>
        <v/>
      </c>
      <c r="OF88" t="str">
        <f>IF('[1]Data Checking'!OJ88="","",'[1]Data Checking'!OJ88)</f>
        <v/>
      </c>
      <c r="OG88" t="str">
        <f>IF('[1]Data Checking'!OK88="","",'[1]Data Checking'!OK88)</f>
        <v/>
      </c>
      <c r="OH88" t="str">
        <f>IF('[1]Data Checking'!OL88="","",'[1]Data Checking'!OL88)</f>
        <v/>
      </c>
      <c r="OI88" t="str">
        <f>IF('[1]Data Checking'!OM88="","",'[1]Data Checking'!OM88)</f>
        <v/>
      </c>
      <c r="OJ88" t="str">
        <f>IF('[1]Data Checking'!ON88="","",'[1]Data Checking'!ON88)</f>
        <v/>
      </c>
      <c r="OK88" t="str">
        <f>IF('[1]Data Checking'!OO88="","",'[1]Data Checking'!OO88)</f>
        <v/>
      </c>
      <c r="OL88" t="str">
        <f>IF('[1]Data Checking'!OP88="","",'[1]Data Checking'!OP88)</f>
        <v/>
      </c>
      <c r="OM88" t="str">
        <f>IF('[1]Data Checking'!OQ88="","",'[1]Data Checking'!OQ88)</f>
        <v/>
      </c>
      <c r="ON88" t="str">
        <f>IF('[1]Data Checking'!OR88="","",'[1]Data Checking'!OR88)</f>
        <v/>
      </c>
      <c r="OO88" t="str">
        <f>IF('[1]Data Checking'!OS88="","",'[1]Data Checking'!OS88)</f>
        <v/>
      </c>
      <c r="OP88" t="str">
        <f>IF('[1]Data Checking'!OT88="","",'[1]Data Checking'!OT88)</f>
        <v/>
      </c>
      <c r="OQ88" t="str">
        <f>IF('[1]Data Checking'!OU88="","",'[1]Data Checking'!OU88)</f>
        <v/>
      </c>
      <c r="OR88" t="str">
        <f>IF('[1]Data Checking'!OV88="","",'[1]Data Checking'!OV88)</f>
        <v/>
      </c>
      <c r="OS88" t="str">
        <f>IF('[1]Data Checking'!OW88="","",'[1]Data Checking'!OW88)</f>
        <v/>
      </c>
      <c r="OT88" t="str">
        <f>IF('[1]Data Checking'!OX88="","",'[1]Data Checking'!OX88)</f>
        <v/>
      </c>
      <c r="OU88" t="str">
        <f>IF('[1]Data Checking'!OY88="","",'[1]Data Checking'!OY88)</f>
        <v/>
      </c>
      <c r="OV88" t="str">
        <f>IF('[1]Data Checking'!OZ88="","",'[1]Data Checking'!OZ88)</f>
        <v/>
      </c>
      <c r="OW88" t="str">
        <f>IF('[1]Data Checking'!PA88="","",'[1]Data Checking'!PA88)</f>
        <v/>
      </c>
      <c r="OX88" t="str">
        <f>IF('[1]Data Checking'!PB88="","",'[1]Data Checking'!PB88)</f>
        <v/>
      </c>
      <c r="OY88" t="str">
        <f>IF('[1]Data Checking'!PC88="","",'[1]Data Checking'!PC88)</f>
        <v/>
      </c>
      <c r="OZ88" t="str">
        <f>IF('[1]Data Checking'!PD88="","",'[1]Data Checking'!PD88)</f>
        <v/>
      </c>
      <c r="PA88" t="str">
        <f>IF('[1]Data Checking'!PE88="","",'[1]Data Checking'!PE88)</f>
        <v/>
      </c>
      <c r="PB88" t="str">
        <f>IF('[1]Data Checking'!PF88="","",'[1]Data Checking'!PF88)</f>
        <v/>
      </c>
      <c r="PC88" t="str">
        <f>IF('[1]Data Checking'!PG88="","",'[1]Data Checking'!PG88)</f>
        <v/>
      </c>
      <c r="PD88" t="str">
        <f>IF('[1]Data Checking'!PH88="","",'[1]Data Checking'!PH88)</f>
        <v/>
      </c>
      <c r="PE88" t="str">
        <f>IF('[1]Data Checking'!PI88="","",'[1]Data Checking'!PI88)</f>
        <v/>
      </c>
      <c r="PF88" t="str">
        <f>IF('[1]Data Checking'!PJ88="","",'[1]Data Checking'!PJ88)</f>
        <v/>
      </c>
      <c r="PG88" t="str">
        <f>IF('[1]Data Checking'!PK88="","",'[1]Data Checking'!PK88)</f>
        <v/>
      </c>
      <c r="PH88" t="str">
        <f>IF('[1]Data Checking'!PL88="","",'[1]Data Checking'!PL88)</f>
        <v/>
      </c>
      <c r="PI88" t="str">
        <f>IF('[1]Data Checking'!PM88="","",'[1]Data Checking'!PM88)</f>
        <v/>
      </c>
      <c r="PJ88" t="str">
        <f>IF('[1]Data Checking'!PN88="","",'[1]Data Checking'!PN88)</f>
        <v/>
      </c>
      <c r="PK88" t="str">
        <f>IF('[1]Data Checking'!PO88="","",'[1]Data Checking'!PO88)</f>
        <v/>
      </c>
      <c r="PL88" t="str">
        <f>IF('[1]Data Checking'!PP88="","",'[1]Data Checking'!PP88)</f>
        <v/>
      </c>
      <c r="PM88" t="str">
        <f>IF('[1]Data Checking'!PQ88="","",'[1]Data Checking'!PQ88)</f>
        <v/>
      </c>
      <c r="PN88" t="str">
        <f>IF('[1]Data Checking'!PR88="","",'[1]Data Checking'!PR88)</f>
        <v/>
      </c>
      <c r="PO88" t="str">
        <f>IF('[1]Data Checking'!PS88="","",'[1]Data Checking'!PS88)</f>
        <v/>
      </c>
      <c r="PP88" t="str">
        <f>IF('[1]Data Checking'!PT88="","",'[1]Data Checking'!PT88)</f>
        <v/>
      </c>
      <c r="PQ88" t="str">
        <f>IF('[1]Data Checking'!PU88="","",'[1]Data Checking'!PU88)</f>
        <v/>
      </c>
      <c r="PR88" t="str">
        <f>IF('[1]Data Checking'!PV88="","",'[1]Data Checking'!PV88)</f>
        <v/>
      </c>
      <c r="PS88" t="str">
        <f>IF('[1]Data Checking'!PW88="","",'[1]Data Checking'!PW88)</f>
        <v/>
      </c>
      <c r="PT88" t="str">
        <f>IF('[1]Data Checking'!PX88="","",'[1]Data Checking'!PX88)</f>
        <v/>
      </c>
      <c r="PU88" t="str">
        <f>IF('[1]Data Checking'!PY88="","",'[1]Data Checking'!PY88)</f>
        <v/>
      </c>
      <c r="PV88" t="str">
        <f>IF('[1]Data Checking'!PZ88="","",'[1]Data Checking'!PZ88)</f>
        <v/>
      </c>
      <c r="PW88" t="str">
        <f>IF('[1]Data Checking'!QA88="","",'[1]Data Checking'!QA88)</f>
        <v/>
      </c>
      <c r="PX88" t="str">
        <f>IF('[1]Data Checking'!QB88="","",'[1]Data Checking'!QB88)</f>
        <v/>
      </c>
      <c r="PY88" t="str">
        <f>IF('[1]Data Checking'!QC88="","",'[1]Data Checking'!QC88)</f>
        <v/>
      </c>
      <c r="PZ88" t="str">
        <f>IF('[1]Data Checking'!QD88="","",'[1]Data Checking'!QD88)</f>
        <v/>
      </c>
      <c r="QA88" t="str">
        <f>IF('[1]Data Checking'!QE88="","",'[1]Data Checking'!QE88)</f>
        <v/>
      </c>
      <c r="QB88" t="str">
        <f>IF('[1]Data Checking'!QF88="","",'[1]Data Checking'!QF88)</f>
        <v/>
      </c>
      <c r="QC88" t="str">
        <f>IF('[1]Data Checking'!QG88="","",'[1]Data Checking'!QG88)</f>
        <v/>
      </c>
      <c r="QD88" t="str">
        <f>IF('[1]Data Checking'!QH88="","",'[1]Data Checking'!QH88)</f>
        <v/>
      </c>
      <c r="QE88" t="str">
        <f>IF('[1]Data Checking'!QI88="","",'[1]Data Checking'!QI88)</f>
        <v/>
      </c>
      <c r="QF88" t="str">
        <f>IF('[1]Data Checking'!QJ88="","",'[1]Data Checking'!QJ88)</f>
        <v/>
      </c>
      <c r="QG88" t="str">
        <f>IF('[1]Data Checking'!QK88="","",'[1]Data Checking'!QK88)</f>
        <v/>
      </c>
      <c r="QH88" t="str">
        <f>IF('[1]Data Checking'!QL88="","",'[1]Data Checking'!QL88)</f>
        <v/>
      </c>
      <c r="QI88" t="str">
        <f>IF('[1]Data Checking'!QM88="","",'[1]Data Checking'!QM88)</f>
        <v/>
      </c>
      <c r="QJ88" t="str">
        <f>IF('[1]Data Checking'!QN88="","",'[1]Data Checking'!QN88)</f>
        <v/>
      </c>
      <c r="QK88" t="str">
        <f>IF('[1]Data Checking'!QO88="","",'[1]Data Checking'!QO88)</f>
        <v/>
      </c>
      <c r="QL88" t="str">
        <f>IF('[1]Data Checking'!QP88="","",'[1]Data Checking'!QP88)</f>
        <v/>
      </c>
      <c r="QM88" t="str">
        <f>IF('[1]Data Checking'!QQ88="","",'[1]Data Checking'!QQ88)</f>
        <v/>
      </c>
      <c r="QN88" t="str">
        <f>IF('[1]Data Checking'!QR88="","",'[1]Data Checking'!QR88)</f>
        <v/>
      </c>
      <c r="QO88" t="str">
        <f>IF('[1]Data Checking'!QS88="","",'[1]Data Checking'!QS88)</f>
        <v/>
      </c>
      <c r="QP88" t="str">
        <f>IF('[1]Data Checking'!QT88="","",'[1]Data Checking'!QT88)</f>
        <v/>
      </c>
      <c r="QQ88" t="str">
        <f>IF('[1]Data Checking'!QU88="","",'[1]Data Checking'!QU88)</f>
        <v/>
      </c>
      <c r="QR88" t="str">
        <f>IF('[1]Data Checking'!QV88="","",'[1]Data Checking'!QV88)</f>
        <v/>
      </c>
      <c r="QS88" t="str">
        <f>IF('[1]Data Checking'!QW88="","",'[1]Data Checking'!QW88)</f>
        <v/>
      </c>
      <c r="QT88" t="str">
        <f>IF('[1]Data Checking'!QX88="","",'[1]Data Checking'!QX88)</f>
        <v/>
      </c>
      <c r="QU88" t="str">
        <f>IF('[1]Data Checking'!QY88="","",'[1]Data Checking'!QY88)</f>
        <v/>
      </c>
      <c r="QV88" t="str">
        <f>IF('[1]Data Checking'!QZ88="","",'[1]Data Checking'!QZ88)</f>
        <v/>
      </c>
      <c r="QW88" t="str">
        <f>IF('[1]Data Checking'!RA88="","",'[1]Data Checking'!RA88)</f>
        <v/>
      </c>
      <c r="QX88" t="str">
        <f>IF('[1]Data Checking'!RB88="","",'[1]Data Checking'!RB88)</f>
        <v/>
      </c>
      <c r="QY88" t="str">
        <f>IF('[1]Data Checking'!RC88="","",'[1]Data Checking'!RC88)</f>
        <v/>
      </c>
      <c r="QZ88" t="str">
        <f>IF('[1]Data Checking'!RD88="","",'[1]Data Checking'!RD88)</f>
        <v/>
      </c>
      <c r="RA88" t="str">
        <f>IF('[1]Data Checking'!RE88="","",'[1]Data Checking'!RE88)</f>
        <v/>
      </c>
      <c r="RB88" t="str">
        <f>IF('[1]Data Checking'!RF88="","",'[1]Data Checking'!RF88)</f>
        <v/>
      </c>
      <c r="RC88" t="str">
        <f>IF('[1]Data Checking'!RG88="","",'[1]Data Checking'!RG88)</f>
        <v/>
      </c>
      <c r="RD88" t="str">
        <f>IF('[1]Data Checking'!RH88="","",'[1]Data Checking'!RH88)</f>
        <v/>
      </c>
      <c r="RE88" t="str">
        <f>IF('[1]Data Checking'!RI88="","",'[1]Data Checking'!RI88)</f>
        <v/>
      </c>
      <c r="RF88" t="str">
        <f>IF('[1]Data Checking'!RJ88="","",'[1]Data Checking'!RJ88)</f>
        <v/>
      </c>
      <c r="RG88" t="str">
        <f>IF('[1]Data Checking'!RK88="","",'[1]Data Checking'!RK88)</f>
        <v/>
      </c>
      <c r="RH88" t="str">
        <f>IF('[1]Data Checking'!RL88="","",'[1]Data Checking'!RL88)</f>
        <v/>
      </c>
      <c r="RI88" t="str">
        <f>IF('[1]Data Checking'!RM88="","",'[1]Data Checking'!RM88)</f>
        <v/>
      </c>
      <c r="RJ88" t="str">
        <f>IF('[1]Data Checking'!RN88="","",'[1]Data Checking'!RN88)</f>
        <v/>
      </c>
      <c r="RK88" t="str">
        <f>IF('[1]Data Checking'!RO88="","",'[1]Data Checking'!RO88)</f>
        <v/>
      </c>
      <c r="RL88" t="str">
        <f>IF('[1]Data Checking'!RP88="","",'[1]Data Checking'!RP88)</f>
        <v/>
      </c>
      <c r="RM88" t="str">
        <f>IF('[1]Data Checking'!RQ88="","",'[1]Data Checking'!RQ88)</f>
        <v/>
      </c>
      <c r="RN88" t="str">
        <f>IF('[1]Data Checking'!RR88="","",'[1]Data Checking'!RR88)</f>
        <v/>
      </c>
      <c r="RO88" t="str">
        <f>IF('[1]Data Checking'!RS88="","",'[1]Data Checking'!RS88)</f>
        <v/>
      </c>
      <c r="RP88" t="str">
        <f>IF('[1]Data Checking'!RT88="","",'[1]Data Checking'!RT88)</f>
        <v/>
      </c>
      <c r="RQ88" t="str">
        <f>IF('[1]Data Checking'!RU88="","",'[1]Data Checking'!RU88)</f>
        <v/>
      </c>
      <c r="RR88" t="str">
        <f>IF('[1]Data Checking'!RV88="","",'[1]Data Checking'!RV88)</f>
        <v/>
      </c>
      <c r="RS88" t="str">
        <f>IF('[1]Data Checking'!RW88="","",'[1]Data Checking'!RW88)</f>
        <v/>
      </c>
      <c r="RT88" t="str">
        <f>IF('[1]Data Checking'!RX88="","",'[1]Data Checking'!RX88)</f>
        <v/>
      </c>
      <c r="RU88" t="str">
        <f>IF('[1]Data Checking'!RY88="","",'[1]Data Checking'!RY88)</f>
        <v/>
      </c>
      <c r="RV88" t="str">
        <f>IF('[1]Data Checking'!RZ88="","",'[1]Data Checking'!RZ88)</f>
        <v/>
      </c>
      <c r="RW88" t="str">
        <f>IF('[1]Data Checking'!SA88="","",'[1]Data Checking'!SA88)</f>
        <v/>
      </c>
      <c r="RX88" t="str">
        <f>IF('[1]Data Checking'!SB88="","",'[1]Data Checking'!SB88)</f>
        <v/>
      </c>
      <c r="RY88" t="str">
        <f>IF('[1]Data Checking'!SC88="","",'[1]Data Checking'!SC88)</f>
        <v/>
      </c>
      <c r="RZ88" t="str">
        <f>IF('[1]Data Checking'!SD88="","",'[1]Data Checking'!SD88)</f>
        <v/>
      </c>
      <c r="SA88" t="str">
        <f>IF('[1]Data Checking'!SE88="","",'[1]Data Checking'!SE88)</f>
        <v/>
      </c>
      <c r="SB88" t="str">
        <f>IF('[1]Data Checking'!SF88="","",'[1]Data Checking'!SF88)</f>
        <v/>
      </c>
      <c r="SC88" t="str">
        <f>IF('[1]Data Checking'!SG88="","",'[1]Data Checking'!SG88)</f>
        <v/>
      </c>
      <c r="SD88" t="str">
        <f>IF('[1]Data Checking'!SH88="","",'[1]Data Checking'!SH88)</f>
        <v/>
      </c>
      <c r="SE88" t="str">
        <f>IF('[1]Data Checking'!SI88="","",'[1]Data Checking'!SI88)</f>
        <v/>
      </c>
      <c r="SF88" t="str">
        <f>IF('[1]Data Checking'!SJ88="","",'[1]Data Checking'!SJ88)</f>
        <v/>
      </c>
      <c r="SG88" t="str">
        <f>IF('[1]Data Checking'!SK88="","",'[1]Data Checking'!SK88)</f>
        <v/>
      </c>
      <c r="SH88" t="str">
        <f>IF('[1]Data Checking'!SL88="","",'[1]Data Checking'!SL88)</f>
        <v/>
      </c>
      <c r="SI88" t="str">
        <f>IF('[1]Data Checking'!SM88="","",'[1]Data Checking'!SM88)</f>
        <v/>
      </c>
      <c r="SJ88" t="str">
        <f>IF('[1]Data Checking'!SN88="","",'[1]Data Checking'!SN88)</f>
        <v/>
      </c>
      <c r="SK88" t="str">
        <f>IF('[1]Data Checking'!SO88="","",'[1]Data Checking'!SO88)</f>
        <v/>
      </c>
      <c r="SL88" t="str">
        <f>IF('[1]Data Checking'!SP88="","",'[1]Data Checking'!SP88)</f>
        <v/>
      </c>
      <c r="SM88" t="str">
        <f>IF('[1]Data Checking'!SQ88="","",'[1]Data Checking'!SQ88)</f>
        <v/>
      </c>
      <c r="SN88" t="str">
        <f>IF('[1]Data Checking'!SR88="","",'[1]Data Checking'!SR88)</f>
        <v/>
      </c>
      <c r="SO88" t="str">
        <f>IF('[1]Data Checking'!SS88="","",'[1]Data Checking'!SS88)</f>
        <v/>
      </c>
      <c r="SP88" t="str">
        <f>IF('[1]Data Checking'!ST88="","",'[1]Data Checking'!ST88)</f>
        <v/>
      </c>
      <c r="SQ88" t="str">
        <f>IF('[1]Data Checking'!SU88="","",'[1]Data Checking'!SU88)</f>
        <v/>
      </c>
      <c r="SR88" t="str">
        <f>IF('[1]Data Checking'!SV88="","",'[1]Data Checking'!SV88)</f>
        <v/>
      </c>
      <c r="SS88" t="str">
        <f>IF('[1]Data Checking'!SW88="","",'[1]Data Checking'!SW88)</f>
        <v/>
      </c>
      <c r="ST88" t="str">
        <f>IF('[1]Data Checking'!SX88="","",'[1]Data Checking'!SX88)</f>
        <v/>
      </c>
      <c r="SU88" t="str">
        <f>IF('[1]Data Checking'!SY88="","",'[1]Data Checking'!SY88)</f>
        <v/>
      </c>
      <c r="SV88" t="str">
        <f>IF('[1]Data Checking'!SZ88="","",'[1]Data Checking'!SZ88)</f>
        <v/>
      </c>
      <c r="SW88" t="str">
        <f>IF('[1]Data Checking'!TA88="","",'[1]Data Checking'!TA88)</f>
        <v/>
      </c>
      <c r="SX88" t="str">
        <f>IF('[1]Data Checking'!TB88="","",'[1]Data Checking'!TB88)</f>
        <v/>
      </c>
      <c r="SY88" t="str">
        <f>IF('[1]Data Checking'!TC88="","",'[1]Data Checking'!TC88)</f>
        <v/>
      </c>
      <c r="SZ88" t="str">
        <f>IF('[1]Data Checking'!TD88="","",'[1]Data Checking'!TD88)</f>
        <v/>
      </c>
      <c r="TA88" t="str">
        <f>IF('[1]Data Checking'!TE88="","",'[1]Data Checking'!TE88)</f>
        <v/>
      </c>
      <c r="TB88" t="str">
        <f>IF('[1]Data Checking'!TF88="","",'[1]Data Checking'!TF88)</f>
        <v/>
      </c>
      <c r="TC88" t="str">
        <f>IF('[1]Data Checking'!TG88="","",'[1]Data Checking'!TG88)</f>
        <v/>
      </c>
      <c r="TD88" t="str">
        <f>IF('[1]Data Checking'!TH88="","",'[1]Data Checking'!TH88)</f>
        <v/>
      </c>
      <c r="TE88" t="str">
        <f>IF('[1]Data Checking'!TI88="","",'[1]Data Checking'!TI88)</f>
        <v/>
      </c>
      <c r="TF88" t="str">
        <f>IF('[1]Data Checking'!TJ88="","",'[1]Data Checking'!TJ88)</f>
        <v/>
      </c>
      <c r="TG88" t="str">
        <f>IF('[1]Data Checking'!TK88="","",'[1]Data Checking'!TK88)</f>
        <v/>
      </c>
      <c r="TH88" t="str">
        <f>IF('[1]Data Checking'!TL88="","",'[1]Data Checking'!TL88)</f>
        <v/>
      </c>
      <c r="TI88" t="str">
        <f>IF('[1]Data Checking'!TM88="","",'[1]Data Checking'!TM88)</f>
        <v/>
      </c>
      <c r="TJ88">
        <f>IF('[1]Data Checking'!TN88="","",'[1]Data Checking'!TN88)</f>
        <v>0</v>
      </c>
      <c r="TK88">
        <f>IF('[1]Data Checking'!TO88="","",'[1]Data Checking'!TO88)</f>
        <v>0</v>
      </c>
      <c r="TL88">
        <f>IF('[1]Data Checking'!TP88="","",'[1]Data Checking'!TP88)</f>
        <v>0</v>
      </c>
      <c r="TM88">
        <f>IF('[1]Data Checking'!TQ88="","",'[1]Data Checking'!TQ88)</f>
        <v>0</v>
      </c>
      <c r="TN88">
        <f>IF('[1]Data Checking'!TR88="","",'[1]Data Checking'!TR88)</f>
        <v>0</v>
      </c>
      <c r="TO88" t="str">
        <f>IF('[1]Data Checking'!TS88="","",'[1]Data Checking'!TS88)</f>
        <v>NA</v>
      </c>
      <c r="TP88" t="str">
        <f>IF('[1]Data Checking'!TT88="","",'[1]Data Checking'!TT88)</f>
        <v/>
      </c>
      <c r="TQ88">
        <f>IF('[1]Data Checking'!TU88="","",'[1]Data Checking'!TU88)</f>
        <v>238059231</v>
      </c>
      <c r="TR88" t="str">
        <f>IF('[1]Data Checking'!TV88="","",'[1]Data Checking'!TV88)</f>
        <v>6d2ec3f8-5ec0-4ea6-b1ff-532634626dc9</v>
      </c>
      <c r="TS88">
        <f>IF('[1]Data Checking'!TW88="","",'[1]Data Checking'!TW88)</f>
        <v>44532.534525462957</v>
      </c>
      <c r="TT88" t="str">
        <f>IF('[1]Data Checking'!TX88="","",'[1]Data Checking'!TX88)</f>
        <v/>
      </c>
      <c r="TU88" t="str">
        <f>IF('[1]Data Checking'!TY88="","",'[1]Data Checking'!TY88)</f>
        <v/>
      </c>
      <c r="TV88" t="str">
        <f>IF('[1]Data Checking'!TZ88="","",'[1]Data Checking'!TZ88)</f>
        <v>submitted_via_web</v>
      </c>
      <c r="TW88" t="str">
        <f>IF('[1]Data Checking'!UA88="","",'[1]Data Checking'!UA88)</f>
        <v>icsm_haiti</v>
      </c>
      <c r="TX88" t="str">
        <f>IF('[1]Data Checking'!UB88="","",'[1]Data Checking'!UB88)</f>
        <v/>
      </c>
      <c r="TY88">
        <f>IF('[1]Data Checking'!UC88="","",'[1]Data Checking'!UC88)</f>
        <v>90</v>
      </c>
      <c r="TZ88" t="str">
        <f>IF('[1]Data Checking'!UD88="","",'[1]Data Checking'!UD88)</f>
        <v/>
      </c>
      <c r="UA88" t="e">
        <f>IF('[1]Data Checking'!UL88="","",'[1]Data Checking'!UL88)</f>
        <v>#REF!</v>
      </c>
      <c r="UB88" t="e">
        <f>IF('[1]Data Checking'!UM88="","",'[1]Data Checking'!UM88)</f>
        <v>#REF!</v>
      </c>
      <c r="UC88" t="e">
        <f>IF('[1]Data Checking'!UN88="","",'[1]Data Checking'!UN88)</f>
        <v>#REF!</v>
      </c>
    </row>
    <row r="89" spans="1:549">
      <c r="A89">
        <f>IF('[1]Data Checking'!D89="","",'[1]Data Checking'!D89)</f>
        <v>44525.447292800927</v>
      </c>
      <c r="B89">
        <f>IF('[1]Data Checking'!E89="","",'[1]Data Checking'!E89)</f>
        <v>44525.450864282408</v>
      </c>
      <c r="C89">
        <f>IF('[1]Data Checking'!F89="","",'[1]Data Checking'!F89)</f>
        <v>44525</v>
      </c>
      <c r="D89" t="str">
        <f>IF('[1]Data Checking'!H89="","",'[1]Data Checking'!H89)</f>
        <v>audit.csv</v>
      </c>
      <c r="E89" t="str">
        <f>IF('[1]Data Checking'!I89="","",'[1]Data Checking'!I89)</f>
        <v>icsm_haiti</v>
      </c>
      <c r="F89" t="str">
        <f>IF('[1]Data Checking'!J89="","",'[1]Data Checking'!J89)</f>
        <v/>
      </c>
      <c r="G89" t="str">
        <f>IF('[1]Data Checking'!K89="","",'[1]Data Checking'!K89)</f>
        <v/>
      </c>
      <c r="H89">
        <f>IF('[1]Data Checking'!L89="","",'[1]Data Checking'!L89)</f>
        <v>44525</v>
      </c>
      <c r="I89" t="str">
        <f>IF('[1]Data Checking'!M89="","",'[1]Data Checking'!M89)</f>
        <v>GOAL</v>
      </c>
      <c r="J89" t="str">
        <f>IF('[1]Data Checking'!N89="","",'[1]Data Checking'!N89)</f>
        <v/>
      </c>
      <c r="K89" t="str">
        <f>IF('[1]Data Checking'!O89="","",'[1]Data Checking'!O89)</f>
        <v>goal</v>
      </c>
      <c r="L89" t="str">
        <f>IF('[1]Data Checking'!P89="","",'[1]Data Checking'!P89)</f>
        <v>GOAL</v>
      </c>
      <c r="M89" t="str">
        <f>IF('[1]Data Checking'!Q89="","",'[1]Data Checking'!Q89)</f>
        <v>GOAL</v>
      </c>
      <c r="N89" t="str">
        <f>IF('[1]Data Checking'!R89="","",'[1]Data Checking'!R89)</f>
        <v>Goal enquêteur 1</v>
      </c>
      <c r="O89" t="str">
        <f>IF('[1]Data Checking'!S89="","",'[1]Data Checking'!S89)</f>
        <v/>
      </c>
      <c r="P89" t="str">
        <f>IF('[1]Data Checking'!T89="","",'[1]Data Checking'!T89)</f>
        <v>goal_1</v>
      </c>
      <c r="Q89" t="str">
        <f>IF('[1]Data Checking'!U89="","",'[1]Data Checking'!U89)</f>
        <v>Goal enquêteur 1</v>
      </c>
      <c r="R89" t="str">
        <f>IF('[1]Data Checking'!V89="","",'[1]Data Checking'!V89)</f>
        <v>Goal enquêteur 1</v>
      </c>
      <c r="S89" t="str">
        <f>IF('[1]Data Checking'!W89="","",'[1]Data Checking'!W89)</f>
        <v>Ouest</v>
      </c>
      <c r="T89" t="str">
        <f>IF('[1]Data Checking'!X89="","",'[1]Data Checking'!X89)</f>
        <v>Port-au-Prince</v>
      </c>
      <c r="U89" t="str">
        <f>IF('[1]Data Checking'!Y89="","",'[1]Data Checking'!Y89)</f>
        <v>HT0111</v>
      </c>
      <c r="V89" t="str">
        <f>IF('[1]Data Checking'!Z89="","",'[1]Data Checking'!Z89)</f>
        <v>Port-au-Prince</v>
      </c>
      <c r="W89" t="str">
        <f>IF('[1]Data Checking'!AA89="","",'[1]Data Checking'!AA89)</f>
        <v>1ere Section Turgeau</v>
      </c>
      <c r="X89" t="str">
        <f>IF('[1]Data Checking'!AB89="","",'[1]Data Checking'!AB89)</f>
        <v>HT0111-03</v>
      </c>
      <c r="Y89" t="str">
        <f>IF('[1]Data Checking'!AC89="","",'[1]Data Checking'!AC89)</f>
        <v>3e Section Martissant</v>
      </c>
      <c r="Z89" t="str">
        <f>IF('[1]Data Checking'!AD89="","",'[1]Data Checking'!AD89)</f>
        <v>Centre-ville de Port-au-Prince / Salomon</v>
      </c>
      <c r="AA89" t="str">
        <f>IF('[1]Data Checking'!AE89="","",'[1]Data Checking'!AE89)</f>
        <v/>
      </c>
      <c r="AB89" t="str">
        <f>IF('[1]Data Checking'!AF89="","",'[1]Data Checking'!AF89)</f>
        <v>pap_1</v>
      </c>
      <c r="AC89" t="str">
        <f>IF('[1]Data Checking'!AG89="","",'[1]Data Checking'!AG89)</f>
        <v>Centre-ville de Port-au-Prince / Salomon</v>
      </c>
      <c r="AD89" t="str">
        <f>IF('[1]Data Checking'!AH89="","",'[1]Data Checking'!AH89)</f>
        <v>Centre-ville de Port-au-Prince / Salomon</v>
      </c>
      <c r="AE89" t="str">
        <f>IF('[1]Data Checking'!AI89="","",'[1]Data Checking'!AI89)</f>
        <v>Marché Salomon</v>
      </c>
      <c r="AF89" t="str">
        <f>IF('[1]Data Checking'!AJ89="","",'[1]Data Checking'!AJ89)</f>
        <v/>
      </c>
      <c r="AG89" t="str">
        <f>IF('[1]Data Checking'!AK89="","",'[1]Data Checking'!AK89)</f>
        <v>salomon</v>
      </c>
      <c r="AH89" t="str">
        <f>IF('[1]Data Checking'!AL89="","",'[1]Data Checking'!AL89)</f>
        <v>Marché Salomon</v>
      </c>
      <c r="AI89" t="str">
        <f>IF('[1]Data Checking'!AM89="","",'[1]Data Checking'!AM89)</f>
        <v>Marché Salomon</v>
      </c>
      <c r="AJ89" t="str">
        <f>IF('[1]Data Checking'!AN89="","",'[1]Data Checking'!AN89)</f>
        <v>Milieu urbain</v>
      </c>
      <c r="AK89" t="str">
        <f>IF('[1]Data Checking'!AO89="","",'[1]Data Checking'!AO89)</f>
        <v>Enquête auprès d'un marchand</v>
      </c>
      <c r="AL89" t="str">
        <f>IF('[1]Data Checking'!AP89="","",'[1]Data Checking'!AP89)</f>
        <v>Oui</v>
      </c>
      <c r="AM89" t="str">
        <f>IF('[1]Data Checking'!AQ89="","",'[1]Data Checking'!AQ89)</f>
        <v/>
      </c>
      <c r="AN89" t="str">
        <f>IF('[1]Data Checking'!AR89="","",'[1]Data Checking'!AR89)</f>
        <v>Oui</v>
      </c>
      <c r="AO89" t="str">
        <f>IF('[1]Data Checking'!AS89="","",'[1]Data Checking'!AS89)</f>
        <v/>
      </c>
      <c r="AP89" t="str">
        <f>IF('[1]Data Checking'!AT89="","",'[1]Data Checking'!AT89)</f>
        <v>Femme</v>
      </c>
      <c r="AQ89">
        <f>IF('[1]Data Checking'!AU89="","",'[1]Data Checking'!AU89)</f>
        <v>44525</v>
      </c>
      <c r="AR89">
        <f>IF('[1]Data Checking'!AV89="","",'[1]Data Checking'!AV89)</f>
        <v>44525</v>
      </c>
      <c r="AS89" t="str">
        <f>IF('[1]Data Checking'!AW89="","",'[1]Data Checking'!AW89)</f>
        <v>Détaillant sur une table</v>
      </c>
      <c r="AT89" t="str">
        <f>IF('[1]Data Checking'!AX89="","",'[1]Data Checking'!AX89)</f>
        <v/>
      </c>
      <c r="AU89" t="str">
        <f>IF('[1]Data Checking'!AY89="","",'[1]Data Checking'!AY89)</f>
        <v>Nourriture</v>
      </c>
      <c r="AV89">
        <f>IF('[1]Data Checking'!AZ89="","",'[1]Data Checking'!AZ89)</f>
        <v>1</v>
      </c>
      <c r="AW89">
        <f>IF('[1]Data Checking'!BA89="","",'[1]Data Checking'!BA89)</f>
        <v>0</v>
      </c>
      <c r="AX89">
        <f>IF('[1]Data Checking'!BB89="","",'[1]Data Checking'!BB89)</f>
        <v>0</v>
      </c>
      <c r="AY89">
        <f>IF('[1]Data Checking'!BC89="","",'[1]Data Checking'!BC89)</f>
        <v>0</v>
      </c>
      <c r="AZ89" t="str">
        <f>IF('[1]Data Checking'!BD89="","",'[1]Data Checking'!BD89)</f>
        <v>nourriture</v>
      </c>
      <c r="BA89" t="str">
        <f>IF('[1]Data Checking'!BE89="","",'[1]Data Checking'!BE89)</f>
        <v>Nourriture</v>
      </c>
      <c r="BB89" t="str">
        <f>IF('[1]Data Checking'!BF89="","",'[1]Data Checking'!BF89)</f>
        <v>En espèces (Gourde)</v>
      </c>
      <c r="BC89">
        <f>IF('[1]Data Checking'!BG89="","",'[1]Data Checking'!BG89)</f>
        <v>1</v>
      </c>
      <c r="BD89">
        <f>IF('[1]Data Checking'!BH89="","",'[1]Data Checking'!BH89)</f>
        <v>0</v>
      </c>
      <c r="BE89">
        <f>IF('[1]Data Checking'!BI89="","",'[1]Data Checking'!BI89)</f>
        <v>0</v>
      </c>
      <c r="BF89">
        <f>IF('[1]Data Checking'!BJ89="","",'[1]Data Checking'!BJ89)</f>
        <v>0</v>
      </c>
      <c r="BG89">
        <f>IF('[1]Data Checking'!BK89="","",'[1]Data Checking'!BK89)</f>
        <v>0</v>
      </c>
      <c r="BH89">
        <f>IF('[1]Data Checking'!BL89="","",'[1]Data Checking'!BL89)</f>
        <v>0</v>
      </c>
      <c r="BI89">
        <f>IF('[1]Data Checking'!BM89="","",'[1]Data Checking'!BM89)</f>
        <v>0</v>
      </c>
      <c r="BJ89">
        <f>IF('[1]Data Checking'!BN89="","",'[1]Data Checking'!BN89)</f>
        <v>0</v>
      </c>
      <c r="BK89">
        <f>IF('[1]Data Checking'!BO89="","",'[1]Data Checking'!BO89)</f>
        <v>0</v>
      </c>
      <c r="BL89">
        <f>IF('[1]Data Checking'!BP89="","",'[1]Data Checking'!BP89)</f>
        <v>0</v>
      </c>
      <c r="BM89" t="str">
        <f>IF('[1]Data Checking'!BQ89="","",'[1]Data Checking'!BQ89)</f>
        <v/>
      </c>
      <c r="BN89" t="str">
        <f>IF('[1]Data Checking'!BR89="","",'[1]Data Checking'!BR89)</f>
        <v>Oui, il y a moins de commerçants par rapport au mois passé</v>
      </c>
      <c r="BO89" t="str">
        <f>IF('[1]Data Checking'!BS89="","",'[1]Data Checking'!BS89)</f>
        <v>Moins de 20</v>
      </c>
      <c r="BP89" t="str">
        <f>IF('[1]Data Checking'!BT89="","",'[1]Data Checking'!BT89)</f>
        <v>Riz Maïs (moulu) Haricot noir</v>
      </c>
      <c r="BQ89">
        <f>IF('[1]Data Checking'!BU89="","",'[1]Data Checking'!BU89)</f>
        <v>0</v>
      </c>
      <c r="BR89">
        <f>IF('[1]Data Checking'!BV89="","",'[1]Data Checking'!BV89)</f>
        <v>1</v>
      </c>
      <c r="BS89">
        <f>IF('[1]Data Checking'!BW89="","",'[1]Data Checking'!BW89)</f>
        <v>1</v>
      </c>
      <c r="BT89">
        <f>IF('[1]Data Checking'!BX89="","",'[1]Data Checking'!BX89)</f>
        <v>0</v>
      </c>
      <c r="BU89">
        <f>IF('[1]Data Checking'!BY89="","",'[1]Data Checking'!BY89)</f>
        <v>1</v>
      </c>
      <c r="BV89">
        <f>IF('[1]Data Checking'!BZ89="","",'[1]Data Checking'!BZ89)</f>
        <v>0</v>
      </c>
      <c r="BW89">
        <f>IF('[1]Data Checking'!CA89="","",'[1]Data Checking'!CA89)</f>
        <v>0</v>
      </c>
      <c r="BX89">
        <f>IF('[1]Data Checking'!CB89="","",'[1]Data Checking'!CB89)</f>
        <v>0</v>
      </c>
      <c r="BY89" t="str">
        <f>IF('[1]Data Checking'!CC89="","",'[1]Data Checking'!CC89)</f>
        <v>Oui je connais le prix de mes produits en grosse marmite</v>
      </c>
      <c r="BZ89" t="str">
        <f>IF('[1]Data Checking'!CD89="","",'[1]Data Checking'!CD89)</f>
        <v/>
      </c>
      <c r="CA89" t="str">
        <f>IF('[1]Data Checking'!CE89="","",'[1]Data Checking'!CE89)</f>
        <v/>
      </c>
      <c r="CB89" t="str">
        <f>IF('[1]Data Checking'!CF89="","",'[1]Data Checking'!CF89)</f>
        <v/>
      </c>
      <c r="CC89">
        <f>IF('[1]Data Checking'!CG89="","",'[1]Data Checking'!CG89)</f>
        <v>650</v>
      </c>
      <c r="CD89">
        <f>IF('[1]Data Checking'!CH89="","",'[1]Data Checking'!CH89)</f>
        <v>250</v>
      </c>
      <c r="CE89" t="str">
        <f>IF('[1]Data Checking'!CI89="","",'[1]Data Checking'!CI89)</f>
        <v>Non</v>
      </c>
      <c r="CF89">
        <f>IF('[1]Data Checking'!CJ89="","",'[1]Data Checking'!CJ89)</f>
        <v>250</v>
      </c>
      <c r="CG89">
        <f>IF('[1]Data Checking'!CK89="","",'[1]Data Checking'!CK89)</f>
        <v>434.34782608695599</v>
      </c>
      <c r="CH89" t="str">
        <f>IF('[1]Data Checking'!CL89="","",'[1]Data Checking'!CL89)</f>
        <v>Je ne sais pas, je ne souhaite pas répondre</v>
      </c>
      <c r="CI89" t="str">
        <f>IF('[1]Data Checking'!CM89="","",'[1]Data Checking'!CM89)</f>
        <v/>
      </c>
      <c r="CJ89" t="str">
        <f>IF('[1]Data Checking'!CN89="","",'[1]Data Checking'!CN89)</f>
        <v/>
      </c>
      <c r="CK89" t="str">
        <f>IF('[1]Data Checking'!CO89="","",'[1]Data Checking'!CO89)</f>
        <v/>
      </c>
      <c r="CL89">
        <f>IF('[1]Data Checking'!CP89="","",'[1]Data Checking'!CP89)</f>
        <v>750</v>
      </c>
      <c r="CM89">
        <f>IF('[1]Data Checking'!CQ89="","",'[1]Data Checking'!CQ89)</f>
        <v>312.5</v>
      </c>
      <c r="CN89" t="str">
        <f>IF('[1]Data Checking'!CR89="","",'[1]Data Checking'!CR89)</f>
        <v>Non</v>
      </c>
      <c r="CO89" t="str">
        <f>IF('[1]Data Checking'!CS89="","",'[1]Data Checking'!CS89)</f>
        <v/>
      </c>
      <c r="CP89" t="str">
        <f>IF('[1]Data Checking'!CT89="","",'[1]Data Checking'!CT89)</f>
        <v/>
      </c>
      <c r="CQ89" t="str">
        <f>IF('[1]Data Checking'!CU89="","",'[1]Data Checking'!CU89)</f>
        <v/>
      </c>
      <c r="CR89" t="str">
        <f>IF('[1]Data Checking'!CV89="","",'[1]Data Checking'!CV89)</f>
        <v/>
      </c>
      <c r="CS89" t="str">
        <f>IF('[1]Data Checking'!CW89="","",'[1]Data Checking'!CW89)</f>
        <v/>
      </c>
      <c r="CT89" t="str">
        <f>IF('[1]Data Checking'!CX89="","",'[1]Data Checking'!CX89)</f>
        <v/>
      </c>
      <c r="CU89" t="str">
        <f>IF('[1]Data Checking'!CY89="","",'[1]Data Checking'!CY89)</f>
        <v/>
      </c>
      <c r="CV89" t="str">
        <f>IF('[1]Data Checking'!CZ89="","",'[1]Data Checking'!CZ89)</f>
        <v/>
      </c>
      <c r="CW89" t="str">
        <f>IF('[1]Data Checking'!DA89="","",'[1]Data Checking'!DA89)</f>
        <v/>
      </c>
      <c r="CX89" t="str">
        <f>IF('[1]Data Checking'!DB89="","",'[1]Data Checking'!DB89)</f>
        <v/>
      </c>
      <c r="CY89" t="str">
        <f>IF('[1]Data Checking'!DC89="","",'[1]Data Checking'!DC89)</f>
        <v/>
      </c>
      <c r="CZ89" t="str">
        <f>IF('[1]Data Checking'!DD89="","",'[1]Data Checking'!DD89)</f>
        <v/>
      </c>
      <c r="DA89" t="str">
        <f>IF('[1]Data Checking'!DE89="","",'[1]Data Checking'!DE89)</f>
        <v/>
      </c>
      <c r="DB89" t="str">
        <f>IF('[1]Data Checking'!DF89="","",'[1]Data Checking'!DF89)</f>
        <v/>
      </c>
      <c r="DC89" t="str">
        <f>IF('[1]Data Checking'!DG89="","",'[1]Data Checking'!DG89)</f>
        <v/>
      </c>
      <c r="DD89" t="str">
        <f>IF('[1]Data Checking'!DH89="","",'[1]Data Checking'!DH89)</f>
        <v>Je ne sais pas, je ne souhaite pas répondre</v>
      </c>
      <c r="DE89" t="str">
        <f>IF('[1]Data Checking'!DI89="","",'[1]Data Checking'!DI89)</f>
        <v/>
      </c>
      <c r="DF89" t="str">
        <f>IF('[1]Data Checking'!DJ89="","",'[1]Data Checking'!DJ89)</f>
        <v/>
      </c>
      <c r="DG89" t="str">
        <f>IF('[1]Data Checking'!DK89="","",'[1]Data Checking'!DK89)</f>
        <v/>
      </c>
      <c r="DH89" t="str">
        <f>IF('[1]Data Checking'!DL89="","",'[1]Data Checking'!DL89)</f>
        <v/>
      </c>
      <c r="DI89" t="str">
        <f>IF('[1]Data Checking'!DM89="","",'[1]Data Checking'!DM89)</f>
        <v/>
      </c>
      <c r="DJ89" t="str">
        <f>IF('[1]Data Checking'!DN89="","",'[1]Data Checking'!DN89)</f>
        <v/>
      </c>
      <c r="DK89" t="str">
        <f>IF('[1]Data Checking'!DO89="","",'[1]Data Checking'!DO89)</f>
        <v/>
      </c>
      <c r="DL89" t="str">
        <f>IF('[1]Data Checking'!DP89="","",'[1]Data Checking'!DP89)</f>
        <v/>
      </c>
      <c r="DM89" t="str">
        <f>IF('[1]Data Checking'!DQ89="","",'[1]Data Checking'!DQ89)</f>
        <v/>
      </c>
      <c r="DN89" t="str">
        <f>IF('[1]Data Checking'!DR89="","",'[1]Data Checking'!DR89)</f>
        <v/>
      </c>
      <c r="DO89" t="str">
        <f>IF('[1]Data Checking'!DS89="","",'[1]Data Checking'!DS89)</f>
        <v/>
      </c>
      <c r="DP89" t="str">
        <f>IF('[1]Data Checking'!DT89="","",'[1]Data Checking'!DT89)</f>
        <v/>
      </c>
      <c r="DQ89" t="str">
        <f>IF('[1]Data Checking'!DU89="","",'[1]Data Checking'!DU89)</f>
        <v/>
      </c>
      <c r="DR89" t="str">
        <f>IF('[1]Data Checking'!DV89="","",'[1]Data Checking'!DV89)</f>
        <v/>
      </c>
      <c r="DS89" t="str">
        <f>IF('[1]Data Checking'!DW89="","",'[1]Data Checking'!DW89)</f>
        <v/>
      </c>
      <c r="DT89" t="str">
        <f>IF('[1]Data Checking'!DX89="","",'[1]Data Checking'!DX89)</f>
        <v/>
      </c>
      <c r="DU89" t="str">
        <f>IF('[1]Data Checking'!DY89="","",'[1]Data Checking'!DY89)</f>
        <v/>
      </c>
      <c r="DV89" t="str">
        <f>IF('[1]Data Checking'!DZ89="","",'[1]Data Checking'!DZ89)</f>
        <v/>
      </c>
      <c r="DW89" t="str">
        <f>IF('[1]Data Checking'!EA89="","",'[1]Data Checking'!EA89)</f>
        <v/>
      </c>
      <c r="DX89" t="str">
        <f>IF('[1]Data Checking'!EB89="","",'[1]Data Checking'!EB89)</f>
        <v/>
      </c>
      <c r="DY89" t="str">
        <f>IF('[1]Data Checking'!EC89="","",'[1]Data Checking'!EC89)</f>
        <v/>
      </c>
      <c r="DZ89" t="str">
        <f>IF('[1]Data Checking'!ED89="","",'[1]Data Checking'!ED89)</f>
        <v/>
      </c>
      <c r="EA89" t="str">
        <f>IF('[1]Data Checking'!EE89="","",'[1]Data Checking'!EE89)</f>
        <v/>
      </c>
      <c r="EB89" t="str">
        <f>IF('[1]Data Checking'!EF89="","",'[1]Data Checking'!EF89)</f>
        <v/>
      </c>
      <c r="EC89" t="str">
        <f>IF('[1]Data Checking'!EG89="","",'[1]Data Checking'!EG89)</f>
        <v/>
      </c>
      <c r="ED89" t="str">
        <f>IF('[1]Data Checking'!EH89="","",'[1]Data Checking'!EH89)</f>
        <v>Je ne sais pas, je ne souhaite pas répondre</v>
      </c>
      <c r="EE89" t="str">
        <f>IF('[1]Data Checking'!EI89="","",'[1]Data Checking'!EI89)</f>
        <v>Je ne sais pas, je ne souhaite pas répondre</v>
      </c>
      <c r="EF89" t="str">
        <f>IF('[1]Data Checking'!EJ89="","",'[1]Data Checking'!EJ89)</f>
        <v>Oui</v>
      </c>
      <c r="EG89" t="str">
        <f>IF('[1]Data Checking'!EK89="","",'[1]Data Checking'!EK89)</f>
        <v>Ouest</v>
      </c>
      <c r="EH89" t="str">
        <f>IF('[1]Data Checking'!EL89="","",'[1]Data Checking'!EL89)</f>
        <v>Meme</v>
      </c>
      <c r="EI89" t="str">
        <f>IF('[1]Data Checking'!EM89="","",'[1]Data Checking'!EM89)</f>
        <v>Port-au-Prince</v>
      </c>
      <c r="EJ89" t="str">
        <f>IF('[1]Data Checking'!EN89="","",'[1]Data Checking'!EN89)</f>
        <v>Meme</v>
      </c>
      <c r="EK89" t="str">
        <f>IF('[1]Data Checking'!EO89="","",'[1]Data Checking'!EO89)</f>
        <v/>
      </c>
      <c r="EL89" t="str">
        <f>IF('[1]Data Checking'!EP89="","",'[1]Data Checking'!EP89)</f>
        <v/>
      </c>
      <c r="EM89" t="str">
        <f>IF('[1]Data Checking'!EQ89="","",'[1]Data Checking'!EQ89)</f>
        <v/>
      </c>
      <c r="EN89" t="str">
        <f>IF('[1]Data Checking'!ER89="","",'[1]Data Checking'!ER89)</f>
        <v/>
      </c>
      <c r="EO89" t="str">
        <f>IF('[1]Data Checking'!ES89="","",'[1]Data Checking'!ES89)</f>
        <v/>
      </c>
      <c r="EP89" t="str">
        <f>IF('[1]Data Checking'!ET89="","",'[1]Data Checking'!ET89)</f>
        <v/>
      </c>
      <c r="EQ89" t="str">
        <f>IF('[1]Data Checking'!EU89="","",'[1]Data Checking'!EU89)</f>
        <v/>
      </c>
      <c r="ER89" t="str">
        <f>IF('[1]Data Checking'!EV89="","",'[1]Data Checking'!EV89)</f>
        <v/>
      </c>
      <c r="ES89" t="str">
        <f>IF('[1]Data Checking'!EW89="","",'[1]Data Checking'!EW89)</f>
        <v/>
      </c>
      <c r="ET89" t="str">
        <f>IF('[1]Data Checking'!EX89="","",'[1]Data Checking'!EX89)</f>
        <v/>
      </c>
      <c r="EU89" t="str">
        <f>IF('[1]Data Checking'!EY89="","",'[1]Data Checking'!EY89)</f>
        <v/>
      </c>
      <c r="EV89" t="str">
        <f>IF('[1]Data Checking'!EZ89="","",'[1]Data Checking'!EZ89)</f>
        <v/>
      </c>
      <c r="EW89" t="str">
        <f>IF('[1]Data Checking'!FA89="","",'[1]Data Checking'!FA89)</f>
        <v/>
      </c>
      <c r="EX89" t="str">
        <f>IF('[1]Data Checking'!FB89="","",'[1]Data Checking'!FB89)</f>
        <v/>
      </c>
      <c r="EY89" t="str">
        <f>IF('[1]Data Checking'!FC89="","",'[1]Data Checking'!FC89)</f>
        <v/>
      </c>
      <c r="EZ89" t="str">
        <f>IF('[1]Data Checking'!FD89="","",'[1]Data Checking'!FD89)</f>
        <v/>
      </c>
      <c r="FA89" t="str">
        <f>IF('[1]Data Checking'!FE89="","",'[1]Data Checking'!FE89)</f>
        <v/>
      </c>
      <c r="FB89" t="str">
        <f>IF('[1]Data Checking'!FF89="","",'[1]Data Checking'!FF89)</f>
        <v/>
      </c>
      <c r="FC89" t="str">
        <f>IF('[1]Data Checking'!FG89="","",'[1]Data Checking'!FG89)</f>
        <v/>
      </c>
      <c r="FD89" t="str">
        <f>IF('[1]Data Checking'!FH89="","",'[1]Data Checking'!FH89)</f>
        <v/>
      </c>
      <c r="FE89" t="str">
        <f>IF('[1]Data Checking'!FI89="","",'[1]Data Checking'!FI89)</f>
        <v/>
      </c>
      <c r="FF89" t="str">
        <f>IF('[1]Data Checking'!FJ89="","",'[1]Data Checking'!FJ89)</f>
        <v/>
      </c>
      <c r="FG89" t="str">
        <f>IF('[1]Data Checking'!FK89="","",'[1]Data Checking'!FK89)</f>
        <v/>
      </c>
      <c r="FH89" t="str">
        <f>IF('[1]Data Checking'!FL89="","",'[1]Data Checking'!FL89)</f>
        <v/>
      </c>
      <c r="FI89" t="str">
        <f>IF('[1]Data Checking'!FM89="","",'[1]Data Checking'!FM89)</f>
        <v/>
      </c>
      <c r="FJ89" t="str">
        <f>IF('[1]Data Checking'!FN89="","",'[1]Data Checking'!FN89)</f>
        <v/>
      </c>
      <c r="FK89" t="str">
        <f>IF('[1]Data Checking'!FO89="","",'[1]Data Checking'!FO89)</f>
        <v/>
      </c>
      <c r="FL89" t="str">
        <f>IF('[1]Data Checking'!FP89="","",'[1]Data Checking'!FP89)</f>
        <v/>
      </c>
      <c r="FM89" t="str">
        <f>IF('[1]Data Checking'!FQ89="","",'[1]Data Checking'!FQ89)</f>
        <v/>
      </c>
      <c r="FN89" t="str">
        <f>IF('[1]Data Checking'!FR89="","",'[1]Data Checking'!FR89)</f>
        <v/>
      </c>
      <c r="FO89" t="str">
        <f>IF('[1]Data Checking'!FS89="","",'[1]Data Checking'!FS89)</f>
        <v/>
      </c>
      <c r="FP89" t="str">
        <f>IF('[1]Data Checking'!FT89="","",'[1]Data Checking'!FT89)</f>
        <v/>
      </c>
      <c r="FQ89" t="str">
        <f>IF('[1]Data Checking'!FU89="","",'[1]Data Checking'!FU89)</f>
        <v/>
      </c>
      <c r="FR89" t="str">
        <f>IF('[1]Data Checking'!FV89="","",'[1]Data Checking'!FV89)</f>
        <v/>
      </c>
      <c r="FS89" t="str">
        <f>IF('[1]Data Checking'!FW89="","",'[1]Data Checking'!FW89)</f>
        <v/>
      </c>
      <c r="FT89" t="str">
        <f>IF('[1]Data Checking'!FX89="","",'[1]Data Checking'!FX89)</f>
        <v/>
      </c>
      <c r="FU89" t="str">
        <f>IF('[1]Data Checking'!FY89="","",'[1]Data Checking'!FY89)</f>
        <v/>
      </c>
      <c r="FV89" t="str">
        <f>IF('[1]Data Checking'!FZ89="","",'[1]Data Checking'!FZ89)</f>
        <v/>
      </c>
      <c r="FW89" t="str">
        <f>IF('[1]Data Checking'!GA89="","",'[1]Data Checking'!GA89)</f>
        <v/>
      </c>
      <c r="FX89" t="str">
        <f>IF('[1]Data Checking'!GB89="","",'[1]Data Checking'!GB89)</f>
        <v/>
      </c>
      <c r="FY89" t="str">
        <f>IF('[1]Data Checking'!GC89="","",'[1]Data Checking'!GC89)</f>
        <v/>
      </c>
      <c r="FZ89" t="str">
        <f>IF('[1]Data Checking'!GD89="","",'[1]Data Checking'!GD89)</f>
        <v/>
      </c>
      <c r="GA89" t="str">
        <f>IF('[1]Data Checking'!GE89="","",'[1]Data Checking'!GE89)</f>
        <v/>
      </c>
      <c r="GB89" t="str">
        <f>IF('[1]Data Checking'!GF89="","",'[1]Data Checking'!GF89)</f>
        <v/>
      </c>
      <c r="GC89" t="str">
        <f>IF('[1]Data Checking'!GG89="","",'[1]Data Checking'!GG89)</f>
        <v/>
      </c>
      <c r="GD89" t="str">
        <f>IF('[1]Data Checking'!GH89="","",'[1]Data Checking'!GH89)</f>
        <v/>
      </c>
      <c r="GE89" t="str">
        <f>IF('[1]Data Checking'!GI89="","",'[1]Data Checking'!GI89)</f>
        <v/>
      </c>
      <c r="GF89" t="str">
        <f>IF('[1]Data Checking'!GJ89="","",'[1]Data Checking'!GJ89)</f>
        <v/>
      </c>
      <c r="GG89" t="str">
        <f>IF('[1]Data Checking'!GK89="","",'[1]Data Checking'!GK89)</f>
        <v/>
      </c>
      <c r="GH89" t="str">
        <f>IF('[1]Data Checking'!GL89="","",'[1]Data Checking'!GL89)</f>
        <v/>
      </c>
      <c r="GI89" t="str">
        <f>IF('[1]Data Checking'!GM89="","",'[1]Data Checking'!GM89)</f>
        <v/>
      </c>
      <c r="GJ89" t="str">
        <f>IF('[1]Data Checking'!GN89="","",'[1]Data Checking'!GN89)</f>
        <v/>
      </c>
      <c r="GK89" t="str">
        <f>IF('[1]Data Checking'!GO89="","",'[1]Data Checking'!GO89)</f>
        <v/>
      </c>
      <c r="GL89" t="str">
        <f>IF('[1]Data Checking'!GP89="","",'[1]Data Checking'!GP89)</f>
        <v/>
      </c>
      <c r="GM89" t="str">
        <f>IF('[1]Data Checking'!GQ89="","",'[1]Data Checking'!GQ89)</f>
        <v/>
      </c>
      <c r="GN89" t="str">
        <f>IF('[1]Data Checking'!GR89="","",'[1]Data Checking'!GR89)</f>
        <v/>
      </c>
      <c r="GO89" t="str">
        <f>IF('[1]Data Checking'!GS89="","",'[1]Data Checking'!GS89)</f>
        <v/>
      </c>
      <c r="GP89" t="str">
        <f>IF('[1]Data Checking'!GT89="","",'[1]Data Checking'!GT89)</f>
        <v/>
      </c>
      <c r="GQ89" t="str">
        <f>IF('[1]Data Checking'!GU89="","",'[1]Data Checking'!GU89)</f>
        <v/>
      </c>
      <c r="GR89" t="str">
        <f>IF('[1]Data Checking'!GV89="","",'[1]Data Checking'!GV89)</f>
        <v/>
      </c>
      <c r="GS89" t="str">
        <f>IF('[1]Data Checking'!GW89="","",'[1]Data Checking'!GW89)</f>
        <v/>
      </c>
      <c r="GT89" t="str">
        <f>IF('[1]Data Checking'!GX89="","",'[1]Data Checking'!GX89)</f>
        <v/>
      </c>
      <c r="GU89" t="str">
        <f>IF('[1]Data Checking'!GY89="","",'[1]Data Checking'!GY89)</f>
        <v/>
      </c>
      <c r="GV89" t="str">
        <f>IF('[1]Data Checking'!GZ89="","",'[1]Data Checking'!GZ89)</f>
        <v/>
      </c>
      <c r="GW89" t="str">
        <f>IF('[1]Data Checking'!HA89="","",'[1]Data Checking'!HA89)</f>
        <v/>
      </c>
      <c r="GX89" t="str">
        <f>IF('[1]Data Checking'!HB89="","",'[1]Data Checking'!HB89)</f>
        <v/>
      </c>
      <c r="GY89" t="str">
        <f>IF('[1]Data Checking'!HC89="","",'[1]Data Checking'!HC89)</f>
        <v/>
      </c>
      <c r="GZ89" t="str">
        <f>IF('[1]Data Checking'!HD89="","",'[1]Data Checking'!HD89)</f>
        <v/>
      </c>
      <c r="HA89" t="str">
        <f>IF('[1]Data Checking'!HE89="","",'[1]Data Checking'!HE89)</f>
        <v/>
      </c>
      <c r="HB89" t="str">
        <f>IF('[1]Data Checking'!HF89="","",'[1]Data Checking'!HF89)</f>
        <v/>
      </c>
      <c r="HC89" t="str">
        <f>IF('[1]Data Checking'!HG89="","",'[1]Data Checking'!HG89)</f>
        <v/>
      </c>
      <c r="HD89" t="str">
        <f>IF('[1]Data Checking'!HH89="","",'[1]Data Checking'!HH89)</f>
        <v/>
      </c>
      <c r="HE89" t="str">
        <f>IF('[1]Data Checking'!HI89="","",'[1]Data Checking'!HI89)</f>
        <v/>
      </c>
      <c r="HF89" t="str">
        <f>IF('[1]Data Checking'!HJ89="","",'[1]Data Checking'!HJ89)</f>
        <v/>
      </c>
      <c r="HG89" t="str">
        <f>IF('[1]Data Checking'!HK89="","",'[1]Data Checking'!HK89)</f>
        <v/>
      </c>
      <c r="HH89" t="str">
        <f>IF('[1]Data Checking'!HL89="","",'[1]Data Checking'!HL89)</f>
        <v/>
      </c>
      <c r="HI89" t="str">
        <f>IF('[1]Data Checking'!HM89="","",'[1]Data Checking'!HM89)</f>
        <v/>
      </c>
      <c r="HJ89" t="str">
        <f>IF('[1]Data Checking'!HN89="","",'[1]Data Checking'!HN89)</f>
        <v/>
      </c>
      <c r="HK89" t="str">
        <f>IF('[1]Data Checking'!HO89="","",'[1]Data Checking'!HO89)</f>
        <v/>
      </c>
      <c r="HL89" t="str">
        <f>IF('[1]Data Checking'!HP89="","",'[1]Data Checking'!HP89)</f>
        <v/>
      </c>
      <c r="HM89" t="str">
        <f>IF('[1]Data Checking'!HQ89="","",'[1]Data Checking'!HQ89)</f>
        <v/>
      </c>
      <c r="HN89" t="str">
        <f>IF('[1]Data Checking'!HR89="","",'[1]Data Checking'!HR89)</f>
        <v/>
      </c>
      <c r="HO89" t="str">
        <f>IF('[1]Data Checking'!HS89="","",'[1]Data Checking'!HS89)</f>
        <v/>
      </c>
      <c r="HP89" t="str">
        <f>IF('[1]Data Checking'!HT89="","",'[1]Data Checking'!HT89)</f>
        <v/>
      </c>
      <c r="HQ89" t="str">
        <f>IF('[1]Data Checking'!HU89="","",'[1]Data Checking'!HU89)</f>
        <v/>
      </c>
      <c r="HR89" t="str">
        <f>IF('[1]Data Checking'!HV89="","",'[1]Data Checking'!HV89)</f>
        <v/>
      </c>
      <c r="HS89" t="str">
        <f>IF('[1]Data Checking'!HW89="","",'[1]Data Checking'!HW89)</f>
        <v/>
      </c>
      <c r="HT89" t="str">
        <f>IF('[1]Data Checking'!HX89="","",'[1]Data Checking'!HX89)</f>
        <v/>
      </c>
      <c r="HU89" t="str">
        <f>IF('[1]Data Checking'!HY89="","",'[1]Data Checking'!HY89)</f>
        <v/>
      </c>
      <c r="HV89" t="str">
        <f>IF('[1]Data Checking'!HZ89="","",'[1]Data Checking'!HZ89)</f>
        <v/>
      </c>
      <c r="HW89" t="str">
        <f>IF('[1]Data Checking'!IA89="","",'[1]Data Checking'!IA89)</f>
        <v/>
      </c>
      <c r="HX89" t="str">
        <f>IF('[1]Data Checking'!IB89="","",'[1]Data Checking'!IB89)</f>
        <v/>
      </c>
      <c r="HY89" t="str">
        <f>IF('[1]Data Checking'!IC89="","",'[1]Data Checking'!IC89)</f>
        <v/>
      </c>
      <c r="HZ89" t="str">
        <f>IF('[1]Data Checking'!ID89="","",'[1]Data Checking'!ID89)</f>
        <v/>
      </c>
      <c r="IA89" t="str">
        <f>IF('[1]Data Checking'!IE89="","",'[1]Data Checking'!IE89)</f>
        <v/>
      </c>
      <c r="IB89" t="str">
        <f>IF('[1]Data Checking'!IF89="","",'[1]Data Checking'!IF89)</f>
        <v>Je ne sais pas, je ne souhaite pas répondre</v>
      </c>
      <c r="IC89" t="str">
        <f>IF('[1]Data Checking'!IG89="","",'[1]Data Checking'!IG89)</f>
        <v/>
      </c>
      <c r="ID89" t="str">
        <f>IF('[1]Data Checking'!IH89="","",'[1]Data Checking'!IH89)</f>
        <v/>
      </c>
      <c r="IE89" t="str">
        <f>IF('[1]Data Checking'!II89="","",'[1]Data Checking'!II89)</f>
        <v/>
      </c>
      <c r="IF89" t="str">
        <f>IF('[1]Data Checking'!IJ89="","",'[1]Data Checking'!IJ89)</f>
        <v/>
      </c>
      <c r="IG89" t="str">
        <f>IF('[1]Data Checking'!IK89="","",'[1]Data Checking'!IK89)</f>
        <v/>
      </c>
      <c r="IH89" t="str">
        <f>IF('[1]Data Checking'!IL89="","",'[1]Data Checking'!IL89)</f>
        <v/>
      </c>
      <c r="II89" t="str">
        <f>IF('[1]Data Checking'!IM89="","",'[1]Data Checking'!IM89)</f>
        <v/>
      </c>
      <c r="IJ89" t="str">
        <f>IF('[1]Data Checking'!IN89="","",'[1]Data Checking'!IN89)</f>
        <v/>
      </c>
      <c r="IK89" t="str">
        <f>IF('[1]Data Checking'!IO89="","",'[1]Data Checking'!IO89)</f>
        <v>Je ne sais pas, je ne souhaite pas répondre</v>
      </c>
      <c r="IL89">
        <f>IF('[1]Data Checking'!IP89="","",'[1]Data Checking'!IP89)</f>
        <v>0</v>
      </c>
      <c r="IM89">
        <f>IF('[1]Data Checking'!IQ89="","",'[1]Data Checking'!IQ89)</f>
        <v>0</v>
      </c>
      <c r="IN89">
        <f>IF('[1]Data Checking'!IR89="","",'[1]Data Checking'!IR89)</f>
        <v>0</v>
      </c>
      <c r="IO89">
        <f>IF('[1]Data Checking'!IS89="","",'[1]Data Checking'!IS89)</f>
        <v>0</v>
      </c>
      <c r="IP89">
        <f>IF('[1]Data Checking'!IT89="","",'[1]Data Checking'!IT89)</f>
        <v>0</v>
      </c>
      <c r="IQ89">
        <f>IF('[1]Data Checking'!IU89="","",'[1]Data Checking'!IU89)</f>
        <v>0</v>
      </c>
      <c r="IR89">
        <f>IF('[1]Data Checking'!IV89="","",'[1]Data Checking'!IV89)</f>
        <v>0</v>
      </c>
      <c r="IS89">
        <f>IF('[1]Data Checking'!IW89="","",'[1]Data Checking'!IW89)</f>
        <v>1</v>
      </c>
      <c r="IT89" t="str">
        <f>IF('[1]Data Checking'!IX89="","",'[1]Data Checking'!IX89)</f>
        <v/>
      </c>
      <c r="IU89" t="str">
        <f>IF('[1]Data Checking'!IY89="","",'[1]Data Checking'!IY89)</f>
        <v>Je ne sais pas, je ne souhaite pas répondre</v>
      </c>
      <c r="IV89" t="str">
        <f>IF('[1]Data Checking'!IZ89="","",'[1]Data Checking'!IZ89)</f>
        <v/>
      </c>
      <c r="IW89" t="str">
        <f>IF('[1]Data Checking'!JA89="","",'[1]Data Checking'!JA89)</f>
        <v/>
      </c>
      <c r="IX89" t="str">
        <f>IF('[1]Data Checking'!JB89="","",'[1]Data Checking'!JB89)</f>
        <v/>
      </c>
      <c r="IY89" t="str">
        <f>IF('[1]Data Checking'!JC89="","",'[1]Data Checking'!JC89)</f>
        <v/>
      </c>
      <c r="IZ89" t="str">
        <f>IF('[1]Data Checking'!JD89="","",'[1]Data Checking'!JD89)</f>
        <v/>
      </c>
      <c r="JA89" t="str">
        <f>IF('[1]Data Checking'!JE89="","",'[1]Data Checking'!JE89)</f>
        <v/>
      </c>
      <c r="JB89" t="str">
        <f>IF('[1]Data Checking'!JF89="","",'[1]Data Checking'!JF89)</f>
        <v/>
      </c>
      <c r="JC89" t="str">
        <f>IF('[1]Data Checking'!JG89="","",'[1]Data Checking'!JG89)</f>
        <v/>
      </c>
      <c r="JD89" t="str">
        <f>IF('[1]Data Checking'!JH89="","",'[1]Data Checking'!JH89)</f>
        <v/>
      </c>
      <c r="JE89" t="str">
        <f>IF('[1]Data Checking'!JI89="","",'[1]Data Checking'!JI89)</f>
        <v/>
      </c>
      <c r="JF89" t="str">
        <f>IF('[1]Data Checking'!JJ89="","",'[1]Data Checking'!JJ89)</f>
        <v/>
      </c>
      <c r="JG89" t="str">
        <f>IF('[1]Data Checking'!JK89="","",'[1]Data Checking'!JK89)</f>
        <v/>
      </c>
      <c r="JH89" t="str">
        <f>IF('[1]Data Checking'!JL89="","",'[1]Data Checking'!JL89)</f>
        <v/>
      </c>
      <c r="JI89" t="str">
        <f>IF('[1]Data Checking'!JM89="","",'[1]Data Checking'!JM89)</f>
        <v/>
      </c>
      <c r="JJ89" t="str">
        <f>IF('[1]Data Checking'!JN89="","",'[1]Data Checking'!JN89)</f>
        <v/>
      </c>
      <c r="JK89" t="str">
        <f>IF('[1]Data Checking'!JO89="","",'[1]Data Checking'!JO89)</f>
        <v/>
      </c>
      <c r="JL89" t="str">
        <f>IF('[1]Data Checking'!JP89="","",'[1]Data Checking'!JP89)</f>
        <v/>
      </c>
      <c r="JM89" t="str">
        <f>IF('[1]Data Checking'!JQ89="","",'[1]Data Checking'!JQ89)</f>
        <v/>
      </c>
      <c r="JN89" t="str">
        <f>IF('[1]Data Checking'!JR89="","",'[1]Data Checking'!JR89)</f>
        <v/>
      </c>
      <c r="JO89" t="str">
        <f>IF('[1]Data Checking'!JS89="","",'[1]Data Checking'!JS89)</f>
        <v/>
      </c>
      <c r="JP89" t="str">
        <f>IF('[1]Data Checking'!JT89="","",'[1]Data Checking'!JT89)</f>
        <v/>
      </c>
      <c r="JQ89" t="str">
        <f>IF('[1]Data Checking'!JU89="","",'[1]Data Checking'!JU89)</f>
        <v/>
      </c>
      <c r="JR89" t="str">
        <f>IF('[1]Data Checking'!JV89="","",'[1]Data Checking'!JV89)</f>
        <v/>
      </c>
      <c r="JS89" t="str">
        <f>IF('[1]Data Checking'!JW89="","",'[1]Data Checking'!JW89)</f>
        <v/>
      </c>
      <c r="JT89" t="str">
        <f>IF('[1]Data Checking'!JX89="","",'[1]Data Checking'!JX89)</f>
        <v/>
      </c>
      <c r="JU89" t="str">
        <f>IF('[1]Data Checking'!JY89="","",'[1]Data Checking'!JY89)</f>
        <v/>
      </c>
      <c r="JV89" t="str">
        <f>IF('[1]Data Checking'!JZ89="","",'[1]Data Checking'!JZ89)</f>
        <v/>
      </c>
      <c r="JW89" t="str">
        <f>IF('[1]Data Checking'!KA89="","",'[1]Data Checking'!KA89)</f>
        <v/>
      </c>
      <c r="JX89" t="str">
        <f>IF('[1]Data Checking'!KB89="","",'[1]Data Checking'!KB89)</f>
        <v/>
      </c>
      <c r="JY89" t="str">
        <f>IF('[1]Data Checking'!KC89="","",'[1]Data Checking'!KC89)</f>
        <v/>
      </c>
      <c r="JZ89" t="str">
        <f>IF('[1]Data Checking'!KD89="","",'[1]Data Checking'!KD89)</f>
        <v/>
      </c>
      <c r="KA89" t="str">
        <f>IF('[1]Data Checking'!KE89="","",'[1]Data Checking'!KE89)</f>
        <v/>
      </c>
      <c r="KB89" t="str">
        <f>IF('[1]Data Checking'!KF89="","",'[1]Data Checking'!KF89)</f>
        <v/>
      </c>
      <c r="KC89" t="str">
        <f>IF('[1]Data Checking'!KG89="","",'[1]Data Checking'!KG89)</f>
        <v/>
      </c>
      <c r="KD89" t="str">
        <f>IF('[1]Data Checking'!KH89="","",'[1]Data Checking'!KH89)</f>
        <v/>
      </c>
      <c r="KE89" t="str">
        <f>IF('[1]Data Checking'!KI89="","",'[1]Data Checking'!KI89)</f>
        <v/>
      </c>
      <c r="KF89" t="str">
        <f>IF('[1]Data Checking'!KJ89="","",'[1]Data Checking'!KJ89)</f>
        <v/>
      </c>
      <c r="KG89" t="str">
        <f>IF('[1]Data Checking'!KK89="","",'[1]Data Checking'!KK89)</f>
        <v/>
      </c>
      <c r="KH89" t="str">
        <f>IF('[1]Data Checking'!KL89="","",'[1]Data Checking'!KL89)</f>
        <v/>
      </c>
      <c r="KI89" t="str">
        <f>IF('[1]Data Checking'!KM89="","",'[1]Data Checking'!KM89)</f>
        <v/>
      </c>
      <c r="KJ89" t="str">
        <f>IF('[1]Data Checking'!KN89="","",'[1]Data Checking'!KN89)</f>
        <v/>
      </c>
      <c r="KK89" t="str">
        <f>IF('[1]Data Checking'!KO89="","",'[1]Data Checking'!KO89)</f>
        <v/>
      </c>
      <c r="KL89" t="str">
        <f>IF('[1]Data Checking'!KP89="","",'[1]Data Checking'!KP89)</f>
        <v/>
      </c>
      <c r="KM89" t="str">
        <f>IF('[1]Data Checking'!KQ89="","",'[1]Data Checking'!KQ89)</f>
        <v/>
      </c>
      <c r="KN89" t="str">
        <f>IF('[1]Data Checking'!KR89="","",'[1]Data Checking'!KR89)</f>
        <v/>
      </c>
      <c r="KO89" t="str">
        <f>IF('[1]Data Checking'!KS89="","",'[1]Data Checking'!KS89)</f>
        <v/>
      </c>
      <c r="KP89" t="str">
        <f>IF('[1]Data Checking'!KT89="","",'[1]Data Checking'!KT89)</f>
        <v/>
      </c>
      <c r="KQ89" t="str">
        <f>IF('[1]Data Checking'!KU89="","",'[1]Data Checking'!KU89)</f>
        <v/>
      </c>
      <c r="KR89" t="str">
        <f>IF('[1]Data Checking'!KV89="","",'[1]Data Checking'!KV89)</f>
        <v/>
      </c>
      <c r="KS89" t="str">
        <f>IF('[1]Data Checking'!KW89="","",'[1]Data Checking'!KW89)</f>
        <v/>
      </c>
      <c r="KT89" t="str">
        <f>IF('[1]Data Checking'!KX89="","",'[1]Data Checking'!KX89)</f>
        <v/>
      </c>
      <c r="KU89" t="str">
        <f>IF('[1]Data Checking'!KY89="","",'[1]Data Checking'!KY89)</f>
        <v/>
      </c>
      <c r="KV89" t="str">
        <f>IF('[1]Data Checking'!KZ89="","",'[1]Data Checking'!KZ89)</f>
        <v/>
      </c>
      <c r="KW89" t="str">
        <f>IF('[1]Data Checking'!LA89="","",'[1]Data Checking'!LA89)</f>
        <v/>
      </c>
      <c r="KX89" t="str">
        <f>IF('[1]Data Checking'!LB89="","",'[1]Data Checking'!LB89)</f>
        <v/>
      </c>
      <c r="KY89" t="str">
        <f>IF('[1]Data Checking'!LC89="","",'[1]Data Checking'!LC89)</f>
        <v/>
      </c>
      <c r="KZ89" t="str">
        <f>IF('[1]Data Checking'!LD89="","",'[1]Data Checking'!LD89)</f>
        <v/>
      </c>
      <c r="LA89" t="str">
        <f>IF('[1]Data Checking'!LE89="","",'[1]Data Checking'!LE89)</f>
        <v/>
      </c>
      <c r="LB89" t="str">
        <f>IF('[1]Data Checking'!LF89="","",'[1]Data Checking'!LF89)</f>
        <v/>
      </c>
      <c r="LC89" t="str">
        <f>IF('[1]Data Checking'!LG89="","",'[1]Data Checking'!LG89)</f>
        <v/>
      </c>
      <c r="LD89" t="str">
        <f>IF('[1]Data Checking'!LH89="","",'[1]Data Checking'!LH89)</f>
        <v/>
      </c>
      <c r="LE89" t="str">
        <f>IF('[1]Data Checking'!LI89="","",'[1]Data Checking'!LI89)</f>
        <v/>
      </c>
      <c r="LF89" t="str">
        <f>IF('[1]Data Checking'!LJ89="","",'[1]Data Checking'!LJ89)</f>
        <v/>
      </c>
      <c r="LG89" t="str">
        <f>IF('[1]Data Checking'!LK89="","",'[1]Data Checking'!LK89)</f>
        <v/>
      </c>
      <c r="LH89" t="str">
        <f>IF('[1]Data Checking'!LL89="","",'[1]Data Checking'!LL89)</f>
        <v/>
      </c>
      <c r="LI89" t="str">
        <f>IF('[1]Data Checking'!LM89="","",'[1]Data Checking'!LM89)</f>
        <v/>
      </c>
      <c r="LJ89" t="str">
        <f>IF('[1]Data Checking'!LN89="","",'[1]Data Checking'!LN89)</f>
        <v/>
      </c>
      <c r="LK89" t="str">
        <f>IF('[1]Data Checking'!LO89="","",'[1]Data Checking'!LO89)</f>
        <v/>
      </c>
      <c r="LL89" t="str">
        <f>IF('[1]Data Checking'!LP89="","",'[1]Data Checking'!LP89)</f>
        <v/>
      </c>
      <c r="LM89" t="str">
        <f>IF('[1]Data Checking'!LQ89="","",'[1]Data Checking'!LQ89)</f>
        <v/>
      </c>
      <c r="LN89" t="str">
        <f>IF('[1]Data Checking'!LR89="","",'[1]Data Checking'!LR89)</f>
        <v/>
      </c>
      <c r="LO89" t="str">
        <f>IF('[1]Data Checking'!LS89="","",'[1]Data Checking'!LS89)</f>
        <v/>
      </c>
      <c r="LP89" t="str">
        <f>IF('[1]Data Checking'!LT89="","",'[1]Data Checking'!LT89)</f>
        <v/>
      </c>
      <c r="LQ89" t="str">
        <f>IF('[1]Data Checking'!LU89="","",'[1]Data Checking'!LU89)</f>
        <v/>
      </c>
      <c r="LR89" t="str">
        <f>IF('[1]Data Checking'!LV89="","",'[1]Data Checking'!LV89)</f>
        <v/>
      </c>
      <c r="LS89" t="str">
        <f>IF('[1]Data Checking'!LW89="","",'[1]Data Checking'!LW89)</f>
        <v/>
      </c>
      <c r="LT89" t="str">
        <f>IF('[1]Data Checking'!LX89="","",'[1]Data Checking'!LX89)</f>
        <v/>
      </c>
      <c r="LU89" t="str">
        <f>IF('[1]Data Checking'!LY89="","",'[1]Data Checking'!LY89)</f>
        <v/>
      </c>
      <c r="LV89" t="str">
        <f>IF('[1]Data Checking'!LZ89="","",'[1]Data Checking'!LZ89)</f>
        <v/>
      </c>
      <c r="LW89" t="str">
        <f>IF('[1]Data Checking'!MA89="","",'[1]Data Checking'!MA89)</f>
        <v/>
      </c>
      <c r="LX89" t="str">
        <f>IF('[1]Data Checking'!MB89="","",'[1]Data Checking'!MB89)</f>
        <v/>
      </c>
      <c r="LY89" t="str">
        <f>IF('[1]Data Checking'!MC89="","",'[1]Data Checking'!MC89)</f>
        <v/>
      </c>
      <c r="LZ89" t="str">
        <f>IF('[1]Data Checking'!MD89="","",'[1]Data Checking'!MD89)</f>
        <v/>
      </c>
      <c r="MA89" t="str">
        <f>IF('[1]Data Checking'!ME89="","",'[1]Data Checking'!ME89)</f>
        <v/>
      </c>
      <c r="MB89" t="str">
        <f>IF('[1]Data Checking'!MF89="","",'[1]Data Checking'!MF89)</f>
        <v/>
      </c>
      <c r="MC89" t="str">
        <f>IF('[1]Data Checking'!MG89="","",'[1]Data Checking'!MG89)</f>
        <v/>
      </c>
      <c r="MD89" t="str">
        <f>IF('[1]Data Checking'!MH89="","",'[1]Data Checking'!MH89)</f>
        <v/>
      </c>
      <c r="ME89" t="str">
        <f>IF('[1]Data Checking'!MI89="","",'[1]Data Checking'!MI89)</f>
        <v/>
      </c>
      <c r="MF89" t="str">
        <f>IF('[1]Data Checking'!MJ89="","",'[1]Data Checking'!MJ89)</f>
        <v/>
      </c>
      <c r="MG89" t="str">
        <f>IF('[1]Data Checking'!MK89="","",'[1]Data Checking'!MK89)</f>
        <v/>
      </c>
      <c r="MH89" t="str">
        <f>IF('[1]Data Checking'!ML89="","",'[1]Data Checking'!ML89)</f>
        <v/>
      </c>
      <c r="MI89" t="str">
        <f>IF('[1]Data Checking'!MM89="","",'[1]Data Checking'!MM89)</f>
        <v/>
      </c>
      <c r="MJ89" t="str">
        <f>IF('[1]Data Checking'!MN89="","",'[1]Data Checking'!MN89)</f>
        <v/>
      </c>
      <c r="MK89" t="str">
        <f>IF('[1]Data Checking'!MO89="","",'[1]Data Checking'!MO89)</f>
        <v/>
      </c>
      <c r="ML89" t="str">
        <f>IF('[1]Data Checking'!MP89="","",'[1]Data Checking'!MP89)</f>
        <v/>
      </c>
      <c r="MM89" t="str">
        <f>IF('[1]Data Checking'!MQ89="","",'[1]Data Checking'!MQ89)</f>
        <v/>
      </c>
      <c r="MN89" t="str">
        <f>IF('[1]Data Checking'!MR89="","",'[1]Data Checking'!MR89)</f>
        <v/>
      </c>
      <c r="MO89" t="str">
        <f>IF('[1]Data Checking'!MS89="","",'[1]Data Checking'!MS89)</f>
        <v/>
      </c>
      <c r="MP89" t="str">
        <f>IF('[1]Data Checking'!MT89="","",'[1]Data Checking'!MT89)</f>
        <v/>
      </c>
      <c r="MQ89" t="str">
        <f>IF('[1]Data Checking'!MU89="","",'[1]Data Checking'!MU89)</f>
        <v/>
      </c>
      <c r="MR89" t="str">
        <f>IF('[1]Data Checking'!MV89="","",'[1]Data Checking'!MV89)</f>
        <v/>
      </c>
      <c r="MS89" t="str">
        <f>IF('[1]Data Checking'!MW89="","",'[1]Data Checking'!MW89)</f>
        <v/>
      </c>
      <c r="MT89" t="str">
        <f>IF('[1]Data Checking'!MX89="","",'[1]Data Checking'!MX89)</f>
        <v/>
      </c>
      <c r="MU89" t="str">
        <f>IF('[1]Data Checking'!MY89="","",'[1]Data Checking'!MY89)</f>
        <v/>
      </c>
      <c r="MV89" t="str">
        <f>IF('[1]Data Checking'!MZ89="","",'[1]Data Checking'!MZ89)</f>
        <v/>
      </c>
      <c r="MW89" t="str">
        <f>IF('[1]Data Checking'!NA89="","",'[1]Data Checking'!NA89)</f>
        <v/>
      </c>
      <c r="MX89" t="str">
        <f>IF('[1]Data Checking'!NB89="","",'[1]Data Checking'!NB89)</f>
        <v/>
      </c>
      <c r="MY89" t="str">
        <f>IF('[1]Data Checking'!NC89="","",'[1]Data Checking'!NC89)</f>
        <v/>
      </c>
      <c r="MZ89" t="str">
        <f>IF('[1]Data Checking'!ND89="","",'[1]Data Checking'!ND89)</f>
        <v/>
      </c>
      <c r="NA89" t="str">
        <f>IF('[1]Data Checking'!NE89="","",'[1]Data Checking'!NE89)</f>
        <v/>
      </c>
      <c r="NB89" t="str">
        <f>IF('[1]Data Checking'!NF89="","",'[1]Data Checking'!NF89)</f>
        <v/>
      </c>
      <c r="NC89" t="str">
        <f>IF('[1]Data Checking'!NG89="","",'[1]Data Checking'!NG89)</f>
        <v/>
      </c>
      <c r="ND89" t="str">
        <f>IF('[1]Data Checking'!NH89="","",'[1]Data Checking'!NH89)</f>
        <v/>
      </c>
      <c r="NE89" t="str">
        <f>IF('[1]Data Checking'!NI89="","",'[1]Data Checking'!NI89)</f>
        <v/>
      </c>
      <c r="NF89" t="str">
        <f>IF('[1]Data Checking'!NJ89="","",'[1]Data Checking'!NJ89)</f>
        <v/>
      </c>
      <c r="NG89" t="str">
        <f>IF('[1]Data Checking'!NK89="","",'[1]Data Checking'!NK89)</f>
        <v/>
      </c>
      <c r="NH89" t="str">
        <f>IF('[1]Data Checking'!NL89="","",'[1]Data Checking'!NL89)</f>
        <v/>
      </c>
      <c r="NI89" t="str">
        <f>IF('[1]Data Checking'!NM89="","",'[1]Data Checking'!NM89)</f>
        <v/>
      </c>
      <c r="NJ89" t="str">
        <f>IF('[1]Data Checking'!NN89="","",'[1]Data Checking'!NN89)</f>
        <v/>
      </c>
      <c r="NK89" t="str">
        <f>IF('[1]Data Checking'!NO89="","",'[1]Data Checking'!NO89)</f>
        <v/>
      </c>
      <c r="NL89" t="str">
        <f>IF('[1]Data Checking'!NP89="","",'[1]Data Checking'!NP89)</f>
        <v/>
      </c>
      <c r="NM89" t="str">
        <f>IF('[1]Data Checking'!NQ89="","",'[1]Data Checking'!NQ89)</f>
        <v/>
      </c>
      <c r="NN89" t="str">
        <f>IF('[1]Data Checking'!NR89="","",'[1]Data Checking'!NR89)</f>
        <v/>
      </c>
      <c r="NO89" t="str">
        <f>IF('[1]Data Checking'!NS89="","",'[1]Data Checking'!NS89)</f>
        <v/>
      </c>
      <c r="NP89" t="str">
        <f>IF('[1]Data Checking'!NT89="","",'[1]Data Checking'!NT89)</f>
        <v/>
      </c>
      <c r="NQ89" t="str">
        <f>IF('[1]Data Checking'!NU89="","",'[1]Data Checking'!NU89)</f>
        <v/>
      </c>
      <c r="NR89" t="str">
        <f>IF('[1]Data Checking'!NV89="","",'[1]Data Checking'!NV89)</f>
        <v/>
      </c>
      <c r="NS89" t="str">
        <f>IF('[1]Data Checking'!NW89="","",'[1]Data Checking'!NW89)</f>
        <v/>
      </c>
      <c r="NT89" t="str">
        <f>IF('[1]Data Checking'!NX89="","",'[1]Data Checking'!NX89)</f>
        <v/>
      </c>
      <c r="NU89" t="str">
        <f>IF('[1]Data Checking'!NY89="","",'[1]Data Checking'!NY89)</f>
        <v/>
      </c>
      <c r="NV89" t="str">
        <f>IF('[1]Data Checking'!NZ89="","",'[1]Data Checking'!NZ89)</f>
        <v/>
      </c>
      <c r="NW89" t="str">
        <f>IF('[1]Data Checking'!OA89="","",'[1]Data Checking'!OA89)</f>
        <v/>
      </c>
      <c r="NX89" t="str">
        <f>IF('[1]Data Checking'!OB89="","",'[1]Data Checking'!OB89)</f>
        <v/>
      </c>
      <c r="NY89" t="str">
        <f>IF('[1]Data Checking'!OC89="","",'[1]Data Checking'!OC89)</f>
        <v/>
      </c>
      <c r="NZ89" t="str">
        <f>IF('[1]Data Checking'!OD89="","",'[1]Data Checking'!OD89)</f>
        <v/>
      </c>
      <c r="OA89" t="str">
        <f>IF('[1]Data Checking'!OE89="","",'[1]Data Checking'!OE89)</f>
        <v/>
      </c>
      <c r="OB89" t="str">
        <f>IF('[1]Data Checking'!OF89="","",'[1]Data Checking'!OF89)</f>
        <v/>
      </c>
      <c r="OC89" t="str">
        <f>IF('[1]Data Checking'!OG89="","",'[1]Data Checking'!OG89)</f>
        <v/>
      </c>
      <c r="OD89" t="str">
        <f>IF('[1]Data Checking'!OH89="","",'[1]Data Checking'!OH89)</f>
        <v/>
      </c>
      <c r="OE89" t="str">
        <f>IF('[1]Data Checking'!OI89="","",'[1]Data Checking'!OI89)</f>
        <v/>
      </c>
      <c r="OF89" t="str">
        <f>IF('[1]Data Checking'!OJ89="","",'[1]Data Checking'!OJ89)</f>
        <v/>
      </c>
      <c r="OG89" t="str">
        <f>IF('[1]Data Checking'!OK89="","",'[1]Data Checking'!OK89)</f>
        <v/>
      </c>
      <c r="OH89" t="str">
        <f>IF('[1]Data Checking'!OL89="","",'[1]Data Checking'!OL89)</f>
        <v/>
      </c>
      <c r="OI89" t="str">
        <f>IF('[1]Data Checking'!OM89="","",'[1]Data Checking'!OM89)</f>
        <v/>
      </c>
      <c r="OJ89" t="str">
        <f>IF('[1]Data Checking'!ON89="","",'[1]Data Checking'!ON89)</f>
        <v/>
      </c>
      <c r="OK89" t="str">
        <f>IF('[1]Data Checking'!OO89="","",'[1]Data Checking'!OO89)</f>
        <v/>
      </c>
      <c r="OL89" t="str">
        <f>IF('[1]Data Checking'!OP89="","",'[1]Data Checking'!OP89)</f>
        <v/>
      </c>
      <c r="OM89" t="str">
        <f>IF('[1]Data Checking'!OQ89="","",'[1]Data Checking'!OQ89)</f>
        <v/>
      </c>
      <c r="ON89" t="str">
        <f>IF('[1]Data Checking'!OR89="","",'[1]Data Checking'!OR89)</f>
        <v/>
      </c>
      <c r="OO89" t="str">
        <f>IF('[1]Data Checking'!OS89="","",'[1]Data Checking'!OS89)</f>
        <v/>
      </c>
      <c r="OP89" t="str">
        <f>IF('[1]Data Checking'!OT89="","",'[1]Data Checking'!OT89)</f>
        <v/>
      </c>
      <c r="OQ89" t="str">
        <f>IF('[1]Data Checking'!OU89="","",'[1]Data Checking'!OU89)</f>
        <v/>
      </c>
      <c r="OR89" t="str">
        <f>IF('[1]Data Checking'!OV89="","",'[1]Data Checking'!OV89)</f>
        <v/>
      </c>
      <c r="OS89" t="str">
        <f>IF('[1]Data Checking'!OW89="","",'[1]Data Checking'!OW89)</f>
        <v/>
      </c>
      <c r="OT89" t="str">
        <f>IF('[1]Data Checking'!OX89="","",'[1]Data Checking'!OX89)</f>
        <v/>
      </c>
      <c r="OU89" t="str">
        <f>IF('[1]Data Checking'!OY89="","",'[1]Data Checking'!OY89)</f>
        <v/>
      </c>
      <c r="OV89" t="str">
        <f>IF('[1]Data Checking'!OZ89="","",'[1]Data Checking'!OZ89)</f>
        <v/>
      </c>
      <c r="OW89" t="str">
        <f>IF('[1]Data Checking'!PA89="","",'[1]Data Checking'!PA89)</f>
        <v/>
      </c>
      <c r="OX89" t="str">
        <f>IF('[1]Data Checking'!PB89="","",'[1]Data Checking'!PB89)</f>
        <v/>
      </c>
      <c r="OY89" t="str">
        <f>IF('[1]Data Checking'!PC89="","",'[1]Data Checking'!PC89)</f>
        <v/>
      </c>
      <c r="OZ89" t="str">
        <f>IF('[1]Data Checking'!PD89="","",'[1]Data Checking'!PD89)</f>
        <v/>
      </c>
      <c r="PA89" t="str">
        <f>IF('[1]Data Checking'!PE89="","",'[1]Data Checking'!PE89)</f>
        <v/>
      </c>
      <c r="PB89" t="str">
        <f>IF('[1]Data Checking'!PF89="","",'[1]Data Checking'!PF89)</f>
        <v/>
      </c>
      <c r="PC89" t="str">
        <f>IF('[1]Data Checking'!PG89="","",'[1]Data Checking'!PG89)</f>
        <v/>
      </c>
      <c r="PD89" t="str">
        <f>IF('[1]Data Checking'!PH89="","",'[1]Data Checking'!PH89)</f>
        <v/>
      </c>
      <c r="PE89" t="str">
        <f>IF('[1]Data Checking'!PI89="","",'[1]Data Checking'!PI89)</f>
        <v/>
      </c>
      <c r="PF89" t="str">
        <f>IF('[1]Data Checking'!PJ89="","",'[1]Data Checking'!PJ89)</f>
        <v/>
      </c>
      <c r="PG89" t="str">
        <f>IF('[1]Data Checking'!PK89="","",'[1]Data Checking'!PK89)</f>
        <v/>
      </c>
      <c r="PH89" t="str">
        <f>IF('[1]Data Checking'!PL89="","",'[1]Data Checking'!PL89)</f>
        <v/>
      </c>
      <c r="PI89" t="str">
        <f>IF('[1]Data Checking'!PM89="","",'[1]Data Checking'!PM89)</f>
        <v/>
      </c>
      <c r="PJ89" t="str">
        <f>IF('[1]Data Checking'!PN89="","",'[1]Data Checking'!PN89)</f>
        <v/>
      </c>
      <c r="PK89" t="str">
        <f>IF('[1]Data Checking'!PO89="","",'[1]Data Checking'!PO89)</f>
        <v/>
      </c>
      <c r="PL89" t="str">
        <f>IF('[1]Data Checking'!PP89="","",'[1]Data Checking'!PP89)</f>
        <v/>
      </c>
      <c r="PM89" t="str">
        <f>IF('[1]Data Checking'!PQ89="","",'[1]Data Checking'!PQ89)</f>
        <v/>
      </c>
      <c r="PN89" t="str">
        <f>IF('[1]Data Checking'!PR89="","",'[1]Data Checking'!PR89)</f>
        <v/>
      </c>
      <c r="PO89" t="str">
        <f>IF('[1]Data Checking'!PS89="","",'[1]Data Checking'!PS89)</f>
        <v/>
      </c>
      <c r="PP89" t="str">
        <f>IF('[1]Data Checking'!PT89="","",'[1]Data Checking'!PT89)</f>
        <v/>
      </c>
      <c r="PQ89" t="str">
        <f>IF('[1]Data Checking'!PU89="","",'[1]Data Checking'!PU89)</f>
        <v/>
      </c>
      <c r="PR89" t="str">
        <f>IF('[1]Data Checking'!PV89="","",'[1]Data Checking'!PV89)</f>
        <v/>
      </c>
      <c r="PS89" t="str">
        <f>IF('[1]Data Checking'!PW89="","",'[1]Data Checking'!PW89)</f>
        <v/>
      </c>
      <c r="PT89" t="str">
        <f>IF('[1]Data Checking'!PX89="","",'[1]Data Checking'!PX89)</f>
        <v/>
      </c>
      <c r="PU89" t="str">
        <f>IF('[1]Data Checking'!PY89="","",'[1]Data Checking'!PY89)</f>
        <v/>
      </c>
      <c r="PV89" t="str">
        <f>IF('[1]Data Checking'!PZ89="","",'[1]Data Checking'!PZ89)</f>
        <v/>
      </c>
      <c r="PW89" t="str">
        <f>IF('[1]Data Checking'!QA89="","",'[1]Data Checking'!QA89)</f>
        <v/>
      </c>
      <c r="PX89" t="str">
        <f>IF('[1]Data Checking'!QB89="","",'[1]Data Checking'!QB89)</f>
        <v/>
      </c>
      <c r="PY89" t="str">
        <f>IF('[1]Data Checking'!QC89="","",'[1]Data Checking'!QC89)</f>
        <v/>
      </c>
      <c r="PZ89" t="str">
        <f>IF('[1]Data Checking'!QD89="","",'[1]Data Checking'!QD89)</f>
        <v/>
      </c>
      <c r="QA89" t="str">
        <f>IF('[1]Data Checking'!QE89="","",'[1]Data Checking'!QE89)</f>
        <v/>
      </c>
      <c r="QB89" t="str">
        <f>IF('[1]Data Checking'!QF89="","",'[1]Data Checking'!QF89)</f>
        <v/>
      </c>
      <c r="QC89" t="str">
        <f>IF('[1]Data Checking'!QG89="","",'[1]Data Checking'!QG89)</f>
        <v/>
      </c>
      <c r="QD89" t="str">
        <f>IF('[1]Data Checking'!QH89="","",'[1]Data Checking'!QH89)</f>
        <v/>
      </c>
      <c r="QE89" t="str">
        <f>IF('[1]Data Checking'!QI89="","",'[1]Data Checking'!QI89)</f>
        <v/>
      </c>
      <c r="QF89" t="str">
        <f>IF('[1]Data Checking'!QJ89="","",'[1]Data Checking'!QJ89)</f>
        <v/>
      </c>
      <c r="QG89" t="str">
        <f>IF('[1]Data Checking'!QK89="","",'[1]Data Checking'!QK89)</f>
        <v/>
      </c>
      <c r="QH89" t="str">
        <f>IF('[1]Data Checking'!QL89="","",'[1]Data Checking'!QL89)</f>
        <v/>
      </c>
      <c r="QI89" t="str">
        <f>IF('[1]Data Checking'!QM89="","",'[1]Data Checking'!QM89)</f>
        <v/>
      </c>
      <c r="QJ89" t="str">
        <f>IF('[1]Data Checking'!QN89="","",'[1]Data Checking'!QN89)</f>
        <v/>
      </c>
      <c r="QK89" t="str">
        <f>IF('[1]Data Checking'!QO89="","",'[1]Data Checking'!QO89)</f>
        <v/>
      </c>
      <c r="QL89" t="str">
        <f>IF('[1]Data Checking'!QP89="","",'[1]Data Checking'!QP89)</f>
        <v/>
      </c>
      <c r="QM89" t="str">
        <f>IF('[1]Data Checking'!QQ89="","",'[1]Data Checking'!QQ89)</f>
        <v/>
      </c>
      <c r="QN89" t="str">
        <f>IF('[1]Data Checking'!QR89="","",'[1]Data Checking'!QR89)</f>
        <v/>
      </c>
      <c r="QO89" t="str">
        <f>IF('[1]Data Checking'!QS89="","",'[1]Data Checking'!QS89)</f>
        <v/>
      </c>
      <c r="QP89" t="str">
        <f>IF('[1]Data Checking'!QT89="","",'[1]Data Checking'!QT89)</f>
        <v/>
      </c>
      <c r="QQ89" t="str">
        <f>IF('[1]Data Checking'!QU89="","",'[1]Data Checking'!QU89)</f>
        <v/>
      </c>
      <c r="QR89" t="str">
        <f>IF('[1]Data Checking'!QV89="","",'[1]Data Checking'!QV89)</f>
        <v/>
      </c>
      <c r="QS89" t="str">
        <f>IF('[1]Data Checking'!QW89="","",'[1]Data Checking'!QW89)</f>
        <v/>
      </c>
      <c r="QT89" t="str">
        <f>IF('[1]Data Checking'!QX89="","",'[1]Data Checking'!QX89)</f>
        <v/>
      </c>
      <c r="QU89" t="str">
        <f>IF('[1]Data Checking'!QY89="","",'[1]Data Checking'!QY89)</f>
        <v/>
      </c>
      <c r="QV89" t="str">
        <f>IF('[1]Data Checking'!QZ89="","",'[1]Data Checking'!QZ89)</f>
        <v/>
      </c>
      <c r="QW89" t="str">
        <f>IF('[1]Data Checking'!RA89="","",'[1]Data Checking'!RA89)</f>
        <v/>
      </c>
      <c r="QX89" t="str">
        <f>IF('[1]Data Checking'!RB89="","",'[1]Data Checking'!RB89)</f>
        <v/>
      </c>
      <c r="QY89" t="str">
        <f>IF('[1]Data Checking'!RC89="","",'[1]Data Checking'!RC89)</f>
        <v/>
      </c>
      <c r="QZ89" t="str">
        <f>IF('[1]Data Checking'!RD89="","",'[1]Data Checking'!RD89)</f>
        <v/>
      </c>
      <c r="RA89" t="str">
        <f>IF('[1]Data Checking'!RE89="","",'[1]Data Checking'!RE89)</f>
        <v/>
      </c>
      <c r="RB89" t="str">
        <f>IF('[1]Data Checking'!RF89="","",'[1]Data Checking'!RF89)</f>
        <v/>
      </c>
      <c r="RC89" t="str">
        <f>IF('[1]Data Checking'!RG89="","",'[1]Data Checking'!RG89)</f>
        <v/>
      </c>
      <c r="RD89" t="str">
        <f>IF('[1]Data Checking'!RH89="","",'[1]Data Checking'!RH89)</f>
        <v/>
      </c>
      <c r="RE89" t="str">
        <f>IF('[1]Data Checking'!RI89="","",'[1]Data Checking'!RI89)</f>
        <v/>
      </c>
      <c r="RF89" t="str">
        <f>IF('[1]Data Checking'!RJ89="","",'[1]Data Checking'!RJ89)</f>
        <v/>
      </c>
      <c r="RG89" t="str">
        <f>IF('[1]Data Checking'!RK89="","",'[1]Data Checking'!RK89)</f>
        <v/>
      </c>
      <c r="RH89" t="str">
        <f>IF('[1]Data Checking'!RL89="","",'[1]Data Checking'!RL89)</f>
        <v/>
      </c>
      <c r="RI89" t="str">
        <f>IF('[1]Data Checking'!RM89="","",'[1]Data Checking'!RM89)</f>
        <v/>
      </c>
      <c r="RJ89" t="str">
        <f>IF('[1]Data Checking'!RN89="","",'[1]Data Checking'!RN89)</f>
        <v/>
      </c>
      <c r="RK89" t="str">
        <f>IF('[1]Data Checking'!RO89="","",'[1]Data Checking'!RO89)</f>
        <v/>
      </c>
      <c r="RL89" t="str">
        <f>IF('[1]Data Checking'!RP89="","",'[1]Data Checking'!RP89)</f>
        <v/>
      </c>
      <c r="RM89" t="str">
        <f>IF('[1]Data Checking'!RQ89="","",'[1]Data Checking'!RQ89)</f>
        <v/>
      </c>
      <c r="RN89" t="str">
        <f>IF('[1]Data Checking'!RR89="","",'[1]Data Checking'!RR89)</f>
        <v/>
      </c>
      <c r="RO89" t="str">
        <f>IF('[1]Data Checking'!RS89="","",'[1]Data Checking'!RS89)</f>
        <v/>
      </c>
      <c r="RP89" t="str">
        <f>IF('[1]Data Checking'!RT89="","",'[1]Data Checking'!RT89)</f>
        <v/>
      </c>
      <c r="RQ89" t="str">
        <f>IF('[1]Data Checking'!RU89="","",'[1]Data Checking'!RU89)</f>
        <v/>
      </c>
      <c r="RR89" t="str">
        <f>IF('[1]Data Checking'!RV89="","",'[1]Data Checking'!RV89)</f>
        <v/>
      </c>
      <c r="RS89" t="str">
        <f>IF('[1]Data Checking'!RW89="","",'[1]Data Checking'!RW89)</f>
        <v/>
      </c>
      <c r="RT89" t="str">
        <f>IF('[1]Data Checking'!RX89="","",'[1]Data Checking'!RX89)</f>
        <v/>
      </c>
      <c r="RU89" t="str">
        <f>IF('[1]Data Checking'!RY89="","",'[1]Data Checking'!RY89)</f>
        <v/>
      </c>
      <c r="RV89" t="str">
        <f>IF('[1]Data Checking'!RZ89="","",'[1]Data Checking'!RZ89)</f>
        <v/>
      </c>
      <c r="RW89" t="str">
        <f>IF('[1]Data Checking'!SA89="","",'[1]Data Checking'!SA89)</f>
        <v/>
      </c>
      <c r="RX89" t="str">
        <f>IF('[1]Data Checking'!SB89="","",'[1]Data Checking'!SB89)</f>
        <v/>
      </c>
      <c r="RY89" t="str">
        <f>IF('[1]Data Checking'!SC89="","",'[1]Data Checking'!SC89)</f>
        <v/>
      </c>
      <c r="RZ89" t="str">
        <f>IF('[1]Data Checking'!SD89="","",'[1]Data Checking'!SD89)</f>
        <v/>
      </c>
      <c r="SA89" t="str">
        <f>IF('[1]Data Checking'!SE89="","",'[1]Data Checking'!SE89)</f>
        <v/>
      </c>
      <c r="SB89" t="str">
        <f>IF('[1]Data Checking'!SF89="","",'[1]Data Checking'!SF89)</f>
        <v/>
      </c>
      <c r="SC89" t="str">
        <f>IF('[1]Data Checking'!SG89="","",'[1]Data Checking'!SG89)</f>
        <v/>
      </c>
      <c r="SD89" t="str">
        <f>IF('[1]Data Checking'!SH89="","",'[1]Data Checking'!SH89)</f>
        <v/>
      </c>
      <c r="SE89" t="str">
        <f>IF('[1]Data Checking'!SI89="","",'[1]Data Checking'!SI89)</f>
        <v/>
      </c>
      <c r="SF89" t="str">
        <f>IF('[1]Data Checking'!SJ89="","",'[1]Data Checking'!SJ89)</f>
        <v/>
      </c>
      <c r="SG89" t="str">
        <f>IF('[1]Data Checking'!SK89="","",'[1]Data Checking'!SK89)</f>
        <v/>
      </c>
      <c r="SH89" t="str">
        <f>IF('[1]Data Checking'!SL89="","",'[1]Data Checking'!SL89)</f>
        <v/>
      </c>
      <c r="SI89" t="str">
        <f>IF('[1]Data Checking'!SM89="","",'[1]Data Checking'!SM89)</f>
        <v/>
      </c>
      <c r="SJ89" t="str">
        <f>IF('[1]Data Checking'!SN89="","",'[1]Data Checking'!SN89)</f>
        <v/>
      </c>
      <c r="SK89" t="str">
        <f>IF('[1]Data Checking'!SO89="","",'[1]Data Checking'!SO89)</f>
        <v/>
      </c>
      <c r="SL89" t="str">
        <f>IF('[1]Data Checking'!SP89="","",'[1]Data Checking'!SP89)</f>
        <v/>
      </c>
      <c r="SM89" t="str">
        <f>IF('[1]Data Checking'!SQ89="","",'[1]Data Checking'!SQ89)</f>
        <v/>
      </c>
      <c r="SN89" t="str">
        <f>IF('[1]Data Checking'!SR89="","",'[1]Data Checking'!SR89)</f>
        <v/>
      </c>
      <c r="SO89" t="str">
        <f>IF('[1]Data Checking'!SS89="","",'[1]Data Checking'!SS89)</f>
        <v/>
      </c>
      <c r="SP89" t="str">
        <f>IF('[1]Data Checking'!ST89="","",'[1]Data Checking'!ST89)</f>
        <v/>
      </c>
      <c r="SQ89" t="str">
        <f>IF('[1]Data Checking'!SU89="","",'[1]Data Checking'!SU89)</f>
        <v/>
      </c>
      <c r="SR89" t="str">
        <f>IF('[1]Data Checking'!SV89="","",'[1]Data Checking'!SV89)</f>
        <v/>
      </c>
      <c r="SS89" t="str">
        <f>IF('[1]Data Checking'!SW89="","",'[1]Data Checking'!SW89)</f>
        <v/>
      </c>
      <c r="ST89" t="str">
        <f>IF('[1]Data Checking'!SX89="","",'[1]Data Checking'!SX89)</f>
        <v/>
      </c>
      <c r="SU89" t="str">
        <f>IF('[1]Data Checking'!SY89="","",'[1]Data Checking'!SY89)</f>
        <v/>
      </c>
      <c r="SV89" t="str">
        <f>IF('[1]Data Checking'!SZ89="","",'[1]Data Checking'!SZ89)</f>
        <v/>
      </c>
      <c r="SW89" t="str">
        <f>IF('[1]Data Checking'!TA89="","",'[1]Data Checking'!TA89)</f>
        <v/>
      </c>
      <c r="SX89" t="str">
        <f>IF('[1]Data Checking'!TB89="","",'[1]Data Checking'!TB89)</f>
        <v/>
      </c>
      <c r="SY89" t="str">
        <f>IF('[1]Data Checking'!TC89="","",'[1]Data Checking'!TC89)</f>
        <v/>
      </c>
      <c r="SZ89" t="str">
        <f>IF('[1]Data Checking'!TD89="","",'[1]Data Checking'!TD89)</f>
        <v/>
      </c>
      <c r="TA89" t="str">
        <f>IF('[1]Data Checking'!TE89="","",'[1]Data Checking'!TE89)</f>
        <v/>
      </c>
      <c r="TB89" t="str">
        <f>IF('[1]Data Checking'!TF89="","",'[1]Data Checking'!TF89)</f>
        <v/>
      </c>
      <c r="TC89" t="str">
        <f>IF('[1]Data Checking'!TG89="","",'[1]Data Checking'!TG89)</f>
        <v/>
      </c>
      <c r="TD89" t="str">
        <f>IF('[1]Data Checking'!TH89="","",'[1]Data Checking'!TH89)</f>
        <v/>
      </c>
      <c r="TE89" t="str">
        <f>IF('[1]Data Checking'!TI89="","",'[1]Data Checking'!TI89)</f>
        <v/>
      </c>
      <c r="TF89" t="str">
        <f>IF('[1]Data Checking'!TJ89="","",'[1]Data Checking'!TJ89)</f>
        <v/>
      </c>
      <c r="TG89" t="str">
        <f>IF('[1]Data Checking'!TK89="","",'[1]Data Checking'!TK89)</f>
        <v/>
      </c>
      <c r="TH89" t="str">
        <f>IF('[1]Data Checking'!TL89="","",'[1]Data Checking'!TL89)</f>
        <v/>
      </c>
      <c r="TI89" t="str">
        <f>IF('[1]Data Checking'!TM89="","",'[1]Data Checking'!TM89)</f>
        <v/>
      </c>
      <c r="TJ89">
        <f>IF('[1]Data Checking'!TN89="","",'[1]Data Checking'!TN89)</f>
        <v>1</v>
      </c>
      <c r="TK89">
        <f>IF('[1]Data Checking'!TO89="","",'[1]Data Checking'!TO89)</f>
        <v>1</v>
      </c>
      <c r="TL89">
        <f>IF('[1]Data Checking'!TP89="","",'[1]Data Checking'!TP89)</f>
        <v>1</v>
      </c>
      <c r="TM89">
        <f>IF('[1]Data Checking'!TQ89="","",'[1]Data Checking'!TQ89)</f>
        <v>1</v>
      </c>
      <c r="TN89">
        <f>IF('[1]Data Checking'!TR89="","",'[1]Data Checking'!TR89)</f>
        <v>1</v>
      </c>
      <c r="TO89" t="str">
        <f>IF('[1]Data Checking'!TS89="","",'[1]Data Checking'!TS89)</f>
        <v/>
      </c>
      <c r="TP89" t="str">
        <f>IF('[1]Data Checking'!TT89="","",'[1]Data Checking'!TT89)</f>
        <v/>
      </c>
      <c r="TQ89">
        <f>IF('[1]Data Checking'!TU89="","",'[1]Data Checking'!TU89)</f>
        <v>238059244</v>
      </c>
      <c r="TR89" t="str">
        <f>IF('[1]Data Checking'!TV89="","",'[1]Data Checking'!TV89)</f>
        <v>b9ca70ec-f2a0-4d50-8967-1bc1b4fa5d26</v>
      </c>
      <c r="TS89">
        <f>IF('[1]Data Checking'!TW89="","",'[1]Data Checking'!TW89)</f>
        <v>44532.534548611111</v>
      </c>
      <c r="TT89" t="str">
        <f>IF('[1]Data Checking'!TX89="","",'[1]Data Checking'!TX89)</f>
        <v/>
      </c>
      <c r="TU89" t="str">
        <f>IF('[1]Data Checking'!TY89="","",'[1]Data Checking'!TY89)</f>
        <v/>
      </c>
      <c r="TV89" t="str">
        <f>IF('[1]Data Checking'!TZ89="","",'[1]Data Checking'!TZ89)</f>
        <v>submitted_via_web</v>
      </c>
      <c r="TW89" t="str">
        <f>IF('[1]Data Checking'!UA89="","",'[1]Data Checking'!UA89)</f>
        <v>icsm_haiti</v>
      </c>
      <c r="TX89" t="str">
        <f>IF('[1]Data Checking'!UB89="","",'[1]Data Checking'!UB89)</f>
        <v/>
      </c>
      <c r="TY89">
        <f>IF('[1]Data Checking'!UC89="","",'[1]Data Checking'!UC89)</f>
        <v>91</v>
      </c>
      <c r="TZ89" t="str">
        <f>IF('[1]Data Checking'!UD89="","",'[1]Data Checking'!UD89)</f>
        <v/>
      </c>
      <c r="UA89" t="e">
        <f>IF('[1]Data Checking'!UL89="","",'[1]Data Checking'!UL89)</f>
        <v>#REF!</v>
      </c>
      <c r="UB89" t="e">
        <f>IF('[1]Data Checking'!UM89="","",'[1]Data Checking'!UM89)</f>
        <v>#REF!</v>
      </c>
      <c r="UC89" t="e">
        <f>IF('[1]Data Checking'!UN89="","",'[1]Data Checking'!UN89)</f>
        <v>#REF!</v>
      </c>
    </row>
    <row r="90" spans="1:549">
      <c r="A90">
        <f>IF('[1]Data Checking'!D90="","",'[1]Data Checking'!D90)</f>
        <v>44525.46444664352</v>
      </c>
      <c r="B90">
        <f>IF('[1]Data Checking'!E90="","",'[1]Data Checking'!E90)</f>
        <v>44525.533875601846</v>
      </c>
      <c r="C90">
        <f>IF('[1]Data Checking'!F90="","",'[1]Data Checking'!F90)</f>
        <v>44525</v>
      </c>
      <c r="D90" t="str">
        <f>IF('[1]Data Checking'!H90="","",'[1]Data Checking'!H90)</f>
        <v>audit.csv</v>
      </c>
      <c r="E90" t="str">
        <f>IF('[1]Data Checking'!I90="","",'[1]Data Checking'!I90)</f>
        <v>icsm_haiti</v>
      </c>
      <c r="F90" t="str">
        <f>IF('[1]Data Checking'!J90="","",'[1]Data Checking'!J90)</f>
        <v/>
      </c>
      <c r="G90" t="str">
        <f>IF('[1]Data Checking'!K90="","",'[1]Data Checking'!K90)</f>
        <v>0</v>
      </c>
      <c r="H90">
        <f>IF('[1]Data Checking'!L90="","",'[1]Data Checking'!L90)</f>
        <v>44525</v>
      </c>
      <c r="I90" t="str">
        <f>IF('[1]Data Checking'!M90="","",'[1]Data Checking'!M90)</f>
        <v>GOAL</v>
      </c>
      <c r="J90" t="str">
        <f>IF('[1]Data Checking'!N90="","",'[1]Data Checking'!N90)</f>
        <v/>
      </c>
      <c r="K90" t="str">
        <f>IF('[1]Data Checking'!O90="","",'[1]Data Checking'!O90)</f>
        <v>goal</v>
      </c>
      <c r="L90" t="str">
        <f>IF('[1]Data Checking'!P90="","",'[1]Data Checking'!P90)</f>
        <v>GOAL</v>
      </c>
      <c r="M90" t="str">
        <f>IF('[1]Data Checking'!Q90="","",'[1]Data Checking'!Q90)</f>
        <v>GOAL</v>
      </c>
      <c r="N90" t="str">
        <f>IF('[1]Data Checking'!R90="","",'[1]Data Checking'!R90)</f>
        <v>Goal enquêteur 1</v>
      </c>
      <c r="O90" t="str">
        <f>IF('[1]Data Checking'!S90="","",'[1]Data Checking'!S90)</f>
        <v/>
      </c>
      <c r="P90" t="str">
        <f>IF('[1]Data Checking'!T90="","",'[1]Data Checking'!T90)</f>
        <v>goal_1</v>
      </c>
      <c r="Q90" t="str">
        <f>IF('[1]Data Checking'!U90="","",'[1]Data Checking'!U90)</f>
        <v>Goal enquêteur 1</v>
      </c>
      <c r="R90" t="str">
        <f>IF('[1]Data Checking'!V90="","",'[1]Data Checking'!V90)</f>
        <v>Goal enquêteur 1</v>
      </c>
      <c r="S90" t="str">
        <f>IF('[1]Data Checking'!W90="","",'[1]Data Checking'!W90)</f>
        <v>Ouest</v>
      </c>
      <c r="T90" t="str">
        <f>IF('[1]Data Checking'!X90="","",'[1]Data Checking'!X90)</f>
        <v>Port-au-Prince</v>
      </c>
      <c r="U90" t="str">
        <f>IF('[1]Data Checking'!Y90="","",'[1]Data Checking'!Y90)</f>
        <v>HT0111</v>
      </c>
      <c r="V90" t="str">
        <f>IF('[1]Data Checking'!Z90="","",'[1]Data Checking'!Z90)</f>
        <v>Port-au-Prince</v>
      </c>
      <c r="W90" t="str">
        <f>IF('[1]Data Checking'!AA90="","",'[1]Data Checking'!AA90)</f>
        <v>1ere Section Turgeau</v>
      </c>
      <c r="X90" t="str">
        <f>IF('[1]Data Checking'!AB90="","",'[1]Data Checking'!AB90)</f>
        <v>HT0111-03</v>
      </c>
      <c r="Y90" t="str">
        <f>IF('[1]Data Checking'!AC90="","",'[1]Data Checking'!AC90)</f>
        <v>3e Section Martissant</v>
      </c>
      <c r="Z90" t="str">
        <f>IF('[1]Data Checking'!AD90="","",'[1]Data Checking'!AD90)</f>
        <v>Centre-ville de Port-au-Prince / Salomon</v>
      </c>
      <c r="AA90" t="str">
        <f>IF('[1]Data Checking'!AE90="","",'[1]Data Checking'!AE90)</f>
        <v/>
      </c>
      <c r="AB90" t="str">
        <f>IF('[1]Data Checking'!AF90="","",'[1]Data Checking'!AF90)</f>
        <v>pap_1</v>
      </c>
      <c r="AC90" t="str">
        <f>IF('[1]Data Checking'!AG90="","",'[1]Data Checking'!AG90)</f>
        <v>Centre-ville de Port-au-Prince / Salomon</v>
      </c>
      <c r="AD90" t="str">
        <f>IF('[1]Data Checking'!AH90="","",'[1]Data Checking'!AH90)</f>
        <v>Centre-ville de Port-au-Prince / Salomon</v>
      </c>
      <c r="AE90" t="str">
        <f>IF('[1]Data Checking'!AI90="","",'[1]Data Checking'!AI90)</f>
        <v>Marché Salomon</v>
      </c>
      <c r="AF90" t="str">
        <f>IF('[1]Data Checking'!AJ90="","",'[1]Data Checking'!AJ90)</f>
        <v/>
      </c>
      <c r="AG90" t="str">
        <f>IF('[1]Data Checking'!AK90="","",'[1]Data Checking'!AK90)</f>
        <v>salomon</v>
      </c>
      <c r="AH90" t="str">
        <f>IF('[1]Data Checking'!AL90="","",'[1]Data Checking'!AL90)</f>
        <v>Marché Salomon</v>
      </c>
      <c r="AI90" t="str">
        <f>IF('[1]Data Checking'!AM90="","",'[1]Data Checking'!AM90)</f>
        <v>Marché Salomon</v>
      </c>
      <c r="AJ90" t="str">
        <f>IF('[1]Data Checking'!AN90="","",'[1]Data Checking'!AN90)</f>
        <v>Milieu urbain</v>
      </c>
      <c r="AK90" t="str">
        <f>IF('[1]Data Checking'!AO90="","",'[1]Data Checking'!AO90)</f>
        <v>Enquête auprès d'un marchand</v>
      </c>
      <c r="AL90" t="str">
        <f>IF('[1]Data Checking'!AP90="","",'[1]Data Checking'!AP90)</f>
        <v>Oui</v>
      </c>
      <c r="AM90" t="str">
        <f>IF('[1]Data Checking'!AQ90="","",'[1]Data Checking'!AQ90)</f>
        <v/>
      </c>
      <c r="AN90" t="str">
        <f>IF('[1]Data Checking'!AR90="","",'[1]Data Checking'!AR90)</f>
        <v>Oui</v>
      </c>
      <c r="AO90" t="str">
        <f>IF('[1]Data Checking'!AS90="","",'[1]Data Checking'!AS90)</f>
        <v/>
      </c>
      <c r="AP90" t="str">
        <f>IF('[1]Data Checking'!AT90="","",'[1]Data Checking'!AT90)</f>
        <v>Femme</v>
      </c>
      <c r="AQ90">
        <f>IF('[1]Data Checking'!AU90="","",'[1]Data Checking'!AU90)</f>
        <v>44525</v>
      </c>
      <c r="AR90">
        <f>IF('[1]Data Checking'!AV90="","",'[1]Data Checking'!AV90)</f>
        <v>44525</v>
      </c>
      <c r="AS90" t="str">
        <f>IF('[1]Data Checking'!AW90="","",'[1]Data Checking'!AW90)</f>
        <v>Détaillant sur une table</v>
      </c>
      <c r="AT90" t="str">
        <f>IF('[1]Data Checking'!AX90="","",'[1]Data Checking'!AX90)</f>
        <v/>
      </c>
      <c r="AU90" t="str">
        <f>IF('[1]Data Checking'!AY90="","",'[1]Data Checking'!AY90)</f>
        <v>Nourriture</v>
      </c>
      <c r="AV90">
        <f>IF('[1]Data Checking'!AZ90="","",'[1]Data Checking'!AZ90)</f>
        <v>1</v>
      </c>
      <c r="AW90">
        <f>IF('[1]Data Checking'!BA90="","",'[1]Data Checking'!BA90)</f>
        <v>0</v>
      </c>
      <c r="AX90">
        <f>IF('[1]Data Checking'!BB90="","",'[1]Data Checking'!BB90)</f>
        <v>0</v>
      </c>
      <c r="AY90">
        <f>IF('[1]Data Checking'!BC90="","",'[1]Data Checking'!BC90)</f>
        <v>0</v>
      </c>
      <c r="AZ90" t="str">
        <f>IF('[1]Data Checking'!BD90="","",'[1]Data Checking'!BD90)</f>
        <v>nourriture</v>
      </c>
      <c r="BA90" t="str">
        <f>IF('[1]Data Checking'!BE90="","",'[1]Data Checking'!BE90)</f>
        <v>Nourriture</v>
      </c>
      <c r="BB90" t="str">
        <f>IF('[1]Data Checking'!BF90="","",'[1]Data Checking'!BF90)</f>
        <v>En espèces (Gourde)</v>
      </c>
      <c r="BC90">
        <f>IF('[1]Data Checking'!BG90="","",'[1]Data Checking'!BG90)</f>
        <v>1</v>
      </c>
      <c r="BD90">
        <f>IF('[1]Data Checking'!BH90="","",'[1]Data Checking'!BH90)</f>
        <v>0</v>
      </c>
      <c r="BE90">
        <f>IF('[1]Data Checking'!BI90="","",'[1]Data Checking'!BI90)</f>
        <v>0</v>
      </c>
      <c r="BF90">
        <f>IF('[1]Data Checking'!BJ90="","",'[1]Data Checking'!BJ90)</f>
        <v>0</v>
      </c>
      <c r="BG90">
        <f>IF('[1]Data Checking'!BK90="","",'[1]Data Checking'!BK90)</f>
        <v>0</v>
      </c>
      <c r="BH90">
        <f>IF('[1]Data Checking'!BL90="","",'[1]Data Checking'!BL90)</f>
        <v>0</v>
      </c>
      <c r="BI90">
        <f>IF('[1]Data Checking'!BM90="","",'[1]Data Checking'!BM90)</f>
        <v>0</v>
      </c>
      <c r="BJ90">
        <f>IF('[1]Data Checking'!BN90="","",'[1]Data Checking'!BN90)</f>
        <v>0</v>
      </c>
      <c r="BK90">
        <f>IF('[1]Data Checking'!BO90="","",'[1]Data Checking'!BO90)</f>
        <v>0</v>
      </c>
      <c r="BL90">
        <f>IF('[1]Data Checking'!BP90="","",'[1]Data Checking'!BP90)</f>
        <v>0</v>
      </c>
      <c r="BM90" t="str">
        <f>IF('[1]Data Checking'!BQ90="","",'[1]Data Checking'!BQ90)</f>
        <v/>
      </c>
      <c r="BN90" t="str">
        <f>IF('[1]Data Checking'!BR90="","",'[1]Data Checking'!BR90)</f>
        <v>Oui, il y a moins de commerçants par rapport au mois passé</v>
      </c>
      <c r="BO90" t="str">
        <f>IF('[1]Data Checking'!BS90="","",'[1]Data Checking'!BS90)</f>
        <v>Moins de 20</v>
      </c>
      <c r="BP90" t="str">
        <f>IF('[1]Data Checking'!BT90="","",'[1]Data Checking'!BT90)</f>
        <v>Riz Sucre</v>
      </c>
      <c r="BQ90">
        <f>IF('[1]Data Checking'!BU90="","",'[1]Data Checking'!BU90)</f>
        <v>0</v>
      </c>
      <c r="BR90">
        <f>IF('[1]Data Checking'!BV90="","",'[1]Data Checking'!BV90)</f>
        <v>1</v>
      </c>
      <c r="BS90">
        <f>IF('[1]Data Checking'!BW90="","",'[1]Data Checking'!BW90)</f>
        <v>0</v>
      </c>
      <c r="BT90">
        <f>IF('[1]Data Checking'!BX90="","",'[1]Data Checking'!BX90)</f>
        <v>1</v>
      </c>
      <c r="BU90">
        <f>IF('[1]Data Checking'!BY90="","",'[1]Data Checking'!BY90)</f>
        <v>0</v>
      </c>
      <c r="BV90">
        <f>IF('[1]Data Checking'!BZ90="","",'[1]Data Checking'!BZ90)</f>
        <v>0</v>
      </c>
      <c r="BW90">
        <f>IF('[1]Data Checking'!CA90="","",'[1]Data Checking'!CA90)</f>
        <v>0</v>
      </c>
      <c r="BX90">
        <f>IF('[1]Data Checking'!CB90="","",'[1]Data Checking'!CB90)</f>
        <v>0</v>
      </c>
      <c r="BY90" t="str">
        <f>IF('[1]Data Checking'!CC90="","",'[1]Data Checking'!CC90)</f>
        <v>Oui je connais le prix de mes produits en grosse marmite</v>
      </c>
      <c r="BZ90" t="str">
        <f>IF('[1]Data Checking'!CD90="","",'[1]Data Checking'!CD90)</f>
        <v/>
      </c>
      <c r="CA90" t="str">
        <f>IF('[1]Data Checking'!CE90="","",'[1]Data Checking'!CE90)</f>
        <v/>
      </c>
      <c r="CB90" t="str">
        <f>IF('[1]Data Checking'!CF90="","",'[1]Data Checking'!CF90)</f>
        <v/>
      </c>
      <c r="CC90">
        <f>IF('[1]Data Checking'!CG90="","",'[1]Data Checking'!CG90)</f>
        <v>0</v>
      </c>
      <c r="CD90">
        <f>IF('[1]Data Checking'!CH90="","",'[1]Data Checking'!CH90)</f>
        <v>384.230769230769</v>
      </c>
      <c r="CE90" t="str">
        <f>IF('[1]Data Checking'!CI90="","",'[1]Data Checking'!CI90)</f>
        <v>Oui</v>
      </c>
      <c r="CF90" t="str">
        <f>IF('[1]Data Checking'!CJ90="","",'[1]Data Checking'!CJ90)</f>
        <v/>
      </c>
      <c r="CG90" t="str">
        <f>IF('[1]Data Checking'!CK90="","",'[1]Data Checking'!CK90)</f>
        <v/>
      </c>
      <c r="CH90" t="str">
        <f>IF('[1]Data Checking'!CL90="","",'[1]Data Checking'!CL90)</f>
        <v/>
      </c>
      <c r="CI90">
        <f>IF('[1]Data Checking'!CM90="","",'[1]Data Checking'!CM90)</f>
        <v>384.230712890625</v>
      </c>
      <c r="CJ90">
        <f>IF('[1]Data Checking'!CN90="","",'[1]Data Checking'!CN90)</f>
        <v>344.48275862068903</v>
      </c>
      <c r="CK90" t="str">
        <f>IF('[1]Data Checking'!CO90="","",'[1]Data Checking'!CO90)</f>
        <v>Oui</v>
      </c>
      <c r="CL90" t="str">
        <f>IF('[1]Data Checking'!CP90="","",'[1]Data Checking'!CP90)</f>
        <v/>
      </c>
      <c r="CM90" t="str">
        <f>IF('[1]Data Checking'!CQ90="","",'[1]Data Checking'!CQ90)</f>
        <v/>
      </c>
      <c r="CN90" t="str">
        <f>IF('[1]Data Checking'!CR90="","",'[1]Data Checking'!CR90)</f>
        <v/>
      </c>
      <c r="CO90" t="str">
        <f>IF('[1]Data Checking'!CS90="","",'[1]Data Checking'!CS90)</f>
        <v/>
      </c>
      <c r="CP90" t="str">
        <f>IF('[1]Data Checking'!CT90="","",'[1]Data Checking'!CT90)</f>
        <v/>
      </c>
      <c r="CQ90" t="str">
        <f>IF('[1]Data Checking'!CU90="","",'[1]Data Checking'!CU90)</f>
        <v/>
      </c>
      <c r="CR90" t="str">
        <f>IF('[1]Data Checking'!CV90="","",'[1]Data Checking'!CV90)</f>
        <v/>
      </c>
      <c r="CS90" t="str">
        <f>IF('[1]Data Checking'!CW90="","",'[1]Data Checking'!CW90)</f>
        <v/>
      </c>
      <c r="CT90" t="str">
        <f>IF('[1]Data Checking'!CX90="","",'[1]Data Checking'!CX90)</f>
        <v/>
      </c>
      <c r="CU90" t="str">
        <f>IF('[1]Data Checking'!CY90="","",'[1]Data Checking'!CY90)</f>
        <v/>
      </c>
      <c r="CV90" t="str">
        <f>IF('[1]Data Checking'!CZ90="","",'[1]Data Checking'!CZ90)</f>
        <v/>
      </c>
      <c r="CW90" t="str">
        <f>IF('[1]Data Checking'!DA90="","",'[1]Data Checking'!DA90)</f>
        <v/>
      </c>
      <c r="CX90" t="str">
        <f>IF('[1]Data Checking'!DB90="","",'[1]Data Checking'!DB90)</f>
        <v/>
      </c>
      <c r="CY90" t="str">
        <f>IF('[1]Data Checking'!DC90="","",'[1]Data Checking'!DC90)</f>
        <v/>
      </c>
      <c r="CZ90" t="str">
        <f>IF('[1]Data Checking'!DD90="","",'[1]Data Checking'!DD90)</f>
        <v/>
      </c>
      <c r="DA90" t="str">
        <f>IF('[1]Data Checking'!DE90="","",'[1]Data Checking'!DE90)</f>
        <v/>
      </c>
      <c r="DB90" t="str">
        <f>IF('[1]Data Checking'!DF90="","",'[1]Data Checking'!DF90)</f>
        <v/>
      </c>
      <c r="DC90" t="str">
        <f>IF('[1]Data Checking'!DG90="","",'[1]Data Checking'!DG90)</f>
        <v/>
      </c>
      <c r="DD90" t="str">
        <f>IF('[1]Data Checking'!DH90="","",'[1]Data Checking'!DH90)</f>
        <v>Je ne sais pas, je ne souhaite pas répondre</v>
      </c>
      <c r="DE90" t="str">
        <f>IF('[1]Data Checking'!DI90="","",'[1]Data Checking'!DI90)</f>
        <v/>
      </c>
      <c r="DF90" t="str">
        <f>IF('[1]Data Checking'!DJ90="","",'[1]Data Checking'!DJ90)</f>
        <v/>
      </c>
      <c r="DG90" t="str">
        <f>IF('[1]Data Checking'!DK90="","",'[1]Data Checking'!DK90)</f>
        <v/>
      </c>
      <c r="DH90" t="str">
        <f>IF('[1]Data Checking'!DL90="","",'[1]Data Checking'!DL90)</f>
        <v/>
      </c>
      <c r="DI90" t="str">
        <f>IF('[1]Data Checking'!DM90="","",'[1]Data Checking'!DM90)</f>
        <v/>
      </c>
      <c r="DJ90" t="str">
        <f>IF('[1]Data Checking'!DN90="","",'[1]Data Checking'!DN90)</f>
        <v/>
      </c>
      <c r="DK90" t="str">
        <f>IF('[1]Data Checking'!DO90="","",'[1]Data Checking'!DO90)</f>
        <v/>
      </c>
      <c r="DL90" t="str">
        <f>IF('[1]Data Checking'!DP90="","",'[1]Data Checking'!DP90)</f>
        <v/>
      </c>
      <c r="DM90" t="str">
        <f>IF('[1]Data Checking'!DQ90="","",'[1]Data Checking'!DQ90)</f>
        <v/>
      </c>
      <c r="DN90" t="str">
        <f>IF('[1]Data Checking'!DR90="","",'[1]Data Checking'!DR90)</f>
        <v/>
      </c>
      <c r="DO90" t="str">
        <f>IF('[1]Data Checking'!DS90="","",'[1]Data Checking'!DS90)</f>
        <v/>
      </c>
      <c r="DP90" t="str">
        <f>IF('[1]Data Checking'!DT90="","",'[1]Data Checking'!DT90)</f>
        <v/>
      </c>
      <c r="DQ90" t="str">
        <f>IF('[1]Data Checking'!DU90="","",'[1]Data Checking'!DU90)</f>
        <v/>
      </c>
      <c r="DR90" t="str">
        <f>IF('[1]Data Checking'!DV90="","",'[1]Data Checking'!DV90)</f>
        <v/>
      </c>
      <c r="DS90" t="str">
        <f>IF('[1]Data Checking'!DW90="","",'[1]Data Checking'!DW90)</f>
        <v/>
      </c>
      <c r="DT90" t="str">
        <f>IF('[1]Data Checking'!DX90="","",'[1]Data Checking'!DX90)</f>
        <v/>
      </c>
      <c r="DU90" t="str">
        <f>IF('[1]Data Checking'!DY90="","",'[1]Data Checking'!DY90)</f>
        <v/>
      </c>
      <c r="DV90" t="str">
        <f>IF('[1]Data Checking'!DZ90="","",'[1]Data Checking'!DZ90)</f>
        <v/>
      </c>
      <c r="DW90" t="str">
        <f>IF('[1]Data Checking'!EA90="","",'[1]Data Checking'!EA90)</f>
        <v/>
      </c>
      <c r="DX90" t="str">
        <f>IF('[1]Data Checking'!EB90="","",'[1]Data Checking'!EB90)</f>
        <v/>
      </c>
      <c r="DY90" t="str">
        <f>IF('[1]Data Checking'!EC90="","",'[1]Data Checking'!EC90)</f>
        <v/>
      </c>
      <c r="DZ90" t="str">
        <f>IF('[1]Data Checking'!ED90="","",'[1]Data Checking'!ED90)</f>
        <v/>
      </c>
      <c r="EA90" t="str">
        <f>IF('[1]Data Checking'!EE90="","",'[1]Data Checking'!EE90)</f>
        <v/>
      </c>
      <c r="EB90" t="str">
        <f>IF('[1]Data Checking'!EF90="","",'[1]Data Checking'!EF90)</f>
        <v/>
      </c>
      <c r="EC90" t="str">
        <f>IF('[1]Data Checking'!EG90="","",'[1]Data Checking'!EG90)</f>
        <v/>
      </c>
      <c r="ED90" t="str">
        <f>IF('[1]Data Checking'!EH90="","",'[1]Data Checking'!EH90)</f>
        <v>Je ne sais pas, je ne souhaite pas répondre</v>
      </c>
      <c r="EE90" t="str">
        <f>IF('[1]Data Checking'!EI90="","",'[1]Data Checking'!EI90)</f>
        <v>Je ne sais pas, je ne souhaite pas répondre</v>
      </c>
      <c r="EF90" t="str">
        <f>IF('[1]Data Checking'!EJ90="","",'[1]Data Checking'!EJ90)</f>
        <v>Oui</v>
      </c>
      <c r="EG90" t="str">
        <f>IF('[1]Data Checking'!EK90="","",'[1]Data Checking'!EK90)</f>
        <v>Ouest</v>
      </c>
      <c r="EH90" t="str">
        <f>IF('[1]Data Checking'!EL90="","",'[1]Data Checking'!EL90)</f>
        <v>Meme</v>
      </c>
      <c r="EI90" t="str">
        <f>IF('[1]Data Checking'!EM90="","",'[1]Data Checking'!EM90)</f>
        <v>Port-au-Prince</v>
      </c>
      <c r="EJ90" t="str">
        <f>IF('[1]Data Checking'!EN90="","",'[1]Data Checking'!EN90)</f>
        <v>Meme</v>
      </c>
      <c r="EK90" t="str">
        <f>IF('[1]Data Checking'!EO90="","",'[1]Data Checking'!EO90)</f>
        <v/>
      </c>
      <c r="EL90" t="str">
        <f>IF('[1]Data Checking'!EP90="","",'[1]Data Checking'!EP90)</f>
        <v/>
      </c>
      <c r="EM90" t="str">
        <f>IF('[1]Data Checking'!EQ90="","",'[1]Data Checking'!EQ90)</f>
        <v/>
      </c>
      <c r="EN90" t="str">
        <f>IF('[1]Data Checking'!ER90="","",'[1]Data Checking'!ER90)</f>
        <v/>
      </c>
      <c r="EO90" t="str">
        <f>IF('[1]Data Checking'!ES90="","",'[1]Data Checking'!ES90)</f>
        <v/>
      </c>
      <c r="EP90" t="str">
        <f>IF('[1]Data Checking'!ET90="","",'[1]Data Checking'!ET90)</f>
        <v/>
      </c>
      <c r="EQ90" t="str">
        <f>IF('[1]Data Checking'!EU90="","",'[1]Data Checking'!EU90)</f>
        <v/>
      </c>
      <c r="ER90" t="str">
        <f>IF('[1]Data Checking'!EV90="","",'[1]Data Checking'!EV90)</f>
        <v/>
      </c>
      <c r="ES90" t="str">
        <f>IF('[1]Data Checking'!EW90="","",'[1]Data Checking'!EW90)</f>
        <v/>
      </c>
      <c r="ET90" t="str">
        <f>IF('[1]Data Checking'!EX90="","",'[1]Data Checking'!EX90)</f>
        <v/>
      </c>
      <c r="EU90" t="str">
        <f>IF('[1]Data Checking'!EY90="","",'[1]Data Checking'!EY90)</f>
        <v/>
      </c>
      <c r="EV90" t="str">
        <f>IF('[1]Data Checking'!EZ90="","",'[1]Data Checking'!EZ90)</f>
        <v/>
      </c>
      <c r="EW90" t="str">
        <f>IF('[1]Data Checking'!FA90="","",'[1]Data Checking'!FA90)</f>
        <v/>
      </c>
      <c r="EX90" t="str">
        <f>IF('[1]Data Checking'!FB90="","",'[1]Data Checking'!FB90)</f>
        <v/>
      </c>
      <c r="EY90" t="str">
        <f>IF('[1]Data Checking'!FC90="","",'[1]Data Checking'!FC90)</f>
        <v/>
      </c>
      <c r="EZ90" t="str">
        <f>IF('[1]Data Checking'!FD90="","",'[1]Data Checking'!FD90)</f>
        <v/>
      </c>
      <c r="FA90" t="str">
        <f>IF('[1]Data Checking'!FE90="","",'[1]Data Checking'!FE90)</f>
        <v/>
      </c>
      <c r="FB90" t="str">
        <f>IF('[1]Data Checking'!FF90="","",'[1]Data Checking'!FF90)</f>
        <v/>
      </c>
      <c r="FC90" t="str">
        <f>IF('[1]Data Checking'!FG90="","",'[1]Data Checking'!FG90)</f>
        <v/>
      </c>
      <c r="FD90" t="str">
        <f>IF('[1]Data Checking'!FH90="","",'[1]Data Checking'!FH90)</f>
        <v/>
      </c>
      <c r="FE90" t="str">
        <f>IF('[1]Data Checking'!FI90="","",'[1]Data Checking'!FI90)</f>
        <v/>
      </c>
      <c r="FF90" t="str">
        <f>IF('[1]Data Checking'!FJ90="","",'[1]Data Checking'!FJ90)</f>
        <v/>
      </c>
      <c r="FG90" t="str">
        <f>IF('[1]Data Checking'!FK90="","",'[1]Data Checking'!FK90)</f>
        <v/>
      </c>
      <c r="FH90" t="str">
        <f>IF('[1]Data Checking'!FL90="","",'[1]Data Checking'!FL90)</f>
        <v/>
      </c>
      <c r="FI90" t="str">
        <f>IF('[1]Data Checking'!FM90="","",'[1]Data Checking'!FM90)</f>
        <v/>
      </c>
      <c r="FJ90" t="str">
        <f>IF('[1]Data Checking'!FN90="","",'[1]Data Checking'!FN90)</f>
        <v/>
      </c>
      <c r="FK90" t="str">
        <f>IF('[1]Data Checking'!FO90="","",'[1]Data Checking'!FO90)</f>
        <v/>
      </c>
      <c r="FL90" t="str">
        <f>IF('[1]Data Checking'!FP90="","",'[1]Data Checking'!FP90)</f>
        <v/>
      </c>
      <c r="FM90" t="str">
        <f>IF('[1]Data Checking'!FQ90="","",'[1]Data Checking'!FQ90)</f>
        <v/>
      </c>
      <c r="FN90" t="str">
        <f>IF('[1]Data Checking'!FR90="","",'[1]Data Checking'!FR90)</f>
        <v/>
      </c>
      <c r="FO90" t="str">
        <f>IF('[1]Data Checking'!FS90="","",'[1]Data Checking'!FS90)</f>
        <v/>
      </c>
      <c r="FP90" t="str">
        <f>IF('[1]Data Checking'!FT90="","",'[1]Data Checking'!FT90)</f>
        <v/>
      </c>
      <c r="FQ90" t="str">
        <f>IF('[1]Data Checking'!FU90="","",'[1]Data Checking'!FU90)</f>
        <v/>
      </c>
      <c r="FR90" t="str">
        <f>IF('[1]Data Checking'!FV90="","",'[1]Data Checking'!FV90)</f>
        <v/>
      </c>
      <c r="FS90" t="str">
        <f>IF('[1]Data Checking'!FW90="","",'[1]Data Checking'!FW90)</f>
        <v/>
      </c>
      <c r="FT90" t="str">
        <f>IF('[1]Data Checking'!FX90="","",'[1]Data Checking'!FX90)</f>
        <v/>
      </c>
      <c r="FU90" t="str">
        <f>IF('[1]Data Checking'!FY90="","",'[1]Data Checking'!FY90)</f>
        <v/>
      </c>
      <c r="FV90" t="str">
        <f>IF('[1]Data Checking'!FZ90="","",'[1]Data Checking'!FZ90)</f>
        <v/>
      </c>
      <c r="FW90" t="str">
        <f>IF('[1]Data Checking'!GA90="","",'[1]Data Checking'!GA90)</f>
        <v/>
      </c>
      <c r="FX90" t="str">
        <f>IF('[1]Data Checking'!GB90="","",'[1]Data Checking'!GB90)</f>
        <v/>
      </c>
      <c r="FY90" t="str">
        <f>IF('[1]Data Checking'!GC90="","",'[1]Data Checking'!GC90)</f>
        <v/>
      </c>
      <c r="FZ90" t="str">
        <f>IF('[1]Data Checking'!GD90="","",'[1]Data Checking'!GD90)</f>
        <v/>
      </c>
      <c r="GA90" t="str">
        <f>IF('[1]Data Checking'!GE90="","",'[1]Data Checking'!GE90)</f>
        <v/>
      </c>
      <c r="GB90" t="str">
        <f>IF('[1]Data Checking'!GF90="","",'[1]Data Checking'!GF90)</f>
        <v/>
      </c>
      <c r="GC90" t="str">
        <f>IF('[1]Data Checking'!GG90="","",'[1]Data Checking'!GG90)</f>
        <v/>
      </c>
      <c r="GD90" t="str">
        <f>IF('[1]Data Checking'!GH90="","",'[1]Data Checking'!GH90)</f>
        <v/>
      </c>
      <c r="GE90" t="str">
        <f>IF('[1]Data Checking'!GI90="","",'[1]Data Checking'!GI90)</f>
        <v/>
      </c>
      <c r="GF90" t="str">
        <f>IF('[1]Data Checking'!GJ90="","",'[1]Data Checking'!GJ90)</f>
        <v/>
      </c>
      <c r="GG90" t="str">
        <f>IF('[1]Data Checking'!GK90="","",'[1]Data Checking'!GK90)</f>
        <v/>
      </c>
      <c r="GH90" t="str">
        <f>IF('[1]Data Checking'!GL90="","",'[1]Data Checking'!GL90)</f>
        <v/>
      </c>
      <c r="GI90" t="str">
        <f>IF('[1]Data Checking'!GM90="","",'[1]Data Checking'!GM90)</f>
        <v/>
      </c>
      <c r="GJ90" t="str">
        <f>IF('[1]Data Checking'!GN90="","",'[1]Data Checking'!GN90)</f>
        <v/>
      </c>
      <c r="GK90" t="str">
        <f>IF('[1]Data Checking'!GO90="","",'[1]Data Checking'!GO90)</f>
        <v/>
      </c>
      <c r="GL90" t="str">
        <f>IF('[1]Data Checking'!GP90="","",'[1]Data Checking'!GP90)</f>
        <v/>
      </c>
      <c r="GM90" t="str">
        <f>IF('[1]Data Checking'!GQ90="","",'[1]Data Checking'!GQ90)</f>
        <v/>
      </c>
      <c r="GN90" t="str">
        <f>IF('[1]Data Checking'!GR90="","",'[1]Data Checking'!GR90)</f>
        <v/>
      </c>
      <c r="GO90" t="str">
        <f>IF('[1]Data Checking'!GS90="","",'[1]Data Checking'!GS90)</f>
        <v/>
      </c>
      <c r="GP90" t="str">
        <f>IF('[1]Data Checking'!GT90="","",'[1]Data Checking'!GT90)</f>
        <v/>
      </c>
      <c r="GQ90" t="str">
        <f>IF('[1]Data Checking'!GU90="","",'[1]Data Checking'!GU90)</f>
        <v/>
      </c>
      <c r="GR90" t="str">
        <f>IF('[1]Data Checking'!GV90="","",'[1]Data Checking'!GV90)</f>
        <v/>
      </c>
      <c r="GS90" t="str">
        <f>IF('[1]Data Checking'!GW90="","",'[1]Data Checking'!GW90)</f>
        <v/>
      </c>
      <c r="GT90" t="str">
        <f>IF('[1]Data Checking'!GX90="","",'[1]Data Checking'!GX90)</f>
        <v/>
      </c>
      <c r="GU90" t="str">
        <f>IF('[1]Data Checking'!GY90="","",'[1]Data Checking'!GY90)</f>
        <v/>
      </c>
      <c r="GV90" t="str">
        <f>IF('[1]Data Checking'!GZ90="","",'[1]Data Checking'!GZ90)</f>
        <v/>
      </c>
      <c r="GW90" t="str">
        <f>IF('[1]Data Checking'!HA90="","",'[1]Data Checking'!HA90)</f>
        <v/>
      </c>
      <c r="GX90" t="str">
        <f>IF('[1]Data Checking'!HB90="","",'[1]Data Checking'!HB90)</f>
        <v/>
      </c>
      <c r="GY90" t="str">
        <f>IF('[1]Data Checking'!HC90="","",'[1]Data Checking'!HC90)</f>
        <v/>
      </c>
      <c r="GZ90" t="str">
        <f>IF('[1]Data Checking'!HD90="","",'[1]Data Checking'!HD90)</f>
        <v/>
      </c>
      <c r="HA90" t="str">
        <f>IF('[1]Data Checking'!HE90="","",'[1]Data Checking'!HE90)</f>
        <v/>
      </c>
      <c r="HB90" t="str">
        <f>IF('[1]Data Checking'!HF90="","",'[1]Data Checking'!HF90)</f>
        <v/>
      </c>
      <c r="HC90" t="str">
        <f>IF('[1]Data Checking'!HG90="","",'[1]Data Checking'!HG90)</f>
        <v/>
      </c>
      <c r="HD90" t="str">
        <f>IF('[1]Data Checking'!HH90="","",'[1]Data Checking'!HH90)</f>
        <v/>
      </c>
      <c r="HE90" t="str">
        <f>IF('[1]Data Checking'!HI90="","",'[1]Data Checking'!HI90)</f>
        <v/>
      </c>
      <c r="HF90" t="str">
        <f>IF('[1]Data Checking'!HJ90="","",'[1]Data Checking'!HJ90)</f>
        <v/>
      </c>
      <c r="HG90" t="str">
        <f>IF('[1]Data Checking'!HK90="","",'[1]Data Checking'!HK90)</f>
        <v/>
      </c>
      <c r="HH90" t="str">
        <f>IF('[1]Data Checking'!HL90="","",'[1]Data Checking'!HL90)</f>
        <v/>
      </c>
      <c r="HI90" t="str">
        <f>IF('[1]Data Checking'!HM90="","",'[1]Data Checking'!HM90)</f>
        <v/>
      </c>
      <c r="HJ90" t="str">
        <f>IF('[1]Data Checking'!HN90="","",'[1]Data Checking'!HN90)</f>
        <v/>
      </c>
      <c r="HK90" t="str">
        <f>IF('[1]Data Checking'!HO90="","",'[1]Data Checking'!HO90)</f>
        <v/>
      </c>
      <c r="HL90" t="str">
        <f>IF('[1]Data Checking'!HP90="","",'[1]Data Checking'!HP90)</f>
        <v/>
      </c>
      <c r="HM90" t="str">
        <f>IF('[1]Data Checking'!HQ90="","",'[1]Data Checking'!HQ90)</f>
        <v/>
      </c>
      <c r="HN90" t="str">
        <f>IF('[1]Data Checking'!HR90="","",'[1]Data Checking'!HR90)</f>
        <v/>
      </c>
      <c r="HO90" t="str">
        <f>IF('[1]Data Checking'!HS90="","",'[1]Data Checking'!HS90)</f>
        <v/>
      </c>
      <c r="HP90" t="str">
        <f>IF('[1]Data Checking'!HT90="","",'[1]Data Checking'!HT90)</f>
        <v/>
      </c>
      <c r="HQ90" t="str">
        <f>IF('[1]Data Checking'!HU90="","",'[1]Data Checking'!HU90)</f>
        <v/>
      </c>
      <c r="HR90" t="str">
        <f>IF('[1]Data Checking'!HV90="","",'[1]Data Checking'!HV90)</f>
        <v/>
      </c>
      <c r="HS90" t="str">
        <f>IF('[1]Data Checking'!HW90="","",'[1]Data Checking'!HW90)</f>
        <v/>
      </c>
      <c r="HT90" t="str">
        <f>IF('[1]Data Checking'!HX90="","",'[1]Data Checking'!HX90)</f>
        <v/>
      </c>
      <c r="HU90" t="str">
        <f>IF('[1]Data Checking'!HY90="","",'[1]Data Checking'!HY90)</f>
        <v/>
      </c>
      <c r="HV90" t="str">
        <f>IF('[1]Data Checking'!HZ90="","",'[1]Data Checking'!HZ90)</f>
        <v/>
      </c>
      <c r="HW90" t="str">
        <f>IF('[1]Data Checking'!IA90="","",'[1]Data Checking'!IA90)</f>
        <v/>
      </c>
      <c r="HX90" t="str">
        <f>IF('[1]Data Checking'!IB90="","",'[1]Data Checking'!IB90)</f>
        <v/>
      </c>
      <c r="HY90" t="str">
        <f>IF('[1]Data Checking'!IC90="","",'[1]Data Checking'!IC90)</f>
        <v/>
      </c>
      <c r="HZ90" t="str">
        <f>IF('[1]Data Checking'!ID90="","",'[1]Data Checking'!ID90)</f>
        <v/>
      </c>
      <c r="IA90" t="str">
        <f>IF('[1]Data Checking'!IE90="","",'[1]Data Checking'!IE90)</f>
        <v/>
      </c>
      <c r="IB90" t="str">
        <f>IF('[1]Data Checking'!IF90="","",'[1]Data Checking'!IF90)</f>
        <v>Je ne sais pas, je ne souhaite pas répondre</v>
      </c>
      <c r="IC90" t="str">
        <f>IF('[1]Data Checking'!IG90="","",'[1]Data Checking'!IG90)</f>
        <v/>
      </c>
      <c r="ID90" t="str">
        <f>IF('[1]Data Checking'!IH90="","",'[1]Data Checking'!IH90)</f>
        <v/>
      </c>
      <c r="IE90" t="str">
        <f>IF('[1]Data Checking'!II90="","",'[1]Data Checking'!II90)</f>
        <v/>
      </c>
      <c r="IF90" t="str">
        <f>IF('[1]Data Checking'!IJ90="","",'[1]Data Checking'!IJ90)</f>
        <v/>
      </c>
      <c r="IG90" t="str">
        <f>IF('[1]Data Checking'!IK90="","",'[1]Data Checking'!IK90)</f>
        <v/>
      </c>
      <c r="IH90" t="str">
        <f>IF('[1]Data Checking'!IL90="","",'[1]Data Checking'!IL90)</f>
        <v/>
      </c>
      <c r="II90" t="str">
        <f>IF('[1]Data Checking'!IM90="","",'[1]Data Checking'!IM90)</f>
        <v/>
      </c>
      <c r="IJ90" t="str">
        <f>IF('[1]Data Checking'!IN90="","",'[1]Data Checking'!IN90)</f>
        <v/>
      </c>
      <c r="IK90" t="str">
        <f>IF('[1]Data Checking'!IO90="","",'[1]Data Checking'!IO90)</f>
        <v>Je ne sais pas, je ne souhaite pas répondre</v>
      </c>
      <c r="IL90">
        <f>IF('[1]Data Checking'!IP90="","",'[1]Data Checking'!IP90)</f>
        <v>0</v>
      </c>
      <c r="IM90">
        <f>IF('[1]Data Checking'!IQ90="","",'[1]Data Checking'!IQ90)</f>
        <v>0</v>
      </c>
      <c r="IN90">
        <f>IF('[1]Data Checking'!IR90="","",'[1]Data Checking'!IR90)</f>
        <v>0</v>
      </c>
      <c r="IO90">
        <f>IF('[1]Data Checking'!IS90="","",'[1]Data Checking'!IS90)</f>
        <v>0</v>
      </c>
      <c r="IP90">
        <f>IF('[1]Data Checking'!IT90="","",'[1]Data Checking'!IT90)</f>
        <v>0</v>
      </c>
      <c r="IQ90">
        <f>IF('[1]Data Checking'!IU90="","",'[1]Data Checking'!IU90)</f>
        <v>0</v>
      </c>
      <c r="IR90">
        <f>IF('[1]Data Checking'!IV90="","",'[1]Data Checking'!IV90)</f>
        <v>0</v>
      </c>
      <c r="IS90">
        <f>IF('[1]Data Checking'!IW90="","",'[1]Data Checking'!IW90)</f>
        <v>1</v>
      </c>
      <c r="IT90" t="str">
        <f>IF('[1]Data Checking'!IX90="","",'[1]Data Checking'!IX90)</f>
        <v/>
      </c>
      <c r="IU90" t="str">
        <f>IF('[1]Data Checking'!IY90="","",'[1]Data Checking'!IY90)</f>
        <v>Je ne sais pas, je ne souhaite pas répondre</v>
      </c>
      <c r="IV90" t="str">
        <f>IF('[1]Data Checking'!IZ90="","",'[1]Data Checking'!IZ90)</f>
        <v/>
      </c>
      <c r="IW90" t="str">
        <f>IF('[1]Data Checking'!JA90="","",'[1]Data Checking'!JA90)</f>
        <v/>
      </c>
      <c r="IX90" t="str">
        <f>IF('[1]Data Checking'!JB90="","",'[1]Data Checking'!JB90)</f>
        <v/>
      </c>
      <c r="IY90" t="str">
        <f>IF('[1]Data Checking'!JC90="","",'[1]Data Checking'!JC90)</f>
        <v/>
      </c>
      <c r="IZ90" t="str">
        <f>IF('[1]Data Checking'!JD90="","",'[1]Data Checking'!JD90)</f>
        <v/>
      </c>
      <c r="JA90" t="str">
        <f>IF('[1]Data Checking'!JE90="","",'[1]Data Checking'!JE90)</f>
        <v/>
      </c>
      <c r="JB90" t="str">
        <f>IF('[1]Data Checking'!JF90="","",'[1]Data Checking'!JF90)</f>
        <v/>
      </c>
      <c r="JC90" t="str">
        <f>IF('[1]Data Checking'!JG90="","",'[1]Data Checking'!JG90)</f>
        <v/>
      </c>
      <c r="JD90" t="str">
        <f>IF('[1]Data Checking'!JH90="","",'[1]Data Checking'!JH90)</f>
        <v/>
      </c>
      <c r="JE90" t="str">
        <f>IF('[1]Data Checking'!JI90="","",'[1]Data Checking'!JI90)</f>
        <v/>
      </c>
      <c r="JF90" t="str">
        <f>IF('[1]Data Checking'!JJ90="","",'[1]Data Checking'!JJ90)</f>
        <v/>
      </c>
      <c r="JG90" t="str">
        <f>IF('[1]Data Checking'!JK90="","",'[1]Data Checking'!JK90)</f>
        <v/>
      </c>
      <c r="JH90" t="str">
        <f>IF('[1]Data Checking'!JL90="","",'[1]Data Checking'!JL90)</f>
        <v/>
      </c>
      <c r="JI90" t="str">
        <f>IF('[1]Data Checking'!JM90="","",'[1]Data Checking'!JM90)</f>
        <v/>
      </c>
      <c r="JJ90" t="str">
        <f>IF('[1]Data Checking'!JN90="","",'[1]Data Checking'!JN90)</f>
        <v/>
      </c>
      <c r="JK90" t="str">
        <f>IF('[1]Data Checking'!JO90="","",'[1]Data Checking'!JO90)</f>
        <v/>
      </c>
      <c r="JL90" t="str">
        <f>IF('[1]Data Checking'!JP90="","",'[1]Data Checking'!JP90)</f>
        <v/>
      </c>
      <c r="JM90" t="str">
        <f>IF('[1]Data Checking'!JQ90="","",'[1]Data Checking'!JQ90)</f>
        <v/>
      </c>
      <c r="JN90" t="str">
        <f>IF('[1]Data Checking'!JR90="","",'[1]Data Checking'!JR90)</f>
        <v/>
      </c>
      <c r="JO90" t="str">
        <f>IF('[1]Data Checking'!JS90="","",'[1]Data Checking'!JS90)</f>
        <v/>
      </c>
      <c r="JP90" t="str">
        <f>IF('[1]Data Checking'!JT90="","",'[1]Data Checking'!JT90)</f>
        <v/>
      </c>
      <c r="JQ90" t="str">
        <f>IF('[1]Data Checking'!JU90="","",'[1]Data Checking'!JU90)</f>
        <v/>
      </c>
      <c r="JR90" t="str">
        <f>IF('[1]Data Checking'!JV90="","",'[1]Data Checking'!JV90)</f>
        <v/>
      </c>
      <c r="JS90" t="str">
        <f>IF('[1]Data Checking'!JW90="","",'[1]Data Checking'!JW90)</f>
        <v/>
      </c>
      <c r="JT90" t="str">
        <f>IF('[1]Data Checking'!JX90="","",'[1]Data Checking'!JX90)</f>
        <v/>
      </c>
      <c r="JU90" t="str">
        <f>IF('[1]Data Checking'!JY90="","",'[1]Data Checking'!JY90)</f>
        <v/>
      </c>
      <c r="JV90" t="str">
        <f>IF('[1]Data Checking'!JZ90="","",'[1]Data Checking'!JZ90)</f>
        <v/>
      </c>
      <c r="JW90" t="str">
        <f>IF('[1]Data Checking'!KA90="","",'[1]Data Checking'!KA90)</f>
        <v/>
      </c>
      <c r="JX90" t="str">
        <f>IF('[1]Data Checking'!KB90="","",'[1]Data Checking'!KB90)</f>
        <v/>
      </c>
      <c r="JY90" t="str">
        <f>IF('[1]Data Checking'!KC90="","",'[1]Data Checking'!KC90)</f>
        <v/>
      </c>
      <c r="JZ90" t="str">
        <f>IF('[1]Data Checking'!KD90="","",'[1]Data Checking'!KD90)</f>
        <v/>
      </c>
      <c r="KA90" t="str">
        <f>IF('[1]Data Checking'!KE90="","",'[1]Data Checking'!KE90)</f>
        <v/>
      </c>
      <c r="KB90" t="str">
        <f>IF('[1]Data Checking'!KF90="","",'[1]Data Checking'!KF90)</f>
        <v/>
      </c>
      <c r="KC90" t="str">
        <f>IF('[1]Data Checking'!KG90="","",'[1]Data Checking'!KG90)</f>
        <v/>
      </c>
      <c r="KD90" t="str">
        <f>IF('[1]Data Checking'!KH90="","",'[1]Data Checking'!KH90)</f>
        <v/>
      </c>
      <c r="KE90" t="str">
        <f>IF('[1]Data Checking'!KI90="","",'[1]Data Checking'!KI90)</f>
        <v/>
      </c>
      <c r="KF90" t="str">
        <f>IF('[1]Data Checking'!KJ90="","",'[1]Data Checking'!KJ90)</f>
        <v/>
      </c>
      <c r="KG90" t="str">
        <f>IF('[1]Data Checking'!KK90="","",'[1]Data Checking'!KK90)</f>
        <v/>
      </c>
      <c r="KH90" t="str">
        <f>IF('[1]Data Checking'!KL90="","",'[1]Data Checking'!KL90)</f>
        <v/>
      </c>
      <c r="KI90" t="str">
        <f>IF('[1]Data Checking'!KM90="","",'[1]Data Checking'!KM90)</f>
        <v/>
      </c>
      <c r="KJ90" t="str">
        <f>IF('[1]Data Checking'!KN90="","",'[1]Data Checking'!KN90)</f>
        <v/>
      </c>
      <c r="KK90" t="str">
        <f>IF('[1]Data Checking'!KO90="","",'[1]Data Checking'!KO90)</f>
        <v/>
      </c>
      <c r="KL90" t="str">
        <f>IF('[1]Data Checking'!KP90="","",'[1]Data Checking'!KP90)</f>
        <v/>
      </c>
      <c r="KM90" t="str">
        <f>IF('[1]Data Checking'!KQ90="","",'[1]Data Checking'!KQ90)</f>
        <v/>
      </c>
      <c r="KN90" t="str">
        <f>IF('[1]Data Checking'!KR90="","",'[1]Data Checking'!KR90)</f>
        <v/>
      </c>
      <c r="KO90" t="str">
        <f>IF('[1]Data Checking'!KS90="","",'[1]Data Checking'!KS90)</f>
        <v/>
      </c>
      <c r="KP90" t="str">
        <f>IF('[1]Data Checking'!KT90="","",'[1]Data Checking'!KT90)</f>
        <v/>
      </c>
      <c r="KQ90" t="str">
        <f>IF('[1]Data Checking'!KU90="","",'[1]Data Checking'!KU90)</f>
        <v/>
      </c>
      <c r="KR90" t="str">
        <f>IF('[1]Data Checking'!KV90="","",'[1]Data Checking'!KV90)</f>
        <v/>
      </c>
      <c r="KS90" t="str">
        <f>IF('[1]Data Checking'!KW90="","",'[1]Data Checking'!KW90)</f>
        <v/>
      </c>
      <c r="KT90" t="str">
        <f>IF('[1]Data Checking'!KX90="","",'[1]Data Checking'!KX90)</f>
        <v/>
      </c>
      <c r="KU90" t="str">
        <f>IF('[1]Data Checking'!KY90="","",'[1]Data Checking'!KY90)</f>
        <v/>
      </c>
      <c r="KV90" t="str">
        <f>IF('[1]Data Checking'!KZ90="","",'[1]Data Checking'!KZ90)</f>
        <v/>
      </c>
      <c r="KW90" t="str">
        <f>IF('[1]Data Checking'!LA90="","",'[1]Data Checking'!LA90)</f>
        <v/>
      </c>
      <c r="KX90" t="str">
        <f>IF('[1]Data Checking'!LB90="","",'[1]Data Checking'!LB90)</f>
        <v/>
      </c>
      <c r="KY90" t="str">
        <f>IF('[1]Data Checking'!LC90="","",'[1]Data Checking'!LC90)</f>
        <v/>
      </c>
      <c r="KZ90" t="str">
        <f>IF('[1]Data Checking'!LD90="","",'[1]Data Checking'!LD90)</f>
        <v/>
      </c>
      <c r="LA90" t="str">
        <f>IF('[1]Data Checking'!LE90="","",'[1]Data Checking'!LE90)</f>
        <v/>
      </c>
      <c r="LB90" t="str">
        <f>IF('[1]Data Checking'!LF90="","",'[1]Data Checking'!LF90)</f>
        <v/>
      </c>
      <c r="LC90" t="str">
        <f>IF('[1]Data Checking'!LG90="","",'[1]Data Checking'!LG90)</f>
        <v/>
      </c>
      <c r="LD90" t="str">
        <f>IF('[1]Data Checking'!LH90="","",'[1]Data Checking'!LH90)</f>
        <v/>
      </c>
      <c r="LE90" t="str">
        <f>IF('[1]Data Checking'!LI90="","",'[1]Data Checking'!LI90)</f>
        <v/>
      </c>
      <c r="LF90" t="str">
        <f>IF('[1]Data Checking'!LJ90="","",'[1]Data Checking'!LJ90)</f>
        <v/>
      </c>
      <c r="LG90" t="str">
        <f>IF('[1]Data Checking'!LK90="","",'[1]Data Checking'!LK90)</f>
        <v/>
      </c>
      <c r="LH90" t="str">
        <f>IF('[1]Data Checking'!LL90="","",'[1]Data Checking'!LL90)</f>
        <v/>
      </c>
      <c r="LI90" t="str">
        <f>IF('[1]Data Checking'!LM90="","",'[1]Data Checking'!LM90)</f>
        <v/>
      </c>
      <c r="LJ90" t="str">
        <f>IF('[1]Data Checking'!LN90="","",'[1]Data Checking'!LN90)</f>
        <v/>
      </c>
      <c r="LK90" t="str">
        <f>IF('[1]Data Checking'!LO90="","",'[1]Data Checking'!LO90)</f>
        <v/>
      </c>
      <c r="LL90" t="str">
        <f>IF('[1]Data Checking'!LP90="","",'[1]Data Checking'!LP90)</f>
        <v/>
      </c>
      <c r="LM90" t="str">
        <f>IF('[1]Data Checking'!LQ90="","",'[1]Data Checking'!LQ90)</f>
        <v/>
      </c>
      <c r="LN90" t="str">
        <f>IF('[1]Data Checking'!LR90="","",'[1]Data Checking'!LR90)</f>
        <v/>
      </c>
      <c r="LO90" t="str">
        <f>IF('[1]Data Checking'!LS90="","",'[1]Data Checking'!LS90)</f>
        <v/>
      </c>
      <c r="LP90" t="str">
        <f>IF('[1]Data Checking'!LT90="","",'[1]Data Checking'!LT90)</f>
        <v/>
      </c>
      <c r="LQ90" t="str">
        <f>IF('[1]Data Checking'!LU90="","",'[1]Data Checking'!LU90)</f>
        <v/>
      </c>
      <c r="LR90" t="str">
        <f>IF('[1]Data Checking'!LV90="","",'[1]Data Checking'!LV90)</f>
        <v/>
      </c>
      <c r="LS90" t="str">
        <f>IF('[1]Data Checking'!LW90="","",'[1]Data Checking'!LW90)</f>
        <v/>
      </c>
      <c r="LT90" t="str">
        <f>IF('[1]Data Checking'!LX90="","",'[1]Data Checking'!LX90)</f>
        <v/>
      </c>
      <c r="LU90" t="str">
        <f>IF('[1]Data Checking'!LY90="","",'[1]Data Checking'!LY90)</f>
        <v/>
      </c>
      <c r="LV90" t="str">
        <f>IF('[1]Data Checking'!LZ90="","",'[1]Data Checking'!LZ90)</f>
        <v/>
      </c>
      <c r="LW90" t="str">
        <f>IF('[1]Data Checking'!MA90="","",'[1]Data Checking'!MA90)</f>
        <v/>
      </c>
      <c r="LX90" t="str">
        <f>IF('[1]Data Checking'!MB90="","",'[1]Data Checking'!MB90)</f>
        <v/>
      </c>
      <c r="LY90" t="str">
        <f>IF('[1]Data Checking'!MC90="","",'[1]Data Checking'!MC90)</f>
        <v/>
      </c>
      <c r="LZ90" t="str">
        <f>IF('[1]Data Checking'!MD90="","",'[1]Data Checking'!MD90)</f>
        <v/>
      </c>
      <c r="MA90" t="str">
        <f>IF('[1]Data Checking'!ME90="","",'[1]Data Checking'!ME90)</f>
        <v/>
      </c>
      <c r="MB90" t="str">
        <f>IF('[1]Data Checking'!MF90="","",'[1]Data Checking'!MF90)</f>
        <v/>
      </c>
      <c r="MC90" t="str">
        <f>IF('[1]Data Checking'!MG90="","",'[1]Data Checking'!MG90)</f>
        <v/>
      </c>
      <c r="MD90" t="str">
        <f>IF('[1]Data Checking'!MH90="","",'[1]Data Checking'!MH90)</f>
        <v/>
      </c>
      <c r="ME90" t="str">
        <f>IF('[1]Data Checking'!MI90="","",'[1]Data Checking'!MI90)</f>
        <v/>
      </c>
      <c r="MF90" t="str">
        <f>IF('[1]Data Checking'!MJ90="","",'[1]Data Checking'!MJ90)</f>
        <v/>
      </c>
      <c r="MG90" t="str">
        <f>IF('[1]Data Checking'!MK90="","",'[1]Data Checking'!MK90)</f>
        <v/>
      </c>
      <c r="MH90" t="str">
        <f>IF('[1]Data Checking'!ML90="","",'[1]Data Checking'!ML90)</f>
        <v/>
      </c>
      <c r="MI90" t="str">
        <f>IF('[1]Data Checking'!MM90="","",'[1]Data Checking'!MM90)</f>
        <v/>
      </c>
      <c r="MJ90" t="str">
        <f>IF('[1]Data Checking'!MN90="","",'[1]Data Checking'!MN90)</f>
        <v/>
      </c>
      <c r="MK90" t="str">
        <f>IF('[1]Data Checking'!MO90="","",'[1]Data Checking'!MO90)</f>
        <v/>
      </c>
      <c r="ML90" t="str">
        <f>IF('[1]Data Checking'!MP90="","",'[1]Data Checking'!MP90)</f>
        <v/>
      </c>
      <c r="MM90" t="str">
        <f>IF('[1]Data Checking'!MQ90="","",'[1]Data Checking'!MQ90)</f>
        <v/>
      </c>
      <c r="MN90" t="str">
        <f>IF('[1]Data Checking'!MR90="","",'[1]Data Checking'!MR90)</f>
        <v/>
      </c>
      <c r="MO90" t="str">
        <f>IF('[1]Data Checking'!MS90="","",'[1]Data Checking'!MS90)</f>
        <v/>
      </c>
      <c r="MP90" t="str">
        <f>IF('[1]Data Checking'!MT90="","",'[1]Data Checking'!MT90)</f>
        <v/>
      </c>
      <c r="MQ90" t="str">
        <f>IF('[1]Data Checking'!MU90="","",'[1]Data Checking'!MU90)</f>
        <v/>
      </c>
      <c r="MR90" t="str">
        <f>IF('[1]Data Checking'!MV90="","",'[1]Data Checking'!MV90)</f>
        <v/>
      </c>
      <c r="MS90" t="str">
        <f>IF('[1]Data Checking'!MW90="","",'[1]Data Checking'!MW90)</f>
        <v/>
      </c>
      <c r="MT90" t="str">
        <f>IF('[1]Data Checking'!MX90="","",'[1]Data Checking'!MX90)</f>
        <v/>
      </c>
      <c r="MU90" t="str">
        <f>IF('[1]Data Checking'!MY90="","",'[1]Data Checking'!MY90)</f>
        <v/>
      </c>
      <c r="MV90" t="str">
        <f>IF('[1]Data Checking'!MZ90="","",'[1]Data Checking'!MZ90)</f>
        <v/>
      </c>
      <c r="MW90" t="str">
        <f>IF('[1]Data Checking'!NA90="","",'[1]Data Checking'!NA90)</f>
        <v/>
      </c>
      <c r="MX90" t="str">
        <f>IF('[1]Data Checking'!NB90="","",'[1]Data Checking'!NB90)</f>
        <v/>
      </c>
      <c r="MY90" t="str">
        <f>IF('[1]Data Checking'!NC90="","",'[1]Data Checking'!NC90)</f>
        <v/>
      </c>
      <c r="MZ90" t="str">
        <f>IF('[1]Data Checking'!ND90="","",'[1]Data Checking'!ND90)</f>
        <v/>
      </c>
      <c r="NA90" t="str">
        <f>IF('[1]Data Checking'!NE90="","",'[1]Data Checking'!NE90)</f>
        <v/>
      </c>
      <c r="NB90" t="str">
        <f>IF('[1]Data Checking'!NF90="","",'[1]Data Checking'!NF90)</f>
        <v/>
      </c>
      <c r="NC90" t="str">
        <f>IF('[1]Data Checking'!NG90="","",'[1]Data Checking'!NG90)</f>
        <v/>
      </c>
      <c r="ND90" t="str">
        <f>IF('[1]Data Checking'!NH90="","",'[1]Data Checking'!NH90)</f>
        <v/>
      </c>
      <c r="NE90" t="str">
        <f>IF('[1]Data Checking'!NI90="","",'[1]Data Checking'!NI90)</f>
        <v/>
      </c>
      <c r="NF90" t="str">
        <f>IF('[1]Data Checking'!NJ90="","",'[1]Data Checking'!NJ90)</f>
        <v/>
      </c>
      <c r="NG90" t="str">
        <f>IF('[1]Data Checking'!NK90="","",'[1]Data Checking'!NK90)</f>
        <v/>
      </c>
      <c r="NH90" t="str">
        <f>IF('[1]Data Checking'!NL90="","",'[1]Data Checking'!NL90)</f>
        <v/>
      </c>
      <c r="NI90" t="str">
        <f>IF('[1]Data Checking'!NM90="","",'[1]Data Checking'!NM90)</f>
        <v/>
      </c>
      <c r="NJ90" t="str">
        <f>IF('[1]Data Checking'!NN90="","",'[1]Data Checking'!NN90)</f>
        <v/>
      </c>
      <c r="NK90" t="str">
        <f>IF('[1]Data Checking'!NO90="","",'[1]Data Checking'!NO90)</f>
        <v/>
      </c>
      <c r="NL90" t="str">
        <f>IF('[1]Data Checking'!NP90="","",'[1]Data Checking'!NP90)</f>
        <v/>
      </c>
      <c r="NM90" t="str">
        <f>IF('[1]Data Checking'!NQ90="","",'[1]Data Checking'!NQ90)</f>
        <v/>
      </c>
      <c r="NN90" t="str">
        <f>IF('[1]Data Checking'!NR90="","",'[1]Data Checking'!NR90)</f>
        <v/>
      </c>
      <c r="NO90" t="str">
        <f>IF('[1]Data Checking'!NS90="","",'[1]Data Checking'!NS90)</f>
        <v/>
      </c>
      <c r="NP90" t="str">
        <f>IF('[1]Data Checking'!NT90="","",'[1]Data Checking'!NT90)</f>
        <v/>
      </c>
      <c r="NQ90" t="str">
        <f>IF('[1]Data Checking'!NU90="","",'[1]Data Checking'!NU90)</f>
        <v/>
      </c>
      <c r="NR90" t="str">
        <f>IF('[1]Data Checking'!NV90="","",'[1]Data Checking'!NV90)</f>
        <v/>
      </c>
      <c r="NS90" t="str">
        <f>IF('[1]Data Checking'!NW90="","",'[1]Data Checking'!NW90)</f>
        <v/>
      </c>
      <c r="NT90" t="str">
        <f>IF('[1]Data Checking'!NX90="","",'[1]Data Checking'!NX90)</f>
        <v/>
      </c>
      <c r="NU90" t="str">
        <f>IF('[1]Data Checking'!NY90="","",'[1]Data Checking'!NY90)</f>
        <v/>
      </c>
      <c r="NV90" t="str">
        <f>IF('[1]Data Checking'!NZ90="","",'[1]Data Checking'!NZ90)</f>
        <v/>
      </c>
      <c r="NW90" t="str">
        <f>IF('[1]Data Checking'!OA90="","",'[1]Data Checking'!OA90)</f>
        <v/>
      </c>
      <c r="NX90" t="str">
        <f>IF('[1]Data Checking'!OB90="","",'[1]Data Checking'!OB90)</f>
        <v/>
      </c>
      <c r="NY90" t="str">
        <f>IF('[1]Data Checking'!OC90="","",'[1]Data Checking'!OC90)</f>
        <v/>
      </c>
      <c r="NZ90" t="str">
        <f>IF('[1]Data Checking'!OD90="","",'[1]Data Checking'!OD90)</f>
        <v/>
      </c>
      <c r="OA90" t="str">
        <f>IF('[1]Data Checking'!OE90="","",'[1]Data Checking'!OE90)</f>
        <v/>
      </c>
      <c r="OB90" t="str">
        <f>IF('[1]Data Checking'!OF90="","",'[1]Data Checking'!OF90)</f>
        <v/>
      </c>
      <c r="OC90" t="str">
        <f>IF('[1]Data Checking'!OG90="","",'[1]Data Checking'!OG90)</f>
        <v/>
      </c>
      <c r="OD90" t="str">
        <f>IF('[1]Data Checking'!OH90="","",'[1]Data Checking'!OH90)</f>
        <v/>
      </c>
      <c r="OE90" t="str">
        <f>IF('[1]Data Checking'!OI90="","",'[1]Data Checking'!OI90)</f>
        <v/>
      </c>
      <c r="OF90" t="str">
        <f>IF('[1]Data Checking'!OJ90="","",'[1]Data Checking'!OJ90)</f>
        <v/>
      </c>
      <c r="OG90" t="str">
        <f>IF('[1]Data Checking'!OK90="","",'[1]Data Checking'!OK90)</f>
        <v/>
      </c>
      <c r="OH90" t="str">
        <f>IF('[1]Data Checking'!OL90="","",'[1]Data Checking'!OL90)</f>
        <v/>
      </c>
      <c r="OI90" t="str">
        <f>IF('[1]Data Checking'!OM90="","",'[1]Data Checking'!OM90)</f>
        <v/>
      </c>
      <c r="OJ90" t="str">
        <f>IF('[1]Data Checking'!ON90="","",'[1]Data Checking'!ON90)</f>
        <v/>
      </c>
      <c r="OK90" t="str">
        <f>IF('[1]Data Checking'!OO90="","",'[1]Data Checking'!OO90)</f>
        <v/>
      </c>
      <c r="OL90" t="str">
        <f>IF('[1]Data Checking'!OP90="","",'[1]Data Checking'!OP90)</f>
        <v/>
      </c>
      <c r="OM90" t="str">
        <f>IF('[1]Data Checking'!OQ90="","",'[1]Data Checking'!OQ90)</f>
        <v/>
      </c>
      <c r="ON90" t="str">
        <f>IF('[1]Data Checking'!OR90="","",'[1]Data Checking'!OR90)</f>
        <v/>
      </c>
      <c r="OO90" t="str">
        <f>IF('[1]Data Checking'!OS90="","",'[1]Data Checking'!OS90)</f>
        <v/>
      </c>
      <c r="OP90" t="str">
        <f>IF('[1]Data Checking'!OT90="","",'[1]Data Checking'!OT90)</f>
        <v/>
      </c>
      <c r="OQ90" t="str">
        <f>IF('[1]Data Checking'!OU90="","",'[1]Data Checking'!OU90)</f>
        <v/>
      </c>
      <c r="OR90" t="str">
        <f>IF('[1]Data Checking'!OV90="","",'[1]Data Checking'!OV90)</f>
        <v/>
      </c>
      <c r="OS90" t="str">
        <f>IF('[1]Data Checking'!OW90="","",'[1]Data Checking'!OW90)</f>
        <v/>
      </c>
      <c r="OT90" t="str">
        <f>IF('[1]Data Checking'!OX90="","",'[1]Data Checking'!OX90)</f>
        <v/>
      </c>
      <c r="OU90" t="str">
        <f>IF('[1]Data Checking'!OY90="","",'[1]Data Checking'!OY90)</f>
        <v/>
      </c>
      <c r="OV90" t="str">
        <f>IF('[1]Data Checking'!OZ90="","",'[1]Data Checking'!OZ90)</f>
        <v/>
      </c>
      <c r="OW90" t="str">
        <f>IF('[1]Data Checking'!PA90="","",'[1]Data Checking'!PA90)</f>
        <v/>
      </c>
      <c r="OX90" t="str">
        <f>IF('[1]Data Checking'!PB90="","",'[1]Data Checking'!PB90)</f>
        <v/>
      </c>
      <c r="OY90" t="str">
        <f>IF('[1]Data Checking'!PC90="","",'[1]Data Checking'!PC90)</f>
        <v/>
      </c>
      <c r="OZ90" t="str">
        <f>IF('[1]Data Checking'!PD90="","",'[1]Data Checking'!PD90)</f>
        <v/>
      </c>
      <c r="PA90" t="str">
        <f>IF('[1]Data Checking'!PE90="","",'[1]Data Checking'!PE90)</f>
        <v/>
      </c>
      <c r="PB90" t="str">
        <f>IF('[1]Data Checking'!PF90="","",'[1]Data Checking'!PF90)</f>
        <v/>
      </c>
      <c r="PC90" t="str">
        <f>IF('[1]Data Checking'!PG90="","",'[1]Data Checking'!PG90)</f>
        <v/>
      </c>
      <c r="PD90" t="str">
        <f>IF('[1]Data Checking'!PH90="","",'[1]Data Checking'!PH90)</f>
        <v/>
      </c>
      <c r="PE90" t="str">
        <f>IF('[1]Data Checking'!PI90="","",'[1]Data Checking'!PI90)</f>
        <v/>
      </c>
      <c r="PF90" t="str">
        <f>IF('[1]Data Checking'!PJ90="","",'[1]Data Checking'!PJ90)</f>
        <v/>
      </c>
      <c r="PG90" t="str">
        <f>IF('[1]Data Checking'!PK90="","",'[1]Data Checking'!PK90)</f>
        <v/>
      </c>
      <c r="PH90" t="str">
        <f>IF('[1]Data Checking'!PL90="","",'[1]Data Checking'!PL90)</f>
        <v/>
      </c>
      <c r="PI90" t="str">
        <f>IF('[1]Data Checking'!PM90="","",'[1]Data Checking'!PM90)</f>
        <v/>
      </c>
      <c r="PJ90" t="str">
        <f>IF('[1]Data Checking'!PN90="","",'[1]Data Checking'!PN90)</f>
        <v/>
      </c>
      <c r="PK90" t="str">
        <f>IF('[1]Data Checking'!PO90="","",'[1]Data Checking'!PO90)</f>
        <v/>
      </c>
      <c r="PL90" t="str">
        <f>IF('[1]Data Checking'!PP90="","",'[1]Data Checking'!PP90)</f>
        <v/>
      </c>
      <c r="PM90" t="str">
        <f>IF('[1]Data Checking'!PQ90="","",'[1]Data Checking'!PQ90)</f>
        <v/>
      </c>
      <c r="PN90" t="str">
        <f>IF('[1]Data Checking'!PR90="","",'[1]Data Checking'!PR90)</f>
        <v/>
      </c>
      <c r="PO90" t="str">
        <f>IF('[1]Data Checking'!PS90="","",'[1]Data Checking'!PS90)</f>
        <v/>
      </c>
      <c r="PP90" t="str">
        <f>IF('[1]Data Checking'!PT90="","",'[1]Data Checking'!PT90)</f>
        <v/>
      </c>
      <c r="PQ90" t="str">
        <f>IF('[1]Data Checking'!PU90="","",'[1]Data Checking'!PU90)</f>
        <v/>
      </c>
      <c r="PR90" t="str">
        <f>IF('[1]Data Checking'!PV90="","",'[1]Data Checking'!PV90)</f>
        <v/>
      </c>
      <c r="PS90" t="str">
        <f>IF('[1]Data Checking'!PW90="","",'[1]Data Checking'!PW90)</f>
        <v/>
      </c>
      <c r="PT90" t="str">
        <f>IF('[1]Data Checking'!PX90="","",'[1]Data Checking'!PX90)</f>
        <v/>
      </c>
      <c r="PU90" t="str">
        <f>IF('[1]Data Checking'!PY90="","",'[1]Data Checking'!PY90)</f>
        <v/>
      </c>
      <c r="PV90" t="str">
        <f>IF('[1]Data Checking'!PZ90="","",'[1]Data Checking'!PZ90)</f>
        <v/>
      </c>
      <c r="PW90" t="str">
        <f>IF('[1]Data Checking'!QA90="","",'[1]Data Checking'!QA90)</f>
        <v/>
      </c>
      <c r="PX90" t="str">
        <f>IF('[1]Data Checking'!QB90="","",'[1]Data Checking'!QB90)</f>
        <v/>
      </c>
      <c r="PY90" t="str">
        <f>IF('[1]Data Checking'!QC90="","",'[1]Data Checking'!QC90)</f>
        <v/>
      </c>
      <c r="PZ90" t="str">
        <f>IF('[1]Data Checking'!QD90="","",'[1]Data Checking'!QD90)</f>
        <v/>
      </c>
      <c r="QA90" t="str">
        <f>IF('[1]Data Checking'!QE90="","",'[1]Data Checking'!QE90)</f>
        <v/>
      </c>
      <c r="QB90" t="str">
        <f>IF('[1]Data Checking'!QF90="","",'[1]Data Checking'!QF90)</f>
        <v/>
      </c>
      <c r="QC90" t="str">
        <f>IF('[1]Data Checking'!QG90="","",'[1]Data Checking'!QG90)</f>
        <v/>
      </c>
      <c r="QD90" t="str">
        <f>IF('[1]Data Checking'!QH90="","",'[1]Data Checking'!QH90)</f>
        <v/>
      </c>
      <c r="QE90" t="str">
        <f>IF('[1]Data Checking'!QI90="","",'[1]Data Checking'!QI90)</f>
        <v/>
      </c>
      <c r="QF90" t="str">
        <f>IF('[1]Data Checking'!QJ90="","",'[1]Data Checking'!QJ90)</f>
        <v/>
      </c>
      <c r="QG90" t="str">
        <f>IF('[1]Data Checking'!QK90="","",'[1]Data Checking'!QK90)</f>
        <v/>
      </c>
      <c r="QH90" t="str">
        <f>IF('[1]Data Checking'!QL90="","",'[1]Data Checking'!QL90)</f>
        <v/>
      </c>
      <c r="QI90" t="str">
        <f>IF('[1]Data Checking'!QM90="","",'[1]Data Checking'!QM90)</f>
        <v/>
      </c>
      <c r="QJ90" t="str">
        <f>IF('[1]Data Checking'!QN90="","",'[1]Data Checking'!QN90)</f>
        <v/>
      </c>
      <c r="QK90" t="str">
        <f>IF('[1]Data Checking'!QO90="","",'[1]Data Checking'!QO90)</f>
        <v/>
      </c>
      <c r="QL90" t="str">
        <f>IF('[1]Data Checking'!QP90="","",'[1]Data Checking'!QP90)</f>
        <v/>
      </c>
      <c r="QM90" t="str">
        <f>IF('[1]Data Checking'!QQ90="","",'[1]Data Checking'!QQ90)</f>
        <v/>
      </c>
      <c r="QN90" t="str">
        <f>IF('[1]Data Checking'!QR90="","",'[1]Data Checking'!QR90)</f>
        <v/>
      </c>
      <c r="QO90" t="str">
        <f>IF('[1]Data Checking'!QS90="","",'[1]Data Checking'!QS90)</f>
        <v/>
      </c>
      <c r="QP90" t="str">
        <f>IF('[1]Data Checking'!QT90="","",'[1]Data Checking'!QT90)</f>
        <v/>
      </c>
      <c r="QQ90" t="str">
        <f>IF('[1]Data Checking'!QU90="","",'[1]Data Checking'!QU90)</f>
        <v/>
      </c>
      <c r="QR90" t="str">
        <f>IF('[1]Data Checking'!QV90="","",'[1]Data Checking'!QV90)</f>
        <v/>
      </c>
      <c r="QS90" t="str">
        <f>IF('[1]Data Checking'!QW90="","",'[1]Data Checking'!QW90)</f>
        <v/>
      </c>
      <c r="QT90" t="str">
        <f>IF('[1]Data Checking'!QX90="","",'[1]Data Checking'!QX90)</f>
        <v/>
      </c>
      <c r="QU90" t="str">
        <f>IF('[1]Data Checking'!QY90="","",'[1]Data Checking'!QY90)</f>
        <v/>
      </c>
      <c r="QV90" t="str">
        <f>IF('[1]Data Checking'!QZ90="","",'[1]Data Checking'!QZ90)</f>
        <v/>
      </c>
      <c r="QW90" t="str">
        <f>IF('[1]Data Checking'!RA90="","",'[1]Data Checking'!RA90)</f>
        <v/>
      </c>
      <c r="QX90" t="str">
        <f>IF('[1]Data Checking'!RB90="","",'[1]Data Checking'!RB90)</f>
        <v/>
      </c>
      <c r="QY90" t="str">
        <f>IF('[1]Data Checking'!RC90="","",'[1]Data Checking'!RC90)</f>
        <v/>
      </c>
      <c r="QZ90" t="str">
        <f>IF('[1]Data Checking'!RD90="","",'[1]Data Checking'!RD90)</f>
        <v/>
      </c>
      <c r="RA90" t="str">
        <f>IF('[1]Data Checking'!RE90="","",'[1]Data Checking'!RE90)</f>
        <v/>
      </c>
      <c r="RB90" t="str">
        <f>IF('[1]Data Checking'!RF90="","",'[1]Data Checking'!RF90)</f>
        <v/>
      </c>
      <c r="RC90" t="str">
        <f>IF('[1]Data Checking'!RG90="","",'[1]Data Checking'!RG90)</f>
        <v/>
      </c>
      <c r="RD90" t="str">
        <f>IF('[1]Data Checking'!RH90="","",'[1]Data Checking'!RH90)</f>
        <v/>
      </c>
      <c r="RE90" t="str">
        <f>IF('[1]Data Checking'!RI90="","",'[1]Data Checking'!RI90)</f>
        <v/>
      </c>
      <c r="RF90" t="str">
        <f>IF('[1]Data Checking'!RJ90="","",'[1]Data Checking'!RJ90)</f>
        <v/>
      </c>
      <c r="RG90" t="str">
        <f>IF('[1]Data Checking'!RK90="","",'[1]Data Checking'!RK90)</f>
        <v/>
      </c>
      <c r="RH90" t="str">
        <f>IF('[1]Data Checking'!RL90="","",'[1]Data Checking'!RL90)</f>
        <v/>
      </c>
      <c r="RI90" t="str">
        <f>IF('[1]Data Checking'!RM90="","",'[1]Data Checking'!RM90)</f>
        <v/>
      </c>
      <c r="RJ90" t="str">
        <f>IF('[1]Data Checking'!RN90="","",'[1]Data Checking'!RN90)</f>
        <v/>
      </c>
      <c r="RK90" t="str">
        <f>IF('[1]Data Checking'!RO90="","",'[1]Data Checking'!RO90)</f>
        <v/>
      </c>
      <c r="RL90" t="str">
        <f>IF('[1]Data Checking'!RP90="","",'[1]Data Checking'!RP90)</f>
        <v/>
      </c>
      <c r="RM90" t="str">
        <f>IF('[1]Data Checking'!RQ90="","",'[1]Data Checking'!RQ90)</f>
        <v/>
      </c>
      <c r="RN90" t="str">
        <f>IF('[1]Data Checking'!RR90="","",'[1]Data Checking'!RR90)</f>
        <v/>
      </c>
      <c r="RO90" t="str">
        <f>IF('[1]Data Checking'!RS90="","",'[1]Data Checking'!RS90)</f>
        <v/>
      </c>
      <c r="RP90" t="str">
        <f>IF('[1]Data Checking'!RT90="","",'[1]Data Checking'!RT90)</f>
        <v/>
      </c>
      <c r="RQ90" t="str">
        <f>IF('[1]Data Checking'!RU90="","",'[1]Data Checking'!RU90)</f>
        <v/>
      </c>
      <c r="RR90" t="str">
        <f>IF('[1]Data Checking'!RV90="","",'[1]Data Checking'!RV90)</f>
        <v/>
      </c>
      <c r="RS90" t="str">
        <f>IF('[1]Data Checking'!RW90="","",'[1]Data Checking'!RW90)</f>
        <v/>
      </c>
      <c r="RT90" t="str">
        <f>IF('[1]Data Checking'!RX90="","",'[1]Data Checking'!RX90)</f>
        <v/>
      </c>
      <c r="RU90" t="str">
        <f>IF('[1]Data Checking'!RY90="","",'[1]Data Checking'!RY90)</f>
        <v/>
      </c>
      <c r="RV90" t="str">
        <f>IF('[1]Data Checking'!RZ90="","",'[1]Data Checking'!RZ90)</f>
        <v/>
      </c>
      <c r="RW90" t="str">
        <f>IF('[1]Data Checking'!SA90="","",'[1]Data Checking'!SA90)</f>
        <v/>
      </c>
      <c r="RX90" t="str">
        <f>IF('[1]Data Checking'!SB90="","",'[1]Data Checking'!SB90)</f>
        <v/>
      </c>
      <c r="RY90" t="str">
        <f>IF('[1]Data Checking'!SC90="","",'[1]Data Checking'!SC90)</f>
        <v/>
      </c>
      <c r="RZ90" t="str">
        <f>IF('[1]Data Checking'!SD90="","",'[1]Data Checking'!SD90)</f>
        <v/>
      </c>
      <c r="SA90" t="str">
        <f>IF('[1]Data Checking'!SE90="","",'[1]Data Checking'!SE90)</f>
        <v/>
      </c>
      <c r="SB90" t="str">
        <f>IF('[1]Data Checking'!SF90="","",'[1]Data Checking'!SF90)</f>
        <v/>
      </c>
      <c r="SC90" t="str">
        <f>IF('[1]Data Checking'!SG90="","",'[1]Data Checking'!SG90)</f>
        <v/>
      </c>
      <c r="SD90" t="str">
        <f>IF('[1]Data Checking'!SH90="","",'[1]Data Checking'!SH90)</f>
        <v/>
      </c>
      <c r="SE90" t="str">
        <f>IF('[1]Data Checking'!SI90="","",'[1]Data Checking'!SI90)</f>
        <v/>
      </c>
      <c r="SF90" t="str">
        <f>IF('[1]Data Checking'!SJ90="","",'[1]Data Checking'!SJ90)</f>
        <v/>
      </c>
      <c r="SG90" t="str">
        <f>IF('[1]Data Checking'!SK90="","",'[1]Data Checking'!SK90)</f>
        <v/>
      </c>
      <c r="SH90" t="str">
        <f>IF('[1]Data Checking'!SL90="","",'[1]Data Checking'!SL90)</f>
        <v/>
      </c>
      <c r="SI90" t="str">
        <f>IF('[1]Data Checking'!SM90="","",'[1]Data Checking'!SM90)</f>
        <v/>
      </c>
      <c r="SJ90" t="str">
        <f>IF('[1]Data Checking'!SN90="","",'[1]Data Checking'!SN90)</f>
        <v/>
      </c>
      <c r="SK90" t="str">
        <f>IF('[1]Data Checking'!SO90="","",'[1]Data Checking'!SO90)</f>
        <v/>
      </c>
      <c r="SL90" t="str">
        <f>IF('[1]Data Checking'!SP90="","",'[1]Data Checking'!SP90)</f>
        <v/>
      </c>
      <c r="SM90" t="str">
        <f>IF('[1]Data Checking'!SQ90="","",'[1]Data Checking'!SQ90)</f>
        <v/>
      </c>
      <c r="SN90" t="str">
        <f>IF('[1]Data Checking'!SR90="","",'[1]Data Checking'!SR90)</f>
        <v/>
      </c>
      <c r="SO90" t="str">
        <f>IF('[1]Data Checking'!SS90="","",'[1]Data Checking'!SS90)</f>
        <v/>
      </c>
      <c r="SP90" t="str">
        <f>IF('[1]Data Checking'!ST90="","",'[1]Data Checking'!ST90)</f>
        <v/>
      </c>
      <c r="SQ90" t="str">
        <f>IF('[1]Data Checking'!SU90="","",'[1]Data Checking'!SU90)</f>
        <v/>
      </c>
      <c r="SR90" t="str">
        <f>IF('[1]Data Checking'!SV90="","",'[1]Data Checking'!SV90)</f>
        <v/>
      </c>
      <c r="SS90" t="str">
        <f>IF('[1]Data Checking'!SW90="","",'[1]Data Checking'!SW90)</f>
        <v/>
      </c>
      <c r="ST90" t="str">
        <f>IF('[1]Data Checking'!SX90="","",'[1]Data Checking'!SX90)</f>
        <v/>
      </c>
      <c r="SU90" t="str">
        <f>IF('[1]Data Checking'!SY90="","",'[1]Data Checking'!SY90)</f>
        <v/>
      </c>
      <c r="SV90" t="str">
        <f>IF('[1]Data Checking'!SZ90="","",'[1]Data Checking'!SZ90)</f>
        <v/>
      </c>
      <c r="SW90" t="str">
        <f>IF('[1]Data Checking'!TA90="","",'[1]Data Checking'!TA90)</f>
        <v/>
      </c>
      <c r="SX90" t="str">
        <f>IF('[1]Data Checking'!TB90="","",'[1]Data Checking'!TB90)</f>
        <v/>
      </c>
      <c r="SY90" t="str">
        <f>IF('[1]Data Checking'!TC90="","",'[1]Data Checking'!TC90)</f>
        <v/>
      </c>
      <c r="SZ90" t="str">
        <f>IF('[1]Data Checking'!TD90="","",'[1]Data Checking'!TD90)</f>
        <v/>
      </c>
      <c r="TA90" t="str">
        <f>IF('[1]Data Checking'!TE90="","",'[1]Data Checking'!TE90)</f>
        <v/>
      </c>
      <c r="TB90" t="str">
        <f>IF('[1]Data Checking'!TF90="","",'[1]Data Checking'!TF90)</f>
        <v/>
      </c>
      <c r="TC90" t="str">
        <f>IF('[1]Data Checking'!TG90="","",'[1]Data Checking'!TG90)</f>
        <v/>
      </c>
      <c r="TD90" t="str">
        <f>IF('[1]Data Checking'!TH90="","",'[1]Data Checking'!TH90)</f>
        <v/>
      </c>
      <c r="TE90" t="str">
        <f>IF('[1]Data Checking'!TI90="","",'[1]Data Checking'!TI90)</f>
        <v/>
      </c>
      <c r="TF90" t="str">
        <f>IF('[1]Data Checking'!TJ90="","",'[1]Data Checking'!TJ90)</f>
        <v/>
      </c>
      <c r="TG90" t="str">
        <f>IF('[1]Data Checking'!TK90="","",'[1]Data Checking'!TK90)</f>
        <v/>
      </c>
      <c r="TH90" t="str">
        <f>IF('[1]Data Checking'!TL90="","",'[1]Data Checking'!TL90)</f>
        <v/>
      </c>
      <c r="TI90" t="str">
        <f>IF('[1]Data Checking'!TM90="","",'[1]Data Checking'!TM90)</f>
        <v/>
      </c>
      <c r="TJ90">
        <f>IF('[1]Data Checking'!TN90="","",'[1]Data Checking'!TN90)</f>
        <v>1</v>
      </c>
      <c r="TK90">
        <f>IF('[1]Data Checking'!TO90="","",'[1]Data Checking'!TO90)</f>
        <v>1</v>
      </c>
      <c r="TL90">
        <f>IF('[1]Data Checking'!TP90="","",'[1]Data Checking'!TP90)</f>
        <v>1</v>
      </c>
      <c r="TM90">
        <f>IF('[1]Data Checking'!TQ90="","",'[1]Data Checking'!TQ90)</f>
        <v>1</v>
      </c>
      <c r="TN90">
        <f>IF('[1]Data Checking'!TR90="","",'[1]Data Checking'!TR90)</f>
        <v>1</v>
      </c>
      <c r="TO90" t="str">
        <f>IF('[1]Data Checking'!TS90="","",'[1]Data Checking'!TS90)</f>
        <v/>
      </c>
      <c r="TP90" t="str">
        <f>IF('[1]Data Checking'!TT90="","",'[1]Data Checking'!TT90)</f>
        <v/>
      </c>
      <c r="TQ90">
        <f>IF('[1]Data Checking'!TU90="","",'[1]Data Checking'!TU90)</f>
        <v>238059254</v>
      </c>
      <c r="TR90" t="str">
        <f>IF('[1]Data Checking'!TV90="","",'[1]Data Checking'!TV90)</f>
        <v>618a8400-9337-46ba-b233-540374c44044</v>
      </c>
      <c r="TS90">
        <f>IF('[1]Data Checking'!TW90="","",'[1]Data Checking'!TW90)</f>
        <v>44532.534560185188</v>
      </c>
      <c r="TT90" t="str">
        <f>IF('[1]Data Checking'!TX90="","",'[1]Data Checking'!TX90)</f>
        <v/>
      </c>
      <c r="TU90" t="str">
        <f>IF('[1]Data Checking'!TY90="","",'[1]Data Checking'!TY90)</f>
        <v/>
      </c>
      <c r="TV90" t="str">
        <f>IF('[1]Data Checking'!TZ90="","",'[1]Data Checking'!TZ90)</f>
        <v>submitted_via_web</v>
      </c>
      <c r="TW90" t="str">
        <f>IF('[1]Data Checking'!UA90="","",'[1]Data Checking'!UA90)</f>
        <v>icsm_haiti</v>
      </c>
      <c r="TX90" t="str">
        <f>IF('[1]Data Checking'!UB90="","",'[1]Data Checking'!UB90)</f>
        <v/>
      </c>
      <c r="TY90">
        <f>IF('[1]Data Checking'!UC90="","",'[1]Data Checking'!UC90)</f>
        <v>92</v>
      </c>
      <c r="TZ90" t="str">
        <f>IF('[1]Data Checking'!UD90="","",'[1]Data Checking'!UD90)</f>
        <v/>
      </c>
      <c r="UA90" t="e">
        <f>IF('[1]Data Checking'!UL90="","",'[1]Data Checking'!UL90)</f>
        <v>#REF!</v>
      </c>
      <c r="UB90" t="e">
        <f>IF('[1]Data Checking'!UM90="","",'[1]Data Checking'!UM90)</f>
        <v>#REF!</v>
      </c>
      <c r="UC90" t="e">
        <f>IF('[1]Data Checking'!UN90="","",'[1]Data Checking'!UN90)</f>
        <v>#REF!</v>
      </c>
    </row>
    <row r="91" spans="1:549">
      <c r="A91">
        <f>IF('[1]Data Checking'!D91="","",'[1]Data Checking'!D91)</f>
        <v>44525.523912997684</v>
      </c>
      <c r="B91">
        <f>IF('[1]Data Checking'!E91="","",'[1]Data Checking'!E91)</f>
        <v>44525.525594895837</v>
      </c>
      <c r="C91">
        <f>IF('[1]Data Checking'!F91="","",'[1]Data Checking'!F91)</f>
        <v>44525</v>
      </c>
      <c r="D91" t="str">
        <f>IF('[1]Data Checking'!H91="","",'[1]Data Checking'!H91)</f>
        <v>audit.csv</v>
      </c>
      <c r="E91" t="str">
        <f>IF('[1]Data Checking'!I91="","",'[1]Data Checking'!I91)</f>
        <v>icsm_haiti</v>
      </c>
      <c r="F91" t="str">
        <f>IF('[1]Data Checking'!J91="","",'[1]Data Checking'!J91)</f>
        <v/>
      </c>
      <c r="G91" t="str">
        <f>IF('[1]Data Checking'!K91="","",'[1]Data Checking'!K91)</f>
        <v/>
      </c>
      <c r="H91">
        <f>IF('[1]Data Checking'!L91="","",'[1]Data Checking'!L91)</f>
        <v>44525</v>
      </c>
      <c r="I91" t="str">
        <f>IF('[1]Data Checking'!M91="","",'[1]Data Checking'!M91)</f>
        <v>GOAL</v>
      </c>
      <c r="J91" t="str">
        <f>IF('[1]Data Checking'!N91="","",'[1]Data Checking'!N91)</f>
        <v/>
      </c>
      <c r="K91" t="str">
        <f>IF('[1]Data Checking'!O91="","",'[1]Data Checking'!O91)</f>
        <v>goal</v>
      </c>
      <c r="L91" t="str">
        <f>IF('[1]Data Checking'!P91="","",'[1]Data Checking'!P91)</f>
        <v>GOAL</v>
      </c>
      <c r="M91" t="str">
        <f>IF('[1]Data Checking'!Q91="","",'[1]Data Checking'!Q91)</f>
        <v>GOAL</v>
      </c>
      <c r="N91" t="str">
        <f>IF('[1]Data Checking'!R91="","",'[1]Data Checking'!R91)</f>
        <v>Goal enquêteur 1</v>
      </c>
      <c r="O91" t="str">
        <f>IF('[1]Data Checking'!S91="","",'[1]Data Checking'!S91)</f>
        <v/>
      </c>
      <c r="P91" t="str">
        <f>IF('[1]Data Checking'!T91="","",'[1]Data Checking'!T91)</f>
        <v>goal_1</v>
      </c>
      <c r="Q91" t="str">
        <f>IF('[1]Data Checking'!U91="","",'[1]Data Checking'!U91)</f>
        <v>Goal enquêteur 1</v>
      </c>
      <c r="R91" t="str">
        <f>IF('[1]Data Checking'!V91="","",'[1]Data Checking'!V91)</f>
        <v>Goal enquêteur 1</v>
      </c>
      <c r="S91" t="str">
        <f>IF('[1]Data Checking'!W91="","",'[1]Data Checking'!W91)</f>
        <v>Ouest</v>
      </c>
      <c r="T91" t="str">
        <f>IF('[1]Data Checking'!X91="","",'[1]Data Checking'!X91)</f>
        <v>Port-au-Prince</v>
      </c>
      <c r="U91" t="str">
        <f>IF('[1]Data Checking'!Y91="","",'[1]Data Checking'!Y91)</f>
        <v>HT0111</v>
      </c>
      <c r="V91" t="str">
        <f>IF('[1]Data Checking'!Z91="","",'[1]Data Checking'!Z91)</f>
        <v>Port-au-Prince</v>
      </c>
      <c r="W91" t="str">
        <f>IF('[1]Data Checking'!AA91="","",'[1]Data Checking'!AA91)</f>
        <v>1ere Section Turgeau</v>
      </c>
      <c r="X91" t="str">
        <f>IF('[1]Data Checking'!AB91="","",'[1]Data Checking'!AB91)</f>
        <v>HT0111-03</v>
      </c>
      <c r="Y91" t="str">
        <f>IF('[1]Data Checking'!AC91="","",'[1]Data Checking'!AC91)</f>
        <v>3e Section Martissant</v>
      </c>
      <c r="Z91" t="str">
        <f>IF('[1]Data Checking'!AD91="","",'[1]Data Checking'!AD91)</f>
        <v>Centre-ville de Port-au-Prince / Salomon</v>
      </c>
      <c r="AA91" t="str">
        <f>IF('[1]Data Checking'!AE91="","",'[1]Data Checking'!AE91)</f>
        <v/>
      </c>
      <c r="AB91" t="str">
        <f>IF('[1]Data Checking'!AF91="","",'[1]Data Checking'!AF91)</f>
        <v>pap_1</v>
      </c>
      <c r="AC91" t="str">
        <f>IF('[1]Data Checking'!AG91="","",'[1]Data Checking'!AG91)</f>
        <v>Centre-ville de Port-au-Prince / Salomon</v>
      </c>
      <c r="AD91" t="str">
        <f>IF('[1]Data Checking'!AH91="","",'[1]Data Checking'!AH91)</f>
        <v>Centre-ville de Port-au-Prince / Salomon</v>
      </c>
      <c r="AE91" t="str">
        <f>IF('[1]Data Checking'!AI91="","",'[1]Data Checking'!AI91)</f>
        <v>Marché Salomon</v>
      </c>
      <c r="AF91" t="str">
        <f>IF('[1]Data Checking'!AJ91="","",'[1]Data Checking'!AJ91)</f>
        <v/>
      </c>
      <c r="AG91" t="str">
        <f>IF('[1]Data Checking'!AK91="","",'[1]Data Checking'!AK91)</f>
        <v>salomon</v>
      </c>
      <c r="AH91" t="str">
        <f>IF('[1]Data Checking'!AL91="","",'[1]Data Checking'!AL91)</f>
        <v>Marché Salomon</v>
      </c>
      <c r="AI91" t="str">
        <f>IF('[1]Data Checking'!AM91="","",'[1]Data Checking'!AM91)</f>
        <v>Marché Salomon</v>
      </c>
      <c r="AJ91" t="str">
        <f>IF('[1]Data Checking'!AN91="","",'[1]Data Checking'!AN91)</f>
        <v>Milieu urbain</v>
      </c>
      <c r="AK91" t="str">
        <f>IF('[1]Data Checking'!AO91="","",'[1]Data Checking'!AO91)</f>
        <v>Enquête auprès d'un marchand</v>
      </c>
      <c r="AL91" t="str">
        <f>IF('[1]Data Checking'!AP91="","",'[1]Data Checking'!AP91)</f>
        <v>Oui</v>
      </c>
      <c r="AM91" t="str">
        <f>IF('[1]Data Checking'!AQ91="","",'[1]Data Checking'!AQ91)</f>
        <v/>
      </c>
      <c r="AN91" t="str">
        <f>IF('[1]Data Checking'!AR91="","",'[1]Data Checking'!AR91)</f>
        <v>Oui</v>
      </c>
      <c r="AO91" t="str">
        <f>IF('[1]Data Checking'!AS91="","",'[1]Data Checking'!AS91)</f>
        <v/>
      </c>
      <c r="AP91" t="str">
        <f>IF('[1]Data Checking'!AT91="","",'[1]Data Checking'!AT91)</f>
        <v>Homme</v>
      </c>
      <c r="AQ91">
        <f>IF('[1]Data Checking'!AU91="","",'[1]Data Checking'!AU91)</f>
        <v>44525</v>
      </c>
      <c r="AR91">
        <f>IF('[1]Data Checking'!AV91="","",'[1]Data Checking'!AV91)</f>
        <v>44525</v>
      </c>
      <c r="AS91" t="str">
        <f>IF('[1]Data Checking'!AW91="","",'[1]Data Checking'!AW91)</f>
        <v>Détaillant mobile</v>
      </c>
      <c r="AT91" t="str">
        <f>IF('[1]Data Checking'!AX91="","",'[1]Data Checking'!AX91)</f>
        <v/>
      </c>
      <c r="AU91" t="str">
        <f>IF('[1]Data Checking'!AY91="","",'[1]Data Checking'!AY91)</f>
        <v>Charbon de bois</v>
      </c>
      <c r="AV91">
        <f>IF('[1]Data Checking'!AZ91="","",'[1]Data Checking'!AZ91)</f>
        <v>0</v>
      </c>
      <c r="AW91">
        <f>IF('[1]Data Checking'!BA91="","",'[1]Data Checking'!BA91)</f>
        <v>0</v>
      </c>
      <c r="AX91">
        <f>IF('[1]Data Checking'!BB91="","",'[1]Data Checking'!BB91)</f>
        <v>1</v>
      </c>
      <c r="AY91">
        <f>IF('[1]Data Checking'!BC91="","",'[1]Data Checking'!BC91)</f>
        <v>0</v>
      </c>
      <c r="AZ91" t="str">
        <f>IF('[1]Data Checking'!BD91="","",'[1]Data Checking'!BD91)</f>
        <v>charbon</v>
      </c>
      <c r="BA91" t="str">
        <f>IF('[1]Data Checking'!BE91="","",'[1]Data Checking'!BE91)</f>
        <v>Charbon de bois</v>
      </c>
      <c r="BB91" t="str">
        <f>IF('[1]Data Checking'!BF91="","",'[1]Data Checking'!BF91)</f>
        <v>En espèces (Gourde)</v>
      </c>
      <c r="BC91">
        <f>IF('[1]Data Checking'!BG91="","",'[1]Data Checking'!BG91)</f>
        <v>1</v>
      </c>
      <c r="BD91">
        <f>IF('[1]Data Checking'!BH91="","",'[1]Data Checking'!BH91)</f>
        <v>0</v>
      </c>
      <c r="BE91">
        <f>IF('[1]Data Checking'!BI91="","",'[1]Data Checking'!BI91)</f>
        <v>0</v>
      </c>
      <c r="BF91">
        <f>IF('[1]Data Checking'!BJ91="","",'[1]Data Checking'!BJ91)</f>
        <v>0</v>
      </c>
      <c r="BG91">
        <f>IF('[1]Data Checking'!BK91="","",'[1]Data Checking'!BK91)</f>
        <v>0</v>
      </c>
      <c r="BH91">
        <f>IF('[1]Data Checking'!BL91="","",'[1]Data Checking'!BL91)</f>
        <v>0</v>
      </c>
      <c r="BI91">
        <f>IF('[1]Data Checking'!BM91="","",'[1]Data Checking'!BM91)</f>
        <v>0</v>
      </c>
      <c r="BJ91">
        <f>IF('[1]Data Checking'!BN91="","",'[1]Data Checking'!BN91)</f>
        <v>0</v>
      </c>
      <c r="BK91">
        <f>IF('[1]Data Checking'!BO91="","",'[1]Data Checking'!BO91)</f>
        <v>0</v>
      </c>
      <c r="BL91">
        <f>IF('[1]Data Checking'!BP91="","",'[1]Data Checking'!BP91)</f>
        <v>0</v>
      </c>
      <c r="BM91" t="str">
        <f>IF('[1]Data Checking'!BQ91="","",'[1]Data Checking'!BQ91)</f>
        <v/>
      </c>
      <c r="BN91" t="str">
        <f>IF('[1]Data Checking'!BR91="","",'[1]Data Checking'!BR91)</f>
        <v>Oui, il y a moins de commerçants par rapport au mois passé</v>
      </c>
      <c r="BO91" t="str">
        <f>IF('[1]Data Checking'!BS91="","",'[1]Data Checking'!BS91)</f>
        <v>Je ne sais pas / Je ne souhaite pas répondre</v>
      </c>
      <c r="BP91" t="str">
        <f>IF('[1]Data Checking'!BT91="","",'[1]Data Checking'!BT91)</f>
        <v/>
      </c>
      <c r="BQ91" t="str">
        <f>IF('[1]Data Checking'!BU91="","",'[1]Data Checking'!BU91)</f>
        <v/>
      </c>
      <c r="BR91" t="str">
        <f>IF('[1]Data Checking'!BV91="","",'[1]Data Checking'!BV91)</f>
        <v/>
      </c>
      <c r="BS91" t="str">
        <f>IF('[1]Data Checking'!BW91="","",'[1]Data Checking'!BW91)</f>
        <v/>
      </c>
      <c r="BT91" t="str">
        <f>IF('[1]Data Checking'!BX91="","",'[1]Data Checking'!BX91)</f>
        <v/>
      </c>
      <c r="BU91" t="str">
        <f>IF('[1]Data Checking'!BY91="","",'[1]Data Checking'!BY91)</f>
        <v/>
      </c>
      <c r="BV91" t="str">
        <f>IF('[1]Data Checking'!BZ91="","",'[1]Data Checking'!BZ91)</f>
        <v/>
      </c>
      <c r="BW91" t="str">
        <f>IF('[1]Data Checking'!CA91="","",'[1]Data Checking'!CA91)</f>
        <v/>
      </c>
      <c r="BX91" t="str">
        <f>IF('[1]Data Checking'!CB91="","",'[1]Data Checking'!CB91)</f>
        <v/>
      </c>
      <c r="BY91" t="str">
        <f>IF('[1]Data Checking'!CC91="","",'[1]Data Checking'!CC91)</f>
        <v/>
      </c>
      <c r="BZ91" t="str">
        <f>IF('[1]Data Checking'!CD91="","",'[1]Data Checking'!CD91)</f>
        <v/>
      </c>
      <c r="CA91" t="str">
        <f>IF('[1]Data Checking'!CE91="","",'[1]Data Checking'!CE91)</f>
        <v/>
      </c>
      <c r="CB91" t="str">
        <f>IF('[1]Data Checking'!CF91="","",'[1]Data Checking'!CF91)</f>
        <v/>
      </c>
      <c r="CC91" t="str">
        <f>IF('[1]Data Checking'!CG91="","",'[1]Data Checking'!CG91)</f>
        <v/>
      </c>
      <c r="CD91" t="str">
        <f>IF('[1]Data Checking'!CH91="","",'[1]Data Checking'!CH91)</f>
        <v/>
      </c>
      <c r="CE91" t="str">
        <f>IF('[1]Data Checking'!CI91="","",'[1]Data Checking'!CI91)</f>
        <v/>
      </c>
      <c r="CF91" t="str">
        <f>IF('[1]Data Checking'!CJ91="","",'[1]Data Checking'!CJ91)</f>
        <v/>
      </c>
      <c r="CG91" t="str">
        <f>IF('[1]Data Checking'!CK91="","",'[1]Data Checking'!CK91)</f>
        <v/>
      </c>
      <c r="CH91" t="str">
        <f>IF('[1]Data Checking'!CL91="","",'[1]Data Checking'!CL91)</f>
        <v/>
      </c>
      <c r="CI91" t="str">
        <f>IF('[1]Data Checking'!CM91="","",'[1]Data Checking'!CM91)</f>
        <v/>
      </c>
      <c r="CJ91" t="str">
        <f>IF('[1]Data Checking'!CN91="","",'[1]Data Checking'!CN91)</f>
        <v/>
      </c>
      <c r="CK91" t="str">
        <f>IF('[1]Data Checking'!CO91="","",'[1]Data Checking'!CO91)</f>
        <v/>
      </c>
      <c r="CL91" t="str">
        <f>IF('[1]Data Checking'!CP91="","",'[1]Data Checking'!CP91)</f>
        <v/>
      </c>
      <c r="CM91" t="str">
        <f>IF('[1]Data Checking'!CQ91="","",'[1]Data Checking'!CQ91)</f>
        <v/>
      </c>
      <c r="CN91" t="str">
        <f>IF('[1]Data Checking'!CR91="","",'[1]Data Checking'!CR91)</f>
        <v/>
      </c>
      <c r="CO91" t="str">
        <f>IF('[1]Data Checking'!CS91="","",'[1]Data Checking'!CS91)</f>
        <v/>
      </c>
      <c r="CP91" t="str">
        <f>IF('[1]Data Checking'!CT91="","",'[1]Data Checking'!CT91)</f>
        <v/>
      </c>
      <c r="CQ91" t="str">
        <f>IF('[1]Data Checking'!CU91="","",'[1]Data Checking'!CU91)</f>
        <v/>
      </c>
      <c r="CR91" t="str">
        <f>IF('[1]Data Checking'!CV91="","",'[1]Data Checking'!CV91)</f>
        <v/>
      </c>
      <c r="CS91" t="str">
        <f>IF('[1]Data Checking'!CW91="","",'[1]Data Checking'!CW91)</f>
        <v/>
      </c>
      <c r="CT91" t="str">
        <f>IF('[1]Data Checking'!CX91="","",'[1]Data Checking'!CX91)</f>
        <v/>
      </c>
      <c r="CU91" t="str">
        <f>IF('[1]Data Checking'!CY91="","",'[1]Data Checking'!CY91)</f>
        <v/>
      </c>
      <c r="CV91" t="str">
        <f>IF('[1]Data Checking'!CZ91="","",'[1]Data Checking'!CZ91)</f>
        <v/>
      </c>
      <c r="CW91" t="str">
        <f>IF('[1]Data Checking'!DA91="","",'[1]Data Checking'!DA91)</f>
        <v/>
      </c>
      <c r="CX91" t="str">
        <f>IF('[1]Data Checking'!DB91="","",'[1]Data Checking'!DB91)</f>
        <v/>
      </c>
      <c r="CY91" t="str">
        <f>IF('[1]Data Checking'!DC91="","",'[1]Data Checking'!DC91)</f>
        <v/>
      </c>
      <c r="CZ91" t="str">
        <f>IF('[1]Data Checking'!DD91="","",'[1]Data Checking'!DD91)</f>
        <v/>
      </c>
      <c r="DA91" t="str">
        <f>IF('[1]Data Checking'!DE91="","",'[1]Data Checking'!DE91)</f>
        <v/>
      </c>
      <c r="DB91" t="str">
        <f>IF('[1]Data Checking'!DF91="","",'[1]Data Checking'!DF91)</f>
        <v/>
      </c>
      <c r="DC91" t="str">
        <f>IF('[1]Data Checking'!DG91="","",'[1]Data Checking'!DG91)</f>
        <v/>
      </c>
      <c r="DD91" t="str">
        <f>IF('[1]Data Checking'!DH91="","",'[1]Data Checking'!DH91)</f>
        <v/>
      </c>
      <c r="DE91" t="str">
        <f>IF('[1]Data Checking'!DI91="","",'[1]Data Checking'!DI91)</f>
        <v/>
      </c>
      <c r="DF91" t="str">
        <f>IF('[1]Data Checking'!DJ91="","",'[1]Data Checking'!DJ91)</f>
        <v/>
      </c>
      <c r="DG91" t="str">
        <f>IF('[1]Data Checking'!DK91="","",'[1]Data Checking'!DK91)</f>
        <v/>
      </c>
      <c r="DH91" t="str">
        <f>IF('[1]Data Checking'!DL91="","",'[1]Data Checking'!DL91)</f>
        <v/>
      </c>
      <c r="DI91" t="str">
        <f>IF('[1]Data Checking'!DM91="","",'[1]Data Checking'!DM91)</f>
        <v/>
      </c>
      <c r="DJ91" t="str">
        <f>IF('[1]Data Checking'!DN91="","",'[1]Data Checking'!DN91)</f>
        <v/>
      </c>
      <c r="DK91" t="str">
        <f>IF('[1]Data Checking'!DO91="","",'[1]Data Checking'!DO91)</f>
        <v/>
      </c>
      <c r="DL91" t="str">
        <f>IF('[1]Data Checking'!DP91="","",'[1]Data Checking'!DP91)</f>
        <v/>
      </c>
      <c r="DM91" t="str">
        <f>IF('[1]Data Checking'!DQ91="","",'[1]Data Checking'!DQ91)</f>
        <v/>
      </c>
      <c r="DN91" t="str">
        <f>IF('[1]Data Checking'!DR91="","",'[1]Data Checking'!DR91)</f>
        <v/>
      </c>
      <c r="DO91" t="str">
        <f>IF('[1]Data Checking'!DS91="","",'[1]Data Checking'!DS91)</f>
        <v/>
      </c>
      <c r="DP91" t="str">
        <f>IF('[1]Data Checking'!DT91="","",'[1]Data Checking'!DT91)</f>
        <v/>
      </c>
      <c r="DQ91" t="str">
        <f>IF('[1]Data Checking'!DU91="","",'[1]Data Checking'!DU91)</f>
        <v/>
      </c>
      <c r="DR91" t="str">
        <f>IF('[1]Data Checking'!DV91="","",'[1]Data Checking'!DV91)</f>
        <v/>
      </c>
      <c r="DS91" t="str">
        <f>IF('[1]Data Checking'!DW91="","",'[1]Data Checking'!DW91)</f>
        <v/>
      </c>
      <c r="DT91" t="str">
        <f>IF('[1]Data Checking'!DX91="","",'[1]Data Checking'!DX91)</f>
        <v/>
      </c>
      <c r="DU91" t="str">
        <f>IF('[1]Data Checking'!DY91="","",'[1]Data Checking'!DY91)</f>
        <v/>
      </c>
      <c r="DV91" t="str">
        <f>IF('[1]Data Checking'!DZ91="","",'[1]Data Checking'!DZ91)</f>
        <v/>
      </c>
      <c r="DW91" t="str">
        <f>IF('[1]Data Checking'!EA91="","",'[1]Data Checking'!EA91)</f>
        <v/>
      </c>
      <c r="DX91" t="str">
        <f>IF('[1]Data Checking'!EB91="","",'[1]Data Checking'!EB91)</f>
        <v/>
      </c>
      <c r="DY91" t="str">
        <f>IF('[1]Data Checking'!EC91="","",'[1]Data Checking'!EC91)</f>
        <v/>
      </c>
      <c r="DZ91" t="str">
        <f>IF('[1]Data Checking'!ED91="","",'[1]Data Checking'!ED91)</f>
        <v/>
      </c>
      <c r="EA91" t="str">
        <f>IF('[1]Data Checking'!EE91="","",'[1]Data Checking'!EE91)</f>
        <v/>
      </c>
      <c r="EB91" t="str">
        <f>IF('[1]Data Checking'!EF91="","",'[1]Data Checking'!EF91)</f>
        <v/>
      </c>
      <c r="EC91" t="str">
        <f>IF('[1]Data Checking'!EG91="","",'[1]Data Checking'!EG91)</f>
        <v/>
      </c>
      <c r="ED91" t="str">
        <f>IF('[1]Data Checking'!EH91="","",'[1]Data Checking'!EH91)</f>
        <v/>
      </c>
      <c r="EE91" t="str">
        <f>IF('[1]Data Checking'!EI91="","",'[1]Data Checking'!EI91)</f>
        <v/>
      </c>
      <c r="EF91" t="str">
        <f>IF('[1]Data Checking'!EJ91="","",'[1]Data Checking'!EJ91)</f>
        <v/>
      </c>
      <c r="EG91" t="str">
        <f>IF('[1]Data Checking'!EK91="","",'[1]Data Checking'!EK91)</f>
        <v/>
      </c>
      <c r="EH91" t="str">
        <f>IF('[1]Data Checking'!EL91="","",'[1]Data Checking'!EL91)</f>
        <v/>
      </c>
      <c r="EI91" t="str">
        <f>IF('[1]Data Checking'!EM91="","",'[1]Data Checking'!EM91)</f>
        <v/>
      </c>
      <c r="EJ91" t="str">
        <f>IF('[1]Data Checking'!EN91="","",'[1]Data Checking'!EN91)</f>
        <v/>
      </c>
      <c r="EK91" t="str">
        <f>IF('[1]Data Checking'!EO91="","",'[1]Data Checking'!EO91)</f>
        <v/>
      </c>
      <c r="EL91" t="str">
        <f>IF('[1]Data Checking'!EP91="","",'[1]Data Checking'!EP91)</f>
        <v/>
      </c>
      <c r="EM91" t="str">
        <f>IF('[1]Data Checking'!EQ91="","",'[1]Data Checking'!EQ91)</f>
        <v/>
      </c>
      <c r="EN91" t="str">
        <f>IF('[1]Data Checking'!ER91="","",'[1]Data Checking'!ER91)</f>
        <v/>
      </c>
      <c r="EO91" t="str">
        <f>IF('[1]Data Checking'!ES91="","",'[1]Data Checking'!ES91)</f>
        <v/>
      </c>
      <c r="EP91" t="str">
        <f>IF('[1]Data Checking'!ET91="","",'[1]Data Checking'!ET91)</f>
        <v/>
      </c>
      <c r="EQ91" t="str">
        <f>IF('[1]Data Checking'!EU91="","",'[1]Data Checking'!EU91)</f>
        <v/>
      </c>
      <c r="ER91" t="str">
        <f>IF('[1]Data Checking'!EV91="","",'[1]Data Checking'!EV91)</f>
        <v/>
      </c>
      <c r="ES91" t="str">
        <f>IF('[1]Data Checking'!EW91="","",'[1]Data Checking'!EW91)</f>
        <v/>
      </c>
      <c r="ET91" t="str">
        <f>IF('[1]Data Checking'!EX91="","",'[1]Data Checking'!EX91)</f>
        <v/>
      </c>
      <c r="EU91" t="str">
        <f>IF('[1]Data Checking'!EY91="","",'[1]Data Checking'!EY91)</f>
        <v/>
      </c>
      <c r="EV91" t="str">
        <f>IF('[1]Data Checking'!EZ91="","",'[1]Data Checking'!EZ91)</f>
        <v/>
      </c>
      <c r="EW91" t="str">
        <f>IF('[1]Data Checking'!FA91="","",'[1]Data Checking'!FA91)</f>
        <v/>
      </c>
      <c r="EX91" t="str">
        <f>IF('[1]Data Checking'!FB91="","",'[1]Data Checking'!FB91)</f>
        <v/>
      </c>
      <c r="EY91" t="str">
        <f>IF('[1]Data Checking'!FC91="","",'[1]Data Checking'!FC91)</f>
        <v/>
      </c>
      <c r="EZ91" t="str">
        <f>IF('[1]Data Checking'!FD91="","",'[1]Data Checking'!FD91)</f>
        <v/>
      </c>
      <c r="FA91" t="str">
        <f>IF('[1]Data Checking'!FE91="","",'[1]Data Checking'!FE91)</f>
        <v/>
      </c>
      <c r="FB91" t="str">
        <f>IF('[1]Data Checking'!FF91="","",'[1]Data Checking'!FF91)</f>
        <v/>
      </c>
      <c r="FC91" t="str">
        <f>IF('[1]Data Checking'!FG91="","",'[1]Data Checking'!FG91)</f>
        <v/>
      </c>
      <c r="FD91" t="str">
        <f>IF('[1]Data Checking'!FH91="","",'[1]Data Checking'!FH91)</f>
        <v/>
      </c>
      <c r="FE91" t="str">
        <f>IF('[1]Data Checking'!FI91="","",'[1]Data Checking'!FI91)</f>
        <v/>
      </c>
      <c r="FF91" t="str">
        <f>IF('[1]Data Checking'!FJ91="","",'[1]Data Checking'!FJ91)</f>
        <v/>
      </c>
      <c r="FG91" t="str">
        <f>IF('[1]Data Checking'!FK91="","",'[1]Data Checking'!FK91)</f>
        <v/>
      </c>
      <c r="FH91" t="str">
        <f>IF('[1]Data Checking'!FL91="","",'[1]Data Checking'!FL91)</f>
        <v/>
      </c>
      <c r="FI91" t="str">
        <f>IF('[1]Data Checking'!FM91="","",'[1]Data Checking'!FM91)</f>
        <v/>
      </c>
      <c r="FJ91" t="str">
        <f>IF('[1]Data Checking'!FN91="","",'[1]Data Checking'!FN91)</f>
        <v/>
      </c>
      <c r="FK91" t="str">
        <f>IF('[1]Data Checking'!FO91="","",'[1]Data Checking'!FO91)</f>
        <v/>
      </c>
      <c r="FL91" t="str">
        <f>IF('[1]Data Checking'!FP91="","",'[1]Data Checking'!FP91)</f>
        <v/>
      </c>
      <c r="FM91" t="str">
        <f>IF('[1]Data Checking'!FQ91="","",'[1]Data Checking'!FQ91)</f>
        <v/>
      </c>
      <c r="FN91" t="str">
        <f>IF('[1]Data Checking'!FR91="","",'[1]Data Checking'!FR91)</f>
        <v/>
      </c>
      <c r="FO91" t="str">
        <f>IF('[1]Data Checking'!FS91="","",'[1]Data Checking'!FS91)</f>
        <v/>
      </c>
      <c r="FP91" t="str">
        <f>IF('[1]Data Checking'!FT91="","",'[1]Data Checking'!FT91)</f>
        <v/>
      </c>
      <c r="FQ91" t="str">
        <f>IF('[1]Data Checking'!FU91="","",'[1]Data Checking'!FU91)</f>
        <v/>
      </c>
      <c r="FR91" t="str">
        <f>IF('[1]Data Checking'!FV91="","",'[1]Data Checking'!FV91)</f>
        <v/>
      </c>
      <c r="FS91" t="str">
        <f>IF('[1]Data Checking'!FW91="","",'[1]Data Checking'!FW91)</f>
        <v/>
      </c>
      <c r="FT91" t="str">
        <f>IF('[1]Data Checking'!FX91="","",'[1]Data Checking'!FX91)</f>
        <v/>
      </c>
      <c r="FU91" t="str">
        <f>IF('[1]Data Checking'!FY91="","",'[1]Data Checking'!FY91)</f>
        <v/>
      </c>
      <c r="FV91" t="str">
        <f>IF('[1]Data Checking'!FZ91="","",'[1]Data Checking'!FZ91)</f>
        <v/>
      </c>
      <c r="FW91" t="str">
        <f>IF('[1]Data Checking'!GA91="","",'[1]Data Checking'!GA91)</f>
        <v/>
      </c>
      <c r="FX91" t="str">
        <f>IF('[1]Data Checking'!GB91="","",'[1]Data Checking'!GB91)</f>
        <v/>
      </c>
      <c r="FY91" t="str">
        <f>IF('[1]Data Checking'!GC91="","",'[1]Data Checking'!GC91)</f>
        <v/>
      </c>
      <c r="FZ91" t="str">
        <f>IF('[1]Data Checking'!GD91="","",'[1]Data Checking'!GD91)</f>
        <v/>
      </c>
      <c r="GA91" t="str">
        <f>IF('[1]Data Checking'!GE91="","",'[1]Data Checking'!GE91)</f>
        <v/>
      </c>
      <c r="GB91" t="str">
        <f>IF('[1]Data Checking'!GF91="","",'[1]Data Checking'!GF91)</f>
        <v/>
      </c>
      <c r="GC91" t="str">
        <f>IF('[1]Data Checking'!GG91="","",'[1]Data Checking'!GG91)</f>
        <v/>
      </c>
      <c r="GD91" t="str">
        <f>IF('[1]Data Checking'!GH91="","",'[1]Data Checking'!GH91)</f>
        <v/>
      </c>
      <c r="GE91" t="str">
        <f>IF('[1]Data Checking'!GI91="","",'[1]Data Checking'!GI91)</f>
        <v/>
      </c>
      <c r="GF91" t="str">
        <f>IF('[1]Data Checking'!GJ91="","",'[1]Data Checking'!GJ91)</f>
        <v/>
      </c>
      <c r="GG91" t="str">
        <f>IF('[1]Data Checking'!GK91="","",'[1]Data Checking'!GK91)</f>
        <v/>
      </c>
      <c r="GH91" t="str">
        <f>IF('[1]Data Checking'!GL91="","",'[1]Data Checking'!GL91)</f>
        <v/>
      </c>
      <c r="GI91" t="str">
        <f>IF('[1]Data Checking'!GM91="","",'[1]Data Checking'!GM91)</f>
        <v/>
      </c>
      <c r="GJ91" t="str">
        <f>IF('[1]Data Checking'!GN91="","",'[1]Data Checking'!GN91)</f>
        <v/>
      </c>
      <c r="GK91" t="str">
        <f>IF('[1]Data Checking'!GO91="","",'[1]Data Checking'!GO91)</f>
        <v/>
      </c>
      <c r="GL91" t="str">
        <f>IF('[1]Data Checking'!GP91="","",'[1]Data Checking'!GP91)</f>
        <v/>
      </c>
      <c r="GM91" t="str">
        <f>IF('[1]Data Checking'!GQ91="","",'[1]Data Checking'!GQ91)</f>
        <v/>
      </c>
      <c r="GN91" t="str">
        <f>IF('[1]Data Checking'!GR91="","",'[1]Data Checking'!GR91)</f>
        <v/>
      </c>
      <c r="GO91" t="str">
        <f>IF('[1]Data Checking'!GS91="","",'[1]Data Checking'!GS91)</f>
        <v/>
      </c>
      <c r="GP91" t="str">
        <f>IF('[1]Data Checking'!GT91="","",'[1]Data Checking'!GT91)</f>
        <v/>
      </c>
      <c r="GQ91" t="str">
        <f>IF('[1]Data Checking'!GU91="","",'[1]Data Checking'!GU91)</f>
        <v/>
      </c>
      <c r="GR91" t="str">
        <f>IF('[1]Data Checking'!GV91="","",'[1]Data Checking'!GV91)</f>
        <v/>
      </c>
      <c r="GS91" t="str">
        <f>IF('[1]Data Checking'!GW91="","",'[1]Data Checking'!GW91)</f>
        <v/>
      </c>
      <c r="GT91" t="str">
        <f>IF('[1]Data Checking'!GX91="","",'[1]Data Checking'!GX91)</f>
        <v/>
      </c>
      <c r="GU91" t="str">
        <f>IF('[1]Data Checking'!GY91="","",'[1]Data Checking'!GY91)</f>
        <v/>
      </c>
      <c r="GV91" t="str">
        <f>IF('[1]Data Checking'!GZ91="","",'[1]Data Checking'!GZ91)</f>
        <v/>
      </c>
      <c r="GW91" t="str">
        <f>IF('[1]Data Checking'!HA91="","",'[1]Data Checking'!HA91)</f>
        <v/>
      </c>
      <c r="GX91" t="str">
        <f>IF('[1]Data Checking'!HB91="","",'[1]Data Checking'!HB91)</f>
        <v/>
      </c>
      <c r="GY91" t="str">
        <f>IF('[1]Data Checking'!HC91="","",'[1]Data Checking'!HC91)</f>
        <v/>
      </c>
      <c r="GZ91" t="str">
        <f>IF('[1]Data Checking'!HD91="","",'[1]Data Checking'!HD91)</f>
        <v/>
      </c>
      <c r="HA91" t="str">
        <f>IF('[1]Data Checking'!HE91="","",'[1]Data Checking'!HE91)</f>
        <v/>
      </c>
      <c r="HB91" t="str">
        <f>IF('[1]Data Checking'!HF91="","",'[1]Data Checking'!HF91)</f>
        <v/>
      </c>
      <c r="HC91" t="str">
        <f>IF('[1]Data Checking'!HG91="","",'[1]Data Checking'!HG91)</f>
        <v/>
      </c>
      <c r="HD91" t="str">
        <f>IF('[1]Data Checking'!HH91="","",'[1]Data Checking'!HH91)</f>
        <v/>
      </c>
      <c r="HE91" t="str">
        <f>IF('[1]Data Checking'!HI91="","",'[1]Data Checking'!HI91)</f>
        <v/>
      </c>
      <c r="HF91" t="str">
        <f>IF('[1]Data Checking'!HJ91="","",'[1]Data Checking'!HJ91)</f>
        <v/>
      </c>
      <c r="HG91" t="str">
        <f>IF('[1]Data Checking'!HK91="","",'[1]Data Checking'!HK91)</f>
        <v/>
      </c>
      <c r="HH91" t="str">
        <f>IF('[1]Data Checking'!HL91="","",'[1]Data Checking'!HL91)</f>
        <v/>
      </c>
      <c r="HI91" t="str">
        <f>IF('[1]Data Checking'!HM91="","",'[1]Data Checking'!HM91)</f>
        <v/>
      </c>
      <c r="HJ91" t="str">
        <f>IF('[1]Data Checking'!HN91="","",'[1]Data Checking'!HN91)</f>
        <v/>
      </c>
      <c r="HK91" t="str">
        <f>IF('[1]Data Checking'!HO91="","",'[1]Data Checking'!HO91)</f>
        <v/>
      </c>
      <c r="HL91" t="str">
        <f>IF('[1]Data Checking'!HP91="","",'[1]Data Checking'!HP91)</f>
        <v/>
      </c>
      <c r="HM91" t="str">
        <f>IF('[1]Data Checking'!HQ91="","",'[1]Data Checking'!HQ91)</f>
        <v/>
      </c>
      <c r="HN91" t="str">
        <f>IF('[1]Data Checking'!HR91="","",'[1]Data Checking'!HR91)</f>
        <v/>
      </c>
      <c r="HO91" t="str">
        <f>IF('[1]Data Checking'!HS91="","",'[1]Data Checking'!HS91)</f>
        <v/>
      </c>
      <c r="HP91" t="str">
        <f>IF('[1]Data Checking'!HT91="","",'[1]Data Checking'!HT91)</f>
        <v/>
      </c>
      <c r="HQ91" t="str">
        <f>IF('[1]Data Checking'!HU91="","",'[1]Data Checking'!HU91)</f>
        <v/>
      </c>
      <c r="HR91" t="str">
        <f>IF('[1]Data Checking'!HV91="","",'[1]Data Checking'!HV91)</f>
        <v/>
      </c>
      <c r="HS91" t="str">
        <f>IF('[1]Data Checking'!HW91="","",'[1]Data Checking'!HW91)</f>
        <v/>
      </c>
      <c r="HT91" t="str">
        <f>IF('[1]Data Checking'!HX91="","",'[1]Data Checking'!HX91)</f>
        <v/>
      </c>
      <c r="HU91" t="str">
        <f>IF('[1]Data Checking'!HY91="","",'[1]Data Checking'!HY91)</f>
        <v/>
      </c>
      <c r="HV91" t="str">
        <f>IF('[1]Data Checking'!HZ91="","",'[1]Data Checking'!HZ91)</f>
        <v/>
      </c>
      <c r="HW91" t="str">
        <f>IF('[1]Data Checking'!IA91="","",'[1]Data Checking'!IA91)</f>
        <v/>
      </c>
      <c r="HX91" t="str">
        <f>IF('[1]Data Checking'!IB91="","",'[1]Data Checking'!IB91)</f>
        <v/>
      </c>
      <c r="HY91" t="str">
        <f>IF('[1]Data Checking'!IC91="","",'[1]Data Checking'!IC91)</f>
        <v/>
      </c>
      <c r="HZ91">
        <f>IF('[1]Data Checking'!ID91="","",'[1]Data Checking'!ID91)</f>
        <v>75</v>
      </c>
      <c r="IA91" t="str">
        <f>IF('[1]Data Checking'!IE91="","",'[1]Data Checking'!IE91)</f>
        <v>Non</v>
      </c>
      <c r="IB91" t="str">
        <f>IF('[1]Data Checking'!IF91="","",'[1]Data Checking'!IF91)</f>
        <v>Non</v>
      </c>
      <c r="IC91" t="str">
        <f>IF('[1]Data Checking'!IG91="","",'[1]Data Checking'!IG91)</f>
        <v/>
      </c>
      <c r="ID91" t="str">
        <f>IF('[1]Data Checking'!IH91="","",'[1]Data Checking'!IH91)</f>
        <v/>
      </c>
      <c r="IE91" t="str">
        <f>IF('[1]Data Checking'!II91="","",'[1]Data Checking'!II91)</f>
        <v/>
      </c>
      <c r="IF91" t="str">
        <f>IF('[1]Data Checking'!IJ91="","",'[1]Data Checking'!IJ91)</f>
        <v/>
      </c>
      <c r="IG91" t="str">
        <f>IF('[1]Data Checking'!IK91="","",'[1]Data Checking'!IK91)</f>
        <v/>
      </c>
      <c r="IH91" t="str">
        <f>IF('[1]Data Checking'!IL91="","",'[1]Data Checking'!IL91)</f>
        <v/>
      </c>
      <c r="II91" t="str">
        <f>IF('[1]Data Checking'!IM91="","",'[1]Data Checking'!IM91)</f>
        <v/>
      </c>
      <c r="IJ91" t="str">
        <f>IF('[1]Data Checking'!IN91="","",'[1]Data Checking'!IN91)</f>
        <v/>
      </c>
      <c r="IK91" t="str">
        <f>IF('[1]Data Checking'!IO91="","",'[1]Data Checking'!IO91)</f>
        <v>Augmentation des prix</v>
      </c>
      <c r="IL91">
        <f>IF('[1]Data Checking'!IP91="","",'[1]Data Checking'!IP91)</f>
        <v>0</v>
      </c>
      <c r="IM91">
        <f>IF('[1]Data Checking'!IQ91="","",'[1]Data Checking'!IQ91)</f>
        <v>0</v>
      </c>
      <c r="IN91">
        <f>IF('[1]Data Checking'!IR91="","",'[1]Data Checking'!IR91)</f>
        <v>1</v>
      </c>
      <c r="IO91">
        <f>IF('[1]Data Checking'!IS91="","",'[1]Data Checking'!IS91)</f>
        <v>0</v>
      </c>
      <c r="IP91">
        <f>IF('[1]Data Checking'!IT91="","",'[1]Data Checking'!IT91)</f>
        <v>0</v>
      </c>
      <c r="IQ91">
        <f>IF('[1]Data Checking'!IU91="","",'[1]Data Checking'!IU91)</f>
        <v>0</v>
      </c>
      <c r="IR91">
        <f>IF('[1]Data Checking'!IV91="","",'[1]Data Checking'!IV91)</f>
        <v>0</v>
      </c>
      <c r="IS91">
        <f>IF('[1]Data Checking'!IW91="","",'[1]Data Checking'!IW91)</f>
        <v>0</v>
      </c>
      <c r="IT91" t="str">
        <f>IF('[1]Data Checking'!IX91="","",'[1]Data Checking'!IX91)</f>
        <v/>
      </c>
      <c r="IU91" t="str">
        <f>IF('[1]Data Checking'!IY91="","",'[1]Data Checking'!IY91)</f>
        <v>Oui</v>
      </c>
      <c r="IV91" t="str">
        <f>IF('[1]Data Checking'!IZ91="","",'[1]Data Checking'!IZ91)</f>
        <v/>
      </c>
      <c r="IW91" t="str">
        <f>IF('[1]Data Checking'!JA91="","",'[1]Data Checking'!JA91)</f>
        <v>Charbon de bois</v>
      </c>
      <c r="IX91">
        <f>IF('[1]Data Checking'!JB91="","",'[1]Data Checking'!JB91)</f>
        <v>0</v>
      </c>
      <c r="IY91">
        <f>IF('[1]Data Checking'!JC91="","",'[1]Data Checking'!JC91)</f>
        <v>0</v>
      </c>
      <c r="IZ91">
        <f>IF('[1]Data Checking'!JD91="","",'[1]Data Checking'!JD91)</f>
        <v>1</v>
      </c>
      <c r="JA91">
        <f>IF('[1]Data Checking'!JE91="","",'[1]Data Checking'!JE91)</f>
        <v>0</v>
      </c>
      <c r="JB91" t="str">
        <f>IF('[1]Data Checking'!JF91="","",'[1]Data Checking'!JF91)</f>
        <v/>
      </c>
      <c r="JC91" t="str">
        <f>IF('[1]Data Checking'!JG91="","",'[1]Data Checking'!JG91)</f>
        <v/>
      </c>
      <c r="JD91" t="str">
        <f>IF('[1]Data Checking'!JH91="","",'[1]Data Checking'!JH91)</f>
        <v/>
      </c>
      <c r="JE91" t="str">
        <f>IF('[1]Data Checking'!JI91="","",'[1]Data Checking'!JI91)</f>
        <v/>
      </c>
      <c r="JF91" t="str">
        <f>IF('[1]Data Checking'!JJ91="","",'[1]Data Checking'!JJ91)</f>
        <v/>
      </c>
      <c r="JG91" t="str">
        <f>IF('[1]Data Checking'!JK91="","",'[1]Data Checking'!JK91)</f>
        <v/>
      </c>
      <c r="JH91" t="str">
        <f>IF('[1]Data Checking'!JL91="","",'[1]Data Checking'!JL91)</f>
        <v/>
      </c>
      <c r="JI91" t="str">
        <f>IF('[1]Data Checking'!JM91="","",'[1]Data Checking'!JM91)</f>
        <v/>
      </c>
      <c r="JJ91" t="str">
        <f>IF('[1]Data Checking'!JN91="","",'[1]Data Checking'!JN91)</f>
        <v/>
      </c>
      <c r="JK91" t="str">
        <f>IF('[1]Data Checking'!JO91="","",'[1]Data Checking'!JO91)</f>
        <v/>
      </c>
      <c r="JL91" t="str">
        <f>IF('[1]Data Checking'!JP91="","",'[1]Data Checking'!JP91)</f>
        <v/>
      </c>
      <c r="JM91" t="str">
        <f>IF('[1]Data Checking'!JQ91="","",'[1]Data Checking'!JQ91)</f>
        <v/>
      </c>
      <c r="JN91" t="str">
        <f>IF('[1]Data Checking'!JR91="","",'[1]Data Checking'!JR91)</f>
        <v/>
      </c>
      <c r="JO91" t="str">
        <f>IF('[1]Data Checking'!JS91="","",'[1]Data Checking'!JS91)</f>
        <v/>
      </c>
      <c r="JP91" t="str">
        <f>IF('[1]Data Checking'!JT91="","",'[1]Data Checking'!JT91)</f>
        <v/>
      </c>
      <c r="JQ91" t="str">
        <f>IF('[1]Data Checking'!JU91="","",'[1]Data Checking'!JU91)</f>
        <v/>
      </c>
      <c r="JR91" t="str">
        <f>IF('[1]Data Checking'!JV91="","",'[1]Data Checking'!JV91)</f>
        <v/>
      </c>
      <c r="JS91" t="str">
        <f>IF('[1]Data Checking'!JW91="","",'[1]Data Checking'!JW91)</f>
        <v/>
      </c>
      <c r="JT91" t="str">
        <f>IF('[1]Data Checking'!JX91="","",'[1]Data Checking'!JX91)</f>
        <v/>
      </c>
      <c r="JU91" t="str">
        <f>IF('[1]Data Checking'!JY91="","",'[1]Data Checking'!JY91)</f>
        <v/>
      </c>
      <c r="JV91" t="str">
        <f>IF('[1]Data Checking'!JZ91="","",'[1]Data Checking'!JZ91)</f>
        <v/>
      </c>
      <c r="JW91" t="str">
        <f>IF('[1]Data Checking'!KA91="","",'[1]Data Checking'!KA91)</f>
        <v/>
      </c>
      <c r="JX91" t="str">
        <f>IF('[1]Data Checking'!KB91="","",'[1]Data Checking'!KB91)</f>
        <v/>
      </c>
      <c r="JY91" t="str">
        <f>IF('[1]Data Checking'!KC91="","",'[1]Data Checking'!KC91)</f>
        <v/>
      </c>
      <c r="JZ91" t="str">
        <f>IF('[1]Data Checking'!KD91="","",'[1]Data Checking'!KD91)</f>
        <v/>
      </c>
      <c r="KA91" t="str">
        <f>IF('[1]Data Checking'!KE91="","",'[1]Data Checking'!KE91)</f>
        <v/>
      </c>
      <c r="KB91" t="str">
        <f>IF('[1]Data Checking'!KF91="","",'[1]Data Checking'!KF91)</f>
        <v/>
      </c>
      <c r="KC91" t="str">
        <f>IF('[1]Data Checking'!KG91="","",'[1]Data Checking'!KG91)</f>
        <v/>
      </c>
      <c r="KD91" t="str">
        <f>IF('[1]Data Checking'!KH91="","",'[1]Data Checking'!KH91)</f>
        <v/>
      </c>
      <c r="KE91" t="str">
        <f>IF('[1]Data Checking'!KI91="","",'[1]Data Checking'!KI91)</f>
        <v/>
      </c>
      <c r="KF91" t="str">
        <f>IF('[1]Data Checking'!KJ91="","",'[1]Data Checking'!KJ91)</f>
        <v/>
      </c>
      <c r="KG91" t="str">
        <f>IF('[1]Data Checking'!KK91="","",'[1]Data Checking'!KK91)</f>
        <v/>
      </c>
      <c r="KH91" t="str">
        <f>IF('[1]Data Checking'!KL91="","",'[1]Data Checking'!KL91)</f>
        <v/>
      </c>
      <c r="KI91" t="str">
        <f>IF('[1]Data Checking'!KM91="","",'[1]Data Checking'!KM91)</f>
        <v/>
      </c>
      <c r="KJ91" t="str">
        <f>IF('[1]Data Checking'!KN91="","",'[1]Data Checking'!KN91)</f>
        <v/>
      </c>
      <c r="KK91" t="str">
        <f>IF('[1]Data Checking'!KO91="","",'[1]Data Checking'!KO91)</f>
        <v/>
      </c>
      <c r="KL91" t="str">
        <f>IF('[1]Data Checking'!KP91="","",'[1]Data Checking'!KP91)</f>
        <v/>
      </c>
      <c r="KM91" t="str">
        <f>IF('[1]Data Checking'!KQ91="","",'[1]Data Checking'!KQ91)</f>
        <v/>
      </c>
      <c r="KN91" t="str">
        <f>IF('[1]Data Checking'!KR91="","",'[1]Data Checking'!KR91)</f>
        <v/>
      </c>
      <c r="KO91" t="str">
        <f>IF('[1]Data Checking'!KS91="","",'[1]Data Checking'!KS91)</f>
        <v/>
      </c>
      <c r="KP91" t="str">
        <f>IF('[1]Data Checking'!KT91="","",'[1]Data Checking'!KT91)</f>
        <v/>
      </c>
      <c r="KQ91" t="str">
        <f>IF('[1]Data Checking'!KU91="","",'[1]Data Checking'!KU91)</f>
        <v/>
      </c>
      <c r="KR91" t="str">
        <f>IF('[1]Data Checking'!KV91="","",'[1]Data Checking'!KV91)</f>
        <v/>
      </c>
      <c r="KS91" t="str">
        <f>IF('[1]Data Checking'!KW91="","",'[1]Data Checking'!KW91)</f>
        <v/>
      </c>
      <c r="KT91" t="str">
        <f>IF('[1]Data Checking'!KX91="","",'[1]Data Checking'!KX91)</f>
        <v/>
      </c>
      <c r="KU91" t="str">
        <f>IF('[1]Data Checking'!KY91="","",'[1]Data Checking'!KY91)</f>
        <v/>
      </c>
      <c r="KV91" t="str">
        <f>IF('[1]Data Checking'!KZ91="","",'[1]Data Checking'!KZ91)</f>
        <v/>
      </c>
      <c r="KW91" t="str">
        <f>IF('[1]Data Checking'!LA91="","",'[1]Data Checking'!LA91)</f>
        <v/>
      </c>
      <c r="KX91" t="str">
        <f>IF('[1]Data Checking'!LB91="","",'[1]Data Checking'!LB91)</f>
        <v/>
      </c>
      <c r="KY91" t="str">
        <f>IF('[1]Data Checking'!LC91="","",'[1]Data Checking'!LC91)</f>
        <v/>
      </c>
      <c r="KZ91" t="str">
        <f>IF('[1]Data Checking'!LD91="","",'[1]Data Checking'!LD91)</f>
        <v/>
      </c>
      <c r="LA91" t="str">
        <f>IF('[1]Data Checking'!LE91="","",'[1]Data Checking'!LE91)</f>
        <v/>
      </c>
      <c r="LB91" t="str">
        <f>IF('[1]Data Checking'!LF91="","",'[1]Data Checking'!LF91)</f>
        <v/>
      </c>
      <c r="LC91" t="str">
        <f>IF('[1]Data Checking'!LG91="","",'[1]Data Checking'!LG91)</f>
        <v/>
      </c>
      <c r="LD91" t="str">
        <f>IF('[1]Data Checking'!LH91="","",'[1]Data Checking'!LH91)</f>
        <v/>
      </c>
      <c r="LE91" t="str">
        <f>IF('[1]Data Checking'!LI91="","",'[1]Data Checking'!LI91)</f>
        <v/>
      </c>
      <c r="LF91" t="str">
        <f>IF('[1]Data Checking'!LJ91="","",'[1]Data Checking'!LJ91)</f>
        <v/>
      </c>
      <c r="LG91" t="str">
        <f>IF('[1]Data Checking'!LK91="","",'[1]Data Checking'!LK91)</f>
        <v/>
      </c>
      <c r="LH91" t="str">
        <f>IF('[1]Data Checking'!LL91="","",'[1]Data Checking'!LL91)</f>
        <v/>
      </c>
      <c r="LI91" t="str">
        <f>IF('[1]Data Checking'!LM91="","",'[1]Data Checking'!LM91)</f>
        <v/>
      </c>
      <c r="LJ91" t="str">
        <f>IF('[1]Data Checking'!LN91="","",'[1]Data Checking'!LN91)</f>
        <v/>
      </c>
      <c r="LK91" t="str">
        <f>IF('[1]Data Checking'!LO91="","",'[1]Data Checking'!LO91)</f>
        <v/>
      </c>
      <c r="LL91" t="str">
        <f>IF('[1]Data Checking'!LP91="","",'[1]Data Checking'!LP91)</f>
        <v/>
      </c>
      <c r="LM91" t="str">
        <f>IF('[1]Data Checking'!LQ91="","",'[1]Data Checking'!LQ91)</f>
        <v/>
      </c>
      <c r="LN91" t="str">
        <f>IF('[1]Data Checking'!LR91="","",'[1]Data Checking'!LR91)</f>
        <v/>
      </c>
      <c r="LO91" t="str">
        <f>IF('[1]Data Checking'!LS91="","",'[1]Data Checking'!LS91)</f>
        <v/>
      </c>
      <c r="LP91" t="str">
        <f>IF('[1]Data Checking'!LT91="","",'[1]Data Checking'!LT91)</f>
        <v/>
      </c>
      <c r="LQ91" t="str">
        <f>IF('[1]Data Checking'!LU91="","",'[1]Data Checking'!LU91)</f>
        <v/>
      </c>
      <c r="LR91" t="str">
        <f>IF('[1]Data Checking'!LV91="","",'[1]Data Checking'!LV91)</f>
        <v/>
      </c>
      <c r="LS91" t="str">
        <f>IF('[1]Data Checking'!LW91="","",'[1]Data Checking'!LW91)</f>
        <v/>
      </c>
      <c r="LT91" t="str">
        <f>IF('[1]Data Checking'!LX91="","",'[1]Data Checking'!LX91)</f>
        <v/>
      </c>
      <c r="LU91" t="str">
        <f>IF('[1]Data Checking'!LY91="","",'[1]Data Checking'!LY91)</f>
        <v/>
      </c>
      <c r="LV91" t="str">
        <f>IF('[1]Data Checking'!LZ91="","",'[1]Data Checking'!LZ91)</f>
        <v/>
      </c>
      <c r="LW91" t="str">
        <f>IF('[1]Data Checking'!MA91="","",'[1]Data Checking'!MA91)</f>
        <v/>
      </c>
      <c r="LX91" t="str">
        <f>IF('[1]Data Checking'!MB91="","",'[1]Data Checking'!MB91)</f>
        <v/>
      </c>
      <c r="LY91" t="str">
        <f>IF('[1]Data Checking'!MC91="","",'[1]Data Checking'!MC91)</f>
        <v/>
      </c>
      <c r="LZ91" t="str">
        <f>IF('[1]Data Checking'!MD91="","",'[1]Data Checking'!MD91)</f>
        <v/>
      </c>
      <c r="MA91" t="str">
        <f>IF('[1]Data Checking'!ME91="","",'[1]Data Checking'!ME91)</f>
        <v/>
      </c>
      <c r="MB91" t="str">
        <f>IF('[1]Data Checking'!MF91="","",'[1]Data Checking'!MF91)</f>
        <v/>
      </c>
      <c r="MC91" t="str">
        <f>IF('[1]Data Checking'!MG91="","",'[1]Data Checking'!MG91)</f>
        <v/>
      </c>
      <c r="MD91" t="str">
        <f>IF('[1]Data Checking'!MH91="","",'[1]Data Checking'!MH91)</f>
        <v/>
      </c>
      <c r="ME91" t="str">
        <f>IF('[1]Data Checking'!MI91="","",'[1]Data Checking'!MI91)</f>
        <v/>
      </c>
      <c r="MF91" t="str">
        <f>IF('[1]Data Checking'!MJ91="","",'[1]Data Checking'!MJ91)</f>
        <v/>
      </c>
      <c r="MG91" t="str">
        <f>IF('[1]Data Checking'!MK91="","",'[1]Data Checking'!MK91)</f>
        <v/>
      </c>
      <c r="MH91" t="str">
        <f>IF('[1]Data Checking'!ML91="","",'[1]Data Checking'!ML91)</f>
        <v/>
      </c>
      <c r="MI91" t="str">
        <f>IF('[1]Data Checking'!MM91="","",'[1]Data Checking'!MM91)</f>
        <v/>
      </c>
      <c r="MJ91" t="str">
        <f>IF('[1]Data Checking'!MN91="","",'[1]Data Checking'!MN91)</f>
        <v/>
      </c>
      <c r="MK91" t="str">
        <f>IF('[1]Data Checking'!MO91="","",'[1]Data Checking'!MO91)</f>
        <v/>
      </c>
      <c r="ML91" t="str">
        <f>IF('[1]Data Checking'!MP91="","",'[1]Data Checking'!MP91)</f>
        <v/>
      </c>
      <c r="MM91" t="str">
        <f>IF('[1]Data Checking'!MQ91="","",'[1]Data Checking'!MQ91)</f>
        <v/>
      </c>
      <c r="MN91" t="str">
        <f>IF('[1]Data Checking'!MR91="","",'[1]Data Checking'!MR91)</f>
        <v/>
      </c>
      <c r="MO91" t="str">
        <f>IF('[1]Data Checking'!MS91="","",'[1]Data Checking'!MS91)</f>
        <v/>
      </c>
      <c r="MP91" t="str">
        <f>IF('[1]Data Checking'!MT91="","",'[1]Data Checking'!MT91)</f>
        <v/>
      </c>
      <c r="MQ91" t="str">
        <f>IF('[1]Data Checking'!MU91="","",'[1]Data Checking'!MU91)</f>
        <v/>
      </c>
      <c r="MR91" t="str">
        <f>IF('[1]Data Checking'!MV91="","",'[1]Data Checking'!MV91)</f>
        <v/>
      </c>
      <c r="MS91" t="str">
        <f>IF('[1]Data Checking'!MW91="","",'[1]Data Checking'!MW91)</f>
        <v/>
      </c>
      <c r="MT91" t="str">
        <f>IF('[1]Data Checking'!MX91="","",'[1]Data Checking'!MX91)</f>
        <v/>
      </c>
      <c r="MU91" t="str">
        <f>IF('[1]Data Checking'!MY91="","",'[1]Data Checking'!MY91)</f>
        <v/>
      </c>
      <c r="MV91" t="str">
        <f>IF('[1]Data Checking'!MZ91="","",'[1]Data Checking'!MZ91)</f>
        <v/>
      </c>
      <c r="MW91" t="str">
        <f>IF('[1]Data Checking'!NA91="","",'[1]Data Checking'!NA91)</f>
        <v/>
      </c>
      <c r="MX91" t="str">
        <f>IF('[1]Data Checking'!NB91="","",'[1]Data Checking'!NB91)</f>
        <v/>
      </c>
      <c r="MY91" t="str">
        <f>IF('[1]Data Checking'!NC91="","",'[1]Data Checking'!NC91)</f>
        <v/>
      </c>
      <c r="MZ91" t="str">
        <f>IF('[1]Data Checking'!ND91="","",'[1]Data Checking'!ND91)</f>
        <v/>
      </c>
      <c r="NA91" t="str">
        <f>IF('[1]Data Checking'!NE91="","",'[1]Data Checking'!NE91)</f>
        <v/>
      </c>
      <c r="NB91" t="str">
        <f>IF('[1]Data Checking'!NF91="","",'[1]Data Checking'!NF91)</f>
        <v/>
      </c>
      <c r="NC91" t="str">
        <f>IF('[1]Data Checking'!NG91="","",'[1]Data Checking'!NG91)</f>
        <v/>
      </c>
      <c r="ND91" t="str">
        <f>IF('[1]Data Checking'!NH91="","",'[1]Data Checking'!NH91)</f>
        <v/>
      </c>
      <c r="NE91" t="str">
        <f>IF('[1]Data Checking'!NI91="","",'[1]Data Checking'!NI91)</f>
        <v/>
      </c>
      <c r="NF91" t="str">
        <f>IF('[1]Data Checking'!NJ91="","",'[1]Data Checking'!NJ91)</f>
        <v/>
      </c>
      <c r="NG91" t="str">
        <f>IF('[1]Data Checking'!NK91="","",'[1]Data Checking'!NK91)</f>
        <v/>
      </c>
      <c r="NH91" t="str">
        <f>IF('[1]Data Checking'!NL91="","",'[1]Data Checking'!NL91)</f>
        <v/>
      </c>
      <c r="NI91" t="str">
        <f>IF('[1]Data Checking'!NM91="","",'[1]Data Checking'!NM91)</f>
        <v/>
      </c>
      <c r="NJ91" t="str">
        <f>IF('[1]Data Checking'!NN91="","",'[1]Data Checking'!NN91)</f>
        <v/>
      </c>
      <c r="NK91" t="str">
        <f>IF('[1]Data Checking'!NO91="","",'[1]Data Checking'!NO91)</f>
        <v/>
      </c>
      <c r="NL91" t="str">
        <f>IF('[1]Data Checking'!NP91="","",'[1]Data Checking'!NP91)</f>
        <v/>
      </c>
      <c r="NM91" t="str">
        <f>IF('[1]Data Checking'!NQ91="","",'[1]Data Checking'!NQ91)</f>
        <v/>
      </c>
      <c r="NN91" t="str">
        <f>IF('[1]Data Checking'!NR91="","",'[1]Data Checking'!NR91)</f>
        <v/>
      </c>
      <c r="NO91" t="str">
        <f>IF('[1]Data Checking'!NS91="","",'[1]Data Checking'!NS91)</f>
        <v/>
      </c>
      <c r="NP91" t="str">
        <f>IF('[1]Data Checking'!NT91="","",'[1]Data Checking'!NT91)</f>
        <v/>
      </c>
      <c r="NQ91" t="str">
        <f>IF('[1]Data Checking'!NU91="","",'[1]Data Checking'!NU91)</f>
        <v/>
      </c>
      <c r="NR91" t="str">
        <f>IF('[1]Data Checking'!NV91="","",'[1]Data Checking'!NV91)</f>
        <v/>
      </c>
      <c r="NS91" t="str">
        <f>IF('[1]Data Checking'!NW91="","",'[1]Data Checking'!NW91)</f>
        <v/>
      </c>
      <c r="NT91" t="str">
        <f>IF('[1]Data Checking'!NX91="","",'[1]Data Checking'!NX91)</f>
        <v/>
      </c>
      <c r="NU91" t="str">
        <f>IF('[1]Data Checking'!NY91="","",'[1]Data Checking'!NY91)</f>
        <v/>
      </c>
      <c r="NV91" t="str">
        <f>IF('[1]Data Checking'!NZ91="","",'[1]Data Checking'!NZ91)</f>
        <v/>
      </c>
      <c r="NW91" t="str">
        <f>IF('[1]Data Checking'!OA91="","",'[1]Data Checking'!OA91)</f>
        <v/>
      </c>
      <c r="NX91" t="str">
        <f>IF('[1]Data Checking'!OB91="","",'[1]Data Checking'!OB91)</f>
        <v/>
      </c>
      <c r="NY91" t="str">
        <f>IF('[1]Data Checking'!OC91="","",'[1]Data Checking'!OC91)</f>
        <v/>
      </c>
      <c r="NZ91" t="str">
        <f>IF('[1]Data Checking'!OD91="","",'[1]Data Checking'!OD91)</f>
        <v/>
      </c>
      <c r="OA91" t="str">
        <f>IF('[1]Data Checking'!OE91="","",'[1]Data Checking'!OE91)</f>
        <v/>
      </c>
      <c r="OB91" t="str">
        <f>IF('[1]Data Checking'!OF91="","",'[1]Data Checking'!OF91)</f>
        <v/>
      </c>
      <c r="OC91" t="str">
        <f>IF('[1]Data Checking'!OG91="","",'[1]Data Checking'!OG91)</f>
        <v/>
      </c>
      <c r="OD91" t="str">
        <f>IF('[1]Data Checking'!OH91="","",'[1]Data Checking'!OH91)</f>
        <v/>
      </c>
      <c r="OE91" t="str">
        <f>IF('[1]Data Checking'!OI91="","",'[1]Data Checking'!OI91)</f>
        <v/>
      </c>
      <c r="OF91" t="str">
        <f>IF('[1]Data Checking'!OJ91="","",'[1]Data Checking'!OJ91)</f>
        <v/>
      </c>
      <c r="OG91" t="str">
        <f>IF('[1]Data Checking'!OK91="","",'[1]Data Checking'!OK91)</f>
        <v/>
      </c>
      <c r="OH91" t="str">
        <f>IF('[1]Data Checking'!OL91="","",'[1]Data Checking'!OL91)</f>
        <v/>
      </c>
      <c r="OI91" t="str">
        <f>IF('[1]Data Checking'!OM91="","",'[1]Data Checking'!OM91)</f>
        <v/>
      </c>
      <c r="OJ91" t="str">
        <f>IF('[1]Data Checking'!ON91="","",'[1]Data Checking'!ON91)</f>
        <v/>
      </c>
      <c r="OK91" t="str">
        <f>IF('[1]Data Checking'!OO91="","",'[1]Data Checking'!OO91)</f>
        <v/>
      </c>
      <c r="OL91" t="str">
        <f>IF('[1]Data Checking'!OP91="","",'[1]Data Checking'!OP91)</f>
        <v/>
      </c>
      <c r="OM91" t="str">
        <f>IF('[1]Data Checking'!OQ91="","",'[1]Data Checking'!OQ91)</f>
        <v/>
      </c>
      <c r="ON91" t="str">
        <f>IF('[1]Data Checking'!OR91="","",'[1]Data Checking'!OR91)</f>
        <v/>
      </c>
      <c r="OO91" t="str">
        <f>IF('[1]Data Checking'!OS91="","",'[1]Data Checking'!OS91)</f>
        <v/>
      </c>
      <c r="OP91" t="str">
        <f>IF('[1]Data Checking'!OT91="","",'[1]Data Checking'!OT91)</f>
        <v/>
      </c>
      <c r="OQ91" t="str">
        <f>IF('[1]Data Checking'!OU91="","",'[1]Data Checking'!OU91)</f>
        <v/>
      </c>
      <c r="OR91" t="str">
        <f>IF('[1]Data Checking'!OV91="","",'[1]Data Checking'!OV91)</f>
        <v/>
      </c>
      <c r="OS91" t="str">
        <f>IF('[1]Data Checking'!OW91="","",'[1]Data Checking'!OW91)</f>
        <v/>
      </c>
      <c r="OT91" t="str">
        <f>IF('[1]Data Checking'!OX91="","",'[1]Data Checking'!OX91)</f>
        <v/>
      </c>
      <c r="OU91" t="str">
        <f>IF('[1]Data Checking'!OY91="","",'[1]Data Checking'!OY91)</f>
        <v/>
      </c>
      <c r="OV91" t="str">
        <f>IF('[1]Data Checking'!OZ91="","",'[1]Data Checking'!OZ91)</f>
        <v/>
      </c>
      <c r="OW91" t="str">
        <f>IF('[1]Data Checking'!PA91="","",'[1]Data Checking'!PA91)</f>
        <v/>
      </c>
      <c r="OX91" t="str">
        <f>IF('[1]Data Checking'!PB91="","",'[1]Data Checking'!PB91)</f>
        <v/>
      </c>
      <c r="OY91" t="str">
        <f>IF('[1]Data Checking'!PC91="","",'[1]Data Checking'!PC91)</f>
        <v/>
      </c>
      <c r="OZ91" t="str">
        <f>IF('[1]Data Checking'!PD91="","",'[1]Data Checking'!PD91)</f>
        <v/>
      </c>
      <c r="PA91" t="str">
        <f>IF('[1]Data Checking'!PE91="","",'[1]Data Checking'!PE91)</f>
        <v/>
      </c>
      <c r="PB91" t="str">
        <f>IF('[1]Data Checking'!PF91="","",'[1]Data Checking'!PF91)</f>
        <v/>
      </c>
      <c r="PC91" t="str">
        <f>IF('[1]Data Checking'!PG91="","",'[1]Data Checking'!PG91)</f>
        <v/>
      </c>
      <c r="PD91" t="str">
        <f>IF('[1]Data Checking'!PH91="","",'[1]Data Checking'!PH91)</f>
        <v/>
      </c>
      <c r="PE91" t="str">
        <f>IF('[1]Data Checking'!PI91="","",'[1]Data Checking'!PI91)</f>
        <v/>
      </c>
      <c r="PF91" t="str">
        <f>IF('[1]Data Checking'!PJ91="","",'[1]Data Checking'!PJ91)</f>
        <v/>
      </c>
      <c r="PG91" t="str">
        <f>IF('[1]Data Checking'!PK91="","",'[1]Data Checking'!PK91)</f>
        <v/>
      </c>
      <c r="PH91" t="str">
        <f>IF('[1]Data Checking'!PL91="","",'[1]Data Checking'!PL91)</f>
        <v/>
      </c>
      <c r="PI91" t="str">
        <f>IF('[1]Data Checking'!PM91="","",'[1]Data Checking'!PM91)</f>
        <v/>
      </c>
      <c r="PJ91" t="str">
        <f>IF('[1]Data Checking'!PN91="","",'[1]Data Checking'!PN91)</f>
        <v/>
      </c>
      <c r="PK91" t="str">
        <f>IF('[1]Data Checking'!PO91="","",'[1]Data Checking'!PO91)</f>
        <v/>
      </c>
      <c r="PL91" t="str">
        <f>IF('[1]Data Checking'!PP91="","",'[1]Data Checking'!PP91)</f>
        <v/>
      </c>
      <c r="PM91" t="str">
        <f>IF('[1]Data Checking'!PQ91="","",'[1]Data Checking'!PQ91)</f>
        <v/>
      </c>
      <c r="PN91" t="str">
        <f>IF('[1]Data Checking'!PR91="","",'[1]Data Checking'!PR91)</f>
        <v/>
      </c>
      <c r="PO91" t="str">
        <f>IF('[1]Data Checking'!PS91="","",'[1]Data Checking'!PS91)</f>
        <v/>
      </c>
      <c r="PP91" t="str">
        <f>IF('[1]Data Checking'!PT91="","",'[1]Data Checking'!PT91)</f>
        <v/>
      </c>
      <c r="PQ91" t="str">
        <f>IF('[1]Data Checking'!PU91="","",'[1]Data Checking'!PU91)</f>
        <v/>
      </c>
      <c r="PR91" t="str">
        <f>IF('[1]Data Checking'!PV91="","",'[1]Data Checking'!PV91)</f>
        <v/>
      </c>
      <c r="PS91" t="str">
        <f>IF('[1]Data Checking'!PW91="","",'[1]Data Checking'!PW91)</f>
        <v/>
      </c>
      <c r="PT91" t="str">
        <f>IF('[1]Data Checking'!PX91="","",'[1]Data Checking'!PX91)</f>
        <v/>
      </c>
      <c r="PU91" t="str">
        <f>IF('[1]Data Checking'!PY91="","",'[1]Data Checking'!PY91)</f>
        <v/>
      </c>
      <c r="PV91" t="str">
        <f>IF('[1]Data Checking'!PZ91="","",'[1]Data Checking'!PZ91)</f>
        <v/>
      </c>
      <c r="PW91" t="str">
        <f>IF('[1]Data Checking'!QA91="","",'[1]Data Checking'!QA91)</f>
        <v/>
      </c>
      <c r="PX91" t="str">
        <f>IF('[1]Data Checking'!QB91="","",'[1]Data Checking'!QB91)</f>
        <v/>
      </c>
      <c r="PY91" t="str">
        <f>IF('[1]Data Checking'!QC91="","",'[1]Data Checking'!QC91)</f>
        <v/>
      </c>
      <c r="PZ91" t="str">
        <f>IF('[1]Data Checking'!QD91="","",'[1]Data Checking'!QD91)</f>
        <v/>
      </c>
      <c r="QA91" t="str">
        <f>IF('[1]Data Checking'!QE91="","",'[1]Data Checking'!QE91)</f>
        <v/>
      </c>
      <c r="QB91" t="str">
        <f>IF('[1]Data Checking'!QF91="","",'[1]Data Checking'!QF91)</f>
        <v/>
      </c>
      <c r="QC91" t="str">
        <f>IF('[1]Data Checking'!QG91="","",'[1]Data Checking'!QG91)</f>
        <v/>
      </c>
      <c r="QD91" t="str">
        <f>IF('[1]Data Checking'!QH91="","",'[1]Data Checking'!QH91)</f>
        <v/>
      </c>
      <c r="QE91" t="str">
        <f>IF('[1]Data Checking'!QI91="","",'[1]Data Checking'!QI91)</f>
        <v/>
      </c>
      <c r="QF91" t="str">
        <f>IF('[1]Data Checking'!QJ91="","",'[1]Data Checking'!QJ91)</f>
        <v/>
      </c>
      <c r="QG91" t="str">
        <f>IF('[1]Data Checking'!QK91="","",'[1]Data Checking'!QK91)</f>
        <v/>
      </c>
      <c r="QH91" t="str">
        <f>IF('[1]Data Checking'!QL91="","",'[1]Data Checking'!QL91)</f>
        <v/>
      </c>
      <c r="QI91" t="str">
        <f>IF('[1]Data Checking'!QM91="","",'[1]Data Checking'!QM91)</f>
        <v/>
      </c>
      <c r="QJ91" t="str">
        <f>IF('[1]Data Checking'!QN91="","",'[1]Data Checking'!QN91)</f>
        <v/>
      </c>
      <c r="QK91" t="str">
        <f>IF('[1]Data Checking'!QO91="","",'[1]Data Checking'!QO91)</f>
        <v/>
      </c>
      <c r="QL91" t="str">
        <f>IF('[1]Data Checking'!QP91="","",'[1]Data Checking'!QP91)</f>
        <v/>
      </c>
      <c r="QM91" t="str">
        <f>IF('[1]Data Checking'!QQ91="","",'[1]Data Checking'!QQ91)</f>
        <v/>
      </c>
      <c r="QN91" t="str">
        <f>IF('[1]Data Checking'!QR91="","",'[1]Data Checking'!QR91)</f>
        <v/>
      </c>
      <c r="QO91" t="str">
        <f>IF('[1]Data Checking'!QS91="","",'[1]Data Checking'!QS91)</f>
        <v/>
      </c>
      <c r="QP91" t="str">
        <f>IF('[1]Data Checking'!QT91="","",'[1]Data Checking'!QT91)</f>
        <v/>
      </c>
      <c r="QQ91" t="str">
        <f>IF('[1]Data Checking'!QU91="","",'[1]Data Checking'!QU91)</f>
        <v/>
      </c>
      <c r="QR91" t="str">
        <f>IF('[1]Data Checking'!QV91="","",'[1]Data Checking'!QV91)</f>
        <v/>
      </c>
      <c r="QS91" t="str">
        <f>IF('[1]Data Checking'!QW91="","",'[1]Data Checking'!QW91)</f>
        <v/>
      </c>
      <c r="QT91" t="str">
        <f>IF('[1]Data Checking'!QX91="","",'[1]Data Checking'!QX91)</f>
        <v/>
      </c>
      <c r="QU91" t="str">
        <f>IF('[1]Data Checking'!QY91="","",'[1]Data Checking'!QY91)</f>
        <v/>
      </c>
      <c r="QV91" t="str">
        <f>IF('[1]Data Checking'!QZ91="","",'[1]Data Checking'!QZ91)</f>
        <v/>
      </c>
      <c r="QW91" t="str">
        <f>IF('[1]Data Checking'!RA91="","",'[1]Data Checking'!RA91)</f>
        <v/>
      </c>
      <c r="QX91" t="str">
        <f>IF('[1]Data Checking'!RB91="","",'[1]Data Checking'!RB91)</f>
        <v/>
      </c>
      <c r="QY91" t="str">
        <f>IF('[1]Data Checking'!RC91="","",'[1]Data Checking'!RC91)</f>
        <v/>
      </c>
      <c r="QZ91" t="str">
        <f>IF('[1]Data Checking'!RD91="","",'[1]Data Checking'!RD91)</f>
        <v/>
      </c>
      <c r="RA91" t="str">
        <f>IF('[1]Data Checking'!RE91="","",'[1]Data Checking'!RE91)</f>
        <v/>
      </c>
      <c r="RB91" t="str">
        <f>IF('[1]Data Checking'!RF91="","",'[1]Data Checking'!RF91)</f>
        <v/>
      </c>
      <c r="RC91" t="str">
        <f>IF('[1]Data Checking'!RG91="","",'[1]Data Checking'!RG91)</f>
        <v/>
      </c>
      <c r="RD91" t="str">
        <f>IF('[1]Data Checking'!RH91="","",'[1]Data Checking'!RH91)</f>
        <v/>
      </c>
      <c r="RE91" t="str">
        <f>IF('[1]Data Checking'!RI91="","",'[1]Data Checking'!RI91)</f>
        <v/>
      </c>
      <c r="RF91" t="str">
        <f>IF('[1]Data Checking'!RJ91="","",'[1]Data Checking'!RJ91)</f>
        <v/>
      </c>
      <c r="RG91" t="str">
        <f>IF('[1]Data Checking'!RK91="","",'[1]Data Checking'!RK91)</f>
        <v/>
      </c>
      <c r="RH91" t="str">
        <f>IF('[1]Data Checking'!RL91="","",'[1]Data Checking'!RL91)</f>
        <v/>
      </c>
      <c r="RI91" t="str">
        <f>IF('[1]Data Checking'!RM91="","",'[1]Data Checking'!RM91)</f>
        <v/>
      </c>
      <c r="RJ91" t="str">
        <f>IF('[1]Data Checking'!RN91="","",'[1]Data Checking'!RN91)</f>
        <v/>
      </c>
      <c r="RK91" t="str">
        <f>IF('[1]Data Checking'!RO91="","",'[1]Data Checking'!RO91)</f>
        <v/>
      </c>
      <c r="RL91" t="str">
        <f>IF('[1]Data Checking'!RP91="","",'[1]Data Checking'!RP91)</f>
        <v/>
      </c>
      <c r="RM91" t="str">
        <f>IF('[1]Data Checking'!RQ91="","",'[1]Data Checking'!RQ91)</f>
        <v/>
      </c>
      <c r="RN91" t="str">
        <f>IF('[1]Data Checking'!RR91="","",'[1]Data Checking'!RR91)</f>
        <v/>
      </c>
      <c r="RO91" t="str">
        <f>IF('[1]Data Checking'!RS91="","",'[1]Data Checking'!RS91)</f>
        <v/>
      </c>
      <c r="RP91" t="str">
        <f>IF('[1]Data Checking'!RT91="","",'[1]Data Checking'!RT91)</f>
        <v/>
      </c>
      <c r="RQ91" t="str">
        <f>IF('[1]Data Checking'!RU91="","",'[1]Data Checking'!RU91)</f>
        <v/>
      </c>
      <c r="RR91" t="str">
        <f>IF('[1]Data Checking'!RV91="","",'[1]Data Checking'!RV91)</f>
        <v/>
      </c>
      <c r="RS91" t="str">
        <f>IF('[1]Data Checking'!RW91="","",'[1]Data Checking'!RW91)</f>
        <v/>
      </c>
      <c r="RT91" t="str">
        <f>IF('[1]Data Checking'!RX91="","",'[1]Data Checking'!RX91)</f>
        <v/>
      </c>
      <c r="RU91" t="str">
        <f>IF('[1]Data Checking'!RY91="","",'[1]Data Checking'!RY91)</f>
        <v/>
      </c>
      <c r="RV91" t="str">
        <f>IF('[1]Data Checking'!RZ91="","",'[1]Data Checking'!RZ91)</f>
        <v/>
      </c>
      <c r="RW91" t="str">
        <f>IF('[1]Data Checking'!SA91="","",'[1]Data Checking'!SA91)</f>
        <v/>
      </c>
      <c r="RX91" t="str">
        <f>IF('[1]Data Checking'!SB91="","",'[1]Data Checking'!SB91)</f>
        <v/>
      </c>
      <c r="RY91" t="str">
        <f>IF('[1]Data Checking'!SC91="","",'[1]Data Checking'!SC91)</f>
        <v/>
      </c>
      <c r="RZ91" t="str">
        <f>IF('[1]Data Checking'!SD91="","",'[1]Data Checking'!SD91)</f>
        <v/>
      </c>
      <c r="SA91" t="str">
        <f>IF('[1]Data Checking'!SE91="","",'[1]Data Checking'!SE91)</f>
        <v/>
      </c>
      <c r="SB91" t="str">
        <f>IF('[1]Data Checking'!SF91="","",'[1]Data Checking'!SF91)</f>
        <v/>
      </c>
      <c r="SC91" t="str">
        <f>IF('[1]Data Checking'!SG91="","",'[1]Data Checking'!SG91)</f>
        <v/>
      </c>
      <c r="SD91" t="str">
        <f>IF('[1]Data Checking'!SH91="","",'[1]Data Checking'!SH91)</f>
        <v/>
      </c>
      <c r="SE91" t="str">
        <f>IF('[1]Data Checking'!SI91="","",'[1]Data Checking'!SI91)</f>
        <v/>
      </c>
      <c r="SF91" t="str">
        <f>IF('[1]Data Checking'!SJ91="","",'[1]Data Checking'!SJ91)</f>
        <v/>
      </c>
      <c r="SG91" t="str">
        <f>IF('[1]Data Checking'!SK91="","",'[1]Data Checking'!SK91)</f>
        <v/>
      </c>
      <c r="SH91" t="str">
        <f>IF('[1]Data Checking'!SL91="","",'[1]Data Checking'!SL91)</f>
        <v/>
      </c>
      <c r="SI91" t="str">
        <f>IF('[1]Data Checking'!SM91="","",'[1]Data Checking'!SM91)</f>
        <v/>
      </c>
      <c r="SJ91" t="str">
        <f>IF('[1]Data Checking'!SN91="","",'[1]Data Checking'!SN91)</f>
        <v/>
      </c>
      <c r="SK91" t="str">
        <f>IF('[1]Data Checking'!SO91="","",'[1]Data Checking'!SO91)</f>
        <v/>
      </c>
      <c r="SL91" t="str">
        <f>IF('[1]Data Checking'!SP91="","",'[1]Data Checking'!SP91)</f>
        <v/>
      </c>
      <c r="SM91" t="str">
        <f>IF('[1]Data Checking'!SQ91="","",'[1]Data Checking'!SQ91)</f>
        <v/>
      </c>
      <c r="SN91" t="str">
        <f>IF('[1]Data Checking'!SR91="","",'[1]Data Checking'!SR91)</f>
        <v/>
      </c>
      <c r="SO91" t="str">
        <f>IF('[1]Data Checking'!SS91="","",'[1]Data Checking'!SS91)</f>
        <v/>
      </c>
      <c r="SP91" t="str">
        <f>IF('[1]Data Checking'!ST91="","",'[1]Data Checking'!ST91)</f>
        <v/>
      </c>
      <c r="SQ91" t="str">
        <f>IF('[1]Data Checking'!SU91="","",'[1]Data Checking'!SU91)</f>
        <v/>
      </c>
      <c r="SR91" t="str">
        <f>IF('[1]Data Checking'!SV91="","",'[1]Data Checking'!SV91)</f>
        <v/>
      </c>
      <c r="SS91" t="str">
        <f>IF('[1]Data Checking'!SW91="","",'[1]Data Checking'!SW91)</f>
        <v/>
      </c>
      <c r="ST91" t="str">
        <f>IF('[1]Data Checking'!SX91="","",'[1]Data Checking'!SX91)</f>
        <v/>
      </c>
      <c r="SU91" t="str">
        <f>IF('[1]Data Checking'!SY91="","",'[1]Data Checking'!SY91)</f>
        <v/>
      </c>
      <c r="SV91" t="str">
        <f>IF('[1]Data Checking'!SZ91="","",'[1]Data Checking'!SZ91)</f>
        <v/>
      </c>
      <c r="SW91" t="str">
        <f>IF('[1]Data Checking'!TA91="","",'[1]Data Checking'!TA91)</f>
        <v/>
      </c>
      <c r="SX91" t="str">
        <f>IF('[1]Data Checking'!TB91="","",'[1]Data Checking'!TB91)</f>
        <v/>
      </c>
      <c r="SY91" t="str">
        <f>IF('[1]Data Checking'!TC91="","",'[1]Data Checking'!TC91)</f>
        <v/>
      </c>
      <c r="SZ91" t="str">
        <f>IF('[1]Data Checking'!TD91="","",'[1]Data Checking'!TD91)</f>
        <v/>
      </c>
      <c r="TA91" t="str">
        <f>IF('[1]Data Checking'!TE91="","",'[1]Data Checking'!TE91)</f>
        <v/>
      </c>
      <c r="TB91" t="str">
        <f>IF('[1]Data Checking'!TF91="","",'[1]Data Checking'!TF91)</f>
        <v/>
      </c>
      <c r="TC91" t="str">
        <f>IF('[1]Data Checking'!TG91="","",'[1]Data Checking'!TG91)</f>
        <v/>
      </c>
      <c r="TD91" t="str">
        <f>IF('[1]Data Checking'!TH91="","",'[1]Data Checking'!TH91)</f>
        <v/>
      </c>
      <c r="TE91" t="str">
        <f>IF('[1]Data Checking'!TI91="","",'[1]Data Checking'!TI91)</f>
        <v/>
      </c>
      <c r="TF91" t="str">
        <f>IF('[1]Data Checking'!TJ91="","",'[1]Data Checking'!TJ91)</f>
        <v/>
      </c>
      <c r="TG91" t="str">
        <f>IF('[1]Data Checking'!TK91="","",'[1]Data Checking'!TK91)</f>
        <v/>
      </c>
      <c r="TH91" t="str">
        <f>IF('[1]Data Checking'!TL91="","",'[1]Data Checking'!TL91)</f>
        <v/>
      </c>
      <c r="TI91" t="str">
        <f>IF('[1]Data Checking'!TM91="","",'[1]Data Checking'!TM91)</f>
        <v/>
      </c>
      <c r="TJ91">
        <f>IF('[1]Data Checking'!TN91="","",'[1]Data Checking'!TN91)</f>
        <v>0</v>
      </c>
      <c r="TK91">
        <f>IF('[1]Data Checking'!TO91="","",'[1]Data Checking'!TO91)</f>
        <v>0</v>
      </c>
      <c r="TL91">
        <f>IF('[1]Data Checking'!TP91="","",'[1]Data Checking'!TP91)</f>
        <v>0</v>
      </c>
      <c r="TM91">
        <f>IF('[1]Data Checking'!TQ91="","",'[1]Data Checking'!TQ91)</f>
        <v>0</v>
      </c>
      <c r="TN91">
        <f>IF('[1]Data Checking'!TR91="","",'[1]Data Checking'!TR91)</f>
        <v>0</v>
      </c>
      <c r="TO91" t="str">
        <f>IF('[1]Data Checking'!TS91="","",'[1]Data Checking'!TS91)</f>
        <v/>
      </c>
      <c r="TP91" t="str">
        <f>IF('[1]Data Checking'!TT91="","",'[1]Data Checking'!TT91)</f>
        <v/>
      </c>
      <c r="TQ91">
        <f>IF('[1]Data Checking'!TU91="","",'[1]Data Checking'!TU91)</f>
        <v>238059264</v>
      </c>
      <c r="TR91" t="str">
        <f>IF('[1]Data Checking'!TV91="","",'[1]Data Checking'!TV91)</f>
        <v>ed7aee94-8e57-43ec-a415-91852325b802</v>
      </c>
      <c r="TS91">
        <f>IF('[1]Data Checking'!TW91="","",'[1]Data Checking'!TW91)</f>
        <v>44532.534571759257</v>
      </c>
      <c r="TT91" t="str">
        <f>IF('[1]Data Checking'!TX91="","",'[1]Data Checking'!TX91)</f>
        <v/>
      </c>
      <c r="TU91" t="str">
        <f>IF('[1]Data Checking'!TY91="","",'[1]Data Checking'!TY91)</f>
        <v/>
      </c>
      <c r="TV91" t="str">
        <f>IF('[1]Data Checking'!TZ91="","",'[1]Data Checking'!TZ91)</f>
        <v>submitted_via_web</v>
      </c>
      <c r="TW91" t="str">
        <f>IF('[1]Data Checking'!UA91="","",'[1]Data Checking'!UA91)</f>
        <v>icsm_haiti</v>
      </c>
      <c r="TX91" t="str">
        <f>IF('[1]Data Checking'!UB91="","",'[1]Data Checking'!UB91)</f>
        <v/>
      </c>
      <c r="TY91">
        <f>IF('[1]Data Checking'!UC91="","",'[1]Data Checking'!UC91)</f>
        <v>93</v>
      </c>
      <c r="TZ91" t="str">
        <f>IF('[1]Data Checking'!UD91="","",'[1]Data Checking'!UD91)</f>
        <v/>
      </c>
      <c r="UA91" t="e">
        <f>IF('[1]Data Checking'!UL91="","",'[1]Data Checking'!UL91)</f>
        <v>#REF!</v>
      </c>
      <c r="UB91" t="e">
        <f>IF('[1]Data Checking'!UM91="","",'[1]Data Checking'!UM91)</f>
        <v>#REF!</v>
      </c>
      <c r="UC91" t="e">
        <f>IF('[1]Data Checking'!UN91="","",'[1]Data Checking'!UN91)</f>
        <v>#REF!</v>
      </c>
    </row>
    <row r="92" spans="1:549">
      <c r="A92">
        <f>IF('[1]Data Checking'!D92="","",'[1]Data Checking'!D92)</f>
        <v>44525.525744872677</v>
      </c>
      <c r="B92">
        <f>IF('[1]Data Checking'!E92="","",'[1]Data Checking'!E92)</f>
        <v>44525.534332187497</v>
      </c>
      <c r="C92">
        <f>IF('[1]Data Checking'!F92="","",'[1]Data Checking'!F92)</f>
        <v>44525</v>
      </c>
      <c r="D92" t="str">
        <f>IF('[1]Data Checking'!H92="","",'[1]Data Checking'!H92)</f>
        <v>audit.csv</v>
      </c>
      <c r="E92" t="str">
        <f>IF('[1]Data Checking'!I92="","",'[1]Data Checking'!I92)</f>
        <v>icsm_haiti</v>
      </c>
      <c r="F92" t="str">
        <f>IF('[1]Data Checking'!J92="","",'[1]Data Checking'!J92)</f>
        <v/>
      </c>
      <c r="G92" t="str">
        <f>IF('[1]Data Checking'!K92="","",'[1]Data Checking'!K92)</f>
        <v>0</v>
      </c>
      <c r="H92">
        <f>IF('[1]Data Checking'!L92="","",'[1]Data Checking'!L92)</f>
        <v>44525</v>
      </c>
      <c r="I92" t="str">
        <f>IF('[1]Data Checking'!M92="","",'[1]Data Checking'!M92)</f>
        <v>GOAL</v>
      </c>
      <c r="J92" t="str">
        <f>IF('[1]Data Checking'!N92="","",'[1]Data Checking'!N92)</f>
        <v/>
      </c>
      <c r="K92" t="str">
        <f>IF('[1]Data Checking'!O92="","",'[1]Data Checking'!O92)</f>
        <v>goal</v>
      </c>
      <c r="L92" t="str">
        <f>IF('[1]Data Checking'!P92="","",'[1]Data Checking'!P92)</f>
        <v>GOAL</v>
      </c>
      <c r="M92" t="str">
        <f>IF('[1]Data Checking'!Q92="","",'[1]Data Checking'!Q92)</f>
        <v>GOAL</v>
      </c>
      <c r="N92" t="str">
        <f>IF('[1]Data Checking'!R92="","",'[1]Data Checking'!R92)</f>
        <v>Goal enquêteur 1</v>
      </c>
      <c r="O92" t="str">
        <f>IF('[1]Data Checking'!S92="","",'[1]Data Checking'!S92)</f>
        <v/>
      </c>
      <c r="P92" t="str">
        <f>IF('[1]Data Checking'!T92="","",'[1]Data Checking'!T92)</f>
        <v>goal_1</v>
      </c>
      <c r="Q92" t="str">
        <f>IF('[1]Data Checking'!U92="","",'[1]Data Checking'!U92)</f>
        <v>Goal enquêteur 1</v>
      </c>
      <c r="R92" t="str">
        <f>IF('[1]Data Checking'!V92="","",'[1]Data Checking'!V92)</f>
        <v>Goal enquêteur 1</v>
      </c>
      <c r="S92" t="str">
        <f>IF('[1]Data Checking'!W92="","",'[1]Data Checking'!W92)</f>
        <v>Ouest</v>
      </c>
      <c r="T92" t="str">
        <f>IF('[1]Data Checking'!X92="","",'[1]Data Checking'!X92)</f>
        <v>Port-au-Prince</v>
      </c>
      <c r="U92" t="str">
        <f>IF('[1]Data Checking'!Y92="","",'[1]Data Checking'!Y92)</f>
        <v>HT0111</v>
      </c>
      <c r="V92" t="str">
        <f>IF('[1]Data Checking'!Z92="","",'[1]Data Checking'!Z92)</f>
        <v>Port-au-Prince</v>
      </c>
      <c r="W92" t="str">
        <f>IF('[1]Data Checking'!AA92="","",'[1]Data Checking'!AA92)</f>
        <v>1ere Section Turgeau</v>
      </c>
      <c r="X92" t="str">
        <f>IF('[1]Data Checking'!AB92="","",'[1]Data Checking'!AB92)</f>
        <v>HT0111-03</v>
      </c>
      <c r="Y92" t="str">
        <f>IF('[1]Data Checking'!AC92="","",'[1]Data Checking'!AC92)</f>
        <v>3e Section Martissant</v>
      </c>
      <c r="Z92" t="str">
        <f>IF('[1]Data Checking'!AD92="","",'[1]Data Checking'!AD92)</f>
        <v>Centre-ville de Port-au-Prince / Salomon</v>
      </c>
      <c r="AA92" t="str">
        <f>IF('[1]Data Checking'!AE92="","",'[1]Data Checking'!AE92)</f>
        <v/>
      </c>
      <c r="AB92" t="str">
        <f>IF('[1]Data Checking'!AF92="","",'[1]Data Checking'!AF92)</f>
        <v>pap_1</v>
      </c>
      <c r="AC92" t="str">
        <f>IF('[1]Data Checking'!AG92="","",'[1]Data Checking'!AG92)</f>
        <v>Centre-ville de Port-au-Prince / Salomon</v>
      </c>
      <c r="AD92" t="str">
        <f>IF('[1]Data Checking'!AH92="","",'[1]Data Checking'!AH92)</f>
        <v>Centre-ville de Port-au-Prince / Salomon</v>
      </c>
      <c r="AE92" t="str">
        <f>IF('[1]Data Checking'!AI92="","",'[1]Data Checking'!AI92)</f>
        <v>Marché Salomon</v>
      </c>
      <c r="AF92" t="str">
        <f>IF('[1]Data Checking'!AJ92="","",'[1]Data Checking'!AJ92)</f>
        <v/>
      </c>
      <c r="AG92" t="str">
        <f>IF('[1]Data Checking'!AK92="","",'[1]Data Checking'!AK92)</f>
        <v>salomon</v>
      </c>
      <c r="AH92" t="str">
        <f>IF('[1]Data Checking'!AL92="","",'[1]Data Checking'!AL92)</f>
        <v>Marché Salomon</v>
      </c>
      <c r="AI92" t="str">
        <f>IF('[1]Data Checking'!AM92="","",'[1]Data Checking'!AM92)</f>
        <v>Marché Salomon</v>
      </c>
      <c r="AJ92" t="str">
        <f>IF('[1]Data Checking'!AN92="","",'[1]Data Checking'!AN92)</f>
        <v>Milieu urbain</v>
      </c>
      <c r="AK92" t="str">
        <f>IF('[1]Data Checking'!AO92="","",'[1]Data Checking'!AO92)</f>
        <v>Enquête auprès d'un marchand</v>
      </c>
      <c r="AL92" t="str">
        <f>IF('[1]Data Checking'!AP92="","",'[1]Data Checking'!AP92)</f>
        <v>Oui</v>
      </c>
      <c r="AM92" t="str">
        <f>IF('[1]Data Checking'!AQ92="","",'[1]Data Checking'!AQ92)</f>
        <v/>
      </c>
      <c r="AN92" t="str">
        <f>IF('[1]Data Checking'!AR92="","",'[1]Data Checking'!AR92)</f>
        <v>Oui</v>
      </c>
      <c r="AO92" t="str">
        <f>IF('[1]Data Checking'!AS92="","",'[1]Data Checking'!AS92)</f>
        <v/>
      </c>
      <c r="AP92" t="str">
        <f>IF('[1]Data Checking'!AT92="","",'[1]Data Checking'!AT92)</f>
        <v>Femme</v>
      </c>
      <c r="AQ92">
        <f>IF('[1]Data Checking'!AU92="","",'[1]Data Checking'!AU92)</f>
        <v>44525</v>
      </c>
      <c r="AR92">
        <f>IF('[1]Data Checking'!AV92="","",'[1]Data Checking'!AV92)</f>
        <v>44525</v>
      </c>
      <c r="AS92" t="str">
        <f>IF('[1]Data Checking'!AW92="","",'[1]Data Checking'!AW92)</f>
        <v>Détaillant sur une table</v>
      </c>
      <c r="AT92" t="str">
        <f>IF('[1]Data Checking'!AX92="","",'[1]Data Checking'!AX92)</f>
        <v/>
      </c>
      <c r="AU92" t="str">
        <f>IF('[1]Data Checking'!AY92="","",'[1]Data Checking'!AY92)</f>
        <v>Nourriture</v>
      </c>
      <c r="AV92">
        <f>IF('[1]Data Checking'!AZ92="","",'[1]Data Checking'!AZ92)</f>
        <v>1</v>
      </c>
      <c r="AW92">
        <f>IF('[1]Data Checking'!BA92="","",'[1]Data Checking'!BA92)</f>
        <v>0</v>
      </c>
      <c r="AX92">
        <f>IF('[1]Data Checking'!BB92="","",'[1]Data Checking'!BB92)</f>
        <v>0</v>
      </c>
      <c r="AY92">
        <f>IF('[1]Data Checking'!BC92="","",'[1]Data Checking'!BC92)</f>
        <v>0</v>
      </c>
      <c r="AZ92" t="str">
        <f>IF('[1]Data Checking'!BD92="","",'[1]Data Checking'!BD92)</f>
        <v>nourriture</v>
      </c>
      <c r="BA92" t="str">
        <f>IF('[1]Data Checking'!BE92="","",'[1]Data Checking'!BE92)</f>
        <v>Nourriture</v>
      </c>
      <c r="BB92" t="str">
        <f>IF('[1]Data Checking'!BF92="","",'[1]Data Checking'!BF92)</f>
        <v>En espèces (Gourde)</v>
      </c>
      <c r="BC92">
        <f>IF('[1]Data Checking'!BG92="","",'[1]Data Checking'!BG92)</f>
        <v>1</v>
      </c>
      <c r="BD92">
        <f>IF('[1]Data Checking'!BH92="","",'[1]Data Checking'!BH92)</f>
        <v>0</v>
      </c>
      <c r="BE92">
        <f>IF('[1]Data Checking'!BI92="","",'[1]Data Checking'!BI92)</f>
        <v>0</v>
      </c>
      <c r="BF92">
        <f>IF('[1]Data Checking'!BJ92="","",'[1]Data Checking'!BJ92)</f>
        <v>0</v>
      </c>
      <c r="BG92">
        <f>IF('[1]Data Checking'!BK92="","",'[1]Data Checking'!BK92)</f>
        <v>0</v>
      </c>
      <c r="BH92">
        <f>IF('[1]Data Checking'!BL92="","",'[1]Data Checking'!BL92)</f>
        <v>0</v>
      </c>
      <c r="BI92">
        <f>IF('[1]Data Checking'!BM92="","",'[1]Data Checking'!BM92)</f>
        <v>0</v>
      </c>
      <c r="BJ92">
        <f>IF('[1]Data Checking'!BN92="","",'[1]Data Checking'!BN92)</f>
        <v>0</v>
      </c>
      <c r="BK92">
        <f>IF('[1]Data Checking'!BO92="","",'[1]Data Checking'!BO92)</f>
        <v>0</v>
      </c>
      <c r="BL92">
        <f>IF('[1]Data Checking'!BP92="","",'[1]Data Checking'!BP92)</f>
        <v>0</v>
      </c>
      <c r="BM92" t="str">
        <f>IF('[1]Data Checking'!BQ92="","",'[1]Data Checking'!BQ92)</f>
        <v/>
      </c>
      <c r="BN92" t="str">
        <f>IF('[1]Data Checking'!BR92="","",'[1]Data Checking'!BR92)</f>
        <v>Oui, il y a moins de commerçants par rapport au mois passé</v>
      </c>
      <c r="BO92" t="str">
        <f>IF('[1]Data Checking'!BS92="","",'[1]Data Checking'!BS92)</f>
        <v>Moins de 20</v>
      </c>
      <c r="BP92" t="str">
        <f>IF('[1]Data Checking'!BT92="","",'[1]Data Checking'!BT92)</f>
        <v>Riz Farine de blé blanche Sucre</v>
      </c>
      <c r="BQ92">
        <f>IF('[1]Data Checking'!BU92="","",'[1]Data Checking'!BU92)</f>
        <v>1</v>
      </c>
      <c r="BR92">
        <f>IF('[1]Data Checking'!BV92="","",'[1]Data Checking'!BV92)</f>
        <v>1</v>
      </c>
      <c r="BS92">
        <f>IF('[1]Data Checking'!BW92="","",'[1]Data Checking'!BW92)</f>
        <v>0</v>
      </c>
      <c r="BT92">
        <f>IF('[1]Data Checking'!BX92="","",'[1]Data Checking'!BX92)</f>
        <v>1</v>
      </c>
      <c r="BU92">
        <f>IF('[1]Data Checking'!BY92="","",'[1]Data Checking'!BY92)</f>
        <v>0</v>
      </c>
      <c r="BV92">
        <f>IF('[1]Data Checking'!BZ92="","",'[1]Data Checking'!BZ92)</f>
        <v>0</v>
      </c>
      <c r="BW92">
        <f>IF('[1]Data Checking'!CA92="","",'[1]Data Checking'!CA92)</f>
        <v>0</v>
      </c>
      <c r="BX92">
        <f>IF('[1]Data Checking'!CB92="","",'[1]Data Checking'!CB92)</f>
        <v>0</v>
      </c>
      <c r="BY92" t="str">
        <f>IF('[1]Data Checking'!CC92="","",'[1]Data Checking'!CC92)</f>
        <v>Oui je connais le prix de mes produits en grosse marmite</v>
      </c>
      <c r="BZ92">
        <f>IF('[1]Data Checking'!CD92="","",'[1]Data Checking'!CD92)</f>
        <v>300</v>
      </c>
      <c r="CA92">
        <f>IF('[1]Data Checking'!CE92="","",'[1]Data Checking'!CE92)</f>
        <v>150</v>
      </c>
      <c r="CB92" t="str">
        <f>IF('[1]Data Checking'!CF92="","",'[1]Data Checking'!CF92)</f>
        <v>Non</v>
      </c>
      <c r="CC92">
        <f>IF('[1]Data Checking'!CG92="","",'[1]Data Checking'!CG92)</f>
        <v>350</v>
      </c>
      <c r="CD92">
        <f>IF('[1]Data Checking'!CH92="","",'[1]Data Checking'!CH92)</f>
        <v>134.61538461538399</v>
      </c>
      <c r="CE92" t="str">
        <f>IF('[1]Data Checking'!CI92="","",'[1]Data Checking'!CI92)</f>
        <v>Oui</v>
      </c>
      <c r="CF92" t="str">
        <f>IF('[1]Data Checking'!CJ92="","",'[1]Data Checking'!CJ92)</f>
        <v/>
      </c>
      <c r="CG92" t="str">
        <f>IF('[1]Data Checking'!CK92="","",'[1]Data Checking'!CK92)</f>
        <v/>
      </c>
      <c r="CH92" t="str">
        <f>IF('[1]Data Checking'!CL92="","",'[1]Data Checking'!CL92)</f>
        <v/>
      </c>
      <c r="CI92">
        <f>IF('[1]Data Checking'!CM92="","",'[1]Data Checking'!CM92)</f>
        <v>350</v>
      </c>
      <c r="CJ92">
        <f>IF('[1]Data Checking'!CN92="","",'[1]Data Checking'!CN92)</f>
        <v>120.689655172413</v>
      </c>
      <c r="CK92" t="str">
        <f>IF('[1]Data Checking'!CO92="","",'[1]Data Checking'!CO92)</f>
        <v>Oui</v>
      </c>
      <c r="CL92" t="str">
        <f>IF('[1]Data Checking'!CP92="","",'[1]Data Checking'!CP92)</f>
        <v/>
      </c>
      <c r="CM92" t="str">
        <f>IF('[1]Data Checking'!CQ92="","",'[1]Data Checking'!CQ92)</f>
        <v/>
      </c>
      <c r="CN92" t="str">
        <f>IF('[1]Data Checking'!CR92="","",'[1]Data Checking'!CR92)</f>
        <v/>
      </c>
      <c r="CO92" t="str">
        <f>IF('[1]Data Checking'!CS92="","",'[1]Data Checking'!CS92)</f>
        <v/>
      </c>
      <c r="CP92" t="str">
        <f>IF('[1]Data Checking'!CT92="","",'[1]Data Checking'!CT92)</f>
        <v/>
      </c>
      <c r="CQ92" t="str">
        <f>IF('[1]Data Checking'!CU92="","",'[1]Data Checking'!CU92)</f>
        <v/>
      </c>
      <c r="CR92" t="str">
        <f>IF('[1]Data Checking'!CV92="","",'[1]Data Checking'!CV92)</f>
        <v/>
      </c>
      <c r="CS92" t="str">
        <f>IF('[1]Data Checking'!CW92="","",'[1]Data Checking'!CW92)</f>
        <v/>
      </c>
      <c r="CT92" t="str">
        <f>IF('[1]Data Checking'!CX92="","",'[1]Data Checking'!CX92)</f>
        <v/>
      </c>
      <c r="CU92" t="str">
        <f>IF('[1]Data Checking'!CY92="","",'[1]Data Checking'!CY92)</f>
        <v/>
      </c>
      <c r="CV92" t="str">
        <f>IF('[1]Data Checking'!CZ92="","",'[1]Data Checking'!CZ92)</f>
        <v/>
      </c>
      <c r="CW92" t="str">
        <f>IF('[1]Data Checking'!DA92="","",'[1]Data Checking'!DA92)</f>
        <v/>
      </c>
      <c r="CX92" t="str">
        <f>IF('[1]Data Checking'!DB92="","",'[1]Data Checking'!DB92)</f>
        <v/>
      </c>
      <c r="CY92" t="str">
        <f>IF('[1]Data Checking'!DC92="","",'[1]Data Checking'!DC92)</f>
        <v/>
      </c>
      <c r="CZ92" t="str">
        <f>IF('[1]Data Checking'!DD92="","",'[1]Data Checking'!DD92)</f>
        <v/>
      </c>
      <c r="DA92" t="str">
        <f>IF('[1]Data Checking'!DE92="","",'[1]Data Checking'!DE92)</f>
        <v/>
      </c>
      <c r="DB92" t="str">
        <f>IF('[1]Data Checking'!DF92="","",'[1]Data Checking'!DF92)</f>
        <v/>
      </c>
      <c r="DC92" t="str">
        <f>IF('[1]Data Checking'!DG92="","",'[1]Data Checking'!DG92)</f>
        <v/>
      </c>
      <c r="DD92" t="str">
        <f>IF('[1]Data Checking'!DH92="","",'[1]Data Checking'!DH92)</f>
        <v>Je ne sais pas, je ne souhaite pas répondre</v>
      </c>
      <c r="DE92" t="str">
        <f>IF('[1]Data Checking'!DI92="","",'[1]Data Checking'!DI92)</f>
        <v/>
      </c>
      <c r="DF92" t="str">
        <f>IF('[1]Data Checking'!DJ92="","",'[1]Data Checking'!DJ92)</f>
        <v/>
      </c>
      <c r="DG92" t="str">
        <f>IF('[1]Data Checking'!DK92="","",'[1]Data Checking'!DK92)</f>
        <v/>
      </c>
      <c r="DH92" t="str">
        <f>IF('[1]Data Checking'!DL92="","",'[1]Data Checking'!DL92)</f>
        <v/>
      </c>
      <c r="DI92" t="str">
        <f>IF('[1]Data Checking'!DM92="","",'[1]Data Checking'!DM92)</f>
        <v/>
      </c>
      <c r="DJ92" t="str">
        <f>IF('[1]Data Checking'!DN92="","",'[1]Data Checking'!DN92)</f>
        <v/>
      </c>
      <c r="DK92" t="str">
        <f>IF('[1]Data Checking'!DO92="","",'[1]Data Checking'!DO92)</f>
        <v/>
      </c>
      <c r="DL92" t="str">
        <f>IF('[1]Data Checking'!DP92="","",'[1]Data Checking'!DP92)</f>
        <v/>
      </c>
      <c r="DM92" t="str">
        <f>IF('[1]Data Checking'!DQ92="","",'[1]Data Checking'!DQ92)</f>
        <v/>
      </c>
      <c r="DN92" t="str">
        <f>IF('[1]Data Checking'!DR92="","",'[1]Data Checking'!DR92)</f>
        <v/>
      </c>
      <c r="DO92" t="str">
        <f>IF('[1]Data Checking'!DS92="","",'[1]Data Checking'!DS92)</f>
        <v/>
      </c>
      <c r="DP92" t="str">
        <f>IF('[1]Data Checking'!DT92="","",'[1]Data Checking'!DT92)</f>
        <v/>
      </c>
      <c r="DQ92" t="str">
        <f>IF('[1]Data Checking'!DU92="","",'[1]Data Checking'!DU92)</f>
        <v/>
      </c>
      <c r="DR92" t="str">
        <f>IF('[1]Data Checking'!DV92="","",'[1]Data Checking'!DV92)</f>
        <v/>
      </c>
      <c r="DS92" t="str">
        <f>IF('[1]Data Checking'!DW92="","",'[1]Data Checking'!DW92)</f>
        <v/>
      </c>
      <c r="DT92" t="str">
        <f>IF('[1]Data Checking'!DX92="","",'[1]Data Checking'!DX92)</f>
        <v/>
      </c>
      <c r="DU92" t="str">
        <f>IF('[1]Data Checking'!DY92="","",'[1]Data Checking'!DY92)</f>
        <v/>
      </c>
      <c r="DV92" t="str">
        <f>IF('[1]Data Checking'!DZ92="","",'[1]Data Checking'!DZ92)</f>
        <v/>
      </c>
      <c r="DW92" t="str">
        <f>IF('[1]Data Checking'!EA92="","",'[1]Data Checking'!EA92)</f>
        <v/>
      </c>
      <c r="DX92" t="str">
        <f>IF('[1]Data Checking'!EB92="","",'[1]Data Checking'!EB92)</f>
        <v/>
      </c>
      <c r="DY92" t="str">
        <f>IF('[1]Data Checking'!EC92="","",'[1]Data Checking'!EC92)</f>
        <v/>
      </c>
      <c r="DZ92" t="str">
        <f>IF('[1]Data Checking'!ED92="","",'[1]Data Checking'!ED92)</f>
        <v/>
      </c>
      <c r="EA92" t="str">
        <f>IF('[1]Data Checking'!EE92="","",'[1]Data Checking'!EE92)</f>
        <v/>
      </c>
      <c r="EB92" t="str">
        <f>IF('[1]Data Checking'!EF92="","",'[1]Data Checking'!EF92)</f>
        <v/>
      </c>
      <c r="EC92" t="str">
        <f>IF('[1]Data Checking'!EG92="","",'[1]Data Checking'!EG92)</f>
        <v/>
      </c>
      <c r="ED92" t="str">
        <f>IF('[1]Data Checking'!EH92="","",'[1]Data Checking'!EH92)</f>
        <v>Je ne sais pas, je ne souhaite pas répondre</v>
      </c>
      <c r="EE92" t="str">
        <f>IF('[1]Data Checking'!EI92="","",'[1]Data Checking'!EI92)</f>
        <v>Je ne sais pas, je ne souhaite pas répondre</v>
      </c>
      <c r="EF92" t="str">
        <f>IF('[1]Data Checking'!EJ92="","",'[1]Data Checking'!EJ92)</f>
        <v>Oui</v>
      </c>
      <c r="EG92" t="str">
        <f>IF('[1]Data Checking'!EK92="","",'[1]Data Checking'!EK92)</f>
        <v>Ouest</v>
      </c>
      <c r="EH92" t="str">
        <f>IF('[1]Data Checking'!EL92="","",'[1]Data Checking'!EL92)</f>
        <v>Meme</v>
      </c>
      <c r="EI92" t="str">
        <f>IF('[1]Data Checking'!EM92="","",'[1]Data Checking'!EM92)</f>
        <v>Port-au-Prince</v>
      </c>
      <c r="EJ92" t="str">
        <f>IF('[1]Data Checking'!EN92="","",'[1]Data Checking'!EN92)</f>
        <v>Meme</v>
      </c>
      <c r="EK92" t="str">
        <f>IF('[1]Data Checking'!EO92="","",'[1]Data Checking'!EO92)</f>
        <v/>
      </c>
      <c r="EL92" t="str">
        <f>IF('[1]Data Checking'!EP92="","",'[1]Data Checking'!EP92)</f>
        <v/>
      </c>
      <c r="EM92" t="str">
        <f>IF('[1]Data Checking'!EQ92="","",'[1]Data Checking'!EQ92)</f>
        <v/>
      </c>
      <c r="EN92" t="str">
        <f>IF('[1]Data Checking'!ER92="","",'[1]Data Checking'!ER92)</f>
        <v/>
      </c>
      <c r="EO92" t="str">
        <f>IF('[1]Data Checking'!ES92="","",'[1]Data Checking'!ES92)</f>
        <v/>
      </c>
      <c r="EP92" t="str">
        <f>IF('[1]Data Checking'!ET92="","",'[1]Data Checking'!ET92)</f>
        <v/>
      </c>
      <c r="EQ92" t="str">
        <f>IF('[1]Data Checking'!EU92="","",'[1]Data Checking'!EU92)</f>
        <v/>
      </c>
      <c r="ER92" t="str">
        <f>IF('[1]Data Checking'!EV92="","",'[1]Data Checking'!EV92)</f>
        <v/>
      </c>
      <c r="ES92" t="str">
        <f>IF('[1]Data Checking'!EW92="","",'[1]Data Checking'!EW92)</f>
        <v/>
      </c>
      <c r="ET92" t="str">
        <f>IF('[1]Data Checking'!EX92="","",'[1]Data Checking'!EX92)</f>
        <v/>
      </c>
      <c r="EU92" t="str">
        <f>IF('[1]Data Checking'!EY92="","",'[1]Data Checking'!EY92)</f>
        <v/>
      </c>
      <c r="EV92" t="str">
        <f>IF('[1]Data Checking'!EZ92="","",'[1]Data Checking'!EZ92)</f>
        <v/>
      </c>
      <c r="EW92" t="str">
        <f>IF('[1]Data Checking'!FA92="","",'[1]Data Checking'!FA92)</f>
        <v/>
      </c>
      <c r="EX92" t="str">
        <f>IF('[1]Data Checking'!FB92="","",'[1]Data Checking'!FB92)</f>
        <v/>
      </c>
      <c r="EY92" t="str">
        <f>IF('[1]Data Checking'!FC92="","",'[1]Data Checking'!FC92)</f>
        <v/>
      </c>
      <c r="EZ92" t="str">
        <f>IF('[1]Data Checking'!FD92="","",'[1]Data Checking'!FD92)</f>
        <v/>
      </c>
      <c r="FA92" t="str">
        <f>IF('[1]Data Checking'!FE92="","",'[1]Data Checking'!FE92)</f>
        <v/>
      </c>
      <c r="FB92" t="str">
        <f>IF('[1]Data Checking'!FF92="","",'[1]Data Checking'!FF92)</f>
        <v/>
      </c>
      <c r="FC92" t="str">
        <f>IF('[1]Data Checking'!FG92="","",'[1]Data Checking'!FG92)</f>
        <v/>
      </c>
      <c r="FD92" t="str">
        <f>IF('[1]Data Checking'!FH92="","",'[1]Data Checking'!FH92)</f>
        <v/>
      </c>
      <c r="FE92" t="str">
        <f>IF('[1]Data Checking'!FI92="","",'[1]Data Checking'!FI92)</f>
        <v/>
      </c>
      <c r="FF92" t="str">
        <f>IF('[1]Data Checking'!FJ92="","",'[1]Data Checking'!FJ92)</f>
        <v/>
      </c>
      <c r="FG92" t="str">
        <f>IF('[1]Data Checking'!FK92="","",'[1]Data Checking'!FK92)</f>
        <v/>
      </c>
      <c r="FH92" t="str">
        <f>IF('[1]Data Checking'!FL92="","",'[1]Data Checking'!FL92)</f>
        <v/>
      </c>
      <c r="FI92" t="str">
        <f>IF('[1]Data Checking'!FM92="","",'[1]Data Checking'!FM92)</f>
        <v/>
      </c>
      <c r="FJ92" t="str">
        <f>IF('[1]Data Checking'!FN92="","",'[1]Data Checking'!FN92)</f>
        <v/>
      </c>
      <c r="FK92" t="str">
        <f>IF('[1]Data Checking'!FO92="","",'[1]Data Checking'!FO92)</f>
        <v/>
      </c>
      <c r="FL92" t="str">
        <f>IF('[1]Data Checking'!FP92="","",'[1]Data Checking'!FP92)</f>
        <v/>
      </c>
      <c r="FM92" t="str">
        <f>IF('[1]Data Checking'!FQ92="","",'[1]Data Checking'!FQ92)</f>
        <v/>
      </c>
      <c r="FN92" t="str">
        <f>IF('[1]Data Checking'!FR92="","",'[1]Data Checking'!FR92)</f>
        <v/>
      </c>
      <c r="FO92" t="str">
        <f>IF('[1]Data Checking'!FS92="","",'[1]Data Checking'!FS92)</f>
        <v/>
      </c>
      <c r="FP92" t="str">
        <f>IF('[1]Data Checking'!FT92="","",'[1]Data Checking'!FT92)</f>
        <v/>
      </c>
      <c r="FQ92" t="str">
        <f>IF('[1]Data Checking'!FU92="","",'[1]Data Checking'!FU92)</f>
        <v/>
      </c>
      <c r="FR92" t="str">
        <f>IF('[1]Data Checking'!FV92="","",'[1]Data Checking'!FV92)</f>
        <v/>
      </c>
      <c r="FS92" t="str">
        <f>IF('[1]Data Checking'!FW92="","",'[1]Data Checking'!FW92)</f>
        <v/>
      </c>
      <c r="FT92" t="str">
        <f>IF('[1]Data Checking'!FX92="","",'[1]Data Checking'!FX92)</f>
        <v/>
      </c>
      <c r="FU92" t="str">
        <f>IF('[1]Data Checking'!FY92="","",'[1]Data Checking'!FY92)</f>
        <v/>
      </c>
      <c r="FV92" t="str">
        <f>IF('[1]Data Checking'!FZ92="","",'[1]Data Checking'!FZ92)</f>
        <v/>
      </c>
      <c r="FW92" t="str">
        <f>IF('[1]Data Checking'!GA92="","",'[1]Data Checking'!GA92)</f>
        <v/>
      </c>
      <c r="FX92" t="str">
        <f>IF('[1]Data Checking'!GB92="","",'[1]Data Checking'!GB92)</f>
        <v/>
      </c>
      <c r="FY92" t="str">
        <f>IF('[1]Data Checking'!GC92="","",'[1]Data Checking'!GC92)</f>
        <v/>
      </c>
      <c r="FZ92" t="str">
        <f>IF('[1]Data Checking'!GD92="","",'[1]Data Checking'!GD92)</f>
        <v/>
      </c>
      <c r="GA92" t="str">
        <f>IF('[1]Data Checking'!GE92="","",'[1]Data Checking'!GE92)</f>
        <v/>
      </c>
      <c r="GB92" t="str">
        <f>IF('[1]Data Checking'!GF92="","",'[1]Data Checking'!GF92)</f>
        <v/>
      </c>
      <c r="GC92" t="str">
        <f>IF('[1]Data Checking'!GG92="","",'[1]Data Checking'!GG92)</f>
        <v/>
      </c>
      <c r="GD92" t="str">
        <f>IF('[1]Data Checking'!GH92="","",'[1]Data Checking'!GH92)</f>
        <v/>
      </c>
      <c r="GE92" t="str">
        <f>IF('[1]Data Checking'!GI92="","",'[1]Data Checking'!GI92)</f>
        <v/>
      </c>
      <c r="GF92" t="str">
        <f>IF('[1]Data Checking'!GJ92="","",'[1]Data Checking'!GJ92)</f>
        <v/>
      </c>
      <c r="GG92" t="str">
        <f>IF('[1]Data Checking'!GK92="","",'[1]Data Checking'!GK92)</f>
        <v/>
      </c>
      <c r="GH92" t="str">
        <f>IF('[1]Data Checking'!GL92="","",'[1]Data Checking'!GL92)</f>
        <v/>
      </c>
      <c r="GI92" t="str">
        <f>IF('[1]Data Checking'!GM92="","",'[1]Data Checking'!GM92)</f>
        <v/>
      </c>
      <c r="GJ92" t="str">
        <f>IF('[1]Data Checking'!GN92="","",'[1]Data Checking'!GN92)</f>
        <v/>
      </c>
      <c r="GK92" t="str">
        <f>IF('[1]Data Checking'!GO92="","",'[1]Data Checking'!GO92)</f>
        <v/>
      </c>
      <c r="GL92" t="str">
        <f>IF('[1]Data Checking'!GP92="","",'[1]Data Checking'!GP92)</f>
        <v/>
      </c>
      <c r="GM92" t="str">
        <f>IF('[1]Data Checking'!GQ92="","",'[1]Data Checking'!GQ92)</f>
        <v/>
      </c>
      <c r="GN92" t="str">
        <f>IF('[1]Data Checking'!GR92="","",'[1]Data Checking'!GR92)</f>
        <v/>
      </c>
      <c r="GO92" t="str">
        <f>IF('[1]Data Checking'!GS92="","",'[1]Data Checking'!GS92)</f>
        <v/>
      </c>
      <c r="GP92" t="str">
        <f>IF('[1]Data Checking'!GT92="","",'[1]Data Checking'!GT92)</f>
        <v/>
      </c>
      <c r="GQ92" t="str">
        <f>IF('[1]Data Checking'!GU92="","",'[1]Data Checking'!GU92)</f>
        <v/>
      </c>
      <c r="GR92" t="str">
        <f>IF('[1]Data Checking'!GV92="","",'[1]Data Checking'!GV92)</f>
        <v/>
      </c>
      <c r="GS92" t="str">
        <f>IF('[1]Data Checking'!GW92="","",'[1]Data Checking'!GW92)</f>
        <v/>
      </c>
      <c r="GT92" t="str">
        <f>IF('[1]Data Checking'!GX92="","",'[1]Data Checking'!GX92)</f>
        <v/>
      </c>
      <c r="GU92" t="str">
        <f>IF('[1]Data Checking'!GY92="","",'[1]Data Checking'!GY92)</f>
        <v/>
      </c>
      <c r="GV92" t="str">
        <f>IF('[1]Data Checking'!GZ92="","",'[1]Data Checking'!GZ92)</f>
        <v/>
      </c>
      <c r="GW92" t="str">
        <f>IF('[1]Data Checking'!HA92="","",'[1]Data Checking'!HA92)</f>
        <v/>
      </c>
      <c r="GX92" t="str">
        <f>IF('[1]Data Checking'!HB92="","",'[1]Data Checking'!HB92)</f>
        <v/>
      </c>
      <c r="GY92" t="str">
        <f>IF('[1]Data Checking'!HC92="","",'[1]Data Checking'!HC92)</f>
        <v/>
      </c>
      <c r="GZ92" t="str">
        <f>IF('[1]Data Checking'!HD92="","",'[1]Data Checking'!HD92)</f>
        <v/>
      </c>
      <c r="HA92" t="str">
        <f>IF('[1]Data Checking'!HE92="","",'[1]Data Checking'!HE92)</f>
        <v/>
      </c>
      <c r="HB92" t="str">
        <f>IF('[1]Data Checking'!HF92="","",'[1]Data Checking'!HF92)</f>
        <v/>
      </c>
      <c r="HC92" t="str">
        <f>IF('[1]Data Checking'!HG92="","",'[1]Data Checking'!HG92)</f>
        <v/>
      </c>
      <c r="HD92" t="str">
        <f>IF('[1]Data Checking'!HH92="","",'[1]Data Checking'!HH92)</f>
        <v/>
      </c>
      <c r="HE92" t="str">
        <f>IF('[1]Data Checking'!HI92="","",'[1]Data Checking'!HI92)</f>
        <v/>
      </c>
      <c r="HF92" t="str">
        <f>IF('[1]Data Checking'!HJ92="","",'[1]Data Checking'!HJ92)</f>
        <v/>
      </c>
      <c r="HG92" t="str">
        <f>IF('[1]Data Checking'!HK92="","",'[1]Data Checking'!HK92)</f>
        <v/>
      </c>
      <c r="HH92" t="str">
        <f>IF('[1]Data Checking'!HL92="","",'[1]Data Checking'!HL92)</f>
        <v/>
      </c>
      <c r="HI92" t="str">
        <f>IF('[1]Data Checking'!HM92="","",'[1]Data Checking'!HM92)</f>
        <v/>
      </c>
      <c r="HJ92" t="str">
        <f>IF('[1]Data Checking'!HN92="","",'[1]Data Checking'!HN92)</f>
        <v/>
      </c>
      <c r="HK92" t="str">
        <f>IF('[1]Data Checking'!HO92="","",'[1]Data Checking'!HO92)</f>
        <v/>
      </c>
      <c r="HL92" t="str">
        <f>IF('[1]Data Checking'!HP92="","",'[1]Data Checking'!HP92)</f>
        <v/>
      </c>
      <c r="HM92" t="str">
        <f>IF('[1]Data Checking'!HQ92="","",'[1]Data Checking'!HQ92)</f>
        <v/>
      </c>
      <c r="HN92" t="str">
        <f>IF('[1]Data Checking'!HR92="","",'[1]Data Checking'!HR92)</f>
        <v/>
      </c>
      <c r="HO92" t="str">
        <f>IF('[1]Data Checking'!HS92="","",'[1]Data Checking'!HS92)</f>
        <v/>
      </c>
      <c r="HP92" t="str">
        <f>IF('[1]Data Checking'!HT92="","",'[1]Data Checking'!HT92)</f>
        <v/>
      </c>
      <c r="HQ92" t="str">
        <f>IF('[1]Data Checking'!HU92="","",'[1]Data Checking'!HU92)</f>
        <v/>
      </c>
      <c r="HR92" t="str">
        <f>IF('[1]Data Checking'!HV92="","",'[1]Data Checking'!HV92)</f>
        <v/>
      </c>
      <c r="HS92" t="str">
        <f>IF('[1]Data Checking'!HW92="","",'[1]Data Checking'!HW92)</f>
        <v/>
      </c>
      <c r="HT92" t="str">
        <f>IF('[1]Data Checking'!HX92="","",'[1]Data Checking'!HX92)</f>
        <v/>
      </c>
      <c r="HU92" t="str">
        <f>IF('[1]Data Checking'!HY92="","",'[1]Data Checking'!HY92)</f>
        <v/>
      </c>
      <c r="HV92" t="str">
        <f>IF('[1]Data Checking'!HZ92="","",'[1]Data Checking'!HZ92)</f>
        <v/>
      </c>
      <c r="HW92" t="str">
        <f>IF('[1]Data Checking'!IA92="","",'[1]Data Checking'!IA92)</f>
        <v/>
      </c>
      <c r="HX92" t="str">
        <f>IF('[1]Data Checking'!IB92="","",'[1]Data Checking'!IB92)</f>
        <v/>
      </c>
      <c r="HY92" t="str">
        <f>IF('[1]Data Checking'!IC92="","",'[1]Data Checking'!IC92)</f>
        <v/>
      </c>
      <c r="HZ92" t="str">
        <f>IF('[1]Data Checking'!ID92="","",'[1]Data Checking'!ID92)</f>
        <v/>
      </c>
      <c r="IA92" t="str">
        <f>IF('[1]Data Checking'!IE92="","",'[1]Data Checking'!IE92)</f>
        <v/>
      </c>
      <c r="IB92" t="str">
        <f>IF('[1]Data Checking'!IF92="","",'[1]Data Checking'!IF92)</f>
        <v>Non</v>
      </c>
      <c r="IC92" t="str">
        <f>IF('[1]Data Checking'!IG92="","",'[1]Data Checking'!IG92)</f>
        <v/>
      </c>
      <c r="ID92" t="str">
        <f>IF('[1]Data Checking'!IH92="","",'[1]Data Checking'!IH92)</f>
        <v/>
      </c>
      <c r="IE92" t="str">
        <f>IF('[1]Data Checking'!II92="","",'[1]Data Checking'!II92)</f>
        <v/>
      </c>
      <c r="IF92" t="str">
        <f>IF('[1]Data Checking'!IJ92="","",'[1]Data Checking'!IJ92)</f>
        <v/>
      </c>
      <c r="IG92" t="str">
        <f>IF('[1]Data Checking'!IK92="","",'[1]Data Checking'!IK92)</f>
        <v/>
      </c>
      <c r="IH92" t="str">
        <f>IF('[1]Data Checking'!IL92="","",'[1]Data Checking'!IL92)</f>
        <v/>
      </c>
      <c r="II92" t="str">
        <f>IF('[1]Data Checking'!IM92="","",'[1]Data Checking'!IM92)</f>
        <v/>
      </c>
      <c r="IJ92" t="str">
        <f>IF('[1]Data Checking'!IN92="","",'[1]Data Checking'!IN92)</f>
        <v/>
      </c>
      <c r="IK92" t="str">
        <f>IF('[1]Data Checking'!IO92="","",'[1]Data Checking'!IO92)</f>
        <v>Je ne sais pas, je ne souhaite pas répondre</v>
      </c>
      <c r="IL92">
        <f>IF('[1]Data Checking'!IP92="","",'[1]Data Checking'!IP92)</f>
        <v>0</v>
      </c>
      <c r="IM92">
        <f>IF('[1]Data Checking'!IQ92="","",'[1]Data Checking'!IQ92)</f>
        <v>0</v>
      </c>
      <c r="IN92">
        <f>IF('[1]Data Checking'!IR92="","",'[1]Data Checking'!IR92)</f>
        <v>0</v>
      </c>
      <c r="IO92">
        <f>IF('[1]Data Checking'!IS92="","",'[1]Data Checking'!IS92)</f>
        <v>0</v>
      </c>
      <c r="IP92">
        <f>IF('[1]Data Checking'!IT92="","",'[1]Data Checking'!IT92)</f>
        <v>0</v>
      </c>
      <c r="IQ92">
        <f>IF('[1]Data Checking'!IU92="","",'[1]Data Checking'!IU92)</f>
        <v>0</v>
      </c>
      <c r="IR92">
        <f>IF('[1]Data Checking'!IV92="","",'[1]Data Checking'!IV92)</f>
        <v>0</v>
      </c>
      <c r="IS92">
        <f>IF('[1]Data Checking'!IW92="","",'[1]Data Checking'!IW92)</f>
        <v>1</v>
      </c>
      <c r="IT92" t="str">
        <f>IF('[1]Data Checking'!IX92="","",'[1]Data Checking'!IX92)</f>
        <v/>
      </c>
      <c r="IU92" t="str">
        <f>IF('[1]Data Checking'!IY92="","",'[1]Data Checking'!IY92)</f>
        <v>Je ne sais pas, je ne souhaite pas répondre</v>
      </c>
      <c r="IV92" t="str">
        <f>IF('[1]Data Checking'!IZ92="","",'[1]Data Checking'!IZ92)</f>
        <v/>
      </c>
      <c r="IW92" t="str">
        <f>IF('[1]Data Checking'!JA92="","",'[1]Data Checking'!JA92)</f>
        <v/>
      </c>
      <c r="IX92" t="str">
        <f>IF('[1]Data Checking'!JB92="","",'[1]Data Checking'!JB92)</f>
        <v/>
      </c>
      <c r="IY92" t="str">
        <f>IF('[1]Data Checking'!JC92="","",'[1]Data Checking'!JC92)</f>
        <v/>
      </c>
      <c r="IZ92" t="str">
        <f>IF('[1]Data Checking'!JD92="","",'[1]Data Checking'!JD92)</f>
        <v/>
      </c>
      <c r="JA92" t="str">
        <f>IF('[1]Data Checking'!JE92="","",'[1]Data Checking'!JE92)</f>
        <v/>
      </c>
      <c r="JB92" t="str">
        <f>IF('[1]Data Checking'!JF92="","",'[1]Data Checking'!JF92)</f>
        <v/>
      </c>
      <c r="JC92" t="str">
        <f>IF('[1]Data Checking'!JG92="","",'[1]Data Checking'!JG92)</f>
        <v/>
      </c>
      <c r="JD92" t="str">
        <f>IF('[1]Data Checking'!JH92="","",'[1]Data Checking'!JH92)</f>
        <v/>
      </c>
      <c r="JE92" t="str">
        <f>IF('[1]Data Checking'!JI92="","",'[1]Data Checking'!JI92)</f>
        <v/>
      </c>
      <c r="JF92" t="str">
        <f>IF('[1]Data Checking'!JJ92="","",'[1]Data Checking'!JJ92)</f>
        <v/>
      </c>
      <c r="JG92" t="str">
        <f>IF('[1]Data Checking'!JK92="","",'[1]Data Checking'!JK92)</f>
        <v/>
      </c>
      <c r="JH92" t="str">
        <f>IF('[1]Data Checking'!JL92="","",'[1]Data Checking'!JL92)</f>
        <v/>
      </c>
      <c r="JI92" t="str">
        <f>IF('[1]Data Checking'!JM92="","",'[1]Data Checking'!JM92)</f>
        <v/>
      </c>
      <c r="JJ92" t="str">
        <f>IF('[1]Data Checking'!JN92="","",'[1]Data Checking'!JN92)</f>
        <v/>
      </c>
      <c r="JK92" t="str">
        <f>IF('[1]Data Checking'!JO92="","",'[1]Data Checking'!JO92)</f>
        <v/>
      </c>
      <c r="JL92" t="str">
        <f>IF('[1]Data Checking'!JP92="","",'[1]Data Checking'!JP92)</f>
        <v/>
      </c>
      <c r="JM92" t="str">
        <f>IF('[1]Data Checking'!JQ92="","",'[1]Data Checking'!JQ92)</f>
        <v/>
      </c>
      <c r="JN92" t="str">
        <f>IF('[1]Data Checking'!JR92="","",'[1]Data Checking'!JR92)</f>
        <v/>
      </c>
      <c r="JO92" t="str">
        <f>IF('[1]Data Checking'!JS92="","",'[1]Data Checking'!JS92)</f>
        <v/>
      </c>
      <c r="JP92" t="str">
        <f>IF('[1]Data Checking'!JT92="","",'[1]Data Checking'!JT92)</f>
        <v/>
      </c>
      <c r="JQ92" t="str">
        <f>IF('[1]Data Checking'!JU92="","",'[1]Data Checking'!JU92)</f>
        <v/>
      </c>
      <c r="JR92" t="str">
        <f>IF('[1]Data Checking'!JV92="","",'[1]Data Checking'!JV92)</f>
        <v/>
      </c>
      <c r="JS92" t="str">
        <f>IF('[1]Data Checking'!JW92="","",'[1]Data Checking'!JW92)</f>
        <v/>
      </c>
      <c r="JT92" t="str">
        <f>IF('[1]Data Checking'!JX92="","",'[1]Data Checking'!JX92)</f>
        <v/>
      </c>
      <c r="JU92" t="str">
        <f>IF('[1]Data Checking'!JY92="","",'[1]Data Checking'!JY92)</f>
        <v/>
      </c>
      <c r="JV92" t="str">
        <f>IF('[1]Data Checking'!JZ92="","",'[1]Data Checking'!JZ92)</f>
        <v/>
      </c>
      <c r="JW92" t="str">
        <f>IF('[1]Data Checking'!KA92="","",'[1]Data Checking'!KA92)</f>
        <v/>
      </c>
      <c r="JX92" t="str">
        <f>IF('[1]Data Checking'!KB92="","",'[1]Data Checking'!KB92)</f>
        <v/>
      </c>
      <c r="JY92" t="str">
        <f>IF('[1]Data Checking'!KC92="","",'[1]Data Checking'!KC92)</f>
        <v/>
      </c>
      <c r="JZ92" t="str">
        <f>IF('[1]Data Checking'!KD92="","",'[1]Data Checking'!KD92)</f>
        <v/>
      </c>
      <c r="KA92" t="str">
        <f>IF('[1]Data Checking'!KE92="","",'[1]Data Checking'!KE92)</f>
        <v/>
      </c>
      <c r="KB92" t="str">
        <f>IF('[1]Data Checking'!KF92="","",'[1]Data Checking'!KF92)</f>
        <v/>
      </c>
      <c r="KC92" t="str">
        <f>IF('[1]Data Checking'!KG92="","",'[1]Data Checking'!KG92)</f>
        <v/>
      </c>
      <c r="KD92" t="str">
        <f>IF('[1]Data Checking'!KH92="","",'[1]Data Checking'!KH92)</f>
        <v/>
      </c>
      <c r="KE92" t="str">
        <f>IF('[1]Data Checking'!KI92="","",'[1]Data Checking'!KI92)</f>
        <v/>
      </c>
      <c r="KF92" t="str">
        <f>IF('[1]Data Checking'!KJ92="","",'[1]Data Checking'!KJ92)</f>
        <v/>
      </c>
      <c r="KG92" t="str">
        <f>IF('[1]Data Checking'!KK92="","",'[1]Data Checking'!KK92)</f>
        <v/>
      </c>
      <c r="KH92" t="str">
        <f>IF('[1]Data Checking'!KL92="","",'[1]Data Checking'!KL92)</f>
        <v/>
      </c>
      <c r="KI92" t="str">
        <f>IF('[1]Data Checking'!KM92="","",'[1]Data Checking'!KM92)</f>
        <v/>
      </c>
      <c r="KJ92" t="str">
        <f>IF('[1]Data Checking'!KN92="","",'[1]Data Checking'!KN92)</f>
        <v/>
      </c>
      <c r="KK92" t="str">
        <f>IF('[1]Data Checking'!KO92="","",'[1]Data Checking'!KO92)</f>
        <v/>
      </c>
      <c r="KL92" t="str">
        <f>IF('[1]Data Checking'!KP92="","",'[1]Data Checking'!KP92)</f>
        <v/>
      </c>
      <c r="KM92" t="str">
        <f>IF('[1]Data Checking'!KQ92="","",'[1]Data Checking'!KQ92)</f>
        <v/>
      </c>
      <c r="KN92" t="str">
        <f>IF('[1]Data Checking'!KR92="","",'[1]Data Checking'!KR92)</f>
        <v/>
      </c>
      <c r="KO92" t="str">
        <f>IF('[1]Data Checking'!KS92="","",'[1]Data Checking'!KS92)</f>
        <v/>
      </c>
      <c r="KP92" t="str">
        <f>IF('[1]Data Checking'!KT92="","",'[1]Data Checking'!KT92)</f>
        <v/>
      </c>
      <c r="KQ92" t="str">
        <f>IF('[1]Data Checking'!KU92="","",'[1]Data Checking'!KU92)</f>
        <v/>
      </c>
      <c r="KR92" t="str">
        <f>IF('[1]Data Checking'!KV92="","",'[1]Data Checking'!KV92)</f>
        <v/>
      </c>
      <c r="KS92" t="str">
        <f>IF('[1]Data Checking'!KW92="","",'[1]Data Checking'!KW92)</f>
        <v/>
      </c>
      <c r="KT92" t="str">
        <f>IF('[1]Data Checking'!KX92="","",'[1]Data Checking'!KX92)</f>
        <v/>
      </c>
      <c r="KU92" t="str">
        <f>IF('[1]Data Checking'!KY92="","",'[1]Data Checking'!KY92)</f>
        <v/>
      </c>
      <c r="KV92" t="str">
        <f>IF('[1]Data Checking'!KZ92="","",'[1]Data Checking'!KZ92)</f>
        <v/>
      </c>
      <c r="KW92" t="str">
        <f>IF('[1]Data Checking'!LA92="","",'[1]Data Checking'!LA92)</f>
        <v/>
      </c>
      <c r="KX92" t="str">
        <f>IF('[1]Data Checking'!LB92="","",'[1]Data Checking'!LB92)</f>
        <v/>
      </c>
      <c r="KY92" t="str">
        <f>IF('[1]Data Checking'!LC92="","",'[1]Data Checking'!LC92)</f>
        <v/>
      </c>
      <c r="KZ92" t="str">
        <f>IF('[1]Data Checking'!LD92="","",'[1]Data Checking'!LD92)</f>
        <v/>
      </c>
      <c r="LA92" t="str">
        <f>IF('[1]Data Checking'!LE92="","",'[1]Data Checking'!LE92)</f>
        <v/>
      </c>
      <c r="LB92" t="str">
        <f>IF('[1]Data Checking'!LF92="","",'[1]Data Checking'!LF92)</f>
        <v/>
      </c>
      <c r="LC92" t="str">
        <f>IF('[1]Data Checking'!LG92="","",'[1]Data Checking'!LG92)</f>
        <v/>
      </c>
      <c r="LD92" t="str">
        <f>IF('[1]Data Checking'!LH92="","",'[1]Data Checking'!LH92)</f>
        <v/>
      </c>
      <c r="LE92" t="str">
        <f>IF('[1]Data Checking'!LI92="","",'[1]Data Checking'!LI92)</f>
        <v/>
      </c>
      <c r="LF92" t="str">
        <f>IF('[1]Data Checking'!LJ92="","",'[1]Data Checking'!LJ92)</f>
        <v/>
      </c>
      <c r="LG92" t="str">
        <f>IF('[1]Data Checking'!LK92="","",'[1]Data Checking'!LK92)</f>
        <v/>
      </c>
      <c r="LH92" t="str">
        <f>IF('[1]Data Checking'!LL92="","",'[1]Data Checking'!LL92)</f>
        <v/>
      </c>
      <c r="LI92" t="str">
        <f>IF('[1]Data Checking'!LM92="","",'[1]Data Checking'!LM92)</f>
        <v/>
      </c>
      <c r="LJ92" t="str">
        <f>IF('[1]Data Checking'!LN92="","",'[1]Data Checking'!LN92)</f>
        <v/>
      </c>
      <c r="LK92" t="str">
        <f>IF('[1]Data Checking'!LO92="","",'[1]Data Checking'!LO92)</f>
        <v/>
      </c>
      <c r="LL92" t="str">
        <f>IF('[1]Data Checking'!LP92="","",'[1]Data Checking'!LP92)</f>
        <v/>
      </c>
      <c r="LM92" t="str">
        <f>IF('[1]Data Checking'!LQ92="","",'[1]Data Checking'!LQ92)</f>
        <v/>
      </c>
      <c r="LN92" t="str">
        <f>IF('[1]Data Checking'!LR92="","",'[1]Data Checking'!LR92)</f>
        <v/>
      </c>
      <c r="LO92" t="str">
        <f>IF('[1]Data Checking'!LS92="","",'[1]Data Checking'!LS92)</f>
        <v/>
      </c>
      <c r="LP92" t="str">
        <f>IF('[1]Data Checking'!LT92="","",'[1]Data Checking'!LT92)</f>
        <v/>
      </c>
      <c r="LQ92" t="str">
        <f>IF('[1]Data Checking'!LU92="","",'[1]Data Checking'!LU92)</f>
        <v/>
      </c>
      <c r="LR92" t="str">
        <f>IF('[1]Data Checking'!LV92="","",'[1]Data Checking'!LV92)</f>
        <v/>
      </c>
      <c r="LS92" t="str">
        <f>IF('[1]Data Checking'!LW92="","",'[1]Data Checking'!LW92)</f>
        <v/>
      </c>
      <c r="LT92" t="str">
        <f>IF('[1]Data Checking'!LX92="","",'[1]Data Checking'!LX92)</f>
        <v/>
      </c>
      <c r="LU92" t="str">
        <f>IF('[1]Data Checking'!LY92="","",'[1]Data Checking'!LY92)</f>
        <v/>
      </c>
      <c r="LV92" t="str">
        <f>IF('[1]Data Checking'!LZ92="","",'[1]Data Checking'!LZ92)</f>
        <v/>
      </c>
      <c r="LW92" t="str">
        <f>IF('[1]Data Checking'!MA92="","",'[1]Data Checking'!MA92)</f>
        <v/>
      </c>
      <c r="LX92" t="str">
        <f>IF('[1]Data Checking'!MB92="","",'[1]Data Checking'!MB92)</f>
        <v/>
      </c>
      <c r="LY92" t="str">
        <f>IF('[1]Data Checking'!MC92="","",'[1]Data Checking'!MC92)</f>
        <v/>
      </c>
      <c r="LZ92" t="str">
        <f>IF('[1]Data Checking'!MD92="","",'[1]Data Checking'!MD92)</f>
        <v/>
      </c>
      <c r="MA92" t="str">
        <f>IF('[1]Data Checking'!ME92="","",'[1]Data Checking'!ME92)</f>
        <v/>
      </c>
      <c r="MB92" t="str">
        <f>IF('[1]Data Checking'!MF92="","",'[1]Data Checking'!MF92)</f>
        <v/>
      </c>
      <c r="MC92" t="str">
        <f>IF('[1]Data Checking'!MG92="","",'[1]Data Checking'!MG92)</f>
        <v/>
      </c>
      <c r="MD92" t="str">
        <f>IF('[1]Data Checking'!MH92="","",'[1]Data Checking'!MH92)</f>
        <v/>
      </c>
      <c r="ME92" t="str">
        <f>IF('[1]Data Checking'!MI92="","",'[1]Data Checking'!MI92)</f>
        <v/>
      </c>
      <c r="MF92" t="str">
        <f>IF('[1]Data Checking'!MJ92="","",'[1]Data Checking'!MJ92)</f>
        <v/>
      </c>
      <c r="MG92" t="str">
        <f>IF('[1]Data Checking'!MK92="","",'[1]Data Checking'!MK92)</f>
        <v/>
      </c>
      <c r="MH92" t="str">
        <f>IF('[1]Data Checking'!ML92="","",'[1]Data Checking'!ML92)</f>
        <v/>
      </c>
      <c r="MI92" t="str">
        <f>IF('[1]Data Checking'!MM92="","",'[1]Data Checking'!MM92)</f>
        <v/>
      </c>
      <c r="MJ92" t="str">
        <f>IF('[1]Data Checking'!MN92="","",'[1]Data Checking'!MN92)</f>
        <v/>
      </c>
      <c r="MK92" t="str">
        <f>IF('[1]Data Checking'!MO92="","",'[1]Data Checking'!MO92)</f>
        <v/>
      </c>
      <c r="ML92" t="str">
        <f>IF('[1]Data Checking'!MP92="","",'[1]Data Checking'!MP92)</f>
        <v/>
      </c>
      <c r="MM92" t="str">
        <f>IF('[1]Data Checking'!MQ92="","",'[1]Data Checking'!MQ92)</f>
        <v/>
      </c>
      <c r="MN92" t="str">
        <f>IF('[1]Data Checking'!MR92="","",'[1]Data Checking'!MR92)</f>
        <v/>
      </c>
      <c r="MO92" t="str">
        <f>IF('[1]Data Checking'!MS92="","",'[1]Data Checking'!MS92)</f>
        <v/>
      </c>
      <c r="MP92" t="str">
        <f>IF('[1]Data Checking'!MT92="","",'[1]Data Checking'!MT92)</f>
        <v/>
      </c>
      <c r="MQ92" t="str">
        <f>IF('[1]Data Checking'!MU92="","",'[1]Data Checking'!MU92)</f>
        <v/>
      </c>
      <c r="MR92" t="str">
        <f>IF('[1]Data Checking'!MV92="","",'[1]Data Checking'!MV92)</f>
        <v/>
      </c>
      <c r="MS92" t="str">
        <f>IF('[1]Data Checking'!MW92="","",'[1]Data Checking'!MW92)</f>
        <v/>
      </c>
      <c r="MT92" t="str">
        <f>IF('[1]Data Checking'!MX92="","",'[1]Data Checking'!MX92)</f>
        <v/>
      </c>
      <c r="MU92" t="str">
        <f>IF('[1]Data Checking'!MY92="","",'[1]Data Checking'!MY92)</f>
        <v/>
      </c>
      <c r="MV92" t="str">
        <f>IF('[1]Data Checking'!MZ92="","",'[1]Data Checking'!MZ92)</f>
        <v/>
      </c>
      <c r="MW92" t="str">
        <f>IF('[1]Data Checking'!NA92="","",'[1]Data Checking'!NA92)</f>
        <v/>
      </c>
      <c r="MX92" t="str">
        <f>IF('[1]Data Checking'!NB92="","",'[1]Data Checking'!NB92)</f>
        <v/>
      </c>
      <c r="MY92" t="str">
        <f>IF('[1]Data Checking'!NC92="","",'[1]Data Checking'!NC92)</f>
        <v/>
      </c>
      <c r="MZ92" t="str">
        <f>IF('[1]Data Checking'!ND92="","",'[1]Data Checking'!ND92)</f>
        <v/>
      </c>
      <c r="NA92" t="str">
        <f>IF('[1]Data Checking'!NE92="","",'[1]Data Checking'!NE92)</f>
        <v/>
      </c>
      <c r="NB92" t="str">
        <f>IF('[1]Data Checking'!NF92="","",'[1]Data Checking'!NF92)</f>
        <v/>
      </c>
      <c r="NC92" t="str">
        <f>IF('[1]Data Checking'!NG92="","",'[1]Data Checking'!NG92)</f>
        <v/>
      </c>
      <c r="ND92" t="str">
        <f>IF('[1]Data Checking'!NH92="","",'[1]Data Checking'!NH92)</f>
        <v/>
      </c>
      <c r="NE92" t="str">
        <f>IF('[1]Data Checking'!NI92="","",'[1]Data Checking'!NI92)</f>
        <v/>
      </c>
      <c r="NF92" t="str">
        <f>IF('[1]Data Checking'!NJ92="","",'[1]Data Checking'!NJ92)</f>
        <v/>
      </c>
      <c r="NG92" t="str">
        <f>IF('[1]Data Checking'!NK92="","",'[1]Data Checking'!NK92)</f>
        <v/>
      </c>
      <c r="NH92" t="str">
        <f>IF('[1]Data Checking'!NL92="","",'[1]Data Checking'!NL92)</f>
        <v/>
      </c>
      <c r="NI92" t="str">
        <f>IF('[1]Data Checking'!NM92="","",'[1]Data Checking'!NM92)</f>
        <v/>
      </c>
      <c r="NJ92" t="str">
        <f>IF('[1]Data Checking'!NN92="","",'[1]Data Checking'!NN92)</f>
        <v/>
      </c>
      <c r="NK92" t="str">
        <f>IF('[1]Data Checking'!NO92="","",'[1]Data Checking'!NO92)</f>
        <v/>
      </c>
      <c r="NL92" t="str">
        <f>IF('[1]Data Checking'!NP92="","",'[1]Data Checking'!NP92)</f>
        <v/>
      </c>
      <c r="NM92" t="str">
        <f>IF('[1]Data Checking'!NQ92="","",'[1]Data Checking'!NQ92)</f>
        <v/>
      </c>
      <c r="NN92" t="str">
        <f>IF('[1]Data Checking'!NR92="","",'[1]Data Checking'!NR92)</f>
        <v/>
      </c>
      <c r="NO92" t="str">
        <f>IF('[1]Data Checking'!NS92="","",'[1]Data Checking'!NS92)</f>
        <v/>
      </c>
      <c r="NP92" t="str">
        <f>IF('[1]Data Checking'!NT92="","",'[1]Data Checking'!NT92)</f>
        <v/>
      </c>
      <c r="NQ92" t="str">
        <f>IF('[1]Data Checking'!NU92="","",'[1]Data Checking'!NU92)</f>
        <v/>
      </c>
      <c r="NR92" t="str">
        <f>IF('[1]Data Checking'!NV92="","",'[1]Data Checking'!NV92)</f>
        <v/>
      </c>
      <c r="NS92" t="str">
        <f>IF('[1]Data Checking'!NW92="","",'[1]Data Checking'!NW92)</f>
        <v/>
      </c>
      <c r="NT92" t="str">
        <f>IF('[1]Data Checking'!NX92="","",'[1]Data Checking'!NX92)</f>
        <v/>
      </c>
      <c r="NU92" t="str">
        <f>IF('[1]Data Checking'!NY92="","",'[1]Data Checking'!NY92)</f>
        <v/>
      </c>
      <c r="NV92" t="str">
        <f>IF('[1]Data Checking'!NZ92="","",'[1]Data Checking'!NZ92)</f>
        <v/>
      </c>
      <c r="NW92" t="str">
        <f>IF('[1]Data Checking'!OA92="","",'[1]Data Checking'!OA92)</f>
        <v/>
      </c>
      <c r="NX92" t="str">
        <f>IF('[1]Data Checking'!OB92="","",'[1]Data Checking'!OB92)</f>
        <v/>
      </c>
      <c r="NY92" t="str">
        <f>IF('[1]Data Checking'!OC92="","",'[1]Data Checking'!OC92)</f>
        <v/>
      </c>
      <c r="NZ92" t="str">
        <f>IF('[1]Data Checking'!OD92="","",'[1]Data Checking'!OD92)</f>
        <v/>
      </c>
      <c r="OA92" t="str">
        <f>IF('[1]Data Checking'!OE92="","",'[1]Data Checking'!OE92)</f>
        <v/>
      </c>
      <c r="OB92" t="str">
        <f>IF('[1]Data Checking'!OF92="","",'[1]Data Checking'!OF92)</f>
        <v/>
      </c>
      <c r="OC92" t="str">
        <f>IF('[1]Data Checking'!OG92="","",'[1]Data Checking'!OG92)</f>
        <v/>
      </c>
      <c r="OD92" t="str">
        <f>IF('[1]Data Checking'!OH92="","",'[1]Data Checking'!OH92)</f>
        <v/>
      </c>
      <c r="OE92" t="str">
        <f>IF('[1]Data Checking'!OI92="","",'[1]Data Checking'!OI92)</f>
        <v/>
      </c>
      <c r="OF92" t="str">
        <f>IF('[1]Data Checking'!OJ92="","",'[1]Data Checking'!OJ92)</f>
        <v/>
      </c>
      <c r="OG92" t="str">
        <f>IF('[1]Data Checking'!OK92="","",'[1]Data Checking'!OK92)</f>
        <v/>
      </c>
      <c r="OH92" t="str">
        <f>IF('[1]Data Checking'!OL92="","",'[1]Data Checking'!OL92)</f>
        <v/>
      </c>
      <c r="OI92" t="str">
        <f>IF('[1]Data Checking'!OM92="","",'[1]Data Checking'!OM92)</f>
        <v/>
      </c>
      <c r="OJ92" t="str">
        <f>IF('[1]Data Checking'!ON92="","",'[1]Data Checking'!ON92)</f>
        <v/>
      </c>
      <c r="OK92" t="str">
        <f>IF('[1]Data Checking'!OO92="","",'[1]Data Checking'!OO92)</f>
        <v/>
      </c>
      <c r="OL92" t="str">
        <f>IF('[1]Data Checking'!OP92="","",'[1]Data Checking'!OP92)</f>
        <v/>
      </c>
      <c r="OM92" t="str">
        <f>IF('[1]Data Checking'!OQ92="","",'[1]Data Checking'!OQ92)</f>
        <v/>
      </c>
      <c r="ON92" t="str">
        <f>IF('[1]Data Checking'!OR92="","",'[1]Data Checking'!OR92)</f>
        <v/>
      </c>
      <c r="OO92" t="str">
        <f>IF('[1]Data Checking'!OS92="","",'[1]Data Checking'!OS92)</f>
        <v/>
      </c>
      <c r="OP92" t="str">
        <f>IF('[1]Data Checking'!OT92="","",'[1]Data Checking'!OT92)</f>
        <v/>
      </c>
      <c r="OQ92" t="str">
        <f>IF('[1]Data Checking'!OU92="","",'[1]Data Checking'!OU92)</f>
        <v/>
      </c>
      <c r="OR92" t="str">
        <f>IF('[1]Data Checking'!OV92="","",'[1]Data Checking'!OV92)</f>
        <v/>
      </c>
      <c r="OS92" t="str">
        <f>IF('[1]Data Checking'!OW92="","",'[1]Data Checking'!OW92)</f>
        <v/>
      </c>
      <c r="OT92" t="str">
        <f>IF('[1]Data Checking'!OX92="","",'[1]Data Checking'!OX92)</f>
        <v/>
      </c>
      <c r="OU92" t="str">
        <f>IF('[1]Data Checking'!OY92="","",'[1]Data Checking'!OY92)</f>
        <v/>
      </c>
      <c r="OV92" t="str">
        <f>IF('[1]Data Checking'!OZ92="","",'[1]Data Checking'!OZ92)</f>
        <v/>
      </c>
      <c r="OW92" t="str">
        <f>IF('[1]Data Checking'!PA92="","",'[1]Data Checking'!PA92)</f>
        <v/>
      </c>
      <c r="OX92" t="str">
        <f>IF('[1]Data Checking'!PB92="","",'[1]Data Checking'!PB92)</f>
        <v/>
      </c>
      <c r="OY92" t="str">
        <f>IF('[1]Data Checking'!PC92="","",'[1]Data Checking'!PC92)</f>
        <v/>
      </c>
      <c r="OZ92" t="str">
        <f>IF('[1]Data Checking'!PD92="","",'[1]Data Checking'!PD92)</f>
        <v/>
      </c>
      <c r="PA92" t="str">
        <f>IF('[1]Data Checking'!PE92="","",'[1]Data Checking'!PE92)</f>
        <v/>
      </c>
      <c r="PB92" t="str">
        <f>IF('[1]Data Checking'!PF92="","",'[1]Data Checking'!PF92)</f>
        <v/>
      </c>
      <c r="PC92" t="str">
        <f>IF('[1]Data Checking'!PG92="","",'[1]Data Checking'!PG92)</f>
        <v/>
      </c>
      <c r="PD92" t="str">
        <f>IF('[1]Data Checking'!PH92="","",'[1]Data Checking'!PH92)</f>
        <v/>
      </c>
      <c r="PE92" t="str">
        <f>IF('[1]Data Checking'!PI92="","",'[1]Data Checking'!PI92)</f>
        <v/>
      </c>
      <c r="PF92" t="str">
        <f>IF('[1]Data Checking'!PJ92="","",'[1]Data Checking'!PJ92)</f>
        <v/>
      </c>
      <c r="PG92" t="str">
        <f>IF('[1]Data Checking'!PK92="","",'[1]Data Checking'!PK92)</f>
        <v/>
      </c>
      <c r="PH92" t="str">
        <f>IF('[1]Data Checking'!PL92="","",'[1]Data Checking'!PL92)</f>
        <v/>
      </c>
      <c r="PI92" t="str">
        <f>IF('[1]Data Checking'!PM92="","",'[1]Data Checking'!PM92)</f>
        <v/>
      </c>
      <c r="PJ92" t="str">
        <f>IF('[1]Data Checking'!PN92="","",'[1]Data Checking'!PN92)</f>
        <v/>
      </c>
      <c r="PK92" t="str">
        <f>IF('[1]Data Checking'!PO92="","",'[1]Data Checking'!PO92)</f>
        <v/>
      </c>
      <c r="PL92" t="str">
        <f>IF('[1]Data Checking'!PP92="","",'[1]Data Checking'!PP92)</f>
        <v/>
      </c>
      <c r="PM92" t="str">
        <f>IF('[1]Data Checking'!PQ92="","",'[1]Data Checking'!PQ92)</f>
        <v/>
      </c>
      <c r="PN92" t="str">
        <f>IF('[1]Data Checking'!PR92="","",'[1]Data Checking'!PR92)</f>
        <v/>
      </c>
      <c r="PO92" t="str">
        <f>IF('[1]Data Checking'!PS92="","",'[1]Data Checking'!PS92)</f>
        <v/>
      </c>
      <c r="PP92" t="str">
        <f>IF('[1]Data Checking'!PT92="","",'[1]Data Checking'!PT92)</f>
        <v/>
      </c>
      <c r="PQ92" t="str">
        <f>IF('[1]Data Checking'!PU92="","",'[1]Data Checking'!PU92)</f>
        <v/>
      </c>
      <c r="PR92" t="str">
        <f>IF('[1]Data Checking'!PV92="","",'[1]Data Checking'!PV92)</f>
        <v/>
      </c>
      <c r="PS92" t="str">
        <f>IF('[1]Data Checking'!PW92="","",'[1]Data Checking'!PW92)</f>
        <v/>
      </c>
      <c r="PT92" t="str">
        <f>IF('[1]Data Checking'!PX92="","",'[1]Data Checking'!PX92)</f>
        <v/>
      </c>
      <c r="PU92" t="str">
        <f>IF('[1]Data Checking'!PY92="","",'[1]Data Checking'!PY92)</f>
        <v/>
      </c>
      <c r="PV92" t="str">
        <f>IF('[1]Data Checking'!PZ92="","",'[1]Data Checking'!PZ92)</f>
        <v/>
      </c>
      <c r="PW92" t="str">
        <f>IF('[1]Data Checking'!QA92="","",'[1]Data Checking'!QA92)</f>
        <v/>
      </c>
      <c r="PX92" t="str">
        <f>IF('[1]Data Checking'!QB92="","",'[1]Data Checking'!QB92)</f>
        <v/>
      </c>
      <c r="PY92" t="str">
        <f>IF('[1]Data Checking'!QC92="","",'[1]Data Checking'!QC92)</f>
        <v/>
      </c>
      <c r="PZ92" t="str">
        <f>IF('[1]Data Checking'!QD92="","",'[1]Data Checking'!QD92)</f>
        <v/>
      </c>
      <c r="QA92" t="str">
        <f>IF('[1]Data Checking'!QE92="","",'[1]Data Checking'!QE92)</f>
        <v/>
      </c>
      <c r="QB92" t="str">
        <f>IF('[1]Data Checking'!QF92="","",'[1]Data Checking'!QF92)</f>
        <v/>
      </c>
      <c r="QC92" t="str">
        <f>IF('[1]Data Checking'!QG92="","",'[1]Data Checking'!QG92)</f>
        <v/>
      </c>
      <c r="QD92" t="str">
        <f>IF('[1]Data Checking'!QH92="","",'[1]Data Checking'!QH92)</f>
        <v/>
      </c>
      <c r="QE92" t="str">
        <f>IF('[1]Data Checking'!QI92="","",'[1]Data Checking'!QI92)</f>
        <v/>
      </c>
      <c r="QF92" t="str">
        <f>IF('[1]Data Checking'!QJ92="","",'[1]Data Checking'!QJ92)</f>
        <v/>
      </c>
      <c r="QG92" t="str">
        <f>IF('[1]Data Checking'!QK92="","",'[1]Data Checking'!QK92)</f>
        <v/>
      </c>
      <c r="QH92" t="str">
        <f>IF('[1]Data Checking'!QL92="","",'[1]Data Checking'!QL92)</f>
        <v/>
      </c>
      <c r="QI92" t="str">
        <f>IF('[1]Data Checking'!QM92="","",'[1]Data Checking'!QM92)</f>
        <v/>
      </c>
      <c r="QJ92" t="str">
        <f>IF('[1]Data Checking'!QN92="","",'[1]Data Checking'!QN92)</f>
        <v/>
      </c>
      <c r="QK92" t="str">
        <f>IF('[1]Data Checking'!QO92="","",'[1]Data Checking'!QO92)</f>
        <v/>
      </c>
      <c r="QL92" t="str">
        <f>IF('[1]Data Checking'!QP92="","",'[1]Data Checking'!QP92)</f>
        <v/>
      </c>
      <c r="QM92" t="str">
        <f>IF('[1]Data Checking'!QQ92="","",'[1]Data Checking'!QQ92)</f>
        <v/>
      </c>
      <c r="QN92" t="str">
        <f>IF('[1]Data Checking'!QR92="","",'[1]Data Checking'!QR92)</f>
        <v/>
      </c>
      <c r="QO92" t="str">
        <f>IF('[1]Data Checking'!QS92="","",'[1]Data Checking'!QS92)</f>
        <v/>
      </c>
      <c r="QP92" t="str">
        <f>IF('[1]Data Checking'!QT92="","",'[1]Data Checking'!QT92)</f>
        <v/>
      </c>
      <c r="QQ92" t="str">
        <f>IF('[1]Data Checking'!QU92="","",'[1]Data Checking'!QU92)</f>
        <v/>
      </c>
      <c r="QR92" t="str">
        <f>IF('[1]Data Checking'!QV92="","",'[1]Data Checking'!QV92)</f>
        <v/>
      </c>
      <c r="QS92" t="str">
        <f>IF('[1]Data Checking'!QW92="","",'[1]Data Checking'!QW92)</f>
        <v/>
      </c>
      <c r="QT92" t="str">
        <f>IF('[1]Data Checking'!QX92="","",'[1]Data Checking'!QX92)</f>
        <v/>
      </c>
      <c r="QU92" t="str">
        <f>IF('[1]Data Checking'!QY92="","",'[1]Data Checking'!QY92)</f>
        <v/>
      </c>
      <c r="QV92" t="str">
        <f>IF('[1]Data Checking'!QZ92="","",'[1]Data Checking'!QZ92)</f>
        <v/>
      </c>
      <c r="QW92" t="str">
        <f>IF('[1]Data Checking'!RA92="","",'[1]Data Checking'!RA92)</f>
        <v/>
      </c>
      <c r="QX92" t="str">
        <f>IF('[1]Data Checking'!RB92="","",'[1]Data Checking'!RB92)</f>
        <v/>
      </c>
      <c r="QY92" t="str">
        <f>IF('[1]Data Checking'!RC92="","",'[1]Data Checking'!RC92)</f>
        <v/>
      </c>
      <c r="QZ92" t="str">
        <f>IF('[1]Data Checking'!RD92="","",'[1]Data Checking'!RD92)</f>
        <v/>
      </c>
      <c r="RA92" t="str">
        <f>IF('[1]Data Checking'!RE92="","",'[1]Data Checking'!RE92)</f>
        <v/>
      </c>
      <c r="RB92" t="str">
        <f>IF('[1]Data Checking'!RF92="","",'[1]Data Checking'!RF92)</f>
        <v/>
      </c>
      <c r="RC92" t="str">
        <f>IF('[1]Data Checking'!RG92="","",'[1]Data Checking'!RG92)</f>
        <v/>
      </c>
      <c r="RD92" t="str">
        <f>IF('[1]Data Checking'!RH92="","",'[1]Data Checking'!RH92)</f>
        <v/>
      </c>
      <c r="RE92" t="str">
        <f>IF('[1]Data Checking'!RI92="","",'[1]Data Checking'!RI92)</f>
        <v/>
      </c>
      <c r="RF92" t="str">
        <f>IF('[1]Data Checking'!RJ92="","",'[1]Data Checking'!RJ92)</f>
        <v/>
      </c>
      <c r="RG92" t="str">
        <f>IF('[1]Data Checking'!RK92="","",'[1]Data Checking'!RK92)</f>
        <v/>
      </c>
      <c r="RH92" t="str">
        <f>IF('[1]Data Checking'!RL92="","",'[1]Data Checking'!RL92)</f>
        <v/>
      </c>
      <c r="RI92" t="str">
        <f>IF('[1]Data Checking'!RM92="","",'[1]Data Checking'!RM92)</f>
        <v/>
      </c>
      <c r="RJ92" t="str">
        <f>IF('[1]Data Checking'!RN92="","",'[1]Data Checking'!RN92)</f>
        <v/>
      </c>
      <c r="RK92" t="str">
        <f>IF('[1]Data Checking'!RO92="","",'[1]Data Checking'!RO92)</f>
        <v/>
      </c>
      <c r="RL92" t="str">
        <f>IF('[1]Data Checking'!RP92="","",'[1]Data Checking'!RP92)</f>
        <v/>
      </c>
      <c r="RM92" t="str">
        <f>IF('[1]Data Checking'!RQ92="","",'[1]Data Checking'!RQ92)</f>
        <v/>
      </c>
      <c r="RN92" t="str">
        <f>IF('[1]Data Checking'!RR92="","",'[1]Data Checking'!RR92)</f>
        <v/>
      </c>
      <c r="RO92" t="str">
        <f>IF('[1]Data Checking'!RS92="","",'[1]Data Checking'!RS92)</f>
        <v/>
      </c>
      <c r="RP92" t="str">
        <f>IF('[1]Data Checking'!RT92="","",'[1]Data Checking'!RT92)</f>
        <v/>
      </c>
      <c r="RQ92" t="str">
        <f>IF('[1]Data Checking'!RU92="","",'[1]Data Checking'!RU92)</f>
        <v/>
      </c>
      <c r="RR92" t="str">
        <f>IF('[1]Data Checking'!RV92="","",'[1]Data Checking'!RV92)</f>
        <v/>
      </c>
      <c r="RS92" t="str">
        <f>IF('[1]Data Checking'!RW92="","",'[1]Data Checking'!RW92)</f>
        <v/>
      </c>
      <c r="RT92" t="str">
        <f>IF('[1]Data Checking'!RX92="","",'[1]Data Checking'!RX92)</f>
        <v/>
      </c>
      <c r="RU92" t="str">
        <f>IF('[1]Data Checking'!RY92="","",'[1]Data Checking'!RY92)</f>
        <v/>
      </c>
      <c r="RV92" t="str">
        <f>IF('[1]Data Checking'!RZ92="","",'[1]Data Checking'!RZ92)</f>
        <v/>
      </c>
      <c r="RW92" t="str">
        <f>IF('[1]Data Checking'!SA92="","",'[1]Data Checking'!SA92)</f>
        <v/>
      </c>
      <c r="RX92" t="str">
        <f>IF('[1]Data Checking'!SB92="","",'[1]Data Checking'!SB92)</f>
        <v/>
      </c>
      <c r="RY92" t="str">
        <f>IF('[1]Data Checking'!SC92="","",'[1]Data Checking'!SC92)</f>
        <v/>
      </c>
      <c r="RZ92" t="str">
        <f>IF('[1]Data Checking'!SD92="","",'[1]Data Checking'!SD92)</f>
        <v/>
      </c>
      <c r="SA92" t="str">
        <f>IF('[1]Data Checking'!SE92="","",'[1]Data Checking'!SE92)</f>
        <v/>
      </c>
      <c r="SB92" t="str">
        <f>IF('[1]Data Checking'!SF92="","",'[1]Data Checking'!SF92)</f>
        <v/>
      </c>
      <c r="SC92" t="str">
        <f>IF('[1]Data Checking'!SG92="","",'[1]Data Checking'!SG92)</f>
        <v/>
      </c>
      <c r="SD92" t="str">
        <f>IF('[1]Data Checking'!SH92="","",'[1]Data Checking'!SH92)</f>
        <v/>
      </c>
      <c r="SE92" t="str">
        <f>IF('[1]Data Checking'!SI92="","",'[1]Data Checking'!SI92)</f>
        <v/>
      </c>
      <c r="SF92" t="str">
        <f>IF('[1]Data Checking'!SJ92="","",'[1]Data Checking'!SJ92)</f>
        <v/>
      </c>
      <c r="SG92" t="str">
        <f>IF('[1]Data Checking'!SK92="","",'[1]Data Checking'!SK92)</f>
        <v/>
      </c>
      <c r="SH92" t="str">
        <f>IF('[1]Data Checking'!SL92="","",'[1]Data Checking'!SL92)</f>
        <v/>
      </c>
      <c r="SI92" t="str">
        <f>IF('[1]Data Checking'!SM92="","",'[1]Data Checking'!SM92)</f>
        <v/>
      </c>
      <c r="SJ92" t="str">
        <f>IF('[1]Data Checking'!SN92="","",'[1]Data Checking'!SN92)</f>
        <v/>
      </c>
      <c r="SK92" t="str">
        <f>IF('[1]Data Checking'!SO92="","",'[1]Data Checking'!SO92)</f>
        <v/>
      </c>
      <c r="SL92" t="str">
        <f>IF('[1]Data Checking'!SP92="","",'[1]Data Checking'!SP92)</f>
        <v/>
      </c>
      <c r="SM92" t="str">
        <f>IF('[1]Data Checking'!SQ92="","",'[1]Data Checking'!SQ92)</f>
        <v/>
      </c>
      <c r="SN92" t="str">
        <f>IF('[1]Data Checking'!SR92="","",'[1]Data Checking'!SR92)</f>
        <v/>
      </c>
      <c r="SO92" t="str">
        <f>IF('[1]Data Checking'!SS92="","",'[1]Data Checking'!SS92)</f>
        <v/>
      </c>
      <c r="SP92" t="str">
        <f>IF('[1]Data Checking'!ST92="","",'[1]Data Checking'!ST92)</f>
        <v/>
      </c>
      <c r="SQ92" t="str">
        <f>IF('[1]Data Checking'!SU92="","",'[1]Data Checking'!SU92)</f>
        <v/>
      </c>
      <c r="SR92" t="str">
        <f>IF('[1]Data Checking'!SV92="","",'[1]Data Checking'!SV92)</f>
        <v/>
      </c>
      <c r="SS92" t="str">
        <f>IF('[1]Data Checking'!SW92="","",'[1]Data Checking'!SW92)</f>
        <v/>
      </c>
      <c r="ST92" t="str">
        <f>IF('[1]Data Checking'!SX92="","",'[1]Data Checking'!SX92)</f>
        <v/>
      </c>
      <c r="SU92" t="str">
        <f>IF('[1]Data Checking'!SY92="","",'[1]Data Checking'!SY92)</f>
        <v/>
      </c>
      <c r="SV92" t="str">
        <f>IF('[1]Data Checking'!SZ92="","",'[1]Data Checking'!SZ92)</f>
        <v/>
      </c>
      <c r="SW92" t="str">
        <f>IF('[1]Data Checking'!TA92="","",'[1]Data Checking'!TA92)</f>
        <v/>
      </c>
      <c r="SX92" t="str">
        <f>IF('[1]Data Checking'!TB92="","",'[1]Data Checking'!TB92)</f>
        <v/>
      </c>
      <c r="SY92" t="str">
        <f>IF('[1]Data Checking'!TC92="","",'[1]Data Checking'!TC92)</f>
        <v/>
      </c>
      <c r="SZ92" t="str">
        <f>IF('[1]Data Checking'!TD92="","",'[1]Data Checking'!TD92)</f>
        <v/>
      </c>
      <c r="TA92" t="str">
        <f>IF('[1]Data Checking'!TE92="","",'[1]Data Checking'!TE92)</f>
        <v/>
      </c>
      <c r="TB92" t="str">
        <f>IF('[1]Data Checking'!TF92="","",'[1]Data Checking'!TF92)</f>
        <v/>
      </c>
      <c r="TC92" t="str">
        <f>IF('[1]Data Checking'!TG92="","",'[1]Data Checking'!TG92)</f>
        <v/>
      </c>
      <c r="TD92" t="str">
        <f>IF('[1]Data Checking'!TH92="","",'[1]Data Checking'!TH92)</f>
        <v/>
      </c>
      <c r="TE92" t="str">
        <f>IF('[1]Data Checking'!TI92="","",'[1]Data Checking'!TI92)</f>
        <v/>
      </c>
      <c r="TF92" t="str">
        <f>IF('[1]Data Checking'!TJ92="","",'[1]Data Checking'!TJ92)</f>
        <v/>
      </c>
      <c r="TG92" t="str">
        <f>IF('[1]Data Checking'!TK92="","",'[1]Data Checking'!TK92)</f>
        <v/>
      </c>
      <c r="TH92" t="str">
        <f>IF('[1]Data Checking'!TL92="","",'[1]Data Checking'!TL92)</f>
        <v/>
      </c>
      <c r="TI92" t="str">
        <f>IF('[1]Data Checking'!TM92="","",'[1]Data Checking'!TM92)</f>
        <v/>
      </c>
      <c r="TJ92">
        <f>IF('[1]Data Checking'!TN92="","",'[1]Data Checking'!TN92)</f>
        <v>1</v>
      </c>
      <c r="TK92">
        <f>IF('[1]Data Checking'!TO92="","",'[1]Data Checking'!TO92)</f>
        <v>1</v>
      </c>
      <c r="TL92">
        <f>IF('[1]Data Checking'!TP92="","",'[1]Data Checking'!TP92)</f>
        <v>1</v>
      </c>
      <c r="TM92">
        <f>IF('[1]Data Checking'!TQ92="","",'[1]Data Checking'!TQ92)</f>
        <v>1</v>
      </c>
      <c r="TN92">
        <f>IF('[1]Data Checking'!TR92="","",'[1]Data Checking'!TR92)</f>
        <v>1</v>
      </c>
      <c r="TO92" t="str">
        <f>IF('[1]Data Checking'!TS92="","",'[1]Data Checking'!TS92)</f>
        <v/>
      </c>
      <c r="TP92" t="str">
        <f>IF('[1]Data Checking'!TT92="","",'[1]Data Checking'!TT92)</f>
        <v/>
      </c>
      <c r="TQ92">
        <f>IF('[1]Data Checking'!TU92="","",'[1]Data Checking'!TU92)</f>
        <v>238059276</v>
      </c>
      <c r="TR92" t="str">
        <f>IF('[1]Data Checking'!TV92="","",'[1]Data Checking'!TV92)</f>
        <v>f4972009-6b7b-4641-b0b5-edda8bfea020</v>
      </c>
      <c r="TS92">
        <f>IF('[1]Data Checking'!TW92="","",'[1]Data Checking'!TW92)</f>
        <v>44532.534583333327</v>
      </c>
      <c r="TT92" t="str">
        <f>IF('[1]Data Checking'!TX92="","",'[1]Data Checking'!TX92)</f>
        <v/>
      </c>
      <c r="TU92" t="str">
        <f>IF('[1]Data Checking'!TY92="","",'[1]Data Checking'!TY92)</f>
        <v/>
      </c>
      <c r="TV92" t="str">
        <f>IF('[1]Data Checking'!TZ92="","",'[1]Data Checking'!TZ92)</f>
        <v>submitted_via_web</v>
      </c>
      <c r="TW92" t="str">
        <f>IF('[1]Data Checking'!UA92="","",'[1]Data Checking'!UA92)</f>
        <v>icsm_haiti</v>
      </c>
      <c r="TX92" t="str">
        <f>IF('[1]Data Checking'!UB92="","",'[1]Data Checking'!UB92)</f>
        <v/>
      </c>
      <c r="TY92">
        <f>IF('[1]Data Checking'!UC92="","",'[1]Data Checking'!UC92)</f>
        <v>94</v>
      </c>
      <c r="TZ92" t="str">
        <f>IF('[1]Data Checking'!UD92="","",'[1]Data Checking'!UD92)</f>
        <v/>
      </c>
      <c r="UA92" t="e">
        <f>IF('[1]Data Checking'!UL92="","",'[1]Data Checking'!UL92)</f>
        <v>#REF!</v>
      </c>
      <c r="UB92" t="e">
        <f>IF('[1]Data Checking'!UM92="","",'[1]Data Checking'!UM92)</f>
        <v>#REF!</v>
      </c>
      <c r="UC92" t="e">
        <f>IF('[1]Data Checking'!UN92="","",'[1]Data Checking'!UN92)</f>
        <v>#REF!</v>
      </c>
    </row>
    <row r="93" spans="1:549">
      <c r="A93">
        <f>IF('[1]Data Checking'!D93="","",'[1]Data Checking'!D93)</f>
        <v>44525.528730451391</v>
      </c>
      <c r="B93">
        <f>IF('[1]Data Checking'!E93="","",'[1]Data Checking'!E93)</f>
        <v>44525.533277314818</v>
      </c>
      <c r="C93">
        <f>IF('[1]Data Checking'!F93="","",'[1]Data Checking'!F93)</f>
        <v>44525</v>
      </c>
      <c r="D93" t="str">
        <f>IF('[1]Data Checking'!H93="","",'[1]Data Checking'!H93)</f>
        <v>audit.csv</v>
      </c>
      <c r="E93" t="str">
        <f>IF('[1]Data Checking'!I93="","",'[1]Data Checking'!I93)</f>
        <v>icsm_haiti</v>
      </c>
      <c r="F93" t="str">
        <f>IF('[1]Data Checking'!J93="","",'[1]Data Checking'!J93)</f>
        <v/>
      </c>
      <c r="G93" t="str">
        <f>IF('[1]Data Checking'!K93="","",'[1]Data Checking'!K93)</f>
        <v/>
      </c>
      <c r="H93">
        <f>IF('[1]Data Checking'!L93="","",'[1]Data Checking'!L93)</f>
        <v>44525</v>
      </c>
      <c r="I93" t="str">
        <f>IF('[1]Data Checking'!M93="","",'[1]Data Checking'!M93)</f>
        <v>GOAL</v>
      </c>
      <c r="J93" t="str">
        <f>IF('[1]Data Checking'!N93="","",'[1]Data Checking'!N93)</f>
        <v/>
      </c>
      <c r="K93" t="str">
        <f>IF('[1]Data Checking'!O93="","",'[1]Data Checking'!O93)</f>
        <v>goal</v>
      </c>
      <c r="L93" t="str">
        <f>IF('[1]Data Checking'!P93="","",'[1]Data Checking'!P93)</f>
        <v>GOAL</v>
      </c>
      <c r="M93" t="str">
        <f>IF('[1]Data Checking'!Q93="","",'[1]Data Checking'!Q93)</f>
        <v>GOAL</v>
      </c>
      <c r="N93" t="str">
        <f>IF('[1]Data Checking'!R93="","",'[1]Data Checking'!R93)</f>
        <v>Goal enquêteur 1</v>
      </c>
      <c r="O93" t="str">
        <f>IF('[1]Data Checking'!S93="","",'[1]Data Checking'!S93)</f>
        <v/>
      </c>
      <c r="P93" t="str">
        <f>IF('[1]Data Checking'!T93="","",'[1]Data Checking'!T93)</f>
        <v>goal_1</v>
      </c>
      <c r="Q93" t="str">
        <f>IF('[1]Data Checking'!U93="","",'[1]Data Checking'!U93)</f>
        <v>Goal enquêteur 1</v>
      </c>
      <c r="R93" t="str">
        <f>IF('[1]Data Checking'!V93="","",'[1]Data Checking'!V93)</f>
        <v>Goal enquêteur 1</v>
      </c>
      <c r="S93" t="str">
        <f>IF('[1]Data Checking'!W93="","",'[1]Data Checking'!W93)</f>
        <v>Ouest</v>
      </c>
      <c r="T93" t="str">
        <f>IF('[1]Data Checking'!X93="","",'[1]Data Checking'!X93)</f>
        <v>Port-au-Prince</v>
      </c>
      <c r="U93" t="str">
        <f>IF('[1]Data Checking'!Y93="","",'[1]Data Checking'!Y93)</f>
        <v>HT0111</v>
      </c>
      <c r="V93" t="str">
        <f>IF('[1]Data Checking'!Z93="","",'[1]Data Checking'!Z93)</f>
        <v>Port-au-Prince</v>
      </c>
      <c r="W93" t="str">
        <f>IF('[1]Data Checking'!AA93="","",'[1]Data Checking'!AA93)</f>
        <v>1ere Section Turgeau</v>
      </c>
      <c r="X93" t="str">
        <f>IF('[1]Data Checking'!AB93="","",'[1]Data Checking'!AB93)</f>
        <v>HT0111-03</v>
      </c>
      <c r="Y93" t="str">
        <f>IF('[1]Data Checking'!AC93="","",'[1]Data Checking'!AC93)</f>
        <v>3e Section Martissant</v>
      </c>
      <c r="Z93" t="str">
        <f>IF('[1]Data Checking'!AD93="","",'[1]Data Checking'!AD93)</f>
        <v>Centre-ville de Port-au-Prince / Salomon</v>
      </c>
      <c r="AA93" t="str">
        <f>IF('[1]Data Checking'!AE93="","",'[1]Data Checking'!AE93)</f>
        <v/>
      </c>
      <c r="AB93" t="str">
        <f>IF('[1]Data Checking'!AF93="","",'[1]Data Checking'!AF93)</f>
        <v>pap_1</v>
      </c>
      <c r="AC93" t="str">
        <f>IF('[1]Data Checking'!AG93="","",'[1]Data Checking'!AG93)</f>
        <v>Centre-ville de Port-au-Prince / Salomon</v>
      </c>
      <c r="AD93" t="str">
        <f>IF('[1]Data Checking'!AH93="","",'[1]Data Checking'!AH93)</f>
        <v>Centre-ville de Port-au-Prince / Salomon</v>
      </c>
      <c r="AE93" t="str">
        <f>IF('[1]Data Checking'!AI93="","",'[1]Data Checking'!AI93)</f>
        <v>Marché Salomon</v>
      </c>
      <c r="AF93" t="str">
        <f>IF('[1]Data Checking'!AJ93="","",'[1]Data Checking'!AJ93)</f>
        <v/>
      </c>
      <c r="AG93" t="str">
        <f>IF('[1]Data Checking'!AK93="","",'[1]Data Checking'!AK93)</f>
        <v>salomon</v>
      </c>
      <c r="AH93" t="str">
        <f>IF('[1]Data Checking'!AL93="","",'[1]Data Checking'!AL93)</f>
        <v>Marché Salomon</v>
      </c>
      <c r="AI93" t="str">
        <f>IF('[1]Data Checking'!AM93="","",'[1]Data Checking'!AM93)</f>
        <v>Marché Salomon</v>
      </c>
      <c r="AJ93" t="str">
        <f>IF('[1]Data Checking'!AN93="","",'[1]Data Checking'!AN93)</f>
        <v>Milieu urbain</v>
      </c>
      <c r="AK93" t="str">
        <f>IF('[1]Data Checking'!AO93="","",'[1]Data Checking'!AO93)</f>
        <v>Enquête auprès d'un marchand</v>
      </c>
      <c r="AL93" t="str">
        <f>IF('[1]Data Checking'!AP93="","",'[1]Data Checking'!AP93)</f>
        <v>Oui</v>
      </c>
      <c r="AM93" t="str">
        <f>IF('[1]Data Checking'!AQ93="","",'[1]Data Checking'!AQ93)</f>
        <v/>
      </c>
      <c r="AN93" t="str">
        <f>IF('[1]Data Checking'!AR93="","",'[1]Data Checking'!AR93)</f>
        <v>Oui</v>
      </c>
      <c r="AO93" t="str">
        <f>IF('[1]Data Checking'!AS93="","",'[1]Data Checking'!AS93)</f>
        <v/>
      </c>
      <c r="AP93" t="str">
        <f>IF('[1]Data Checking'!AT93="","",'[1]Data Checking'!AT93)</f>
        <v>Femme</v>
      </c>
      <c r="AQ93">
        <f>IF('[1]Data Checking'!AU93="","",'[1]Data Checking'!AU93)</f>
        <v>44525</v>
      </c>
      <c r="AR93">
        <f>IF('[1]Data Checking'!AV93="","",'[1]Data Checking'!AV93)</f>
        <v>44525</v>
      </c>
      <c r="AS93" t="str">
        <f>IF('[1]Data Checking'!AW93="","",'[1]Data Checking'!AW93)</f>
        <v>Détaillant mobile</v>
      </c>
      <c r="AT93" t="str">
        <f>IF('[1]Data Checking'!AX93="","",'[1]Data Checking'!AX93)</f>
        <v/>
      </c>
      <c r="AU93" t="str">
        <f>IF('[1]Data Checking'!AY93="","",'[1]Data Checking'!AY93)</f>
        <v>Produits et Ustensiles d'hygiène et assainissement</v>
      </c>
      <c r="AV93">
        <f>IF('[1]Data Checking'!AZ93="","",'[1]Data Checking'!AZ93)</f>
        <v>0</v>
      </c>
      <c r="AW93">
        <f>IF('[1]Data Checking'!BA93="","",'[1]Data Checking'!BA93)</f>
        <v>1</v>
      </c>
      <c r="AX93">
        <f>IF('[1]Data Checking'!BB93="","",'[1]Data Checking'!BB93)</f>
        <v>0</v>
      </c>
      <c r="AY93">
        <f>IF('[1]Data Checking'!BC93="","",'[1]Data Checking'!BC93)</f>
        <v>0</v>
      </c>
      <c r="AZ93" t="str">
        <f>IF('[1]Data Checking'!BD93="","",'[1]Data Checking'!BD93)</f>
        <v>wash</v>
      </c>
      <c r="BA93" t="str">
        <f>IF('[1]Data Checking'!BE93="","",'[1]Data Checking'!BE93)</f>
        <v>Produits et Ustensiles d'hygiène et assainissement</v>
      </c>
      <c r="BB93" t="str">
        <f>IF('[1]Data Checking'!BF93="","",'[1]Data Checking'!BF93)</f>
        <v>En espèces (Gourde)</v>
      </c>
      <c r="BC93">
        <f>IF('[1]Data Checking'!BG93="","",'[1]Data Checking'!BG93)</f>
        <v>1</v>
      </c>
      <c r="BD93">
        <f>IF('[1]Data Checking'!BH93="","",'[1]Data Checking'!BH93)</f>
        <v>0</v>
      </c>
      <c r="BE93">
        <f>IF('[1]Data Checking'!BI93="","",'[1]Data Checking'!BI93)</f>
        <v>0</v>
      </c>
      <c r="BF93">
        <f>IF('[1]Data Checking'!BJ93="","",'[1]Data Checking'!BJ93)</f>
        <v>0</v>
      </c>
      <c r="BG93">
        <f>IF('[1]Data Checking'!BK93="","",'[1]Data Checking'!BK93)</f>
        <v>0</v>
      </c>
      <c r="BH93">
        <f>IF('[1]Data Checking'!BL93="","",'[1]Data Checking'!BL93)</f>
        <v>0</v>
      </c>
      <c r="BI93">
        <f>IF('[1]Data Checking'!BM93="","",'[1]Data Checking'!BM93)</f>
        <v>0</v>
      </c>
      <c r="BJ93">
        <f>IF('[1]Data Checking'!BN93="","",'[1]Data Checking'!BN93)</f>
        <v>0</v>
      </c>
      <c r="BK93">
        <f>IF('[1]Data Checking'!BO93="","",'[1]Data Checking'!BO93)</f>
        <v>0</v>
      </c>
      <c r="BL93">
        <f>IF('[1]Data Checking'!BP93="","",'[1]Data Checking'!BP93)</f>
        <v>0</v>
      </c>
      <c r="BM93" t="str">
        <f>IF('[1]Data Checking'!BQ93="","",'[1]Data Checking'!BQ93)</f>
        <v/>
      </c>
      <c r="BN93" t="str">
        <f>IF('[1]Data Checking'!BR93="","",'[1]Data Checking'!BR93)</f>
        <v>Oui, il y a moins de commerçants par rapport au mois passé</v>
      </c>
      <c r="BO93" t="str">
        <f>IF('[1]Data Checking'!BS93="","",'[1]Data Checking'!BS93)</f>
        <v>Je ne sais pas / Je ne souhaite pas répondre</v>
      </c>
      <c r="BP93" t="str">
        <f>IF('[1]Data Checking'!BT93="","",'[1]Data Checking'!BT93)</f>
        <v/>
      </c>
      <c r="BQ93" t="str">
        <f>IF('[1]Data Checking'!BU93="","",'[1]Data Checking'!BU93)</f>
        <v/>
      </c>
      <c r="BR93" t="str">
        <f>IF('[1]Data Checking'!BV93="","",'[1]Data Checking'!BV93)</f>
        <v/>
      </c>
      <c r="BS93" t="str">
        <f>IF('[1]Data Checking'!BW93="","",'[1]Data Checking'!BW93)</f>
        <v/>
      </c>
      <c r="BT93" t="str">
        <f>IF('[1]Data Checking'!BX93="","",'[1]Data Checking'!BX93)</f>
        <v/>
      </c>
      <c r="BU93" t="str">
        <f>IF('[1]Data Checking'!BY93="","",'[1]Data Checking'!BY93)</f>
        <v/>
      </c>
      <c r="BV93" t="str">
        <f>IF('[1]Data Checking'!BZ93="","",'[1]Data Checking'!BZ93)</f>
        <v/>
      </c>
      <c r="BW93" t="str">
        <f>IF('[1]Data Checking'!CA93="","",'[1]Data Checking'!CA93)</f>
        <v/>
      </c>
      <c r="BX93" t="str">
        <f>IF('[1]Data Checking'!CB93="","",'[1]Data Checking'!CB93)</f>
        <v/>
      </c>
      <c r="BY93" t="str">
        <f>IF('[1]Data Checking'!CC93="","",'[1]Data Checking'!CC93)</f>
        <v/>
      </c>
      <c r="BZ93" t="str">
        <f>IF('[1]Data Checking'!CD93="","",'[1]Data Checking'!CD93)</f>
        <v/>
      </c>
      <c r="CA93" t="str">
        <f>IF('[1]Data Checking'!CE93="","",'[1]Data Checking'!CE93)</f>
        <v/>
      </c>
      <c r="CB93" t="str">
        <f>IF('[1]Data Checking'!CF93="","",'[1]Data Checking'!CF93)</f>
        <v/>
      </c>
      <c r="CC93" t="str">
        <f>IF('[1]Data Checking'!CG93="","",'[1]Data Checking'!CG93)</f>
        <v/>
      </c>
      <c r="CD93" t="str">
        <f>IF('[1]Data Checking'!CH93="","",'[1]Data Checking'!CH93)</f>
        <v/>
      </c>
      <c r="CE93" t="str">
        <f>IF('[1]Data Checking'!CI93="","",'[1]Data Checking'!CI93)</f>
        <v/>
      </c>
      <c r="CF93" t="str">
        <f>IF('[1]Data Checking'!CJ93="","",'[1]Data Checking'!CJ93)</f>
        <v/>
      </c>
      <c r="CG93" t="str">
        <f>IF('[1]Data Checking'!CK93="","",'[1]Data Checking'!CK93)</f>
        <v/>
      </c>
      <c r="CH93" t="str">
        <f>IF('[1]Data Checking'!CL93="","",'[1]Data Checking'!CL93)</f>
        <v/>
      </c>
      <c r="CI93" t="str">
        <f>IF('[1]Data Checking'!CM93="","",'[1]Data Checking'!CM93)</f>
        <v/>
      </c>
      <c r="CJ93" t="str">
        <f>IF('[1]Data Checking'!CN93="","",'[1]Data Checking'!CN93)</f>
        <v/>
      </c>
      <c r="CK93" t="str">
        <f>IF('[1]Data Checking'!CO93="","",'[1]Data Checking'!CO93)</f>
        <v/>
      </c>
      <c r="CL93" t="str">
        <f>IF('[1]Data Checking'!CP93="","",'[1]Data Checking'!CP93)</f>
        <v/>
      </c>
      <c r="CM93" t="str">
        <f>IF('[1]Data Checking'!CQ93="","",'[1]Data Checking'!CQ93)</f>
        <v/>
      </c>
      <c r="CN93" t="str">
        <f>IF('[1]Data Checking'!CR93="","",'[1]Data Checking'!CR93)</f>
        <v/>
      </c>
      <c r="CO93" t="str">
        <f>IF('[1]Data Checking'!CS93="","",'[1]Data Checking'!CS93)</f>
        <v/>
      </c>
      <c r="CP93" t="str">
        <f>IF('[1]Data Checking'!CT93="","",'[1]Data Checking'!CT93)</f>
        <v/>
      </c>
      <c r="CQ93" t="str">
        <f>IF('[1]Data Checking'!CU93="","",'[1]Data Checking'!CU93)</f>
        <v/>
      </c>
      <c r="CR93" t="str">
        <f>IF('[1]Data Checking'!CV93="","",'[1]Data Checking'!CV93)</f>
        <v/>
      </c>
      <c r="CS93" t="str">
        <f>IF('[1]Data Checking'!CW93="","",'[1]Data Checking'!CW93)</f>
        <v/>
      </c>
      <c r="CT93" t="str">
        <f>IF('[1]Data Checking'!CX93="","",'[1]Data Checking'!CX93)</f>
        <v/>
      </c>
      <c r="CU93" t="str">
        <f>IF('[1]Data Checking'!CY93="","",'[1]Data Checking'!CY93)</f>
        <v/>
      </c>
      <c r="CV93" t="str">
        <f>IF('[1]Data Checking'!CZ93="","",'[1]Data Checking'!CZ93)</f>
        <v/>
      </c>
      <c r="CW93" t="str">
        <f>IF('[1]Data Checking'!DA93="","",'[1]Data Checking'!DA93)</f>
        <v/>
      </c>
      <c r="CX93" t="str">
        <f>IF('[1]Data Checking'!DB93="","",'[1]Data Checking'!DB93)</f>
        <v/>
      </c>
      <c r="CY93" t="str">
        <f>IF('[1]Data Checking'!DC93="","",'[1]Data Checking'!DC93)</f>
        <v/>
      </c>
      <c r="CZ93" t="str">
        <f>IF('[1]Data Checking'!DD93="","",'[1]Data Checking'!DD93)</f>
        <v/>
      </c>
      <c r="DA93" t="str">
        <f>IF('[1]Data Checking'!DE93="","",'[1]Data Checking'!DE93)</f>
        <v/>
      </c>
      <c r="DB93" t="str">
        <f>IF('[1]Data Checking'!DF93="","",'[1]Data Checking'!DF93)</f>
        <v/>
      </c>
      <c r="DC93" t="str">
        <f>IF('[1]Data Checking'!DG93="","",'[1]Data Checking'!DG93)</f>
        <v/>
      </c>
      <c r="DD93" t="str">
        <f>IF('[1]Data Checking'!DH93="","",'[1]Data Checking'!DH93)</f>
        <v/>
      </c>
      <c r="DE93" t="str">
        <f>IF('[1]Data Checking'!DI93="","",'[1]Data Checking'!DI93)</f>
        <v/>
      </c>
      <c r="DF93" t="str">
        <f>IF('[1]Data Checking'!DJ93="","",'[1]Data Checking'!DJ93)</f>
        <v/>
      </c>
      <c r="DG93" t="str">
        <f>IF('[1]Data Checking'!DK93="","",'[1]Data Checking'!DK93)</f>
        <v/>
      </c>
      <c r="DH93" t="str">
        <f>IF('[1]Data Checking'!DL93="","",'[1]Data Checking'!DL93)</f>
        <v/>
      </c>
      <c r="DI93" t="str">
        <f>IF('[1]Data Checking'!DM93="","",'[1]Data Checking'!DM93)</f>
        <v/>
      </c>
      <c r="DJ93" t="str">
        <f>IF('[1]Data Checking'!DN93="","",'[1]Data Checking'!DN93)</f>
        <v/>
      </c>
      <c r="DK93" t="str">
        <f>IF('[1]Data Checking'!DO93="","",'[1]Data Checking'!DO93)</f>
        <v/>
      </c>
      <c r="DL93" t="str">
        <f>IF('[1]Data Checking'!DP93="","",'[1]Data Checking'!DP93)</f>
        <v/>
      </c>
      <c r="DM93" t="str">
        <f>IF('[1]Data Checking'!DQ93="","",'[1]Data Checking'!DQ93)</f>
        <v/>
      </c>
      <c r="DN93" t="str">
        <f>IF('[1]Data Checking'!DR93="","",'[1]Data Checking'!DR93)</f>
        <v/>
      </c>
      <c r="DO93" t="str">
        <f>IF('[1]Data Checking'!DS93="","",'[1]Data Checking'!DS93)</f>
        <v/>
      </c>
      <c r="DP93" t="str">
        <f>IF('[1]Data Checking'!DT93="","",'[1]Data Checking'!DT93)</f>
        <v/>
      </c>
      <c r="DQ93" t="str">
        <f>IF('[1]Data Checking'!DU93="","",'[1]Data Checking'!DU93)</f>
        <v/>
      </c>
      <c r="DR93" t="str">
        <f>IF('[1]Data Checking'!DV93="","",'[1]Data Checking'!DV93)</f>
        <v/>
      </c>
      <c r="DS93" t="str">
        <f>IF('[1]Data Checking'!DW93="","",'[1]Data Checking'!DW93)</f>
        <v/>
      </c>
      <c r="DT93" t="str">
        <f>IF('[1]Data Checking'!DX93="","",'[1]Data Checking'!DX93)</f>
        <v/>
      </c>
      <c r="DU93" t="str">
        <f>IF('[1]Data Checking'!DY93="","",'[1]Data Checking'!DY93)</f>
        <v/>
      </c>
      <c r="DV93" t="str">
        <f>IF('[1]Data Checking'!DZ93="","",'[1]Data Checking'!DZ93)</f>
        <v/>
      </c>
      <c r="DW93" t="str">
        <f>IF('[1]Data Checking'!EA93="","",'[1]Data Checking'!EA93)</f>
        <v/>
      </c>
      <c r="DX93" t="str">
        <f>IF('[1]Data Checking'!EB93="","",'[1]Data Checking'!EB93)</f>
        <v/>
      </c>
      <c r="DY93" t="str">
        <f>IF('[1]Data Checking'!EC93="","",'[1]Data Checking'!EC93)</f>
        <v/>
      </c>
      <c r="DZ93" t="str">
        <f>IF('[1]Data Checking'!ED93="","",'[1]Data Checking'!ED93)</f>
        <v/>
      </c>
      <c r="EA93" t="str">
        <f>IF('[1]Data Checking'!EE93="","",'[1]Data Checking'!EE93)</f>
        <v/>
      </c>
      <c r="EB93" t="str">
        <f>IF('[1]Data Checking'!EF93="","",'[1]Data Checking'!EF93)</f>
        <v/>
      </c>
      <c r="EC93" t="str">
        <f>IF('[1]Data Checking'!EG93="","",'[1]Data Checking'!EG93)</f>
        <v/>
      </c>
      <c r="ED93" t="str">
        <f>IF('[1]Data Checking'!EH93="","",'[1]Data Checking'!EH93)</f>
        <v/>
      </c>
      <c r="EE93" t="str">
        <f>IF('[1]Data Checking'!EI93="","",'[1]Data Checking'!EI93)</f>
        <v/>
      </c>
      <c r="EF93" t="str">
        <f>IF('[1]Data Checking'!EJ93="","",'[1]Data Checking'!EJ93)</f>
        <v/>
      </c>
      <c r="EG93" t="str">
        <f>IF('[1]Data Checking'!EK93="","",'[1]Data Checking'!EK93)</f>
        <v/>
      </c>
      <c r="EH93" t="str">
        <f>IF('[1]Data Checking'!EL93="","",'[1]Data Checking'!EL93)</f>
        <v/>
      </c>
      <c r="EI93" t="str">
        <f>IF('[1]Data Checking'!EM93="","",'[1]Data Checking'!EM93)</f>
        <v/>
      </c>
      <c r="EJ93" t="str">
        <f>IF('[1]Data Checking'!EN93="","",'[1]Data Checking'!EN93)</f>
        <v/>
      </c>
      <c r="EK93" t="str">
        <f>IF('[1]Data Checking'!EO93="","",'[1]Data Checking'!EO93)</f>
        <v>Brosse à dent</v>
      </c>
      <c r="EL93">
        <f>IF('[1]Data Checking'!EP93="","",'[1]Data Checking'!EP93)</f>
        <v>0</v>
      </c>
      <c r="EM93">
        <f>IF('[1]Data Checking'!EQ93="","",'[1]Data Checking'!EQ93)</f>
        <v>1</v>
      </c>
      <c r="EN93">
        <f>IF('[1]Data Checking'!ER93="","",'[1]Data Checking'!ER93)</f>
        <v>0</v>
      </c>
      <c r="EO93">
        <f>IF('[1]Data Checking'!ES93="","",'[1]Data Checking'!ES93)</f>
        <v>0</v>
      </c>
      <c r="EP93">
        <f>IF('[1]Data Checking'!ET93="","",'[1]Data Checking'!ET93)</f>
        <v>0</v>
      </c>
      <c r="EQ93">
        <f>IF('[1]Data Checking'!EU93="","",'[1]Data Checking'!EU93)</f>
        <v>0</v>
      </c>
      <c r="ER93">
        <f>IF('[1]Data Checking'!EV93="","",'[1]Data Checking'!EV93)</f>
        <v>0</v>
      </c>
      <c r="ES93">
        <f>IF('[1]Data Checking'!EW93="","",'[1]Data Checking'!EW93)</f>
        <v>0</v>
      </c>
      <c r="ET93">
        <f>IF('[1]Data Checking'!EX93="","",'[1]Data Checking'!EX93)</f>
        <v>0</v>
      </c>
      <c r="EU93">
        <f>IF('[1]Data Checking'!EY93="","",'[1]Data Checking'!EY93)</f>
        <v>0</v>
      </c>
      <c r="EV93">
        <f>IF('[1]Data Checking'!EZ93="","",'[1]Data Checking'!EZ93)</f>
        <v>0</v>
      </c>
      <c r="EW93" t="str">
        <f>IF('[1]Data Checking'!FA93="","",'[1]Data Checking'!FA93)</f>
        <v/>
      </c>
      <c r="EX93" t="str">
        <f>IF('[1]Data Checking'!FB93="","",'[1]Data Checking'!FB93)</f>
        <v/>
      </c>
      <c r="EY93" t="str">
        <f>IF('[1]Data Checking'!FC93="","",'[1]Data Checking'!FC93)</f>
        <v/>
      </c>
      <c r="EZ93" t="str">
        <f>IF('[1]Data Checking'!FD93="","",'[1]Data Checking'!FD93)</f>
        <v/>
      </c>
      <c r="FA93" t="str">
        <f>IF('[1]Data Checking'!FE93="","",'[1]Data Checking'!FE93)</f>
        <v/>
      </c>
      <c r="FB93" t="str">
        <f>IF('[1]Data Checking'!FF93="","",'[1]Data Checking'!FF93)</f>
        <v/>
      </c>
      <c r="FC93" t="str">
        <f>IF('[1]Data Checking'!FG93="","",'[1]Data Checking'!FG93)</f>
        <v/>
      </c>
      <c r="FD93" t="str">
        <f>IF('[1]Data Checking'!FH93="","",'[1]Data Checking'!FH93)</f>
        <v/>
      </c>
      <c r="FE93">
        <f>IF('[1]Data Checking'!FI93="","",'[1]Data Checking'!FI93)</f>
        <v>0</v>
      </c>
      <c r="FF93" t="str">
        <f>IF('[1]Data Checking'!FJ93="","",'[1]Data Checking'!FJ93)</f>
        <v>Je ne sais pas, je ne souhaite pas répondre</v>
      </c>
      <c r="FG93" t="str">
        <f>IF('[1]Data Checking'!FK93="","",'[1]Data Checking'!FK93)</f>
        <v/>
      </c>
      <c r="FH93" t="str">
        <f>IF('[1]Data Checking'!FL93="","",'[1]Data Checking'!FL93)</f>
        <v/>
      </c>
      <c r="FI93" t="str">
        <f>IF('[1]Data Checking'!FM93="","",'[1]Data Checking'!FM93)</f>
        <v/>
      </c>
      <c r="FJ93" t="str">
        <f>IF('[1]Data Checking'!FN93="","",'[1]Data Checking'!FN93)</f>
        <v/>
      </c>
      <c r="FK93" t="str">
        <f>IF('[1]Data Checking'!FO93="","",'[1]Data Checking'!FO93)</f>
        <v/>
      </c>
      <c r="FL93" t="str">
        <f>IF('[1]Data Checking'!FP93="","",'[1]Data Checking'!FP93)</f>
        <v/>
      </c>
      <c r="FM93" t="str">
        <f>IF('[1]Data Checking'!FQ93="","",'[1]Data Checking'!FQ93)</f>
        <v/>
      </c>
      <c r="FN93" t="str">
        <f>IF('[1]Data Checking'!FR93="","",'[1]Data Checking'!FR93)</f>
        <v/>
      </c>
      <c r="FO93" t="str">
        <f>IF('[1]Data Checking'!FS93="","",'[1]Data Checking'!FS93)</f>
        <v/>
      </c>
      <c r="FP93" t="str">
        <f>IF('[1]Data Checking'!FT93="","",'[1]Data Checking'!FT93)</f>
        <v/>
      </c>
      <c r="FQ93" t="str">
        <f>IF('[1]Data Checking'!FU93="","",'[1]Data Checking'!FU93)</f>
        <v/>
      </c>
      <c r="FR93" t="str">
        <f>IF('[1]Data Checking'!FV93="","",'[1]Data Checking'!FV93)</f>
        <v/>
      </c>
      <c r="FS93" t="str">
        <f>IF('[1]Data Checking'!FW93="","",'[1]Data Checking'!FW93)</f>
        <v/>
      </c>
      <c r="FT93" t="str">
        <f>IF('[1]Data Checking'!FX93="","",'[1]Data Checking'!FX93)</f>
        <v/>
      </c>
      <c r="FU93" t="str">
        <f>IF('[1]Data Checking'!FY93="","",'[1]Data Checking'!FY93)</f>
        <v/>
      </c>
      <c r="FV93" t="str">
        <f>IF('[1]Data Checking'!FZ93="","",'[1]Data Checking'!FZ93)</f>
        <v/>
      </c>
      <c r="FW93" t="str">
        <f>IF('[1]Data Checking'!GA93="","",'[1]Data Checking'!GA93)</f>
        <v/>
      </c>
      <c r="FX93" t="str">
        <f>IF('[1]Data Checking'!GB93="","",'[1]Data Checking'!GB93)</f>
        <v/>
      </c>
      <c r="FY93" t="str">
        <f>IF('[1]Data Checking'!GC93="","",'[1]Data Checking'!GC93)</f>
        <v/>
      </c>
      <c r="FZ93" t="str">
        <f>IF('[1]Data Checking'!GD93="","",'[1]Data Checking'!GD93)</f>
        <v/>
      </c>
      <c r="GA93" t="str">
        <f>IF('[1]Data Checking'!GE93="","",'[1]Data Checking'!GE93)</f>
        <v/>
      </c>
      <c r="GB93" t="str">
        <f>IF('[1]Data Checking'!GF93="","",'[1]Data Checking'!GF93)</f>
        <v/>
      </c>
      <c r="GC93" t="str">
        <f>IF('[1]Data Checking'!GG93="","",'[1]Data Checking'!GG93)</f>
        <v/>
      </c>
      <c r="GD93" t="str">
        <f>IF('[1]Data Checking'!GH93="","",'[1]Data Checking'!GH93)</f>
        <v/>
      </c>
      <c r="GE93" t="str">
        <f>IF('[1]Data Checking'!GI93="","",'[1]Data Checking'!GI93)</f>
        <v/>
      </c>
      <c r="GF93" t="str">
        <f>IF('[1]Data Checking'!GJ93="","",'[1]Data Checking'!GJ93)</f>
        <v/>
      </c>
      <c r="GG93" t="str">
        <f>IF('[1]Data Checking'!GK93="","",'[1]Data Checking'!GK93)</f>
        <v/>
      </c>
      <c r="GH93" t="str">
        <f>IF('[1]Data Checking'!GL93="","",'[1]Data Checking'!GL93)</f>
        <v/>
      </c>
      <c r="GI93" t="str">
        <f>IF('[1]Data Checking'!GM93="","",'[1]Data Checking'!GM93)</f>
        <v/>
      </c>
      <c r="GJ93" t="str">
        <f>IF('[1]Data Checking'!GN93="","",'[1]Data Checking'!GN93)</f>
        <v/>
      </c>
      <c r="GK93" t="str">
        <f>IF('[1]Data Checking'!GO93="","",'[1]Data Checking'!GO93)</f>
        <v/>
      </c>
      <c r="GL93" t="str">
        <f>IF('[1]Data Checking'!GP93="","",'[1]Data Checking'!GP93)</f>
        <v/>
      </c>
      <c r="GM93" t="str">
        <f>IF('[1]Data Checking'!GQ93="","",'[1]Data Checking'!GQ93)</f>
        <v/>
      </c>
      <c r="GN93" t="str">
        <f>IF('[1]Data Checking'!GR93="","",'[1]Data Checking'!GR93)</f>
        <v/>
      </c>
      <c r="GO93" t="str">
        <f>IF('[1]Data Checking'!GS93="","",'[1]Data Checking'!GS93)</f>
        <v/>
      </c>
      <c r="GP93" t="str">
        <f>IF('[1]Data Checking'!GT93="","",'[1]Data Checking'!GT93)</f>
        <v/>
      </c>
      <c r="GQ93" t="str">
        <f>IF('[1]Data Checking'!GU93="","",'[1]Data Checking'!GU93)</f>
        <v>Oui</v>
      </c>
      <c r="GR93" t="str">
        <f>IF('[1]Data Checking'!GV93="","",'[1]Data Checking'!GV93)</f>
        <v>Pas assez d'argent</v>
      </c>
      <c r="GS93">
        <f>IF('[1]Data Checking'!GW93="","",'[1]Data Checking'!GW93)</f>
        <v>0</v>
      </c>
      <c r="GT93">
        <f>IF('[1]Data Checking'!GX93="","",'[1]Data Checking'!GX93)</f>
        <v>0</v>
      </c>
      <c r="GU93">
        <f>IF('[1]Data Checking'!GY93="","",'[1]Data Checking'!GY93)</f>
        <v>0</v>
      </c>
      <c r="GV93">
        <f>IF('[1]Data Checking'!GZ93="","",'[1]Data Checking'!GZ93)</f>
        <v>0</v>
      </c>
      <c r="GW93">
        <f>IF('[1]Data Checking'!HA93="","",'[1]Data Checking'!HA93)</f>
        <v>1</v>
      </c>
      <c r="GX93">
        <f>IF('[1]Data Checking'!HB93="","",'[1]Data Checking'!HB93)</f>
        <v>0</v>
      </c>
      <c r="GY93">
        <f>IF('[1]Data Checking'!HC93="","",'[1]Data Checking'!HC93)</f>
        <v>0</v>
      </c>
      <c r="GZ93">
        <f>IF('[1]Data Checking'!HD93="","",'[1]Data Checking'!HD93)</f>
        <v>0</v>
      </c>
      <c r="HA93">
        <f>IF('[1]Data Checking'!HE93="","",'[1]Data Checking'!HE93)</f>
        <v>0</v>
      </c>
      <c r="HB93">
        <f>IF('[1]Data Checking'!HF93="","",'[1]Data Checking'!HF93)</f>
        <v>0</v>
      </c>
      <c r="HC93">
        <f>IF('[1]Data Checking'!HG93="","",'[1]Data Checking'!HG93)</f>
        <v>0</v>
      </c>
      <c r="HD93">
        <f>IF('[1]Data Checking'!HH93="","",'[1]Data Checking'!HH93)</f>
        <v>0</v>
      </c>
      <c r="HE93">
        <f>IF('[1]Data Checking'!HI93="","",'[1]Data Checking'!HI93)</f>
        <v>0</v>
      </c>
      <c r="HF93" t="str">
        <f>IF('[1]Data Checking'!HJ93="","",'[1]Data Checking'!HJ93)</f>
        <v/>
      </c>
      <c r="HG93" t="str">
        <f>IF('[1]Data Checking'!HK93="","",'[1]Data Checking'!HK93)</f>
        <v>Brosse à dent</v>
      </c>
      <c r="HH93">
        <f>IF('[1]Data Checking'!HL93="","",'[1]Data Checking'!HL93)</f>
        <v>0</v>
      </c>
      <c r="HI93">
        <f>IF('[1]Data Checking'!HM93="","",'[1]Data Checking'!HM93)</f>
        <v>1</v>
      </c>
      <c r="HJ93">
        <f>IF('[1]Data Checking'!HN93="","",'[1]Data Checking'!HN93)</f>
        <v>0</v>
      </c>
      <c r="HK93">
        <f>IF('[1]Data Checking'!HO93="","",'[1]Data Checking'!HO93)</f>
        <v>0</v>
      </c>
      <c r="HL93">
        <f>IF('[1]Data Checking'!HP93="","",'[1]Data Checking'!HP93)</f>
        <v>0</v>
      </c>
      <c r="HM93">
        <f>IF('[1]Data Checking'!HQ93="","",'[1]Data Checking'!HQ93)</f>
        <v>0</v>
      </c>
      <c r="HN93">
        <f>IF('[1]Data Checking'!HR93="","",'[1]Data Checking'!HR93)</f>
        <v>0</v>
      </c>
      <c r="HO93">
        <f>IF('[1]Data Checking'!HS93="","",'[1]Data Checking'!HS93)</f>
        <v>0</v>
      </c>
      <c r="HP93">
        <f>IF('[1]Data Checking'!HT93="","",'[1]Data Checking'!HT93)</f>
        <v>0</v>
      </c>
      <c r="HQ93">
        <f>IF('[1]Data Checking'!HU93="","",'[1]Data Checking'!HU93)</f>
        <v>0</v>
      </c>
      <c r="HR93">
        <f>IF('[1]Data Checking'!HV93="","",'[1]Data Checking'!HV93)</f>
        <v>0</v>
      </c>
      <c r="HS93" t="str">
        <f>IF('[1]Data Checking'!HW93="","",'[1]Data Checking'!HW93)</f>
        <v>Je ne sais pas, je ne souhaite pas répondre</v>
      </c>
      <c r="HT93" t="str">
        <f>IF('[1]Data Checking'!HX93="","",'[1]Data Checking'!HX93)</f>
        <v>Je ne sais pas, je ne souhaite pas répondre</v>
      </c>
      <c r="HU93" t="str">
        <f>IF('[1]Data Checking'!HY93="","",'[1]Data Checking'!HY93)</f>
        <v>Oui</v>
      </c>
      <c r="HV93" t="str">
        <f>IF('[1]Data Checking'!HZ93="","",'[1]Data Checking'!HZ93)</f>
        <v>Ouest</v>
      </c>
      <c r="HW93" t="str">
        <f>IF('[1]Data Checking'!IA93="","",'[1]Data Checking'!IA93)</f>
        <v>Meme</v>
      </c>
      <c r="HX93" t="str">
        <f>IF('[1]Data Checking'!IB93="","",'[1]Data Checking'!IB93)</f>
        <v>Port-au-Prince</v>
      </c>
      <c r="HY93" t="str">
        <f>IF('[1]Data Checking'!IC93="","",'[1]Data Checking'!IC93)</f>
        <v>Meme</v>
      </c>
      <c r="HZ93" t="str">
        <f>IF('[1]Data Checking'!ID93="","",'[1]Data Checking'!ID93)</f>
        <v/>
      </c>
      <c r="IA93" t="str">
        <f>IF('[1]Data Checking'!IE93="","",'[1]Data Checking'!IE93)</f>
        <v/>
      </c>
      <c r="IB93" t="str">
        <f>IF('[1]Data Checking'!IF93="","",'[1]Data Checking'!IF93)</f>
        <v>Non</v>
      </c>
      <c r="IC93" t="str">
        <f>IF('[1]Data Checking'!IG93="","",'[1]Data Checking'!IG93)</f>
        <v/>
      </c>
      <c r="ID93" t="str">
        <f>IF('[1]Data Checking'!IH93="","",'[1]Data Checking'!IH93)</f>
        <v/>
      </c>
      <c r="IE93" t="str">
        <f>IF('[1]Data Checking'!II93="","",'[1]Data Checking'!II93)</f>
        <v/>
      </c>
      <c r="IF93" t="str">
        <f>IF('[1]Data Checking'!IJ93="","",'[1]Data Checking'!IJ93)</f>
        <v/>
      </c>
      <c r="IG93" t="str">
        <f>IF('[1]Data Checking'!IK93="","",'[1]Data Checking'!IK93)</f>
        <v/>
      </c>
      <c r="IH93" t="str">
        <f>IF('[1]Data Checking'!IL93="","",'[1]Data Checking'!IL93)</f>
        <v/>
      </c>
      <c r="II93" t="str">
        <f>IF('[1]Data Checking'!IM93="","",'[1]Data Checking'!IM93)</f>
        <v/>
      </c>
      <c r="IJ93" t="str">
        <f>IF('[1]Data Checking'!IN93="","",'[1]Data Checking'!IN93)</f>
        <v/>
      </c>
      <c r="IK93" t="str">
        <f>IF('[1]Data Checking'!IO93="","",'[1]Data Checking'!IO93)</f>
        <v>Je ne sais pas, je ne souhaite pas répondre</v>
      </c>
      <c r="IL93">
        <f>IF('[1]Data Checking'!IP93="","",'[1]Data Checking'!IP93)</f>
        <v>0</v>
      </c>
      <c r="IM93">
        <f>IF('[1]Data Checking'!IQ93="","",'[1]Data Checking'!IQ93)</f>
        <v>0</v>
      </c>
      <c r="IN93">
        <f>IF('[1]Data Checking'!IR93="","",'[1]Data Checking'!IR93)</f>
        <v>0</v>
      </c>
      <c r="IO93">
        <f>IF('[1]Data Checking'!IS93="","",'[1]Data Checking'!IS93)</f>
        <v>0</v>
      </c>
      <c r="IP93">
        <f>IF('[1]Data Checking'!IT93="","",'[1]Data Checking'!IT93)</f>
        <v>0</v>
      </c>
      <c r="IQ93">
        <f>IF('[1]Data Checking'!IU93="","",'[1]Data Checking'!IU93)</f>
        <v>0</v>
      </c>
      <c r="IR93">
        <f>IF('[1]Data Checking'!IV93="","",'[1]Data Checking'!IV93)</f>
        <v>0</v>
      </c>
      <c r="IS93">
        <f>IF('[1]Data Checking'!IW93="","",'[1]Data Checking'!IW93)</f>
        <v>1</v>
      </c>
      <c r="IT93" t="str">
        <f>IF('[1]Data Checking'!IX93="","",'[1]Data Checking'!IX93)</f>
        <v/>
      </c>
      <c r="IU93" t="str">
        <f>IF('[1]Data Checking'!IY93="","",'[1]Data Checking'!IY93)</f>
        <v>Je ne sais pas, je ne souhaite pas répondre</v>
      </c>
      <c r="IV93" t="str">
        <f>IF('[1]Data Checking'!IZ93="","",'[1]Data Checking'!IZ93)</f>
        <v/>
      </c>
      <c r="IW93" t="str">
        <f>IF('[1]Data Checking'!JA93="","",'[1]Data Checking'!JA93)</f>
        <v/>
      </c>
      <c r="IX93" t="str">
        <f>IF('[1]Data Checking'!JB93="","",'[1]Data Checking'!JB93)</f>
        <v/>
      </c>
      <c r="IY93" t="str">
        <f>IF('[1]Data Checking'!JC93="","",'[1]Data Checking'!JC93)</f>
        <v/>
      </c>
      <c r="IZ93" t="str">
        <f>IF('[1]Data Checking'!JD93="","",'[1]Data Checking'!JD93)</f>
        <v/>
      </c>
      <c r="JA93" t="str">
        <f>IF('[1]Data Checking'!JE93="","",'[1]Data Checking'!JE93)</f>
        <v/>
      </c>
      <c r="JB93" t="str">
        <f>IF('[1]Data Checking'!JF93="","",'[1]Data Checking'!JF93)</f>
        <v/>
      </c>
      <c r="JC93" t="str">
        <f>IF('[1]Data Checking'!JG93="","",'[1]Data Checking'!JG93)</f>
        <v/>
      </c>
      <c r="JD93" t="str">
        <f>IF('[1]Data Checking'!JH93="","",'[1]Data Checking'!JH93)</f>
        <v/>
      </c>
      <c r="JE93" t="str">
        <f>IF('[1]Data Checking'!JI93="","",'[1]Data Checking'!JI93)</f>
        <v/>
      </c>
      <c r="JF93" t="str">
        <f>IF('[1]Data Checking'!JJ93="","",'[1]Data Checking'!JJ93)</f>
        <v/>
      </c>
      <c r="JG93" t="str">
        <f>IF('[1]Data Checking'!JK93="","",'[1]Data Checking'!JK93)</f>
        <v/>
      </c>
      <c r="JH93" t="str">
        <f>IF('[1]Data Checking'!JL93="","",'[1]Data Checking'!JL93)</f>
        <v/>
      </c>
      <c r="JI93" t="str">
        <f>IF('[1]Data Checking'!JM93="","",'[1]Data Checking'!JM93)</f>
        <v/>
      </c>
      <c r="JJ93" t="str">
        <f>IF('[1]Data Checking'!JN93="","",'[1]Data Checking'!JN93)</f>
        <v/>
      </c>
      <c r="JK93" t="str">
        <f>IF('[1]Data Checking'!JO93="","",'[1]Data Checking'!JO93)</f>
        <v/>
      </c>
      <c r="JL93" t="str">
        <f>IF('[1]Data Checking'!JP93="","",'[1]Data Checking'!JP93)</f>
        <v/>
      </c>
      <c r="JM93" t="str">
        <f>IF('[1]Data Checking'!JQ93="","",'[1]Data Checking'!JQ93)</f>
        <v/>
      </c>
      <c r="JN93" t="str">
        <f>IF('[1]Data Checking'!JR93="","",'[1]Data Checking'!JR93)</f>
        <v/>
      </c>
      <c r="JO93" t="str">
        <f>IF('[1]Data Checking'!JS93="","",'[1]Data Checking'!JS93)</f>
        <v/>
      </c>
      <c r="JP93" t="str">
        <f>IF('[1]Data Checking'!JT93="","",'[1]Data Checking'!JT93)</f>
        <v/>
      </c>
      <c r="JQ93" t="str">
        <f>IF('[1]Data Checking'!JU93="","",'[1]Data Checking'!JU93)</f>
        <v/>
      </c>
      <c r="JR93" t="str">
        <f>IF('[1]Data Checking'!JV93="","",'[1]Data Checking'!JV93)</f>
        <v/>
      </c>
      <c r="JS93" t="str">
        <f>IF('[1]Data Checking'!JW93="","",'[1]Data Checking'!JW93)</f>
        <v/>
      </c>
      <c r="JT93" t="str">
        <f>IF('[1]Data Checking'!JX93="","",'[1]Data Checking'!JX93)</f>
        <v/>
      </c>
      <c r="JU93" t="str">
        <f>IF('[1]Data Checking'!JY93="","",'[1]Data Checking'!JY93)</f>
        <v/>
      </c>
      <c r="JV93" t="str">
        <f>IF('[1]Data Checking'!JZ93="","",'[1]Data Checking'!JZ93)</f>
        <v/>
      </c>
      <c r="JW93" t="str">
        <f>IF('[1]Data Checking'!KA93="","",'[1]Data Checking'!KA93)</f>
        <v/>
      </c>
      <c r="JX93" t="str">
        <f>IF('[1]Data Checking'!KB93="","",'[1]Data Checking'!KB93)</f>
        <v/>
      </c>
      <c r="JY93" t="str">
        <f>IF('[1]Data Checking'!KC93="","",'[1]Data Checking'!KC93)</f>
        <v/>
      </c>
      <c r="JZ93" t="str">
        <f>IF('[1]Data Checking'!KD93="","",'[1]Data Checking'!KD93)</f>
        <v/>
      </c>
      <c r="KA93" t="str">
        <f>IF('[1]Data Checking'!KE93="","",'[1]Data Checking'!KE93)</f>
        <v/>
      </c>
      <c r="KB93" t="str">
        <f>IF('[1]Data Checking'!KF93="","",'[1]Data Checking'!KF93)</f>
        <v/>
      </c>
      <c r="KC93" t="str">
        <f>IF('[1]Data Checking'!KG93="","",'[1]Data Checking'!KG93)</f>
        <v/>
      </c>
      <c r="KD93" t="str">
        <f>IF('[1]Data Checking'!KH93="","",'[1]Data Checking'!KH93)</f>
        <v/>
      </c>
      <c r="KE93" t="str">
        <f>IF('[1]Data Checking'!KI93="","",'[1]Data Checking'!KI93)</f>
        <v/>
      </c>
      <c r="KF93" t="str">
        <f>IF('[1]Data Checking'!KJ93="","",'[1]Data Checking'!KJ93)</f>
        <v/>
      </c>
      <c r="KG93" t="str">
        <f>IF('[1]Data Checking'!KK93="","",'[1]Data Checking'!KK93)</f>
        <v/>
      </c>
      <c r="KH93" t="str">
        <f>IF('[1]Data Checking'!KL93="","",'[1]Data Checking'!KL93)</f>
        <v/>
      </c>
      <c r="KI93" t="str">
        <f>IF('[1]Data Checking'!KM93="","",'[1]Data Checking'!KM93)</f>
        <v/>
      </c>
      <c r="KJ93" t="str">
        <f>IF('[1]Data Checking'!KN93="","",'[1]Data Checking'!KN93)</f>
        <v/>
      </c>
      <c r="KK93" t="str">
        <f>IF('[1]Data Checking'!KO93="","",'[1]Data Checking'!KO93)</f>
        <v/>
      </c>
      <c r="KL93" t="str">
        <f>IF('[1]Data Checking'!KP93="","",'[1]Data Checking'!KP93)</f>
        <v/>
      </c>
      <c r="KM93" t="str">
        <f>IF('[1]Data Checking'!KQ93="","",'[1]Data Checking'!KQ93)</f>
        <v/>
      </c>
      <c r="KN93" t="str">
        <f>IF('[1]Data Checking'!KR93="","",'[1]Data Checking'!KR93)</f>
        <v/>
      </c>
      <c r="KO93" t="str">
        <f>IF('[1]Data Checking'!KS93="","",'[1]Data Checking'!KS93)</f>
        <v/>
      </c>
      <c r="KP93" t="str">
        <f>IF('[1]Data Checking'!KT93="","",'[1]Data Checking'!KT93)</f>
        <v/>
      </c>
      <c r="KQ93" t="str">
        <f>IF('[1]Data Checking'!KU93="","",'[1]Data Checking'!KU93)</f>
        <v/>
      </c>
      <c r="KR93" t="str">
        <f>IF('[1]Data Checking'!KV93="","",'[1]Data Checking'!KV93)</f>
        <v/>
      </c>
      <c r="KS93" t="str">
        <f>IF('[1]Data Checking'!KW93="","",'[1]Data Checking'!KW93)</f>
        <v/>
      </c>
      <c r="KT93" t="str">
        <f>IF('[1]Data Checking'!KX93="","",'[1]Data Checking'!KX93)</f>
        <v/>
      </c>
      <c r="KU93" t="str">
        <f>IF('[1]Data Checking'!KY93="","",'[1]Data Checking'!KY93)</f>
        <v/>
      </c>
      <c r="KV93" t="str">
        <f>IF('[1]Data Checking'!KZ93="","",'[1]Data Checking'!KZ93)</f>
        <v/>
      </c>
      <c r="KW93" t="str">
        <f>IF('[1]Data Checking'!LA93="","",'[1]Data Checking'!LA93)</f>
        <v/>
      </c>
      <c r="KX93" t="str">
        <f>IF('[1]Data Checking'!LB93="","",'[1]Data Checking'!LB93)</f>
        <v/>
      </c>
      <c r="KY93" t="str">
        <f>IF('[1]Data Checking'!LC93="","",'[1]Data Checking'!LC93)</f>
        <v/>
      </c>
      <c r="KZ93" t="str">
        <f>IF('[1]Data Checking'!LD93="","",'[1]Data Checking'!LD93)</f>
        <v/>
      </c>
      <c r="LA93" t="str">
        <f>IF('[1]Data Checking'!LE93="","",'[1]Data Checking'!LE93)</f>
        <v/>
      </c>
      <c r="LB93" t="str">
        <f>IF('[1]Data Checking'!LF93="","",'[1]Data Checking'!LF93)</f>
        <v/>
      </c>
      <c r="LC93" t="str">
        <f>IF('[1]Data Checking'!LG93="","",'[1]Data Checking'!LG93)</f>
        <v/>
      </c>
      <c r="LD93" t="str">
        <f>IF('[1]Data Checking'!LH93="","",'[1]Data Checking'!LH93)</f>
        <v/>
      </c>
      <c r="LE93" t="str">
        <f>IF('[1]Data Checking'!LI93="","",'[1]Data Checking'!LI93)</f>
        <v/>
      </c>
      <c r="LF93" t="str">
        <f>IF('[1]Data Checking'!LJ93="","",'[1]Data Checking'!LJ93)</f>
        <v/>
      </c>
      <c r="LG93" t="str">
        <f>IF('[1]Data Checking'!LK93="","",'[1]Data Checking'!LK93)</f>
        <v/>
      </c>
      <c r="LH93" t="str">
        <f>IF('[1]Data Checking'!LL93="","",'[1]Data Checking'!LL93)</f>
        <v/>
      </c>
      <c r="LI93" t="str">
        <f>IF('[1]Data Checking'!LM93="","",'[1]Data Checking'!LM93)</f>
        <v/>
      </c>
      <c r="LJ93" t="str">
        <f>IF('[1]Data Checking'!LN93="","",'[1]Data Checking'!LN93)</f>
        <v/>
      </c>
      <c r="LK93" t="str">
        <f>IF('[1]Data Checking'!LO93="","",'[1]Data Checking'!LO93)</f>
        <v/>
      </c>
      <c r="LL93" t="str">
        <f>IF('[1]Data Checking'!LP93="","",'[1]Data Checking'!LP93)</f>
        <v/>
      </c>
      <c r="LM93" t="str">
        <f>IF('[1]Data Checking'!LQ93="","",'[1]Data Checking'!LQ93)</f>
        <v/>
      </c>
      <c r="LN93" t="str">
        <f>IF('[1]Data Checking'!LR93="","",'[1]Data Checking'!LR93)</f>
        <v/>
      </c>
      <c r="LO93" t="str">
        <f>IF('[1]Data Checking'!LS93="","",'[1]Data Checking'!LS93)</f>
        <v/>
      </c>
      <c r="LP93" t="str">
        <f>IF('[1]Data Checking'!LT93="","",'[1]Data Checking'!LT93)</f>
        <v/>
      </c>
      <c r="LQ93" t="e">
        <f>IF('[1]Data Checking'!LU93="","",'[1]Data Checking'!LU93)</f>
        <v>#REF!</v>
      </c>
      <c r="LR93" t="str">
        <f>IF('[1]Data Checking'!LV93="","",'[1]Data Checking'!LV93)</f>
        <v/>
      </c>
      <c r="LS93" t="str">
        <f>IF('[1]Data Checking'!LW93="","",'[1]Data Checking'!LW93)</f>
        <v/>
      </c>
      <c r="LT93" t="str">
        <f>IF('[1]Data Checking'!LX93="","",'[1]Data Checking'!LX93)</f>
        <v/>
      </c>
      <c r="LU93" t="str">
        <f>IF('[1]Data Checking'!LY93="","",'[1]Data Checking'!LY93)</f>
        <v/>
      </c>
      <c r="LV93" t="str">
        <f>IF('[1]Data Checking'!LZ93="","",'[1]Data Checking'!LZ93)</f>
        <v/>
      </c>
      <c r="LW93" t="str">
        <f>IF('[1]Data Checking'!MA93="","",'[1]Data Checking'!MA93)</f>
        <v/>
      </c>
      <c r="LX93" t="str">
        <f>IF('[1]Data Checking'!MB93="","",'[1]Data Checking'!MB93)</f>
        <v/>
      </c>
      <c r="LY93" t="str">
        <f>IF('[1]Data Checking'!MC93="","",'[1]Data Checking'!MC93)</f>
        <v/>
      </c>
      <c r="LZ93" t="str">
        <f>IF('[1]Data Checking'!MD93="","",'[1]Data Checking'!MD93)</f>
        <v/>
      </c>
      <c r="MA93" t="str">
        <f>IF('[1]Data Checking'!ME93="","",'[1]Data Checking'!ME93)</f>
        <v/>
      </c>
      <c r="MB93" t="str">
        <f>IF('[1]Data Checking'!MF93="","",'[1]Data Checking'!MF93)</f>
        <v/>
      </c>
      <c r="MC93" t="str">
        <f>IF('[1]Data Checking'!MG93="","",'[1]Data Checking'!MG93)</f>
        <v/>
      </c>
      <c r="MD93" t="str">
        <f>IF('[1]Data Checking'!MH93="","",'[1]Data Checking'!MH93)</f>
        <v/>
      </c>
      <c r="ME93" t="str">
        <f>IF('[1]Data Checking'!MI93="","",'[1]Data Checking'!MI93)</f>
        <v/>
      </c>
      <c r="MF93" t="str">
        <f>IF('[1]Data Checking'!MJ93="","",'[1]Data Checking'!MJ93)</f>
        <v/>
      </c>
      <c r="MG93" t="str">
        <f>IF('[1]Data Checking'!MK93="","",'[1]Data Checking'!MK93)</f>
        <v/>
      </c>
      <c r="MH93" t="str">
        <f>IF('[1]Data Checking'!ML93="","",'[1]Data Checking'!ML93)</f>
        <v/>
      </c>
      <c r="MI93" t="str">
        <f>IF('[1]Data Checking'!MM93="","",'[1]Data Checking'!MM93)</f>
        <v/>
      </c>
      <c r="MJ93" t="str">
        <f>IF('[1]Data Checking'!MN93="","",'[1]Data Checking'!MN93)</f>
        <v/>
      </c>
      <c r="MK93" t="str">
        <f>IF('[1]Data Checking'!MO93="","",'[1]Data Checking'!MO93)</f>
        <v/>
      </c>
      <c r="ML93" t="str">
        <f>IF('[1]Data Checking'!MP93="","",'[1]Data Checking'!MP93)</f>
        <v/>
      </c>
      <c r="MM93" t="str">
        <f>IF('[1]Data Checking'!MQ93="","",'[1]Data Checking'!MQ93)</f>
        <v/>
      </c>
      <c r="MN93" t="str">
        <f>IF('[1]Data Checking'!MR93="","",'[1]Data Checking'!MR93)</f>
        <v/>
      </c>
      <c r="MO93" t="str">
        <f>IF('[1]Data Checking'!MS93="","",'[1]Data Checking'!MS93)</f>
        <v/>
      </c>
      <c r="MP93" t="str">
        <f>IF('[1]Data Checking'!MT93="","",'[1]Data Checking'!MT93)</f>
        <v/>
      </c>
      <c r="MQ93" t="str">
        <f>IF('[1]Data Checking'!MU93="","",'[1]Data Checking'!MU93)</f>
        <v/>
      </c>
      <c r="MR93" t="str">
        <f>IF('[1]Data Checking'!MV93="","",'[1]Data Checking'!MV93)</f>
        <v/>
      </c>
      <c r="MS93" t="str">
        <f>IF('[1]Data Checking'!MW93="","",'[1]Data Checking'!MW93)</f>
        <v/>
      </c>
      <c r="MT93" t="str">
        <f>IF('[1]Data Checking'!MX93="","",'[1]Data Checking'!MX93)</f>
        <v/>
      </c>
      <c r="MU93" t="str">
        <f>IF('[1]Data Checking'!MY93="","",'[1]Data Checking'!MY93)</f>
        <v/>
      </c>
      <c r="MV93" t="str">
        <f>IF('[1]Data Checking'!MZ93="","",'[1]Data Checking'!MZ93)</f>
        <v/>
      </c>
      <c r="MW93" t="str">
        <f>IF('[1]Data Checking'!NA93="","",'[1]Data Checking'!NA93)</f>
        <v/>
      </c>
      <c r="MX93" t="str">
        <f>IF('[1]Data Checking'!NB93="","",'[1]Data Checking'!NB93)</f>
        <v/>
      </c>
      <c r="MY93" t="str">
        <f>IF('[1]Data Checking'!NC93="","",'[1]Data Checking'!NC93)</f>
        <v/>
      </c>
      <c r="MZ93" t="str">
        <f>IF('[1]Data Checking'!ND93="","",'[1]Data Checking'!ND93)</f>
        <v/>
      </c>
      <c r="NA93" t="str">
        <f>IF('[1]Data Checking'!NE93="","",'[1]Data Checking'!NE93)</f>
        <v/>
      </c>
      <c r="NB93" t="str">
        <f>IF('[1]Data Checking'!NF93="","",'[1]Data Checking'!NF93)</f>
        <v/>
      </c>
      <c r="NC93" t="str">
        <f>IF('[1]Data Checking'!NG93="","",'[1]Data Checking'!NG93)</f>
        <v/>
      </c>
      <c r="ND93" t="str">
        <f>IF('[1]Data Checking'!NH93="","",'[1]Data Checking'!NH93)</f>
        <v/>
      </c>
      <c r="NE93" t="str">
        <f>IF('[1]Data Checking'!NI93="","",'[1]Data Checking'!NI93)</f>
        <v/>
      </c>
      <c r="NF93" t="str">
        <f>IF('[1]Data Checking'!NJ93="","",'[1]Data Checking'!NJ93)</f>
        <v/>
      </c>
      <c r="NG93" t="str">
        <f>IF('[1]Data Checking'!NK93="","",'[1]Data Checking'!NK93)</f>
        <v/>
      </c>
      <c r="NH93" t="str">
        <f>IF('[1]Data Checking'!NL93="","",'[1]Data Checking'!NL93)</f>
        <v/>
      </c>
      <c r="NI93" t="str">
        <f>IF('[1]Data Checking'!NM93="","",'[1]Data Checking'!NM93)</f>
        <v/>
      </c>
      <c r="NJ93" t="str">
        <f>IF('[1]Data Checking'!NN93="","",'[1]Data Checking'!NN93)</f>
        <v/>
      </c>
      <c r="NK93" t="str">
        <f>IF('[1]Data Checking'!NO93="","",'[1]Data Checking'!NO93)</f>
        <v/>
      </c>
      <c r="NL93" t="str">
        <f>IF('[1]Data Checking'!NP93="","",'[1]Data Checking'!NP93)</f>
        <v/>
      </c>
      <c r="NM93" t="str">
        <f>IF('[1]Data Checking'!NQ93="","",'[1]Data Checking'!NQ93)</f>
        <v/>
      </c>
      <c r="NN93" t="str">
        <f>IF('[1]Data Checking'!NR93="","",'[1]Data Checking'!NR93)</f>
        <v/>
      </c>
      <c r="NO93" t="str">
        <f>IF('[1]Data Checking'!NS93="","",'[1]Data Checking'!NS93)</f>
        <v/>
      </c>
      <c r="NP93" t="str">
        <f>IF('[1]Data Checking'!NT93="","",'[1]Data Checking'!NT93)</f>
        <v/>
      </c>
      <c r="NQ93" t="str">
        <f>IF('[1]Data Checking'!NU93="","",'[1]Data Checking'!NU93)</f>
        <v/>
      </c>
      <c r="NR93" t="str">
        <f>IF('[1]Data Checking'!NV93="","",'[1]Data Checking'!NV93)</f>
        <v/>
      </c>
      <c r="NS93" t="str">
        <f>IF('[1]Data Checking'!NW93="","",'[1]Data Checking'!NW93)</f>
        <v/>
      </c>
      <c r="NT93" t="str">
        <f>IF('[1]Data Checking'!NX93="","",'[1]Data Checking'!NX93)</f>
        <v/>
      </c>
      <c r="NU93" t="str">
        <f>IF('[1]Data Checking'!NY93="","",'[1]Data Checking'!NY93)</f>
        <v/>
      </c>
      <c r="NV93" t="str">
        <f>IF('[1]Data Checking'!NZ93="","",'[1]Data Checking'!NZ93)</f>
        <v/>
      </c>
      <c r="NW93" t="str">
        <f>IF('[1]Data Checking'!OA93="","",'[1]Data Checking'!OA93)</f>
        <v/>
      </c>
      <c r="NX93" t="str">
        <f>IF('[1]Data Checking'!OB93="","",'[1]Data Checking'!OB93)</f>
        <v/>
      </c>
      <c r="NY93" t="str">
        <f>IF('[1]Data Checking'!OC93="","",'[1]Data Checking'!OC93)</f>
        <v/>
      </c>
      <c r="NZ93" t="str">
        <f>IF('[1]Data Checking'!OD93="","",'[1]Data Checking'!OD93)</f>
        <v/>
      </c>
      <c r="OA93" t="str">
        <f>IF('[1]Data Checking'!OE93="","",'[1]Data Checking'!OE93)</f>
        <v/>
      </c>
      <c r="OB93" t="str">
        <f>IF('[1]Data Checking'!OF93="","",'[1]Data Checking'!OF93)</f>
        <v/>
      </c>
      <c r="OC93" t="str">
        <f>IF('[1]Data Checking'!OG93="","",'[1]Data Checking'!OG93)</f>
        <v/>
      </c>
      <c r="OD93" t="str">
        <f>IF('[1]Data Checking'!OH93="","",'[1]Data Checking'!OH93)</f>
        <v/>
      </c>
      <c r="OE93" t="str">
        <f>IF('[1]Data Checking'!OI93="","",'[1]Data Checking'!OI93)</f>
        <v/>
      </c>
      <c r="OF93" t="str">
        <f>IF('[1]Data Checking'!OJ93="","",'[1]Data Checking'!OJ93)</f>
        <v/>
      </c>
      <c r="OG93" t="str">
        <f>IF('[1]Data Checking'!OK93="","",'[1]Data Checking'!OK93)</f>
        <v/>
      </c>
      <c r="OH93" t="str">
        <f>IF('[1]Data Checking'!OL93="","",'[1]Data Checking'!OL93)</f>
        <v/>
      </c>
      <c r="OI93" t="str">
        <f>IF('[1]Data Checking'!OM93="","",'[1]Data Checking'!OM93)</f>
        <v/>
      </c>
      <c r="OJ93" t="str">
        <f>IF('[1]Data Checking'!ON93="","",'[1]Data Checking'!ON93)</f>
        <v/>
      </c>
      <c r="OK93" t="str">
        <f>IF('[1]Data Checking'!OO93="","",'[1]Data Checking'!OO93)</f>
        <v/>
      </c>
      <c r="OL93" t="str">
        <f>IF('[1]Data Checking'!OP93="","",'[1]Data Checking'!OP93)</f>
        <v/>
      </c>
      <c r="OM93" t="str">
        <f>IF('[1]Data Checking'!OQ93="","",'[1]Data Checking'!OQ93)</f>
        <v/>
      </c>
      <c r="ON93" t="str">
        <f>IF('[1]Data Checking'!OR93="","",'[1]Data Checking'!OR93)</f>
        <v/>
      </c>
      <c r="OO93" t="str">
        <f>IF('[1]Data Checking'!OS93="","",'[1]Data Checking'!OS93)</f>
        <v/>
      </c>
      <c r="OP93" t="str">
        <f>IF('[1]Data Checking'!OT93="","",'[1]Data Checking'!OT93)</f>
        <v/>
      </c>
      <c r="OQ93" t="str">
        <f>IF('[1]Data Checking'!OU93="","",'[1]Data Checking'!OU93)</f>
        <v/>
      </c>
      <c r="OR93" t="str">
        <f>IF('[1]Data Checking'!OV93="","",'[1]Data Checking'!OV93)</f>
        <v/>
      </c>
      <c r="OS93" t="str">
        <f>IF('[1]Data Checking'!OW93="","",'[1]Data Checking'!OW93)</f>
        <v/>
      </c>
      <c r="OT93" t="str">
        <f>IF('[1]Data Checking'!OX93="","",'[1]Data Checking'!OX93)</f>
        <v/>
      </c>
      <c r="OU93" t="str">
        <f>IF('[1]Data Checking'!OY93="","",'[1]Data Checking'!OY93)</f>
        <v/>
      </c>
      <c r="OV93" t="str">
        <f>IF('[1]Data Checking'!OZ93="","",'[1]Data Checking'!OZ93)</f>
        <v/>
      </c>
      <c r="OW93" t="str">
        <f>IF('[1]Data Checking'!PA93="","",'[1]Data Checking'!PA93)</f>
        <v/>
      </c>
      <c r="OX93" t="str">
        <f>IF('[1]Data Checking'!PB93="","",'[1]Data Checking'!PB93)</f>
        <v/>
      </c>
      <c r="OY93" t="str">
        <f>IF('[1]Data Checking'!PC93="","",'[1]Data Checking'!PC93)</f>
        <v/>
      </c>
      <c r="OZ93" t="str">
        <f>IF('[1]Data Checking'!PD93="","",'[1]Data Checking'!PD93)</f>
        <v/>
      </c>
      <c r="PA93" t="str">
        <f>IF('[1]Data Checking'!PE93="","",'[1]Data Checking'!PE93)</f>
        <v/>
      </c>
      <c r="PB93" t="str">
        <f>IF('[1]Data Checking'!PF93="","",'[1]Data Checking'!PF93)</f>
        <v/>
      </c>
      <c r="PC93" t="str">
        <f>IF('[1]Data Checking'!PG93="","",'[1]Data Checking'!PG93)</f>
        <v/>
      </c>
      <c r="PD93" t="str">
        <f>IF('[1]Data Checking'!PH93="","",'[1]Data Checking'!PH93)</f>
        <v/>
      </c>
      <c r="PE93" t="str">
        <f>IF('[1]Data Checking'!PI93="","",'[1]Data Checking'!PI93)</f>
        <v/>
      </c>
      <c r="PF93" t="str">
        <f>IF('[1]Data Checking'!PJ93="","",'[1]Data Checking'!PJ93)</f>
        <v/>
      </c>
      <c r="PG93" t="str">
        <f>IF('[1]Data Checking'!PK93="","",'[1]Data Checking'!PK93)</f>
        <v/>
      </c>
      <c r="PH93" t="str">
        <f>IF('[1]Data Checking'!PL93="","",'[1]Data Checking'!PL93)</f>
        <v/>
      </c>
      <c r="PI93" t="str">
        <f>IF('[1]Data Checking'!PM93="","",'[1]Data Checking'!PM93)</f>
        <v/>
      </c>
      <c r="PJ93" t="str">
        <f>IF('[1]Data Checking'!PN93="","",'[1]Data Checking'!PN93)</f>
        <v/>
      </c>
      <c r="PK93" t="str">
        <f>IF('[1]Data Checking'!PO93="","",'[1]Data Checking'!PO93)</f>
        <v/>
      </c>
      <c r="PL93" t="str">
        <f>IF('[1]Data Checking'!PP93="","",'[1]Data Checking'!PP93)</f>
        <v/>
      </c>
      <c r="PM93" t="str">
        <f>IF('[1]Data Checking'!PQ93="","",'[1]Data Checking'!PQ93)</f>
        <v/>
      </c>
      <c r="PN93" t="str">
        <f>IF('[1]Data Checking'!PR93="","",'[1]Data Checking'!PR93)</f>
        <v/>
      </c>
      <c r="PO93" t="str">
        <f>IF('[1]Data Checking'!PS93="","",'[1]Data Checking'!PS93)</f>
        <v/>
      </c>
      <c r="PP93" t="str">
        <f>IF('[1]Data Checking'!PT93="","",'[1]Data Checking'!PT93)</f>
        <v/>
      </c>
      <c r="PQ93" t="str">
        <f>IF('[1]Data Checking'!PU93="","",'[1]Data Checking'!PU93)</f>
        <v/>
      </c>
      <c r="PR93" t="str">
        <f>IF('[1]Data Checking'!PV93="","",'[1]Data Checking'!PV93)</f>
        <v/>
      </c>
      <c r="PS93" t="str">
        <f>IF('[1]Data Checking'!PW93="","",'[1]Data Checking'!PW93)</f>
        <v/>
      </c>
      <c r="PT93" t="str">
        <f>IF('[1]Data Checking'!PX93="","",'[1]Data Checking'!PX93)</f>
        <v/>
      </c>
      <c r="PU93" t="str">
        <f>IF('[1]Data Checking'!PY93="","",'[1]Data Checking'!PY93)</f>
        <v/>
      </c>
      <c r="PV93" t="str">
        <f>IF('[1]Data Checking'!PZ93="","",'[1]Data Checking'!PZ93)</f>
        <v/>
      </c>
      <c r="PW93" t="str">
        <f>IF('[1]Data Checking'!QA93="","",'[1]Data Checking'!QA93)</f>
        <v/>
      </c>
      <c r="PX93" t="str">
        <f>IF('[1]Data Checking'!QB93="","",'[1]Data Checking'!QB93)</f>
        <v/>
      </c>
      <c r="PY93" t="str">
        <f>IF('[1]Data Checking'!QC93="","",'[1]Data Checking'!QC93)</f>
        <v/>
      </c>
      <c r="PZ93" t="str">
        <f>IF('[1]Data Checking'!QD93="","",'[1]Data Checking'!QD93)</f>
        <v/>
      </c>
      <c r="QA93" t="str">
        <f>IF('[1]Data Checking'!QE93="","",'[1]Data Checking'!QE93)</f>
        <v/>
      </c>
      <c r="QB93" t="str">
        <f>IF('[1]Data Checking'!QF93="","",'[1]Data Checking'!QF93)</f>
        <v/>
      </c>
      <c r="QC93" t="str">
        <f>IF('[1]Data Checking'!QG93="","",'[1]Data Checking'!QG93)</f>
        <v/>
      </c>
      <c r="QD93" t="str">
        <f>IF('[1]Data Checking'!QH93="","",'[1]Data Checking'!QH93)</f>
        <v/>
      </c>
      <c r="QE93" t="str">
        <f>IF('[1]Data Checking'!QI93="","",'[1]Data Checking'!QI93)</f>
        <v/>
      </c>
      <c r="QF93" t="str">
        <f>IF('[1]Data Checking'!QJ93="","",'[1]Data Checking'!QJ93)</f>
        <v/>
      </c>
      <c r="QG93" t="str">
        <f>IF('[1]Data Checking'!QK93="","",'[1]Data Checking'!QK93)</f>
        <v/>
      </c>
      <c r="QH93" t="str">
        <f>IF('[1]Data Checking'!QL93="","",'[1]Data Checking'!QL93)</f>
        <v/>
      </c>
      <c r="QI93" t="str">
        <f>IF('[1]Data Checking'!QM93="","",'[1]Data Checking'!QM93)</f>
        <v/>
      </c>
      <c r="QJ93" t="str">
        <f>IF('[1]Data Checking'!QN93="","",'[1]Data Checking'!QN93)</f>
        <v/>
      </c>
      <c r="QK93" t="str">
        <f>IF('[1]Data Checking'!QO93="","",'[1]Data Checking'!QO93)</f>
        <v/>
      </c>
      <c r="QL93" t="str">
        <f>IF('[1]Data Checking'!QP93="","",'[1]Data Checking'!QP93)</f>
        <v/>
      </c>
      <c r="QM93" t="str">
        <f>IF('[1]Data Checking'!QQ93="","",'[1]Data Checking'!QQ93)</f>
        <v/>
      </c>
      <c r="QN93" t="str">
        <f>IF('[1]Data Checking'!QR93="","",'[1]Data Checking'!QR93)</f>
        <v/>
      </c>
      <c r="QO93" t="str">
        <f>IF('[1]Data Checking'!QS93="","",'[1]Data Checking'!QS93)</f>
        <v/>
      </c>
      <c r="QP93" t="str">
        <f>IF('[1]Data Checking'!QT93="","",'[1]Data Checking'!QT93)</f>
        <v/>
      </c>
      <c r="QQ93" t="str">
        <f>IF('[1]Data Checking'!QU93="","",'[1]Data Checking'!QU93)</f>
        <v/>
      </c>
      <c r="QR93" t="str">
        <f>IF('[1]Data Checking'!QV93="","",'[1]Data Checking'!QV93)</f>
        <v/>
      </c>
      <c r="QS93" t="str">
        <f>IF('[1]Data Checking'!QW93="","",'[1]Data Checking'!QW93)</f>
        <v/>
      </c>
      <c r="QT93" t="str">
        <f>IF('[1]Data Checking'!QX93="","",'[1]Data Checking'!QX93)</f>
        <v/>
      </c>
      <c r="QU93" t="str">
        <f>IF('[1]Data Checking'!QY93="","",'[1]Data Checking'!QY93)</f>
        <v/>
      </c>
      <c r="QV93" t="str">
        <f>IF('[1]Data Checking'!QZ93="","",'[1]Data Checking'!QZ93)</f>
        <v/>
      </c>
      <c r="QW93" t="str">
        <f>IF('[1]Data Checking'!RA93="","",'[1]Data Checking'!RA93)</f>
        <v/>
      </c>
      <c r="QX93" t="str">
        <f>IF('[1]Data Checking'!RB93="","",'[1]Data Checking'!RB93)</f>
        <v/>
      </c>
      <c r="QY93" t="str">
        <f>IF('[1]Data Checking'!RC93="","",'[1]Data Checking'!RC93)</f>
        <v/>
      </c>
      <c r="QZ93" t="str">
        <f>IF('[1]Data Checking'!RD93="","",'[1]Data Checking'!RD93)</f>
        <v/>
      </c>
      <c r="RA93" t="str">
        <f>IF('[1]Data Checking'!RE93="","",'[1]Data Checking'!RE93)</f>
        <v/>
      </c>
      <c r="RB93" t="str">
        <f>IF('[1]Data Checking'!RF93="","",'[1]Data Checking'!RF93)</f>
        <v/>
      </c>
      <c r="RC93" t="str">
        <f>IF('[1]Data Checking'!RG93="","",'[1]Data Checking'!RG93)</f>
        <v/>
      </c>
      <c r="RD93" t="str">
        <f>IF('[1]Data Checking'!RH93="","",'[1]Data Checking'!RH93)</f>
        <v/>
      </c>
      <c r="RE93" t="str">
        <f>IF('[1]Data Checking'!RI93="","",'[1]Data Checking'!RI93)</f>
        <v/>
      </c>
      <c r="RF93" t="str">
        <f>IF('[1]Data Checking'!RJ93="","",'[1]Data Checking'!RJ93)</f>
        <v/>
      </c>
      <c r="RG93" t="str">
        <f>IF('[1]Data Checking'!RK93="","",'[1]Data Checking'!RK93)</f>
        <v/>
      </c>
      <c r="RH93" t="str">
        <f>IF('[1]Data Checking'!RL93="","",'[1]Data Checking'!RL93)</f>
        <v/>
      </c>
      <c r="RI93" t="str">
        <f>IF('[1]Data Checking'!RM93="","",'[1]Data Checking'!RM93)</f>
        <v/>
      </c>
      <c r="RJ93" t="str">
        <f>IF('[1]Data Checking'!RN93="","",'[1]Data Checking'!RN93)</f>
        <v/>
      </c>
      <c r="RK93" t="str">
        <f>IF('[1]Data Checking'!RO93="","",'[1]Data Checking'!RO93)</f>
        <v/>
      </c>
      <c r="RL93" t="str">
        <f>IF('[1]Data Checking'!RP93="","",'[1]Data Checking'!RP93)</f>
        <v/>
      </c>
      <c r="RM93" t="str">
        <f>IF('[1]Data Checking'!RQ93="","",'[1]Data Checking'!RQ93)</f>
        <v/>
      </c>
      <c r="RN93" t="str">
        <f>IF('[1]Data Checking'!RR93="","",'[1]Data Checking'!RR93)</f>
        <v/>
      </c>
      <c r="RO93" t="str">
        <f>IF('[1]Data Checking'!RS93="","",'[1]Data Checking'!RS93)</f>
        <v/>
      </c>
      <c r="RP93" t="str">
        <f>IF('[1]Data Checking'!RT93="","",'[1]Data Checking'!RT93)</f>
        <v/>
      </c>
      <c r="RQ93" t="str">
        <f>IF('[1]Data Checking'!RU93="","",'[1]Data Checking'!RU93)</f>
        <v/>
      </c>
      <c r="RR93" t="str">
        <f>IF('[1]Data Checking'!RV93="","",'[1]Data Checking'!RV93)</f>
        <v/>
      </c>
      <c r="RS93" t="str">
        <f>IF('[1]Data Checking'!RW93="","",'[1]Data Checking'!RW93)</f>
        <v/>
      </c>
      <c r="RT93" t="str">
        <f>IF('[1]Data Checking'!RX93="","",'[1]Data Checking'!RX93)</f>
        <v/>
      </c>
      <c r="RU93" t="str">
        <f>IF('[1]Data Checking'!RY93="","",'[1]Data Checking'!RY93)</f>
        <v/>
      </c>
      <c r="RV93" t="str">
        <f>IF('[1]Data Checking'!RZ93="","",'[1]Data Checking'!RZ93)</f>
        <v/>
      </c>
      <c r="RW93" t="str">
        <f>IF('[1]Data Checking'!SA93="","",'[1]Data Checking'!SA93)</f>
        <v/>
      </c>
      <c r="RX93" t="str">
        <f>IF('[1]Data Checking'!SB93="","",'[1]Data Checking'!SB93)</f>
        <v/>
      </c>
      <c r="RY93" t="str">
        <f>IF('[1]Data Checking'!SC93="","",'[1]Data Checking'!SC93)</f>
        <v/>
      </c>
      <c r="RZ93" t="str">
        <f>IF('[1]Data Checking'!SD93="","",'[1]Data Checking'!SD93)</f>
        <v/>
      </c>
      <c r="SA93" t="str">
        <f>IF('[1]Data Checking'!SE93="","",'[1]Data Checking'!SE93)</f>
        <v/>
      </c>
      <c r="SB93" t="str">
        <f>IF('[1]Data Checking'!SF93="","",'[1]Data Checking'!SF93)</f>
        <v/>
      </c>
      <c r="SC93" t="str">
        <f>IF('[1]Data Checking'!SG93="","",'[1]Data Checking'!SG93)</f>
        <v/>
      </c>
      <c r="SD93" t="str">
        <f>IF('[1]Data Checking'!SH93="","",'[1]Data Checking'!SH93)</f>
        <v/>
      </c>
      <c r="SE93" t="str">
        <f>IF('[1]Data Checking'!SI93="","",'[1]Data Checking'!SI93)</f>
        <v/>
      </c>
      <c r="SF93" t="str">
        <f>IF('[1]Data Checking'!SJ93="","",'[1]Data Checking'!SJ93)</f>
        <v/>
      </c>
      <c r="SG93" t="str">
        <f>IF('[1]Data Checking'!SK93="","",'[1]Data Checking'!SK93)</f>
        <v/>
      </c>
      <c r="SH93" t="str">
        <f>IF('[1]Data Checking'!SL93="","",'[1]Data Checking'!SL93)</f>
        <v/>
      </c>
      <c r="SI93" t="str">
        <f>IF('[1]Data Checking'!SM93="","",'[1]Data Checking'!SM93)</f>
        <v/>
      </c>
      <c r="SJ93" t="str">
        <f>IF('[1]Data Checking'!SN93="","",'[1]Data Checking'!SN93)</f>
        <v/>
      </c>
      <c r="SK93" t="str">
        <f>IF('[1]Data Checking'!SO93="","",'[1]Data Checking'!SO93)</f>
        <v/>
      </c>
      <c r="SL93" t="str">
        <f>IF('[1]Data Checking'!SP93="","",'[1]Data Checking'!SP93)</f>
        <v/>
      </c>
      <c r="SM93" t="str">
        <f>IF('[1]Data Checking'!SQ93="","",'[1]Data Checking'!SQ93)</f>
        <v/>
      </c>
      <c r="SN93" t="str">
        <f>IF('[1]Data Checking'!SR93="","",'[1]Data Checking'!SR93)</f>
        <v/>
      </c>
      <c r="SO93" t="str">
        <f>IF('[1]Data Checking'!SS93="","",'[1]Data Checking'!SS93)</f>
        <v/>
      </c>
      <c r="SP93" t="str">
        <f>IF('[1]Data Checking'!ST93="","",'[1]Data Checking'!ST93)</f>
        <v/>
      </c>
      <c r="SQ93" t="str">
        <f>IF('[1]Data Checking'!SU93="","",'[1]Data Checking'!SU93)</f>
        <v/>
      </c>
      <c r="SR93" t="str">
        <f>IF('[1]Data Checking'!SV93="","",'[1]Data Checking'!SV93)</f>
        <v/>
      </c>
      <c r="SS93" t="str">
        <f>IF('[1]Data Checking'!SW93="","",'[1]Data Checking'!SW93)</f>
        <v/>
      </c>
      <c r="ST93" t="str">
        <f>IF('[1]Data Checking'!SX93="","",'[1]Data Checking'!SX93)</f>
        <v/>
      </c>
      <c r="SU93" t="str">
        <f>IF('[1]Data Checking'!SY93="","",'[1]Data Checking'!SY93)</f>
        <v/>
      </c>
      <c r="SV93" t="str">
        <f>IF('[1]Data Checking'!SZ93="","",'[1]Data Checking'!SZ93)</f>
        <v/>
      </c>
      <c r="SW93" t="str">
        <f>IF('[1]Data Checking'!TA93="","",'[1]Data Checking'!TA93)</f>
        <v/>
      </c>
      <c r="SX93" t="str">
        <f>IF('[1]Data Checking'!TB93="","",'[1]Data Checking'!TB93)</f>
        <v/>
      </c>
      <c r="SY93" t="str">
        <f>IF('[1]Data Checking'!TC93="","",'[1]Data Checking'!TC93)</f>
        <v/>
      </c>
      <c r="SZ93" t="str">
        <f>IF('[1]Data Checking'!TD93="","",'[1]Data Checking'!TD93)</f>
        <v/>
      </c>
      <c r="TA93" t="str">
        <f>IF('[1]Data Checking'!TE93="","",'[1]Data Checking'!TE93)</f>
        <v/>
      </c>
      <c r="TB93" t="str">
        <f>IF('[1]Data Checking'!TF93="","",'[1]Data Checking'!TF93)</f>
        <v/>
      </c>
      <c r="TC93" t="str">
        <f>IF('[1]Data Checking'!TG93="","",'[1]Data Checking'!TG93)</f>
        <v/>
      </c>
      <c r="TD93" t="str">
        <f>IF('[1]Data Checking'!TH93="","",'[1]Data Checking'!TH93)</f>
        <v/>
      </c>
      <c r="TE93" t="str">
        <f>IF('[1]Data Checking'!TI93="","",'[1]Data Checking'!TI93)</f>
        <v/>
      </c>
      <c r="TF93" t="str">
        <f>IF('[1]Data Checking'!TJ93="","",'[1]Data Checking'!TJ93)</f>
        <v/>
      </c>
      <c r="TG93" t="str">
        <f>IF('[1]Data Checking'!TK93="","",'[1]Data Checking'!TK93)</f>
        <v/>
      </c>
      <c r="TH93" t="str">
        <f>IF('[1]Data Checking'!TL93="","",'[1]Data Checking'!TL93)</f>
        <v/>
      </c>
      <c r="TI93" t="str">
        <f>IF('[1]Data Checking'!TM93="","",'[1]Data Checking'!TM93)</f>
        <v/>
      </c>
      <c r="TJ93">
        <f>IF('[1]Data Checking'!TN93="","",'[1]Data Checking'!TN93)</f>
        <v>1</v>
      </c>
      <c r="TK93">
        <f>IF('[1]Data Checking'!TO93="","",'[1]Data Checking'!TO93)</f>
        <v>1</v>
      </c>
      <c r="TL93">
        <f>IF('[1]Data Checking'!TP93="","",'[1]Data Checking'!TP93)</f>
        <v>1</v>
      </c>
      <c r="TM93">
        <f>IF('[1]Data Checking'!TQ93="","",'[1]Data Checking'!TQ93)</f>
        <v>1</v>
      </c>
      <c r="TN93">
        <f>IF('[1]Data Checking'!TR93="","",'[1]Data Checking'!TR93)</f>
        <v>1</v>
      </c>
      <c r="TO93" t="str">
        <f>IF('[1]Data Checking'!TS93="","",'[1]Data Checking'!TS93)</f>
        <v/>
      </c>
      <c r="TP93" t="str">
        <f>IF('[1]Data Checking'!TT93="","",'[1]Data Checking'!TT93)</f>
        <v/>
      </c>
      <c r="TQ93">
        <f>IF('[1]Data Checking'!TU93="","",'[1]Data Checking'!TU93)</f>
        <v>238059290</v>
      </c>
      <c r="TR93" t="str">
        <f>IF('[1]Data Checking'!TV93="","",'[1]Data Checking'!TV93)</f>
        <v>a9ed15d2-2185-410a-a06e-c593eba3cb06</v>
      </c>
      <c r="TS93">
        <f>IF('[1]Data Checking'!TW93="","",'[1]Data Checking'!TW93)</f>
        <v>44532.53460648148</v>
      </c>
      <c r="TT93" t="str">
        <f>IF('[1]Data Checking'!TX93="","",'[1]Data Checking'!TX93)</f>
        <v/>
      </c>
      <c r="TU93" t="str">
        <f>IF('[1]Data Checking'!TY93="","",'[1]Data Checking'!TY93)</f>
        <v/>
      </c>
      <c r="TV93" t="str">
        <f>IF('[1]Data Checking'!TZ93="","",'[1]Data Checking'!TZ93)</f>
        <v>submitted_via_web</v>
      </c>
      <c r="TW93" t="str">
        <f>IF('[1]Data Checking'!UA93="","",'[1]Data Checking'!UA93)</f>
        <v>icsm_haiti</v>
      </c>
      <c r="TX93" t="str">
        <f>IF('[1]Data Checking'!UB93="","",'[1]Data Checking'!UB93)</f>
        <v/>
      </c>
      <c r="TY93">
        <f>IF('[1]Data Checking'!UC93="","",'[1]Data Checking'!UC93)</f>
        <v>95</v>
      </c>
      <c r="TZ93" t="str">
        <f>IF('[1]Data Checking'!UD93="","",'[1]Data Checking'!UD93)</f>
        <v/>
      </c>
      <c r="UA93" t="e">
        <f>IF('[1]Data Checking'!UL93="","",'[1]Data Checking'!UL93)</f>
        <v>#REF!</v>
      </c>
      <c r="UB93" t="e">
        <f>IF('[1]Data Checking'!UM93="","",'[1]Data Checking'!UM93)</f>
        <v>#REF!</v>
      </c>
      <c r="UC93" t="e">
        <f>IF('[1]Data Checking'!UN93="","",'[1]Data Checking'!UN93)</f>
        <v>#REF!</v>
      </c>
    </row>
    <row r="94" spans="1:549">
      <c r="A94">
        <f>IF('[1]Data Checking'!D94="","",'[1]Data Checking'!D94)</f>
        <v>44525.534428715277</v>
      </c>
      <c r="B94">
        <f>IF('[1]Data Checking'!E94="","",'[1]Data Checking'!E94)</f>
        <v>44525.538731284723</v>
      </c>
      <c r="C94">
        <f>IF('[1]Data Checking'!F94="","",'[1]Data Checking'!F94)</f>
        <v>44525</v>
      </c>
      <c r="D94" t="str">
        <f>IF('[1]Data Checking'!H94="","",'[1]Data Checking'!H94)</f>
        <v>audit.csv</v>
      </c>
      <c r="E94" t="str">
        <f>IF('[1]Data Checking'!I94="","",'[1]Data Checking'!I94)</f>
        <v>icsm_haiti</v>
      </c>
      <c r="F94" t="str">
        <f>IF('[1]Data Checking'!J94="","",'[1]Data Checking'!J94)</f>
        <v/>
      </c>
      <c r="G94" t="str">
        <f>IF('[1]Data Checking'!K94="","",'[1]Data Checking'!K94)</f>
        <v>0</v>
      </c>
      <c r="H94">
        <f>IF('[1]Data Checking'!L94="","",'[1]Data Checking'!L94)</f>
        <v>44525</v>
      </c>
      <c r="I94" t="str">
        <f>IF('[1]Data Checking'!M94="","",'[1]Data Checking'!M94)</f>
        <v>GOAL</v>
      </c>
      <c r="J94" t="str">
        <f>IF('[1]Data Checking'!N94="","",'[1]Data Checking'!N94)</f>
        <v/>
      </c>
      <c r="K94" t="str">
        <f>IF('[1]Data Checking'!O94="","",'[1]Data Checking'!O94)</f>
        <v>goal</v>
      </c>
      <c r="L94" t="str">
        <f>IF('[1]Data Checking'!P94="","",'[1]Data Checking'!P94)</f>
        <v>GOAL</v>
      </c>
      <c r="M94" t="str">
        <f>IF('[1]Data Checking'!Q94="","",'[1]Data Checking'!Q94)</f>
        <v>GOAL</v>
      </c>
      <c r="N94" t="str">
        <f>IF('[1]Data Checking'!R94="","",'[1]Data Checking'!R94)</f>
        <v>Goal enquêteur 1</v>
      </c>
      <c r="O94" t="str">
        <f>IF('[1]Data Checking'!S94="","",'[1]Data Checking'!S94)</f>
        <v/>
      </c>
      <c r="P94" t="str">
        <f>IF('[1]Data Checking'!T94="","",'[1]Data Checking'!T94)</f>
        <v>goal_1</v>
      </c>
      <c r="Q94" t="str">
        <f>IF('[1]Data Checking'!U94="","",'[1]Data Checking'!U94)</f>
        <v>Goal enquêteur 1</v>
      </c>
      <c r="R94" t="str">
        <f>IF('[1]Data Checking'!V94="","",'[1]Data Checking'!V94)</f>
        <v>Goal enquêteur 1</v>
      </c>
      <c r="S94" t="str">
        <f>IF('[1]Data Checking'!W94="","",'[1]Data Checking'!W94)</f>
        <v>Ouest</v>
      </c>
      <c r="T94" t="str">
        <f>IF('[1]Data Checking'!X94="","",'[1]Data Checking'!X94)</f>
        <v>Port-au-Prince</v>
      </c>
      <c r="U94" t="str">
        <f>IF('[1]Data Checking'!Y94="","",'[1]Data Checking'!Y94)</f>
        <v>HT0111</v>
      </c>
      <c r="V94" t="str">
        <f>IF('[1]Data Checking'!Z94="","",'[1]Data Checking'!Z94)</f>
        <v>Port-au-Prince</v>
      </c>
      <c r="W94" t="str">
        <f>IF('[1]Data Checking'!AA94="","",'[1]Data Checking'!AA94)</f>
        <v>1ere Section Turgeau</v>
      </c>
      <c r="X94" t="str">
        <f>IF('[1]Data Checking'!AB94="","",'[1]Data Checking'!AB94)</f>
        <v>HT0111-03</v>
      </c>
      <c r="Y94" t="str">
        <f>IF('[1]Data Checking'!AC94="","",'[1]Data Checking'!AC94)</f>
        <v>3e Section Martissant</v>
      </c>
      <c r="Z94" t="str">
        <f>IF('[1]Data Checking'!AD94="","",'[1]Data Checking'!AD94)</f>
        <v>Centre-ville de Port-au-Prince / Salomon</v>
      </c>
      <c r="AA94" t="str">
        <f>IF('[1]Data Checking'!AE94="","",'[1]Data Checking'!AE94)</f>
        <v/>
      </c>
      <c r="AB94" t="str">
        <f>IF('[1]Data Checking'!AF94="","",'[1]Data Checking'!AF94)</f>
        <v>pap_1</v>
      </c>
      <c r="AC94" t="str">
        <f>IF('[1]Data Checking'!AG94="","",'[1]Data Checking'!AG94)</f>
        <v>Centre-ville de Port-au-Prince / Salomon</v>
      </c>
      <c r="AD94" t="str">
        <f>IF('[1]Data Checking'!AH94="","",'[1]Data Checking'!AH94)</f>
        <v>Centre-ville de Port-au-Prince / Salomon</v>
      </c>
      <c r="AE94" t="str">
        <f>IF('[1]Data Checking'!AI94="","",'[1]Data Checking'!AI94)</f>
        <v>Marché Salomon</v>
      </c>
      <c r="AF94" t="str">
        <f>IF('[1]Data Checking'!AJ94="","",'[1]Data Checking'!AJ94)</f>
        <v/>
      </c>
      <c r="AG94" t="str">
        <f>IF('[1]Data Checking'!AK94="","",'[1]Data Checking'!AK94)</f>
        <v>salomon</v>
      </c>
      <c r="AH94" t="str">
        <f>IF('[1]Data Checking'!AL94="","",'[1]Data Checking'!AL94)</f>
        <v>Marché Salomon</v>
      </c>
      <c r="AI94" t="str">
        <f>IF('[1]Data Checking'!AM94="","",'[1]Data Checking'!AM94)</f>
        <v>Marché Salomon</v>
      </c>
      <c r="AJ94" t="str">
        <f>IF('[1]Data Checking'!AN94="","",'[1]Data Checking'!AN94)</f>
        <v>Milieu urbain</v>
      </c>
      <c r="AK94" t="str">
        <f>IF('[1]Data Checking'!AO94="","",'[1]Data Checking'!AO94)</f>
        <v>Enquête auprès d'un marchand</v>
      </c>
      <c r="AL94" t="str">
        <f>IF('[1]Data Checking'!AP94="","",'[1]Data Checking'!AP94)</f>
        <v>Oui</v>
      </c>
      <c r="AM94" t="str">
        <f>IF('[1]Data Checking'!AQ94="","",'[1]Data Checking'!AQ94)</f>
        <v/>
      </c>
      <c r="AN94" t="str">
        <f>IF('[1]Data Checking'!AR94="","",'[1]Data Checking'!AR94)</f>
        <v>Oui</v>
      </c>
      <c r="AO94" t="str">
        <f>IF('[1]Data Checking'!AS94="","",'[1]Data Checking'!AS94)</f>
        <v/>
      </c>
      <c r="AP94" t="str">
        <f>IF('[1]Data Checking'!AT94="","",'[1]Data Checking'!AT94)</f>
        <v>Femme</v>
      </c>
      <c r="AQ94">
        <f>IF('[1]Data Checking'!AU94="","",'[1]Data Checking'!AU94)</f>
        <v>44525</v>
      </c>
      <c r="AR94">
        <f>IF('[1]Data Checking'!AV94="","",'[1]Data Checking'!AV94)</f>
        <v>44525</v>
      </c>
      <c r="AS94" t="str">
        <f>IF('[1]Data Checking'!AW94="","",'[1]Data Checking'!AW94)</f>
        <v>Détaillant mobile</v>
      </c>
      <c r="AT94" t="str">
        <f>IF('[1]Data Checking'!AX94="","",'[1]Data Checking'!AX94)</f>
        <v/>
      </c>
      <c r="AU94" t="str">
        <f>IF('[1]Data Checking'!AY94="","",'[1]Data Checking'!AY94)</f>
        <v>Produits et Ustensiles d'hygiène et assainissement</v>
      </c>
      <c r="AV94">
        <f>IF('[1]Data Checking'!AZ94="","",'[1]Data Checking'!AZ94)</f>
        <v>0</v>
      </c>
      <c r="AW94">
        <f>IF('[1]Data Checking'!BA94="","",'[1]Data Checking'!BA94)</f>
        <v>1</v>
      </c>
      <c r="AX94">
        <f>IF('[1]Data Checking'!BB94="","",'[1]Data Checking'!BB94)</f>
        <v>0</v>
      </c>
      <c r="AY94">
        <f>IF('[1]Data Checking'!BC94="","",'[1]Data Checking'!BC94)</f>
        <v>0</v>
      </c>
      <c r="AZ94" t="str">
        <f>IF('[1]Data Checking'!BD94="","",'[1]Data Checking'!BD94)</f>
        <v>wash</v>
      </c>
      <c r="BA94" t="str">
        <f>IF('[1]Data Checking'!BE94="","",'[1]Data Checking'!BE94)</f>
        <v>Produits et Ustensiles d'hygiène et assainissement</v>
      </c>
      <c r="BB94" t="str">
        <f>IF('[1]Data Checking'!BF94="","",'[1]Data Checking'!BF94)</f>
        <v>En espèces (Gourde)</v>
      </c>
      <c r="BC94">
        <f>IF('[1]Data Checking'!BG94="","",'[1]Data Checking'!BG94)</f>
        <v>1</v>
      </c>
      <c r="BD94">
        <f>IF('[1]Data Checking'!BH94="","",'[1]Data Checking'!BH94)</f>
        <v>0</v>
      </c>
      <c r="BE94">
        <f>IF('[1]Data Checking'!BI94="","",'[1]Data Checking'!BI94)</f>
        <v>0</v>
      </c>
      <c r="BF94">
        <f>IF('[1]Data Checking'!BJ94="","",'[1]Data Checking'!BJ94)</f>
        <v>0</v>
      </c>
      <c r="BG94">
        <f>IF('[1]Data Checking'!BK94="","",'[1]Data Checking'!BK94)</f>
        <v>0</v>
      </c>
      <c r="BH94">
        <f>IF('[1]Data Checking'!BL94="","",'[1]Data Checking'!BL94)</f>
        <v>0</v>
      </c>
      <c r="BI94">
        <f>IF('[1]Data Checking'!BM94="","",'[1]Data Checking'!BM94)</f>
        <v>0</v>
      </c>
      <c r="BJ94">
        <f>IF('[1]Data Checking'!BN94="","",'[1]Data Checking'!BN94)</f>
        <v>0</v>
      </c>
      <c r="BK94">
        <f>IF('[1]Data Checking'!BO94="","",'[1]Data Checking'!BO94)</f>
        <v>0</v>
      </c>
      <c r="BL94">
        <f>IF('[1]Data Checking'!BP94="","",'[1]Data Checking'!BP94)</f>
        <v>0</v>
      </c>
      <c r="BM94" t="str">
        <f>IF('[1]Data Checking'!BQ94="","",'[1]Data Checking'!BQ94)</f>
        <v/>
      </c>
      <c r="BN94" t="str">
        <f>IF('[1]Data Checking'!BR94="","",'[1]Data Checking'!BR94)</f>
        <v>Oui, il y a moins de commerçants par rapport au mois passé</v>
      </c>
      <c r="BO94" t="str">
        <f>IF('[1]Data Checking'!BS94="","",'[1]Data Checking'!BS94)</f>
        <v>Moins de 20</v>
      </c>
      <c r="BP94" t="str">
        <f>IF('[1]Data Checking'!BT94="","",'[1]Data Checking'!BT94)</f>
        <v/>
      </c>
      <c r="BQ94" t="str">
        <f>IF('[1]Data Checking'!BU94="","",'[1]Data Checking'!BU94)</f>
        <v/>
      </c>
      <c r="BR94" t="str">
        <f>IF('[1]Data Checking'!BV94="","",'[1]Data Checking'!BV94)</f>
        <v/>
      </c>
      <c r="BS94" t="str">
        <f>IF('[1]Data Checking'!BW94="","",'[1]Data Checking'!BW94)</f>
        <v/>
      </c>
      <c r="BT94" t="str">
        <f>IF('[1]Data Checking'!BX94="","",'[1]Data Checking'!BX94)</f>
        <v/>
      </c>
      <c r="BU94" t="str">
        <f>IF('[1]Data Checking'!BY94="","",'[1]Data Checking'!BY94)</f>
        <v/>
      </c>
      <c r="BV94" t="str">
        <f>IF('[1]Data Checking'!BZ94="","",'[1]Data Checking'!BZ94)</f>
        <v/>
      </c>
      <c r="BW94" t="str">
        <f>IF('[1]Data Checking'!CA94="","",'[1]Data Checking'!CA94)</f>
        <v/>
      </c>
      <c r="BX94" t="str">
        <f>IF('[1]Data Checking'!CB94="","",'[1]Data Checking'!CB94)</f>
        <v/>
      </c>
      <c r="BY94" t="str">
        <f>IF('[1]Data Checking'!CC94="","",'[1]Data Checking'!CC94)</f>
        <v/>
      </c>
      <c r="BZ94" t="str">
        <f>IF('[1]Data Checking'!CD94="","",'[1]Data Checking'!CD94)</f>
        <v/>
      </c>
      <c r="CA94" t="str">
        <f>IF('[1]Data Checking'!CE94="","",'[1]Data Checking'!CE94)</f>
        <v/>
      </c>
      <c r="CB94" t="str">
        <f>IF('[1]Data Checking'!CF94="","",'[1]Data Checking'!CF94)</f>
        <v/>
      </c>
      <c r="CC94" t="str">
        <f>IF('[1]Data Checking'!CG94="","",'[1]Data Checking'!CG94)</f>
        <v/>
      </c>
      <c r="CD94" t="str">
        <f>IF('[1]Data Checking'!CH94="","",'[1]Data Checking'!CH94)</f>
        <v/>
      </c>
      <c r="CE94" t="str">
        <f>IF('[1]Data Checking'!CI94="","",'[1]Data Checking'!CI94)</f>
        <v/>
      </c>
      <c r="CF94" t="str">
        <f>IF('[1]Data Checking'!CJ94="","",'[1]Data Checking'!CJ94)</f>
        <v/>
      </c>
      <c r="CG94" t="str">
        <f>IF('[1]Data Checking'!CK94="","",'[1]Data Checking'!CK94)</f>
        <v/>
      </c>
      <c r="CH94" t="str">
        <f>IF('[1]Data Checking'!CL94="","",'[1]Data Checking'!CL94)</f>
        <v/>
      </c>
      <c r="CI94" t="str">
        <f>IF('[1]Data Checking'!CM94="","",'[1]Data Checking'!CM94)</f>
        <v/>
      </c>
      <c r="CJ94" t="str">
        <f>IF('[1]Data Checking'!CN94="","",'[1]Data Checking'!CN94)</f>
        <v/>
      </c>
      <c r="CK94" t="str">
        <f>IF('[1]Data Checking'!CO94="","",'[1]Data Checking'!CO94)</f>
        <v/>
      </c>
      <c r="CL94" t="str">
        <f>IF('[1]Data Checking'!CP94="","",'[1]Data Checking'!CP94)</f>
        <v/>
      </c>
      <c r="CM94" t="str">
        <f>IF('[1]Data Checking'!CQ94="","",'[1]Data Checking'!CQ94)</f>
        <v/>
      </c>
      <c r="CN94" t="str">
        <f>IF('[1]Data Checking'!CR94="","",'[1]Data Checking'!CR94)</f>
        <v/>
      </c>
      <c r="CO94" t="str">
        <f>IF('[1]Data Checking'!CS94="","",'[1]Data Checking'!CS94)</f>
        <v/>
      </c>
      <c r="CP94" t="str">
        <f>IF('[1]Data Checking'!CT94="","",'[1]Data Checking'!CT94)</f>
        <v/>
      </c>
      <c r="CQ94" t="str">
        <f>IF('[1]Data Checking'!CU94="","",'[1]Data Checking'!CU94)</f>
        <v/>
      </c>
      <c r="CR94" t="str">
        <f>IF('[1]Data Checking'!CV94="","",'[1]Data Checking'!CV94)</f>
        <v/>
      </c>
      <c r="CS94" t="str">
        <f>IF('[1]Data Checking'!CW94="","",'[1]Data Checking'!CW94)</f>
        <v/>
      </c>
      <c r="CT94" t="str">
        <f>IF('[1]Data Checking'!CX94="","",'[1]Data Checking'!CX94)</f>
        <v/>
      </c>
      <c r="CU94" t="str">
        <f>IF('[1]Data Checking'!CY94="","",'[1]Data Checking'!CY94)</f>
        <v/>
      </c>
      <c r="CV94" t="str">
        <f>IF('[1]Data Checking'!CZ94="","",'[1]Data Checking'!CZ94)</f>
        <v/>
      </c>
      <c r="CW94" t="str">
        <f>IF('[1]Data Checking'!DA94="","",'[1]Data Checking'!DA94)</f>
        <v/>
      </c>
      <c r="CX94" t="str">
        <f>IF('[1]Data Checking'!DB94="","",'[1]Data Checking'!DB94)</f>
        <v/>
      </c>
      <c r="CY94" t="str">
        <f>IF('[1]Data Checking'!DC94="","",'[1]Data Checking'!DC94)</f>
        <v/>
      </c>
      <c r="CZ94" t="str">
        <f>IF('[1]Data Checking'!DD94="","",'[1]Data Checking'!DD94)</f>
        <v/>
      </c>
      <c r="DA94" t="str">
        <f>IF('[1]Data Checking'!DE94="","",'[1]Data Checking'!DE94)</f>
        <v/>
      </c>
      <c r="DB94" t="str">
        <f>IF('[1]Data Checking'!DF94="","",'[1]Data Checking'!DF94)</f>
        <v/>
      </c>
      <c r="DC94" t="str">
        <f>IF('[1]Data Checking'!DG94="","",'[1]Data Checking'!DG94)</f>
        <v/>
      </c>
      <c r="DD94" t="str">
        <f>IF('[1]Data Checking'!DH94="","",'[1]Data Checking'!DH94)</f>
        <v/>
      </c>
      <c r="DE94" t="str">
        <f>IF('[1]Data Checking'!DI94="","",'[1]Data Checking'!DI94)</f>
        <v/>
      </c>
      <c r="DF94" t="str">
        <f>IF('[1]Data Checking'!DJ94="","",'[1]Data Checking'!DJ94)</f>
        <v/>
      </c>
      <c r="DG94" t="str">
        <f>IF('[1]Data Checking'!DK94="","",'[1]Data Checking'!DK94)</f>
        <v/>
      </c>
      <c r="DH94" t="str">
        <f>IF('[1]Data Checking'!DL94="","",'[1]Data Checking'!DL94)</f>
        <v/>
      </c>
      <c r="DI94" t="str">
        <f>IF('[1]Data Checking'!DM94="","",'[1]Data Checking'!DM94)</f>
        <v/>
      </c>
      <c r="DJ94" t="str">
        <f>IF('[1]Data Checking'!DN94="","",'[1]Data Checking'!DN94)</f>
        <v/>
      </c>
      <c r="DK94" t="str">
        <f>IF('[1]Data Checking'!DO94="","",'[1]Data Checking'!DO94)</f>
        <v/>
      </c>
      <c r="DL94" t="str">
        <f>IF('[1]Data Checking'!DP94="","",'[1]Data Checking'!DP94)</f>
        <v/>
      </c>
      <c r="DM94" t="str">
        <f>IF('[1]Data Checking'!DQ94="","",'[1]Data Checking'!DQ94)</f>
        <v/>
      </c>
      <c r="DN94" t="str">
        <f>IF('[1]Data Checking'!DR94="","",'[1]Data Checking'!DR94)</f>
        <v/>
      </c>
      <c r="DO94" t="str">
        <f>IF('[1]Data Checking'!DS94="","",'[1]Data Checking'!DS94)</f>
        <v/>
      </c>
      <c r="DP94" t="str">
        <f>IF('[1]Data Checking'!DT94="","",'[1]Data Checking'!DT94)</f>
        <v/>
      </c>
      <c r="DQ94" t="str">
        <f>IF('[1]Data Checking'!DU94="","",'[1]Data Checking'!DU94)</f>
        <v/>
      </c>
      <c r="DR94" t="str">
        <f>IF('[1]Data Checking'!DV94="","",'[1]Data Checking'!DV94)</f>
        <v/>
      </c>
      <c r="DS94" t="str">
        <f>IF('[1]Data Checking'!DW94="","",'[1]Data Checking'!DW94)</f>
        <v/>
      </c>
      <c r="DT94" t="str">
        <f>IF('[1]Data Checking'!DX94="","",'[1]Data Checking'!DX94)</f>
        <v/>
      </c>
      <c r="DU94" t="str">
        <f>IF('[1]Data Checking'!DY94="","",'[1]Data Checking'!DY94)</f>
        <v/>
      </c>
      <c r="DV94" t="str">
        <f>IF('[1]Data Checking'!DZ94="","",'[1]Data Checking'!DZ94)</f>
        <v/>
      </c>
      <c r="DW94" t="str">
        <f>IF('[1]Data Checking'!EA94="","",'[1]Data Checking'!EA94)</f>
        <v/>
      </c>
      <c r="DX94" t="str">
        <f>IF('[1]Data Checking'!EB94="","",'[1]Data Checking'!EB94)</f>
        <v/>
      </c>
      <c r="DY94" t="str">
        <f>IF('[1]Data Checking'!EC94="","",'[1]Data Checking'!EC94)</f>
        <v/>
      </c>
      <c r="DZ94" t="str">
        <f>IF('[1]Data Checking'!ED94="","",'[1]Data Checking'!ED94)</f>
        <v/>
      </c>
      <c r="EA94" t="str">
        <f>IF('[1]Data Checking'!EE94="","",'[1]Data Checking'!EE94)</f>
        <v/>
      </c>
      <c r="EB94" t="str">
        <f>IF('[1]Data Checking'!EF94="","",'[1]Data Checking'!EF94)</f>
        <v/>
      </c>
      <c r="EC94" t="str">
        <f>IF('[1]Data Checking'!EG94="","",'[1]Data Checking'!EG94)</f>
        <v/>
      </c>
      <c r="ED94" t="str">
        <f>IF('[1]Data Checking'!EH94="","",'[1]Data Checking'!EH94)</f>
        <v/>
      </c>
      <c r="EE94" t="str">
        <f>IF('[1]Data Checking'!EI94="","",'[1]Data Checking'!EI94)</f>
        <v/>
      </c>
      <c r="EF94" t="str">
        <f>IF('[1]Data Checking'!EJ94="","",'[1]Data Checking'!EJ94)</f>
        <v/>
      </c>
      <c r="EG94" t="str">
        <f>IF('[1]Data Checking'!EK94="","",'[1]Data Checking'!EK94)</f>
        <v/>
      </c>
      <c r="EH94" t="str">
        <f>IF('[1]Data Checking'!EL94="","",'[1]Data Checking'!EL94)</f>
        <v/>
      </c>
      <c r="EI94" t="str">
        <f>IF('[1]Data Checking'!EM94="","",'[1]Data Checking'!EM94)</f>
        <v/>
      </c>
      <c r="EJ94" t="str">
        <f>IF('[1]Data Checking'!EN94="","",'[1]Data Checking'!EN94)</f>
        <v/>
      </c>
      <c r="EK94" t="str">
        <f>IF('[1]Data Checking'!EO94="","",'[1]Data Checking'!EO94)</f>
        <v>Dentifrice Papier toilette</v>
      </c>
      <c r="EL94">
        <f>IF('[1]Data Checking'!EP94="","",'[1]Data Checking'!EP94)</f>
        <v>0</v>
      </c>
      <c r="EM94">
        <f>IF('[1]Data Checking'!EQ94="","",'[1]Data Checking'!EQ94)</f>
        <v>0</v>
      </c>
      <c r="EN94">
        <f>IF('[1]Data Checking'!ER94="","",'[1]Data Checking'!ER94)</f>
        <v>1</v>
      </c>
      <c r="EO94">
        <f>IF('[1]Data Checking'!ES94="","",'[1]Data Checking'!ES94)</f>
        <v>1</v>
      </c>
      <c r="EP94">
        <f>IF('[1]Data Checking'!ET94="","",'[1]Data Checking'!ET94)</f>
        <v>0</v>
      </c>
      <c r="EQ94">
        <f>IF('[1]Data Checking'!EU94="","",'[1]Data Checking'!EU94)</f>
        <v>0</v>
      </c>
      <c r="ER94">
        <f>IF('[1]Data Checking'!EV94="","",'[1]Data Checking'!EV94)</f>
        <v>0</v>
      </c>
      <c r="ES94">
        <f>IF('[1]Data Checking'!EW94="","",'[1]Data Checking'!EW94)</f>
        <v>0</v>
      </c>
      <c r="ET94">
        <f>IF('[1]Data Checking'!EX94="","",'[1]Data Checking'!EX94)</f>
        <v>0</v>
      </c>
      <c r="EU94">
        <f>IF('[1]Data Checking'!EY94="","",'[1]Data Checking'!EY94)</f>
        <v>0</v>
      </c>
      <c r="EV94">
        <f>IF('[1]Data Checking'!EZ94="","",'[1]Data Checking'!EZ94)</f>
        <v>0</v>
      </c>
      <c r="EW94" t="str">
        <f>IF('[1]Data Checking'!FA94="","",'[1]Data Checking'!FA94)</f>
        <v/>
      </c>
      <c r="EX94" t="str">
        <f>IF('[1]Data Checking'!FB94="","",'[1]Data Checking'!FB94)</f>
        <v/>
      </c>
      <c r="EY94" t="str">
        <f>IF('[1]Data Checking'!FC94="","",'[1]Data Checking'!FC94)</f>
        <v/>
      </c>
      <c r="EZ94" t="str">
        <f>IF('[1]Data Checking'!FD94="","",'[1]Data Checking'!FD94)</f>
        <v/>
      </c>
      <c r="FA94" t="str">
        <f>IF('[1]Data Checking'!FE94="","",'[1]Data Checking'!FE94)</f>
        <v/>
      </c>
      <c r="FB94" t="str">
        <f>IF('[1]Data Checking'!FF94="","",'[1]Data Checking'!FF94)</f>
        <v/>
      </c>
      <c r="FC94" t="str">
        <f>IF('[1]Data Checking'!FG94="","",'[1]Data Checking'!FG94)</f>
        <v/>
      </c>
      <c r="FD94" t="str">
        <f>IF('[1]Data Checking'!FH94="","",'[1]Data Checking'!FH94)</f>
        <v/>
      </c>
      <c r="FE94" t="str">
        <f>IF('[1]Data Checking'!FI94="","",'[1]Data Checking'!FI94)</f>
        <v/>
      </c>
      <c r="FF94" t="str">
        <f>IF('[1]Data Checking'!FJ94="","",'[1]Data Checking'!FJ94)</f>
        <v/>
      </c>
      <c r="FG94">
        <f>IF('[1]Data Checking'!FK94="","",'[1]Data Checking'!FK94)</f>
        <v>20</v>
      </c>
      <c r="FH94" t="str">
        <f>IF('[1]Data Checking'!FL94="","",'[1]Data Checking'!FL94)</f>
        <v>Oui</v>
      </c>
      <c r="FI94" t="str">
        <f>IF('[1]Data Checking'!FM94="","",'[1]Data Checking'!FM94)</f>
        <v/>
      </c>
      <c r="FJ94" t="str">
        <f>IF('[1]Data Checking'!FN94="","",'[1]Data Checking'!FN94)</f>
        <v/>
      </c>
      <c r="FK94" t="str">
        <f>IF('[1]Data Checking'!FO94="","",'[1]Data Checking'!FO94)</f>
        <v/>
      </c>
      <c r="FL94" t="str">
        <f>IF('[1]Data Checking'!FP94="","",'[1]Data Checking'!FP94)</f>
        <v/>
      </c>
      <c r="FM94" t="str">
        <f>IF('[1]Data Checking'!FQ94="","",'[1]Data Checking'!FQ94)</f>
        <v/>
      </c>
      <c r="FN94" t="str">
        <f>IF('[1]Data Checking'!FR94="","",'[1]Data Checking'!FR94)</f>
        <v/>
      </c>
      <c r="FO94" t="str">
        <f>IF('[1]Data Checking'!FS94="","",'[1]Data Checking'!FS94)</f>
        <v>Oui</v>
      </c>
      <c r="FP94">
        <f>IF('[1]Data Checking'!FT94="","",'[1]Data Checking'!FT94)</f>
        <v>125</v>
      </c>
      <c r="FQ94" t="str">
        <f>IF('[1]Data Checking'!FU94="","",'[1]Data Checking'!FU94)</f>
        <v/>
      </c>
      <c r="FR94" t="str">
        <f>IF('[1]Data Checking'!FV94="","",'[1]Data Checking'!FV94)</f>
        <v/>
      </c>
      <c r="FS94">
        <f>IF('[1]Data Checking'!FW94="","",'[1]Data Checking'!FW94)</f>
        <v>125</v>
      </c>
      <c r="FT94" t="str">
        <f>IF('[1]Data Checking'!FX94="","",'[1]Data Checking'!FX94)</f>
        <v>Oui</v>
      </c>
      <c r="FU94" t="str">
        <f>IF('[1]Data Checking'!FY94="","",'[1]Data Checking'!FY94)</f>
        <v/>
      </c>
      <c r="FV94" t="str">
        <f>IF('[1]Data Checking'!FZ94="","",'[1]Data Checking'!FZ94)</f>
        <v/>
      </c>
      <c r="FW94" t="str">
        <f>IF('[1]Data Checking'!GA94="","",'[1]Data Checking'!GA94)</f>
        <v/>
      </c>
      <c r="FX94" t="str">
        <f>IF('[1]Data Checking'!GB94="","",'[1]Data Checking'!GB94)</f>
        <v/>
      </c>
      <c r="FY94" t="str">
        <f>IF('[1]Data Checking'!GC94="","",'[1]Data Checking'!GC94)</f>
        <v/>
      </c>
      <c r="FZ94" t="str">
        <f>IF('[1]Data Checking'!GD94="","",'[1]Data Checking'!GD94)</f>
        <v/>
      </c>
      <c r="GA94" t="str">
        <f>IF('[1]Data Checking'!GE94="","",'[1]Data Checking'!GE94)</f>
        <v/>
      </c>
      <c r="GB94" t="str">
        <f>IF('[1]Data Checking'!GF94="","",'[1]Data Checking'!GF94)</f>
        <v/>
      </c>
      <c r="GC94" t="str">
        <f>IF('[1]Data Checking'!GG94="","",'[1]Data Checking'!GG94)</f>
        <v/>
      </c>
      <c r="GD94" t="str">
        <f>IF('[1]Data Checking'!GH94="","",'[1]Data Checking'!GH94)</f>
        <v/>
      </c>
      <c r="GE94" t="str">
        <f>IF('[1]Data Checking'!GI94="","",'[1]Data Checking'!GI94)</f>
        <v/>
      </c>
      <c r="GF94" t="str">
        <f>IF('[1]Data Checking'!GJ94="","",'[1]Data Checking'!GJ94)</f>
        <v/>
      </c>
      <c r="GG94" t="str">
        <f>IF('[1]Data Checking'!GK94="","",'[1]Data Checking'!GK94)</f>
        <v/>
      </c>
      <c r="GH94" t="str">
        <f>IF('[1]Data Checking'!GL94="","",'[1]Data Checking'!GL94)</f>
        <v/>
      </c>
      <c r="GI94" t="str">
        <f>IF('[1]Data Checking'!GM94="","",'[1]Data Checking'!GM94)</f>
        <v/>
      </c>
      <c r="GJ94" t="str">
        <f>IF('[1]Data Checking'!GN94="","",'[1]Data Checking'!GN94)</f>
        <v/>
      </c>
      <c r="GK94" t="str">
        <f>IF('[1]Data Checking'!GO94="","",'[1]Data Checking'!GO94)</f>
        <v/>
      </c>
      <c r="GL94" t="str">
        <f>IF('[1]Data Checking'!GP94="","",'[1]Data Checking'!GP94)</f>
        <v/>
      </c>
      <c r="GM94" t="str">
        <f>IF('[1]Data Checking'!GQ94="","",'[1]Data Checking'!GQ94)</f>
        <v/>
      </c>
      <c r="GN94" t="str">
        <f>IF('[1]Data Checking'!GR94="","",'[1]Data Checking'!GR94)</f>
        <v/>
      </c>
      <c r="GO94" t="str">
        <f>IF('[1]Data Checking'!GS94="","",'[1]Data Checking'!GS94)</f>
        <v/>
      </c>
      <c r="GP94" t="str">
        <f>IF('[1]Data Checking'!GT94="","",'[1]Data Checking'!GT94)</f>
        <v/>
      </c>
      <c r="GQ94" t="str">
        <f>IF('[1]Data Checking'!GU94="","",'[1]Data Checking'!GU94)</f>
        <v>Non</v>
      </c>
      <c r="GR94" t="str">
        <f>IF('[1]Data Checking'!GV94="","",'[1]Data Checking'!GV94)</f>
        <v/>
      </c>
      <c r="GS94" t="str">
        <f>IF('[1]Data Checking'!GW94="","",'[1]Data Checking'!GW94)</f>
        <v/>
      </c>
      <c r="GT94" t="str">
        <f>IF('[1]Data Checking'!GX94="","",'[1]Data Checking'!GX94)</f>
        <v/>
      </c>
      <c r="GU94" t="str">
        <f>IF('[1]Data Checking'!GY94="","",'[1]Data Checking'!GY94)</f>
        <v/>
      </c>
      <c r="GV94" t="str">
        <f>IF('[1]Data Checking'!GZ94="","",'[1]Data Checking'!GZ94)</f>
        <v/>
      </c>
      <c r="GW94" t="str">
        <f>IF('[1]Data Checking'!HA94="","",'[1]Data Checking'!HA94)</f>
        <v/>
      </c>
      <c r="GX94" t="str">
        <f>IF('[1]Data Checking'!HB94="","",'[1]Data Checking'!HB94)</f>
        <v/>
      </c>
      <c r="GY94" t="str">
        <f>IF('[1]Data Checking'!HC94="","",'[1]Data Checking'!HC94)</f>
        <v/>
      </c>
      <c r="GZ94" t="str">
        <f>IF('[1]Data Checking'!HD94="","",'[1]Data Checking'!HD94)</f>
        <v/>
      </c>
      <c r="HA94" t="str">
        <f>IF('[1]Data Checking'!HE94="","",'[1]Data Checking'!HE94)</f>
        <v/>
      </c>
      <c r="HB94" t="str">
        <f>IF('[1]Data Checking'!HF94="","",'[1]Data Checking'!HF94)</f>
        <v/>
      </c>
      <c r="HC94" t="str">
        <f>IF('[1]Data Checking'!HG94="","",'[1]Data Checking'!HG94)</f>
        <v/>
      </c>
      <c r="HD94" t="str">
        <f>IF('[1]Data Checking'!HH94="","",'[1]Data Checking'!HH94)</f>
        <v/>
      </c>
      <c r="HE94" t="str">
        <f>IF('[1]Data Checking'!HI94="","",'[1]Data Checking'!HI94)</f>
        <v/>
      </c>
      <c r="HF94" t="str">
        <f>IF('[1]Data Checking'!HJ94="","",'[1]Data Checking'!HJ94)</f>
        <v/>
      </c>
      <c r="HG94" t="str">
        <f>IF('[1]Data Checking'!HK94="","",'[1]Data Checking'!HK94)</f>
        <v/>
      </c>
      <c r="HH94" t="str">
        <f>IF('[1]Data Checking'!HL94="","",'[1]Data Checking'!HL94)</f>
        <v/>
      </c>
      <c r="HI94" t="str">
        <f>IF('[1]Data Checking'!HM94="","",'[1]Data Checking'!HM94)</f>
        <v/>
      </c>
      <c r="HJ94" t="str">
        <f>IF('[1]Data Checking'!HN94="","",'[1]Data Checking'!HN94)</f>
        <v/>
      </c>
      <c r="HK94" t="str">
        <f>IF('[1]Data Checking'!HO94="","",'[1]Data Checking'!HO94)</f>
        <v/>
      </c>
      <c r="HL94" t="str">
        <f>IF('[1]Data Checking'!HP94="","",'[1]Data Checking'!HP94)</f>
        <v/>
      </c>
      <c r="HM94" t="str">
        <f>IF('[1]Data Checking'!HQ94="","",'[1]Data Checking'!HQ94)</f>
        <v/>
      </c>
      <c r="HN94" t="str">
        <f>IF('[1]Data Checking'!HR94="","",'[1]Data Checking'!HR94)</f>
        <v/>
      </c>
      <c r="HO94" t="str">
        <f>IF('[1]Data Checking'!HS94="","",'[1]Data Checking'!HS94)</f>
        <v/>
      </c>
      <c r="HP94" t="str">
        <f>IF('[1]Data Checking'!HT94="","",'[1]Data Checking'!HT94)</f>
        <v/>
      </c>
      <c r="HQ94" t="str">
        <f>IF('[1]Data Checking'!HU94="","",'[1]Data Checking'!HU94)</f>
        <v/>
      </c>
      <c r="HR94" t="str">
        <f>IF('[1]Data Checking'!HV94="","",'[1]Data Checking'!HV94)</f>
        <v/>
      </c>
      <c r="HS94" t="str">
        <f>IF('[1]Data Checking'!HW94="","",'[1]Data Checking'!HW94)</f>
        <v>Non</v>
      </c>
      <c r="HT94" t="str">
        <f>IF('[1]Data Checking'!HX94="","",'[1]Data Checking'!HX94)</f>
        <v>Je ne sais pas, je ne souhaite pas répondre</v>
      </c>
      <c r="HU94" t="str">
        <f>IF('[1]Data Checking'!HY94="","",'[1]Data Checking'!HY94)</f>
        <v>Oui</v>
      </c>
      <c r="HV94" t="str">
        <f>IF('[1]Data Checking'!HZ94="","",'[1]Data Checking'!HZ94)</f>
        <v>Ouest</v>
      </c>
      <c r="HW94" t="str">
        <f>IF('[1]Data Checking'!IA94="","",'[1]Data Checking'!IA94)</f>
        <v>Meme</v>
      </c>
      <c r="HX94" t="str">
        <f>IF('[1]Data Checking'!IB94="","",'[1]Data Checking'!IB94)</f>
        <v>Port-au-Prince</v>
      </c>
      <c r="HY94" t="str">
        <f>IF('[1]Data Checking'!IC94="","",'[1]Data Checking'!IC94)</f>
        <v>Meme</v>
      </c>
      <c r="HZ94" t="str">
        <f>IF('[1]Data Checking'!ID94="","",'[1]Data Checking'!ID94)</f>
        <v/>
      </c>
      <c r="IA94" t="str">
        <f>IF('[1]Data Checking'!IE94="","",'[1]Data Checking'!IE94)</f>
        <v/>
      </c>
      <c r="IB94" t="str">
        <f>IF('[1]Data Checking'!IF94="","",'[1]Data Checking'!IF94)</f>
        <v>Non</v>
      </c>
      <c r="IC94" t="str">
        <f>IF('[1]Data Checking'!IG94="","",'[1]Data Checking'!IG94)</f>
        <v/>
      </c>
      <c r="ID94" t="str">
        <f>IF('[1]Data Checking'!IH94="","",'[1]Data Checking'!IH94)</f>
        <v/>
      </c>
      <c r="IE94" t="str">
        <f>IF('[1]Data Checking'!II94="","",'[1]Data Checking'!II94)</f>
        <v/>
      </c>
      <c r="IF94" t="str">
        <f>IF('[1]Data Checking'!IJ94="","",'[1]Data Checking'!IJ94)</f>
        <v/>
      </c>
      <c r="IG94" t="str">
        <f>IF('[1]Data Checking'!IK94="","",'[1]Data Checking'!IK94)</f>
        <v/>
      </c>
      <c r="IH94" t="str">
        <f>IF('[1]Data Checking'!IL94="","",'[1]Data Checking'!IL94)</f>
        <v/>
      </c>
      <c r="II94" t="str">
        <f>IF('[1]Data Checking'!IM94="","",'[1]Data Checking'!IM94)</f>
        <v/>
      </c>
      <c r="IJ94" t="str">
        <f>IF('[1]Data Checking'!IN94="","",'[1]Data Checking'!IN94)</f>
        <v/>
      </c>
      <c r="IK94" t="str">
        <f>IF('[1]Data Checking'!IO94="","",'[1]Data Checking'!IO94)</f>
        <v>Augmentation des prix</v>
      </c>
      <c r="IL94">
        <f>IF('[1]Data Checking'!IP94="","",'[1]Data Checking'!IP94)</f>
        <v>0</v>
      </c>
      <c r="IM94">
        <f>IF('[1]Data Checking'!IQ94="","",'[1]Data Checking'!IQ94)</f>
        <v>0</v>
      </c>
      <c r="IN94">
        <f>IF('[1]Data Checking'!IR94="","",'[1]Data Checking'!IR94)</f>
        <v>1</v>
      </c>
      <c r="IO94">
        <f>IF('[1]Data Checking'!IS94="","",'[1]Data Checking'!IS94)</f>
        <v>0</v>
      </c>
      <c r="IP94">
        <f>IF('[1]Data Checking'!IT94="","",'[1]Data Checking'!IT94)</f>
        <v>0</v>
      </c>
      <c r="IQ94">
        <f>IF('[1]Data Checking'!IU94="","",'[1]Data Checking'!IU94)</f>
        <v>0</v>
      </c>
      <c r="IR94">
        <f>IF('[1]Data Checking'!IV94="","",'[1]Data Checking'!IV94)</f>
        <v>0</v>
      </c>
      <c r="IS94">
        <f>IF('[1]Data Checking'!IW94="","",'[1]Data Checking'!IW94)</f>
        <v>0</v>
      </c>
      <c r="IT94" t="str">
        <f>IF('[1]Data Checking'!IX94="","",'[1]Data Checking'!IX94)</f>
        <v/>
      </c>
      <c r="IU94" t="str">
        <f>IF('[1]Data Checking'!IY94="","",'[1]Data Checking'!IY94)</f>
        <v>Non</v>
      </c>
      <c r="IV94" t="str">
        <f>IF('[1]Data Checking'!IZ94="","",'[1]Data Checking'!IZ94)</f>
        <v/>
      </c>
      <c r="IW94" t="str">
        <f>IF('[1]Data Checking'!JA94="","",'[1]Data Checking'!JA94)</f>
        <v/>
      </c>
      <c r="IX94" t="str">
        <f>IF('[1]Data Checking'!JB94="","",'[1]Data Checking'!JB94)</f>
        <v/>
      </c>
      <c r="IY94" t="str">
        <f>IF('[1]Data Checking'!JC94="","",'[1]Data Checking'!JC94)</f>
        <v/>
      </c>
      <c r="IZ94" t="str">
        <f>IF('[1]Data Checking'!JD94="","",'[1]Data Checking'!JD94)</f>
        <v/>
      </c>
      <c r="JA94" t="str">
        <f>IF('[1]Data Checking'!JE94="","",'[1]Data Checking'!JE94)</f>
        <v/>
      </c>
      <c r="JB94" t="str">
        <f>IF('[1]Data Checking'!JF94="","",'[1]Data Checking'!JF94)</f>
        <v/>
      </c>
      <c r="JC94" t="str">
        <f>IF('[1]Data Checking'!JG94="","",'[1]Data Checking'!JG94)</f>
        <v/>
      </c>
      <c r="JD94" t="str">
        <f>IF('[1]Data Checking'!JH94="","",'[1]Data Checking'!JH94)</f>
        <v/>
      </c>
      <c r="JE94" t="str">
        <f>IF('[1]Data Checking'!JI94="","",'[1]Data Checking'!JI94)</f>
        <v/>
      </c>
      <c r="JF94" t="str">
        <f>IF('[1]Data Checking'!JJ94="","",'[1]Data Checking'!JJ94)</f>
        <v/>
      </c>
      <c r="JG94" t="str">
        <f>IF('[1]Data Checking'!JK94="","",'[1]Data Checking'!JK94)</f>
        <v/>
      </c>
      <c r="JH94" t="str">
        <f>IF('[1]Data Checking'!JL94="","",'[1]Data Checking'!JL94)</f>
        <v/>
      </c>
      <c r="JI94" t="str">
        <f>IF('[1]Data Checking'!JM94="","",'[1]Data Checking'!JM94)</f>
        <v/>
      </c>
      <c r="JJ94" t="str">
        <f>IF('[1]Data Checking'!JN94="","",'[1]Data Checking'!JN94)</f>
        <v/>
      </c>
      <c r="JK94" t="str">
        <f>IF('[1]Data Checking'!JO94="","",'[1]Data Checking'!JO94)</f>
        <v/>
      </c>
      <c r="JL94" t="str">
        <f>IF('[1]Data Checking'!JP94="","",'[1]Data Checking'!JP94)</f>
        <v/>
      </c>
      <c r="JM94" t="str">
        <f>IF('[1]Data Checking'!JQ94="","",'[1]Data Checking'!JQ94)</f>
        <v/>
      </c>
      <c r="JN94" t="str">
        <f>IF('[1]Data Checking'!JR94="","",'[1]Data Checking'!JR94)</f>
        <v/>
      </c>
      <c r="JO94" t="str">
        <f>IF('[1]Data Checking'!JS94="","",'[1]Data Checking'!JS94)</f>
        <v/>
      </c>
      <c r="JP94" t="str">
        <f>IF('[1]Data Checking'!JT94="","",'[1]Data Checking'!JT94)</f>
        <v/>
      </c>
      <c r="JQ94" t="str">
        <f>IF('[1]Data Checking'!JU94="","",'[1]Data Checking'!JU94)</f>
        <v/>
      </c>
      <c r="JR94" t="str">
        <f>IF('[1]Data Checking'!JV94="","",'[1]Data Checking'!JV94)</f>
        <v/>
      </c>
      <c r="JS94" t="str">
        <f>IF('[1]Data Checking'!JW94="","",'[1]Data Checking'!JW94)</f>
        <v/>
      </c>
      <c r="JT94" t="str">
        <f>IF('[1]Data Checking'!JX94="","",'[1]Data Checking'!JX94)</f>
        <v/>
      </c>
      <c r="JU94" t="str">
        <f>IF('[1]Data Checking'!JY94="","",'[1]Data Checking'!JY94)</f>
        <v/>
      </c>
      <c r="JV94" t="str">
        <f>IF('[1]Data Checking'!JZ94="","",'[1]Data Checking'!JZ94)</f>
        <v/>
      </c>
      <c r="JW94" t="str">
        <f>IF('[1]Data Checking'!KA94="","",'[1]Data Checking'!KA94)</f>
        <v/>
      </c>
      <c r="JX94" t="str">
        <f>IF('[1]Data Checking'!KB94="","",'[1]Data Checking'!KB94)</f>
        <v/>
      </c>
      <c r="JY94" t="str">
        <f>IF('[1]Data Checking'!KC94="","",'[1]Data Checking'!KC94)</f>
        <v/>
      </c>
      <c r="JZ94" t="str">
        <f>IF('[1]Data Checking'!KD94="","",'[1]Data Checking'!KD94)</f>
        <v/>
      </c>
      <c r="KA94" t="str">
        <f>IF('[1]Data Checking'!KE94="","",'[1]Data Checking'!KE94)</f>
        <v/>
      </c>
      <c r="KB94" t="str">
        <f>IF('[1]Data Checking'!KF94="","",'[1]Data Checking'!KF94)</f>
        <v/>
      </c>
      <c r="KC94" t="str">
        <f>IF('[1]Data Checking'!KG94="","",'[1]Data Checking'!KG94)</f>
        <v/>
      </c>
      <c r="KD94" t="str">
        <f>IF('[1]Data Checking'!KH94="","",'[1]Data Checking'!KH94)</f>
        <v/>
      </c>
      <c r="KE94" t="str">
        <f>IF('[1]Data Checking'!KI94="","",'[1]Data Checking'!KI94)</f>
        <v/>
      </c>
      <c r="KF94" t="str">
        <f>IF('[1]Data Checking'!KJ94="","",'[1]Data Checking'!KJ94)</f>
        <v/>
      </c>
      <c r="KG94" t="str">
        <f>IF('[1]Data Checking'!KK94="","",'[1]Data Checking'!KK94)</f>
        <v/>
      </c>
      <c r="KH94" t="str">
        <f>IF('[1]Data Checking'!KL94="","",'[1]Data Checking'!KL94)</f>
        <v/>
      </c>
      <c r="KI94" t="str">
        <f>IF('[1]Data Checking'!KM94="","",'[1]Data Checking'!KM94)</f>
        <v/>
      </c>
      <c r="KJ94" t="str">
        <f>IF('[1]Data Checking'!KN94="","",'[1]Data Checking'!KN94)</f>
        <v/>
      </c>
      <c r="KK94" t="str">
        <f>IF('[1]Data Checking'!KO94="","",'[1]Data Checking'!KO94)</f>
        <v/>
      </c>
      <c r="KL94" t="str">
        <f>IF('[1]Data Checking'!KP94="","",'[1]Data Checking'!KP94)</f>
        <v/>
      </c>
      <c r="KM94" t="str">
        <f>IF('[1]Data Checking'!KQ94="","",'[1]Data Checking'!KQ94)</f>
        <v/>
      </c>
      <c r="KN94" t="str">
        <f>IF('[1]Data Checking'!KR94="","",'[1]Data Checking'!KR94)</f>
        <v/>
      </c>
      <c r="KO94" t="str">
        <f>IF('[1]Data Checking'!KS94="","",'[1]Data Checking'!KS94)</f>
        <v/>
      </c>
      <c r="KP94" t="str">
        <f>IF('[1]Data Checking'!KT94="","",'[1]Data Checking'!KT94)</f>
        <v/>
      </c>
      <c r="KQ94" t="str">
        <f>IF('[1]Data Checking'!KU94="","",'[1]Data Checking'!KU94)</f>
        <v/>
      </c>
      <c r="KR94" t="str">
        <f>IF('[1]Data Checking'!KV94="","",'[1]Data Checking'!KV94)</f>
        <v/>
      </c>
      <c r="KS94" t="str">
        <f>IF('[1]Data Checking'!KW94="","",'[1]Data Checking'!KW94)</f>
        <v/>
      </c>
      <c r="KT94" t="str">
        <f>IF('[1]Data Checking'!KX94="","",'[1]Data Checking'!KX94)</f>
        <v/>
      </c>
      <c r="KU94" t="str">
        <f>IF('[1]Data Checking'!KY94="","",'[1]Data Checking'!KY94)</f>
        <v/>
      </c>
      <c r="KV94" t="str">
        <f>IF('[1]Data Checking'!KZ94="","",'[1]Data Checking'!KZ94)</f>
        <v/>
      </c>
      <c r="KW94" t="str">
        <f>IF('[1]Data Checking'!LA94="","",'[1]Data Checking'!LA94)</f>
        <v/>
      </c>
      <c r="KX94" t="str">
        <f>IF('[1]Data Checking'!LB94="","",'[1]Data Checking'!LB94)</f>
        <v/>
      </c>
      <c r="KY94" t="str">
        <f>IF('[1]Data Checking'!LC94="","",'[1]Data Checking'!LC94)</f>
        <v/>
      </c>
      <c r="KZ94" t="str">
        <f>IF('[1]Data Checking'!LD94="","",'[1]Data Checking'!LD94)</f>
        <v/>
      </c>
      <c r="LA94" t="str">
        <f>IF('[1]Data Checking'!LE94="","",'[1]Data Checking'!LE94)</f>
        <v/>
      </c>
      <c r="LB94" t="str">
        <f>IF('[1]Data Checking'!LF94="","",'[1]Data Checking'!LF94)</f>
        <v/>
      </c>
      <c r="LC94" t="str">
        <f>IF('[1]Data Checking'!LG94="","",'[1]Data Checking'!LG94)</f>
        <v/>
      </c>
      <c r="LD94" t="str">
        <f>IF('[1]Data Checking'!LH94="","",'[1]Data Checking'!LH94)</f>
        <v/>
      </c>
      <c r="LE94" t="str">
        <f>IF('[1]Data Checking'!LI94="","",'[1]Data Checking'!LI94)</f>
        <v/>
      </c>
      <c r="LF94" t="str">
        <f>IF('[1]Data Checking'!LJ94="","",'[1]Data Checking'!LJ94)</f>
        <v/>
      </c>
      <c r="LG94" t="str">
        <f>IF('[1]Data Checking'!LK94="","",'[1]Data Checking'!LK94)</f>
        <v/>
      </c>
      <c r="LH94" t="str">
        <f>IF('[1]Data Checking'!LL94="","",'[1]Data Checking'!LL94)</f>
        <v/>
      </c>
      <c r="LI94" t="str">
        <f>IF('[1]Data Checking'!LM94="","",'[1]Data Checking'!LM94)</f>
        <v/>
      </c>
      <c r="LJ94" t="str">
        <f>IF('[1]Data Checking'!LN94="","",'[1]Data Checking'!LN94)</f>
        <v/>
      </c>
      <c r="LK94" t="str">
        <f>IF('[1]Data Checking'!LO94="","",'[1]Data Checking'!LO94)</f>
        <v/>
      </c>
      <c r="LL94" t="str">
        <f>IF('[1]Data Checking'!LP94="","",'[1]Data Checking'!LP94)</f>
        <v/>
      </c>
      <c r="LM94" t="str">
        <f>IF('[1]Data Checking'!LQ94="","",'[1]Data Checking'!LQ94)</f>
        <v/>
      </c>
      <c r="LN94" t="str">
        <f>IF('[1]Data Checking'!LR94="","",'[1]Data Checking'!LR94)</f>
        <v/>
      </c>
      <c r="LO94" t="str">
        <f>IF('[1]Data Checking'!LS94="","",'[1]Data Checking'!LS94)</f>
        <v/>
      </c>
      <c r="LP94" t="str">
        <f>IF('[1]Data Checking'!LT94="","",'[1]Data Checking'!LT94)</f>
        <v/>
      </c>
      <c r="LQ94" t="str">
        <f>IF('[1]Data Checking'!LU94="","",'[1]Data Checking'!LU94)</f>
        <v/>
      </c>
      <c r="LR94" t="str">
        <f>IF('[1]Data Checking'!LV94="","",'[1]Data Checking'!LV94)</f>
        <v/>
      </c>
      <c r="LS94" t="str">
        <f>IF('[1]Data Checking'!LW94="","",'[1]Data Checking'!LW94)</f>
        <v/>
      </c>
      <c r="LT94" t="str">
        <f>IF('[1]Data Checking'!LX94="","",'[1]Data Checking'!LX94)</f>
        <v/>
      </c>
      <c r="LU94" t="str">
        <f>IF('[1]Data Checking'!LY94="","",'[1]Data Checking'!LY94)</f>
        <v/>
      </c>
      <c r="LV94" t="str">
        <f>IF('[1]Data Checking'!LZ94="","",'[1]Data Checking'!LZ94)</f>
        <v/>
      </c>
      <c r="LW94" t="str">
        <f>IF('[1]Data Checking'!MA94="","",'[1]Data Checking'!MA94)</f>
        <v/>
      </c>
      <c r="LX94" t="str">
        <f>IF('[1]Data Checking'!MB94="","",'[1]Data Checking'!MB94)</f>
        <v/>
      </c>
      <c r="LY94" t="str">
        <f>IF('[1]Data Checking'!MC94="","",'[1]Data Checking'!MC94)</f>
        <v/>
      </c>
      <c r="LZ94" t="str">
        <f>IF('[1]Data Checking'!MD94="","",'[1]Data Checking'!MD94)</f>
        <v/>
      </c>
      <c r="MA94" t="str">
        <f>IF('[1]Data Checking'!ME94="","",'[1]Data Checking'!ME94)</f>
        <v/>
      </c>
      <c r="MB94" t="str">
        <f>IF('[1]Data Checking'!MF94="","",'[1]Data Checking'!MF94)</f>
        <v/>
      </c>
      <c r="MC94" t="str">
        <f>IF('[1]Data Checking'!MG94="","",'[1]Data Checking'!MG94)</f>
        <v/>
      </c>
      <c r="MD94" t="str">
        <f>IF('[1]Data Checking'!MH94="","",'[1]Data Checking'!MH94)</f>
        <v/>
      </c>
      <c r="ME94" t="str">
        <f>IF('[1]Data Checking'!MI94="","",'[1]Data Checking'!MI94)</f>
        <v/>
      </c>
      <c r="MF94" t="str">
        <f>IF('[1]Data Checking'!MJ94="","",'[1]Data Checking'!MJ94)</f>
        <v/>
      </c>
      <c r="MG94" t="str">
        <f>IF('[1]Data Checking'!MK94="","",'[1]Data Checking'!MK94)</f>
        <v/>
      </c>
      <c r="MH94" t="str">
        <f>IF('[1]Data Checking'!ML94="","",'[1]Data Checking'!ML94)</f>
        <v/>
      </c>
      <c r="MI94" t="str">
        <f>IF('[1]Data Checking'!MM94="","",'[1]Data Checking'!MM94)</f>
        <v/>
      </c>
      <c r="MJ94" t="str">
        <f>IF('[1]Data Checking'!MN94="","",'[1]Data Checking'!MN94)</f>
        <v/>
      </c>
      <c r="MK94" t="str">
        <f>IF('[1]Data Checking'!MO94="","",'[1]Data Checking'!MO94)</f>
        <v/>
      </c>
      <c r="ML94" t="str">
        <f>IF('[1]Data Checking'!MP94="","",'[1]Data Checking'!MP94)</f>
        <v/>
      </c>
      <c r="MM94" t="str">
        <f>IF('[1]Data Checking'!MQ94="","",'[1]Data Checking'!MQ94)</f>
        <v/>
      </c>
      <c r="MN94" t="str">
        <f>IF('[1]Data Checking'!MR94="","",'[1]Data Checking'!MR94)</f>
        <v/>
      </c>
      <c r="MO94" t="str">
        <f>IF('[1]Data Checking'!MS94="","",'[1]Data Checking'!MS94)</f>
        <v/>
      </c>
      <c r="MP94" t="str">
        <f>IF('[1]Data Checking'!MT94="","",'[1]Data Checking'!MT94)</f>
        <v/>
      </c>
      <c r="MQ94" t="str">
        <f>IF('[1]Data Checking'!MU94="","",'[1]Data Checking'!MU94)</f>
        <v/>
      </c>
      <c r="MR94" t="str">
        <f>IF('[1]Data Checking'!MV94="","",'[1]Data Checking'!MV94)</f>
        <v/>
      </c>
      <c r="MS94" t="str">
        <f>IF('[1]Data Checking'!MW94="","",'[1]Data Checking'!MW94)</f>
        <v/>
      </c>
      <c r="MT94" t="str">
        <f>IF('[1]Data Checking'!MX94="","",'[1]Data Checking'!MX94)</f>
        <v/>
      </c>
      <c r="MU94" t="str">
        <f>IF('[1]Data Checking'!MY94="","",'[1]Data Checking'!MY94)</f>
        <v/>
      </c>
      <c r="MV94" t="str">
        <f>IF('[1]Data Checking'!MZ94="","",'[1]Data Checking'!MZ94)</f>
        <v/>
      </c>
      <c r="MW94" t="str">
        <f>IF('[1]Data Checking'!NA94="","",'[1]Data Checking'!NA94)</f>
        <v/>
      </c>
      <c r="MX94" t="str">
        <f>IF('[1]Data Checking'!NB94="","",'[1]Data Checking'!NB94)</f>
        <v/>
      </c>
      <c r="MY94" t="str">
        <f>IF('[1]Data Checking'!NC94="","",'[1]Data Checking'!NC94)</f>
        <v/>
      </c>
      <c r="MZ94" t="str">
        <f>IF('[1]Data Checking'!ND94="","",'[1]Data Checking'!ND94)</f>
        <v/>
      </c>
      <c r="NA94" t="str">
        <f>IF('[1]Data Checking'!NE94="","",'[1]Data Checking'!NE94)</f>
        <v/>
      </c>
      <c r="NB94" t="str">
        <f>IF('[1]Data Checking'!NF94="","",'[1]Data Checking'!NF94)</f>
        <v/>
      </c>
      <c r="NC94" t="str">
        <f>IF('[1]Data Checking'!NG94="","",'[1]Data Checking'!NG94)</f>
        <v/>
      </c>
      <c r="ND94" t="str">
        <f>IF('[1]Data Checking'!NH94="","",'[1]Data Checking'!NH94)</f>
        <v/>
      </c>
      <c r="NE94" t="str">
        <f>IF('[1]Data Checking'!NI94="","",'[1]Data Checking'!NI94)</f>
        <v/>
      </c>
      <c r="NF94" t="str">
        <f>IF('[1]Data Checking'!NJ94="","",'[1]Data Checking'!NJ94)</f>
        <v/>
      </c>
      <c r="NG94" t="str">
        <f>IF('[1]Data Checking'!NK94="","",'[1]Data Checking'!NK94)</f>
        <v/>
      </c>
      <c r="NH94" t="str">
        <f>IF('[1]Data Checking'!NL94="","",'[1]Data Checking'!NL94)</f>
        <v/>
      </c>
      <c r="NI94" t="str">
        <f>IF('[1]Data Checking'!NM94="","",'[1]Data Checking'!NM94)</f>
        <v/>
      </c>
      <c r="NJ94" t="str">
        <f>IF('[1]Data Checking'!NN94="","",'[1]Data Checking'!NN94)</f>
        <v/>
      </c>
      <c r="NK94" t="str">
        <f>IF('[1]Data Checking'!NO94="","",'[1]Data Checking'!NO94)</f>
        <v/>
      </c>
      <c r="NL94" t="str">
        <f>IF('[1]Data Checking'!NP94="","",'[1]Data Checking'!NP94)</f>
        <v/>
      </c>
      <c r="NM94" t="str">
        <f>IF('[1]Data Checking'!NQ94="","",'[1]Data Checking'!NQ94)</f>
        <v/>
      </c>
      <c r="NN94" t="str">
        <f>IF('[1]Data Checking'!NR94="","",'[1]Data Checking'!NR94)</f>
        <v/>
      </c>
      <c r="NO94" t="str">
        <f>IF('[1]Data Checking'!NS94="","",'[1]Data Checking'!NS94)</f>
        <v/>
      </c>
      <c r="NP94" t="str">
        <f>IF('[1]Data Checking'!NT94="","",'[1]Data Checking'!NT94)</f>
        <v/>
      </c>
      <c r="NQ94" t="str">
        <f>IF('[1]Data Checking'!NU94="","",'[1]Data Checking'!NU94)</f>
        <v/>
      </c>
      <c r="NR94" t="str">
        <f>IF('[1]Data Checking'!NV94="","",'[1]Data Checking'!NV94)</f>
        <v/>
      </c>
      <c r="NS94" t="str">
        <f>IF('[1]Data Checking'!NW94="","",'[1]Data Checking'!NW94)</f>
        <v/>
      </c>
      <c r="NT94" t="str">
        <f>IF('[1]Data Checking'!NX94="","",'[1]Data Checking'!NX94)</f>
        <v/>
      </c>
      <c r="NU94" t="str">
        <f>IF('[1]Data Checking'!NY94="","",'[1]Data Checking'!NY94)</f>
        <v/>
      </c>
      <c r="NV94" t="str">
        <f>IF('[1]Data Checking'!NZ94="","",'[1]Data Checking'!NZ94)</f>
        <v/>
      </c>
      <c r="NW94" t="str">
        <f>IF('[1]Data Checking'!OA94="","",'[1]Data Checking'!OA94)</f>
        <v/>
      </c>
      <c r="NX94" t="str">
        <f>IF('[1]Data Checking'!OB94="","",'[1]Data Checking'!OB94)</f>
        <v/>
      </c>
      <c r="NY94" t="str">
        <f>IF('[1]Data Checking'!OC94="","",'[1]Data Checking'!OC94)</f>
        <v/>
      </c>
      <c r="NZ94" t="str">
        <f>IF('[1]Data Checking'!OD94="","",'[1]Data Checking'!OD94)</f>
        <v/>
      </c>
      <c r="OA94" t="str">
        <f>IF('[1]Data Checking'!OE94="","",'[1]Data Checking'!OE94)</f>
        <v/>
      </c>
      <c r="OB94" t="str">
        <f>IF('[1]Data Checking'!OF94="","",'[1]Data Checking'!OF94)</f>
        <v/>
      </c>
      <c r="OC94" t="str">
        <f>IF('[1]Data Checking'!OG94="","",'[1]Data Checking'!OG94)</f>
        <v/>
      </c>
      <c r="OD94" t="str">
        <f>IF('[1]Data Checking'!OH94="","",'[1]Data Checking'!OH94)</f>
        <v/>
      </c>
      <c r="OE94" t="str">
        <f>IF('[1]Data Checking'!OI94="","",'[1]Data Checking'!OI94)</f>
        <v/>
      </c>
      <c r="OF94" t="str">
        <f>IF('[1]Data Checking'!OJ94="","",'[1]Data Checking'!OJ94)</f>
        <v/>
      </c>
      <c r="OG94" t="str">
        <f>IF('[1]Data Checking'!OK94="","",'[1]Data Checking'!OK94)</f>
        <v/>
      </c>
      <c r="OH94" t="str">
        <f>IF('[1]Data Checking'!OL94="","",'[1]Data Checking'!OL94)</f>
        <v/>
      </c>
      <c r="OI94" t="str">
        <f>IF('[1]Data Checking'!OM94="","",'[1]Data Checking'!OM94)</f>
        <v/>
      </c>
      <c r="OJ94" t="str">
        <f>IF('[1]Data Checking'!ON94="","",'[1]Data Checking'!ON94)</f>
        <v/>
      </c>
      <c r="OK94" t="str">
        <f>IF('[1]Data Checking'!OO94="","",'[1]Data Checking'!OO94)</f>
        <v/>
      </c>
      <c r="OL94" t="str">
        <f>IF('[1]Data Checking'!OP94="","",'[1]Data Checking'!OP94)</f>
        <v/>
      </c>
      <c r="OM94" t="str">
        <f>IF('[1]Data Checking'!OQ94="","",'[1]Data Checking'!OQ94)</f>
        <v/>
      </c>
      <c r="ON94" t="str">
        <f>IF('[1]Data Checking'!OR94="","",'[1]Data Checking'!OR94)</f>
        <v/>
      </c>
      <c r="OO94" t="str">
        <f>IF('[1]Data Checking'!OS94="","",'[1]Data Checking'!OS94)</f>
        <v/>
      </c>
      <c r="OP94" t="str">
        <f>IF('[1]Data Checking'!OT94="","",'[1]Data Checking'!OT94)</f>
        <v/>
      </c>
      <c r="OQ94" t="str">
        <f>IF('[1]Data Checking'!OU94="","",'[1]Data Checking'!OU94)</f>
        <v/>
      </c>
      <c r="OR94" t="str">
        <f>IF('[1]Data Checking'!OV94="","",'[1]Data Checking'!OV94)</f>
        <v/>
      </c>
      <c r="OS94" t="str">
        <f>IF('[1]Data Checking'!OW94="","",'[1]Data Checking'!OW94)</f>
        <v/>
      </c>
      <c r="OT94" t="str">
        <f>IF('[1]Data Checking'!OX94="","",'[1]Data Checking'!OX94)</f>
        <v/>
      </c>
      <c r="OU94" t="str">
        <f>IF('[1]Data Checking'!OY94="","",'[1]Data Checking'!OY94)</f>
        <v/>
      </c>
      <c r="OV94" t="str">
        <f>IF('[1]Data Checking'!OZ94="","",'[1]Data Checking'!OZ94)</f>
        <v/>
      </c>
      <c r="OW94" t="str">
        <f>IF('[1]Data Checking'!PA94="","",'[1]Data Checking'!PA94)</f>
        <v/>
      </c>
      <c r="OX94" t="str">
        <f>IF('[1]Data Checking'!PB94="","",'[1]Data Checking'!PB94)</f>
        <v/>
      </c>
      <c r="OY94" t="str">
        <f>IF('[1]Data Checking'!PC94="","",'[1]Data Checking'!PC94)</f>
        <v/>
      </c>
      <c r="OZ94" t="str">
        <f>IF('[1]Data Checking'!PD94="","",'[1]Data Checking'!PD94)</f>
        <v/>
      </c>
      <c r="PA94" t="str">
        <f>IF('[1]Data Checking'!PE94="","",'[1]Data Checking'!PE94)</f>
        <v/>
      </c>
      <c r="PB94" t="str">
        <f>IF('[1]Data Checking'!PF94="","",'[1]Data Checking'!PF94)</f>
        <v/>
      </c>
      <c r="PC94" t="str">
        <f>IF('[1]Data Checking'!PG94="","",'[1]Data Checking'!PG94)</f>
        <v/>
      </c>
      <c r="PD94" t="str">
        <f>IF('[1]Data Checking'!PH94="","",'[1]Data Checking'!PH94)</f>
        <v/>
      </c>
      <c r="PE94" t="str">
        <f>IF('[1]Data Checking'!PI94="","",'[1]Data Checking'!PI94)</f>
        <v/>
      </c>
      <c r="PF94" t="str">
        <f>IF('[1]Data Checking'!PJ94="","",'[1]Data Checking'!PJ94)</f>
        <v/>
      </c>
      <c r="PG94" t="str">
        <f>IF('[1]Data Checking'!PK94="","",'[1]Data Checking'!PK94)</f>
        <v/>
      </c>
      <c r="PH94" t="str">
        <f>IF('[1]Data Checking'!PL94="","",'[1]Data Checking'!PL94)</f>
        <v/>
      </c>
      <c r="PI94" t="str">
        <f>IF('[1]Data Checking'!PM94="","",'[1]Data Checking'!PM94)</f>
        <v/>
      </c>
      <c r="PJ94" t="str">
        <f>IF('[1]Data Checking'!PN94="","",'[1]Data Checking'!PN94)</f>
        <v/>
      </c>
      <c r="PK94" t="str">
        <f>IF('[1]Data Checking'!PO94="","",'[1]Data Checking'!PO94)</f>
        <v/>
      </c>
      <c r="PL94" t="str">
        <f>IF('[1]Data Checking'!PP94="","",'[1]Data Checking'!PP94)</f>
        <v/>
      </c>
      <c r="PM94" t="str">
        <f>IF('[1]Data Checking'!PQ94="","",'[1]Data Checking'!PQ94)</f>
        <v/>
      </c>
      <c r="PN94" t="str">
        <f>IF('[1]Data Checking'!PR94="","",'[1]Data Checking'!PR94)</f>
        <v/>
      </c>
      <c r="PO94" t="str">
        <f>IF('[1]Data Checking'!PS94="","",'[1]Data Checking'!PS94)</f>
        <v/>
      </c>
      <c r="PP94" t="str">
        <f>IF('[1]Data Checking'!PT94="","",'[1]Data Checking'!PT94)</f>
        <v/>
      </c>
      <c r="PQ94" t="str">
        <f>IF('[1]Data Checking'!PU94="","",'[1]Data Checking'!PU94)</f>
        <v/>
      </c>
      <c r="PR94" t="str">
        <f>IF('[1]Data Checking'!PV94="","",'[1]Data Checking'!PV94)</f>
        <v/>
      </c>
      <c r="PS94" t="str">
        <f>IF('[1]Data Checking'!PW94="","",'[1]Data Checking'!PW94)</f>
        <v/>
      </c>
      <c r="PT94" t="str">
        <f>IF('[1]Data Checking'!PX94="","",'[1]Data Checking'!PX94)</f>
        <v/>
      </c>
      <c r="PU94" t="str">
        <f>IF('[1]Data Checking'!PY94="","",'[1]Data Checking'!PY94)</f>
        <v/>
      </c>
      <c r="PV94" t="str">
        <f>IF('[1]Data Checking'!PZ94="","",'[1]Data Checking'!PZ94)</f>
        <v/>
      </c>
      <c r="PW94" t="str">
        <f>IF('[1]Data Checking'!QA94="","",'[1]Data Checking'!QA94)</f>
        <v/>
      </c>
      <c r="PX94" t="str">
        <f>IF('[1]Data Checking'!QB94="","",'[1]Data Checking'!QB94)</f>
        <v/>
      </c>
      <c r="PY94" t="str">
        <f>IF('[1]Data Checking'!QC94="","",'[1]Data Checking'!QC94)</f>
        <v/>
      </c>
      <c r="PZ94" t="str">
        <f>IF('[1]Data Checking'!QD94="","",'[1]Data Checking'!QD94)</f>
        <v/>
      </c>
      <c r="QA94" t="str">
        <f>IF('[1]Data Checking'!QE94="","",'[1]Data Checking'!QE94)</f>
        <v/>
      </c>
      <c r="QB94" t="str">
        <f>IF('[1]Data Checking'!QF94="","",'[1]Data Checking'!QF94)</f>
        <v/>
      </c>
      <c r="QC94" t="str">
        <f>IF('[1]Data Checking'!QG94="","",'[1]Data Checking'!QG94)</f>
        <v/>
      </c>
      <c r="QD94" t="str">
        <f>IF('[1]Data Checking'!QH94="","",'[1]Data Checking'!QH94)</f>
        <v/>
      </c>
      <c r="QE94" t="str">
        <f>IF('[1]Data Checking'!QI94="","",'[1]Data Checking'!QI94)</f>
        <v/>
      </c>
      <c r="QF94" t="str">
        <f>IF('[1]Data Checking'!QJ94="","",'[1]Data Checking'!QJ94)</f>
        <v/>
      </c>
      <c r="QG94" t="str">
        <f>IF('[1]Data Checking'!QK94="","",'[1]Data Checking'!QK94)</f>
        <v/>
      </c>
      <c r="QH94" t="str">
        <f>IF('[1]Data Checking'!QL94="","",'[1]Data Checking'!QL94)</f>
        <v/>
      </c>
      <c r="QI94" t="str">
        <f>IF('[1]Data Checking'!QM94="","",'[1]Data Checking'!QM94)</f>
        <v/>
      </c>
      <c r="QJ94" t="str">
        <f>IF('[1]Data Checking'!QN94="","",'[1]Data Checking'!QN94)</f>
        <v/>
      </c>
      <c r="QK94" t="str">
        <f>IF('[1]Data Checking'!QO94="","",'[1]Data Checking'!QO94)</f>
        <v/>
      </c>
      <c r="QL94" t="str">
        <f>IF('[1]Data Checking'!QP94="","",'[1]Data Checking'!QP94)</f>
        <v/>
      </c>
      <c r="QM94" t="str">
        <f>IF('[1]Data Checking'!QQ94="","",'[1]Data Checking'!QQ94)</f>
        <v/>
      </c>
      <c r="QN94" t="str">
        <f>IF('[1]Data Checking'!QR94="","",'[1]Data Checking'!QR94)</f>
        <v/>
      </c>
      <c r="QO94" t="str">
        <f>IF('[1]Data Checking'!QS94="","",'[1]Data Checking'!QS94)</f>
        <v/>
      </c>
      <c r="QP94" t="str">
        <f>IF('[1]Data Checking'!QT94="","",'[1]Data Checking'!QT94)</f>
        <v/>
      </c>
      <c r="QQ94" t="str">
        <f>IF('[1]Data Checking'!QU94="","",'[1]Data Checking'!QU94)</f>
        <v/>
      </c>
      <c r="QR94" t="str">
        <f>IF('[1]Data Checking'!QV94="","",'[1]Data Checking'!QV94)</f>
        <v/>
      </c>
      <c r="QS94" t="str">
        <f>IF('[1]Data Checking'!QW94="","",'[1]Data Checking'!QW94)</f>
        <v/>
      </c>
      <c r="QT94" t="str">
        <f>IF('[1]Data Checking'!QX94="","",'[1]Data Checking'!QX94)</f>
        <v/>
      </c>
      <c r="QU94" t="str">
        <f>IF('[1]Data Checking'!QY94="","",'[1]Data Checking'!QY94)</f>
        <v/>
      </c>
      <c r="QV94" t="str">
        <f>IF('[1]Data Checking'!QZ94="","",'[1]Data Checking'!QZ94)</f>
        <v/>
      </c>
      <c r="QW94" t="str">
        <f>IF('[1]Data Checking'!RA94="","",'[1]Data Checking'!RA94)</f>
        <v/>
      </c>
      <c r="QX94" t="str">
        <f>IF('[1]Data Checking'!RB94="","",'[1]Data Checking'!RB94)</f>
        <v/>
      </c>
      <c r="QY94" t="str">
        <f>IF('[1]Data Checking'!RC94="","",'[1]Data Checking'!RC94)</f>
        <v/>
      </c>
      <c r="QZ94" t="str">
        <f>IF('[1]Data Checking'!RD94="","",'[1]Data Checking'!RD94)</f>
        <v/>
      </c>
      <c r="RA94" t="str">
        <f>IF('[1]Data Checking'!RE94="","",'[1]Data Checking'!RE94)</f>
        <v/>
      </c>
      <c r="RB94" t="str">
        <f>IF('[1]Data Checking'!RF94="","",'[1]Data Checking'!RF94)</f>
        <v/>
      </c>
      <c r="RC94" t="str">
        <f>IF('[1]Data Checking'!RG94="","",'[1]Data Checking'!RG94)</f>
        <v/>
      </c>
      <c r="RD94" t="str">
        <f>IF('[1]Data Checking'!RH94="","",'[1]Data Checking'!RH94)</f>
        <v/>
      </c>
      <c r="RE94" t="str">
        <f>IF('[1]Data Checking'!RI94="","",'[1]Data Checking'!RI94)</f>
        <v/>
      </c>
      <c r="RF94" t="str">
        <f>IF('[1]Data Checking'!RJ94="","",'[1]Data Checking'!RJ94)</f>
        <v/>
      </c>
      <c r="RG94" t="str">
        <f>IF('[1]Data Checking'!RK94="","",'[1]Data Checking'!RK94)</f>
        <v/>
      </c>
      <c r="RH94" t="str">
        <f>IF('[1]Data Checking'!RL94="","",'[1]Data Checking'!RL94)</f>
        <v/>
      </c>
      <c r="RI94" t="str">
        <f>IF('[1]Data Checking'!RM94="","",'[1]Data Checking'!RM94)</f>
        <v/>
      </c>
      <c r="RJ94" t="str">
        <f>IF('[1]Data Checking'!RN94="","",'[1]Data Checking'!RN94)</f>
        <v/>
      </c>
      <c r="RK94" t="str">
        <f>IF('[1]Data Checking'!RO94="","",'[1]Data Checking'!RO94)</f>
        <v/>
      </c>
      <c r="RL94" t="str">
        <f>IF('[1]Data Checking'!RP94="","",'[1]Data Checking'!RP94)</f>
        <v/>
      </c>
      <c r="RM94" t="str">
        <f>IF('[1]Data Checking'!RQ94="","",'[1]Data Checking'!RQ94)</f>
        <v/>
      </c>
      <c r="RN94" t="str">
        <f>IF('[1]Data Checking'!RR94="","",'[1]Data Checking'!RR94)</f>
        <v/>
      </c>
      <c r="RO94" t="str">
        <f>IF('[1]Data Checking'!RS94="","",'[1]Data Checking'!RS94)</f>
        <v/>
      </c>
      <c r="RP94" t="str">
        <f>IF('[1]Data Checking'!RT94="","",'[1]Data Checking'!RT94)</f>
        <v/>
      </c>
      <c r="RQ94" t="str">
        <f>IF('[1]Data Checking'!RU94="","",'[1]Data Checking'!RU94)</f>
        <v/>
      </c>
      <c r="RR94" t="str">
        <f>IF('[1]Data Checking'!RV94="","",'[1]Data Checking'!RV94)</f>
        <v/>
      </c>
      <c r="RS94" t="str">
        <f>IF('[1]Data Checking'!RW94="","",'[1]Data Checking'!RW94)</f>
        <v/>
      </c>
      <c r="RT94" t="str">
        <f>IF('[1]Data Checking'!RX94="","",'[1]Data Checking'!RX94)</f>
        <v/>
      </c>
      <c r="RU94" t="str">
        <f>IF('[1]Data Checking'!RY94="","",'[1]Data Checking'!RY94)</f>
        <v/>
      </c>
      <c r="RV94" t="str">
        <f>IF('[1]Data Checking'!RZ94="","",'[1]Data Checking'!RZ94)</f>
        <v/>
      </c>
      <c r="RW94" t="str">
        <f>IF('[1]Data Checking'!SA94="","",'[1]Data Checking'!SA94)</f>
        <v/>
      </c>
      <c r="RX94" t="str">
        <f>IF('[1]Data Checking'!SB94="","",'[1]Data Checking'!SB94)</f>
        <v/>
      </c>
      <c r="RY94" t="str">
        <f>IF('[1]Data Checking'!SC94="","",'[1]Data Checking'!SC94)</f>
        <v/>
      </c>
      <c r="RZ94" t="str">
        <f>IF('[1]Data Checking'!SD94="","",'[1]Data Checking'!SD94)</f>
        <v/>
      </c>
      <c r="SA94" t="str">
        <f>IF('[1]Data Checking'!SE94="","",'[1]Data Checking'!SE94)</f>
        <v/>
      </c>
      <c r="SB94" t="str">
        <f>IF('[1]Data Checking'!SF94="","",'[1]Data Checking'!SF94)</f>
        <v/>
      </c>
      <c r="SC94" t="str">
        <f>IF('[1]Data Checking'!SG94="","",'[1]Data Checking'!SG94)</f>
        <v/>
      </c>
      <c r="SD94" t="str">
        <f>IF('[1]Data Checking'!SH94="","",'[1]Data Checking'!SH94)</f>
        <v/>
      </c>
      <c r="SE94" t="str">
        <f>IF('[1]Data Checking'!SI94="","",'[1]Data Checking'!SI94)</f>
        <v/>
      </c>
      <c r="SF94" t="str">
        <f>IF('[1]Data Checking'!SJ94="","",'[1]Data Checking'!SJ94)</f>
        <v/>
      </c>
      <c r="SG94" t="str">
        <f>IF('[1]Data Checking'!SK94="","",'[1]Data Checking'!SK94)</f>
        <v/>
      </c>
      <c r="SH94" t="str">
        <f>IF('[1]Data Checking'!SL94="","",'[1]Data Checking'!SL94)</f>
        <v/>
      </c>
      <c r="SI94" t="str">
        <f>IF('[1]Data Checking'!SM94="","",'[1]Data Checking'!SM94)</f>
        <v/>
      </c>
      <c r="SJ94" t="str">
        <f>IF('[1]Data Checking'!SN94="","",'[1]Data Checking'!SN94)</f>
        <v/>
      </c>
      <c r="SK94" t="str">
        <f>IF('[1]Data Checking'!SO94="","",'[1]Data Checking'!SO94)</f>
        <v/>
      </c>
      <c r="SL94" t="str">
        <f>IF('[1]Data Checking'!SP94="","",'[1]Data Checking'!SP94)</f>
        <v/>
      </c>
      <c r="SM94" t="str">
        <f>IF('[1]Data Checking'!SQ94="","",'[1]Data Checking'!SQ94)</f>
        <v/>
      </c>
      <c r="SN94" t="str">
        <f>IF('[1]Data Checking'!SR94="","",'[1]Data Checking'!SR94)</f>
        <v/>
      </c>
      <c r="SO94" t="str">
        <f>IF('[1]Data Checking'!SS94="","",'[1]Data Checking'!SS94)</f>
        <v/>
      </c>
      <c r="SP94" t="str">
        <f>IF('[1]Data Checking'!ST94="","",'[1]Data Checking'!ST94)</f>
        <v/>
      </c>
      <c r="SQ94" t="str">
        <f>IF('[1]Data Checking'!SU94="","",'[1]Data Checking'!SU94)</f>
        <v/>
      </c>
      <c r="SR94" t="str">
        <f>IF('[1]Data Checking'!SV94="","",'[1]Data Checking'!SV94)</f>
        <v/>
      </c>
      <c r="SS94" t="str">
        <f>IF('[1]Data Checking'!SW94="","",'[1]Data Checking'!SW94)</f>
        <v/>
      </c>
      <c r="ST94" t="str">
        <f>IF('[1]Data Checking'!SX94="","",'[1]Data Checking'!SX94)</f>
        <v/>
      </c>
      <c r="SU94" t="str">
        <f>IF('[1]Data Checking'!SY94="","",'[1]Data Checking'!SY94)</f>
        <v/>
      </c>
      <c r="SV94" t="str">
        <f>IF('[1]Data Checking'!SZ94="","",'[1]Data Checking'!SZ94)</f>
        <v/>
      </c>
      <c r="SW94" t="str">
        <f>IF('[1]Data Checking'!TA94="","",'[1]Data Checking'!TA94)</f>
        <v/>
      </c>
      <c r="SX94" t="str">
        <f>IF('[1]Data Checking'!TB94="","",'[1]Data Checking'!TB94)</f>
        <v/>
      </c>
      <c r="SY94" t="str">
        <f>IF('[1]Data Checking'!TC94="","",'[1]Data Checking'!TC94)</f>
        <v/>
      </c>
      <c r="SZ94" t="str">
        <f>IF('[1]Data Checking'!TD94="","",'[1]Data Checking'!TD94)</f>
        <v/>
      </c>
      <c r="TA94" t="str">
        <f>IF('[1]Data Checking'!TE94="","",'[1]Data Checking'!TE94)</f>
        <v/>
      </c>
      <c r="TB94" t="str">
        <f>IF('[1]Data Checking'!TF94="","",'[1]Data Checking'!TF94)</f>
        <v/>
      </c>
      <c r="TC94" t="str">
        <f>IF('[1]Data Checking'!TG94="","",'[1]Data Checking'!TG94)</f>
        <v/>
      </c>
      <c r="TD94" t="str">
        <f>IF('[1]Data Checking'!TH94="","",'[1]Data Checking'!TH94)</f>
        <v/>
      </c>
      <c r="TE94" t="str">
        <f>IF('[1]Data Checking'!TI94="","",'[1]Data Checking'!TI94)</f>
        <v/>
      </c>
      <c r="TF94" t="str">
        <f>IF('[1]Data Checking'!TJ94="","",'[1]Data Checking'!TJ94)</f>
        <v/>
      </c>
      <c r="TG94" t="str">
        <f>IF('[1]Data Checking'!TK94="","",'[1]Data Checking'!TK94)</f>
        <v/>
      </c>
      <c r="TH94" t="str">
        <f>IF('[1]Data Checking'!TL94="","",'[1]Data Checking'!TL94)</f>
        <v/>
      </c>
      <c r="TI94" t="str">
        <f>IF('[1]Data Checking'!TM94="","",'[1]Data Checking'!TM94)</f>
        <v/>
      </c>
      <c r="TJ94">
        <f>IF('[1]Data Checking'!TN94="","",'[1]Data Checking'!TN94)</f>
        <v>0</v>
      </c>
      <c r="TK94">
        <f>IF('[1]Data Checking'!TO94="","",'[1]Data Checking'!TO94)</f>
        <v>0</v>
      </c>
      <c r="TL94">
        <f>IF('[1]Data Checking'!TP94="","",'[1]Data Checking'!TP94)</f>
        <v>0</v>
      </c>
      <c r="TM94">
        <f>IF('[1]Data Checking'!TQ94="","",'[1]Data Checking'!TQ94)</f>
        <v>0</v>
      </c>
      <c r="TN94">
        <f>IF('[1]Data Checking'!TR94="","",'[1]Data Checking'!TR94)</f>
        <v>0</v>
      </c>
      <c r="TO94" t="str">
        <f>IF('[1]Data Checking'!TS94="","",'[1]Data Checking'!TS94)</f>
        <v>Cette commercante refuse de donner son nom et son numero de telephone</v>
      </c>
      <c r="TP94" t="str">
        <f>IF('[1]Data Checking'!TT94="","",'[1]Data Checking'!TT94)</f>
        <v/>
      </c>
      <c r="TQ94">
        <f>IF('[1]Data Checking'!TU94="","",'[1]Data Checking'!TU94)</f>
        <v>238059300</v>
      </c>
      <c r="TR94" t="str">
        <f>IF('[1]Data Checking'!TV94="","",'[1]Data Checking'!TV94)</f>
        <v>c1e18108-e5e9-48cb-a09f-78c8ec127056</v>
      </c>
      <c r="TS94">
        <f>IF('[1]Data Checking'!TW94="","",'[1]Data Checking'!TW94)</f>
        <v>44532.534618055557</v>
      </c>
      <c r="TT94" t="str">
        <f>IF('[1]Data Checking'!TX94="","",'[1]Data Checking'!TX94)</f>
        <v/>
      </c>
      <c r="TU94" t="str">
        <f>IF('[1]Data Checking'!TY94="","",'[1]Data Checking'!TY94)</f>
        <v/>
      </c>
      <c r="TV94" t="str">
        <f>IF('[1]Data Checking'!TZ94="","",'[1]Data Checking'!TZ94)</f>
        <v>submitted_via_web</v>
      </c>
      <c r="TW94" t="str">
        <f>IF('[1]Data Checking'!UA94="","",'[1]Data Checking'!UA94)</f>
        <v>icsm_haiti</v>
      </c>
      <c r="TX94" t="str">
        <f>IF('[1]Data Checking'!UB94="","",'[1]Data Checking'!UB94)</f>
        <v/>
      </c>
      <c r="TY94">
        <f>IF('[1]Data Checking'!UC94="","",'[1]Data Checking'!UC94)</f>
        <v>96</v>
      </c>
      <c r="TZ94" t="str">
        <f>IF('[1]Data Checking'!UD94="","",'[1]Data Checking'!UD94)</f>
        <v/>
      </c>
      <c r="UA94" t="e">
        <f>IF('[1]Data Checking'!UL94="","",'[1]Data Checking'!UL94)</f>
        <v>#REF!</v>
      </c>
      <c r="UB94" t="e">
        <f>IF('[1]Data Checking'!UM94="","",'[1]Data Checking'!UM94)</f>
        <v>#REF!</v>
      </c>
      <c r="UC94" t="e">
        <f>IF('[1]Data Checking'!UN94="","",'[1]Data Checking'!UN94)</f>
        <v>#REF!</v>
      </c>
    </row>
    <row r="95" spans="1:549">
      <c r="A95">
        <f>IF('[1]Data Checking'!D95="","",'[1]Data Checking'!D95)</f>
        <v>44525.538902638888</v>
      </c>
      <c r="B95">
        <f>IF('[1]Data Checking'!E95="","",'[1]Data Checking'!E95)</f>
        <v>44525.542433182869</v>
      </c>
      <c r="C95">
        <f>IF('[1]Data Checking'!F95="","",'[1]Data Checking'!F95)</f>
        <v>44525</v>
      </c>
      <c r="D95" t="str">
        <f>IF('[1]Data Checking'!H95="","",'[1]Data Checking'!H95)</f>
        <v>audit.csv</v>
      </c>
      <c r="E95" t="str">
        <f>IF('[1]Data Checking'!I95="","",'[1]Data Checking'!I95)</f>
        <v>icsm_haiti</v>
      </c>
      <c r="F95" t="str">
        <f>IF('[1]Data Checking'!J95="","",'[1]Data Checking'!J95)</f>
        <v/>
      </c>
      <c r="G95" t="str">
        <f>IF('[1]Data Checking'!K95="","",'[1]Data Checking'!K95)</f>
        <v/>
      </c>
      <c r="H95">
        <f>IF('[1]Data Checking'!L95="","",'[1]Data Checking'!L95)</f>
        <v>44525</v>
      </c>
      <c r="I95" t="str">
        <f>IF('[1]Data Checking'!M95="","",'[1]Data Checking'!M95)</f>
        <v>GOAL</v>
      </c>
      <c r="J95" t="str">
        <f>IF('[1]Data Checking'!N95="","",'[1]Data Checking'!N95)</f>
        <v/>
      </c>
      <c r="K95" t="str">
        <f>IF('[1]Data Checking'!O95="","",'[1]Data Checking'!O95)</f>
        <v>goal</v>
      </c>
      <c r="L95" t="str">
        <f>IF('[1]Data Checking'!P95="","",'[1]Data Checking'!P95)</f>
        <v>GOAL</v>
      </c>
      <c r="M95" t="str">
        <f>IF('[1]Data Checking'!Q95="","",'[1]Data Checking'!Q95)</f>
        <v>GOAL</v>
      </c>
      <c r="N95" t="str">
        <f>IF('[1]Data Checking'!R95="","",'[1]Data Checking'!R95)</f>
        <v>Goal enquêteur 1</v>
      </c>
      <c r="O95" t="str">
        <f>IF('[1]Data Checking'!S95="","",'[1]Data Checking'!S95)</f>
        <v/>
      </c>
      <c r="P95" t="str">
        <f>IF('[1]Data Checking'!T95="","",'[1]Data Checking'!T95)</f>
        <v>goal_1</v>
      </c>
      <c r="Q95" t="str">
        <f>IF('[1]Data Checking'!U95="","",'[1]Data Checking'!U95)</f>
        <v>Goal enquêteur 1</v>
      </c>
      <c r="R95" t="str">
        <f>IF('[1]Data Checking'!V95="","",'[1]Data Checking'!V95)</f>
        <v>Goal enquêteur 1</v>
      </c>
      <c r="S95" t="str">
        <f>IF('[1]Data Checking'!W95="","",'[1]Data Checking'!W95)</f>
        <v>Ouest</v>
      </c>
      <c r="T95" t="str">
        <f>IF('[1]Data Checking'!X95="","",'[1]Data Checking'!X95)</f>
        <v>Port-au-Prince</v>
      </c>
      <c r="U95" t="str">
        <f>IF('[1]Data Checking'!Y95="","",'[1]Data Checking'!Y95)</f>
        <v>HT0111</v>
      </c>
      <c r="V95" t="str">
        <f>IF('[1]Data Checking'!Z95="","",'[1]Data Checking'!Z95)</f>
        <v>Port-au-Prince</v>
      </c>
      <c r="W95" t="str">
        <f>IF('[1]Data Checking'!AA95="","",'[1]Data Checking'!AA95)</f>
        <v>1ere Section Turgeau</v>
      </c>
      <c r="X95" t="str">
        <f>IF('[1]Data Checking'!AB95="","",'[1]Data Checking'!AB95)</f>
        <v>HT0111-03</v>
      </c>
      <c r="Y95" t="str">
        <f>IF('[1]Data Checking'!AC95="","",'[1]Data Checking'!AC95)</f>
        <v>3e Section Martissant</v>
      </c>
      <c r="Z95" t="str">
        <f>IF('[1]Data Checking'!AD95="","",'[1]Data Checking'!AD95)</f>
        <v>Centre-ville de Port-au-Prince / Salomon</v>
      </c>
      <c r="AA95" t="str">
        <f>IF('[1]Data Checking'!AE95="","",'[1]Data Checking'!AE95)</f>
        <v/>
      </c>
      <c r="AB95" t="str">
        <f>IF('[1]Data Checking'!AF95="","",'[1]Data Checking'!AF95)</f>
        <v>pap_1</v>
      </c>
      <c r="AC95" t="str">
        <f>IF('[1]Data Checking'!AG95="","",'[1]Data Checking'!AG95)</f>
        <v>Centre-ville de Port-au-Prince / Salomon</v>
      </c>
      <c r="AD95" t="str">
        <f>IF('[1]Data Checking'!AH95="","",'[1]Data Checking'!AH95)</f>
        <v>Centre-ville de Port-au-Prince / Salomon</v>
      </c>
      <c r="AE95" t="str">
        <f>IF('[1]Data Checking'!AI95="","",'[1]Data Checking'!AI95)</f>
        <v>Marché Salomon</v>
      </c>
      <c r="AF95" t="str">
        <f>IF('[1]Data Checking'!AJ95="","",'[1]Data Checking'!AJ95)</f>
        <v/>
      </c>
      <c r="AG95" t="str">
        <f>IF('[1]Data Checking'!AK95="","",'[1]Data Checking'!AK95)</f>
        <v>salomon</v>
      </c>
      <c r="AH95" t="str">
        <f>IF('[1]Data Checking'!AL95="","",'[1]Data Checking'!AL95)</f>
        <v>Marché Salomon</v>
      </c>
      <c r="AI95" t="str">
        <f>IF('[1]Data Checking'!AM95="","",'[1]Data Checking'!AM95)</f>
        <v>Marché Salomon</v>
      </c>
      <c r="AJ95" t="str">
        <f>IF('[1]Data Checking'!AN95="","",'[1]Data Checking'!AN95)</f>
        <v>Milieu urbain</v>
      </c>
      <c r="AK95" t="str">
        <f>IF('[1]Data Checking'!AO95="","",'[1]Data Checking'!AO95)</f>
        <v>Enquête auprès d'un marchand</v>
      </c>
      <c r="AL95" t="str">
        <f>IF('[1]Data Checking'!AP95="","",'[1]Data Checking'!AP95)</f>
        <v>Oui</v>
      </c>
      <c r="AM95" t="str">
        <f>IF('[1]Data Checking'!AQ95="","",'[1]Data Checking'!AQ95)</f>
        <v/>
      </c>
      <c r="AN95" t="str">
        <f>IF('[1]Data Checking'!AR95="","",'[1]Data Checking'!AR95)</f>
        <v>Oui</v>
      </c>
      <c r="AO95" t="str">
        <f>IF('[1]Data Checking'!AS95="","",'[1]Data Checking'!AS95)</f>
        <v/>
      </c>
      <c r="AP95" t="str">
        <f>IF('[1]Data Checking'!AT95="","",'[1]Data Checking'!AT95)</f>
        <v>Femme</v>
      </c>
      <c r="AQ95">
        <f>IF('[1]Data Checking'!AU95="","",'[1]Data Checking'!AU95)</f>
        <v>44525</v>
      </c>
      <c r="AR95">
        <f>IF('[1]Data Checking'!AV95="","",'[1]Data Checking'!AV95)</f>
        <v>44525</v>
      </c>
      <c r="AS95" t="str">
        <f>IF('[1]Data Checking'!AW95="","",'[1]Data Checking'!AW95)</f>
        <v>Détaillant sur une table</v>
      </c>
      <c r="AT95" t="str">
        <f>IF('[1]Data Checking'!AX95="","",'[1]Data Checking'!AX95)</f>
        <v/>
      </c>
      <c r="AU95" t="str">
        <f>IF('[1]Data Checking'!AY95="","",'[1]Data Checking'!AY95)</f>
        <v>Produits et Ustensiles d'hygiène et assainissement</v>
      </c>
      <c r="AV95">
        <f>IF('[1]Data Checking'!AZ95="","",'[1]Data Checking'!AZ95)</f>
        <v>0</v>
      </c>
      <c r="AW95">
        <f>IF('[1]Data Checking'!BA95="","",'[1]Data Checking'!BA95)</f>
        <v>1</v>
      </c>
      <c r="AX95">
        <f>IF('[1]Data Checking'!BB95="","",'[1]Data Checking'!BB95)</f>
        <v>0</v>
      </c>
      <c r="AY95">
        <f>IF('[1]Data Checking'!BC95="","",'[1]Data Checking'!BC95)</f>
        <v>0</v>
      </c>
      <c r="AZ95" t="str">
        <f>IF('[1]Data Checking'!BD95="","",'[1]Data Checking'!BD95)</f>
        <v>wash</v>
      </c>
      <c r="BA95" t="str">
        <f>IF('[1]Data Checking'!BE95="","",'[1]Data Checking'!BE95)</f>
        <v>Produits et Ustensiles d'hygiène et assainissement</v>
      </c>
      <c r="BB95" t="str">
        <f>IF('[1]Data Checking'!BF95="","",'[1]Data Checking'!BF95)</f>
        <v>En espèces (Gourde)</v>
      </c>
      <c r="BC95">
        <f>IF('[1]Data Checking'!BG95="","",'[1]Data Checking'!BG95)</f>
        <v>1</v>
      </c>
      <c r="BD95">
        <f>IF('[1]Data Checking'!BH95="","",'[1]Data Checking'!BH95)</f>
        <v>0</v>
      </c>
      <c r="BE95">
        <f>IF('[1]Data Checking'!BI95="","",'[1]Data Checking'!BI95)</f>
        <v>0</v>
      </c>
      <c r="BF95">
        <f>IF('[1]Data Checking'!BJ95="","",'[1]Data Checking'!BJ95)</f>
        <v>0</v>
      </c>
      <c r="BG95">
        <f>IF('[1]Data Checking'!BK95="","",'[1]Data Checking'!BK95)</f>
        <v>0</v>
      </c>
      <c r="BH95">
        <f>IF('[1]Data Checking'!BL95="","",'[1]Data Checking'!BL95)</f>
        <v>0</v>
      </c>
      <c r="BI95">
        <f>IF('[1]Data Checking'!BM95="","",'[1]Data Checking'!BM95)</f>
        <v>0</v>
      </c>
      <c r="BJ95">
        <f>IF('[1]Data Checking'!BN95="","",'[1]Data Checking'!BN95)</f>
        <v>0</v>
      </c>
      <c r="BK95">
        <f>IF('[1]Data Checking'!BO95="","",'[1]Data Checking'!BO95)</f>
        <v>0</v>
      </c>
      <c r="BL95">
        <f>IF('[1]Data Checking'!BP95="","",'[1]Data Checking'!BP95)</f>
        <v>0</v>
      </c>
      <c r="BM95" t="str">
        <f>IF('[1]Data Checking'!BQ95="","",'[1]Data Checking'!BQ95)</f>
        <v/>
      </c>
      <c r="BN95" t="str">
        <f>IF('[1]Data Checking'!BR95="","",'[1]Data Checking'!BR95)</f>
        <v>Oui, il y a moins de commerçants par rapport au mois passé</v>
      </c>
      <c r="BO95" t="str">
        <f>IF('[1]Data Checking'!BS95="","",'[1]Data Checking'!BS95)</f>
        <v>Moins de 20</v>
      </c>
      <c r="BP95" t="str">
        <f>IF('[1]Data Checking'!BT95="","",'[1]Data Checking'!BT95)</f>
        <v/>
      </c>
      <c r="BQ95" t="str">
        <f>IF('[1]Data Checking'!BU95="","",'[1]Data Checking'!BU95)</f>
        <v/>
      </c>
      <c r="BR95" t="str">
        <f>IF('[1]Data Checking'!BV95="","",'[1]Data Checking'!BV95)</f>
        <v/>
      </c>
      <c r="BS95" t="str">
        <f>IF('[1]Data Checking'!BW95="","",'[1]Data Checking'!BW95)</f>
        <v/>
      </c>
      <c r="BT95" t="str">
        <f>IF('[1]Data Checking'!BX95="","",'[1]Data Checking'!BX95)</f>
        <v/>
      </c>
      <c r="BU95" t="str">
        <f>IF('[1]Data Checking'!BY95="","",'[1]Data Checking'!BY95)</f>
        <v/>
      </c>
      <c r="BV95" t="str">
        <f>IF('[1]Data Checking'!BZ95="","",'[1]Data Checking'!BZ95)</f>
        <v/>
      </c>
      <c r="BW95" t="str">
        <f>IF('[1]Data Checking'!CA95="","",'[1]Data Checking'!CA95)</f>
        <v/>
      </c>
      <c r="BX95" t="str">
        <f>IF('[1]Data Checking'!CB95="","",'[1]Data Checking'!CB95)</f>
        <v/>
      </c>
      <c r="BY95" t="str">
        <f>IF('[1]Data Checking'!CC95="","",'[1]Data Checking'!CC95)</f>
        <v/>
      </c>
      <c r="BZ95" t="str">
        <f>IF('[1]Data Checking'!CD95="","",'[1]Data Checking'!CD95)</f>
        <v/>
      </c>
      <c r="CA95" t="str">
        <f>IF('[1]Data Checking'!CE95="","",'[1]Data Checking'!CE95)</f>
        <v/>
      </c>
      <c r="CB95" t="str">
        <f>IF('[1]Data Checking'!CF95="","",'[1]Data Checking'!CF95)</f>
        <v/>
      </c>
      <c r="CC95" t="str">
        <f>IF('[1]Data Checking'!CG95="","",'[1]Data Checking'!CG95)</f>
        <v/>
      </c>
      <c r="CD95" t="str">
        <f>IF('[1]Data Checking'!CH95="","",'[1]Data Checking'!CH95)</f>
        <v/>
      </c>
      <c r="CE95" t="str">
        <f>IF('[1]Data Checking'!CI95="","",'[1]Data Checking'!CI95)</f>
        <v/>
      </c>
      <c r="CF95" t="str">
        <f>IF('[1]Data Checking'!CJ95="","",'[1]Data Checking'!CJ95)</f>
        <v/>
      </c>
      <c r="CG95" t="str">
        <f>IF('[1]Data Checking'!CK95="","",'[1]Data Checking'!CK95)</f>
        <v/>
      </c>
      <c r="CH95" t="str">
        <f>IF('[1]Data Checking'!CL95="","",'[1]Data Checking'!CL95)</f>
        <v/>
      </c>
      <c r="CI95" t="str">
        <f>IF('[1]Data Checking'!CM95="","",'[1]Data Checking'!CM95)</f>
        <v/>
      </c>
      <c r="CJ95" t="str">
        <f>IF('[1]Data Checking'!CN95="","",'[1]Data Checking'!CN95)</f>
        <v/>
      </c>
      <c r="CK95" t="str">
        <f>IF('[1]Data Checking'!CO95="","",'[1]Data Checking'!CO95)</f>
        <v/>
      </c>
      <c r="CL95" t="str">
        <f>IF('[1]Data Checking'!CP95="","",'[1]Data Checking'!CP95)</f>
        <v/>
      </c>
      <c r="CM95" t="str">
        <f>IF('[1]Data Checking'!CQ95="","",'[1]Data Checking'!CQ95)</f>
        <v/>
      </c>
      <c r="CN95" t="str">
        <f>IF('[1]Data Checking'!CR95="","",'[1]Data Checking'!CR95)</f>
        <v/>
      </c>
      <c r="CO95" t="str">
        <f>IF('[1]Data Checking'!CS95="","",'[1]Data Checking'!CS95)</f>
        <v/>
      </c>
      <c r="CP95" t="str">
        <f>IF('[1]Data Checking'!CT95="","",'[1]Data Checking'!CT95)</f>
        <v/>
      </c>
      <c r="CQ95" t="str">
        <f>IF('[1]Data Checking'!CU95="","",'[1]Data Checking'!CU95)</f>
        <v/>
      </c>
      <c r="CR95" t="str">
        <f>IF('[1]Data Checking'!CV95="","",'[1]Data Checking'!CV95)</f>
        <v/>
      </c>
      <c r="CS95" t="str">
        <f>IF('[1]Data Checking'!CW95="","",'[1]Data Checking'!CW95)</f>
        <v/>
      </c>
      <c r="CT95" t="str">
        <f>IF('[1]Data Checking'!CX95="","",'[1]Data Checking'!CX95)</f>
        <v/>
      </c>
      <c r="CU95" t="str">
        <f>IF('[1]Data Checking'!CY95="","",'[1]Data Checking'!CY95)</f>
        <v/>
      </c>
      <c r="CV95" t="str">
        <f>IF('[1]Data Checking'!CZ95="","",'[1]Data Checking'!CZ95)</f>
        <v/>
      </c>
      <c r="CW95" t="str">
        <f>IF('[1]Data Checking'!DA95="","",'[1]Data Checking'!DA95)</f>
        <v/>
      </c>
      <c r="CX95" t="str">
        <f>IF('[1]Data Checking'!DB95="","",'[1]Data Checking'!DB95)</f>
        <v/>
      </c>
      <c r="CY95" t="str">
        <f>IF('[1]Data Checking'!DC95="","",'[1]Data Checking'!DC95)</f>
        <v/>
      </c>
      <c r="CZ95" t="str">
        <f>IF('[1]Data Checking'!DD95="","",'[1]Data Checking'!DD95)</f>
        <v/>
      </c>
      <c r="DA95" t="str">
        <f>IF('[1]Data Checking'!DE95="","",'[1]Data Checking'!DE95)</f>
        <v/>
      </c>
      <c r="DB95" t="str">
        <f>IF('[1]Data Checking'!DF95="","",'[1]Data Checking'!DF95)</f>
        <v/>
      </c>
      <c r="DC95" t="str">
        <f>IF('[1]Data Checking'!DG95="","",'[1]Data Checking'!DG95)</f>
        <v/>
      </c>
      <c r="DD95" t="str">
        <f>IF('[1]Data Checking'!DH95="","",'[1]Data Checking'!DH95)</f>
        <v/>
      </c>
      <c r="DE95" t="str">
        <f>IF('[1]Data Checking'!DI95="","",'[1]Data Checking'!DI95)</f>
        <v/>
      </c>
      <c r="DF95" t="str">
        <f>IF('[1]Data Checking'!DJ95="","",'[1]Data Checking'!DJ95)</f>
        <v/>
      </c>
      <c r="DG95" t="str">
        <f>IF('[1]Data Checking'!DK95="","",'[1]Data Checking'!DK95)</f>
        <v/>
      </c>
      <c r="DH95" t="str">
        <f>IF('[1]Data Checking'!DL95="","",'[1]Data Checking'!DL95)</f>
        <v/>
      </c>
      <c r="DI95" t="str">
        <f>IF('[1]Data Checking'!DM95="","",'[1]Data Checking'!DM95)</f>
        <v/>
      </c>
      <c r="DJ95" t="str">
        <f>IF('[1]Data Checking'!DN95="","",'[1]Data Checking'!DN95)</f>
        <v/>
      </c>
      <c r="DK95" t="str">
        <f>IF('[1]Data Checking'!DO95="","",'[1]Data Checking'!DO95)</f>
        <v/>
      </c>
      <c r="DL95" t="str">
        <f>IF('[1]Data Checking'!DP95="","",'[1]Data Checking'!DP95)</f>
        <v/>
      </c>
      <c r="DM95" t="str">
        <f>IF('[1]Data Checking'!DQ95="","",'[1]Data Checking'!DQ95)</f>
        <v/>
      </c>
      <c r="DN95" t="str">
        <f>IF('[1]Data Checking'!DR95="","",'[1]Data Checking'!DR95)</f>
        <v/>
      </c>
      <c r="DO95" t="str">
        <f>IF('[1]Data Checking'!DS95="","",'[1]Data Checking'!DS95)</f>
        <v/>
      </c>
      <c r="DP95" t="str">
        <f>IF('[1]Data Checking'!DT95="","",'[1]Data Checking'!DT95)</f>
        <v/>
      </c>
      <c r="DQ95" t="str">
        <f>IF('[1]Data Checking'!DU95="","",'[1]Data Checking'!DU95)</f>
        <v/>
      </c>
      <c r="DR95" t="str">
        <f>IF('[1]Data Checking'!DV95="","",'[1]Data Checking'!DV95)</f>
        <v/>
      </c>
      <c r="DS95" t="str">
        <f>IF('[1]Data Checking'!DW95="","",'[1]Data Checking'!DW95)</f>
        <v/>
      </c>
      <c r="DT95" t="str">
        <f>IF('[1]Data Checking'!DX95="","",'[1]Data Checking'!DX95)</f>
        <v/>
      </c>
      <c r="DU95" t="str">
        <f>IF('[1]Data Checking'!DY95="","",'[1]Data Checking'!DY95)</f>
        <v/>
      </c>
      <c r="DV95" t="str">
        <f>IF('[1]Data Checking'!DZ95="","",'[1]Data Checking'!DZ95)</f>
        <v/>
      </c>
      <c r="DW95" t="str">
        <f>IF('[1]Data Checking'!EA95="","",'[1]Data Checking'!EA95)</f>
        <v/>
      </c>
      <c r="DX95" t="str">
        <f>IF('[1]Data Checking'!EB95="","",'[1]Data Checking'!EB95)</f>
        <v/>
      </c>
      <c r="DY95" t="str">
        <f>IF('[1]Data Checking'!EC95="","",'[1]Data Checking'!EC95)</f>
        <v/>
      </c>
      <c r="DZ95" t="str">
        <f>IF('[1]Data Checking'!ED95="","",'[1]Data Checking'!ED95)</f>
        <v/>
      </c>
      <c r="EA95" t="str">
        <f>IF('[1]Data Checking'!EE95="","",'[1]Data Checking'!EE95)</f>
        <v/>
      </c>
      <c r="EB95" t="str">
        <f>IF('[1]Data Checking'!EF95="","",'[1]Data Checking'!EF95)</f>
        <v/>
      </c>
      <c r="EC95" t="str">
        <f>IF('[1]Data Checking'!EG95="","",'[1]Data Checking'!EG95)</f>
        <v/>
      </c>
      <c r="ED95" t="str">
        <f>IF('[1]Data Checking'!EH95="","",'[1]Data Checking'!EH95)</f>
        <v/>
      </c>
      <c r="EE95" t="str">
        <f>IF('[1]Data Checking'!EI95="","",'[1]Data Checking'!EI95)</f>
        <v/>
      </c>
      <c r="EF95" t="str">
        <f>IF('[1]Data Checking'!EJ95="","",'[1]Data Checking'!EJ95)</f>
        <v/>
      </c>
      <c r="EG95" t="str">
        <f>IF('[1]Data Checking'!EK95="","",'[1]Data Checking'!EK95)</f>
        <v/>
      </c>
      <c r="EH95" t="str">
        <f>IF('[1]Data Checking'!EL95="","",'[1]Data Checking'!EL95)</f>
        <v/>
      </c>
      <c r="EI95" t="str">
        <f>IF('[1]Data Checking'!EM95="","",'[1]Data Checking'!EM95)</f>
        <v/>
      </c>
      <c r="EJ95" t="str">
        <f>IF('[1]Data Checking'!EN95="","",'[1]Data Checking'!EN95)</f>
        <v/>
      </c>
      <c r="EK95" t="str">
        <f>IF('[1]Data Checking'!EO95="","",'[1]Data Checking'!EO95)</f>
        <v>Papier toilette Brosse à dent Savon pour se laver</v>
      </c>
      <c r="EL95">
        <f>IF('[1]Data Checking'!EP95="","",'[1]Data Checking'!EP95)</f>
        <v>0</v>
      </c>
      <c r="EM95">
        <f>IF('[1]Data Checking'!EQ95="","",'[1]Data Checking'!EQ95)</f>
        <v>1</v>
      </c>
      <c r="EN95">
        <f>IF('[1]Data Checking'!ER95="","",'[1]Data Checking'!ER95)</f>
        <v>0</v>
      </c>
      <c r="EO95">
        <f>IF('[1]Data Checking'!ES95="","",'[1]Data Checking'!ES95)</f>
        <v>1</v>
      </c>
      <c r="EP95">
        <f>IF('[1]Data Checking'!ET95="","",'[1]Data Checking'!ET95)</f>
        <v>0</v>
      </c>
      <c r="EQ95">
        <f>IF('[1]Data Checking'!EU95="","",'[1]Data Checking'!EU95)</f>
        <v>0</v>
      </c>
      <c r="ER95">
        <f>IF('[1]Data Checking'!EV95="","",'[1]Data Checking'!EV95)</f>
        <v>1</v>
      </c>
      <c r="ES95">
        <f>IF('[1]Data Checking'!EW95="","",'[1]Data Checking'!EW95)</f>
        <v>0</v>
      </c>
      <c r="ET95">
        <f>IF('[1]Data Checking'!EX95="","",'[1]Data Checking'!EX95)</f>
        <v>0</v>
      </c>
      <c r="EU95">
        <f>IF('[1]Data Checking'!EY95="","",'[1]Data Checking'!EY95)</f>
        <v>0</v>
      </c>
      <c r="EV95">
        <f>IF('[1]Data Checking'!EZ95="","",'[1]Data Checking'!EZ95)</f>
        <v>0</v>
      </c>
      <c r="EW95" t="str">
        <f>IF('[1]Data Checking'!FA95="","",'[1]Data Checking'!FA95)</f>
        <v/>
      </c>
      <c r="EX95" t="str">
        <f>IF('[1]Data Checking'!FB95="","",'[1]Data Checking'!FB95)</f>
        <v/>
      </c>
      <c r="EY95" t="str">
        <f>IF('[1]Data Checking'!FC95="","",'[1]Data Checking'!FC95)</f>
        <v/>
      </c>
      <c r="EZ95" t="str">
        <f>IF('[1]Data Checking'!FD95="","",'[1]Data Checking'!FD95)</f>
        <v/>
      </c>
      <c r="FA95" t="str">
        <f>IF('[1]Data Checking'!FE95="","",'[1]Data Checking'!FE95)</f>
        <v/>
      </c>
      <c r="FB95" t="str">
        <f>IF('[1]Data Checking'!FF95="","",'[1]Data Checking'!FF95)</f>
        <v/>
      </c>
      <c r="FC95" t="str">
        <f>IF('[1]Data Checking'!FG95="","",'[1]Data Checking'!FG95)</f>
        <v/>
      </c>
      <c r="FD95" t="str">
        <f>IF('[1]Data Checking'!FH95="","",'[1]Data Checking'!FH95)</f>
        <v/>
      </c>
      <c r="FE95">
        <f>IF('[1]Data Checking'!FI95="","",'[1]Data Checking'!FI95)</f>
        <v>20</v>
      </c>
      <c r="FF95" t="str">
        <f>IF('[1]Data Checking'!FJ95="","",'[1]Data Checking'!FJ95)</f>
        <v>Oui</v>
      </c>
      <c r="FG95">
        <f>IF('[1]Data Checking'!FK95="","",'[1]Data Checking'!FK95)</f>
        <v>20</v>
      </c>
      <c r="FH95" t="str">
        <f>IF('[1]Data Checking'!FL95="","",'[1]Data Checking'!FL95)</f>
        <v>Oui</v>
      </c>
      <c r="FI95" t="str">
        <f>IF('[1]Data Checking'!FM95="","",'[1]Data Checking'!FM95)</f>
        <v>Oui</v>
      </c>
      <c r="FJ95">
        <f>IF('[1]Data Checking'!FN95="","",'[1]Data Checking'!FN95)</f>
        <v>20</v>
      </c>
      <c r="FK95" t="str">
        <f>IF('[1]Data Checking'!FO95="","",'[1]Data Checking'!FO95)</f>
        <v/>
      </c>
      <c r="FL95" t="str">
        <f>IF('[1]Data Checking'!FP95="","",'[1]Data Checking'!FP95)</f>
        <v/>
      </c>
      <c r="FM95">
        <f>IF('[1]Data Checking'!FQ95="","",'[1]Data Checking'!FQ95)</f>
        <v>20</v>
      </c>
      <c r="FN95" t="str">
        <f>IF('[1]Data Checking'!FR95="","",'[1]Data Checking'!FR95)</f>
        <v>Je ne sais pas, je ne souhaite pas répondre</v>
      </c>
      <c r="FO95" t="str">
        <f>IF('[1]Data Checking'!FS95="","",'[1]Data Checking'!FS95)</f>
        <v/>
      </c>
      <c r="FP95" t="str">
        <f>IF('[1]Data Checking'!FT95="","",'[1]Data Checking'!FT95)</f>
        <v/>
      </c>
      <c r="FQ95" t="str">
        <f>IF('[1]Data Checking'!FU95="","",'[1]Data Checking'!FU95)</f>
        <v/>
      </c>
      <c r="FR95" t="str">
        <f>IF('[1]Data Checking'!FV95="","",'[1]Data Checking'!FV95)</f>
        <v/>
      </c>
      <c r="FS95" t="str">
        <f>IF('[1]Data Checking'!FW95="","",'[1]Data Checking'!FW95)</f>
        <v/>
      </c>
      <c r="FT95" t="str">
        <f>IF('[1]Data Checking'!FX95="","",'[1]Data Checking'!FX95)</f>
        <v/>
      </c>
      <c r="FU95" t="str">
        <f>IF('[1]Data Checking'!FY95="","",'[1]Data Checking'!FY95)</f>
        <v/>
      </c>
      <c r="FV95" t="str">
        <f>IF('[1]Data Checking'!FZ95="","",'[1]Data Checking'!FZ95)</f>
        <v/>
      </c>
      <c r="FW95" t="str">
        <f>IF('[1]Data Checking'!GA95="","",'[1]Data Checking'!GA95)</f>
        <v/>
      </c>
      <c r="FX95" t="str">
        <f>IF('[1]Data Checking'!GB95="","",'[1]Data Checking'!GB95)</f>
        <v/>
      </c>
      <c r="FY95" t="str">
        <f>IF('[1]Data Checking'!GC95="","",'[1]Data Checking'!GC95)</f>
        <v/>
      </c>
      <c r="FZ95" t="str">
        <f>IF('[1]Data Checking'!GD95="","",'[1]Data Checking'!GD95)</f>
        <v/>
      </c>
      <c r="GA95" t="str">
        <f>IF('[1]Data Checking'!GE95="","",'[1]Data Checking'!GE95)</f>
        <v/>
      </c>
      <c r="GB95" t="str">
        <f>IF('[1]Data Checking'!GF95="","",'[1]Data Checking'!GF95)</f>
        <v/>
      </c>
      <c r="GC95" t="str">
        <f>IF('[1]Data Checking'!GG95="","",'[1]Data Checking'!GG95)</f>
        <v/>
      </c>
      <c r="GD95" t="str">
        <f>IF('[1]Data Checking'!GH95="","",'[1]Data Checking'!GH95)</f>
        <v/>
      </c>
      <c r="GE95" t="str">
        <f>IF('[1]Data Checking'!GI95="","",'[1]Data Checking'!GI95)</f>
        <v/>
      </c>
      <c r="GF95" t="str">
        <f>IF('[1]Data Checking'!GJ95="","",'[1]Data Checking'!GJ95)</f>
        <v/>
      </c>
      <c r="GG95" t="str">
        <f>IF('[1]Data Checking'!GK95="","",'[1]Data Checking'!GK95)</f>
        <v/>
      </c>
      <c r="GH95" t="str">
        <f>IF('[1]Data Checking'!GL95="","",'[1]Data Checking'!GL95)</f>
        <v/>
      </c>
      <c r="GI95" t="str">
        <f>IF('[1]Data Checking'!GM95="","",'[1]Data Checking'!GM95)</f>
        <v/>
      </c>
      <c r="GJ95" t="str">
        <f>IF('[1]Data Checking'!GN95="","",'[1]Data Checking'!GN95)</f>
        <v/>
      </c>
      <c r="GK95" t="str">
        <f>IF('[1]Data Checking'!GO95="","",'[1]Data Checking'!GO95)</f>
        <v/>
      </c>
      <c r="GL95" t="str">
        <f>IF('[1]Data Checking'!GP95="","",'[1]Data Checking'!GP95)</f>
        <v/>
      </c>
      <c r="GM95" t="str">
        <f>IF('[1]Data Checking'!GQ95="","",'[1]Data Checking'!GQ95)</f>
        <v/>
      </c>
      <c r="GN95" t="str">
        <f>IF('[1]Data Checking'!GR95="","",'[1]Data Checking'!GR95)</f>
        <v/>
      </c>
      <c r="GO95" t="str">
        <f>IF('[1]Data Checking'!GS95="","",'[1]Data Checking'!GS95)</f>
        <v/>
      </c>
      <c r="GP95" t="str">
        <f>IF('[1]Data Checking'!GT95="","",'[1]Data Checking'!GT95)</f>
        <v/>
      </c>
      <c r="GQ95" t="str">
        <f>IF('[1]Data Checking'!GU95="","",'[1]Data Checking'!GU95)</f>
        <v>Je ne sais pas, je ne souhaite pas répondre</v>
      </c>
      <c r="GR95" t="str">
        <f>IF('[1]Data Checking'!GV95="","",'[1]Data Checking'!GV95)</f>
        <v/>
      </c>
      <c r="GS95" t="str">
        <f>IF('[1]Data Checking'!GW95="","",'[1]Data Checking'!GW95)</f>
        <v/>
      </c>
      <c r="GT95" t="str">
        <f>IF('[1]Data Checking'!GX95="","",'[1]Data Checking'!GX95)</f>
        <v/>
      </c>
      <c r="GU95" t="str">
        <f>IF('[1]Data Checking'!GY95="","",'[1]Data Checking'!GY95)</f>
        <v/>
      </c>
      <c r="GV95" t="str">
        <f>IF('[1]Data Checking'!GZ95="","",'[1]Data Checking'!GZ95)</f>
        <v/>
      </c>
      <c r="GW95" t="str">
        <f>IF('[1]Data Checking'!HA95="","",'[1]Data Checking'!HA95)</f>
        <v/>
      </c>
      <c r="GX95" t="str">
        <f>IF('[1]Data Checking'!HB95="","",'[1]Data Checking'!HB95)</f>
        <v/>
      </c>
      <c r="GY95" t="str">
        <f>IF('[1]Data Checking'!HC95="","",'[1]Data Checking'!HC95)</f>
        <v/>
      </c>
      <c r="GZ95" t="str">
        <f>IF('[1]Data Checking'!HD95="","",'[1]Data Checking'!HD95)</f>
        <v/>
      </c>
      <c r="HA95" t="str">
        <f>IF('[1]Data Checking'!HE95="","",'[1]Data Checking'!HE95)</f>
        <v/>
      </c>
      <c r="HB95" t="str">
        <f>IF('[1]Data Checking'!HF95="","",'[1]Data Checking'!HF95)</f>
        <v/>
      </c>
      <c r="HC95" t="str">
        <f>IF('[1]Data Checking'!HG95="","",'[1]Data Checking'!HG95)</f>
        <v/>
      </c>
      <c r="HD95" t="str">
        <f>IF('[1]Data Checking'!HH95="","",'[1]Data Checking'!HH95)</f>
        <v/>
      </c>
      <c r="HE95" t="str">
        <f>IF('[1]Data Checking'!HI95="","",'[1]Data Checking'!HI95)</f>
        <v/>
      </c>
      <c r="HF95" t="str">
        <f>IF('[1]Data Checking'!HJ95="","",'[1]Data Checking'!HJ95)</f>
        <v/>
      </c>
      <c r="HG95" t="str">
        <f>IF('[1]Data Checking'!HK95="","",'[1]Data Checking'!HK95)</f>
        <v/>
      </c>
      <c r="HH95" t="str">
        <f>IF('[1]Data Checking'!HL95="","",'[1]Data Checking'!HL95)</f>
        <v/>
      </c>
      <c r="HI95" t="str">
        <f>IF('[1]Data Checking'!HM95="","",'[1]Data Checking'!HM95)</f>
        <v/>
      </c>
      <c r="HJ95" t="str">
        <f>IF('[1]Data Checking'!HN95="","",'[1]Data Checking'!HN95)</f>
        <v/>
      </c>
      <c r="HK95" t="str">
        <f>IF('[1]Data Checking'!HO95="","",'[1]Data Checking'!HO95)</f>
        <v/>
      </c>
      <c r="HL95" t="str">
        <f>IF('[1]Data Checking'!HP95="","",'[1]Data Checking'!HP95)</f>
        <v/>
      </c>
      <c r="HM95" t="str">
        <f>IF('[1]Data Checking'!HQ95="","",'[1]Data Checking'!HQ95)</f>
        <v/>
      </c>
      <c r="HN95" t="str">
        <f>IF('[1]Data Checking'!HR95="","",'[1]Data Checking'!HR95)</f>
        <v/>
      </c>
      <c r="HO95" t="str">
        <f>IF('[1]Data Checking'!HS95="","",'[1]Data Checking'!HS95)</f>
        <v/>
      </c>
      <c r="HP95" t="str">
        <f>IF('[1]Data Checking'!HT95="","",'[1]Data Checking'!HT95)</f>
        <v/>
      </c>
      <c r="HQ95" t="str">
        <f>IF('[1]Data Checking'!HU95="","",'[1]Data Checking'!HU95)</f>
        <v/>
      </c>
      <c r="HR95" t="str">
        <f>IF('[1]Data Checking'!HV95="","",'[1]Data Checking'!HV95)</f>
        <v/>
      </c>
      <c r="HS95" t="str">
        <f>IF('[1]Data Checking'!HW95="","",'[1]Data Checking'!HW95)</f>
        <v>Non</v>
      </c>
      <c r="HT95" t="str">
        <f>IF('[1]Data Checking'!HX95="","",'[1]Data Checking'!HX95)</f>
        <v>Je ne sais pas, je ne souhaite pas répondre</v>
      </c>
      <c r="HU95" t="str">
        <f>IF('[1]Data Checking'!HY95="","",'[1]Data Checking'!HY95)</f>
        <v>Oui</v>
      </c>
      <c r="HV95" t="str">
        <f>IF('[1]Data Checking'!HZ95="","",'[1]Data Checking'!HZ95)</f>
        <v>Ouest</v>
      </c>
      <c r="HW95" t="str">
        <f>IF('[1]Data Checking'!IA95="","",'[1]Data Checking'!IA95)</f>
        <v>Meme</v>
      </c>
      <c r="HX95" t="str">
        <f>IF('[1]Data Checking'!IB95="","",'[1]Data Checking'!IB95)</f>
        <v>Port-au-Prince</v>
      </c>
      <c r="HY95" t="str">
        <f>IF('[1]Data Checking'!IC95="","",'[1]Data Checking'!IC95)</f>
        <v>Meme</v>
      </c>
      <c r="HZ95" t="str">
        <f>IF('[1]Data Checking'!ID95="","",'[1]Data Checking'!ID95)</f>
        <v/>
      </c>
      <c r="IA95" t="str">
        <f>IF('[1]Data Checking'!IE95="","",'[1]Data Checking'!IE95)</f>
        <v/>
      </c>
      <c r="IB95" t="str">
        <f>IF('[1]Data Checking'!IF95="","",'[1]Data Checking'!IF95)</f>
        <v>Non</v>
      </c>
      <c r="IC95" t="str">
        <f>IF('[1]Data Checking'!IG95="","",'[1]Data Checking'!IG95)</f>
        <v/>
      </c>
      <c r="ID95" t="str">
        <f>IF('[1]Data Checking'!IH95="","",'[1]Data Checking'!IH95)</f>
        <v/>
      </c>
      <c r="IE95" t="str">
        <f>IF('[1]Data Checking'!II95="","",'[1]Data Checking'!II95)</f>
        <v/>
      </c>
      <c r="IF95" t="str">
        <f>IF('[1]Data Checking'!IJ95="","",'[1]Data Checking'!IJ95)</f>
        <v/>
      </c>
      <c r="IG95" t="str">
        <f>IF('[1]Data Checking'!IK95="","",'[1]Data Checking'!IK95)</f>
        <v/>
      </c>
      <c r="IH95" t="str">
        <f>IF('[1]Data Checking'!IL95="","",'[1]Data Checking'!IL95)</f>
        <v/>
      </c>
      <c r="II95" t="str">
        <f>IF('[1]Data Checking'!IM95="","",'[1]Data Checking'!IM95)</f>
        <v/>
      </c>
      <c r="IJ95" t="str">
        <f>IF('[1]Data Checking'!IN95="","",'[1]Data Checking'!IN95)</f>
        <v/>
      </c>
      <c r="IK95" t="str">
        <f>IF('[1]Data Checking'!IO95="","",'[1]Data Checking'!IO95)</f>
        <v>Augmentation des prix</v>
      </c>
      <c r="IL95">
        <f>IF('[1]Data Checking'!IP95="","",'[1]Data Checking'!IP95)</f>
        <v>0</v>
      </c>
      <c r="IM95">
        <f>IF('[1]Data Checking'!IQ95="","",'[1]Data Checking'!IQ95)</f>
        <v>0</v>
      </c>
      <c r="IN95">
        <f>IF('[1]Data Checking'!IR95="","",'[1]Data Checking'!IR95)</f>
        <v>1</v>
      </c>
      <c r="IO95">
        <f>IF('[1]Data Checking'!IS95="","",'[1]Data Checking'!IS95)</f>
        <v>0</v>
      </c>
      <c r="IP95">
        <f>IF('[1]Data Checking'!IT95="","",'[1]Data Checking'!IT95)</f>
        <v>0</v>
      </c>
      <c r="IQ95">
        <f>IF('[1]Data Checking'!IU95="","",'[1]Data Checking'!IU95)</f>
        <v>0</v>
      </c>
      <c r="IR95">
        <f>IF('[1]Data Checking'!IV95="","",'[1]Data Checking'!IV95)</f>
        <v>0</v>
      </c>
      <c r="IS95">
        <f>IF('[1]Data Checking'!IW95="","",'[1]Data Checking'!IW95)</f>
        <v>0</v>
      </c>
      <c r="IT95" t="str">
        <f>IF('[1]Data Checking'!IX95="","",'[1]Data Checking'!IX95)</f>
        <v/>
      </c>
      <c r="IU95" t="str">
        <f>IF('[1]Data Checking'!IY95="","",'[1]Data Checking'!IY95)</f>
        <v>Je ne sais pas, je ne souhaite pas répondre</v>
      </c>
      <c r="IV95" t="str">
        <f>IF('[1]Data Checking'!IZ95="","",'[1]Data Checking'!IZ95)</f>
        <v/>
      </c>
      <c r="IW95" t="str">
        <f>IF('[1]Data Checking'!JA95="","",'[1]Data Checking'!JA95)</f>
        <v/>
      </c>
      <c r="IX95" t="str">
        <f>IF('[1]Data Checking'!JB95="","",'[1]Data Checking'!JB95)</f>
        <v/>
      </c>
      <c r="IY95" t="str">
        <f>IF('[1]Data Checking'!JC95="","",'[1]Data Checking'!JC95)</f>
        <v/>
      </c>
      <c r="IZ95" t="str">
        <f>IF('[1]Data Checking'!JD95="","",'[1]Data Checking'!JD95)</f>
        <v/>
      </c>
      <c r="JA95" t="str">
        <f>IF('[1]Data Checking'!JE95="","",'[1]Data Checking'!JE95)</f>
        <v/>
      </c>
      <c r="JB95" t="str">
        <f>IF('[1]Data Checking'!JF95="","",'[1]Data Checking'!JF95)</f>
        <v/>
      </c>
      <c r="JC95" t="str">
        <f>IF('[1]Data Checking'!JG95="","",'[1]Data Checking'!JG95)</f>
        <v/>
      </c>
      <c r="JD95" t="str">
        <f>IF('[1]Data Checking'!JH95="","",'[1]Data Checking'!JH95)</f>
        <v/>
      </c>
      <c r="JE95" t="str">
        <f>IF('[1]Data Checking'!JI95="","",'[1]Data Checking'!JI95)</f>
        <v/>
      </c>
      <c r="JF95" t="str">
        <f>IF('[1]Data Checking'!JJ95="","",'[1]Data Checking'!JJ95)</f>
        <v/>
      </c>
      <c r="JG95" t="str">
        <f>IF('[1]Data Checking'!JK95="","",'[1]Data Checking'!JK95)</f>
        <v/>
      </c>
      <c r="JH95" t="str">
        <f>IF('[1]Data Checking'!JL95="","",'[1]Data Checking'!JL95)</f>
        <v/>
      </c>
      <c r="JI95" t="str">
        <f>IF('[1]Data Checking'!JM95="","",'[1]Data Checking'!JM95)</f>
        <v/>
      </c>
      <c r="JJ95" t="str">
        <f>IF('[1]Data Checking'!JN95="","",'[1]Data Checking'!JN95)</f>
        <v/>
      </c>
      <c r="JK95" t="str">
        <f>IF('[1]Data Checking'!JO95="","",'[1]Data Checking'!JO95)</f>
        <v/>
      </c>
      <c r="JL95" t="str">
        <f>IF('[1]Data Checking'!JP95="","",'[1]Data Checking'!JP95)</f>
        <v/>
      </c>
      <c r="JM95" t="str">
        <f>IF('[1]Data Checking'!JQ95="","",'[1]Data Checking'!JQ95)</f>
        <v/>
      </c>
      <c r="JN95" t="str">
        <f>IF('[1]Data Checking'!JR95="","",'[1]Data Checking'!JR95)</f>
        <v/>
      </c>
      <c r="JO95" t="str">
        <f>IF('[1]Data Checking'!JS95="","",'[1]Data Checking'!JS95)</f>
        <v/>
      </c>
      <c r="JP95" t="str">
        <f>IF('[1]Data Checking'!JT95="","",'[1]Data Checking'!JT95)</f>
        <v/>
      </c>
      <c r="JQ95" t="str">
        <f>IF('[1]Data Checking'!JU95="","",'[1]Data Checking'!JU95)</f>
        <v/>
      </c>
      <c r="JR95" t="str">
        <f>IF('[1]Data Checking'!JV95="","",'[1]Data Checking'!JV95)</f>
        <v/>
      </c>
      <c r="JS95" t="str">
        <f>IF('[1]Data Checking'!JW95="","",'[1]Data Checking'!JW95)</f>
        <v/>
      </c>
      <c r="JT95" t="str">
        <f>IF('[1]Data Checking'!JX95="","",'[1]Data Checking'!JX95)</f>
        <v/>
      </c>
      <c r="JU95" t="str">
        <f>IF('[1]Data Checking'!JY95="","",'[1]Data Checking'!JY95)</f>
        <v/>
      </c>
      <c r="JV95" t="str">
        <f>IF('[1]Data Checking'!JZ95="","",'[1]Data Checking'!JZ95)</f>
        <v/>
      </c>
      <c r="JW95" t="str">
        <f>IF('[1]Data Checking'!KA95="","",'[1]Data Checking'!KA95)</f>
        <v/>
      </c>
      <c r="JX95" t="str">
        <f>IF('[1]Data Checking'!KB95="","",'[1]Data Checking'!KB95)</f>
        <v/>
      </c>
      <c r="JY95" t="str">
        <f>IF('[1]Data Checking'!KC95="","",'[1]Data Checking'!KC95)</f>
        <v/>
      </c>
      <c r="JZ95" t="str">
        <f>IF('[1]Data Checking'!KD95="","",'[1]Data Checking'!KD95)</f>
        <v/>
      </c>
      <c r="KA95" t="str">
        <f>IF('[1]Data Checking'!KE95="","",'[1]Data Checking'!KE95)</f>
        <v/>
      </c>
      <c r="KB95" t="str">
        <f>IF('[1]Data Checking'!KF95="","",'[1]Data Checking'!KF95)</f>
        <v/>
      </c>
      <c r="KC95" t="str">
        <f>IF('[1]Data Checking'!KG95="","",'[1]Data Checking'!KG95)</f>
        <v/>
      </c>
      <c r="KD95" t="str">
        <f>IF('[1]Data Checking'!KH95="","",'[1]Data Checking'!KH95)</f>
        <v/>
      </c>
      <c r="KE95" t="str">
        <f>IF('[1]Data Checking'!KI95="","",'[1]Data Checking'!KI95)</f>
        <v/>
      </c>
      <c r="KF95" t="str">
        <f>IF('[1]Data Checking'!KJ95="","",'[1]Data Checking'!KJ95)</f>
        <v/>
      </c>
      <c r="KG95" t="str">
        <f>IF('[1]Data Checking'!KK95="","",'[1]Data Checking'!KK95)</f>
        <v/>
      </c>
      <c r="KH95" t="str">
        <f>IF('[1]Data Checking'!KL95="","",'[1]Data Checking'!KL95)</f>
        <v/>
      </c>
      <c r="KI95" t="str">
        <f>IF('[1]Data Checking'!KM95="","",'[1]Data Checking'!KM95)</f>
        <v/>
      </c>
      <c r="KJ95" t="str">
        <f>IF('[1]Data Checking'!KN95="","",'[1]Data Checking'!KN95)</f>
        <v/>
      </c>
      <c r="KK95" t="str">
        <f>IF('[1]Data Checking'!KO95="","",'[1]Data Checking'!KO95)</f>
        <v/>
      </c>
      <c r="KL95" t="str">
        <f>IF('[1]Data Checking'!KP95="","",'[1]Data Checking'!KP95)</f>
        <v/>
      </c>
      <c r="KM95" t="str">
        <f>IF('[1]Data Checking'!KQ95="","",'[1]Data Checking'!KQ95)</f>
        <v/>
      </c>
      <c r="KN95" t="str">
        <f>IF('[1]Data Checking'!KR95="","",'[1]Data Checking'!KR95)</f>
        <v/>
      </c>
      <c r="KO95" t="str">
        <f>IF('[1]Data Checking'!KS95="","",'[1]Data Checking'!KS95)</f>
        <v/>
      </c>
      <c r="KP95" t="str">
        <f>IF('[1]Data Checking'!KT95="","",'[1]Data Checking'!KT95)</f>
        <v/>
      </c>
      <c r="KQ95" t="str">
        <f>IF('[1]Data Checking'!KU95="","",'[1]Data Checking'!KU95)</f>
        <v/>
      </c>
      <c r="KR95" t="str">
        <f>IF('[1]Data Checking'!KV95="","",'[1]Data Checking'!KV95)</f>
        <v/>
      </c>
      <c r="KS95" t="str">
        <f>IF('[1]Data Checking'!KW95="","",'[1]Data Checking'!KW95)</f>
        <v/>
      </c>
      <c r="KT95" t="str">
        <f>IF('[1]Data Checking'!KX95="","",'[1]Data Checking'!KX95)</f>
        <v/>
      </c>
      <c r="KU95" t="str">
        <f>IF('[1]Data Checking'!KY95="","",'[1]Data Checking'!KY95)</f>
        <v/>
      </c>
      <c r="KV95" t="str">
        <f>IF('[1]Data Checking'!KZ95="","",'[1]Data Checking'!KZ95)</f>
        <v/>
      </c>
      <c r="KW95" t="str">
        <f>IF('[1]Data Checking'!LA95="","",'[1]Data Checking'!LA95)</f>
        <v/>
      </c>
      <c r="KX95" t="str">
        <f>IF('[1]Data Checking'!LB95="","",'[1]Data Checking'!LB95)</f>
        <v/>
      </c>
      <c r="KY95" t="str">
        <f>IF('[1]Data Checking'!LC95="","",'[1]Data Checking'!LC95)</f>
        <v/>
      </c>
      <c r="KZ95" t="str">
        <f>IF('[1]Data Checking'!LD95="","",'[1]Data Checking'!LD95)</f>
        <v/>
      </c>
      <c r="LA95" t="str">
        <f>IF('[1]Data Checking'!LE95="","",'[1]Data Checking'!LE95)</f>
        <v/>
      </c>
      <c r="LB95" t="str">
        <f>IF('[1]Data Checking'!LF95="","",'[1]Data Checking'!LF95)</f>
        <v/>
      </c>
      <c r="LC95" t="str">
        <f>IF('[1]Data Checking'!LG95="","",'[1]Data Checking'!LG95)</f>
        <v/>
      </c>
      <c r="LD95" t="str">
        <f>IF('[1]Data Checking'!LH95="","",'[1]Data Checking'!LH95)</f>
        <v/>
      </c>
      <c r="LE95" t="str">
        <f>IF('[1]Data Checking'!LI95="","",'[1]Data Checking'!LI95)</f>
        <v/>
      </c>
      <c r="LF95" t="str">
        <f>IF('[1]Data Checking'!LJ95="","",'[1]Data Checking'!LJ95)</f>
        <v/>
      </c>
      <c r="LG95" t="str">
        <f>IF('[1]Data Checking'!LK95="","",'[1]Data Checking'!LK95)</f>
        <v/>
      </c>
      <c r="LH95" t="str">
        <f>IF('[1]Data Checking'!LL95="","",'[1]Data Checking'!LL95)</f>
        <v/>
      </c>
      <c r="LI95" t="str">
        <f>IF('[1]Data Checking'!LM95="","",'[1]Data Checking'!LM95)</f>
        <v/>
      </c>
      <c r="LJ95" t="str">
        <f>IF('[1]Data Checking'!LN95="","",'[1]Data Checking'!LN95)</f>
        <v/>
      </c>
      <c r="LK95" t="str">
        <f>IF('[1]Data Checking'!LO95="","",'[1]Data Checking'!LO95)</f>
        <v/>
      </c>
      <c r="LL95" t="str">
        <f>IF('[1]Data Checking'!LP95="","",'[1]Data Checking'!LP95)</f>
        <v/>
      </c>
      <c r="LM95" t="str">
        <f>IF('[1]Data Checking'!LQ95="","",'[1]Data Checking'!LQ95)</f>
        <v/>
      </c>
      <c r="LN95" t="str">
        <f>IF('[1]Data Checking'!LR95="","",'[1]Data Checking'!LR95)</f>
        <v/>
      </c>
      <c r="LO95" t="str">
        <f>IF('[1]Data Checking'!LS95="","",'[1]Data Checking'!LS95)</f>
        <v/>
      </c>
      <c r="LP95" t="str">
        <f>IF('[1]Data Checking'!LT95="","",'[1]Data Checking'!LT95)</f>
        <v/>
      </c>
      <c r="LQ95" t="str">
        <f>IF('[1]Data Checking'!LU95="","",'[1]Data Checking'!LU95)</f>
        <v/>
      </c>
      <c r="LR95" t="str">
        <f>IF('[1]Data Checking'!LV95="","",'[1]Data Checking'!LV95)</f>
        <v/>
      </c>
      <c r="LS95" t="str">
        <f>IF('[1]Data Checking'!LW95="","",'[1]Data Checking'!LW95)</f>
        <v/>
      </c>
      <c r="LT95" t="str">
        <f>IF('[1]Data Checking'!LX95="","",'[1]Data Checking'!LX95)</f>
        <v/>
      </c>
      <c r="LU95" t="str">
        <f>IF('[1]Data Checking'!LY95="","",'[1]Data Checking'!LY95)</f>
        <v/>
      </c>
      <c r="LV95" t="str">
        <f>IF('[1]Data Checking'!LZ95="","",'[1]Data Checking'!LZ95)</f>
        <v/>
      </c>
      <c r="LW95" t="str">
        <f>IF('[1]Data Checking'!MA95="","",'[1]Data Checking'!MA95)</f>
        <v/>
      </c>
      <c r="LX95" t="str">
        <f>IF('[1]Data Checking'!MB95="","",'[1]Data Checking'!MB95)</f>
        <v/>
      </c>
      <c r="LY95" t="str">
        <f>IF('[1]Data Checking'!MC95="","",'[1]Data Checking'!MC95)</f>
        <v/>
      </c>
      <c r="LZ95" t="str">
        <f>IF('[1]Data Checking'!MD95="","",'[1]Data Checking'!MD95)</f>
        <v/>
      </c>
      <c r="MA95" t="str">
        <f>IF('[1]Data Checking'!ME95="","",'[1]Data Checking'!ME95)</f>
        <v/>
      </c>
      <c r="MB95" t="str">
        <f>IF('[1]Data Checking'!MF95="","",'[1]Data Checking'!MF95)</f>
        <v/>
      </c>
      <c r="MC95" t="str">
        <f>IF('[1]Data Checking'!MG95="","",'[1]Data Checking'!MG95)</f>
        <v/>
      </c>
      <c r="MD95" t="str">
        <f>IF('[1]Data Checking'!MH95="","",'[1]Data Checking'!MH95)</f>
        <v/>
      </c>
      <c r="ME95" t="str">
        <f>IF('[1]Data Checking'!MI95="","",'[1]Data Checking'!MI95)</f>
        <v/>
      </c>
      <c r="MF95" t="str">
        <f>IF('[1]Data Checking'!MJ95="","",'[1]Data Checking'!MJ95)</f>
        <v/>
      </c>
      <c r="MG95" t="str">
        <f>IF('[1]Data Checking'!MK95="","",'[1]Data Checking'!MK95)</f>
        <v/>
      </c>
      <c r="MH95" t="str">
        <f>IF('[1]Data Checking'!ML95="","",'[1]Data Checking'!ML95)</f>
        <v/>
      </c>
      <c r="MI95" t="str">
        <f>IF('[1]Data Checking'!MM95="","",'[1]Data Checking'!MM95)</f>
        <v/>
      </c>
      <c r="MJ95" t="str">
        <f>IF('[1]Data Checking'!MN95="","",'[1]Data Checking'!MN95)</f>
        <v/>
      </c>
      <c r="MK95" t="str">
        <f>IF('[1]Data Checking'!MO95="","",'[1]Data Checking'!MO95)</f>
        <v/>
      </c>
      <c r="ML95" t="str">
        <f>IF('[1]Data Checking'!MP95="","",'[1]Data Checking'!MP95)</f>
        <v/>
      </c>
      <c r="MM95" t="str">
        <f>IF('[1]Data Checking'!MQ95="","",'[1]Data Checking'!MQ95)</f>
        <v/>
      </c>
      <c r="MN95" t="str">
        <f>IF('[1]Data Checking'!MR95="","",'[1]Data Checking'!MR95)</f>
        <v/>
      </c>
      <c r="MO95" t="str">
        <f>IF('[1]Data Checking'!MS95="","",'[1]Data Checking'!MS95)</f>
        <v/>
      </c>
      <c r="MP95" t="str">
        <f>IF('[1]Data Checking'!MT95="","",'[1]Data Checking'!MT95)</f>
        <v/>
      </c>
      <c r="MQ95" t="str">
        <f>IF('[1]Data Checking'!MU95="","",'[1]Data Checking'!MU95)</f>
        <v/>
      </c>
      <c r="MR95" t="str">
        <f>IF('[1]Data Checking'!MV95="","",'[1]Data Checking'!MV95)</f>
        <v/>
      </c>
      <c r="MS95" t="str">
        <f>IF('[1]Data Checking'!MW95="","",'[1]Data Checking'!MW95)</f>
        <v/>
      </c>
      <c r="MT95" t="str">
        <f>IF('[1]Data Checking'!MX95="","",'[1]Data Checking'!MX95)</f>
        <v/>
      </c>
      <c r="MU95" t="str">
        <f>IF('[1]Data Checking'!MY95="","",'[1]Data Checking'!MY95)</f>
        <v/>
      </c>
      <c r="MV95" t="str">
        <f>IF('[1]Data Checking'!MZ95="","",'[1]Data Checking'!MZ95)</f>
        <v/>
      </c>
      <c r="MW95" t="str">
        <f>IF('[1]Data Checking'!NA95="","",'[1]Data Checking'!NA95)</f>
        <v/>
      </c>
      <c r="MX95" t="str">
        <f>IF('[1]Data Checking'!NB95="","",'[1]Data Checking'!NB95)</f>
        <v/>
      </c>
      <c r="MY95" t="str">
        <f>IF('[1]Data Checking'!NC95="","",'[1]Data Checking'!NC95)</f>
        <v/>
      </c>
      <c r="MZ95" t="str">
        <f>IF('[1]Data Checking'!ND95="","",'[1]Data Checking'!ND95)</f>
        <v/>
      </c>
      <c r="NA95" t="str">
        <f>IF('[1]Data Checking'!NE95="","",'[1]Data Checking'!NE95)</f>
        <v/>
      </c>
      <c r="NB95" t="str">
        <f>IF('[1]Data Checking'!NF95="","",'[1]Data Checking'!NF95)</f>
        <v/>
      </c>
      <c r="NC95" t="str">
        <f>IF('[1]Data Checking'!NG95="","",'[1]Data Checking'!NG95)</f>
        <v/>
      </c>
      <c r="ND95" t="str">
        <f>IF('[1]Data Checking'!NH95="","",'[1]Data Checking'!NH95)</f>
        <v/>
      </c>
      <c r="NE95" t="str">
        <f>IF('[1]Data Checking'!NI95="","",'[1]Data Checking'!NI95)</f>
        <v/>
      </c>
      <c r="NF95" t="str">
        <f>IF('[1]Data Checking'!NJ95="","",'[1]Data Checking'!NJ95)</f>
        <v/>
      </c>
      <c r="NG95" t="str">
        <f>IF('[1]Data Checking'!NK95="","",'[1]Data Checking'!NK95)</f>
        <v/>
      </c>
      <c r="NH95" t="str">
        <f>IF('[1]Data Checking'!NL95="","",'[1]Data Checking'!NL95)</f>
        <v/>
      </c>
      <c r="NI95" t="str">
        <f>IF('[1]Data Checking'!NM95="","",'[1]Data Checking'!NM95)</f>
        <v/>
      </c>
      <c r="NJ95" t="str">
        <f>IF('[1]Data Checking'!NN95="","",'[1]Data Checking'!NN95)</f>
        <v/>
      </c>
      <c r="NK95" t="str">
        <f>IF('[1]Data Checking'!NO95="","",'[1]Data Checking'!NO95)</f>
        <v/>
      </c>
      <c r="NL95" t="str">
        <f>IF('[1]Data Checking'!NP95="","",'[1]Data Checking'!NP95)</f>
        <v/>
      </c>
      <c r="NM95" t="str">
        <f>IF('[1]Data Checking'!NQ95="","",'[1]Data Checking'!NQ95)</f>
        <v/>
      </c>
      <c r="NN95" t="str">
        <f>IF('[1]Data Checking'!NR95="","",'[1]Data Checking'!NR95)</f>
        <v/>
      </c>
      <c r="NO95" t="str">
        <f>IF('[1]Data Checking'!NS95="","",'[1]Data Checking'!NS95)</f>
        <v/>
      </c>
      <c r="NP95" t="str">
        <f>IF('[1]Data Checking'!NT95="","",'[1]Data Checking'!NT95)</f>
        <v/>
      </c>
      <c r="NQ95" t="str">
        <f>IF('[1]Data Checking'!NU95="","",'[1]Data Checking'!NU95)</f>
        <v/>
      </c>
      <c r="NR95" t="str">
        <f>IF('[1]Data Checking'!NV95="","",'[1]Data Checking'!NV95)</f>
        <v/>
      </c>
      <c r="NS95" t="str">
        <f>IF('[1]Data Checking'!NW95="","",'[1]Data Checking'!NW95)</f>
        <v/>
      </c>
      <c r="NT95" t="str">
        <f>IF('[1]Data Checking'!NX95="","",'[1]Data Checking'!NX95)</f>
        <v/>
      </c>
      <c r="NU95" t="str">
        <f>IF('[1]Data Checking'!NY95="","",'[1]Data Checking'!NY95)</f>
        <v/>
      </c>
      <c r="NV95" t="str">
        <f>IF('[1]Data Checking'!NZ95="","",'[1]Data Checking'!NZ95)</f>
        <v/>
      </c>
      <c r="NW95" t="str">
        <f>IF('[1]Data Checking'!OA95="","",'[1]Data Checking'!OA95)</f>
        <v/>
      </c>
      <c r="NX95" t="str">
        <f>IF('[1]Data Checking'!OB95="","",'[1]Data Checking'!OB95)</f>
        <v/>
      </c>
      <c r="NY95" t="str">
        <f>IF('[1]Data Checking'!OC95="","",'[1]Data Checking'!OC95)</f>
        <v/>
      </c>
      <c r="NZ95" t="str">
        <f>IF('[1]Data Checking'!OD95="","",'[1]Data Checking'!OD95)</f>
        <v/>
      </c>
      <c r="OA95" t="str">
        <f>IF('[1]Data Checking'!OE95="","",'[1]Data Checking'!OE95)</f>
        <v/>
      </c>
      <c r="OB95" t="str">
        <f>IF('[1]Data Checking'!OF95="","",'[1]Data Checking'!OF95)</f>
        <v/>
      </c>
      <c r="OC95" t="str">
        <f>IF('[1]Data Checking'!OG95="","",'[1]Data Checking'!OG95)</f>
        <v/>
      </c>
      <c r="OD95" t="str">
        <f>IF('[1]Data Checking'!OH95="","",'[1]Data Checking'!OH95)</f>
        <v/>
      </c>
      <c r="OE95" t="str">
        <f>IF('[1]Data Checking'!OI95="","",'[1]Data Checking'!OI95)</f>
        <v/>
      </c>
      <c r="OF95" t="str">
        <f>IF('[1]Data Checking'!OJ95="","",'[1]Data Checking'!OJ95)</f>
        <v/>
      </c>
      <c r="OG95" t="str">
        <f>IF('[1]Data Checking'!OK95="","",'[1]Data Checking'!OK95)</f>
        <v/>
      </c>
      <c r="OH95" t="str">
        <f>IF('[1]Data Checking'!OL95="","",'[1]Data Checking'!OL95)</f>
        <v/>
      </c>
      <c r="OI95" t="str">
        <f>IF('[1]Data Checking'!OM95="","",'[1]Data Checking'!OM95)</f>
        <v/>
      </c>
      <c r="OJ95" t="str">
        <f>IF('[1]Data Checking'!ON95="","",'[1]Data Checking'!ON95)</f>
        <v/>
      </c>
      <c r="OK95" t="str">
        <f>IF('[1]Data Checking'!OO95="","",'[1]Data Checking'!OO95)</f>
        <v/>
      </c>
      <c r="OL95" t="str">
        <f>IF('[1]Data Checking'!OP95="","",'[1]Data Checking'!OP95)</f>
        <v/>
      </c>
      <c r="OM95" t="str">
        <f>IF('[1]Data Checking'!OQ95="","",'[1]Data Checking'!OQ95)</f>
        <v/>
      </c>
      <c r="ON95" t="str">
        <f>IF('[1]Data Checking'!OR95="","",'[1]Data Checking'!OR95)</f>
        <v/>
      </c>
      <c r="OO95" t="str">
        <f>IF('[1]Data Checking'!OS95="","",'[1]Data Checking'!OS95)</f>
        <v/>
      </c>
      <c r="OP95" t="str">
        <f>IF('[1]Data Checking'!OT95="","",'[1]Data Checking'!OT95)</f>
        <v/>
      </c>
      <c r="OQ95" t="str">
        <f>IF('[1]Data Checking'!OU95="","",'[1]Data Checking'!OU95)</f>
        <v/>
      </c>
      <c r="OR95" t="str">
        <f>IF('[1]Data Checking'!OV95="","",'[1]Data Checking'!OV95)</f>
        <v/>
      </c>
      <c r="OS95" t="str">
        <f>IF('[1]Data Checking'!OW95="","",'[1]Data Checking'!OW95)</f>
        <v/>
      </c>
      <c r="OT95" t="str">
        <f>IF('[1]Data Checking'!OX95="","",'[1]Data Checking'!OX95)</f>
        <v/>
      </c>
      <c r="OU95" t="str">
        <f>IF('[1]Data Checking'!OY95="","",'[1]Data Checking'!OY95)</f>
        <v/>
      </c>
      <c r="OV95" t="str">
        <f>IF('[1]Data Checking'!OZ95="","",'[1]Data Checking'!OZ95)</f>
        <v/>
      </c>
      <c r="OW95" t="str">
        <f>IF('[1]Data Checking'!PA95="","",'[1]Data Checking'!PA95)</f>
        <v/>
      </c>
      <c r="OX95" t="str">
        <f>IF('[1]Data Checking'!PB95="","",'[1]Data Checking'!PB95)</f>
        <v/>
      </c>
      <c r="OY95" t="str">
        <f>IF('[1]Data Checking'!PC95="","",'[1]Data Checking'!PC95)</f>
        <v/>
      </c>
      <c r="OZ95" t="str">
        <f>IF('[1]Data Checking'!PD95="","",'[1]Data Checking'!PD95)</f>
        <v/>
      </c>
      <c r="PA95" t="str">
        <f>IF('[1]Data Checking'!PE95="","",'[1]Data Checking'!PE95)</f>
        <v/>
      </c>
      <c r="PB95" t="str">
        <f>IF('[1]Data Checking'!PF95="","",'[1]Data Checking'!PF95)</f>
        <v/>
      </c>
      <c r="PC95" t="str">
        <f>IF('[1]Data Checking'!PG95="","",'[1]Data Checking'!PG95)</f>
        <v/>
      </c>
      <c r="PD95" t="str">
        <f>IF('[1]Data Checking'!PH95="","",'[1]Data Checking'!PH95)</f>
        <v/>
      </c>
      <c r="PE95" t="str">
        <f>IF('[1]Data Checking'!PI95="","",'[1]Data Checking'!PI95)</f>
        <v/>
      </c>
      <c r="PF95" t="str">
        <f>IF('[1]Data Checking'!PJ95="","",'[1]Data Checking'!PJ95)</f>
        <v/>
      </c>
      <c r="PG95" t="str">
        <f>IF('[1]Data Checking'!PK95="","",'[1]Data Checking'!PK95)</f>
        <v/>
      </c>
      <c r="PH95" t="str">
        <f>IF('[1]Data Checking'!PL95="","",'[1]Data Checking'!PL95)</f>
        <v/>
      </c>
      <c r="PI95" t="str">
        <f>IF('[1]Data Checking'!PM95="","",'[1]Data Checking'!PM95)</f>
        <v/>
      </c>
      <c r="PJ95" t="str">
        <f>IF('[1]Data Checking'!PN95="","",'[1]Data Checking'!PN95)</f>
        <v/>
      </c>
      <c r="PK95" t="str">
        <f>IF('[1]Data Checking'!PO95="","",'[1]Data Checking'!PO95)</f>
        <v/>
      </c>
      <c r="PL95" t="str">
        <f>IF('[1]Data Checking'!PP95="","",'[1]Data Checking'!PP95)</f>
        <v/>
      </c>
      <c r="PM95" t="str">
        <f>IF('[1]Data Checking'!PQ95="","",'[1]Data Checking'!PQ95)</f>
        <v/>
      </c>
      <c r="PN95" t="str">
        <f>IF('[1]Data Checking'!PR95="","",'[1]Data Checking'!PR95)</f>
        <v/>
      </c>
      <c r="PO95" t="str">
        <f>IF('[1]Data Checking'!PS95="","",'[1]Data Checking'!PS95)</f>
        <v/>
      </c>
      <c r="PP95" t="str">
        <f>IF('[1]Data Checking'!PT95="","",'[1]Data Checking'!PT95)</f>
        <v/>
      </c>
      <c r="PQ95" t="str">
        <f>IF('[1]Data Checking'!PU95="","",'[1]Data Checking'!PU95)</f>
        <v/>
      </c>
      <c r="PR95" t="str">
        <f>IF('[1]Data Checking'!PV95="","",'[1]Data Checking'!PV95)</f>
        <v/>
      </c>
      <c r="PS95" t="str">
        <f>IF('[1]Data Checking'!PW95="","",'[1]Data Checking'!PW95)</f>
        <v/>
      </c>
      <c r="PT95" t="str">
        <f>IF('[1]Data Checking'!PX95="","",'[1]Data Checking'!PX95)</f>
        <v/>
      </c>
      <c r="PU95" t="str">
        <f>IF('[1]Data Checking'!PY95="","",'[1]Data Checking'!PY95)</f>
        <v/>
      </c>
      <c r="PV95" t="str">
        <f>IF('[1]Data Checking'!PZ95="","",'[1]Data Checking'!PZ95)</f>
        <v/>
      </c>
      <c r="PW95" t="str">
        <f>IF('[1]Data Checking'!QA95="","",'[1]Data Checking'!QA95)</f>
        <v/>
      </c>
      <c r="PX95" t="str">
        <f>IF('[1]Data Checking'!QB95="","",'[1]Data Checking'!QB95)</f>
        <v/>
      </c>
      <c r="PY95" t="str">
        <f>IF('[1]Data Checking'!QC95="","",'[1]Data Checking'!QC95)</f>
        <v/>
      </c>
      <c r="PZ95" t="str">
        <f>IF('[1]Data Checking'!QD95="","",'[1]Data Checking'!QD95)</f>
        <v/>
      </c>
      <c r="QA95" t="str">
        <f>IF('[1]Data Checking'!QE95="","",'[1]Data Checking'!QE95)</f>
        <v/>
      </c>
      <c r="QB95" t="str">
        <f>IF('[1]Data Checking'!QF95="","",'[1]Data Checking'!QF95)</f>
        <v/>
      </c>
      <c r="QC95" t="str">
        <f>IF('[1]Data Checking'!QG95="","",'[1]Data Checking'!QG95)</f>
        <v/>
      </c>
      <c r="QD95" t="str">
        <f>IF('[1]Data Checking'!QH95="","",'[1]Data Checking'!QH95)</f>
        <v/>
      </c>
      <c r="QE95" t="str">
        <f>IF('[1]Data Checking'!QI95="","",'[1]Data Checking'!QI95)</f>
        <v/>
      </c>
      <c r="QF95" t="str">
        <f>IF('[1]Data Checking'!QJ95="","",'[1]Data Checking'!QJ95)</f>
        <v/>
      </c>
      <c r="QG95" t="str">
        <f>IF('[1]Data Checking'!QK95="","",'[1]Data Checking'!QK95)</f>
        <v/>
      </c>
      <c r="QH95" t="str">
        <f>IF('[1]Data Checking'!QL95="","",'[1]Data Checking'!QL95)</f>
        <v/>
      </c>
      <c r="QI95" t="str">
        <f>IF('[1]Data Checking'!QM95="","",'[1]Data Checking'!QM95)</f>
        <v/>
      </c>
      <c r="QJ95" t="str">
        <f>IF('[1]Data Checking'!QN95="","",'[1]Data Checking'!QN95)</f>
        <v/>
      </c>
      <c r="QK95" t="str">
        <f>IF('[1]Data Checking'!QO95="","",'[1]Data Checking'!QO95)</f>
        <v/>
      </c>
      <c r="QL95" t="str">
        <f>IF('[1]Data Checking'!QP95="","",'[1]Data Checking'!QP95)</f>
        <v/>
      </c>
      <c r="QM95" t="str">
        <f>IF('[1]Data Checking'!QQ95="","",'[1]Data Checking'!QQ95)</f>
        <v/>
      </c>
      <c r="QN95" t="str">
        <f>IF('[1]Data Checking'!QR95="","",'[1]Data Checking'!QR95)</f>
        <v/>
      </c>
      <c r="QO95" t="str">
        <f>IF('[1]Data Checking'!QS95="","",'[1]Data Checking'!QS95)</f>
        <v/>
      </c>
      <c r="QP95" t="str">
        <f>IF('[1]Data Checking'!QT95="","",'[1]Data Checking'!QT95)</f>
        <v/>
      </c>
      <c r="QQ95" t="str">
        <f>IF('[1]Data Checking'!QU95="","",'[1]Data Checking'!QU95)</f>
        <v/>
      </c>
      <c r="QR95" t="str">
        <f>IF('[1]Data Checking'!QV95="","",'[1]Data Checking'!QV95)</f>
        <v/>
      </c>
      <c r="QS95" t="str">
        <f>IF('[1]Data Checking'!QW95="","",'[1]Data Checking'!QW95)</f>
        <v/>
      </c>
      <c r="QT95" t="str">
        <f>IF('[1]Data Checking'!QX95="","",'[1]Data Checking'!QX95)</f>
        <v/>
      </c>
      <c r="QU95" t="str">
        <f>IF('[1]Data Checking'!QY95="","",'[1]Data Checking'!QY95)</f>
        <v/>
      </c>
      <c r="QV95" t="str">
        <f>IF('[1]Data Checking'!QZ95="","",'[1]Data Checking'!QZ95)</f>
        <v/>
      </c>
      <c r="QW95" t="str">
        <f>IF('[1]Data Checking'!RA95="","",'[1]Data Checking'!RA95)</f>
        <v/>
      </c>
      <c r="QX95" t="str">
        <f>IF('[1]Data Checking'!RB95="","",'[1]Data Checking'!RB95)</f>
        <v/>
      </c>
      <c r="QY95" t="str">
        <f>IF('[1]Data Checking'!RC95="","",'[1]Data Checking'!RC95)</f>
        <v/>
      </c>
      <c r="QZ95" t="str">
        <f>IF('[1]Data Checking'!RD95="","",'[1]Data Checking'!RD95)</f>
        <v/>
      </c>
      <c r="RA95" t="str">
        <f>IF('[1]Data Checking'!RE95="","",'[1]Data Checking'!RE95)</f>
        <v/>
      </c>
      <c r="RB95" t="str">
        <f>IF('[1]Data Checking'!RF95="","",'[1]Data Checking'!RF95)</f>
        <v/>
      </c>
      <c r="RC95" t="str">
        <f>IF('[1]Data Checking'!RG95="","",'[1]Data Checking'!RG95)</f>
        <v/>
      </c>
      <c r="RD95" t="str">
        <f>IF('[1]Data Checking'!RH95="","",'[1]Data Checking'!RH95)</f>
        <v/>
      </c>
      <c r="RE95" t="str">
        <f>IF('[1]Data Checking'!RI95="","",'[1]Data Checking'!RI95)</f>
        <v/>
      </c>
      <c r="RF95" t="str">
        <f>IF('[1]Data Checking'!RJ95="","",'[1]Data Checking'!RJ95)</f>
        <v/>
      </c>
      <c r="RG95" t="str">
        <f>IF('[1]Data Checking'!RK95="","",'[1]Data Checking'!RK95)</f>
        <v/>
      </c>
      <c r="RH95" t="str">
        <f>IF('[1]Data Checking'!RL95="","",'[1]Data Checking'!RL95)</f>
        <v/>
      </c>
      <c r="RI95" t="str">
        <f>IF('[1]Data Checking'!RM95="","",'[1]Data Checking'!RM95)</f>
        <v/>
      </c>
      <c r="RJ95" t="str">
        <f>IF('[1]Data Checking'!RN95="","",'[1]Data Checking'!RN95)</f>
        <v/>
      </c>
      <c r="RK95" t="str">
        <f>IF('[1]Data Checking'!RO95="","",'[1]Data Checking'!RO95)</f>
        <v/>
      </c>
      <c r="RL95" t="str">
        <f>IF('[1]Data Checking'!RP95="","",'[1]Data Checking'!RP95)</f>
        <v/>
      </c>
      <c r="RM95" t="str">
        <f>IF('[1]Data Checking'!RQ95="","",'[1]Data Checking'!RQ95)</f>
        <v/>
      </c>
      <c r="RN95" t="str">
        <f>IF('[1]Data Checking'!RR95="","",'[1]Data Checking'!RR95)</f>
        <v/>
      </c>
      <c r="RO95" t="str">
        <f>IF('[1]Data Checking'!RS95="","",'[1]Data Checking'!RS95)</f>
        <v/>
      </c>
      <c r="RP95" t="str">
        <f>IF('[1]Data Checking'!RT95="","",'[1]Data Checking'!RT95)</f>
        <v/>
      </c>
      <c r="RQ95" t="str">
        <f>IF('[1]Data Checking'!RU95="","",'[1]Data Checking'!RU95)</f>
        <v/>
      </c>
      <c r="RR95" t="str">
        <f>IF('[1]Data Checking'!RV95="","",'[1]Data Checking'!RV95)</f>
        <v/>
      </c>
      <c r="RS95" t="str">
        <f>IF('[1]Data Checking'!RW95="","",'[1]Data Checking'!RW95)</f>
        <v/>
      </c>
      <c r="RT95" t="str">
        <f>IF('[1]Data Checking'!RX95="","",'[1]Data Checking'!RX95)</f>
        <v/>
      </c>
      <c r="RU95" t="str">
        <f>IF('[1]Data Checking'!RY95="","",'[1]Data Checking'!RY95)</f>
        <v/>
      </c>
      <c r="RV95" t="str">
        <f>IF('[1]Data Checking'!RZ95="","",'[1]Data Checking'!RZ95)</f>
        <v/>
      </c>
      <c r="RW95" t="str">
        <f>IF('[1]Data Checking'!SA95="","",'[1]Data Checking'!SA95)</f>
        <v/>
      </c>
      <c r="RX95" t="str">
        <f>IF('[1]Data Checking'!SB95="","",'[1]Data Checking'!SB95)</f>
        <v/>
      </c>
      <c r="RY95" t="str">
        <f>IF('[1]Data Checking'!SC95="","",'[1]Data Checking'!SC95)</f>
        <v/>
      </c>
      <c r="RZ95" t="str">
        <f>IF('[1]Data Checking'!SD95="","",'[1]Data Checking'!SD95)</f>
        <v/>
      </c>
      <c r="SA95" t="str">
        <f>IF('[1]Data Checking'!SE95="","",'[1]Data Checking'!SE95)</f>
        <v/>
      </c>
      <c r="SB95" t="str">
        <f>IF('[1]Data Checking'!SF95="","",'[1]Data Checking'!SF95)</f>
        <v/>
      </c>
      <c r="SC95" t="str">
        <f>IF('[1]Data Checking'!SG95="","",'[1]Data Checking'!SG95)</f>
        <v/>
      </c>
      <c r="SD95" t="str">
        <f>IF('[1]Data Checking'!SH95="","",'[1]Data Checking'!SH95)</f>
        <v/>
      </c>
      <c r="SE95" t="str">
        <f>IF('[1]Data Checking'!SI95="","",'[1]Data Checking'!SI95)</f>
        <v/>
      </c>
      <c r="SF95" t="str">
        <f>IF('[1]Data Checking'!SJ95="","",'[1]Data Checking'!SJ95)</f>
        <v/>
      </c>
      <c r="SG95" t="str">
        <f>IF('[1]Data Checking'!SK95="","",'[1]Data Checking'!SK95)</f>
        <v/>
      </c>
      <c r="SH95" t="str">
        <f>IF('[1]Data Checking'!SL95="","",'[1]Data Checking'!SL95)</f>
        <v/>
      </c>
      <c r="SI95" t="str">
        <f>IF('[1]Data Checking'!SM95="","",'[1]Data Checking'!SM95)</f>
        <v/>
      </c>
      <c r="SJ95" t="str">
        <f>IF('[1]Data Checking'!SN95="","",'[1]Data Checking'!SN95)</f>
        <v/>
      </c>
      <c r="SK95" t="str">
        <f>IF('[1]Data Checking'!SO95="","",'[1]Data Checking'!SO95)</f>
        <v/>
      </c>
      <c r="SL95" t="str">
        <f>IF('[1]Data Checking'!SP95="","",'[1]Data Checking'!SP95)</f>
        <v/>
      </c>
      <c r="SM95" t="str">
        <f>IF('[1]Data Checking'!SQ95="","",'[1]Data Checking'!SQ95)</f>
        <v/>
      </c>
      <c r="SN95" t="str">
        <f>IF('[1]Data Checking'!SR95="","",'[1]Data Checking'!SR95)</f>
        <v/>
      </c>
      <c r="SO95" t="str">
        <f>IF('[1]Data Checking'!SS95="","",'[1]Data Checking'!SS95)</f>
        <v/>
      </c>
      <c r="SP95" t="str">
        <f>IF('[1]Data Checking'!ST95="","",'[1]Data Checking'!ST95)</f>
        <v/>
      </c>
      <c r="SQ95" t="str">
        <f>IF('[1]Data Checking'!SU95="","",'[1]Data Checking'!SU95)</f>
        <v/>
      </c>
      <c r="SR95" t="str">
        <f>IF('[1]Data Checking'!SV95="","",'[1]Data Checking'!SV95)</f>
        <v/>
      </c>
      <c r="SS95" t="str">
        <f>IF('[1]Data Checking'!SW95="","",'[1]Data Checking'!SW95)</f>
        <v/>
      </c>
      <c r="ST95" t="str">
        <f>IF('[1]Data Checking'!SX95="","",'[1]Data Checking'!SX95)</f>
        <v/>
      </c>
      <c r="SU95" t="str">
        <f>IF('[1]Data Checking'!SY95="","",'[1]Data Checking'!SY95)</f>
        <v/>
      </c>
      <c r="SV95" t="str">
        <f>IF('[1]Data Checking'!SZ95="","",'[1]Data Checking'!SZ95)</f>
        <v/>
      </c>
      <c r="SW95" t="str">
        <f>IF('[1]Data Checking'!TA95="","",'[1]Data Checking'!TA95)</f>
        <v/>
      </c>
      <c r="SX95" t="str">
        <f>IF('[1]Data Checking'!TB95="","",'[1]Data Checking'!TB95)</f>
        <v/>
      </c>
      <c r="SY95" t="str">
        <f>IF('[1]Data Checking'!TC95="","",'[1]Data Checking'!TC95)</f>
        <v/>
      </c>
      <c r="SZ95" t="str">
        <f>IF('[1]Data Checking'!TD95="","",'[1]Data Checking'!TD95)</f>
        <v/>
      </c>
      <c r="TA95" t="str">
        <f>IF('[1]Data Checking'!TE95="","",'[1]Data Checking'!TE95)</f>
        <v/>
      </c>
      <c r="TB95" t="str">
        <f>IF('[1]Data Checking'!TF95="","",'[1]Data Checking'!TF95)</f>
        <v/>
      </c>
      <c r="TC95" t="str">
        <f>IF('[1]Data Checking'!TG95="","",'[1]Data Checking'!TG95)</f>
        <v/>
      </c>
      <c r="TD95" t="str">
        <f>IF('[1]Data Checking'!TH95="","",'[1]Data Checking'!TH95)</f>
        <v/>
      </c>
      <c r="TE95" t="str">
        <f>IF('[1]Data Checking'!TI95="","",'[1]Data Checking'!TI95)</f>
        <v/>
      </c>
      <c r="TF95" t="str">
        <f>IF('[1]Data Checking'!TJ95="","",'[1]Data Checking'!TJ95)</f>
        <v/>
      </c>
      <c r="TG95" t="str">
        <f>IF('[1]Data Checking'!TK95="","",'[1]Data Checking'!TK95)</f>
        <v/>
      </c>
      <c r="TH95" t="str">
        <f>IF('[1]Data Checking'!TL95="","",'[1]Data Checking'!TL95)</f>
        <v/>
      </c>
      <c r="TI95" t="str">
        <f>IF('[1]Data Checking'!TM95="","",'[1]Data Checking'!TM95)</f>
        <v/>
      </c>
      <c r="TJ95">
        <f>IF('[1]Data Checking'!TN95="","",'[1]Data Checking'!TN95)</f>
        <v>0</v>
      </c>
      <c r="TK95">
        <f>IF('[1]Data Checking'!TO95="","",'[1]Data Checking'!TO95)</f>
        <v>0</v>
      </c>
      <c r="TL95">
        <f>IF('[1]Data Checking'!TP95="","",'[1]Data Checking'!TP95)</f>
        <v>0</v>
      </c>
      <c r="TM95">
        <f>IF('[1]Data Checking'!TQ95="","",'[1]Data Checking'!TQ95)</f>
        <v>0</v>
      </c>
      <c r="TN95">
        <f>IF('[1]Data Checking'!TR95="","",'[1]Data Checking'!TR95)</f>
        <v>0</v>
      </c>
      <c r="TO95" t="str">
        <f>IF('[1]Data Checking'!TS95="","",'[1]Data Checking'!TS95)</f>
        <v/>
      </c>
      <c r="TP95" t="str">
        <f>IF('[1]Data Checking'!TT95="","",'[1]Data Checking'!TT95)</f>
        <v/>
      </c>
      <c r="TQ95">
        <f>IF('[1]Data Checking'!TU95="","",'[1]Data Checking'!TU95)</f>
        <v>238059313</v>
      </c>
      <c r="TR95" t="str">
        <f>IF('[1]Data Checking'!TV95="","",'[1]Data Checking'!TV95)</f>
        <v>85d07d1d-4181-447c-a807-f6c1605259a9</v>
      </c>
      <c r="TS95">
        <f>IF('[1]Data Checking'!TW95="","",'[1]Data Checking'!TW95)</f>
        <v>44532.534629629627</v>
      </c>
      <c r="TT95" t="str">
        <f>IF('[1]Data Checking'!TX95="","",'[1]Data Checking'!TX95)</f>
        <v/>
      </c>
      <c r="TU95" t="str">
        <f>IF('[1]Data Checking'!TY95="","",'[1]Data Checking'!TY95)</f>
        <v/>
      </c>
      <c r="TV95" t="str">
        <f>IF('[1]Data Checking'!TZ95="","",'[1]Data Checking'!TZ95)</f>
        <v>submitted_via_web</v>
      </c>
      <c r="TW95" t="str">
        <f>IF('[1]Data Checking'!UA95="","",'[1]Data Checking'!UA95)</f>
        <v>icsm_haiti</v>
      </c>
      <c r="TX95" t="str">
        <f>IF('[1]Data Checking'!UB95="","",'[1]Data Checking'!UB95)</f>
        <v/>
      </c>
      <c r="TY95">
        <f>IF('[1]Data Checking'!UC95="","",'[1]Data Checking'!UC95)</f>
        <v>97</v>
      </c>
      <c r="TZ95" t="str">
        <f>IF('[1]Data Checking'!UD95="","",'[1]Data Checking'!UD95)</f>
        <v/>
      </c>
      <c r="UA95" t="e">
        <f>IF('[1]Data Checking'!UL95="","",'[1]Data Checking'!UL95)</f>
        <v>#REF!</v>
      </c>
      <c r="UB95" t="e">
        <f>IF('[1]Data Checking'!UM95="","",'[1]Data Checking'!UM95)</f>
        <v>#REF!</v>
      </c>
      <c r="UC95" t="e">
        <f>IF('[1]Data Checking'!UN95="","",'[1]Data Checking'!UN95)</f>
        <v>#REF!</v>
      </c>
    </row>
    <row r="96" spans="1:549">
      <c r="A96">
        <f>IF('[1]Data Checking'!D96="","",'[1]Data Checking'!D96)</f>
        <v>44525.543184108799</v>
      </c>
      <c r="B96">
        <f>IF('[1]Data Checking'!E96="","",'[1]Data Checking'!E96)</f>
        <v>44525.545680671297</v>
      </c>
      <c r="C96">
        <f>IF('[1]Data Checking'!F96="","",'[1]Data Checking'!F96)</f>
        <v>44525</v>
      </c>
      <c r="D96" t="str">
        <f>IF('[1]Data Checking'!H96="","",'[1]Data Checking'!H96)</f>
        <v>audit.csv</v>
      </c>
      <c r="E96" t="str">
        <f>IF('[1]Data Checking'!I96="","",'[1]Data Checking'!I96)</f>
        <v>icsm_haiti</v>
      </c>
      <c r="F96" t="str">
        <f>IF('[1]Data Checking'!J96="","",'[1]Data Checking'!J96)</f>
        <v/>
      </c>
      <c r="G96" t="str">
        <f>IF('[1]Data Checking'!K96="","",'[1]Data Checking'!K96)</f>
        <v/>
      </c>
      <c r="H96">
        <f>IF('[1]Data Checking'!L96="","",'[1]Data Checking'!L96)</f>
        <v>44525</v>
      </c>
      <c r="I96" t="str">
        <f>IF('[1]Data Checking'!M96="","",'[1]Data Checking'!M96)</f>
        <v>GOAL</v>
      </c>
      <c r="J96" t="str">
        <f>IF('[1]Data Checking'!N96="","",'[1]Data Checking'!N96)</f>
        <v/>
      </c>
      <c r="K96" t="str">
        <f>IF('[1]Data Checking'!O96="","",'[1]Data Checking'!O96)</f>
        <v>goal</v>
      </c>
      <c r="L96" t="str">
        <f>IF('[1]Data Checking'!P96="","",'[1]Data Checking'!P96)</f>
        <v>GOAL</v>
      </c>
      <c r="M96" t="str">
        <f>IF('[1]Data Checking'!Q96="","",'[1]Data Checking'!Q96)</f>
        <v>GOAL</v>
      </c>
      <c r="N96" t="str">
        <f>IF('[1]Data Checking'!R96="","",'[1]Data Checking'!R96)</f>
        <v>Goal enquêteur 1</v>
      </c>
      <c r="O96" t="str">
        <f>IF('[1]Data Checking'!S96="","",'[1]Data Checking'!S96)</f>
        <v/>
      </c>
      <c r="P96" t="str">
        <f>IF('[1]Data Checking'!T96="","",'[1]Data Checking'!T96)</f>
        <v>goal_1</v>
      </c>
      <c r="Q96" t="str">
        <f>IF('[1]Data Checking'!U96="","",'[1]Data Checking'!U96)</f>
        <v>Goal enquêteur 1</v>
      </c>
      <c r="R96" t="str">
        <f>IF('[1]Data Checking'!V96="","",'[1]Data Checking'!V96)</f>
        <v>Goal enquêteur 1</v>
      </c>
      <c r="S96" t="str">
        <f>IF('[1]Data Checking'!W96="","",'[1]Data Checking'!W96)</f>
        <v>Ouest</v>
      </c>
      <c r="T96" t="str">
        <f>IF('[1]Data Checking'!X96="","",'[1]Data Checking'!X96)</f>
        <v>Port-au-Prince</v>
      </c>
      <c r="U96" t="str">
        <f>IF('[1]Data Checking'!Y96="","",'[1]Data Checking'!Y96)</f>
        <v>HT0111</v>
      </c>
      <c r="V96" t="str">
        <f>IF('[1]Data Checking'!Z96="","",'[1]Data Checking'!Z96)</f>
        <v>Port-au-Prince</v>
      </c>
      <c r="W96" t="str">
        <f>IF('[1]Data Checking'!AA96="","",'[1]Data Checking'!AA96)</f>
        <v>1ere Section Turgeau</v>
      </c>
      <c r="X96" t="str">
        <f>IF('[1]Data Checking'!AB96="","",'[1]Data Checking'!AB96)</f>
        <v>HT0111-03</v>
      </c>
      <c r="Y96" t="str">
        <f>IF('[1]Data Checking'!AC96="","",'[1]Data Checking'!AC96)</f>
        <v>3e Section Martissant</v>
      </c>
      <c r="Z96" t="str">
        <f>IF('[1]Data Checking'!AD96="","",'[1]Data Checking'!AD96)</f>
        <v>Centre-ville de Port-au-Prince / Salomon</v>
      </c>
      <c r="AA96" t="str">
        <f>IF('[1]Data Checking'!AE96="","",'[1]Data Checking'!AE96)</f>
        <v/>
      </c>
      <c r="AB96" t="str">
        <f>IF('[1]Data Checking'!AF96="","",'[1]Data Checking'!AF96)</f>
        <v>pap_1</v>
      </c>
      <c r="AC96" t="str">
        <f>IF('[1]Data Checking'!AG96="","",'[1]Data Checking'!AG96)</f>
        <v>Centre-ville de Port-au-Prince / Salomon</v>
      </c>
      <c r="AD96" t="str">
        <f>IF('[1]Data Checking'!AH96="","",'[1]Data Checking'!AH96)</f>
        <v>Centre-ville de Port-au-Prince / Salomon</v>
      </c>
      <c r="AE96" t="str">
        <f>IF('[1]Data Checking'!AI96="","",'[1]Data Checking'!AI96)</f>
        <v>Marché Salomon</v>
      </c>
      <c r="AF96" t="str">
        <f>IF('[1]Data Checking'!AJ96="","",'[1]Data Checking'!AJ96)</f>
        <v/>
      </c>
      <c r="AG96" t="str">
        <f>IF('[1]Data Checking'!AK96="","",'[1]Data Checking'!AK96)</f>
        <v>salomon</v>
      </c>
      <c r="AH96" t="str">
        <f>IF('[1]Data Checking'!AL96="","",'[1]Data Checking'!AL96)</f>
        <v>Marché Salomon</v>
      </c>
      <c r="AI96" t="str">
        <f>IF('[1]Data Checking'!AM96="","",'[1]Data Checking'!AM96)</f>
        <v>Marché Salomon</v>
      </c>
      <c r="AJ96" t="str">
        <f>IF('[1]Data Checking'!AN96="","",'[1]Data Checking'!AN96)</f>
        <v>Milieu urbain</v>
      </c>
      <c r="AK96" t="str">
        <f>IF('[1]Data Checking'!AO96="","",'[1]Data Checking'!AO96)</f>
        <v>Enquête auprès d'un marchand</v>
      </c>
      <c r="AL96" t="str">
        <f>IF('[1]Data Checking'!AP96="","",'[1]Data Checking'!AP96)</f>
        <v>Oui</v>
      </c>
      <c r="AM96" t="str">
        <f>IF('[1]Data Checking'!AQ96="","",'[1]Data Checking'!AQ96)</f>
        <v/>
      </c>
      <c r="AN96" t="str">
        <f>IF('[1]Data Checking'!AR96="","",'[1]Data Checking'!AR96)</f>
        <v>Oui</v>
      </c>
      <c r="AO96" t="str">
        <f>IF('[1]Data Checking'!AS96="","",'[1]Data Checking'!AS96)</f>
        <v/>
      </c>
      <c r="AP96" t="str">
        <f>IF('[1]Data Checking'!AT96="","",'[1]Data Checking'!AT96)</f>
        <v>Homme</v>
      </c>
      <c r="AQ96">
        <f>IF('[1]Data Checking'!AU96="","",'[1]Data Checking'!AU96)</f>
        <v>44525</v>
      </c>
      <c r="AR96">
        <f>IF('[1]Data Checking'!AV96="","",'[1]Data Checking'!AV96)</f>
        <v>44525</v>
      </c>
      <c r="AS96" t="str">
        <f>IF('[1]Data Checking'!AW96="","",'[1]Data Checking'!AW96)</f>
        <v>Détaillant mobile</v>
      </c>
      <c r="AT96" t="str">
        <f>IF('[1]Data Checking'!AX96="","",'[1]Data Checking'!AX96)</f>
        <v/>
      </c>
      <c r="AU96" t="str">
        <f>IF('[1]Data Checking'!AY96="","",'[1]Data Checking'!AY96)</f>
        <v>Charbon de bois</v>
      </c>
      <c r="AV96">
        <f>IF('[1]Data Checking'!AZ96="","",'[1]Data Checking'!AZ96)</f>
        <v>0</v>
      </c>
      <c r="AW96">
        <f>IF('[1]Data Checking'!BA96="","",'[1]Data Checking'!BA96)</f>
        <v>0</v>
      </c>
      <c r="AX96">
        <f>IF('[1]Data Checking'!BB96="","",'[1]Data Checking'!BB96)</f>
        <v>1</v>
      </c>
      <c r="AY96">
        <f>IF('[1]Data Checking'!BC96="","",'[1]Data Checking'!BC96)</f>
        <v>0</v>
      </c>
      <c r="AZ96" t="str">
        <f>IF('[1]Data Checking'!BD96="","",'[1]Data Checking'!BD96)</f>
        <v>charbon</v>
      </c>
      <c r="BA96" t="str">
        <f>IF('[1]Data Checking'!BE96="","",'[1]Data Checking'!BE96)</f>
        <v>Charbon de bois</v>
      </c>
      <c r="BB96" t="str">
        <f>IF('[1]Data Checking'!BF96="","",'[1]Data Checking'!BF96)</f>
        <v>En espèces (Gourde)</v>
      </c>
      <c r="BC96">
        <f>IF('[1]Data Checking'!BG96="","",'[1]Data Checking'!BG96)</f>
        <v>1</v>
      </c>
      <c r="BD96">
        <f>IF('[1]Data Checking'!BH96="","",'[1]Data Checking'!BH96)</f>
        <v>0</v>
      </c>
      <c r="BE96">
        <f>IF('[1]Data Checking'!BI96="","",'[1]Data Checking'!BI96)</f>
        <v>0</v>
      </c>
      <c r="BF96">
        <f>IF('[1]Data Checking'!BJ96="","",'[1]Data Checking'!BJ96)</f>
        <v>0</v>
      </c>
      <c r="BG96">
        <f>IF('[1]Data Checking'!BK96="","",'[1]Data Checking'!BK96)</f>
        <v>0</v>
      </c>
      <c r="BH96">
        <f>IF('[1]Data Checking'!BL96="","",'[1]Data Checking'!BL96)</f>
        <v>0</v>
      </c>
      <c r="BI96">
        <f>IF('[1]Data Checking'!BM96="","",'[1]Data Checking'!BM96)</f>
        <v>0</v>
      </c>
      <c r="BJ96">
        <f>IF('[1]Data Checking'!BN96="","",'[1]Data Checking'!BN96)</f>
        <v>0</v>
      </c>
      <c r="BK96">
        <f>IF('[1]Data Checking'!BO96="","",'[1]Data Checking'!BO96)</f>
        <v>0</v>
      </c>
      <c r="BL96">
        <f>IF('[1]Data Checking'!BP96="","",'[1]Data Checking'!BP96)</f>
        <v>0</v>
      </c>
      <c r="BM96" t="str">
        <f>IF('[1]Data Checking'!BQ96="","",'[1]Data Checking'!BQ96)</f>
        <v/>
      </c>
      <c r="BN96" t="str">
        <f>IF('[1]Data Checking'!BR96="","",'[1]Data Checking'!BR96)</f>
        <v>Je ne sais pas / Je ne souhaite pas répondre</v>
      </c>
      <c r="BO96" t="str">
        <f>IF('[1]Data Checking'!BS96="","",'[1]Data Checking'!BS96)</f>
        <v>Moins de 20</v>
      </c>
      <c r="BP96" t="str">
        <f>IF('[1]Data Checking'!BT96="","",'[1]Data Checking'!BT96)</f>
        <v/>
      </c>
      <c r="BQ96" t="str">
        <f>IF('[1]Data Checking'!BU96="","",'[1]Data Checking'!BU96)</f>
        <v/>
      </c>
      <c r="BR96" t="str">
        <f>IF('[1]Data Checking'!BV96="","",'[1]Data Checking'!BV96)</f>
        <v/>
      </c>
      <c r="BS96" t="str">
        <f>IF('[1]Data Checking'!BW96="","",'[1]Data Checking'!BW96)</f>
        <v/>
      </c>
      <c r="BT96" t="str">
        <f>IF('[1]Data Checking'!BX96="","",'[1]Data Checking'!BX96)</f>
        <v/>
      </c>
      <c r="BU96" t="str">
        <f>IF('[1]Data Checking'!BY96="","",'[1]Data Checking'!BY96)</f>
        <v/>
      </c>
      <c r="BV96" t="str">
        <f>IF('[1]Data Checking'!BZ96="","",'[1]Data Checking'!BZ96)</f>
        <v/>
      </c>
      <c r="BW96" t="str">
        <f>IF('[1]Data Checking'!CA96="","",'[1]Data Checking'!CA96)</f>
        <v/>
      </c>
      <c r="BX96" t="str">
        <f>IF('[1]Data Checking'!CB96="","",'[1]Data Checking'!CB96)</f>
        <v/>
      </c>
      <c r="BY96" t="str">
        <f>IF('[1]Data Checking'!CC96="","",'[1]Data Checking'!CC96)</f>
        <v/>
      </c>
      <c r="BZ96" t="str">
        <f>IF('[1]Data Checking'!CD96="","",'[1]Data Checking'!CD96)</f>
        <v/>
      </c>
      <c r="CA96" t="str">
        <f>IF('[1]Data Checking'!CE96="","",'[1]Data Checking'!CE96)</f>
        <v/>
      </c>
      <c r="CB96" t="str">
        <f>IF('[1]Data Checking'!CF96="","",'[1]Data Checking'!CF96)</f>
        <v/>
      </c>
      <c r="CC96" t="str">
        <f>IF('[1]Data Checking'!CG96="","",'[1]Data Checking'!CG96)</f>
        <v/>
      </c>
      <c r="CD96" t="str">
        <f>IF('[1]Data Checking'!CH96="","",'[1]Data Checking'!CH96)</f>
        <v/>
      </c>
      <c r="CE96" t="str">
        <f>IF('[1]Data Checking'!CI96="","",'[1]Data Checking'!CI96)</f>
        <v/>
      </c>
      <c r="CF96" t="str">
        <f>IF('[1]Data Checking'!CJ96="","",'[1]Data Checking'!CJ96)</f>
        <v/>
      </c>
      <c r="CG96" t="str">
        <f>IF('[1]Data Checking'!CK96="","",'[1]Data Checking'!CK96)</f>
        <v/>
      </c>
      <c r="CH96" t="str">
        <f>IF('[1]Data Checking'!CL96="","",'[1]Data Checking'!CL96)</f>
        <v/>
      </c>
      <c r="CI96" t="str">
        <f>IF('[1]Data Checking'!CM96="","",'[1]Data Checking'!CM96)</f>
        <v/>
      </c>
      <c r="CJ96" t="str">
        <f>IF('[1]Data Checking'!CN96="","",'[1]Data Checking'!CN96)</f>
        <v/>
      </c>
      <c r="CK96" t="str">
        <f>IF('[1]Data Checking'!CO96="","",'[1]Data Checking'!CO96)</f>
        <v/>
      </c>
      <c r="CL96" t="str">
        <f>IF('[1]Data Checking'!CP96="","",'[1]Data Checking'!CP96)</f>
        <v/>
      </c>
      <c r="CM96" t="str">
        <f>IF('[1]Data Checking'!CQ96="","",'[1]Data Checking'!CQ96)</f>
        <v/>
      </c>
      <c r="CN96" t="str">
        <f>IF('[1]Data Checking'!CR96="","",'[1]Data Checking'!CR96)</f>
        <v/>
      </c>
      <c r="CO96" t="str">
        <f>IF('[1]Data Checking'!CS96="","",'[1]Data Checking'!CS96)</f>
        <v/>
      </c>
      <c r="CP96" t="str">
        <f>IF('[1]Data Checking'!CT96="","",'[1]Data Checking'!CT96)</f>
        <v/>
      </c>
      <c r="CQ96" t="str">
        <f>IF('[1]Data Checking'!CU96="","",'[1]Data Checking'!CU96)</f>
        <v/>
      </c>
      <c r="CR96" t="str">
        <f>IF('[1]Data Checking'!CV96="","",'[1]Data Checking'!CV96)</f>
        <v/>
      </c>
      <c r="CS96" t="str">
        <f>IF('[1]Data Checking'!CW96="","",'[1]Data Checking'!CW96)</f>
        <v/>
      </c>
      <c r="CT96" t="str">
        <f>IF('[1]Data Checking'!CX96="","",'[1]Data Checking'!CX96)</f>
        <v/>
      </c>
      <c r="CU96" t="str">
        <f>IF('[1]Data Checking'!CY96="","",'[1]Data Checking'!CY96)</f>
        <v/>
      </c>
      <c r="CV96" t="str">
        <f>IF('[1]Data Checking'!CZ96="","",'[1]Data Checking'!CZ96)</f>
        <v/>
      </c>
      <c r="CW96" t="str">
        <f>IF('[1]Data Checking'!DA96="","",'[1]Data Checking'!DA96)</f>
        <v/>
      </c>
      <c r="CX96" t="str">
        <f>IF('[1]Data Checking'!DB96="","",'[1]Data Checking'!DB96)</f>
        <v/>
      </c>
      <c r="CY96" t="str">
        <f>IF('[1]Data Checking'!DC96="","",'[1]Data Checking'!DC96)</f>
        <v/>
      </c>
      <c r="CZ96" t="str">
        <f>IF('[1]Data Checking'!DD96="","",'[1]Data Checking'!DD96)</f>
        <v/>
      </c>
      <c r="DA96" t="str">
        <f>IF('[1]Data Checking'!DE96="","",'[1]Data Checking'!DE96)</f>
        <v/>
      </c>
      <c r="DB96" t="str">
        <f>IF('[1]Data Checking'!DF96="","",'[1]Data Checking'!DF96)</f>
        <v/>
      </c>
      <c r="DC96" t="str">
        <f>IF('[1]Data Checking'!DG96="","",'[1]Data Checking'!DG96)</f>
        <v/>
      </c>
      <c r="DD96" t="str">
        <f>IF('[1]Data Checking'!DH96="","",'[1]Data Checking'!DH96)</f>
        <v/>
      </c>
      <c r="DE96" t="str">
        <f>IF('[1]Data Checking'!DI96="","",'[1]Data Checking'!DI96)</f>
        <v/>
      </c>
      <c r="DF96" t="str">
        <f>IF('[1]Data Checking'!DJ96="","",'[1]Data Checking'!DJ96)</f>
        <v/>
      </c>
      <c r="DG96" t="str">
        <f>IF('[1]Data Checking'!DK96="","",'[1]Data Checking'!DK96)</f>
        <v/>
      </c>
      <c r="DH96" t="str">
        <f>IF('[1]Data Checking'!DL96="","",'[1]Data Checking'!DL96)</f>
        <v/>
      </c>
      <c r="DI96" t="str">
        <f>IF('[1]Data Checking'!DM96="","",'[1]Data Checking'!DM96)</f>
        <v/>
      </c>
      <c r="DJ96" t="str">
        <f>IF('[1]Data Checking'!DN96="","",'[1]Data Checking'!DN96)</f>
        <v/>
      </c>
      <c r="DK96" t="str">
        <f>IF('[1]Data Checking'!DO96="","",'[1]Data Checking'!DO96)</f>
        <v/>
      </c>
      <c r="DL96" t="str">
        <f>IF('[1]Data Checking'!DP96="","",'[1]Data Checking'!DP96)</f>
        <v/>
      </c>
      <c r="DM96" t="str">
        <f>IF('[1]Data Checking'!DQ96="","",'[1]Data Checking'!DQ96)</f>
        <v/>
      </c>
      <c r="DN96" t="str">
        <f>IF('[1]Data Checking'!DR96="","",'[1]Data Checking'!DR96)</f>
        <v/>
      </c>
      <c r="DO96" t="str">
        <f>IF('[1]Data Checking'!DS96="","",'[1]Data Checking'!DS96)</f>
        <v/>
      </c>
      <c r="DP96" t="str">
        <f>IF('[1]Data Checking'!DT96="","",'[1]Data Checking'!DT96)</f>
        <v/>
      </c>
      <c r="DQ96" t="str">
        <f>IF('[1]Data Checking'!DU96="","",'[1]Data Checking'!DU96)</f>
        <v/>
      </c>
      <c r="DR96" t="str">
        <f>IF('[1]Data Checking'!DV96="","",'[1]Data Checking'!DV96)</f>
        <v/>
      </c>
      <c r="DS96" t="str">
        <f>IF('[1]Data Checking'!DW96="","",'[1]Data Checking'!DW96)</f>
        <v/>
      </c>
      <c r="DT96" t="str">
        <f>IF('[1]Data Checking'!DX96="","",'[1]Data Checking'!DX96)</f>
        <v/>
      </c>
      <c r="DU96" t="str">
        <f>IF('[1]Data Checking'!DY96="","",'[1]Data Checking'!DY96)</f>
        <v/>
      </c>
      <c r="DV96" t="str">
        <f>IF('[1]Data Checking'!DZ96="","",'[1]Data Checking'!DZ96)</f>
        <v/>
      </c>
      <c r="DW96" t="str">
        <f>IF('[1]Data Checking'!EA96="","",'[1]Data Checking'!EA96)</f>
        <v/>
      </c>
      <c r="DX96" t="str">
        <f>IF('[1]Data Checking'!EB96="","",'[1]Data Checking'!EB96)</f>
        <v/>
      </c>
      <c r="DY96" t="str">
        <f>IF('[1]Data Checking'!EC96="","",'[1]Data Checking'!EC96)</f>
        <v/>
      </c>
      <c r="DZ96" t="str">
        <f>IF('[1]Data Checking'!ED96="","",'[1]Data Checking'!ED96)</f>
        <v/>
      </c>
      <c r="EA96" t="str">
        <f>IF('[1]Data Checking'!EE96="","",'[1]Data Checking'!EE96)</f>
        <v/>
      </c>
      <c r="EB96" t="str">
        <f>IF('[1]Data Checking'!EF96="","",'[1]Data Checking'!EF96)</f>
        <v/>
      </c>
      <c r="EC96" t="str">
        <f>IF('[1]Data Checking'!EG96="","",'[1]Data Checking'!EG96)</f>
        <v/>
      </c>
      <c r="ED96" t="str">
        <f>IF('[1]Data Checking'!EH96="","",'[1]Data Checking'!EH96)</f>
        <v/>
      </c>
      <c r="EE96" t="str">
        <f>IF('[1]Data Checking'!EI96="","",'[1]Data Checking'!EI96)</f>
        <v/>
      </c>
      <c r="EF96" t="str">
        <f>IF('[1]Data Checking'!EJ96="","",'[1]Data Checking'!EJ96)</f>
        <v/>
      </c>
      <c r="EG96" t="str">
        <f>IF('[1]Data Checking'!EK96="","",'[1]Data Checking'!EK96)</f>
        <v/>
      </c>
      <c r="EH96" t="str">
        <f>IF('[1]Data Checking'!EL96="","",'[1]Data Checking'!EL96)</f>
        <v/>
      </c>
      <c r="EI96" t="str">
        <f>IF('[1]Data Checking'!EM96="","",'[1]Data Checking'!EM96)</f>
        <v/>
      </c>
      <c r="EJ96" t="str">
        <f>IF('[1]Data Checking'!EN96="","",'[1]Data Checking'!EN96)</f>
        <v/>
      </c>
      <c r="EK96" t="str">
        <f>IF('[1]Data Checking'!EO96="","",'[1]Data Checking'!EO96)</f>
        <v/>
      </c>
      <c r="EL96" t="str">
        <f>IF('[1]Data Checking'!EP96="","",'[1]Data Checking'!EP96)</f>
        <v/>
      </c>
      <c r="EM96" t="str">
        <f>IF('[1]Data Checking'!EQ96="","",'[1]Data Checking'!EQ96)</f>
        <v/>
      </c>
      <c r="EN96" t="str">
        <f>IF('[1]Data Checking'!ER96="","",'[1]Data Checking'!ER96)</f>
        <v/>
      </c>
      <c r="EO96" t="str">
        <f>IF('[1]Data Checking'!ES96="","",'[1]Data Checking'!ES96)</f>
        <v/>
      </c>
      <c r="EP96" t="str">
        <f>IF('[1]Data Checking'!ET96="","",'[1]Data Checking'!ET96)</f>
        <v/>
      </c>
      <c r="EQ96" t="str">
        <f>IF('[1]Data Checking'!EU96="","",'[1]Data Checking'!EU96)</f>
        <v/>
      </c>
      <c r="ER96" t="str">
        <f>IF('[1]Data Checking'!EV96="","",'[1]Data Checking'!EV96)</f>
        <v/>
      </c>
      <c r="ES96" t="str">
        <f>IF('[1]Data Checking'!EW96="","",'[1]Data Checking'!EW96)</f>
        <v/>
      </c>
      <c r="ET96" t="str">
        <f>IF('[1]Data Checking'!EX96="","",'[1]Data Checking'!EX96)</f>
        <v/>
      </c>
      <c r="EU96" t="str">
        <f>IF('[1]Data Checking'!EY96="","",'[1]Data Checking'!EY96)</f>
        <v/>
      </c>
      <c r="EV96" t="str">
        <f>IF('[1]Data Checking'!EZ96="","",'[1]Data Checking'!EZ96)</f>
        <v/>
      </c>
      <c r="EW96" t="str">
        <f>IF('[1]Data Checking'!FA96="","",'[1]Data Checking'!FA96)</f>
        <v/>
      </c>
      <c r="EX96" t="str">
        <f>IF('[1]Data Checking'!FB96="","",'[1]Data Checking'!FB96)</f>
        <v/>
      </c>
      <c r="EY96" t="str">
        <f>IF('[1]Data Checking'!FC96="","",'[1]Data Checking'!FC96)</f>
        <v/>
      </c>
      <c r="EZ96" t="str">
        <f>IF('[1]Data Checking'!FD96="","",'[1]Data Checking'!FD96)</f>
        <v/>
      </c>
      <c r="FA96" t="str">
        <f>IF('[1]Data Checking'!FE96="","",'[1]Data Checking'!FE96)</f>
        <v/>
      </c>
      <c r="FB96" t="str">
        <f>IF('[1]Data Checking'!FF96="","",'[1]Data Checking'!FF96)</f>
        <v/>
      </c>
      <c r="FC96" t="str">
        <f>IF('[1]Data Checking'!FG96="","",'[1]Data Checking'!FG96)</f>
        <v/>
      </c>
      <c r="FD96" t="str">
        <f>IF('[1]Data Checking'!FH96="","",'[1]Data Checking'!FH96)</f>
        <v/>
      </c>
      <c r="FE96" t="str">
        <f>IF('[1]Data Checking'!FI96="","",'[1]Data Checking'!FI96)</f>
        <v/>
      </c>
      <c r="FF96" t="str">
        <f>IF('[1]Data Checking'!FJ96="","",'[1]Data Checking'!FJ96)</f>
        <v/>
      </c>
      <c r="FG96" t="str">
        <f>IF('[1]Data Checking'!FK96="","",'[1]Data Checking'!FK96)</f>
        <v/>
      </c>
      <c r="FH96" t="str">
        <f>IF('[1]Data Checking'!FL96="","",'[1]Data Checking'!FL96)</f>
        <v/>
      </c>
      <c r="FI96" t="str">
        <f>IF('[1]Data Checking'!FM96="","",'[1]Data Checking'!FM96)</f>
        <v/>
      </c>
      <c r="FJ96" t="str">
        <f>IF('[1]Data Checking'!FN96="","",'[1]Data Checking'!FN96)</f>
        <v/>
      </c>
      <c r="FK96" t="str">
        <f>IF('[1]Data Checking'!FO96="","",'[1]Data Checking'!FO96)</f>
        <v/>
      </c>
      <c r="FL96" t="str">
        <f>IF('[1]Data Checking'!FP96="","",'[1]Data Checking'!FP96)</f>
        <v/>
      </c>
      <c r="FM96" t="str">
        <f>IF('[1]Data Checking'!FQ96="","",'[1]Data Checking'!FQ96)</f>
        <v/>
      </c>
      <c r="FN96" t="str">
        <f>IF('[1]Data Checking'!FR96="","",'[1]Data Checking'!FR96)</f>
        <v/>
      </c>
      <c r="FO96" t="str">
        <f>IF('[1]Data Checking'!FS96="","",'[1]Data Checking'!FS96)</f>
        <v/>
      </c>
      <c r="FP96" t="str">
        <f>IF('[1]Data Checking'!FT96="","",'[1]Data Checking'!FT96)</f>
        <v/>
      </c>
      <c r="FQ96" t="str">
        <f>IF('[1]Data Checking'!FU96="","",'[1]Data Checking'!FU96)</f>
        <v/>
      </c>
      <c r="FR96" t="str">
        <f>IF('[1]Data Checking'!FV96="","",'[1]Data Checking'!FV96)</f>
        <v/>
      </c>
      <c r="FS96" t="str">
        <f>IF('[1]Data Checking'!FW96="","",'[1]Data Checking'!FW96)</f>
        <v/>
      </c>
      <c r="FT96" t="str">
        <f>IF('[1]Data Checking'!FX96="","",'[1]Data Checking'!FX96)</f>
        <v/>
      </c>
      <c r="FU96" t="str">
        <f>IF('[1]Data Checking'!FY96="","",'[1]Data Checking'!FY96)</f>
        <v/>
      </c>
      <c r="FV96" t="str">
        <f>IF('[1]Data Checking'!FZ96="","",'[1]Data Checking'!FZ96)</f>
        <v/>
      </c>
      <c r="FW96" t="str">
        <f>IF('[1]Data Checking'!GA96="","",'[1]Data Checking'!GA96)</f>
        <v/>
      </c>
      <c r="FX96" t="str">
        <f>IF('[1]Data Checking'!GB96="","",'[1]Data Checking'!GB96)</f>
        <v/>
      </c>
      <c r="FY96" t="str">
        <f>IF('[1]Data Checking'!GC96="","",'[1]Data Checking'!GC96)</f>
        <v/>
      </c>
      <c r="FZ96" t="str">
        <f>IF('[1]Data Checking'!GD96="","",'[1]Data Checking'!GD96)</f>
        <v/>
      </c>
      <c r="GA96" t="str">
        <f>IF('[1]Data Checking'!GE96="","",'[1]Data Checking'!GE96)</f>
        <v/>
      </c>
      <c r="GB96" t="str">
        <f>IF('[1]Data Checking'!GF96="","",'[1]Data Checking'!GF96)</f>
        <v/>
      </c>
      <c r="GC96" t="str">
        <f>IF('[1]Data Checking'!GG96="","",'[1]Data Checking'!GG96)</f>
        <v/>
      </c>
      <c r="GD96" t="str">
        <f>IF('[1]Data Checking'!GH96="","",'[1]Data Checking'!GH96)</f>
        <v/>
      </c>
      <c r="GE96" t="str">
        <f>IF('[1]Data Checking'!GI96="","",'[1]Data Checking'!GI96)</f>
        <v/>
      </c>
      <c r="GF96" t="str">
        <f>IF('[1]Data Checking'!GJ96="","",'[1]Data Checking'!GJ96)</f>
        <v/>
      </c>
      <c r="GG96" t="str">
        <f>IF('[1]Data Checking'!GK96="","",'[1]Data Checking'!GK96)</f>
        <v/>
      </c>
      <c r="GH96" t="str">
        <f>IF('[1]Data Checking'!GL96="","",'[1]Data Checking'!GL96)</f>
        <v/>
      </c>
      <c r="GI96" t="str">
        <f>IF('[1]Data Checking'!GM96="","",'[1]Data Checking'!GM96)</f>
        <v/>
      </c>
      <c r="GJ96" t="str">
        <f>IF('[1]Data Checking'!GN96="","",'[1]Data Checking'!GN96)</f>
        <v/>
      </c>
      <c r="GK96" t="str">
        <f>IF('[1]Data Checking'!GO96="","",'[1]Data Checking'!GO96)</f>
        <v/>
      </c>
      <c r="GL96" t="str">
        <f>IF('[1]Data Checking'!GP96="","",'[1]Data Checking'!GP96)</f>
        <v/>
      </c>
      <c r="GM96" t="str">
        <f>IF('[1]Data Checking'!GQ96="","",'[1]Data Checking'!GQ96)</f>
        <v/>
      </c>
      <c r="GN96" t="str">
        <f>IF('[1]Data Checking'!GR96="","",'[1]Data Checking'!GR96)</f>
        <v/>
      </c>
      <c r="GO96" t="str">
        <f>IF('[1]Data Checking'!GS96="","",'[1]Data Checking'!GS96)</f>
        <v/>
      </c>
      <c r="GP96" t="str">
        <f>IF('[1]Data Checking'!GT96="","",'[1]Data Checking'!GT96)</f>
        <v/>
      </c>
      <c r="GQ96" t="str">
        <f>IF('[1]Data Checking'!GU96="","",'[1]Data Checking'!GU96)</f>
        <v/>
      </c>
      <c r="GR96" t="str">
        <f>IF('[1]Data Checking'!GV96="","",'[1]Data Checking'!GV96)</f>
        <v/>
      </c>
      <c r="GS96" t="str">
        <f>IF('[1]Data Checking'!GW96="","",'[1]Data Checking'!GW96)</f>
        <v/>
      </c>
      <c r="GT96" t="str">
        <f>IF('[1]Data Checking'!GX96="","",'[1]Data Checking'!GX96)</f>
        <v/>
      </c>
      <c r="GU96" t="str">
        <f>IF('[1]Data Checking'!GY96="","",'[1]Data Checking'!GY96)</f>
        <v/>
      </c>
      <c r="GV96" t="str">
        <f>IF('[1]Data Checking'!GZ96="","",'[1]Data Checking'!GZ96)</f>
        <v/>
      </c>
      <c r="GW96" t="str">
        <f>IF('[1]Data Checking'!HA96="","",'[1]Data Checking'!HA96)</f>
        <v/>
      </c>
      <c r="GX96" t="str">
        <f>IF('[1]Data Checking'!HB96="","",'[1]Data Checking'!HB96)</f>
        <v/>
      </c>
      <c r="GY96" t="str">
        <f>IF('[1]Data Checking'!HC96="","",'[1]Data Checking'!HC96)</f>
        <v/>
      </c>
      <c r="GZ96" t="str">
        <f>IF('[1]Data Checking'!HD96="","",'[1]Data Checking'!HD96)</f>
        <v/>
      </c>
      <c r="HA96" t="str">
        <f>IF('[1]Data Checking'!HE96="","",'[1]Data Checking'!HE96)</f>
        <v/>
      </c>
      <c r="HB96" t="str">
        <f>IF('[1]Data Checking'!HF96="","",'[1]Data Checking'!HF96)</f>
        <v/>
      </c>
      <c r="HC96" t="str">
        <f>IF('[1]Data Checking'!HG96="","",'[1]Data Checking'!HG96)</f>
        <v/>
      </c>
      <c r="HD96" t="str">
        <f>IF('[1]Data Checking'!HH96="","",'[1]Data Checking'!HH96)</f>
        <v/>
      </c>
      <c r="HE96" t="str">
        <f>IF('[1]Data Checking'!HI96="","",'[1]Data Checking'!HI96)</f>
        <v/>
      </c>
      <c r="HF96" t="str">
        <f>IF('[1]Data Checking'!HJ96="","",'[1]Data Checking'!HJ96)</f>
        <v/>
      </c>
      <c r="HG96" t="str">
        <f>IF('[1]Data Checking'!HK96="","",'[1]Data Checking'!HK96)</f>
        <v/>
      </c>
      <c r="HH96" t="str">
        <f>IF('[1]Data Checking'!HL96="","",'[1]Data Checking'!HL96)</f>
        <v/>
      </c>
      <c r="HI96" t="str">
        <f>IF('[1]Data Checking'!HM96="","",'[1]Data Checking'!HM96)</f>
        <v/>
      </c>
      <c r="HJ96" t="str">
        <f>IF('[1]Data Checking'!HN96="","",'[1]Data Checking'!HN96)</f>
        <v/>
      </c>
      <c r="HK96" t="str">
        <f>IF('[1]Data Checking'!HO96="","",'[1]Data Checking'!HO96)</f>
        <v/>
      </c>
      <c r="HL96" t="str">
        <f>IF('[1]Data Checking'!HP96="","",'[1]Data Checking'!HP96)</f>
        <v/>
      </c>
      <c r="HM96" t="str">
        <f>IF('[1]Data Checking'!HQ96="","",'[1]Data Checking'!HQ96)</f>
        <v/>
      </c>
      <c r="HN96" t="str">
        <f>IF('[1]Data Checking'!HR96="","",'[1]Data Checking'!HR96)</f>
        <v/>
      </c>
      <c r="HO96" t="str">
        <f>IF('[1]Data Checking'!HS96="","",'[1]Data Checking'!HS96)</f>
        <v/>
      </c>
      <c r="HP96" t="str">
        <f>IF('[1]Data Checking'!HT96="","",'[1]Data Checking'!HT96)</f>
        <v/>
      </c>
      <c r="HQ96" t="str">
        <f>IF('[1]Data Checking'!HU96="","",'[1]Data Checking'!HU96)</f>
        <v/>
      </c>
      <c r="HR96" t="str">
        <f>IF('[1]Data Checking'!HV96="","",'[1]Data Checking'!HV96)</f>
        <v/>
      </c>
      <c r="HS96" t="str">
        <f>IF('[1]Data Checking'!HW96="","",'[1]Data Checking'!HW96)</f>
        <v/>
      </c>
      <c r="HT96" t="str">
        <f>IF('[1]Data Checking'!HX96="","",'[1]Data Checking'!HX96)</f>
        <v/>
      </c>
      <c r="HU96" t="str">
        <f>IF('[1]Data Checking'!HY96="","",'[1]Data Checking'!HY96)</f>
        <v/>
      </c>
      <c r="HV96" t="str">
        <f>IF('[1]Data Checking'!HZ96="","",'[1]Data Checking'!HZ96)</f>
        <v/>
      </c>
      <c r="HW96" t="str">
        <f>IF('[1]Data Checking'!IA96="","",'[1]Data Checking'!IA96)</f>
        <v/>
      </c>
      <c r="HX96" t="str">
        <f>IF('[1]Data Checking'!IB96="","",'[1]Data Checking'!IB96)</f>
        <v/>
      </c>
      <c r="HY96" t="str">
        <f>IF('[1]Data Checking'!IC96="","",'[1]Data Checking'!IC96)</f>
        <v/>
      </c>
      <c r="HZ96">
        <f>IF('[1]Data Checking'!ID96="","",'[1]Data Checking'!ID96)</f>
        <v>75</v>
      </c>
      <c r="IA96" t="str">
        <f>IF('[1]Data Checking'!IE96="","",'[1]Data Checking'!IE96)</f>
        <v>Je ne sais pas, je ne souhaite pas répondre</v>
      </c>
      <c r="IB96" t="str">
        <f>IF('[1]Data Checking'!IF96="","",'[1]Data Checking'!IF96)</f>
        <v>Je ne sais pas, je ne souhaite pas répondre</v>
      </c>
      <c r="IC96" t="str">
        <f>IF('[1]Data Checking'!IG96="","",'[1]Data Checking'!IG96)</f>
        <v/>
      </c>
      <c r="ID96" t="str">
        <f>IF('[1]Data Checking'!IH96="","",'[1]Data Checking'!IH96)</f>
        <v/>
      </c>
      <c r="IE96" t="str">
        <f>IF('[1]Data Checking'!II96="","",'[1]Data Checking'!II96)</f>
        <v/>
      </c>
      <c r="IF96" t="str">
        <f>IF('[1]Data Checking'!IJ96="","",'[1]Data Checking'!IJ96)</f>
        <v/>
      </c>
      <c r="IG96" t="str">
        <f>IF('[1]Data Checking'!IK96="","",'[1]Data Checking'!IK96)</f>
        <v/>
      </c>
      <c r="IH96" t="str">
        <f>IF('[1]Data Checking'!IL96="","",'[1]Data Checking'!IL96)</f>
        <v/>
      </c>
      <c r="II96" t="str">
        <f>IF('[1]Data Checking'!IM96="","",'[1]Data Checking'!IM96)</f>
        <v/>
      </c>
      <c r="IJ96" t="str">
        <f>IF('[1]Data Checking'!IN96="","",'[1]Data Checking'!IN96)</f>
        <v/>
      </c>
      <c r="IK96" t="str">
        <f>IF('[1]Data Checking'!IO96="","",'[1]Data Checking'!IO96)</f>
        <v>Je ne sais pas, je ne souhaite pas répondre</v>
      </c>
      <c r="IL96">
        <f>IF('[1]Data Checking'!IP96="","",'[1]Data Checking'!IP96)</f>
        <v>0</v>
      </c>
      <c r="IM96">
        <f>IF('[1]Data Checking'!IQ96="","",'[1]Data Checking'!IQ96)</f>
        <v>0</v>
      </c>
      <c r="IN96">
        <f>IF('[1]Data Checking'!IR96="","",'[1]Data Checking'!IR96)</f>
        <v>0</v>
      </c>
      <c r="IO96">
        <f>IF('[1]Data Checking'!IS96="","",'[1]Data Checking'!IS96)</f>
        <v>0</v>
      </c>
      <c r="IP96">
        <f>IF('[1]Data Checking'!IT96="","",'[1]Data Checking'!IT96)</f>
        <v>0</v>
      </c>
      <c r="IQ96">
        <f>IF('[1]Data Checking'!IU96="","",'[1]Data Checking'!IU96)</f>
        <v>0</v>
      </c>
      <c r="IR96">
        <f>IF('[1]Data Checking'!IV96="","",'[1]Data Checking'!IV96)</f>
        <v>0</v>
      </c>
      <c r="IS96">
        <f>IF('[1]Data Checking'!IW96="","",'[1]Data Checking'!IW96)</f>
        <v>1</v>
      </c>
      <c r="IT96" t="str">
        <f>IF('[1]Data Checking'!IX96="","",'[1]Data Checking'!IX96)</f>
        <v/>
      </c>
      <c r="IU96" t="str">
        <f>IF('[1]Data Checking'!IY96="","",'[1]Data Checking'!IY96)</f>
        <v>Je ne sais pas, je ne souhaite pas répondre</v>
      </c>
      <c r="IV96" t="str">
        <f>IF('[1]Data Checking'!IZ96="","",'[1]Data Checking'!IZ96)</f>
        <v/>
      </c>
      <c r="IW96" t="str">
        <f>IF('[1]Data Checking'!JA96="","",'[1]Data Checking'!JA96)</f>
        <v/>
      </c>
      <c r="IX96" t="str">
        <f>IF('[1]Data Checking'!JB96="","",'[1]Data Checking'!JB96)</f>
        <v/>
      </c>
      <c r="IY96" t="str">
        <f>IF('[1]Data Checking'!JC96="","",'[1]Data Checking'!JC96)</f>
        <v/>
      </c>
      <c r="IZ96" t="str">
        <f>IF('[1]Data Checking'!JD96="","",'[1]Data Checking'!JD96)</f>
        <v/>
      </c>
      <c r="JA96" t="str">
        <f>IF('[1]Data Checking'!JE96="","",'[1]Data Checking'!JE96)</f>
        <v/>
      </c>
      <c r="JB96" t="str">
        <f>IF('[1]Data Checking'!JF96="","",'[1]Data Checking'!JF96)</f>
        <v/>
      </c>
      <c r="JC96" t="str">
        <f>IF('[1]Data Checking'!JG96="","",'[1]Data Checking'!JG96)</f>
        <v/>
      </c>
      <c r="JD96" t="str">
        <f>IF('[1]Data Checking'!JH96="","",'[1]Data Checking'!JH96)</f>
        <v/>
      </c>
      <c r="JE96" t="str">
        <f>IF('[1]Data Checking'!JI96="","",'[1]Data Checking'!JI96)</f>
        <v/>
      </c>
      <c r="JF96" t="str">
        <f>IF('[1]Data Checking'!JJ96="","",'[1]Data Checking'!JJ96)</f>
        <v/>
      </c>
      <c r="JG96" t="str">
        <f>IF('[1]Data Checking'!JK96="","",'[1]Data Checking'!JK96)</f>
        <v/>
      </c>
      <c r="JH96" t="str">
        <f>IF('[1]Data Checking'!JL96="","",'[1]Data Checking'!JL96)</f>
        <v/>
      </c>
      <c r="JI96" t="str">
        <f>IF('[1]Data Checking'!JM96="","",'[1]Data Checking'!JM96)</f>
        <v/>
      </c>
      <c r="JJ96" t="str">
        <f>IF('[1]Data Checking'!JN96="","",'[1]Data Checking'!JN96)</f>
        <v/>
      </c>
      <c r="JK96" t="str">
        <f>IF('[1]Data Checking'!JO96="","",'[1]Data Checking'!JO96)</f>
        <v/>
      </c>
      <c r="JL96" t="str">
        <f>IF('[1]Data Checking'!JP96="","",'[1]Data Checking'!JP96)</f>
        <v/>
      </c>
      <c r="JM96" t="str">
        <f>IF('[1]Data Checking'!JQ96="","",'[1]Data Checking'!JQ96)</f>
        <v/>
      </c>
      <c r="JN96" t="str">
        <f>IF('[1]Data Checking'!JR96="","",'[1]Data Checking'!JR96)</f>
        <v/>
      </c>
      <c r="JO96" t="str">
        <f>IF('[1]Data Checking'!JS96="","",'[1]Data Checking'!JS96)</f>
        <v/>
      </c>
      <c r="JP96" t="str">
        <f>IF('[1]Data Checking'!JT96="","",'[1]Data Checking'!JT96)</f>
        <v/>
      </c>
      <c r="JQ96" t="str">
        <f>IF('[1]Data Checking'!JU96="","",'[1]Data Checking'!JU96)</f>
        <v/>
      </c>
      <c r="JR96" t="str">
        <f>IF('[1]Data Checking'!JV96="","",'[1]Data Checking'!JV96)</f>
        <v/>
      </c>
      <c r="JS96" t="str">
        <f>IF('[1]Data Checking'!JW96="","",'[1]Data Checking'!JW96)</f>
        <v/>
      </c>
      <c r="JT96" t="str">
        <f>IF('[1]Data Checking'!JX96="","",'[1]Data Checking'!JX96)</f>
        <v/>
      </c>
      <c r="JU96" t="str">
        <f>IF('[1]Data Checking'!JY96="","",'[1]Data Checking'!JY96)</f>
        <v/>
      </c>
      <c r="JV96" t="str">
        <f>IF('[1]Data Checking'!JZ96="","",'[1]Data Checking'!JZ96)</f>
        <v/>
      </c>
      <c r="JW96" t="str">
        <f>IF('[1]Data Checking'!KA96="","",'[1]Data Checking'!KA96)</f>
        <v/>
      </c>
      <c r="JX96" t="str">
        <f>IF('[1]Data Checking'!KB96="","",'[1]Data Checking'!KB96)</f>
        <v/>
      </c>
      <c r="JY96" t="str">
        <f>IF('[1]Data Checking'!KC96="","",'[1]Data Checking'!KC96)</f>
        <v/>
      </c>
      <c r="JZ96" t="str">
        <f>IF('[1]Data Checking'!KD96="","",'[1]Data Checking'!KD96)</f>
        <v/>
      </c>
      <c r="KA96" t="str">
        <f>IF('[1]Data Checking'!KE96="","",'[1]Data Checking'!KE96)</f>
        <v/>
      </c>
      <c r="KB96" t="str">
        <f>IF('[1]Data Checking'!KF96="","",'[1]Data Checking'!KF96)</f>
        <v/>
      </c>
      <c r="KC96" t="str">
        <f>IF('[1]Data Checking'!KG96="","",'[1]Data Checking'!KG96)</f>
        <v/>
      </c>
      <c r="KD96" t="str">
        <f>IF('[1]Data Checking'!KH96="","",'[1]Data Checking'!KH96)</f>
        <v/>
      </c>
      <c r="KE96" t="str">
        <f>IF('[1]Data Checking'!KI96="","",'[1]Data Checking'!KI96)</f>
        <v/>
      </c>
      <c r="KF96" t="str">
        <f>IF('[1]Data Checking'!KJ96="","",'[1]Data Checking'!KJ96)</f>
        <v/>
      </c>
      <c r="KG96" t="str">
        <f>IF('[1]Data Checking'!KK96="","",'[1]Data Checking'!KK96)</f>
        <v/>
      </c>
      <c r="KH96" t="str">
        <f>IF('[1]Data Checking'!KL96="","",'[1]Data Checking'!KL96)</f>
        <v/>
      </c>
      <c r="KI96" t="str">
        <f>IF('[1]Data Checking'!KM96="","",'[1]Data Checking'!KM96)</f>
        <v/>
      </c>
      <c r="KJ96" t="str">
        <f>IF('[1]Data Checking'!KN96="","",'[1]Data Checking'!KN96)</f>
        <v/>
      </c>
      <c r="KK96" t="str">
        <f>IF('[1]Data Checking'!KO96="","",'[1]Data Checking'!KO96)</f>
        <v/>
      </c>
      <c r="KL96" t="str">
        <f>IF('[1]Data Checking'!KP96="","",'[1]Data Checking'!KP96)</f>
        <v/>
      </c>
      <c r="KM96" t="str">
        <f>IF('[1]Data Checking'!KQ96="","",'[1]Data Checking'!KQ96)</f>
        <v/>
      </c>
      <c r="KN96" t="str">
        <f>IF('[1]Data Checking'!KR96="","",'[1]Data Checking'!KR96)</f>
        <v/>
      </c>
      <c r="KO96" t="str">
        <f>IF('[1]Data Checking'!KS96="","",'[1]Data Checking'!KS96)</f>
        <v/>
      </c>
      <c r="KP96" t="str">
        <f>IF('[1]Data Checking'!KT96="","",'[1]Data Checking'!KT96)</f>
        <v/>
      </c>
      <c r="KQ96" t="str">
        <f>IF('[1]Data Checking'!KU96="","",'[1]Data Checking'!KU96)</f>
        <v/>
      </c>
      <c r="KR96" t="str">
        <f>IF('[1]Data Checking'!KV96="","",'[1]Data Checking'!KV96)</f>
        <v/>
      </c>
      <c r="KS96" t="str">
        <f>IF('[1]Data Checking'!KW96="","",'[1]Data Checking'!KW96)</f>
        <v/>
      </c>
      <c r="KT96" t="str">
        <f>IF('[1]Data Checking'!KX96="","",'[1]Data Checking'!KX96)</f>
        <v/>
      </c>
      <c r="KU96" t="str">
        <f>IF('[1]Data Checking'!KY96="","",'[1]Data Checking'!KY96)</f>
        <v/>
      </c>
      <c r="KV96" t="str">
        <f>IF('[1]Data Checking'!KZ96="","",'[1]Data Checking'!KZ96)</f>
        <v/>
      </c>
      <c r="KW96" t="str">
        <f>IF('[1]Data Checking'!LA96="","",'[1]Data Checking'!LA96)</f>
        <v/>
      </c>
      <c r="KX96" t="str">
        <f>IF('[1]Data Checking'!LB96="","",'[1]Data Checking'!LB96)</f>
        <v/>
      </c>
      <c r="KY96" t="str">
        <f>IF('[1]Data Checking'!LC96="","",'[1]Data Checking'!LC96)</f>
        <v/>
      </c>
      <c r="KZ96" t="str">
        <f>IF('[1]Data Checking'!LD96="","",'[1]Data Checking'!LD96)</f>
        <v/>
      </c>
      <c r="LA96" t="str">
        <f>IF('[1]Data Checking'!LE96="","",'[1]Data Checking'!LE96)</f>
        <v/>
      </c>
      <c r="LB96" t="str">
        <f>IF('[1]Data Checking'!LF96="","",'[1]Data Checking'!LF96)</f>
        <v/>
      </c>
      <c r="LC96" t="str">
        <f>IF('[1]Data Checking'!LG96="","",'[1]Data Checking'!LG96)</f>
        <v/>
      </c>
      <c r="LD96" t="str">
        <f>IF('[1]Data Checking'!LH96="","",'[1]Data Checking'!LH96)</f>
        <v/>
      </c>
      <c r="LE96" t="str">
        <f>IF('[1]Data Checking'!LI96="","",'[1]Data Checking'!LI96)</f>
        <v/>
      </c>
      <c r="LF96" t="str">
        <f>IF('[1]Data Checking'!LJ96="","",'[1]Data Checking'!LJ96)</f>
        <v/>
      </c>
      <c r="LG96" t="str">
        <f>IF('[1]Data Checking'!LK96="","",'[1]Data Checking'!LK96)</f>
        <v/>
      </c>
      <c r="LH96" t="str">
        <f>IF('[1]Data Checking'!LL96="","",'[1]Data Checking'!LL96)</f>
        <v/>
      </c>
      <c r="LI96" t="str">
        <f>IF('[1]Data Checking'!LM96="","",'[1]Data Checking'!LM96)</f>
        <v/>
      </c>
      <c r="LJ96" t="str">
        <f>IF('[1]Data Checking'!LN96="","",'[1]Data Checking'!LN96)</f>
        <v/>
      </c>
      <c r="LK96" t="str">
        <f>IF('[1]Data Checking'!LO96="","",'[1]Data Checking'!LO96)</f>
        <v/>
      </c>
      <c r="LL96" t="str">
        <f>IF('[1]Data Checking'!LP96="","",'[1]Data Checking'!LP96)</f>
        <v/>
      </c>
      <c r="LM96" t="str">
        <f>IF('[1]Data Checking'!LQ96="","",'[1]Data Checking'!LQ96)</f>
        <v/>
      </c>
      <c r="LN96" t="str">
        <f>IF('[1]Data Checking'!LR96="","",'[1]Data Checking'!LR96)</f>
        <v/>
      </c>
      <c r="LO96" t="str">
        <f>IF('[1]Data Checking'!LS96="","",'[1]Data Checking'!LS96)</f>
        <v/>
      </c>
      <c r="LP96" t="str">
        <f>IF('[1]Data Checking'!LT96="","",'[1]Data Checking'!LT96)</f>
        <v/>
      </c>
      <c r="LQ96" t="str">
        <f>IF('[1]Data Checking'!LU96="","",'[1]Data Checking'!LU96)</f>
        <v/>
      </c>
      <c r="LR96" t="str">
        <f>IF('[1]Data Checking'!LV96="","",'[1]Data Checking'!LV96)</f>
        <v/>
      </c>
      <c r="LS96" t="str">
        <f>IF('[1]Data Checking'!LW96="","",'[1]Data Checking'!LW96)</f>
        <v/>
      </c>
      <c r="LT96" t="str">
        <f>IF('[1]Data Checking'!LX96="","",'[1]Data Checking'!LX96)</f>
        <v/>
      </c>
      <c r="LU96" t="str">
        <f>IF('[1]Data Checking'!LY96="","",'[1]Data Checking'!LY96)</f>
        <v/>
      </c>
      <c r="LV96" t="str">
        <f>IF('[1]Data Checking'!LZ96="","",'[1]Data Checking'!LZ96)</f>
        <v/>
      </c>
      <c r="LW96" t="str">
        <f>IF('[1]Data Checking'!MA96="","",'[1]Data Checking'!MA96)</f>
        <v/>
      </c>
      <c r="LX96" t="str">
        <f>IF('[1]Data Checking'!MB96="","",'[1]Data Checking'!MB96)</f>
        <v/>
      </c>
      <c r="LY96" t="str">
        <f>IF('[1]Data Checking'!MC96="","",'[1]Data Checking'!MC96)</f>
        <v/>
      </c>
      <c r="LZ96" t="str">
        <f>IF('[1]Data Checking'!MD96="","",'[1]Data Checking'!MD96)</f>
        <v/>
      </c>
      <c r="MA96" t="str">
        <f>IF('[1]Data Checking'!ME96="","",'[1]Data Checking'!ME96)</f>
        <v/>
      </c>
      <c r="MB96" t="str">
        <f>IF('[1]Data Checking'!MF96="","",'[1]Data Checking'!MF96)</f>
        <v/>
      </c>
      <c r="MC96" t="str">
        <f>IF('[1]Data Checking'!MG96="","",'[1]Data Checking'!MG96)</f>
        <v/>
      </c>
      <c r="MD96" t="str">
        <f>IF('[1]Data Checking'!MH96="","",'[1]Data Checking'!MH96)</f>
        <v/>
      </c>
      <c r="ME96" t="str">
        <f>IF('[1]Data Checking'!MI96="","",'[1]Data Checking'!MI96)</f>
        <v/>
      </c>
      <c r="MF96" t="str">
        <f>IF('[1]Data Checking'!MJ96="","",'[1]Data Checking'!MJ96)</f>
        <v/>
      </c>
      <c r="MG96" t="str">
        <f>IF('[1]Data Checking'!MK96="","",'[1]Data Checking'!MK96)</f>
        <v/>
      </c>
      <c r="MH96" t="str">
        <f>IF('[1]Data Checking'!ML96="","",'[1]Data Checking'!ML96)</f>
        <v/>
      </c>
      <c r="MI96" t="str">
        <f>IF('[1]Data Checking'!MM96="","",'[1]Data Checking'!MM96)</f>
        <v/>
      </c>
      <c r="MJ96" t="str">
        <f>IF('[1]Data Checking'!MN96="","",'[1]Data Checking'!MN96)</f>
        <v/>
      </c>
      <c r="MK96" t="str">
        <f>IF('[1]Data Checking'!MO96="","",'[1]Data Checking'!MO96)</f>
        <v/>
      </c>
      <c r="ML96" t="str">
        <f>IF('[1]Data Checking'!MP96="","",'[1]Data Checking'!MP96)</f>
        <v/>
      </c>
      <c r="MM96" t="str">
        <f>IF('[1]Data Checking'!MQ96="","",'[1]Data Checking'!MQ96)</f>
        <v/>
      </c>
      <c r="MN96" t="str">
        <f>IF('[1]Data Checking'!MR96="","",'[1]Data Checking'!MR96)</f>
        <v/>
      </c>
      <c r="MO96" t="str">
        <f>IF('[1]Data Checking'!MS96="","",'[1]Data Checking'!MS96)</f>
        <v/>
      </c>
      <c r="MP96" t="str">
        <f>IF('[1]Data Checking'!MT96="","",'[1]Data Checking'!MT96)</f>
        <v/>
      </c>
      <c r="MQ96" t="str">
        <f>IF('[1]Data Checking'!MU96="","",'[1]Data Checking'!MU96)</f>
        <v/>
      </c>
      <c r="MR96" t="str">
        <f>IF('[1]Data Checking'!MV96="","",'[1]Data Checking'!MV96)</f>
        <v/>
      </c>
      <c r="MS96" t="str">
        <f>IF('[1]Data Checking'!MW96="","",'[1]Data Checking'!MW96)</f>
        <v/>
      </c>
      <c r="MT96" t="str">
        <f>IF('[1]Data Checking'!MX96="","",'[1]Data Checking'!MX96)</f>
        <v/>
      </c>
      <c r="MU96" t="str">
        <f>IF('[1]Data Checking'!MY96="","",'[1]Data Checking'!MY96)</f>
        <v/>
      </c>
      <c r="MV96" t="str">
        <f>IF('[1]Data Checking'!MZ96="","",'[1]Data Checking'!MZ96)</f>
        <v/>
      </c>
      <c r="MW96" t="str">
        <f>IF('[1]Data Checking'!NA96="","",'[1]Data Checking'!NA96)</f>
        <v/>
      </c>
      <c r="MX96" t="str">
        <f>IF('[1]Data Checking'!NB96="","",'[1]Data Checking'!NB96)</f>
        <v/>
      </c>
      <c r="MY96" t="str">
        <f>IF('[1]Data Checking'!NC96="","",'[1]Data Checking'!NC96)</f>
        <v/>
      </c>
      <c r="MZ96" t="str">
        <f>IF('[1]Data Checking'!ND96="","",'[1]Data Checking'!ND96)</f>
        <v/>
      </c>
      <c r="NA96" t="str">
        <f>IF('[1]Data Checking'!NE96="","",'[1]Data Checking'!NE96)</f>
        <v/>
      </c>
      <c r="NB96" t="str">
        <f>IF('[1]Data Checking'!NF96="","",'[1]Data Checking'!NF96)</f>
        <v/>
      </c>
      <c r="NC96" t="str">
        <f>IF('[1]Data Checking'!NG96="","",'[1]Data Checking'!NG96)</f>
        <v/>
      </c>
      <c r="ND96" t="str">
        <f>IF('[1]Data Checking'!NH96="","",'[1]Data Checking'!NH96)</f>
        <v/>
      </c>
      <c r="NE96" t="str">
        <f>IF('[1]Data Checking'!NI96="","",'[1]Data Checking'!NI96)</f>
        <v/>
      </c>
      <c r="NF96" t="str">
        <f>IF('[1]Data Checking'!NJ96="","",'[1]Data Checking'!NJ96)</f>
        <v/>
      </c>
      <c r="NG96" t="str">
        <f>IF('[1]Data Checking'!NK96="","",'[1]Data Checking'!NK96)</f>
        <v/>
      </c>
      <c r="NH96" t="str">
        <f>IF('[1]Data Checking'!NL96="","",'[1]Data Checking'!NL96)</f>
        <v/>
      </c>
      <c r="NI96" t="str">
        <f>IF('[1]Data Checking'!NM96="","",'[1]Data Checking'!NM96)</f>
        <v/>
      </c>
      <c r="NJ96" t="str">
        <f>IF('[1]Data Checking'!NN96="","",'[1]Data Checking'!NN96)</f>
        <v/>
      </c>
      <c r="NK96" t="str">
        <f>IF('[1]Data Checking'!NO96="","",'[1]Data Checking'!NO96)</f>
        <v/>
      </c>
      <c r="NL96" t="str">
        <f>IF('[1]Data Checking'!NP96="","",'[1]Data Checking'!NP96)</f>
        <v/>
      </c>
      <c r="NM96" t="str">
        <f>IF('[1]Data Checking'!NQ96="","",'[1]Data Checking'!NQ96)</f>
        <v/>
      </c>
      <c r="NN96" t="str">
        <f>IF('[1]Data Checking'!NR96="","",'[1]Data Checking'!NR96)</f>
        <v/>
      </c>
      <c r="NO96" t="str">
        <f>IF('[1]Data Checking'!NS96="","",'[1]Data Checking'!NS96)</f>
        <v/>
      </c>
      <c r="NP96" t="str">
        <f>IF('[1]Data Checking'!NT96="","",'[1]Data Checking'!NT96)</f>
        <v/>
      </c>
      <c r="NQ96" t="str">
        <f>IF('[1]Data Checking'!NU96="","",'[1]Data Checking'!NU96)</f>
        <v/>
      </c>
      <c r="NR96" t="str">
        <f>IF('[1]Data Checking'!NV96="","",'[1]Data Checking'!NV96)</f>
        <v/>
      </c>
      <c r="NS96" t="str">
        <f>IF('[1]Data Checking'!NW96="","",'[1]Data Checking'!NW96)</f>
        <v/>
      </c>
      <c r="NT96" t="str">
        <f>IF('[1]Data Checking'!NX96="","",'[1]Data Checking'!NX96)</f>
        <v/>
      </c>
      <c r="NU96" t="str">
        <f>IF('[1]Data Checking'!NY96="","",'[1]Data Checking'!NY96)</f>
        <v/>
      </c>
      <c r="NV96" t="str">
        <f>IF('[1]Data Checking'!NZ96="","",'[1]Data Checking'!NZ96)</f>
        <v/>
      </c>
      <c r="NW96" t="str">
        <f>IF('[1]Data Checking'!OA96="","",'[1]Data Checking'!OA96)</f>
        <v/>
      </c>
      <c r="NX96" t="str">
        <f>IF('[1]Data Checking'!OB96="","",'[1]Data Checking'!OB96)</f>
        <v/>
      </c>
      <c r="NY96" t="str">
        <f>IF('[1]Data Checking'!OC96="","",'[1]Data Checking'!OC96)</f>
        <v/>
      </c>
      <c r="NZ96" t="str">
        <f>IF('[1]Data Checking'!OD96="","",'[1]Data Checking'!OD96)</f>
        <v/>
      </c>
      <c r="OA96" t="str">
        <f>IF('[1]Data Checking'!OE96="","",'[1]Data Checking'!OE96)</f>
        <v/>
      </c>
      <c r="OB96" t="str">
        <f>IF('[1]Data Checking'!OF96="","",'[1]Data Checking'!OF96)</f>
        <v/>
      </c>
      <c r="OC96" t="str">
        <f>IF('[1]Data Checking'!OG96="","",'[1]Data Checking'!OG96)</f>
        <v/>
      </c>
      <c r="OD96" t="str">
        <f>IF('[1]Data Checking'!OH96="","",'[1]Data Checking'!OH96)</f>
        <v/>
      </c>
      <c r="OE96" t="str">
        <f>IF('[1]Data Checking'!OI96="","",'[1]Data Checking'!OI96)</f>
        <v/>
      </c>
      <c r="OF96" t="str">
        <f>IF('[1]Data Checking'!OJ96="","",'[1]Data Checking'!OJ96)</f>
        <v/>
      </c>
      <c r="OG96" t="str">
        <f>IF('[1]Data Checking'!OK96="","",'[1]Data Checking'!OK96)</f>
        <v/>
      </c>
      <c r="OH96" t="str">
        <f>IF('[1]Data Checking'!OL96="","",'[1]Data Checking'!OL96)</f>
        <v/>
      </c>
      <c r="OI96" t="str">
        <f>IF('[1]Data Checking'!OM96="","",'[1]Data Checking'!OM96)</f>
        <v/>
      </c>
      <c r="OJ96" t="str">
        <f>IF('[1]Data Checking'!ON96="","",'[1]Data Checking'!ON96)</f>
        <v/>
      </c>
      <c r="OK96" t="str">
        <f>IF('[1]Data Checking'!OO96="","",'[1]Data Checking'!OO96)</f>
        <v/>
      </c>
      <c r="OL96" t="str">
        <f>IF('[1]Data Checking'!OP96="","",'[1]Data Checking'!OP96)</f>
        <v/>
      </c>
      <c r="OM96" t="str">
        <f>IF('[1]Data Checking'!OQ96="","",'[1]Data Checking'!OQ96)</f>
        <v/>
      </c>
      <c r="ON96" t="str">
        <f>IF('[1]Data Checking'!OR96="","",'[1]Data Checking'!OR96)</f>
        <v/>
      </c>
      <c r="OO96" t="str">
        <f>IF('[1]Data Checking'!OS96="","",'[1]Data Checking'!OS96)</f>
        <v/>
      </c>
      <c r="OP96" t="str">
        <f>IF('[1]Data Checking'!OT96="","",'[1]Data Checking'!OT96)</f>
        <v/>
      </c>
      <c r="OQ96" t="str">
        <f>IF('[1]Data Checking'!OU96="","",'[1]Data Checking'!OU96)</f>
        <v/>
      </c>
      <c r="OR96" t="str">
        <f>IF('[1]Data Checking'!OV96="","",'[1]Data Checking'!OV96)</f>
        <v/>
      </c>
      <c r="OS96" t="str">
        <f>IF('[1]Data Checking'!OW96="","",'[1]Data Checking'!OW96)</f>
        <v/>
      </c>
      <c r="OT96" t="str">
        <f>IF('[1]Data Checking'!OX96="","",'[1]Data Checking'!OX96)</f>
        <v/>
      </c>
      <c r="OU96" t="str">
        <f>IF('[1]Data Checking'!OY96="","",'[1]Data Checking'!OY96)</f>
        <v/>
      </c>
      <c r="OV96" t="str">
        <f>IF('[1]Data Checking'!OZ96="","",'[1]Data Checking'!OZ96)</f>
        <v/>
      </c>
      <c r="OW96" t="str">
        <f>IF('[1]Data Checking'!PA96="","",'[1]Data Checking'!PA96)</f>
        <v/>
      </c>
      <c r="OX96" t="str">
        <f>IF('[1]Data Checking'!PB96="","",'[1]Data Checking'!PB96)</f>
        <v/>
      </c>
      <c r="OY96" t="str">
        <f>IF('[1]Data Checking'!PC96="","",'[1]Data Checking'!PC96)</f>
        <v/>
      </c>
      <c r="OZ96" t="str">
        <f>IF('[1]Data Checking'!PD96="","",'[1]Data Checking'!PD96)</f>
        <v/>
      </c>
      <c r="PA96" t="str">
        <f>IF('[1]Data Checking'!PE96="","",'[1]Data Checking'!PE96)</f>
        <v/>
      </c>
      <c r="PB96" t="str">
        <f>IF('[1]Data Checking'!PF96="","",'[1]Data Checking'!PF96)</f>
        <v/>
      </c>
      <c r="PC96" t="str">
        <f>IF('[1]Data Checking'!PG96="","",'[1]Data Checking'!PG96)</f>
        <v/>
      </c>
      <c r="PD96" t="str">
        <f>IF('[1]Data Checking'!PH96="","",'[1]Data Checking'!PH96)</f>
        <v/>
      </c>
      <c r="PE96" t="str">
        <f>IF('[1]Data Checking'!PI96="","",'[1]Data Checking'!PI96)</f>
        <v/>
      </c>
      <c r="PF96" t="str">
        <f>IF('[1]Data Checking'!PJ96="","",'[1]Data Checking'!PJ96)</f>
        <v/>
      </c>
      <c r="PG96" t="str">
        <f>IF('[1]Data Checking'!PK96="","",'[1]Data Checking'!PK96)</f>
        <v/>
      </c>
      <c r="PH96" t="str">
        <f>IF('[1]Data Checking'!PL96="","",'[1]Data Checking'!PL96)</f>
        <v/>
      </c>
      <c r="PI96" t="str">
        <f>IF('[1]Data Checking'!PM96="","",'[1]Data Checking'!PM96)</f>
        <v/>
      </c>
      <c r="PJ96" t="str">
        <f>IF('[1]Data Checking'!PN96="","",'[1]Data Checking'!PN96)</f>
        <v/>
      </c>
      <c r="PK96" t="str">
        <f>IF('[1]Data Checking'!PO96="","",'[1]Data Checking'!PO96)</f>
        <v/>
      </c>
      <c r="PL96" t="str">
        <f>IF('[1]Data Checking'!PP96="","",'[1]Data Checking'!PP96)</f>
        <v/>
      </c>
      <c r="PM96" t="str">
        <f>IF('[1]Data Checking'!PQ96="","",'[1]Data Checking'!PQ96)</f>
        <v/>
      </c>
      <c r="PN96" t="str">
        <f>IF('[1]Data Checking'!PR96="","",'[1]Data Checking'!PR96)</f>
        <v/>
      </c>
      <c r="PO96" t="str">
        <f>IF('[1]Data Checking'!PS96="","",'[1]Data Checking'!PS96)</f>
        <v/>
      </c>
      <c r="PP96" t="str">
        <f>IF('[1]Data Checking'!PT96="","",'[1]Data Checking'!PT96)</f>
        <v/>
      </c>
      <c r="PQ96" t="str">
        <f>IF('[1]Data Checking'!PU96="","",'[1]Data Checking'!PU96)</f>
        <v/>
      </c>
      <c r="PR96" t="str">
        <f>IF('[1]Data Checking'!PV96="","",'[1]Data Checking'!PV96)</f>
        <v/>
      </c>
      <c r="PS96" t="str">
        <f>IF('[1]Data Checking'!PW96="","",'[1]Data Checking'!PW96)</f>
        <v/>
      </c>
      <c r="PT96" t="str">
        <f>IF('[1]Data Checking'!PX96="","",'[1]Data Checking'!PX96)</f>
        <v/>
      </c>
      <c r="PU96" t="str">
        <f>IF('[1]Data Checking'!PY96="","",'[1]Data Checking'!PY96)</f>
        <v/>
      </c>
      <c r="PV96" t="str">
        <f>IF('[1]Data Checking'!PZ96="","",'[1]Data Checking'!PZ96)</f>
        <v/>
      </c>
      <c r="PW96" t="str">
        <f>IF('[1]Data Checking'!QA96="","",'[1]Data Checking'!QA96)</f>
        <v/>
      </c>
      <c r="PX96" t="str">
        <f>IF('[1]Data Checking'!QB96="","",'[1]Data Checking'!QB96)</f>
        <v/>
      </c>
      <c r="PY96" t="str">
        <f>IF('[1]Data Checking'!QC96="","",'[1]Data Checking'!QC96)</f>
        <v/>
      </c>
      <c r="PZ96" t="str">
        <f>IF('[1]Data Checking'!QD96="","",'[1]Data Checking'!QD96)</f>
        <v/>
      </c>
      <c r="QA96" t="str">
        <f>IF('[1]Data Checking'!QE96="","",'[1]Data Checking'!QE96)</f>
        <v/>
      </c>
      <c r="QB96" t="str">
        <f>IF('[1]Data Checking'!QF96="","",'[1]Data Checking'!QF96)</f>
        <v/>
      </c>
      <c r="QC96" t="str">
        <f>IF('[1]Data Checking'!QG96="","",'[1]Data Checking'!QG96)</f>
        <v/>
      </c>
      <c r="QD96" t="str">
        <f>IF('[1]Data Checking'!QH96="","",'[1]Data Checking'!QH96)</f>
        <v/>
      </c>
      <c r="QE96" t="str">
        <f>IF('[1]Data Checking'!QI96="","",'[1]Data Checking'!QI96)</f>
        <v/>
      </c>
      <c r="QF96" t="str">
        <f>IF('[1]Data Checking'!QJ96="","",'[1]Data Checking'!QJ96)</f>
        <v/>
      </c>
      <c r="QG96" t="str">
        <f>IF('[1]Data Checking'!QK96="","",'[1]Data Checking'!QK96)</f>
        <v/>
      </c>
      <c r="QH96" t="str">
        <f>IF('[1]Data Checking'!QL96="","",'[1]Data Checking'!QL96)</f>
        <v/>
      </c>
      <c r="QI96" t="str">
        <f>IF('[1]Data Checking'!QM96="","",'[1]Data Checking'!QM96)</f>
        <v/>
      </c>
      <c r="QJ96" t="str">
        <f>IF('[1]Data Checking'!QN96="","",'[1]Data Checking'!QN96)</f>
        <v/>
      </c>
      <c r="QK96" t="str">
        <f>IF('[1]Data Checking'!QO96="","",'[1]Data Checking'!QO96)</f>
        <v/>
      </c>
      <c r="QL96" t="str">
        <f>IF('[1]Data Checking'!QP96="","",'[1]Data Checking'!QP96)</f>
        <v/>
      </c>
      <c r="QM96" t="str">
        <f>IF('[1]Data Checking'!QQ96="","",'[1]Data Checking'!QQ96)</f>
        <v/>
      </c>
      <c r="QN96" t="str">
        <f>IF('[1]Data Checking'!QR96="","",'[1]Data Checking'!QR96)</f>
        <v/>
      </c>
      <c r="QO96" t="str">
        <f>IF('[1]Data Checking'!QS96="","",'[1]Data Checking'!QS96)</f>
        <v/>
      </c>
      <c r="QP96" t="str">
        <f>IF('[1]Data Checking'!QT96="","",'[1]Data Checking'!QT96)</f>
        <v/>
      </c>
      <c r="QQ96" t="str">
        <f>IF('[1]Data Checking'!QU96="","",'[1]Data Checking'!QU96)</f>
        <v/>
      </c>
      <c r="QR96" t="str">
        <f>IF('[1]Data Checking'!QV96="","",'[1]Data Checking'!QV96)</f>
        <v/>
      </c>
      <c r="QS96" t="str">
        <f>IF('[1]Data Checking'!QW96="","",'[1]Data Checking'!QW96)</f>
        <v/>
      </c>
      <c r="QT96" t="str">
        <f>IF('[1]Data Checking'!QX96="","",'[1]Data Checking'!QX96)</f>
        <v/>
      </c>
      <c r="QU96" t="str">
        <f>IF('[1]Data Checking'!QY96="","",'[1]Data Checking'!QY96)</f>
        <v/>
      </c>
      <c r="QV96" t="str">
        <f>IF('[1]Data Checking'!QZ96="","",'[1]Data Checking'!QZ96)</f>
        <v/>
      </c>
      <c r="QW96" t="str">
        <f>IF('[1]Data Checking'!RA96="","",'[1]Data Checking'!RA96)</f>
        <v/>
      </c>
      <c r="QX96" t="str">
        <f>IF('[1]Data Checking'!RB96="","",'[1]Data Checking'!RB96)</f>
        <v/>
      </c>
      <c r="QY96" t="str">
        <f>IF('[1]Data Checking'!RC96="","",'[1]Data Checking'!RC96)</f>
        <v/>
      </c>
      <c r="QZ96" t="str">
        <f>IF('[1]Data Checking'!RD96="","",'[1]Data Checking'!RD96)</f>
        <v/>
      </c>
      <c r="RA96" t="str">
        <f>IF('[1]Data Checking'!RE96="","",'[1]Data Checking'!RE96)</f>
        <v/>
      </c>
      <c r="RB96" t="str">
        <f>IF('[1]Data Checking'!RF96="","",'[1]Data Checking'!RF96)</f>
        <v/>
      </c>
      <c r="RC96" t="str">
        <f>IF('[1]Data Checking'!RG96="","",'[1]Data Checking'!RG96)</f>
        <v/>
      </c>
      <c r="RD96" t="str">
        <f>IF('[1]Data Checking'!RH96="","",'[1]Data Checking'!RH96)</f>
        <v/>
      </c>
      <c r="RE96" t="str">
        <f>IF('[1]Data Checking'!RI96="","",'[1]Data Checking'!RI96)</f>
        <v/>
      </c>
      <c r="RF96" t="str">
        <f>IF('[1]Data Checking'!RJ96="","",'[1]Data Checking'!RJ96)</f>
        <v/>
      </c>
      <c r="RG96" t="str">
        <f>IF('[1]Data Checking'!RK96="","",'[1]Data Checking'!RK96)</f>
        <v/>
      </c>
      <c r="RH96" t="str">
        <f>IF('[1]Data Checking'!RL96="","",'[1]Data Checking'!RL96)</f>
        <v/>
      </c>
      <c r="RI96" t="str">
        <f>IF('[1]Data Checking'!RM96="","",'[1]Data Checking'!RM96)</f>
        <v/>
      </c>
      <c r="RJ96" t="str">
        <f>IF('[1]Data Checking'!RN96="","",'[1]Data Checking'!RN96)</f>
        <v/>
      </c>
      <c r="RK96" t="str">
        <f>IF('[1]Data Checking'!RO96="","",'[1]Data Checking'!RO96)</f>
        <v/>
      </c>
      <c r="RL96" t="str">
        <f>IF('[1]Data Checking'!RP96="","",'[1]Data Checking'!RP96)</f>
        <v/>
      </c>
      <c r="RM96" t="str">
        <f>IF('[1]Data Checking'!RQ96="","",'[1]Data Checking'!RQ96)</f>
        <v/>
      </c>
      <c r="RN96" t="str">
        <f>IF('[1]Data Checking'!RR96="","",'[1]Data Checking'!RR96)</f>
        <v/>
      </c>
      <c r="RO96" t="str">
        <f>IF('[1]Data Checking'!RS96="","",'[1]Data Checking'!RS96)</f>
        <v/>
      </c>
      <c r="RP96" t="str">
        <f>IF('[1]Data Checking'!RT96="","",'[1]Data Checking'!RT96)</f>
        <v/>
      </c>
      <c r="RQ96" t="str">
        <f>IF('[1]Data Checking'!RU96="","",'[1]Data Checking'!RU96)</f>
        <v/>
      </c>
      <c r="RR96" t="str">
        <f>IF('[1]Data Checking'!RV96="","",'[1]Data Checking'!RV96)</f>
        <v/>
      </c>
      <c r="RS96" t="str">
        <f>IF('[1]Data Checking'!RW96="","",'[1]Data Checking'!RW96)</f>
        <v/>
      </c>
      <c r="RT96" t="str">
        <f>IF('[1]Data Checking'!RX96="","",'[1]Data Checking'!RX96)</f>
        <v/>
      </c>
      <c r="RU96" t="str">
        <f>IF('[1]Data Checking'!RY96="","",'[1]Data Checking'!RY96)</f>
        <v/>
      </c>
      <c r="RV96" t="str">
        <f>IF('[1]Data Checking'!RZ96="","",'[1]Data Checking'!RZ96)</f>
        <v/>
      </c>
      <c r="RW96" t="str">
        <f>IF('[1]Data Checking'!SA96="","",'[1]Data Checking'!SA96)</f>
        <v/>
      </c>
      <c r="RX96" t="str">
        <f>IF('[1]Data Checking'!SB96="","",'[1]Data Checking'!SB96)</f>
        <v/>
      </c>
      <c r="RY96" t="str">
        <f>IF('[1]Data Checking'!SC96="","",'[1]Data Checking'!SC96)</f>
        <v/>
      </c>
      <c r="RZ96" t="str">
        <f>IF('[1]Data Checking'!SD96="","",'[1]Data Checking'!SD96)</f>
        <v/>
      </c>
      <c r="SA96" t="str">
        <f>IF('[1]Data Checking'!SE96="","",'[1]Data Checking'!SE96)</f>
        <v/>
      </c>
      <c r="SB96" t="str">
        <f>IF('[1]Data Checking'!SF96="","",'[1]Data Checking'!SF96)</f>
        <v/>
      </c>
      <c r="SC96" t="str">
        <f>IF('[1]Data Checking'!SG96="","",'[1]Data Checking'!SG96)</f>
        <v/>
      </c>
      <c r="SD96" t="str">
        <f>IF('[1]Data Checking'!SH96="","",'[1]Data Checking'!SH96)</f>
        <v/>
      </c>
      <c r="SE96" t="str">
        <f>IF('[1]Data Checking'!SI96="","",'[1]Data Checking'!SI96)</f>
        <v/>
      </c>
      <c r="SF96" t="str">
        <f>IF('[1]Data Checking'!SJ96="","",'[1]Data Checking'!SJ96)</f>
        <v/>
      </c>
      <c r="SG96" t="str">
        <f>IF('[1]Data Checking'!SK96="","",'[1]Data Checking'!SK96)</f>
        <v/>
      </c>
      <c r="SH96" t="str">
        <f>IF('[1]Data Checking'!SL96="","",'[1]Data Checking'!SL96)</f>
        <v/>
      </c>
      <c r="SI96" t="str">
        <f>IF('[1]Data Checking'!SM96="","",'[1]Data Checking'!SM96)</f>
        <v/>
      </c>
      <c r="SJ96" t="str">
        <f>IF('[1]Data Checking'!SN96="","",'[1]Data Checking'!SN96)</f>
        <v/>
      </c>
      <c r="SK96" t="str">
        <f>IF('[1]Data Checking'!SO96="","",'[1]Data Checking'!SO96)</f>
        <v/>
      </c>
      <c r="SL96" t="str">
        <f>IF('[1]Data Checking'!SP96="","",'[1]Data Checking'!SP96)</f>
        <v/>
      </c>
      <c r="SM96" t="str">
        <f>IF('[1]Data Checking'!SQ96="","",'[1]Data Checking'!SQ96)</f>
        <v/>
      </c>
      <c r="SN96" t="str">
        <f>IF('[1]Data Checking'!SR96="","",'[1]Data Checking'!SR96)</f>
        <v/>
      </c>
      <c r="SO96" t="str">
        <f>IF('[1]Data Checking'!SS96="","",'[1]Data Checking'!SS96)</f>
        <v/>
      </c>
      <c r="SP96" t="str">
        <f>IF('[1]Data Checking'!ST96="","",'[1]Data Checking'!ST96)</f>
        <v/>
      </c>
      <c r="SQ96" t="str">
        <f>IF('[1]Data Checking'!SU96="","",'[1]Data Checking'!SU96)</f>
        <v/>
      </c>
      <c r="SR96" t="str">
        <f>IF('[1]Data Checking'!SV96="","",'[1]Data Checking'!SV96)</f>
        <v/>
      </c>
      <c r="SS96" t="str">
        <f>IF('[1]Data Checking'!SW96="","",'[1]Data Checking'!SW96)</f>
        <v/>
      </c>
      <c r="ST96" t="str">
        <f>IF('[1]Data Checking'!SX96="","",'[1]Data Checking'!SX96)</f>
        <v/>
      </c>
      <c r="SU96" t="str">
        <f>IF('[1]Data Checking'!SY96="","",'[1]Data Checking'!SY96)</f>
        <v/>
      </c>
      <c r="SV96" t="str">
        <f>IF('[1]Data Checking'!SZ96="","",'[1]Data Checking'!SZ96)</f>
        <v/>
      </c>
      <c r="SW96" t="str">
        <f>IF('[1]Data Checking'!TA96="","",'[1]Data Checking'!TA96)</f>
        <v/>
      </c>
      <c r="SX96" t="str">
        <f>IF('[1]Data Checking'!TB96="","",'[1]Data Checking'!TB96)</f>
        <v/>
      </c>
      <c r="SY96" t="str">
        <f>IF('[1]Data Checking'!TC96="","",'[1]Data Checking'!TC96)</f>
        <v/>
      </c>
      <c r="SZ96" t="str">
        <f>IF('[1]Data Checking'!TD96="","",'[1]Data Checking'!TD96)</f>
        <v/>
      </c>
      <c r="TA96" t="str">
        <f>IF('[1]Data Checking'!TE96="","",'[1]Data Checking'!TE96)</f>
        <v/>
      </c>
      <c r="TB96" t="str">
        <f>IF('[1]Data Checking'!TF96="","",'[1]Data Checking'!TF96)</f>
        <v/>
      </c>
      <c r="TC96" t="str">
        <f>IF('[1]Data Checking'!TG96="","",'[1]Data Checking'!TG96)</f>
        <v/>
      </c>
      <c r="TD96" t="str">
        <f>IF('[1]Data Checking'!TH96="","",'[1]Data Checking'!TH96)</f>
        <v/>
      </c>
      <c r="TE96" t="str">
        <f>IF('[1]Data Checking'!TI96="","",'[1]Data Checking'!TI96)</f>
        <v/>
      </c>
      <c r="TF96" t="str">
        <f>IF('[1]Data Checking'!TJ96="","",'[1]Data Checking'!TJ96)</f>
        <v/>
      </c>
      <c r="TG96" t="str">
        <f>IF('[1]Data Checking'!TK96="","",'[1]Data Checking'!TK96)</f>
        <v/>
      </c>
      <c r="TH96" t="str">
        <f>IF('[1]Data Checking'!TL96="","",'[1]Data Checking'!TL96)</f>
        <v/>
      </c>
      <c r="TI96" t="str">
        <f>IF('[1]Data Checking'!TM96="","",'[1]Data Checking'!TM96)</f>
        <v/>
      </c>
      <c r="TJ96">
        <f>IF('[1]Data Checking'!TN96="","",'[1]Data Checking'!TN96)</f>
        <v>1</v>
      </c>
      <c r="TK96">
        <f>IF('[1]Data Checking'!TO96="","",'[1]Data Checking'!TO96)</f>
        <v>1</v>
      </c>
      <c r="TL96">
        <f>IF('[1]Data Checking'!TP96="","",'[1]Data Checking'!TP96)</f>
        <v>1</v>
      </c>
      <c r="TM96">
        <f>IF('[1]Data Checking'!TQ96="","",'[1]Data Checking'!TQ96)</f>
        <v>1</v>
      </c>
      <c r="TN96">
        <f>IF('[1]Data Checking'!TR96="","",'[1]Data Checking'!TR96)</f>
        <v>1</v>
      </c>
      <c r="TO96" t="str">
        <f>IF('[1]Data Checking'!TS96="","",'[1]Data Checking'!TS96)</f>
        <v/>
      </c>
      <c r="TP96" t="str">
        <f>IF('[1]Data Checking'!TT96="","",'[1]Data Checking'!TT96)</f>
        <v/>
      </c>
      <c r="TQ96">
        <f>IF('[1]Data Checking'!TU96="","",'[1]Data Checking'!TU96)</f>
        <v>238059332</v>
      </c>
      <c r="TR96" t="str">
        <f>IF('[1]Data Checking'!TV96="","",'[1]Data Checking'!TV96)</f>
        <v>121c8b95-68da-4988-bd9b-1661a6a20f69</v>
      </c>
      <c r="TS96">
        <f>IF('[1]Data Checking'!TW96="","",'[1]Data Checking'!TW96)</f>
        <v>44532.534641203703</v>
      </c>
      <c r="TT96" t="str">
        <f>IF('[1]Data Checking'!TX96="","",'[1]Data Checking'!TX96)</f>
        <v/>
      </c>
      <c r="TU96" t="str">
        <f>IF('[1]Data Checking'!TY96="","",'[1]Data Checking'!TY96)</f>
        <v/>
      </c>
      <c r="TV96" t="str">
        <f>IF('[1]Data Checking'!TZ96="","",'[1]Data Checking'!TZ96)</f>
        <v>submitted_via_web</v>
      </c>
      <c r="TW96" t="str">
        <f>IF('[1]Data Checking'!UA96="","",'[1]Data Checking'!UA96)</f>
        <v>icsm_haiti</v>
      </c>
      <c r="TX96" t="str">
        <f>IF('[1]Data Checking'!UB96="","",'[1]Data Checking'!UB96)</f>
        <v/>
      </c>
      <c r="TY96">
        <f>IF('[1]Data Checking'!UC96="","",'[1]Data Checking'!UC96)</f>
        <v>98</v>
      </c>
      <c r="TZ96" t="str">
        <f>IF('[1]Data Checking'!UD96="","",'[1]Data Checking'!UD96)</f>
        <v/>
      </c>
      <c r="UA96" t="e">
        <f>IF('[1]Data Checking'!UL96="","",'[1]Data Checking'!UL96)</f>
        <v>#REF!</v>
      </c>
      <c r="UB96" t="e">
        <f>IF('[1]Data Checking'!UM96="","",'[1]Data Checking'!UM96)</f>
        <v>#REF!</v>
      </c>
      <c r="UC96" t="e">
        <f>IF('[1]Data Checking'!UN96="","",'[1]Data Checking'!UN96)</f>
        <v>#REF!</v>
      </c>
    </row>
    <row r="97" spans="1:549">
      <c r="A97">
        <f>IF('[1]Data Checking'!D97="","",'[1]Data Checking'!D97)</f>
        <v>44525.548381203713</v>
      </c>
      <c r="B97">
        <f>IF('[1]Data Checking'!E97="","",'[1]Data Checking'!E97)</f>
        <v>44525.554988449083</v>
      </c>
      <c r="C97">
        <f>IF('[1]Data Checking'!F97="","",'[1]Data Checking'!F97)</f>
        <v>44525</v>
      </c>
      <c r="D97" t="str">
        <f>IF('[1]Data Checking'!H97="","",'[1]Data Checking'!H97)</f>
        <v>audit.csv</v>
      </c>
      <c r="E97" t="str">
        <f>IF('[1]Data Checking'!I97="","",'[1]Data Checking'!I97)</f>
        <v>icsm_haiti</v>
      </c>
      <c r="F97" t="str">
        <f>IF('[1]Data Checking'!J97="","",'[1]Data Checking'!J97)</f>
        <v/>
      </c>
      <c r="G97" t="str">
        <f>IF('[1]Data Checking'!K97="","",'[1]Data Checking'!K97)</f>
        <v/>
      </c>
      <c r="H97">
        <f>IF('[1]Data Checking'!L97="","",'[1]Data Checking'!L97)</f>
        <v>44525</v>
      </c>
      <c r="I97" t="str">
        <f>IF('[1]Data Checking'!M97="","",'[1]Data Checking'!M97)</f>
        <v>GOAL</v>
      </c>
      <c r="J97" t="str">
        <f>IF('[1]Data Checking'!N97="","",'[1]Data Checking'!N97)</f>
        <v/>
      </c>
      <c r="K97" t="str">
        <f>IF('[1]Data Checking'!O97="","",'[1]Data Checking'!O97)</f>
        <v>goal</v>
      </c>
      <c r="L97" t="str">
        <f>IF('[1]Data Checking'!P97="","",'[1]Data Checking'!P97)</f>
        <v>GOAL</v>
      </c>
      <c r="M97" t="str">
        <f>IF('[1]Data Checking'!Q97="","",'[1]Data Checking'!Q97)</f>
        <v>GOAL</v>
      </c>
      <c r="N97" t="str">
        <f>IF('[1]Data Checking'!R97="","",'[1]Data Checking'!R97)</f>
        <v>Goal enquêteur 1</v>
      </c>
      <c r="O97" t="str">
        <f>IF('[1]Data Checking'!S97="","",'[1]Data Checking'!S97)</f>
        <v/>
      </c>
      <c r="P97" t="str">
        <f>IF('[1]Data Checking'!T97="","",'[1]Data Checking'!T97)</f>
        <v>goal_1</v>
      </c>
      <c r="Q97" t="str">
        <f>IF('[1]Data Checking'!U97="","",'[1]Data Checking'!U97)</f>
        <v>Goal enquêteur 1</v>
      </c>
      <c r="R97" t="str">
        <f>IF('[1]Data Checking'!V97="","",'[1]Data Checking'!V97)</f>
        <v>Goal enquêteur 1</v>
      </c>
      <c r="S97" t="str">
        <f>IF('[1]Data Checking'!W97="","",'[1]Data Checking'!W97)</f>
        <v>Ouest</v>
      </c>
      <c r="T97" t="str">
        <f>IF('[1]Data Checking'!X97="","",'[1]Data Checking'!X97)</f>
        <v>Port-au-Prince</v>
      </c>
      <c r="U97" t="str">
        <f>IF('[1]Data Checking'!Y97="","",'[1]Data Checking'!Y97)</f>
        <v>HT0111</v>
      </c>
      <c r="V97" t="str">
        <f>IF('[1]Data Checking'!Z97="","",'[1]Data Checking'!Z97)</f>
        <v>Port-au-Prince</v>
      </c>
      <c r="W97" t="str">
        <f>IF('[1]Data Checking'!AA97="","",'[1]Data Checking'!AA97)</f>
        <v>1ere Section Turgeau</v>
      </c>
      <c r="X97" t="str">
        <f>IF('[1]Data Checking'!AB97="","",'[1]Data Checking'!AB97)</f>
        <v>HT0111-03</v>
      </c>
      <c r="Y97" t="str">
        <f>IF('[1]Data Checking'!AC97="","",'[1]Data Checking'!AC97)</f>
        <v>3e Section Martissant</v>
      </c>
      <c r="Z97" t="str">
        <f>IF('[1]Data Checking'!AD97="","",'[1]Data Checking'!AD97)</f>
        <v>Centre-ville de Port-au-Prince / Salomon</v>
      </c>
      <c r="AA97" t="str">
        <f>IF('[1]Data Checking'!AE97="","",'[1]Data Checking'!AE97)</f>
        <v/>
      </c>
      <c r="AB97" t="str">
        <f>IF('[1]Data Checking'!AF97="","",'[1]Data Checking'!AF97)</f>
        <v>pap_1</v>
      </c>
      <c r="AC97" t="str">
        <f>IF('[1]Data Checking'!AG97="","",'[1]Data Checking'!AG97)</f>
        <v>Centre-ville de Port-au-Prince / Salomon</v>
      </c>
      <c r="AD97" t="str">
        <f>IF('[1]Data Checking'!AH97="","",'[1]Data Checking'!AH97)</f>
        <v>Centre-ville de Port-au-Prince / Salomon</v>
      </c>
      <c r="AE97" t="str">
        <f>IF('[1]Data Checking'!AI97="","",'[1]Data Checking'!AI97)</f>
        <v>Marché Salomon</v>
      </c>
      <c r="AF97" t="str">
        <f>IF('[1]Data Checking'!AJ97="","",'[1]Data Checking'!AJ97)</f>
        <v/>
      </c>
      <c r="AG97" t="str">
        <f>IF('[1]Data Checking'!AK97="","",'[1]Data Checking'!AK97)</f>
        <v>salomon</v>
      </c>
      <c r="AH97" t="str">
        <f>IF('[1]Data Checking'!AL97="","",'[1]Data Checking'!AL97)</f>
        <v>Marché Salomon</v>
      </c>
      <c r="AI97" t="str">
        <f>IF('[1]Data Checking'!AM97="","",'[1]Data Checking'!AM97)</f>
        <v>Marché Salomon</v>
      </c>
      <c r="AJ97" t="str">
        <f>IF('[1]Data Checking'!AN97="","",'[1]Data Checking'!AN97)</f>
        <v>Milieu urbain</v>
      </c>
      <c r="AK97" t="str">
        <f>IF('[1]Data Checking'!AO97="","",'[1]Data Checking'!AO97)</f>
        <v>Enquête auprès d'un marchand</v>
      </c>
      <c r="AL97" t="str">
        <f>IF('[1]Data Checking'!AP97="","",'[1]Data Checking'!AP97)</f>
        <v>Oui</v>
      </c>
      <c r="AM97" t="str">
        <f>IF('[1]Data Checking'!AQ97="","",'[1]Data Checking'!AQ97)</f>
        <v/>
      </c>
      <c r="AN97" t="str">
        <f>IF('[1]Data Checking'!AR97="","",'[1]Data Checking'!AR97)</f>
        <v>Oui</v>
      </c>
      <c r="AO97" t="str">
        <f>IF('[1]Data Checking'!AS97="","",'[1]Data Checking'!AS97)</f>
        <v/>
      </c>
      <c r="AP97" t="str">
        <f>IF('[1]Data Checking'!AT97="","",'[1]Data Checking'!AT97)</f>
        <v>Femme</v>
      </c>
      <c r="AQ97">
        <f>IF('[1]Data Checking'!AU97="","",'[1]Data Checking'!AU97)</f>
        <v>44525</v>
      </c>
      <c r="AR97">
        <f>IF('[1]Data Checking'!AV97="","",'[1]Data Checking'!AV97)</f>
        <v>44525</v>
      </c>
      <c r="AS97" t="str">
        <f>IF('[1]Data Checking'!AW97="","",'[1]Data Checking'!AW97)</f>
        <v>Détaillant mobile</v>
      </c>
      <c r="AT97" t="str">
        <f>IF('[1]Data Checking'!AX97="","",'[1]Data Checking'!AX97)</f>
        <v/>
      </c>
      <c r="AU97" t="str">
        <f>IF('[1]Data Checking'!AY97="","",'[1]Data Checking'!AY97)</f>
        <v>Produits et Ustensiles d'hygiène et assainissement</v>
      </c>
      <c r="AV97">
        <f>IF('[1]Data Checking'!AZ97="","",'[1]Data Checking'!AZ97)</f>
        <v>0</v>
      </c>
      <c r="AW97">
        <f>IF('[1]Data Checking'!BA97="","",'[1]Data Checking'!BA97)</f>
        <v>1</v>
      </c>
      <c r="AX97">
        <f>IF('[1]Data Checking'!BB97="","",'[1]Data Checking'!BB97)</f>
        <v>0</v>
      </c>
      <c r="AY97">
        <f>IF('[1]Data Checking'!BC97="","",'[1]Data Checking'!BC97)</f>
        <v>0</v>
      </c>
      <c r="AZ97" t="str">
        <f>IF('[1]Data Checking'!BD97="","",'[1]Data Checking'!BD97)</f>
        <v>wash</v>
      </c>
      <c r="BA97" t="str">
        <f>IF('[1]Data Checking'!BE97="","",'[1]Data Checking'!BE97)</f>
        <v>Produits et Ustensiles d'hygiène et assainissement</v>
      </c>
      <c r="BB97" t="str">
        <f>IF('[1]Data Checking'!BF97="","",'[1]Data Checking'!BF97)</f>
        <v>En espèces (Gourde)</v>
      </c>
      <c r="BC97">
        <f>IF('[1]Data Checking'!BG97="","",'[1]Data Checking'!BG97)</f>
        <v>1</v>
      </c>
      <c r="BD97">
        <f>IF('[1]Data Checking'!BH97="","",'[1]Data Checking'!BH97)</f>
        <v>0</v>
      </c>
      <c r="BE97">
        <f>IF('[1]Data Checking'!BI97="","",'[1]Data Checking'!BI97)</f>
        <v>0</v>
      </c>
      <c r="BF97">
        <f>IF('[1]Data Checking'!BJ97="","",'[1]Data Checking'!BJ97)</f>
        <v>0</v>
      </c>
      <c r="BG97">
        <f>IF('[1]Data Checking'!BK97="","",'[1]Data Checking'!BK97)</f>
        <v>0</v>
      </c>
      <c r="BH97">
        <f>IF('[1]Data Checking'!BL97="","",'[1]Data Checking'!BL97)</f>
        <v>0</v>
      </c>
      <c r="BI97">
        <f>IF('[1]Data Checking'!BM97="","",'[1]Data Checking'!BM97)</f>
        <v>0</v>
      </c>
      <c r="BJ97">
        <f>IF('[1]Data Checking'!BN97="","",'[1]Data Checking'!BN97)</f>
        <v>0</v>
      </c>
      <c r="BK97">
        <f>IF('[1]Data Checking'!BO97="","",'[1]Data Checking'!BO97)</f>
        <v>0</v>
      </c>
      <c r="BL97">
        <f>IF('[1]Data Checking'!BP97="","",'[1]Data Checking'!BP97)</f>
        <v>0</v>
      </c>
      <c r="BM97" t="str">
        <f>IF('[1]Data Checking'!BQ97="","",'[1]Data Checking'!BQ97)</f>
        <v/>
      </c>
      <c r="BN97" t="str">
        <f>IF('[1]Data Checking'!BR97="","",'[1]Data Checking'!BR97)</f>
        <v>Je ne sais pas / Je ne souhaite pas répondre</v>
      </c>
      <c r="BO97" t="str">
        <f>IF('[1]Data Checking'!BS97="","",'[1]Data Checking'!BS97)</f>
        <v>Je ne sais pas / Je ne souhaite pas répondre</v>
      </c>
      <c r="BP97" t="str">
        <f>IF('[1]Data Checking'!BT97="","",'[1]Data Checking'!BT97)</f>
        <v/>
      </c>
      <c r="BQ97" t="str">
        <f>IF('[1]Data Checking'!BU97="","",'[1]Data Checking'!BU97)</f>
        <v/>
      </c>
      <c r="BR97" t="str">
        <f>IF('[1]Data Checking'!BV97="","",'[1]Data Checking'!BV97)</f>
        <v/>
      </c>
      <c r="BS97" t="str">
        <f>IF('[1]Data Checking'!BW97="","",'[1]Data Checking'!BW97)</f>
        <v/>
      </c>
      <c r="BT97" t="str">
        <f>IF('[1]Data Checking'!BX97="","",'[1]Data Checking'!BX97)</f>
        <v/>
      </c>
      <c r="BU97" t="str">
        <f>IF('[1]Data Checking'!BY97="","",'[1]Data Checking'!BY97)</f>
        <v/>
      </c>
      <c r="BV97" t="str">
        <f>IF('[1]Data Checking'!BZ97="","",'[1]Data Checking'!BZ97)</f>
        <v/>
      </c>
      <c r="BW97" t="str">
        <f>IF('[1]Data Checking'!CA97="","",'[1]Data Checking'!CA97)</f>
        <v/>
      </c>
      <c r="BX97" t="str">
        <f>IF('[1]Data Checking'!CB97="","",'[1]Data Checking'!CB97)</f>
        <v/>
      </c>
      <c r="BY97" t="str">
        <f>IF('[1]Data Checking'!CC97="","",'[1]Data Checking'!CC97)</f>
        <v/>
      </c>
      <c r="BZ97" t="str">
        <f>IF('[1]Data Checking'!CD97="","",'[1]Data Checking'!CD97)</f>
        <v/>
      </c>
      <c r="CA97" t="str">
        <f>IF('[1]Data Checking'!CE97="","",'[1]Data Checking'!CE97)</f>
        <v/>
      </c>
      <c r="CB97" t="str">
        <f>IF('[1]Data Checking'!CF97="","",'[1]Data Checking'!CF97)</f>
        <v/>
      </c>
      <c r="CC97" t="str">
        <f>IF('[1]Data Checking'!CG97="","",'[1]Data Checking'!CG97)</f>
        <v/>
      </c>
      <c r="CD97" t="str">
        <f>IF('[1]Data Checking'!CH97="","",'[1]Data Checking'!CH97)</f>
        <v/>
      </c>
      <c r="CE97" t="str">
        <f>IF('[1]Data Checking'!CI97="","",'[1]Data Checking'!CI97)</f>
        <v/>
      </c>
      <c r="CF97" t="str">
        <f>IF('[1]Data Checking'!CJ97="","",'[1]Data Checking'!CJ97)</f>
        <v/>
      </c>
      <c r="CG97" t="str">
        <f>IF('[1]Data Checking'!CK97="","",'[1]Data Checking'!CK97)</f>
        <v/>
      </c>
      <c r="CH97" t="str">
        <f>IF('[1]Data Checking'!CL97="","",'[1]Data Checking'!CL97)</f>
        <v/>
      </c>
      <c r="CI97" t="str">
        <f>IF('[1]Data Checking'!CM97="","",'[1]Data Checking'!CM97)</f>
        <v/>
      </c>
      <c r="CJ97" t="str">
        <f>IF('[1]Data Checking'!CN97="","",'[1]Data Checking'!CN97)</f>
        <v/>
      </c>
      <c r="CK97" t="str">
        <f>IF('[1]Data Checking'!CO97="","",'[1]Data Checking'!CO97)</f>
        <v/>
      </c>
      <c r="CL97" t="str">
        <f>IF('[1]Data Checking'!CP97="","",'[1]Data Checking'!CP97)</f>
        <v/>
      </c>
      <c r="CM97" t="str">
        <f>IF('[1]Data Checking'!CQ97="","",'[1]Data Checking'!CQ97)</f>
        <v/>
      </c>
      <c r="CN97" t="str">
        <f>IF('[1]Data Checking'!CR97="","",'[1]Data Checking'!CR97)</f>
        <v/>
      </c>
      <c r="CO97" t="str">
        <f>IF('[1]Data Checking'!CS97="","",'[1]Data Checking'!CS97)</f>
        <v/>
      </c>
      <c r="CP97" t="str">
        <f>IF('[1]Data Checking'!CT97="","",'[1]Data Checking'!CT97)</f>
        <v/>
      </c>
      <c r="CQ97" t="str">
        <f>IF('[1]Data Checking'!CU97="","",'[1]Data Checking'!CU97)</f>
        <v/>
      </c>
      <c r="CR97" t="str">
        <f>IF('[1]Data Checking'!CV97="","",'[1]Data Checking'!CV97)</f>
        <v/>
      </c>
      <c r="CS97" t="str">
        <f>IF('[1]Data Checking'!CW97="","",'[1]Data Checking'!CW97)</f>
        <v/>
      </c>
      <c r="CT97" t="str">
        <f>IF('[1]Data Checking'!CX97="","",'[1]Data Checking'!CX97)</f>
        <v/>
      </c>
      <c r="CU97" t="str">
        <f>IF('[1]Data Checking'!CY97="","",'[1]Data Checking'!CY97)</f>
        <v/>
      </c>
      <c r="CV97" t="str">
        <f>IF('[1]Data Checking'!CZ97="","",'[1]Data Checking'!CZ97)</f>
        <v/>
      </c>
      <c r="CW97" t="str">
        <f>IF('[1]Data Checking'!DA97="","",'[1]Data Checking'!DA97)</f>
        <v/>
      </c>
      <c r="CX97" t="str">
        <f>IF('[1]Data Checking'!DB97="","",'[1]Data Checking'!DB97)</f>
        <v/>
      </c>
      <c r="CY97" t="str">
        <f>IF('[1]Data Checking'!DC97="","",'[1]Data Checking'!DC97)</f>
        <v/>
      </c>
      <c r="CZ97" t="str">
        <f>IF('[1]Data Checking'!DD97="","",'[1]Data Checking'!DD97)</f>
        <v/>
      </c>
      <c r="DA97" t="str">
        <f>IF('[1]Data Checking'!DE97="","",'[1]Data Checking'!DE97)</f>
        <v/>
      </c>
      <c r="DB97" t="str">
        <f>IF('[1]Data Checking'!DF97="","",'[1]Data Checking'!DF97)</f>
        <v/>
      </c>
      <c r="DC97" t="str">
        <f>IF('[1]Data Checking'!DG97="","",'[1]Data Checking'!DG97)</f>
        <v/>
      </c>
      <c r="DD97" t="str">
        <f>IF('[1]Data Checking'!DH97="","",'[1]Data Checking'!DH97)</f>
        <v/>
      </c>
      <c r="DE97" t="str">
        <f>IF('[1]Data Checking'!DI97="","",'[1]Data Checking'!DI97)</f>
        <v/>
      </c>
      <c r="DF97" t="str">
        <f>IF('[1]Data Checking'!DJ97="","",'[1]Data Checking'!DJ97)</f>
        <v/>
      </c>
      <c r="DG97" t="str">
        <f>IF('[1]Data Checking'!DK97="","",'[1]Data Checking'!DK97)</f>
        <v/>
      </c>
      <c r="DH97" t="str">
        <f>IF('[1]Data Checking'!DL97="","",'[1]Data Checking'!DL97)</f>
        <v/>
      </c>
      <c r="DI97" t="str">
        <f>IF('[1]Data Checking'!DM97="","",'[1]Data Checking'!DM97)</f>
        <v/>
      </c>
      <c r="DJ97" t="str">
        <f>IF('[1]Data Checking'!DN97="","",'[1]Data Checking'!DN97)</f>
        <v/>
      </c>
      <c r="DK97" t="str">
        <f>IF('[1]Data Checking'!DO97="","",'[1]Data Checking'!DO97)</f>
        <v/>
      </c>
      <c r="DL97" t="str">
        <f>IF('[1]Data Checking'!DP97="","",'[1]Data Checking'!DP97)</f>
        <v/>
      </c>
      <c r="DM97" t="str">
        <f>IF('[1]Data Checking'!DQ97="","",'[1]Data Checking'!DQ97)</f>
        <v/>
      </c>
      <c r="DN97" t="str">
        <f>IF('[1]Data Checking'!DR97="","",'[1]Data Checking'!DR97)</f>
        <v/>
      </c>
      <c r="DO97" t="str">
        <f>IF('[1]Data Checking'!DS97="","",'[1]Data Checking'!DS97)</f>
        <v/>
      </c>
      <c r="DP97" t="str">
        <f>IF('[1]Data Checking'!DT97="","",'[1]Data Checking'!DT97)</f>
        <v/>
      </c>
      <c r="DQ97" t="str">
        <f>IF('[1]Data Checking'!DU97="","",'[1]Data Checking'!DU97)</f>
        <v/>
      </c>
      <c r="DR97" t="str">
        <f>IF('[1]Data Checking'!DV97="","",'[1]Data Checking'!DV97)</f>
        <v/>
      </c>
      <c r="DS97" t="str">
        <f>IF('[1]Data Checking'!DW97="","",'[1]Data Checking'!DW97)</f>
        <v/>
      </c>
      <c r="DT97" t="str">
        <f>IF('[1]Data Checking'!DX97="","",'[1]Data Checking'!DX97)</f>
        <v/>
      </c>
      <c r="DU97" t="str">
        <f>IF('[1]Data Checking'!DY97="","",'[1]Data Checking'!DY97)</f>
        <v/>
      </c>
      <c r="DV97" t="str">
        <f>IF('[1]Data Checking'!DZ97="","",'[1]Data Checking'!DZ97)</f>
        <v/>
      </c>
      <c r="DW97" t="str">
        <f>IF('[1]Data Checking'!EA97="","",'[1]Data Checking'!EA97)</f>
        <v/>
      </c>
      <c r="DX97" t="str">
        <f>IF('[1]Data Checking'!EB97="","",'[1]Data Checking'!EB97)</f>
        <v/>
      </c>
      <c r="DY97" t="str">
        <f>IF('[1]Data Checking'!EC97="","",'[1]Data Checking'!EC97)</f>
        <v/>
      </c>
      <c r="DZ97" t="str">
        <f>IF('[1]Data Checking'!ED97="","",'[1]Data Checking'!ED97)</f>
        <v/>
      </c>
      <c r="EA97" t="str">
        <f>IF('[1]Data Checking'!EE97="","",'[1]Data Checking'!EE97)</f>
        <v/>
      </c>
      <c r="EB97" t="str">
        <f>IF('[1]Data Checking'!EF97="","",'[1]Data Checking'!EF97)</f>
        <v/>
      </c>
      <c r="EC97" t="str">
        <f>IF('[1]Data Checking'!EG97="","",'[1]Data Checking'!EG97)</f>
        <v/>
      </c>
      <c r="ED97" t="str">
        <f>IF('[1]Data Checking'!EH97="","",'[1]Data Checking'!EH97)</f>
        <v/>
      </c>
      <c r="EE97" t="str">
        <f>IF('[1]Data Checking'!EI97="","",'[1]Data Checking'!EI97)</f>
        <v/>
      </c>
      <c r="EF97" t="str">
        <f>IF('[1]Data Checking'!EJ97="","",'[1]Data Checking'!EJ97)</f>
        <v/>
      </c>
      <c r="EG97" t="str">
        <f>IF('[1]Data Checking'!EK97="","",'[1]Data Checking'!EK97)</f>
        <v/>
      </c>
      <c r="EH97" t="str">
        <f>IF('[1]Data Checking'!EL97="","",'[1]Data Checking'!EL97)</f>
        <v/>
      </c>
      <c r="EI97" t="str">
        <f>IF('[1]Data Checking'!EM97="","",'[1]Data Checking'!EM97)</f>
        <v/>
      </c>
      <c r="EJ97" t="str">
        <f>IF('[1]Data Checking'!EN97="","",'[1]Data Checking'!EN97)</f>
        <v/>
      </c>
      <c r="EK97" t="str">
        <f>IF('[1]Data Checking'!EO97="","",'[1]Data Checking'!EO97)</f>
        <v>Papier toilette</v>
      </c>
      <c r="EL97">
        <f>IF('[1]Data Checking'!EP97="","",'[1]Data Checking'!EP97)</f>
        <v>0</v>
      </c>
      <c r="EM97">
        <f>IF('[1]Data Checking'!EQ97="","",'[1]Data Checking'!EQ97)</f>
        <v>0</v>
      </c>
      <c r="EN97">
        <f>IF('[1]Data Checking'!ER97="","",'[1]Data Checking'!ER97)</f>
        <v>0</v>
      </c>
      <c r="EO97">
        <f>IF('[1]Data Checking'!ES97="","",'[1]Data Checking'!ES97)</f>
        <v>1</v>
      </c>
      <c r="EP97">
        <f>IF('[1]Data Checking'!ET97="","",'[1]Data Checking'!ET97)</f>
        <v>0</v>
      </c>
      <c r="EQ97">
        <f>IF('[1]Data Checking'!EU97="","",'[1]Data Checking'!EU97)</f>
        <v>0</v>
      </c>
      <c r="ER97">
        <f>IF('[1]Data Checking'!EV97="","",'[1]Data Checking'!EV97)</f>
        <v>0</v>
      </c>
      <c r="ES97">
        <f>IF('[1]Data Checking'!EW97="","",'[1]Data Checking'!EW97)</f>
        <v>0</v>
      </c>
      <c r="ET97">
        <f>IF('[1]Data Checking'!EX97="","",'[1]Data Checking'!EX97)</f>
        <v>0</v>
      </c>
      <c r="EU97">
        <f>IF('[1]Data Checking'!EY97="","",'[1]Data Checking'!EY97)</f>
        <v>0</v>
      </c>
      <c r="EV97">
        <f>IF('[1]Data Checking'!EZ97="","",'[1]Data Checking'!EZ97)</f>
        <v>0</v>
      </c>
      <c r="EW97" t="str">
        <f>IF('[1]Data Checking'!FA97="","",'[1]Data Checking'!FA97)</f>
        <v/>
      </c>
      <c r="EX97" t="str">
        <f>IF('[1]Data Checking'!FB97="","",'[1]Data Checking'!FB97)</f>
        <v/>
      </c>
      <c r="EY97" t="str">
        <f>IF('[1]Data Checking'!FC97="","",'[1]Data Checking'!FC97)</f>
        <v/>
      </c>
      <c r="EZ97" t="str">
        <f>IF('[1]Data Checking'!FD97="","",'[1]Data Checking'!FD97)</f>
        <v/>
      </c>
      <c r="FA97" t="str">
        <f>IF('[1]Data Checking'!FE97="","",'[1]Data Checking'!FE97)</f>
        <v/>
      </c>
      <c r="FB97" t="str">
        <f>IF('[1]Data Checking'!FF97="","",'[1]Data Checking'!FF97)</f>
        <v/>
      </c>
      <c r="FC97" t="str">
        <f>IF('[1]Data Checking'!FG97="","",'[1]Data Checking'!FG97)</f>
        <v/>
      </c>
      <c r="FD97" t="str">
        <f>IF('[1]Data Checking'!FH97="","",'[1]Data Checking'!FH97)</f>
        <v/>
      </c>
      <c r="FE97" t="str">
        <f>IF('[1]Data Checking'!FI97="","",'[1]Data Checking'!FI97)</f>
        <v/>
      </c>
      <c r="FF97" t="str">
        <f>IF('[1]Data Checking'!FJ97="","",'[1]Data Checking'!FJ97)</f>
        <v/>
      </c>
      <c r="FG97">
        <f>IF('[1]Data Checking'!FK97="","",'[1]Data Checking'!FK97)</f>
        <v>20</v>
      </c>
      <c r="FH97" t="str">
        <f>IF('[1]Data Checking'!FL97="","",'[1]Data Checking'!FL97)</f>
        <v>Je ne sais pas, je ne souhaite pas répondre</v>
      </c>
      <c r="FI97" t="str">
        <f>IF('[1]Data Checking'!FM97="","",'[1]Data Checking'!FM97)</f>
        <v/>
      </c>
      <c r="FJ97" t="str">
        <f>IF('[1]Data Checking'!FN97="","",'[1]Data Checking'!FN97)</f>
        <v/>
      </c>
      <c r="FK97" t="str">
        <f>IF('[1]Data Checking'!FO97="","",'[1]Data Checking'!FO97)</f>
        <v/>
      </c>
      <c r="FL97" t="str">
        <f>IF('[1]Data Checking'!FP97="","",'[1]Data Checking'!FP97)</f>
        <v/>
      </c>
      <c r="FM97" t="str">
        <f>IF('[1]Data Checking'!FQ97="","",'[1]Data Checking'!FQ97)</f>
        <v/>
      </c>
      <c r="FN97" t="str">
        <f>IF('[1]Data Checking'!FR97="","",'[1]Data Checking'!FR97)</f>
        <v/>
      </c>
      <c r="FO97" t="str">
        <f>IF('[1]Data Checking'!FS97="","",'[1]Data Checking'!FS97)</f>
        <v/>
      </c>
      <c r="FP97" t="str">
        <f>IF('[1]Data Checking'!FT97="","",'[1]Data Checking'!FT97)</f>
        <v/>
      </c>
      <c r="FQ97" t="str">
        <f>IF('[1]Data Checking'!FU97="","",'[1]Data Checking'!FU97)</f>
        <v/>
      </c>
      <c r="FR97" t="str">
        <f>IF('[1]Data Checking'!FV97="","",'[1]Data Checking'!FV97)</f>
        <v/>
      </c>
      <c r="FS97" t="str">
        <f>IF('[1]Data Checking'!FW97="","",'[1]Data Checking'!FW97)</f>
        <v/>
      </c>
      <c r="FT97" t="str">
        <f>IF('[1]Data Checking'!FX97="","",'[1]Data Checking'!FX97)</f>
        <v/>
      </c>
      <c r="FU97" t="str">
        <f>IF('[1]Data Checking'!FY97="","",'[1]Data Checking'!FY97)</f>
        <v/>
      </c>
      <c r="FV97" t="str">
        <f>IF('[1]Data Checking'!FZ97="","",'[1]Data Checking'!FZ97)</f>
        <v/>
      </c>
      <c r="FW97" t="str">
        <f>IF('[1]Data Checking'!GA97="","",'[1]Data Checking'!GA97)</f>
        <v/>
      </c>
      <c r="FX97" t="str">
        <f>IF('[1]Data Checking'!GB97="","",'[1]Data Checking'!GB97)</f>
        <v/>
      </c>
      <c r="FY97" t="str">
        <f>IF('[1]Data Checking'!GC97="","",'[1]Data Checking'!GC97)</f>
        <v/>
      </c>
      <c r="FZ97" t="str">
        <f>IF('[1]Data Checking'!GD97="","",'[1]Data Checking'!GD97)</f>
        <v/>
      </c>
      <c r="GA97" t="str">
        <f>IF('[1]Data Checking'!GE97="","",'[1]Data Checking'!GE97)</f>
        <v/>
      </c>
      <c r="GB97" t="str">
        <f>IF('[1]Data Checking'!GF97="","",'[1]Data Checking'!GF97)</f>
        <v/>
      </c>
      <c r="GC97" t="str">
        <f>IF('[1]Data Checking'!GG97="","",'[1]Data Checking'!GG97)</f>
        <v/>
      </c>
      <c r="GD97" t="str">
        <f>IF('[1]Data Checking'!GH97="","",'[1]Data Checking'!GH97)</f>
        <v/>
      </c>
      <c r="GE97" t="str">
        <f>IF('[1]Data Checking'!GI97="","",'[1]Data Checking'!GI97)</f>
        <v/>
      </c>
      <c r="GF97" t="str">
        <f>IF('[1]Data Checking'!GJ97="","",'[1]Data Checking'!GJ97)</f>
        <v/>
      </c>
      <c r="GG97" t="str">
        <f>IF('[1]Data Checking'!GK97="","",'[1]Data Checking'!GK97)</f>
        <v/>
      </c>
      <c r="GH97" t="str">
        <f>IF('[1]Data Checking'!GL97="","",'[1]Data Checking'!GL97)</f>
        <v/>
      </c>
      <c r="GI97" t="str">
        <f>IF('[1]Data Checking'!GM97="","",'[1]Data Checking'!GM97)</f>
        <v/>
      </c>
      <c r="GJ97" t="str">
        <f>IF('[1]Data Checking'!GN97="","",'[1]Data Checking'!GN97)</f>
        <v/>
      </c>
      <c r="GK97" t="str">
        <f>IF('[1]Data Checking'!GO97="","",'[1]Data Checking'!GO97)</f>
        <v/>
      </c>
      <c r="GL97" t="str">
        <f>IF('[1]Data Checking'!GP97="","",'[1]Data Checking'!GP97)</f>
        <v/>
      </c>
      <c r="GM97" t="str">
        <f>IF('[1]Data Checking'!GQ97="","",'[1]Data Checking'!GQ97)</f>
        <v/>
      </c>
      <c r="GN97" t="str">
        <f>IF('[1]Data Checking'!GR97="","",'[1]Data Checking'!GR97)</f>
        <v/>
      </c>
      <c r="GO97" t="str">
        <f>IF('[1]Data Checking'!GS97="","",'[1]Data Checking'!GS97)</f>
        <v/>
      </c>
      <c r="GP97" t="str">
        <f>IF('[1]Data Checking'!GT97="","",'[1]Data Checking'!GT97)</f>
        <v/>
      </c>
      <c r="GQ97" t="str">
        <f>IF('[1]Data Checking'!GU97="","",'[1]Data Checking'!GU97)</f>
        <v>Je ne sais pas, je ne souhaite pas répondre</v>
      </c>
      <c r="GR97" t="str">
        <f>IF('[1]Data Checking'!GV97="","",'[1]Data Checking'!GV97)</f>
        <v/>
      </c>
      <c r="GS97" t="str">
        <f>IF('[1]Data Checking'!GW97="","",'[1]Data Checking'!GW97)</f>
        <v/>
      </c>
      <c r="GT97" t="str">
        <f>IF('[1]Data Checking'!GX97="","",'[1]Data Checking'!GX97)</f>
        <v/>
      </c>
      <c r="GU97" t="str">
        <f>IF('[1]Data Checking'!GY97="","",'[1]Data Checking'!GY97)</f>
        <v/>
      </c>
      <c r="GV97" t="str">
        <f>IF('[1]Data Checking'!GZ97="","",'[1]Data Checking'!GZ97)</f>
        <v/>
      </c>
      <c r="GW97" t="str">
        <f>IF('[1]Data Checking'!HA97="","",'[1]Data Checking'!HA97)</f>
        <v/>
      </c>
      <c r="GX97" t="str">
        <f>IF('[1]Data Checking'!HB97="","",'[1]Data Checking'!HB97)</f>
        <v/>
      </c>
      <c r="GY97" t="str">
        <f>IF('[1]Data Checking'!HC97="","",'[1]Data Checking'!HC97)</f>
        <v/>
      </c>
      <c r="GZ97" t="str">
        <f>IF('[1]Data Checking'!HD97="","",'[1]Data Checking'!HD97)</f>
        <v/>
      </c>
      <c r="HA97" t="str">
        <f>IF('[1]Data Checking'!HE97="","",'[1]Data Checking'!HE97)</f>
        <v/>
      </c>
      <c r="HB97" t="str">
        <f>IF('[1]Data Checking'!HF97="","",'[1]Data Checking'!HF97)</f>
        <v/>
      </c>
      <c r="HC97" t="str">
        <f>IF('[1]Data Checking'!HG97="","",'[1]Data Checking'!HG97)</f>
        <v/>
      </c>
      <c r="HD97" t="str">
        <f>IF('[1]Data Checking'!HH97="","",'[1]Data Checking'!HH97)</f>
        <v/>
      </c>
      <c r="HE97" t="str">
        <f>IF('[1]Data Checking'!HI97="","",'[1]Data Checking'!HI97)</f>
        <v/>
      </c>
      <c r="HF97" t="str">
        <f>IF('[1]Data Checking'!HJ97="","",'[1]Data Checking'!HJ97)</f>
        <v/>
      </c>
      <c r="HG97" t="str">
        <f>IF('[1]Data Checking'!HK97="","",'[1]Data Checking'!HK97)</f>
        <v/>
      </c>
      <c r="HH97" t="str">
        <f>IF('[1]Data Checking'!HL97="","",'[1]Data Checking'!HL97)</f>
        <v/>
      </c>
      <c r="HI97" t="str">
        <f>IF('[1]Data Checking'!HM97="","",'[1]Data Checking'!HM97)</f>
        <v/>
      </c>
      <c r="HJ97" t="str">
        <f>IF('[1]Data Checking'!HN97="","",'[1]Data Checking'!HN97)</f>
        <v/>
      </c>
      <c r="HK97" t="str">
        <f>IF('[1]Data Checking'!HO97="","",'[1]Data Checking'!HO97)</f>
        <v/>
      </c>
      <c r="HL97" t="str">
        <f>IF('[1]Data Checking'!HP97="","",'[1]Data Checking'!HP97)</f>
        <v/>
      </c>
      <c r="HM97" t="str">
        <f>IF('[1]Data Checking'!HQ97="","",'[1]Data Checking'!HQ97)</f>
        <v/>
      </c>
      <c r="HN97" t="str">
        <f>IF('[1]Data Checking'!HR97="","",'[1]Data Checking'!HR97)</f>
        <v/>
      </c>
      <c r="HO97" t="str">
        <f>IF('[1]Data Checking'!HS97="","",'[1]Data Checking'!HS97)</f>
        <v/>
      </c>
      <c r="HP97" t="str">
        <f>IF('[1]Data Checking'!HT97="","",'[1]Data Checking'!HT97)</f>
        <v/>
      </c>
      <c r="HQ97" t="str">
        <f>IF('[1]Data Checking'!HU97="","",'[1]Data Checking'!HU97)</f>
        <v/>
      </c>
      <c r="HR97" t="str">
        <f>IF('[1]Data Checking'!HV97="","",'[1]Data Checking'!HV97)</f>
        <v/>
      </c>
      <c r="HS97" t="str">
        <f>IF('[1]Data Checking'!HW97="","",'[1]Data Checking'!HW97)</f>
        <v>Non</v>
      </c>
      <c r="HT97" t="str">
        <f>IF('[1]Data Checking'!HX97="","",'[1]Data Checking'!HX97)</f>
        <v>Je ne sais pas, je ne souhaite pas répondre</v>
      </c>
      <c r="HU97" t="str">
        <f>IF('[1]Data Checking'!HY97="","",'[1]Data Checking'!HY97)</f>
        <v>Oui</v>
      </c>
      <c r="HV97" t="str">
        <f>IF('[1]Data Checking'!HZ97="","",'[1]Data Checking'!HZ97)</f>
        <v>Ouest</v>
      </c>
      <c r="HW97" t="str">
        <f>IF('[1]Data Checking'!IA97="","",'[1]Data Checking'!IA97)</f>
        <v>Meme</v>
      </c>
      <c r="HX97" t="str">
        <f>IF('[1]Data Checking'!IB97="","",'[1]Data Checking'!IB97)</f>
        <v>Port-au-Prince</v>
      </c>
      <c r="HY97" t="str">
        <f>IF('[1]Data Checking'!IC97="","",'[1]Data Checking'!IC97)</f>
        <v>Meme</v>
      </c>
      <c r="HZ97" t="str">
        <f>IF('[1]Data Checking'!ID97="","",'[1]Data Checking'!ID97)</f>
        <v/>
      </c>
      <c r="IA97" t="str">
        <f>IF('[1]Data Checking'!IE97="","",'[1]Data Checking'!IE97)</f>
        <v/>
      </c>
      <c r="IB97" t="str">
        <f>IF('[1]Data Checking'!IF97="","",'[1]Data Checking'!IF97)</f>
        <v>Je ne sais pas, je ne souhaite pas répondre</v>
      </c>
      <c r="IC97" t="str">
        <f>IF('[1]Data Checking'!IG97="","",'[1]Data Checking'!IG97)</f>
        <v/>
      </c>
      <c r="ID97" t="str">
        <f>IF('[1]Data Checking'!IH97="","",'[1]Data Checking'!IH97)</f>
        <v/>
      </c>
      <c r="IE97" t="str">
        <f>IF('[1]Data Checking'!II97="","",'[1]Data Checking'!II97)</f>
        <v/>
      </c>
      <c r="IF97" t="str">
        <f>IF('[1]Data Checking'!IJ97="","",'[1]Data Checking'!IJ97)</f>
        <v/>
      </c>
      <c r="IG97" t="str">
        <f>IF('[1]Data Checking'!IK97="","",'[1]Data Checking'!IK97)</f>
        <v/>
      </c>
      <c r="IH97" t="str">
        <f>IF('[1]Data Checking'!IL97="","",'[1]Data Checking'!IL97)</f>
        <v/>
      </c>
      <c r="II97" t="str">
        <f>IF('[1]Data Checking'!IM97="","",'[1]Data Checking'!IM97)</f>
        <v/>
      </c>
      <c r="IJ97" t="str">
        <f>IF('[1]Data Checking'!IN97="","",'[1]Data Checking'!IN97)</f>
        <v/>
      </c>
      <c r="IK97" t="str">
        <f>IF('[1]Data Checking'!IO97="","",'[1]Data Checking'!IO97)</f>
        <v>Augmentation des prix</v>
      </c>
      <c r="IL97">
        <f>IF('[1]Data Checking'!IP97="","",'[1]Data Checking'!IP97)</f>
        <v>0</v>
      </c>
      <c r="IM97">
        <f>IF('[1]Data Checking'!IQ97="","",'[1]Data Checking'!IQ97)</f>
        <v>0</v>
      </c>
      <c r="IN97">
        <f>IF('[1]Data Checking'!IR97="","",'[1]Data Checking'!IR97)</f>
        <v>1</v>
      </c>
      <c r="IO97">
        <f>IF('[1]Data Checking'!IS97="","",'[1]Data Checking'!IS97)</f>
        <v>0</v>
      </c>
      <c r="IP97">
        <f>IF('[1]Data Checking'!IT97="","",'[1]Data Checking'!IT97)</f>
        <v>0</v>
      </c>
      <c r="IQ97">
        <f>IF('[1]Data Checking'!IU97="","",'[1]Data Checking'!IU97)</f>
        <v>0</v>
      </c>
      <c r="IR97">
        <f>IF('[1]Data Checking'!IV97="","",'[1]Data Checking'!IV97)</f>
        <v>0</v>
      </c>
      <c r="IS97">
        <f>IF('[1]Data Checking'!IW97="","",'[1]Data Checking'!IW97)</f>
        <v>0</v>
      </c>
      <c r="IT97" t="str">
        <f>IF('[1]Data Checking'!IX97="","",'[1]Data Checking'!IX97)</f>
        <v/>
      </c>
      <c r="IU97" t="str">
        <f>IF('[1]Data Checking'!IY97="","",'[1]Data Checking'!IY97)</f>
        <v>Je ne sais pas, je ne souhaite pas répondre</v>
      </c>
      <c r="IV97" t="str">
        <f>IF('[1]Data Checking'!IZ97="","",'[1]Data Checking'!IZ97)</f>
        <v/>
      </c>
      <c r="IW97" t="str">
        <f>IF('[1]Data Checking'!JA97="","",'[1]Data Checking'!JA97)</f>
        <v/>
      </c>
      <c r="IX97" t="str">
        <f>IF('[1]Data Checking'!JB97="","",'[1]Data Checking'!JB97)</f>
        <v/>
      </c>
      <c r="IY97" t="str">
        <f>IF('[1]Data Checking'!JC97="","",'[1]Data Checking'!JC97)</f>
        <v/>
      </c>
      <c r="IZ97" t="str">
        <f>IF('[1]Data Checking'!JD97="","",'[1]Data Checking'!JD97)</f>
        <v/>
      </c>
      <c r="JA97" t="str">
        <f>IF('[1]Data Checking'!JE97="","",'[1]Data Checking'!JE97)</f>
        <v/>
      </c>
      <c r="JB97" t="str">
        <f>IF('[1]Data Checking'!JF97="","",'[1]Data Checking'!JF97)</f>
        <v/>
      </c>
      <c r="JC97" t="str">
        <f>IF('[1]Data Checking'!JG97="","",'[1]Data Checking'!JG97)</f>
        <v/>
      </c>
      <c r="JD97" t="str">
        <f>IF('[1]Data Checking'!JH97="","",'[1]Data Checking'!JH97)</f>
        <v/>
      </c>
      <c r="JE97" t="str">
        <f>IF('[1]Data Checking'!JI97="","",'[1]Data Checking'!JI97)</f>
        <v/>
      </c>
      <c r="JF97" t="str">
        <f>IF('[1]Data Checking'!JJ97="","",'[1]Data Checking'!JJ97)</f>
        <v/>
      </c>
      <c r="JG97" t="str">
        <f>IF('[1]Data Checking'!JK97="","",'[1]Data Checking'!JK97)</f>
        <v/>
      </c>
      <c r="JH97" t="str">
        <f>IF('[1]Data Checking'!JL97="","",'[1]Data Checking'!JL97)</f>
        <v/>
      </c>
      <c r="JI97" t="str">
        <f>IF('[1]Data Checking'!JM97="","",'[1]Data Checking'!JM97)</f>
        <v/>
      </c>
      <c r="JJ97" t="str">
        <f>IF('[1]Data Checking'!JN97="","",'[1]Data Checking'!JN97)</f>
        <v/>
      </c>
      <c r="JK97" t="str">
        <f>IF('[1]Data Checking'!JO97="","",'[1]Data Checking'!JO97)</f>
        <v/>
      </c>
      <c r="JL97" t="str">
        <f>IF('[1]Data Checking'!JP97="","",'[1]Data Checking'!JP97)</f>
        <v/>
      </c>
      <c r="JM97" t="str">
        <f>IF('[1]Data Checking'!JQ97="","",'[1]Data Checking'!JQ97)</f>
        <v/>
      </c>
      <c r="JN97" t="str">
        <f>IF('[1]Data Checking'!JR97="","",'[1]Data Checking'!JR97)</f>
        <v/>
      </c>
      <c r="JO97" t="str">
        <f>IF('[1]Data Checking'!JS97="","",'[1]Data Checking'!JS97)</f>
        <v/>
      </c>
      <c r="JP97" t="str">
        <f>IF('[1]Data Checking'!JT97="","",'[1]Data Checking'!JT97)</f>
        <v/>
      </c>
      <c r="JQ97" t="str">
        <f>IF('[1]Data Checking'!JU97="","",'[1]Data Checking'!JU97)</f>
        <v/>
      </c>
      <c r="JR97" t="str">
        <f>IF('[1]Data Checking'!JV97="","",'[1]Data Checking'!JV97)</f>
        <v/>
      </c>
      <c r="JS97" t="str">
        <f>IF('[1]Data Checking'!JW97="","",'[1]Data Checking'!JW97)</f>
        <v/>
      </c>
      <c r="JT97" t="str">
        <f>IF('[1]Data Checking'!JX97="","",'[1]Data Checking'!JX97)</f>
        <v/>
      </c>
      <c r="JU97" t="str">
        <f>IF('[1]Data Checking'!JY97="","",'[1]Data Checking'!JY97)</f>
        <v/>
      </c>
      <c r="JV97" t="str">
        <f>IF('[1]Data Checking'!JZ97="","",'[1]Data Checking'!JZ97)</f>
        <v/>
      </c>
      <c r="JW97" t="str">
        <f>IF('[1]Data Checking'!KA97="","",'[1]Data Checking'!KA97)</f>
        <v/>
      </c>
      <c r="JX97" t="str">
        <f>IF('[1]Data Checking'!KB97="","",'[1]Data Checking'!KB97)</f>
        <v/>
      </c>
      <c r="JY97" t="str">
        <f>IF('[1]Data Checking'!KC97="","",'[1]Data Checking'!KC97)</f>
        <v/>
      </c>
      <c r="JZ97" t="str">
        <f>IF('[1]Data Checking'!KD97="","",'[1]Data Checking'!KD97)</f>
        <v/>
      </c>
      <c r="KA97" t="str">
        <f>IF('[1]Data Checking'!KE97="","",'[1]Data Checking'!KE97)</f>
        <v/>
      </c>
      <c r="KB97" t="str">
        <f>IF('[1]Data Checking'!KF97="","",'[1]Data Checking'!KF97)</f>
        <v/>
      </c>
      <c r="KC97" t="str">
        <f>IF('[1]Data Checking'!KG97="","",'[1]Data Checking'!KG97)</f>
        <v/>
      </c>
      <c r="KD97" t="str">
        <f>IF('[1]Data Checking'!KH97="","",'[1]Data Checking'!KH97)</f>
        <v/>
      </c>
      <c r="KE97" t="str">
        <f>IF('[1]Data Checking'!KI97="","",'[1]Data Checking'!KI97)</f>
        <v/>
      </c>
      <c r="KF97" t="str">
        <f>IF('[1]Data Checking'!KJ97="","",'[1]Data Checking'!KJ97)</f>
        <v/>
      </c>
      <c r="KG97" t="str">
        <f>IF('[1]Data Checking'!KK97="","",'[1]Data Checking'!KK97)</f>
        <v/>
      </c>
      <c r="KH97" t="str">
        <f>IF('[1]Data Checking'!KL97="","",'[1]Data Checking'!KL97)</f>
        <v/>
      </c>
      <c r="KI97" t="str">
        <f>IF('[1]Data Checking'!KM97="","",'[1]Data Checking'!KM97)</f>
        <v/>
      </c>
      <c r="KJ97" t="str">
        <f>IF('[1]Data Checking'!KN97="","",'[1]Data Checking'!KN97)</f>
        <v/>
      </c>
      <c r="KK97" t="str">
        <f>IF('[1]Data Checking'!KO97="","",'[1]Data Checking'!KO97)</f>
        <v/>
      </c>
      <c r="KL97" t="str">
        <f>IF('[1]Data Checking'!KP97="","",'[1]Data Checking'!KP97)</f>
        <v/>
      </c>
      <c r="KM97" t="str">
        <f>IF('[1]Data Checking'!KQ97="","",'[1]Data Checking'!KQ97)</f>
        <v/>
      </c>
      <c r="KN97" t="str">
        <f>IF('[1]Data Checking'!KR97="","",'[1]Data Checking'!KR97)</f>
        <v/>
      </c>
      <c r="KO97" t="str">
        <f>IF('[1]Data Checking'!KS97="","",'[1]Data Checking'!KS97)</f>
        <v/>
      </c>
      <c r="KP97" t="str">
        <f>IF('[1]Data Checking'!KT97="","",'[1]Data Checking'!KT97)</f>
        <v/>
      </c>
      <c r="KQ97" t="str">
        <f>IF('[1]Data Checking'!KU97="","",'[1]Data Checking'!KU97)</f>
        <v/>
      </c>
      <c r="KR97" t="str">
        <f>IF('[1]Data Checking'!KV97="","",'[1]Data Checking'!KV97)</f>
        <v/>
      </c>
      <c r="KS97" t="str">
        <f>IF('[1]Data Checking'!KW97="","",'[1]Data Checking'!KW97)</f>
        <v/>
      </c>
      <c r="KT97" t="str">
        <f>IF('[1]Data Checking'!KX97="","",'[1]Data Checking'!KX97)</f>
        <v/>
      </c>
      <c r="KU97" t="str">
        <f>IF('[1]Data Checking'!KY97="","",'[1]Data Checking'!KY97)</f>
        <v/>
      </c>
      <c r="KV97" t="str">
        <f>IF('[1]Data Checking'!KZ97="","",'[1]Data Checking'!KZ97)</f>
        <v/>
      </c>
      <c r="KW97" t="str">
        <f>IF('[1]Data Checking'!LA97="","",'[1]Data Checking'!LA97)</f>
        <v/>
      </c>
      <c r="KX97" t="str">
        <f>IF('[1]Data Checking'!LB97="","",'[1]Data Checking'!LB97)</f>
        <v/>
      </c>
      <c r="KY97" t="str">
        <f>IF('[1]Data Checking'!LC97="","",'[1]Data Checking'!LC97)</f>
        <v/>
      </c>
      <c r="KZ97" t="str">
        <f>IF('[1]Data Checking'!LD97="","",'[1]Data Checking'!LD97)</f>
        <v/>
      </c>
      <c r="LA97" t="str">
        <f>IF('[1]Data Checking'!LE97="","",'[1]Data Checking'!LE97)</f>
        <v/>
      </c>
      <c r="LB97" t="str">
        <f>IF('[1]Data Checking'!LF97="","",'[1]Data Checking'!LF97)</f>
        <v/>
      </c>
      <c r="LC97" t="str">
        <f>IF('[1]Data Checking'!LG97="","",'[1]Data Checking'!LG97)</f>
        <v/>
      </c>
      <c r="LD97" t="str">
        <f>IF('[1]Data Checking'!LH97="","",'[1]Data Checking'!LH97)</f>
        <v/>
      </c>
      <c r="LE97" t="str">
        <f>IF('[1]Data Checking'!LI97="","",'[1]Data Checking'!LI97)</f>
        <v/>
      </c>
      <c r="LF97" t="str">
        <f>IF('[1]Data Checking'!LJ97="","",'[1]Data Checking'!LJ97)</f>
        <v/>
      </c>
      <c r="LG97" t="str">
        <f>IF('[1]Data Checking'!LK97="","",'[1]Data Checking'!LK97)</f>
        <v/>
      </c>
      <c r="LH97" t="str">
        <f>IF('[1]Data Checking'!LL97="","",'[1]Data Checking'!LL97)</f>
        <v/>
      </c>
      <c r="LI97" t="str">
        <f>IF('[1]Data Checking'!LM97="","",'[1]Data Checking'!LM97)</f>
        <v/>
      </c>
      <c r="LJ97" t="str">
        <f>IF('[1]Data Checking'!LN97="","",'[1]Data Checking'!LN97)</f>
        <v/>
      </c>
      <c r="LK97" t="str">
        <f>IF('[1]Data Checking'!LO97="","",'[1]Data Checking'!LO97)</f>
        <v/>
      </c>
      <c r="LL97" t="str">
        <f>IF('[1]Data Checking'!LP97="","",'[1]Data Checking'!LP97)</f>
        <v/>
      </c>
      <c r="LM97" t="str">
        <f>IF('[1]Data Checking'!LQ97="","",'[1]Data Checking'!LQ97)</f>
        <v/>
      </c>
      <c r="LN97" t="str">
        <f>IF('[1]Data Checking'!LR97="","",'[1]Data Checking'!LR97)</f>
        <v/>
      </c>
      <c r="LO97" t="str">
        <f>IF('[1]Data Checking'!LS97="","",'[1]Data Checking'!LS97)</f>
        <v/>
      </c>
      <c r="LP97" t="str">
        <f>IF('[1]Data Checking'!LT97="","",'[1]Data Checking'!LT97)</f>
        <v/>
      </c>
      <c r="LQ97" t="str">
        <f>IF('[1]Data Checking'!LU97="","",'[1]Data Checking'!LU97)</f>
        <v/>
      </c>
      <c r="LR97" t="str">
        <f>IF('[1]Data Checking'!LV97="","",'[1]Data Checking'!LV97)</f>
        <v/>
      </c>
      <c r="LS97" t="str">
        <f>IF('[1]Data Checking'!LW97="","",'[1]Data Checking'!LW97)</f>
        <v/>
      </c>
      <c r="LT97" t="str">
        <f>IF('[1]Data Checking'!LX97="","",'[1]Data Checking'!LX97)</f>
        <v/>
      </c>
      <c r="LU97" t="str">
        <f>IF('[1]Data Checking'!LY97="","",'[1]Data Checking'!LY97)</f>
        <v/>
      </c>
      <c r="LV97" t="str">
        <f>IF('[1]Data Checking'!LZ97="","",'[1]Data Checking'!LZ97)</f>
        <v/>
      </c>
      <c r="LW97" t="str">
        <f>IF('[1]Data Checking'!MA97="","",'[1]Data Checking'!MA97)</f>
        <v/>
      </c>
      <c r="LX97" t="str">
        <f>IF('[1]Data Checking'!MB97="","",'[1]Data Checking'!MB97)</f>
        <v/>
      </c>
      <c r="LY97" t="str">
        <f>IF('[1]Data Checking'!MC97="","",'[1]Data Checking'!MC97)</f>
        <v/>
      </c>
      <c r="LZ97" t="str">
        <f>IF('[1]Data Checking'!MD97="","",'[1]Data Checking'!MD97)</f>
        <v/>
      </c>
      <c r="MA97" t="str">
        <f>IF('[1]Data Checking'!ME97="","",'[1]Data Checking'!ME97)</f>
        <v/>
      </c>
      <c r="MB97" t="str">
        <f>IF('[1]Data Checking'!MF97="","",'[1]Data Checking'!MF97)</f>
        <v/>
      </c>
      <c r="MC97" t="str">
        <f>IF('[1]Data Checking'!MG97="","",'[1]Data Checking'!MG97)</f>
        <v/>
      </c>
      <c r="MD97" t="str">
        <f>IF('[1]Data Checking'!MH97="","",'[1]Data Checking'!MH97)</f>
        <v/>
      </c>
      <c r="ME97" t="str">
        <f>IF('[1]Data Checking'!MI97="","",'[1]Data Checking'!MI97)</f>
        <v/>
      </c>
      <c r="MF97" t="str">
        <f>IF('[1]Data Checking'!MJ97="","",'[1]Data Checking'!MJ97)</f>
        <v/>
      </c>
      <c r="MG97" t="str">
        <f>IF('[1]Data Checking'!MK97="","",'[1]Data Checking'!MK97)</f>
        <v/>
      </c>
      <c r="MH97" t="str">
        <f>IF('[1]Data Checking'!ML97="","",'[1]Data Checking'!ML97)</f>
        <v/>
      </c>
      <c r="MI97" t="str">
        <f>IF('[1]Data Checking'!MM97="","",'[1]Data Checking'!MM97)</f>
        <v/>
      </c>
      <c r="MJ97" t="str">
        <f>IF('[1]Data Checking'!MN97="","",'[1]Data Checking'!MN97)</f>
        <v/>
      </c>
      <c r="MK97" t="str">
        <f>IF('[1]Data Checking'!MO97="","",'[1]Data Checking'!MO97)</f>
        <v/>
      </c>
      <c r="ML97" t="str">
        <f>IF('[1]Data Checking'!MP97="","",'[1]Data Checking'!MP97)</f>
        <v/>
      </c>
      <c r="MM97" t="str">
        <f>IF('[1]Data Checking'!MQ97="","",'[1]Data Checking'!MQ97)</f>
        <v/>
      </c>
      <c r="MN97" t="str">
        <f>IF('[1]Data Checking'!MR97="","",'[1]Data Checking'!MR97)</f>
        <v/>
      </c>
      <c r="MO97" t="str">
        <f>IF('[1]Data Checking'!MS97="","",'[1]Data Checking'!MS97)</f>
        <v/>
      </c>
      <c r="MP97" t="str">
        <f>IF('[1]Data Checking'!MT97="","",'[1]Data Checking'!MT97)</f>
        <v/>
      </c>
      <c r="MQ97" t="str">
        <f>IF('[1]Data Checking'!MU97="","",'[1]Data Checking'!MU97)</f>
        <v/>
      </c>
      <c r="MR97" t="str">
        <f>IF('[1]Data Checking'!MV97="","",'[1]Data Checking'!MV97)</f>
        <v/>
      </c>
      <c r="MS97" t="str">
        <f>IF('[1]Data Checking'!MW97="","",'[1]Data Checking'!MW97)</f>
        <v/>
      </c>
      <c r="MT97" t="str">
        <f>IF('[1]Data Checking'!MX97="","",'[1]Data Checking'!MX97)</f>
        <v/>
      </c>
      <c r="MU97" t="str">
        <f>IF('[1]Data Checking'!MY97="","",'[1]Data Checking'!MY97)</f>
        <v/>
      </c>
      <c r="MV97" t="str">
        <f>IF('[1]Data Checking'!MZ97="","",'[1]Data Checking'!MZ97)</f>
        <v/>
      </c>
      <c r="MW97" t="str">
        <f>IF('[1]Data Checking'!NA97="","",'[1]Data Checking'!NA97)</f>
        <v/>
      </c>
      <c r="MX97" t="str">
        <f>IF('[1]Data Checking'!NB97="","",'[1]Data Checking'!NB97)</f>
        <v/>
      </c>
      <c r="MY97" t="str">
        <f>IF('[1]Data Checking'!NC97="","",'[1]Data Checking'!NC97)</f>
        <v/>
      </c>
      <c r="MZ97" t="str">
        <f>IF('[1]Data Checking'!ND97="","",'[1]Data Checking'!ND97)</f>
        <v/>
      </c>
      <c r="NA97" t="str">
        <f>IF('[1]Data Checking'!NE97="","",'[1]Data Checking'!NE97)</f>
        <v/>
      </c>
      <c r="NB97" t="str">
        <f>IF('[1]Data Checking'!NF97="","",'[1]Data Checking'!NF97)</f>
        <v/>
      </c>
      <c r="NC97" t="str">
        <f>IF('[1]Data Checking'!NG97="","",'[1]Data Checking'!NG97)</f>
        <v/>
      </c>
      <c r="ND97" t="str">
        <f>IF('[1]Data Checking'!NH97="","",'[1]Data Checking'!NH97)</f>
        <v/>
      </c>
      <c r="NE97" t="str">
        <f>IF('[1]Data Checking'!NI97="","",'[1]Data Checking'!NI97)</f>
        <v/>
      </c>
      <c r="NF97" t="str">
        <f>IF('[1]Data Checking'!NJ97="","",'[1]Data Checking'!NJ97)</f>
        <v/>
      </c>
      <c r="NG97" t="str">
        <f>IF('[1]Data Checking'!NK97="","",'[1]Data Checking'!NK97)</f>
        <v/>
      </c>
      <c r="NH97" t="str">
        <f>IF('[1]Data Checking'!NL97="","",'[1]Data Checking'!NL97)</f>
        <v/>
      </c>
      <c r="NI97" t="str">
        <f>IF('[1]Data Checking'!NM97="","",'[1]Data Checking'!NM97)</f>
        <v/>
      </c>
      <c r="NJ97" t="str">
        <f>IF('[1]Data Checking'!NN97="","",'[1]Data Checking'!NN97)</f>
        <v/>
      </c>
      <c r="NK97" t="str">
        <f>IF('[1]Data Checking'!NO97="","",'[1]Data Checking'!NO97)</f>
        <v/>
      </c>
      <c r="NL97" t="str">
        <f>IF('[1]Data Checking'!NP97="","",'[1]Data Checking'!NP97)</f>
        <v/>
      </c>
      <c r="NM97" t="str">
        <f>IF('[1]Data Checking'!NQ97="","",'[1]Data Checking'!NQ97)</f>
        <v/>
      </c>
      <c r="NN97" t="str">
        <f>IF('[1]Data Checking'!NR97="","",'[1]Data Checking'!NR97)</f>
        <v/>
      </c>
      <c r="NO97" t="str">
        <f>IF('[1]Data Checking'!NS97="","",'[1]Data Checking'!NS97)</f>
        <v/>
      </c>
      <c r="NP97" t="str">
        <f>IF('[1]Data Checking'!NT97="","",'[1]Data Checking'!NT97)</f>
        <v/>
      </c>
      <c r="NQ97" t="str">
        <f>IF('[1]Data Checking'!NU97="","",'[1]Data Checking'!NU97)</f>
        <v/>
      </c>
      <c r="NR97" t="str">
        <f>IF('[1]Data Checking'!NV97="","",'[1]Data Checking'!NV97)</f>
        <v/>
      </c>
      <c r="NS97" t="str">
        <f>IF('[1]Data Checking'!NW97="","",'[1]Data Checking'!NW97)</f>
        <v/>
      </c>
      <c r="NT97" t="str">
        <f>IF('[1]Data Checking'!NX97="","",'[1]Data Checking'!NX97)</f>
        <v/>
      </c>
      <c r="NU97" t="str">
        <f>IF('[1]Data Checking'!NY97="","",'[1]Data Checking'!NY97)</f>
        <v/>
      </c>
      <c r="NV97" t="str">
        <f>IF('[1]Data Checking'!NZ97="","",'[1]Data Checking'!NZ97)</f>
        <v/>
      </c>
      <c r="NW97" t="str">
        <f>IF('[1]Data Checking'!OA97="","",'[1]Data Checking'!OA97)</f>
        <v/>
      </c>
      <c r="NX97" t="str">
        <f>IF('[1]Data Checking'!OB97="","",'[1]Data Checking'!OB97)</f>
        <v/>
      </c>
      <c r="NY97" t="str">
        <f>IF('[1]Data Checking'!OC97="","",'[1]Data Checking'!OC97)</f>
        <v/>
      </c>
      <c r="NZ97" t="str">
        <f>IF('[1]Data Checking'!OD97="","",'[1]Data Checking'!OD97)</f>
        <v/>
      </c>
      <c r="OA97" t="str">
        <f>IF('[1]Data Checking'!OE97="","",'[1]Data Checking'!OE97)</f>
        <v/>
      </c>
      <c r="OB97" t="str">
        <f>IF('[1]Data Checking'!OF97="","",'[1]Data Checking'!OF97)</f>
        <v/>
      </c>
      <c r="OC97" t="str">
        <f>IF('[1]Data Checking'!OG97="","",'[1]Data Checking'!OG97)</f>
        <v/>
      </c>
      <c r="OD97" t="str">
        <f>IF('[1]Data Checking'!OH97="","",'[1]Data Checking'!OH97)</f>
        <v/>
      </c>
      <c r="OE97" t="str">
        <f>IF('[1]Data Checking'!OI97="","",'[1]Data Checking'!OI97)</f>
        <v/>
      </c>
      <c r="OF97" t="str">
        <f>IF('[1]Data Checking'!OJ97="","",'[1]Data Checking'!OJ97)</f>
        <v/>
      </c>
      <c r="OG97" t="str">
        <f>IF('[1]Data Checking'!OK97="","",'[1]Data Checking'!OK97)</f>
        <v/>
      </c>
      <c r="OH97" t="str">
        <f>IF('[1]Data Checking'!OL97="","",'[1]Data Checking'!OL97)</f>
        <v/>
      </c>
      <c r="OI97" t="str">
        <f>IF('[1]Data Checking'!OM97="","",'[1]Data Checking'!OM97)</f>
        <v/>
      </c>
      <c r="OJ97" t="str">
        <f>IF('[1]Data Checking'!ON97="","",'[1]Data Checking'!ON97)</f>
        <v/>
      </c>
      <c r="OK97" t="str">
        <f>IF('[1]Data Checking'!OO97="","",'[1]Data Checking'!OO97)</f>
        <v/>
      </c>
      <c r="OL97" t="str">
        <f>IF('[1]Data Checking'!OP97="","",'[1]Data Checking'!OP97)</f>
        <v/>
      </c>
      <c r="OM97" t="str">
        <f>IF('[1]Data Checking'!OQ97="","",'[1]Data Checking'!OQ97)</f>
        <v/>
      </c>
      <c r="ON97" t="str">
        <f>IF('[1]Data Checking'!OR97="","",'[1]Data Checking'!OR97)</f>
        <v/>
      </c>
      <c r="OO97" t="str">
        <f>IF('[1]Data Checking'!OS97="","",'[1]Data Checking'!OS97)</f>
        <v/>
      </c>
      <c r="OP97" t="str">
        <f>IF('[1]Data Checking'!OT97="","",'[1]Data Checking'!OT97)</f>
        <v/>
      </c>
      <c r="OQ97" t="str">
        <f>IF('[1]Data Checking'!OU97="","",'[1]Data Checking'!OU97)</f>
        <v/>
      </c>
      <c r="OR97" t="str">
        <f>IF('[1]Data Checking'!OV97="","",'[1]Data Checking'!OV97)</f>
        <v/>
      </c>
      <c r="OS97" t="str">
        <f>IF('[1]Data Checking'!OW97="","",'[1]Data Checking'!OW97)</f>
        <v/>
      </c>
      <c r="OT97" t="str">
        <f>IF('[1]Data Checking'!OX97="","",'[1]Data Checking'!OX97)</f>
        <v/>
      </c>
      <c r="OU97" t="str">
        <f>IF('[1]Data Checking'!OY97="","",'[1]Data Checking'!OY97)</f>
        <v/>
      </c>
      <c r="OV97" t="str">
        <f>IF('[1]Data Checking'!OZ97="","",'[1]Data Checking'!OZ97)</f>
        <v/>
      </c>
      <c r="OW97" t="str">
        <f>IF('[1]Data Checking'!PA97="","",'[1]Data Checking'!PA97)</f>
        <v/>
      </c>
      <c r="OX97" t="str">
        <f>IF('[1]Data Checking'!PB97="","",'[1]Data Checking'!PB97)</f>
        <v/>
      </c>
      <c r="OY97" t="str">
        <f>IF('[1]Data Checking'!PC97="","",'[1]Data Checking'!PC97)</f>
        <v/>
      </c>
      <c r="OZ97" t="str">
        <f>IF('[1]Data Checking'!PD97="","",'[1]Data Checking'!PD97)</f>
        <v/>
      </c>
      <c r="PA97" t="str">
        <f>IF('[1]Data Checking'!PE97="","",'[1]Data Checking'!PE97)</f>
        <v/>
      </c>
      <c r="PB97" t="str">
        <f>IF('[1]Data Checking'!PF97="","",'[1]Data Checking'!PF97)</f>
        <v/>
      </c>
      <c r="PC97" t="str">
        <f>IF('[1]Data Checking'!PG97="","",'[1]Data Checking'!PG97)</f>
        <v/>
      </c>
      <c r="PD97" t="str">
        <f>IF('[1]Data Checking'!PH97="","",'[1]Data Checking'!PH97)</f>
        <v/>
      </c>
      <c r="PE97" t="str">
        <f>IF('[1]Data Checking'!PI97="","",'[1]Data Checking'!PI97)</f>
        <v/>
      </c>
      <c r="PF97" t="str">
        <f>IF('[1]Data Checking'!PJ97="","",'[1]Data Checking'!PJ97)</f>
        <v/>
      </c>
      <c r="PG97" t="str">
        <f>IF('[1]Data Checking'!PK97="","",'[1]Data Checking'!PK97)</f>
        <v/>
      </c>
      <c r="PH97" t="str">
        <f>IF('[1]Data Checking'!PL97="","",'[1]Data Checking'!PL97)</f>
        <v/>
      </c>
      <c r="PI97" t="str">
        <f>IF('[1]Data Checking'!PM97="","",'[1]Data Checking'!PM97)</f>
        <v/>
      </c>
      <c r="PJ97" t="str">
        <f>IF('[1]Data Checking'!PN97="","",'[1]Data Checking'!PN97)</f>
        <v/>
      </c>
      <c r="PK97" t="str">
        <f>IF('[1]Data Checking'!PO97="","",'[1]Data Checking'!PO97)</f>
        <v/>
      </c>
      <c r="PL97" t="str">
        <f>IF('[1]Data Checking'!PP97="","",'[1]Data Checking'!PP97)</f>
        <v/>
      </c>
      <c r="PM97" t="str">
        <f>IF('[1]Data Checking'!PQ97="","",'[1]Data Checking'!PQ97)</f>
        <v/>
      </c>
      <c r="PN97" t="str">
        <f>IF('[1]Data Checking'!PR97="","",'[1]Data Checking'!PR97)</f>
        <v/>
      </c>
      <c r="PO97" t="str">
        <f>IF('[1]Data Checking'!PS97="","",'[1]Data Checking'!PS97)</f>
        <v/>
      </c>
      <c r="PP97" t="str">
        <f>IF('[1]Data Checking'!PT97="","",'[1]Data Checking'!PT97)</f>
        <v/>
      </c>
      <c r="PQ97" t="str">
        <f>IF('[1]Data Checking'!PU97="","",'[1]Data Checking'!PU97)</f>
        <v/>
      </c>
      <c r="PR97" t="str">
        <f>IF('[1]Data Checking'!PV97="","",'[1]Data Checking'!PV97)</f>
        <v/>
      </c>
      <c r="PS97" t="str">
        <f>IF('[1]Data Checking'!PW97="","",'[1]Data Checking'!PW97)</f>
        <v/>
      </c>
      <c r="PT97" t="str">
        <f>IF('[1]Data Checking'!PX97="","",'[1]Data Checking'!PX97)</f>
        <v/>
      </c>
      <c r="PU97" t="str">
        <f>IF('[1]Data Checking'!PY97="","",'[1]Data Checking'!PY97)</f>
        <v/>
      </c>
      <c r="PV97" t="str">
        <f>IF('[1]Data Checking'!PZ97="","",'[1]Data Checking'!PZ97)</f>
        <v/>
      </c>
      <c r="PW97" t="str">
        <f>IF('[1]Data Checking'!QA97="","",'[1]Data Checking'!QA97)</f>
        <v/>
      </c>
      <c r="PX97" t="str">
        <f>IF('[1]Data Checking'!QB97="","",'[1]Data Checking'!QB97)</f>
        <v/>
      </c>
      <c r="PY97" t="str">
        <f>IF('[1]Data Checking'!QC97="","",'[1]Data Checking'!QC97)</f>
        <v/>
      </c>
      <c r="PZ97" t="str">
        <f>IF('[1]Data Checking'!QD97="","",'[1]Data Checking'!QD97)</f>
        <v/>
      </c>
      <c r="QA97" t="str">
        <f>IF('[1]Data Checking'!QE97="","",'[1]Data Checking'!QE97)</f>
        <v/>
      </c>
      <c r="QB97" t="str">
        <f>IF('[1]Data Checking'!QF97="","",'[1]Data Checking'!QF97)</f>
        <v/>
      </c>
      <c r="QC97" t="str">
        <f>IF('[1]Data Checking'!QG97="","",'[1]Data Checking'!QG97)</f>
        <v/>
      </c>
      <c r="QD97" t="str">
        <f>IF('[1]Data Checking'!QH97="","",'[1]Data Checking'!QH97)</f>
        <v/>
      </c>
      <c r="QE97" t="str">
        <f>IF('[1]Data Checking'!QI97="","",'[1]Data Checking'!QI97)</f>
        <v/>
      </c>
      <c r="QF97" t="str">
        <f>IF('[1]Data Checking'!QJ97="","",'[1]Data Checking'!QJ97)</f>
        <v/>
      </c>
      <c r="QG97" t="str">
        <f>IF('[1]Data Checking'!QK97="","",'[1]Data Checking'!QK97)</f>
        <v/>
      </c>
      <c r="QH97" t="str">
        <f>IF('[1]Data Checking'!QL97="","",'[1]Data Checking'!QL97)</f>
        <v/>
      </c>
      <c r="QI97" t="str">
        <f>IF('[1]Data Checking'!QM97="","",'[1]Data Checking'!QM97)</f>
        <v/>
      </c>
      <c r="QJ97" t="str">
        <f>IF('[1]Data Checking'!QN97="","",'[1]Data Checking'!QN97)</f>
        <v/>
      </c>
      <c r="QK97" t="str">
        <f>IF('[1]Data Checking'!QO97="","",'[1]Data Checking'!QO97)</f>
        <v/>
      </c>
      <c r="QL97" t="str">
        <f>IF('[1]Data Checking'!QP97="","",'[1]Data Checking'!QP97)</f>
        <v/>
      </c>
      <c r="QM97" t="str">
        <f>IF('[1]Data Checking'!QQ97="","",'[1]Data Checking'!QQ97)</f>
        <v/>
      </c>
      <c r="QN97" t="str">
        <f>IF('[1]Data Checking'!QR97="","",'[1]Data Checking'!QR97)</f>
        <v/>
      </c>
      <c r="QO97" t="str">
        <f>IF('[1]Data Checking'!QS97="","",'[1]Data Checking'!QS97)</f>
        <v/>
      </c>
      <c r="QP97" t="str">
        <f>IF('[1]Data Checking'!QT97="","",'[1]Data Checking'!QT97)</f>
        <v/>
      </c>
      <c r="QQ97" t="str">
        <f>IF('[1]Data Checking'!QU97="","",'[1]Data Checking'!QU97)</f>
        <v/>
      </c>
      <c r="QR97" t="str">
        <f>IF('[1]Data Checking'!QV97="","",'[1]Data Checking'!QV97)</f>
        <v/>
      </c>
      <c r="QS97" t="str">
        <f>IF('[1]Data Checking'!QW97="","",'[1]Data Checking'!QW97)</f>
        <v/>
      </c>
      <c r="QT97" t="str">
        <f>IF('[1]Data Checking'!QX97="","",'[1]Data Checking'!QX97)</f>
        <v/>
      </c>
      <c r="QU97" t="str">
        <f>IF('[1]Data Checking'!QY97="","",'[1]Data Checking'!QY97)</f>
        <v/>
      </c>
      <c r="QV97" t="str">
        <f>IF('[1]Data Checking'!QZ97="","",'[1]Data Checking'!QZ97)</f>
        <v/>
      </c>
      <c r="QW97" t="str">
        <f>IF('[1]Data Checking'!RA97="","",'[1]Data Checking'!RA97)</f>
        <v/>
      </c>
      <c r="QX97" t="str">
        <f>IF('[1]Data Checking'!RB97="","",'[1]Data Checking'!RB97)</f>
        <v/>
      </c>
      <c r="QY97" t="str">
        <f>IF('[1]Data Checking'!RC97="","",'[1]Data Checking'!RC97)</f>
        <v/>
      </c>
      <c r="QZ97" t="str">
        <f>IF('[1]Data Checking'!RD97="","",'[1]Data Checking'!RD97)</f>
        <v/>
      </c>
      <c r="RA97" t="str">
        <f>IF('[1]Data Checking'!RE97="","",'[1]Data Checking'!RE97)</f>
        <v/>
      </c>
      <c r="RB97" t="str">
        <f>IF('[1]Data Checking'!RF97="","",'[1]Data Checking'!RF97)</f>
        <v/>
      </c>
      <c r="RC97" t="str">
        <f>IF('[1]Data Checking'!RG97="","",'[1]Data Checking'!RG97)</f>
        <v/>
      </c>
      <c r="RD97" t="str">
        <f>IF('[1]Data Checking'!RH97="","",'[1]Data Checking'!RH97)</f>
        <v/>
      </c>
      <c r="RE97" t="str">
        <f>IF('[1]Data Checking'!RI97="","",'[1]Data Checking'!RI97)</f>
        <v/>
      </c>
      <c r="RF97" t="str">
        <f>IF('[1]Data Checking'!RJ97="","",'[1]Data Checking'!RJ97)</f>
        <v/>
      </c>
      <c r="RG97" t="str">
        <f>IF('[1]Data Checking'!RK97="","",'[1]Data Checking'!RK97)</f>
        <v/>
      </c>
      <c r="RH97" t="str">
        <f>IF('[1]Data Checking'!RL97="","",'[1]Data Checking'!RL97)</f>
        <v/>
      </c>
      <c r="RI97" t="str">
        <f>IF('[1]Data Checking'!RM97="","",'[1]Data Checking'!RM97)</f>
        <v/>
      </c>
      <c r="RJ97" t="str">
        <f>IF('[1]Data Checking'!RN97="","",'[1]Data Checking'!RN97)</f>
        <v/>
      </c>
      <c r="RK97" t="str">
        <f>IF('[1]Data Checking'!RO97="","",'[1]Data Checking'!RO97)</f>
        <v/>
      </c>
      <c r="RL97" t="str">
        <f>IF('[1]Data Checking'!RP97="","",'[1]Data Checking'!RP97)</f>
        <v/>
      </c>
      <c r="RM97" t="str">
        <f>IF('[1]Data Checking'!RQ97="","",'[1]Data Checking'!RQ97)</f>
        <v/>
      </c>
      <c r="RN97" t="str">
        <f>IF('[1]Data Checking'!RR97="","",'[1]Data Checking'!RR97)</f>
        <v/>
      </c>
      <c r="RO97" t="str">
        <f>IF('[1]Data Checking'!RS97="","",'[1]Data Checking'!RS97)</f>
        <v/>
      </c>
      <c r="RP97" t="str">
        <f>IF('[1]Data Checking'!RT97="","",'[1]Data Checking'!RT97)</f>
        <v/>
      </c>
      <c r="RQ97" t="str">
        <f>IF('[1]Data Checking'!RU97="","",'[1]Data Checking'!RU97)</f>
        <v/>
      </c>
      <c r="RR97" t="str">
        <f>IF('[1]Data Checking'!RV97="","",'[1]Data Checking'!RV97)</f>
        <v/>
      </c>
      <c r="RS97" t="str">
        <f>IF('[1]Data Checking'!RW97="","",'[1]Data Checking'!RW97)</f>
        <v/>
      </c>
      <c r="RT97" t="str">
        <f>IF('[1]Data Checking'!RX97="","",'[1]Data Checking'!RX97)</f>
        <v/>
      </c>
      <c r="RU97" t="str">
        <f>IF('[1]Data Checking'!RY97="","",'[1]Data Checking'!RY97)</f>
        <v/>
      </c>
      <c r="RV97" t="str">
        <f>IF('[1]Data Checking'!RZ97="","",'[1]Data Checking'!RZ97)</f>
        <v/>
      </c>
      <c r="RW97" t="str">
        <f>IF('[1]Data Checking'!SA97="","",'[1]Data Checking'!SA97)</f>
        <v/>
      </c>
      <c r="RX97" t="str">
        <f>IF('[1]Data Checking'!SB97="","",'[1]Data Checking'!SB97)</f>
        <v/>
      </c>
      <c r="RY97" t="str">
        <f>IF('[1]Data Checking'!SC97="","",'[1]Data Checking'!SC97)</f>
        <v/>
      </c>
      <c r="RZ97" t="str">
        <f>IF('[1]Data Checking'!SD97="","",'[1]Data Checking'!SD97)</f>
        <v/>
      </c>
      <c r="SA97" t="str">
        <f>IF('[1]Data Checking'!SE97="","",'[1]Data Checking'!SE97)</f>
        <v/>
      </c>
      <c r="SB97" t="str">
        <f>IF('[1]Data Checking'!SF97="","",'[1]Data Checking'!SF97)</f>
        <v/>
      </c>
      <c r="SC97" t="str">
        <f>IF('[1]Data Checking'!SG97="","",'[1]Data Checking'!SG97)</f>
        <v/>
      </c>
      <c r="SD97" t="str">
        <f>IF('[1]Data Checking'!SH97="","",'[1]Data Checking'!SH97)</f>
        <v/>
      </c>
      <c r="SE97" t="str">
        <f>IF('[1]Data Checking'!SI97="","",'[1]Data Checking'!SI97)</f>
        <v/>
      </c>
      <c r="SF97" t="str">
        <f>IF('[1]Data Checking'!SJ97="","",'[1]Data Checking'!SJ97)</f>
        <v/>
      </c>
      <c r="SG97" t="str">
        <f>IF('[1]Data Checking'!SK97="","",'[1]Data Checking'!SK97)</f>
        <v/>
      </c>
      <c r="SH97" t="str">
        <f>IF('[1]Data Checking'!SL97="","",'[1]Data Checking'!SL97)</f>
        <v/>
      </c>
      <c r="SI97" t="str">
        <f>IF('[1]Data Checking'!SM97="","",'[1]Data Checking'!SM97)</f>
        <v/>
      </c>
      <c r="SJ97" t="str">
        <f>IF('[1]Data Checking'!SN97="","",'[1]Data Checking'!SN97)</f>
        <v/>
      </c>
      <c r="SK97" t="str">
        <f>IF('[1]Data Checking'!SO97="","",'[1]Data Checking'!SO97)</f>
        <v/>
      </c>
      <c r="SL97" t="str">
        <f>IF('[1]Data Checking'!SP97="","",'[1]Data Checking'!SP97)</f>
        <v/>
      </c>
      <c r="SM97" t="str">
        <f>IF('[1]Data Checking'!SQ97="","",'[1]Data Checking'!SQ97)</f>
        <v/>
      </c>
      <c r="SN97" t="str">
        <f>IF('[1]Data Checking'!SR97="","",'[1]Data Checking'!SR97)</f>
        <v/>
      </c>
      <c r="SO97" t="str">
        <f>IF('[1]Data Checking'!SS97="","",'[1]Data Checking'!SS97)</f>
        <v/>
      </c>
      <c r="SP97" t="str">
        <f>IF('[1]Data Checking'!ST97="","",'[1]Data Checking'!ST97)</f>
        <v/>
      </c>
      <c r="SQ97" t="str">
        <f>IF('[1]Data Checking'!SU97="","",'[1]Data Checking'!SU97)</f>
        <v/>
      </c>
      <c r="SR97" t="str">
        <f>IF('[1]Data Checking'!SV97="","",'[1]Data Checking'!SV97)</f>
        <v/>
      </c>
      <c r="SS97" t="str">
        <f>IF('[1]Data Checking'!SW97="","",'[1]Data Checking'!SW97)</f>
        <v/>
      </c>
      <c r="ST97" t="str">
        <f>IF('[1]Data Checking'!SX97="","",'[1]Data Checking'!SX97)</f>
        <v/>
      </c>
      <c r="SU97" t="str">
        <f>IF('[1]Data Checking'!SY97="","",'[1]Data Checking'!SY97)</f>
        <v/>
      </c>
      <c r="SV97" t="str">
        <f>IF('[1]Data Checking'!SZ97="","",'[1]Data Checking'!SZ97)</f>
        <v/>
      </c>
      <c r="SW97" t="str">
        <f>IF('[1]Data Checking'!TA97="","",'[1]Data Checking'!TA97)</f>
        <v/>
      </c>
      <c r="SX97" t="str">
        <f>IF('[1]Data Checking'!TB97="","",'[1]Data Checking'!TB97)</f>
        <v/>
      </c>
      <c r="SY97" t="str">
        <f>IF('[1]Data Checking'!TC97="","",'[1]Data Checking'!TC97)</f>
        <v/>
      </c>
      <c r="SZ97" t="str">
        <f>IF('[1]Data Checking'!TD97="","",'[1]Data Checking'!TD97)</f>
        <v/>
      </c>
      <c r="TA97" t="str">
        <f>IF('[1]Data Checking'!TE97="","",'[1]Data Checking'!TE97)</f>
        <v/>
      </c>
      <c r="TB97" t="str">
        <f>IF('[1]Data Checking'!TF97="","",'[1]Data Checking'!TF97)</f>
        <v/>
      </c>
      <c r="TC97" t="str">
        <f>IF('[1]Data Checking'!TG97="","",'[1]Data Checking'!TG97)</f>
        <v/>
      </c>
      <c r="TD97" t="str">
        <f>IF('[1]Data Checking'!TH97="","",'[1]Data Checking'!TH97)</f>
        <v/>
      </c>
      <c r="TE97" t="str">
        <f>IF('[1]Data Checking'!TI97="","",'[1]Data Checking'!TI97)</f>
        <v/>
      </c>
      <c r="TF97" t="str">
        <f>IF('[1]Data Checking'!TJ97="","",'[1]Data Checking'!TJ97)</f>
        <v/>
      </c>
      <c r="TG97" t="str">
        <f>IF('[1]Data Checking'!TK97="","",'[1]Data Checking'!TK97)</f>
        <v/>
      </c>
      <c r="TH97" t="str">
        <f>IF('[1]Data Checking'!TL97="","",'[1]Data Checking'!TL97)</f>
        <v/>
      </c>
      <c r="TI97" t="str">
        <f>IF('[1]Data Checking'!TM97="","",'[1]Data Checking'!TM97)</f>
        <v/>
      </c>
      <c r="TJ97">
        <f>IF('[1]Data Checking'!TN97="","",'[1]Data Checking'!TN97)</f>
        <v>0</v>
      </c>
      <c r="TK97">
        <f>IF('[1]Data Checking'!TO97="","",'[1]Data Checking'!TO97)</f>
        <v>0</v>
      </c>
      <c r="TL97">
        <f>IF('[1]Data Checking'!TP97="","",'[1]Data Checking'!TP97)</f>
        <v>0</v>
      </c>
      <c r="TM97">
        <f>IF('[1]Data Checking'!TQ97="","",'[1]Data Checking'!TQ97)</f>
        <v>0</v>
      </c>
      <c r="TN97">
        <f>IF('[1]Data Checking'!TR97="","",'[1]Data Checking'!TR97)</f>
        <v>0</v>
      </c>
      <c r="TO97" t="str">
        <f>IF('[1]Data Checking'!TS97="","",'[1]Data Checking'!TS97)</f>
        <v/>
      </c>
      <c r="TP97" t="str">
        <f>IF('[1]Data Checking'!TT97="","",'[1]Data Checking'!TT97)</f>
        <v/>
      </c>
      <c r="TQ97">
        <f>IF('[1]Data Checking'!TU97="","",'[1]Data Checking'!TU97)</f>
        <v>238059347</v>
      </c>
      <c r="TR97" t="str">
        <f>IF('[1]Data Checking'!TV97="","",'[1]Data Checking'!TV97)</f>
        <v>bea9f3ce-1e3e-4ad0-b6ea-13cd08fd0e32</v>
      </c>
      <c r="TS97">
        <f>IF('[1]Data Checking'!TW97="","",'[1]Data Checking'!TW97)</f>
        <v>44532.53466435185</v>
      </c>
      <c r="TT97" t="str">
        <f>IF('[1]Data Checking'!TX97="","",'[1]Data Checking'!TX97)</f>
        <v/>
      </c>
      <c r="TU97" t="str">
        <f>IF('[1]Data Checking'!TY97="","",'[1]Data Checking'!TY97)</f>
        <v/>
      </c>
      <c r="TV97" t="str">
        <f>IF('[1]Data Checking'!TZ97="","",'[1]Data Checking'!TZ97)</f>
        <v>submitted_via_web</v>
      </c>
      <c r="TW97" t="str">
        <f>IF('[1]Data Checking'!UA97="","",'[1]Data Checking'!UA97)</f>
        <v>icsm_haiti</v>
      </c>
      <c r="TX97" t="str">
        <f>IF('[1]Data Checking'!UB97="","",'[1]Data Checking'!UB97)</f>
        <v/>
      </c>
      <c r="TY97">
        <f>IF('[1]Data Checking'!UC97="","",'[1]Data Checking'!UC97)</f>
        <v>99</v>
      </c>
      <c r="TZ97" t="str">
        <f>IF('[1]Data Checking'!UD97="","",'[1]Data Checking'!UD97)</f>
        <v/>
      </c>
      <c r="UA97" t="e">
        <f>IF('[1]Data Checking'!UL97="","",'[1]Data Checking'!UL97)</f>
        <v>#REF!</v>
      </c>
      <c r="UB97" t="e">
        <f>IF('[1]Data Checking'!UM97="","",'[1]Data Checking'!UM97)</f>
        <v>#REF!</v>
      </c>
      <c r="UC97" t="e">
        <f>IF('[1]Data Checking'!UN97="","",'[1]Data Checking'!UN97)</f>
        <v>#REF!</v>
      </c>
    </row>
    <row r="98" spans="1:549">
      <c r="A98">
        <f>IF('[1]Data Checking'!D98="","",'[1]Data Checking'!D98)</f>
        <v>44526.452386261582</v>
      </c>
      <c r="B98">
        <f>IF('[1]Data Checking'!E98="","",'[1]Data Checking'!E98)</f>
        <v>44526.470196238428</v>
      </c>
      <c r="C98">
        <f>IF('[1]Data Checking'!F98="","",'[1]Data Checking'!F98)</f>
        <v>44526</v>
      </c>
      <c r="D98" t="str">
        <f>IF('[1]Data Checking'!H98="","",'[1]Data Checking'!H98)</f>
        <v>audit.csv</v>
      </c>
      <c r="E98" t="str">
        <f>IF('[1]Data Checking'!I98="","",'[1]Data Checking'!I98)</f>
        <v>icsm_haiti</v>
      </c>
      <c r="F98" t="str">
        <f>IF('[1]Data Checking'!J98="","",'[1]Data Checking'!J98)</f>
        <v/>
      </c>
      <c r="G98" t="str">
        <f>IF('[1]Data Checking'!K98="","",'[1]Data Checking'!K98)</f>
        <v/>
      </c>
      <c r="H98">
        <f>IF('[1]Data Checking'!L98="","",'[1]Data Checking'!L98)</f>
        <v>44526</v>
      </c>
      <c r="I98" t="str">
        <f>IF('[1]Data Checking'!M98="","",'[1]Data Checking'!M98)</f>
        <v>GOAL</v>
      </c>
      <c r="J98" t="str">
        <f>IF('[1]Data Checking'!N98="","",'[1]Data Checking'!N98)</f>
        <v/>
      </c>
      <c r="K98" t="str">
        <f>IF('[1]Data Checking'!O98="","",'[1]Data Checking'!O98)</f>
        <v>goal</v>
      </c>
      <c r="L98" t="str">
        <f>IF('[1]Data Checking'!P98="","",'[1]Data Checking'!P98)</f>
        <v>GOAL</v>
      </c>
      <c r="M98" t="str">
        <f>IF('[1]Data Checking'!Q98="","",'[1]Data Checking'!Q98)</f>
        <v>GOAL</v>
      </c>
      <c r="N98" t="str">
        <f>IF('[1]Data Checking'!R98="","",'[1]Data Checking'!R98)</f>
        <v>Goal enquêteur 1</v>
      </c>
      <c r="O98" t="str">
        <f>IF('[1]Data Checking'!S98="","",'[1]Data Checking'!S98)</f>
        <v/>
      </c>
      <c r="P98" t="str">
        <f>IF('[1]Data Checking'!T98="","",'[1]Data Checking'!T98)</f>
        <v>goal_1</v>
      </c>
      <c r="Q98" t="str">
        <f>IF('[1]Data Checking'!U98="","",'[1]Data Checking'!U98)</f>
        <v>Goal enquêteur 1</v>
      </c>
      <c r="R98" t="str">
        <f>IF('[1]Data Checking'!V98="","",'[1]Data Checking'!V98)</f>
        <v>Goal enquêteur 1</v>
      </c>
      <c r="S98" t="str">
        <f>IF('[1]Data Checking'!W98="","",'[1]Data Checking'!W98)</f>
        <v>Ouest</v>
      </c>
      <c r="T98" t="str">
        <f>IF('[1]Data Checking'!X98="","",'[1]Data Checking'!X98)</f>
        <v>Port-au-Prince</v>
      </c>
      <c r="U98" t="str">
        <f>IF('[1]Data Checking'!Y98="","",'[1]Data Checking'!Y98)</f>
        <v>HT0111</v>
      </c>
      <c r="V98" t="str">
        <f>IF('[1]Data Checking'!Z98="","",'[1]Data Checking'!Z98)</f>
        <v>Port-au-Prince</v>
      </c>
      <c r="W98" t="str">
        <f>IF('[1]Data Checking'!AA98="","",'[1]Data Checking'!AA98)</f>
        <v>1ere Section Turgeau</v>
      </c>
      <c r="X98" t="str">
        <f>IF('[1]Data Checking'!AB98="","",'[1]Data Checking'!AB98)</f>
        <v>HT0111-03</v>
      </c>
      <c r="Y98" t="str">
        <f>IF('[1]Data Checking'!AC98="","",'[1]Data Checking'!AC98)</f>
        <v>3e Section Martissant</v>
      </c>
      <c r="Z98" t="str">
        <f>IF('[1]Data Checking'!AD98="","",'[1]Data Checking'!AD98)</f>
        <v>Centre-ville de Port-au-Prince / Salomon</v>
      </c>
      <c r="AA98" t="str">
        <f>IF('[1]Data Checking'!AE98="","",'[1]Data Checking'!AE98)</f>
        <v/>
      </c>
      <c r="AB98" t="str">
        <f>IF('[1]Data Checking'!AF98="","",'[1]Data Checking'!AF98)</f>
        <v>pap_1</v>
      </c>
      <c r="AC98" t="str">
        <f>IF('[1]Data Checking'!AG98="","",'[1]Data Checking'!AG98)</f>
        <v>Centre-ville de Port-au-Prince / Salomon</v>
      </c>
      <c r="AD98" t="str">
        <f>IF('[1]Data Checking'!AH98="","",'[1]Data Checking'!AH98)</f>
        <v>Centre-ville de Port-au-Prince / Salomon</v>
      </c>
      <c r="AE98" t="str">
        <f>IF('[1]Data Checking'!AI98="","",'[1]Data Checking'!AI98)</f>
        <v>Marché Salomon</v>
      </c>
      <c r="AF98" t="str">
        <f>IF('[1]Data Checking'!AJ98="","",'[1]Data Checking'!AJ98)</f>
        <v/>
      </c>
      <c r="AG98" t="str">
        <f>IF('[1]Data Checking'!AK98="","",'[1]Data Checking'!AK98)</f>
        <v>salomon</v>
      </c>
      <c r="AH98" t="str">
        <f>IF('[1]Data Checking'!AL98="","",'[1]Data Checking'!AL98)</f>
        <v>Marché Salomon</v>
      </c>
      <c r="AI98" t="str">
        <f>IF('[1]Data Checking'!AM98="","",'[1]Data Checking'!AM98)</f>
        <v>Marché Salomon</v>
      </c>
      <c r="AJ98" t="str">
        <f>IF('[1]Data Checking'!AN98="","",'[1]Data Checking'!AN98)</f>
        <v>Milieu urbain</v>
      </c>
      <c r="AK98" t="str">
        <f>IF('[1]Data Checking'!AO98="","",'[1]Data Checking'!AO98)</f>
        <v>Enquête auprès d'un client (pour l'eau de boisson et la situation sécuritaire)</v>
      </c>
      <c r="AL98" t="str">
        <f>IF('[1]Data Checking'!AP98="","",'[1]Data Checking'!AP98)</f>
        <v>Oui</v>
      </c>
      <c r="AM98" t="str">
        <f>IF('[1]Data Checking'!AQ98="","",'[1]Data Checking'!AQ98)</f>
        <v/>
      </c>
      <c r="AN98" t="str">
        <f>IF('[1]Data Checking'!AR98="","",'[1]Data Checking'!AR98)</f>
        <v>Oui</v>
      </c>
      <c r="AO98" t="str">
        <f>IF('[1]Data Checking'!AS98="","",'[1]Data Checking'!AS98)</f>
        <v/>
      </c>
      <c r="AP98" t="str">
        <f>IF('[1]Data Checking'!AT98="","",'[1]Data Checking'!AT98)</f>
        <v>Femme</v>
      </c>
      <c r="AQ98">
        <f>IF('[1]Data Checking'!AU98="","",'[1]Data Checking'!AU98)</f>
        <v>44526</v>
      </c>
      <c r="AR98">
        <f>IF('[1]Data Checking'!AV98="","",'[1]Data Checking'!AV98)</f>
        <v>44526</v>
      </c>
      <c r="AS98" t="str">
        <f>IF('[1]Data Checking'!AW98="","",'[1]Data Checking'!AW98)</f>
        <v/>
      </c>
      <c r="AT98" t="str">
        <f>IF('[1]Data Checking'!AX98="","",'[1]Data Checking'!AX98)</f>
        <v/>
      </c>
      <c r="AU98" t="str">
        <f>IF('[1]Data Checking'!AY98="","",'[1]Data Checking'!AY98)</f>
        <v/>
      </c>
      <c r="AV98" t="str">
        <f>IF('[1]Data Checking'!AZ98="","",'[1]Data Checking'!AZ98)</f>
        <v/>
      </c>
      <c r="AW98" t="str">
        <f>IF('[1]Data Checking'!BA98="","",'[1]Data Checking'!BA98)</f>
        <v/>
      </c>
      <c r="AX98" t="str">
        <f>IF('[1]Data Checking'!BB98="","",'[1]Data Checking'!BB98)</f>
        <v/>
      </c>
      <c r="AY98" t="str">
        <f>IF('[1]Data Checking'!BC98="","",'[1]Data Checking'!BC98)</f>
        <v/>
      </c>
      <c r="AZ98" t="str">
        <f>IF('[1]Data Checking'!BD98="","",'[1]Data Checking'!BD98)</f>
        <v/>
      </c>
      <c r="BA98" t="str">
        <f>IF('[1]Data Checking'!BE98="","",'[1]Data Checking'!BE98)</f>
        <v/>
      </c>
      <c r="BB98" t="str">
        <f>IF('[1]Data Checking'!BF98="","",'[1]Data Checking'!BF98)</f>
        <v/>
      </c>
      <c r="BC98" t="str">
        <f>IF('[1]Data Checking'!BG98="","",'[1]Data Checking'!BG98)</f>
        <v/>
      </c>
      <c r="BD98" t="str">
        <f>IF('[1]Data Checking'!BH98="","",'[1]Data Checking'!BH98)</f>
        <v/>
      </c>
      <c r="BE98" t="str">
        <f>IF('[1]Data Checking'!BI98="","",'[1]Data Checking'!BI98)</f>
        <v/>
      </c>
      <c r="BF98" t="str">
        <f>IF('[1]Data Checking'!BJ98="","",'[1]Data Checking'!BJ98)</f>
        <v/>
      </c>
      <c r="BG98" t="str">
        <f>IF('[1]Data Checking'!BK98="","",'[1]Data Checking'!BK98)</f>
        <v/>
      </c>
      <c r="BH98" t="str">
        <f>IF('[1]Data Checking'!BL98="","",'[1]Data Checking'!BL98)</f>
        <v/>
      </c>
      <c r="BI98" t="str">
        <f>IF('[1]Data Checking'!BM98="","",'[1]Data Checking'!BM98)</f>
        <v/>
      </c>
      <c r="BJ98" t="str">
        <f>IF('[1]Data Checking'!BN98="","",'[1]Data Checking'!BN98)</f>
        <v/>
      </c>
      <c r="BK98" t="str">
        <f>IF('[1]Data Checking'!BO98="","",'[1]Data Checking'!BO98)</f>
        <v/>
      </c>
      <c r="BL98" t="str">
        <f>IF('[1]Data Checking'!BP98="","",'[1]Data Checking'!BP98)</f>
        <v/>
      </c>
      <c r="BM98" t="str">
        <f>IF('[1]Data Checking'!BQ98="","",'[1]Data Checking'!BQ98)</f>
        <v/>
      </c>
      <c r="BN98" t="str">
        <f>IF('[1]Data Checking'!BR98="","",'[1]Data Checking'!BR98)</f>
        <v/>
      </c>
      <c r="BO98" t="str">
        <f>IF('[1]Data Checking'!BS98="","",'[1]Data Checking'!BS98)</f>
        <v/>
      </c>
      <c r="BP98" t="str">
        <f>IF('[1]Data Checking'!BT98="","",'[1]Data Checking'!BT98)</f>
        <v/>
      </c>
      <c r="BQ98" t="str">
        <f>IF('[1]Data Checking'!BU98="","",'[1]Data Checking'!BU98)</f>
        <v/>
      </c>
      <c r="BR98" t="str">
        <f>IF('[1]Data Checking'!BV98="","",'[1]Data Checking'!BV98)</f>
        <v/>
      </c>
      <c r="BS98" t="str">
        <f>IF('[1]Data Checking'!BW98="","",'[1]Data Checking'!BW98)</f>
        <v/>
      </c>
      <c r="BT98" t="str">
        <f>IF('[1]Data Checking'!BX98="","",'[1]Data Checking'!BX98)</f>
        <v/>
      </c>
      <c r="BU98" t="str">
        <f>IF('[1]Data Checking'!BY98="","",'[1]Data Checking'!BY98)</f>
        <v/>
      </c>
      <c r="BV98" t="str">
        <f>IF('[1]Data Checking'!BZ98="","",'[1]Data Checking'!BZ98)</f>
        <v/>
      </c>
      <c r="BW98" t="str">
        <f>IF('[1]Data Checking'!CA98="","",'[1]Data Checking'!CA98)</f>
        <v/>
      </c>
      <c r="BX98" t="str">
        <f>IF('[1]Data Checking'!CB98="","",'[1]Data Checking'!CB98)</f>
        <v/>
      </c>
      <c r="BY98" t="str">
        <f>IF('[1]Data Checking'!CC98="","",'[1]Data Checking'!CC98)</f>
        <v/>
      </c>
      <c r="BZ98" t="str">
        <f>IF('[1]Data Checking'!CD98="","",'[1]Data Checking'!CD98)</f>
        <v/>
      </c>
      <c r="CA98" t="str">
        <f>IF('[1]Data Checking'!CE98="","",'[1]Data Checking'!CE98)</f>
        <v/>
      </c>
      <c r="CB98" t="str">
        <f>IF('[1]Data Checking'!CF98="","",'[1]Data Checking'!CF98)</f>
        <v/>
      </c>
      <c r="CC98" t="str">
        <f>IF('[1]Data Checking'!CG98="","",'[1]Data Checking'!CG98)</f>
        <v/>
      </c>
      <c r="CD98" t="str">
        <f>IF('[1]Data Checking'!CH98="","",'[1]Data Checking'!CH98)</f>
        <v/>
      </c>
      <c r="CE98" t="str">
        <f>IF('[1]Data Checking'!CI98="","",'[1]Data Checking'!CI98)</f>
        <v/>
      </c>
      <c r="CF98" t="str">
        <f>IF('[1]Data Checking'!CJ98="","",'[1]Data Checking'!CJ98)</f>
        <v/>
      </c>
      <c r="CG98" t="str">
        <f>IF('[1]Data Checking'!CK98="","",'[1]Data Checking'!CK98)</f>
        <v/>
      </c>
      <c r="CH98" t="str">
        <f>IF('[1]Data Checking'!CL98="","",'[1]Data Checking'!CL98)</f>
        <v/>
      </c>
      <c r="CI98" t="str">
        <f>IF('[1]Data Checking'!CM98="","",'[1]Data Checking'!CM98)</f>
        <v/>
      </c>
      <c r="CJ98" t="str">
        <f>IF('[1]Data Checking'!CN98="","",'[1]Data Checking'!CN98)</f>
        <v/>
      </c>
      <c r="CK98" t="str">
        <f>IF('[1]Data Checking'!CO98="","",'[1]Data Checking'!CO98)</f>
        <v/>
      </c>
      <c r="CL98" t="str">
        <f>IF('[1]Data Checking'!CP98="","",'[1]Data Checking'!CP98)</f>
        <v/>
      </c>
      <c r="CM98" t="str">
        <f>IF('[1]Data Checking'!CQ98="","",'[1]Data Checking'!CQ98)</f>
        <v/>
      </c>
      <c r="CN98" t="str">
        <f>IF('[1]Data Checking'!CR98="","",'[1]Data Checking'!CR98)</f>
        <v/>
      </c>
      <c r="CO98" t="str">
        <f>IF('[1]Data Checking'!CS98="","",'[1]Data Checking'!CS98)</f>
        <v/>
      </c>
      <c r="CP98" t="str">
        <f>IF('[1]Data Checking'!CT98="","",'[1]Data Checking'!CT98)</f>
        <v/>
      </c>
      <c r="CQ98" t="str">
        <f>IF('[1]Data Checking'!CU98="","",'[1]Data Checking'!CU98)</f>
        <v/>
      </c>
      <c r="CR98" t="str">
        <f>IF('[1]Data Checking'!CV98="","",'[1]Data Checking'!CV98)</f>
        <v/>
      </c>
      <c r="CS98" t="str">
        <f>IF('[1]Data Checking'!CW98="","",'[1]Data Checking'!CW98)</f>
        <v/>
      </c>
      <c r="CT98" t="str">
        <f>IF('[1]Data Checking'!CX98="","",'[1]Data Checking'!CX98)</f>
        <v/>
      </c>
      <c r="CU98" t="str">
        <f>IF('[1]Data Checking'!CY98="","",'[1]Data Checking'!CY98)</f>
        <v/>
      </c>
      <c r="CV98" t="str">
        <f>IF('[1]Data Checking'!CZ98="","",'[1]Data Checking'!CZ98)</f>
        <v/>
      </c>
      <c r="CW98" t="str">
        <f>IF('[1]Data Checking'!DA98="","",'[1]Data Checking'!DA98)</f>
        <v/>
      </c>
      <c r="CX98" t="str">
        <f>IF('[1]Data Checking'!DB98="","",'[1]Data Checking'!DB98)</f>
        <v/>
      </c>
      <c r="CY98" t="str">
        <f>IF('[1]Data Checking'!DC98="","",'[1]Data Checking'!DC98)</f>
        <v/>
      </c>
      <c r="CZ98" t="str">
        <f>IF('[1]Data Checking'!DD98="","",'[1]Data Checking'!DD98)</f>
        <v/>
      </c>
      <c r="DA98" t="str">
        <f>IF('[1]Data Checking'!DE98="","",'[1]Data Checking'!DE98)</f>
        <v/>
      </c>
      <c r="DB98" t="str">
        <f>IF('[1]Data Checking'!DF98="","",'[1]Data Checking'!DF98)</f>
        <v/>
      </c>
      <c r="DC98" t="str">
        <f>IF('[1]Data Checking'!DG98="","",'[1]Data Checking'!DG98)</f>
        <v/>
      </c>
      <c r="DD98" t="str">
        <f>IF('[1]Data Checking'!DH98="","",'[1]Data Checking'!DH98)</f>
        <v/>
      </c>
      <c r="DE98" t="str">
        <f>IF('[1]Data Checking'!DI98="","",'[1]Data Checking'!DI98)</f>
        <v/>
      </c>
      <c r="DF98" t="str">
        <f>IF('[1]Data Checking'!DJ98="","",'[1]Data Checking'!DJ98)</f>
        <v/>
      </c>
      <c r="DG98" t="str">
        <f>IF('[1]Data Checking'!DK98="","",'[1]Data Checking'!DK98)</f>
        <v/>
      </c>
      <c r="DH98" t="str">
        <f>IF('[1]Data Checking'!DL98="","",'[1]Data Checking'!DL98)</f>
        <v/>
      </c>
      <c r="DI98" t="str">
        <f>IF('[1]Data Checking'!DM98="","",'[1]Data Checking'!DM98)</f>
        <v/>
      </c>
      <c r="DJ98" t="str">
        <f>IF('[1]Data Checking'!DN98="","",'[1]Data Checking'!DN98)</f>
        <v/>
      </c>
      <c r="DK98" t="str">
        <f>IF('[1]Data Checking'!DO98="","",'[1]Data Checking'!DO98)</f>
        <v/>
      </c>
      <c r="DL98" t="str">
        <f>IF('[1]Data Checking'!DP98="","",'[1]Data Checking'!DP98)</f>
        <v/>
      </c>
      <c r="DM98" t="str">
        <f>IF('[1]Data Checking'!DQ98="","",'[1]Data Checking'!DQ98)</f>
        <v/>
      </c>
      <c r="DN98" t="str">
        <f>IF('[1]Data Checking'!DR98="","",'[1]Data Checking'!DR98)</f>
        <v/>
      </c>
      <c r="DO98" t="str">
        <f>IF('[1]Data Checking'!DS98="","",'[1]Data Checking'!DS98)</f>
        <v/>
      </c>
      <c r="DP98" t="str">
        <f>IF('[1]Data Checking'!DT98="","",'[1]Data Checking'!DT98)</f>
        <v/>
      </c>
      <c r="DQ98" t="str">
        <f>IF('[1]Data Checking'!DU98="","",'[1]Data Checking'!DU98)</f>
        <v/>
      </c>
      <c r="DR98" t="str">
        <f>IF('[1]Data Checking'!DV98="","",'[1]Data Checking'!DV98)</f>
        <v/>
      </c>
      <c r="DS98" t="str">
        <f>IF('[1]Data Checking'!DW98="","",'[1]Data Checking'!DW98)</f>
        <v/>
      </c>
      <c r="DT98" t="str">
        <f>IF('[1]Data Checking'!DX98="","",'[1]Data Checking'!DX98)</f>
        <v/>
      </c>
      <c r="DU98" t="str">
        <f>IF('[1]Data Checking'!DY98="","",'[1]Data Checking'!DY98)</f>
        <v/>
      </c>
      <c r="DV98" t="str">
        <f>IF('[1]Data Checking'!DZ98="","",'[1]Data Checking'!DZ98)</f>
        <v/>
      </c>
      <c r="DW98" t="str">
        <f>IF('[1]Data Checking'!EA98="","",'[1]Data Checking'!EA98)</f>
        <v/>
      </c>
      <c r="DX98" t="str">
        <f>IF('[1]Data Checking'!EB98="","",'[1]Data Checking'!EB98)</f>
        <v/>
      </c>
      <c r="DY98" t="str">
        <f>IF('[1]Data Checking'!EC98="","",'[1]Data Checking'!EC98)</f>
        <v/>
      </c>
      <c r="DZ98" t="str">
        <f>IF('[1]Data Checking'!ED98="","",'[1]Data Checking'!ED98)</f>
        <v/>
      </c>
      <c r="EA98" t="str">
        <f>IF('[1]Data Checking'!EE98="","",'[1]Data Checking'!EE98)</f>
        <v/>
      </c>
      <c r="EB98" t="str">
        <f>IF('[1]Data Checking'!EF98="","",'[1]Data Checking'!EF98)</f>
        <v/>
      </c>
      <c r="EC98" t="str">
        <f>IF('[1]Data Checking'!EG98="","",'[1]Data Checking'!EG98)</f>
        <v/>
      </c>
      <c r="ED98" t="str">
        <f>IF('[1]Data Checking'!EH98="","",'[1]Data Checking'!EH98)</f>
        <v/>
      </c>
      <c r="EE98" t="str">
        <f>IF('[1]Data Checking'!EI98="","",'[1]Data Checking'!EI98)</f>
        <v/>
      </c>
      <c r="EF98" t="str">
        <f>IF('[1]Data Checking'!EJ98="","",'[1]Data Checking'!EJ98)</f>
        <v/>
      </c>
      <c r="EG98" t="str">
        <f>IF('[1]Data Checking'!EK98="","",'[1]Data Checking'!EK98)</f>
        <v/>
      </c>
      <c r="EH98" t="str">
        <f>IF('[1]Data Checking'!EL98="","",'[1]Data Checking'!EL98)</f>
        <v/>
      </c>
      <c r="EI98" t="str">
        <f>IF('[1]Data Checking'!EM98="","",'[1]Data Checking'!EM98)</f>
        <v/>
      </c>
      <c r="EJ98" t="str">
        <f>IF('[1]Data Checking'!EN98="","",'[1]Data Checking'!EN98)</f>
        <v/>
      </c>
      <c r="EK98" t="str">
        <f>IF('[1]Data Checking'!EO98="","",'[1]Data Checking'!EO98)</f>
        <v/>
      </c>
      <c r="EL98" t="str">
        <f>IF('[1]Data Checking'!EP98="","",'[1]Data Checking'!EP98)</f>
        <v/>
      </c>
      <c r="EM98" t="str">
        <f>IF('[1]Data Checking'!EQ98="","",'[1]Data Checking'!EQ98)</f>
        <v/>
      </c>
      <c r="EN98" t="str">
        <f>IF('[1]Data Checking'!ER98="","",'[1]Data Checking'!ER98)</f>
        <v/>
      </c>
      <c r="EO98" t="str">
        <f>IF('[1]Data Checking'!ES98="","",'[1]Data Checking'!ES98)</f>
        <v/>
      </c>
      <c r="EP98" t="str">
        <f>IF('[1]Data Checking'!ET98="","",'[1]Data Checking'!ET98)</f>
        <v/>
      </c>
      <c r="EQ98" t="str">
        <f>IF('[1]Data Checking'!EU98="","",'[1]Data Checking'!EU98)</f>
        <v/>
      </c>
      <c r="ER98" t="str">
        <f>IF('[1]Data Checking'!EV98="","",'[1]Data Checking'!EV98)</f>
        <v/>
      </c>
      <c r="ES98" t="str">
        <f>IF('[1]Data Checking'!EW98="","",'[1]Data Checking'!EW98)</f>
        <v/>
      </c>
      <c r="ET98" t="str">
        <f>IF('[1]Data Checking'!EX98="","",'[1]Data Checking'!EX98)</f>
        <v/>
      </c>
      <c r="EU98" t="str">
        <f>IF('[1]Data Checking'!EY98="","",'[1]Data Checking'!EY98)</f>
        <v/>
      </c>
      <c r="EV98" t="str">
        <f>IF('[1]Data Checking'!EZ98="","",'[1]Data Checking'!EZ98)</f>
        <v/>
      </c>
      <c r="EW98" t="str">
        <f>IF('[1]Data Checking'!FA98="","",'[1]Data Checking'!FA98)</f>
        <v/>
      </c>
      <c r="EX98" t="str">
        <f>IF('[1]Data Checking'!FB98="","",'[1]Data Checking'!FB98)</f>
        <v/>
      </c>
      <c r="EY98" t="str">
        <f>IF('[1]Data Checking'!FC98="","",'[1]Data Checking'!FC98)</f>
        <v/>
      </c>
      <c r="EZ98" t="str">
        <f>IF('[1]Data Checking'!FD98="","",'[1]Data Checking'!FD98)</f>
        <v/>
      </c>
      <c r="FA98" t="str">
        <f>IF('[1]Data Checking'!FE98="","",'[1]Data Checking'!FE98)</f>
        <v/>
      </c>
      <c r="FB98" t="str">
        <f>IF('[1]Data Checking'!FF98="","",'[1]Data Checking'!FF98)</f>
        <v/>
      </c>
      <c r="FC98" t="str">
        <f>IF('[1]Data Checking'!FG98="","",'[1]Data Checking'!FG98)</f>
        <v/>
      </c>
      <c r="FD98" t="str">
        <f>IF('[1]Data Checking'!FH98="","",'[1]Data Checking'!FH98)</f>
        <v/>
      </c>
      <c r="FE98" t="str">
        <f>IF('[1]Data Checking'!FI98="","",'[1]Data Checking'!FI98)</f>
        <v/>
      </c>
      <c r="FF98" t="str">
        <f>IF('[1]Data Checking'!FJ98="","",'[1]Data Checking'!FJ98)</f>
        <v/>
      </c>
      <c r="FG98" t="str">
        <f>IF('[1]Data Checking'!FK98="","",'[1]Data Checking'!FK98)</f>
        <v/>
      </c>
      <c r="FH98" t="str">
        <f>IF('[1]Data Checking'!FL98="","",'[1]Data Checking'!FL98)</f>
        <v/>
      </c>
      <c r="FI98" t="str">
        <f>IF('[1]Data Checking'!FM98="","",'[1]Data Checking'!FM98)</f>
        <v/>
      </c>
      <c r="FJ98" t="str">
        <f>IF('[1]Data Checking'!FN98="","",'[1]Data Checking'!FN98)</f>
        <v/>
      </c>
      <c r="FK98" t="str">
        <f>IF('[1]Data Checking'!FO98="","",'[1]Data Checking'!FO98)</f>
        <v/>
      </c>
      <c r="FL98" t="str">
        <f>IF('[1]Data Checking'!FP98="","",'[1]Data Checking'!FP98)</f>
        <v/>
      </c>
      <c r="FM98" t="str">
        <f>IF('[1]Data Checking'!FQ98="","",'[1]Data Checking'!FQ98)</f>
        <v/>
      </c>
      <c r="FN98" t="str">
        <f>IF('[1]Data Checking'!FR98="","",'[1]Data Checking'!FR98)</f>
        <v/>
      </c>
      <c r="FO98" t="str">
        <f>IF('[1]Data Checking'!FS98="","",'[1]Data Checking'!FS98)</f>
        <v/>
      </c>
      <c r="FP98" t="str">
        <f>IF('[1]Data Checking'!FT98="","",'[1]Data Checking'!FT98)</f>
        <v/>
      </c>
      <c r="FQ98" t="str">
        <f>IF('[1]Data Checking'!FU98="","",'[1]Data Checking'!FU98)</f>
        <v/>
      </c>
      <c r="FR98" t="str">
        <f>IF('[1]Data Checking'!FV98="","",'[1]Data Checking'!FV98)</f>
        <v/>
      </c>
      <c r="FS98" t="str">
        <f>IF('[1]Data Checking'!FW98="","",'[1]Data Checking'!FW98)</f>
        <v/>
      </c>
      <c r="FT98" t="str">
        <f>IF('[1]Data Checking'!FX98="","",'[1]Data Checking'!FX98)</f>
        <v/>
      </c>
      <c r="FU98" t="str">
        <f>IF('[1]Data Checking'!FY98="","",'[1]Data Checking'!FY98)</f>
        <v/>
      </c>
      <c r="FV98" t="str">
        <f>IF('[1]Data Checking'!FZ98="","",'[1]Data Checking'!FZ98)</f>
        <v/>
      </c>
      <c r="FW98" t="str">
        <f>IF('[1]Data Checking'!GA98="","",'[1]Data Checking'!GA98)</f>
        <v/>
      </c>
      <c r="FX98" t="str">
        <f>IF('[1]Data Checking'!GB98="","",'[1]Data Checking'!GB98)</f>
        <v/>
      </c>
      <c r="FY98" t="str">
        <f>IF('[1]Data Checking'!GC98="","",'[1]Data Checking'!GC98)</f>
        <v/>
      </c>
      <c r="FZ98" t="str">
        <f>IF('[1]Data Checking'!GD98="","",'[1]Data Checking'!GD98)</f>
        <v/>
      </c>
      <c r="GA98" t="str">
        <f>IF('[1]Data Checking'!GE98="","",'[1]Data Checking'!GE98)</f>
        <v/>
      </c>
      <c r="GB98" t="str">
        <f>IF('[1]Data Checking'!GF98="","",'[1]Data Checking'!GF98)</f>
        <v/>
      </c>
      <c r="GC98" t="str">
        <f>IF('[1]Data Checking'!GG98="","",'[1]Data Checking'!GG98)</f>
        <v/>
      </c>
      <c r="GD98" t="str">
        <f>IF('[1]Data Checking'!GH98="","",'[1]Data Checking'!GH98)</f>
        <v/>
      </c>
      <c r="GE98" t="str">
        <f>IF('[1]Data Checking'!GI98="","",'[1]Data Checking'!GI98)</f>
        <v/>
      </c>
      <c r="GF98" t="str">
        <f>IF('[1]Data Checking'!GJ98="","",'[1]Data Checking'!GJ98)</f>
        <v/>
      </c>
      <c r="GG98" t="str">
        <f>IF('[1]Data Checking'!GK98="","",'[1]Data Checking'!GK98)</f>
        <v/>
      </c>
      <c r="GH98" t="str">
        <f>IF('[1]Data Checking'!GL98="","",'[1]Data Checking'!GL98)</f>
        <v/>
      </c>
      <c r="GI98" t="str">
        <f>IF('[1]Data Checking'!GM98="","",'[1]Data Checking'!GM98)</f>
        <v/>
      </c>
      <c r="GJ98" t="str">
        <f>IF('[1]Data Checking'!GN98="","",'[1]Data Checking'!GN98)</f>
        <v/>
      </c>
      <c r="GK98" t="str">
        <f>IF('[1]Data Checking'!GO98="","",'[1]Data Checking'!GO98)</f>
        <v/>
      </c>
      <c r="GL98" t="str">
        <f>IF('[1]Data Checking'!GP98="","",'[1]Data Checking'!GP98)</f>
        <v/>
      </c>
      <c r="GM98" t="str">
        <f>IF('[1]Data Checking'!GQ98="","",'[1]Data Checking'!GQ98)</f>
        <v/>
      </c>
      <c r="GN98" t="str">
        <f>IF('[1]Data Checking'!GR98="","",'[1]Data Checking'!GR98)</f>
        <v/>
      </c>
      <c r="GO98" t="str">
        <f>IF('[1]Data Checking'!GS98="","",'[1]Data Checking'!GS98)</f>
        <v/>
      </c>
      <c r="GP98" t="str">
        <f>IF('[1]Data Checking'!GT98="","",'[1]Data Checking'!GT98)</f>
        <v/>
      </c>
      <c r="GQ98" t="str">
        <f>IF('[1]Data Checking'!GU98="","",'[1]Data Checking'!GU98)</f>
        <v/>
      </c>
      <c r="GR98" t="str">
        <f>IF('[1]Data Checking'!GV98="","",'[1]Data Checking'!GV98)</f>
        <v/>
      </c>
      <c r="GS98" t="str">
        <f>IF('[1]Data Checking'!GW98="","",'[1]Data Checking'!GW98)</f>
        <v/>
      </c>
      <c r="GT98" t="str">
        <f>IF('[1]Data Checking'!GX98="","",'[1]Data Checking'!GX98)</f>
        <v/>
      </c>
      <c r="GU98" t="str">
        <f>IF('[1]Data Checking'!GY98="","",'[1]Data Checking'!GY98)</f>
        <v/>
      </c>
      <c r="GV98" t="str">
        <f>IF('[1]Data Checking'!GZ98="","",'[1]Data Checking'!GZ98)</f>
        <v/>
      </c>
      <c r="GW98" t="str">
        <f>IF('[1]Data Checking'!HA98="","",'[1]Data Checking'!HA98)</f>
        <v/>
      </c>
      <c r="GX98" t="str">
        <f>IF('[1]Data Checking'!HB98="","",'[1]Data Checking'!HB98)</f>
        <v/>
      </c>
      <c r="GY98" t="str">
        <f>IF('[1]Data Checking'!HC98="","",'[1]Data Checking'!HC98)</f>
        <v/>
      </c>
      <c r="GZ98" t="str">
        <f>IF('[1]Data Checking'!HD98="","",'[1]Data Checking'!HD98)</f>
        <v/>
      </c>
      <c r="HA98" t="str">
        <f>IF('[1]Data Checking'!HE98="","",'[1]Data Checking'!HE98)</f>
        <v/>
      </c>
      <c r="HB98" t="str">
        <f>IF('[1]Data Checking'!HF98="","",'[1]Data Checking'!HF98)</f>
        <v/>
      </c>
      <c r="HC98" t="str">
        <f>IF('[1]Data Checking'!HG98="","",'[1]Data Checking'!HG98)</f>
        <v/>
      </c>
      <c r="HD98" t="str">
        <f>IF('[1]Data Checking'!HH98="","",'[1]Data Checking'!HH98)</f>
        <v/>
      </c>
      <c r="HE98" t="str">
        <f>IF('[1]Data Checking'!HI98="","",'[1]Data Checking'!HI98)</f>
        <v/>
      </c>
      <c r="HF98" t="str">
        <f>IF('[1]Data Checking'!HJ98="","",'[1]Data Checking'!HJ98)</f>
        <v/>
      </c>
      <c r="HG98" t="str">
        <f>IF('[1]Data Checking'!HK98="","",'[1]Data Checking'!HK98)</f>
        <v/>
      </c>
      <c r="HH98" t="str">
        <f>IF('[1]Data Checking'!HL98="","",'[1]Data Checking'!HL98)</f>
        <v/>
      </c>
      <c r="HI98" t="str">
        <f>IF('[1]Data Checking'!HM98="","",'[1]Data Checking'!HM98)</f>
        <v/>
      </c>
      <c r="HJ98" t="str">
        <f>IF('[1]Data Checking'!HN98="","",'[1]Data Checking'!HN98)</f>
        <v/>
      </c>
      <c r="HK98" t="str">
        <f>IF('[1]Data Checking'!HO98="","",'[1]Data Checking'!HO98)</f>
        <v/>
      </c>
      <c r="HL98" t="str">
        <f>IF('[1]Data Checking'!HP98="","",'[1]Data Checking'!HP98)</f>
        <v/>
      </c>
      <c r="HM98" t="str">
        <f>IF('[1]Data Checking'!HQ98="","",'[1]Data Checking'!HQ98)</f>
        <v/>
      </c>
      <c r="HN98" t="str">
        <f>IF('[1]Data Checking'!HR98="","",'[1]Data Checking'!HR98)</f>
        <v/>
      </c>
      <c r="HO98" t="str">
        <f>IF('[1]Data Checking'!HS98="","",'[1]Data Checking'!HS98)</f>
        <v/>
      </c>
      <c r="HP98" t="str">
        <f>IF('[1]Data Checking'!HT98="","",'[1]Data Checking'!HT98)</f>
        <v/>
      </c>
      <c r="HQ98" t="str">
        <f>IF('[1]Data Checking'!HU98="","",'[1]Data Checking'!HU98)</f>
        <v/>
      </c>
      <c r="HR98" t="str">
        <f>IF('[1]Data Checking'!HV98="","",'[1]Data Checking'!HV98)</f>
        <v/>
      </c>
      <c r="HS98" t="str">
        <f>IF('[1]Data Checking'!HW98="","",'[1]Data Checking'!HW98)</f>
        <v/>
      </c>
      <c r="HT98" t="str">
        <f>IF('[1]Data Checking'!HX98="","",'[1]Data Checking'!HX98)</f>
        <v/>
      </c>
      <c r="HU98" t="str">
        <f>IF('[1]Data Checking'!HY98="","",'[1]Data Checking'!HY98)</f>
        <v/>
      </c>
      <c r="HV98" t="str">
        <f>IF('[1]Data Checking'!HZ98="","",'[1]Data Checking'!HZ98)</f>
        <v/>
      </c>
      <c r="HW98" t="str">
        <f>IF('[1]Data Checking'!IA98="","",'[1]Data Checking'!IA98)</f>
        <v/>
      </c>
      <c r="HX98" t="str">
        <f>IF('[1]Data Checking'!IB98="","",'[1]Data Checking'!IB98)</f>
        <v/>
      </c>
      <c r="HY98" t="str">
        <f>IF('[1]Data Checking'!IC98="","",'[1]Data Checking'!IC98)</f>
        <v/>
      </c>
      <c r="HZ98" t="str">
        <f>IF('[1]Data Checking'!ID98="","",'[1]Data Checking'!ID98)</f>
        <v/>
      </c>
      <c r="IA98" t="str">
        <f>IF('[1]Data Checking'!IE98="","",'[1]Data Checking'!IE98)</f>
        <v/>
      </c>
      <c r="IB98" t="str">
        <f>IF('[1]Data Checking'!IF98="","",'[1]Data Checking'!IF98)</f>
        <v/>
      </c>
      <c r="IC98" t="str">
        <f>IF('[1]Data Checking'!IG98="","",'[1]Data Checking'!IG98)</f>
        <v/>
      </c>
      <c r="ID98" t="str">
        <f>IF('[1]Data Checking'!IH98="","",'[1]Data Checking'!IH98)</f>
        <v/>
      </c>
      <c r="IE98" t="str">
        <f>IF('[1]Data Checking'!II98="","",'[1]Data Checking'!II98)</f>
        <v/>
      </c>
      <c r="IF98" t="str">
        <f>IF('[1]Data Checking'!IJ98="","",'[1]Data Checking'!IJ98)</f>
        <v/>
      </c>
      <c r="IG98" t="str">
        <f>IF('[1]Data Checking'!IK98="","",'[1]Data Checking'!IK98)</f>
        <v/>
      </c>
      <c r="IH98" t="str">
        <f>IF('[1]Data Checking'!IL98="","",'[1]Data Checking'!IL98)</f>
        <v/>
      </c>
      <c r="II98" t="str">
        <f>IF('[1]Data Checking'!IM98="","",'[1]Data Checking'!IM98)</f>
        <v/>
      </c>
      <c r="IJ98" t="str">
        <f>IF('[1]Data Checking'!IN98="","",'[1]Data Checking'!IN98)</f>
        <v/>
      </c>
      <c r="IK98" t="str">
        <f>IF('[1]Data Checking'!IO98="","",'[1]Data Checking'!IO98)</f>
        <v/>
      </c>
      <c r="IL98" t="str">
        <f>IF('[1]Data Checking'!IP98="","",'[1]Data Checking'!IP98)</f>
        <v/>
      </c>
      <c r="IM98" t="str">
        <f>IF('[1]Data Checking'!IQ98="","",'[1]Data Checking'!IQ98)</f>
        <v/>
      </c>
      <c r="IN98" t="str">
        <f>IF('[1]Data Checking'!IR98="","",'[1]Data Checking'!IR98)</f>
        <v/>
      </c>
      <c r="IO98" t="str">
        <f>IF('[1]Data Checking'!IS98="","",'[1]Data Checking'!IS98)</f>
        <v/>
      </c>
      <c r="IP98" t="str">
        <f>IF('[1]Data Checking'!IT98="","",'[1]Data Checking'!IT98)</f>
        <v/>
      </c>
      <c r="IQ98" t="str">
        <f>IF('[1]Data Checking'!IU98="","",'[1]Data Checking'!IU98)</f>
        <v/>
      </c>
      <c r="IR98" t="str">
        <f>IF('[1]Data Checking'!IV98="","",'[1]Data Checking'!IV98)</f>
        <v/>
      </c>
      <c r="IS98" t="str">
        <f>IF('[1]Data Checking'!IW98="","",'[1]Data Checking'!IW98)</f>
        <v/>
      </c>
      <c r="IT98" t="str">
        <f>IF('[1]Data Checking'!IX98="","",'[1]Data Checking'!IX98)</f>
        <v/>
      </c>
      <c r="IU98" t="str">
        <f>IF('[1]Data Checking'!IY98="","",'[1]Data Checking'!IY98)</f>
        <v/>
      </c>
      <c r="IV98" t="str">
        <f>IF('[1]Data Checking'!IZ98="","",'[1]Data Checking'!IZ98)</f>
        <v/>
      </c>
      <c r="IW98" t="str">
        <f>IF('[1]Data Checking'!JA98="","",'[1]Data Checking'!JA98)</f>
        <v/>
      </c>
      <c r="IX98" t="str">
        <f>IF('[1]Data Checking'!JB98="","",'[1]Data Checking'!JB98)</f>
        <v/>
      </c>
      <c r="IY98" t="str">
        <f>IF('[1]Data Checking'!JC98="","",'[1]Data Checking'!JC98)</f>
        <v/>
      </c>
      <c r="IZ98" t="str">
        <f>IF('[1]Data Checking'!JD98="","",'[1]Data Checking'!JD98)</f>
        <v/>
      </c>
      <c r="JA98" t="str">
        <f>IF('[1]Data Checking'!JE98="","",'[1]Data Checking'!JE98)</f>
        <v/>
      </c>
      <c r="JB98" t="str">
        <f>IF('[1]Data Checking'!JF98="","",'[1]Data Checking'!JF98)</f>
        <v>Oui</v>
      </c>
      <c r="JC98" t="str">
        <f>IF('[1]Data Checking'!JG98="","",'[1]Data Checking'!JG98)</f>
        <v>Oui, je vais parfois/souvent chercher l'eau</v>
      </c>
      <c r="JD98" t="str">
        <f>IF('[1]Data Checking'!JH98="","",'[1]Data Checking'!JH98)</f>
        <v>source aménagée (borne fontaine, pompe, etc.)</v>
      </c>
      <c r="JE98" t="str">
        <f>IF('[1]Data Checking'!JI98="","",'[1]Data Checking'!JI98)</f>
        <v/>
      </c>
      <c r="JF98" t="str">
        <f>IF('[1]Data Checking'!JJ98="","",'[1]Data Checking'!JJ98)</f>
        <v>source</v>
      </c>
      <c r="JG98" t="str">
        <f>IF('[1]Data Checking'!JK98="","",'[1]Data Checking'!JK98)</f>
        <v>tiyo piblik (bòn fontèn, Pi avèk ponp manyèl,...)</v>
      </c>
      <c r="JH98" t="str">
        <f>IF('[1]Data Checking'!JL98="","",'[1]Data Checking'!JL98)</f>
        <v>tiyo piblik (bòn fontèn, Pi avèk ponp manyèl,...)</v>
      </c>
      <c r="JI98" t="str">
        <f>IF('[1]Data Checking'!JM98="","",'[1]Data Checking'!JM98)</f>
        <v>Les autres points d'eau ne sont pas fonctionnels</v>
      </c>
      <c r="JJ98" t="str">
        <f>IF('[1]Data Checking'!JN98="","",'[1]Data Checking'!JN98)</f>
        <v/>
      </c>
      <c r="JK98" t="str">
        <f>IF('[1]Data Checking'!JO98="","",'[1]Data Checking'!JO98)</f>
        <v>Entre 30 min et 1h au total</v>
      </c>
      <c r="JL98" t="str">
        <f>IF('[1]Data Checking'!JP98="","",'[1]Data Checking'!JP98)</f>
        <v>gros bidon de 5 gallons (18,9 L)</v>
      </c>
      <c r="JM98" t="str">
        <f>IF('[1]Data Checking'!JQ98="","",'[1]Data Checking'!JQ98)</f>
        <v>5gal</v>
      </c>
      <c r="JN98" t="str">
        <f>IF('[1]Data Checking'!JR98="","",'[1]Data Checking'!JR98)</f>
        <v>bidon ki vo 5 galon (18,9L)</v>
      </c>
      <c r="JO98" t="str">
        <f>IF('[1]Data Checking'!JS98="","",'[1]Data Checking'!JS98)</f>
        <v/>
      </c>
      <c r="JP98" t="str">
        <f>IF('[1]Data Checking'!JT98="","",'[1]Data Checking'!JT98)</f>
        <v/>
      </c>
      <c r="JQ98" t="str">
        <f>IF('[1]Data Checking'!JU98="","",'[1]Data Checking'!JU98)</f>
        <v/>
      </c>
      <c r="JR98" t="str">
        <f>IF('[1]Data Checking'!JV98="","",'[1]Data Checking'!JV98)</f>
        <v/>
      </c>
      <c r="JS98" t="str">
        <f>IF('[1]Data Checking'!JW98="","",'[1]Data Checking'!JW98)</f>
        <v/>
      </c>
      <c r="JT98">
        <f>IF('[1]Data Checking'!JX98="","",'[1]Data Checking'!JX98)</f>
        <v>20</v>
      </c>
      <c r="JU98">
        <f>IF('[1]Data Checking'!JY98="","",'[1]Data Checking'!JY98)</f>
        <v>4</v>
      </c>
      <c r="JV98" t="str">
        <f>IF('[1]Data Checking'!JZ98="","",'[1]Data Checking'!JZ98)</f>
        <v/>
      </c>
      <c r="JW98" t="str">
        <f>IF('[1]Data Checking'!KA98="","",'[1]Data Checking'!KA98)</f>
        <v>NA</v>
      </c>
      <c r="JX98">
        <f>IF('[1]Data Checking'!KB98="","",'[1]Data Checking'!KB98)</f>
        <v>4</v>
      </c>
      <c r="JY98" t="str">
        <f>IF('[1]Data Checking'!KC98="","",'[1]Data Checking'!KC98)</f>
        <v>Oui</v>
      </c>
      <c r="JZ98" t="str">
        <f>IF('[1]Data Checking'!KD98="","",'[1]Data Checking'!KD98)</f>
        <v/>
      </c>
      <c r="KA98" t="str">
        <f>IF('[1]Data Checking'!KE98="","",'[1]Data Checking'!KE98)</f>
        <v>Oui</v>
      </c>
      <c r="KB98" t="str">
        <f>IF('[1]Data Checking'!KF98="","",'[1]Data Checking'!KF98)</f>
        <v>Problèmes de transport</v>
      </c>
      <c r="KC98">
        <f>IF('[1]Data Checking'!KG98="","",'[1]Data Checking'!KG98)</f>
        <v>0</v>
      </c>
      <c r="KD98">
        <f>IF('[1]Data Checking'!KH98="","",'[1]Data Checking'!KH98)</f>
        <v>1</v>
      </c>
      <c r="KE98">
        <f>IF('[1]Data Checking'!KI98="","",'[1]Data Checking'!KI98)</f>
        <v>0</v>
      </c>
      <c r="KF98">
        <f>IF('[1]Data Checking'!KJ98="","",'[1]Data Checking'!KJ98)</f>
        <v>0</v>
      </c>
      <c r="KG98">
        <f>IF('[1]Data Checking'!KK98="","",'[1]Data Checking'!KK98)</f>
        <v>0</v>
      </c>
      <c r="KH98">
        <f>IF('[1]Data Checking'!KL98="","",'[1]Data Checking'!KL98)</f>
        <v>0</v>
      </c>
      <c r="KI98">
        <f>IF('[1]Data Checking'!KM98="","",'[1]Data Checking'!KM98)</f>
        <v>0</v>
      </c>
      <c r="KJ98">
        <f>IF('[1]Data Checking'!KN98="","",'[1]Data Checking'!KN98)</f>
        <v>0</v>
      </c>
      <c r="KK98">
        <f>IF('[1]Data Checking'!KO98="","",'[1]Data Checking'!KO98)</f>
        <v>0</v>
      </c>
      <c r="KL98">
        <f>IF('[1]Data Checking'!KP98="","",'[1]Data Checking'!KP98)</f>
        <v>0</v>
      </c>
      <c r="KM98">
        <f>IF('[1]Data Checking'!KQ98="","",'[1]Data Checking'!KQ98)</f>
        <v>0</v>
      </c>
      <c r="KN98" t="str">
        <f>IF('[1]Data Checking'!KR98="","",'[1]Data Checking'!KR98)</f>
        <v/>
      </c>
      <c r="KO98" t="str">
        <f>IF('[1]Data Checking'!KS98="","",'[1]Data Checking'!KS98)</f>
        <v>Non</v>
      </c>
      <c r="KP98" t="str">
        <f>IF('[1]Data Checking'!KT98="","",'[1]Data Checking'!KT98)</f>
        <v/>
      </c>
      <c r="KQ98" t="str">
        <f>IF('[1]Data Checking'!KU98="","",'[1]Data Checking'!KU98)</f>
        <v/>
      </c>
      <c r="KR98" t="str">
        <f>IF('[1]Data Checking'!KV98="","",'[1]Data Checking'!KV98)</f>
        <v/>
      </c>
      <c r="KS98" t="str">
        <f>IF('[1]Data Checking'!KW98="","",'[1]Data Checking'!KW98)</f>
        <v/>
      </c>
      <c r="KT98" t="str">
        <f>IF('[1]Data Checking'!KX98="","",'[1]Data Checking'!KX98)</f>
        <v/>
      </c>
      <c r="KU98" t="str">
        <f>IF('[1]Data Checking'!KY98="","",'[1]Data Checking'!KY98)</f>
        <v/>
      </c>
      <c r="KV98" t="str">
        <f>IF('[1]Data Checking'!KZ98="","",'[1]Data Checking'!KZ98)</f>
        <v/>
      </c>
      <c r="KW98" t="str">
        <f>IF('[1]Data Checking'!LA98="","",'[1]Data Checking'!LA98)</f>
        <v/>
      </c>
      <c r="KX98" t="str">
        <f>IF('[1]Data Checking'!LB98="","",'[1]Data Checking'!LB98)</f>
        <v/>
      </c>
      <c r="KY98" t="str">
        <f>IF('[1]Data Checking'!LC98="","",'[1]Data Checking'!LC98)</f>
        <v/>
      </c>
      <c r="KZ98" t="str">
        <f>IF('[1]Data Checking'!LD98="","",'[1]Data Checking'!LD98)</f>
        <v/>
      </c>
      <c r="LA98" t="str">
        <f>IF('[1]Data Checking'!LE98="","",'[1]Data Checking'!LE98)</f>
        <v/>
      </c>
      <c r="LB98" t="str">
        <f>IF('[1]Data Checking'!LF98="","",'[1]Data Checking'!LF98)</f>
        <v/>
      </c>
      <c r="LC98">
        <f>IF('[1]Data Checking'!LG98="","",'[1]Data Checking'!LG98)</f>
        <v>6</v>
      </c>
      <c r="LD98" t="str">
        <f>IF('[1]Data Checking'!LH98="","",'[1]Data Checking'!LH98)</f>
        <v>Riz Haricot noir</v>
      </c>
      <c r="LE98">
        <f>IF('[1]Data Checking'!LI98="","",'[1]Data Checking'!LI98)</f>
        <v>0</v>
      </c>
      <c r="LF98">
        <f>IF('[1]Data Checking'!LJ98="","",'[1]Data Checking'!LJ98)</f>
        <v>1</v>
      </c>
      <c r="LG98">
        <f>IF('[1]Data Checking'!LK98="","",'[1]Data Checking'!LK98)</f>
        <v>0</v>
      </c>
      <c r="LH98">
        <f>IF('[1]Data Checking'!LL98="","",'[1]Data Checking'!LL98)</f>
        <v>0</v>
      </c>
      <c r="LI98">
        <f>IF('[1]Data Checking'!LM98="","",'[1]Data Checking'!LM98)</f>
        <v>0</v>
      </c>
      <c r="LJ98">
        <f>IF('[1]Data Checking'!LN98="","",'[1]Data Checking'!LN98)</f>
        <v>1</v>
      </c>
      <c r="LK98">
        <f>IF('[1]Data Checking'!LO98="","",'[1]Data Checking'!LO98)</f>
        <v>0</v>
      </c>
      <c r="LL98">
        <f>IF('[1]Data Checking'!LP98="","",'[1]Data Checking'!LP98)</f>
        <v>0</v>
      </c>
      <c r="LM98">
        <f>IF('[1]Data Checking'!LQ98="","",'[1]Data Checking'!LQ98)</f>
        <v>0</v>
      </c>
      <c r="LN98">
        <f>IF('[1]Data Checking'!LR98="","",'[1]Data Checking'!LR98)</f>
        <v>0</v>
      </c>
      <c r="LO98" t="str">
        <f>IF('[1]Data Checking'!LS98="","",'[1]Data Checking'!LS98)</f>
        <v/>
      </c>
      <c r="LP98">
        <f>IF('[1]Data Checking'!LT98="","",'[1]Data Checking'!LT98)</f>
        <v>5</v>
      </c>
      <c r="LQ98" t="str">
        <f>IF('[1]Data Checking'!LU98="","",'[1]Data Checking'!LU98)</f>
        <v/>
      </c>
      <c r="LR98" t="str">
        <f>IF('[1]Data Checking'!LV98="","",'[1]Data Checking'!LV98)</f>
        <v/>
      </c>
      <c r="LS98" t="str">
        <f>IF('[1]Data Checking'!LW98="","",'[1]Data Checking'!LW98)</f>
        <v/>
      </c>
      <c r="LT98">
        <f>IF('[1]Data Checking'!LX98="","",'[1]Data Checking'!LX98)</f>
        <v>8</v>
      </c>
      <c r="LU98" t="str">
        <f>IF('[1]Data Checking'!LY98="","",'[1]Data Checking'!LY98)</f>
        <v/>
      </c>
      <c r="LV98" t="str">
        <f>IF('[1]Data Checking'!LZ98="","",'[1]Data Checking'!LZ98)</f>
        <v/>
      </c>
      <c r="LW98" t="str">
        <f>IF('[1]Data Checking'!MA98="","",'[1]Data Checking'!MA98)</f>
        <v>Savon lessive Dentifrice Chlore en grain Bokit</v>
      </c>
      <c r="LX98">
        <f>IF('[1]Data Checking'!MB98="","",'[1]Data Checking'!MB98)</f>
        <v>0</v>
      </c>
      <c r="LY98">
        <f>IF('[1]Data Checking'!MC98="","",'[1]Data Checking'!MC98)</f>
        <v>1</v>
      </c>
      <c r="LZ98">
        <f>IF('[1]Data Checking'!MD98="","",'[1]Data Checking'!MD98)</f>
        <v>0</v>
      </c>
      <c r="MA98">
        <f>IF('[1]Data Checking'!ME98="","",'[1]Data Checking'!ME98)</f>
        <v>1</v>
      </c>
      <c r="MB98">
        <f>IF('[1]Data Checking'!MF98="","",'[1]Data Checking'!MF98)</f>
        <v>1</v>
      </c>
      <c r="MC98">
        <f>IF('[1]Data Checking'!MG98="","",'[1]Data Checking'!MG98)</f>
        <v>0</v>
      </c>
      <c r="MD98">
        <f>IF('[1]Data Checking'!MH98="","",'[1]Data Checking'!MH98)</f>
        <v>0</v>
      </c>
      <c r="ME98">
        <f>IF('[1]Data Checking'!MI98="","",'[1]Data Checking'!MI98)</f>
        <v>1</v>
      </c>
      <c r="MF98">
        <f>IF('[1]Data Checking'!MJ98="","",'[1]Data Checking'!MJ98)</f>
        <v>0</v>
      </c>
      <c r="MG98">
        <f>IF('[1]Data Checking'!MK98="","",'[1]Data Checking'!MK98)</f>
        <v>0</v>
      </c>
      <c r="MH98" t="str">
        <f>IF('[1]Data Checking'!ML98="","",'[1]Data Checking'!ML98)</f>
        <v/>
      </c>
      <c r="MI98">
        <f>IF('[1]Data Checking'!MM98="","",'[1]Data Checking'!MM98)</f>
        <v>24</v>
      </c>
      <c r="MJ98" t="str">
        <f>IF('[1]Data Checking'!MN98="","",'[1]Data Checking'!MN98)</f>
        <v/>
      </c>
      <c r="MK98">
        <f>IF('[1]Data Checking'!MO98="","",'[1]Data Checking'!MO98)</f>
        <v>24</v>
      </c>
      <c r="ML98">
        <f>IF('[1]Data Checking'!MP98="","",'[1]Data Checking'!MP98)</f>
        <v>2</v>
      </c>
      <c r="MM98" t="str">
        <f>IF('[1]Data Checking'!MQ98="","",'[1]Data Checking'!MQ98)</f>
        <v/>
      </c>
      <c r="MN98" t="str">
        <f>IF('[1]Data Checking'!MR98="","",'[1]Data Checking'!MR98)</f>
        <v/>
      </c>
      <c r="MO98">
        <f>IF('[1]Data Checking'!MS98="","",'[1]Data Checking'!MS98)</f>
        <v>1</v>
      </c>
      <c r="MP98" t="str">
        <f>IF('[1]Data Checking'!MT98="","",'[1]Data Checking'!MT98)</f>
        <v>Aucun</v>
      </c>
      <c r="MQ98">
        <f>IF('[1]Data Checking'!MU98="","",'[1]Data Checking'!MU98)</f>
        <v>0</v>
      </c>
      <c r="MR98">
        <f>IF('[1]Data Checking'!MV98="","",'[1]Data Checking'!MV98)</f>
        <v>0</v>
      </c>
      <c r="MS98">
        <f>IF('[1]Data Checking'!MW98="","",'[1]Data Checking'!MW98)</f>
        <v>0</v>
      </c>
      <c r="MT98">
        <f>IF('[1]Data Checking'!MX98="","",'[1]Data Checking'!MX98)</f>
        <v>0</v>
      </c>
      <c r="MU98">
        <f>IF('[1]Data Checking'!MY98="","",'[1]Data Checking'!MY98)</f>
        <v>0</v>
      </c>
      <c r="MV98">
        <f>IF('[1]Data Checking'!MZ98="","",'[1]Data Checking'!MZ98)</f>
        <v>0</v>
      </c>
      <c r="MW98">
        <f>IF('[1]Data Checking'!NA98="","",'[1]Data Checking'!NA98)</f>
        <v>0</v>
      </c>
      <c r="MX98">
        <f>IF('[1]Data Checking'!NB98="","",'[1]Data Checking'!NB98)</f>
        <v>0</v>
      </c>
      <c r="MY98">
        <f>IF('[1]Data Checking'!NC98="","",'[1]Data Checking'!NC98)</f>
        <v>0</v>
      </c>
      <c r="MZ98">
        <f>IF('[1]Data Checking'!ND98="","",'[1]Data Checking'!ND98)</f>
        <v>0</v>
      </c>
      <c r="NA98">
        <f>IF('[1]Data Checking'!NE98="","",'[1]Data Checking'!NE98)</f>
        <v>0</v>
      </c>
      <c r="NB98">
        <f>IF('[1]Data Checking'!NF98="","",'[1]Data Checking'!NF98)</f>
        <v>0</v>
      </c>
      <c r="NC98">
        <f>IF('[1]Data Checking'!NG98="","",'[1]Data Checking'!NG98)</f>
        <v>1</v>
      </c>
      <c r="ND98" t="str">
        <f>IF('[1]Data Checking'!NH98="","",'[1]Data Checking'!NH98)</f>
        <v/>
      </c>
      <c r="NE98" t="str">
        <f>IF('[1]Data Checking'!NI98="","",'[1]Data Checking'!NI98)</f>
        <v/>
      </c>
      <c r="NF98" t="str">
        <f>IF('[1]Data Checking'!NJ98="","",'[1]Data Checking'!NJ98)</f>
        <v/>
      </c>
      <c r="NG98" t="str">
        <f>IF('[1]Data Checking'!NK98="","",'[1]Data Checking'!NK98)</f>
        <v/>
      </c>
      <c r="NH98" t="str">
        <f>IF('[1]Data Checking'!NL98="","",'[1]Data Checking'!NL98)</f>
        <v/>
      </c>
      <c r="NI98" t="str">
        <f>IF('[1]Data Checking'!NM98="","",'[1]Data Checking'!NM98)</f>
        <v/>
      </c>
      <c r="NJ98" t="str">
        <f>IF('[1]Data Checking'!NN98="","",'[1]Data Checking'!NN98)</f>
        <v/>
      </c>
      <c r="NK98" t="str">
        <f>IF('[1]Data Checking'!NO98="","",'[1]Data Checking'!NO98)</f>
        <v/>
      </c>
      <c r="NL98" t="str">
        <f>IF('[1]Data Checking'!NP98="","",'[1]Data Checking'!NP98)</f>
        <v/>
      </c>
      <c r="NM98" t="str">
        <f>IF('[1]Data Checking'!NQ98="","",'[1]Data Checking'!NQ98)</f>
        <v/>
      </c>
      <c r="NN98" t="str">
        <f>IF('[1]Data Checking'!NR98="","",'[1]Data Checking'!NR98)</f>
        <v/>
      </c>
      <c r="NO98" t="str">
        <f>IF('[1]Data Checking'!NS98="","",'[1]Data Checking'!NS98)</f>
        <v>Assiette Cuillère pour manger Cuillère de service Casserole</v>
      </c>
      <c r="NP98">
        <f>IF('[1]Data Checking'!NT98="","",'[1]Data Checking'!NT98)</f>
        <v>0</v>
      </c>
      <c r="NQ98">
        <f>IF('[1]Data Checking'!NU98="","",'[1]Data Checking'!NU98)</f>
        <v>1</v>
      </c>
      <c r="NR98">
        <f>IF('[1]Data Checking'!NV98="","",'[1]Data Checking'!NV98)</f>
        <v>0</v>
      </c>
      <c r="NS98">
        <f>IF('[1]Data Checking'!NW98="","",'[1]Data Checking'!NW98)</f>
        <v>0</v>
      </c>
      <c r="NT98">
        <f>IF('[1]Data Checking'!NX98="","",'[1]Data Checking'!NX98)</f>
        <v>1</v>
      </c>
      <c r="NU98">
        <f>IF('[1]Data Checking'!NY98="","",'[1]Data Checking'!NY98)</f>
        <v>1</v>
      </c>
      <c r="NV98">
        <f>IF('[1]Data Checking'!NZ98="","",'[1]Data Checking'!NZ98)</f>
        <v>1</v>
      </c>
      <c r="NW98">
        <f>IF('[1]Data Checking'!OA98="","",'[1]Data Checking'!OA98)</f>
        <v>0</v>
      </c>
      <c r="NX98">
        <f>IF('[1]Data Checking'!OB98="","",'[1]Data Checking'!OB98)</f>
        <v>0</v>
      </c>
      <c r="NY98">
        <f>IF('[1]Data Checking'!OC98="","",'[1]Data Checking'!OC98)</f>
        <v>0</v>
      </c>
      <c r="NZ98">
        <f>IF('[1]Data Checking'!OD98="","",'[1]Data Checking'!OD98)</f>
        <v>0</v>
      </c>
      <c r="OA98" t="str">
        <f>IF('[1]Data Checking'!OE98="","",'[1]Data Checking'!OE98)</f>
        <v/>
      </c>
      <c r="OB98">
        <f>IF('[1]Data Checking'!OF98="","",'[1]Data Checking'!OF98)</f>
        <v>2</v>
      </c>
      <c r="OC98" t="str">
        <f>IF('[1]Data Checking'!OG98="","",'[1]Data Checking'!OG98)</f>
        <v/>
      </c>
      <c r="OD98" t="str">
        <f>IF('[1]Data Checking'!OH98="","",'[1]Data Checking'!OH98)</f>
        <v/>
      </c>
      <c r="OE98">
        <f>IF('[1]Data Checking'!OI98="","",'[1]Data Checking'!OI98)</f>
        <v>12</v>
      </c>
      <c r="OF98">
        <f>IF('[1]Data Checking'!OJ98="","",'[1]Data Checking'!OJ98)</f>
        <v>24</v>
      </c>
      <c r="OG98">
        <f>IF('[1]Data Checking'!OK98="","",'[1]Data Checking'!OK98)</f>
        <v>3</v>
      </c>
      <c r="OH98" t="str">
        <f>IF('[1]Data Checking'!OL98="","",'[1]Data Checking'!OL98)</f>
        <v/>
      </c>
      <c r="OI98" t="str">
        <f>IF('[1]Data Checking'!OM98="","",'[1]Data Checking'!OM98)</f>
        <v/>
      </c>
      <c r="OJ98" t="str">
        <f>IF('[1]Data Checking'!ON98="","",'[1]Data Checking'!ON98)</f>
        <v>Autres (précisez)</v>
      </c>
      <c r="OK98">
        <f>IF('[1]Data Checking'!OO98="","",'[1]Data Checking'!OO98)</f>
        <v>0</v>
      </c>
      <c r="OL98">
        <f>IF('[1]Data Checking'!OP98="","",'[1]Data Checking'!OP98)</f>
        <v>0</v>
      </c>
      <c r="OM98">
        <f>IF('[1]Data Checking'!OQ98="","",'[1]Data Checking'!OQ98)</f>
        <v>0</v>
      </c>
      <c r="ON98">
        <f>IF('[1]Data Checking'!OR98="","",'[1]Data Checking'!OR98)</f>
        <v>0</v>
      </c>
      <c r="OO98">
        <f>IF('[1]Data Checking'!OS98="","",'[1]Data Checking'!OS98)</f>
        <v>0</v>
      </c>
      <c r="OP98">
        <f>IF('[1]Data Checking'!OT98="","",'[1]Data Checking'!OT98)</f>
        <v>0</v>
      </c>
      <c r="OQ98">
        <f>IF('[1]Data Checking'!OU98="","",'[1]Data Checking'!OU98)</f>
        <v>0</v>
      </c>
      <c r="OR98">
        <f>IF('[1]Data Checking'!OV98="","",'[1]Data Checking'!OV98)</f>
        <v>1</v>
      </c>
      <c r="OS98">
        <f>IF('[1]Data Checking'!OW98="","",'[1]Data Checking'!OW98)</f>
        <v>0</v>
      </c>
      <c r="OT98" t="str">
        <f>IF('[1]Data Checking'!OX98="","",'[1]Data Checking'!OX98)</f>
        <v>Jus de citron</v>
      </c>
      <c r="OU98" t="str">
        <f>IF('[1]Data Checking'!OY98="","",'[1]Data Checking'!OY98)</f>
        <v>Sifflet</v>
      </c>
      <c r="OV98">
        <f>IF('[1]Data Checking'!OZ98="","",'[1]Data Checking'!OZ98)</f>
        <v>0</v>
      </c>
      <c r="OW98">
        <f>IF('[1]Data Checking'!PA98="","",'[1]Data Checking'!PA98)</f>
        <v>0</v>
      </c>
      <c r="OX98">
        <f>IF('[1]Data Checking'!PB98="","",'[1]Data Checking'!PB98)</f>
        <v>1</v>
      </c>
      <c r="OY98">
        <f>IF('[1]Data Checking'!PC98="","",'[1]Data Checking'!PC98)</f>
        <v>0</v>
      </c>
      <c r="OZ98">
        <f>IF('[1]Data Checking'!PD98="","",'[1]Data Checking'!PD98)</f>
        <v>0</v>
      </c>
      <c r="PA98">
        <f>IF('[1]Data Checking'!PE98="","",'[1]Data Checking'!PE98)</f>
        <v>0</v>
      </c>
      <c r="PB98" t="str">
        <f>IF('[1]Data Checking'!PF98="","",'[1]Data Checking'!PF98)</f>
        <v/>
      </c>
      <c r="PC98" t="str">
        <f>IF('[1]Data Checking'!PG98="","",'[1]Data Checking'!PG98)</f>
        <v/>
      </c>
      <c r="PD98">
        <f>IF('[1]Data Checking'!PH98="","",'[1]Data Checking'!PH98)</f>
        <v>0</v>
      </c>
      <c r="PE98" t="str">
        <f>IF('[1]Data Checking'!PI98="","",'[1]Data Checking'!PI98)</f>
        <v/>
      </c>
      <c r="PF98" t="str">
        <f>IF('[1]Data Checking'!PJ98="","",'[1]Data Checking'!PJ98)</f>
        <v>Pioche Pelles Râteau Brouette</v>
      </c>
      <c r="PG98">
        <f>IF('[1]Data Checking'!PK98="","",'[1]Data Checking'!PK98)</f>
        <v>1</v>
      </c>
      <c r="PH98">
        <f>IF('[1]Data Checking'!PL98="","",'[1]Data Checking'!PL98)</f>
        <v>1</v>
      </c>
      <c r="PI98">
        <f>IF('[1]Data Checking'!PM98="","",'[1]Data Checking'!PM98)</f>
        <v>0</v>
      </c>
      <c r="PJ98">
        <f>IF('[1]Data Checking'!PN98="","",'[1]Data Checking'!PN98)</f>
        <v>1</v>
      </c>
      <c r="PK98">
        <f>IF('[1]Data Checking'!PO98="","",'[1]Data Checking'!PO98)</f>
        <v>0</v>
      </c>
      <c r="PL98">
        <f>IF('[1]Data Checking'!PP98="","",'[1]Data Checking'!PP98)</f>
        <v>1</v>
      </c>
      <c r="PM98">
        <f>IF('[1]Data Checking'!PQ98="","",'[1]Data Checking'!PQ98)</f>
        <v>0</v>
      </c>
      <c r="PN98">
        <f>IF('[1]Data Checking'!PR98="","",'[1]Data Checking'!PR98)</f>
        <v>0</v>
      </c>
      <c r="PO98">
        <f>IF('[1]Data Checking'!PS98="","",'[1]Data Checking'!PS98)</f>
        <v>0</v>
      </c>
      <c r="PP98" t="str">
        <f>IF('[1]Data Checking'!PT98="","",'[1]Data Checking'!PT98)</f>
        <v>Pelles</v>
      </c>
      <c r="PQ98">
        <f>IF('[1]Data Checking'!PU98="","",'[1]Data Checking'!PU98)</f>
        <v>1</v>
      </c>
      <c r="PR98">
        <f>IF('[1]Data Checking'!PV98="","",'[1]Data Checking'!PV98)</f>
        <v>0</v>
      </c>
      <c r="PS98">
        <f>IF('[1]Data Checking'!PW98="","",'[1]Data Checking'!PW98)</f>
        <v>0</v>
      </c>
      <c r="PT98">
        <f>IF('[1]Data Checking'!PX98="","",'[1]Data Checking'!PX98)</f>
        <v>0</v>
      </c>
      <c r="PU98">
        <f>IF('[1]Data Checking'!PY98="","",'[1]Data Checking'!PY98)</f>
        <v>0</v>
      </c>
      <c r="PV98">
        <f>IF('[1]Data Checking'!PZ98="","",'[1]Data Checking'!PZ98)</f>
        <v>0</v>
      </c>
      <c r="PW98">
        <f>IF('[1]Data Checking'!QA98="","",'[1]Data Checking'!QA98)</f>
        <v>0</v>
      </c>
      <c r="PX98">
        <f>IF('[1]Data Checking'!QB98="","",'[1]Data Checking'!QB98)</f>
        <v>0</v>
      </c>
      <c r="PY98">
        <f>IF('[1]Data Checking'!QC98="","",'[1]Data Checking'!QC98)</f>
        <v>0</v>
      </c>
      <c r="PZ98" t="str">
        <f>IF('[1]Data Checking'!QD98="","",'[1]Data Checking'!QD98)</f>
        <v>Râteau</v>
      </c>
      <c r="QA98">
        <f>IF('[1]Data Checking'!QE98="","",'[1]Data Checking'!QE98)</f>
        <v>0</v>
      </c>
      <c r="QB98">
        <f>IF('[1]Data Checking'!QF98="","",'[1]Data Checking'!QF98)</f>
        <v>1</v>
      </c>
      <c r="QC98">
        <f>IF('[1]Data Checking'!QG98="","",'[1]Data Checking'!QG98)</f>
        <v>0</v>
      </c>
      <c r="QD98">
        <f>IF('[1]Data Checking'!QH98="","",'[1]Data Checking'!QH98)</f>
        <v>0</v>
      </c>
      <c r="QE98">
        <f>IF('[1]Data Checking'!QI98="","",'[1]Data Checking'!QI98)</f>
        <v>0</v>
      </c>
      <c r="QF98">
        <f>IF('[1]Data Checking'!QJ98="","",'[1]Data Checking'!QJ98)</f>
        <v>0</v>
      </c>
      <c r="QG98">
        <f>IF('[1]Data Checking'!QK98="","",'[1]Data Checking'!QK98)</f>
        <v>0</v>
      </c>
      <c r="QH98">
        <f>IF('[1]Data Checking'!QL98="","",'[1]Data Checking'!QL98)</f>
        <v>0</v>
      </c>
      <c r="QI98">
        <f>IF('[1]Data Checking'!QM98="","",'[1]Data Checking'!QM98)</f>
        <v>0</v>
      </c>
      <c r="QJ98" t="str">
        <f>IF('[1]Data Checking'!QN98="","",'[1]Data Checking'!QN98)</f>
        <v/>
      </c>
      <c r="QK98" t="str">
        <f>IF('[1]Data Checking'!QO98="","",'[1]Data Checking'!QO98)</f>
        <v/>
      </c>
      <c r="QL98" t="str">
        <f>IF('[1]Data Checking'!QP98="","",'[1]Data Checking'!QP98)</f>
        <v/>
      </c>
      <c r="QM98" t="str">
        <f>IF('[1]Data Checking'!QQ98="","",'[1]Data Checking'!QQ98)</f>
        <v/>
      </c>
      <c r="QN98" t="str">
        <f>IF('[1]Data Checking'!QR98="","",'[1]Data Checking'!QR98)</f>
        <v/>
      </c>
      <c r="QO98" t="str">
        <f>IF('[1]Data Checking'!QS98="","",'[1]Data Checking'!QS98)</f>
        <v/>
      </c>
      <c r="QP98" t="str">
        <f>IF('[1]Data Checking'!QT98="","",'[1]Data Checking'!QT98)</f>
        <v/>
      </c>
      <c r="QQ98" t="str">
        <f>IF('[1]Data Checking'!QU98="","",'[1]Data Checking'!QU98)</f>
        <v/>
      </c>
      <c r="QR98" t="str">
        <f>IF('[1]Data Checking'!QV98="","",'[1]Data Checking'!QV98)</f>
        <v/>
      </c>
      <c r="QS98" t="str">
        <f>IF('[1]Data Checking'!QW98="","",'[1]Data Checking'!QW98)</f>
        <v/>
      </c>
      <c r="QT98" t="str">
        <f>IF('[1]Data Checking'!QX98="","",'[1]Data Checking'!QX98)</f>
        <v>Brouette</v>
      </c>
      <c r="QU98">
        <f>IF('[1]Data Checking'!QY98="","",'[1]Data Checking'!QY98)</f>
        <v>0</v>
      </c>
      <c r="QV98">
        <f>IF('[1]Data Checking'!QZ98="","",'[1]Data Checking'!QZ98)</f>
        <v>0</v>
      </c>
      <c r="QW98">
        <f>IF('[1]Data Checking'!RA98="","",'[1]Data Checking'!RA98)</f>
        <v>0</v>
      </c>
      <c r="QX98">
        <f>IF('[1]Data Checking'!RB98="","",'[1]Data Checking'!RB98)</f>
        <v>0</v>
      </c>
      <c r="QY98">
        <f>IF('[1]Data Checking'!RC98="","",'[1]Data Checking'!RC98)</f>
        <v>0</v>
      </c>
      <c r="QZ98">
        <f>IF('[1]Data Checking'!RD98="","",'[1]Data Checking'!RD98)</f>
        <v>1</v>
      </c>
      <c r="RA98">
        <f>IF('[1]Data Checking'!RE98="","",'[1]Data Checking'!RE98)</f>
        <v>0</v>
      </c>
      <c r="RB98">
        <f>IF('[1]Data Checking'!RF98="","",'[1]Data Checking'!RF98)</f>
        <v>0</v>
      </c>
      <c r="RC98">
        <f>IF('[1]Data Checking'!RG98="","",'[1]Data Checking'!RG98)</f>
        <v>0</v>
      </c>
      <c r="RD98" t="str">
        <f>IF('[1]Data Checking'!RH98="","",'[1]Data Checking'!RH98)</f>
        <v/>
      </c>
      <c r="RE98" t="str">
        <f>IF('[1]Data Checking'!RI98="","",'[1]Data Checking'!RI98)</f>
        <v/>
      </c>
      <c r="RF98" t="str">
        <f>IF('[1]Data Checking'!RJ98="","",'[1]Data Checking'!RJ98)</f>
        <v/>
      </c>
      <c r="RG98" t="str">
        <f>IF('[1]Data Checking'!RK98="","",'[1]Data Checking'!RK98)</f>
        <v/>
      </c>
      <c r="RH98" t="str">
        <f>IF('[1]Data Checking'!RL98="","",'[1]Data Checking'!RL98)</f>
        <v/>
      </c>
      <c r="RI98" t="str">
        <f>IF('[1]Data Checking'!RM98="","",'[1]Data Checking'!RM98)</f>
        <v/>
      </c>
      <c r="RJ98" t="str">
        <f>IF('[1]Data Checking'!RN98="","",'[1]Data Checking'!RN98)</f>
        <v/>
      </c>
      <c r="RK98" t="str">
        <f>IF('[1]Data Checking'!RO98="","",'[1]Data Checking'!RO98)</f>
        <v/>
      </c>
      <c r="RL98" t="str">
        <f>IF('[1]Data Checking'!RP98="","",'[1]Data Checking'!RP98)</f>
        <v/>
      </c>
      <c r="RM98" t="str">
        <f>IF('[1]Data Checking'!RQ98="","",'[1]Data Checking'!RQ98)</f>
        <v/>
      </c>
      <c r="RN98" t="str">
        <f>IF('[1]Data Checking'!RR98="","",'[1]Data Checking'!RR98)</f>
        <v>Pioche</v>
      </c>
      <c r="RO98">
        <f>IF('[1]Data Checking'!RS98="","",'[1]Data Checking'!RS98)</f>
        <v>0</v>
      </c>
      <c r="RP98">
        <f>IF('[1]Data Checking'!RT98="","",'[1]Data Checking'!RT98)</f>
        <v>0</v>
      </c>
      <c r="RQ98">
        <f>IF('[1]Data Checking'!RU98="","",'[1]Data Checking'!RU98)</f>
        <v>0</v>
      </c>
      <c r="RR98">
        <f>IF('[1]Data Checking'!RV98="","",'[1]Data Checking'!RV98)</f>
        <v>1</v>
      </c>
      <c r="RS98">
        <f>IF('[1]Data Checking'!RW98="","",'[1]Data Checking'!RW98)</f>
        <v>0</v>
      </c>
      <c r="RT98">
        <f>IF('[1]Data Checking'!RX98="","",'[1]Data Checking'!RX98)</f>
        <v>0</v>
      </c>
      <c r="RU98">
        <f>IF('[1]Data Checking'!RY98="","",'[1]Data Checking'!RY98)</f>
        <v>0</v>
      </c>
      <c r="RV98">
        <f>IF('[1]Data Checking'!RZ98="","",'[1]Data Checking'!RZ98)</f>
        <v>0</v>
      </c>
      <c r="RW98">
        <f>IF('[1]Data Checking'!SA98="","",'[1]Data Checking'!SA98)</f>
        <v>0</v>
      </c>
      <c r="RX98" t="str">
        <f>IF('[1]Data Checking'!SB98="","",'[1]Data Checking'!SB98)</f>
        <v/>
      </c>
      <c r="RY98" t="str">
        <f>IF('[1]Data Checking'!SC98="","",'[1]Data Checking'!SC98)</f>
        <v/>
      </c>
      <c r="RZ98" t="str">
        <f>IF('[1]Data Checking'!SD98="","",'[1]Data Checking'!SD98)</f>
        <v/>
      </c>
      <c r="SA98" t="str">
        <f>IF('[1]Data Checking'!SE98="","",'[1]Data Checking'!SE98)</f>
        <v/>
      </c>
      <c r="SB98" t="str">
        <f>IF('[1]Data Checking'!SF98="","",'[1]Data Checking'!SF98)</f>
        <v/>
      </c>
      <c r="SC98" t="str">
        <f>IF('[1]Data Checking'!SG98="","",'[1]Data Checking'!SG98)</f>
        <v/>
      </c>
      <c r="SD98" t="str">
        <f>IF('[1]Data Checking'!SH98="","",'[1]Data Checking'!SH98)</f>
        <v/>
      </c>
      <c r="SE98" t="str">
        <f>IF('[1]Data Checking'!SI98="","",'[1]Data Checking'!SI98)</f>
        <v/>
      </c>
      <c r="SF98" t="str">
        <f>IF('[1]Data Checking'!SJ98="","",'[1]Data Checking'!SJ98)</f>
        <v/>
      </c>
      <c r="SG98" t="str">
        <f>IF('[1]Data Checking'!SK98="","",'[1]Data Checking'!SK98)</f>
        <v/>
      </c>
      <c r="SH98" t="str">
        <f>IF('[1]Data Checking'!SL98="","",'[1]Data Checking'!SL98)</f>
        <v>Sac à dos Paiement frais scolaire (paiement uniforme,…)</v>
      </c>
      <c r="SI98">
        <f>IF('[1]Data Checking'!SM98="","",'[1]Data Checking'!SM98)</f>
        <v>1</v>
      </c>
      <c r="SJ98">
        <f>IF('[1]Data Checking'!SN98="","",'[1]Data Checking'!SN98)</f>
        <v>1</v>
      </c>
      <c r="SK98">
        <f>IF('[1]Data Checking'!SO98="","",'[1]Data Checking'!SO98)</f>
        <v>0</v>
      </c>
      <c r="SL98">
        <f>IF('[1]Data Checking'!SP98="","",'[1]Data Checking'!SP98)</f>
        <v>0</v>
      </c>
      <c r="SM98">
        <f>IF('[1]Data Checking'!SQ98="","",'[1]Data Checking'!SQ98)</f>
        <v>0</v>
      </c>
      <c r="SN98">
        <f>IF('[1]Data Checking'!SR98="","",'[1]Data Checking'!SR98)</f>
        <v>0</v>
      </c>
      <c r="SO98" t="str">
        <f>IF('[1]Data Checking'!SS98="","",'[1]Data Checking'!SS98)</f>
        <v>Sac à dos</v>
      </c>
      <c r="SP98">
        <f>IF('[1]Data Checking'!ST98="","",'[1]Data Checking'!ST98)</f>
        <v>1</v>
      </c>
      <c r="SQ98">
        <f>IF('[1]Data Checking'!SU98="","",'[1]Data Checking'!SU98)</f>
        <v>0</v>
      </c>
      <c r="SR98">
        <f>IF('[1]Data Checking'!SV98="","",'[1]Data Checking'!SV98)</f>
        <v>0</v>
      </c>
      <c r="SS98">
        <f>IF('[1]Data Checking'!SW98="","",'[1]Data Checking'!SW98)</f>
        <v>0</v>
      </c>
      <c r="ST98">
        <f>IF('[1]Data Checking'!SX98="","",'[1]Data Checking'!SX98)</f>
        <v>0</v>
      </c>
      <c r="SU98">
        <f>IF('[1]Data Checking'!SY98="","",'[1]Data Checking'!SY98)</f>
        <v>0</v>
      </c>
      <c r="SV98" t="str">
        <f>IF('[1]Data Checking'!SZ98="","",'[1]Data Checking'!SZ98)</f>
        <v/>
      </c>
      <c r="SW98" t="str">
        <f>IF('[1]Data Checking'!TA98="","",'[1]Data Checking'!TA98)</f>
        <v/>
      </c>
      <c r="SX98" t="str">
        <f>IF('[1]Data Checking'!TB98="","",'[1]Data Checking'!TB98)</f>
        <v/>
      </c>
      <c r="SY98" t="str">
        <f>IF('[1]Data Checking'!TC98="","",'[1]Data Checking'!TC98)</f>
        <v/>
      </c>
      <c r="SZ98" t="str">
        <f>IF('[1]Data Checking'!TD98="","",'[1]Data Checking'!TD98)</f>
        <v/>
      </c>
      <c r="TA98" t="str">
        <f>IF('[1]Data Checking'!TE98="","",'[1]Data Checking'!TE98)</f>
        <v/>
      </c>
      <c r="TB98" t="str">
        <f>IF('[1]Data Checking'!TF98="","",'[1]Data Checking'!TF98)</f>
        <v/>
      </c>
      <c r="TC98" t="str">
        <f>IF('[1]Data Checking'!TG98="","",'[1]Data Checking'!TG98)</f>
        <v/>
      </c>
      <c r="TD98" t="str">
        <f>IF('[1]Data Checking'!TH98="","",'[1]Data Checking'!TH98)</f>
        <v/>
      </c>
      <c r="TE98" t="str">
        <f>IF('[1]Data Checking'!TI98="","",'[1]Data Checking'!TI98)</f>
        <v/>
      </c>
      <c r="TF98" t="str">
        <f>IF('[1]Data Checking'!TJ98="","",'[1]Data Checking'!TJ98)</f>
        <v/>
      </c>
      <c r="TG98" t="str">
        <f>IF('[1]Data Checking'!TK98="","",'[1]Data Checking'!TK98)</f>
        <v/>
      </c>
      <c r="TH98" t="str">
        <f>IF('[1]Data Checking'!TL98="","",'[1]Data Checking'!TL98)</f>
        <v/>
      </c>
      <c r="TI98" t="str">
        <f>IF('[1]Data Checking'!TM98="","",'[1]Data Checking'!TM98)</f>
        <v/>
      </c>
      <c r="TJ98">
        <f>IF('[1]Data Checking'!TN98="","",'[1]Data Checking'!TN98)</f>
        <v>0</v>
      </c>
      <c r="TK98">
        <f>IF('[1]Data Checking'!TO98="","",'[1]Data Checking'!TO98)</f>
        <v>0</v>
      </c>
      <c r="TL98">
        <f>IF('[1]Data Checking'!TP98="","",'[1]Data Checking'!TP98)</f>
        <v>0</v>
      </c>
      <c r="TM98">
        <f>IF('[1]Data Checking'!TQ98="","",'[1]Data Checking'!TQ98)</f>
        <v>0</v>
      </c>
      <c r="TN98">
        <f>IF('[1]Data Checking'!TR98="","",'[1]Data Checking'!TR98)</f>
        <v>0</v>
      </c>
      <c r="TO98" t="str">
        <f>IF('[1]Data Checking'!TS98="","",'[1]Data Checking'!TS98)</f>
        <v>Il faudrait une visite au niveau du point d'eau a Siko</v>
      </c>
      <c r="TP98" t="str">
        <f>IF('[1]Data Checking'!TT98="","",'[1]Data Checking'!TT98)</f>
        <v/>
      </c>
      <c r="TQ98">
        <f>IF('[1]Data Checking'!TU98="","",'[1]Data Checking'!TU98)</f>
        <v>238059361</v>
      </c>
      <c r="TR98" t="str">
        <f>IF('[1]Data Checking'!TV98="","",'[1]Data Checking'!TV98)</f>
        <v>f6386550-3981-45d4-a87d-007527c9fd59</v>
      </c>
      <c r="TS98">
        <f>IF('[1]Data Checking'!TW98="","",'[1]Data Checking'!TW98)</f>
        <v>44532.534675925926</v>
      </c>
      <c r="TT98" t="str">
        <f>IF('[1]Data Checking'!TX98="","",'[1]Data Checking'!TX98)</f>
        <v/>
      </c>
      <c r="TU98" t="str">
        <f>IF('[1]Data Checking'!TY98="","",'[1]Data Checking'!TY98)</f>
        <v/>
      </c>
      <c r="TV98" t="str">
        <f>IF('[1]Data Checking'!TZ98="","",'[1]Data Checking'!TZ98)</f>
        <v>submitted_via_web</v>
      </c>
      <c r="TW98" t="str">
        <f>IF('[1]Data Checking'!UA98="","",'[1]Data Checking'!UA98)</f>
        <v>icsm_haiti</v>
      </c>
      <c r="TX98" t="str">
        <f>IF('[1]Data Checking'!UB98="","",'[1]Data Checking'!UB98)</f>
        <v/>
      </c>
      <c r="TY98">
        <f>IF('[1]Data Checking'!UC98="","",'[1]Data Checking'!UC98)</f>
        <v>100</v>
      </c>
      <c r="TZ98" t="str">
        <f>IF('[1]Data Checking'!UD98="","",'[1]Data Checking'!UD98)</f>
        <v/>
      </c>
      <c r="UA98" t="e">
        <f>IF('[1]Data Checking'!UL98="","",'[1]Data Checking'!UL98)</f>
        <v>#REF!</v>
      </c>
      <c r="UB98" t="e">
        <f>IF('[1]Data Checking'!UM98="","",'[1]Data Checking'!UM98)</f>
        <v>#REF!</v>
      </c>
      <c r="UC98" t="e">
        <f>IF('[1]Data Checking'!UN98="","",'[1]Data Checking'!UN98)</f>
        <v>#REF!</v>
      </c>
    </row>
    <row r="99" spans="1:549">
      <c r="A99">
        <f>IF('[1]Data Checking'!D99="","",'[1]Data Checking'!D99)</f>
        <v>44526.474686296293</v>
      </c>
      <c r="B99">
        <f>IF('[1]Data Checking'!E99="","",'[1]Data Checking'!E99)</f>
        <v>44526.485350717587</v>
      </c>
      <c r="C99">
        <f>IF('[1]Data Checking'!F99="","",'[1]Data Checking'!F99)</f>
        <v>44526</v>
      </c>
      <c r="D99" t="str">
        <f>IF('[1]Data Checking'!H99="","",'[1]Data Checking'!H99)</f>
        <v>audit.csv</v>
      </c>
      <c r="E99" t="str">
        <f>IF('[1]Data Checking'!I99="","",'[1]Data Checking'!I99)</f>
        <v>icsm_haiti</v>
      </c>
      <c r="F99" t="str">
        <f>IF('[1]Data Checking'!J99="","",'[1]Data Checking'!J99)</f>
        <v/>
      </c>
      <c r="G99" t="str">
        <f>IF('[1]Data Checking'!K99="","",'[1]Data Checking'!K99)</f>
        <v/>
      </c>
      <c r="H99">
        <f>IF('[1]Data Checking'!L99="","",'[1]Data Checking'!L99)</f>
        <v>44526</v>
      </c>
      <c r="I99" t="str">
        <f>IF('[1]Data Checking'!M99="","",'[1]Data Checking'!M99)</f>
        <v>GOAL</v>
      </c>
      <c r="J99" t="str">
        <f>IF('[1]Data Checking'!N99="","",'[1]Data Checking'!N99)</f>
        <v/>
      </c>
      <c r="K99" t="str">
        <f>IF('[1]Data Checking'!O99="","",'[1]Data Checking'!O99)</f>
        <v>goal</v>
      </c>
      <c r="L99" t="str">
        <f>IF('[1]Data Checking'!P99="","",'[1]Data Checking'!P99)</f>
        <v>GOAL</v>
      </c>
      <c r="M99" t="str">
        <f>IF('[1]Data Checking'!Q99="","",'[1]Data Checking'!Q99)</f>
        <v>GOAL</v>
      </c>
      <c r="N99" t="str">
        <f>IF('[1]Data Checking'!R99="","",'[1]Data Checking'!R99)</f>
        <v>Goal enquêteur 1</v>
      </c>
      <c r="O99" t="str">
        <f>IF('[1]Data Checking'!S99="","",'[1]Data Checking'!S99)</f>
        <v/>
      </c>
      <c r="P99" t="str">
        <f>IF('[1]Data Checking'!T99="","",'[1]Data Checking'!T99)</f>
        <v>goal_1</v>
      </c>
      <c r="Q99" t="str">
        <f>IF('[1]Data Checking'!U99="","",'[1]Data Checking'!U99)</f>
        <v>Goal enquêteur 1</v>
      </c>
      <c r="R99" t="str">
        <f>IF('[1]Data Checking'!V99="","",'[1]Data Checking'!V99)</f>
        <v>Goal enquêteur 1</v>
      </c>
      <c r="S99" t="str">
        <f>IF('[1]Data Checking'!W99="","",'[1]Data Checking'!W99)</f>
        <v>Ouest</v>
      </c>
      <c r="T99" t="str">
        <f>IF('[1]Data Checking'!X99="","",'[1]Data Checking'!X99)</f>
        <v>Port-au-Prince</v>
      </c>
      <c r="U99" t="str">
        <f>IF('[1]Data Checking'!Y99="","",'[1]Data Checking'!Y99)</f>
        <v>HT0111</v>
      </c>
      <c r="V99" t="str">
        <f>IF('[1]Data Checking'!Z99="","",'[1]Data Checking'!Z99)</f>
        <v>Port-au-Prince</v>
      </c>
      <c r="W99" t="str">
        <f>IF('[1]Data Checking'!AA99="","",'[1]Data Checking'!AA99)</f>
        <v>1ere Section Turgeau</v>
      </c>
      <c r="X99" t="str">
        <f>IF('[1]Data Checking'!AB99="","",'[1]Data Checking'!AB99)</f>
        <v>HT0111-03</v>
      </c>
      <c r="Y99" t="str">
        <f>IF('[1]Data Checking'!AC99="","",'[1]Data Checking'!AC99)</f>
        <v>3e Section Martissant</v>
      </c>
      <c r="Z99" t="str">
        <f>IF('[1]Data Checking'!AD99="","",'[1]Data Checking'!AD99)</f>
        <v>Centre-ville de Port-au-Prince / Salomon</v>
      </c>
      <c r="AA99" t="str">
        <f>IF('[1]Data Checking'!AE99="","",'[1]Data Checking'!AE99)</f>
        <v/>
      </c>
      <c r="AB99" t="str">
        <f>IF('[1]Data Checking'!AF99="","",'[1]Data Checking'!AF99)</f>
        <v>pap_1</v>
      </c>
      <c r="AC99" t="str">
        <f>IF('[1]Data Checking'!AG99="","",'[1]Data Checking'!AG99)</f>
        <v>Centre-ville de Port-au-Prince / Salomon</v>
      </c>
      <c r="AD99" t="str">
        <f>IF('[1]Data Checking'!AH99="","",'[1]Data Checking'!AH99)</f>
        <v>Centre-ville de Port-au-Prince / Salomon</v>
      </c>
      <c r="AE99" t="str">
        <f>IF('[1]Data Checking'!AI99="","",'[1]Data Checking'!AI99)</f>
        <v>Marché Salomon</v>
      </c>
      <c r="AF99" t="str">
        <f>IF('[1]Data Checking'!AJ99="","",'[1]Data Checking'!AJ99)</f>
        <v/>
      </c>
      <c r="AG99" t="str">
        <f>IF('[1]Data Checking'!AK99="","",'[1]Data Checking'!AK99)</f>
        <v>salomon</v>
      </c>
      <c r="AH99" t="str">
        <f>IF('[1]Data Checking'!AL99="","",'[1]Data Checking'!AL99)</f>
        <v>Marché Salomon</v>
      </c>
      <c r="AI99" t="str">
        <f>IF('[1]Data Checking'!AM99="","",'[1]Data Checking'!AM99)</f>
        <v>Marché Salomon</v>
      </c>
      <c r="AJ99" t="str">
        <f>IF('[1]Data Checking'!AN99="","",'[1]Data Checking'!AN99)</f>
        <v>Milieu urbain</v>
      </c>
      <c r="AK99" t="str">
        <f>IF('[1]Data Checking'!AO99="","",'[1]Data Checking'!AO99)</f>
        <v>Enquête auprès d'un client (pour l'eau de boisson et la situation sécuritaire)</v>
      </c>
      <c r="AL99" t="str">
        <f>IF('[1]Data Checking'!AP99="","",'[1]Data Checking'!AP99)</f>
        <v>Oui</v>
      </c>
      <c r="AM99" t="str">
        <f>IF('[1]Data Checking'!AQ99="","",'[1]Data Checking'!AQ99)</f>
        <v/>
      </c>
      <c r="AN99" t="str">
        <f>IF('[1]Data Checking'!AR99="","",'[1]Data Checking'!AR99)</f>
        <v>Oui</v>
      </c>
      <c r="AO99" t="str">
        <f>IF('[1]Data Checking'!AS99="","",'[1]Data Checking'!AS99)</f>
        <v/>
      </c>
      <c r="AP99" t="str">
        <f>IF('[1]Data Checking'!AT99="","",'[1]Data Checking'!AT99)</f>
        <v>Homme</v>
      </c>
      <c r="AQ99">
        <f>IF('[1]Data Checking'!AU99="","",'[1]Data Checking'!AU99)</f>
        <v>44526</v>
      </c>
      <c r="AR99">
        <f>IF('[1]Data Checking'!AV99="","",'[1]Data Checking'!AV99)</f>
        <v>44526</v>
      </c>
      <c r="AS99" t="str">
        <f>IF('[1]Data Checking'!AW99="","",'[1]Data Checking'!AW99)</f>
        <v/>
      </c>
      <c r="AT99" t="str">
        <f>IF('[1]Data Checking'!AX99="","",'[1]Data Checking'!AX99)</f>
        <v/>
      </c>
      <c r="AU99" t="str">
        <f>IF('[1]Data Checking'!AY99="","",'[1]Data Checking'!AY99)</f>
        <v/>
      </c>
      <c r="AV99" t="str">
        <f>IF('[1]Data Checking'!AZ99="","",'[1]Data Checking'!AZ99)</f>
        <v/>
      </c>
      <c r="AW99" t="str">
        <f>IF('[1]Data Checking'!BA99="","",'[1]Data Checking'!BA99)</f>
        <v/>
      </c>
      <c r="AX99" t="str">
        <f>IF('[1]Data Checking'!BB99="","",'[1]Data Checking'!BB99)</f>
        <v/>
      </c>
      <c r="AY99" t="str">
        <f>IF('[1]Data Checking'!BC99="","",'[1]Data Checking'!BC99)</f>
        <v/>
      </c>
      <c r="AZ99" t="str">
        <f>IF('[1]Data Checking'!BD99="","",'[1]Data Checking'!BD99)</f>
        <v/>
      </c>
      <c r="BA99" t="str">
        <f>IF('[1]Data Checking'!BE99="","",'[1]Data Checking'!BE99)</f>
        <v/>
      </c>
      <c r="BB99" t="str">
        <f>IF('[1]Data Checking'!BF99="","",'[1]Data Checking'!BF99)</f>
        <v/>
      </c>
      <c r="BC99" t="str">
        <f>IF('[1]Data Checking'!BG99="","",'[1]Data Checking'!BG99)</f>
        <v/>
      </c>
      <c r="BD99" t="str">
        <f>IF('[1]Data Checking'!BH99="","",'[1]Data Checking'!BH99)</f>
        <v/>
      </c>
      <c r="BE99" t="str">
        <f>IF('[1]Data Checking'!BI99="","",'[1]Data Checking'!BI99)</f>
        <v/>
      </c>
      <c r="BF99" t="str">
        <f>IF('[1]Data Checking'!BJ99="","",'[1]Data Checking'!BJ99)</f>
        <v/>
      </c>
      <c r="BG99" t="str">
        <f>IF('[1]Data Checking'!BK99="","",'[1]Data Checking'!BK99)</f>
        <v/>
      </c>
      <c r="BH99" t="str">
        <f>IF('[1]Data Checking'!BL99="","",'[1]Data Checking'!BL99)</f>
        <v/>
      </c>
      <c r="BI99" t="str">
        <f>IF('[1]Data Checking'!BM99="","",'[1]Data Checking'!BM99)</f>
        <v/>
      </c>
      <c r="BJ99" t="str">
        <f>IF('[1]Data Checking'!BN99="","",'[1]Data Checking'!BN99)</f>
        <v/>
      </c>
      <c r="BK99" t="str">
        <f>IF('[1]Data Checking'!BO99="","",'[1]Data Checking'!BO99)</f>
        <v/>
      </c>
      <c r="BL99" t="str">
        <f>IF('[1]Data Checking'!BP99="","",'[1]Data Checking'!BP99)</f>
        <v/>
      </c>
      <c r="BM99" t="str">
        <f>IF('[1]Data Checking'!BQ99="","",'[1]Data Checking'!BQ99)</f>
        <v/>
      </c>
      <c r="BN99" t="str">
        <f>IF('[1]Data Checking'!BR99="","",'[1]Data Checking'!BR99)</f>
        <v/>
      </c>
      <c r="BO99" t="str">
        <f>IF('[1]Data Checking'!BS99="","",'[1]Data Checking'!BS99)</f>
        <v/>
      </c>
      <c r="BP99" t="str">
        <f>IF('[1]Data Checking'!BT99="","",'[1]Data Checking'!BT99)</f>
        <v/>
      </c>
      <c r="BQ99" t="str">
        <f>IF('[1]Data Checking'!BU99="","",'[1]Data Checking'!BU99)</f>
        <v/>
      </c>
      <c r="BR99" t="str">
        <f>IF('[1]Data Checking'!BV99="","",'[1]Data Checking'!BV99)</f>
        <v/>
      </c>
      <c r="BS99" t="str">
        <f>IF('[1]Data Checking'!BW99="","",'[1]Data Checking'!BW99)</f>
        <v/>
      </c>
      <c r="BT99" t="str">
        <f>IF('[1]Data Checking'!BX99="","",'[1]Data Checking'!BX99)</f>
        <v/>
      </c>
      <c r="BU99" t="str">
        <f>IF('[1]Data Checking'!BY99="","",'[1]Data Checking'!BY99)</f>
        <v/>
      </c>
      <c r="BV99" t="str">
        <f>IF('[1]Data Checking'!BZ99="","",'[1]Data Checking'!BZ99)</f>
        <v/>
      </c>
      <c r="BW99" t="str">
        <f>IF('[1]Data Checking'!CA99="","",'[1]Data Checking'!CA99)</f>
        <v/>
      </c>
      <c r="BX99" t="str">
        <f>IF('[1]Data Checking'!CB99="","",'[1]Data Checking'!CB99)</f>
        <v/>
      </c>
      <c r="BY99" t="str">
        <f>IF('[1]Data Checking'!CC99="","",'[1]Data Checking'!CC99)</f>
        <v/>
      </c>
      <c r="BZ99" t="str">
        <f>IF('[1]Data Checking'!CD99="","",'[1]Data Checking'!CD99)</f>
        <v/>
      </c>
      <c r="CA99" t="str">
        <f>IF('[1]Data Checking'!CE99="","",'[1]Data Checking'!CE99)</f>
        <v/>
      </c>
      <c r="CB99" t="str">
        <f>IF('[1]Data Checking'!CF99="","",'[1]Data Checking'!CF99)</f>
        <v/>
      </c>
      <c r="CC99" t="str">
        <f>IF('[1]Data Checking'!CG99="","",'[1]Data Checking'!CG99)</f>
        <v/>
      </c>
      <c r="CD99" t="str">
        <f>IF('[1]Data Checking'!CH99="","",'[1]Data Checking'!CH99)</f>
        <v/>
      </c>
      <c r="CE99" t="str">
        <f>IF('[1]Data Checking'!CI99="","",'[1]Data Checking'!CI99)</f>
        <v/>
      </c>
      <c r="CF99" t="str">
        <f>IF('[1]Data Checking'!CJ99="","",'[1]Data Checking'!CJ99)</f>
        <v/>
      </c>
      <c r="CG99" t="str">
        <f>IF('[1]Data Checking'!CK99="","",'[1]Data Checking'!CK99)</f>
        <v/>
      </c>
      <c r="CH99" t="str">
        <f>IF('[1]Data Checking'!CL99="","",'[1]Data Checking'!CL99)</f>
        <v/>
      </c>
      <c r="CI99" t="str">
        <f>IF('[1]Data Checking'!CM99="","",'[1]Data Checking'!CM99)</f>
        <v/>
      </c>
      <c r="CJ99" t="str">
        <f>IF('[1]Data Checking'!CN99="","",'[1]Data Checking'!CN99)</f>
        <v/>
      </c>
      <c r="CK99" t="str">
        <f>IF('[1]Data Checking'!CO99="","",'[1]Data Checking'!CO99)</f>
        <v/>
      </c>
      <c r="CL99" t="str">
        <f>IF('[1]Data Checking'!CP99="","",'[1]Data Checking'!CP99)</f>
        <v/>
      </c>
      <c r="CM99" t="str">
        <f>IF('[1]Data Checking'!CQ99="","",'[1]Data Checking'!CQ99)</f>
        <v/>
      </c>
      <c r="CN99" t="str">
        <f>IF('[1]Data Checking'!CR99="","",'[1]Data Checking'!CR99)</f>
        <v/>
      </c>
      <c r="CO99" t="str">
        <f>IF('[1]Data Checking'!CS99="","",'[1]Data Checking'!CS99)</f>
        <v/>
      </c>
      <c r="CP99" t="str">
        <f>IF('[1]Data Checking'!CT99="","",'[1]Data Checking'!CT99)</f>
        <v/>
      </c>
      <c r="CQ99" t="str">
        <f>IF('[1]Data Checking'!CU99="","",'[1]Data Checking'!CU99)</f>
        <v/>
      </c>
      <c r="CR99" t="str">
        <f>IF('[1]Data Checking'!CV99="","",'[1]Data Checking'!CV99)</f>
        <v/>
      </c>
      <c r="CS99" t="str">
        <f>IF('[1]Data Checking'!CW99="","",'[1]Data Checking'!CW99)</f>
        <v/>
      </c>
      <c r="CT99" t="str">
        <f>IF('[1]Data Checking'!CX99="","",'[1]Data Checking'!CX99)</f>
        <v/>
      </c>
      <c r="CU99" t="str">
        <f>IF('[1]Data Checking'!CY99="","",'[1]Data Checking'!CY99)</f>
        <v/>
      </c>
      <c r="CV99" t="str">
        <f>IF('[1]Data Checking'!CZ99="","",'[1]Data Checking'!CZ99)</f>
        <v/>
      </c>
      <c r="CW99" t="str">
        <f>IF('[1]Data Checking'!DA99="","",'[1]Data Checking'!DA99)</f>
        <v/>
      </c>
      <c r="CX99" t="str">
        <f>IF('[1]Data Checking'!DB99="","",'[1]Data Checking'!DB99)</f>
        <v/>
      </c>
      <c r="CY99" t="str">
        <f>IF('[1]Data Checking'!DC99="","",'[1]Data Checking'!DC99)</f>
        <v/>
      </c>
      <c r="CZ99" t="str">
        <f>IF('[1]Data Checking'!DD99="","",'[1]Data Checking'!DD99)</f>
        <v/>
      </c>
      <c r="DA99" t="str">
        <f>IF('[1]Data Checking'!DE99="","",'[1]Data Checking'!DE99)</f>
        <v/>
      </c>
      <c r="DB99" t="str">
        <f>IF('[1]Data Checking'!DF99="","",'[1]Data Checking'!DF99)</f>
        <v/>
      </c>
      <c r="DC99" t="str">
        <f>IF('[1]Data Checking'!DG99="","",'[1]Data Checking'!DG99)</f>
        <v/>
      </c>
      <c r="DD99" t="str">
        <f>IF('[1]Data Checking'!DH99="","",'[1]Data Checking'!DH99)</f>
        <v/>
      </c>
      <c r="DE99" t="str">
        <f>IF('[1]Data Checking'!DI99="","",'[1]Data Checking'!DI99)</f>
        <v/>
      </c>
      <c r="DF99" t="str">
        <f>IF('[1]Data Checking'!DJ99="","",'[1]Data Checking'!DJ99)</f>
        <v/>
      </c>
      <c r="DG99" t="str">
        <f>IF('[1]Data Checking'!DK99="","",'[1]Data Checking'!DK99)</f>
        <v/>
      </c>
      <c r="DH99" t="str">
        <f>IF('[1]Data Checking'!DL99="","",'[1]Data Checking'!DL99)</f>
        <v/>
      </c>
      <c r="DI99" t="str">
        <f>IF('[1]Data Checking'!DM99="","",'[1]Data Checking'!DM99)</f>
        <v/>
      </c>
      <c r="DJ99" t="str">
        <f>IF('[1]Data Checking'!DN99="","",'[1]Data Checking'!DN99)</f>
        <v/>
      </c>
      <c r="DK99" t="str">
        <f>IF('[1]Data Checking'!DO99="","",'[1]Data Checking'!DO99)</f>
        <v/>
      </c>
      <c r="DL99" t="str">
        <f>IF('[1]Data Checking'!DP99="","",'[1]Data Checking'!DP99)</f>
        <v/>
      </c>
      <c r="DM99" t="str">
        <f>IF('[1]Data Checking'!DQ99="","",'[1]Data Checking'!DQ99)</f>
        <v/>
      </c>
      <c r="DN99" t="str">
        <f>IF('[1]Data Checking'!DR99="","",'[1]Data Checking'!DR99)</f>
        <v/>
      </c>
      <c r="DO99" t="str">
        <f>IF('[1]Data Checking'!DS99="","",'[1]Data Checking'!DS99)</f>
        <v/>
      </c>
      <c r="DP99" t="str">
        <f>IF('[1]Data Checking'!DT99="","",'[1]Data Checking'!DT99)</f>
        <v/>
      </c>
      <c r="DQ99" t="str">
        <f>IF('[1]Data Checking'!DU99="","",'[1]Data Checking'!DU99)</f>
        <v/>
      </c>
      <c r="DR99" t="str">
        <f>IF('[1]Data Checking'!DV99="","",'[1]Data Checking'!DV99)</f>
        <v/>
      </c>
      <c r="DS99" t="str">
        <f>IF('[1]Data Checking'!DW99="","",'[1]Data Checking'!DW99)</f>
        <v/>
      </c>
      <c r="DT99" t="str">
        <f>IF('[1]Data Checking'!DX99="","",'[1]Data Checking'!DX99)</f>
        <v/>
      </c>
      <c r="DU99" t="str">
        <f>IF('[1]Data Checking'!DY99="","",'[1]Data Checking'!DY99)</f>
        <v/>
      </c>
      <c r="DV99" t="str">
        <f>IF('[1]Data Checking'!DZ99="","",'[1]Data Checking'!DZ99)</f>
        <v/>
      </c>
      <c r="DW99" t="str">
        <f>IF('[1]Data Checking'!EA99="","",'[1]Data Checking'!EA99)</f>
        <v/>
      </c>
      <c r="DX99" t="str">
        <f>IF('[1]Data Checking'!EB99="","",'[1]Data Checking'!EB99)</f>
        <v/>
      </c>
      <c r="DY99" t="str">
        <f>IF('[1]Data Checking'!EC99="","",'[1]Data Checking'!EC99)</f>
        <v/>
      </c>
      <c r="DZ99" t="str">
        <f>IF('[1]Data Checking'!ED99="","",'[1]Data Checking'!ED99)</f>
        <v/>
      </c>
      <c r="EA99" t="str">
        <f>IF('[1]Data Checking'!EE99="","",'[1]Data Checking'!EE99)</f>
        <v/>
      </c>
      <c r="EB99" t="str">
        <f>IF('[1]Data Checking'!EF99="","",'[1]Data Checking'!EF99)</f>
        <v/>
      </c>
      <c r="EC99" t="str">
        <f>IF('[1]Data Checking'!EG99="","",'[1]Data Checking'!EG99)</f>
        <v/>
      </c>
      <c r="ED99" t="str">
        <f>IF('[1]Data Checking'!EH99="","",'[1]Data Checking'!EH99)</f>
        <v/>
      </c>
      <c r="EE99" t="str">
        <f>IF('[1]Data Checking'!EI99="","",'[1]Data Checking'!EI99)</f>
        <v/>
      </c>
      <c r="EF99" t="str">
        <f>IF('[1]Data Checking'!EJ99="","",'[1]Data Checking'!EJ99)</f>
        <v/>
      </c>
      <c r="EG99" t="str">
        <f>IF('[1]Data Checking'!EK99="","",'[1]Data Checking'!EK99)</f>
        <v/>
      </c>
      <c r="EH99" t="str">
        <f>IF('[1]Data Checking'!EL99="","",'[1]Data Checking'!EL99)</f>
        <v/>
      </c>
      <c r="EI99" t="str">
        <f>IF('[1]Data Checking'!EM99="","",'[1]Data Checking'!EM99)</f>
        <v/>
      </c>
      <c r="EJ99" t="str">
        <f>IF('[1]Data Checking'!EN99="","",'[1]Data Checking'!EN99)</f>
        <v/>
      </c>
      <c r="EK99" t="str">
        <f>IF('[1]Data Checking'!EO99="","",'[1]Data Checking'!EO99)</f>
        <v/>
      </c>
      <c r="EL99" t="str">
        <f>IF('[1]Data Checking'!EP99="","",'[1]Data Checking'!EP99)</f>
        <v/>
      </c>
      <c r="EM99" t="str">
        <f>IF('[1]Data Checking'!EQ99="","",'[1]Data Checking'!EQ99)</f>
        <v/>
      </c>
      <c r="EN99" t="str">
        <f>IF('[1]Data Checking'!ER99="","",'[1]Data Checking'!ER99)</f>
        <v/>
      </c>
      <c r="EO99" t="str">
        <f>IF('[1]Data Checking'!ES99="","",'[1]Data Checking'!ES99)</f>
        <v/>
      </c>
      <c r="EP99" t="str">
        <f>IF('[1]Data Checking'!ET99="","",'[1]Data Checking'!ET99)</f>
        <v/>
      </c>
      <c r="EQ99" t="str">
        <f>IF('[1]Data Checking'!EU99="","",'[1]Data Checking'!EU99)</f>
        <v/>
      </c>
      <c r="ER99" t="str">
        <f>IF('[1]Data Checking'!EV99="","",'[1]Data Checking'!EV99)</f>
        <v/>
      </c>
      <c r="ES99" t="str">
        <f>IF('[1]Data Checking'!EW99="","",'[1]Data Checking'!EW99)</f>
        <v/>
      </c>
      <c r="ET99" t="str">
        <f>IF('[1]Data Checking'!EX99="","",'[1]Data Checking'!EX99)</f>
        <v/>
      </c>
      <c r="EU99" t="str">
        <f>IF('[1]Data Checking'!EY99="","",'[1]Data Checking'!EY99)</f>
        <v/>
      </c>
      <c r="EV99" t="str">
        <f>IF('[1]Data Checking'!EZ99="","",'[1]Data Checking'!EZ99)</f>
        <v/>
      </c>
      <c r="EW99" t="str">
        <f>IF('[1]Data Checking'!FA99="","",'[1]Data Checking'!FA99)</f>
        <v/>
      </c>
      <c r="EX99" t="str">
        <f>IF('[1]Data Checking'!FB99="","",'[1]Data Checking'!FB99)</f>
        <v/>
      </c>
      <c r="EY99" t="str">
        <f>IF('[1]Data Checking'!FC99="","",'[1]Data Checking'!FC99)</f>
        <v/>
      </c>
      <c r="EZ99" t="str">
        <f>IF('[1]Data Checking'!FD99="","",'[1]Data Checking'!FD99)</f>
        <v/>
      </c>
      <c r="FA99" t="str">
        <f>IF('[1]Data Checking'!FE99="","",'[1]Data Checking'!FE99)</f>
        <v/>
      </c>
      <c r="FB99" t="str">
        <f>IF('[1]Data Checking'!FF99="","",'[1]Data Checking'!FF99)</f>
        <v/>
      </c>
      <c r="FC99" t="str">
        <f>IF('[1]Data Checking'!FG99="","",'[1]Data Checking'!FG99)</f>
        <v/>
      </c>
      <c r="FD99" t="str">
        <f>IF('[1]Data Checking'!FH99="","",'[1]Data Checking'!FH99)</f>
        <v/>
      </c>
      <c r="FE99" t="str">
        <f>IF('[1]Data Checking'!FI99="","",'[1]Data Checking'!FI99)</f>
        <v/>
      </c>
      <c r="FF99" t="str">
        <f>IF('[1]Data Checking'!FJ99="","",'[1]Data Checking'!FJ99)</f>
        <v/>
      </c>
      <c r="FG99" t="str">
        <f>IF('[1]Data Checking'!FK99="","",'[1]Data Checking'!FK99)</f>
        <v/>
      </c>
      <c r="FH99" t="str">
        <f>IF('[1]Data Checking'!FL99="","",'[1]Data Checking'!FL99)</f>
        <v/>
      </c>
      <c r="FI99" t="str">
        <f>IF('[1]Data Checking'!FM99="","",'[1]Data Checking'!FM99)</f>
        <v/>
      </c>
      <c r="FJ99" t="str">
        <f>IF('[1]Data Checking'!FN99="","",'[1]Data Checking'!FN99)</f>
        <v/>
      </c>
      <c r="FK99" t="str">
        <f>IF('[1]Data Checking'!FO99="","",'[1]Data Checking'!FO99)</f>
        <v/>
      </c>
      <c r="FL99" t="str">
        <f>IF('[1]Data Checking'!FP99="","",'[1]Data Checking'!FP99)</f>
        <v/>
      </c>
      <c r="FM99" t="str">
        <f>IF('[1]Data Checking'!FQ99="","",'[1]Data Checking'!FQ99)</f>
        <v/>
      </c>
      <c r="FN99" t="str">
        <f>IF('[1]Data Checking'!FR99="","",'[1]Data Checking'!FR99)</f>
        <v/>
      </c>
      <c r="FO99" t="str">
        <f>IF('[1]Data Checking'!FS99="","",'[1]Data Checking'!FS99)</f>
        <v/>
      </c>
      <c r="FP99" t="str">
        <f>IF('[1]Data Checking'!FT99="","",'[1]Data Checking'!FT99)</f>
        <v/>
      </c>
      <c r="FQ99" t="str">
        <f>IF('[1]Data Checking'!FU99="","",'[1]Data Checking'!FU99)</f>
        <v/>
      </c>
      <c r="FR99" t="str">
        <f>IF('[1]Data Checking'!FV99="","",'[1]Data Checking'!FV99)</f>
        <v/>
      </c>
      <c r="FS99" t="str">
        <f>IF('[1]Data Checking'!FW99="","",'[1]Data Checking'!FW99)</f>
        <v/>
      </c>
      <c r="FT99" t="str">
        <f>IF('[1]Data Checking'!FX99="","",'[1]Data Checking'!FX99)</f>
        <v/>
      </c>
      <c r="FU99" t="str">
        <f>IF('[1]Data Checking'!FY99="","",'[1]Data Checking'!FY99)</f>
        <v/>
      </c>
      <c r="FV99" t="str">
        <f>IF('[1]Data Checking'!FZ99="","",'[1]Data Checking'!FZ99)</f>
        <v/>
      </c>
      <c r="FW99" t="str">
        <f>IF('[1]Data Checking'!GA99="","",'[1]Data Checking'!GA99)</f>
        <v/>
      </c>
      <c r="FX99" t="str">
        <f>IF('[1]Data Checking'!GB99="","",'[1]Data Checking'!GB99)</f>
        <v/>
      </c>
      <c r="FY99" t="str">
        <f>IF('[1]Data Checking'!GC99="","",'[1]Data Checking'!GC99)</f>
        <v/>
      </c>
      <c r="FZ99" t="str">
        <f>IF('[1]Data Checking'!GD99="","",'[1]Data Checking'!GD99)</f>
        <v/>
      </c>
      <c r="GA99" t="str">
        <f>IF('[1]Data Checking'!GE99="","",'[1]Data Checking'!GE99)</f>
        <v/>
      </c>
      <c r="GB99" t="str">
        <f>IF('[1]Data Checking'!GF99="","",'[1]Data Checking'!GF99)</f>
        <v/>
      </c>
      <c r="GC99" t="str">
        <f>IF('[1]Data Checking'!GG99="","",'[1]Data Checking'!GG99)</f>
        <v/>
      </c>
      <c r="GD99" t="str">
        <f>IF('[1]Data Checking'!GH99="","",'[1]Data Checking'!GH99)</f>
        <v/>
      </c>
      <c r="GE99" t="str">
        <f>IF('[1]Data Checking'!GI99="","",'[1]Data Checking'!GI99)</f>
        <v/>
      </c>
      <c r="GF99" t="str">
        <f>IF('[1]Data Checking'!GJ99="","",'[1]Data Checking'!GJ99)</f>
        <v/>
      </c>
      <c r="GG99" t="str">
        <f>IF('[1]Data Checking'!GK99="","",'[1]Data Checking'!GK99)</f>
        <v/>
      </c>
      <c r="GH99" t="str">
        <f>IF('[1]Data Checking'!GL99="","",'[1]Data Checking'!GL99)</f>
        <v/>
      </c>
      <c r="GI99" t="str">
        <f>IF('[1]Data Checking'!GM99="","",'[1]Data Checking'!GM99)</f>
        <v/>
      </c>
      <c r="GJ99" t="str">
        <f>IF('[1]Data Checking'!GN99="","",'[1]Data Checking'!GN99)</f>
        <v/>
      </c>
      <c r="GK99" t="str">
        <f>IF('[1]Data Checking'!GO99="","",'[1]Data Checking'!GO99)</f>
        <v/>
      </c>
      <c r="GL99" t="str">
        <f>IF('[1]Data Checking'!GP99="","",'[1]Data Checking'!GP99)</f>
        <v/>
      </c>
      <c r="GM99" t="str">
        <f>IF('[1]Data Checking'!GQ99="","",'[1]Data Checking'!GQ99)</f>
        <v/>
      </c>
      <c r="GN99" t="str">
        <f>IF('[1]Data Checking'!GR99="","",'[1]Data Checking'!GR99)</f>
        <v/>
      </c>
      <c r="GO99" t="str">
        <f>IF('[1]Data Checking'!GS99="","",'[1]Data Checking'!GS99)</f>
        <v/>
      </c>
      <c r="GP99" t="str">
        <f>IF('[1]Data Checking'!GT99="","",'[1]Data Checking'!GT99)</f>
        <v/>
      </c>
      <c r="GQ99" t="str">
        <f>IF('[1]Data Checking'!GU99="","",'[1]Data Checking'!GU99)</f>
        <v/>
      </c>
      <c r="GR99" t="str">
        <f>IF('[1]Data Checking'!GV99="","",'[1]Data Checking'!GV99)</f>
        <v/>
      </c>
      <c r="GS99" t="str">
        <f>IF('[1]Data Checking'!GW99="","",'[1]Data Checking'!GW99)</f>
        <v/>
      </c>
      <c r="GT99" t="str">
        <f>IF('[1]Data Checking'!GX99="","",'[1]Data Checking'!GX99)</f>
        <v/>
      </c>
      <c r="GU99" t="str">
        <f>IF('[1]Data Checking'!GY99="","",'[1]Data Checking'!GY99)</f>
        <v/>
      </c>
      <c r="GV99" t="str">
        <f>IF('[1]Data Checking'!GZ99="","",'[1]Data Checking'!GZ99)</f>
        <v/>
      </c>
      <c r="GW99" t="str">
        <f>IF('[1]Data Checking'!HA99="","",'[1]Data Checking'!HA99)</f>
        <v/>
      </c>
      <c r="GX99" t="str">
        <f>IF('[1]Data Checking'!HB99="","",'[1]Data Checking'!HB99)</f>
        <v/>
      </c>
      <c r="GY99" t="str">
        <f>IF('[1]Data Checking'!HC99="","",'[1]Data Checking'!HC99)</f>
        <v/>
      </c>
      <c r="GZ99" t="str">
        <f>IF('[1]Data Checking'!HD99="","",'[1]Data Checking'!HD99)</f>
        <v/>
      </c>
      <c r="HA99" t="str">
        <f>IF('[1]Data Checking'!HE99="","",'[1]Data Checking'!HE99)</f>
        <v/>
      </c>
      <c r="HB99" t="str">
        <f>IF('[1]Data Checking'!HF99="","",'[1]Data Checking'!HF99)</f>
        <v/>
      </c>
      <c r="HC99" t="str">
        <f>IF('[1]Data Checking'!HG99="","",'[1]Data Checking'!HG99)</f>
        <v/>
      </c>
      <c r="HD99" t="str">
        <f>IF('[1]Data Checking'!HH99="","",'[1]Data Checking'!HH99)</f>
        <v/>
      </c>
      <c r="HE99" t="str">
        <f>IF('[1]Data Checking'!HI99="","",'[1]Data Checking'!HI99)</f>
        <v/>
      </c>
      <c r="HF99" t="str">
        <f>IF('[1]Data Checking'!HJ99="","",'[1]Data Checking'!HJ99)</f>
        <v/>
      </c>
      <c r="HG99" t="str">
        <f>IF('[1]Data Checking'!HK99="","",'[1]Data Checking'!HK99)</f>
        <v/>
      </c>
      <c r="HH99" t="str">
        <f>IF('[1]Data Checking'!HL99="","",'[1]Data Checking'!HL99)</f>
        <v/>
      </c>
      <c r="HI99" t="str">
        <f>IF('[1]Data Checking'!HM99="","",'[1]Data Checking'!HM99)</f>
        <v/>
      </c>
      <c r="HJ99" t="str">
        <f>IF('[1]Data Checking'!HN99="","",'[1]Data Checking'!HN99)</f>
        <v/>
      </c>
      <c r="HK99" t="str">
        <f>IF('[1]Data Checking'!HO99="","",'[1]Data Checking'!HO99)</f>
        <v/>
      </c>
      <c r="HL99" t="str">
        <f>IF('[1]Data Checking'!HP99="","",'[1]Data Checking'!HP99)</f>
        <v/>
      </c>
      <c r="HM99" t="str">
        <f>IF('[1]Data Checking'!HQ99="","",'[1]Data Checking'!HQ99)</f>
        <v/>
      </c>
      <c r="HN99" t="str">
        <f>IF('[1]Data Checking'!HR99="","",'[1]Data Checking'!HR99)</f>
        <v/>
      </c>
      <c r="HO99" t="str">
        <f>IF('[1]Data Checking'!HS99="","",'[1]Data Checking'!HS99)</f>
        <v/>
      </c>
      <c r="HP99" t="str">
        <f>IF('[1]Data Checking'!HT99="","",'[1]Data Checking'!HT99)</f>
        <v/>
      </c>
      <c r="HQ99" t="str">
        <f>IF('[1]Data Checking'!HU99="","",'[1]Data Checking'!HU99)</f>
        <v/>
      </c>
      <c r="HR99" t="str">
        <f>IF('[1]Data Checking'!HV99="","",'[1]Data Checking'!HV99)</f>
        <v/>
      </c>
      <c r="HS99" t="str">
        <f>IF('[1]Data Checking'!HW99="","",'[1]Data Checking'!HW99)</f>
        <v/>
      </c>
      <c r="HT99" t="str">
        <f>IF('[1]Data Checking'!HX99="","",'[1]Data Checking'!HX99)</f>
        <v/>
      </c>
      <c r="HU99" t="str">
        <f>IF('[1]Data Checking'!HY99="","",'[1]Data Checking'!HY99)</f>
        <v/>
      </c>
      <c r="HV99" t="str">
        <f>IF('[1]Data Checking'!HZ99="","",'[1]Data Checking'!HZ99)</f>
        <v/>
      </c>
      <c r="HW99" t="str">
        <f>IF('[1]Data Checking'!IA99="","",'[1]Data Checking'!IA99)</f>
        <v/>
      </c>
      <c r="HX99" t="str">
        <f>IF('[1]Data Checking'!IB99="","",'[1]Data Checking'!IB99)</f>
        <v/>
      </c>
      <c r="HY99" t="str">
        <f>IF('[1]Data Checking'!IC99="","",'[1]Data Checking'!IC99)</f>
        <v/>
      </c>
      <c r="HZ99" t="str">
        <f>IF('[1]Data Checking'!ID99="","",'[1]Data Checking'!ID99)</f>
        <v/>
      </c>
      <c r="IA99" t="str">
        <f>IF('[1]Data Checking'!IE99="","",'[1]Data Checking'!IE99)</f>
        <v/>
      </c>
      <c r="IB99" t="str">
        <f>IF('[1]Data Checking'!IF99="","",'[1]Data Checking'!IF99)</f>
        <v/>
      </c>
      <c r="IC99" t="str">
        <f>IF('[1]Data Checking'!IG99="","",'[1]Data Checking'!IG99)</f>
        <v/>
      </c>
      <c r="ID99" t="str">
        <f>IF('[1]Data Checking'!IH99="","",'[1]Data Checking'!IH99)</f>
        <v/>
      </c>
      <c r="IE99" t="str">
        <f>IF('[1]Data Checking'!II99="","",'[1]Data Checking'!II99)</f>
        <v/>
      </c>
      <c r="IF99" t="str">
        <f>IF('[1]Data Checking'!IJ99="","",'[1]Data Checking'!IJ99)</f>
        <v/>
      </c>
      <c r="IG99" t="str">
        <f>IF('[1]Data Checking'!IK99="","",'[1]Data Checking'!IK99)</f>
        <v/>
      </c>
      <c r="IH99" t="str">
        <f>IF('[1]Data Checking'!IL99="","",'[1]Data Checking'!IL99)</f>
        <v/>
      </c>
      <c r="II99" t="str">
        <f>IF('[1]Data Checking'!IM99="","",'[1]Data Checking'!IM99)</f>
        <v/>
      </c>
      <c r="IJ99" t="str">
        <f>IF('[1]Data Checking'!IN99="","",'[1]Data Checking'!IN99)</f>
        <v/>
      </c>
      <c r="IK99" t="str">
        <f>IF('[1]Data Checking'!IO99="","",'[1]Data Checking'!IO99)</f>
        <v/>
      </c>
      <c r="IL99" t="str">
        <f>IF('[1]Data Checking'!IP99="","",'[1]Data Checking'!IP99)</f>
        <v/>
      </c>
      <c r="IM99" t="str">
        <f>IF('[1]Data Checking'!IQ99="","",'[1]Data Checking'!IQ99)</f>
        <v/>
      </c>
      <c r="IN99" t="str">
        <f>IF('[1]Data Checking'!IR99="","",'[1]Data Checking'!IR99)</f>
        <v/>
      </c>
      <c r="IO99" t="str">
        <f>IF('[1]Data Checking'!IS99="","",'[1]Data Checking'!IS99)</f>
        <v/>
      </c>
      <c r="IP99" t="str">
        <f>IF('[1]Data Checking'!IT99="","",'[1]Data Checking'!IT99)</f>
        <v/>
      </c>
      <c r="IQ99" t="str">
        <f>IF('[1]Data Checking'!IU99="","",'[1]Data Checking'!IU99)</f>
        <v/>
      </c>
      <c r="IR99" t="str">
        <f>IF('[1]Data Checking'!IV99="","",'[1]Data Checking'!IV99)</f>
        <v/>
      </c>
      <c r="IS99" t="str">
        <f>IF('[1]Data Checking'!IW99="","",'[1]Data Checking'!IW99)</f>
        <v/>
      </c>
      <c r="IT99" t="str">
        <f>IF('[1]Data Checking'!IX99="","",'[1]Data Checking'!IX99)</f>
        <v/>
      </c>
      <c r="IU99" t="str">
        <f>IF('[1]Data Checking'!IY99="","",'[1]Data Checking'!IY99)</f>
        <v/>
      </c>
      <c r="IV99" t="str">
        <f>IF('[1]Data Checking'!IZ99="","",'[1]Data Checking'!IZ99)</f>
        <v/>
      </c>
      <c r="IW99" t="str">
        <f>IF('[1]Data Checking'!JA99="","",'[1]Data Checking'!JA99)</f>
        <v/>
      </c>
      <c r="IX99" t="str">
        <f>IF('[1]Data Checking'!JB99="","",'[1]Data Checking'!JB99)</f>
        <v/>
      </c>
      <c r="IY99" t="str">
        <f>IF('[1]Data Checking'!JC99="","",'[1]Data Checking'!JC99)</f>
        <v/>
      </c>
      <c r="IZ99" t="str">
        <f>IF('[1]Data Checking'!JD99="","",'[1]Data Checking'!JD99)</f>
        <v/>
      </c>
      <c r="JA99" t="str">
        <f>IF('[1]Data Checking'!JE99="","",'[1]Data Checking'!JE99)</f>
        <v/>
      </c>
      <c r="JB99" t="str">
        <f>IF('[1]Data Checking'!JF99="","",'[1]Data Checking'!JF99)</f>
        <v>Oui</v>
      </c>
      <c r="JC99" t="str">
        <f>IF('[1]Data Checking'!JG99="","",'[1]Data Checking'!JG99)</f>
        <v>Oui, je vais parfois/souvent chercher l'eau</v>
      </c>
      <c r="JD99" t="str">
        <f>IF('[1]Data Checking'!JH99="","",'[1]Data Checking'!JH99)</f>
        <v>boutique ou kiosque privé</v>
      </c>
      <c r="JE99" t="str">
        <f>IF('[1]Data Checking'!JI99="","",'[1]Data Checking'!JI99)</f>
        <v/>
      </c>
      <c r="JF99" t="str">
        <f>IF('[1]Data Checking'!JJ99="","",'[1]Data Checking'!JJ99)</f>
        <v>boutique</v>
      </c>
      <c r="JG99" t="str">
        <f>IF('[1]Data Checking'!JK99="","",'[1]Data Checking'!JK99)</f>
        <v>boutik / kiòs priwe</v>
      </c>
      <c r="JH99" t="str">
        <f>IF('[1]Data Checking'!JL99="","",'[1]Data Checking'!JL99)</f>
        <v>boutik / kiòs priwe</v>
      </c>
      <c r="JI99" t="str">
        <f>IF('[1]Data Checking'!JM99="","",'[1]Data Checking'!JM99)</f>
        <v>Les autres points d'eau ne sont pas fonctionnels</v>
      </c>
      <c r="JJ99" t="str">
        <f>IF('[1]Data Checking'!JN99="","",'[1]Data Checking'!JN99)</f>
        <v/>
      </c>
      <c r="JK99" t="str">
        <f>IF('[1]Data Checking'!JO99="","",'[1]Data Checking'!JO99)</f>
        <v>Moins de 15 min au total</v>
      </c>
      <c r="JL99" t="str">
        <f>IF('[1]Data Checking'!JP99="","",'[1]Data Checking'!JP99)</f>
        <v>gros bidon de 5 gallons (18,9 L)</v>
      </c>
      <c r="JM99" t="str">
        <f>IF('[1]Data Checking'!JQ99="","",'[1]Data Checking'!JQ99)</f>
        <v>5gal</v>
      </c>
      <c r="JN99" t="str">
        <f>IF('[1]Data Checking'!JR99="","",'[1]Data Checking'!JR99)</f>
        <v>bidon ki vo 5 galon (18,9L)</v>
      </c>
      <c r="JO99" t="str">
        <f>IF('[1]Data Checking'!JS99="","",'[1]Data Checking'!JS99)</f>
        <v/>
      </c>
      <c r="JP99" t="str">
        <f>IF('[1]Data Checking'!JT99="","",'[1]Data Checking'!JT99)</f>
        <v/>
      </c>
      <c r="JQ99" t="str">
        <f>IF('[1]Data Checking'!JU99="","",'[1]Data Checking'!JU99)</f>
        <v/>
      </c>
      <c r="JR99" t="str">
        <f>IF('[1]Data Checking'!JV99="","",'[1]Data Checking'!JV99)</f>
        <v/>
      </c>
      <c r="JS99" t="str">
        <f>IF('[1]Data Checking'!JW99="","",'[1]Data Checking'!JW99)</f>
        <v/>
      </c>
      <c r="JT99">
        <f>IF('[1]Data Checking'!JX99="","",'[1]Data Checking'!JX99)</f>
        <v>50</v>
      </c>
      <c r="JU99">
        <f>IF('[1]Data Checking'!JY99="","",'[1]Data Checking'!JY99)</f>
        <v>10</v>
      </c>
      <c r="JV99" t="str">
        <f>IF('[1]Data Checking'!JZ99="","",'[1]Data Checking'!JZ99)</f>
        <v/>
      </c>
      <c r="JW99" t="str">
        <f>IF('[1]Data Checking'!KA99="","",'[1]Data Checking'!KA99)</f>
        <v>NA</v>
      </c>
      <c r="JX99">
        <f>IF('[1]Data Checking'!KB99="","",'[1]Data Checking'!KB99)</f>
        <v>10</v>
      </c>
      <c r="JY99" t="str">
        <f>IF('[1]Data Checking'!KC99="","",'[1]Data Checking'!KC99)</f>
        <v>Oui</v>
      </c>
      <c r="JZ99" t="str">
        <f>IF('[1]Data Checking'!KD99="","",'[1]Data Checking'!KD99)</f>
        <v/>
      </c>
      <c r="KA99" t="str">
        <f>IF('[1]Data Checking'!KE99="","",'[1]Data Checking'!KE99)</f>
        <v>Oui</v>
      </c>
      <c r="KB99" t="str">
        <f>IF('[1]Data Checking'!KF99="","",'[1]Data Checking'!KF99)</f>
        <v>Problèmes de transport Le marchand d'eau n'est pas venu à temps / Le marchand n'avait plus d'eau</v>
      </c>
      <c r="KC99">
        <f>IF('[1]Data Checking'!KG99="","",'[1]Data Checking'!KG99)</f>
        <v>0</v>
      </c>
      <c r="KD99">
        <f>IF('[1]Data Checking'!KH99="","",'[1]Data Checking'!KH99)</f>
        <v>1</v>
      </c>
      <c r="KE99">
        <f>IF('[1]Data Checking'!KI99="","",'[1]Data Checking'!KI99)</f>
        <v>0</v>
      </c>
      <c r="KF99">
        <f>IF('[1]Data Checking'!KJ99="","",'[1]Data Checking'!KJ99)</f>
        <v>0</v>
      </c>
      <c r="KG99">
        <f>IF('[1]Data Checking'!KK99="","",'[1]Data Checking'!KK99)</f>
        <v>0</v>
      </c>
      <c r="KH99">
        <f>IF('[1]Data Checking'!KL99="","",'[1]Data Checking'!KL99)</f>
        <v>0</v>
      </c>
      <c r="KI99">
        <f>IF('[1]Data Checking'!KM99="","",'[1]Data Checking'!KM99)</f>
        <v>0</v>
      </c>
      <c r="KJ99">
        <f>IF('[1]Data Checking'!KN99="","",'[1]Data Checking'!KN99)</f>
        <v>0</v>
      </c>
      <c r="KK99">
        <f>IF('[1]Data Checking'!KO99="","",'[1]Data Checking'!KO99)</f>
        <v>1</v>
      </c>
      <c r="KL99">
        <f>IF('[1]Data Checking'!KP99="","",'[1]Data Checking'!KP99)</f>
        <v>0</v>
      </c>
      <c r="KM99">
        <f>IF('[1]Data Checking'!KQ99="","",'[1]Data Checking'!KQ99)</f>
        <v>0</v>
      </c>
      <c r="KN99" t="str">
        <f>IF('[1]Data Checking'!KR99="","",'[1]Data Checking'!KR99)</f>
        <v/>
      </c>
      <c r="KO99" t="str">
        <f>IF('[1]Data Checking'!KS99="","",'[1]Data Checking'!KS99)</f>
        <v>Non</v>
      </c>
      <c r="KP99" t="str">
        <f>IF('[1]Data Checking'!KT99="","",'[1]Data Checking'!KT99)</f>
        <v/>
      </c>
      <c r="KQ99" t="str">
        <f>IF('[1]Data Checking'!KU99="","",'[1]Data Checking'!KU99)</f>
        <v/>
      </c>
      <c r="KR99" t="str">
        <f>IF('[1]Data Checking'!KV99="","",'[1]Data Checking'!KV99)</f>
        <v/>
      </c>
      <c r="KS99" t="str">
        <f>IF('[1]Data Checking'!KW99="","",'[1]Data Checking'!KW99)</f>
        <v/>
      </c>
      <c r="KT99" t="str">
        <f>IF('[1]Data Checking'!KX99="","",'[1]Data Checking'!KX99)</f>
        <v/>
      </c>
      <c r="KU99" t="str">
        <f>IF('[1]Data Checking'!KY99="","",'[1]Data Checking'!KY99)</f>
        <v/>
      </c>
      <c r="KV99" t="str">
        <f>IF('[1]Data Checking'!KZ99="","",'[1]Data Checking'!KZ99)</f>
        <v/>
      </c>
      <c r="KW99" t="str">
        <f>IF('[1]Data Checking'!LA99="","",'[1]Data Checking'!LA99)</f>
        <v/>
      </c>
      <c r="KX99" t="str">
        <f>IF('[1]Data Checking'!LB99="","",'[1]Data Checking'!LB99)</f>
        <v/>
      </c>
      <c r="KY99" t="str">
        <f>IF('[1]Data Checking'!LC99="","",'[1]Data Checking'!LC99)</f>
        <v/>
      </c>
      <c r="KZ99" t="str">
        <f>IF('[1]Data Checking'!LD99="","",'[1]Data Checking'!LD99)</f>
        <v/>
      </c>
      <c r="LA99" t="str">
        <f>IF('[1]Data Checking'!LE99="","",'[1]Data Checking'!LE99)</f>
        <v/>
      </c>
      <c r="LB99" t="str">
        <f>IF('[1]Data Checking'!LF99="","",'[1]Data Checking'!LF99)</f>
        <v/>
      </c>
      <c r="LC99">
        <f>IF('[1]Data Checking'!LG99="","",'[1]Data Checking'!LG99)</f>
        <v>8</v>
      </c>
      <c r="LD99" t="str">
        <f>IF('[1]Data Checking'!LH99="","",'[1]Data Checking'!LH99)</f>
        <v>Riz Haricot noir</v>
      </c>
      <c r="LE99">
        <f>IF('[1]Data Checking'!LI99="","",'[1]Data Checking'!LI99)</f>
        <v>0</v>
      </c>
      <c r="LF99">
        <f>IF('[1]Data Checking'!LJ99="","",'[1]Data Checking'!LJ99)</f>
        <v>1</v>
      </c>
      <c r="LG99">
        <f>IF('[1]Data Checking'!LK99="","",'[1]Data Checking'!LK99)</f>
        <v>0</v>
      </c>
      <c r="LH99">
        <f>IF('[1]Data Checking'!LL99="","",'[1]Data Checking'!LL99)</f>
        <v>0</v>
      </c>
      <c r="LI99">
        <f>IF('[1]Data Checking'!LM99="","",'[1]Data Checking'!LM99)</f>
        <v>0</v>
      </c>
      <c r="LJ99">
        <f>IF('[1]Data Checking'!LN99="","",'[1]Data Checking'!LN99)</f>
        <v>1</v>
      </c>
      <c r="LK99">
        <f>IF('[1]Data Checking'!LO99="","",'[1]Data Checking'!LO99)</f>
        <v>0</v>
      </c>
      <c r="LL99">
        <f>IF('[1]Data Checking'!LP99="","",'[1]Data Checking'!LP99)</f>
        <v>0</v>
      </c>
      <c r="LM99">
        <f>IF('[1]Data Checking'!LQ99="","",'[1]Data Checking'!LQ99)</f>
        <v>0</v>
      </c>
      <c r="LN99">
        <f>IF('[1]Data Checking'!LR99="","",'[1]Data Checking'!LR99)</f>
        <v>0</v>
      </c>
      <c r="LO99" t="str">
        <f>IF('[1]Data Checking'!LS99="","",'[1]Data Checking'!LS99)</f>
        <v/>
      </c>
      <c r="LP99">
        <f>IF('[1]Data Checking'!LT99="","",'[1]Data Checking'!LT99)</f>
        <v>12</v>
      </c>
      <c r="LQ99" t="str">
        <f>IF('[1]Data Checking'!LU99="","",'[1]Data Checking'!LU99)</f>
        <v/>
      </c>
      <c r="LR99" t="str">
        <f>IF('[1]Data Checking'!LV99="","",'[1]Data Checking'!LV99)</f>
        <v/>
      </c>
      <c r="LS99" t="str">
        <f>IF('[1]Data Checking'!LW99="","",'[1]Data Checking'!LW99)</f>
        <v/>
      </c>
      <c r="LT99">
        <f>IF('[1]Data Checking'!LX99="","",'[1]Data Checking'!LX99)</f>
        <v>2</v>
      </c>
      <c r="LU99" t="str">
        <f>IF('[1]Data Checking'!LY99="","",'[1]Data Checking'!LY99)</f>
        <v/>
      </c>
      <c r="LV99" t="str">
        <f>IF('[1]Data Checking'!LZ99="","",'[1]Data Checking'!LZ99)</f>
        <v/>
      </c>
      <c r="LW99" t="str">
        <f>IF('[1]Data Checking'!MA99="","",'[1]Data Checking'!MA99)</f>
        <v>Dentifrice Savon lessive</v>
      </c>
      <c r="LX99">
        <f>IF('[1]Data Checking'!MB99="","",'[1]Data Checking'!MB99)</f>
        <v>0</v>
      </c>
      <c r="LY99">
        <f>IF('[1]Data Checking'!MC99="","",'[1]Data Checking'!MC99)</f>
        <v>1</v>
      </c>
      <c r="LZ99">
        <f>IF('[1]Data Checking'!MD99="","",'[1]Data Checking'!MD99)</f>
        <v>0</v>
      </c>
      <c r="MA99">
        <f>IF('[1]Data Checking'!ME99="","",'[1]Data Checking'!ME99)</f>
        <v>0</v>
      </c>
      <c r="MB99">
        <f>IF('[1]Data Checking'!MF99="","",'[1]Data Checking'!MF99)</f>
        <v>1</v>
      </c>
      <c r="MC99">
        <f>IF('[1]Data Checking'!MG99="","",'[1]Data Checking'!MG99)</f>
        <v>0</v>
      </c>
      <c r="MD99">
        <f>IF('[1]Data Checking'!MH99="","",'[1]Data Checking'!MH99)</f>
        <v>0</v>
      </c>
      <c r="ME99">
        <f>IF('[1]Data Checking'!MI99="","",'[1]Data Checking'!MI99)</f>
        <v>0</v>
      </c>
      <c r="MF99">
        <f>IF('[1]Data Checking'!MJ99="","",'[1]Data Checking'!MJ99)</f>
        <v>0</v>
      </c>
      <c r="MG99">
        <f>IF('[1]Data Checking'!MK99="","",'[1]Data Checking'!MK99)</f>
        <v>0</v>
      </c>
      <c r="MH99" t="str">
        <f>IF('[1]Data Checking'!ML99="","",'[1]Data Checking'!ML99)</f>
        <v/>
      </c>
      <c r="MI99">
        <f>IF('[1]Data Checking'!MM99="","",'[1]Data Checking'!MM99)</f>
        <v>36</v>
      </c>
      <c r="MJ99" t="str">
        <f>IF('[1]Data Checking'!MN99="","",'[1]Data Checking'!MN99)</f>
        <v/>
      </c>
      <c r="MK99" t="str">
        <f>IF('[1]Data Checking'!MO99="","",'[1]Data Checking'!MO99)</f>
        <v/>
      </c>
      <c r="ML99">
        <f>IF('[1]Data Checking'!MP99="","",'[1]Data Checking'!MP99)</f>
        <v>3</v>
      </c>
      <c r="MM99" t="str">
        <f>IF('[1]Data Checking'!MQ99="","",'[1]Data Checking'!MQ99)</f>
        <v/>
      </c>
      <c r="MN99" t="str">
        <f>IF('[1]Data Checking'!MR99="","",'[1]Data Checking'!MR99)</f>
        <v/>
      </c>
      <c r="MO99" t="str">
        <f>IF('[1]Data Checking'!MS99="","",'[1]Data Checking'!MS99)</f>
        <v/>
      </c>
      <c r="MP99" t="str">
        <f>IF('[1]Data Checking'!MT99="","",'[1]Data Checking'!MT99)</f>
        <v>Aucun</v>
      </c>
      <c r="MQ99">
        <f>IF('[1]Data Checking'!MU99="","",'[1]Data Checking'!MU99)</f>
        <v>0</v>
      </c>
      <c r="MR99">
        <f>IF('[1]Data Checking'!MV99="","",'[1]Data Checking'!MV99)</f>
        <v>0</v>
      </c>
      <c r="MS99">
        <f>IF('[1]Data Checking'!MW99="","",'[1]Data Checking'!MW99)</f>
        <v>0</v>
      </c>
      <c r="MT99">
        <f>IF('[1]Data Checking'!MX99="","",'[1]Data Checking'!MX99)</f>
        <v>0</v>
      </c>
      <c r="MU99">
        <f>IF('[1]Data Checking'!MY99="","",'[1]Data Checking'!MY99)</f>
        <v>0</v>
      </c>
      <c r="MV99">
        <f>IF('[1]Data Checking'!MZ99="","",'[1]Data Checking'!MZ99)</f>
        <v>0</v>
      </c>
      <c r="MW99">
        <f>IF('[1]Data Checking'!NA99="","",'[1]Data Checking'!NA99)</f>
        <v>0</v>
      </c>
      <c r="MX99">
        <f>IF('[1]Data Checking'!NB99="","",'[1]Data Checking'!NB99)</f>
        <v>0</v>
      </c>
      <c r="MY99">
        <f>IF('[1]Data Checking'!NC99="","",'[1]Data Checking'!NC99)</f>
        <v>0</v>
      </c>
      <c r="MZ99">
        <f>IF('[1]Data Checking'!ND99="","",'[1]Data Checking'!ND99)</f>
        <v>0</v>
      </c>
      <c r="NA99">
        <f>IF('[1]Data Checking'!NE99="","",'[1]Data Checking'!NE99)</f>
        <v>0</v>
      </c>
      <c r="NB99">
        <f>IF('[1]Data Checking'!NF99="","",'[1]Data Checking'!NF99)</f>
        <v>0</v>
      </c>
      <c r="NC99">
        <f>IF('[1]Data Checking'!NG99="","",'[1]Data Checking'!NG99)</f>
        <v>1</v>
      </c>
      <c r="ND99" t="str">
        <f>IF('[1]Data Checking'!NH99="","",'[1]Data Checking'!NH99)</f>
        <v/>
      </c>
      <c r="NE99" t="str">
        <f>IF('[1]Data Checking'!NI99="","",'[1]Data Checking'!NI99)</f>
        <v/>
      </c>
      <c r="NF99" t="str">
        <f>IF('[1]Data Checking'!NJ99="","",'[1]Data Checking'!NJ99)</f>
        <v/>
      </c>
      <c r="NG99" t="str">
        <f>IF('[1]Data Checking'!NK99="","",'[1]Data Checking'!NK99)</f>
        <v/>
      </c>
      <c r="NH99" t="str">
        <f>IF('[1]Data Checking'!NL99="","",'[1]Data Checking'!NL99)</f>
        <v/>
      </c>
      <c r="NI99" t="str">
        <f>IF('[1]Data Checking'!NM99="","",'[1]Data Checking'!NM99)</f>
        <v/>
      </c>
      <c r="NJ99" t="str">
        <f>IF('[1]Data Checking'!NN99="","",'[1]Data Checking'!NN99)</f>
        <v/>
      </c>
      <c r="NK99" t="str">
        <f>IF('[1]Data Checking'!NO99="","",'[1]Data Checking'!NO99)</f>
        <v/>
      </c>
      <c r="NL99" t="str">
        <f>IF('[1]Data Checking'!NP99="","",'[1]Data Checking'!NP99)</f>
        <v/>
      </c>
      <c r="NM99" t="str">
        <f>IF('[1]Data Checking'!NQ99="","",'[1]Data Checking'!NQ99)</f>
        <v/>
      </c>
      <c r="NN99" t="str">
        <f>IF('[1]Data Checking'!NR99="","",'[1]Data Checking'!NR99)</f>
        <v/>
      </c>
      <c r="NO99" t="str">
        <f>IF('[1]Data Checking'!NS99="","",'[1]Data Checking'!NS99)</f>
        <v>Aucun</v>
      </c>
      <c r="NP99">
        <f>IF('[1]Data Checking'!NT99="","",'[1]Data Checking'!NT99)</f>
        <v>0</v>
      </c>
      <c r="NQ99">
        <f>IF('[1]Data Checking'!NU99="","",'[1]Data Checking'!NU99)</f>
        <v>0</v>
      </c>
      <c r="NR99">
        <f>IF('[1]Data Checking'!NV99="","",'[1]Data Checking'!NV99)</f>
        <v>0</v>
      </c>
      <c r="NS99">
        <f>IF('[1]Data Checking'!NW99="","",'[1]Data Checking'!NW99)</f>
        <v>0</v>
      </c>
      <c r="NT99">
        <f>IF('[1]Data Checking'!NX99="","",'[1]Data Checking'!NX99)</f>
        <v>0</v>
      </c>
      <c r="NU99">
        <f>IF('[1]Data Checking'!NY99="","",'[1]Data Checking'!NY99)</f>
        <v>0</v>
      </c>
      <c r="NV99">
        <f>IF('[1]Data Checking'!NZ99="","",'[1]Data Checking'!NZ99)</f>
        <v>0</v>
      </c>
      <c r="NW99">
        <f>IF('[1]Data Checking'!OA99="","",'[1]Data Checking'!OA99)</f>
        <v>0</v>
      </c>
      <c r="NX99">
        <f>IF('[1]Data Checking'!OB99="","",'[1]Data Checking'!OB99)</f>
        <v>0</v>
      </c>
      <c r="NY99">
        <f>IF('[1]Data Checking'!OC99="","",'[1]Data Checking'!OC99)</f>
        <v>0</v>
      </c>
      <c r="NZ99">
        <f>IF('[1]Data Checking'!OD99="","",'[1]Data Checking'!OD99)</f>
        <v>1</v>
      </c>
      <c r="OA99" t="str">
        <f>IF('[1]Data Checking'!OE99="","",'[1]Data Checking'!OE99)</f>
        <v/>
      </c>
      <c r="OB99" t="str">
        <f>IF('[1]Data Checking'!OF99="","",'[1]Data Checking'!OF99)</f>
        <v/>
      </c>
      <c r="OC99" t="str">
        <f>IF('[1]Data Checking'!OG99="","",'[1]Data Checking'!OG99)</f>
        <v/>
      </c>
      <c r="OD99" t="str">
        <f>IF('[1]Data Checking'!OH99="","",'[1]Data Checking'!OH99)</f>
        <v/>
      </c>
      <c r="OE99" t="str">
        <f>IF('[1]Data Checking'!OI99="","",'[1]Data Checking'!OI99)</f>
        <v/>
      </c>
      <c r="OF99" t="str">
        <f>IF('[1]Data Checking'!OJ99="","",'[1]Data Checking'!OJ99)</f>
        <v/>
      </c>
      <c r="OG99" t="str">
        <f>IF('[1]Data Checking'!OK99="","",'[1]Data Checking'!OK99)</f>
        <v/>
      </c>
      <c r="OH99" t="str">
        <f>IF('[1]Data Checking'!OL99="","",'[1]Data Checking'!OL99)</f>
        <v/>
      </c>
      <c r="OI99" t="str">
        <f>IF('[1]Data Checking'!OM99="","",'[1]Data Checking'!OM99)</f>
        <v/>
      </c>
      <c r="OJ99" t="str">
        <f>IF('[1]Data Checking'!ON99="","",'[1]Data Checking'!ON99)</f>
        <v>Aucun</v>
      </c>
      <c r="OK99">
        <f>IF('[1]Data Checking'!OO99="","",'[1]Data Checking'!OO99)</f>
        <v>0</v>
      </c>
      <c r="OL99">
        <f>IF('[1]Data Checking'!OP99="","",'[1]Data Checking'!OP99)</f>
        <v>0</v>
      </c>
      <c r="OM99">
        <f>IF('[1]Data Checking'!OQ99="","",'[1]Data Checking'!OQ99)</f>
        <v>0</v>
      </c>
      <c r="ON99">
        <f>IF('[1]Data Checking'!OR99="","",'[1]Data Checking'!OR99)</f>
        <v>0</v>
      </c>
      <c r="OO99">
        <f>IF('[1]Data Checking'!OS99="","",'[1]Data Checking'!OS99)</f>
        <v>0</v>
      </c>
      <c r="OP99">
        <f>IF('[1]Data Checking'!OT99="","",'[1]Data Checking'!OT99)</f>
        <v>0</v>
      </c>
      <c r="OQ99">
        <f>IF('[1]Data Checking'!OU99="","",'[1]Data Checking'!OU99)</f>
        <v>0</v>
      </c>
      <c r="OR99">
        <f>IF('[1]Data Checking'!OV99="","",'[1]Data Checking'!OV99)</f>
        <v>0</v>
      </c>
      <c r="OS99">
        <f>IF('[1]Data Checking'!OW99="","",'[1]Data Checking'!OW99)</f>
        <v>1</v>
      </c>
      <c r="OT99" t="str">
        <f>IF('[1]Data Checking'!OX99="","",'[1]Data Checking'!OX99)</f>
        <v/>
      </c>
      <c r="OU99" t="str">
        <f>IF('[1]Data Checking'!OY99="","",'[1]Data Checking'!OY99)</f>
        <v>Aucun</v>
      </c>
      <c r="OV99">
        <f>IF('[1]Data Checking'!OZ99="","",'[1]Data Checking'!OZ99)</f>
        <v>0</v>
      </c>
      <c r="OW99">
        <f>IF('[1]Data Checking'!PA99="","",'[1]Data Checking'!PA99)</f>
        <v>0</v>
      </c>
      <c r="OX99">
        <f>IF('[1]Data Checking'!PB99="","",'[1]Data Checking'!PB99)</f>
        <v>0</v>
      </c>
      <c r="OY99">
        <f>IF('[1]Data Checking'!PC99="","",'[1]Data Checking'!PC99)</f>
        <v>0</v>
      </c>
      <c r="OZ99">
        <f>IF('[1]Data Checking'!PD99="","",'[1]Data Checking'!PD99)</f>
        <v>0</v>
      </c>
      <c r="PA99">
        <f>IF('[1]Data Checking'!PE99="","",'[1]Data Checking'!PE99)</f>
        <v>1</v>
      </c>
      <c r="PB99" t="str">
        <f>IF('[1]Data Checking'!PF99="","",'[1]Data Checking'!PF99)</f>
        <v/>
      </c>
      <c r="PC99" t="str">
        <f>IF('[1]Data Checking'!PG99="","",'[1]Data Checking'!PG99)</f>
        <v/>
      </c>
      <c r="PD99" t="str">
        <f>IF('[1]Data Checking'!PH99="","",'[1]Data Checking'!PH99)</f>
        <v/>
      </c>
      <c r="PE99" t="str">
        <f>IF('[1]Data Checking'!PI99="","",'[1]Data Checking'!PI99)</f>
        <v/>
      </c>
      <c r="PF99" t="str">
        <f>IF('[1]Data Checking'!PJ99="","",'[1]Data Checking'!PJ99)</f>
        <v>Aucun</v>
      </c>
      <c r="PG99">
        <f>IF('[1]Data Checking'!PK99="","",'[1]Data Checking'!PK99)</f>
        <v>0</v>
      </c>
      <c r="PH99">
        <f>IF('[1]Data Checking'!PL99="","",'[1]Data Checking'!PL99)</f>
        <v>0</v>
      </c>
      <c r="PI99">
        <f>IF('[1]Data Checking'!PM99="","",'[1]Data Checking'!PM99)</f>
        <v>0</v>
      </c>
      <c r="PJ99">
        <f>IF('[1]Data Checking'!PN99="","",'[1]Data Checking'!PN99)</f>
        <v>0</v>
      </c>
      <c r="PK99">
        <f>IF('[1]Data Checking'!PO99="","",'[1]Data Checking'!PO99)</f>
        <v>0</v>
      </c>
      <c r="PL99">
        <f>IF('[1]Data Checking'!PP99="","",'[1]Data Checking'!PP99)</f>
        <v>0</v>
      </c>
      <c r="PM99">
        <f>IF('[1]Data Checking'!PQ99="","",'[1]Data Checking'!PQ99)</f>
        <v>0</v>
      </c>
      <c r="PN99">
        <f>IF('[1]Data Checking'!PR99="","",'[1]Data Checking'!PR99)</f>
        <v>0</v>
      </c>
      <c r="PO99">
        <f>IF('[1]Data Checking'!PS99="","",'[1]Data Checking'!PS99)</f>
        <v>1</v>
      </c>
      <c r="PP99" t="str">
        <f>IF('[1]Data Checking'!PT99="","",'[1]Data Checking'!PT99)</f>
        <v/>
      </c>
      <c r="PQ99" t="str">
        <f>IF('[1]Data Checking'!PU99="","",'[1]Data Checking'!PU99)</f>
        <v/>
      </c>
      <c r="PR99" t="str">
        <f>IF('[1]Data Checking'!PV99="","",'[1]Data Checking'!PV99)</f>
        <v/>
      </c>
      <c r="PS99" t="str">
        <f>IF('[1]Data Checking'!PW99="","",'[1]Data Checking'!PW99)</f>
        <v/>
      </c>
      <c r="PT99" t="str">
        <f>IF('[1]Data Checking'!PX99="","",'[1]Data Checking'!PX99)</f>
        <v/>
      </c>
      <c r="PU99" t="str">
        <f>IF('[1]Data Checking'!PY99="","",'[1]Data Checking'!PY99)</f>
        <v/>
      </c>
      <c r="PV99" t="str">
        <f>IF('[1]Data Checking'!PZ99="","",'[1]Data Checking'!PZ99)</f>
        <v/>
      </c>
      <c r="PW99" t="str">
        <f>IF('[1]Data Checking'!QA99="","",'[1]Data Checking'!QA99)</f>
        <v/>
      </c>
      <c r="PX99" t="str">
        <f>IF('[1]Data Checking'!QB99="","",'[1]Data Checking'!QB99)</f>
        <v/>
      </c>
      <c r="PY99" t="str">
        <f>IF('[1]Data Checking'!QC99="","",'[1]Data Checking'!QC99)</f>
        <v/>
      </c>
      <c r="PZ99" t="str">
        <f>IF('[1]Data Checking'!QD99="","",'[1]Data Checking'!QD99)</f>
        <v/>
      </c>
      <c r="QA99" t="str">
        <f>IF('[1]Data Checking'!QE99="","",'[1]Data Checking'!QE99)</f>
        <v/>
      </c>
      <c r="QB99" t="str">
        <f>IF('[1]Data Checking'!QF99="","",'[1]Data Checking'!QF99)</f>
        <v/>
      </c>
      <c r="QC99" t="str">
        <f>IF('[1]Data Checking'!QG99="","",'[1]Data Checking'!QG99)</f>
        <v/>
      </c>
      <c r="QD99" t="str">
        <f>IF('[1]Data Checking'!QH99="","",'[1]Data Checking'!QH99)</f>
        <v/>
      </c>
      <c r="QE99" t="str">
        <f>IF('[1]Data Checking'!QI99="","",'[1]Data Checking'!QI99)</f>
        <v/>
      </c>
      <c r="QF99" t="str">
        <f>IF('[1]Data Checking'!QJ99="","",'[1]Data Checking'!QJ99)</f>
        <v/>
      </c>
      <c r="QG99" t="str">
        <f>IF('[1]Data Checking'!QK99="","",'[1]Data Checking'!QK99)</f>
        <v/>
      </c>
      <c r="QH99" t="str">
        <f>IF('[1]Data Checking'!QL99="","",'[1]Data Checking'!QL99)</f>
        <v/>
      </c>
      <c r="QI99" t="str">
        <f>IF('[1]Data Checking'!QM99="","",'[1]Data Checking'!QM99)</f>
        <v/>
      </c>
      <c r="QJ99" t="str">
        <f>IF('[1]Data Checking'!QN99="","",'[1]Data Checking'!QN99)</f>
        <v/>
      </c>
      <c r="QK99" t="str">
        <f>IF('[1]Data Checking'!QO99="","",'[1]Data Checking'!QO99)</f>
        <v/>
      </c>
      <c r="QL99" t="str">
        <f>IF('[1]Data Checking'!QP99="","",'[1]Data Checking'!QP99)</f>
        <v/>
      </c>
      <c r="QM99" t="str">
        <f>IF('[1]Data Checking'!QQ99="","",'[1]Data Checking'!QQ99)</f>
        <v/>
      </c>
      <c r="QN99" t="str">
        <f>IF('[1]Data Checking'!QR99="","",'[1]Data Checking'!QR99)</f>
        <v/>
      </c>
      <c r="QO99" t="str">
        <f>IF('[1]Data Checking'!QS99="","",'[1]Data Checking'!QS99)</f>
        <v/>
      </c>
      <c r="QP99" t="str">
        <f>IF('[1]Data Checking'!QT99="","",'[1]Data Checking'!QT99)</f>
        <v/>
      </c>
      <c r="QQ99" t="str">
        <f>IF('[1]Data Checking'!QU99="","",'[1]Data Checking'!QU99)</f>
        <v/>
      </c>
      <c r="QR99" t="str">
        <f>IF('[1]Data Checking'!QV99="","",'[1]Data Checking'!QV99)</f>
        <v/>
      </c>
      <c r="QS99" t="str">
        <f>IF('[1]Data Checking'!QW99="","",'[1]Data Checking'!QW99)</f>
        <v/>
      </c>
      <c r="QT99" t="str">
        <f>IF('[1]Data Checking'!QX99="","",'[1]Data Checking'!QX99)</f>
        <v/>
      </c>
      <c r="QU99" t="str">
        <f>IF('[1]Data Checking'!QY99="","",'[1]Data Checking'!QY99)</f>
        <v/>
      </c>
      <c r="QV99" t="str">
        <f>IF('[1]Data Checking'!QZ99="","",'[1]Data Checking'!QZ99)</f>
        <v/>
      </c>
      <c r="QW99" t="str">
        <f>IF('[1]Data Checking'!RA99="","",'[1]Data Checking'!RA99)</f>
        <v/>
      </c>
      <c r="QX99" t="str">
        <f>IF('[1]Data Checking'!RB99="","",'[1]Data Checking'!RB99)</f>
        <v/>
      </c>
      <c r="QY99" t="str">
        <f>IF('[1]Data Checking'!RC99="","",'[1]Data Checking'!RC99)</f>
        <v/>
      </c>
      <c r="QZ99" t="str">
        <f>IF('[1]Data Checking'!RD99="","",'[1]Data Checking'!RD99)</f>
        <v/>
      </c>
      <c r="RA99" t="str">
        <f>IF('[1]Data Checking'!RE99="","",'[1]Data Checking'!RE99)</f>
        <v/>
      </c>
      <c r="RB99" t="str">
        <f>IF('[1]Data Checking'!RF99="","",'[1]Data Checking'!RF99)</f>
        <v/>
      </c>
      <c r="RC99" t="str">
        <f>IF('[1]Data Checking'!RG99="","",'[1]Data Checking'!RG99)</f>
        <v/>
      </c>
      <c r="RD99" t="str">
        <f>IF('[1]Data Checking'!RH99="","",'[1]Data Checking'!RH99)</f>
        <v/>
      </c>
      <c r="RE99" t="str">
        <f>IF('[1]Data Checking'!RI99="","",'[1]Data Checking'!RI99)</f>
        <v/>
      </c>
      <c r="RF99" t="str">
        <f>IF('[1]Data Checking'!RJ99="","",'[1]Data Checking'!RJ99)</f>
        <v/>
      </c>
      <c r="RG99" t="str">
        <f>IF('[1]Data Checking'!RK99="","",'[1]Data Checking'!RK99)</f>
        <v/>
      </c>
      <c r="RH99" t="str">
        <f>IF('[1]Data Checking'!RL99="","",'[1]Data Checking'!RL99)</f>
        <v/>
      </c>
      <c r="RI99" t="str">
        <f>IF('[1]Data Checking'!RM99="","",'[1]Data Checking'!RM99)</f>
        <v/>
      </c>
      <c r="RJ99" t="str">
        <f>IF('[1]Data Checking'!RN99="","",'[1]Data Checking'!RN99)</f>
        <v/>
      </c>
      <c r="RK99" t="str">
        <f>IF('[1]Data Checking'!RO99="","",'[1]Data Checking'!RO99)</f>
        <v/>
      </c>
      <c r="RL99" t="str">
        <f>IF('[1]Data Checking'!RP99="","",'[1]Data Checking'!RP99)</f>
        <v/>
      </c>
      <c r="RM99" t="str">
        <f>IF('[1]Data Checking'!RQ99="","",'[1]Data Checking'!RQ99)</f>
        <v/>
      </c>
      <c r="RN99" t="str">
        <f>IF('[1]Data Checking'!RR99="","",'[1]Data Checking'!RR99)</f>
        <v/>
      </c>
      <c r="RO99" t="str">
        <f>IF('[1]Data Checking'!RS99="","",'[1]Data Checking'!RS99)</f>
        <v/>
      </c>
      <c r="RP99" t="str">
        <f>IF('[1]Data Checking'!RT99="","",'[1]Data Checking'!RT99)</f>
        <v/>
      </c>
      <c r="RQ99" t="str">
        <f>IF('[1]Data Checking'!RU99="","",'[1]Data Checking'!RU99)</f>
        <v/>
      </c>
      <c r="RR99" t="str">
        <f>IF('[1]Data Checking'!RV99="","",'[1]Data Checking'!RV99)</f>
        <v/>
      </c>
      <c r="RS99" t="str">
        <f>IF('[1]Data Checking'!RW99="","",'[1]Data Checking'!RW99)</f>
        <v/>
      </c>
      <c r="RT99" t="str">
        <f>IF('[1]Data Checking'!RX99="","",'[1]Data Checking'!RX99)</f>
        <v/>
      </c>
      <c r="RU99" t="str">
        <f>IF('[1]Data Checking'!RY99="","",'[1]Data Checking'!RY99)</f>
        <v/>
      </c>
      <c r="RV99" t="str">
        <f>IF('[1]Data Checking'!RZ99="","",'[1]Data Checking'!RZ99)</f>
        <v/>
      </c>
      <c r="RW99" t="str">
        <f>IF('[1]Data Checking'!SA99="","",'[1]Data Checking'!SA99)</f>
        <v/>
      </c>
      <c r="RX99" t="str">
        <f>IF('[1]Data Checking'!SB99="","",'[1]Data Checking'!SB99)</f>
        <v/>
      </c>
      <c r="RY99" t="str">
        <f>IF('[1]Data Checking'!SC99="","",'[1]Data Checking'!SC99)</f>
        <v/>
      </c>
      <c r="RZ99" t="str">
        <f>IF('[1]Data Checking'!SD99="","",'[1]Data Checking'!SD99)</f>
        <v/>
      </c>
      <c r="SA99" t="str">
        <f>IF('[1]Data Checking'!SE99="","",'[1]Data Checking'!SE99)</f>
        <v/>
      </c>
      <c r="SB99" t="str">
        <f>IF('[1]Data Checking'!SF99="","",'[1]Data Checking'!SF99)</f>
        <v/>
      </c>
      <c r="SC99" t="str">
        <f>IF('[1]Data Checking'!SG99="","",'[1]Data Checking'!SG99)</f>
        <v/>
      </c>
      <c r="SD99" t="str">
        <f>IF('[1]Data Checking'!SH99="","",'[1]Data Checking'!SH99)</f>
        <v/>
      </c>
      <c r="SE99" t="str">
        <f>IF('[1]Data Checking'!SI99="","",'[1]Data Checking'!SI99)</f>
        <v/>
      </c>
      <c r="SF99" t="str">
        <f>IF('[1]Data Checking'!SJ99="","",'[1]Data Checking'!SJ99)</f>
        <v/>
      </c>
      <c r="SG99" t="str">
        <f>IF('[1]Data Checking'!SK99="","",'[1]Data Checking'!SK99)</f>
        <v/>
      </c>
      <c r="SH99" t="str">
        <f>IF('[1]Data Checking'!SL99="","",'[1]Data Checking'!SL99)</f>
        <v>Sac à dos Paiement frais scolaire (paiement uniforme,…)</v>
      </c>
      <c r="SI99">
        <f>IF('[1]Data Checking'!SM99="","",'[1]Data Checking'!SM99)</f>
        <v>1</v>
      </c>
      <c r="SJ99">
        <f>IF('[1]Data Checking'!SN99="","",'[1]Data Checking'!SN99)</f>
        <v>1</v>
      </c>
      <c r="SK99">
        <f>IF('[1]Data Checking'!SO99="","",'[1]Data Checking'!SO99)</f>
        <v>0</v>
      </c>
      <c r="SL99">
        <f>IF('[1]Data Checking'!SP99="","",'[1]Data Checking'!SP99)</f>
        <v>0</v>
      </c>
      <c r="SM99">
        <f>IF('[1]Data Checking'!SQ99="","",'[1]Data Checking'!SQ99)</f>
        <v>0</v>
      </c>
      <c r="SN99">
        <f>IF('[1]Data Checking'!SR99="","",'[1]Data Checking'!SR99)</f>
        <v>0</v>
      </c>
      <c r="SO99" t="str">
        <f>IF('[1]Data Checking'!SS99="","",'[1]Data Checking'!SS99)</f>
        <v>Sac à dos</v>
      </c>
      <c r="SP99">
        <f>IF('[1]Data Checking'!ST99="","",'[1]Data Checking'!ST99)</f>
        <v>1</v>
      </c>
      <c r="SQ99">
        <f>IF('[1]Data Checking'!SU99="","",'[1]Data Checking'!SU99)</f>
        <v>0</v>
      </c>
      <c r="SR99">
        <f>IF('[1]Data Checking'!SV99="","",'[1]Data Checking'!SV99)</f>
        <v>0</v>
      </c>
      <c r="SS99">
        <f>IF('[1]Data Checking'!SW99="","",'[1]Data Checking'!SW99)</f>
        <v>0</v>
      </c>
      <c r="ST99">
        <f>IF('[1]Data Checking'!SX99="","",'[1]Data Checking'!SX99)</f>
        <v>0</v>
      </c>
      <c r="SU99">
        <f>IF('[1]Data Checking'!SY99="","",'[1]Data Checking'!SY99)</f>
        <v>0</v>
      </c>
      <c r="SV99" t="str">
        <f>IF('[1]Data Checking'!SZ99="","",'[1]Data Checking'!SZ99)</f>
        <v/>
      </c>
      <c r="SW99" t="str">
        <f>IF('[1]Data Checking'!TA99="","",'[1]Data Checking'!TA99)</f>
        <v/>
      </c>
      <c r="SX99" t="str">
        <f>IF('[1]Data Checking'!TB99="","",'[1]Data Checking'!TB99)</f>
        <v/>
      </c>
      <c r="SY99" t="str">
        <f>IF('[1]Data Checking'!TC99="","",'[1]Data Checking'!TC99)</f>
        <v/>
      </c>
      <c r="SZ99" t="str">
        <f>IF('[1]Data Checking'!TD99="","",'[1]Data Checking'!TD99)</f>
        <v/>
      </c>
      <c r="TA99" t="str">
        <f>IF('[1]Data Checking'!TE99="","",'[1]Data Checking'!TE99)</f>
        <v/>
      </c>
      <c r="TB99" t="str">
        <f>IF('[1]Data Checking'!TF99="","",'[1]Data Checking'!TF99)</f>
        <v/>
      </c>
      <c r="TC99" t="str">
        <f>IF('[1]Data Checking'!TG99="","",'[1]Data Checking'!TG99)</f>
        <v/>
      </c>
      <c r="TD99" t="str">
        <f>IF('[1]Data Checking'!TH99="","",'[1]Data Checking'!TH99)</f>
        <v/>
      </c>
      <c r="TE99" t="str">
        <f>IF('[1]Data Checking'!TI99="","",'[1]Data Checking'!TI99)</f>
        <v/>
      </c>
      <c r="TF99" t="str">
        <f>IF('[1]Data Checking'!TJ99="","",'[1]Data Checking'!TJ99)</f>
        <v/>
      </c>
      <c r="TG99" t="str">
        <f>IF('[1]Data Checking'!TK99="","",'[1]Data Checking'!TK99)</f>
        <v/>
      </c>
      <c r="TH99" t="str">
        <f>IF('[1]Data Checking'!TL99="","",'[1]Data Checking'!TL99)</f>
        <v/>
      </c>
      <c r="TI99" t="str">
        <f>IF('[1]Data Checking'!TM99="","",'[1]Data Checking'!TM99)</f>
        <v/>
      </c>
      <c r="TJ99">
        <f>IF('[1]Data Checking'!TN99="","",'[1]Data Checking'!TN99)</f>
        <v>0</v>
      </c>
      <c r="TK99">
        <f>IF('[1]Data Checking'!TO99="","",'[1]Data Checking'!TO99)</f>
        <v>0</v>
      </c>
      <c r="TL99">
        <f>IF('[1]Data Checking'!TP99="","",'[1]Data Checking'!TP99)</f>
        <v>0</v>
      </c>
      <c r="TM99">
        <f>IF('[1]Data Checking'!TQ99="","",'[1]Data Checking'!TQ99)</f>
        <v>0</v>
      </c>
      <c r="TN99">
        <f>IF('[1]Data Checking'!TR99="","",'[1]Data Checking'!TR99)</f>
        <v>0</v>
      </c>
      <c r="TO99" t="str">
        <f>IF('[1]Data Checking'!TS99="","",'[1]Data Checking'!TS99)</f>
        <v/>
      </c>
      <c r="TP99" t="str">
        <f>IF('[1]Data Checking'!TT99="","",'[1]Data Checking'!TT99)</f>
        <v/>
      </c>
      <c r="TQ99">
        <f>IF('[1]Data Checking'!TU99="","",'[1]Data Checking'!TU99)</f>
        <v>238059369</v>
      </c>
      <c r="TR99" t="str">
        <f>IF('[1]Data Checking'!TV99="","",'[1]Data Checking'!TV99)</f>
        <v>0397a4e1-5e13-4d08-bed9-7f316955a6f6</v>
      </c>
      <c r="TS99">
        <f>IF('[1]Data Checking'!TW99="","",'[1]Data Checking'!TW99)</f>
        <v>44532.534687500003</v>
      </c>
      <c r="TT99" t="str">
        <f>IF('[1]Data Checking'!TX99="","",'[1]Data Checking'!TX99)</f>
        <v/>
      </c>
      <c r="TU99" t="str">
        <f>IF('[1]Data Checking'!TY99="","",'[1]Data Checking'!TY99)</f>
        <v/>
      </c>
      <c r="TV99" t="str">
        <f>IF('[1]Data Checking'!TZ99="","",'[1]Data Checking'!TZ99)</f>
        <v>submitted_via_web</v>
      </c>
      <c r="TW99" t="str">
        <f>IF('[1]Data Checking'!UA99="","",'[1]Data Checking'!UA99)</f>
        <v>icsm_haiti</v>
      </c>
      <c r="TX99" t="str">
        <f>IF('[1]Data Checking'!UB99="","",'[1]Data Checking'!UB99)</f>
        <v/>
      </c>
      <c r="TY99">
        <f>IF('[1]Data Checking'!UC99="","",'[1]Data Checking'!UC99)</f>
        <v>101</v>
      </c>
      <c r="TZ99" t="str">
        <f>IF('[1]Data Checking'!UD99="","",'[1]Data Checking'!UD99)</f>
        <v/>
      </c>
      <c r="UA99" t="e">
        <f>IF('[1]Data Checking'!UL99="","",'[1]Data Checking'!UL99)</f>
        <v>#REF!</v>
      </c>
      <c r="UB99" t="e">
        <f>IF('[1]Data Checking'!UM99="","",'[1]Data Checking'!UM99)</f>
        <v>#REF!</v>
      </c>
      <c r="UC99" t="e">
        <f>IF('[1]Data Checking'!UN99="","",'[1]Data Checking'!UN99)</f>
        <v>#REF!</v>
      </c>
    </row>
    <row r="100" spans="1:549">
      <c r="A100">
        <f>IF('[1]Data Checking'!D100="","",'[1]Data Checking'!D100)</f>
        <v>44526.489694583332</v>
      </c>
      <c r="B100">
        <f>IF('[1]Data Checking'!E100="","",'[1]Data Checking'!E100)</f>
        <v>44526.496503379632</v>
      </c>
      <c r="C100">
        <f>IF('[1]Data Checking'!F100="","",'[1]Data Checking'!F100)</f>
        <v>44526</v>
      </c>
      <c r="D100" t="str">
        <f>IF('[1]Data Checking'!H100="","",'[1]Data Checking'!H100)</f>
        <v>audit.csv</v>
      </c>
      <c r="E100" t="str">
        <f>IF('[1]Data Checking'!I100="","",'[1]Data Checking'!I100)</f>
        <v>icsm_haiti</v>
      </c>
      <c r="F100" t="str">
        <f>IF('[1]Data Checking'!J100="","",'[1]Data Checking'!J100)</f>
        <v/>
      </c>
      <c r="G100" t="str">
        <f>IF('[1]Data Checking'!K100="","",'[1]Data Checking'!K100)</f>
        <v/>
      </c>
      <c r="H100">
        <f>IF('[1]Data Checking'!L100="","",'[1]Data Checking'!L100)</f>
        <v>44526</v>
      </c>
      <c r="I100" t="str">
        <f>IF('[1]Data Checking'!M100="","",'[1]Data Checking'!M100)</f>
        <v>GOAL</v>
      </c>
      <c r="J100" t="str">
        <f>IF('[1]Data Checking'!N100="","",'[1]Data Checking'!N100)</f>
        <v/>
      </c>
      <c r="K100" t="str">
        <f>IF('[1]Data Checking'!O100="","",'[1]Data Checking'!O100)</f>
        <v>goal</v>
      </c>
      <c r="L100" t="str">
        <f>IF('[1]Data Checking'!P100="","",'[1]Data Checking'!P100)</f>
        <v>GOAL</v>
      </c>
      <c r="M100" t="str">
        <f>IF('[1]Data Checking'!Q100="","",'[1]Data Checking'!Q100)</f>
        <v>GOAL</v>
      </c>
      <c r="N100" t="str">
        <f>IF('[1]Data Checking'!R100="","",'[1]Data Checking'!R100)</f>
        <v>Goal enquêteur 1</v>
      </c>
      <c r="O100" t="str">
        <f>IF('[1]Data Checking'!S100="","",'[1]Data Checking'!S100)</f>
        <v/>
      </c>
      <c r="P100" t="str">
        <f>IF('[1]Data Checking'!T100="","",'[1]Data Checking'!T100)</f>
        <v>goal_1</v>
      </c>
      <c r="Q100" t="str">
        <f>IF('[1]Data Checking'!U100="","",'[1]Data Checking'!U100)</f>
        <v>Goal enquêteur 1</v>
      </c>
      <c r="R100" t="str">
        <f>IF('[1]Data Checking'!V100="","",'[1]Data Checking'!V100)</f>
        <v>Goal enquêteur 1</v>
      </c>
      <c r="S100" t="str">
        <f>IF('[1]Data Checking'!W100="","",'[1]Data Checking'!W100)</f>
        <v>Ouest</v>
      </c>
      <c r="T100" t="str">
        <f>IF('[1]Data Checking'!X100="","",'[1]Data Checking'!X100)</f>
        <v>Port-au-Prince</v>
      </c>
      <c r="U100" t="str">
        <f>IF('[1]Data Checking'!Y100="","",'[1]Data Checking'!Y100)</f>
        <v>HT0111</v>
      </c>
      <c r="V100" t="str">
        <f>IF('[1]Data Checking'!Z100="","",'[1]Data Checking'!Z100)</f>
        <v>Port-au-Prince</v>
      </c>
      <c r="W100" t="str">
        <f>IF('[1]Data Checking'!AA100="","",'[1]Data Checking'!AA100)</f>
        <v>1ere Section Turgeau</v>
      </c>
      <c r="X100" t="str">
        <f>IF('[1]Data Checking'!AB100="","",'[1]Data Checking'!AB100)</f>
        <v>HT0111-03</v>
      </c>
      <c r="Y100" t="str">
        <f>IF('[1]Data Checking'!AC100="","",'[1]Data Checking'!AC100)</f>
        <v>3e Section Martissant</v>
      </c>
      <c r="Z100" t="str">
        <f>IF('[1]Data Checking'!AD100="","",'[1]Data Checking'!AD100)</f>
        <v>Centre-ville de Port-au-Prince / Salomon</v>
      </c>
      <c r="AA100" t="str">
        <f>IF('[1]Data Checking'!AE100="","",'[1]Data Checking'!AE100)</f>
        <v/>
      </c>
      <c r="AB100" t="str">
        <f>IF('[1]Data Checking'!AF100="","",'[1]Data Checking'!AF100)</f>
        <v>pap_1</v>
      </c>
      <c r="AC100" t="str">
        <f>IF('[1]Data Checking'!AG100="","",'[1]Data Checking'!AG100)</f>
        <v>Centre-ville de Port-au-Prince / Salomon</v>
      </c>
      <c r="AD100" t="str">
        <f>IF('[1]Data Checking'!AH100="","",'[1]Data Checking'!AH100)</f>
        <v>Centre-ville de Port-au-Prince / Salomon</v>
      </c>
      <c r="AE100" t="str">
        <f>IF('[1]Data Checking'!AI100="","",'[1]Data Checking'!AI100)</f>
        <v>Marché Salomon</v>
      </c>
      <c r="AF100" t="str">
        <f>IF('[1]Data Checking'!AJ100="","",'[1]Data Checking'!AJ100)</f>
        <v/>
      </c>
      <c r="AG100" t="str">
        <f>IF('[1]Data Checking'!AK100="","",'[1]Data Checking'!AK100)</f>
        <v>salomon</v>
      </c>
      <c r="AH100" t="str">
        <f>IF('[1]Data Checking'!AL100="","",'[1]Data Checking'!AL100)</f>
        <v>Marché Salomon</v>
      </c>
      <c r="AI100" t="str">
        <f>IF('[1]Data Checking'!AM100="","",'[1]Data Checking'!AM100)</f>
        <v>Marché Salomon</v>
      </c>
      <c r="AJ100" t="str">
        <f>IF('[1]Data Checking'!AN100="","",'[1]Data Checking'!AN100)</f>
        <v>Milieu urbain</v>
      </c>
      <c r="AK100" t="str">
        <f>IF('[1]Data Checking'!AO100="","",'[1]Data Checking'!AO100)</f>
        <v>Enquête auprès d'un client (pour l'eau de boisson et la situation sécuritaire)</v>
      </c>
      <c r="AL100" t="str">
        <f>IF('[1]Data Checking'!AP100="","",'[1]Data Checking'!AP100)</f>
        <v>Oui</v>
      </c>
      <c r="AM100" t="str">
        <f>IF('[1]Data Checking'!AQ100="","",'[1]Data Checking'!AQ100)</f>
        <v/>
      </c>
      <c r="AN100" t="str">
        <f>IF('[1]Data Checking'!AR100="","",'[1]Data Checking'!AR100)</f>
        <v>Oui</v>
      </c>
      <c r="AO100" t="str">
        <f>IF('[1]Data Checking'!AS100="","",'[1]Data Checking'!AS100)</f>
        <v/>
      </c>
      <c r="AP100" t="str">
        <f>IF('[1]Data Checking'!AT100="","",'[1]Data Checking'!AT100)</f>
        <v>Homme</v>
      </c>
      <c r="AQ100">
        <f>IF('[1]Data Checking'!AU100="","",'[1]Data Checking'!AU100)</f>
        <v>44526</v>
      </c>
      <c r="AR100">
        <f>IF('[1]Data Checking'!AV100="","",'[1]Data Checking'!AV100)</f>
        <v>44526</v>
      </c>
      <c r="AS100" t="str">
        <f>IF('[1]Data Checking'!AW100="","",'[1]Data Checking'!AW100)</f>
        <v/>
      </c>
      <c r="AT100" t="str">
        <f>IF('[1]Data Checking'!AX100="","",'[1]Data Checking'!AX100)</f>
        <v/>
      </c>
      <c r="AU100" t="str">
        <f>IF('[1]Data Checking'!AY100="","",'[1]Data Checking'!AY100)</f>
        <v/>
      </c>
      <c r="AV100" t="str">
        <f>IF('[1]Data Checking'!AZ100="","",'[1]Data Checking'!AZ100)</f>
        <v/>
      </c>
      <c r="AW100" t="str">
        <f>IF('[1]Data Checking'!BA100="","",'[1]Data Checking'!BA100)</f>
        <v/>
      </c>
      <c r="AX100" t="str">
        <f>IF('[1]Data Checking'!BB100="","",'[1]Data Checking'!BB100)</f>
        <v/>
      </c>
      <c r="AY100" t="str">
        <f>IF('[1]Data Checking'!BC100="","",'[1]Data Checking'!BC100)</f>
        <v/>
      </c>
      <c r="AZ100" t="str">
        <f>IF('[1]Data Checking'!BD100="","",'[1]Data Checking'!BD100)</f>
        <v/>
      </c>
      <c r="BA100" t="str">
        <f>IF('[1]Data Checking'!BE100="","",'[1]Data Checking'!BE100)</f>
        <v/>
      </c>
      <c r="BB100" t="str">
        <f>IF('[1]Data Checking'!BF100="","",'[1]Data Checking'!BF100)</f>
        <v/>
      </c>
      <c r="BC100" t="str">
        <f>IF('[1]Data Checking'!BG100="","",'[1]Data Checking'!BG100)</f>
        <v/>
      </c>
      <c r="BD100" t="str">
        <f>IF('[1]Data Checking'!BH100="","",'[1]Data Checking'!BH100)</f>
        <v/>
      </c>
      <c r="BE100" t="str">
        <f>IF('[1]Data Checking'!BI100="","",'[1]Data Checking'!BI100)</f>
        <v/>
      </c>
      <c r="BF100" t="str">
        <f>IF('[1]Data Checking'!BJ100="","",'[1]Data Checking'!BJ100)</f>
        <v/>
      </c>
      <c r="BG100" t="str">
        <f>IF('[1]Data Checking'!BK100="","",'[1]Data Checking'!BK100)</f>
        <v/>
      </c>
      <c r="BH100" t="str">
        <f>IF('[1]Data Checking'!BL100="","",'[1]Data Checking'!BL100)</f>
        <v/>
      </c>
      <c r="BI100" t="str">
        <f>IF('[1]Data Checking'!BM100="","",'[1]Data Checking'!BM100)</f>
        <v/>
      </c>
      <c r="BJ100" t="str">
        <f>IF('[1]Data Checking'!BN100="","",'[1]Data Checking'!BN100)</f>
        <v/>
      </c>
      <c r="BK100" t="str">
        <f>IF('[1]Data Checking'!BO100="","",'[1]Data Checking'!BO100)</f>
        <v/>
      </c>
      <c r="BL100" t="str">
        <f>IF('[1]Data Checking'!BP100="","",'[1]Data Checking'!BP100)</f>
        <v/>
      </c>
      <c r="BM100" t="str">
        <f>IF('[1]Data Checking'!BQ100="","",'[1]Data Checking'!BQ100)</f>
        <v/>
      </c>
      <c r="BN100" t="str">
        <f>IF('[1]Data Checking'!BR100="","",'[1]Data Checking'!BR100)</f>
        <v/>
      </c>
      <c r="BO100" t="str">
        <f>IF('[1]Data Checking'!BS100="","",'[1]Data Checking'!BS100)</f>
        <v/>
      </c>
      <c r="BP100" t="str">
        <f>IF('[1]Data Checking'!BT100="","",'[1]Data Checking'!BT100)</f>
        <v/>
      </c>
      <c r="BQ100" t="str">
        <f>IF('[1]Data Checking'!BU100="","",'[1]Data Checking'!BU100)</f>
        <v/>
      </c>
      <c r="BR100" t="str">
        <f>IF('[1]Data Checking'!BV100="","",'[1]Data Checking'!BV100)</f>
        <v/>
      </c>
      <c r="BS100" t="str">
        <f>IF('[1]Data Checking'!BW100="","",'[1]Data Checking'!BW100)</f>
        <v/>
      </c>
      <c r="BT100" t="str">
        <f>IF('[1]Data Checking'!BX100="","",'[1]Data Checking'!BX100)</f>
        <v/>
      </c>
      <c r="BU100" t="str">
        <f>IF('[1]Data Checking'!BY100="","",'[1]Data Checking'!BY100)</f>
        <v/>
      </c>
      <c r="BV100" t="str">
        <f>IF('[1]Data Checking'!BZ100="","",'[1]Data Checking'!BZ100)</f>
        <v/>
      </c>
      <c r="BW100" t="str">
        <f>IF('[1]Data Checking'!CA100="","",'[1]Data Checking'!CA100)</f>
        <v/>
      </c>
      <c r="BX100" t="str">
        <f>IF('[1]Data Checking'!CB100="","",'[1]Data Checking'!CB100)</f>
        <v/>
      </c>
      <c r="BY100" t="str">
        <f>IF('[1]Data Checking'!CC100="","",'[1]Data Checking'!CC100)</f>
        <v/>
      </c>
      <c r="BZ100" t="str">
        <f>IF('[1]Data Checking'!CD100="","",'[1]Data Checking'!CD100)</f>
        <v/>
      </c>
      <c r="CA100" t="str">
        <f>IF('[1]Data Checking'!CE100="","",'[1]Data Checking'!CE100)</f>
        <v/>
      </c>
      <c r="CB100" t="str">
        <f>IF('[1]Data Checking'!CF100="","",'[1]Data Checking'!CF100)</f>
        <v/>
      </c>
      <c r="CC100" t="str">
        <f>IF('[1]Data Checking'!CG100="","",'[1]Data Checking'!CG100)</f>
        <v/>
      </c>
      <c r="CD100" t="str">
        <f>IF('[1]Data Checking'!CH100="","",'[1]Data Checking'!CH100)</f>
        <v/>
      </c>
      <c r="CE100" t="str">
        <f>IF('[1]Data Checking'!CI100="","",'[1]Data Checking'!CI100)</f>
        <v/>
      </c>
      <c r="CF100" t="str">
        <f>IF('[1]Data Checking'!CJ100="","",'[1]Data Checking'!CJ100)</f>
        <v/>
      </c>
      <c r="CG100" t="str">
        <f>IF('[1]Data Checking'!CK100="","",'[1]Data Checking'!CK100)</f>
        <v/>
      </c>
      <c r="CH100" t="str">
        <f>IF('[1]Data Checking'!CL100="","",'[1]Data Checking'!CL100)</f>
        <v/>
      </c>
      <c r="CI100" t="str">
        <f>IF('[1]Data Checking'!CM100="","",'[1]Data Checking'!CM100)</f>
        <v/>
      </c>
      <c r="CJ100" t="str">
        <f>IF('[1]Data Checking'!CN100="","",'[1]Data Checking'!CN100)</f>
        <v/>
      </c>
      <c r="CK100" t="str">
        <f>IF('[1]Data Checking'!CO100="","",'[1]Data Checking'!CO100)</f>
        <v/>
      </c>
      <c r="CL100" t="str">
        <f>IF('[1]Data Checking'!CP100="","",'[1]Data Checking'!CP100)</f>
        <v/>
      </c>
      <c r="CM100" t="str">
        <f>IF('[1]Data Checking'!CQ100="","",'[1]Data Checking'!CQ100)</f>
        <v/>
      </c>
      <c r="CN100" t="str">
        <f>IF('[1]Data Checking'!CR100="","",'[1]Data Checking'!CR100)</f>
        <v/>
      </c>
      <c r="CO100" t="str">
        <f>IF('[1]Data Checking'!CS100="","",'[1]Data Checking'!CS100)</f>
        <v/>
      </c>
      <c r="CP100" t="str">
        <f>IF('[1]Data Checking'!CT100="","",'[1]Data Checking'!CT100)</f>
        <v/>
      </c>
      <c r="CQ100" t="str">
        <f>IF('[1]Data Checking'!CU100="","",'[1]Data Checking'!CU100)</f>
        <v/>
      </c>
      <c r="CR100" t="str">
        <f>IF('[1]Data Checking'!CV100="","",'[1]Data Checking'!CV100)</f>
        <v/>
      </c>
      <c r="CS100" t="str">
        <f>IF('[1]Data Checking'!CW100="","",'[1]Data Checking'!CW100)</f>
        <v/>
      </c>
      <c r="CT100" t="str">
        <f>IF('[1]Data Checking'!CX100="","",'[1]Data Checking'!CX100)</f>
        <v/>
      </c>
      <c r="CU100" t="str">
        <f>IF('[1]Data Checking'!CY100="","",'[1]Data Checking'!CY100)</f>
        <v/>
      </c>
      <c r="CV100" t="str">
        <f>IF('[1]Data Checking'!CZ100="","",'[1]Data Checking'!CZ100)</f>
        <v/>
      </c>
      <c r="CW100" t="str">
        <f>IF('[1]Data Checking'!DA100="","",'[1]Data Checking'!DA100)</f>
        <v/>
      </c>
      <c r="CX100" t="str">
        <f>IF('[1]Data Checking'!DB100="","",'[1]Data Checking'!DB100)</f>
        <v/>
      </c>
      <c r="CY100" t="str">
        <f>IF('[1]Data Checking'!DC100="","",'[1]Data Checking'!DC100)</f>
        <v/>
      </c>
      <c r="CZ100" t="str">
        <f>IF('[1]Data Checking'!DD100="","",'[1]Data Checking'!DD100)</f>
        <v/>
      </c>
      <c r="DA100" t="str">
        <f>IF('[1]Data Checking'!DE100="","",'[1]Data Checking'!DE100)</f>
        <v/>
      </c>
      <c r="DB100" t="str">
        <f>IF('[1]Data Checking'!DF100="","",'[1]Data Checking'!DF100)</f>
        <v/>
      </c>
      <c r="DC100" t="str">
        <f>IF('[1]Data Checking'!DG100="","",'[1]Data Checking'!DG100)</f>
        <v/>
      </c>
      <c r="DD100" t="str">
        <f>IF('[1]Data Checking'!DH100="","",'[1]Data Checking'!DH100)</f>
        <v/>
      </c>
      <c r="DE100" t="str">
        <f>IF('[1]Data Checking'!DI100="","",'[1]Data Checking'!DI100)</f>
        <v/>
      </c>
      <c r="DF100" t="str">
        <f>IF('[1]Data Checking'!DJ100="","",'[1]Data Checking'!DJ100)</f>
        <v/>
      </c>
      <c r="DG100" t="str">
        <f>IF('[1]Data Checking'!DK100="","",'[1]Data Checking'!DK100)</f>
        <v/>
      </c>
      <c r="DH100" t="str">
        <f>IF('[1]Data Checking'!DL100="","",'[1]Data Checking'!DL100)</f>
        <v/>
      </c>
      <c r="DI100" t="str">
        <f>IF('[1]Data Checking'!DM100="","",'[1]Data Checking'!DM100)</f>
        <v/>
      </c>
      <c r="DJ100" t="str">
        <f>IF('[1]Data Checking'!DN100="","",'[1]Data Checking'!DN100)</f>
        <v/>
      </c>
      <c r="DK100" t="str">
        <f>IF('[1]Data Checking'!DO100="","",'[1]Data Checking'!DO100)</f>
        <v/>
      </c>
      <c r="DL100" t="str">
        <f>IF('[1]Data Checking'!DP100="","",'[1]Data Checking'!DP100)</f>
        <v/>
      </c>
      <c r="DM100" t="str">
        <f>IF('[1]Data Checking'!DQ100="","",'[1]Data Checking'!DQ100)</f>
        <v/>
      </c>
      <c r="DN100" t="str">
        <f>IF('[1]Data Checking'!DR100="","",'[1]Data Checking'!DR100)</f>
        <v/>
      </c>
      <c r="DO100" t="str">
        <f>IF('[1]Data Checking'!DS100="","",'[1]Data Checking'!DS100)</f>
        <v/>
      </c>
      <c r="DP100" t="str">
        <f>IF('[1]Data Checking'!DT100="","",'[1]Data Checking'!DT100)</f>
        <v/>
      </c>
      <c r="DQ100" t="str">
        <f>IF('[1]Data Checking'!DU100="","",'[1]Data Checking'!DU100)</f>
        <v/>
      </c>
      <c r="DR100" t="str">
        <f>IF('[1]Data Checking'!DV100="","",'[1]Data Checking'!DV100)</f>
        <v/>
      </c>
      <c r="DS100" t="str">
        <f>IF('[1]Data Checking'!DW100="","",'[1]Data Checking'!DW100)</f>
        <v/>
      </c>
      <c r="DT100" t="str">
        <f>IF('[1]Data Checking'!DX100="","",'[1]Data Checking'!DX100)</f>
        <v/>
      </c>
      <c r="DU100" t="str">
        <f>IF('[1]Data Checking'!DY100="","",'[1]Data Checking'!DY100)</f>
        <v/>
      </c>
      <c r="DV100" t="str">
        <f>IF('[1]Data Checking'!DZ100="","",'[1]Data Checking'!DZ100)</f>
        <v/>
      </c>
      <c r="DW100" t="str">
        <f>IF('[1]Data Checking'!EA100="","",'[1]Data Checking'!EA100)</f>
        <v/>
      </c>
      <c r="DX100" t="str">
        <f>IF('[1]Data Checking'!EB100="","",'[1]Data Checking'!EB100)</f>
        <v/>
      </c>
      <c r="DY100" t="str">
        <f>IF('[1]Data Checking'!EC100="","",'[1]Data Checking'!EC100)</f>
        <v/>
      </c>
      <c r="DZ100" t="str">
        <f>IF('[1]Data Checking'!ED100="","",'[1]Data Checking'!ED100)</f>
        <v/>
      </c>
      <c r="EA100" t="str">
        <f>IF('[1]Data Checking'!EE100="","",'[1]Data Checking'!EE100)</f>
        <v/>
      </c>
      <c r="EB100" t="str">
        <f>IF('[1]Data Checking'!EF100="","",'[1]Data Checking'!EF100)</f>
        <v/>
      </c>
      <c r="EC100" t="str">
        <f>IF('[1]Data Checking'!EG100="","",'[1]Data Checking'!EG100)</f>
        <v/>
      </c>
      <c r="ED100" t="str">
        <f>IF('[1]Data Checking'!EH100="","",'[1]Data Checking'!EH100)</f>
        <v/>
      </c>
      <c r="EE100" t="str">
        <f>IF('[1]Data Checking'!EI100="","",'[1]Data Checking'!EI100)</f>
        <v/>
      </c>
      <c r="EF100" t="str">
        <f>IF('[1]Data Checking'!EJ100="","",'[1]Data Checking'!EJ100)</f>
        <v/>
      </c>
      <c r="EG100" t="str">
        <f>IF('[1]Data Checking'!EK100="","",'[1]Data Checking'!EK100)</f>
        <v/>
      </c>
      <c r="EH100" t="str">
        <f>IF('[1]Data Checking'!EL100="","",'[1]Data Checking'!EL100)</f>
        <v/>
      </c>
      <c r="EI100" t="str">
        <f>IF('[1]Data Checking'!EM100="","",'[1]Data Checking'!EM100)</f>
        <v/>
      </c>
      <c r="EJ100" t="str">
        <f>IF('[1]Data Checking'!EN100="","",'[1]Data Checking'!EN100)</f>
        <v/>
      </c>
      <c r="EK100" t="str">
        <f>IF('[1]Data Checking'!EO100="","",'[1]Data Checking'!EO100)</f>
        <v/>
      </c>
      <c r="EL100" t="str">
        <f>IF('[1]Data Checking'!EP100="","",'[1]Data Checking'!EP100)</f>
        <v/>
      </c>
      <c r="EM100" t="str">
        <f>IF('[1]Data Checking'!EQ100="","",'[1]Data Checking'!EQ100)</f>
        <v/>
      </c>
      <c r="EN100" t="str">
        <f>IF('[1]Data Checking'!ER100="","",'[1]Data Checking'!ER100)</f>
        <v/>
      </c>
      <c r="EO100" t="str">
        <f>IF('[1]Data Checking'!ES100="","",'[1]Data Checking'!ES100)</f>
        <v/>
      </c>
      <c r="EP100" t="str">
        <f>IF('[1]Data Checking'!ET100="","",'[1]Data Checking'!ET100)</f>
        <v/>
      </c>
      <c r="EQ100" t="str">
        <f>IF('[1]Data Checking'!EU100="","",'[1]Data Checking'!EU100)</f>
        <v/>
      </c>
      <c r="ER100" t="str">
        <f>IF('[1]Data Checking'!EV100="","",'[1]Data Checking'!EV100)</f>
        <v/>
      </c>
      <c r="ES100" t="str">
        <f>IF('[1]Data Checking'!EW100="","",'[1]Data Checking'!EW100)</f>
        <v/>
      </c>
      <c r="ET100" t="str">
        <f>IF('[1]Data Checking'!EX100="","",'[1]Data Checking'!EX100)</f>
        <v/>
      </c>
      <c r="EU100" t="str">
        <f>IF('[1]Data Checking'!EY100="","",'[1]Data Checking'!EY100)</f>
        <v/>
      </c>
      <c r="EV100" t="str">
        <f>IF('[1]Data Checking'!EZ100="","",'[1]Data Checking'!EZ100)</f>
        <v/>
      </c>
      <c r="EW100" t="str">
        <f>IF('[1]Data Checking'!FA100="","",'[1]Data Checking'!FA100)</f>
        <v/>
      </c>
      <c r="EX100" t="str">
        <f>IF('[1]Data Checking'!FB100="","",'[1]Data Checking'!FB100)</f>
        <v/>
      </c>
      <c r="EY100" t="str">
        <f>IF('[1]Data Checking'!FC100="","",'[1]Data Checking'!FC100)</f>
        <v/>
      </c>
      <c r="EZ100" t="str">
        <f>IF('[1]Data Checking'!FD100="","",'[1]Data Checking'!FD100)</f>
        <v/>
      </c>
      <c r="FA100" t="str">
        <f>IF('[1]Data Checking'!FE100="","",'[1]Data Checking'!FE100)</f>
        <v/>
      </c>
      <c r="FB100" t="str">
        <f>IF('[1]Data Checking'!FF100="","",'[1]Data Checking'!FF100)</f>
        <v/>
      </c>
      <c r="FC100" t="str">
        <f>IF('[1]Data Checking'!FG100="","",'[1]Data Checking'!FG100)</f>
        <v/>
      </c>
      <c r="FD100" t="str">
        <f>IF('[1]Data Checking'!FH100="","",'[1]Data Checking'!FH100)</f>
        <v/>
      </c>
      <c r="FE100" t="str">
        <f>IF('[1]Data Checking'!FI100="","",'[1]Data Checking'!FI100)</f>
        <v/>
      </c>
      <c r="FF100" t="str">
        <f>IF('[1]Data Checking'!FJ100="","",'[1]Data Checking'!FJ100)</f>
        <v/>
      </c>
      <c r="FG100" t="str">
        <f>IF('[1]Data Checking'!FK100="","",'[1]Data Checking'!FK100)</f>
        <v/>
      </c>
      <c r="FH100" t="str">
        <f>IF('[1]Data Checking'!FL100="","",'[1]Data Checking'!FL100)</f>
        <v/>
      </c>
      <c r="FI100" t="str">
        <f>IF('[1]Data Checking'!FM100="","",'[1]Data Checking'!FM100)</f>
        <v/>
      </c>
      <c r="FJ100" t="str">
        <f>IF('[1]Data Checking'!FN100="","",'[1]Data Checking'!FN100)</f>
        <v/>
      </c>
      <c r="FK100" t="str">
        <f>IF('[1]Data Checking'!FO100="","",'[1]Data Checking'!FO100)</f>
        <v/>
      </c>
      <c r="FL100" t="str">
        <f>IF('[1]Data Checking'!FP100="","",'[1]Data Checking'!FP100)</f>
        <v/>
      </c>
      <c r="FM100" t="str">
        <f>IF('[1]Data Checking'!FQ100="","",'[1]Data Checking'!FQ100)</f>
        <v/>
      </c>
      <c r="FN100" t="str">
        <f>IF('[1]Data Checking'!FR100="","",'[1]Data Checking'!FR100)</f>
        <v/>
      </c>
      <c r="FO100" t="str">
        <f>IF('[1]Data Checking'!FS100="","",'[1]Data Checking'!FS100)</f>
        <v/>
      </c>
      <c r="FP100" t="str">
        <f>IF('[1]Data Checking'!FT100="","",'[1]Data Checking'!FT100)</f>
        <v/>
      </c>
      <c r="FQ100" t="str">
        <f>IF('[1]Data Checking'!FU100="","",'[1]Data Checking'!FU100)</f>
        <v/>
      </c>
      <c r="FR100" t="str">
        <f>IF('[1]Data Checking'!FV100="","",'[1]Data Checking'!FV100)</f>
        <v/>
      </c>
      <c r="FS100" t="str">
        <f>IF('[1]Data Checking'!FW100="","",'[1]Data Checking'!FW100)</f>
        <v/>
      </c>
      <c r="FT100" t="str">
        <f>IF('[1]Data Checking'!FX100="","",'[1]Data Checking'!FX100)</f>
        <v/>
      </c>
      <c r="FU100" t="str">
        <f>IF('[1]Data Checking'!FY100="","",'[1]Data Checking'!FY100)</f>
        <v/>
      </c>
      <c r="FV100" t="str">
        <f>IF('[1]Data Checking'!FZ100="","",'[1]Data Checking'!FZ100)</f>
        <v/>
      </c>
      <c r="FW100" t="str">
        <f>IF('[1]Data Checking'!GA100="","",'[1]Data Checking'!GA100)</f>
        <v/>
      </c>
      <c r="FX100" t="str">
        <f>IF('[1]Data Checking'!GB100="","",'[1]Data Checking'!GB100)</f>
        <v/>
      </c>
      <c r="FY100" t="str">
        <f>IF('[1]Data Checking'!GC100="","",'[1]Data Checking'!GC100)</f>
        <v/>
      </c>
      <c r="FZ100" t="str">
        <f>IF('[1]Data Checking'!GD100="","",'[1]Data Checking'!GD100)</f>
        <v/>
      </c>
      <c r="GA100" t="str">
        <f>IF('[1]Data Checking'!GE100="","",'[1]Data Checking'!GE100)</f>
        <v/>
      </c>
      <c r="GB100" t="str">
        <f>IF('[1]Data Checking'!GF100="","",'[1]Data Checking'!GF100)</f>
        <v/>
      </c>
      <c r="GC100" t="str">
        <f>IF('[1]Data Checking'!GG100="","",'[1]Data Checking'!GG100)</f>
        <v/>
      </c>
      <c r="GD100" t="str">
        <f>IF('[1]Data Checking'!GH100="","",'[1]Data Checking'!GH100)</f>
        <v/>
      </c>
      <c r="GE100" t="str">
        <f>IF('[1]Data Checking'!GI100="","",'[1]Data Checking'!GI100)</f>
        <v/>
      </c>
      <c r="GF100" t="str">
        <f>IF('[1]Data Checking'!GJ100="","",'[1]Data Checking'!GJ100)</f>
        <v/>
      </c>
      <c r="GG100" t="str">
        <f>IF('[1]Data Checking'!GK100="","",'[1]Data Checking'!GK100)</f>
        <v/>
      </c>
      <c r="GH100" t="str">
        <f>IF('[1]Data Checking'!GL100="","",'[1]Data Checking'!GL100)</f>
        <v/>
      </c>
      <c r="GI100" t="str">
        <f>IF('[1]Data Checking'!GM100="","",'[1]Data Checking'!GM100)</f>
        <v/>
      </c>
      <c r="GJ100" t="str">
        <f>IF('[1]Data Checking'!GN100="","",'[1]Data Checking'!GN100)</f>
        <v/>
      </c>
      <c r="GK100" t="str">
        <f>IF('[1]Data Checking'!GO100="","",'[1]Data Checking'!GO100)</f>
        <v/>
      </c>
      <c r="GL100" t="str">
        <f>IF('[1]Data Checking'!GP100="","",'[1]Data Checking'!GP100)</f>
        <v/>
      </c>
      <c r="GM100" t="str">
        <f>IF('[1]Data Checking'!GQ100="","",'[1]Data Checking'!GQ100)</f>
        <v/>
      </c>
      <c r="GN100" t="str">
        <f>IF('[1]Data Checking'!GR100="","",'[1]Data Checking'!GR100)</f>
        <v/>
      </c>
      <c r="GO100" t="str">
        <f>IF('[1]Data Checking'!GS100="","",'[1]Data Checking'!GS100)</f>
        <v/>
      </c>
      <c r="GP100" t="str">
        <f>IF('[1]Data Checking'!GT100="","",'[1]Data Checking'!GT100)</f>
        <v/>
      </c>
      <c r="GQ100" t="str">
        <f>IF('[1]Data Checking'!GU100="","",'[1]Data Checking'!GU100)</f>
        <v/>
      </c>
      <c r="GR100" t="str">
        <f>IF('[1]Data Checking'!GV100="","",'[1]Data Checking'!GV100)</f>
        <v/>
      </c>
      <c r="GS100" t="str">
        <f>IF('[1]Data Checking'!GW100="","",'[1]Data Checking'!GW100)</f>
        <v/>
      </c>
      <c r="GT100" t="str">
        <f>IF('[1]Data Checking'!GX100="","",'[1]Data Checking'!GX100)</f>
        <v/>
      </c>
      <c r="GU100" t="str">
        <f>IF('[1]Data Checking'!GY100="","",'[1]Data Checking'!GY100)</f>
        <v/>
      </c>
      <c r="GV100" t="str">
        <f>IF('[1]Data Checking'!GZ100="","",'[1]Data Checking'!GZ100)</f>
        <v/>
      </c>
      <c r="GW100" t="str">
        <f>IF('[1]Data Checking'!HA100="","",'[1]Data Checking'!HA100)</f>
        <v/>
      </c>
      <c r="GX100" t="str">
        <f>IF('[1]Data Checking'!HB100="","",'[1]Data Checking'!HB100)</f>
        <v/>
      </c>
      <c r="GY100" t="str">
        <f>IF('[1]Data Checking'!HC100="","",'[1]Data Checking'!HC100)</f>
        <v/>
      </c>
      <c r="GZ100" t="str">
        <f>IF('[1]Data Checking'!HD100="","",'[1]Data Checking'!HD100)</f>
        <v/>
      </c>
      <c r="HA100" t="str">
        <f>IF('[1]Data Checking'!HE100="","",'[1]Data Checking'!HE100)</f>
        <v/>
      </c>
      <c r="HB100" t="str">
        <f>IF('[1]Data Checking'!HF100="","",'[1]Data Checking'!HF100)</f>
        <v/>
      </c>
      <c r="HC100" t="str">
        <f>IF('[1]Data Checking'!HG100="","",'[1]Data Checking'!HG100)</f>
        <v/>
      </c>
      <c r="HD100" t="str">
        <f>IF('[1]Data Checking'!HH100="","",'[1]Data Checking'!HH100)</f>
        <v/>
      </c>
      <c r="HE100" t="str">
        <f>IF('[1]Data Checking'!HI100="","",'[1]Data Checking'!HI100)</f>
        <v/>
      </c>
      <c r="HF100" t="str">
        <f>IF('[1]Data Checking'!HJ100="","",'[1]Data Checking'!HJ100)</f>
        <v/>
      </c>
      <c r="HG100" t="str">
        <f>IF('[1]Data Checking'!HK100="","",'[1]Data Checking'!HK100)</f>
        <v/>
      </c>
      <c r="HH100" t="str">
        <f>IF('[1]Data Checking'!HL100="","",'[1]Data Checking'!HL100)</f>
        <v/>
      </c>
      <c r="HI100" t="str">
        <f>IF('[1]Data Checking'!HM100="","",'[1]Data Checking'!HM100)</f>
        <v/>
      </c>
      <c r="HJ100" t="str">
        <f>IF('[1]Data Checking'!HN100="","",'[1]Data Checking'!HN100)</f>
        <v/>
      </c>
      <c r="HK100" t="str">
        <f>IF('[1]Data Checking'!HO100="","",'[1]Data Checking'!HO100)</f>
        <v/>
      </c>
      <c r="HL100" t="str">
        <f>IF('[1]Data Checking'!HP100="","",'[1]Data Checking'!HP100)</f>
        <v/>
      </c>
      <c r="HM100" t="str">
        <f>IF('[1]Data Checking'!HQ100="","",'[1]Data Checking'!HQ100)</f>
        <v/>
      </c>
      <c r="HN100" t="str">
        <f>IF('[1]Data Checking'!HR100="","",'[1]Data Checking'!HR100)</f>
        <v/>
      </c>
      <c r="HO100" t="str">
        <f>IF('[1]Data Checking'!HS100="","",'[1]Data Checking'!HS100)</f>
        <v/>
      </c>
      <c r="HP100" t="str">
        <f>IF('[1]Data Checking'!HT100="","",'[1]Data Checking'!HT100)</f>
        <v/>
      </c>
      <c r="HQ100" t="str">
        <f>IF('[1]Data Checking'!HU100="","",'[1]Data Checking'!HU100)</f>
        <v/>
      </c>
      <c r="HR100" t="str">
        <f>IF('[1]Data Checking'!HV100="","",'[1]Data Checking'!HV100)</f>
        <v/>
      </c>
      <c r="HS100" t="str">
        <f>IF('[1]Data Checking'!HW100="","",'[1]Data Checking'!HW100)</f>
        <v/>
      </c>
      <c r="HT100" t="str">
        <f>IF('[1]Data Checking'!HX100="","",'[1]Data Checking'!HX100)</f>
        <v/>
      </c>
      <c r="HU100" t="str">
        <f>IF('[1]Data Checking'!HY100="","",'[1]Data Checking'!HY100)</f>
        <v/>
      </c>
      <c r="HV100" t="str">
        <f>IF('[1]Data Checking'!HZ100="","",'[1]Data Checking'!HZ100)</f>
        <v/>
      </c>
      <c r="HW100" t="str">
        <f>IF('[1]Data Checking'!IA100="","",'[1]Data Checking'!IA100)</f>
        <v/>
      </c>
      <c r="HX100" t="str">
        <f>IF('[1]Data Checking'!IB100="","",'[1]Data Checking'!IB100)</f>
        <v/>
      </c>
      <c r="HY100" t="str">
        <f>IF('[1]Data Checking'!IC100="","",'[1]Data Checking'!IC100)</f>
        <v/>
      </c>
      <c r="HZ100" t="str">
        <f>IF('[1]Data Checking'!ID100="","",'[1]Data Checking'!ID100)</f>
        <v/>
      </c>
      <c r="IA100" t="str">
        <f>IF('[1]Data Checking'!IE100="","",'[1]Data Checking'!IE100)</f>
        <v/>
      </c>
      <c r="IB100" t="str">
        <f>IF('[1]Data Checking'!IF100="","",'[1]Data Checking'!IF100)</f>
        <v/>
      </c>
      <c r="IC100" t="str">
        <f>IF('[1]Data Checking'!IG100="","",'[1]Data Checking'!IG100)</f>
        <v/>
      </c>
      <c r="ID100" t="str">
        <f>IF('[1]Data Checking'!IH100="","",'[1]Data Checking'!IH100)</f>
        <v/>
      </c>
      <c r="IE100" t="str">
        <f>IF('[1]Data Checking'!II100="","",'[1]Data Checking'!II100)</f>
        <v/>
      </c>
      <c r="IF100" t="str">
        <f>IF('[1]Data Checking'!IJ100="","",'[1]Data Checking'!IJ100)</f>
        <v/>
      </c>
      <c r="IG100" t="str">
        <f>IF('[1]Data Checking'!IK100="","",'[1]Data Checking'!IK100)</f>
        <v/>
      </c>
      <c r="IH100" t="str">
        <f>IF('[1]Data Checking'!IL100="","",'[1]Data Checking'!IL100)</f>
        <v/>
      </c>
      <c r="II100" t="str">
        <f>IF('[1]Data Checking'!IM100="","",'[1]Data Checking'!IM100)</f>
        <v/>
      </c>
      <c r="IJ100" t="str">
        <f>IF('[1]Data Checking'!IN100="","",'[1]Data Checking'!IN100)</f>
        <v/>
      </c>
      <c r="IK100" t="str">
        <f>IF('[1]Data Checking'!IO100="","",'[1]Data Checking'!IO100)</f>
        <v/>
      </c>
      <c r="IL100" t="str">
        <f>IF('[1]Data Checking'!IP100="","",'[1]Data Checking'!IP100)</f>
        <v/>
      </c>
      <c r="IM100" t="str">
        <f>IF('[1]Data Checking'!IQ100="","",'[1]Data Checking'!IQ100)</f>
        <v/>
      </c>
      <c r="IN100" t="str">
        <f>IF('[1]Data Checking'!IR100="","",'[1]Data Checking'!IR100)</f>
        <v/>
      </c>
      <c r="IO100" t="str">
        <f>IF('[1]Data Checking'!IS100="","",'[1]Data Checking'!IS100)</f>
        <v/>
      </c>
      <c r="IP100" t="str">
        <f>IF('[1]Data Checking'!IT100="","",'[1]Data Checking'!IT100)</f>
        <v/>
      </c>
      <c r="IQ100" t="str">
        <f>IF('[1]Data Checking'!IU100="","",'[1]Data Checking'!IU100)</f>
        <v/>
      </c>
      <c r="IR100" t="str">
        <f>IF('[1]Data Checking'!IV100="","",'[1]Data Checking'!IV100)</f>
        <v/>
      </c>
      <c r="IS100" t="str">
        <f>IF('[1]Data Checking'!IW100="","",'[1]Data Checking'!IW100)</f>
        <v/>
      </c>
      <c r="IT100" t="str">
        <f>IF('[1]Data Checking'!IX100="","",'[1]Data Checking'!IX100)</f>
        <v/>
      </c>
      <c r="IU100" t="str">
        <f>IF('[1]Data Checking'!IY100="","",'[1]Data Checking'!IY100)</f>
        <v/>
      </c>
      <c r="IV100" t="str">
        <f>IF('[1]Data Checking'!IZ100="","",'[1]Data Checking'!IZ100)</f>
        <v/>
      </c>
      <c r="IW100" t="str">
        <f>IF('[1]Data Checking'!JA100="","",'[1]Data Checking'!JA100)</f>
        <v/>
      </c>
      <c r="IX100" t="str">
        <f>IF('[1]Data Checking'!JB100="","",'[1]Data Checking'!JB100)</f>
        <v/>
      </c>
      <c r="IY100" t="str">
        <f>IF('[1]Data Checking'!JC100="","",'[1]Data Checking'!JC100)</f>
        <v/>
      </c>
      <c r="IZ100" t="str">
        <f>IF('[1]Data Checking'!JD100="","",'[1]Data Checking'!JD100)</f>
        <v/>
      </c>
      <c r="JA100" t="str">
        <f>IF('[1]Data Checking'!JE100="","",'[1]Data Checking'!JE100)</f>
        <v/>
      </c>
      <c r="JB100" t="str">
        <f>IF('[1]Data Checking'!JF100="","",'[1]Data Checking'!JF100)</f>
        <v>Oui</v>
      </c>
      <c r="JC100" t="str">
        <f>IF('[1]Data Checking'!JG100="","",'[1]Data Checking'!JG100)</f>
        <v>Oui, je vais parfois/souvent chercher l'eau</v>
      </c>
      <c r="JD100" t="str">
        <f>IF('[1]Data Checking'!JH100="","",'[1]Data Checking'!JH100)</f>
        <v>boutique ou kiosque privé</v>
      </c>
      <c r="JE100" t="str">
        <f>IF('[1]Data Checking'!JI100="","",'[1]Data Checking'!JI100)</f>
        <v/>
      </c>
      <c r="JF100" t="str">
        <f>IF('[1]Data Checking'!JJ100="","",'[1]Data Checking'!JJ100)</f>
        <v>boutique</v>
      </c>
      <c r="JG100" t="str">
        <f>IF('[1]Data Checking'!JK100="","",'[1]Data Checking'!JK100)</f>
        <v>boutik / kiòs priwe</v>
      </c>
      <c r="JH100" t="str">
        <f>IF('[1]Data Checking'!JL100="","",'[1]Data Checking'!JL100)</f>
        <v>boutik / kiòs priwe</v>
      </c>
      <c r="JI100" t="str">
        <f>IF('[1]Data Checking'!JM100="","",'[1]Data Checking'!JM100)</f>
        <v>L'eau est de meilleure qualité</v>
      </c>
      <c r="JJ100" t="str">
        <f>IF('[1]Data Checking'!JN100="","",'[1]Data Checking'!JN100)</f>
        <v/>
      </c>
      <c r="JK100" t="str">
        <f>IF('[1]Data Checking'!JO100="","",'[1]Data Checking'!JO100)</f>
        <v>Moins de 15 min au total</v>
      </c>
      <c r="JL100" t="str">
        <f>IF('[1]Data Checking'!JP100="","",'[1]Data Checking'!JP100)</f>
        <v>gros bidon de 5 gallons (18,9 L)</v>
      </c>
      <c r="JM100" t="str">
        <f>IF('[1]Data Checking'!JQ100="","",'[1]Data Checking'!JQ100)</f>
        <v>5gal</v>
      </c>
      <c r="JN100" t="str">
        <f>IF('[1]Data Checking'!JR100="","",'[1]Data Checking'!JR100)</f>
        <v>bidon ki vo 5 galon (18,9L)</v>
      </c>
      <c r="JO100" t="str">
        <f>IF('[1]Data Checking'!JS100="","",'[1]Data Checking'!JS100)</f>
        <v/>
      </c>
      <c r="JP100" t="str">
        <f>IF('[1]Data Checking'!JT100="","",'[1]Data Checking'!JT100)</f>
        <v/>
      </c>
      <c r="JQ100" t="str">
        <f>IF('[1]Data Checking'!JU100="","",'[1]Data Checking'!JU100)</f>
        <v/>
      </c>
      <c r="JR100" t="str">
        <f>IF('[1]Data Checking'!JV100="","",'[1]Data Checking'!JV100)</f>
        <v/>
      </c>
      <c r="JS100" t="str">
        <f>IF('[1]Data Checking'!JW100="","",'[1]Data Checking'!JW100)</f>
        <v/>
      </c>
      <c r="JT100">
        <f>IF('[1]Data Checking'!JX100="","",'[1]Data Checking'!JX100)</f>
        <v>25</v>
      </c>
      <c r="JU100">
        <f>IF('[1]Data Checking'!JY100="","",'[1]Data Checking'!JY100)</f>
        <v>5</v>
      </c>
      <c r="JV100" t="str">
        <f>IF('[1]Data Checking'!JZ100="","",'[1]Data Checking'!JZ100)</f>
        <v/>
      </c>
      <c r="JW100" t="str">
        <f>IF('[1]Data Checking'!KA100="","",'[1]Data Checking'!KA100)</f>
        <v>NA</v>
      </c>
      <c r="JX100">
        <f>IF('[1]Data Checking'!KB100="","",'[1]Data Checking'!KB100)</f>
        <v>5</v>
      </c>
      <c r="JY100" t="str">
        <f>IF('[1]Data Checking'!KC100="","",'[1]Data Checking'!KC100)</f>
        <v>Oui</v>
      </c>
      <c r="JZ100" t="str">
        <f>IF('[1]Data Checking'!KD100="","",'[1]Data Checking'!KD100)</f>
        <v/>
      </c>
      <c r="KA100" t="str">
        <f>IF('[1]Data Checking'!KE100="","",'[1]Data Checking'!KE100)</f>
        <v>Oui</v>
      </c>
      <c r="KB100" t="str">
        <f>IF('[1]Data Checking'!KF100="","",'[1]Data Checking'!KF100)</f>
        <v>Problèmes de transport Le marchand d'eau n'est pas venu à temps / Le marchand n'avait plus d'eau Problèmes techniques sur le réseau</v>
      </c>
      <c r="KC100">
        <f>IF('[1]Data Checking'!KG100="","",'[1]Data Checking'!KG100)</f>
        <v>0</v>
      </c>
      <c r="KD100">
        <f>IF('[1]Data Checking'!KH100="","",'[1]Data Checking'!KH100)</f>
        <v>1</v>
      </c>
      <c r="KE100">
        <f>IF('[1]Data Checking'!KI100="","",'[1]Data Checking'!KI100)</f>
        <v>0</v>
      </c>
      <c r="KF100">
        <f>IF('[1]Data Checking'!KJ100="","",'[1]Data Checking'!KJ100)</f>
        <v>0</v>
      </c>
      <c r="KG100">
        <f>IF('[1]Data Checking'!KK100="","",'[1]Data Checking'!KK100)</f>
        <v>0</v>
      </c>
      <c r="KH100">
        <f>IF('[1]Data Checking'!KL100="","",'[1]Data Checking'!KL100)</f>
        <v>1</v>
      </c>
      <c r="KI100">
        <f>IF('[1]Data Checking'!KM100="","",'[1]Data Checking'!KM100)</f>
        <v>0</v>
      </c>
      <c r="KJ100">
        <f>IF('[1]Data Checking'!KN100="","",'[1]Data Checking'!KN100)</f>
        <v>0</v>
      </c>
      <c r="KK100">
        <f>IF('[1]Data Checking'!KO100="","",'[1]Data Checking'!KO100)</f>
        <v>1</v>
      </c>
      <c r="KL100">
        <f>IF('[1]Data Checking'!KP100="","",'[1]Data Checking'!KP100)</f>
        <v>0</v>
      </c>
      <c r="KM100">
        <f>IF('[1]Data Checking'!KQ100="","",'[1]Data Checking'!KQ100)</f>
        <v>0</v>
      </c>
      <c r="KN100" t="str">
        <f>IF('[1]Data Checking'!KR100="","",'[1]Data Checking'!KR100)</f>
        <v/>
      </c>
      <c r="KO100" t="str">
        <f>IF('[1]Data Checking'!KS100="","",'[1]Data Checking'!KS100)</f>
        <v>Non</v>
      </c>
      <c r="KP100" t="str">
        <f>IF('[1]Data Checking'!KT100="","",'[1]Data Checking'!KT100)</f>
        <v/>
      </c>
      <c r="KQ100" t="str">
        <f>IF('[1]Data Checking'!KU100="","",'[1]Data Checking'!KU100)</f>
        <v/>
      </c>
      <c r="KR100" t="str">
        <f>IF('[1]Data Checking'!KV100="","",'[1]Data Checking'!KV100)</f>
        <v/>
      </c>
      <c r="KS100" t="str">
        <f>IF('[1]Data Checking'!KW100="","",'[1]Data Checking'!KW100)</f>
        <v/>
      </c>
      <c r="KT100" t="str">
        <f>IF('[1]Data Checking'!KX100="","",'[1]Data Checking'!KX100)</f>
        <v/>
      </c>
      <c r="KU100" t="str">
        <f>IF('[1]Data Checking'!KY100="","",'[1]Data Checking'!KY100)</f>
        <v/>
      </c>
      <c r="KV100" t="str">
        <f>IF('[1]Data Checking'!KZ100="","",'[1]Data Checking'!KZ100)</f>
        <v/>
      </c>
      <c r="KW100" t="str">
        <f>IF('[1]Data Checking'!LA100="","",'[1]Data Checking'!LA100)</f>
        <v/>
      </c>
      <c r="KX100" t="str">
        <f>IF('[1]Data Checking'!LB100="","",'[1]Data Checking'!LB100)</f>
        <v/>
      </c>
      <c r="KY100" t="str">
        <f>IF('[1]Data Checking'!LC100="","",'[1]Data Checking'!LC100)</f>
        <v/>
      </c>
      <c r="KZ100" t="str">
        <f>IF('[1]Data Checking'!LD100="","",'[1]Data Checking'!LD100)</f>
        <v/>
      </c>
      <c r="LA100" t="str">
        <f>IF('[1]Data Checking'!LE100="","",'[1]Data Checking'!LE100)</f>
        <v/>
      </c>
      <c r="LB100" t="str">
        <f>IF('[1]Data Checking'!LF100="","",'[1]Data Checking'!LF100)</f>
        <v/>
      </c>
      <c r="LC100">
        <f>IF('[1]Data Checking'!LG100="","",'[1]Data Checking'!LG100)</f>
        <v>2</v>
      </c>
      <c r="LD100" t="str">
        <f>IF('[1]Data Checking'!LH100="","",'[1]Data Checking'!LH100)</f>
        <v>Riz Haricot noir</v>
      </c>
      <c r="LE100">
        <f>IF('[1]Data Checking'!LI100="","",'[1]Data Checking'!LI100)</f>
        <v>0</v>
      </c>
      <c r="LF100">
        <f>IF('[1]Data Checking'!LJ100="","",'[1]Data Checking'!LJ100)</f>
        <v>1</v>
      </c>
      <c r="LG100">
        <f>IF('[1]Data Checking'!LK100="","",'[1]Data Checking'!LK100)</f>
        <v>0</v>
      </c>
      <c r="LH100">
        <f>IF('[1]Data Checking'!LL100="","",'[1]Data Checking'!LL100)</f>
        <v>0</v>
      </c>
      <c r="LI100">
        <f>IF('[1]Data Checking'!LM100="","",'[1]Data Checking'!LM100)</f>
        <v>0</v>
      </c>
      <c r="LJ100">
        <f>IF('[1]Data Checking'!LN100="","",'[1]Data Checking'!LN100)</f>
        <v>1</v>
      </c>
      <c r="LK100">
        <f>IF('[1]Data Checking'!LO100="","",'[1]Data Checking'!LO100)</f>
        <v>0</v>
      </c>
      <c r="LL100">
        <f>IF('[1]Data Checking'!LP100="","",'[1]Data Checking'!LP100)</f>
        <v>0</v>
      </c>
      <c r="LM100">
        <f>IF('[1]Data Checking'!LQ100="","",'[1]Data Checking'!LQ100)</f>
        <v>0</v>
      </c>
      <c r="LN100">
        <f>IF('[1]Data Checking'!LR100="","",'[1]Data Checking'!LR100)</f>
        <v>0</v>
      </c>
      <c r="LO100" t="str">
        <f>IF('[1]Data Checking'!LS100="","",'[1]Data Checking'!LS100)</f>
        <v/>
      </c>
      <c r="LP100">
        <f>IF('[1]Data Checking'!LT100="","",'[1]Data Checking'!LT100)</f>
        <v>5</v>
      </c>
      <c r="LQ100" t="str">
        <f>IF('[1]Data Checking'!LU100="","",'[1]Data Checking'!LU100)</f>
        <v/>
      </c>
      <c r="LR100" t="str">
        <f>IF('[1]Data Checking'!LV100="","",'[1]Data Checking'!LV100)</f>
        <v/>
      </c>
      <c r="LS100" t="str">
        <f>IF('[1]Data Checking'!LW100="","",'[1]Data Checking'!LW100)</f>
        <v/>
      </c>
      <c r="LT100">
        <f>IF('[1]Data Checking'!LX100="","",'[1]Data Checking'!LX100)</f>
        <v>2.5</v>
      </c>
      <c r="LU100" t="str">
        <f>IF('[1]Data Checking'!LY100="","",'[1]Data Checking'!LY100)</f>
        <v/>
      </c>
      <c r="LV100" t="str">
        <f>IF('[1]Data Checking'!LZ100="","",'[1]Data Checking'!LZ100)</f>
        <v/>
      </c>
      <c r="LW100" t="str">
        <f>IF('[1]Data Checking'!MA100="","",'[1]Data Checking'!MA100)</f>
        <v>Papier toilette Dentifrice Déodorant Savon lessive</v>
      </c>
      <c r="LX100">
        <f>IF('[1]Data Checking'!MB100="","",'[1]Data Checking'!MB100)</f>
        <v>0</v>
      </c>
      <c r="LY100">
        <f>IF('[1]Data Checking'!MC100="","",'[1]Data Checking'!MC100)</f>
        <v>1</v>
      </c>
      <c r="LZ100">
        <f>IF('[1]Data Checking'!MD100="","",'[1]Data Checking'!MD100)</f>
        <v>0</v>
      </c>
      <c r="MA100">
        <f>IF('[1]Data Checking'!ME100="","",'[1]Data Checking'!ME100)</f>
        <v>0</v>
      </c>
      <c r="MB100">
        <f>IF('[1]Data Checking'!MF100="","",'[1]Data Checking'!MF100)</f>
        <v>1</v>
      </c>
      <c r="MC100">
        <f>IF('[1]Data Checking'!MG100="","",'[1]Data Checking'!MG100)</f>
        <v>1</v>
      </c>
      <c r="MD100">
        <f>IF('[1]Data Checking'!MH100="","",'[1]Data Checking'!MH100)</f>
        <v>1</v>
      </c>
      <c r="ME100">
        <f>IF('[1]Data Checking'!MI100="","",'[1]Data Checking'!MI100)</f>
        <v>0</v>
      </c>
      <c r="MF100">
        <f>IF('[1]Data Checking'!MJ100="","",'[1]Data Checking'!MJ100)</f>
        <v>0</v>
      </c>
      <c r="MG100">
        <f>IF('[1]Data Checking'!MK100="","",'[1]Data Checking'!MK100)</f>
        <v>0</v>
      </c>
      <c r="MH100" t="str">
        <f>IF('[1]Data Checking'!ML100="","",'[1]Data Checking'!ML100)</f>
        <v/>
      </c>
      <c r="MI100">
        <f>IF('[1]Data Checking'!MM100="","",'[1]Data Checking'!MM100)</f>
        <v>24</v>
      </c>
      <c r="MJ100" t="str">
        <f>IF('[1]Data Checking'!MN100="","",'[1]Data Checking'!MN100)</f>
        <v/>
      </c>
      <c r="MK100" t="str">
        <f>IF('[1]Data Checking'!MO100="","",'[1]Data Checking'!MO100)</f>
        <v/>
      </c>
      <c r="ML100">
        <f>IF('[1]Data Checking'!MP100="","",'[1]Data Checking'!MP100)</f>
        <v>3</v>
      </c>
      <c r="MM100">
        <f>IF('[1]Data Checking'!MQ100="","",'[1]Data Checking'!MQ100)</f>
        <v>5</v>
      </c>
      <c r="MN100">
        <f>IF('[1]Data Checking'!MR100="","",'[1]Data Checking'!MR100)</f>
        <v>1</v>
      </c>
      <c r="MO100" t="str">
        <f>IF('[1]Data Checking'!MS100="","",'[1]Data Checking'!MS100)</f>
        <v/>
      </c>
      <c r="MP100" t="str">
        <f>IF('[1]Data Checking'!MT100="","",'[1]Data Checking'!MT100)</f>
        <v>Aucun</v>
      </c>
      <c r="MQ100">
        <f>IF('[1]Data Checking'!MU100="","",'[1]Data Checking'!MU100)</f>
        <v>0</v>
      </c>
      <c r="MR100">
        <f>IF('[1]Data Checking'!MV100="","",'[1]Data Checking'!MV100)</f>
        <v>0</v>
      </c>
      <c r="MS100">
        <f>IF('[1]Data Checking'!MW100="","",'[1]Data Checking'!MW100)</f>
        <v>0</v>
      </c>
      <c r="MT100">
        <f>IF('[1]Data Checking'!MX100="","",'[1]Data Checking'!MX100)</f>
        <v>0</v>
      </c>
      <c r="MU100">
        <f>IF('[1]Data Checking'!MY100="","",'[1]Data Checking'!MY100)</f>
        <v>0</v>
      </c>
      <c r="MV100">
        <f>IF('[1]Data Checking'!MZ100="","",'[1]Data Checking'!MZ100)</f>
        <v>0</v>
      </c>
      <c r="MW100">
        <f>IF('[1]Data Checking'!NA100="","",'[1]Data Checking'!NA100)</f>
        <v>0</v>
      </c>
      <c r="MX100">
        <f>IF('[1]Data Checking'!NB100="","",'[1]Data Checking'!NB100)</f>
        <v>0</v>
      </c>
      <c r="MY100">
        <f>IF('[1]Data Checking'!NC100="","",'[1]Data Checking'!NC100)</f>
        <v>0</v>
      </c>
      <c r="MZ100">
        <f>IF('[1]Data Checking'!ND100="","",'[1]Data Checking'!ND100)</f>
        <v>0</v>
      </c>
      <c r="NA100">
        <f>IF('[1]Data Checking'!NE100="","",'[1]Data Checking'!NE100)</f>
        <v>0</v>
      </c>
      <c r="NB100">
        <f>IF('[1]Data Checking'!NF100="","",'[1]Data Checking'!NF100)</f>
        <v>0</v>
      </c>
      <c r="NC100">
        <f>IF('[1]Data Checking'!NG100="","",'[1]Data Checking'!NG100)</f>
        <v>1</v>
      </c>
      <c r="ND100" t="str">
        <f>IF('[1]Data Checking'!NH100="","",'[1]Data Checking'!NH100)</f>
        <v/>
      </c>
      <c r="NE100" t="str">
        <f>IF('[1]Data Checking'!NI100="","",'[1]Data Checking'!NI100)</f>
        <v/>
      </c>
      <c r="NF100" t="str">
        <f>IF('[1]Data Checking'!NJ100="","",'[1]Data Checking'!NJ100)</f>
        <v/>
      </c>
      <c r="NG100" t="str">
        <f>IF('[1]Data Checking'!NK100="","",'[1]Data Checking'!NK100)</f>
        <v/>
      </c>
      <c r="NH100" t="str">
        <f>IF('[1]Data Checking'!NL100="","",'[1]Data Checking'!NL100)</f>
        <v/>
      </c>
      <c r="NI100" t="str">
        <f>IF('[1]Data Checking'!NM100="","",'[1]Data Checking'!NM100)</f>
        <v/>
      </c>
      <c r="NJ100" t="str">
        <f>IF('[1]Data Checking'!NN100="","",'[1]Data Checking'!NN100)</f>
        <v/>
      </c>
      <c r="NK100" t="str">
        <f>IF('[1]Data Checking'!NO100="","",'[1]Data Checking'!NO100)</f>
        <v/>
      </c>
      <c r="NL100" t="str">
        <f>IF('[1]Data Checking'!NP100="","",'[1]Data Checking'!NP100)</f>
        <v/>
      </c>
      <c r="NM100" t="str">
        <f>IF('[1]Data Checking'!NQ100="","",'[1]Data Checking'!NQ100)</f>
        <v/>
      </c>
      <c r="NN100" t="str">
        <f>IF('[1]Data Checking'!NR100="","",'[1]Data Checking'!NR100)</f>
        <v/>
      </c>
      <c r="NO100" t="str">
        <f>IF('[1]Data Checking'!NS100="","",'[1]Data Checking'!NS100)</f>
        <v>Casserole Cuillère pour manger Assiette Cuillère de service</v>
      </c>
      <c r="NP100">
        <f>IF('[1]Data Checking'!NT100="","",'[1]Data Checking'!NT100)</f>
        <v>0</v>
      </c>
      <c r="NQ100">
        <f>IF('[1]Data Checking'!NU100="","",'[1]Data Checking'!NU100)</f>
        <v>1</v>
      </c>
      <c r="NR100">
        <f>IF('[1]Data Checking'!NV100="","",'[1]Data Checking'!NV100)</f>
        <v>0</v>
      </c>
      <c r="NS100">
        <f>IF('[1]Data Checking'!NW100="","",'[1]Data Checking'!NW100)</f>
        <v>0</v>
      </c>
      <c r="NT100">
        <f>IF('[1]Data Checking'!NX100="","",'[1]Data Checking'!NX100)</f>
        <v>1</v>
      </c>
      <c r="NU100">
        <f>IF('[1]Data Checking'!NY100="","",'[1]Data Checking'!NY100)</f>
        <v>1</v>
      </c>
      <c r="NV100">
        <f>IF('[1]Data Checking'!NZ100="","",'[1]Data Checking'!NZ100)</f>
        <v>1</v>
      </c>
      <c r="NW100">
        <f>IF('[1]Data Checking'!OA100="","",'[1]Data Checking'!OA100)</f>
        <v>0</v>
      </c>
      <c r="NX100">
        <f>IF('[1]Data Checking'!OB100="","",'[1]Data Checking'!OB100)</f>
        <v>0</v>
      </c>
      <c r="NY100">
        <f>IF('[1]Data Checking'!OC100="","",'[1]Data Checking'!OC100)</f>
        <v>0</v>
      </c>
      <c r="NZ100">
        <f>IF('[1]Data Checking'!OD100="","",'[1]Data Checking'!OD100)</f>
        <v>0</v>
      </c>
      <c r="OA100" t="str">
        <f>IF('[1]Data Checking'!OE100="","",'[1]Data Checking'!OE100)</f>
        <v/>
      </c>
      <c r="OB100">
        <f>IF('[1]Data Checking'!OF100="","",'[1]Data Checking'!OF100)</f>
        <v>0</v>
      </c>
      <c r="OC100" t="str">
        <f>IF('[1]Data Checking'!OG100="","",'[1]Data Checking'!OG100)</f>
        <v/>
      </c>
      <c r="OD100" t="str">
        <f>IF('[1]Data Checking'!OH100="","",'[1]Data Checking'!OH100)</f>
        <v/>
      </c>
      <c r="OE100">
        <f>IF('[1]Data Checking'!OI100="","",'[1]Data Checking'!OI100)</f>
        <v>0</v>
      </c>
      <c r="OF100">
        <f>IF('[1]Data Checking'!OJ100="","",'[1]Data Checking'!OJ100)</f>
        <v>0</v>
      </c>
      <c r="OG100">
        <f>IF('[1]Data Checking'!OK100="","",'[1]Data Checking'!OK100)</f>
        <v>0</v>
      </c>
      <c r="OH100" t="str">
        <f>IF('[1]Data Checking'!OL100="","",'[1]Data Checking'!OL100)</f>
        <v/>
      </c>
      <c r="OI100" t="str">
        <f>IF('[1]Data Checking'!OM100="","",'[1]Data Checking'!OM100)</f>
        <v/>
      </c>
      <c r="OJ100" t="str">
        <f>IF('[1]Data Checking'!ON100="","",'[1]Data Checking'!ON100)</f>
        <v>Autres (précisez)</v>
      </c>
      <c r="OK100">
        <f>IF('[1]Data Checking'!OO100="","",'[1]Data Checking'!OO100)</f>
        <v>0</v>
      </c>
      <c r="OL100">
        <f>IF('[1]Data Checking'!OP100="","",'[1]Data Checking'!OP100)</f>
        <v>0</v>
      </c>
      <c r="OM100">
        <f>IF('[1]Data Checking'!OQ100="","",'[1]Data Checking'!OQ100)</f>
        <v>0</v>
      </c>
      <c r="ON100">
        <f>IF('[1]Data Checking'!OR100="","",'[1]Data Checking'!OR100)</f>
        <v>0</v>
      </c>
      <c r="OO100">
        <f>IF('[1]Data Checking'!OS100="","",'[1]Data Checking'!OS100)</f>
        <v>0</v>
      </c>
      <c r="OP100">
        <f>IF('[1]Data Checking'!OT100="","",'[1]Data Checking'!OT100)</f>
        <v>0</v>
      </c>
      <c r="OQ100">
        <f>IF('[1]Data Checking'!OU100="","",'[1]Data Checking'!OU100)</f>
        <v>0</v>
      </c>
      <c r="OR100">
        <f>IF('[1]Data Checking'!OV100="","",'[1]Data Checking'!OV100)</f>
        <v>1</v>
      </c>
      <c r="OS100">
        <f>IF('[1]Data Checking'!OW100="","",'[1]Data Checking'!OW100)</f>
        <v>0</v>
      </c>
      <c r="OT100" t="str">
        <f>IF('[1]Data Checking'!OX100="","",'[1]Data Checking'!OX100)</f>
        <v>Thér</v>
      </c>
      <c r="OU100" t="str">
        <f>IF('[1]Data Checking'!OY100="","",'[1]Data Checking'!OY100)</f>
        <v>Aucun</v>
      </c>
      <c r="OV100">
        <f>IF('[1]Data Checking'!OZ100="","",'[1]Data Checking'!OZ100)</f>
        <v>0</v>
      </c>
      <c r="OW100">
        <f>IF('[1]Data Checking'!PA100="","",'[1]Data Checking'!PA100)</f>
        <v>0</v>
      </c>
      <c r="OX100">
        <f>IF('[1]Data Checking'!PB100="","",'[1]Data Checking'!PB100)</f>
        <v>0</v>
      </c>
      <c r="OY100">
        <f>IF('[1]Data Checking'!PC100="","",'[1]Data Checking'!PC100)</f>
        <v>0</v>
      </c>
      <c r="OZ100">
        <f>IF('[1]Data Checking'!PD100="","",'[1]Data Checking'!PD100)</f>
        <v>0</v>
      </c>
      <c r="PA100">
        <f>IF('[1]Data Checking'!PE100="","",'[1]Data Checking'!PE100)</f>
        <v>1</v>
      </c>
      <c r="PB100" t="str">
        <f>IF('[1]Data Checking'!PF100="","",'[1]Data Checking'!PF100)</f>
        <v/>
      </c>
      <c r="PC100" t="str">
        <f>IF('[1]Data Checking'!PG100="","",'[1]Data Checking'!PG100)</f>
        <v/>
      </c>
      <c r="PD100" t="str">
        <f>IF('[1]Data Checking'!PH100="","",'[1]Data Checking'!PH100)</f>
        <v/>
      </c>
      <c r="PE100" t="str">
        <f>IF('[1]Data Checking'!PI100="","",'[1]Data Checking'!PI100)</f>
        <v/>
      </c>
      <c r="PF100" t="str">
        <f>IF('[1]Data Checking'!PJ100="","",'[1]Data Checking'!PJ100)</f>
        <v>Aucun</v>
      </c>
      <c r="PG100">
        <f>IF('[1]Data Checking'!PK100="","",'[1]Data Checking'!PK100)</f>
        <v>0</v>
      </c>
      <c r="PH100">
        <f>IF('[1]Data Checking'!PL100="","",'[1]Data Checking'!PL100)</f>
        <v>0</v>
      </c>
      <c r="PI100">
        <f>IF('[1]Data Checking'!PM100="","",'[1]Data Checking'!PM100)</f>
        <v>0</v>
      </c>
      <c r="PJ100">
        <f>IF('[1]Data Checking'!PN100="","",'[1]Data Checking'!PN100)</f>
        <v>0</v>
      </c>
      <c r="PK100">
        <f>IF('[1]Data Checking'!PO100="","",'[1]Data Checking'!PO100)</f>
        <v>0</v>
      </c>
      <c r="PL100">
        <f>IF('[1]Data Checking'!PP100="","",'[1]Data Checking'!PP100)</f>
        <v>0</v>
      </c>
      <c r="PM100">
        <f>IF('[1]Data Checking'!PQ100="","",'[1]Data Checking'!PQ100)</f>
        <v>0</v>
      </c>
      <c r="PN100">
        <f>IF('[1]Data Checking'!PR100="","",'[1]Data Checking'!PR100)</f>
        <v>0</v>
      </c>
      <c r="PO100">
        <f>IF('[1]Data Checking'!PS100="","",'[1]Data Checking'!PS100)</f>
        <v>1</v>
      </c>
      <c r="PP100" t="str">
        <f>IF('[1]Data Checking'!PT100="","",'[1]Data Checking'!PT100)</f>
        <v/>
      </c>
      <c r="PQ100" t="str">
        <f>IF('[1]Data Checking'!PU100="","",'[1]Data Checking'!PU100)</f>
        <v/>
      </c>
      <c r="PR100" t="str">
        <f>IF('[1]Data Checking'!PV100="","",'[1]Data Checking'!PV100)</f>
        <v/>
      </c>
      <c r="PS100" t="str">
        <f>IF('[1]Data Checking'!PW100="","",'[1]Data Checking'!PW100)</f>
        <v/>
      </c>
      <c r="PT100" t="str">
        <f>IF('[1]Data Checking'!PX100="","",'[1]Data Checking'!PX100)</f>
        <v/>
      </c>
      <c r="PU100" t="str">
        <f>IF('[1]Data Checking'!PY100="","",'[1]Data Checking'!PY100)</f>
        <v/>
      </c>
      <c r="PV100" t="str">
        <f>IF('[1]Data Checking'!PZ100="","",'[1]Data Checking'!PZ100)</f>
        <v/>
      </c>
      <c r="PW100" t="str">
        <f>IF('[1]Data Checking'!QA100="","",'[1]Data Checking'!QA100)</f>
        <v/>
      </c>
      <c r="PX100" t="str">
        <f>IF('[1]Data Checking'!QB100="","",'[1]Data Checking'!QB100)</f>
        <v/>
      </c>
      <c r="PY100" t="str">
        <f>IF('[1]Data Checking'!QC100="","",'[1]Data Checking'!QC100)</f>
        <v/>
      </c>
      <c r="PZ100" t="str">
        <f>IF('[1]Data Checking'!QD100="","",'[1]Data Checking'!QD100)</f>
        <v/>
      </c>
      <c r="QA100" t="str">
        <f>IF('[1]Data Checking'!QE100="","",'[1]Data Checking'!QE100)</f>
        <v/>
      </c>
      <c r="QB100" t="str">
        <f>IF('[1]Data Checking'!QF100="","",'[1]Data Checking'!QF100)</f>
        <v/>
      </c>
      <c r="QC100" t="str">
        <f>IF('[1]Data Checking'!QG100="","",'[1]Data Checking'!QG100)</f>
        <v/>
      </c>
      <c r="QD100" t="str">
        <f>IF('[1]Data Checking'!QH100="","",'[1]Data Checking'!QH100)</f>
        <v/>
      </c>
      <c r="QE100" t="str">
        <f>IF('[1]Data Checking'!QI100="","",'[1]Data Checking'!QI100)</f>
        <v/>
      </c>
      <c r="QF100" t="str">
        <f>IF('[1]Data Checking'!QJ100="","",'[1]Data Checking'!QJ100)</f>
        <v/>
      </c>
      <c r="QG100" t="str">
        <f>IF('[1]Data Checking'!QK100="","",'[1]Data Checking'!QK100)</f>
        <v/>
      </c>
      <c r="QH100" t="str">
        <f>IF('[1]Data Checking'!QL100="","",'[1]Data Checking'!QL100)</f>
        <v/>
      </c>
      <c r="QI100" t="str">
        <f>IF('[1]Data Checking'!QM100="","",'[1]Data Checking'!QM100)</f>
        <v/>
      </c>
      <c r="QJ100" t="str">
        <f>IF('[1]Data Checking'!QN100="","",'[1]Data Checking'!QN100)</f>
        <v/>
      </c>
      <c r="QK100" t="str">
        <f>IF('[1]Data Checking'!QO100="","",'[1]Data Checking'!QO100)</f>
        <v/>
      </c>
      <c r="QL100" t="str">
        <f>IF('[1]Data Checking'!QP100="","",'[1]Data Checking'!QP100)</f>
        <v/>
      </c>
      <c r="QM100" t="str">
        <f>IF('[1]Data Checking'!QQ100="","",'[1]Data Checking'!QQ100)</f>
        <v/>
      </c>
      <c r="QN100" t="str">
        <f>IF('[1]Data Checking'!QR100="","",'[1]Data Checking'!QR100)</f>
        <v/>
      </c>
      <c r="QO100" t="str">
        <f>IF('[1]Data Checking'!QS100="","",'[1]Data Checking'!QS100)</f>
        <v/>
      </c>
      <c r="QP100" t="str">
        <f>IF('[1]Data Checking'!QT100="","",'[1]Data Checking'!QT100)</f>
        <v/>
      </c>
      <c r="QQ100" t="str">
        <f>IF('[1]Data Checking'!QU100="","",'[1]Data Checking'!QU100)</f>
        <v/>
      </c>
      <c r="QR100" t="str">
        <f>IF('[1]Data Checking'!QV100="","",'[1]Data Checking'!QV100)</f>
        <v/>
      </c>
      <c r="QS100" t="str">
        <f>IF('[1]Data Checking'!QW100="","",'[1]Data Checking'!QW100)</f>
        <v/>
      </c>
      <c r="QT100" t="str">
        <f>IF('[1]Data Checking'!QX100="","",'[1]Data Checking'!QX100)</f>
        <v/>
      </c>
      <c r="QU100" t="str">
        <f>IF('[1]Data Checking'!QY100="","",'[1]Data Checking'!QY100)</f>
        <v/>
      </c>
      <c r="QV100" t="str">
        <f>IF('[1]Data Checking'!QZ100="","",'[1]Data Checking'!QZ100)</f>
        <v/>
      </c>
      <c r="QW100" t="str">
        <f>IF('[1]Data Checking'!RA100="","",'[1]Data Checking'!RA100)</f>
        <v/>
      </c>
      <c r="QX100" t="str">
        <f>IF('[1]Data Checking'!RB100="","",'[1]Data Checking'!RB100)</f>
        <v/>
      </c>
      <c r="QY100" t="str">
        <f>IF('[1]Data Checking'!RC100="","",'[1]Data Checking'!RC100)</f>
        <v/>
      </c>
      <c r="QZ100" t="str">
        <f>IF('[1]Data Checking'!RD100="","",'[1]Data Checking'!RD100)</f>
        <v/>
      </c>
      <c r="RA100" t="str">
        <f>IF('[1]Data Checking'!RE100="","",'[1]Data Checking'!RE100)</f>
        <v/>
      </c>
      <c r="RB100" t="str">
        <f>IF('[1]Data Checking'!RF100="","",'[1]Data Checking'!RF100)</f>
        <v/>
      </c>
      <c r="RC100" t="str">
        <f>IF('[1]Data Checking'!RG100="","",'[1]Data Checking'!RG100)</f>
        <v/>
      </c>
      <c r="RD100" t="str">
        <f>IF('[1]Data Checking'!RH100="","",'[1]Data Checking'!RH100)</f>
        <v/>
      </c>
      <c r="RE100" t="str">
        <f>IF('[1]Data Checking'!RI100="","",'[1]Data Checking'!RI100)</f>
        <v/>
      </c>
      <c r="RF100" t="str">
        <f>IF('[1]Data Checking'!RJ100="","",'[1]Data Checking'!RJ100)</f>
        <v/>
      </c>
      <c r="RG100" t="str">
        <f>IF('[1]Data Checking'!RK100="","",'[1]Data Checking'!RK100)</f>
        <v/>
      </c>
      <c r="RH100" t="str">
        <f>IF('[1]Data Checking'!RL100="","",'[1]Data Checking'!RL100)</f>
        <v/>
      </c>
      <c r="RI100" t="str">
        <f>IF('[1]Data Checking'!RM100="","",'[1]Data Checking'!RM100)</f>
        <v/>
      </c>
      <c r="RJ100" t="str">
        <f>IF('[1]Data Checking'!RN100="","",'[1]Data Checking'!RN100)</f>
        <v/>
      </c>
      <c r="RK100" t="str">
        <f>IF('[1]Data Checking'!RO100="","",'[1]Data Checking'!RO100)</f>
        <v/>
      </c>
      <c r="RL100" t="str">
        <f>IF('[1]Data Checking'!RP100="","",'[1]Data Checking'!RP100)</f>
        <v/>
      </c>
      <c r="RM100" t="str">
        <f>IF('[1]Data Checking'!RQ100="","",'[1]Data Checking'!RQ100)</f>
        <v/>
      </c>
      <c r="RN100" t="str">
        <f>IF('[1]Data Checking'!RR100="","",'[1]Data Checking'!RR100)</f>
        <v/>
      </c>
      <c r="RO100" t="str">
        <f>IF('[1]Data Checking'!RS100="","",'[1]Data Checking'!RS100)</f>
        <v/>
      </c>
      <c r="RP100" t="str">
        <f>IF('[1]Data Checking'!RT100="","",'[1]Data Checking'!RT100)</f>
        <v/>
      </c>
      <c r="RQ100" t="str">
        <f>IF('[1]Data Checking'!RU100="","",'[1]Data Checking'!RU100)</f>
        <v/>
      </c>
      <c r="RR100" t="str">
        <f>IF('[1]Data Checking'!RV100="","",'[1]Data Checking'!RV100)</f>
        <v/>
      </c>
      <c r="RS100" t="str">
        <f>IF('[1]Data Checking'!RW100="","",'[1]Data Checking'!RW100)</f>
        <v/>
      </c>
      <c r="RT100" t="str">
        <f>IF('[1]Data Checking'!RX100="","",'[1]Data Checking'!RX100)</f>
        <v/>
      </c>
      <c r="RU100" t="str">
        <f>IF('[1]Data Checking'!RY100="","",'[1]Data Checking'!RY100)</f>
        <v/>
      </c>
      <c r="RV100" t="str">
        <f>IF('[1]Data Checking'!RZ100="","",'[1]Data Checking'!RZ100)</f>
        <v/>
      </c>
      <c r="RW100" t="str">
        <f>IF('[1]Data Checking'!SA100="","",'[1]Data Checking'!SA100)</f>
        <v/>
      </c>
      <c r="RX100" t="str">
        <f>IF('[1]Data Checking'!SB100="","",'[1]Data Checking'!SB100)</f>
        <v/>
      </c>
      <c r="RY100" t="str">
        <f>IF('[1]Data Checking'!SC100="","",'[1]Data Checking'!SC100)</f>
        <v/>
      </c>
      <c r="RZ100" t="str">
        <f>IF('[1]Data Checking'!SD100="","",'[1]Data Checking'!SD100)</f>
        <v/>
      </c>
      <c r="SA100" t="str">
        <f>IF('[1]Data Checking'!SE100="","",'[1]Data Checking'!SE100)</f>
        <v/>
      </c>
      <c r="SB100" t="str">
        <f>IF('[1]Data Checking'!SF100="","",'[1]Data Checking'!SF100)</f>
        <v/>
      </c>
      <c r="SC100" t="str">
        <f>IF('[1]Data Checking'!SG100="","",'[1]Data Checking'!SG100)</f>
        <v/>
      </c>
      <c r="SD100" t="str">
        <f>IF('[1]Data Checking'!SH100="","",'[1]Data Checking'!SH100)</f>
        <v/>
      </c>
      <c r="SE100" t="str">
        <f>IF('[1]Data Checking'!SI100="","",'[1]Data Checking'!SI100)</f>
        <v/>
      </c>
      <c r="SF100" t="str">
        <f>IF('[1]Data Checking'!SJ100="","",'[1]Data Checking'!SJ100)</f>
        <v/>
      </c>
      <c r="SG100" t="str">
        <f>IF('[1]Data Checking'!SK100="","",'[1]Data Checking'!SK100)</f>
        <v/>
      </c>
      <c r="SH100" t="str">
        <f>IF('[1]Data Checking'!SL100="","",'[1]Data Checking'!SL100)</f>
        <v>Aucun</v>
      </c>
      <c r="SI100">
        <f>IF('[1]Data Checking'!SM100="","",'[1]Data Checking'!SM100)</f>
        <v>0</v>
      </c>
      <c r="SJ100">
        <f>IF('[1]Data Checking'!SN100="","",'[1]Data Checking'!SN100)</f>
        <v>0</v>
      </c>
      <c r="SK100">
        <f>IF('[1]Data Checking'!SO100="","",'[1]Data Checking'!SO100)</f>
        <v>0</v>
      </c>
      <c r="SL100">
        <f>IF('[1]Data Checking'!SP100="","",'[1]Data Checking'!SP100)</f>
        <v>0</v>
      </c>
      <c r="SM100">
        <f>IF('[1]Data Checking'!SQ100="","",'[1]Data Checking'!SQ100)</f>
        <v>0</v>
      </c>
      <c r="SN100">
        <f>IF('[1]Data Checking'!SR100="","",'[1]Data Checking'!SR100)</f>
        <v>1</v>
      </c>
      <c r="SO100" t="str">
        <f>IF('[1]Data Checking'!SS100="","",'[1]Data Checking'!SS100)</f>
        <v/>
      </c>
      <c r="SP100" t="str">
        <f>IF('[1]Data Checking'!ST100="","",'[1]Data Checking'!ST100)</f>
        <v/>
      </c>
      <c r="SQ100" t="str">
        <f>IF('[1]Data Checking'!SU100="","",'[1]Data Checking'!SU100)</f>
        <v/>
      </c>
      <c r="SR100" t="str">
        <f>IF('[1]Data Checking'!SV100="","",'[1]Data Checking'!SV100)</f>
        <v/>
      </c>
      <c r="SS100" t="str">
        <f>IF('[1]Data Checking'!SW100="","",'[1]Data Checking'!SW100)</f>
        <v/>
      </c>
      <c r="ST100" t="str">
        <f>IF('[1]Data Checking'!SX100="","",'[1]Data Checking'!SX100)</f>
        <v/>
      </c>
      <c r="SU100" t="str">
        <f>IF('[1]Data Checking'!SY100="","",'[1]Data Checking'!SY100)</f>
        <v/>
      </c>
      <c r="SV100" t="str">
        <f>IF('[1]Data Checking'!SZ100="","",'[1]Data Checking'!SZ100)</f>
        <v/>
      </c>
      <c r="SW100" t="str">
        <f>IF('[1]Data Checking'!TA100="","",'[1]Data Checking'!TA100)</f>
        <v/>
      </c>
      <c r="SX100" t="str">
        <f>IF('[1]Data Checking'!TB100="","",'[1]Data Checking'!TB100)</f>
        <v/>
      </c>
      <c r="SY100" t="str">
        <f>IF('[1]Data Checking'!TC100="","",'[1]Data Checking'!TC100)</f>
        <v/>
      </c>
      <c r="SZ100" t="str">
        <f>IF('[1]Data Checking'!TD100="","",'[1]Data Checking'!TD100)</f>
        <v/>
      </c>
      <c r="TA100" t="str">
        <f>IF('[1]Data Checking'!TE100="","",'[1]Data Checking'!TE100)</f>
        <v/>
      </c>
      <c r="TB100" t="str">
        <f>IF('[1]Data Checking'!TF100="","",'[1]Data Checking'!TF100)</f>
        <v/>
      </c>
      <c r="TC100" t="str">
        <f>IF('[1]Data Checking'!TG100="","",'[1]Data Checking'!TG100)</f>
        <v/>
      </c>
      <c r="TD100" t="str">
        <f>IF('[1]Data Checking'!TH100="","",'[1]Data Checking'!TH100)</f>
        <v/>
      </c>
      <c r="TE100" t="str">
        <f>IF('[1]Data Checking'!TI100="","",'[1]Data Checking'!TI100)</f>
        <v/>
      </c>
      <c r="TF100" t="str">
        <f>IF('[1]Data Checking'!TJ100="","",'[1]Data Checking'!TJ100)</f>
        <v/>
      </c>
      <c r="TG100" t="str">
        <f>IF('[1]Data Checking'!TK100="","",'[1]Data Checking'!TK100)</f>
        <v/>
      </c>
      <c r="TH100" t="str">
        <f>IF('[1]Data Checking'!TL100="","",'[1]Data Checking'!TL100)</f>
        <v/>
      </c>
      <c r="TI100" t="str">
        <f>IF('[1]Data Checking'!TM100="","",'[1]Data Checking'!TM100)</f>
        <v/>
      </c>
      <c r="TJ100">
        <f>IF('[1]Data Checking'!TN100="","",'[1]Data Checking'!TN100)</f>
        <v>1</v>
      </c>
      <c r="TK100">
        <f>IF('[1]Data Checking'!TO100="","",'[1]Data Checking'!TO100)</f>
        <v>1</v>
      </c>
      <c r="TL100">
        <f>IF('[1]Data Checking'!TP100="","",'[1]Data Checking'!TP100)</f>
        <v>1</v>
      </c>
      <c r="TM100">
        <f>IF('[1]Data Checking'!TQ100="","",'[1]Data Checking'!TQ100)</f>
        <v>1</v>
      </c>
      <c r="TN100">
        <f>IF('[1]Data Checking'!TR100="","",'[1]Data Checking'!TR100)</f>
        <v>1</v>
      </c>
      <c r="TO100" t="str">
        <f>IF('[1]Data Checking'!TS100="","",'[1]Data Checking'!TS100)</f>
        <v/>
      </c>
      <c r="TP100" t="str">
        <f>IF('[1]Data Checking'!TT100="","",'[1]Data Checking'!TT100)</f>
        <v/>
      </c>
      <c r="TQ100">
        <f>IF('[1]Data Checking'!TU100="","",'[1]Data Checking'!TU100)</f>
        <v>238059381</v>
      </c>
      <c r="TR100" t="str">
        <f>IF('[1]Data Checking'!TV100="","",'[1]Data Checking'!TV100)</f>
        <v>3eb363c5-b305-4b44-95c5-f7961de2a3fb</v>
      </c>
      <c r="TS100">
        <f>IF('[1]Data Checking'!TW100="","",'[1]Data Checking'!TW100)</f>
        <v>44532.534699074073</v>
      </c>
      <c r="TT100" t="str">
        <f>IF('[1]Data Checking'!TX100="","",'[1]Data Checking'!TX100)</f>
        <v/>
      </c>
      <c r="TU100" t="str">
        <f>IF('[1]Data Checking'!TY100="","",'[1]Data Checking'!TY100)</f>
        <v/>
      </c>
      <c r="TV100" t="str">
        <f>IF('[1]Data Checking'!TZ100="","",'[1]Data Checking'!TZ100)</f>
        <v>submitted_via_web</v>
      </c>
      <c r="TW100" t="str">
        <f>IF('[1]Data Checking'!UA100="","",'[1]Data Checking'!UA100)</f>
        <v>icsm_haiti</v>
      </c>
      <c r="TX100" t="str">
        <f>IF('[1]Data Checking'!UB100="","",'[1]Data Checking'!UB100)</f>
        <v/>
      </c>
      <c r="TY100">
        <f>IF('[1]Data Checking'!UC100="","",'[1]Data Checking'!UC100)</f>
        <v>102</v>
      </c>
      <c r="TZ100" t="str">
        <f>IF('[1]Data Checking'!UD100="","",'[1]Data Checking'!UD100)</f>
        <v/>
      </c>
      <c r="UA100" t="e">
        <f>IF('[1]Data Checking'!UL100="","",'[1]Data Checking'!UL100)</f>
        <v>#REF!</v>
      </c>
      <c r="UB100" t="e">
        <f>IF('[1]Data Checking'!UM100="","",'[1]Data Checking'!UM100)</f>
        <v>#REF!</v>
      </c>
      <c r="UC100" t="e">
        <f>IF('[1]Data Checking'!UN100="","",'[1]Data Checking'!UN100)</f>
        <v>#REF!</v>
      </c>
    </row>
    <row r="101" spans="1:549">
      <c r="A101">
        <f>IF('[1]Data Checking'!D101="","",'[1]Data Checking'!D101)</f>
        <v>44526.502231099526</v>
      </c>
      <c r="B101">
        <f>IF('[1]Data Checking'!E101="","",'[1]Data Checking'!E101)</f>
        <v>44526.511025428241</v>
      </c>
      <c r="C101">
        <f>IF('[1]Data Checking'!F101="","",'[1]Data Checking'!F101)</f>
        <v>44526</v>
      </c>
      <c r="D101" t="str">
        <f>IF('[1]Data Checking'!H101="","",'[1]Data Checking'!H101)</f>
        <v>audit.csv</v>
      </c>
      <c r="E101" t="str">
        <f>IF('[1]Data Checking'!I101="","",'[1]Data Checking'!I101)</f>
        <v>icsm_haiti</v>
      </c>
      <c r="F101" t="str">
        <f>IF('[1]Data Checking'!J101="","",'[1]Data Checking'!J101)</f>
        <v/>
      </c>
      <c r="G101" t="str">
        <f>IF('[1]Data Checking'!K101="","",'[1]Data Checking'!K101)</f>
        <v>0</v>
      </c>
      <c r="H101">
        <f>IF('[1]Data Checking'!L101="","",'[1]Data Checking'!L101)</f>
        <v>44526</v>
      </c>
      <c r="I101" t="str">
        <f>IF('[1]Data Checking'!M101="","",'[1]Data Checking'!M101)</f>
        <v>GOAL</v>
      </c>
      <c r="J101" t="str">
        <f>IF('[1]Data Checking'!N101="","",'[1]Data Checking'!N101)</f>
        <v/>
      </c>
      <c r="K101" t="str">
        <f>IF('[1]Data Checking'!O101="","",'[1]Data Checking'!O101)</f>
        <v>goal</v>
      </c>
      <c r="L101" t="str">
        <f>IF('[1]Data Checking'!P101="","",'[1]Data Checking'!P101)</f>
        <v>GOAL</v>
      </c>
      <c r="M101" t="str">
        <f>IF('[1]Data Checking'!Q101="","",'[1]Data Checking'!Q101)</f>
        <v>GOAL</v>
      </c>
      <c r="N101" t="str">
        <f>IF('[1]Data Checking'!R101="","",'[1]Data Checking'!R101)</f>
        <v>Goal enquêteur 1</v>
      </c>
      <c r="O101" t="str">
        <f>IF('[1]Data Checking'!S101="","",'[1]Data Checking'!S101)</f>
        <v/>
      </c>
      <c r="P101" t="str">
        <f>IF('[1]Data Checking'!T101="","",'[1]Data Checking'!T101)</f>
        <v>goal_1</v>
      </c>
      <c r="Q101" t="str">
        <f>IF('[1]Data Checking'!U101="","",'[1]Data Checking'!U101)</f>
        <v>Goal enquêteur 1</v>
      </c>
      <c r="R101" t="str">
        <f>IF('[1]Data Checking'!V101="","",'[1]Data Checking'!V101)</f>
        <v>Goal enquêteur 1</v>
      </c>
      <c r="S101" t="str">
        <f>IF('[1]Data Checking'!W101="","",'[1]Data Checking'!W101)</f>
        <v>Ouest</v>
      </c>
      <c r="T101" t="str">
        <f>IF('[1]Data Checking'!X101="","",'[1]Data Checking'!X101)</f>
        <v>Port-au-Prince</v>
      </c>
      <c r="U101" t="str">
        <f>IF('[1]Data Checking'!Y101="","",'[1]Data Checking'!Y101)</f>
        <v>HT0111</v>
      </c>
      <c r="V101" t="str">
        <f>IF('[1]Data Checking'!Z101="","",'[1]Data Checking'!Z101)</f>
        <v>Port-au-Prince</v>
      </c>
      <c r="W101" t="str">
        <f>IF('[1]Data Checking'!AA101="","",'[1]Data Checking'!AA101)</f>
        <v>1ere Section Turgeau</v>
      </c>
      <c r="X101" t="str">
        <f>IF('[1]Data Checking'!AB101="","",'[1]Data Checking'!AB101)</f>
        <v>HT0111-03</v>
      </c>
      <c r="Y101" t="str">
        <f>IF('[1]Data Checking'!AC101="","",'[1]Data Checking'!AC101)</f>
        <v>3e Section Martissant</v>
      </c>
      <c r="Z101" t="str">
        <f>IF('[1]Data Checking'!AD101="","",'[1]Data Checking'!AD101)</f>
        <v>Centre-ville de Port-au-Prince / Salomon</v>
      </c>
      <c r="AA101" t="str">
        <f>IF('[1]Data Checking'!AE101="","",'[1]Data Checking'!AE101)</f>
        <v/>
      </c>
      <c r="AB101" t="str">
        <f>IF('[1]Data Checking'!AF101="","",'[1]Data Checking'!AF101)</f>
        <v>pap_1</v>
      </c>
      <c r="AC101" t="str">
        <f>IF('[1]Data Checking'!AG101="","",'[1]Data Checking'!AG101)</f>
        <v>Centre-ville de Port-au-Prince / Salomon</v>
      </c>
      <c r="AD101" t="str">
        <f>IF('[1]Data Checking'!AH101="","",'[1]Data Checking'!AH101)</f>
        <v>Centre-ville de Port-au-Prince / Salomon</v>
      </c>
      <c r="AE101" t="str">
        <f>IF('[1]Data Checking'!AI101="","",'[1]Data Checking'!AI101)</f>
        <v>Marché Salomon</v>
      </c>
      <c r="AF101" t="str">
        <f>IF('[1]Data Checking'!AJ101="","",'[1]Data Checking'!AJ101)</f>
        <v/>
      </c>
      <c r="AG101" t="str">
        <f>IF('[1]Data Checking'!AK101="","",'[1]Data Checking'!AK101)</f>
        <v>salomon</v>
      </c>
      <c r="AH101" t="str">
        <f>IF('[1]Data Checking'!AL101="","",'[1]Data Checking'!AL101)</f>
        <v>Marché Salomon</v>
      </c>
      <c r="AI101" t="str">
        <f>IF('[1]Data Checking'!AM101="","",'[1]Data Checking'!AM101)</f>
        <v>Marché Salomon</v>
      </c>
      <c r="AJ101" t="str">
        <f>IF('[1]Data Checking'!AN101="","",'[1]Data Checking'!AN101)</f>
        <v>Milieu urbain</v>
      </c>
      <c r="AK101" t="str">
        <f>IF('[1]Data Checking'!AO101="","",'[1]Data Checking'!AO101)</f>
        <v>Enquête auprès d'un client (pour l'eau de boisson et la situation sécuritaire)</v>
      </c>
      <c r="AL101" t="str">
        <f>IF('[1]Data Checking'!AP101="","",'[1]Data Checking'!AP101)</f>
        <v>Oui</v>
      </c>
      <c r="AM101" t="str">
        <f>IF('[1]Data Checking'!AQ101="","",'[1]Data Checking'!AQ101)</f>
        <v/>
      </c>
      <c r="AN101" t="str">
        <f>IF('[1]Data Checking'!AR101="","",'[1]Data Checking'!AR101)</f>
        <v>Oui</v>
      </c>
      <c r="AO101" t="str">
        <f>IF('[1]Data Checking'!AS101="","",'[1]Data Checking'!AS101)</f>
        <v/>
      </c>
      <c r="AP101" t="str">
        <f>IF('[1]Data Checking'!AT101="","",'[1]Data Checking'!AT101)</f>
        <v>Homme</v>
      </c>
      <c r="AQ101">
        <f>IF('[1]Data Checking'!AU101="","",'[1]Data Checking'!AU101)</f>
        <v>44526</v>
      </c>
      <c r="AR101">
        <f>IF('[1]Data Checking'!AV101="","",'[1]Data Checking'!AV101)</f>
        <v>44526</v>
      </c>
      <c r="AS101" t="str">
        <f>IF('[1]Data Checking'!AW101="","",'[1]Data Checking'!AW101)</f>
        <v/>
      </c>
      <c r="AT101" t="str">
        <f>IF('[1]Data Checking'!AX101="","",'[1]Data Checking'!AX101)</f>
        <v/>
      </c>
      <c r="AU101" t="str">
        <f>IF('[1]Data Checking'!AY101="","",'[1]Data Checking'!AY101)</f>
        <v/>
      </c>
      <c r="AV101" t="str">
        <f>IF('[1]Data Checking'!AZ101="","",'[1]Data Checking'!AZ101)</f>
        <v/>
      </c>
      <c r="AW101" t="str">
        <f>IF('[1]Data Checking'!BA101="","",'[1]Data Checking'!BA101)</f>
        <v/>
      </c>
      <c r="AX101" t="str">
        <f>IF('[1]Data Checking'!BB101="","",'[1]Data Checking'!BB101)</f>
        <v/>
      </c>
      <c r="AY101" t="str">
        <f>IF('[1]Data Checking'!BC101="","",'[1]Data Checking'!BC101)</f>
        <v/>
      </c>
      <c r="AZ101" t="str">
        <f>IF('[1]Data Checking'!BD101="","",'[1]Data Checking'!BD101)</f>
        <v/>
      </c>
      <c r="BA101" t="str">
        <f>IF('[1]Data Checking'!BE101="","",'[1]Data Checking'!BE101)</f>
        <v/>
      </c>
      <c r="BB101" t="str">
        <f>IF('[1]Data Checking'!BF101="","",'[1]Data Checking'!BF101)</f>
        <v/>
      </c>
      <c r="BC101" t="str">
        <f>IF('[1]Data Checking'!BG101="","",'[1]Data Checking'!BG101)</f>
        <v/>
      </c>
      <c r="BD101" t="str">
        <f>IF('[1]Data Checking'!BH101="","",'[1]Data Checking'!BH101)</f>
        <v/>
      </c>
      <c r="BE101" t="str">
        <f>IF('[1]Data Checking'!BI101="","",'[1]Data Checking'!BI101)</f>
        <v/>
      </c>
      <c r="BF101" t="str">
        <f>IF('[1]Data Checking'!BJ101="","",'[1]Data Checking'!BJ101)</f>
        <v/>
      </c>
      <c r="BG101" t="str">
        <f>IF('[1]Data Checking'!BK101="","",'[1]Data Checking'!BK101)</f>
        <v/>
      </c>
      <c r="BH101" t="str">
        <f>IF('[1]Data Checking'!BL101="","",'[1]Data Checking'!BL101)</f>
        <v/>
      </c>
      <c r="BI101" t="str">
        <f>IF('[1]Data Checking'!BM101="","",'[1]Data Checking'!BM101)</f>
        <v/>
      </c>
      <c r="BJ101" t="str">
        <f>IF('[1]Data Checking'!BN101="","",'[1]Data Checking'!BN101)</f>
        <v/>
      </c>
      <c r="BK101" t="str">
        <f>IF('[1]Data Checking'!BO101="","",'[1]Data Checking'!BO101)</f>
        <v/>
      </c>
      <c r="BL101" t="str">
        <f>IF('[1]Data Checking'!BP101="","",'[1]Data Checking'!BP101)</f>
        <v/>
      </c>
      <c r="BM101" t="str">
        <f>IF('[1]Data Checking'!BQ101="","",'[1]Data Checking'!BQ101)</f>
        <v/>
      </c>
      <c r="BN101" t="str">
        <f>IF('[1]Data Checking'!BR101="","",'[1]Data Checking'!BR101)</f>
        <v/>
      </c>
      <c r="BO101" t="str">
        <f>IF('[1]Data Checking'!BS101="","",'[1]Data Checking'!BS101)</f>
        <v/>
      </c>
      <c r="BP101" t="str">
        <f>IF('[1]Data Checking'!BT101="","",'[1]Data Checking'!BT101)</f>
        <v/>
      </c>
      <c r="BQ101" t="str">
        <f>IF('[1]Data Checking'!BU101="","",'[1]Data Checking'!BU101)</f>
        <v/>
      </c>
      <c r="BR101" t="str">
        <f>IF('[1]Data Checking'!BV101="","",'[1]Data Checking'!BV101)</f>
        <v/>
      </c>
      <c r="BS101" t="str">
        <f>IF('[1]Data Checking'!BW101="","",'[1]Data Checking'!BW101)</f>
        <v/>
      </c>
      <c r="BT101" t="str">
        <f>IF('[1]Data Checking'!BX101="","",'[1]Data Checking'!BX101)</f>
        <v/>
      </c>
      <c r="BU101" t="str">
        <f>IF('[1]Data Checking'!BY101="","",'[1]Data Checking'!BY101)</f>
        <v/>
      </c>
      <c r="BV101" t="str">
        <f>IF('[1]Data Checking'!BZ101="","",'[1]Data Checking'!BZ101)</f>
        <v/>
      </c>
      <c r="BW101" t="str">
        <f>IF('[1]Data Checking'!CA101="","",'[1]Data Checking'!CA101)</f>
        <v/>
      </c>
      <c r="BX101" t="str">
        <f>IF('[1]Data Checking'!CB101="","",'[1]Data Checking'!CB101)</f>
        <v/>
      </c>
      <c r="BY101" t="str">
        <f>IF('[1]Data Checking'!CC101="","",'[1]Data Checking'!CC101)</f>
        <v/>
      </c>
      <c r="BZ101" t="str">
        <f>IF('[1]Data Checking'!CD101="","",'[1]Data Checking'!CD101)</f>
        <v/>
      </c>
      <c r="CA101" t="str">
        <f>IF('[1]Data Checking'!CE101="","",'[1]Data Checking'!CE101)</f>
        <v/>
      </c>
      <c r="CB101" t="str">
        <f>IF('[1]Data Checking'!CF101="","",'[1]Data Checking'!CF101)</f>
        <v/>
      </c>
      <c r="CC101" t="str">
        <f>IF('[1]Data Checking'!CG101="","",'[1]Data Checking'!CG101)</f>
        <v/>
      </c>
      <c r="CD101" t="str">
        <f>IF('[1]Data Checking'!CH101="","",'[1]Data Checking'!CH101)</f>
        <v/>
      </c>
      <c r="CE101" t="str">
        <f>IF('[1]Data Checking'!CI101="","",'[1]Data Checking'!CI101)</f>
        <v/>
      </c>
      <c r="CF101" t="str">
        <f>IF('[1]Data Checking'!CJ101="","",'[1]Data Checking'!CJ101)</f>
        <v/>
      </c>
      <c r="CG101" t="str">
        <f>IF('[1]Data Checking'!CK101="","",'[1]Data Checking'!CK101)</f>
        <v/>
      </c>
      <c r="CH101" t="str">
        <f>IF('[1]Data Checking'!CL101="","",'[1]Data Checking'!CL101)</f>
        <v/>
      </c>
      <c r="CI101" t="str">
        <f>IF('[1]Data Checking'!CM101="","",'[1]Data Checking'!CM101)</f>
        <v/>
      </c>
      <c r="CJ101" t="str">
        <f>IF('[1]Data Checking'!CN101="","",'[1]Data Checking'!CN101)</f>
        <v/>
      </c>
      <c r="CK101" t="str">
        <f>IF('[1]Data Checking'!CO101="","",'[1]Data Checking'!CO101)</f>
        <v/>
      </c>
      <c r="CL101" t="str">
        <f>IF('[1]Data Checking'!CP101="","",'[1]Data Checking'!CP101)</f>
        <v/>
      </c>
      <c r="CM101" t="str">
        <f>IF('[1]Data Checking'!CQ101="","",'[1]Data Checking'!CQ101)</f>
        <v/>
      </c>
      <c r="CN101" t="str">
        <f>IF('[1]Data Checking'!CR101="","",'[1]Data Checking'!CR101)</f>
        <v/>
      </c>
      <c r="CO101" t="str">
        <f>IF('[1]Data Checking'!CS101="","",'[1]Data Checking'!CS101)</f>
        <v/>
      </c>
      <c r="CP101" t="str">
        <f>IF('[1]Data Checking'!CT101="","",'[1]Data Checking'!CT101)</f>
        <v/>
      </c>
      <c r="CQ101" t="str">
        <f>IF('[1]Data Checking'!CU101="","",'[1]Data Checking'!CU101)</f>
        <v/>
      </c>
      <c r="CR101" t="str">
        <f>IF('[1]Data Checking'!CV101="","",'[1]Data Checking'!CV101)</f>
        <v/>
      </c>
      <c r="CS101" t="str">
        <f>IF('[1]Data Checking'!CW101="","",'[1]Data Checking'!CW101)</f>
        <v/>
      </c>
      <c r="CT101" t="str">
        <f>IF('[1]Data Checking'!CX101="","",'[1]Data Checking'!CX101)</f>
        <v/>
      </c>
      <c r="CU101" t="str">
        <f>IF('[1]Data Checking'!CY101="","",'[1]Data Checking'!CY101)</f>
        <v/>
      </c>
      <c r="CV101" t="str">
        <f>IF('[1]Data Checking'!CZ101="","",'[1]Data Checking'!CZ101)</f>
        <v/>
      </c>
      <c r="CW101" t="str">
        <f>IF('[1]Data Checking'!DA101="","",'[1]Data Checking'!DA101)</f>
        <v/>
      </c>
      <c r="CX101" t="str">
        <f>IF('[1]Data Checking'!DB101="","",'[1]Data Checking'!DB101)</f>
        <v/>
      </c>
      <c r="CY101" t="str">
        <f>IF('[1]Data Checking'!DC101="","",'[1]Data Checking'!DC101)</f>
        <v/>
      </c>
      <c r="CZ101" t="str">
        <f>IF('[1]Data Checking'!DD101="","",'[1]Data Checking'!DD101)</f>
        <v/>
      </c>
      <c r="DA101" t="str">
        <f>IF('[1]Data Checking'!DE101="","",'[1]Data Checking'!DE101)</f>
        <v/>
      </c>
      <c r="DB101" t="str">
        <f>IF('[1]Data Checking'!DF101="","",'[1]Data Checking'!DF101)</f>
        <v/>
      </c>
      <c r="DC101" t="str">
        <f>IF('[1]Data Checking'!DG101="","",'[1]Data Checking'!DG101)</f>
        <v/>
      </c>
      <c r="DD101" t="str">
        <f>IF('[1]Data Checking'!DH101="","",'[1]Data Checking'!DH101)</f>
        <v/>
      </c>
      <c r="DE101" t="str">
        <f>IF('[1]Data Checking'!DI101="","",'[1]Data Checking'!DI101)</f>
        <v/>
      </c>
      <c r="DF101" t="str">
        <f>IF('[1]Data Checking'!DJ101="","",'[1]Data Checking'!DJ101)</f>
        <v/>
      </c>
      <c r="DG101" t="str">
        <f>IF('[1]Data Checking'!DK101="","",'[1]Data Checking'!DK101)</f>
        <v/>
      </c>
      <c r="DH101" t="str">
        <f>IF('[1]Data Checking'!DL101="","",'[1]Data Checking'!DL101)</f>
        <v/>
      </c>
      <c r="DI101" t="str">
        <f>IF('[1]Data Checking'!DM101="","",'[1]Data Checking'!DM101)</f>
        <v/>
      </c>
      <c r="DJ101" t="str">
        <f>IF('[1]Data Checking'!DN101="","",'[1]Data Checking'!DN101)</f>
        <v/>
      </c>
      <c r="DK101" t="str">
        <f>IF('[1]Data Checking'!DO101="","",'[1]Data Checking'!DO101)</f>
        <v/>
      </c>
      <c r="DL101" t="str">
        <f>IF('[1]Data Checking'!DP101="","",'[1]Data Checking'!DP101)</f>
        <v/>
      </c>
      <c r="DM101" t="str">
        <f>IF('[1]Data Checking'!DQ101="","",'[1]Data Checking'!DQ101)</f>
        <v/>
      </c>
      <c r="DN101" t="str">
        <f>IF('[1]Data Checking'!DR101="","",'[1]Data Checking'!DR101)</f>
        <v/>
      </c>
      <c r="DO101" t="str">
        <f>IF('[1]Data Checking'!DS101="","",'[1]Data Checking'!DS101)</f>
        <v/>
      </c>
      <c r="DP101" t="str">
        <f>IF('[1]Data Checking'!DT101="","",'[1]Data Checking'!DT101)</f>
        <v/>
      </c>
      <c r="DQ101" t="str">
        <f>IF('[1]Data Checking'!DU101="","",'[1]Data Checking'!DU101)</f>
        <v/>
      </c>
      <c r="DR101" t="str">
        <f>IF('[1]Data Checking'!DV101="","",'[1]Data Checking'!DV101)</f>
        <v/>
      </c>
      <c r="DS101" t="str">
        <f>IF('[1]Data Checking'!DW101="","",'[1]Data Checking'!DW101)</f>
        <v/>
      </c>
      <c r="DT101" t="str">
        <f>IF('[1]Data Checking'!DX101="","",'[1]Data Checking'!DX101)</f>
        <v/>
      </c>
      <c r="DU101" t="str">
        <f>IF('[1]Data Checking'!DY101="","",'[1]Data Checking'!DY101)</f>
        <v/>
      </c>
      <c r="DV101" t="str">
        <f>IF('[1]Data Checking'!DZ101="","",'[1]Data Checking'!DZ101)</f>
        <v/>
      </c>
      <c r="DW101" t="str">
        <f>IF('[1]Data Checking'!EA101="","",'[1]Data Checking'!EA101)</f>
        <v/>
      </c>
      <c r="DX101" t="str">
        <f>IF('[1]Data Checking'!EB101="","",'[1]Data Checking'!EB101)</f>
        <v/>
      </c>
      <c r="DY101" t="str">
        <f>IF('[1]Data Checking'!EC101="","",'[1]Data Checking'!EC101)</f>
        <v/>
      </c>
      <c r="DZ101" t="str">
        <f>IF('[1]Data Checking'!ED101="","",'[1]Data Checking'!ED101)</f>
        <v/>
      </c>
      <c r="EA101" t="str">
        <f>IF('[1]Data Checking'!EE101="","",'[1]Data Checking'!EE101)</f>
        <v/>
      </c>
      <c r="EB101" t="str">
        <f>IF('[1]Data Checking'!EF101="","",'[1]Data Checking'!EF101)</f>
        <v/>
      </c>
      <c r="EC101" t="str">
        <f>IF('[1]Data Checking'!EG101="","",'[1]Data Checking'!EG101)</f>
        <v/>
      </c>
      <c r="ED101" t="str">
        <f>IF('[1]Data Checking'!EH101="","",'[1]Data Checking'!EH101)</f>
        <v/>
      </c>
      <c r="EE101" t="str">
        <f>IF('[1]Data Checking'!EI101="","",'[1]Data Checking'!EI101)</f>
        <v/>
      </c>
      <c r="EF101" t="str">
        <f>IF('[1]Data Checking'!EJ101="","",'[1]Data Checking'!EJ101)</f>
        <v/>
      </c>
      <c r="EG101" t="str">
        <f>IF('[1]Data Checking'!EK101="","",'[1]Data Checking'!EK101)</f>
        <v/>
      </c>
      <c r="EH101" t="str">
        <f>IF('[1]Data Checking'!EL101="","",'[1]Data Checking'!EL101)</f>
        <v/>
      </c>
      <c r="EI101" t="str">
        <f>IF('[1]Data Checking'!EM101="","",'[1]Data Checking'!EM101)</f>
        <v/>
      </c>
      <c r="EJ101" t="str">
        <f>IF('[1]Data Checking'!EN101="","",'[1]Data Checking'!EN101)</f>
        <v/>
      </c>
      <c r="EK101" t="str">
        <f>IF('[1]Data Checking'!EO101="","",'[1]Data Checking'!EO101)</f>
        <v/>
      </c>
      <c r="EL101" t="str">
        <f>IF('[1]Data Checking'!EP101="","",'[1]Data Checking'!EP101)</f>
        <v/>
      </c>
      <c r="EM101" t="str">
        <f>IF('[1]Data Checking'!EQ101="","",'[1]Data Checking'!EQ101)</f>
        <v/>
      </c>
      <c r="EN101" t="str">
        <f>IF('[1]Data Checking'!ER101="","",'[1]Data Checking'!ER101)</f>
        <v/>
      </c>
      <c r="EO101" t="str">
        <f>IF('[1]Data Checking'!ES101="","",'[1]Data Checking'!ES101)</f>
        <v/>
      </c>
      <c r="EP101" t="str">
        <f>IF('[1]Data Checking'!ET101="","",'[1]Data Checking'!ET101)</f>
        <v/>
      </c>
      <c r="EQ101" t="str">
        <f>IF('[1]Data Checking'!EU101="","",'[1]Data Checking'!EU101)</f>
        <v/>
      </c>
      <c r="ER101" t="str">
        <f>IF('[1]Data Checking'!EV101="","",'[1]Data Checking'!EV101)</f>
        <v/>
      </c>
      <c r="ES101" t="str">
        <f>IF('[1]Data Checking'!EW101="","",'[1]Data Checking'!EW101)</f>
        <v/>
      </c>
      <c r="ET101" t="str">
        <f>IF('[1]Data Checking'!EX101="","",'[1]Data Checking'!EX101)</f>
        <v/>
      </c>
      <c r="EU101" t="str">
        <f>IF('[1]Data Checking'!EY101="","",'[1]Data Checking'!EY101)</f>
        <v/>
      </c>
      <c r="EV101" t="str">
        <f>IF('[1]Data Checking'!EZ101="","",'[1]Data Checking'!EZ101)</f>
        <v/>
      </c>
      <c r="EW101" t="str">
        <f>IF('[1]Data Checking'!FA101="","",'[1]Data Checking'!FA101)</f>
        <v/>
      </c>
      <c r="EX101" t="str">
        <f>IF('[1]Data Checking'!FB101="","",'[1]Data Checking'!FB101)</f>
        <v/>
      </c>
      <c r="EY101" t="str">
        <f>IF('[1]Data Checking'!FC101="","",'[1]Data Checking'!FC101)</f>
        <v/>
      </c>
      <c r="EZ101" t="str">
        <f>IF('[1]Data Checking'!FD101="","",'[1]Data Checking'!FD101)</f>
        <v/>
      </c>
      <c r="FA101" t="str">
        <f>IF('[1]Data Checking'!FE101="","",'[1]Data Checking'!FE101)</f>
        <v/>
      </c>
      <c r="FB101" t="str">
        <f>IF('[1]Data Checking'!FF101="","",'[1]Data Checking'!FF101)</f>
        <v/>
      </c>
      <c r="FC101" t="str">
        <f>IF('[1]Data Checking'!FG101="","",'[1]Data Checking'!FG101)</f>
        <v/>
      </c>
      <c r="FD101" t="str">
        <f>IF('[1]Data Checking'!FH101="","",'[1]Data Checking'!FH101)</f>
        <v/>
      </c>
      <c r="FE101" t="str">
        <f>IF('[1]Data Checking'!FI101="","",'[1]Data Checking'!FI101)</f>
        <v/>
      </c>
      <c r="FF101" t="str">
        <f>IF('[1]Data Checking'!FJ101="","",'[1]Data Checking'!FJ101)</f>
        <v/>
      </c>
      <c r="FG101" t="str">
        <f>IF('[1]Data Checking'!FK101="","",'[1]Data Checking'!FK101)</f>
        <v/>
      </c>
      <c r="FH101" t="str">
        <f>IF('[1]Data Checking'!FL101="","",'[1]Data Checking'!FL101)</f>
        <v/>
      </c>
      <c r="FI101" t="str">
        <f>IF('[1]Data Checking'!FM101="","",'[1]Data Checking'!FM101)</f>
        <v/>
      </c>
      <c r="FJ101" t="str">
        <f>IF('[1]Data Checking'!FN101="","",'[1]Data Checking'!FN101)</f>
        <v/>
      </c>
      <c r="FK101" t="str">
        <f>IF('[1]Data Checking'!FO101="","",'[1]Data Checking'!FO101)</f>
        <v/>
      </c>
      <c r="FL101" t="str">
        <f>IF('[1]Data Checking'!FP101="","",'[1]Data Checking'!FP101)</f>
        <v/>
      </c>
      <c r="FM101" t="str">
        <f>IF('[1]Data Checking'!FQ101="","",'[1]Data Checking'!FQ101)</f>
        <v/>
      </c>
      <c r="FN101" t="str">
        <f>IF('[1]Data Checking'!FR101="","",'[1]Data Checking'!FR101)</f>
        <v/>
      </c>
      <c r="FO101" t="str">
        <f>IF('[1]Data Checking'!FS101="","",'[1]Data Checking'!FS101)</f>
        <v/>
      </c>
      <c r="FP101" t="str">
        <f>IF('[1]Data Checking'!FT101="","",'[1]Data Checking'!FT101)</f>
        <v/>
      </c>
      <c r="FQ101" t="str">
        <f>IF('[1]Data Checking'!FU101="","",'[1]Data Checking'!FU101)</f>
        <v/>
      </c>
      <c r="FR101" t="str">
        <f>IF('[1]Data Checking'!FV101="","",'[1]Data Checking'!FV101)</f>
        <v/>
      </c>
      <c r="FS101" t="str">
        <f>IF('[1]Data Checking'!FW101="","",'[1]Data Checking'!FW101)</f>
        <v/>
      </c>
      <c r="FT101" t="str">
        <f>IF('[1]Data Checking'!FX101="","",'[1]Data Checking'!FX101)</f>
        <v/>
      </c>
      <c r="FU101" t="str">
        <f>IF('[1]Data Checking'!FY101="","",'[1]Data Checking'!FY101)</f>
        <v/>
      </c>
      <c r="FV101" t="str">
        <f>IF('[1]Data Checking'!FZ101="","",'[1]Data Checking'!FZ101)</f>
        <v/>
      </c>
      <c r="FW101" t="str">
        <f>IF('[1]Data Checking'!GA101="","",'[1]Data Checking'!GA101)</f>
        <v/>
      </c>
      <c r="FX101" t="str">
        <f>IF('[1]Data Checking'!GB101="","",'[1]Data Checking'!GB101)</f>
        <v/>
      </c>
      <c r="FY101" t="str">
        <f>IF('[1]Data Checking'!GC101="","",'[1]Data Checking'!GC101)</f>
        <v/>
      </c>
      <c r="FZ101" t="str">
        <f>IF('[1]Data Checking'!GD101="","",'[1]Data Checking'!GD101)</f>
        <v/>
      </c>
      <c r="GA101" t="str">
        <f>IF('[1]Data Checking'!GE101="","",'[1]Data Checking'!GE101)</f>
        <v/>
      </c>
      <c r="GB101" t="str">
        <f>IF('[1]Data Checking'!GF101="","",'[1]Data Checking'!GF101)</f>
        <v/>
      </c>
      <c r="GC101" t="str">
        <f>IF('[1]Data Checking'!GG101="","",'[1]Data Checking'!GG101)</f>
        <v/>
      </c>
      <c r="GD101" t="str">
        <f>IF('[1]Data Checking'!GH101="","",'[1]Data Checking'!GH101)</f>
        <v/>
      </c>
      <c r="GE101" t="str">
        <f>IF('[1]Data Checking'!GI101="","",'[1]Data Checking'!GI101)</f>
        <v/>
      </c>
      <c r="GF101" t="str">
        <f>IF('[1]Data Checking'!GJ101="","",'[1]Data Checking'!GJ101)</f>
        <v/>
      </c>
      <c r="GG101" t="str">
        <f>IF('[1]Data Checking'!GK101="","",'[1]Data Checking'!GK101)</f>
        <v/>
      </c>
      <c r="GH101" t="str">
        <f>IF('[1]Data Checking'!GL101="","",'[1]Data Checking'!GL101)</f>
        <v/>
      </c>
      <c r="GI101" t="str">
        <f>IF('[1]Data Checking'!GM101="","",'[1]Data Checking'!GM101)</f>
        <v/>
      </c>
      <c r="GJ101" t="str">
        <f>IF('[1]Data Checking'!GN101="","",'[1]Data Checking'!GN101)</f>
        <v/>
      </c>
      <c r="GK101" t="str">
        <f>IF('[1]Data Checking'!GO101="","",'[1]Data Checking'!GO101)</f>
        <v/>
      </c>
      <c r="GL101" t="str">
        <f>IF('[1]Data Checking'!GP101="","",'[1]Data Checking'!GP101)</f>
        <v/>
      </c>
      <c r="GM101" t="str">
        <f>IF('[1]Data Checking'!GQ101="","",'[1]Data Checking'!GQ101)</f>
        <v/>
      </c>
      <c r="GN101" t="str">
        <f>IF('[1]Data Checking'!GR101="","",'[1]Data Checking'!GR101)</f>
        <v/>
      </c>
      <c r="GO101" t="str">
        <f>IF('[1]Data Checking'!GS101="","",'[1]Data Checking'!GS101)</f>
        <v/>
      </c>
      <c r="GP101" t="str">
        <f>IF('[1]Data Checking'!GT101="","",'[1]Data Checking'!GT101)</f>
        <v/>
      </c>
      <c r="GQ101" t="str">
        <f>IF('[1]Data Checking'!GU101="","",'[1]Data Checking'!GU101)</f>
        <v/>
      </c>
      <c r="GR101" t="str">
        <f>IF('[1]Data Checking'!GV101="","",'[1]Data Checking'!GV101)</f>
        <v/>
      </c>
      <c r="GS101" t="str">
        <f>IF('[1]Data Checking'!GW101="","",'[1]Data Checking'!GW101)</f>
        <v/>
      </c>
      <c r="GT101" t="str">
        <f>IF('[1]Data Checking'!GX101="","",'[1]Data Checking'!GX101)</f>
        <v/>
      </c>
      <c r="GU101" t="str">
        <f>IF('[1]Data Checking'!GY101="","",'[1]Data Checking'!GY101)</f>
        <v/>
      </c>
      <c r="GV101" t="str">
        <f>IF('[1]Data Checking'!GZ101="","",'[1]Data Checking'!GZ101)</f>
        <v/>
      </c>
      <c r="GW101" t="str">
        <f>IF('[1]Data Checking'!HA101="","",'[1]Data Checking'!HA101)</f>
        <v/>
      </c>
      <c r="GX101" t="str">
        <f>IF('[1]Data Checking'!HB101="","",'[1]Data Checking'!HB101)</f>
        <v/>
      </c>
      <c r="GY101" t="str">
        <f>IF('[1]Data Checking'!HC101="","",'[1]Data Checking'!HC101)</f>
        <v/>
      </c>
      <c r="GZ101" t="str">
        <f>IF('[1]Data Checking'!HD101="","",'[1]Data Checking'!HD101)</f>
        <v/>
      </c>
      <c r="HA101" t="str">
        <f>IF('[1]Data Checking'!HE101="","",'[1]Data Checking'!HE101)</f>
        <v/>
      </c>
      <c r="HB101" t="str">
        <f>IF('[1]Data Checking'!HF101="","",'[1]Data Checking'!HF101)</f>
        <v/>
      </c>
      <c r="HC101" t="str">
        <f>IF('[1]Data Checking'!HG101="","",'[1]Data Checking'!HG101)</f>
        <v/>
      </c>
      <c r="HD101" t="str">
        <f>IF('[1]Data Checking'!HH101="","",'[1]Data Checking'!HH101)</f>
        <v/>
      </c>
      <c r="HE101" t="str">
        <f>IF('[1]Data Checking'!HI101="","",'[1]Data Checking'!HI101)</f>
        <v/>
      </c>
      <c r="HF101" t="str">
        <f>IF('[1]Data Checking'!HJ101="","",'[1]Data Checking'!HJ101)</f>
        <v/>
      </c>
      <c r="HG101" t="str">
        <f>IF('[1]Data Checking'!HK101="","",'[1]Data Checking'!HK101)</f>
        <v/>
      </c>
      <c r="HH101" t="str">
        <f>IF('[1]Data Checking'!HL101="","",'[1]Data Checking'!HL101)</f>
        <v/>
      </c>
      <c r="HI101" t="str">
        <f>IF('[1]Data Checking'!HM101="","",'[1]Data Checking'!HM101)</f>
        <v/>
      </c>
      <c r="HJ101" t="str">
        <f>IF('[1]Data Checking'!HN101="","",'[1]Data Checking'!HN101)</f>
        <v/>
      </c>
      <c r="HK101" t="str">
        <f>IF('[1]Data Checking'!HO101="","",'[1]Data Checking'!HO101)</f>
        <v/>
      </c>
      <c r="HL101" t="str">
        <f>IF('[1]Data Checking'!HP101="","",'[1]Data Checking'!HP101)</f>
        <v/>
      </c>
      <c r="HM101" t="str">
        <f>IF('[1]Data Checking'!HQ101="","",'[1]Data Checking'!HQ101)</f>
        <v/>
      </c>
      <c r="HN101" t="str">
        <f>IF('[1]Data Checking'!HR101="","",'[1]Data Checking'!HR101)</f>
        <v/>
      </c>
      <c r="HO101" t="str">
        <f>IF('[1]Data Checking'!HS101="","",'[1]Data Checking'!HS101)</f>
        <v/>
      </c>
      <c r="HP101" t="str">
        <f>IF('[1]Data Checking'!HT101="","",'[1]Data Checking'!HT101)</f>
        <v/>
      </c>
      <c r="HQ101" t="str">
        <f>IF('[1]Data Checking'!HU101="","",'[1]Data Checking'!HU101)</f>
        <v/>
      </c>
      <c r="HR101" t="str">
        <f>IF('[1]Data Checking'!HV101="","",'[1]Data Checking'!HV101)</f>
        <v/>
      </c>
      <c r="HS101" t="str">
        <f>IF('[1]Data Checking'!HW101="","",'[1]Data Checking'!HW101)</f>
        <v/>
      </c>
      <c r="HT101" t="str">
        <f>IF('[1]Data Checking'!HX101="","",'[1]Data Checking'!HX101)</f>
        <v/>
      </c>
      <c r="HU101" t="str">
        <f>IF('[1]Data Checking'!HY101="","",'[1]Data Checking'!HY101)</f>
        <v/>
      </c>
      <c r="HV101" t="str">
        <f>IF('[1]Data Checking'!HZ101="","",'[1]Data Checking'!HZ101)</f>
        <v/>
      </c>
      <c r="HW101" t="str">
        <f>IF('[1]Data Checking'!IA101="","",'[1]Data Checking'!IA101)</f>
        <v/>
      </c>
      <c r="HX101" t="str">
        <f>IF('[1]Data Checking'!IB101="","",'[1]Data Checking'!IB101)</f>
        <v/>
      </c>
      <c r="HY101" t="str">
        <f>IF('[1]Data Checking'!IC101="","",'[1]Data Checking'!IC101)</f>
        <v/>
      </c>
      <c r="HZ101" t="str">
        <f>IF('[1]Data Checking'!ID101="","",'[1]Data Checking'!ID101)</f>
        <v/>
      </c>
      <c r="IA101" t="str">
        <f>IF('[1]Data Checking'!IE101="","",'[1]Data Checking'!IE101)</f>
        <v/>
      </c>
      <c r="IB101" t="str">
        <f>IF('[1]Data Checking'!IF101="","",'[1]Data Checking'!IF101)</f>
        <v/>
      </c>
      <c r="IC101" t="str">
        <f>IF('[1]Data Checking'!IG101="","",'[1]Data Checking'!IG101)</f>
        <v/>
      </c>
      <c r="ID101" t="str">
        <f>IF('[1]Data Checking'!IH101="","",'[1]Data Checking'!IH101)</f>
        <v/>
      </c>
      <c r="IE101" t="str">
        <f>IF('[1]Data Checking'!II101="","",'[1]Data Checking'!II101)</f>
        <v/>
      </c>
      <c r="IF101" t="str">
        <f>IF('[1]Data Checking'!IJ101="","",'[1]Data Checking'!IJ101)</f>
        <v/>
      </c>
      <c r="IG101" t="str">
        <f>IF('[1]Data Checking'!IK101="","",'[1]Data Checking'!IK101)</f>
        <v/>
      </c>
      <c r="IH101" t="str">
        <f>IF('[1]Data Checking'!IL101="","",'[1]Data Checking'!IL101)</f>
        <v/>
      </c>
      <c r="II101" t="str">
        <f>IF('[1]Data Checking'!IM101="","",'[1]Data Checking'!IM101)</f>
        <v/>
      </c>
      <c r="IJ101" t="str">
        <f>IF('[1]Data Checking'!IN101="","",'[1]Data Checking'!IN101)</f>
        <v/>
      </c>
      <c r="IK101" t="str">
        <f>IF('[1]Data Checking'!IO101="","",'[1]Data Checking'!IO101)</f>
        <v/>
      </c>
      <c r="IL101" t="str">
        <f>IF('[1]Data Checking'!IP101="","",'[1]Data Checking'!IP101)</f>
        <v/>
      </c>
      <c r="IM101" t="str">
        <f>IF('[1]Data Checking'!IQ101="","",'[1]Data Checking'!IQ101)</f>
        <v/>
      </c>
      <c r="IN101" t="str">
        <f>IF('[1]Data Checking'!IR101="","",'[1]Data Checking'!IR101)</f>
        <v/>
      </c>
      <c r="IO101" t="str">
        <f>IF('[1]Data Checking'!IS101="","",'[1]Data Checking'!IS101)</f>
        <v/>
      </c>
      <c r="IP101" t="str">
        <f>IF('[1]Data Checking'!IT101="","",'[1]Data Checking'!IT101)</f>
        <v/>
      </c>
      <c r="IQ101" t="str">
        <f>IF('[1]Data Checking'!IU101="","",'[1]Data Checking'!IU101)</f>
        <v/>
      </c>
      <c r="IR101" t="str">
        <f>IF('[1]Data Checking'!IV101="","",'[1]Data Checking'!IV101)</f>
        <v/>
      </c>
      <c r="IS101" t="str">
        <f>IF('[1]Data Checking'!IW101="","",'[1]Data Checking'!IW101)</f>
        <v/>
      </c>
      <c r="IT101" t="str">
        <f>IF('[1]Data Checking'!IX101="","",'[1]Data Checking'!IX101)</f>
        <v/>
      </c>
      <c r="IU101" t="str">
        <f>IF('[1]Data Checking'!IY101="","",'[1]Data Checking'!IY101)</f>
        <v/>
      </c>
      <c r="IV101" t="str">
        <f>IF('[1]Data Checking'!IZ101="","",'[1]Data Checking'!IZ101)</f>
        <v/>
      </c>
      <c r="IW101" t="str">
        <f>IF('[1]Data Checking'!JA101="","",'[1]Data Checking'!JA101)</f>
        <v/>
      </c>
      <c r="IX101" t="str">
        <f>IF('[1]Data Checking'!JB101="","",'[1]Data Checking'!JB101)</f>
        <v/>
      </c>
      <c r="IY101" t="str">
        <f>IF('[1]Data Checking'!JC101="","",'[1]Data Checking'!JC101)</f>
        <v/>
      </c>
      <c r="IZ101" t="str">
        <f>IF('[1]Data Checking'!JD101="","",'[1]Data Checking'!JD101)</f>
        <v/>
      </c>
      <c r="JA101" t="str">
        <f>IF('[1]Data Checking'!JE101="","",'[1]Data Checking'!JE101)</f>
        <v/>
      </c>
      <c r="JB101" t="str">
        <f>IF('[1]Data Checking'!JF101="","",'[1]Data Checking'!JF101)</f>
        <v>Oui</v>
      </c>
      <c r="JC101" t="str">
        <f>IF('[1]Data Checking'!JG101="","",'[1]Data Checking'!JG101)</f>
        <v>Oui, je vais parfois/souvent chercher l'eau</v>
      </c>
      <c r="JD101" t="str">
        <f>IF('[1]Data Checking'!JH101="","",'[1]Data Checking'!JH101)</f>
        <v>boutique ou kiosque privé</v>
      </c>
      <c r="JE101" t="str">
        <f>IF('[1]Data Checking'!JI101="","",'[1]Data Checking'!JI101)</f>
        <v/>
      </c>
      <c r="JF101" t="str">
        <f>IF('[1]Data Checking'!JJ101="","",'[1]Data Checking'!JJ101)</f>
        <v>boutique</v>
      </c>
      <c r="JG101" t="str">
        <f>IF('[1]Data Checking'!JK101="","",'[1]Data Checking'!JK101)</f>
        <v>boutik / kiòs priwe</v>
      </c>
      <c r="JH101" t="str">
        <f>IF('[1]Data Checking'!JL101="","",'[1]Data Checking'!JL101)</f>
        <v>boutik / kiòs priwe</v>
      </c>
      <c r="JI101" t="str">
        <f>IF('[1]Data Checking'!JM101="","",'[1]Data Checking'!JM101)</f>
        <v>L'eau est de meilleure qualité</v>
      </c>
      <c r="JJ101" t="str">
        <f>IF('[1]Data Checking'!JN101="","",'[1]Data Checking'!JN101)</f>
        <v/>
      </c>
      <c r="JK101" t="str">
        <f>IF('[1]Data Checking'!JO101="","",'[1]Data Checking'!JO101)</f>
        <v>Moins de 15 min au total</v>
      </c>
      <c r="JL101" t="str">
        <f>IF('[1]Data Checking'!JP101="","",'[1]Data Checking'!JP101)</f>
        <v>gros bidon de 5 gallons (18,9 L)</v>
      </c>
      <c r="JM101" t="str">
        <f>IF('[1]Data Checking'!JQ101="","",'[1]Data Checking'!JQ101)</f>
        <v>5gal</v>
      </c>
      <c r="JN101" t="str">
        <f>IF('[1]Data Checking'!JR101="","",'[1]Data Checking'!JR101)</f>
        <v>bidon ki vo 5 galon (18,9L)</v>
      </c>
      <c r="JO101" t="str">
        <f>IF('[1]Data Checking'!JS101="","",'[1]Data Checking'!JS101)</f>
        <v/>
      </c>
      <c r="JP101" t="str">
        <f>IF('[1]Data Checking'!JT101="","",'[1]Data Checking'!JT101)</f>
        <v/>
      </c>
      <c r="JQ101" t="str">
        <f>IF('[1]Data Checking'!JU101="","",'[1]Data Checking'!JU101)</f>
        <v/>
      </c>
      <c r="JR101" t="str">
        <f>IF('[1]Data Checking'!JV101="","",'[1]Data Checking'!JV101)</f>
        <v/>
      </c>
      <c r="JS101" t="str">
        <f>IF('[1]Data Checking'!JW101="","",'[1]Data Checking'!JW101)</f>
        <v/>
      </c>
      <c r="JT101">
        <f>IF('[1]Data Checking'!JX101="","",'[1]Data Checking'!JX101)</f>
        <v>25</v>
      </c>
      <c r="JU101">
        <f>IF('[1]Data Checking'!JY101="","",'[1]Data Checking'!JY101)</f>
        <v>5</v>
      </c>
      <c r="JV101" t="str">
        <f>IF('[1]Data Checking'!JZ101="","",'[1]Data Checking'!JZ101)</f>
        <v/>
      </c>
      <c r="JW101" t="str">
        <f>IF('[1]Data Checking'!KA101="","",'[1]Data Checking'!KA101)</f>
        <v>NA</v>
      </c>
      <c r="JX101">
        <f>IF('[1]Data Checking'!KB101="","",'[1]Data Checking'!KB101)</f>
        <v>5</v>
      </c>
      <c r="JY101" t="str">
        <f>IF('[1]Data Checking'!KC101="","",'[1]Data Checking'!KC101)</f>
        <v>Oui</v>
      </c>
      <c r="JZ101" t="str">
        <f>IF('[1]Data Checking'!KD101="","",'[1]Data Checking'!KD101)</f>
        <v/>
      </c>
      <c r="KA101" t="str">
        <f>IF('[1]Data Checking'!KE101="","",'[1]Data Checking'!KE101)</f>
        <v>Oui</v>
      </c>
      <c r="KB101" t="str">
        <f>IF('[1]Data Checking'!KF101="","",'[1]Data Checking'!KF101)</f>
        <v>Problèmes techniques sur le réseau</v>
      </c>
      <c r="KC101">
        <f>IF('[1]Data Checking'!KG101="","",'[1]Data Checking'!KG101)</f>
        <v>0</v>
      </c>
      <c r="KD101">
        <f>IF('[1]Data Checking'!KH101="","",'[1]Data Checking'!KH101)</f>
        <v>0</v>
      </c>
      <c r="KE101">
        <f>IF('[1]Data Checking'!KI101="","",'[1]Data Checking'!KI101)</f>
        <v>0</v>
      </c>
      <c r="KF101">
        <f>IF('[1]Data Checking'!KJ101="","",'[1]Data Checking'!KJ101)</f>
        <v>0</v>
      </c>
      <c r="KG101">
        <f>IF('[1]Data Checking'!KK101="","",'[1]Data Checking'!KK101)</f>
        <v>0</v>
      </c>
      <c r="KH101">
        <f>IF('[1]Data Checking'!KL101="","",'[1]Data Checking'!KL101)</f>
        <v>1</v>
      </c>
      <c r="KI101">
        <f>IF('[1]Data Checking'!KM101="","",'[1]Data Checking'!KM101)</f>
        <v>0</v>
      </c>
      <c r="KJ101">
        <f>IF('[1]Data Checking'!KN101="","",'[1]Data Checking'!KN101)</f>
        <v>0</v>
      </c>
      <c r="KK101">
        <f>IF('[1]Data Checking'!KO101="","",'[1]Data Checking'!KO101)</f>
        <v>0</v>
      </c>
      <c r="KL101">
        <f>IF('[1]Data Checking'!KP101="","",'[1]Data Checking'!KP101)</f>
        <v>0</v>
      </c>
      <c r="KM101">
        <f>IF('[1]Data Checking'!KQ101="","",'[1]Data Checking'!KQ101)</f>
        <v>0</v>
      </c>
      <c r="KN101" t="str">
        <f>IF('[1]Data Checking'!KR101="","",'[1]Data Checking'!KR101)</f>
        <v/>
      </c>
      <c r="KO101" t="str">
        <f>IF('[1]Data Checking'!KS101="","",'[1]Data Checking'!KS101)</f>
        <v>Non</v>
      </c>
      <c r="KP101" t="str">
        <f>IF('[1]Data Checking'!KT101="","",'[1]Data Checking'!KT101)</f>
        <v/>
      </c>
      <c r="KQ101" t="str">
        <f>IF('[1]Data Checking'!KU101="","",'[1]Data Checking'!KU101)</f>
        <v/>
      </c>
      <c r="KR101" t="str">
        <f>IF('[1]Data Checking'!KV101="","",'[1]Data Checking'!KV101)</f>
        <v/>
      </c>
      <c r="KS101" t="str">
        <f>IF('[1]Data Checking'!KW101="","",'[1]Data Checking'!KW101)</f>
        <v/>
      </c>
      <c r="KT101" t="str">
        <f>IF('[1]Data Checking'!KX101="","",'[1]Data Checking'!KX101)</f>
        <v/>
      </c>
      <c r="KU101" t="str">
        <f>IF('[1]Data Checking'!KY101="","",'[1]Data Checking'!KY101)</f>
        <v/>
      </c>
      <c r="KV101" t="str">
        <f>IF('[1]Data Checking'!KZ101="","",'[1]Data Checking'!KZ101)</f>
        <v/>
      </c>
      <c r="KW101" t="str">
        <f>IF('[1]Data Checking'!LA101="","",'[1]Data Checking'!LA101)</f>
        <v/>
      </c>
      <c r="KX101" t="str">
        <f>IF('[1]Data Checking'!LB101="","",'[1]Data Checking'!LB101)</f>
        <v/>
      </c>
      <c r="KY101" t="str">
        <f>IF('[1]Data Checking'!LC101="","",'[1]Data Checking'!LC101)</f>
        <v/>
      </c>
      <c r="KZ101" t="str">
        <f>IF('[1]Data Checking'!LD101="","",'[1]Data Checking'!LD101)</f>
        <v/>
      </c>
      <c r="LA101" t="str">
        <f>IF('[1]Data Checking'!LE101="","",'[1]Data Checking'!LE101)</f>
        <v/>
      </c>
      <c r="LB101" t="str">
        <f>IF('[1]Data Checking'!LF101="","",'[1]Data Checking'!LF101)</f>
        <v/>
      </c>
      <c r="LC101">
        <f>IF('[1]Data Checking'!LG101="","",'[1]Data Checking'!LG101)</f>
        <v>0</v>
      </c>
      <c r="LD101" t="str">
        <f>IF('[1]Data Checking'!LH101="","",'[1]Data Checking'!LH101)</f>
        <v>Riz Haricot noir</v>
      </c>
      <c r="LE101">
        <f>IF('[1]Data Checking'!LI101="","",'[1]Data Checking'!LI101)</f>
        <v>0</v>
      </c>
      <c r="LF101">
        <f>IF('[1]Data Checking'!LJ101="","",'[1]Data Checking'!LJ101)</f>
        <v>1</v>
      </c>
      <c r="LG101">
        <f>IF('[1]Data Checking'!LK101="","",'[1]Data Checking'!LK101)</f>
        <v>0</v>
      </c>
      <c r="LH101">
        <f>IF('[1]Data Checking'!LL101="","",'[1]Data Checking'!LL101)</f>
        <v>0</v>
      </c>
      <c r="LI101">
        <f>IF('[1]Data Checking'!LM101="","",'[1]Data Checking'!LM101)</f>
        <v>0</v>
      </c>
      <c r="LJ101">
        <f>IF('[1]Data Checking'!LN101="","",'[1]Data Checking'!LN101)</f>
        <v>1</v>
      </c>
      <c r="LK101">
        <f>IF('[1]Data Checking'!LO101="","",'[1]Data Checking'!LO101)</f>
        <v>0</v>
      </c>
      <c r="LL101">
        <f>IF('[1]Data Checking'!LP101="","",'[1]Data Checking'!LP101)</f>
        <v>0</v>
      </c>
      <c r="LM101">
        <f>IF('[1]Data Checking'!LQ101="","",'[1]Data Checking'!LQ101)</f>
        <v>0</v>
      </c>
      <c r="LN101">
        <f>IF('[1]Data Checking'!LR101="","",'[1]Data Checking'!LR101)</f>
        <v>0</v>
      </c>
      <c r="LO101" t="str">
        <f>IF('[1]Data Checking'!LS101="","",'[1]Data Checking'!LS101)</f>
        <v/>
      </c>
      <c r="LP101">
        <f>IF('[1]Data Checking'!LT101="","",'[1]Data Checking'!LT101)</f>
        <v>0</v>
      </c>
      <c r="LQ101" t="str">
        <f>IF('[1]Data Checking'!LU101="","",'[1]Data Checking'!LU101)</f>
        <v/>
      </c>
      <c r="LR101" t="str">
        <f>IF('[1]Data Checking'!LV101="","",'[1]Data Checking'!LV101)</f>
        <v/>
      </c>
      <c r="LS101" t="str">
        <f>IF('[1]Data Checking'!LW101="","",'[1]Data Checking'!LW101)</f>
        <v/>
      </c>
      <c r="LT101">
        <f>IF('[1]Data Checking'!LX101="","",'[1]Data Checking'!LX101)</f>
        <v>0</v>
      </c>
      <c r="LU101" t="str">
        <f>IF('[1]Data Checking'!LY101="","",'[1]Data Checking'!LY101)</f>
        <v/>
      </c>
      <c r="LV101" t="str">
        <f>IF('[1]Data Checking'!LZ101="","",'[1]Data Checking'!LZ101)</f>
        <v/>
      </c>
      <c r="LW101" t="str">
        <f>IF('[1]Data Checking'!MA101="","",'[1]Data Checking'!MA101)</f>
        <v>Savon lessive</v>
      </c>
      <c r="LX101">
        <f>IF('[1]Data Checking'!MB101="","",'[1]Data Checking'!MB101)</f>
        <v>0</v>
      </c>
      <c r="LY101">
        <f>IF('[1]Data Checking'!MC101="","",'[1]Data Checking'!MC101)</f>
        <v>1</v>
      </c>
      <c r="LZ101">
        <f>IF('[1]Data Checking'!MD101="","",'[1]Data Checking'!MD101)</f>
        <v>0</v>
      </c>
      <c r="MA101">
        <f>IF('[1]Data Checking'!ME101="","",'[1]Data Checking'!ME101)</f>
        <v>0</v>
      </c>
      <c r="MB101">
        <f>IF('[1]Data Checking'!MF101="","",'[1]Data Checking'!MF101)</f>
        <v>0</v>
      </c>
      <c r="MC101">
        <f>IF('[1]Data Checking'!MG101="","",'[1]Data Checking'!MG101)</f>
        <v>0</v>
      </c>
      <c r="MD101">
        <f>IF('[1]Data Checking'!MH101="","",'[1]Data Checking'!MH101)</f>
        <v>0</v>
      </c>
      <c r="ME101">
        <f>IF('[1]Data Checking'!MI101="","",'[1]Data Checking'!MI101)</f>
        <v>0</v>
      </c>
      <c r="MF101">
        <f>IF('[1]Data Checking'!MJ101="","",'[1]Data Checking'!MJ101)</f>
        <v>0</v>
      </c>
      <c r="MG101">
        <f>IF('[1]Data Checking'!MK101="","",'[1]Data Checking'!MK101)</f>
        <v>0</v>
      </c>
      <c r="MH101" t="str">
        <f>IF('[1]Data Checking'!ML101="","",'[1]Data Checking'!ML101)</f>
        <v/>
      </c>
      <c r="MI101">
        <f>IF('[1]Data Checking'!MM101="","",'[1]Data Checking'!MM101)</f>
        <v>24</v>
      </c>
      <c r="MJ101" t="str">
        <f>IF('[1]Data Checking'!MN101="","",'[1]Data Checking'!MN101)</f>
        <v/>
      </c>
      <c r="MK101" t="str">
        <f>IF('[1]Data Checking'!MO101="","",'[1]Data Checking'!MO101)</f>
        <v/>
      </c>
      <c r="ML101" t="str">
        <f>IF('[1]Data Checking'!MP101="","",'[1]Data Checking'!MP101)</f>
        <v/>
      </c>
      <c r="MM101" t="str">
        <f>IF('[1]Data Checking'!MQ101="","",'[1]Data Checking'!MQ101)</f>
        <v/>
      </c>
      <c r="MN101" t="str">
        <f>IF('[1]Data Checking'!MR101="","",'[1]Data Checking'!MR101)</f>
        <v/>
      </c>
      <c r="MO101" t="str">
        <f>IF('[1]Data Checking'!MS101="","",'[1]Data Checking'!MS101)</f>
        <v/>
      </c>
      <c r="MP101" t="str">
        <f>IF('[1]Data Checking'!MT101="","",'[1]Data Checking'!MT101)</f>
        <v>Aucun</v>
      </c>
      <c r="MQ101">
        <f>IF('[1]Data Checking'!MU101="","",'[1]Data Checking'!MU101)</f>
        <v>0</v>
      </c>
      <c r="MR101">
        <f>IF('[1]Data Checking'!MV101="","",'[1]Data Checking'!MV101)</f>
        <v>0</v>
      </c>
      <c r="MS101">
        <f>IF('[1]Data Checking'!MW101="","",'[1]Data Checking'!MW101)</f>
        <v>0</v>
      </c>
      <c r="MT101">
        <f>IF('[1]Data Checking'!MX101="","",'[1]Data Checking'!MX101)</f>
        <v>0</v>
      </c>
      <c r="MU101">
        <f>IF('[1]Data Checking'!MY101="","",'[1]Data Checking'!MY101)</f>
        <v>0</v>
      </c>
      <c r="MV101">
        <f>IF('[1]Data Checking'!MZ101="","",'[1]Data Checking'!MZ101)</f>
        <v>0</v>
      </c>
      <c r="MW101">
        <f>IF('[1]Data Checking'!NA101="","",'[1]Data Checking'!NA101)</f>
        <v>0</v>
      </c>
      <c r="MX101">
        <f>IF('[1]Data Checking'!NB101="","",'[1]Data Checking'!NB101)</f>
        <v>0</v>
      </c>
      <c r="MY101">
        <f>IF('[1]Data Checking'!NC101="","",'[1]Data Checking'!NC101)</f>
        <v>0</v>
      </c>
      <c r="MZ101">
        <f>IF('[1]Data Checking'!ND101="","",'[1]Data Checking'!ND101)</f>
        <v>0</v>
      </c>
      <c r="NA101">
        <f>IF('[1]Data Checking'!NE101="","",'[1]Data Checking'!NE101)</f>
        <v>0</v>
      </c>
      <c r="NB101">
        <f>IF('[1]Data Checking'!NF101="","",'[1]Data Checking'!NF101)</f>
        <v>0</v>
      </c>
      <c r="NC101">
        <f>IF('[1]Data Checking'!NG101="","",'[1]Data Checking'!NG101)</f>
        <v>1</v>
      </c>
      <c r="ND101" t="str">
        <f>IF('[1]Data Checking'!NH101="","",'[1]Data Checking'!NH101)</f>
        <v/>
      </c>
      <c r="NE101" t="str">
        <f>IF('[1]Data Checking'!NI101="","",'[1]Data Checking'!NI101)</f>
        <v/>
      </c>
      <c r="NF101" t="str">
        <f>IF('[1]Data Checking'!NJ101="","",'[1]Data Checking'!NJ101)</f>
        <v/>
      </c>
      <c r="NG101" t="str">
        <f>IF('[1]Data Checking'!NK101="","",'[1]Data Checking'!NK101)</f>
        <v/>
      </c>
      <c r="NH101" t="str">
        <f>IF('[1]Data Checking'!NL101="","",'[1]Data Checking'!NL101)</f>
        <v/>
      </c>
      <c r="NI101" t="str">
        <f>IF('[1]Data Checking'!NM101="","",'[1]Data Checking'!NM101)</f>
        <v/>
      </c>
      <c r="NJ101" t="str">
        <f>IF('[1]Data Checking'!NN101="","",'[1]Data Checking'!NN101)</f>
        <v/>
      </c>
      <c r="NK101" t="str">
        <f>IF('[1]Data Checking'!NO101="","",'[1]Data Checking'!NO101)</f>
        <v/>
      </c>
      <c r="NL101" t="str">
        <f>IF('[1]Data Checking'!NP101="","",'[1]Data Checking'!NP101)</f>
        <v/>
      </c>
      <c r="NM101" t="str">
        <f>IF('[1]Data Checking'!NQ101="","",'[1]Data Checking'!NQ101)</f>
        <v/>
      </c>
      <c r="NN101" t="str">
        <f>IF('[1]Data Checking'!NR101="","",'[1]Data Checking'!NR101)</f>
        <v/>
      </c>
      <c r="NO101" t="str">
        <f>IF('[1]Data Checking'!NS101="","",'[1]Data Checking'!NS101)</f>
        <v>Aucun</v>
      </c>
      <c r="NP101">
        <f>IF('[1]Data Checking'!NT101="","",'[1]Data Checking'!NT101)</f>
        <v>0</v>
      </c>
      <c r="NQ101">
        <f>IF('[1]Data Checking'!NU101="","",'[1]Data Checking'!NU101)</f>
        <v>0</v>
      </c>
      <c r="NR101">
        <f>IF('[1]Data Checking'!NV101="","",'[1]Data Checking'!NV101)</f>
        <v>0</v>
      </c>
      <c r="NS101">
        <f>IF('[1]Data Checking'!NW101="","",'[1]Data Checking'!NW101)</f>
        <v>0</v>
      </c>
      <c r="NT101">
        <f>IF('[1]Data Checking'!NX101="","",'[1]Data Checking'!NX101)</f>
        <v>0</v>
      </c>
      <c r="NU101">
        <f>IF('[1]Data Checking'!NY101="","",'[1]Data Checking'!NY101)</f>
        <v>0</v>
      </c>
      <c r="NV101">
        <f>IF('[1]Data Checking'!NZ101="","",'[1]Data Checking'!NZ101)</f>
        <v>0</v>
      </c>
      <c r="NW101">
        <f>IF('[1]Data Checking'!OA101="","",'[1]Data Checking'!OA101)</f>
        <v>0</v>
      </c>
      <c r="NX101">
        <f>IF('[1]Data Checking'!OB101="","",'[1]Data Checking'!OB101)</f>
        <v>0</v>
      </c>
      <c r="NY101">
        <f>IF('[1]Data Checking'!OC101="","",'[1]Data Checking'!OC101)</f>
        <v>0</v>
      </c>
      <c r="NZ101">
        <f>IF('[1]Data Checking'!OD101="","",'[1]Data Checking'!OD101)</f>
        <v>1</v>
      </c>
      <c r="OA101" t="str">
        <f>IF('[1]Data Checking'!OE101="","",'[1]Data Checking'!OE101)</f>
        <v/>
      </c>
      <c r="OB101" t="str">
        <f>IF('[1]Data Checking'!OF101="","",'[1]Data Checking'!OF101)</f>
        <v/>
      </c>
      <c r="OC101" t="str">
        <f>IF('[1]Data Checking'!OG101="","",'[1]Data Checking'!OG101)</f>
        <v/>
      </c>
      <c r="OD101" t="str">
        <f>IF('[1]Data Checking'!OH101="","",'[1]Data Checking'!OH101)</f>
        <v/>
      </c>
      <c r="OE101" t="str">
        <f>IF('[1]Data Checking'!OI101="","",'[1]Data Checking'!OI101)</f>
        <v/>
      </c>
      <c r="OF101" t="str">
        <f>IF('[1]Data Checking'!OJ101="","",'[1]Data Checking'!OJ101)</f>
        <v/>
      </c>
      <c r="OG101" t="str">
        <f>IF('[1]Data Checking'!OK101="","",'[1]Data Checking'!OK101)</f>
        <v/>
      </c>
      <c r="OH101" t="str">
        <f>IF('[1]Data Checking'!OL101="","",'[1]Data Checking'!OL101)</f>
        <v/>
      </c>
      <c r="OI101" t="str">
        <f>IF('[1]Data Checking'!OM101="","",'[1]Data Checking'!OM101)</f>
        <v/>
      </c>
      <c r="OJ101" t="str">
        <f>IF('[1]Data Checking'!ON101="","",'[1]Data Checking'!ON101)</f>
        <v>Médicaments douleur (aspirine, …)</v>
      </c>
      <c r="OK101">
        <f>IF('[1]Data Checking'!OO101="","",'[1]Data Checking'!OO101)</f>
        <v>1</v>
      </c>
      <c r="OL101">
        <f>IF('[1]Data Checking'!OP101="","",'[1]Data Checking'!OP101)</f>
        <v>0</v>
      </c>
      <c r="OM101">
        <f>IF('[1]Data Checking'!OQ101="","",'[1]Data Checking'!OQ101)</f>
        <v>0</v>
      </c>
      <c r="ON101">
        <f>IF('[1]Data Checking'!OR101="","",'[1]Data Checking'!OR101)</f>
        <v>0</v>
      </c>
      <c r="OO101">
        <f>IF('[1]Data Checking'!OS101="","",'[1]Data Checking'!OS101)</f>
        <v>0</v>
      </c>
      <c r="OP101">
        <f>IF('[1]Data Checking'!OT101="","",'[1]Data Checking'!OT101)</f>
        <v>0</v>
      </c>
      <c r="OQ101">
        <f>IF('[1]Data Checking'!OU101="","",'[1]Data Checking'!OU101)</f>
        <v>0</v>
      </c>
      <c r="OR101">
        <f>IF('[1]Data Checking'!OV101="","",'[1]Data Checking'!OV101)</f>
        <v>0</v>
      </c>
      <c r="OS101">
        <f>IF('[1]Data Checking'!OW101="","",'[1]Data Checking'!OW101)</f>
        <v>0</v>
      </c>
      <c r="OT101" t="str">
        <f>IF('[1]Data Checking'!OX101="","",'[1]Data Checking'!OX101)</f>
        <v/>
      </c>
      <c r="OU101" t="str">
        <f>IF('[1]Data Checking'!OY101="","",'[1]Data Checking'!OY101)</f>
        <v>Aucun</v>
      </c>
      <c r="OV101">
        <f>IF('[1]Data Checking'!OZ101="","",'[1]Data Checking'!OZ101)</f>
        <v>0</v>
      </c>
      <c r="OW101">
        <f>IF('[1]Data Checking'!PA101="","",'[1]Data Checking'!PA101)</f>
        <v>0</v>
      </c>
      <c r="OX101">
        <f>IF('[1]Data Checking'!PB101="","",'[1]Data Checking'!PB101)</f>
        <v>0</v>
      </c>
      <c r="OY101">
        <f>IF('[1]Data Checking'!PC101="","",'[1]Data Checking'!PC101)</f>
        <v>0</v>
      </c>
      <c r="OZ101">
        <f>IF('[1]Data Checking'!PD101="","",'[1]Data Checking'!PD101)</f>
        <v>0</v>
      </c>
      <c r="PA101">
        <f>IF('[1]Data Checking'!PE101="","",'[1]Data Checking'!PE101)</f>
        <v>1</v>
      </c>
      <c r="PB101" t="str">
        <f>IF('[1]Data Checking'!PF101="","",'[1]Data Checking'!PF101)</f>
        <v/>
      </c>
      <c r="PC101" t="str">
        <f>IF('[1]Data Checking'!PG101="","",'[1]Data Checking'!PG101)</f>
        <v/>
      </c>
      <c r="PD101" t="str">
        <f>IF('[1]Data Checking'!PH101="","",'[1]Data Checking'!PH101)</f>
        <v/>
      </c>
      <c r="PE101" t="str">
        <f>IF('[1]Data Checking'!PI101="","",'[1]Data Checking'!PI101)</f>
        <v/>
      </c>
      <c r="PF101" t="str">
        <f>IF('[1]Data Checking'!PJ101="","",'[1]Data Checking'!PJ101)</f>
        <v>Aucun</v>
      </c>
      <c r="PG101">
        <f>IF('[1]Data Checking'!PK101="","",'[1]Data Checking'!PK101)</f>
        <v>0</v>
      </c>
      <c r="PH101">
        <f>IF('[1]Data Checking'!PL101="","",'[1]Data Checking'!PL101)</f>
        <v>0</v>
      </c>
      <c r="PI101">
        <f>IF('[1]Data Checking'!PM101="","",'[1]Data Checking'!PM101)</f>
        <v>0</v>
      </c>
      <c r="PJ101">
        <f>IF('[1]Data Checking'!PN101="","",'[1]Data Checking'!PN101)</f>
        <v>0</v>
      </c>
      <c r="PK101">
        <f>IF('[1]Data Checking'!PO101="","",'[1]Data Checking'!PO101)</f>
        <v>0</v>
      </c>
      <c r="PL101">
        <f>IF('[1]Data Checking'!PP101="","",'[1]Data Checking'!PP101)</f>
        <v>0</v>
      </c>
      <c r="PM101">
        <f>IF('[1]Data Checking'!PQ101="","",'[1]Data Checking'!PQ101)</f>
        <v>0</v>
      </c>
      <c r="PN101">
        <f>IF('[1]Data Checking'!PR101="","",'[1]Data Checking'!PR101)</f>
        <v>0</v>
      </c>
      <c r="PO101">
        <f>IF('[1]Data Checking'!PS101="","",'[1]Data Checking'!PS101)</f>
        <v>1</v>
      </c>
      <c r="PP101" t="str">
        <f>IF('[1]Data Checking'!PT101="","",'[1]Data Checking'!PT101)</f>
        <v/>
      </c>
      <c r="PQ101" t="str">
        <f>IF('[1]Data Checking'!PU101="","",'[1]Data Checking'!PU101)</f>
        <v/>
      </c>
      <c r="PR101" t="str">
        <f>IF('[1]Data Checking'!PV101="","",'[1]Data Checking'!PV101)</f>
        <v/>
      </c>
      <c r="PS101" t="str">
        <f>IF('[1]Data Checking'!PW101="","",'[1]Data Checking'!PW101)</f>
        <v/>
      </c>
      <c r="PT101" t="str">
        <f>IF('[1]Data Checking'!PX101="","",'[1]Data Checking'!PX101)</f>
        <v/>
      </c>
      <c r="PU101" t="str">
        <f>IF('[1]Data Checking'!PY101="","",'[1]Data Checking'!PY101)</f>
        <v/>
      </c>
      <c r="PV101" t="str">
        <f>IF('[1]Data Checking'!PZ101="","",'[1]Data Checking'!PZ101)</f>
        <v/>
      </c>
      <c r="PW101" t="str">
        <f>IF('[1]Data Checking'!QA101="","",'[1]Data Checking'!QA101)</f>
        <v/>
      </c>
      <c r="PX101" t="str">
        <f>IF('[1]Data Checking'!QB101="","",'[1]Data Checking'!QB101)</f>
        <v/>
      </c>
      <c r="PY101" t="str">
        <f>IF('[1]Data Checking'!QC101="","",'[1]Data Checking'!QC101)</f>
        <v/>
      </c>
      <c r="PZ101" t="str">
        <f>IF('[1]Data Checking'!QD101="","",'[1]Data Checking'!QD101)</f>
        <v/>
      </c>
      <c r="QA101" t="str">
        <f>IF('[1]Data Checking'!QE101="","",'[1]Data Checking'!QE101)</f>
        <v/>
      </c>
      <c r="QB101" t="str">
        <f>IF('[1]Data Checking'!QF101="","",'[1]Data Checking'!QF101)</f>
        <v/>
      </c>
      <c r="QC101" t="str">
        <f>IF('[1]Data Checking'!QG101="","",'[1]Data Checking'!QG101)</f>
        <v/>
      </c>
      <c r="QD101" t="str">
        <f>IF('[1]Data Checking'!QH101="","",'[1]Data Checking'!QH101)</f>
        <v/>
      </c>
      <c r="QE101" t="str">
        <f>IF('[1]Data Checking'!QI101="","",'[1]Data Checking'!QI101)</f>
        <v/>
      </c>
      <c r="QF101" t="str">
        <f>IF('[1]Data Checking'!QJ101="","",'[1]Data Checking'!QJ101)</f>
        <v/>
      </c>
      <c r="QG101" t="str">
        <f>IF('[1]Data Checking'!QK101="","",'[1]Data Checking'!QK101)</f>
        <v/>
      </c>
      <c r="QH101" t="str">
        <f>IF('[1]Data Checking'!QL101="","",'[1]Data Checking'!QL101)</f>
        <v/>
      </c>
      <c r="QI101" t="str">
        <f>IF('[1]Data Checking'!QM101="","",'[1]Data Checking'!QM101)</f>
        <v/>
      </c>
      <c r="QJ101" t="str">
        <f>IF('[1]Data Checking'!QN101="","",'[1]Data Checking'!QN101)</f>
        <v/>
      </c>
      <c r="QK101" t="str">
        <f>IF('[1]Data Checking'!QO101="","",'[1]Data Checking'!QO101)</f>
        <v/>
      </c>
      <c r="QL101" t="str">
        <f>IF('[1]Data Checking'!QP101="","",'[1]Data Checking'!QP101)</f>
        <v/>
      </c>
      <c r="QM101" t="str">
        <f>IF('[1]Data Checking'!QQ101="","",'[1]Data Checking'!QQ101)</f>
        <v/>
      </c>
      <c r="QN101" t="str">
        <f>IF('[1]Data Checking'!QR101="","",'[1]Data Checking'!QR101)</f>
        <v/>
      </c>
      <c r="QO101" t="str">
        <f>IF('[1]Data Checking'!QS101="","",'[1]Data Checking'!QS101)</f>
        <v/>
      </c>
      <c r="QP101" t="str">
        <f>IF('[1]Data Checking'!QT101="","",'[1]Data Checking'!QT101)</f>
        <v/>
      </c>
      <c r="QQ101" t="str">
        <f>IF('[1]Data Checking'!QU101="","",'[1]Data Checking'!QU101)</f>
        <v/>
      </c>
      <c r="QR101" t="str">
        <f>IF('[1]Data Checking'!QV101="","",'[1]Data Checking'!QV101)</f>
        <v/>
      </c>
      <c r="QS101" t="str">
        <f>IF('[1]Data Checking'!QW101="","",'[1]Data Checking'!QW101)</f>
        <v/>
      </c>
      <c r="QT101" t="str">
        <f>IF('[1]Data Checking'!QX101="","",'[1]Data Checking'!QX101)</f>
        <v/>
      </c>
      <c r="QU101" t="str">
        <f>IF('[1]Data Checking'!QY101="","",'[1]Data Checking'!QY101)</f>
        <v/>
      </c>
      <c r="QV101" t="str">
        <f>IF('[1]Data Checking'!QZ101="","",'[1]Data Checking'!QZ101)</f>
        <v/>
      </c>
      <c r="QW101" t="str">
        <f>IF('[1]Data Checking'!RA101="","",'[1]Data Checking'!RA101)</f>
        <v/>
      </c>
      <c r="QX101" t="str">
        <f>IF('[1]Data Checking'!RB101="","",'[1]Data Checking'!RB101)</f>
        <v/>
      </c>
      <c r="QY101" t="str">
        <f>IF('[1]Data Checking'!RC101="","",'[1]Data Checking'!RC101)</f>
        <v/>
      </c>
      <c r="QZ101" t="str">
        <f>IF('[1]Data Checking'!RD101="","",'[1]Data Checking'!RD101)</f>
        <v/>
      </c>
      <c r="RA101" t="str">
        <f>IF('[1]Data Checking'!RE101="","",'[1]Data Checking'!RE101)</f>
        <v/>
      </c>
      <c r="RB101" t="str">
        <f>IF('[1]Data Checking'!RF101="","",'[1]Data Checking'!RF101)</f>
        <v/>
      </c>
      <c r="RC101" t="str">
        <f>IF('[1]Data Checking'!RG101="","",'[1]Data Checking'!RG101)</f>
        <v/>
      </c>
      <c r="RD101" t="str">
        <f>IF('[1]Data Checking'!RH101="","",'[1]Data Checking'!RH101)</f>
        <v/>
      </c>
      <c r="RE101" t="str">
        <f>IF('[1]Data Checking'!RI101="","",'[1]Data Checking'!RI101)</f>
        <v/>
      </c>
      <c r="RF101" t="str">
        <f>IF('[1]Data Checking'!RJ101="","",'[1]Data Checking'!RJ101)</f>
        <v/>
      </c>
      <c r="RG101" t="str">
        <f>IF('[1]Data Checking'!RK101="","",'[1]Data Checking'!RK101)</f>
        <v/>
      </c>
      <c r="RH101" t="str">
        <f>IF('[1]Data Checking'!RL101="","",'[1]Data Checking'!RL101)</f>
        <v/>
      </c>
      <c r="RI101" t="str">
        <f>IF('[1]Data Checking'!RM101="","",'[1]Data Checking'!RM101)</f>
        <v/>
      </c>
      <c r="RJ101" t="str">
        <f>IF('[1]Data Checking'!RN101="","",'[1]Data Checking'!RN101)</f>
        <v/>
      </c>
      <c r="RK101" t="str">
        <f>IF('[1]Data Checking'!RO101="","",'[1]Data Checking'!RO101)</f>
        <v/>
      </c>
      <c r="RL101" t="str">
        <f>IF('[1]Data Checking'!RP101="","",'[1]Data Checking'!RP101)</f>
        <v/>
      </c>
      <c r="RM101" t="str">
        <f>IF('[1]Data Checking'!RQ101="","",'[1]Data Checking'!RQ101)</f>
        <v/>
      </c>
      <c r="RN101" t="str">
        <f>IF('[1]Data Checking'!RR101="","",'[1]Data Checking'!RR101)</f>
        <v/>
      </c>
      <c r="RO101" t="str">
        <f>IF('[1]Data Checking'!RS101="","",'[1]Data Checking'!RS101)</f>
        <v/>
      </c>
      <c r="RP101" t="str">
        <f>IF('[1]Data Checking'!RT101="","",'[1]Data Checking'!RT101)</f>
        <v/>
      </c>
      <c r="RQ101" t="str">
        <f>IF('[1]Data Checking'!RU101="","",'[1]Data Checking'!RU101)</f>
        <v/>
      </c>
      <c r="RR101" t="str">
        <f>IF('[1]Data Checking'!RV101="","",'[1]Data Checking'!RV101)</f>
        <v/>
      </c>
      <c r="RS101" t="str">
        <f>IF('[1]Data Checking'!RW101="","",'[1]Data Checking'!RW101)</f>
        <v/>
      </c>
      <c r="RT101" t="str">
        <f>IF('[1]Data Checking'!RX101="","",'[1]Data Checking'!RX101)</f>
        <v/>
      </c>
      <c r="RU101" t="str">
        <f>IF('[1]Data Checking'!RY101="","",'[1]Data Checking'!RY101)</f>
        <v/>
      </c>
      <c r="RV101" t="str">
        <f>IF('[1]Data Checking'!RZ101="","",'[1]Data Checking'!RZ101)</f>
        <v/>
      </c>
      <c r="RW101" t="str">
        <f>IF('[1]Data Checking'!SA101="","",'[1]Data Checking'!SA101)</f>
        <v/>
      </c>
      <c r="RX101" t="str">
        <f>IF('[1]Data Checking'!SB101="","",'[1]Data Checking'!SB101)</f>
        <v/>
      </c>
      <c r="RY101" t="str">
        <f>IF('[1]Data Checking'!SC101="","",'[1]Data Checking'!SC101)</f>
        <v/>
      </c>
      <c r="RZ101" t="str">
        <f>IF('[1]Data Checking'!SD101="","",'[1]Data Checking'!SD101)</f>
        <v/>
      </c>
      <c r="SA101" t="str">
        <f>IF('[1]Data Checking'!SE101="","",'[1]Data Checking'!SE101)</f>
        <v/>
      </c>
      <c r="SB101" t="str">
        <f>IF('[1]Data Checking'!SF101="","",'[1]Data Checking'!SF101)</f>
        <v/>
      </c>
      <c r="SC101" t="str">
        <f>IF('[1]Data Checking'!SG101="","",'[1]Data Checking'!SG101)</f>
        <v/>
      </c>
      <c r="SD101" t="str">
        <f>IF('[1]Data Checking'!SH101="","",'[1]Data Checking'!SH101)</f>
        <v/>
      </c>
      <c r="SE101" t="str">
        <f>IF('[1]Data Checking'!SI101="","",'[1]Data Checking'!SI101)</f>
        <v/>
      </c>
      <c r="SF101" t="str">
        <f>IF('[1]Data Checking'!SJ101="","",'[1]Data Checking'!SJ101)</f>
        <v/>
      </c>
      <c r="SG101" t="str">
        <f>IF('[1]Data Checking'!SK101="","",'[1]Data Checking'!SK101)</f>
        <v/>
      </c>
      <c r="SH101" t="str">
        <f>IF('[1]Data Checking'!SL101="","",'[1]Data Checking'!SL101)</f>
        <v>Paiement frais scolaire (paiement uniforme,…)</v>
      </c>
      <c r="SI101">
        <f>IF('[1]Data Checking'!SM101="","",'[1]Data Checking'!SM101)</f>
        <v>0</v>
      </c>
      <c r="SJ101">
        <f>IF('[1]Data Checking'!SN101="","",'[1]Data Checking'!SN101)</f>
        <v>1</v>
      </c>
      <c r="SK101">
        <f>IF('[1]Data Checking'!SO101="","",'[1]Data Checking'!SO101)</f>
        <v>0</v>
      </c>
      <c r="SL101">
        <f>IF('[1]Data Checking'!SP101="","",'[1]Data Checking'!SP101)</f>
        <v>0</v>
      </c>
      <c r="SM101">
        <f>IF('[1]Data Checking'!SQ101="","",'[1]Data Checking'!SQ101)</f>
        <v>0</v>
      </c>
      <c r="SN101">
        <f>IF('[1]Data Checking'!SR101="","",'[1]Data Checking'!SR101)</f>
        <v>0</v>
      </c>
      <c r="SO101" t="str">
        <f>IF('[1]Data Checking'!SS101="","",'[1]Data Checking'!SS101)</f>
        <v/>
      </c>
      <c r="SP101" t="str">
        <f>IF('[1]Data Checking'!ST101="","",'[1]Data Checking'!ST101)</f>
        <v/>
      </c>
      <c r="SQ101" t="str">
        <f>IF('[1]Data Checking'!SU101="","",'[1]Data Checking'!SU101)</f>
        <v/>
      </c>
      <c r="SR101" t="str">
        <f>IF('[1]Data Checking'!SV101="","",'[1]Data Checking'!SV101)</f>
        <v/>
      </c>
      <c r="SS101" t="str">
        <f>IF('[1]Data Checking'!SW101="","",'[1]Data Checking'!SW101)</f>
        <v/>
      </c>
      <c r="ST101" t="str">
        <f>IF('[1]Data Checking'!SX101="","",'[1]Data Checking'!SX101)</f>
        <v/>
      </c>
      <c r="SU101" t="str">
        <f>IF('[1]Data Checking'!SY101="","",'[1]Data Checking'!SY101)</f>
        <v/>
      </c>
      <c r="SV101" t="str">
        <f>IF('[1]Data Checking'!SZ101="","",'[1]Data Checking'!SZ101)</f>
        <v/>
      </c>
      <c r="SW101" t="str">
        <f>IF('[1]Data Checking'!TA101="","",'[1]Data Checking'!TA101)</f>
        <v/>
      </c>
      <c r="SX101" t="str">
        <f>IF('[1]Data Checking'!TB101="","",'[1]Data Checking'!TB101)</f>
        <v/>
      </c>
      <c r="SY101" t="str">
        <f>IF('[1]Data Checking'!TC101="","",'[1]Data Checking'!TC101)</f>
        <v/>
      </c>
      <c r="SZ101" t="str">
        <f>IF('[1]Data Checking'!TD101="","",'[1]Data Checking'!TD101)</f>
        <v/>
      </c>
      <c r="TA101" t="str">
        <f>IF('[1]Data Checking'!TE101="","",'[1]Data Checking'!TE101)</f>
        <v/>
      </c>
      <c r="TB101" t="str">
        <f>IF('[1]Data Checking'!TF101="","",'[1]Data Checking'!TF101)</f>
        <v/>
      </c>
      <c r="TC101" t="str">
        <f>IF('[1]Data Checking'!TG101="","",'[1]Data Checking'!TG101)</f>
        <v/>
      </c>
      <c r="TD101" t="str">
        <f>IF('[1]Data Checking'!TH101="","",'[1]Data Checking'!TH101)</f>
        <v/>
      </c>
      <c r="TE101" t="str">
        <f>IF('[1]Data Checking'!TI101="","",'[1]Data Checking'!TI101)</f>
        <v/>
      </c>
      <c r="TF101" t="str">
        <f>IF('[1]Data Checking'!TJ101="","",'[1]Data Checking'!TJ101)</f>
        <v/>
      </c>
      <c r="TG101" t="str">
        <f>IF('[1]Data Checking'!TK101="","",'[1]Data Checking'!TK101)</f>
        <v/>
      </c>
      <c r="TH101" t="str">
        <f>IF('[1]Data Checking'!TL101="","",'[1]Data Checking'!TL101)</f>
        <v/>
      </c>
      <c r="TI101" t="str">
        <f>IF('[1]Data Checking'!TM101="","",'[1]Data Checking'!TM101)</f>
        <v/>
      </c>
      <c r="TJ101">
        <f>IF('[1]Data Checking'!TN101="","",'[1]Data Checking'!TN101)</f>
        <v>0</v>
      </c>
      <c r="TK101">
        <f>IF('[1]Data Checking'!TO101="","",'[1]Data Checking'!TO101)</f>
        <v>0</v>
      </c>
      <c r="TL101">
        <f>IF('[1]Data Checking'!TP101="","",'[1]Data Checking'!TP101)</f>
        <v>0</v>
      </c>
      <c r="TM101">
        <f>IF('[1]Data Checking'!TQ101="","",'[1]Data Checking'!TQ101)</f>
        <v>0</v>
      </c>
      <c r="TN101">
        <f>IF('[1]Data Checking'!TR101="","",'[1]Data Checking'!TR101)</f>
        <v>0</v>
      </c>
      <c r="TO101" t="str">
        <f>IF('[1]Data Checking'!TS101="","",'[1]Data Checking'!TS101)</f>
        <v>NA</v>
      </c>
      <c r="TP101" t="str">
        <f>IF('[1]Data Checking'!TT101="","",'[1]Data Checking'!TT101)</f>
        <v/>
      </c>
      <c r="TQ101">
        <f>IF('[1]Data Checking'!TU101="","",'[1]Data Checking'!TU101)</f>
        <v>238059392</v>
      </c>
      <c r="TR101" t="str">
        <f>IF('[1]Data Checking'!TV101="","",'[1]Data Checking'!TV101)</f>
        <v>c2794768-3205-4bfe-87dd-5ee59b9c05f1</v>
      </c>
      <c r="TS101">
        <f>IF('[1]Data Checking'!TW101="","",'[1]Data Checking'!TW101)</f>
        <v>44532.534710648149</v>
      </c>
      <c r="TT101" t="str">
        <f>IF('[1]Data Checking'!TX101="","",'[1]Data Checking'!TX101)</f>
        <v/>
      </c>
      <c r="TU101" t="str">
        <f>IF('[1]Data Checking'!TY101="","",'[1]Data Checking'!TY101)</f>
        <v/>
      </c>
      <c r="TV101" t="str">
        <f>IF('[1]Data Checking'!TZ101="","",'[1]Data Checking'!TZ101)</f>
        <v>submitted_via_web</v>
      </c>
      <c r="TW101" t="str">
        <f>IF('[1]Data Checking'!UA101="","",'[1]Data Checking'!UA101)</f>
        <v>icsm_haiti</v>
      </c>
      <c r="TX101" t="str">
        <f>IF('[1]Data Checking'!UB101="","",'[1]Data Checking'!UB101)</f>
        <v/>
      </c>
      <c r="TY101">
        <f>IF('[1]Data Checking'!UC101="","",'[1]Data Checking'!UC101)</f>
        <v>103</v>
      </c>
      <c r="TZ101" t="str">
        <f>IF('[1]Data Checking'!UD101="","",'[1]Data Checking'!UD101)</f>
        <v/>
      </c>
      <c r="UA101" t="e">
        <f>IF('[1]Data Checking'!UL101="","",'[1]Data Checking'!UL101)</f>
        <v>#REF!</v>
      </c>
      <c r="UB101" t="e">
        <f>IF('[1]Data Checking'!UM101="","",'[1]Data Checking'!UM101)</f>
        <v>#REF!</v>
      </c>
      <c r="UC101" t="e">
        <f>IF('[1]Data Checking'!UN101="","",'[1]Data Checking'!UN101)</f>
        <v>#REF!</v>
      </c>
    </row>
    <row r="102" spans="1:549">
      <c r="A102">
        <f>IF('[1]Data Checking'!D102="","",'[1]Data Checking'!D102)</f>
        <v>44526.519818703702</v>
      </c>
      <c r="B102">
        <f>IF('[1]Data Checking'!E102="","",'[1]Data Checking'!E102)</f>
        <v>44526.521250844897</v>
      </c>
      <c r="C102">
        <f>IF('[1]Data Checking'!F102="","",'[1]Data Checking'!F102)</f>
        <v>44526</v>
      </c>
      <c r="D102" t="str">
        <f>IF('[1]Data Checking'!H102="","",'[1]Data Checking'!H102)</f>
        <v>audit.csv</v>
      </c>
      <c r="E102" t="str">
        <f>IF('[1]Data Checking'!I102="","",'[1]Data Checking'!I102)</f>
        <v>icsm_haiti</v>
      </c>
      <c r="F102" t="str">
        <f>IF('[1]Data Checking'!J102="","",'[1]Data Checking'!J102)</f>
        <v/>
      </c>
      <c r="G102" t="str">
        <f>IF('[1]Data Checking'!K102="","",'[1]Data Checking'!K102)</f>
        <v/>
      </c>
      <c r="H102">
        <f>IF('[1]Data Checking'!L102="","",'[1]Data Checking'!L102)</f>
        <v>44526</v>
      </c>
      <c r="I102" t="str">
        <f>IF('[1]Data Checking'!M102="","",'[1]Data Checking'!M102)</f>
        <v>GOAL</v>
      </c>
      <c r="J102" t="str">
        <f>IF('[1]Data Checking'!N102="","",'[1]Data Checking'!N102)</f>
        <v/>
      </c>
      <c r="K102" t="str">
        <f>IF('[1]Data Checking'!O102="","",'[1]Data Checking'!O102)</f>
        <v>goal</v>
      </c>
      <c r="L102" t="str">
        <f>IF('[1]Data Checking'!P102="","",'[1]Data Checking'!P102)</f>
        <v>GOAL</v>
      </c>
      <c r="M102" t="str">
        <f>IF('[1]Data Checking'!Q102="","",'[1]Data Checking'!Q102)</f>
        <v>GOAL</v>
      </c>
      <c r="N102" t="str">
        <f>IF('[1]Data Checking'!R102="","",'[1]Data Checking'!R102)</f>
        <v>Goal enquêteur 1</v>
      </c>
      <c r="O102" t="str">
        <f>IF('[1]Data Checking'!S102="","",'[1]Data Checking'!S102)</f>
        <v/>
      </c>
      <c r="P102" t="str">
        <f>IF('[1]Data Checking'!T102="","",'[1]Data Checking'!T102)</f>
        <v>goal_1</v>
      </c>
      <c r="Q102" t="str">
        <f>IF('[1]Data Checking'!U102="","",'[1]Data Checking'!U102)</f>
        <v>Goal enquêteur 1</v>
      </c>
      <c r="R102" t="str">
        <f>IF('[1]Data Checking'!V102="","",'[1]Data Checking'!V102)</f>
        <v>Goal enquêteur 1</v>
      </c>
      <c r="S102" t="str">
        <f>IF('[1]Data Checking'!W102="","",'[1]Data Checking'!W102)</f>
        <v>Ouest</v>
      </c>
      <c r="T102" t="str">
        <f>IF('[1]Data Checking'!X102="","",'[1]Data Checking'!X102)</f>
        <v>Port-au-Prince</v>
      </c>
      <c r="U102" t="str">
        <f>IF('[1]Data Checking'!Y102="","",'[1]Data Checking'!Y102)</f>
        <v>HT0111</v>
      </c>
      <c r="V102" t="str">
        <f>IF('[1]Data Checking'!Z102="","",'[1]Data Checking'!Z102)</f>
        <v>Port-au-Prince</v>
      </c>
      <c r="W102" t="str">
        <f>IF('[1]Data Checking'!AA102="","",'[1]Data Checking'!AA102)</f>
        <v>1ere Section Turgeau</v>
      </c>
      <c r="X102" t="str">
        <f>IF('[1]Data Checking'!AB102="","",'[1]Data Checking'!AB102)</f>
        <v>HT0111-03</v>
      </c>
      <c r="Y102" t="str">
        <f>IF('[1]Data Checking'!AC102="","",'[1]Data Checking'!AC102)</f>
        <v>3e Section Martissant</v>
      </c>
      <c r="Z102" t="str">
        <f>IF('[1]Data Checking'!AD102="","",'[1]Data Checking'!AD102)</f>
        <v>Centre-ville de Port-au-Prince / Salomon</v>
      </c>
      <c r="AA102" t="str">
        <f>IF('[1]Data Checking'!AE102="","",'[1]Data Checking'!AE102)</f>
        <v/>
      </c>
      <c r="AB102" t="str">
        <f>IF('[1]Data Checking'!AF102="","",'[1]Data Checking'!AF102)</f>
        <v>pap_1</v>
      </c>
      <c r="AC102" t="str">
        <f>IF('[1]Data Checking'!AG102="","",'[1]Data Checking'!AG102)</f>
        <v>Centre-ville de Port-au-Prince / Salomon</v>
      </c>
      <c r="AD102" t="str">
        <f>IF('[1]Data Checking'!AH102="","",'[1]Data Checking'!AH102)</f>
        <v>Centre-ville de Port-au-Prince / Salomon</v>
      </c>
      <c r="AE102" t="str">
        <f>IF('[1]Data Checking'!AI102="","",'[1]Data Checking'!AI102)</f>
        <v>Marché Salomon</v>
      </c>
      <c r="AF102" t="str">
        <f>IF('[1]Data Checking'!AJ102="","",'[1]Data Checking'!AJ102)</f>
        <v/>
      </c>
      <c r="AG102" t="str">
        <f>IF('[1]Data Checking'!AK102="","",'[1]Data Checking'!AK102)</f>
        <v>salomon</v>
      </c>
      <c r="AH102" t="str">
        <f>IF('[1]Data Checking'!AL102="","",'[1]Data Checking'!AL102)</f>
        <v>Marché Salomon</v>
      </c>
      <c r="AI102" t="str">
        <f>IF('[1]Data Checking'!AM102="","",'[1]Data Checking'!AM102)</f>
        <v>Marché Salomon</v>
      </c>
      <c r="AJ102" t="str">
        <f>IF('[1]Data Checking'!AN102="","",'[1]Data Checking'!AN102)</f>
        <v>Milieu urbain</v>
      </c>
      <c r="AK102" t="str">
        <f>IF('[1]Data Checking'!AO102="","",'[1]Data Checking'!AO102)</f>
        <v>Enquête auprès d'un marchand</v>
      </c>
      <c r="AL102" t="str">
        <f>IF('[1]Data Checking'!AP102="","",'[1]Data Checking'!AP102)</f>
        <v>Oui</v>
      </c>
      <c r="AM102" t="str">
        <f>IF('[1]Data Checking'!AQ102="","",'[1]Data Checking'!AQ102)</f>
        <v/>
      </c>
      <c r="AN102" t="str">
        <f>IF('[1]Data Checking'!AR102="","",'[1]Data Checking'!AR102)</f>
        <v>Oui</v>
      </c>
      <c r="AO102" t="str">
        <f>IF('[1]Data Checking'!AS102="","",'[1]Data Checking'!AS102)</f>
        <v/>
      </c>
      <c r="AP102" t="str">
        <f>IF('[1]Data Checking'!AT102="","",'[1]Data Checking'!AT102)</f>
        <v>Femme</v>
      </c>
      <c r="AQ102">
        <f>IF('[1]Data Checking'!AU102="","",'[1]Data Checking'!AU102)</f>
        <v>44526</v>
      </c>
      <c r="AR102">
        <f>IF('[1]Data Checking'!AV102="","",'[1]Data Checking'!AV102)</f>
        <v>44526</v>
      </c>
      <c r="AS102" t="str">
        <f>IF('[1]Data Checking'!AW102="","",'[1]Data Checking'!AW102)</f>
        <v>Détaillant mobile</v>
      </c>
      <c r="AT102" t="str">
        <f>IF('[1]Data Checking'!AX102="","",'[1]Data Checking'!AX102)</f>
        <v/>
      </c>
      <c r="AU102" t="str">
        <f>IF('[1]Data Checking'!AY102="","",'[1]Data Checking'!AY102)</f>
        <v>Produits et Ustensiles d'hygiène et assainissement</v>
      </c>
      <c r="AV102">
        <f>IF('[1]Data Checking'!AZ102="","",'[1]Data Checking'!AZ102)</f>
        <v>0</v>
      </c>
      <c r="AW102">
        <f>IF('[1]Data Checking'!BA102="","",'[1]Data Checking'!BA102)</f>
        <v>1</v>
      </c>
      <c r="AX102">
        <f>IF('[1]Data Checking'!BB102="","",'[1]Data Checking'!BB102)</f>
        <v>0</v>
      </c>
      <c r="AY102">
        <f>IF('[1]Data Checking'!BC102="","",'[1]Data Checking'!BC102)</f>
        <v>0</v>
      </c>
      <c r="AZ102" t="str">
        <f>IF('[1]Data Checking'!BD102="","",'[1]Data Checking'!BD102)</f>
        <v>wash</v>
      </c>
      <c r="BA102" t="str">
        <f>IF('[1]Data Checking'!BE102="","",'[1]Data Checking'!BE102)</f>
        <v>Produits et Ustensiles d'hygiène et assainissement</v>
      </c>
      <c r="BB102" t="str">
        <f>IF('[1]Data Checking'!BF102="","",'[1]Data Checking'!BF102)</f>
        <v>En espèces (Gourde)</v>
      </c>
      <c r="BC102">
        <f>IF('[1]Data Checking'!BG102="","",'[1]Data Checking'!BG102)</f>
        <v>1</v>
      </c>
      <c r="BD102">
        <f>IF('[1]Data Checking'!BH102="","",'[1]Data Checking'!BH102)</f>
        <v>0</v>
      </c>
      <c r="BE102">
        <f>IF('[1]Data Checking'!BI102="","",'[1]Data Checking'!BI102)</f>
        <v>0</v>
      </c>
      <c r="BF102">
        <f>IF('[1]Data Checking'!BJ102="","",'[1]Data Checking'!BJ102)</f>
        <v>0</v>
      </c>
      <c r="BG102">
        <f>IF('[1]Data Checking'!BK102="","",'[1]Data Checking'!BK102)</f>
        <v>0</v>
      </c>
      <c r="BH102">
        <f>IF('[1]Data Checking'!BL102="","",'[1]Data Checking'!BL102)</f>
        <v>0</v>
      </c>
      <c r="BI102">
        <f>IF('[1]Data Checking'!BM102="","",'[1]Data Checking'!BM102)</f>
        <v>0</v>
      </c>
      <c r="BJ102">
        <f>IF('[1]Data Checking'!BN102="","",'[1]Data Checking'!BN102)</f>
        <v>0</v>
      </c>
      <c r="BK102">
        <f>IF('[1]Data Checking'!BO102="","",'[1]Data Checking'!BO102)</f>
        <v>0</v>
      </c>
      <c r="BL102">
        <f>IF('[1]Data Checking'!BP102="","",'[1]Data Checking'!BP102)</f>
        <v>0</v>
      </c>
      <c r="BM102" t="str">
        <f>IF('[1]Data Checking'!BQ102="","",'[1]Data Checking'!BQ102)</f>
        <v/>
      </c>
      <c r="BN102" t="str">
        <f>IF('[1]Data Checking'!BR102="","",'[1]Data Checking'!BR102)</f>
        <v>Je ne sais pas / Je ne souhaite pas répondre</v>
      </c>
      <c r="BO102" t="str">
        <f>IF('[1]Data Checking'!BS102="","",'[1]Data Checking'!BS102)</f>
        <v>Je ne sais pas / Je ne souhaite pas répondre</v>
      </c>
      <c r="BP102" t="str">
        <f>IF('[1]Data Checking'!BT102="","",'[1]Data Checking'!BT102)</f>
        <v/>
      </c>
      <c r="BQ102" t="str">
        <f>IF('[1]Data Checking'!BU102="","",'[1]Data Checking'!BU102)</f>
        <v/>
      </c>
      <c r="BR102" t="str">
        <f>IF('[1]Data Checking'!BV102="","",'[1]Data Checking'!BV102)</f>
        <v/>
      </c>
      <c r="BS102" t="str">
        <f>IF('[1]Data Checking'!BW102="","",'[1]Data Checking'!BW102)</f>
        <v/>
      </c>
      <c r="BT102" t="str">
        <f>IF('[1]Data Checking'!BX102="","",'[1]Data Checking'!BX102)</f>
        <v/>
      </c>
      <c r="BU102" t="str">
        <f>IF('[1]Data Checking'!BY102="","",'[1]Data Checking'!BY102)</f>
        <v/>
      </c>
      <c r="BV102" t="str">
        <f>IF('[1]Data Checking'!BZ102="","",'[1]Data Checking'!BZ102)</f>
        <v/>
      </c>
      <c r="BW102" t="str">
        <f>IF('[1]Data Checking'!CA102="","",'[1]Data Checking'!CA102)</f>
        <v/>
      </c>
      <c r="BX102" t="str">
        <f>IF('[1]Data Checking'!CB102="","",'[1]Data Checking'!CB102)</f>
        <v/>
      </c>
      <c r="BY102" t="str">
        <f>IF('[1]Data Checking'!CC102="","",'[1]Data Checking'!CC102)</f>
        <v/>
      </c>
      <c r="BZ102" t="str">
        <f>IF('[1]Data Checking'!CD102="","",'[1]Data Checking'!CD102)</f>
        <v/>
      </c>
      <c r="CA102" t="str">
        <f>IF('[1]Data Checking'!CE102="","",'[1]Data Checking'!CE102)</f>
        <v/>
      </c>
      <c r="CB102" t="str">
        <f>IF('[1]Data Checking'!CF102="","",'[1]Data Checking'!CF102)</f>
        <v/>
      </c>
      <c r="CC102" t="str">
        <f>IF('[1]Data Checking'!CG102="","",'[1]Data Checking'!CG102)</f>
        <v/>
      </c>
      <c r="CD102" t="str">
        <f>IF('[1]Data Checking'!CH102="","",'[1]Data Checking'!CH102)</f>
        <v/>
      </c>
      <c r="CE102" t="str">
        <f>IF('[1]Data Checking'!CI102="","",'[1]Data Checking'!CI102)</f>
        <v/>
      </c>
      <c r="CF102" t="str">
        <f>IF('[1]Data Checking'!CJ102="","",'[1]Data Checking'!CJ102)</f>
        <v/>
      </c>
      <c r="CG102" t="str">
        <f>IF('[1]Data Checking'!CK102="","",'[1]Data Checking'!CK102)</f>
        <v/>
      </c>
      <c r="CH102" t="str">
        <f>IF('[1]Data Checking'!CL102="","",'[1]Data Checking'!CL102)</f>
        <v/>
      </c>
      <c r="CI102" t="str">
        <f>IF('[1]Data Checking'!CM102="","",'[1]Data Checking'!CM102)</f>
        <v/>
      </c>
      <c r="CJ102" t="str">
        <f>IF('[1]Data Checking'!CN102="","",'[1]Data Checking'!CN102)</f>
        <v/>
      </c>
      <c r="CK102" t="str">
        <f>IF('[1]Data Checking'!CO102="","",'[1]Data Checking'!CO102)</f>
        <v/>
      </c>
      <c r="CL102" t="str">
        <f>IF('[1]Data Checking'!CP102="","",'[1]Data Checking'!CP102)</f>
        <v/>
      </c>
      <c r="CM102" t="str">
        <f>IF('[1]Data Checking'!CQ102="","",'[1]Data Checking'!CQ102)</f>
        <v/>
      </c>
      <c r="CN102" t="str">
        <f>IF('[1]Data Checking'!CR102="","",'[1]Data Checking'!CR102)</f>
        <v/>
      </c>
      <c r="CO102" t="str">
        <f>IF('[1]Data Checking'!CS102="","",'[1]Data Checking'!CS102)</f>
        <v/>
      </c>
      <c r="CP102" t="str">
        <f>IF('[1]Data Checking'!CT102="","",'[1]Data Checking'!CT102)</f>
        <v/>
      </c>
      <c r="CQ102" t="str">
        <f>IF('[1]Data Checking'!CU102="","",'[1]Data Checking'!CU102)</f>
        <v/>
      </c>
      <c r="CR102" t="str">
        <f>IF('[1]Data Checking'!CV102="","",'[1]Data Checking'!CV102)</f>
        <v/>
      </c>
      <c r="CS102" t="str">
        <f>IF('[1]Data Checking'!CW102="","",'[1]Data Checking'!CW102)</f>
        <v/>
      </c>
      <c r="CT102" t="str">
        <f>IF('[1]Data Checking'!CX102="","",'[1]Data Checking'!CX102)</f>
        <v/>
      </c>
      <c r="CU102" t="str">
        <f>IF('[1]Data Checking'!CY102="","",'[1]Data Checking'!CY102)</f>
        <v/>
      </c>
      <c r="CV102" t="str">
        <f>IF('[1]Data Checking'!CZ102="","",'[1]Data Checking'!CZ102)</f>
        <v/>
      </c>
      <c r="CW102" t="str">
        <f>IF('[1]Data Checking'!DA102="","",'[1]Data Checking'!DA102)</f>
        <v/>
      </c>
      <c r="CX102" t="str">
        <f>IF('[1]Data Checking'!DB102="","",'[1]Data Checking'!DB102)</f>
        <v/>
      </c>
      <c r="CY102" t="str">
        <f>IF('[1]Data Checking'!DC102="","",'[1]Data Checking'!DC102)</f>
        <v/>
      </c>
      <c r="CZ102" t="str">
        <f>IF('[1]Data Checking'!DD102="","",'[1]Data Checking'!DD102)</f>
        <v/>
      </c>
      <c r="DA102" t="str">
        <f>IF('[1]Data Checking'!DE102="","",'[1]Data Checking'!DE102)</f>
        <v/>
      </c>
      <c r="DB102" t="str">
        <f>IF('[1]Data Checking'!DF102="","",'[1]Data Checking'!DF102)</f>
        <v/>
      </c>
      <c r="DC102" t="str">
        <f>IF('[1]Data Checking'!DG102="","",'[1]Data Checking'!DG102)</f>
        <v/>
      </c>
      <c r="DD102" t="str">
        <f>IF('[1]Data Checking'!DH102="","",'[1]Data Checking'!DH102)</f>
        <v/>
      </c>
      <c r="DE102" t="str">
        <f>IF('[1]Data Checking'!DI102="","",'[1]Data Checking'!DI102)</f>
        <v/>
      </c>
      <c r="DF102" t="str">
        <f>IF('[1]Data Checking'!DJ102="","",'[1]Data Checking'!DJ102)</f>
        <v/>
      </c>
      <c r="DG102" t="str">
        <f>IF('[1]Data Checking'!DK102="","",'[1]Data Checking'!DK102)</f>
        <v/>
      </c>
      <c r="DH102" t="str">
        <f>IF('[1]Data Checking'!DL102="","",'[1]Data Checking'!DL102)</f>
        <v/>
      </c>
      <c r="DI102" t="str">
        <f>IF('[1]Data Checking'!DM102="","",'[1]Data Checking'!DM102)</f>
        <v/>
      </c>
      <c r="DJ102" t="str">
        <f>IF('[1]Data Checking'!DN102="","",'[1]Data Checking'!DN102)</f>
        <v/>
      </c>
      <c r="DK102" t="str">
        <f>IF('[1]Data Checking'!DO102="","",'[1]Data Checking'!DO102)</f>
        <v/>
      </c>
      <c r="DL102" t="str">
        <f>IF('[1]Data Checking'!DP102="","",'[1]Data Checking'!DP102)</f>
        <v/>
      </c>
      <c r="DM102" t="str">
        <f>IF('[1]Data Checking'!DQ102="","",'[1]Data Checking'!DQ102)</f>
        <v/>
      </c>
      <c r="DN102" t="str">
        <f>IF('[1]Data Checking'!DR102="","",'[1]Data Checking'!DR102)</f>
        <v/>
      </c>
      <c r="DO102" t="str">
        <f>IF('[1]Data Checking'!DS102="","",'[1]Data Checking'!DS102)</f>
        <v/>
      </c>
      <c r="DP102" t="str">
        <f>IF('[1]Data Checking'!DT102="","",'[1]Data Checking'!DT102)</f>
        <v/>
      </c>
      <c r="DQ102" t="str">
        <f>IF('[1]Data Checking'!DU102="","",'[1]Data Checking'!DU102)</f>
        <v/>
      </c>
      <c r="DR102" t="str">
        <f>IF('[1]Data Checking'!DV102="","",'[1]Data Checking'!DV102)</f>
        <v/>
      </c>
      <c r="DS102" t="str">
        <f>IF('[1]Data Checking'!DW102="","",'[1]Data Checking'!DW102)</f>
        <v/>
      </c>
      <c r="DT102" t="str">
        <f>IF('[1]Data Checking'!DX102="","",'[1]Data Checking'!DX102)</f>
        <v/>
      </c>
      <c r="DU102" t="str">
        <f>IF('[1]Data Checking'!DY102="","",'[1]Data Checking'!DY102)</f>
        <v/>
      </c>
      <c r="DV102" t="str">
        <f>IF('[1]Data Checking'!DZ102="","",'[1]Data Checking'!DZ102)</f>
        <v/>
      </c>
      <c r="DW102" t="str">
        <f>IF('[1]Data Checking'!EA102="","",'[1]Data Checking'!EA102)</f>
        <v/>
      </c>
      <c r="DX102" t="str">
        <f>IF('[1]Data Checking'!EB102="","",'[1]Data Checking'!EB102)</f>
        <v/>
      </c>
      <c r="DY102" t="str">
        <f>IF('[1]Data Checking'!EC102="","",'[1]Data Checking'!EC102)</f>
        <v/>
      </c>
      <c r="DZ102" t="str">
        <f>IF('[1]Data Checking'!ED102="","",'[1]Data Checking'!ED102)</f>
        <v/>
      </c>
      <c r="EA102" t="str">
        <f>IF('[1]Data Checking'!EE102="","",'[1]Data Checking'!EE102)</f>
        <v/>
      </c>
      <c r="EB102" t="str">
        <f>IF('[1]Data Checking'!EF102="","",'[1]Data Checking'!EF102)</f>
        <v/>
      </c>
      <c r="EC102" t="str">
        <f>IF('[1]Data Checking'!EG102="","",'[1]Data Checking'!EG102)</f>
        <v/>
      </c>
      <c r="ED102" t="str">
        <f>IF('[1]Data Checking'!EH102="","",'[1]Data Checking'!EH102)</f>
        <v/>
      </c>
      <c r="EE102" t="str">
        <f>IF('[1]Data Checking'!EI102="","",'[1]Data Checking'!EI102)</f>
        <v/>
      </c>
      <c r="EF102" t="str">
        <f>IF('[1]Data Checking'!EJ102="","",'[1]Data Checking'!EJ102)</f>
        <v/>
      </c>
      <c r="EG102" t="str">
        <f>IF('[1]Data Checking'!EK102="","",'[1]Data Checking'!EK102)</f>
        <v/>
      </c>
      <c r="EH102" t="str">
        <f>IF('[1]Data Checking'!EL102="","",'[1]Data Checking'!EL102)</f>
        <v/>
      </c>
      <c r="EI102" t="str">
        <f>IF('[1]Data Checking'!EM102="","",'[1]Data Checking'!EM102)</f>
        <v/>
      </c>
      <c r="EJ102" t="str">
        <f>IF('[1]Data Checking'!EN102="","",'[1]Data Checking'!EN102)</f>
        <v/>
      </c>
      <c r="EK102" t="str">
        <f>IF('[1]Data Checking'!EO102="","",'[1]Data Checking'!EO102)</f>
        <v>Grande bassine de nettoyage ou pour cuisiner</v>
      </c>
      <c r="EL102">
        <f>IF('[1]Data Checking'!EP102="","",'[1]Data Checking'!EP102)</f>
        <v>0</v>
      </c>
      <c r="EM102">
        <f>IF('[1]Data Checking'!EQ102="","",'[1]Data Checking'!EQ102)</f>
        <v>0</v>
      </c>
      <c r="EN102">
        <f>IF('[1]Data Checking'!ER102="","",'[1]Data Checking'!ER102)</f>
        <v>0</v>
      </c>
      <c r="EO102">
        <f>IF('[1]Data Checking'!ES102="","",'[1]Data Checking'!ES102)</f>
        <v>0</v>
      </c>
      <c r="EP102">
        <f>IF('[1]Data Checking'!ET102="","",'[1]Data Checking'!ET102)</f>
        <v>0</v>
      </c>
      <c r="EQ102">
        <f>IF('[1]Data Checking'!EU102="","",'[1]Data Checking'!EU102)</f>
        <v>0</v>
      </c>
      <c r="ER102">
        <f>IF('[1]Data Checking'!EV102="","",'[1]Data Checking'!EV102)</f>
        <v>0</v>
      </c>
      <c r="ES102">
        <f>IF('[1]Data Checking'!EW102="","",'[1]Data Checking'!EW102)</f>
        <v>0</v>
      </c>
      <c r="ET102">
        <f>IF('[1]Data Checking'!EX102="","",'[1]Data Checking'!EX102)</f>
        <v>1</v>
      </c>
      <c r="EU102">
        <f>IF('[1]Data Checking'!EY102="","",'[1]Data Checking'!EY102)</f>
        <v>0</v>
      </c>
      <c r="EV102">
        <f>IF('[1]Data Checking'!EZ102="","",'[1]Data Checking'!EZ102)</f>
        <v>0</v>
      </c>
      <c r="EW102" t="str">
        <f>IF('[1]Data Checking'!FA102="","",'[1]Data Checking'!FA102)</f>
        <v/>
      </c>
      <c r="EX102" t="str">
        <f>IF('[1]Data Checking'!FB102="","",'[1]Data Checking'!FB102)</f>
        <v/>
      </c>
      <c r="EY102" t="str">
        <f>IF('[1]Data Checking'!FC102="","",'[1]Data Checking'!FC102)</f>
        <v/>
      </c>
      <c r="EZ102" t="str">
        <f>IF('[1]Data Checking'!FD102="","",'[1]Data Checking'!FD102)</f>
        <v/>
      </c>
      <c r="FA102" t="str">
        <f>IF('[1]Data Checking'!FE102="","",'[1]Data Checking'!FE102)</f>
        <v/>
      </c>
      <c r="FB102" t="str">
        <f>IF('[1]Data Checking'!FF102="","",'[1]Data Checking'!FF102)</f>
        <v/>
      </c>
      <c r="FC102" t="str">
        <f>IF('[1]Data Checking'!FG102="","",'[1]Data Checking'!FG102)</f>
        <v/>
      </c>
      <c r="FD102" t="str">
        <f>IF('[1]Data Checking'!FH102="","",'[1]Data Checking'!FH102)</f>
        <v/>
      </c>
      <c r="FE102" t="str">
        <f>IF('[1]Data Checking'!FI102="","",'[1]Data Checking'!FI102)</f>
        <v/>
      </c>
      <c r="FF102" t="str">
        <f>IF('[1]Data Checking'!FJ102="","",'[1]Data Checking'!FJ102)</f>
        <v/>
      </c>
      <c r="FG102" t="str">
        <f>IF('[1]Data Checking'!FK102="","",'[1]Data Checking'!FK102)</f>
        <v/>
      </c>
      <c r="FH102" t="str">
        <f>IF('[1]Data Checking'!FL102="","",'[1]Data Checking'!FL102)</f>
        <v/>
      </c>
      <c r="FI102" t="str">
        <f>IF('[1]Data Checking'!FM102="","",'[1]Data Checking'!FM102)</f>
        <v/>
      </c>
      <c r="FJ102" t="str">
        <f>IF('[1]Data Checking'!FN102="","",'[1]Data Checking'!FN102)</f>
        <v/>
      </c>
      <c r="FK102" t="str">
        <f>IF('[1]Data Checking'!FO102="","",'[1]Data Checking'!FO102)</f>
        <v/>
      </c>
      <c r="FL102" t="str">
        <f>IF('[1]Data Checking'!FP102="","",'[1]Data Checking'!FP102)</f>
        <v/>
      </c>
      <c r="FM102" t="str">
        <f>IF('[1]Data Checking'!FQ102="","",'[1]Data Checking'!FQ102)</f>
        <v/>
      </c>
      <c r="FN102" t="str">
        <f>IF('[1]Data Checking'!FR102="","",'[1]Data Checking'!FR102)</f>
        <v/>
      </c>
      <c r="FO102" t="str">
        <f>IF('[1]Data Checking'!FS102="","",'[1]Data Checking'!FS102)</f>
        <v/>
      </c>
      <c r="FP102" t="str">
        <f>IF('[1]Data Checking'!FT102="","",'[1]Data Checking'!FT102)</f>
        <v/>
      </c>
      <c r="FQ102" t="str">
        <f>IF('[1]Data Checking'!FU102="","",'[1]Data Checking'!FU102)</f>
        <v/>
      </c>
      <c r="FR102" t="str">
        <f>IF('[1]Data Checking'!FV102="","",'[1]Data Checking'!FV102)</f>
        <v/>
      </c>
      <c r="FS102" t="str">
        <f>IF('[1]Data Checking'!FW102="","",'[1]Data Checking'!FW102)</f>
        <v/>
      </c>
      <c r="FT102" t="str">
        <f>IF('[1]Data Checking'!FX102="","",'[1]Data Checking'!FX102)</f>
        <v/>
      </c>
      <c r="FU102" t="str">
        <f>IF('[1]Data Checking'!FY102="","",'[1]Data Checking'!FY102)</f>
        <v/>
      </c>
      <c r="FV102" t="str">
        <f>IF('[1]Data Checking'!FZ102="","",'[1]Data Checking'!FZ102)</f>
        <v/>
      </c>
      <c r="FW102" t="str">
        <f>IF('[1]Data Checking'!GA102="","",'[1]Data Checking'!GA102)</f>
        <v/>
      </c>
      <c r="FX102" t="str">
        <f>IF('[1]Data Checking'!GB102="","",'[1]Data Checking'!GB102)</f>
        <v/>
      </c>
      <c r="FY102" t="str">
        <f>IF('[1]Data Checking'!GC102="","",'[1]Data Checking'!GC102)</f>
        <v/>
      </c>
      <c r="FZ102" t="str">
        <f>IF('[1]Data Checking'!GD102="","",'[1]Data Checking'!GD102)</f>
        <v/>
      </c>
      <c r="GA102" t="str">
        <f>IF('[1]Data Checking'!GE102="","",'[1]Data Checking'!GE102)</f>
        <v/>
      </c>
      <c r="GB102" t="str">
        <f>IF('[1]Data Checking'!GF102="","",'[1]Data Checking'!GF102)</f>
        <v/>
      </c>
      <c r="GC102" t="str">
        <f>IF('[1]Data Checking'!GG102="","",'[1]Data Checking'!GG102)</f>
        <v/>
      </c>
      <c r="GD102" t="str">
        <f>IF('[1]Data Checking'!GH102="","",'[1]Data Checking'!GH102)</f>
        <v/>
      </c>
      <c r="GE102" t="str">
        <f>IF('[1]Data Checking'!GI102="","",'[1]Data Checking'!GI102)</f>
        <v/>
      </c>
      <c r="GF102" t="str">
        <f>IF('[1]Data Checking'!GJ102="","",'[1]Data Checking'!GJ102)</f>
        <v/>
      </c>
      <c r="GG102" t="str">
        <f>IF('[1]Data Checking'!GK102="","",'[1]Data Checking'!GK102)</f>
        <v/>
      </c>
      <c r="GH102" t="str">
        <f>IF('[1]Data Checking'!GL102="","",'[1]Data Checking'!GL102)</f>
        <v/>
      </c>
      <c r="GI102" t="str">
        <f>IF('[1]Data Checking'!GM102="","",'[1]Data Checking'!GM102)</f>
        <v/>
      </c>
      <c r="GJ102" t="str">
        <f>IF('[1]Data Checking'!GN102="","",'[1]Data Checking'!GN102)</f>
        <v/>
      </c>
      <c r="GK102" t="str">
        <f>IF('[1]Data Checking'!GO102="","",'[1]Data Checking'!GO102)</f>
        <v/>
      </c>
      <c r="GL102" t="str">
        <f>IF('[1]Data Checking'!GP102="","",'[1]Data Checking'!GP102)</f>
        <v/>
      </c>
      <c r="GM102" t="str">
        <f>IF('[1]Data Checking'!GQ102="","",'[1]Data Checking'!GQ102)</f>
        <v/>
      </c>
      <c r="GN102" t="str">
        <f>IF('[1]Data Checking'!GR102="","",'[1]Data Checking'!GR102)</f>
        <v/>
      </c>
      <c r="GO102">
        <f>IF('[1]Data Checking'!GS102="","",'[1]Data Checking'!GS102)</f>
        <v>350</v>
      </c>
      <c r="GP102" t="str">
        <f>IF('[1]Data Checking'!GT102="","",'[1]Data Checking'!GT102)</f>
        <v/>
      </c>
      <c r="GQ102" t="str">
        <f>IF('[1]Data Checking'!GU102="","",'[1]Data Checking'!GU102)</f>
        <v>Je ne sais pas, je ne souhaite pas répondre</v>
      </c>
      <c r="GR102" t="str">
        <f>IF('[1]Data Checking'!GV102="","",'[1]Data Checking'!GV102)</f>
        <v/>
      </c>
      <c r="GS102" t="str">
        <f>IF('[1]Data Checking'!GW102="","",'[1]Data Checking'!GW102)</f>
        <v/>
      </c>
      <c r="GT102" t="str">
        <f>IF('[1]Data Checking'!GX102="","",'[1]Data Checking'!GX102)</f>
        <v/>
      </c>
      <c r="GU102" t="str">
        <f>IF('[1]Data Checking'!GY102="","",'[1]Data Checking'!GY102)</f>
        <v/>
      </c>
      <c r="GV102" t="str">
        <f>IF('[1]Data Checking'!GZ102="","",'[1]Data Checking'!GZ102)</f>
        <v/>
      </c>
      <c r="GW102" t="str">
        <f>IF('[1]Data Checking'!HA102="","",'[1]Data Checking'!HA102)</f>
        <v/>
      </c>
      <c r="GX102" t="str">
        <f>IF('[1]Data Checking'!HB102="","",'[1]Data Checking'!HB102)</f>
        <v/>
      </c>
      <c r="GY102" t="str">
        <f>IF('[1]Data Checking'!HC102="","",'[1]Data Checking'!HC102)</f>
        <v/>
      </c>
      <c r="GZ102" t="str">
        <f>IF('[1]Data Checking'!HD102="","",'[1]Data Checking'!HD102)</f>
        <v/>
      </c>
      <c r="HA102" t="str">
        <f>IF('[1]Data Checking'!HE102="","",'[1]Data Checking'!HE102)</f>
        <v/>
      </c>
      <c r="HB102" t="str">
        <f>IF('[1]Data Checking'!HF102="","",'[1]Data Checking'!HF102)</f>
        <v/>
      </c>
      <c r="HC102" t="str">
        <f>IF('[1]Data Checking'!HG102="","",'[1]Data Checking'!HG102)</f>
        <v/>
      </c>
      <c r="HD102" t="str">
        <f>IF('[1]Data Checking'!HH102="","",'[1]Data Checking'!HH102)</f>
        <v/>
      </c>
      <c r="HE102" t="str">
        <f>IF('[1]Data Checking'!HI102="","",'[1]Data Checking'!HI102)</f>
        <v/>
      </c>
      <c r="HF102" t="str">
        <f>IF('[1]Data Checking'!HJ102="","",'[1]Data Checking'!HJ102)</f>
        <v/>
      </c>
      <c r="HG102" t="str">
        <f>IF('[1]Data Checking'!HK102="","",'[1]Data Checking'!HK102)</f>
        <v/>
      </c>
      <c r="HH102" t="str">
        <f>IF('[1]Data Checking'!HL102="","",'[1]Data Checking'!HL102)</f>
        <v/>
      </c>
      <c r="HI102" t="str">
        <f>IF('[1]Data Checking'!HM102="","",'[1]Data Checking'!HM102)</f>
        <v/>
      </c>
      <c r="HJ102" t="str">
        <f>IF('[1]Data Checking'!HN102="","",'[1]Data Checking'!HN102)</f>
        <v/>
      </c>
      <c r="HK102" t="str">
        <f>IF('[1]Data Checking'!HO102="","",'[1]Data Checking'!HO102)</f>
        <v/>
      </c>
      <c r="HL102" t="str">
        <f>IF('[1]Data Checking'!HP102="","",'[1]Data Checking'!HP102)</f>
        <v/>
      </c>
      <c r="HM102" t="str">
        <f>IF('[1]Data Checking'!HQ102="","",'[1]Data Checking'!HQ102)</f>
        <v/>
      </c>
      <c r="HN102" t="str">
        <f>IF('[1]Data Checking'!HR102="","",'[1]Data Checking'!HR102)</f>
        <v/>
      </c>
      <c r="HO102" t="str">
        <f>IF('[1]Data Checking'!HS102="","",'[1]Data Checking'!HS102)</f>
        <v/>
      </c>
      <c r="HP102" t="str">
        <f>IF('[1]Data Checking'!HT102="","",'[1]Data Checking'!HT102)</f>
        <v/>
      </c>
      <c r="HQ102" t="str">
        <f>IF('[1]Data Checking'!HU102="","",'[1]Data Checking'!HU102)</f>
        <v/>
      </c>
      <c r="HR102" t="str">
        <f>IF('[1]Data Checking'!HV102="","",'[1]Data Checking'!HV102)</f>
        <v/>
      </c>
      <c r="HS102" t="str">
        <f>IF('[1]Data Checking'!HW102="","",'[1]Data Checking'!HW102)</f>
        <v>Je ne sais pas, je ne souhaite pas répondre</v>
      </c>
      <c r="HT102" t="str">
        <f>IF('[1]Data Checking'!HX102="","",'[1]Data Checking'!HX102)</f>
        <v>Je ne sais pas, je ne souhaite pas répondre</v>
      </c>
      <c r="HU102" t="str">
        <f>IF('[1]Data Checking'!HY102="","",'[1]Data Checking'!HY102)</f>
        <v>Non</v>
      </c>
      <c r="HV102" t="str">
        <f>IF('[1]Data Checking'!HZ102="","",'[1]Data Checking'!HZ102)</f>
        <v/>
      </c>
      <c r="HW102" t="str">
        <f>IF('[1]Data Checking'!IA102="","",'[1]Data Checking'!IA102)</f>
        <v>Différent</v>
      </c>
      <c r="HX102" t="str">
        <f>IF('[1]Data Checking'!IB102="","",'[1]Data Checking'!IB102)</f>
        <v/>
      </c>
      <c r="HY102" t="str">
        <f>IF('[1]Data Checking'!IC102="","",'[1]Data Checking'!IC102)</f>
        <v>Différent</v>
      </c>
      <c r="HZ102" t="str">
        <f>IF('[1]Data Checking'!ID102="","",'[1]Data Checking'!ID102)</f>
        <v/>
      </c>
      <c r="IA102" t="str">
        <f>IF('[1]Data Checking'!IE102="","",'[1]Data Checking'!IE102)</f>
        <v/>
      </c>
      <c r="IB102" t="str">
        <f>IF('[1]Data Checking'!IF102="","",'[1]Data Checking'!IF102)</f>
        <v>Je ne sais pas, je ne souhaite pas répondre</v>
      </c>
      <c r="IC102" t="str">
        <f>IF('[1]Data Checking'!IG102="","",'[1]Data Checking'!IG102)</f>
        <v/>
      </c>
      <c r="ID102" t="str">
        <f>IF('[1]Data Checking'!IH102="","",'[1]Data Checking'!IH102)</f>
        <v/>
      </c>
      <c r="IE102" t="str">
        <f>IF('[1]Data Checking'!II102="","",'[1]Data Checking'!II102)</f>
        <v/>
      </c>
      <c r="IF102" t="str">
        <f>IF('[1]Data Checking'!IJ102="","",'[1]Data Checking'!IJ102)</f>
        <v/>
      </c>
      <c r="IG102" t="str">
        <f>IF('[1]Data Checking'!IK102="","",'[1]Data Checking'!IK102)</f>
        <v/>
      </c>
      <c r="IH102" t="str">
        <f>IF('[1]Data Checking'!IL102="","",'[1]Data Checking'!IL102)</f>
        <v/>
      </c>
      <c r="II102" t="str">
        <f>IF('[1]Data Checking'!IM102="","",'[1]Data Checking'!IM102)</f>
        <v/>
      </c>
      <c r="IJ102" t="str">
        <f>IF('[1]Data Checking'!IN102="","",'[1]Data Checking'!IN102)</f>
        <v/>
      </c>
      <c r="IK102" t="str">
        <f>IF('[1]Data Checking'!IO102="","",'[1]Data Checking'!IO102)</f>
        <v>Je ne sais pas, je ne souhaite pas répondre</v>
      </c>
      <c r="IL102">
        <f>IF('[1]Data Checking'!IP102="","",'[1]Data Checking'!IP102)</f>
        <v>0</v>
      </c>
      <c r="IM102">
        <f>IF('[1]Data Checking'!IQ102="","",'[1]Data Checking'!IQ102)</f>
        <v>0</v>
      </c>
      <c r="IN102">
        <f>IF('[1]Data Checking'!IR102="","",'[1]Data Checking'!IR102)</f>
        <v>0</v>
      </c>
      <c r="IO102">
        <f>IF('[1]Data Checking'!IS102="","",'[1]Data Checking'!IS102)</f>
        <v>0</v>
      </c>
      <c r="IP102">
        <f>IF('[1]Data Checking'!IT102="","",'[1]Data Checking'!IT102)</f>
        <v>0</v>
      </c>
      <c r="IQ102">
        <f>IF('[1]Data Checking'!IU102="","",'[1]Data Checking'!IU102)</f>
        <v>0</v>
      </c>
      <c r="IR102">
        <f>IF('[1]Data Checking'!IV102="","",'[1]Data Checking'!IV102)</f>
        <v>0</v>
      </c>
      <c r="IS102">
        <f>IF('[1]Data Checking'!IW102="","",'[1]Data Checking'!IW102)</f>
        <v>1</v>
      </c>
      <c r="IT102" t="str">
        <f>IF('[1]Data Checking'!IX102="","",'[1]Data Checking'!IX102)</f>
        <v/>
      </c>
      <c r="IU102" t="str">
        <f>IF('[1]Data Checking'!IY102="","",'[1]Data Checking'!IY102)</f>
        <v>Je ne sais pas, je ne souhaite pas répondre</v>
      </c>
      <c r="IV102" t="str">
        <f>IF('[1]Data Checking'!IZ102="","",'[1]Data Checking'!IZ102)</f>
        <v/>
      </c>
      <c r="IW102" t="str">
        <f>IF('[1]Data Checking'!JA102="","",'[1]Data Checking'!JA102)</f>
        <v/>
      </c>
      <c r="IX102" t="str">
        <f>IF('[1]Data Checking'!JB102="","",'[1]Data Checking'!JB102)</f>
        <v/>
      </c>
      <c r="IY102" t="str">
        <f>IF('[1]Data Checking'!JC102="","",'[1]Data Checking'!JC102)</f>
        <v/>
      </c>
      <c r="IZ102" t="str">
        <f>IF('[1]Data Checking'!JD102="","",'[1]Data Checking'!JD102)</f>
        <v/>
      </c>
      <c r="JA102" t="str">
        <f>IF('[1]Data Checking'!JE102="","",'[1]Data Checking'!JE102)</f>
        <v/>
      </c>
      <c r="JB102" t="str">
        <f>IF('[1]Data Checking'!JF102="","",'[1]Data Checking'!JF102)</f>
        <v/>
      </c>
      <c r="JC102" t="str">
        <f>IF('[1]Data Checking'!JG102="","",'[1]Data Checking'!JG102)</f>
        <v/>
      </c>
      <c r="JD102" t="str">
        <f>IF('[1]Data Checking'!JH102="","",'[1]Data Checking'!JH102)</f>
        <v/>
      </c>
      <c r="JE102" t="str">
        <f>IF('[1]Data Checking'!JI102="","",'[1]Data Checking'!JI102)</f>
        <v/>
      </c>
      <c r="JF102" t="str">
        <f>IF('[1]Data Checking'!JJ102="","",'[1]Data Checking'!JJ102)</f>
        <v/>
      </c>
      <c r="JG102" t="str">
        <f>IF('[1]Data Checking'!JK102="","",'[1]Data Checking'!JK102)</f>
        <v/>
      </c>
      <c r="JH102" t="str">
        <f>IF('[1]Data Checking'!JL102="","",'[1]Data Checking'!JL102)</f>
        <v/>
      </c>
      <c r="JI102" t="str">
        <f>IF('[1]Data Checking'!JM102="","",'[1]Data Checking'!JM102)</f>
        <v/>
      </c>
      <c r="JJ102" t="str">
        <f>IF('[1]Data Checking'!JN102="","",'[1]Data Checking'!JN102)</f>
        <v/>
      </c>
      <c r="JK102" t="str">
        <f>IF('[1]Data Checking'!JO102="","",'[1]Data Checking'!JO102)</f>
        <v/>
      </c>
      <c r="JL102" t="str">
        <f>IF('[1]Data Checking'!JP102="","",'[1]Data Checking'!JP102)</f>
        <v/>
      </c>
      <c r="JM102" t="str">
        <f>IF('[1]Data Checking'!JQ102="","",'[1]Data Checking'!JQ102)</f>
        <v/>
      </c>
      <c r="JN102" t="str">
        <f>IF('[1]Data Checking'!JR102="","",'[1]Data Checking'!JR102)</f>
        <v/>
      </c>
      <c r="JO102" t="str">
        <f>IF('[1]Data Checking'!JS102="","",'[1]Data Checking'!JS102)</f>
        <v/>
      </c>
      <c r="JP102" t="str">
        <f>IF('[1]Data Checking'!JT102="","",'[1]Data Checking'!JT102)</f>
        <v/>
      </c>
      <c r="JQ102" t="str">
        <f>IF('[1]Data Checking'!JU102="","",'[1]Data Checking'!JU102)</f>
        <v/>
      </c>
      <c r="JR102" t="str">
        <f>IF('[1]Data Checking'!JV102="","",'[1]Data Checking'!JV102)</f>
        <v/>
      </c>
      <c r="JS102" t="str">
        <f>IF('[1]Data Checking'!JW102="","",'[1]Data Checking'!JW102)</f>
        <v/>
      </c>
      <c r="JT102" t="str">
        <f>IF('[1]Data Checking'!JX102="","",'[1]Data Checking'!JX102)</f>
        <v/>
      </c>
      <c r="JU102" t="str">
        <f>IF('[1]Data Checking'!JY102="","",'[1]Data Checking'!JY102)</f>
        <v/>
      </c>
      <c r="JV102" t="str">
        <f>IF('[1]Data Checking'!JZ102="","",'[1]Data Checking'!JZ102)</f>
        <v/>
      </c>
      <c r="JW102" t="str">
        <f>IF('[1]Data Checking'!KA102="","",'[1]Data Checking'!KA102)</f>
        <v/>
      </c>
      <c r="JX102" t="str">
        <f>IF('[1]Data Checking'!KB102="","",'[1]Data Checking'!KB102)</f>
        <v/>
      </c>
      <c r="JY102" t="str">
        <f>IF('[1]Data Checking'!KC102="","",'[1]Data Checking'!KC102)</f>
        <v/>
      </c>
      <c r="JZ102" t="str">
        <f>IF('[1]Data Checking'!KD102="","",'[1]Data Checking'!KD102)</f>
        <v/>
      </c>
      <c r="KA102" t="str">
        <f>IF('[1]Data Checking'!KE102="","",'[1]Data Checking'!KE102)</f>
        <v/>
      </c>
      <c r="KB102" t="str">
        <f>IF('[1]Data Checking'!KF102="","",'[1]Data Checking'!KF102)</f>
        <v/>
      </c>
      <c r="KC102" t="str">
        <f>IF('[1]Data Checking'!KG102="","",'[1]Data Checking'!KG102)</f>
        <v/>
      </c>
      <c r="KD102" t="str">
        <f>IF('[1]Data Checking'!KH102="","",'[1]Data Checking'!KH102)</f>
        <v/>
      </c>
      <c r="KE102" t="str">
        <f>IF('[1]Data Checking'!KI102="","",'[1]Data Checking'!KI102)</f>
        <v/>
      </c>
      <c r="KF102" t="str">
        <f>IF('[1]Data Checking'!KJ102="","",'[1]Data Checking'!KJ102)</f>
        <v/>
      </c>
      <c r="KG102" t="str">
        <f>IF('[1]Data Checking'!KK102="","",'[1]Data Checking'!KK102)</f>
        <v/>
      </c>
      <c r="KH102" t="str">
        <f>IF('[1]Data Checking'!KL102="","",'[1]Data Checking'!KL102)</f>
        <v/>
      </c>
      <c r="KI102" t="str">
        <f>IF('[1]Data Checking'!KM102="","",'[1]Data Checking'!KM102)</f>
        <v/>
      </c>
      <c r="KJ102" t="str">
        <f>IF('[1]Data Checking'!KN102="","",'[1]Data Checking'!KN102)</f>
        <v/>
      </c>
      <c r="KK102" t="str">
        <f>IF('[1]Data Checking'!KO102="","",'[1]Data Checking'!KO102)</f>
        <v/>
      </c>
      <c r="KL102" t="str">
        <f>IF('[1]Data Checking'!KP102="","",'[1]Data Checking'!KP102)</f>
        <v/>
      </c>
      <c r="KM102" t="str">
        <f>IF('[1]Data Checking'!KQ102="","",'[1]Data Checking'!KQ102)</f>
        <v/>
      </c>
      <c r="KN102" t="str">
        <f>IF('[1]Data Checking'!KR102="","",'[1]Data Checking'!KR102)</f>
        <v/>
      </c>
      <c r="KO102" t="str">
        <f>IF('[1]Data Checking'!KS102="","",'[1]Data Checking'!KS102)</f>
        <v/>
      </c>
      <c r="KP102" t="str">
        <f>IF('[1]Data Checking'!KT102="","",'[1]Data Checking'!KT102)</f>
        <v/>
      </c>
      <c r="KQ102" t="str">
        <f>IF('[1]Data Checking'!KU102="","",'[1]Data Checking'!KU102)</f>
        <v/>
      </c>
      <c r="KR102" t="str">
        <f>IF('[1]Data Checking'!KV102="","",'[1]Data Checking'!KV102)</f>
        <v/>
      </c>
      <c r="KS102" t="str">
        <f>IF('[1]Data Checking'!KW102="","",'[1]Data Checking'!KW102)</f>
        <v/>
      </c>
      <c r="KT102" t="str">
        <f>IF('[1]Data Checking'!KX102="","",'[1]Data Checking'!KX102)</f>
        <v/>
      </c>
      <c r="KU102" t="str">
        <f>IF('[1]Data Checking'!KY102="","",'[1]Data Checking'!KY102)</f>
        <v/>
      </c>
      <c r="KV102" t="str">
        <f>IF('[1]Data Checking'!KZ102="","",'[1]Data Checking'!KZ102)</f>
        <v/>
      </c>
      <c r="KW102" t="str">
        <f>IF('[1]Data Checking'!LA102="","",'[1]Data Checking'!LA102)</f>
        <v/>
      </c>
      <c r="KX102" t="str">
        <f>IF('[1]Data Checking'!LB102="","",'[1]Data Checking'!LB102)</f>
        <v/>
      </c>
      <c r="KY102" t="str">
        <f>IF('[1]Data Checking'!LC102="","",'[1]Data Checking'!LC102)</f>
        <v/>
      </c>
      <c r="KZ102" t="str">
        <f>IF('[1]Data Checking'!LD102="","",'[1]Data Checking'!LD102)</f>
        <v/>
      </c>
      <c r="LA102" t="str">
        <f>IF('[1]Data Checking'!LE102="","",'[1]Data Checking'!LE102)</f>
        <v/>
      </c>
      <c r="LB102" t="str">
        <f>IF('[1]Data Checking'!LF102="","",'[1]Data Checking'!LF102)</f>
        <v/>
      </c>
      <c r="LC102" t="str">
        <f>IF('[1]Data Checking'!LG102="","",'[1]Data Checking'!LG102)</f>
        <v/>
      </c>
      <c r="LD102" t="str">
        <f>IF('[1]Data Checking'!LH102="","",'[1]Data Checking'!LH102)</f>
        <v/>
      </c>
      <c r="LE102" t="str">
        <f>IF('[1]Data Checking'!LI102="","",'[1]Data Checking'!LI102)</f>
        <v/>
      </c>
      <c r="LF102" t="str">
        <f>IF('[1]Data Checking'!LJ102="","",'[1]Data Checking'!LJ102)</f>
        <v/>
      </c>
      <c r="LG102" t="str">
        <f>IF('[1]Data Checking'!LK102="","",'[1]Data Checking'!LK102)</f>
        <v/>
      </c>
      <c r="LH102" t="str">
        <f>IF('[1]Data Checking'!LL102="","",'[1]Data Checking'!LL102)</f>
        <v/>
      </c>
      <c r="LI102" t="str">
        <f>IF('[1]Data Checking'!LM102="","",'[1]Data Checking'!LM102)</f>
        <v/>
      </c>
      <c r="LJ102" t="str">
        <f>IF('[1]Data Checking'!LN102="","",'[1]Data Checking'!LN102)</f>
        <v/>
      </c>
      <c r="LK102" t="str">
        <f>IF('[1]Data Checking'!LO102="","",'[1]Data Checking'!LO102)</f>
        <v/>
      </c>
      <c r="LL102" t="str">
        <f>IF('[1]Data Checking'!LP102="","",'[1]Data Checking'!LP102)</f>
        <v/>
      </c>
      <c r="LM102" t="str">
        <f>IF('[1]Data Checking'!LQ102="","",'[1]Data Checking'!LQ102)</f>
        <v/>
      </c>
      <c r="LN102" t="str">
        <f>IF('[1]Data Checking'!LR102="","",'[1]Data Checking'!LR102)</f>
        <v/>
      </c>
      <c r="LO102" t="str">
        <f>IF('[1]Data Checking'!LS102="","",'[1]Data Checking'!LS102)</f>
        <v/>
      </c>
      <c r="LP102" t="str">
        <f>IF('[1]Data Checking'!LT102="","",'[1]Data Checking'!LT102)</f>
        <v/>
      </c>
      <c r="LQ102" t="str">
        <f>IF('[1]Data Checking'!LU102="","",'[1]Data Checking'!LU102)</f>
        <v/>
      </c>
      <c r="LR102" t="str">
        <f>IF('[1]Data Checking'!LV102="","",'[1]Data Checking'!LV102)</f>
        <v/>
      </c>
      <c r="LS102" t="str">
        <f>IF('[1]Data Checking'!LW102="","",'[1]Data Checking'!LW102)</f>
        <v/>
      </c>
      <c r="LT102" t="str">
        <f>IF('[1]Data Checking'!LX102="","",'[1]Data Checking'!LX102)</f>
        <v/>
      </c>
      <c r="LU102" t="str">
        <f>IF('[1]Data Checking'!LY102="","",'[1]Data Checking'!LY102)</f>
        <v/>
      </c>
      <c r="LV102" t="str">
        <f>IF('[1]Data Checking'!LZ102="","",'[1]Data Checking'!LZ102)</f>
        <v/>
      </c>
      <c r="LW102" t="str">
        <f>IF('[1]Data Checking'!MA102="","",'[1]Data Checking'!MA102)</f>
        <v/>
      </c>
      <c r="LX102" t="str">
        <f>IF('[1]Data Checking'!MB102="","",'[1]Data Checking'!MB102)</f>
        <v/>
      </c>
      <c r="LY102" t="str">
        <f>IF('[1]Data Checking'!MC102="","",'[1]Data Checking'!MC102)</f>
        <v/>
      </c>
      <c r="LZ102" t="str">
        <f>IF('[1]Data Checking'!MD102="","",'[1]Data Checking'!MD102)</f>
        <v/>
      </c>
      <c r="MA102" t="str">
        <f>IF('[1]Data Checking'!ME102="","",'[1]Data Checking'!ME102)</f>
        <v/>
      </c>
      <c r="MB102" t="str">
        <f>IF('[1]Data Checking'!MF102="","",'[1]Data Checking'!MF102)</f>
        <v/>
      </c>
      <c r="MC102" t="str">
        <f>IF('[1]Data Checking'!MG102="","",'[1]Data Checking'!MG102)</f>
        <v/>
      </c>
      <c r="MD102" t="str">
        <f>IF('[1]Data Checking'!MH102="","",'[1]Data Checking'!MH102)</f>
        <v/>
      </c>
      <c r="ME102" t="str">
        <f>IF('[1]Data Checking'!MI102="","",'[1]Data Checking'!MI102)</f>
        <v/>
      </c>
      <c r="MF102" t="str">
        <f>IF('[1]Data Checking'!MJ102="","",'[1]Data Checking'!MJ102)</f>
        <v/>
      </c>
      <c r="MG102" t="str">
        <f>IF('[1]Data Checking'!MK102="","",'[1]Data Checking'!MK102)</f>
        <v/>
      </c>
      <c r="MH102" t="str">
        <f>IF('[1]Data Checking'!ML102="","",'[1]Data Checking'!ML102)</f>
        <v/>
      </c>
      <c r="MI102" t="str">
        <f>IF('[1]Data Checking'!MM102="","",'[1]Data Checking'!MM102)</f>
        <v/>
      </c>
      <c r="MJ102" t="str">
        <f>IF('[1]Data Checking'!MN102="","",'[1]Data Checking'!MN102)</f>
        <v/>
      </c>
      <c r="MK102" t="str">
        <f>IF('[1]Data Checking'!MO102="","",'[1]Data Checking'!MO102)</f>
        <v/>
      </c>
      <c r="ML102" t="str">
        <f>IF('[1]Data Checking'!MP102="","",'[1]Data Checking'!MP102)</f>
        <v/>
      </c>
      <c r="MM102" t="str">
        <f>IF('[1]Data Checking'!MQ102="","",'[1]Data Checking'!MQ102)</f>
        <v/>
      </c>
      <c r="MN102" t="str">
        <f>IF('[1]Data Checking'!MR102="","",'[1]Data Checking'!MR102)</f>
        <v/>
      </c>
      <c r="MO102" t="str">
        <f>IF('[1]Data Checking'!MS102="","",'[1]Data Checking'!MS102)</f>
        <v/>
      </c>
      <c r="MP102" t="str">
        <f>IF('[1]Data Checking'!MT102="","",'[1]Data Checking'!MT102)</f>
        <v/>
      </c>
      <c r="MQ102" t="str">
        <f>IF('[1]Data Checking'!MU102="","",'[1]Data Checking'!MU102)</f>
        <v/>
      </c>
      <c r="MR102" t="str">
        <f>IF('[1]Data Checking'!MV102="","",'[1]Data Checking'!MV102)</f>
        <v/>
      </c>
      <c r="MS102" t="str">
        <f>IF('[1]Data Checking'!MW102="","",'[1]Data Checking'!MW102)</f>
        <v/>
      </c>
      <c r="MT102" t="str">
        <f>IF('[1]Data Checking'!MX102="","",'[1]Data Checking'!MX102)</f>
        <v/>
      </c>
      <c r="MU102" t="str">
        <f>IF('[1]Data Checking'!MY102="","",'[1]Data Checking'!MY102)</f>
        <v/>
      </c>
      <c r="MV102" t="str">
        <f>IF('[1]Data Checking'!MZ102="","",'[1]Data Checking'!MZ102)</f>
        <v/>
      </c>
      <c r="MW102" t="str">
        <f>IF('[1]Data Checking'!NA102="","",'[1]Data Checking'!NA102)</f>
        <v/>
      </c>
      <c r="MX102" t="str">
        <f>IF('[1]Data Checking'!NB102="","",'[1]Data Checking'!NB102)</f>
        <v/>
      </c>
      <c r="MY102" t="str">
        <f>IF('[1]Data Checking'!NC102="","",'[1]Data Checking'!NC102)</f>
        <v/>
      </c>
      <c r="MZ102" t="str">
        <f>IF('[1]Data Checking'!ND102="","",'[1]Data Checking'!ND102)</f>
        <v/>
      </c>
      <c r="NA102" t="str">
        <f>IF('[1]Data Checking'!NE102="","",'[1]Data Checking'!NE102)</f>
        <v/>
      </c>
      <c r="NB102" t="str">
        <f>IF('[1]Data Checking'!NF102="","",'[1]Data Checking'!NF102)</f>
        <v/>
      </c>
      <c r="NC102" t="str">
        <f>IF('[1]Data Checking'!NG102="","",'[1]Data Checking'!NG102)</f>
        <v/>
      </c>
      <c r="ND102" t="str">
        <f>IF('[1]Data Checking'!NH102="","",'[1]Data Checking'!NH102)</f>
        <v/>
      </c>
      <c r="NE102" t="str">
        <f>IF('[1]Data Checking'!NI102="","",'[1]Data Checking'!NI102)</f>
        <v/>
      </c>
      <c r="NF102" t="str">
        <f>IF('[1]Data Checking'!NJ102="","",'[1]Data Checking'!NJ102)</f>
        <v/>
      </c>
      <c r="NG102" t="str">
        <f>IF('[1]Data Checking'!NK102="","",'[1]Data Checking'!NK102)</f>
        <v/>
      </c>
      <c r="NH102" t="str">
        <f>IF('[1]Data Checking'!NL102="","",'[1]Data Checking'!NL102)</f>
        <v/>
      </c>
      <c r="NI102" t="str">
        <f>IF('[1]Data Checking'!NM102="","",'[1]Data Checking'!NM102)</f>
        <v/>
      </c>
      <c r="NJ102" t="str">
        <f>IF('[1]Data Checking'!NN102="","",'[1]Data Checking'!NN102)</f>
        <v/>
      </c>
      <c r="NK102" t="str">
        <f>IF('[1]Data Checking'!NO102="","",'[1]Data Checking'!NO102)</f>
        <v/>
      </c>
      <c r="NL102" t="str">
        <f>IF('[1]Data Checking'!NP102="","",'[1]Data Checking'!NP102)</f>
        <v/>
      </c>
      <c r="NM102" t="str">
        <f>IF('[1]Data Checking'!NQ102="","",'[1]Data Checking'!NQ102)</f>
        <v/>
      </c>
      <c r="NN102" t="str">
        <f>IF('[1]Data Checking'!NR102="","",'[1]Data Checking'!NR102)</f>
        <v/>
      </c>
      <c r="NO102" t="str">
        <f>IF('[1]Data Checking'!NS102="","",'[1]Data Checking'!NS102)</f>
        <v/>
      </c>
      <c r="NP102" t="str">
        <f>IF('[1]Data Checking'!NT102="","",'[1]Data Checking'!NT102)</f>
        <v/>
      </c>
      <c r="NQ102" t="str">
        <f>IF('[1]Data Checking'!NU102="","",'[1]Data Checking'!NU102)</f>
        <v/>
      </c>
      <c r="NR102" t="str">
        <f>IF('[1]Data Checking'!NV102="","",'[1]Data Checking'!NV102)</f>
        <v/>
      </c>
      <c r="NS102" t="str">
        <f>IF('[1]Data Checking'!NW102="","",'[1]Data Checking'!NW102)</f>
        <v/>
      </c>
      <c r="NT102" t="str">
        <f>IF('[1]Data Checking'!NX102="","",'[1]Data Checking'!NX102)</f>
        <v/>
      </c>
      <c r="NU102" t="str">
        <f>IF('[1]Data Checking'!NY102="","",'[1]Data Checking'!NY102)</f>
        <v/>
      </c>
      <c r="NV102" t="str">
        <f>IF('[1]Data Checking'!NZ102="","",'[1]Data Checking'!NZ102)</f>
        <v/>
      </c>
      <c r="NW102" t="str">
        <f>IF('[1]Data Checking'!OA102="","",'[1]Data Checking'!OA102)</f>
        <v/>
      </c>
      <c r="NX102" t="str">
        <f>IF('[1]Data Checking'!OB102="","",'[1]Data Checking'!OB102)</f>
        <v/>
      </c>
      <c r="NY102" t="str">
        <f>IF('[1]Data Checking'!OC102="","",'[1]Data Checking'!OC102)</f>
        <v/>
      </c>
      <c r="NZ102" t="str">
        <f>IF('[1]Data Checking'!OD102="","",'[1]Data Checking'!OD102)</f>
        <v/>
      </c>
      <c r="OA102" t="str">
        <f>IF('[1]Data Checking'!OE102="","",'[1]Data Checking'!OE102)</f>
        <v/>
      </c>
      <c r="OB102" t="str">
        <f>IF('[1]Data Checking'!OF102="","",'[1]Data Checking'!OF102)</f>
        <v/>
      </c>
      <c r="OC102" t="str">
        <f>IF('[1]Data Checking'!OG102="","",'[1]Data Checking'!OG102)</f>
        <v/>
      </c>
      <c r="OD102" t="str">
        <f>IF('[1]Data Checking'!OH102="","",'[1]Data Checking'!OH102)</f>
        <v/>
      </c>
      <c r="OE102" t="str">
        <f>IF('[1]Data Checking'!OI102="","",'[1]Data Checking'!OI102)</f>
        <v/>
      </c>
      <c r="OF102" t="str">
        <f>IF('[1]Data Checking'!OJ102="","",'[1]Data Checking'!OJ102)</f>
        <v/>
      </c>
      <c r="OG102" t="str">
        <f>IF('[1]Data Checking'!OK102="","",'[1]Data Checking'!OK102)</f>
        <v/>
      </c>
      <c r="OH102" t="str">
        <f>IF('[1]Data Checking'!OL102="","",'[1]Data Checking'!OL102)</f>
        <v/>
      </c>
      <c r="OI102" t="str">
        <f>IF('[1]Data Checking'!OM102="","",'[1]Data Checking'!OM102)</f>
        <v/>
      </c>
      <c r="OJ102" t="str">
        <f>IF('[1]Data Checking'!ON102="","",'[1]Data Checking'!ON102)</f>
        <v/>
      </c>
      <c r="OK102" t="str">
        <f>IF('[1]Data Checking'!OO102="","",'[1]Data Checking'!OO102)</f>
        <v/>
      </c>
      <c r="OL102" t="str">
        <f>IF('[1]Data Checking'!OP102="","",'[1]Data Checking'!OP102)</f>
        <v/>
      </c>
      <c r="OM102" t="str">
        <f>IF('[1]Data Checking'!OQ102="","",'[1]Data Checking'!OQ102)</f>
        <v/>
      </c>
      <c r="ON102" t="str">
        <f>IF('[1]Data Checking'!OR102="","",'[1]Data Checking'!OR102)</f>
        <v/>
      </c>
      <c r="OO102" t="str">
        <f>IF('[1]Data Checking'!OS102="","",'[1]Data Checking'!OS102)</f>
        <v/>
      </c>
      <c r="OP102" t="str">
        <f>IF('[1]Data Checking'!OT102="","",'[1]Data Checking'!OT102)</f>
        <v/>
      </c>
      <c r="OQ102" t="str">
        <f>IF('[1]Data Checking'!OU102="","",'[1]Data Checking'!OU102)</f>
        <v/>
      </c>
      <c r="OR102" t="str">
        <f>IF('[1]Data Checking'!OV102="","",'[1]Data Checking'!OV102)</f>
        <v/>
      </c>
      <c r="OS102" t="str">
        <f>IF('[1]Data Checking'!OW102="","",'[1]Data Checking'!OW102)</f>
        <v/>
      </c>
      <c r="OT102" t="str">
        <f>IF('[1]Data Checking'!OX102="","",'[1]Data Checking'!OX102)</f>
        <v/>
      </c>
      <c r="OU102" t="str">
        <f>IF('[1]Data Checking'!OY102="","",'[1]Data Checking'!OY102)</f>
        <v/>
      </c>
      <c r="OV102" t="str">
        <f>IF('[1]Data Checking'!OZ102="","",'[1]Data Checking'!OZ102)</f>
        <v/>
      </c>
      <c r="OW102" t="str">
        <f>IF('[1]Data Checking'!PA102="","",'[1]Data Checking'!PA102)</f>
        <v/>
      </c>
      <c r="OX102" t="str">
        <f>IF('[1]Data Checking'!PB102="","",'[1]Data Checking'!PB102)</f>
        <v/>
      </c>
      <c r="OY102" t="str">
        <f>IF('[1]Data Checking'!PC102="","",'[1]Data Checking'!PC102)</f>
        <v/>
      </c>
      <c r="OZ102" t="str">
        <f>IF('[1]Data Checking'!PD102="","",'[1]Data Checking'!PD102)</f>
        <v/>
      </c>
      <c r="PA102" t="str">
        <f>IF('[1]Data Checking'!PE102="","",'[1]Data Checking'!PE102)</f>
        <v/>
      </c>
      <c r="PB102" t="str">
        <f>IF('[1]Data Checking'!PF102="","",'[1]Data Checking'!PF102)</f>
        <v/>
      </c>
      <c r="PC102" t="str">
        <f>IF('[1]Data Checking'!PG102="","",'[1]Data Checking'!PG102)</f>
        <v/>
      </c>
      <c r="PD102" t="str">
        <f>IF('[1]Data Checking'!PH102="","",'[1]Data Checking'!PH102)</f>
        <v/>
      </c>
      <c r="PE102" t="str">
        <f>IF('[1]Data Checking'!PI102="","",'[1]Data Checking'!PI102)</f>
        <v/>
      </c>
      <c r="PF102" t="str">
        <f>IF('[1]Data Checking'!PJ102="","",'[1]Data Checking'!PJ102)</f>
        <v/>
      </c>
      <c r="PG102" t="str">
        <f>IF('[1]Data Checking'!PK102="","",'[1]Data Checking'!PK102)</f>
        <v/>
      </c>
      <c r="PH102" t="str">
        <f>IF('[1]Data Checking'!PL102="","",'[1]Data Checking'!PL102)</f>
        <v/>
      </c>
      <c r="PI102" t="str">
        <f>IF('[1]Data Checking'!PM102="","",'[1]Data Checking'!PM102)</f>
        <v/>
      </c>
      <c r="PJ102" t="str">
        <f>IF('[1]Data Checking'!PN102="","",'[1]Data Checking'!PN102)</f>
        <v/>
      </c>
      <c r="PK102" t="str">
        <f>IF('[1]Data Checking'!PO102="","",'[1]Data Checking'!PO102)</f>
        <v/>
      </c>
      <c r="PL102" t="str">
        <f>IF('[1]Data Checking'!PP102="","",'[1]Data Checking'!PP102)</f>
        <v/>
      </c>
      <c r="PM102" t="str">
        <f>IF('[1]Data Checking'!PQ102="","",'[1]Data Checking'!PQ102)</f>
        <v/>
      </c>
      <c r="PN102" t="str">
        <f>IF('[1]Data Checking'!PR102="","",'[1]Data Checking'!PR102)</f>
        <v/>
      </c>
      <c r="PO102" t="str">
        <f>IF('[1]Data Checking'!PS102="","",'[1]Data Checking'!PS102)</f>
        <v/>
      </c>
      <c r="PP102" t="str">
        <f>IF('[1]Data Checking'!PT102="","",'[1]Data Checking'!PT102)</f>
        <v/>
      </c>
      <c r="PQ102" t="str">
        <f>IF('[1]Data Checking'!PU102="","",'[1]Data Checking'!PU102)</f>
        <v/>
      </c>
      <c r="PR102" t="str">
        <f>IF('[1]Data Checking'!PV102="","",'[1]Data Checking'!PV102)</f>
        <v/>
      </c>
      <c r="PS102" t="str">
        <f>IF('[1]Data Checking'!PW102="","",'[1]Data Checking'!PW102)</f>
        <v/>
      </c>
      <c r="PT102" t="str">
        <f>IF('[1]Data Checking'!PX102="","",'[1]Data Checking'!PX102)</f>
        <v/>
      </c>
      <c r="PU102" t="str">
        <f>IF('[1]Data Checking'!PY102="","",'[1]Data Checking'!PY102)</f>
        <v/>
      </c>
      <c r="PV102" t="str">
        <f>IF('[1]Data Checking'!PZ102="","",'[1]Data Checking'!PZ102)</f>
        <v/>
      </c>
      <c r="PW102" t="str">
        <f>IF('[1]Data Checking'!QA102="","",'[1]Data Checking'!QA102)</f>
        <v/>
      </c>
      <c r="PX102" t="str">
        <f>IF('[1]Data Checking'!QB102="","",'[1]Data Checking'!QB102)</f>
        <v/>
      </c>
      <c r="PY102" t="str">
        <f>IF('[1]Data Checking'!QC102="","",'[1]Data Checking'!QC102)</f>
        <v/>
      </c>
      <c r="PZ102" t="str">
        <f>IF('[1]Data Checking'!QD102="","",'[1]Data Checking'!QD102)</f>
        <v/>
      </c>
      <c r="QA102" t="str">
        <f>IF('[1]Data Checking'!QE102="","",'[1]Data Checking'!QE102)</f>
        <v/>
      </c>
      <c r="QB102" t="str">
        <f>IF('[1]Data Checking'!QF102="","",'[1]Data Checking'!QF102)</f>
        <v/>
      </c>
      <c r="QC102" t="str">
        <f>IF('[1]Data Checking'!QG102="","",'[1]Data Checking'!QG102)</f>
        <v/>
      </c>
      <c r="QD102" t="str">
        <f>IF('[1]Data Checking'!QH102="","",'[1]Data Checking'!QH102)</f>
        <v/>
      </c>
      <c r="QE102" t="str">
        <f>IF('[1]Data Checking'!QI102="","",'[1]Data Checking'!QI102)</f>
        <v/>
      </c>
      <c r="QF102" t="str">
        <f>IF('[1]Data Checking'!QJ102="","",'[1]Data Checking'!QJ102)</f>
        <v/>
      </c>
      <c r="QG102" t="str">
        <f>IF('[1]Data Checking'!QK102="","",'[1]Data Checking'!QK102)</f>
        <v/>
      </c>
      <c r="QH102" t="str">
        <f>IF('[1]Data Checking'!QL102="","",'[1]Data Checking'!QL102)</f>
        <v/>
      </c>
      <c r="QI102" t="str">
        <f>IF('[1]Data Checking'!QM102="","",'[1]Data Checking'!QM102)</f>
        <v/>
      </c>
      <c r="QJ102" t="str">
        <f>IF('[1]Data Checking'!QN102="","",'[1]Data Checking'!QN102)</f>
        <v/>
      </c>
      <c r="QK102" t="str">
        <f>IF('[1]Data Checking'!QO102="","",'[1]Data Checking'!QO102)</f>
        <v/>
      </c>
      <c r="QL102" t="str">
        <f>IF('[1]Data Checking'!QP102="","",'[1]Data Checking'!QP102)</f>
        <v/>
      </c>
      <c r="QM102" t="str">
        <f>IF('[1]Data Checking'!QQ102="","",'[1]Data Checking'!QQ102)</f>
        <v/>
      </c>
      <c r="QN102" t="str">
        <f>IF('[1]Data Checking'!QR102="","",'[1]Data Checking'!QR102)</f>
        <v/>
      </c>
      <c r="QO102" t="str">
        <f>IF('[1]Data Checking'!QS102="","",'[1]Data Checking'!QS102)</f>
        <v/>
      </c>
      <c r="QP102" t="str">
        <f>IF('[1]Data Checking'!QT102="","",'[1]Data Checking'!QT102)</f>
        <v/>
      </c>
      <c r="QQ102" t="str">
        <f>IF('[1]Data Checking'!QU102="","",'[1]Data Checking'!QU102)</f>
        <v/>
      </c>
      <c r="QR102" t="str">
        <f>IF('[1]Data Checking'!QV102="","",'[1]Data Checking'!QV102)</f>
        <v/>
      </c>
      <c r="QS102" t="str">
        <f>IF('[1]Data Checking'!QW102="","",'[1]Data Checking'!QW102)</f>
        <v/>
      </c>
      <c r="QT102" t="str">
        <f>IF('[1]Data Checking'!QX102="","",'[1]Data Checking'!QX102)</f>
        <v/>
      </c>
      <c r="QU102" t="str">
        <f>IF('[1]Data Checking'!QY102="","",'[1]Data Checking'!QY102)</f>
        <v/>
      </c>
      <c r="QV102" t="str">
        <f>IF('[1]Data Checking'!QZ102="","",'[1]Data Checking'!QZ102)</f>
        <v/>
      </c>
      <c r="QW102" t="str">
        <f>IF('[1]Data Checking'!RA102="","",'[1]Data Checking'!RA102)</f>
        <v/>
      </c>
      <c r="QX102" t="str">
        <f>IF('[1]Data Checking'!RB102="","",'[1]Data Checking'!RB102)</f>
        <v/>
      </c>
      <c r="QY102" t="str">
        <f>IF('[1]Data Checking'!RC102="","",'[1]Data Checking'!RC102)</f>
        <v/>
      </c>
      <c r="QZ102" t="str">
        <f>IF('[1]Data Checking'!RD102="","",'[1]Data Checking'!RD102)</f>
        <v/>
      </c>
      <c r="RA102" t="str">
        <f>IF('[1]Data Checking'!RE102="","",'[1]Data Checking'!RE102)</f>
        <v/>
      </c>
      <c r="RB102" t="str">
        <f>IF('[1]Data Checking'!RF102="","",'[1]Data Checking'!RF102)</f>
        <v/>
      </c>
      <c r="RC102" t="str">
        <f>IF('[1]Data Checking'!RG102="","",'[1]Data Checking'!RG102)</f>
        <v/>
      </c>
      <c r="RD102" t="str">
        <f>IF('[1]Data Checking'!RH102="","",'[1]Data Checking'!RH102)</f>
        <v/>
      </c>
      <c r="RE102" t="str">
        <f>IF('[1]Data Checking'!RI102="","",'[1]Data Checking'!RI102)</f>
        <v/>
      </c>
      <c r="RF102" t="str">
        <f>IF('[1]Data Checking'!RJ102="","",'[1]Data Checking'!RJ102)</f>
        <v/>
      </c>
      <c r="RG102" t="str">
        <f>IF('[1]Data Checking'!RK102="","",'[1]Data Checking'!RK102)</f>
        <v/>
      </c>
      <c r="RH102" t="str">
        <f>IF('[1]Data Checking'!RL102="","",'[1]Data Checking'!RL102)</f>
        <v/>
      </c>
      <c r="RI102" t="str">
        <f>IF('[1]Data Checking'!RM102="","",'[1]Data Checking'!RM102)</f>
        <v/>
      </c>
      <c r="RJ102" t="str">
        <f>IF('[1]Data Checking'!RN102="","",'[1]Data Checking'!RN102)</f>
        <v/>
      </c>
      <c r="RK102" t="str">
        <f>IF('[1]Data Checking'!RO102="","",'[1]Data Checking'!RO102)</f>
        <v/>
      </c>
      <c r="RL102" t="str">
        <f>IF('[1]Data Checking'!RP102="","",'[1]Data Checking'!RP102)</f>
        <v/>
      </c>
      <c r="RM102" t="str">
        <f>IF('[1]Data Checking'!RQ102="","",'[1]Data Checking'!RQ102)</f>
        <v/>
      </c>
      <c r="RN102" t="str">
        <f>IF('[1]Data Checking'!RR102="","",'[1]Data Checking'!RR102)</f>
        <v/>
      </c>
      <c r="RO102" t="str">
        <f>IF('[1]Data Checking'!RS102="","",'[1]Data Checking'!RS102)</f>
        <v/>
      </c>
      <c r="RP102" t="str">
        <f>IF('[1]Data Checking'!RT102="","",'[1]Data Checking'!RT102)</f>
        <v/>
      </c>
      <c r="RQ102" t="str">
        <f>IF('[1]Data Checking'!RU102="","",'[1]Data Checking'!RU102)</f>
        <v/>
      </c>
      <c r="RR102" t="str">
        <f>IF('[1]Data Checking'!RV102="","",'[1]Data Checking'!RV102)</f>
        <v/>
      </c>
      <c r="RS102" t="str">
        <f>IF('[1]Data Checking'!RW102="","",'[1]Data Checking'!RW102)</f>
        <v/>
      </c>
      <c r="RT102" t="str">
        <f>IF('[1]Data Checking'!RX102="","",'[1]Data Checking'!RX102)</f>
        <v/>
      </c>
      <c r="RU102" t="str">
        <f>IF('[1]Data Checking'!RY102="","",'[1]Data Checking'!RY102)</f>
        <v/>
      </c>
      <c r="RV102" t="str">
        <f>IF('[1]Data Checking'!RZ102="","",'[1]Data Checking'!RZ102)</f>
        <v/>
      </c>
      <c r="RW102" t="str">
        <f>IF('[1]Data Checking'!SA102="","",'[1]Data Checking'!SA102)</f>
        <v/>
      </c>
      <c r="RX102" t="str">
        <f>IF('[1]Data Checking'!SB102="","",'[1]Data Checking'!SB102)</f>
        <v/>
      </c>
      <c r="RY102" t="str">
        <f>IF('[1]Data Checking'!SC102="","",'[1]Data Checking'!SC102)</f>
        <v/>
      </c>
      <c r="RZ102" t="str">
        <f>IF('[1]Data Checking'!SD102="","",'[1]Data Checking'!SD102)</f>
        <v/>
      </c>
      <c r="SA102" t="str">
        <f>IF('[1]Data Checking'!SE102="","",'[1]Data Checking'!SE102)</f>
        <v/>
      </c>
      <c r="SB102" t="str">
        <f>IF('[1]Data Checking'!SF102="","",'[1]Data Checking'!SF102)</f>
        <v/>
      </c>
      <c r="SC102" t="str">
        <f>IF('[1]Data Checking'!SG102="","",'[1]Data Checking'!SG102)</f>
        <v/>
      </c>
      <c r="SD102" t="str">
        <f>IF('[1]Data Checking'!SH102="","",'[1]Data Checking'!SH102)</f>
        <v/>
      </c>
      <c r="SE102" t="str">
        <f>IF('[1]Data Checking'!SI102="","",'[1]Data Checking'!SI102)</f>
        <v/>
      </c>
      <c r="SF102" t="str">
        <f>IF('[1]Data Checking'!SJ102="","",'[1]Data Checking'!SJ102)</f>
        <v/>
      </c>
      <c r="SG102" t="str">
        <f>IF('[1]Data Checking'!SK102="","",'[1]Data Checking'!SK102)</f>
        <v/>
      </c>
      <c r="SH102" t="str">
        <f>IF('[1]Data Checking'!SL102="","",'[1]Data Checking'!SL102)</f>
        <v/>
      </c>
      <c r="SI102" t="str">
        <f>IF('[1]Data Checking'!SM102="","",'[1]Data Checking'!SM102)</f>
        <v/>
      </c>
      <c r="SJ102" t="str">
        <f>IF('[1]Data Checking'!SN102="","",'[1]Data Checking'!SN102)</f>
        <v/>
      </c>
      <c r="SK102" t="str">
        <f>IF('[1]Data Checking'!SO102="","",'[1]Data Checking'!SO102)</f>
        <v/>
      </c>
      <c r="SL102" t="str">
        <f>IF('[1]Data Checking'!SP102="","",'[1]Data Checking'!SP102)</f>
        <v/>
      </c>
      <c r="SM102" t="str">
        <f>IF('[1]Data Checking'!SQ102="","",'[1]Data Checking'!SQ102)</f>
        <v/>
      </c>
      <c r="SN102" t="str">
        <f>IF('[1]Data Checking'!SR102="","",'[1]Data Checking'!SR102)</f>
        <v/>
      </c>
      <c r="SO102" t="str">
        <f>IF('[1]Data Checking'!SS102="","",'[1]Data Checking'!SS102)</f>
        <v/>
      </c>
      <c r="SP102" t="str">
        <f>IF('[1]Data Checking'!ST102="","",'[1]Data Checking'!ST102)</f>
        <v/>
      </c>
      <c r="SQ102" t="str">
        <f>IF('[1]Data Checking'!SU102="","",'[1]Data Checking'!SU102)</f>
        <v/>
      </c>
      <c r="SR102" t="str">
        <f>IF('[1]Data Checking'!SV102="","",'[1]Data Checking'!SV102)</f>
        <v/>
      </c>
      <c r="SS102" t="str">
        <f>IF('[1]Data Checking'!SW102="","",'[1]Data Checking'!SW102)</f>
        <v/>
      </c>
      <c r="ST102" t="str">
        <f>IF('[1]Data Checking'!SX102="","",'[1]Data Checking'!SX102)</f>
        <v/>
      </c>
      <c r="SU102" t="str">
        <f>IF('[1]Data Checking'!SY102="","",'[1]Data Checking'!SY102)</f>
        <v/>
      </c>
      <c r="SV102" t="str">
        <f>IF('[1]Data Checking'!SZ102="","",'[1]Data Checking'!SZ102)</f>
        <v/>
      </c>
      <c r="SW102" t="str">
        <f>IF('[1]Data Checking'!TA102="","",'[1]Data Checking'!TA102)</f>
        <v/>
      </c>
      <c r="SX102" t="str">
        <f>IF('[1]Data Checking'!TB102="","",'[1]Data Checking'!TB102)</f>
        <v/>
      </c>
      <c r="SY102" t="str">
        <f>IF('[1]Data Checking'!TC102="","",'[1]Data Checking'!TC102)</f>
        <v/>
      </c>
      <c r="SZ102" t="str">
        <f>IF('[1]Data Checking'!TD102="","",'[1]Data Checking'!TD102)</f>
        <v/>
      </c>
      <c r="TA102" t="str">
        <f>IF('[1]Data Checking'!TE102="","",'[1]Data Checking'!TE102)</f>
        <v/>
      </c>
      <c r="TB102" t="str">
        <f>IF('[1]Data Checking'!TF102="","",'[1]Data Checking'!TF102)</f>
        <v/>
      </c>
      <c r="TC102" t="str">
        <f>IF('[1]Data Checking'!TG102="","",'[1]Data Checking'!TG102)</f>
        <v/>
      </c>
      <c r="TD102" t="str">
        <f>IF('[1]Data Checking'!TH102="","",'[1]Data Checking'!TH102)</f>
        <v/>
      </c>
      <c r="TE102" t="str">
        <f>IF('[1]Data Checking'!TI102="","",'[1]Data Checking'!TI102)</f>
        <v/>
      </c>
      <c r="TF102" t="str">
        <f>IF('[1]Data Checking'!TJ102="","",'[1]Data Checking'!TJ102)</f>
        <v/>
      </c>
      <c r="TG102" t="str">
        <f>IF('[1]Data Checking'!TK102="","",'[1]Data Checking'!TK102)</f>
        <v/>
      </c>
      <c r="TH102" t="str">
        <f>IF('[1]Data Checking'!TL102="","",'[1]Data Checking'!TL102)</f>
        <v/>
      </c>
      <c r="TI102" t="str">
        <f>IF('[1]Data Checking'!TM102="","",'[1]Data Checking'!TM102)</f>
        <v/>
      </c>
      <c r="TJ102">
        <f>IF('[1]Data Checking'!TN102="","",'[1]Data Checking'!TN102)</f>
        <v>1</v>
      </c>
      <c r="TK102">
        <f>IF('[1]Data Checking'!TO102="","",'[1]Data Checking'!TO102)</f>
        <v>1</v>
      </c>
      <c r="TL102">
        <f>IF('[1]Data Checking'!TP102="","",'[1]Data Checking'!TP102)</f>
        <v>1</v>
      </c>
      <c r="TM102">
        <f>IF('[1]Data Checking'!TQ102="","",'[1]Data Checking'!TQ102)</f>
        <v>1</v>
      </c>
      <c r="TN102">
        <f>IF('[1]Data Checking'!TR102="","",'[1]Data Checking'!TR102)</f>
        <v>1</v>
      </c>
      <c r="TO102" t="str">
        <f>IF('[1]Data Checking'!TS102="","",'[1]Data Checking'!TS102)</f>
        <v/>
      </c>
      <c r="TP102" t="str">
        <f>IF('[1]Data Checking'!TT102="","",'[1]Data Checking'!TT102)</f>
        <v/>
      </c>
      <c r="TQ102">
        <f>IF('[1]Data Checking'!TU102="","",'[1]Data Checking'!TU102)</f>
        <v>238059404</v>
      </c>
      <c r="TR102" t="str">
        <f>IF('[1]Data Checking'!TV102="","",'[1]Data Checking'!TV102)</f>
        <v>81f3f1ac-4f5a-40e9-8748-e4a3a6738657</v>
      </c>
      <c r="TS102">
        <f>IF('[1]Data Checking'!TW102="","",'[1]Data Checking'!TW102)</f>
        <v>44532.534722222219</v>
      </c>
      <c r="TT102" t="str">
        <f>IF('[1]Data Checking'!TX102="","",'[1]Data Checking'!TX102)</f>
        <v/>
      </c>
      <c r="TU102" t="str">
        <f>IF('[1]Data Checking'!TY102="","",'[1]Data Checking'!TY102)</f>
        <v/>
      </c>
      <c r="TV102" t="str">
        <f>IF('[1]Data Checking'!TZ102="","",'[1]Data Checking'!TZ102)</f>
        <v>submitted_via_web</v>
      </c>
      <c r="TW102" t="str">
        <f>IF('[1]Data Checking'!UA102="","",'[1]Data Checking'!UA102)</f>
        <v>icsm_haiti</v>
      </c>
      <c r="TX102" t="str">
        <f>IF('[1]Data Checking'!UB102="","",'[1]Data Checking'!UB102)</f>
        <v/>
      </c>
      <c r="TY102">
        <f>IF('[1]Data Checking'!UC102="","",'[1]Data Checking'!UC102)</f>
        <v>104</v>
      </c>
      <c r="TZ102" t="str">
        <f>IF('[1]Data Checking'!UD102="","",'[1]Data Checking'!UD102)</f>
        <v/>
      </c>
      <c r="UA102" t="e">
        <f>IF('[1]Data Checking'!UL102="","",'[1]Data Checking'!UL102)</f>
        <v>#REF!</v>
      </c>
      <c r="UB102" t="e">
        <f>IF('[1]Data Checking'!UM102="","",'[1]Data Checking'!UM102)</f>
        <v>#REF!</v>
      </c>
      <c r="UC102" t="e">
        <f>IF('[1]Data Checking'!UN102="","",'[1]Data Checking'!UN102)</f>
        <v>#REF!</v>
      </c>
    </row>
    <row r="103" spans="1:549">
      <c r="A103">
        <f>IF('[1]Data Checking'!D103="","",'[1]Data Checking'!D103)</f>
        <v>44531.86537767361</v>
      </c>
      <c r="B103">
        <f>IF('[1]Data Checking'!E103="","",'[1]Data Checking'!E103)</f>
        <v>44532.81524304398</v>
      </c>
      <c r="C103">
        <f>IF('[1]Data Checking'!F103="","",'[1]Data Checking'!F103)</f>
        <v>44531</v>
      </c>
      <c r="D103" t="str">
        <f>IF('[1]Data Checking'!H103="","",'[1]Data Checking'!H103)</f>
        <v>audit.csv</v>
      </c>
      <c r="E103" t="str">
        <f>IF('[1]Data Checking'!I103="","",'[1]Data Checking'!I103)</f>
        <v>icsm_haiti</v>
      </c>
      <c r="F103" t="str">
        <f>IF('[1]Data Checking'!J103="","",'[1]Data Checking'!J103)</f>
        <v/>
      </c>
      <c r="G103" t="str">
        <f>IF('[1]Data Checking'!K103="","",'[1]Data Checking'!K103)</f>
        <v/>
      </c>
      <c r="H103">
        <f>IF('[1]Data Checking'!L103="","",'[1]Data Checking'!L103)</f>
        <v>44532</v>
      </c>
      <c r="I103" t="str">
        <f>IF('[1]Data Checking'!M103="","",'[1]Data Checking'!M103)</f>
        <v>WFP</v>
      </c>
      <c r="J103" t="str">
        <f>IF('[1]Data Checking'!N103="","",'[1]Data Checking'!N103)</f>
        <v/>
      </c>
      <c r="K103" t="str">
        <f>IF('[1]Data Checking'!O103="","",'[1]Data Checking'!O103)</f>
        <v>wfp</v>
      </c>
      <c r="L103" t="str">
        <f>IF('[1]Data Checking'!P103="","",'[1]Data Checking'!P103)</f>
        <v>WFP</v>
      </c>
      <c r="M103" t="str">
        <f>IF('[1]Data Checking'!Q103="","",'[1]Data Checking'!Q103)</f>
        <v>WFP</v>
      </c>
      <c r="N103" t="str">
        <f>IF('[1]Data Checking'!R103="","",'[1]Data Checking'!R103)</f>
        <v>nord_JFP02</v>
      </c>
      <c r="O103" t="str">
        <f>IF('[1]Data Checking'!S103="","",'[1]Data Checking'!S103)</f>
        <v/>
      </c>
      <c r="P103" t="str">
        <f>IF('[1]Data Checking'!T103="","",'[1]Data Checking'!T103)</f>
        <v>wfp_jfp02</v>
      </c>
      <c r="Q103" t="str">
        <f>IF('[1]Data Checking'!U103="","",'[1]Data Checking'!U103)</f>
        <v>nord_JFP02</v>
      </c>
      <c r="R103" t="str">
        <f>IF('[1]Data Checking'!V103="","",'[1]Data Checking'!V103)</f>
        <v>nord_JFP02</v>
      </c>
      <c r="S103" t="str">
        <f>IF('[1]Data Checking'!W103="","",'[1]Data Checking'!W103)</f>
        <v>Nord</v>
      </c>
      <c r="T103" t="str">
        <f>IF('[1]Data Checking'!X103="","",'[1]Data Checking'!X103)</f>
        <v>Limonade</v>
      </c>
      <c r="U103" t="str">
        <f>IF('[1]Data Checking'!Y103="","",'[1]Data Checking'!Y103)</f>
        <v>HT0313</v>
      </c>
      <c r="V103" t="str">
        <f>IF('[1]Data Checking'!Z103="","",'[1]Data Checking'!Z103)</f>
        <v>Limonade</v>
      </c>
      <c r="W103" t="str">
        <f>IF('[1]Data Checking'!AA103="","",'[1]Data Checking'!AA103)</f>
        <v>1re Section Basse Plaine</v>
      </c>
      <c r="X103" t="str">
        <f>IF('[1]Data Checking'!AB103="","",'[1]Data Checking'!AB103)</f>
        <v>HT0313-01</v>
      </c>
      <c r="Y103" t="str">
        <f>IF('[1]Data Checking'!AC103="","",'[1]Data Checking'!AC103)</f>
        <v>1re Section Basse Plaine</v>
      </c>
      <c r="Z103" t="str">
        <f>IF('[1]Data Checking'!AD103="","",'[1]Data Checking'!AD103)</f>
        <v>Limonade</v>
      </c>
      <c r="AA103" t="str">
        <f>IF('[1]Data Checking'!AE103="","",'[1]Data Checking'!AE103)</f>
        <v/>
      </c>
      <c r="AB103" t="str">
        <f>IF('[1]Data Checking'!AF103="","",'[1]Data Checking'!AF103)</f>
        <v>lim_1</v>
      </c>
      <c r="AC103" t="str">
        <f>IF('[1]Data Checking'!AG103="","",'[1]Data Checking'!AG103)</f>
        <v>Limonade</v>
      </c>
      <c r="AD103" t="str">
        <f>IF('[1]Data Checking'!AH103="","",'[1]Data Checking'!AH103)</f>
        <v>Limonade</v>
      </c>
      <c r="AE103" t="str">
        <f>IF('[1]Data Checking'!AI103="","",'[1]Data Checking'!AI103)</f>
        <v>Marché principal de Limonade</v>
      </c>
      <c r="AF103" t="str">
        <f>IF('[1]Data Checking'!AJ103="","",'[1]Data Checking'!AJ103)</f>
        <v/>
      </c>
      <c r="AG103" t="str">
        <f>IF('[1]Data Checking'!AK103="","",'[1]Data Checking'!AK103)</f>
        <v>Limonade</v>
      </c>
      <c r="AH103" t="str">
        <f>IF('[1]Data Checking'!AL103="","",'[1]Data Checking'!AL103)</f>
        <v>Marché principal de Limonade</v>
      </c>
      <c r="AI103" t="str">
        <f>IF('[1]Data Checking'!AM103="","",'[1]Data Checking'!AM103)</f>
        <v>Marché principal de Limonade</v>
      </c>
      <c r="AJ103" t="str">
        <f>IF('[1]Data Checking'!AN103="","",'[1]Data Checking'!AN103)</f>
        <v>Milieu urbain</v>
      </c>
      <c r="AK103" t="str">
        <f>IF('[1]Data Checking'!AO103="","",'[1]Data Checking'!AO103)</f>
        <v>Enquête auprès d'un client (pour l'eau de boisson et la situation sécuritaire)</v>
      </c>
      <c r="AL103" t="str">
        <f>IF('[1]Data Checking'!AP103="","",'[1]Data Checking'!AP103)</f>
        <v>Oui</v>
      </c>
      <c r="AM103" t="str">
        <f>IF('[1]Data Checking'!AQ103="","",'[1]Data Checking'!AQ103)</f>
        <v/>
      </c>
      <c r="AN103" t="str">
        <f>IF('[1]Data Checking'!AR103="","",'[1]Data Checking'!AR103)</f>
        <v>Oui</v>
      </c>
      <c r="AO103" t="str">
        <f>IF('[1]Data Checking'!AS103="","",'[1]Data Checking'!AS103)</f>
        <v/>
      </c>
      <c r="AP103" t="str">
        <f>IF('[1]Data Checking'!AT103="","",'[1]Data Checking'!AT103)</f>
        <v>Homme</v>
      </c>
      <c r="AQ103">
        <f>IF('[1]Data Checking'!AU103="","",'[1]Data Checking'!AU103)</f>
        <v>44532</v>
      </c>
      <c r="AR103">
        <f>IF('[1]Data Checking'!AV103="","",'[1]Data Checking'!AV103)</f>
        <v>44532</v>
      </c>
      <c r="AS103" t="str">
        <f>IF('[1]Data Checking'!AW103="","",'[1]Data Checking'!AW103)</f>
        <v/>
      </c>
      <c r="AT103" t="str">
        <f>IF('[1]Data Checking'!AX103="","",'[1]Data Checking'!AX103)</f>
        <v/>
      </c>
      <c r="AU103" t="str">
        <f>IF('[1]Data Checking'!AY103="","",'[1]Data Checking'!AY103)</f>
        <v/>
      </c>
      <c r="AV103" t="str">
        <f>IF('[1]Data Checking'!AZ103="","",'[1]Data Checking'!AZ103)</f>
        <v/>
      </c>
      <c r="AW103" t="str">
        <f>IF('[1]Data Checking'!BA103="","",'[1]Data Checking'!BA103)</f>
        <v/>
      </c>
      <c r="AX103" t="str">
        <f>IF('[1]Data Checking'!BB103="","",'[1]Data Checking'!BB103)</f>
        <v/>
      </c>
      <c r="AY103" t="str">
        <f>IF('[1]Data Checking'!BC103="","",'[1]Data Checking'!BC103)</f>
        <v/>
      </c>
      <c r="AZ103" t="str">
        <f>IF('[1]Data Checking'!BD103="","",'[1]Data Checking'!BD103)</f>
        <v/>
      </c>
      <c r="BA103" t="str">
        <f>IF('[1]Data Checking'!BE103="","",'[1]Data Checking'!BE103)</f>
        <v/>
      </c>
      <c r="BB103" t="str">
        <f>IF('[1]Data Checking'!BF103="","",'[1]Data Checking'!BF103)</f>
        <v/>
      </c>
      <c r="BC103" t="str">
        <f>IF('[1]Data Checking'!BG103="","",'[1]Data Checking'!BG103)</f>
        <v/>
      </c>
      <c r="BD103" t="str">
        <f>IF('[1]Data Checking'!BH103="","",'[1]Data Checking'!BH103)</f>
        <v/>
      </c>
      <c r="BE103" t="str">
        <f>IF('[1]Data Checking'!BI103="","",'[1]Data Checking'!BI103)</f>
        <v/>
      </c>
      <c r="BF103" t="str">
        <f>IF('[1]Data Checking'!BJ103="","",'[1]Data Checking'!BJ103)</f>
        <v/>
      </c>
      <c r="BG103" t="str">
        <f>IF('[1]Data Checking'!BK103="","",'[1]Data Checking'!BK103)</f>
        <v/>
      </c>
      <c r="BH103" t="str">
        <f>IF('[1]Data Checking'!BL103="","",'[1]Data Checking'!BL103)</f>
        <v/>
      </c>
      <c r="BI103" t="str">
        <f>IF('[1]Data Checking'!BM103="","",'[1]Data Checking'!BM103)</f>
        <v/>
      </c>
      <c r="BJ103" t="str">
        <f>IF('[1]Data Checking'!BN103="","",'[1]Data Checking'!BN103)</f>
        <v/>
      </c>
      <c r="BK103" t="str">
        <f>IF('[1]Data Checking'!BO103="","",'[1]Data Checking'!BO103)</f>
        <v/>
      </c>
      <c r="BL103" t="str">
        <f>IF('[1]Data Checking'!BP103="","",'[1]Data Checking'!BP103)</f>
        <v/>
      </c>
      <c r="BM103" t="str">
        <f>IF('[1]Data Checking'!BQ103="","",'[1]Data Checking'!BQ103)</f>
        <v/>
      </c>
      <c r="BN103" t="str">
        <f>IF('[1]Data Checking'!BR103="","",'[1]Data Checking'!BR103)</f>
        <v/>
      </c>
      <c r="BO103" t="str">
        <f>IF('[1]Data Checking'!BS103="","",'[1]Data Checking'!BS103)</f>
        <v/>
      </c>
      <c r="BP103" t="str">
        <f>IF('[1]Data Checking'!BT103="","",'[1]Data Checking'!BT103)</f>
        <v/>
      </c>
      <c r="BQ103" t="str">
        <f>IF('[1]Data Checking'!BU103="","",'[1]Data Checking'!BU103)</f>
        <v/>
      </c>
      <c r="BR103" t="str">
        <f>IF('[1]Data Checking'!BV103="","",'[1]Data Checking'!BV103)</f>
        <v/>
      </c>
      <c r="BS103" t="str">
        <f>IF('[1]Data Checking'!BW103="","",'[1]Data Checking'!BW103)</f>
        <v/>
      </c>
      <c r="BT103" t="str">
        <f>IF('[1]Data Checking'!BX103="","",'[1]Data Checking'!BX103)</f>
        <v/>
      </c>
      <c r="BU103" t="str">
        <f>IF('[1]Data Checking'!BY103="","",'[1]Data Checking'!BY103)</f>
        <v/>
      </c>
      <c r="BV103" t="str">
        <f>IF('[1]Data Checking'!BZ103="","",'[1]Data Checking'!BZ103)</f>
        <v/>
      </c>
      <c r="BW103" t="str">
        <f>IF('[1]Data Checking'!CA103="","",'[1]Data Checking'!CA103)</f>
        <v/>
      </c>
      <c r="BX103" t="str">
        <f>IF('[1]Data Checking'!CB103="","",'[1]Data Checking'!CB103)</f>
        <v/>
      </c>
      <c r="BY103" t="str">
        <f>IF('[1]Data Checking'!CC103="","",'[1]Data Checking'!CC103)</f>
        <v/>
      </c>
      <c r="BZ103" t="str">
        <f>IF('[1]Data Checking'!CD103="","",'[1]Data Checking'!CD103)</f>
        <v/>
      </c>
      <c r="CA103" t="str">
        <f>IF('[1]Data Checking'!CE103="","",'[1]Data Checking'!CE103)</f>
        <v/>
      </c>
      <c r="CB103" t="str">
        <f>IF('[1]Data Checking'!CF103="","",'[1]Data Checking'!CF103)</f>
        <v/>
      </c>
      <c r="CC103" t="str">
        <f>IF('[1]Data Checking'!CG103="","",'[1]Data Checking'!CG103)</f>
        <v/>
      </c>
      <c r="CD103" t="str">
        <f>IF('[1]Data Checking'!CH103="","",'[1]Data Checking'!CH103)</f>
        <v/>
      </c>
      <c r="CE103" t="str">
        <f>IF('[1]Data Checking'!CI103="","",'[1]Data Checking'!CI103)</f>
        <v/>
      </c>
      <c r="CF103" t="str">
        <f>IF('[1]Data Checking'!CJ103="","",'[1]Data Checking'!CJ103)</f>
        <v/>
      </c>
      <c r="CG103" t="str">
        <f>IF('[1]Data Checking'!CK103="","",'[1]Data Checking'!CK103)</f>
        <v/>
      </c>
      <c r="CH103" t="str">
        <f>IF('[1]Data Checking'!CL103="","",'[1]Data Checking'!CL103)</f>
        <v/>
      </c>
      <c r="CI103" t="str">
        <f>IF('[1]Data Checking'!CM103="","",'[1]Data Checking'!CM103)</f>
        <v/>
      </c>
      <c r="CJ103" t="str">
        <f>IF('[1]Data Checking'!CN103="","",'[1]Data Checking'!CN103)</f>
        <v/>
      </c>
      <c r="CK103" t="str">
        <f>IF('[1]Data Checking'!CO103="","",'[1]Data Checking'!CO103)</f>
        <v/>
      </c>
      <c r="CL103" t="str">
        <f>IF('[1]Data Checking'!CP103="","",'[1]Data Checking'!CP103)</f>
        <v/>
      </c>
      <c r="CM103" t="str">
        <f>IF('[1]Data Checking'!CQ103="","",'[1]Data Checking'!CQ103)</f>
        <v/>
      </c>
      <c r="CN103" t="str">
        <f>IF('[1]Data Checking'!CR103="","",'[1]Data Checking'!CR103)</f>
        <v/>
      </c>
      <c r="CO103" t="str">
        <f>IF('[1]Data Checking'!CS103="","",'[1]Data Checking'!CS103)</f>
        <v/>
      </c>
      <c r="CP103" t="str">
        <f>IF('[1]Data Checking'!CT103="","",'[1]Data Checking'!CT103)</f>
        <v/>
      </c>
      <c r="CQ103" t="str">
        <f>IF('[1]Data Checking'!CU103="","",'[1]Data Checking'!CU103)</f>
        <v/>
      </c>
      <c r="CR103" t="str">
        <f>IF('[1]Data Checking'!CV103="","",'[1]Data Checking'!CV103)</f>
        <v/>
      </c>
      <c r="CS103" t="str">
        <f>IF('[1]Data Checking'!CW103="","",'[1]Data Checking'!CW103)</f>
        <v/>
      </c>
      <c r="CT103" t="str">
        <f>IF('[1]Data Checking'!CX103="","",'[1]Data Checking'!CX103)</f>
        <v/>
      </c>
      <c r="CU103" t="str">
        <f>IF('[1]Data Checking'!CY103="","",'[1]Data Checking'!CY103)</f>
        <v/>
      </c>
      <c r="CV103" t="str">
        <f>IF('[1]Data Checking'!CZ103="","",'[1]Data Checking'!CZ103)</f>
        <v/>
      </c>
      <c r="CW103" t="str">
        <f>IF('[1]Data Checking'!DA103="","",'[1]Data Checking'!DA103)</f>
        <v/>
      </c>
      <c r="CX103" t="str">
        <f>IF('[1]Data Checking'!DB103="","",'[1]Data Checking'!DB103)</f>
        <v/>
      </c>
      <c r="CY103" t="str">
        <f>IF('[1]Data Checking'!DC103="","",'[1]Data Checking'!DC103)</f>
        <v/>
      </c>
      <c r="CZ103" t="str">
        <f>IF('[1]Data Checking'!DD103="","",'[1]Data Checking'!DD103)</f>
        <v/>
      </c>
      <c r="DA103" t="str">
        <f>IF('[1]Data Checking'!DE103="","",'[1]Data Checking'!DE103)</f>
        <v/>
      </c>
      <c r="DB103" t="str">
        <f>IF('[1]Data Checking'!DF103="","",'[1]Data Checking'!DF103)</f>
        <v/>
      </c>
      <c r="DC103" t="str">
        <f>IF('[1]Data Checking'!DG103="","",'[1]Data Checking'!DG103)</f>
        <v/>
      </c>
      <c r="DD103" t="str">
        <f>IF('[1]Data Checking'!DH103="","",'[1]Data Checking'!DH103)</f>
        <v/>
      </c>
      <c r="DE103" t="str">
        <f>IF('[1]Data Checking'!DI103="","",'[1]Data Checking'!DI103)</f>
        <v/>
      </c>
      <c r="DF103" t="str">
        <f>IF('[1]Data Checking'!DJ103="","",'[1]Data Checking'!DJ103)</f>
        <v/>
      </c>
      <c r="DG103" t="str">
        <f>IF('[1]Data Checking'!DK103="","",'[1]Data Checking'!DK103)</f>
        <v/>
      </c>
      <c r="DH103" t="str">
        <f>IF('[1]Data Checking'!DL103="","",'[1]Data Checking'!DL103)</f>
        <v/>
      </c>
      <c r="DI103" t="str">
        <f>IF('[1]Data Checking'!DM103="","",'[1]Data Checking'!DM103)</f>
        <v/>
      </c>
      <c r="DJ103" t="str">
        <f>IF('[1]Data Checking'!DN103="","",'[1]Data Checking'!DN103)</f>
        <v/>
      </c>
      <c r="DK103" t="str">
        <f>IF('[1]Data Checking'!DO103="","",'[1]Data Checking'!DO103)</f>
        <v/>
      </c>
      <c r="DL103" t="str">
        <f>IF('[1]Data Checking'!DP103="","",'[1]Data Checking'!DP103)</f>
        <v/>
      </c>
      <c r="DM103" t="str">
        <f>IF('[1]Data Checking'!DQ103="","",'[1]Data Checking'!DQ103)</f>
        <v/>
      </c>
      <c r="DN103" t="str">
        <f>IF('[1]Data Checking'!DR103="","",'[1]Data Checking'!DR103)</f>
        <v/>
      </c>
      <c r="DO103" t="str">
        <f>IF('[1]Data Checking'!DS103="","",'[1]Data Checking'!DS103)</f>
        <v/>
      </c>
      <c r="DP103" t="str">
        <f>IF('[1]Data Checking'!DT103="","",'[1]Data Checking'!DT103)</f>
        <v/>
      </c>
      <c r="DQ103" t="str">
        <f>IF('[1]Data Checking'!DU103="","",'[1]Data Checking'!DU103)</f>
        <v/>
      </c>
      <c r="DR103" t="str">
        <f>IF('[1]Data Checking'!DV103="","",'[1]Data Checking'!DV103)</f>
        <v/>
      </c>
      <c r="DS103" t="str">
        <f>IF('[1]Data Checking'!DW103="","",'[1]Data Checking'!DW103)</f>
        <v/>
      </c>
      <c r="DT103" t="str">
        <f>IF('[1]Data Checking'!DX103="","",'[1]Data Checking'!DX103)</f>
        <v/>
      </c>
      <c r="DU103" t="str">
        <f>IF('[1]Data Checking'!DY103="","",'[1]Data Checking'!DY103)</f>
        <v/>
      </c>
      <c r="DV103" t="str">
        <f>IF('[1]Data Checking'!DZ103="","",'[1]Data Checking'!DZ103)</f>
        <v/>
      </c>
      <c r="DW103" t="str">
        <f>IF('[1]Data Checking'!EA103="","",'[1]Data Checking'!EA103)</f>
        <v/>
      </c>
      <c r="DX103" t="str">
        <f>IF('[1]Data Checking'!EB103="","",'[1]Data Checking'!EB103)</f>
        <v/>
      </c>
      <c r="DY103" t="str">
        <f>IF('[1]Data Checking'!EC103="","",'[1]Data Checking'!EC103)</f>
        <v/>
      </c>
      <c r="DZ103" t="str">
        <f>IF('[1]Data Checking'!ED103="","",'[1]Data Checking'!ED103)</f>
        <v/>
      </c>
      <c r="EA103" t="str">
        <f>IF('[1]Data Checking'!EE103="","",'[1]Data Checking'!EE103)</f>
        <v/>
      </c>
      <c r="EB103" t="str">
        <f>IF('[1]Data Checking'!EF103="","",'[1]Data Checking'!EF103)</f>
        <v/>
      </c>
      <c r="EC103" t="str">
        <f>IF('[1]Data Checking'!EG103="","",'[1]Data Checking'!EG103)</f>
        <v/>
      </c>
      <c r="ED103" t="str">
        <f>IF('[1]Data Checking'!EH103="","",'[1]Data Checking'!EH103)</f>
        <v/>
      </c>
      <c r="EE103" t="str">
        <f>IF('[1]Data Checking'!EI103="","",'[1]Data Checking'!EI103)</f>
        <v/>
      </c>
      <c r="EF103" t="str">
        <f>IF('[1]Data Checking'!EJ103="","",'[1]Data Checking'!EJ103)</f>
        <v/>
      </c>
      <c r="EG103" t="str">
        <f>IF('[1]Data Checking'!EK103="","",'[1]Data Checking'!EK103)</f>
        <v/>
      </c>
      <c r="EH103" t="str">
        <f>IF('[1]Data Checking'!EL103="","",'[1]Data Checking'!EL103)</f>
        <v/>
      </c>
      <c r="EI103" t="str">
        <f>IF('[1]Data Checking'!EM103="","",'[1]Data Checking'!EM103)</f>
        <v/>
      </c>
      <c r="EJ103" t="str">
        <f>IF('[1]Data Checking'!EN103="","",'[1]Data Checking'!EN103)</f>
        <v/>
      </c>
      <c r="EK103" t="str">
        <f>IF('[1]Data Checking'!EO103="","",'[1]Data Checking'!EO103)</f>
        <v/>
      </c>
      <c r="EL103" t="str">
        <f>IF('[1]Data Checking'!EP103="","",'[1]Data Checking'!EP103)</f>
        <v/>
      </c>
      <c r="EM103" t="str">
        <f>IF('[1]Data Checking'!EQ103="","",'[1]Data Checking'!EQ103)</f>
        <v/>
      </c>
      <c r="EN103" t="str">
        <f>IF('[1]Data Checking'!ER103="","",'[1]Data Checking'!ER103)</f>
        <v/>
      </c>
      <c r="EO103" t="str">
        <f>IF('[1]Data Checking'!ES103="","",'[1]Data Checking'!ES103)</f>
        <v/>
      </c>
      <c r="EP103" t="str">
        <f>IF('[1]Data Checking'!ET103="","",'[1]Data Checking'!ET103)</f>
        <v/>
      </c>
      <c r="EQ103" t="str">
        <f>IF('[1]Data Checking'!EU103="","",'[1]Data Checking'!EU103)</f>
        <v/>
      </c>
      <c r="ER103" t="str">
        <f>IF('[1]Data Checking'!EV103="","",'[1]Data Checking'!EV103)</f>
        <v/>
      </c>
      <c r="ES103" t="str">
        <f>IF('[1]Data Checking'!EW103="","",'[1]Data Checking'!EW103)</f>
        <v/>
      </c>
      <c r="ET103" t="str">
        <f>IF('[1]Data Checking'!EX103="","",'[1]Data Checking'!EX103)</f>
        <v/>
      </c>
      <c r="EU103" t="str">
        <f>IF('[1]Data Checking'!EY103="","",'[1]Data Checking'!EY103)</f>
        <v/>
      </c>
      <c r="EV103" t="str">
        <f>IF('[1]Data Checking'!EZ103="","",'[1]Data Checking'!EZ103)</f>
        <v/>
      </c>
      <c r="EW103" t="str">
        <f>IF('[1]Data Checking'!FA103="","",'[1]Data Checking'!FA103)</f>
        <v/>
      </c>
      <c r="EX103" t="str">
        <f>IF('[1]Data Checking'!FB103="","",'[1]Data Checking'!FB103)</f>
        <v/>
      </c>
      <c r="EY103" t="str">
        <f>IF('[1]Data Checking'!FC103="","",'[1]Data Checking'!FC103)</f>
        <v/>
      </c>
      <c r="EZ103" t="str">
        <f>IF('[1]Data Checking'!FD103="","",'[1]Data Checking'!FD103)</f>
        <v/>
      </c>
      <c r="FA103" t="str">
        <f>IF('[1]Data Checking'!FE103="","",'[1]Data Checking'!FE103)</f>
        <v/>
      </c>
      <c r="FB103" t="str">
        <f>IF('[1]Data Checking'!FF103="","",'[1]Data Checking'!FF103)</f>
        <v/>
      </c>
      <c r="FC103" t="str">
        <f>IF('[1]Data Checking'!FG103="","",'[1]Data Checking'!FG103)</f>
        <v/>
      </c>
      <c r="FD103" t="str">
        <f>IF('[1]Data Checking'!FH103="","",'[1]Data Checking'!FH103)</f>
        <v/>
      </c>
      <c r="FE103" t="str">
        <f>IF('[1]Data Checking'!FI103="","",'[1]Data Checking'!FI103)</f>
        <v/>
      </c>
      <c r="FF103" t="str">
        <f>IF('[1]Data Checking'!FJ103="","",'[1]Data Checking'!FJ103)</f>
        <v/>
      </c>
      <c r="FG103" t="str">
        <f>IF('[1]Data Checking'!FK103="","",'[1]Data Checking'!FK103)</f>
        <v/>
      </c>
      <c r="FH103" t="str">
        <f>IF('[1]Data Checking'!FL103="","",'[1]Data Checking'!FL103)</f>
        <v/>
      </c>
      <c r="FI103" t="str">
        <f>IF('[1]Data Checking'!FM103="","",'[1]Data Checking'!FM103)</f>
        <v/>
      </c>
      <c r="FJ103" t="str">
        <f>IF('[1]Data Checking'!FN103="","",'[1]Data Checking'!FN103)</f>
        <v/>
      </c>
      <c r="FK103" t="str">
        <f>IF('[1]Data Checking'!FO103="","",'[1]Data Checking'!FO103)</f>
        <v/>
      </c>
      <c r="FL103" t="str">
        <f>IF('[1]Data Checking'!FP103="","",'[1]Data Checking'!FP103)</f>
        <v/>
      </c>
      <c r="FM103" t="str">
        <f>IF('[1]Data Checking'!FQ103="","",'[1]Data Checking'!FQ103)</f>
        <v/>
      </c>
      <c r="FN103" t="str">
        <f>IF('[1]Data Checking'!FR103="","",'[1]Data Checking'!FR103)</f>
        <v/>
      </c>
      <c r="FO103" t="str">
        <f>IF('[1]Data Checking'!FS103="","",'[1]Data Checking'!FS103)</f>
        <v/>
      </c>
      <c r="FP103" t="str">
        <f>IF('[1]Data Checking'!FT103="","",'[1]Data Checking'!FT103)</f>
        <v/>
      </c>
      <c r="FQ103" t="str">
        <f>IF('[1]Data Checking'!FU103="","",'[1]Data Checking'!FU103)</f>
        <v/>
      </c>
      <c r="FR103" t="str">
        <f>IF('[1]Data Checking'!FV103="","",'[1]Data Checking'!FV103)</f>
        <v/>
      </c>
      <c r="FS103" t="str">
        <f>IF('[1]Data Checking'!FW103="","",'[1]Data Checking'!FW103)</f>
        <v/>
      </c>
      <c r="FT103" t="str">
        <f>IF('[1]Data Checking'!FX103="","",'[1]Data Checking'!FX103)</f>
        <v/>
      </c>
      <c r="FU103" t="str">
        <f>IF('[1]Data Checking'!FY103="","",'[1]Data Checking'!FY103)</f>
        <v/>
      </c>
      <c r="FV103" t="str">
        <f>IF('[1]Data Checking'!FZ103="","",'[1]Data Checking'!FZ103)</f>
        <v/>
      </c>
      <c r="FW103" t="str">
        <f>IF('[1]Data Checking'!GA103="","",'[1]Data Checking'!GA103)</f>
        <v/>
      </c>
      <c r="FX103" t="str">
        <f>IF('[1]Data Checking'!GB103="","",'[1]Data Checking'!GB103)</f>
        <v/>
      </c>
      <c r="FY103" t="str">
        <f>IF('[1]Data Checking'!GC103="","",'[1]Data Checking'!GC103)</f>
        <v/>
      </c>
      <c r="FZ103" t="str">
        <f>IF('[1]Data Checking'!GD103="","",'[1]Data Checking'!GD103)</f>
        <v/>
      </c>
      <c r="GA103" t="str">
        <f>IF('[1]Data Checking'!GE103="","",'[1]Data Checking'!GE103)</f>
        <v/>
      </c>
      <c r="GB103" t="str">
        <f>IF('[1]Data Checking'!GF103="","",'[1]Data Checking'!GF103)</f>
        <v/>
      </c>
      <c r="GC103" t="str">
        <f>IF('[1]Data Checking'!GG103="","",'[1]Data Checking'!GG103)</f>
        <v/>
      </c>
      <c r="GD103" t="str">
        <f>IF('[1]Data Checking'!GH103="","",'[1]Data Checking'!GH103)</f>
        <v/>
      </c>
      <c r="GE103" t="str">
        <f>IF('[1]Data Checking'!GI103="","",'[1]Data Checking'!GI103)</f>
        <v/>
      </c>
      <c r="GF103" t="str">
        <f>IF('[1]Data Checking'!GJ103="","",'[1]Data Checking'!GJ103)</f>
        <v/>
      </c>
      <c r="GG103" t="str">
        <f>IF('[1]Data Checking'!GK103="","",'[1]Data Checking'!GK103)</f>
        <v/>
      </c>
      <c r="GH103" t="str">
        <f>IF('[1]Data Checking'!GL103="","",'[1]Data Checking'!GL103)</f>
        <v/>
      </c>
      <c r="GI103" t="str">
        <f>IF('[1]Data Checking'!GM103="","",'[1]Data Checking'!GM103)</f>
        <v/>
      </c>
      <c r="GJ103" t="str">
        <f>IF('[1]Data Checking'!GN103="","",'[1]Data Checking'!GN103)</f>
        <v/>
      </c>
      <c r="GK103" t="str">
        <f>IF('[1]Data Checking'!GO103="","",'[1]Data Checking'!GO103)</f>
        <v/>
      </c>
      <c r="GL103" t="str">
        <f>IF('[1]Data Checking'!GP103="","",'[1]Data Checking'!GP103)</f>
        <v/>
      </c>
      <c r="GM103" t="str">
        <f>IF('[1]Data Checking'!GQ103="","",'[1]Data Checking'!GQ103)</f>
        <v/>
      </c>
      <c r="GN103" t="str">
        <f>IF('[1]Data Checking'!GR103="","",'[1]Data Checking'!GR103)</f>
        <v/>
      </c>
      <c r="GO103" t="str">
        <f>IF('[1]Data Checking'!GS103="","",'[1]Data Checking'!GS103)</f>
        <v/>
      </c>
      <c r="GP103" t="str">
        <f>IF('[1]Data Checking'!GT103="","",'[1]Data Checking'!GT103)</f>
        <v/>
      </c>
      <c r="GQ103" t="str">
        <f>IF('[1]Data Checking'!GU103="","",'[1]Data Checking'!GU103)</f>
        <v/>
      </c>
      <c r="GR103" t="str">
        <f>IF('[1]Data Checking'!GV103="","",'[1]Data Checking'!GV103)</f>
        <v/>
      </c>
      <c r="GS103" t="str">
        <f>IF('[1]Data Checking'!GW103="","",'[1]Data Checking'!GW103)</f>
        <v/>
      </c>
      <c r="GT103" t="str">
        <f>IF('[1]Data Checking'!GX103="","",'[1]Data Checking'!GX103)</f>
        <v/>
      </c>
      <c r="GU103" t="str">
        <f>IF('[1]Data Checking'!GY103="","",'[1]Data Checking'!GY103)</f>
        <v/>
      </c>
      <c r="GV103" t="str">
        <f>IF('[1]Data Checking'!GZ103="","",'[1]Data Checking'!GZ103)</f>
        <v/>
      </c>
      <c r="GW103" t="str">
        <f>IF('[1]Data Checking'!HA103="","",'[1]Data Checking'!HA103)</f>
        <v/>
      </c>
      <c r="GX103" t="str">
        <f>IF('[1]Data Checking'!HB103="","",'[1]Data Checking'!HB103)</f>
        <v/>
      </c>
      <c r="GY103" t="str">
        <f>IF('[1]Data Checking'!HC103="","",'[1]Data Checking'!HC103)</f>
        <v/>
      </c>
      <c r="GZ103" t="str">
        <f>IF('[1]Data Checking'!HD103="","",'[1]Data Checking'!HD103)</f>
        <v/>
      </c>
      <c r="HA103" t="str">
        <f>IF('[1]Data Checking'!HE103="","",'[1]Data Checking'!HE103)</f>
        <v/>
      </c>
      <c r="HB103" t="str">
        <f>IF('[1]Data Checking'!HF103="","",'[1]Data Checking'!HF103)</f>
        <v/>
      </c>
      <c r="HC103" t="str">
        <f>IF('[1]Data Checking'!HG103="","",'[1]Data Checking'!HG103)</f>
        <v/>
      </c>
      <c r="HD103" t="str">
        <f>IF('[1]Data Checking'!HH103="","",'[1]Data Checking'!HH103)</f>
        <v/>
      </c>
      <c r="HE103" t="str">
        <f>IF('[1]Data Checking'!HI103="","",'[1]Data Checking'!HI103)</f>
        <v/>
      </c>
      <c r="HF103" t="str">
        <f>IF('[1]Data Checking'!HJ103="","",'[1]Data Checking'!HJ103)</f>
        <v/>
      </c>
      <c r="HG103" t="str">
        <f>IF('[1]Data Checking'!HK103="","",'[1]Data Checking'!HK103)</f>
        <v/>
      </c>
      <c r="HH103" t="str">
        <f>IF('[1]Data Checking'!HL103="","",'[1]Data Checking'!HL103)</f>
        <v/>
      </c>
      <c r="HI103" t="str">
        <f>IF('[1]Data Checking'!HM103="","",'[1]Data Checking'!HM103)</f>
        <v/>
      </c>
      <c r="HJ103" t="str">
        <f>IF('[1]Data Checking'!HN103="","",'[1]Data Checking'!HN103)</f>
        <v/>
      </c>
      <c r="HK103" t="str">
        <f>IF('[1]Data Checking'!HO103="","",'[1]Data Checking'!HO103)</f>
        <v/>
      </c>
      <c r="HL103" t="str">
        <f>IF('[1]Data Checking'!HP103="","",'[1]Data Checking'!HP103)</f>
        <v/>
      </c>
      <c r="HM103" t="str">
        <f>IF('[1]Data Checking'!HQ103="","",'[1]Data Checking'!HQ103)</f>
        <v/>
      </c>
      <c r="HN103" t="str">
        <f>IF('[1]Data Checking'!HR103="","",'[1]Data Checking'!HR103)</f>
        <v/>
      </c>
      <c r="HO103" t="str">
        <f>IF('[1]Data Checking'!HS103="","",'[1]Data Checking'!HS103)</f>
        <v/>
      </c>
      <c r="HP103" t="str">
        <f>IF('[1]Data Checking'!HT103="","",'[1]Data Checking'!HT103)</f>
        <v/>
      </c>
      <c r="HQ103" t="str">
        <f>IF('[1]Data Checking'!HU103="","",'[1]Data Checking'!HU103)</f>
        <v/>
      </c>
      <c r="HR103" t="str">
        <f>IF('[1]Data Checking'!HV103="","",'[1]Data Checking'!HV103)</f>
        <v/>
      </c>
      <c r="HS103" t="str">
        <f>IF('[1]Data Checking'!HW103="","",'[1]Data Checking'!HW103)</f>
        <v/>
      </c>
      <c r="HT103" t="str">
        <f>IF('[1]Data Checking'!HX103="","",'[1]Data Checking'!HX103)</f>
        <v/>
      </c>
      <c r="HU103" t="str">
        <f>IF('[1]Data Checking'!HY103="","",'[1]Data Checking'!HY103)</f>
        <v/>
      </c>
      <c r="HV103" t="str">
        <f>IF('[1]Data Checking'!HZ103="","",'[1]Data Checking'!HZ103)</f>
        <v/>
      </c>
      <c r="HW103" t="str">
        <f>IF('[1]Data Checking'!IA103="","",'[1]Data Checking'!IA103)</f>
        <v/>
      </c>
      <c r="HX103" t="str">
        <f>IF('[1]Data Checking'!IB103="","",'[1]Data Checking'!IB103)</f>
        <v/>
      </c>
      <c r="HY103" t="str">
        <f>IF('[1]Data Checking'!IC103="","",'[1]Data Checking'!IC103)</f>
        <v/>
      </c>
      <c r="HZ103" t="str">
        <f>IF('[1]Data Checking'!ID103="","",'[1]Data Checking'!ID103)</f>
        <v/>
      </c>
      <c r="IA103" t="str">
        <f>IF('[1]Data Checking'!IE103="","",'[1]Data Checking'!IE103)</f>
        <v/>
      </c>
      <c r="IB103" t="str">
        <f>IF('[1]Data Checking'!IF103="","",'[1]Data Checking'!IF103)</f>
        <v/>
      </c>
      <c r="IC103" t="str">
        <f>IF('[1]Data Checking'!IG103="","",'[1]Data Checking'!IG103)</f>
        <v/>
      </c>
      <c r="ID103" t="str">
        <f>IF('[1]Data Checking'!IH103="","",'[1]Data Checking'!IH103)</f>
        <v/>
      </c>
      <c r="IE103" t="str">
        <f>IF('[1]Data Checking'!II103="","",'[1]Data Checking'!II103)</f>
        <v/>
      </c>
      <c r="IF103" t="str">
        <f>IF('[1]Data Checking'!IJ103="","",'[1]Data Checking'!IJ103)</f>
        <v/>
      </c>
      <c r="IG103" t="str">
        <f>IF('[1]Data Checking'!IK103="","",'[1]Data Checking'!IK103)</f>
        <v/>
      </c>
      <c r="IH103" t="str">
        <f>IF('[1]Data Checking'!IL103="","",'[1]Data Checking'!IL103)</f>
        <v/>
      </c>
      <c r="II103" t="str">
        <f>IF('[1]Data Checking'!IM103="","",'[1]Data Checking'!IM103)</f>
        <v/>
      </c>
      <c r="IJ103" t="str">
        <f>IF('[1]Data Checking'!IN103="","",'[1]Data Checking'!IN103)</f>
        <v/>
      </c>
      <c r="IK103" t="str">
        <f>IF('[1]Data Checking'!IO103="","",'[1]Data Checking'!IO103)</f>
        <v/>
      </c>
      <c r="IL103" t="str">
        <f>IF('[1]Data Checking'!IP103="","",'[1]Data Checking'!IP103)</f>
        <v/>
      </c>
      <c r="IM103" t="str">
        <f>IF('[1]Data Checking'!IQ103="","",'[1]Data Checking'!IQ103)</f>
        <v/>
      </c>
      <c r="IN103" t="str">
        <f>IF('[1]Data Checking'!IR103="","",'[1]Data Checking'!IR103)</f>
        <v/>
      </c>
      <c r="IO103" t="str">
        <f>IF('[1]Data Checking'!IS103="","",'[1]Data Checking'!IS103)</f>
        <v/>
      </c>
      <c r="IP103" t="str">
        <f>IF('[1]Data Checking'!IT103="","",'[1]Data Checking'!IT103)</f>
        <v/>
      </c>
      <c r="IQ103" t="str">
        <f>IF('[1]Data Checking'!IU103="","",'[1]Data Checking'!IU103)</f>
        <v/>
      </c>
      <c r="IR103" t="str">
        <f>IF('[1]Data Checking'!IV103="","",'[1]Data Checking'!IV103)</f>
        <v/>
      </c>
      <c r="IS103" t="str">
        <f>IF('[1]Data Checking'!IW103="","",'[1]Data Checking'!IW103)</f>
        <v/>
      </c>
      <c r="IT103" t="str">
        <f>IF('[1]Data Checking'!IX103="","",'[1]Data Checking'!IX103)</f>
        <v/>
      </c>
      <c r="IU103" t="str">
        <f>IF('[1]Data Checking'!IY103="","",'[1]Data Checking'!IY103)</f>
        <v/>
      </c>
      <c r="IV103" t="str">
        <f>IF('[1]Data Checking'!IZ103="","",'[1]Data Checking'!IZ103)</f>
        <v/>
      </c>
      <c r="IW103" t="str">
        <f>IF('[1]Data Checking'!JA103="","",'[1]Data Checking'!JA103)</f>
        <v/>
      </c>
      <c r="IX103" t="str">
        <f>IF('[1]Data Checking'!JB103="","",'[1]Data Checking'!JB103)</f>
        <v/>
      </c>
      <c r="IY103" t="str">
        <f>IF('[1]Data Checking'!JC103="","",'[1]Data Checking'!JC103)</f>
        <v/>
      </c>
      <c r="IZ103" t="str">
        <f>IF('[1]Data Checking'!JD103="","",'[1]Data Checking'!JD103)</f>
        <v/>
      </c>
      <c r="JA103" t="str">
        <f>IF('[1]Data Checking'!JE103="","",'[1]Data Checking'!JE103)</f>
        <v/>
      </c>
      <c r="JB103" t="str">
        <f>IF('[1]Data Checking'!JF103="","",'[1]Data Checking'!JF103)</f>
        <v>Oui</v>
      </c>
      <c r="JC103" t="str">
        <f>IF('[1]Data Checking'!JG103="","",'[1]Data Checking'!JG103)</f>
        <v>Oui, je vais parfois/souvent chercher l'eau</v>
      </c>
      <c r="JD103" t="str">
        <f>IF('[1]Data Checking'!JH103="","",'[1]Data Checking'!JH103)</f>
        <v>boutique ou kiosque privé</v>
      </c>
      <c r="JE103" t="str">
        <f>IF('[1]Data Checking'!JI103="","",'[1]Data Checking'!JI103)</f>
        <v/>
      </c>
      <c r="JF103" t="str">
        <f>IF('[1]Data Checking'!JJ103="","",'[1]Data Checking'!JJ103)</f>
        <v>boutique</v>
      </c>
      <c r="JG103" t="str">
        <f>IF('[1]Data Checking'!JK103="","",'[1]Data Checking'!JK103)</f>
        <v>boutik / kiòs priwe</v>
      </c>
      <c r="JH103" t="str">
        <f>IF('[1]Data Checking'!JL103="","",'[1]Data Checking'!JL103)</f>
        <v>boutik / kiòs priwe</v>
      </c>
      <c r="JI103" t="str">
        <f>IF('[1]Data Checking'!JM103="","",'[1]Data Checking'!JM103)</f>
        <v>Il n'y a pas d'autres options dans ma zone</v>
      </c>
      <c r="JJ103" t="str">
        <f>IF('[1]Data Checking'!JN103="","",'[1]Data Checking'!JN103)</f>
        <v/>
      </c>
      <c r="JK103" t="str">
        <f>IF('[1]Data Checking'!JO103="","",'[1]Data Checking'!JO103)</f>
        <v>Moins de 15 min au total</v>
      </c>
      <c r="JL103" t="str">
        <f>IF('[1]Data Checking'!JP103="","",'[1]Data Checking'!JP103)</f>
        <v>gros bidon de 5 gallons (18,9 L)</v>
      </c>
      <c r="JM103" t="str">
        <f>IF('[1]Data Checking'!JQ103="","",'[1]Data Checking'!JQ103)</f>
        <v>5gal</v>
      </c>
      <c r="JN103" t="str">
        <f>IF('[1]Data Checking'!JR103="","",'[1]Data Checking'!JR103)</f>
        <v>bidon ki vo 5 galon (18,9L)</v>
      </c>
      <c r="JO103" t="str">
        <f>IF('[1]Data Checking'!JS103="","",'[1]Data Checking'!JS103)</f>
        <v/>
      </c>
      <c r="JP103" t="str">
        <f>IF('[1]Data Checking'!JT103="","",'[1]Data Checking'!JT103)</f>
        <v/>
      </c>
      <c r="JQ103" t="str">
        <f>IF('[1]Data Checking'!JU103="","",'[1]Data Checking'!JU103)</f>
        <v/>
      </c>
      <c r="JR103" t="str">
        <f>IF('[1]Data Checking'!JV103="","",'[1]Data Checking'!JV103)</f>
        <v/>
      </c>
      <c r="JS103" t="str">
        <f>IF('[1]Data Checking'!JW103="","",'[1]Data Checking'!JW103)</f>
        <v/>
      </c>
      <c r="JT103">
        <f>IF('[1]Data Checking'!JX103="","",'[1]Data Checking'!JX103)</f>
        <v>50</v>
      </c>
      <c r="JU103">
        <f>IF('[1]Data Checking'!JY103="","",'[1]Data Checking'!JY103)</f>
        <v>10</v>
      </c>
      <c r="JV103" t="str">
        <f>IF('[1]Data Checking'!JZ103="","",'[1]Data Checking'!JZ103)</f>
        <v/>
      </c>
      <c r="JW103" t="str">
        <f>IF('[1]Data Checking'!KA103="","",'[1]Data Checking'!KA103)</f>
        <v>NA</v>
      </c>
      <c r="JX103">
        <f>IF('[1]Data Checking'!KB103="","",'[1]Data Checking'!KB103)</f>
        <v>10</v>
      </c>
      <c r="JY103" t="str">
        <f>IF('[1]Data Checking'!KC103="","",'[1]Data Checking'!KC103)</f>
        <v>Oui</v>
      </c>
      <c r="JZ103" t="str">
        <f>IF('[1]Data Checking'!KD103="","",'[1]Data Checking'!KD103)</f>
        <v/>
      </c>
      <c r="KA103" t="str">
        <f>IF('[1]Data Checking'!KE103="","",'[1]Data Checking'!KE103)</f>
        <v>Oui</v>
      </c>
      <c r="KB103" t="str">
        <f>IF('[1]Data Checking'!KF103="","",'[1]Data Checking'!KF103)</f>
        <v>Problèmes de transport</v>
      </c>
      <c r="KC103">
        <f>IF('[1]Data Checking'!KG103="","",'[1]Data Checking'!KG103)</f>
        <v>0</v>
      </c>
      <c r="KD103">
        <f>IF('[1]Data Checking'!KH103="","",'[1]Data Checking'!KH103)</f>
        <v>1</v>
      </c>
      <c r="KE103">
        <f>IF('[1]Data Checking'!KI103="","",'[1]Data Checking'!KI103)</f>
        <v>0</v>
      </c>
      <c r="KF103">
        <f>IF('[1]Data Checking'!KJ103="","",'[1]Data Checking'!KJ103)</f>
        <v>0</v>
      </c>
      <c r="KG103">
        <f>IF('[1]Data Checking'!KK103="","",'[1]Data Checking'!KK103)</f>
        <v>0</v>
      </c>
      <c r="KH103">
        <f>IF('[1]Data Checking'!KL103="","",'[1]Data Checking'!KL103)</f>
        <v>0</v>
      </c>
      <c r="KI103">
        <f>IF('[1]Data Checking'!KM103="","",'[1]Data Checking'!KM103)</f>
        <v>0</v>
      </c>
      <c r="KJ103">
        <f>IF('[1]Data Checking'!KN103="","",'[1]Data Checking'!KN103)</f>
        <v>0</v>
      </c>
      <c r="KK103">
        <f>IF('[1]Data Checking'!KO103="","",'[1]Data Checking'!KO103)</f>
        <v>0</v>
      </c>
      <c r="KL103">
        <f>IF('[1]Data Checking'!KP103="","",'[1]Data Checking'!KP103)</f>
        <v>0</v>
      </c>
      <c r="KM103">
        <f>IF('[1]Data Checking'!KQ103="","",'[1]Data Checking'!KQ103)</f>
        <v>0</v>
      </c>
      <c r="KN103" t="str">
        <f>IF('[1]Data Checking'!KR103="","",'[1]Data Checking'!KR103)</f>
        <v/>
      </c>
      <c r="KO103" t="str">
        <f>IF('[1]Data Checking'!KS103="","",'[1]Data Checking'!KS103)</f>
        <v>Non</v>
      </c>
      <c r="KP103" t="str">
        <f>IF('[1]Data Checking'!KT103="","",'[1]Data Checking'!KT103)</f>
        <v/>
      </c>
      <c r="KQ103" t="str">
        <f>IF('[1]Data Checking'!KU103="","",'[1]Data Checking'!KU103)</f>
        <v/>
      </c>
      <c r="KR103" t="str">
        <f>IF('[1]Data Checking'!KV103="","",'[1]Data Checking'!KV103)</f>
        <v/>
      </c>
      <c r="KS103" t="str">
        <f>IF('[1]Data Checking'!KW103="","",'[1]Data Checking'!KW103)</f>
        <v/>
      </c>
      <c r="KT103" t="str">
        <f>IF('[1]Data Checking'!KX103="","",'[1]Data Checking'!KX103)</f>
        <v/>
      </c>
      <c r="KU103" t="str">
        <f>IF('[1]Data Checking'!KY103="","",'[1]Data Checking'!KY103)</f>
        <v/>
      </c>
      <c r="KV103" t="str">
        <f>IF('[1]Data Checking'!KZ103="","",'[1]Data Checking'!KZ103)</f>
        <v/>
      </c>
      <c r="KW103" t="str">
        <f>IF('[1]Data Checking'!LA103="","",'[1]Data Checking'!LA103)</f>
        <v/>
      </c>
      <c r="KX103" t="str">
        <f>IF('[1]Data Checking'!LB103="","",'[1]Data Checking'!LB103)</f>
        <v/>
      </c>
      <c r="KY103" t="str">
        <f>IF('[1]Data Checking'!LC103="","",'[1]Data Checking'!LC103)</f>
        <v/>
      </c>
      <c r="KZ103" t="str">
        <f>IF('[1]Data Checking'!LD103="","",'[1]Data Checking'!LD103)</f>
        <v/>
      </c>
      <c r="LA103" t="str">
        <f>IF('[1]Data Checking'!LE103="","",'[1]Data Checking'!LE103)</f>
        <v/>
      </c>
      <c r="LB103" t="str">
        <f>IF('[1]Data Checking'!LF103="","",'[1]Data Checking'!LF103)</f>
        <v/>
      </c>
      <c r="LC103">
        <f>IF('[1]Data Checking'!LG103="","",'[1]Data Checking'!LG103)</f>
        <v>7</v>
      </c>
      <c r="LD103" t="str">
        <f>IF('[1]Data Checking'!LH103="","",'[1]Data Checking'!LH103)</f>
        <v>Riz Sucre Haricot noir Huile Mais</v>
      </c>
      <c r="LE103">
        <f>IF('[1]Data Checking'!LI103="","",'[1]Data Checking'!LI103)</f>
        <v>0</v>
      </c>
      <c r="LF103">
        <f>IF('[1]Data Checking'!LJ103="","",'[1]Data Checking'!LJ103)</f>
        <v>1</v>
      </c>
      <c r="LG103">
        <f>IF('[1]Data Checking'!LK103="","",'[1]Data Checking'!LK103)</f>
        <v>1</v>
      </c>
      <c r="LH103">
        <f>IF('[1]Data Checking'!LL103="","",'[1]Data Checking'!LL103)</f>
        <v>0</v>
      </c>
      <c r="LI103">
        <f>IF('[1]Data Checking'!LM103="","",'[1]Data Checking'!LM103)</f>
        <v>1</v>
      </c>
      <c r="LJ103">
        <f>IF('[1]Data Checking'!LN103="","",'[1]Data Checking'!LN103)</f>
        <v>1</v>
      </c>
      <c r="LK103">
        <f>IF('[1]Data Checking'!LO103="","",'[1]Data Checking'!LO103)</f>
        <v>0</v>
      </c>
      <c r="LL103">
        <f>IF('[1]Data Checking'!LP103="","",'[1]Data Checking'!LP103)</f>
        <v>1</v>
      </c>
      <c r="LM103">
        <f>IF('[1]Data Checking'!LQ103="","",'[1]Data Checking'!LQ103)</f>
        <v>0</v>
      </c>
      <c r="LN103">
        <f>IF('[1]Data Checking'!LR103="","",'[1]Data Checking'!LR103)</f>
        <v>0</v>
      </c>
      <c r="LO103" t="str">
        <f>IF('[1]Data Checking'!LS103="","",'[1]Data Checking'!LS103)</f>
        <v/>
      </c>
      <c r="LP103">
        <f>IF('[1]Data Checking'!LT103="","",'[1]Data Checking'!LT103)</f>
        <v>8</v>
      </c>
      <c r="LQ103">
        <f>IF('[1]Data Checking'!LU103="","",'[1]Data Checking'!LU103)</f>
        <v>2</v>
      </c>
      <c r="LR103" t="str">
        <f>IF('[1]Data Checking'!LV103="","",'[1]Data Checking'!LV103)</f>
        <v/>
      </c>
      <c r="LS103">
        <f>IF('[1]Data Checking'!LW103="","",'[1]Data Checking'!LW103)</f>
        <v>2</v>
      </c>
      <c r="LT103">
        <f>IF('[1]Data Checking'!LX103="","",'[1]Data Checking'!LX103)</f>
        <v>3</v>
      </c>
      <c r="LU103" t="str">
        <f>IF('[1]Data Checking'!LY103="","",'[1]Data Checking'!LY103)</f>
        <v/>
      </c>
      <c r="LV103">
        <f>IF('[1]Data Checking'!LZ103="","",'[1]Data Checking'!LZ103)</f>
        <v>1</v>
      </c>
      <c r="LW103" t="str">
        <f>IF('[1]Data Checking'!MA103="","",'[1]Data Checking'!MA103)</f>
        <v>Savon lessive Chlore en grain Dentifrice Papier toilette</v>
      </c>
      <c r="LX103">
        <f>IF('[1]Data Checking'!MB103="","",'[1]Data Checking'!MB103)</f>
        <v>0</v>
      </c>
      <c r="LY103">
        <f>IF('[1]Data Checking'!MC103="","",'[1]Data Checking'!MC103)</f>
        <v>1</v>
      </c>
      <c r="LZ103">
        <f>IF('[1]Data Checking'!MD103="","",'[1]Data Checking'!MD103)</f>
        <v>0</v>
      </c>
      <c r="MA103">
        <f>IF('[1]Data Checking'!ME103="","",'[1]Data Checking'!ME103)</f>
        <v>1</v>
      </c>
      <c r="MB103">
        <f>IF('[1]Data Checking'!MF103="","",'[1]Data Checking'!MF103)</f>
        <v>1</v>
      </c>
      <c r="MC103">
        <f>IF('[1]Data Checking'!MG103="","",'[1]Data Checking'!MG103)</f>
        <v>1</v>
      </c>
      <c r="MD103">
        <f>IF('[1]Data Checking'!MH103="","",'[1]Data Checking'!MH103)</f>
        <v>0</v>
      </c>
      <c r="ME103">
        <f>IF('[1]Data Checking'!MI103="","",'[1]Data Checking'!MI103)</f>
        <v>0</v>
      </c>
      <c r="MF103">
        <f>IF('[1]Data Checking'!MJ103="","",'[1]Data Checking'!MJ103)</f>
        <v>0</v>
      </c>
      <c r="MG103">
        <f>IF('[1]Data Checking'!MK103="","",'[1]Data Checking'!MK103)</f>
        <v>0</v>
      </c>
      <c r="MH103" t="str">
        <f>IF('[1]Data Checking'!ML103="","",'[1]Data Checking'!ML103)</f>
        <v/>
      </c>
      <c r="MI103">
        <f>IF('[1]Data Checking'!MM103="","",'[1]Data Checking'!MM103)</f>
        <v>7</v>
      </c>
      <c r="MJ103" t="str">
        <f>IF('[1]Data Checking'!MN103="","",'[1]Data Checking'!MN103)</f>
        <v/>
      </c>
      <c r="MK103">
        <f>IF('[1]Data Checking'!MO103="","",'[1]Data Checking'!MO103)</f>
        <v>25</v>
      </c>
      <c r="ML103">
        <f>IF('[1]Data Checking'!MP103="","",'[1]Data Checking'!MP103)</f>
        <v>3</v>
      </c>
      <c r="MM103">
        <f>IF('[1]Data Checking'!MQ103="","",'[1]Data Checking'!MQ103)</f>
        <v>10</v>
      </c>
      <c r="MN103" t="str">
        <f>IF('[1]Data Checking'!MR103="","",'[1]Data Checking'!MR103)</f>
        <v/>
      </c>
      <c r="MO103" t="str">
        <f>IF('[1]Data Checking'!MS103="","",'[1]Data Checking'!MS103)</f>
        <v/>
      </c>
      <c r="MP103" t="str">
        <f>IF('[1]Data Checking'!MT103="","",'[1]Data Checking'!MT103)</f>
        <v>Aucun</v>
      </c>
      <c r="MQ103">
        <f>IF('[1]Data Checking'!MU103="","",'[1]Data Checking'!MU103)</f>
        <v>0</v>
      </c>
      <c r="MR103">
        <f>IF('[1]Data Checking'!MV103="","",'[1]Data Checking'!MV103)</f>
        <v>0</v>
      </c>
      <c r="MS103">
        <f>IF('[1]Data Checking'!MW103="","",'[1]Data Checking'!MW103)</f>
        <v>0</v>
      </c>
      <c r="MT103">
        <f>IF('[1]Data Checking'!MX103="","",'[1]Data Checking'!MX103)</f>
        <v>0</v>
      </c>
      <c r="MU103">
        <f>IF('[1]Data Checking'!MY103="","",'[1]Data Checking'!MY103)</f>
        <v>0</v>
      </c>
      <c r="MV103">
        <f>IF('[1]Data Checking'!MZ103="","",'[1]Data Checking'!MZ103)</f>
        <v>0</v>
      </c>
      <c r="MW103">
        <f>IF('[1]Data Checking'!NA103="","",'[1]Data Checking'!NA103)</f>
        <v>0</v>
      </c>
      <c r="MX103">
        <f>IF('[1]Data Checking'!NB103="","",'[1]Data Checking'!NB103)</f>
        <v>0</v>
      </c>
      <c r="MY103">
        <f>IF('[1]Data Checking'!NC103="","",'[1]Data Checking'!NC103)</f>
        <v>0</v>
      </c>
      <c r="MZ103">
        <f>IF('[1]Data Checking'!ND103="","",'[1]Data Checking'!ND103)</f>
        <v>0</v>
      </c>
      <c r="NA103">
        <f>IF('[1]Data Checking'!NE103="","",'[1]Data Checking'!NE103)</f>
        <v>0</v>
      </c>
      <c r="NB103">
        <f>IF('[1]Data Checking'!NF103="","",'[1]Data Checking'!NF103)</f>
        <v>0</v>
      </c>
      <c r="NC103">
        <f>IF('[1]Data Checking'!NG103="","",'[1]Data Checking'!NG103)</f>
        <v>1</v>
      </c>
      <c r="ND103" t="str">
        <f>IF('[1]Data Checking'!NH103="","",'[1]Data Checking'!NH103)</f>
        <v/>
      </c>
      <c r="NE103" t="str">
        <f>IF('[1]Data Checking'!NI103="","",'[1]Data Checking'!NI103)</f>
        <v/>
      </c>
      <c r="NF103" t="str">
        <f>IF('[1]Data Checking'!NJ103="","",'[1]Data Checking'!NJ103)</f>
        <v/>
      </c>
      <c r="NG103" t="str">
        <f>IF('[1]Data Checking'!NK103="","",'[1]Data Checking'!NK103)</f>
        <v/>
      </c>
      <c r="NH103" t="str">
        <f>IF('[1]Data Checking'!NL103="","",'[1]Data Checking'!NL103)</f>
        <v/>
      </c>
      <c r="NI103" t="str">
        <f>IF('[1]Data Checking'!NM103="","",'[1]Data Checking'!NM103)</f>
        <v/>
      </c>
      <c r="NJ103" t="str">
        <f>IF('[1]Data Checking'!NN103="","",'[1]Data Checking'!NN103)</f>
        <v/>
      </c>
      <c r="NK103" t="str">
        <f>IF('[1]Data Checking'!NO103="","",'[1]Data Checking'!NO103)</f>
        <v/>
      </c>
      <c r="NL103" t="str">
        <f>IF('[1]Data Checking'!NP103="","",'[1]Data Checking'!NP103)</f>
        <v/>
      </c>
      <c r="NM103" t="str">
        <f>IF('[1]Data Checking'!NQ103="","",'[1]Data Checking'!NQ103)</f>
        <v/>
      </c>
      <c r="NN103" t="str">
        <f>IF('[1]Data Checking'!NR103="","",'[1]Data Checking'!NR103)</f>
        <v/>
      </c>
      <c r="NO103" t="str">
        <f>IF('[1]Data Checking'!NS103="","",'[1]Data Checking'!NS103)</f>
        <v>Assiette Cuillère pour manger</v>
      </c>
      <c r="NP103">
        <f>IF('[1]Data Checking'!NT103="","",'[1]Data Checking'!NT103)</f>
        <v>0</v>
      </c>
      <c r="NQ103">
        <f>IF('[1]Data Checking'!NU103="","",'[1]Data Checking'!NU103)</f>
        <v>0</v>
      </c>
      <c r="NR103">
        <f>IF('[1]Data Checking'!NV103="","",'[1]Data Checking'!NV103)</f>
        <v>0</v>
      </c>
      <c r="NS103">
        <f>IF('[1]Data Checking'!NW103="","",'[1]Data Checking'!NW103)</f>
        <v>0</v>
      </c>
      <c r="NT103">
        <f>IF('[1]Data Checking'!NX103="","",'[1]Data Checking'!NX103)</f>
        <v>1</v>
      </c>
      <c r="NU103">
        <f>IF('[1]Data Checking'!NY103="","",'[1]Data Checking'!NY103)</f>
        <v>1</v>
      </c>
      <c r="NV103">
        <f>IF('[1]Data Checking'!NZ103="","",'[1]Data Checking'!NZ103)</f>
        <v>0</v>
      </c>
      <c r="NW103">
        <f>IF('[1]Data Checking'!OA103="","",'[1]Data Checking'!OA103)</f>
        <v>0</v>
      </c>
      <c r="NX103">
        <f>IF('[1]Data Checking'!OB103="","",'[1]Data Checking'!OB103)</f>
        <v>0</v>
      </c>
      <c r="NY103">
        <f>IF('[1]Data Checking'!OC103="","",'[1]Data Checking'!OC103)</f>
        <v>0</v>
      </c>
      <c r="NZ103">
        <f>IF('[1]Data Checking'!OD103="","",'[1]Data Checking'!OD103)</f>
        <v>0</v>
      </c>
      <c r="OA103" t="str">
        <f>IF('[1]Data Checking'!OE103="","",'[1]Data Checking'!OE103)</f>
        <v/>
      </c>
      <c r="OB103" t="str">
        <f>IF('[1]Data Checking'!OF103="","",'[1]Data Checking'!OF103)</f>
        <v/>
      </c>
      <c r="OC103" t="str">
        <f>IF('[1]Data Checking'!OG103="","",'[1]Data Checking'!OG103)</f>
        <v/>
      </c>
      <c r="OD103" t="str">
        <f>IF('[1]Data Checking'!OH103="","",'[1]Data Checking'!OH103)</f>
        <v/>
      </c>
      <c r="OE103">
        <f>IF('[1]Data Checking'!OI103="","",'[1]Data Checking'!OI103)</f>
        <v>12</v>
      </c>
      <c r="OF103">
        <f>IF('[1]Data Checking'!OJ103="","",'[1]Data Checking'!OJ103)</f>
        <v>12</v>
      </c>
      <c r="OG103" t="str">
        <f>IF('[1]Data Checking'!OK103="","",'[1]Data Checking'!OK103)</f>
        <v/>
      </c>
      <c r="OH103" t="str">
        <f>IF('[1]Data Checking'!OL103="","",'[1]Data Checking'!OL103)</f>
        <v/>
      </c>
      <c r="OI103" t="str">
        <f>IF('[1]Data Checking'!OM103="","",'[1]Data Checking'!OM103)</f>
        <v/>
      </c>
      <c r="OJ103" t="str">
        <f>IF('[1]Data Checking'!ON103="","",'[1]Data Checking'!ON103)</f>
        <v>Médicaments douleur (aspirine, …) Moustiquaire Materiels de protection contre le Covid-19 (Gel hydroalchoolique, cache-nez)</v>
      </c>
      <c r="OK103">
        <f>IF('[1]Data Checking'!OO103="","",'[1]Data Checking'!OO103)</f>
        <v>1</v>
      </c>
      <c r="OL103">
        <f>IF('[1]Data Checking'!OP103="","",'[1]Data Checking'!OP103)</f>
        <v>0</v>
      </c>
      <c r="OM103">
        <f>IF('[1]Data Checking'!OQ103="","",'[1]Data Checking'!OQ103)</f>
        <v>0</v>
      </c>
      <c r="ON103">
        <f>IF('[1]Data Checking'!OR103="","",'[1]Data Checking'!OR103)</f>
        <v>0</v>
      </c>
      <c r="OO103">
        <f>IF('[1]Data Checking'!OS103="","",'[1]Data Checking'!OS103)</f>
        <v>1</v>
      </c>
      <c r="OP103">
        <f>IF('[1]Data Checking'!OT103="","",'[1]Data Checking'!OT103)</f>
        <v>1</v>
      </c>
      <c r="OQ103">
        <f>IF('[1]Data Checking'!OU103="","",'[1]Data Checking'!OU103)</f>
        <v>0</v>
      </c>
      <c r="OR103">
        <f>IF('[1]Data Checking'!OV103="","",'[1]Data Checking'!OV103)</f>
        <v>0</v>
      </c>
      <c r="OS103">
        <f>IF('[1]Data Checking'!OW103="","",'[1]Data Checking'!OW103)</f>
        <v>0</v>
      </c>
      <c r="OT103" t="str">
        <f>IF('[1]Data Checking'!OX103="","",'[1]Data Checking'!OX103)</f>
        <v/>
      </c>
      <c r="OU103" t="str">
        <f>IF('[1]Data Checking'!OY103="","",'[1]Data Checking'!OY103)</f>
        <v>Lampe torche</v>
      </c>
      <c r="OV103">
        <f>IF('[1]Data Checking'!OZ103="","",'[1]Data Checking'!OZ103)</f>
        <v>1</v>
      </c>
      <c r="OW103">
        <f>IF('[1]Data Checking'!PA103="","",'[1]Data Checking'!PA103)</f>
        <v>0</v>
      </c>
      <c r="OX103">
        <f>IF('[1]Data Checking'!PB103="","",'[1]Data Checking'!PB103)</f>
        <v>0</v>
      </c>
      <c r="OY103">
        <f>IF('[1]Data Checking'!PC103="","",'[1]Data Checking'!PC103)</f>
        <v>0</v>
      </c>
      <c r="OZ103">
        <f>IF('[1]Data Checking'!PD103="","",'[1]Data Checking'!PD103)</f>
        <v>0</v>
      </c>
      <c r="PA103">
        <f>IF('[1]Data Checking'!PE103="","",'[1]Data Checking'!PE103)</f>
        <v>0</v>
      </c>
      <c r="PB103">
        <f>IF('[1]Data Checking'!PF103="","",'[1]Data Checking'!PF103)</f>
        <v>5</v>
      </c>
      <c r="PC103" t="str">
        <f>IF('[1]Data Checking'!PG103="","",'[1]Data Checking'!PG103)</f>
        <v/>
      </c>
      <c r="PD103" t="str">
        <f>IF('[1]Data Checking'!PH103="","",'[1]Data Checking'!PH103)</f>
        <v/>
      </c>
      <c r="PE103" t="str">
        <f>IF('[1]Data Checking'!PI103="","",'[1]Data Checking'!PI103)</f>
        <v/>
      </c>
      <c r="PF103" t="str">
        <f>IF('[1]Data Checking'!PJ103="","",'[1]Data Checking'!PJ103)</f>
        <v>Aucun</v>
      </c>
      <c r="PG103">
        <f>IF('[1]Data Checking'!PK103="","",'[1]Data Checking'!PK103)</f>
        <v>0</v>
      </c>
      <c r="PH103">
        <f>IF('[1]Data Checking'!PL103="","",'[1]Data Checking'!PL103)</f>
        <v>0</v>
      </c>
      <c r="PI103">
        <f>IF('[1]Data Checking'!PM103="","",'[1]Data Checking'!PM103)</f>
        <v>0</v>
      </c>
      <c r="PJ103">
        <f>IF('[1]Data Checking'!PN103="","",'[1]Data Checking'!PN103)</f>
        <v>0</v>
      </c>
      <c r="PK103">
        <f>IF('[1]Data Checking'!PO103="","",'[1]Data Checking'!PO103)</f>
        <v>0</v>
      </c>
      <c r="PL103">
        <f>IF('[1]Data Checking'!PP103="","",'[1]Data Checking'!PP103)</f>
        <v>0</v>
      </c>
      <c r="PM103">
        <f>IF('[1]Data Checking'!PQ103="","",'[1]Data Checking'!PQ103)</f>
        <v>0</v>
      </c>
      <c r="PN103">
        <f>IF('[1]Data Checking'!PR103="","",'[1]Data Checking'!PR103)</f>
        <v>0</v>
      </c>
      <c r="PO103">
        <f>IF('[1]Data Checking'!PS103="","",'[1]Data Checking'!PS103)</f>
        <v>1</v>
      </c>
      <c r="PP103" t="str">
        <f>IF('[1]Data Checking'!PT103="","",'[1]Data Checking'!PT103)</f>
        <v/>
      </c>
      <c r="PQ103" t="str">
        <f>IF('[1]Data Checking'!PU103="","",'[1]Data Checking'!PU103)</f>
        <v/>
      </c>
      <c r="PR103" t="str">
        <f>IF('[1]Data Checking'!PV103="","",'[1]Data Checking'!PV103)</f>
        <v/>
      </c>
      <c r="PS103" t="str">
        <f>IF('[1]Data Checking'!PW103="","",'[1]Data Checking'!PW103)</f>
        <v/>
      </c>
      <c r="PT103" t="str">
        <f>IF('[1]Data Checking'!PX103="","",'[1]Data Checking'!PX103)</f>
        <v/>
      </c>
      <c r="PU103" t="str">
        <f>IF('[1]Data Checking'!PY103="","",'[1]Data Checking'!PY103)</f>
        <v/>
      </c>
      <c r="PV103" t="str">
        <f>IF('[1]Data Checking'!PZ103="","",'[1]Data Checking'!PZ103)</f>
        <v/>
      </c>
      <c r="PW103" t="str">
        <f>IF('[1]Data Checking'!QA103="","",'[1]Data Checking'!QA103)</f>
        <v/>
      </c>
      <c r="PX103" t="str">
        <f>IF('[1]Data Checking'!QB103="","",'[1]Data Checking'!QB103)</f>
        <v/>
      </c>
      <c r="PY103" t="str">
        <f>IF('[1]Data Checking'!QC103="","",'[1]Data Checking'!QC103)</f>
        <v/>
      </c>
      <c r="PZ103" t="str">
        <f>IF('[1]Data Checking'!QD103="","",'[1]Data Checking'!QD103)</f>
        <v/>
      </c>
      <c r="QA103" t="str">
        <f>IF('[1]Data Checking'!QE103="","",'[1]Data Checking'!QE103)</f>
        <v/>
      </c>
      <c r="QB103" t="str">
        <f>IF('[1]Data Checking'!QF103="","",'[1]Data Checking'!QF103)</f>
        <v/>
      </c>
      <c r="QC103" t="str">
        <f>IF('[1]Data Checking'!QG103="","",'[1]Data Checking'!QG103)</f>
        <v/>
      </c>
      <c r="QD103" t="str">
        <f>IF('[1]Data Checking'!QH103="","",'[1]Data Checking'!QH103)</f>
        <v/>
      </c>
      <c r="QE103" t="str">
        <f>IF('[1]Data Checking'!QI103="","",'[1]Data Checking'!QI103)</f>
        <v/>
      </c>
      <c r="QF103" t="str">
        <f>IF('[1]Data Checking'!QJ103="","",'[1]Data Checking'!QJ103)</f>
        <v/>
      </c>
      <c r="QG103" t="str">
        <f>IF('[1]Data Checking'!QK103="","",'[1]Data Checking'!QK103)</f>
        <v/>
      </c>
      <c r="QH103" t="str">
        <f>IF('[1]Data Checking'!QL103="","",'[1]Data Checking'!QL103)</f>
        <v/>
      </c>
      <c r="QI103" t="str">
        <f>IF('[1]Data Checking'!QM103="","",'[1]Data Checking'!QM103)</f>
        <v/>
      </c>
      <c r="QJ103" t="str">
        <f>IF('[1]Data Checking'!QN103="","",'[1]Data Checking'!QN103)</f>
        <v/>
      </c>
      <c r="QK103" t="str">
        <f>IF('[1]Data Checking'!QO103="","",'[1]Data Checking'!QO103)</f>
        <v/>
      </c>
      <c r="QL103" t="str">
        <f>IF('[1]Data Checking'!QP103="","",'[1]Data Checking'!QP103)</f>
        <v/>
      </c>
      <c r="QM103" t="str">
        <f>IF('[1]Data Checking'!QQ103="","",'[1]Data Checking'!QQ103)</f>
        <v/>
      </c>
      <c r="QN103" t="str">
        <f>IF('[1]Data Checking'!QR103="","",'[1]Data Checking'!QR103)</f>
        <v/>
      </c>
      <c r="QO103" t="str">
        <f>IF('[1]Data Checking'!QS103="","",'[1]Data Checking'!QS103)</f>
        <v/>
      </c>
      <c r="QP103" t="str">
        <f>IF('[1]Data Checking'!QT103="","",'[1]Data Checking'!QT103)</f>
        <v/>
      </c>
      <c r="QQ103" t="str">
        <f>IF('[1]Data Checking'!QU103="","",'[1]Data Checking'!QU103)</f>
        <v/>
      </c>
      <c r="QR103" t="str">
        <f>IF('[1]Data Checking'!QV103="","",'[1]Data Checking'!QV103)</f>
        <v/>
      </c>
      <c r="QS103" t="str">
        <f>IF('[1]Data Checking'!QW103="","",'[1]Data Checking'!QW103)</f>
        <v/>
      </c>
      <c r="QT103" t="str">
        <f>IF('[1]Data Checking'!QX103="","",'[1]Data Checking'!QX103)</f>
        <v/>
      </c>
      <c r="QU103" t="str">
        <f>IF('[1]Data Checking'!QY103="","",'[1]Data Checking'!QY103)</f>
        <v/>
      </c>
      <c r="QV103" t="str">
        <f>IF('[1]Data Checking'!QZ103="","",'[1]Data Checking'!QZ103)</f>
        <v/>
      </c>
      <c r="QW103" t="str">
        <f>IF('[1]Data Checking'!RA103="","",'[1]Data Checking'!RA103)</f>
        <v/>
      </c>
      <c r="QX103" t="str">
        <f>IF('[1]Data Checking'!RB103="","",'[1]Data Checking'!RB103)</f>
        <v/>
      </c>
      <c r="QY103" t="str">
        <f>IF('[1]Data Checking'!RC103="","",'[1]Data Checking'!RC103)</f>
        <v/>
      </c>
      <c r="QZ103" t="str">
        <f>IF('[1]Data Checking'!RD103="","",'[1]Data Checking'!RD103)</f>
        <v/>
      </c>
      <c r="RA103" t="str">
        <f>IF('[1]Data Checking'!RE103="","",'[1]Data Checking'!RE103)</f>
        <v/>
      </c>
      <c r="RB103" t="str">
        <f>IF('[1]Data Checking'!RF103="","",'[1]Data Checking'!RF103)</f>
        <v/>
      </c>
      <c r="RC103" t="str">
        <f>IF('[1]Data Checking'!RG103="","",'[1]Data Checking'!RG103)</f>
        <v/>
      </c>
      <c r="RD103" t="str">
        <f>IF('[1]Data Checking'!RH103="","",'[1]Data Checking'!RH103)</f>
        <v/>
      </c>
      <c r="RE103" t="str">
        <f>IF('[1]Data Checking'!RI103="","",'[1]Data Checking'!RI103)</f>
        <v/>
      </c>
      <c r="RF103" t="str">
        <f>IF('[1]Data Checking'!RJ103="","",'[1]Data Checking'!RJ103)</f>
        <v/>
      </c>
      <c r="RG103" t="str">
        <f>IF('[1]Data Checking'!RK103="","",'[1]Data Checking'!RK103)</f>
        <v/>
      </c>
      <c r="RH103" t="str">
        <f>IF('[1]Data Checking'!RL103="","",'[1]Data Checking'!RL103)</f>
        <v/>
      </c>
      <c r="RI103" t="str">
        <f>IF('[1]Data Checking'!RM103="","",'[1]Data Checking'!RM103)</f>
        <v/>
      </c>
      <c r="RJ103" t="str">
        <f>IF('[1]Data Checking'!RN103="","",'[1]Data Checking'!RN103)</f>
        <v/>
      </c>
      <c r="RK103" t="str">
        <f>IF('[1]Data Checking'!RO103="","",'[1]Data Checking'!RO103)</f>
        <v/>
      </c>
      <c r="RL103" t="str">
        <f>IF('[1]Data Checking'!RP103="","",'[1]Data Checking'!RP103)</f>
        <v/>
      </c>
      <c r="RM103" t="str">
        <f>IF('[1]Data Checking'!RQ103="","",'[1]Data Checking'!RQ103)</f>
        <v/>
      </c>
      <c r="RN103" t="str">
        <f>IF('[1]Data Checking'!RR103="","",'[1]Data Checking'!RR103)</f>
        <v/>
      </c>
      <c r="RO103" t="str">
        <f>IF('[1]Data Checking'!RS103="","",'[1]Data Checking'!RS103)</f>
        <v/>
      </c>
      <c r="RP103" t="str">
        <f>IF('[1]Data Checking'!RT103="","",'[1]Data Checking'!RT103)</f>
        <v/>
      </c>
      <c r="RQ103" t="str">
        <f>IF('[1]Data Checking'!RU103="","",'[1]Data Checking'!RU103)</f>
        <v/>
      </c>
      <c r="RR103" t="str">
        <f>IF('[1]Data Checking'!RV103="","",'[1]Data Checking'!RV103)</f>
        <v/>
      </c>
      <c r="RS103" t="str">
        <f>IF('[1]Data Checking'!RW103="","",'[1]Data Checking'!RW103)</f>
        <v/>
      </c>
      <c r="RT103" t="str">
        <f>IF('[1]Data Checking'!RX103="","",'[1]Data Checking'!RX103)</f>
        <v/>
      </c>
      <c r="RU103" t="str">
        <f>IF('[1]Data Checking'!RY103="","",'[1]Data Checking'!RY103)</f>
        <v/>
      </c>
      <c r="RV103" t="str">
        <f>IF('[1]Data Checking'!RZ103="","",'[1]Data Checking'!RZ103)</f>
        <v/>
      </c>
      <c r="RW103" t="str">
        <f>IF('[1]Data Checking'!SA103="","",'[1]Data Checking'!SA103)</f>
        <v/>
      </c>
      <c r="RX103" t="str">
        <f>IF('[1]Data Checking'!SB103="","",'[1]Data Checking'!SB103)</f>
        <v/>
      </c>
      <c r="RY103" t="str">
        <f>IF('[1]Data Checking'!SC103="","",'[1]Data Checking'!SC103)</f>
        <v/>
      </c>
      <c r="RZ103" t="str">
        <f>IF('[1]Data Checking'!SD103="","",'[1]Data Checking'!SD103)</f>
        <v/>
      </c>
      <c r="SA103" t="str">
        <f>IF('[1]Data Checking'!SE103="","",'[1]Data Checking'!SE103)</f>
        <v/>
      </c>
      <c r="SB103" t="str">
        <f>IF('[1]Data Checking'!SF103="","",'[1]Data Checking'!SF103)</f>
        <v/>
      </c>
      <c r="SC103" t="str">
        <f>IF('[1]Data Checking'!SG103="","",'[1]Data Checking'!SG103)</f>
        <v/>
      </c>
      <c r="SD103" t="str">
        <f>IF('[1]Data Checking'!SH103="","",'[1]Data Checking'!SH103)</f>
        <v/>
      </c>
      <c r="SE103" t="str">
        <f>IF('[1]Data Checking'!SI103="","",'[1]Data Checking'!SI103)</f>
        <v/>
      </c>
      <c r="SF103" t="str">
        <f>IF('[1]Data Checking'!SJ103="","",'[1]Data Checking'!SJ103)</f>
        <v/>
      </c>
      <c r="SG103" t="str">
        <f>IF('[1]Data Checking'!SK103="","",'[1]Data Checking'!SK103)</f>
        <v/>
      </c>
      <c r="SH103" t="str">
        <f>IF('[1]Data Checking'!SL103="","",'[1]Data Checking'!SL103)</f>
        <v>Paiement frais scolaire (paiement uniforme,…)</v>
      </c>
      <c r="SI103">
        <f>IF('[1]Data Checking'!SM103="","",'[1]Data Checking'!SM103)</f>
        <v>0</v>
      </c>
      <c r="SJ103">
        <f>IF('[1]Data Checking'!SN103="","",'[1]Data Checking'!SN103)</f>
        <v>1</v>
      </c>
      <c r="SK103">
        <f>IF('[1]Data Checking'!SO103="","",'[1]Data Checking'!SO103)</f>
        <v>0</v>
      </c>
      <c r="SL103">
        <f>IF('[1]Data Checking'!SP103="","",'[1]Data Checking'!SP103)</f>
        <v>0</v>
      </c>
      <c r="SM103">
        <f>IF('[1]Data Checking'!SQ103="","",'[1]Data Checking'!SQ103)</f>
        <v>0</v>
      </c>
      <c r="SN103">
        <f>IF('[1]Data Checking'!SR103="","",'[1]Data Checking'!SR103)</f>
        <v>0</v>
      </c>
      <c r="SO103" t="str">
        <f>IF('[1]Data Checking'!SS103="","",'[1]Data Checking'!SS103)</f>
        <v/>
      </c>
      <c r="SP103" t="str">
        <f>IF('[1]Data Checking'!ST103="","",'[1]Data Checking'!ST103)</f>
        <v/>
      </c>
      <c r="SQ103" t="str">
        <f>IF('[1]Data Checking'!SU103="","",'[1]Data Checking'!SU103)</f>
        <v/>
      </c>
      <c r="SR103" t="str">
        <f>IF('[1]Data Checking'!SV103="","",'[1]Data Checking'!SV103)</f>
        <v/>
      </c>
      <c r="SS103" t="str">
        <f>IF('[1]Data Checking'!SW103="","",'[1]Data Checking'!SW103)</f>
        <v/>
      </c>
      <c r="ST103" t="str">
        <f>IF('[1]Data Checking'!SX103="","",'[1]Data Checking'!SX103)</f>
        <v/>
      </c>
      <c r="SU103" t="str">
        <f>IF('[1]Data Checking'!SY103="","",'[1]Data Checking'!SY103)</f>
        <v/>
      </c>
      <c r="SV103" t="str">
        <f>IF('[1]Data Checking'!SZ103="","",'[1]Data Checking'!SZ103)</f>
        <v/>
      </c>
      <c r="SW103" t="str">
        <f>IF('[1]Data Checking'!TA103="","",'[1]Data Checking'!TA103)</f>
        <v/>
      </c>
      <c r="SX103" t="str">
        <f>IF('[1]Data Checking'!TB103="","",'[1]Data Checking'!TB103)</f>
        <v/>
      </c>
      <c r="SY103" t="str">
        <f>IF('[1]Data Checking'!TC103="","",'[1]Data Checking'!TC103)</f>
        <v/>
      </c>
      <c r="SZ103" t="str">
        <f>IF('[1]Data Checking'!TD103="","",'[1]Data Checking'!TD103)</f>
        <v/>
      </c>
      <c r="TA103" t="str">
        <f>IF('[1]Data Checking'!TE103="","",'[1]Data Checking'!TE103)</f>
        <v/>
      </c>
      <c r="TB103" t="str">
        <f>IF('[1]Data Checking'!TF103="","",'[1]Data Checking'!TF103)</f>
        <v/>
      </c>
      <c r="TC103" t="str">
        <f>IF('[1]Data Checking'!TG103="","",'[1]Data Checking'!TG103)</f>
        <v/>
      </c>
      <c r="TD103" t="str">
        <f>IF('[1]Data Checking'!TH103="","",'[1]Data Checking'!TH103)</f>
        <v/>
      </c>
      <c r="TE103" t="str">
        <f>IF('[1]Data Checking'!TI103="","",'[1]Data Checking'!TI103)</f>
        <v/>
      </c>
      <c r="TF103" t="str">
        <f>IF('[1]Data Checking'!TJ103="","",'[1]Data Checking'!TJ103)</f>
        <v/>
      </c>
      <c r="TG103" t="str">
        <f>IF('[1]Data Checking'!TK103="","",'[1]Data Checking'!TK103)</f>
        <v/>
      </c>
      <c r="TH103" t="str">
        <f>IF('[1]Data Checking'!TL103="","",'[1]Data Checking'!TL103)</f>
        <v/>
      </c>
      <c r="TI103" t="str">
        <f>IF('[1]Data Checking'!TM103="","",'[1]Data Checking'!TM103)</f>
        <v/>
      </c>
      <c r="TJ103">
        <f>IF('[1]Data Checking'!TN103="","",'[1]Data Checking'!TN103)</f>
        <v>0</v>
      </c>
      <c r="TK103">
        <f>IF('[1]Data Checking'!TO103="","",'[1]Data Checking'!TO103)</f>
        <v>0</v>
      </c>
      <c r="TL103">
        <f>IF('[1]Data Checking'!TP103="","",'[1]Data Checking'!TP103)</f>
        <v>0</v>
      </c>
      <c r="TM103">
        <f>IF('[1]Data Checking'!TQ103="","",'[1]Data Checking'!TQ103)</f>
        <v>0</v>
      </c>
      <c r="TN103">
        <f>IF('[1]Data Checking'!TR103="","",'[1]Data Checking'!TR103)</f>
        <v>0</v>
      </c>
      <c r="TO103" t="str">
        <f>IF('[1]Data Checking'!TS103="","",'[1]Data Checking'!TS103)</f>
        <v/>
      </c>
      <c r="TP103" t="str">
        <f>IF('[1]Data Checking'!TT103="","",'[1]Data Checking'!TT103)</f>
        <v/>
      </c>
      <c r="TQ103">
        <f>IF('[1]Data Checking'!TU103="","",'[1]Data Checking'!TU103)</f>
        <v>238229540</v>
      </c>
      <c r="TR103" t="str">
        <f>IF('[1]Data Checking'!TV103="","",'[1]Data Checking'!TV103)</f>
        <v>ff253ef5-dcbc-4cff-a8ed-9abbf64a34e9</v>
      </c>
      <c r="TS103">
        <f>IF('[1]Data Checking'!TW103="","",'[1]Data Checking'!TW103)</f>
        <v>44533.024143518523</v>
      </c>
      <c r="TT103" t="str">
        <f>IF('[1]Data Checking'!TX103="","",'[1]Data Checking'!TX103)</f>
        <v/>
      </c>
      <c r="TU103" t="str">
        <f>IF('[1]Data Checking'!TY103="","",'[1]Data Checking'!TY103)</f>
        <v/>
      </c>
      <c r="TV103" t="str">
        <f>IF('[1]Data Checking'!TZ103="","",'[1]Data Checking'!TZ103)</f>
        <v>submitted_via_web</v>
      </c>
      <c r="TW103" t="str">
        <f>IF('[1]Data Checking'!UA103="","",'[1]Data Checking'!UA103)</f>
        <v>icsm_haiti</v>
      </c>
      <c r="TX103" t="str">
        <f>IF('[1]Data Checking'!UB103="","",'[1]Data Checking'!UB103)</f>
        <v/>
      </c>
      <c r="TY103">
        <f>IF('[1]Data Checking'!UC103="","",'[1]Data Checking'!UC103)</f>
        <v>105</v>
      </c>
      <c r="TZ103" t="str">
        <f>IF('[1]Data Checking'!UD103="","",'[1]Data Checking'!UD103)</f>
        <v/>
      </c>
      <c r="UA103" t="e">
        <f>IF('[1]Data Checking'!UL103="","",'[1]Data Checking'!UL103)</f>
        <v>#REF!</v>
      </c>
      <c r="UB103" t="e">
        <f>IF('[1]Data Checking'!UM103="","",'[1]Data Checking'!UM103)</f>
        <v>#REF!</v>
      </c>
      <c r="UC103" t="e">
        <f>IF('[1]Data Checking'!UN103="","",'[1]Data Checking'!UN103)</f>
        <v>#REF!</v>
      </c>
    </row>
    <row r="104" spans="1:549">
      <c r="A104">
        <f>IF('[1]Data Checking'!D104="","",'[1]Data Checking'!D104)</f>
        <v>44532.419996481483</v>
      </c>
      <c r="B104">
        <f>IF('[1]Data Checking'!E104="","",'[1]Data Checking'!E104)</f>
        <v>44532.424760057867</v>
      </c>
      <c r="C104">
        <f>IF('[1]Data Checking'!F104="","",'[1]Data Checking'!F104)</f>
        <v>44532</v>
      </c>
      <c r="D104" t="str">
        <f>IF('[1]Data Checking'!H104="","",'[1]Data Checking'!H104)</f>
        <v>audit.csv</v>
      </c>
      <c r="E104" t="str">
        <f>IF('[1]Data Checking'!I104="","",'[1]Data Checking'!I104)</f>
        <v>icsm_haiti</v>
      </c>
      <c r="F104" t="str">
        <f>IF('[1]Data Checking'!J104="","",'[1]Data Checking'!J104)</f>
        <v/>
      </c>
      <c r="G104" t="str">
        <f>IF('[1]Data Checking'!K104="","",'[1]Data Checking'!K104)</f>
        <v/>
      </c>
      <c r="H104">
        <f>IF('[1]Data Checking'!L104="","",'[1]Data Checking'!L104)</f>
        <v>44532</v>
      </c>
      <c r="I104" t="str">
        <f>IF('[1]Data Checking'!M104="","",'[1]Data Checking'!M104)</f>
        <v>WFP</v>
      </c>
      <c r="J104" t="str">
        <f>IF('[1]Data Checking'!N104="","",'[1]Data Checking'!N104)</f>
        <v/>
      </c>
      <c r="K104" t="str">
        <f>IF('[1]Data Checking'!O104="","",'[1]Data Checking'!O104)</f>
        <v>wfp</v>
      </c>
      <c r="L104" t="str">
        <f>IF('[1]Data Checking'!P104="","",'[1]Data Checking'!P104)</f>
        <v>WFP</v>
      </c>
      <c r="M104" t="str">
        <f>IF('[1]Data Checking'!Q104="","",'[1]Data Checking'!Q104)</f>
        <v>WFP</v>
      </c>
      <c r="N104" t="str">
        <f>IF('[1]Data Checking'!R104="","",'[1]Data Checking'!R104)</f>
        <v>nord_JFP02</v>
      </c>
      <c r="O104" t="str">
        <f>IF('[1]Data Checking'!S104="","",'[1]Data Checking'!S104)</f>
        <v/>
      </c>
      <c r="P104" t="str">
        <f>IF('[1]Data Checking'!T104="","",'[1]Data Checking'!T104)</f>
        <v>wfp_jfp02</v>
      </c>
      <c r="Q104" t="str">
        <f>IF('[1]Data Checking'!U104="","",'[1]Data Checking'!U104)</f>
        <v>nord_JFP02</v>
      </c>
      <c r="R104" t="str">
        <f>IF('[1]Data Checking'!V104="","",'[1]Data Checking'!V104)</f>
        <v>nord_JFP02</v>
      </c>
      <c r="S104" t="str">
        <f>IF('[1]Data Checking'!W104="","",'[1]Data Checking'!W104)</f>
        <v>Nord</v>
      </c>
      <c r="T104" t="str">
        <f>IF('[1]Data Checking'!X104="","",'[1]Data Checking'!X104)</f>
        <v>Limonade</v>
      </c>
      <c r="U104" t="str">
        <f>IF('[1]Data Checking'!Y104="","",'[1]Data Checking'!Y104)</f>
        <v>HT0313</v>
      </c>
      <c r="V104" t="str">
        <f>IF('[1]Data Checking'!Z104="","",'[1]Data Checking'!Z104)</f>
        <v>Limonade</v>
      </c>
      <c r="W104" t="str">
        <f>IF('[1]Data Checking'!AA104="","",'[1]Data Checking'!AA104)</f>
        <v>1re Section Basse Plaine</v>
      </c>
      <c r="X104" t="str">
        <f>IF('[1]Data Checking'!AB104="","",'[1]Data Checking'!AB104)</f>
        <v>HT0313-01</v>
      </c>
      <c r="Y104" t="str">
        <f>IF('[1]Data Checking'!AC104="","",'[1]Data Checking'!AC104)</f>
        <v>1re Section Basse Plaine</v>
      </c>
      <c r="Z104" t="str">
        <f>IF('[1]Data Checking'!AD104="","",'[1]Data Checking'!AD104)</f>
        <v>Limonade</v>
      </c>
      <c r="AA104" t="str">
        <f>IF('[1]Data Checking'!AE104="","",'[1]Data Checking'!AE104)</f>
        <v/>
      </c>
      <c r="AB104" t="str">
        <f>IF('[1]Data Checking'!AF104="","",'[1]Data Checking'!AF104)</f>
        <v>lim_1</v>
      </c>
      <c r="AC104" t="str">
        <f>IF('[1]Data Checking'!AG104="","",'[1]Data Checking'!AG104)</f>
        <v>Limonade</v>
      </c>
      <c r="AD104" t="str">
        <f>IF('[1]Data Checking'!AH104="","",'[1]Data Checking'!AH104)</f>
        <v>Limonade</v>
      </c>
      <c r="AE104" t="str">
        <f>IF('[1]Data Checking'!AI104="","",'[1]Data Checking'!AI104)</f>
        <v>Marché principal de Limonade</v>
      </c>
      <c r="AF104" t="str">
        <f>IF('[1]Data Checking'!AJ104="","",'[1]Data Checking'!AJ104)</f>
        <v/>
      </c>
      <c r="AG104" t="str">
        <f>IF('[1]Data Checking'!AK104="","",'[1]Data Checking'!AK104)</f>
        <v>Limonade</v>
      </c>
      <c r="AH104" t="str">
        <f>IF('[1]Data Checking'!AL104="","",'[1]Data Checking'!AL104)</f>
        <v>Marché principal de Limonade</v>
      </c>
      <c r="AI104" t="str">
        <f>IF('[1]Data Checking'!AM104="","",'[1]Data Checking'!AM104)</f>
        <v>Marché principal de Limonade</v>
      </c>
      <c r="AJ104" t="str">
        <f>IF('[1]Data Checking'!AN104="","",'[1]Data Checking'!AN104)</f>
        <v>Milieu urbain</v>
      </c>
      <c r="AK104" t="str">
        <f>IF('[1]Data Checking'!AO104="","",'[1]Data Checking'!AO104)</f>
        <v>Enquête auprès d'un client (pour l'eau de boisson et la situation sécuritaire)</v>
      </c>
      <c r="AL104" t="str">
        <f>IF('[1]Data Checking'!AP104="","",'[1]Data Checking'!AP104)</f>
        <v>Oui</v>
      </c>
      <c r="AM104" t="str">
        <f>IF('[1]Data Checking'!AQ104="","",'[1]Data Checking'!AQ104)</f>
        <v/>
      </c>
      <c r="AN104" t="str">
        <f>IF('[1]Data Checking'!AR104="","",'[1]Data Checking'!AR104)</f>
        <v>Oui</v>
      </c>
      <c r="AO104" t="str">
        <f>IF('[1]Data Checking'!AS104="","",'[1]Data Checking'!AS104)</f>
        <v/>
      </c>
      <c r="AP104" t="str">
        <f>IF('[1]Data Checking'!AT104="","",'[1]Data Checking'!AT104)</f>
        <v>Femme</v>
      </c>
      <c r="AQ104">
        <f>IF('[1]Data Checking'!AU104="","",'[1]Data Checking'!AU104)</f>
        <v>44532</v>
      </c>
      <c r="AR104">
        <f>IF('[1]Data Checking'!AV104="","",'[1]Data Checking'!AV104)</f>
        <v>44532</v>
      </c>
      <c r="AS104" t="str">
        <f>IF('[1]Data Checking'!AW104="","",'[1]Data Checking'!AW104)</f>
        <v/>
      </c>
      <c r="AT104" t="str">
        <f>IF('[1]Data Checking'!AX104="","",'[1]Data Checking'!AX104)</f>
        <v/>
      </c>
      <c r="AU104" t="str">
        <f>IF('[1]Data Checking'!AY104="","",'[1]Data Checking'!AY104)</f>
        <v/>
      </c>
      <c r="AV104" t="str">
        <f>IF('[1]Data Checking'!AZ104="","",'[1]Data Checking'!AZ104)</f>
        <v/>
      </c>
      <c r="AW104" t="str">
        <f>IF('[1]Data Checking'!BA104="","",'[1]Data Checking'!BA104)</f>
        <v/>
      </c>
      <c r="AX104" t="str">
        <f>IF('[1]Data Checking'!BB104="","",'[1]Data Checking'!BB104)</f>
        <v/>
      </c>
      <c r="AY104" t="str">
        <f>IF('[1]Data Checking'!BC104="","",'[1]Data Checking'!BC104)</f>
        <v/>
      </c>
      <c r="AZ104" t="str">
        <f>IF('[1]Data Checking'!BD104="","",'[1]Data Checking'!BD104)</f>
        <v/>
      </c>
      <c r="BA104" t="str">
        <f>IF('[1]Data Checking'!BE104="","",'[1]Data Checking'!BE104)</f>
        <v/>
      </c>
      <c r="BB104" t="str">
        <f>IF('[1]Data Checking'!BF104="","",'[1]Data Checking'!BF104)</f>
        <v/>
      </c>
      <c r="BC104" t="str">
        <f>IF('[1]Data Checking'!BG104="","",'[1]Data Checking'!BG104)</f>
        <v/>
      </c>
      <c r="BD104" t="str">
        <f>IF('[1]Data Checking'!BH104="","",'[1]Data Checking'!BH104)</f>
        <v/>
      </c>
      <c r="BE104" t="str">
        <f>IF('[1]Data Checking'!BI104="","",'[1]Data Checking'!BI104)</f>
        <v/>
      </c>
      <c r="BF104" t="str">
        <f>IF('[1]Data Checking'!BJ104="","",'[1]Data Checking'!BJ104)</f>
        <v/>
      </c>
      <c r="BG104" t="str">
        <f>IF('[1]Data Checking'!BK104="","",'[1]Data Checking'!BK104)</f>
        <v/>
      </c>
      <c r="BH104" t="str">
        <f>IF('[1]Data Checking'!BL104="","",'[1]Data Checking'!BL104)</f>
        <v/>
      </c>
      <c r="BI104" t="str">
        <f>IF('[1]Data Checking'!BM104="","",'[1]Data Checking'!BM104)</f>
        <v/>
      </c>
      <c r="BJ104" t="str">
        <f>IF('[1]Data Checking'!BN104="","",'[1]Data Checking'!BN104)</f>
        <v/>
      </c>
      <c r="BK104" t="str">
        <f>IF('[1]Data Checking'!BO104="","",'[1]Data Checking'!BO104)</f>
        <v/>
      </c>
      <c r="BL104" t="str">
        <f>IF('[1]Data Checking'!BP104="","",'[1]Data Checking'!BP104)</f>
        <v/>
      </c>
      <c r="BM104" t="str">
        <f>IF('[1]Data Checking'!BQ104="","",'[1]Data Checking'!BQ104)</f>
        <v/>
      </c>
      <c r="BN104" t="str">
        <f>IF('[1]Data Checking'!BR104="","",'[1]Data Checking'!BR104)</f>
        <v/>
      </c>
      <c r="BO104" t="str">
        <f>IF('[1]Data Checking'!BS104="","",'[1]Data Checking'!BS104)</f>
        <v/>
      </c>
      <c r="BP104" t="str">
        <f>IF('[1]Data Checking'!BT104="","",'[1]Data Checking'!BT104)</f>
        <v/>
      </c>
      <c r="BQ104" t="str">
        <f>IF('[1]Data Checking'!BU104="","",'[1]Data Checking'!BU104)</f>
        <v/>
      </c>
      <c r="BR104" t="str">
        <f>IF('[1]Data Checking'!BV104="","",'[1]Data Checking'!BV104)</f>
        <v/>
      </c>
      <c r="BS104" t="str">
        <f>IF('[1]Data Checking'!BW104="","",'[1]Data Checking'!BW104)</f>
        <v/>
      </c>
      <c r="BT104" t="str">
        <f>IF('[1]Data Checking'!BX104="","",'[1]Data Checking'!BX104)</f>
        <v/>
      </c>
      <c r="BU104" t="str">
        <f>IF('[1]Data Checking'!BY104="","",'[1]Data Checking'!BY104)</f>
        <v/>
      </c>
      <c r="BV104" t="str">
        <f>IF('[1]Data Checking'!BZ104="","",'[1]Data Checking'!BZ104)</f>
        <v/>
      </c>
      <c r="BW104" t="str">
        <f>IF('[1]Data Checking'!CA104="","",'[1]Data Checking'!CA104)</f>
        <v/>
      </c>
      <c r="BX104" t="str">
        <f>IF('[1]Data Checking'!CB104="","",'[1]Data Checking'!CB104)</f>
        <v/>
      </c>
      <c r="BY104" t="str">
        <f>IF('[1]Data Checking'!CC104="","",'[1]Data Checking'!CC104)</f>
        <v/>
      </c>
      <c r="BZ104" t="str">
        <f>IF('[1]Data Checking'!CD104="","",'[1]Data Checking'!CD104)</f>
        <v/>
      </c>
      <c r="CA104" t="str">
        <f>IF('[1]Data Checking'!CE104="","",'[1]Data Checking'!CE104)</f>
        <v/>
      </c>
      <c r="CB104" t="str">
        <f>IF('[1]Data Checking'!CF104="","",'[1]Data Checking'!CF104)</f>
        <v/>
      </c>
      <c r="CC104" t="str">
        <f>IF('[1]Data Checking'!CG104="","",'[1]Data Checking'!CG104)</f>
        <v/>
      </c>
      <c r="CD104" t="str">
        <f>IF('[1]Data Checking'!CH104="","",'[1]Data Checking'!CH104)</f>
        <v/>
      </c>
      <c r="CE104" t="str">
        <f>IF('[1]Data Checking'!CI104="","",'[1]Data Checking'!CI104)</f>
        <v/>
      </c>
      <c r="CF104" t="str">
        <f>IF('[1]Data Checking'!CJ104="","",'[1]Data Checking'!CJ104)</f>
        <v/>
      </c>
      <c r="CG104" t="str">
        <f>IF('[1]Data Checking'!CK104="","",'[1]Data Checking'!CK104)</f>
        <v/>
      </c>
      <c r="CH104" t="str">
        <f>IF('[1]Data Checking'!CL104="","",'[1]Data Checking'!CL104)</f>
        <v/>
      </c>
      <c r="CI104" t="str">
        <f>IF('[1]Data Checking'!CM104="","",'[1]Data Checking'!CM104)</f>
        <v/>
      </c>
      <c r="CJ104" t="str">
        <f>IF('[1]Data Checking'!CN104="","",'[1]Data Checking'!CN104)</f>
        <v/>
      </c>
      <c r="CK104" t="str">
        <f>IF('[1]Data Checking'!CO104="","",'[1]Data Checking'!CO104)</f>
        <v/>
      </c>
      <c r="CL104" t="str">
        <f>IF('[1]Data Checking'!CP104="","",'[1]Data Checking'!CP104)</f>
        <v/>
      </c>
      <c r="CM104" t="str">
        <f>IF('[1]Data Checking'!CQ104="","",'[1]Data Checking'!CQ104)</f>
        <v/>
      </c>
      <c r="CN104" t="str">
        <f>IF('[1]Data Checking'!CR104="","",'[1]Data Checking'!CR104)</f>
        <v/>
      </c>
      <c r="CO104" t="str">
        <f>IF('[1]Data Checking'!CS104="","",'[1]Data Checking'!CS104)</f>
        <v/>
      </c>
      <c r="CP104" t="str">
        <f>IF('[1]Data Checking'!CT104="","",'[1]Data Checking'!CT104)</f>
        <v/>
      </c>
      <c r="CQ104" t="str">
        <f>IF('[1]Data Checking'!CU104="","",'[1]Data Checking'!CU104)</f>
        <v/>
      </c>
      <c r="CR104" t="str">
        <f>IF('[1]Data Checking'!CV104="","",'[1]Data Checking'!CV104)</f>
        <v/>
      </c>
      <c r="CS104" t="str">
        <f>IF('[1]Data Checking'!CW104="","",'[1]Data Checking'!CW104)</f>
        <v/>
      </c>
      <c r="CT104" t="str">
        <f>IF('[1]Data Checking'!CX104="","",'[1]Data Checking'!CX104)</f>
        <v/>
      </c>
      <c r="CU104" t="str">
        <f>IF('[1]Data Checking'!CY104="","",'[1]Data Checking'!CY104)</f>
        <v/>
      </c>
      <c r="CV104" t="str">
        <f>IF('[1]Data Checking'!CZ104="","",'[1]Data Checking'!CZ104)</f>
        <v/>
      </c>
      <c r="CW104" t="str">
        <f>IF('[1]Data Checking'!DA104="","",'[1]Data Checking'!DA104)</f>
        <v/>
      </c>
      <c r="CX104" t="str">
        <f>IF('[1]Data Checking'!DB104="","",'[1]Data Checking'!DB104)</f>
        <v/>
      </c>
      <c r="CY104" t="str">
        <f>IF('[1]Data Checking'!DC104="","",'[1]Data Checking'!DC104)</f>
        <v/>
      </c>
      <c r="CZ104" t="str">
        <f>IF('[1]Data Checking'!DD104="","",'[1]Data Checking'!DD104)</f>
        <v/>
      </c>
      <c r="DA104" t="str">
        <f>IF('[1]Data Checking'!DE104="","",'[1]Data Checking'!DE104)</f>
        <v/>
      </c>
      <c r="DB104" t="str">
        <f>IF('[1]Data Checking'!DF104="","",'[1]Data Checking'!DF104)</f>
        <v/>
      </c>
      <c r="DC104" t="str">
        <f>IF('[1]Data Checking'!DG104="","",'[1]Data Checking'!DG104)</f>
        <v/>
      </c>
      <c r="DD104" t="str">
        <f>IF('[1]Data Checking'!DH104="","",'[1]Data Checking'!DH104)</f>
        <v/>
      </c>
      <c r="DE104" t="str">
        <f>IF('[1]Data Checking'!DI104="","",'[1]Data Checking'!DI104)</f>
        <v/>
      </c>
      <c r="DF104" t="str">
        <f>IF('[1]Data Checking'!DJ104="","",'[1]Data Checking'!DJ104)</f>
        <v/>
      </c>
      <c r="DG104" t="str">
        <f>IF('[1]Data Checking'!DK104="","",'[1]Data Checking'!DK104)</f>
        <v/>
      </c>
      <c r="DH104" t="str">
        <f>IF('[1]Data Checking'!DL104="","",'[1]Data Checking'!DL104)</f>
        <v/>
      </c>
      <c r="DI104" t="str">
        <f>IF('[1]Data Checking'!DM104="","",'[1]Data Checking'!DM104)</f>
        <v/>
      </c>
      <c r="DJ104" t="str">
        <f>IF('[1]Data Checking'!DN104="","",'[1]Data Checking'!DN104)</f>
        <v/>
      </c>
      <c r="DK104" t="str">
        <f>IF('[1]Data Checking'!DO104="","",'[1]Data Checking'!DO104)</f>
        <v/>
      </c>
      <c r="DL104" t="str">
        <f>IF('[1]Data Checking'!DP104="","",'[1]Data Checking'!DP104)</f>
        <v/>
      </c>
      <c r="DM104" t="str">
        <f>IF('[1]Data Checking'!DQ104="","",'[1]Data Checking'!DQ104)</f>
        <v/>
      </c>
      <c r="DN104" t="str">
        <f>IF('[1]Data Checking'!DR104="","",'[1]Data Checking'!DR104)</f>
        <v/>
      </c>
      <c r="DO104" t="str">
        <f>IF('[1]Data Checking'!DS104="","",'[1]Data Checking'!DS104)</f>
        <v/>
      </c>
      <c r="DP104" t="str">
        <f>IF('[1]Data Checking'!DT104="","",'[1]Data Checking'!DT104)</f>
        <v/>
      </c>
      <c r="DQ104" t="str">
        <f>IF('[1]Data Checking'!DU104="","",'[1]Data Checking'!DU104)</f>
        <v/>
      </c>
      <c r="DR104" t="str">
        <f>IF('[1]Data Checking'!DV104="","",'[1]Data Checking'!DV104)</f>
        <v/>
      </c>
      <c r="DS104" t="str">
        <f>IF('[1]Data Checking'!DW104="","",'[1]Data Checking'!DW104)</f>
        <v/>
      </c>
      <c r="DT104" t="str">
        <f>IF('[1]Data Checking'!DX104="","",'[1]Data Checking'!DX104)</f>
        <v/>
      </c>
      <c r="DU104" t="str">
        <f>IF('[1]Data Checking'!DY104="","",'[1]Data Checking'!DY104)</f>
        <v/>
      </c>
      <c r="DV104" t="str">
        <f>IF('[1]Data Checking'!DZ104="","",'[1]Data Checking'!DZ104)</f>
        <v/>
      </c>
      <c r="DW104" t="str">
        <f>IF('[1]Data Checking'!EA104="","",'[1]Data Checking'!EA104)</f>
        <v/>
      </c>
      <c r="DX104" t="str">
        <f>IF('[1]Data Checking'!EB104="","",'[1]Data Checking'!EB104)</f>
        <v/>
      </c>
      <c r="DY104" t="str">
        <f>IF('[1]Data Checking'!EC104="","",'[1]Data Checking'!EC104)</f>
        <v/>
      </c>
      <c r="DZ104" t="str">
        <f>IF('[1]Data Checking'!ED104="","",'[1]Data Checking'!ED104)</f>
        <v/>
      </c>
      <c r="EA104" t="str">
        <f>IF('[1]Data Checking'!EE104="","",'[1]Data Checking'!EE104)</f>
        <v/>
      </c>
      <c r="EB104" t="str">
        <f>IF('[1]Data Checking'!EF104="","",'[1]Data Checking'!EF104)</f>
        <v/>
      </c>
      <c r="EC104" t="str">
        <f>IF('[1]Data Checking'!EG104="","",'[1]Data Checking'!EG104)</f>
        <v/>
      </c>
      <c r="ED104" t="str">
        <f>IF('[1]Data Checking'!EH104="","",'[1]Data Checking'!EH104)</f>
        <v/>
      </c>
      <c r="EE104" t="str">
        <f>IF('[1]Data Checking'!EI104="","",'[1]Data Checking'!EI104)</f>
        <v/>
      </c>
      <c r="EF104" t="str">
        <f>IF('[1]Data Checking'!EJ104="","",'[1]Data Checking'!EJ104)</f>
        <v/>
      </c>
      <c r="EG104" t="str">
        <f>IF('[1]Data Checking'!EK104="","",'[1]Data Checking'!EK104)</f>
        <v/>
      </c>
      <c r="EH104" t="str">
        <f>IF('[1]Data Checking'!EL104="","",'[1]Data Checking'!EL104)</f>
        <v/>
      </c>
      <c r="EI104" t="str">
        <f>IF('[1]Data Checking'!EM104="","",'[1]Data Checking'!EM104)</f>
        <v/>
      </c>
      <c r="EJ104" t="str">
        <f>IF('[1]Data Checking'!EN104="","",'[1]Data Checking'!EN104)</f>
        <v/>
      </c>
      <c r="EK104" t="str">
        <f>IF('[1]Data Checking'!EO104="","",'[1]Data Checking'!EO104)</f>
        <v/>
      </c>
      <c r="EL104" t="str">
        <f>IF('[1]Data Checking'!EP104="","",'[1]Data Checking'!EP104)</f>
        <v/>
      </c>
      <c r="EM104" t="str">
        <f>IF('[1]Data Checking'!EQ104="","",'[1]Data Checking'!EQ104)</f>
        <v/>
      </c>
      <c r="EN104" t="str">
        <f>IF('[1]Data Checking'!ER104="","",'[1]Data Checking'!ER104)</f>
        <v/>
      </c>
      <c r="EO104" t="str">
        <f>IF('[1]Data Checking'!ES104="","",'[1]Data Checking'!ES104)</f>
        <v/>
      </c>
      <c r="EP104" t="str">
        <f>IF('[1]Data Checking'!ET104="","",'[1]Data Checking'!ET104)</f>
        <v/>
      </c>
      <c r="EQ104" t="str">
        <f>IF('[1]Data Checking'!EU104="","",'[1]Data Checking'!EU104)</f>
        <v/>
      </c>
      <c r="ER104" t="str">
        <f>IF('[1]Data Checking'!EV104="","",'[1]Data Checking'!EV104)</f>
        <v/>
      </c>
      <c r="ES104" t="str">
        <f>IF('[1]Data Checking'!EW104="","",'[1]Data Checking'!EW104)</f>
        <v/>
      </c>
      <c r="ET104" t="str">
        <f>IF('[1]Data Checking'!EX104="","",'[1]Data Checking'!EX104)</f>
        <v/>
      </c>
      <c r="EU104" t="str">
        <f>IF('[1]Data Checking'!EY104="","",'[1]Data Checking'!EY104)</f>
        <v/>
      </c>
      <c r="EV104" t="str">
        <f>IF('[1]Data Checking'!EZ104="","",'[1]Data Checking'!EZ104)</f>
        <v/>
      </c>
      <c r="EW104" t="str">
        <f>IF('[1]Data Checking'!FA104="","",'[1]Data Checking'!FA104)</f>
        <v/>
      </c>
      <c r="EX104" t="str">
        <f>IF('[1]Data Checking'!FB104="","",'[1]Data Checking'!FB104)</f>
        <v/>
      </c>
      <c r="EY104" t="str">
        <f>IF('[1]Data Checking'!FC104="","",'[1]Data Checking'!FC104)</f>
        <v/>
      </c>
      <c r="EZ104" t="str">
        <f>IF('[1]Data Checking'!FD104="","",'[1]Data Checking'!FD104)</f>
        <v/>
      </c>
      <c r="FA104" t="str">
        <f>IF('[1]Data Checking'!FE104="","",'[1]Data Checking'!FE104)</f>
        <v/>
      </c>
      <c r="FB104" t="str">
        <f>IF('[1]Data Checking'!FF104="","",'[1]Data Checking'!FF104)</f>
        <v/>
      </c>
      <c r="FC104" t="str">
        <f>IF('[1]Data Checking'!FG104="","",'[1]Data Checking'!FG104)</f>
        <v/>
      </c>
      <c r="FD104" t="str">
        <f>IF('[1]Data Checking'!FH104="","",'[1]Data Checking'!FH104)</f>
        <v/>
      </c>
      <c r="FE104" t="str">
        <f>IF('[1]Data Checking'!FI104="","",'[1]Data Checking'!FI104)</f>
        <v/>
      </c>
      <c r="FF104" t="str">
        <f>IF('[1]Data Checking'!FJ104="","",'[1]Data Checking'!FJ104)</f>
        <v/>
      </c>
      <c r="FG104" t="str">
        <f>IF('[1]Data Checking'!FK104="","",'[1]Data Checking'!FK104)</f>
        <v/>
      </c>
      <c r="FH104" t="str">
        <f>IF('[1]Data Checking'!FL104="","",'[1]Data Checking'!FL104)</f>
        <v/>
      </c>
      <c r="FI104" t="str">
        <f>IF('[1]Data Checking'!FM104="","",'[1]Data Checking'!FM104)</f>
        <v/>
      </c>
      <c r="FJ104" t="str">
        <f>IF('[1]Data Checking'!FN104="","",'[1]Data Checking'!FN104)</f>
        <v/>
      </c>
      <c r="FK104" t="str">
        <f>IF('[1]Data Checking'!FO104="","",'[1]Data Checking'!FO104)</f>
        <v/>
      </c>
      <c r="FL104" t="str">
        <f>IF('[1]Data Checking'!FP104="","",'[1]Data Checking'!FP104)</f>
        <v/>
      </c>
      <c r="FM104" t="str">
        <f>IF('[1]Data Checking'!FQ104="","",'[1]Data Checking'!FQ104)</f>
        <v/>
      </c>
      <c r="FN104" t="str">
        <f>IF('[1]Data Checking'!FR104="","",'[1]Data Checking'!FR104)</f>
        <v/>
      </c>
      <c r="FO104" t="str">
        <f>IF('[1]Data Checking'!FS104="","",'[1]Data Checking'!FS104)</f>
        <v/>
      </c>
      <c r="FP104" t="str">
        <f>IF('[1]Data Checking'!FT104="","",'[1]Data Checking'!FT104)</f>
        <v/>
      </c>
      <c r="FQ104" t="str">
        <f>IF('[1]Data Checking'!FU104="","",'[1]Data Checking'!FU104)</f>
        <v/>
      </c>
      <c r="FR104" t="str">
        <f>IF('[1]Data Checking'!FV104="","",'[1]Data Checking'!FV104)</f>
        <v/>
      </c>
      <c r="FS104" t="str">
        <f>IF('[1]Data Checking'!FW104="","",'[1]Data Checking'!FW104)</f>
        <v/>
      </c>
      <c r="FT104" t="str">
        <f>IF('[1]Data Checking'!FX104="","",'[1]Data Checking'!FX104)</f>
        <v/>
      </c>
      <c r="FU104" t="str">
        <f>IF('[1]Data Checking'!FY104="","",'[1]Data Checking'!FY104)</f>
        <v/>
      </c>
      <c r="FV104" t="str">
        <f>IF('[1]Data Checking'!FZ104="","",'[1]Data Checking'!FZ104)</f>
        <v/>
      </c>
      <c r="FW104" t="str">
        <f>IF('[1]Data Checking'!GA104="","",'[1]Data Checking'!GA104)</f>
        <v/>
      </c>
      <c r="FX104" t="str">
        <f>IF('[1]Data Checking'!GB104="","",'[1]Data Checking'!GB104)</f>
        <v/>
      </c>
      <c r="FY104" t="str">
        <f>IF('[1]Data Checking'!GC104="","",'[1]Data Checking'!GC104)</f>
        <v/>
      </c>
      <c r="FZ104" t="str">
        <f>IF('[1]Data Checking'!GD104="","",'[1]Data Checking'!GD104)</f>
        <v/>
      </c>
      <c r="GA104" t="str">
        <f>IF('[1]Data Checking'!GE104="","",'[1]Data Checking'!GE104)</f>
        <v/>
      </c>
      <c r="GB104" t="str">
        <f>IF('[1]Data Checking'!GF104="","",'[1]Data Checking'!GF104)</f>
        <v/>
      </c>
      <c r="GC104" t="str">
        <f>IF('[1]Data Checking'!GG104="","",'[1]Data Checking'!GG104)</f>
        <v/>
      </c>
      <c r="GD104" t="str">
        <f>IF('[1]Data Checking'!GH104="","",'[1]Data Checking'!GH104)</f>
        <v/>
      </c>
      <c r="GE104" t="str">
        <f>IF('[1]Data Checking'!GI104="","",'[1]Data Checking'!GI104)</f>
        <v/>
      </c>
      <c r="GF104" t="str">
        <f>IF('[1]Data Checking'!GJ104="","",'[1]Data Checking'!GJ104)</f>
        <v/>
      </c>
      <c r="GG104" t="str">
        <f>IF('[1]Data Checking'!GK104="","",'[1]Data Checking'!GK104)</f>
        <v/>
      </c>
      <c r="GH104" t="str">
        <f>IF('[1]Data Checking'!GL104="","",'[1]Data Checking'!GL104)</f>
        <v/>
      </c>
      <c r="GI104" t="str">
        <f>IF('[1]Data Checking'!GM104="","",'[1]Data Checking'!GM104)</f>
        <v/>
      </c>
      <c r="GJ104" t="str">
        <f>IF('[1]Data Checking'!GN104="","",'[1]Data Checking'!GN104)</f>
        <v/>
      </c>
      <c r="GK104" t="str">
        <f>IF('[1]Data Checking'!GO104="","",'[1]Data Checking'!GO104)</f>
        <v/>
      </c>
      <c r="GL104" t="str">
        <f>IF('[1]Data Checking'!GP104="","",'[1]Data Checking'!GP104)</f>
        <v/>
      </c>
      <c r="GM104" t="str">
        <f>IF('[1]Data Checking'!GQ104="","",'[1]Data Checking'!GQ104)</f>
        <v/>
      </c>
      <c r="GN104" t="str">
        <f>IF('[1]Data Checking'!GR104="","",'[1]Data Checking'!GR104)</f>
        <v/>
      </c>
      <c r="GO104" t="str">
        <f>IF('[1]Data Checking'!GS104="","",'[1]Data Checking'!GS104)</f>
        <v/>
      </c>
      <c r="GP104" t="str">
        <f>IF('[1]Data Checking'!GT104="","",'[1]Data Checking'!GT104)</f>
        <v/>
      </c>
      <c r="GQ104" t="str">
        <f>IF('[1]Data Checking'!GU104="","",'[1]Data Checking'!GU104)</f>
        <v/>
      </c>
      <c r="GR104" t="str">
        <f>IF('[1]Data Checking'!GV104="","",'[1]Data Checking'!GV104)</f>
        <v/>
      </c>
      <c r="GS104" t="str">
        <f>IF('[1]Data Checking'!GW104="","",'[1]Data Checking'!GW104)</f>
        <v/>
      </c>
      <c r="GT104" t="str">
        <f>IF('[1]Data Checking'!GX104="","",'[1]Data Checking'!GX104)</f>
        <v/>
      </c>
      <c r="GU104" t="str">
        <f>IF('[1]Data Checking'!GY104="","",'[1]Data Checking'!GY104)</f>
        <v/>
      </c>
      <c r="GV104" t="str">
        <f>IF('[1]Data Checking'!GZ104="","",'[1]Data Checking'!GZ104)</f>
        <v/>
      </c>
      <c r="GW104" t="str">
        <f>IF('[1]Data Checking'!HA104="","",'[1]Data Checking'!HA104)</f>
        <v/>
      </c>
      <c r="GX104" t="str">
        <f>IF('[1]Data Checking'!HB104="","",'[1]Data Checking'!HB104)</f>
        <v/>
      </c>
      <c r="GY104" t="str">
        <f>IF('[1]Data Checking'!HC104="","",'[1]Data Checking'!HC104)</f>
        <v/>
      </c>
      <c r="GZ104" t="str">
        <f>IF('[1]Data Checking'!HD104="","",'[1]Data Checking'!HD104)</f>
        <v/>
      </c>
      <c r="HA104" t="str">
        <f>IF('[1]Data Checking'!HE104="","",'[1]Data Checking'!HE104)</f>
        <v/>
      </c>
      <c r="HB104" t="str">
        <f>IF('[1]Data Checking'!HF104="","",'[1]Data Checking'!HF104)</f>
        <v/>
      </c>
      <c r="HC104" t="str">
        <f>IF('[1]Data Checking'!HG104="","",'[1]Data Checking'!HG104)</f>
        <v/>
      </c>
      <c r="HD104" t="str">
        <f>IF('[1]Data Checking'!HH104="","",'[1]Data Checking'!HH104)</f>
        <v/>
      </c>
      <c r="HE104" t="str">
        <f>IF('[1]Data Checking'!HI104="","",'[1]Data Checking'!HI104)</f>
        <v/>
      </c>
      <c r="HF104" t="str">
        <f>IF('[1]Data Checking'!HJ104="","",'[1]Data Checking'!HJ104)</f>
        <v/>
      </c>
      <c r="HG104" t="str">
        <f>IF('[1]Data Checking'!HK104="","",'[1]Data Checking'!HK104)</f>
        <v/>
      </c>
      <c r="HH104" t="str">
        <f>IF('[1]Data Checking'!HL104="","",'[1]Data Checking'!HL104)</f>
        <v/>
      </c>
      <c r="HI104" t="str">
        <f>IF('[1]Data Checking'!HM104="","",'[1]Data Checking'!HM104)</f>
        <v/>
      </c>
      <c r="HJ104" t="str">
        <f>IF('[1]Data Checking'!HN104="","",'[1]Data Checking'!HN104)</f>
        <v/>
      </c>
      <c r="HK104" t="str">
        <f>IF('[1]Data Checking'!HO104="","",'[1]Data Checking'!HO104)</f>
        <v/>
      </c>
      <c r="HL104" t="str">
        <f>IF('[1]Data Checking'!HP104="","",'[1]Data Checking'!HP104)</f>
        <v/>
      </c>
      <c r="HM104" t="str">
        <f>IF('[1]Data Checking'!HQ104="","",'[1]Data Checking'!HQ104)</f>
        <v/>
      </c>
      <c r="HN104" t="str">
        <f>IF('[1]Data Checking'!HR104="","",'[1]Data Checking'!HR104)</f>
        <v/>
      </c>
      <c r="HO104" t="str">
        <f>IF('[1]Data Checking'!HS104="","",'[1]Data Checking'!HS104)</f>
        <v/>
      </c>
      <c r="HP104" t="str">
        <f>IF('[1]Data Checking'!HT104="","",'[1]Data Checking'!HT104)</f>
        <v/>
      </c>
      <c r="HQ104" t="str">
        <f>IF('[1]Data Checking'!HU104="","",'[1]Data Checking'!HU104)</f>
        <v/>
      </c>
      <c r="HR104" t="str">
        <f>IF('[1]Data Checking'!HV104="","",'[1]Data Checking'!HV104)</f>
        <v/>
      </c>
      <c r="HS104" t="str">
        <f>IF('[1]Data Checking'!HW104="","",'[1]Data Checking'!HW104)</f>
        <v/>
      </c>
      <c r="HT104" t="str">
        <f>IF('[1]Data Checking'!HX104="","",'[1]Data Checking'!HX104)</f>
        <v/>
      </c>
      <c r="HU104" t="str">
        <f>IF('[1]Data Checking'!HY104="","",'[1]Data Checking'!HY104)</f>
        <v/>
      </c>
      <c r="HV104" t="str">
        <f>IF('[1]Data Checking'!HZ104="","",'[1]Data Checking'!HZ104)</f>
        <v/>
      </c>
      <c r="HW104" t="str">
        <f>IF('[1]Data Checking'!IA104="","",'[1]Data Checking'!IA104)</f>
        <v/>
      </c>
      <c r="HX104" t="str">
        <f>IF('[1]Data Checking'!IB104="","",'[1]Data Checking'!IB104)</f>
        <v/>
      </c>
      <c r="HY104" t="str">
        <f>IF('[1]Data Checking'!IC104="","",'[1]Data Checking'!IC104)</f>
        <v/>
      </c>
      <c r="HZ104" t="str">
        <f>IF('[1]Data Checking'!ID104="","",'[1]Data Checking'!ID104)</f>
        <v/>
      </c>
      <c r="IA104" t="str">
        <f>IF('[1]Data Checking'!IE104="","",'[1]Data Checking'!IE104)</f>
        <v/>
      </c>
      <c r="IB104" t="str">
        <f>IF('[1]Data Checking'!IF104="","",'[1]Data Checking'!IF104)</f>
        <v/>
      </c>
      <c r="IC104" t="str">
        <f>IF('[1]Data Checking'!IG104="","",'[1]Data Checking'!IG104)</f>
        <v/>
      </c>
      <c r="ID104" t="str">
        <f>IF('[1]Data Checking'!IH104="","",'[1]Data Checking'!IH104)</f>
        <v/>
      </c>
      <c r="IE104" t="str">
        <f>IF('[1]Data Checking'!II104="","",'[1]Data Checking'!II104)</f>
        <v/>
      </c>
      <c r="IF104" t="str">
        <f>IF('[1]Data Checking'!IJ104="","",'[1]Data Checking'!IJ104)</f>
        <v/>
      </c>
      <c r="IG104" t="str">
        <f>IF('[1]Data Checking'!IK104="","",'[1]Data Checking'!IK104)</f>
        <v/>
      </c>
      <c r="IH104" t="str">
        <f>IF('[1]Data Checking'!IL104="","",'[1]Data Checking'!IL104)</f>
        <v/>
      </c>
      <c r="II104" t="str">
        <f>IF('[1]Data Checking'!IM104="","",'[1]Data Checking'!IM104)</f>
        <v/>
      </c>
      <c r="IJ104" t="str">
        <f>IF('[1]Data Checking'!IN104="","",'[1]Data Checking'!IN104)</f>
        <v/>
      </c>
      <c r="IK104" t="str">
        <f>IF('[1]Data Checking'!IO104="","",'[1]Data Checking'!IO104)</f>
        <v/>
      </c>
      <c r="IL104" t="str">
        <f>IF('[1]Data Checking'!IP104="","",'[1]Data Checking'!IP104)</f>
        <v/>
      </c>
      <c r="IM104" t="str">
        <f>IF('[1]Data Checking'!IQ104="","",'[1]Data Checking'!IQ104)</f>
        <v/>
      </c>
      <c r="IN104" t="str">
        <f>IF('[1]Data Checking'!IR104="","",'[1]Data Checking'!IR104)</f>
        <v/>
      </c>
      <c r="IO104" t="str">
        <f>IF('[1]Data Checking'!IS104="","",'[1]Data Checking'!IS104)</f>
        <v/>
      </c>
      <c r="IP104" t="str">
        <f>IF('[1]Data Checking'!IT104="","",'[1]Data Checking'!IT104)</f>
        <v/>
      </c>
      <c r="IQ104" t="str">
        <f>IF('[1]Data Checking'!IU104="","",'[1]Data Checking'!IU104)</f>
        <v/>
      </c>
      <c r="IR104" t="str">
        <f>IF('[1]Data Checking'!IV104="","",'[1]Data Checking'!IV104)</f>
        <v/>
      </c>
      <c r="IS104" t="str">
        <f>IF('[1]Data Checking'!IW104="","",'[1]Data Checking'!IW104)</f>
        <v/>
      </c>
      <c r="IT104" t="str">
        <f>IF('[1]Data Checking'!IX104="","",'[1]Data Checking'!IX104)</f>
        <v/>
      </c>
      <c r="IU104" t="str">
        <f>IF('[1]Data Checking'!IY104="","",'[1]Data Checking'!IY104)</f>
        <v/>
      </c>
      <c r="IV104" t="str">
        <f>IF('[1]Data Checking'!IZ104="","",'[1]Data Checking'!IZ104)</f>
        <v/>
      </c>
      <c r="IW104" t="str">
        <f>IF('[1]Data Checking'!JA104="","",'[1]Data Checking'!JA104)</f>
        <v/>
      </c>
      <c r="IX104" t="str">
        <f>IF('[1]Data Checking'!JB104="","",'[1]Data Checking'!JB104)</f>
        <v/>
      </c>
      <c r="IY104" t="str">
        <f>IF('[1]Data Checking'!JC104="","",'[1]Data Checking'!JC104)</f>
        <v/>
      </c>
      <c r="IZ104" t="str">
        <f>IF('[1]Data Checking'!JD104="","",'[1]Data Checking'!JD104)</f>
        <v/>
      </c>
      <c r="JA104" t="str">
        <f>IF('[1]Data Checking'!JE104="","",'[1]Data Checking'!JE104)</f>
        <v/>
      </c>
      <c r="JB104" t="str">
        <f>IF('[1]Data Checking'!JF104="","",'[1]Data Checking'!JF104)</f>
        <v>Oui</v>
      </c>
      <c r="JC104" t="str">
        <f>IF('[1]Data Checking'!JG104="","",'[1]Data Checking'!JG104)</f>
        <v>Oui, je vais parfois/souvent chercher l'eau</v>
      </c>
      <c r="JD104" t="str">
        <f>IF('[1]Data Checking'!JH104="","",'[1]Data Checking'!JH104)</f>
        <v>boutique ou kiosque privé</v>
      </c>
      <c r="JE104" t="str">
        <f>IF('[1]Data Checking'!JI104="","",'[1]Data Checking'!JI104)</f>
        <v/>
      </c>
      <c r="JF104" t="str">
        <f>IF('[1]Data Checking'!JJ104="","",'[1]Data Checking'!JJ104)</f>
        <v>boutique</v>
      </c>
      <c r="JG104" t="str">
        <f>IF('[1]Data Checking'!JK104="","",'[1]Data Checking'!JK104)</f>
        <v>boutik / kiòs priwe</v>
      </c>
      <c r="JH104" t="str">
        <f>IF('[1]Data Checking'!JL104="","",'[1]Data Checking'!JL104)</f>
        <v>boutik / kiòs priwe</v>
      </c>
      <c r="JI104" t="str">
        <f>IF('[1]Data Checking'!JM104="","",'[1]Data Checking'!JM104)</f>
        <v>L'eau est de meilleure qualité</v>
      </c>
      <c r="JJ104" t="str">
        <f>IF('[1]Data Checking'!JN104="","",'[1]Data Checking'!JN104)</f>
        <v/>
      </c>
      <c r="JK104" t="str">
        <f>IF('[1]Data Checking'!JO104="","",'[1]Data Checking'!JO104)</f>
        <v>Entre 15 min et 30 min au total</v>
      </c>
      <c r="JL104" t="str">
        <f>IF('[1]Data Checking'!JP104="","",'[1]Data Checking'!JP104)</f>
        <v>gros bidon de 5 gallons (18,9 L)</v>
      </c>
      <c r="JM104" t="str">
        <f>IF('[1]Data Checking'!JQ104="","",'[1]Data Checking'!JQ104)</f>
        <v>5gal</v>
      </c>
      <c r="JN104" t="str">
        <f>IF('[1]Data Checking'!JR104="","",'[1]Data Checking'!JR104)</f>
        <v>bidon ki vo 5 galon (18,9L)</v>
      </c>
      <c r="JO104" t="str">
        <f>IF('[1]Data Checking'!JS104="","",'[1]Data Checking'!JS104)</f>
        <v/>
      </c>
      <c r="JP104" t="str">
        <f>IF('[1]Data Checking'!JT104="","",'[1]Data Checking'!JT104)</f>
        <v/>
      </c>
      <c r="JQ104" t="str">
        <f>IF('[1]Data Checking'!JU104="","",'[1]Data Checking'!JU104)</f>
        <v/>
      </c>
      <c r="JR104" t="str">
        <f>IF('[1]Data Checking'!JV104="","",'[1]Data Checking'!JV104)</f>
        <v/>
      </c>
      <c r="JS104" t="str">
        <f>IF('[1]Data Checking'!JW104="","",'[1]Data Checking'!JW104)</f>
        <v/>
      </c>
      <c r="JT104">
        <f>IF('[1]Data Checking'!JX104="","",'[1]Data Checking'!JX104)</f>
        <v>50</v>
      </c>
      <c r="JU104">
        <f>IF('[1]Data Checking'!JY104="","",'[1]Data Checking'!JY104)</f>
        <v>10</v>
      </c>
      <c r="JV104" t="str">
        <f>IF('[1]Data Checking'!JZ104="","",'[1]Data Checking'!JZ104)</f>
        <v/>
      </c>
      <c r="JW104" t="str">
        <f>IF('[1]Data Checking'!KA104="","",'[1]Data Checking'!KA104)</f>
        <v>NA</v>
      </c>
      <c r="JX104">
        <f>IF('[1]Data Checking'!KB104="","",'[1]Data Checking'!KB104)</f>
        <v>10</v>
      </c>
      <c r="JY104" t="str">
        <f>IF('[1]Data Checking'!KC104="","",'[1]Data Checking'!KC104)</f>
        <v>Oui</v>
      </c>
      <c r="JZ104" t="str">
        <f>IF('[1]Data Checking'!KD104="","",'[1]Data Checking'!KD104)</f>
        <v/>
      </c>
      <c r="KA104" t="str">
        <f>IF('[1]Data Checking'!KE104="","",'[1]Data Checking'!KE104)</f>
        <v>Oui</v>
      </c>
      <c r="KB104" t="str">
        <f>IF('[1]Data Checking'!KF104="","",'[1]Data Checking'!KF104)</f>
        <v>Problèmes de transport</v>
      </c>
      <c r="KC104">
        <f>IF('[1]Data Checking'!KG104="","",'[1]Data Checking'!KG104)</f>
        <v>0</v>
      </c>
      <c r="KD104">
        <f>IF('[1]Data Checking'!KH104="","",'[1]Data Checking'!KH104)</f>
        <v>1</v>
      </c>
      <c r="KE104">
        <f>IF('[1]Data Checking'!KI104="","",'[1]Data Checking'!KI104)</f>
        <v>0</v>
      </c>
      <c r="KF104">
        <f>IF('[1]Data Checking'!KJ104="","",'[1]Data Checking'!KJ104)</f>
        <v>0</v>
      </c>
      <c r="KG104">
        <f>IF('[1]Data Checking'!KK104="","",'[1]Data Checking'!KK104)</f>
        <v>0</v>
      </c>
      <c r="KH104">
        <f>IF('[1]Data Checking'!KL104="","",'[1]Data Checking'!KL104)</f>
        <v>0</v>
      </c>
      <c r="KI104">
        <f>IF('[1]Data Checking'!KM104="","",'[1]Data Checking'!KM104)</f>
        <v>0</v>
      </c>
      <c r="KJ104">
        <f>IF('[1]Data Checking'!KN104="","",'[1]Data Checking'!KN104)</f>
        <v>0</v>
      </c>
      <c r="KK104">
        <f>IF('[1]Data Checking'!KO104="","",'[1]Data Checking'!KO104)</f>
        <v>0</v>
      </c>
      <c r="KL104">
        <f>IF('[1]Data Checking'!KP104="","",'[1]Data Checking'!KP104)</f>
        <v>0</v>
      </c>
      <c r="KM104">
        <f>IF('[1]Data Checking'!KQ104="","",'[1]Data Checking'!KQ104)</f>
        <v>0</v>
      </c>
      <c r="KN104" t="str">
        <f>IF('[1]Data Checking'!KR104="","",'[1]Data Checking'!KR104)</f>
        <v/>
      </c>
      <c r="KO104" t="str">
        <f>IF('[1]Data Checking'!KS104="","",'[1]Data Checking'!KS104)</f>
        <v>Non</v>
      </c>
      <c r="KP104" t="str">
        <f>IF('[1]Data Checking'!KT104="","",'[1]Data Checking'!KT104)</f>
        <v/>
      </c>
      <c r="KQ104" t="str">
        <f>IF('[1]Data Checking'!KU104="","",'[1]Data Checking'!KU104)</f>
        <v/>
      </c>
      <c r="KR104" t="str">
        <f>IF('[1]Data Checking'!KV104="","",'[1]Data Checking'!KV104)</f>
        <v/>
      </c>
      <c r="KS104" t="str">
        <f>IF('[1]Data Checking'!KW104="","",'[1]Data Checking'!KW104)</f>
        <v/>
      </c>
      <c r="KT104" t="str">
        <f>IF('[1]Data Checking'!KX104="","",'[1]Data Checking'!KX104)</f>
        <v/>
      </c>
      <c r="KU104" t="str">
        <f>IF('[1]Data Checking'!KY104="","",'[1]Data Checking'!KY104)</f>
        <v/>
      </c>
      <c r="KV104" t="str">
        <f>IF('[1]Data Checking'!KZ104="","",'[1]Data Checking'!KZ104)</f>
        <v/>
      </c>
      <c r="KW104" t="str">
        <f>IF('[1]Data Checking'!LA104="","",'[1]Data Checking'!LA104)</f>
        <v/>
      </c>
      <c r="KX104" t="str">
        <f>IF('[1]Data Checking'!LB104="","",'[1]Data Checking'!LB104)</f>
        <v/>
      </c>
      <c r="KY104" t="str">
        <f>IF('[1]Data Checking'!LC104="","",'[1]Data Checking'!LC104)</f>
        <v/>
      </c>
      <c r="KZ104" t="str">
        <f>IF('[1]Data Checking'!LD104="","",'[1]Data Checking'!LD104)</f>
        <v/>
      </c>
      <c r="LA104" t="str">
        <f>IF('[1]Data Checking'!LE104="","",'[1]Data Checking'!LE104)</f>
        <v/>
      </c>
      <c r="LB104" t="str">
        <f>IF('[1]Data Checking'!LF104="","",'[1]Data Checking'!LF104)</f>
        <v/>
      </c>
      <c r="LC104">
        <f>IF('[1]Data Checking'!LG104="","",'[1]Data Checking'!LG104)</f>
        <v>6</v>
      </c>
      <c r="LD104" t="str">
        <f>IF('[1]Data Checking'!LH104="","",'[1]Data Checking'!LH104)</f>
        <v>Riz Mais Blé Sucre Haricot noir Haricot rouge Huile</v>
      </c>
      <c r="LE104">
        <f>IF('[1]Data Checking'!LI104="","",'[1]Data Checking'!LI104)</f>
        <v>0</v>
      </c>
      <c r="LF104">
        <f>IF('[1]Data Checking'!LJ104="","",'[1]Data Checking'!LJ104)</f>
        <v>1</v>
      </c>
      <c r="LG104">
        <f>IF('[1]Data Checking'!LK104="","",'[1]Data Checking'!LK104)</f>
        <v>1</v>
      </c>
      <c r="LH104">
        <f>IF('[1]Data Checking'!LL104="","",'[1]Data Checking'!LL104)</f>
        <v>1</v>
      </c>
      <c r="LI104">
        <f>IF('[1]Data Checking'!LM104="","",'[1]Data Checking'!LM104)</f>
        <v>1</v>
      </c>
      <c r="LJ104">
        <f>IF('[1]Data Checking'!LN104="","",'[1]Data Checking'!LN104)</f>
        <v>1</v>
      </c>
      <c r="LK104">
        <f>IF('[1]Data Checking'!LO104="","",'[1]Data Checking'!LO104)</f>
        <v>1</v>
      </c>
      <c r="LL104">
        <f>IF('[1]Data Checking'!LP104="","",'[1]Data Checking'!LP104)</f>
        <v>1</v>
      </c>
      <c r="LM104">
        <f>IF('[1]Data Checking'!LQ104="","",'[1]Data Checking'!LQ104)</f>
        <v>0</v>
      </c>
      <c r="LN104">
        <f>IF('[1]Data Checking'!LR104="","",'[1]Data Checking'!LR104)</f>
        <v>0</v>
      </c>
      <c r="LO104" t="str">
        <f>IF('[1]Data Checking'!LS104="","",'[1]Data Checking'!LS104)</f>
        <v/>
      </c>
      <c r="LP104">
        <f>IF('[1]Data Checking'!LT104="","",'[1]Data Checking'!LT104)</f>
        <v>6</v>
      </c>
      <c r="LQ104">
        <f>IF('[1]Data Checking'!LU104="","",'[1]Data Checking'!LU104)</f>
        <v>2</v>
      </c>
      <c r="LR104">
        <f>IF('[1]Data Checking'!LV104="","",'[1]Data Checking'!LV104)</f>
        <v>2</v>
      </c>
      <c r="LS104">
        <f>IF('[1]Data Checking'!LW104="","",'[1]Data Checking'!LW104)</f>
        <v>3</v>
      </c>
      <c r="LT104">
        <f>IF('[1]Data Checking'!LX104="","",'[1]Data Checking'!LX104)</f>
        <v>2</v>
      </c>
      <c r="LU104">
        <f>IF('[1]Data Checking'!LY104="","",'[1]Data Checking'!LY104)</f>
        <v>2</v>
      </c>
      <c r="LV104">
        <f>IF('[1]Data Checking'!LZ104="","",'[1]Data Checking'!LZ104)</f>
        <v>1</v>
      </c>
      <c r="LW104" t="str">
        <f>IF('[1]Data Checking'!MA104="","",'[1]Data Checking'!MA104)</f>
        <v>Savon lessive Chlore en grain Dentifrice Papier toilette Déodorant</v>
      </c>
      <c r="LX104">
        <f>IF('[1]Data Checking'!MB104="","",'[1]Data Checking'!MB104)</f>
        <v>0</v>
      </c>
      <c r="LY104">
        <f>IF('[1]Data Checking'!MC104="","",'[1]Data Checking'!MC104)</f>
        <v>1</v>
      </c>
      <c r="LZ104">
        <f>IF('[1]Data Checking'!MD104="","",'[1]Data Checking'!MD104)</f>
        <v>0</v>
      </c>
      <c r="MA104">
        <f>IF('[1]Data Checking'!ME104="","",'[1]Data Checking'!ME104)</f>
        <v>1</v>
      </c>
      <c r="MB104">
        <f>IF('[1]Data Checking'!MF104="","",'[1]Data Checking'!MF104)</f>
        <v>1</v>
      </c>
      <c r="MC104">
        <f>IF('[1]Data Checking'!MG104="","",'[1]Data Checking'!MG104)</f>
        <v>1</v>
      </c>
      <c r="MD104">
        <f>IF('[1]Data Checking'!MH104="","",'[1]Data Checking'!MH104)</f>
        <v>1</v>
      </c>
      <c r="ME104">
        <f>IF('[1]Data Checking'!MI104="","",'[1]Data Checking'!MI104)</f>
        <v>0</v>
      </c>
      <c r="MF104">
        <f>IF('[1]Data Checking'!MJ104="","",'[1]Data Checking'!MJ104)</f>
        <v>0</v>
      </c>
      <c r="MG104">
        <f>IF('[1]Data Checking'!MK104="","",'[1]Data Checking'!MK104)</f>
        <v>0</v>
      </c>
      <c r="MH104" t="str">
        <f>IF('[1]Data Checking'!ML104="","",'[1]Data Checking'!ML104)</f>
        <v/>
      </c>
      <c r="MI104">
        <f>IF('[1]Data Checking'!MM104="","",'[1]Data Checking'!MM104)</f>
        <v>12</v>
      </c>
      <c r="MJ104" t="str">
        <f>IF('[1]Data Checking'!MN104="","",'[1]Data Checking'!MN104)</f>
        <v/>
      </c>
      <c r="MK104">
        <f>IF('[1]Data Checking'!MO104="","",'[1]Data Checking'!MO104)</f>
        <v>15</v>
      </c>
      <c r="ML104">
        <f>IF('[1]Data Checking'!MP104="","",'[1]Data Checking'!MP104)</f>
        <v>3</v>
      </c>
      <c r="MM104">
        <f>IF('[1]Data Checking'!MQ104="","",'[1]Data Checking'!MQ104)</f>
        <v>8</v>
      </c>
      <c r="MN104">
        <f>IF('[1]Data Checking'!MR104="","",'[1]Data Checking'!MR104)</f>
        <v>3</v>
      </c>
      <c r="MO104" t="str">
        <f>IF('[1]Data Checking'!MS104="","",'[1]Data Checking'!MS104)</f>
        <v/>
      </c>
      <c r="MP104" t="str">
        <f>IF('[1]Data Checking'!MT104="","",'[1]Data Checking'!MT104)</f>
        <v>Planche (2x4) Tôle</v>
      </c>
      <c r="MQ104">
        <f>IF('[1]Data Checking'!MU104="","",'[1]Data Checking'!MU104)</f>
        <v>1</v>
      </c>
      <c r="MR104">
        <f>IF('[1]Data Checking'!MV104="","",'[1]Data Checking'!MV104)</f>
        <v>0</v>
      </c>
      <c r="MS104">
        <f>IF('[1]Data Checking'!MW104="","",'[1]Data Checking'!MW104)</f>
        <v>0</v>
      </c>
      <c r="MT104">
        <f>IF('[1]Data Checking'!MX104="","",'[1]Data Checking'!MX104)</f>
        <v>1</v>
      </c>
      <c r="MU104">
        <f>IF('[1]Data Checking'!MY104="","",'[1]Data Checking'!MY104)</f>
        <v>0</v>
      </c>
      <c r="MV104">
        <f>IF('[1]Data Checking'!MZ104="","",'[1]Data Checking'!MZ104)</f>
        <v>0</v>
      </c>
      <c r="MW104">
        <f>IF('[1]Data Checking'!NA104="","",'[1]Data Checking'!NA104)</f>
        <v>0</v>
      </c>
      <c r="MX104">
        <f>IF('[1]Data Checking'!NB104="","",'[1]Data Checking'!NB104)</f>
        <v>0</v>
      </c>
      <c r="MY104">
        <f>IF('[1]Data Checking'!NC104="","",'[1]Data Checking'!NC104)</f>
        <v>0</v>
      </c>
      <c r="MZ104">
        <f>IF('[1]Data Checking'!ND104="","",'[1]Data Checking'!ND104)</f>
        <v>0</v>
      </c>
      <c r="NA104">
        <f>IF('[1]Data Checking'!NE104="","",'[1]Data Checking'!NE104)</f>
        <v>0</v>
      </c>
      <c r="NB104">
        <f>IF('[1]Data Checking'!NF104="","",'[1]Data Checking'!NF104)</f>
        <v>0</v>
      </c>
      <c r="NC104">
        <f>IF('[1]Data Checking'!NG104="","",'[1]Data Checking'!NG104)</f>
        <v>0</v>
      </c>
      <c r="ND104">
        <f>IF('[1]Data Checking'!NH104="","",'[1]Data Checking'!NH104)</f>
        <v>25</v>
      </c>
      <c r="NE104" t="str">
        <f>IF('[1]Data Checking'!NI104="","",'[1]Data Checking'!NI104)</f>
        <v/>
      </c>
      <c r="NF104" t="str">
        <f>IF('[1]Data Checking'!NJ104="","",'[1]Data Checking'!NJ104)</f>
        <v/>
      </c>
      <c r="NG104">
        <f>IF('[1]Data Checking'!NK104="","",'[1]Data Checking'!NK104)</f>
        <v>6</v>
      </c>
      <c r="NH104" t="str">
        <f>IF('[1]Data Checking'!NL104="","",'[1]Data Checking'!NL104)</f>
        <v/>
      </c>
      <c r="NI104" t="str">
        <f>IF('[1]Data Checking'!NM104="","",'[1]Data Checking'!NM104)</f>
        <v/>
      </c>
      <c r="NJ104" t="str">
        <f>IF('[1]Data Checking'!NN104="","",'[1]Data Checking'!NN104)</f>
        <v/>
      </c>
      <c r="NK104" t="str">
        <f>IF('[1]Data Checking'!NO104="","",'[1]Data Checking'!NO104)</f>
        <v/>
      </c>
      <c r="NL104" t="str">
        <f>IF('[1]Data Checking'!NP104="","",'[1]Data Checking'!NP104)</f>
        <v/>
      </c>
      <c r="NM104" t="str">
        <f>IF('[1]Data Checking'!NQ104="","",'[1]Data Checking'!NQ104)</f>
        <v/>
      </c>
      <c r="NN104" t="str">
        <f>IF('[1]Data Checking'!NR104="","",'[1]Data Checking'!NR104)</f>
        <v/>
      </c>
      <c r="NO104" t="str">
        <f>IF('[1]Data Checking'!NS104="","",'[1]Data Checking'!NS104)</f>
        <v>Grande bassine</v>
      </c>
      <c r="NP104">
        <f>IF('[1]Data Checking'!NT104="","",'[1]Data Checking'!NT104)</f>
        <v>0</v>
      </c>
      <c r="NQ104">
        <f>IF('[1]Data Checking'!NU104="","",'[1]Data Checking'!NU104)</f>
        <v>0</v>
      </c>
      <c r="NR104">
        <f>IF('[1]Data Checking'!NV104="","",'[1]Data Checking'!NV104)</f>
        <v>0</v>
      </c>
      <c r="NS104">
        <f>IF('[1]Data Checking'!NW104="","",'[1]Data Checking'!NW104)</f>
        <v>0</v>
      </c>
      <c r="NT104">
        <f>IF('[1]Data Checking'!NX104="","",'[1]Data Checking'!NX104)</f>
        <v>0</v>
      </c>
      <c r="NU104">
        <f>IF('[1]Data Checking'!NY104="","",'[1]Data Checking'!NY104)</f>
        <v>0</v>
      </c>
      <c r="NV104">
        <f>IF('[1]Data Checking'!NZ104="","",'[1]Data Checking'!NZ104)</f>
        <v>0</v>
      </c>
      <c r="NW104">
        <f>IF('[1]Data Checking'!OA104="","",'[1]Data Checking'!OA104)</f>
        <v>1</v>
      </c>
      <c r="NX104">
        <f>IF('[1]Data Checking'!OB104="","",'[1]Data Checking'!OB104)</f>
        <v>0</v>
      </c>
      <c r="NY104">
        <f>IF('[1]Data Checking'!OC104="","",'[1]Data Checking'!OC104)</f>
        <v>0</v>
      </c>
      <c r="NZ104">
        <f>IF('[1]Data Checking'!OD104="","",'[1]Data Checking'!OD104)</f>
        <v>0</v>
      </c>
      <c r="OA104" t="str">
        <f>IF('[1]Data Checking'!OE104="","",'[1]Data Checking'!OE104)</f>
        <v/>
      </c>
      <c r="OB104" t="str">
        <f>IF('[1]Data Checking'!OF104="","",'[1]Data Checking'!OF104)</f>
        <v/>
      </c>
      <c r="OC104" t="str">
        <f>IF('[1]Data Checking'!OG104="","",'[1]Data Checking'!OG104)</f>
        <v/>
      </c>
      <c r="OD104" t="str">
        <f>IF('[1]Data Checking'!OH104="","",'[1]Data Checking'!OH104)</f>
        <v/>
      </c>
      <c r="OE104" t="str">
        <f>IF('[1]Data Checking'!OI104="","",'[1]Data Checking'!OI104)</f>
        <v/>
      </c>
      <c r="OF104" t="str">
        <f>IF('[1]Data Checking'!OJ104="","",'[1]Data Checking'!OJ104)</f>
        <v/>
      </c>
      <c r="OG104" t="str">
        <f>IF('[1]Data Checking'!OK104="","",'[1]Data Checking'!OK104)</f>
        <v/>
      </c>
      <c r="OH104">
        <f>IF('[1]Data Checking'!OL104="","",'[1]Data Checking'!OL104)</f>
        <v>2</v>
      </c>
      <c r="OI104" t="str">
        <f>IF('[1]Data Checking'!OM104="","",'[1]Data Checking'!OM104)</f>
        <v/>
      </c>
      <c r="OJ104" t="str">
        <f>IF('[1]Data Checking'!ON104="","",'[1]Data Checking'!ON104)</f>
        <v>Médicaments douleur (aspirine, …)</v>
      </c>
      <c r="OK104">
        <f>IF('[1]Data Checking'!OO104="","",'[1]Data Checking'!OO104)</f>
        <v>1</v>
      </c>
      <c r="OL104">
        <f>IF('[1]Data Checking'!OP104="","",'[1]Data Checking'!OP104)</f>
        <v>0</v>
      </c>
      <c r="OM104">
        <f>IF('[1]Data Checking'!OQ104="","",'[1]Data Checking'!OQ104)</f>
        <v>0</v>
      </c>
      <c r="ON104">
        <f>IF('[1]Data Checking'!OR104="","",'[1]Data Checking'!OR104)</f>
        <v>0</v>
      </c>
      <c r="OO104">
        <f>IF('[1]Data Checking'!OS104="","",'[1]Data Checking'!OS104)</f>
        <v>0</v>
      </c>
      <c r="OP104">
        <f>IF('[1]Data Checking'!OT104="","",'[1]Data Checking'!OT104)</f>
        <v>0</v>
      </c>
      <c r="OQ104">
        <f>IF('[1]Data Checking'!OU104="","",'[1]Data Checking'!OU104)</f>
        <v>0</v>
      </c>
      <c r="OR104">
        <f>IF('[1]Data Checking'!OV104="","",'[1]Data Checking'!OV104)</f>
        <v>0</v>
      </c>
      <c r="OS104">
        <f>IF('[1]Data Checking'!OW104="","",'[1]Data Checking'!OW104)</f>
        <v>0</v>
      </c>
      <c r="OT104" t="str">
        <f>IF('[1]Data Checking'!OX104="","",'[1]Data Checking'!OX104)</f>
        <v/>
      </c>
      <c r="OU104" t="str">
        <f>IF('[1]Data Checking'!OY104="","",'[1]Data Checking'!OY104)</f>
        <v>Lampe torche Sifflet</v>
      </c>
      <c r="OV104">
        <f>IF('[1]Data Checking'!OZ104="","",'[1]Data Checking'!OZ104)</f>
        <v>1</v>
      </c>
      <c r="OW104">
        <f>IF('[1]Data Checking'!PA104="","",'[1]Data Checking'!PA104)</f>
        <v>0</v>
      </c>
      <c r="OX104">
        <f>IF('[1]Data Checking'!PB104="","",'[1]Data Checking'!PB104)</f>
        <v>1</v>
      </c>
      <c r="OY104">
        <f>IF('[1]Data Checking'!PC104="","",'[1]Data Checking'!PC104)</f>
        <v>0</v>
      </c>
      <c r="OZ104">
        <f>IF('[1]Data Checking'!PD104="","",'[1]Data Checking'!PD104)</f>
        <v>0</v>
      </c>
      <c r="PA104">
        <f>IF('[1]Data Checking'!PE104="","",'[1]Data Checking'!PE104)</f>
        <v>0</v>
      </c>
      <c r="PB104">
        <f>IF('[1]Data Checking'!PF104="","",'[1]Data Checking'!PF104)</f>
        <v>6</v>
      </c>
      <c r="PC104" t="str">
        <f>IF('[1]Data Checking'!PG104="","",'[1]Data Checking'!PG104)</f>
        <v/>
      </c>
      <c r="PD104">
        <f>IF('[1]Data Checking'!PH104="","",'[1]Data Checking'!PH104)</f>
        <v>6</v>
      </c>
      <c r="PE104" t="str">
        <f>IF('[1]Data Checking'!PI104="","",'[1]Data Checking'!PI104)</f>
        <v/>
      </c>
      <c r="PF104" t="str">
        <f>IF('[1]Data Checking'!PJ104="","",'[1]Data Checking'!PJ104)</f>
        <v>Machette Brouette</v>
      </c>
      <c r="PG104">
        <f>IF('[1]Data Checking'!PK104="","",'[1]Data Checking'!PK104)</f>
        <v>0</v>
      </c>
      <c r="PH104">
        <f>IF('[1]Data Checking'!PL104="","",'[1]Data Checking'!PL104)</f>
        <v>0</v>
      </c>
      <c r="PI104">
        <f>IF('[1]Data Checking'!PM104="","",'[1]Data Checking'!PM104)</f>
        <v>1</v>
      </c>
      <c r="PJ104">
        <f>IF('[1]Data Checking'!PN104="","",'[1]Data Checking'!PN104)</f>
        <v>0</v>
      </c>
      <c r="PK104">
        <f>IF('[1]Data Checking'!PO104="","",'[1]Data Checking'!PO104)</f>
        <v>0</v>
      </c>
      <c r="PL104">
        <f>IF('[1]Data Checking'!PP104="","",'[1]Data Checking'!PP104)</f>
        <v>1</v>
      </c>
      <c r="PM104">
        <f>IF('[1]Data Checking'!PQ104="","",'[1]Data Checking'!PQ104)</f>
        <v>0</v>
      </c>
      <c r="PN104">
        <f>IF('[1]Data Checking'!PR104="","",'[1]Data Checking'!PR104)</f>
        <v>0</v>
      </c>
      <c r="PO104">
        <f>IF('[1]Data Checking'!PS104="","",'[1]Data Checking'!PS104)</f>
        <v>0</v>
      </c>
      <c r="PP104" t="str">
        <f>IF('[1]Data Checking'!PT104="","",'[1]Data Checking'!PT104)</f>
        <v/>
      </c>
      <c r="PQ104" t="str">
        <f>IF('[1]Data Checking'!PU104="","",'[1]Data Checking'!PU104)</f>
        <v/>
      </c>
      <c r="PR104" t="str">
        <f>IF('[1]Data Checking'!PV104="","",'[1]Data Checking'!PV104)</f>
        <v/>
      </c>
      <c r="PS104" t="str">
        <f>IF('[1]Data Checking'!PW104="","",'[1]Data Checking'!PW104)</f>
        <v/>
      </c>
      <c r="PT104" t="str">
        <f>IF('[1]Data Checking'!PX104="","",'[1]Data Checking'!PX104)</f>
        <v/>
      </c>
      <c r="PU104" t="str">
        <f>IF('[1]Data Checking'!PY104="","",'[1]Data Checking'!PY104)</f>
        <v/>
      </c>
      <c r="PV104" t="str">
        <f>IF('[1]Data Checking'!PZ104="","",'[1]Data Checking'!PZ104)</f>
        <v/>
      </c>
      <c r="PW104" t="str">
        <f>IF('[1]Data Checking'!QA104="","",'[1]Data Checking'!QA104)</f>
        <v/>
      </c>
      <c r="PX104" t="str">
        <f>IF('[1]Data Checking'!QB104="","",'[1]Data Checking'!QB104)</f>
        <v/>
      </c>
      <c r="PY104" t="str">
        <f>IF('[1]Data Checking'!QC104="","",'[1]Data Checking'!QC104)</f>
        <v/>
      </c>
      <c r="PZ104" t="str">
        <f>IF('[1]Data Checking'!QD104="","",'[1]Data Checking'!QD104)</f>
        <v/>
      </c>
      <c r="QA104" t="str">
        <f>IF('[1]Data Checking'!QE104="","",'[1]Data Checking'!QE104)</f>
        <v/>
      </c>
      <c r="QB104" t="str">
        <f>IF('[1]Data Checking'!QF104="","",'[1]Data Checking'!QF104)</f>
        <v/>
      </c>
      <c r="QC104" t="str">
        <f>IF('[1]Data Checking'!QG104="","",'[1]Data Checking'!QG104)</f>
        <v/>
      </c>
      <c r="QD104" t="str">
        <f>IF('[1]Data Checking'!QH104="","",'[1]Data Checking'!QH104)</f>
        <v/>
      </c>
      <c r="QE104" t="str">
        <f>IF('[1]Data Checking'!QI104="","",'[1]Data Checking'!QI104)</f>
        <v/>
      </c>
      <c r="QF104" t="str">
        <f>IF('[1]Data Checking'!QJ104="","",'[1]Data Checking'!QJ104)</f>
        <v/>
      </c>
      <c r="QG104" t="str">
        <f>IF('[1]Data Checking'!QK104="","",'[1]Data Checking'!QK104)</f>
        <v/>
      </c>
      <c r="QH104" t="str">
        <f>IF('[1]Data Checking'!QL104="","",'[1]Data Checking'!QL104)</f>
        <v/>
      </c>
      <c r="QI104" t="str">
        <f>IF('[1]Data Checking'!QM104="","",'[1]Data Checking'!QM104)</f>
        <v/>
      </c>
      <c r="QJ104" t="str">
        <f>IF('[1]Data Checking'!QN104="","",'[1]Data Checking'!QN104)</f>
        <v>Machette</v>
      </c>
      <c r="QK104">
        <f>IF('[1]Data Checking'!QO104="","",'[1]Data Checking'!QO104)</f>
        <v>0</v>
      </c>
      <c r="QL104">
        <f>IF('[1]Data Checking'!QP104="","",'[1]Data Checking'!QP104)</f>
        <v>0</v>
      </c>
      <c r="QM104">
        <f>IF('[1]Data Checking'!QQ104="","",'[1]Data Checking'!QQ104)</f>
        <v>1</v>
      </c>
      <c r="QN104">
        <f>IF('[1]Data Checking'!QR104="","",'[1]Data Checking'!QR104)</f>
        <v>0</v>
      </c>
      <c r="QO104">
        <f>IF('[1]Data Checking'!QS104="","",'[1]Data Checking'!QS104)</f>
        <v>0</v>
      </c>
      <c r="QP104">
        <f>IF('[1]Data Checking'!QT104="","",'[1]Data Checking'!QT104)</f>
        <v>0</v>
      </c>
      <c r="QQ104">
        <f>IF('[1]Data Checking'!QU104="","",'[1]Data Checking'!QU104)</f>
        <v>0</v>
      </c>
      <c r="QR104">
        <f>IF('[1]Data Checking'!QV104="","",'[1]Data Checking'!QV104)</f>
        <v>0</v>
      </c>
      <c r="QS104">
        <f>IF('[1]Data Checking'!QW104="","",'[1]Data Checking'!QW104)</f>
        <v>0</v>
      </c>
      <c r="QT104" t="str">
        <f>IF('[1]Data Checking'!QX104="","",'[1]Data Checking'!QX104)</f>
        <v/>
      </c>
      <c r="QU104" t="str">
        <f>IF('[1]Data Checking'!QY104="","",'[1]Data Checking'!QY104)</f>
        <v/>
      </c>
      <c r="QV104" t="str">
        <f>IF('[1]Data Checking'!QZ104="","",'[1]Data Checking'!QZ104)</f>
        <v/>
      </c>
      <c r="QW104" t="str">
        <f>IF('[1]Data Checking'!RA104="","",'[1]Data Checking'!RA104)</f>
        <v/>
      </c>
      <c r="QX104" t="str">
        <f>IF('[1]Data Checking'!RB104="","",'[1]Data Checking'!RB104)</f>
        <v/>
      </c>
      <c r="QY104" t="str">
        <f>IF('[1]Data Checking'!RC104="","",'[1]Data Checking'!RC104)</f>
        <v/>
      </c>
      <c r="QZ104" t="str">
        <f>IF('[1]Data Checking'!RD104="","",'[1]Data Checking'!RD104)</f>
        <v/>
      </c>
      <c r="RA104" t="str">
        <f>IF('[1]Data Checking'!RE104="","",'[1]Data Checking'!RE104)</f>
        <v/>
      </c>
      <c r="RB104" t="str">
        <f>IF('[1]Data Checking'!RF104="","",'[1]Data Checking'!RF104)</f>
        <v/>
      </c>
      <c r="RC104" t="str">
        <f>IF('[1]Data Checking'!RG104="","",'[1]Data Checking'!RG104)</f>
        <v/>
      </c>
      <c r="RD104" t="str">
        <f>IF('[1]Data Checking'!RH104="","",'[1]Data Checking'!RH104)</f>
        <v/>
      </c>
      <c r="RE104" t="str">
        <f>IF('[1]Data Checking'!RI104="","",'[1]Data Checking'!RI104)</f>
        <v/>
      </c>
      <c r="RF104" t="str">
        <f>IF('[1]Data Checking'!RJ104="","",'[1]Data Checking'!RJ104)</f>
        <v/>
      </c>
      <c r="RG104" t="str">
        <f>IF('[1]Data Checking'!RK104="","",'[1]Data Checking'!RK104)</f>
        <v/>
      </c>
      <c r="RH104" t="str">
        <f>IF('[1]Data Checking'!RL104="","",'[1]Data Checking'!RL104)</f>
        <v/>
      </c>
      <c r="RI104" t="str">
        <f>IF('[1]Data Checking'!RM104="","",'[1]Data Checking'!RM104)</f>
        <v/>
      </c>
      <c r="RJ104" t="str">
        <f>IF('[1]Data Checking'!RN104="","",'[1]Data Checking'!RN104)</f>
        <v/>
      </c>
      <c r="RK104" t="str">
        <f>IF('[1]Data Checking'!RO104="","",'[1]Data Checking'!RO104)</f>
        <v/>
      </c>
      <c r="RL104" t="str">
        <f>IF('[1]Data Checking'!RP104="","",'[1]Data Checking'!RP104)</f>
        <v/>
      </c>
      <c r="RM104" t="str">
        <f>IF('[1]Data Checking'!RQ104="","",'[1]Data Checking'!RQ104)</f>
        <v/>
      </c>
      <c r="RN104" t="str">
        <f>IF('[1]Data Checking'!RR104="","",'[1]Data Checking'!RR104)</f>
        <v>Brouette</v>
      </c>
      <c r="RO104">
        <f>IF('[1]Data Checking'!RS104="","",'[1]Data Checking'!RS104)</f>
        <v>0</v>
      </c>
      <c r="RP104">
        <f>IF('[1]Data Checking'!RT104="","",'[1]Data Checking'!RT104)</f>
        <v>0</v>
      </c>
      <c r="RQ104">
        <f>IF('[1]Data Checking'!RU104="","",'[1]Data Checking'!RU104)</f>
        <v>0</v>
      </c>
      <c r="RR104">
        <f>IF('[1]Data Checking'!RV104="","",'[1]Data Checking'!RV104)</f>
        <v>0</v>
      </c>
      <c r="RS104">
        <f>IF('[1]Data Checking'!RW104="","",'[1]Data Checking'!RW104)</f>
        <v>0</v>
      </c>
      <c r="RT104">
        <f>IF('[1]Data Checking'!RX104="","",'[1]Data Checking'!RX104)</f>
        <v>1</v>
      </c>
      <c r="RU104">
        <f>IF('[1]Data Checking'!RY104="","",'[1]Data Checking'!RY104)</f>
        <v>0</v>
      </c>
      <c r="RV104">
        <f>IF('[1]Data Checking'!RZ104="","",'[1]Data Checking'!RZ104)</f>
        <v>0</v>
      </c>
      <c r="RW104">
        <f>IF('[1]Data Checking'!SA104="","",'[1]Data Checking'!SA104)</f>
        <v>0</v>
      </c>
      <c r="RX104" t="str">
        <f>IF('[1]Data Checking'!SB104="","",'[1]Data Checking'!SB104)</f>
        <v/>
      </c>
      <c r="RY104" t="str">
        <f>IF('[1]Data Checking'!SC104="","",'[1]Data Checking'!SC104)</f>
        <v/>
      </c>
      <c r="RZ104" t="str">
        <f>IF('[1]Data Checking'!SD104="","",'[1]Data Checking'!SD104)</f>
        <v/>
      </c>
      <c r="SA104" t="str">
        <f>IF('[1]Data Checking'!SE104="","",'[1]Data Checking'!SE104)</f>
        <v/>
      </c>
      <c r="SB104" t="str">
        <f>IF('[1]Data Checking'!SF104="","",'[1]Data Checking'!SF104)</f>
        <v/>
      </c>
      <c r="SC104" t="str">
        <f>IF('[1]Data Checking'!SG104="","",'[1]Data Checking'!SG104)</f>
        <v/>
      </c>
      <c r="SD104" t="str">
        <f>IF('[1]Data Checking'!SH104="","",'[1]Data Checking'!SH104)</f>
        <v/>
      </c>
      <c r="SE104" t="str">
        <f>IF('[1]Data Checking'!SI104="","",'[1]Data Checking'!SI104)</f>
        <v/>
      </c>
      <c r="SF104" t="str">
        <f>IF('[1]Data Checking'!SJ104="","",'[1]Data Checking'!SJ104)</f>
        <v/>
      </c>
      <c r="SG104" t="str">
        <f>IF('[1]Data Checking'!SK104="","",'[1]Data Checking'!SK104)</f>
        <v/>
      </c>
      <c r="SH104" t="str">
        <f>IF('[1]Data Checking'!SL104="","",'[1]Data Checking'!SL104)</f>
        <v>Paiement frais scolaire (paiement uniforme,…) Cahiers Plumes/Crayons</v>
      </c>
      <c r="SI104">
        <f>IF('[1]Data Checking'!SM104="","",'[1]Data Checking'!SM104)</f>
        <v>0</v>
      </c>
      <c r="SJ104">
        <f>IF('[1]Data Checking'!SN104="","",'[1]Data Checking'!SN104)</f>
        <v>1</v>
      </c>
      <c r="SK104">
        <f>IF('[1]Data Checking'!SO104="","",'[1]Data Checking'!SO104)</f>
        <v>1</v>
      </c>
      <c r="SL104">
        <f>IF('[1]Data Checking'!SP104="","",'[1]Data Checking'!SP104)</f>
        <v>1</v>
      </c>
      <c r="SM104">
        <f>IF('[1]Data Checking'!SQ104="","",'[1]Data Checking'!SQ104)</f>
        <v>0</v>
      </c>
      <c r="SN104">
        <f>IF('[1]Data Checking'!SR104="","",'[1]Data Checking'!SR104)</f>
        <v>0</v>
      </c>
      <c r="SO104" t="str">
        <f>IF('[1]Data Checking'!SS104="","",'[1]Data Checking'!SS104)</f>
        <v/>
      </c>
      <c r="SP104" t="str">
        <f>IF('[1]Data Checking'!ST104="","",'[1]Data Checking'!ST104)</f>
        <v/>
      </c>
      <c r="SQ104" t="str">
        <f>IF('[1]Data Checking'!SU104="","",'[1]Data Checking'!SU104)</f>
        <v/>
      </c>
      <c r="SR104" t="str">
        <f>IF('[1]Data Checking'!SV104="","",'[1]Data Checking'!SV104)</f>
        <v/>
      </c>
      <c r="SS104" t="str">
        <f>IF('[1]Data Checking'!SW104="","",'[1]Data Checking'!SW104)</f>
        <v/>
      </c>
      <c r="ST104" t="str">
        <f>IF('[1]Data Checking'!SX104="","",'[1]Data Checking'!SX104)</f>
        <v/>
      </c>
      <c r="SU104" t="str">
        <f>IF('[1]Data Checking'!SY104="","",'[1]Data Checking'!SY104)</f>
        <v/>
      </c>
      <c r="SV104" t="str">
        <f>IF('[1]Data Checking'!SZ104="","",'[1]Data Checking'!SZ104)</f>
        <v>Plumes/Crayons Cahiers Paiement frais scolaire (paiement uniforme,…)</v>
      </c>
      <c r="SW104">
        <f>IF('[1]Data Checking'!TA104="","",'[1]Data Checking'!TA104)</f>
        <v>0</v>
      </c>
      <c r="SX104">
        <f>IF('[1]Data Checking'!TB104="","",'[1]Data Checking'!TB104)</f>
        <v>1</v>
      </c>
      <c r="SY104">
        <f>IF('[1]Data Checking'!TC104="","",'[1]Data Checking'!TC104)</f>
        <v>1</v>
      </c>
      <c r="SZ104">
        <f>IF('[1]Data Checking'!TD104="","",'[1]Data Checking'!TD104)</f>
        <v>1</v>
      </c>
      <c r="TA104">
        <f>IF('[1]Data Checking'!TE104="","",'[1]Data Checking'!TE104)</f>
        <v>0</v>
      </c>
      <c r="TB104">
        <f>IF('[1]Data Checking'!TF104="","",'[1]Data Checking'!TF104)</f>
        <v>0</v>
      </c>
      <c r="TC104" t="str">
        <f>IF('[1]Data Checking'!TG104="","",'[1]Data Checking'!TG104)</f>
        <v>Paiement frais scolaire (paiement uniforme,…) Cahiers Plumes/Crayons</v>
      </c>
      <c r="TD104">
        <f>IF('[1]Data Checking'!TH104="","",'[1]Data Checking'!TH104)</f>
        <v>0</v>
      </c>
      <c r="TE104">
        <f>IF('[1]Data Checking'!TI104="","",'[1]Data Checking'!TI104)</f>
        <v>1</v>
      </c>
      <c r="TF104">
        <f>IF('[1]Data Checking'!TJ104="","",'[1]Data Checking'!TJ104)</f>
        <v>1</v>
      </c>
      <c r="TG104">
        <f>IF('[1]Data Checking'!TK104="","",'[1]Data Checking'!TK104)</f>
        <v>1</v>
      </c>
      <c r="TH104">
        <f>IF('[1]Data Checking'!TL104="","",'[1]Data Checking'!TL104)</f>
        <v>0</v>
      </c>
      <c r="TI104">
        <f>IF('[1]Data Checking'!TM104="","",'[1]Data Checking'!TM104)</f>
        <v>0</v>
      </c>
      <c r="TJ104">
        <f>IF('[1]Data Checking'!TN104="","",'[1]Data Checking'!TN104)</f>
        <v>0</v>
      </c>
      <c r="TK104">
        <f>IF('[1]Data Checking'!TO104="","",'[1]Data Checking'!TO104)</f>
        <v>0</v>
      </c>
      <c r="TL104">
        <f>IF('[1]Data Checking'!TP104="","",'[1]Data Checking'!TP104)</f>
        <v>0</v>
      </c>
      <c r="TM104">
        <f>IF('[1]Data Checking'!TQ104="","",'[1]Data Checking'!TQ104)</f>
        <v>0</v>
      </c>
      <c r="TN104">
        <f>IF('[1]Data Checking'!TR104="","",'[1]Data Checking'!TR104)</f>
        <v>0</v>
      </c>
      <c r="TO104" t="str">
        <f>IF('[1]Data Checking'!TS104="","",'[1]Data Checking'!TS104)</f>
        <v/>
      </c>
      <c r="TP104" t="str">
        <f>IF('[1]Data Checking'!TT104="","",'[1]Data Checking'!TT104)</f>
        <v/>
      </c>
      <c r="TQ104">
        <f>IF('[1]Data Checking'!TU104="","",'[1]Data Checking'!TU104)</f>
        <v>238229544</v>
      </c>
      <c r="TR104" t="str">
        <f>IF('[1]Data Checking'!TV104="","",'[1]Data Checking'!TV104)</f>
        <v>cb7fa5bf-6233-479f-a493-279446266947</v>
      </c>
      <c r="TS104">
        <f>IF('[1]Data Checking'!TW104="","",'[1]Data Checking'!TW104)</f>
        <v>44533.024189814823</v>
      </c>
      <c r="TT104" t="str">
        <f>IF('[1]Data Checking'!TX104="","",'[1]Data Checking'!TX104)</f>
        <v/>
      </c>
      <c r="TU104" t="str">
        <f>IF('[1]Data Checking'!TY104="","",'[1]Data Checking'!TY104)</f>
        <v/>
      </c>
      <c r="TV104" t="str">
        <f>IF('[1]Data Checking'!TZ104="","",'[1]Data Checking'!TZ104)</f>
        <v>submitted_via_web</v>
      </c>
      <c r="TW104" t="str">
        <f>IF('[1]Data Checking'!UA104="","",'[1]Data Checking'!UA104)</f>
        <v>icsm_haiti</v>
      </c>
      <c r="TX104" t="str">
        <f>IF('[1]Data Checking'!UB104="","",'[1]Data Checking'!UB104)</f>
        <v/>
      </c>
      <c r="TY104">
        <f>IF('[1]Data Checking'!UC104="","",'[1]Data Checking'!UC104)</f>
        <v>106</v>
      </c>
      <c r="TZ104" t="str">
        <f>IF('[1]Data Checking'!UD104="","",'[1]Data Checking'!UD104)</f>
        <v/>
      </c>
      <c r="UA104" t="e">
        <f>IF('[1]Data Checking'!UL104="","",'[1]Data Checking'!UL104)</f>
        <v>#REF!</v>
      </c>
      <c r="UB104" t="e">
        <f>IF('[1]Data Checking'!UM104="","",'[1]Data Checking'!UM104)</f>
        <v>#REF!</v>
      </c>
      <c r="UC104" t="e">
        <f>IF('[1]Data Checking'!UN104="","",'[1]Data Checking'!UN104)</f>
        <v>#REF!</v>
      </c>
    </row>
    <row r="105" spans="1:549">
      <c r="A105">
        <f>IF('[1]Data Checking'!D105="","",'[1]Data Checking'!D105)</f>
        <v>44532.424843020832</v>
      </c>
      <c r="B105">
        <f>IF('[1]Data Checking'!E105="","",'[1]Data Checking'!E105)</f>
        <v>44532.513142268523</v>
      </c>
      <c r="C105">
        <f>IF('[1]Data Checking'!F105="","",'[1]Data Checking'!F105)</f>
        <v>44532</v>
      </c>
      <c r="D105" t="str">
        <f>IF('[1]Data Checking'!H105="","",'[1]Data Checking'!H105)</f>
        <v>audit.csv</v>
      </c>
      <c r="E105" t="str">
        <f>IF('[1]Data Checking'!I105="","",'[1]Data Checking'!I105)</f>
        <v>icsm_haiti</v>
      </c>
      <c r="F105" t="str">
        <f>IF('[1]Data Checking'!J105="","",'[1]Data Checking'!J105)</f>
        <v/>
      </c>
      <c r="G105" t="str">
        <f>IF('[1]Data Checking'!K105="","",'[1]Data Checking'!K105)</f>
        <v/>
      </c>
      <c r="H105">
        <f>IF('[1]Data Checking'!L105="","",'[1]Data Checking'!L105)</f>
        <v>44532</v>
      </c>
      <c r="I105" t="str">
        <f>IF('[1]Data Checking'!M105="","",'[1]Data Checking'!M105)</f>
        <v>WFP</v>
      </c>
      <c r="J105" t="str">
        <f>IF('[1]Data Checking'!N105="","",'[1]Data Checking'!N105)</f>
        <v/>
      </c>
      <c r="K105" t="str">
        <f>IF('[1]Data Checking'!O105="","",'[1]Data Checking'!O105)</f>
        <v>wfp</v>
      </c>
      <c r="L105" t="str">
        <f>IF('[1]Data Checking'!P105="","",'[1]Data Checking'!P105)</f>
        <v>WFP</v>
      </c>
      <c r="M105" t="str">
        <f>IF('[1]Data Checking'!Q105="","",'[1]Data Checking'!Q105)</f>
        <v>WFP</v>
      </c>
      <c r="N105" t="str">
        <f>IF('[1]Data Checking'!R105="","",'[1]Data Checking'!R105)</f>
        <v>nord_JFP02</v>
      </c>
      <c r="O105" t="str">
        <f>IF('[1]Data Checking'!S105="","",'[1]Data Checking'!S105)</f>
        <v/>
      </c>
      <c r="P105" t="str">
        <f>IF('[1]Data Checking'!T105="","",'[1]Data Checking'!T105)</f>
        <v>wfp_jfp02</v>
      </c>
      <c r="Q105" t="str">
        <f>IF('[1]Data Checking'!U105="","",'[1]Data Checking'!U105)</f>
        <v>nord_JFP02</v>
      </c>
      <c r="R105" t="str">
        <f>IF('[1]Data Checking'!V105="","",'[1]Data Checking'!V105)</f>
        <v>nord_JFP02</v>
      </c>
      <c r="S105" t="str">
        <f>IF('[1]Data Checking'!W105="","",'[1]Data Checking'!W105)</f>
        <v>Nord</v>
      </c>
      <c r="T105" t="str">
        <f>IF('[1]Data Checking'!X105="","",'[1]Data Checking'!X105)</f>
        <v>Limonade</v>
      </c>
      <c r="U105" t="str">
        <f>IF('[1]Data Checking'!Y105="","",'[1]Data Checking'!Y105)</f>
        <v>HT0313</v>
      </c>
      <c r="V105" t="str">
        <f>IF('[1]Data Checking'!Z105="","",'[1]Data Checking'!Z105)</f>
        <v>Limonade</v>
      </c>
      <c r="W105" t="str">
        <f>IF('[1]Data Checking'!AA105="","",'[1]Data Checking'!AA105)</f>
        <v>1re Section Basse Plaine</v>
      </c>
      <c r="X105" t="str">
        <f>IF('[1]Data Checking'!AB105="","",'[1]Data Checking'!AB105)</f>
        <v>HT0313-01</v>
      </c>
      <c r="Y105" t="str">
        <f>IF('[1]Data Checking'!AC105="","",'[1]Data Checking'!AC105)</f>
        <v>1re Section Basse Plaine</v>
      </c>
      <c r="Z105" t="str">
        <f>IF('[1]Data Checking'!AD105="","",'[1]Data Checking'!AD105)</f>
        <v>Limonade</v>
      </c>
      <c r="AA105" t="str">
        <f>IF('[1]Data Checking'!AE105="","",'[1]Data Checking'!AE105)</f>
        <v/>
      </c>
      <c r="AB105" t="str">
        <f>IF('[1]Data Checking'!AF105="","",'[1]Data Checking'!AF105)</f>
        <v>lim_1</v>
      </c>
      <c r="AC105" t="str">
        <f>IF('[1]Data Checking'!AG105="","",'[1]Data Checking'!AG105)</f>
        <v>Limonade</v>
      </c>
      <c r="AD105" t="str">
        <f>IF('[1]Data Checking'!AH105="","",'[1]Data Checking'!AH105)</f>
        <v>Limonade</v>
      </c>
      <c r="AE105" t="str">
        <f>IF('[1]Data Checking'!AI105="","",'[1]Data Checking'!AI105)</f>
        <v>Marché principal de Limonade</v>
      </c>
      <c r="AF105" t="str">
        <f>IF('[1]Data Checking'!AJ105="","",'[1]Data Checking'!AJ105)</f>
        <v/>
      </c>
      <c r="AG105" t="str">
        <f>IF('[1]Data Checking'!AK105="","",'[1]Data Checking'!AK105)</f>
        <v>Limonade</v>
      </c>
      <c r="AH105" t="str">
        <f>IF('[1]Data Checking'!AL105="","",'[1]Data Checking'!AL105)</f>
        <v>Marché principal de Limonade</v>
      </c>
      <c r="AI105" t="str">
        <f>IF('[1]Data Checking'!AM105="","",'[1]Data Checking'!AM105)</f>
        <v>Marché principal de Limonade</v>
      </c>
      <c r="AJ105" t="str">
        <f>IF('[1]Data Checking'!AN105="","",'[1]Data Checking'!AN105)</f>
        <v>Milieu urbain</v>
      </c>
      <c r="AK105" t="str">
        <f>IF('[1]Data Checking'!AO105="","",'[1]Data Checking'!AO105)</f>
        <v>Enquête auprès d'un client (pour l'eau de boisson et la situation sécuritaire)</v>
      </c>
      <c r="AL105" t="str">
        <f>IF('[1]Data Checking'!AP105="","",'[1]Data Checking'!AP105)</f>
        <v>Oui</v>
      </c>
      <c r="AM105" t="str">
        <f>IF('[1]Data Checking'!AQ105="","",'[1]Data Checking'!AQ105)</f>
        <v/>
      </c>
      <c r="AN105" t="str">
        <f>IF('[1]Data Checking'!AR105="","",'[1]Data Checking'!AR105)</f>
        <v>Oui</v>
      </c>
      <c r="AO105" t="str">
        <f>IF('[1]Data Checking'!AS105="","",'[1]Data Checking'!AS105)</f>
        <v/>
      </c>
      <c r="AP105" t="str">
        <f>IF('[1]Data Checking'!AT105="","",'[1]Data Checking'!AT105)</f>
        <v>Femme</v>
      </c>
      <c r="AQ105">
        <f>IF('[1]Data Checking'!AU105="","",'[1]Data Checking'!AU105)</f>
        <v>44532</v>
      </c>
      <c r="AR105">
        <f>IF('[1]Data Checking'!AV105="","",'[1]Data Checking'!AV105)</f>
        <v>44532</v>
      </c>
      <c r="AS105" t="str">
        <f>IF('[1]Data Checking'!AW105="","",'[1]Data Checking'!AW105)</f>
        <v/>
      </c>
      <c r="AT105" t="str">
        <f>IF('[1]Data Checking'!AX105="","",'[1]Data Checking'!AX105)</f>
        <v/>
      </c>
      <c r="AU105" t="str">
        <f>IF('[1]Data Checking'!AY105="","",'[1]Data Checking'!AY105)</f>
        <v/>
      </c>
      <c r="AV105" t="str">
        <f>IF('[1]Data Checking'!AZ105="","",'[1]Data Checking'!AZ105)</f>
        <v/>
      </c>
      <c r="AW105" t="str">
        <f>IF('[1]Data Checking'!BA105="","",'[1]Data Checking'!BA105)</f>
        <v/>
      </c>
      <c r="AX105" t="str">
        <f>IF('[1]Data Checking'!BB105="","",'[1]Data Checking'!BB105)</f>
        <v/>
      </c>
      <c r="AY105" t="str">
        <f>IF('[1]Data Checking'!BC105="","",'[1]Data Checking'!BC105)</f>
        <v/>
      </c>
      <c r="AZ105" t="str">
        <f>IF('[1]Data Checking'!BD105="","",'[1]Data Checking'!BD105)</f>
        <v/>
      </c>
      <c r="BA105" t="str">
        <f>IF('[1]Data Checking'!BE105="","",'[1]Data Checking'!BE105)</f>
        <v/>
      </c>
      <c r="BB105" t="str">
        <f>IF('[1]Data Checking'!BF105="","",'[1]Data Checking'!BF105)</f>
        <v/>
      </c>
      <c r="BC105" t="str">
        <f>IF('[1]Data Checking'!BG105="","",'[1]Data Checking'!BG105)</f>
        <v/>
      </c>
      <c r="BD105" t="str">
        <f>IF('[1]Data Checking'!BH105="","",'[1]Data Checking'!BH105)</f>
        <v/>
      </c>
      <c r="BE105" t="str">
        <f>IF('[1]Data Checking'!BI105="","",'[1]Data Checking'!BI105)</f>
        <v/>
      </c>
      <c r="BF105" t="str">
        <f>IF('[1]Data Checking'!BJ105="","",'[1]Data Checking'!BJ105)</f>
        <v/>
      </c>
      <c r="BG105" t="str">
        <f>IF('[1]Data Checking'!BK105="","",'[1]Data Checking'!BK105)</f>
        <v/>
      </c>
      <c r="BH105" t="str">
        <f>IF('[1]Data Checking'!BL105="","",'[1]Data Checking'!BL105)</f>
        <v/>
      </c>
      <c r="BI105" t="str">
        <f>IF('[1]Data Checking'!BM105="","",'[1]Data Checking'!BM105)</f>
        <v/>
      </c>
      <c r="BJ105" t="str">
        <f>IF('[1]Data Checking'!BN105="","",'[1]Data Checking'!BN105)</f>
        <v/>
      </c>
      <c r="BK105" t="str">
        <f>IF('[1]Data Checking'!BO105="","",'[1]Data Checking'!BO105)</f>
        <v/>
      </c>
      <c r="BL105" t="str">
        <f>IF('[1]Data Checking'!BP105="","",'[1]Data Checking'!BP105)</f>
        <v/>
      </c>
      <c r="BM105" t="str">
        <f>IF('[1]Data Checking'!BQ105="","",'[1]Data Checking'!BQ105)</f>
        <v/>
      </c>
      <c r="BN105" t="str">
        <f>IF('[1]Data Checking'!BR105="","",'[1]Data Checking'!BR105)</f>
        <v/>
      </c>
      <c r="BO105" t="str">
        <f>IF('[1]Data Checking'!BS105="","",'[1]Data Checking'!BS105)</f>
        <v/>
      </c>
      <c r="BP105" t="str">
        <f>IF('[1]Data Checking'!BT105="","",'[1]Data Checking'!BT105)</f>
        <v/>
      </c>
      <c r="BQ105" t="str">
        <f>IF('[1]Data Checking'!BU105="","",'[1]Data Checking'!BU105)</f>
        <v/>
      </c>
      <c r="BR105" t="str">
        <f>IF('[1]Data Checking'!BV105="","",'[1]Data Checking'!BV105)</f>
        <v/>
      </c>
      <c r="BS105" t="str">
        <f>IF('[1]Data Checking'!BW105="","",'[1]Data Checking'!BW105)</f>
        <v/>
      </c>
      <c r="BT105" t="str">
        <f>IF('[1]Data Checking'!BX105="","",'[1]Data Checking'!BX105)</f>
        <v/>
      </c>
      <c r="BU105" t="str">
        <f>IF('[1]Data Checking'!BY105="","",'[1]Data Checking'!BY105)</f>
        <v/>
      </c>
      <c r="BV105" t="str">
        <f>IF('[1]Data Checking'!BZ105="","",'[1]Data Checking'!BZ105)</f>
        <v/>
      </c>
      <c r="BW105" t="str">
        <f>IF('[1]Data Checking'!CA105="","",'[1]Data Checking'!CA105)</f>
        <v/>
      </c>
      <c r="BX105" t="str">
        <f>IF('[1]Data Checking'!CB105="","",'[1]Data Checking'!CB105)</f>
        <v/>
      </c>
      <c r="BY105" t="str">
        <f>IF('[1]Data Checking'!CC105="","",'[1]Data Checking'!CC105)</f>
        <v/>
      </c>
      <c r="BZ105" t="str">
        <f>IF('[1]Data Checking'!CD105="","",'[1]Data Checking'!CD105)</f>
        <v/>
      </c>
      <c r="CA105" t="str">
        <f>IF('[1]Data Checking'!CE105="","",'[1]Data Checking'!CE105)</f>
        <v/>
      </c>
      <c r="CB105" t="str">
        <f>IF('[1]Data Checking'!CF105="","",'[1]Data Checking'!CF105)</f>
        <v/>
      </c>
      <c r="CC105" t="str">
        <f>IF('[1]Data Checking'!CG105="","",'[1]Data Checking'!CG105)</f>
        <v/>
      </c>
      <c r="CD105" t="str">
        <f>IF('[1]Data Checking'!CH105="","",'[1]Data Checking'!CH105)</f>
        <v/>
      </c>
      <c r="CE105" t="str">
        <f>IF('[1]Data Checking'!CI105="","",'[1]Data Checking'!CI105)</f>
        <v/>
      </c>
      <c r="CF105" t="str">
        <f>IF('[1]Data Checking'!CJ105="","",'[1]Data Checking'!CJ105)</f>
        <v/>
      </c>
      <c r="CG105" t="str">
        <f>IF('[1]Data Checking'!CK105="","",'[1]Data Checking'!CK105)</f>
        <v/>
      </c>
      <c r="CH105" t="str">
        <f>IF('[1]Data Checking'!CL105="","",'[1]Data Checking'!CL105)</f>
        <v/>
      </c>
      <c r="CI105" t="str">
        <f>IF('[1]Data Checking'!CM105="","",'[1]Data Checking'!CM105)</f>
        <v/>
      </c>
      <c r="CJ105" t="str">
        <f>IF('[1]Data Checking'!CN105="","",'[1]Data Checking'!CN105)</f>
        <v/>
      </c>
      <c r="CK105" t="str">
        <f>IF('[1]Data Checking'!CO105="","",'[1]Data Checking'!CO105)</f>
        <v/>
      </c>
      <c r="CL105" t="str">
        <f>IF('[1]Data Checking'!CP105="","",'[1]Data Checking'!CP105)</f>
        <v/>
      </c>
      <c r="CM105" t="str">
        <f>IF('[1]Data Checking'!CQ105="","",'[1]Data Checking'!CQ105)</f>
        <v/>
      </c>
      <c r="CN105" t="str">
        <f>IF('[1]Data Checking'!CR105="","",'[1]Data Checking'!CR105)</f>
        <v/>
      </c>
      <c r="CO105" t="str">
        <f>IF('[1]Data Checking'!CS105="","",'[1]Data Checking'!CS105)</f>
        <v/>
      </c>
      <c r="CP105" t="str">
        <f>IF('[1]Data Checking'!CT105="","",'[1]Data Checking'!CT105)</f>
        <v/>
      </c>
      <c r="CQ105" t="str">
        <f>IF('[1]Data Checking'!CU105="","",'[1]Data Checking'!CU105)</f>
        <v/>
      </c>
      <c r="CR105" t="str">
        <f>IF('[1]Data Checking'!CV105="","",'[1]Data Checking'!CV105)</f>
        <v/>
      </c>
      <c r="CS105" t="str">
        <f>IF('[1]Data Checking'!CW105="","",'[1]Data Checking'!CW105)</f>
        <v/>
      </c>
      <c r="CT105" t="str">
        <f>IF('[1]Data Checking'!CX105="","",'[1]Data Checking'!CX105)</f>
        <v/>
      </c>
      <c r="CU105" t="str">
        <f>IF('[1]Data Checking'!CY105="","",'[1]Data Checking'!CY105)</f>
        <v/>
      </c>
      <c r="CV105" t="str">
        <f>IF('[1]Data Checking'!CZ105="","",'[1]Data Checking'!CZ105)</f>
        <v/>
      </c>
      <c r="CW105" t="str">
        <f>IF('[1]Data Checking'!DA105="","",'[1]Data Checking'!DA105)</f>
        <v/>
      </c>
      <c r="CX105" t="str">
        <f>IF('[1]Data Checking'!DB105="","",'[1]Data Checking'!DB105)</f>
        <v/>
      </c>
      <c r="CY105" t="str">
        <f>IF('[1]Data Checking'!DC105="","",'[1]Data Checking'!DC105)</f>
        <v/>
      </c>
      <c r="CZ105" t="str">
        <f>IF('[1]Data Checking'!DD105="","",'[1]Data Checking'!DD105)</f>
        <v/>
      </c>
      <c r="DA105" t="str">
        <f>IF('[1]Data Checking'!DE105="","",'[1]Data Checking'!DE105)</f>
        <v/>
      </c>
      <c r="DB105" t="str">
        <f>IF('[1]Data Checking'!DF105="","",'[1]Data Checking'!DF105)</f>
        <v/>
      </c>
      <c r="DC105" t="str">
        <f>IF('[1]Data Checking'!DG105="","",'[1]Data Checking'!DG105)</f>
        <v/>
      </c>
      <c r="DD105" t="str">
        <f>IF('[1]Data Checking'!DH105="","",'[1]Data Checking'!DH105)</f>
        <v/>
      </c>
      <c r="DE105" t="str">
        <f>IF('[1]Data Checking'!DI105="","",'[1]Data Checking'!DI105)</f>
        <v/>
      </c>
      <c r="DF105" t="str">
        <f>IF('[1]Data Checking'!DJ105="","",'[1]Data Checking'!DJ105)</f>
        <v/>
      </c>
      <c r="DG105" t="str">
        <f>IF('[1]Data Checking'!DK105="","",'[1]Data Checking'!DK105)</f>
        <v/>
      </c>
      <c r="DH105" t="str">
        <f>IF('[1]Data Checking'!DL105="","",'[1]Data Checking'!DL105)</f>
        <v/>
      </c>
      <c r="DI105" t="str">
        <f>IF('[1]Data Checking'!DM105="","",'[1]Data Checking'!DM105)</f>
        <v/>
      </c>
      <c r="DJ105" t="str">
        <f>IF('[1]Data Checking'!DN105="","",'[1]Data Checking'!DN105)</f>
        <v/>
      </c>
      <c r="DK105" t="str">
        <f>IF('[1]Data Checking'!DO105="","",'[1]Data Checking'!DO105)</f>
        <v/>
      </c>
      <c r="DL105" t="str">
        <f>IF('[1]Data Checking'!DP105="","",'[1]Data Checking'!DP105)</f>
        <v/>
      </c>
      <c r="DM105" t="str">
        <f>IF('[1]Data Checking'!DQ105="","",'[1]Data Checking'!DQ105)</f>
        <v/>
      </c>
      <c r="DN105" t="str">
        <f>IF('[1]Data Checking'!DR105="","",'[1]Data Checking'!DR105)</f>
        <v/>
      </c>
      <c r="DO105" t="str">
        <f>IF('[1]Data Checking'!DS105="","",'[1]Data Checking'!DS105)</f>
        <v/>
      </c>
      <c r="DP105" t="str">
        <f>IF('[1]Data Checking'!DT105="","",'[1]Data Checking'!DT105)</f>
        <v/>
      </c>
      <c r="DQ105" t="str">
        <f>IF('[1]Data Checking'!DU105="","",'[1]Data Checking'!DU105)</f>
        <v/>
      </c>
      <c r="DR105" t="str">
        <f>IF('[1]Data Checking'!DV105="","",'[1]Data Checking'!DV105)</f>
        <v/>
      </c>
      <c r="DS105" t="str">
        <f>IF('[1]Data Checking'!DW105="","",'[1]Data Checking'!DW105)</f>
        <v/>
      </c>
      <c r="DT105" t="str">
        <f>IF('[1]Data Checking'!DX105="","",'[1]Data Checking'!DX105)</f>
        <v/>
      </c>
      <c r="DU105" t="str">
        <f>IF('[1]Data Checking'!DY105="","",'[1]Data Checking'!DY105)</f>
        <v/>
      </c>
      <c r="DV105" t="str">
        <f>IF('[1]Data Checking'!DZ105="","",'[1]Data Checking'!DZ105)</f>
        <v/>
      </c>
      <c r="DW105" t="str">
        <f>IF('[1]Data Checking'!EA105="","",'[1]Data Checking'!EA105)</f>
        <v/>
      </c>
      <c r="DX105" t="str">
        <f>IF('[1]Data Checking'!EB105="","",'[1]Data Checking'!EB105)</f>
        <v/>
      </c>
      <c r="DY105" t="str">
        <f>IF('[1]Data Checking'!EC105="","",'[1]Data Checking'!EC105)</f>
        <v/>
      </c>
      <c r="DZ105" t="str">
        <f>IF('[1]Data Checking'!ED105="","",'[1]Data Checking'!ED105)</f>
        <v/>
      </c>
      <c r="EA105" t="str">
        <f>IF('[1]Data Checking'!EE105="","",'[1]Data Checking'!EE105)</f>
        <v/>
      </c>
      <c r="EB105" t="str">
        <f>IF('[1]Data Checking'!EF105="","",'[1]Data Checking'!EF105)</f>
        <v/>
      </c>
      <c r="EC105" t="str">
        <f>IF('[1]Data Checking'!EG105="","",'[1]Data Checking'!EG105)</f>
        <v/>
      </c>
      <c r="ED105" t="str">
        <f>IF('[1]Data Checking'!EH105="","",'[1]Data Checking'!EH105)</f>
        <v/>
      </c>
      <c r="EE105" t="str">
        <f>IF('[1]Data Checking'!EI105="","",'[1]Data Checking'!EI105)</f>
        <v/>
      </c>
      <c r="EF105" t="str">
        <f>IF('[1]Data Checking'!EJ105="","",'[1]Data Checking'!EJ105)</f>
        <v/>
      </c>
      <c r="EG105" t="str">
        <f>IF('[1]Data Checking'!EK105="","",'[1]Data Checking'!EK105)</f>
        <v/>
      </c>
      <c r="EH105" t="str">
        <f>IF('[1]Data Checking'!EL105="","",'[1]Data Checking'!EL105)</f>
        <v/>
      </c>
      <c r="EI105" t="str">
        <f>IF('[1]Data Checking'!EM105="","",'[1]Data Checking'!EM105)</f>
        <v/>
      </c>
      <c r="EJ105" t="str">
        <f>IF('[1]Data Checking'!EN105="","",'[1]Data Checking'!EN105)</f>
        <v/>
      </c>
      <c r="EK105" t="str">
        <f>IF('[1]Data Checking'!EO105="","",'[1]Data Checking'!EO105)</f>
        <v/>
      </c>
      <c r="EL105" t="str">
        <f>IF('[1]Data Checking'!EP105="","",'[1]Data Checking'!EP105)</f>
        <v/>
      </c>
      <c r="EM105" t="str">
        <f>IF('[1]Data Checking'!EQ105="","",'[1]Data Checking'!EQ105)</f>
        <v/>
      </c>
      <c r="EN105" t="str">
        <f>IF('[1]Data Checking'!ER105="","",'[1]Data Checking'!ER105)</f>
        <v/>
      </c>
      <c r="EO105" t="str">
        <f>IF('[1]Data Checking'!ES105="","",'[1]Data Checking'!ES105)</f>
        <v/>
      </c>
      <c r="EP105" t="str">
        <f>IF('[1]Data Checking'!ET105="","",'[1]Data Checking'!ET105)</f>
        <v/>
      </c>
      <c r="EQ105" t="str">
        <f>IF('[1]Data Checking'!EU105="","",'[1]Data Checking'!EU105)</f>
        <v/>
      </c>
      <c r="ER105" t="str">
        <f>IF('[1]Data Checking'!EV105="","",'[1]Data Checking'!EV105)</f>
        <v/>
      </c>
      <c r="ES105" t="str">
        <f>IF('[1]Data Checking'!EW105="","",'[1]Data Checking'!EW105)</f>
        <v/>
      </c>
      <c r="ET105" t="str">
        <f>IF('[1]Data Checking'!EX105="","",'[1]Data Checking'!EX105)</f>
        <v/>
      </c>
      <c r="EU105" t="str">
        <f>IF('[1]Data Checking'!EY105="","",'[1]Data Checking'!EY105)</f>
        <v/>
      </c>
      <c r="EV105" t="str">
        <f>IF('[1]Data Checking'!EZ105="","",'[1]Data Checking'!EZ105)</f>
        <v/>
      </c>
      <c r="EW105" t="str">
        <f>IF('[1]Data Checking'!FA105="","",'[1]Data Checking'!FA105)</f>
        <v/>
      </c>
      <c r="EX105" t="str">
        <f>IF('[1]Data Checking'!FB105="","",'[1]Data Checking'!FB105)</f>
        <v/>
      </c>
      <c r="EY105" t="str">
        <f>IF('[1]Data Checking'!FC105="","",'[1]Data Checking'!FC105)</f>
        <v/>
      </c>
      <c r="EZ105" t="str">
        <f>IF('[1]Data Checking'!FD105="","",'[1]Data Checking'!FD105)</f>
        <v/>
      </c>
      <c r="FA105" t="str">
        <f>IF('[1]Data Checking'!FE105="","",'[1]Data Checking'!FE105)</f>
        <v/>
      </c>
      <c r="FB105" t="str">
        <f>IF('[1]Data Checking'!FF105="","",'[1]Data Checking'!FF105)</f>
        <v/>
      </c>
      <c r="FC105" t="str">
        <f>IF('[1]Data Checking'!FG105="","",'[1]Data Checking'!FG105)</f>
        <v/>
      </c>
      <c r="FD105" t="str">
        <f>IF('[1]Data Checking'!FH105="","",'[1]Data Checking'!FH105)</f>
        <v/>
      </c>
      <c r="FE105" t="str">
        <f>IF('[1]Data Checking'!FI105="","",'[1]Data Checking'!FI105)</f>
        <v/>
      </c>
      <c r="FF105" t="str">
        <f>IF('[1]Data Checking'!FJ105="","",'[1]Data Checking'!FJ105)</f>
        <v/>
      </c>
      <c r="FG105" t="str">
        <f>IF('[1]Data Checking'!FK105="","",'[1]Data Checking'!FK105)</f>
        <v/>
      </c>
      <c r="FH105" t="str">
        <f>IF('[1]Data Checking'!FL105="","",'[1]Data Checking'!FL105)</f>
        <v/>
      </c>
      <c r="FI105" t="str">
        <f>IF('[1]Data Checking'!FM105="","",'[1]Data Checking'!FM105)</f>
        <v/>
      </c>
      <c r="FJ105" t="str">
        <f>IF('[1]Data Checking'!FN105="","",'[1]Data Checking'!FN105)</f>
        <v/>
      </c>
      <c r="FK105" t="str">
        <f>IF('[1]Data Checking'!FO105="","",'[1]Data Checking'!FO105)</f>
        <v/>
      </c>
      <c r="FL105" t="str">
        <f>IF('[1]Data Checking'!FP105="","",'[1]Data Checking'!FP105)</f>
        <v/>
      </c>
      <c r="FM105" t="str">
        <f>IF('[1]Data Checking'!FQ105="","",'[1]Data Checking'!FQ105)</f>
        <v/>
      </c>
      <c r="FN105" t="str">
        <f>IF('[1]Data Checking'!FR105="","",'[1]Data Checking'!FR105)</f>
        <v/>
      </c>
      <c r="FO105" t="str">
        <f>IF('[1]Data Checking'!FS105="","",'[1]Data Checking'!FS105)</f>
        <v/>
      </c>
      <c r="FP105" t="str">
        <f>IF('[1]Data Checking'!FT105="","",'[1]Data Checking'!FT105)</f>
        <v/>
      </c>
      <c r="FQ105" t="str">
        <f>IF('[1]Data Checking'!FU105="","",'[1]Data Checking'!FU105)</f>
        <v/>
      </c>
      <c r="FR105" t="str">
        <f>IF('[1]Data Checking'!FV105="","",'[1]Data Checking'!FV105)</f>
        <v/>
      </c>
      <c r="FS105" t="str">
        <f>IF('[1]Data Checking'!FW105="","",'[1]Data Checking'!FW105)</f>
        <v/>
      </c>
      <c r="FT105" t="str">
        <f>IF('[1]Data Checking'!FX105="","",'[1]Data Checking'!FX105)</f>
        <v/>
      </c>
      <c r="FU105" t="str">
        <f>IF('[1]Data Checking'!FY105="","",'[1]Data Checking'!FY105)</f>
        <v/>
      </c>
      <c r="FV105" t="str">
        <f>IF('[1]Data Checking'!FZ105="","",'[1]Data Checking'!FZ105)</f>
        <v/>
      </c>
      <c r="FW105" t="str">
        <f>IF('[1]Data Checking'!GA105="","",'[1]Data Checking'!GA105)</f>
        <v/>
      </c>
      <c r="FX105" t="str">
        <f>IF('[1]Data Checking'!GB105="","",'[1]Data Checking'!GB105)</f>
        <v/>
      </c>
      <c r="FY105" t="str">
        <f>IF('[1]Data Checking'!GC105="","",'[1]Data Checking'!GC105)</f>
        <v/>
      </c>
      <c r="FZ105" t="str">
        <f>IF('[1]Data Checking'!GD105="","",'[1]Data Checking'!GD105)</f>
        <v/>
      </c>
      <c r="GA105" t="str">
        <f>IF('[1]Data Checking'!GE105="","",'[1]Data Checking'!GE105)</f>
        <v/>
      </c>
      <c r="GB105" t="str">
        <f>IF('[1]Data Checking'!GF105="","",'[1]Data Checking'!GF105)</f>
        <v/>
      </c>
      <c r="GC105" t="str">
        <f>IF('[1]Data Checking'!GG105="","",'[1]Data Checking'!GG105)</f>
        <v/>
      </c>
      <c r="GD105" t="str">
        <f>IF('[1]Data Checking'!GH105="","",'[1]Data Checking'!GH105)</f>
        <v/>
      </c>
      <c r="GE105" t="str">
        <f>IF('[1]Data Checking'!GI105="","",'[1]Data Checking'!GI105)</f>
        <v/>
      </c>
      <c r="GF105" t="str">
        <f>IF('[1]Data Checking'!GJ105="","",'[1]Data Checking'!GJ105)</f>
        <v/>
      </c>
      <c r="GG105" t="str">
        <f>IF('[1]Data Checking'!GK105="","",'[1]Data Checking'!GK105)</f>
        <v/>
      </c>
      <c r="GH105" t="str">
        <f>IF('[1]Data Checking'!GL105="","",'[1]Data Checking'!GL105)</f>
        <v/>
      </c>
      <c r="GI105" t="str">
        <f>IF('[1]Data Checking'!GM105="","",'[1]Data Checking'!GM105)</f>
        <v/>
      </c>
      <c r="GJ105" t="str">
        <f>IF('[1]Data Checking'!GN105="","",'[1]Data Checking'!GN105)</f>
        <v/>
      </c>
      <c r="GK105" t="str">
        <f>IF('[1]Data Checking'!GO105="","",'[1]Data Checking'!GO105)</f>
        <v/>
      </c>
      <c r="GL105" t="str">
        <f>IF('[1]Data Checking'!GP105="","",'[1]Data Checking'!GP105)</f>
        <v/>
      </c>
      <c r="GM105" t="str">
        <f>IF('[1]Data Checking'!GQ105="","",'[1]Data Checking'!GQ105)</f>
        <v/>
      </c>
      <c r="GN105" t="str">
        <f>IF('[1]Data Checking'!GR105="","",'[1]Data Checking'!GR105)</f>
        <v/>
      </c>
      <c r="GO105" t="str">
        <f>IF('[1]Data Checking'!GS105="","",'[1]Data Checking'!GS105)</f>
        <v/>
      </c>
      <c r="GP105" t="str">
        <f>IF('[1]Data Checking'!GT105="","",'[1]Data Checking'!GT105)</f>
        <v/>
      </c>
      <c r="GQ105" t="str">
        <f>IF('[1]Data Checking'!GU105="","",'[1]Data Checking'!GU105)</f>
        <v/>
      </c>
      <c r="GR105" t="str">
        <f>IF('[1]Data Checking'!GV105="","",'[1]Data Checking'!GV105)</f>
        <v/>
      </c>
      <c r="GS105" t="str">
        <f>IF('[1]Data Checking'!GW105="","",'[1]Data Checking'!GW105)</f>
        <v/>
      </c>
      <c r="GT105" t="str">
        <f>IF('[1]Data Checking'!GX105="","",'[1]Data Checking'!GX105)</f>
        <v/>
      </c>
      <c r="GU105" t="str">
        <f>IF('[1]Data Checking'!GY105="","",'[1]Data Checking'!GY105)</f>
        <v/>
      </c>
      <c r="GV105" t="str">
        <f>IF('[1]Data Checking'!GZ105="","",'[1]Data Checking'!GZ105)</f>
        <v/>
      </c>
      <c r="GW105" t="str">
        <f>IF('[1]Data Checking'!HA105="","",'[1]Data Checking'!HA105)</f>
        <v/>
      </c>
      <c r="GX105" t="str">
        <f>IF('[1]Data Checking'!HB105="","",'[1]Data Checking'!HB105)</f>
        <v/>
      </c>
      <c r="GY105" t="str">
        <f>IF('[1]Data Checking'!HC105="","",'[1]Data Checking'!HC105)</f>
        <v/>
      </c>
      <c r="GZ105" t="str">
        <f>IF('[1]Data Checking'!HD105="","",'[1]Data Checking'!HD105)</f>
        <v/>
      </c>
      <c r="HA105" t="str">
        <f>IF('[1]Data Checking'!HE105="","",'[1]Data Checking'!HE105)</f>
        <v/>
      </c>
      <c r="HB105" t="str">
        <f>IF('[1]Data Checking'!HF105="","",'[1]Data Checking'!HF105)</f>
        <v/>
      </c>
      <c r="HC105" t="str">
        <f>IF('[1]Data Checking'!HG105="","",'[1]Data Checking'!HG105)</f>
        <v/>
      </c>
      <c r="HD105" t="str">
        <f>IF('[1]Data Checking'!HH105="","",'[1]Data Checking'!HH105)</f>
        <v/>
      </c>
      <c r="HE105" t="str">
        <f>IF('[1]Data Checking'!HI105="","",'[1]Data Checking'!HI105)</f>
        <v/>
      </c>
      <c r="HF105" t="str">
        <f>IF('[1]Data Checking'!HJ105="","",'[1]Data Checking'!HJ105)</f>
        <v/>
      </c>
      <c r="HG105" t="str">
        <f>IF('[1]Data Checking'!HK105="","",'[1]Data Checking'!HK105)</f>
        <v/>
      </c>
      <c r="HH105" t="str">
        <f>IF('[1]Data Checking'!HL105="","",'[1]Data Checking'!HL105)</f>
        <v/>
      </c>
      <c r="HI105" t="str">
        <f>IF('[1]Data Checking'!HM105="","",'[1]Data Checking'!HM105)</f>
        <v/>
      </c>
      <c r="HJ105" t="str">
        <f>IF('[1]Data Checking'!HN105="","",'[1]Data Checking'!HN105)</f>
        <v/>
      </c>
      <c r="HK105" t="str">
        <f>IF('[1]Data Checking'!HO105="","",'[1]Data Checking'!HO105)</f>
        <v/>
      </c>
      <c r="HL105" t="str">
        <f>IF('[1]Data Checking'!HP105="","",'[1]Data Checking'!HP105)</f>
        <v/>
      </c>
      <c r="HM105" t="str">
        <f>IF('[1]Data Checking'!HQ105="","",'[1]Data Checking'!HQ105)</f>
        <v/>
      </c>
      <c r="HN105" t="str">
        <f>IF('[1]Data Checking'!HR105="","",'[1]Data Checking'!HR105)</f>
        <v/>
      </c>
      <c r="HO105" t="str">
        <f>IF('[1]Data Checking'!HS105="","",'[1]Data Checking'!HS105)</f>
        <v/>
      </c>
      <c r="HP105" t="str">
        <f>IF('[1]Data Checking'!HT105="","",'[1]Data Checking'!HT105)</f>
        <v/>
      </c>
      <c r="HQ105" t="str">
        <f>IF('[1]Data Checking'!HU105="","",'[1]Data Checking'!HU105)</f>
        <v/>
      </c>
      <c r="HR105" t="str">
        <f>IF('[1]Data Checking'!HV105="","",'[1]Data Checking'!HV105)</f>
        <v/>
      </c>
      <c r="HS105" t="str">
        <f>IF('[1]Data Checking'!HW105="","",'[1]Data Checking'!HW105)</f>
        <v/>
      </c>
      <c r="HT105" t="str">
        <f>IF('[1]Data Checking'!HX105="","",'[1]Data Checking'!HX105)</f>
        <v/>
      </c>
      <c r="HU105" t="str">
        <f>IF('[1]Data Checking'!HY105="","",'[1]Data Checking'!HY105)</f>
        <v/>
      </c>
      <c r="HV105" t="str">
        <f>IF('[1]Data Checking'!HZ105="","",'[1]Data Checking'!HZ105)</f>
        <v/>
      </c>
      <c r="HW105" t="str">
        <f>IF('[1]Data Checking'!IA105="","",'[1]Data Checking'!IA105)</f>
        <v/>
      </c>
      <c r="HX105" t="str">
        <f>IF('[1]Data Checking'!IB105="","",'[1]Data Checking'!IB105)</f>
        <v/>
      </c>
      <c r="HY105" t="str">
        <f>IF('[1]Data Checking'!IC105="","",'[1]Data Checking'!IC105)</f>
        <v/>
      </c>
      <c r="HZ105" t="str">
        <f>IF('[1]Data Checking'!ID105="","",'[1]Data Checking'!ID105)</f>
        <v/>
      </c>
      <c r="IA105" t="str">
        <f>IF('[1]Data Checking'!IE105="","",'[1]Data Checking'!IE105)</f>
        <v/>
      </c>
      <c r="IB105" t="str">
        <f>IF('[1]Data Checking'!IF105="","",'[1]Data Checking'!IF105)</f>
        <v/>
      </c>
      <c r="IC105" t="str">
        <f>IF('[1]Data Checking'!IG105="","",'[1]Data Checking'!IG105)</f>
        <v/>
      </c>
      <c r="ID105" t="str">
        <f>IF('[1]Data Checking'!IH105="","",'[1]Data Checking'!IH105)</f>
        <v/>
      </c>
      <c r="IE105" t="str">
        <f>IF('[1]Data Checking'!II105="","",'[1]Data Checking'!II105)</f>
        <v/>
      </c>
      <c r="IF105" t="str">
        <f>IF('[1]Data Checking'!IJ105="","",'[1]Data Checking'!IJ105)</f>
        <v/>
      </c>
      <c r="IG105" t="str">
        <f>IF('[1]Data Checking'!IK105="","",'[1]Data Checking'!IK105)</f>
        <v/>
      </c>
      <c r="IH105" t="str">
        <f>IF('[1]Data Checking'!IL105="","",'[1]Data Checking'!IL105)</f>
        <v/>
      </c>
      <c r="II105" t="str">
        <f>IF('[1]Data Checking'!IM105="","",'[1]Data Checking'!IM105)</f>
        <v/>
      </c>
      <c r="IJ105" t="str">
        <f>IF('[1]Data Checking'!IN105="","",'[1]Data Checking'!IN105)</f>
        <v/>
      </c>
      <c r="IK105" t="str">
        <f>IF('[1]Data Checking'!IO105="","",'[1]Data Checking'!IO105)</f>
        <v/>
      </c>
      <c r="IL105" t="str">
        <f>IF('[1]Data Checking'!IP105="","",'[1]Data Checking'!IP105)</f>
        <v/>
      </c>
      <c r="IM105" t="str">
        <f>IF('[1]Data Checking'!IQ105="","",'[1]Data Checking'!IQ105)</f>
        <v/>
      </c>
      <c r="IN105" t="str">
        <f>IF('[1]Data Checking'!IR105="","",'[1]Data Checking'!IR105)</f>
        <v/>
      </c>
      <c r="IO105" t="str">
        <f>IF('[1]Data Checking'!IS105="","",'[1]Data Checking'!IS105)</f>
        <v/>
      </c>
      <c r="IP105" t="str">
        <f>IF('[1]Data Checking'!IT105="","",'[1]Data Checking'!IT105)</f>
        <v/>
      </c>
      <c r="IQ105" t="str">
        <f>IF('[1]Data Checking'!IU105="","",'[1]Data Checking'!IU105)</f>
        <v/>
      </c>
      <c r="IR105" t="str">
        <f>IF('[1]Data Checking'!IV105="","",'[1]Data Checking'!IV105)</f>
        <v/>
      </c>
      <c r="IS105" t="str">
        <f>IF('[1]Data Checking'!IW105="","",'[1]Data Checking'!IW105)</f>
        <v/>
      </c>
      <c r="IT105" t="str">
        <f>IF('[1]Data Checking'!IX105="","",'[1]Data Checking'!IX105)</f>
        <v/>
      </c>
      <c r="IU105" t="str">
        <f>IF('[1]Data Checking'!IY105="","",'[1]Data Checking'!IY105)</f>
        <v/>
      </c>
      <c r="IV105" t="str">
        <f>IF('[1]Data Checking'!IZ105="","",'[1]Data Checking'!IZ105)</f>
        <v/>
      </c>
      <c r="IW105" t="str">
        <f>IF('[1]Data Checking'!JA105="","",'[1]Data Checking'!JA105)</f>
        <v/>
      </c>
      <c r="IX105" t="str">
        <f>IF('[1]Data Checking'!JB105="","",'[1]Data Checking'!JB105)</f>
        <v/>
      </c>
      <c r="IY105" t="str">
        <f>IF('[1]Data Checking'!JC105="","",'[1]Data Checking'!JC105)</f>
        <v/>
      </c>
      <c r="IZ105" t="str">
        <f>IF('[1]Data Checking'!JD105="","",'[1]Data Checking'!JD105)</f>
        <v/>
      </c>
      <c r="JA105" t="str">
        <f>IF('[1]Data Checking'!JE105="","",'[1]Data Checking'!JE105)</f>
        <v/>
      </c>
      <c r="JB105" t="str">
        <f>IF('[1]Data Checking'!JF105="","",'[1]Data Checking'!JF105)</f>
        <v>Oui</v>
      </c>
      <c r="JC105" t="str">
        <f>IF('[1]Data Checking'!JG105="","",'[1]Data Checking'!JG105)</f>
        <v>Oui, je vais parfois/souvent chercher l'eau</v>
      </c>
      <c r="JD105" t="str">
        <f>IF('[1]Data Checking'!JH105="","",'[1]Data Checking'!JH105)</f>
        <v>boutique ou kiosque privé</v>
      </c>
      <c r="JE105" t="str">
        <f>IF('[1]Data Checking'!JI105="","",'[1]Data Checking'!JI105)</f>
        <v/>
      </c>
      <c r="JF105" t="str">
        <f>IF('[1]Data Checking'!JJ105="","",'[1]Data Checking'!JJ105)</f>
        <v>boutique</v>
      </c>
      <c r="JG105" t="str">
        <f>IF('[1]Data Checking'!JK105="","",'[1]Data Checking'!JK105)</f>
        <v>boutik / kiòs priwe</v>
      </c>
      <c r="JH105" t="str">
        <f>IF('[1]Data Checking'!JL105="","",'[1]Data Checking'!JL105)</f>
        <v>boutik / kiòs priwe</v>
      </c>
      <c r="JI105" t="str">
        <f>IF('[1]Data Checking'!JM105="","",'[1]Data Checking'!JM105)</f>
        <v>L'eau est de meilleure qualité</v>
      </c>
      <c r="JJ105" t="str">
        <f>IF('[1]Data Checking'!JN105="","",'[1]Data Checking'!JN105)</f>
        <v/>
      </c>
      <c r="JK105" t="str">
        <f>IF('[1]Data Checking'!JO105="","",'[1]Data Checking'!JO105)</f>
        <v>Moins de 15 min au total</v>
      </c>
      <c r="JL105" t="str">
        <f>IF('[1]Data Checking'!JP105="","",'[1]Data Checking'!JP105)</f>
        <v>gros bidon de 5 gallons (18,9 L)</v>
      </c>
      <c r="JM105" t="str">
        <f>IF('[1]Data Checking'!JQ105="","",'[1]Data Checking'!JQ105)</f>
        <v>5gal</v>
      </c>
      <c r="JN105" t="str">
        <f>IF('[1]Data Checking'!JR105="","",'[1]Data Checking'!JR105)</f>
        <v>bidon ki vo 5 galon (18,9L)</v>
      </c>
      <c r="JO105" t="str">
        <f>IF('[1]Data Checking'!JS105="","",'[1]Data Checking'!JS105)</f>
        <v/>
      </c>
      <c r="JP105" t="str">
        <f>IF('[1]Data Checking'!JT105="","",'[1]Data Checking'!JT105)</f>
        <v/>
      </c>
      <c r="JQ105" t="str">
        <f>IF('[1]Data Checking'!JU105="","",'[1]Data Checking'!JU105)</f>
        <v/>
      </c>
      <c r="JR105" t="str">
        <f>IF('[1]Data Checking'!JV105="","",'[1]Data Checking'!JV105)</f>
        <v/>
      </c>
      <c r="JS105" t="str">
        <f>IF('[1]Data Checking'!JW105="","",'[1]Data Checking'!JW105)</f>
        <v/>
      </c>
      <c r="JT105">
        <f>IF('[1]Data Checking'!JX105="","",'[1]Data Checking'!JX105)</f>
        <v>50</v>
      </c>
      <c r="JU105">
        <f>IF('[1]Data Checking'!JY105="","",'[1]Data Checking'!JY105)</f>
        <v>10</v>
      </c>
      <c r="JV105" t="str">
        <f>IF('[1]Data Checking'!JZ105="","",'[1]Data Checking'!JZ105)</f>
        <v/>
      </c>
      <c r="JW105" t="str">
        <f>IF('[1]Data Checking'!KA105="","",'[1]Data Checking'!KA105)</f>
        <v>NA</v>
      </c>
      <c r="JX105">
        <f>IF('[1]Data Checking'!KB105="","",'[1]Data Checking'!KB105)</f>
        <v>10</v>
      </c>
      <c r="JY105" t="str">
        <f>IF('[1]Data Checking'!KC105="","",'[1]Data Checking'!KC105)</f>
        <v>Oui</v>
      </c>
      <c r="JZ105" t="str">
        <f>IF('[1]Data Checking'!KD105="","",'[1]Data Checking'!KD105)</f>
        <v/>
      </c>
      <c r="KA105" t="str">
        <f>IF('[1]Data Checking'!KE105="","",'[1]Data Checking'!KE105)</f>
        <v>Oui</v>
      </c>
      <c r="KB105" t="str">
        <f>IF('[1]Data Checking'!KF105="","",'[1]Data Checking'!KF105)</f>
        <v>Problèmes de transport</v>
      </c>
      <c r="KC105">
        <f>IF('[1]Data Checking'!KG105="","",'[1]Data Checking'!KG105)</f>
        <v>0</v>
      </c>
      <c r="KD105">
        <f>IF('[1]Data Checking'!KH105="","",'[1]Data Checking'!KH105)</f>
        <v>1</v>
      </c>
      <c r="KE105">
        <f>IF('[1]Data Checking'!KI105="","",'[1]Data Checking'!KI105)</f>
        <v>0</v>
      </c>
      <c r="KF105">
        <f>IF('[1]Data Checking'!KJ105="","",'[1]Data Checking'!KJ105)</f>
        <v>0</v>
      </c>
      <c r="KG105">
        <f>IF('[1]Data Checking'!KK105="","",'[1]Data Checking'!KK105)</f>
        <v>0</v>
      </c>
      <c r="KH105">
        <f>IF('[1]Data Checking'!KL105="","",'[1]Data Checking'!KL105)</f>
        <v>0</v>
      </c>
      <c r="KI105">
        <f>IF('[1]Data Checking'!KM105="","",'[1]Data Checking'!KM105)</f>
        <v>0</v>
      </c>
      <c r="KJ105">
        <f>IF('[1]Data Checking'!KN105="","",'[1]Data Checking'!KN105)</f>
        <v>0</v>
      </c>
      <c r="KK105">
        <f>IF('[1]Data Checking'!KO105="","",'[1]Data Checking'!KO105)</f>
        <v>0</v>
      </c>
      <c r="KL105">
        <f>IF('[1]Data Checking'!KP105="","",'[1]Data Checking'!KP105)</f>
        <v>0</v>
      </c>
      <c r="KM105">
        <f>IF('[1]Data Checking'!KQ105="","",'[1]Data Checking'!KQ105)</f>
        <v>0</v>
      </c>
      <c r="KN105" t="str">
        <f>IF('[1]Data Checking'!KR105="","",'[1]Data Checking'!KR105)</f>
        <v/>
      </c>
      <c r="KO105" t="str">
        <f>IF('[1]Data Checking'!KS105="","",'[1]Data Checking'!KS105)</f>
        <v>Non</v>
      </c>
      <c r="KP105" t="str">
        <f>IF('[1]Data Checking'!KT105="","",'[1]Data Checking'!KT105)</f>
        <v/>
      </c>
      <c r="KQ105" t="str">
        <f>IF('[1]Data Checking'!KU105="","",'[1]Data Checking'!KU105)</f>
        <v/>
      </c>
      <c r="KR105" t="str">
        <f>IF('[1]Data Checking'!KV105="","",'[1]Data Checking'!KV105)</f>
        <v/>
      </c>
      <c r="KS105" t="str">
        <f>IF('[1]Data Checking'!KW105="","",'[1]Data Checking'!KW105)</f>
        <v/>
      </c>
      <c r="KT105" t="str">
        <f>IF('[1]Data Checking'!KX105="","",'[1]Data Checking'!KX105)</f>
        <v/>
      </c>
      <c r="KU105" t="str">
        <f>IF('[1]Data Checking'!KY105="","",'[1]Data Checking'!KY105)</f>
        <v/>
      </c>
      <c r="KV105" t="str">
        <f>IF('[1]Data Checking'!KZ105="","",'[1]Data Checking'!KZ105)</f>
        <v/>
      </c>
      <c r="KW105" t="str">
        <f>IF('[1]Data Checking'!LA105="","",'[1]Data Checking'!LA105)</f>
        <v/>
      </c>
      <c r="KX105" t="str">
        <f>IF('[1]Data Checking'!LB105="","",'[1]Data Checking'!LB105)</f>
        <v/>
      </c>
      <c r="KY105" t="str">
        <f>IF('[1]Data Checking'!LC105="","",'[1]Data Checking'!LC105)</f>
        <v/>
      </c>
      <c r="KZ105" t="str">
        <f>IF('[1]Data Checking'!LD105="","",'[1]Data Checking'!LD105)</f>
        <v/>
      </c>
      <c r="LA105" t="str">
        <f>IF('[1]Data Checking'!LE105="","",'[1]Data Checking'!LE105)</f>
        <v/>
      </c>
      <c r="LB105" t="str">
        <f>IF('[1]Data Checking'!LF105="","",'[1]Data Checking'!LF105)</f>
        <v/>
      </c>
      <c r="LC105">
        <f>IF('[1]Data Checking'!LG105="","",'[1]Data Checking'!LG105)</f>
        <v>8</v>
      </c>
      <c r="LD105" t="str">
        <f>IF('[1]Data Checking'!LH105="","",'[1]Data Checking'!LH105)</f>
        <v>Riz Mais Blé Sucre Haricot noir Haricot rouge Huile Farine de blé</v>
      </c>
      <c r="LE105">
        <f>IF('[1]Data Checking'!LI105="","",'[1]Data Checking'!LI105)</f>
        <v>1</v>
      </c>
      <c r="LF105">
        <f>IF('[1]Data Checking'!LJ105="","",'[1]Data Checking'!LJ105)</f>
        <v>1</v>
      </c>
      <c r="LG105">
        <f>IF('[1]Data Checking'!LK105="","",'[1]Data Checking'!LK105)</f>
        <v>1</v>
      </c>
      <c r="LH105">
        <f>IF('[1]Data Checking'!LL105="","",'[1]Data Checking'!LL105)</f>
        <v>1</v>
      </c>
      <c r="LI105">
        <f>IF('[1]Data Checking'!LM105="","",'[1]Data Checking'!LM105)</f>
        <v>1</v>
      </c>
      <c r="LJ105">
        <f>IF('[1]Data Checking'!LN105="","",'[1]Data Checking'!LN105)</f>
        <v>1</v>
      </c>
      <c r="LK105">
        <f>IF('[1]Data Checking'!LO105="","",'[1]Data Checking'!LO105)</f>
        <v>1</v>
      </c>
      <c r="LL105">
        <f>IF('[1]Data Checking'!LP105="","",'[1]Data Checking'!LP105)</f>
        <v>1</v>
      </c>
      <c r="LM105">
        <f>IF('[1]Data Checking'!LQ105="","",'[1]Data Checking'!LQ105)</f>
        <v>0</v>
      </c>
      <c r="LN105">
        <f>IF('[1]Data Checking'!LR105="","",'[1]Data Checking'!LR105)</f>
        <v>0</v>
      </c>
      <c r="LO105">
        <f>IF('[1]Data Checking'!LS105="","",'[1]Data Checking'!LS105)</f>
        <v>3</v>
      </c>
      <c r="LP105">
        <f>IF('[1]Data Checking'!LT105="","",'[1]Data Checking'!LT105)</f>
        <v>9</v>
      </c>
      <c r="LQ105">
        <f>IF('[1]Data Checking'!LU105="","",'[1]Data Checking'!LU105)</f>
        <v>2</v>
      </c>
      <c r="LR105">
        <f>IF('[1]Data Checking'!LV105="","",'[1]Data Checking'!LV105)</f>
        <v>2</v>
      </c>
      <c r="LS105">
        <f>IF('[1]Data Checking'!LW105="","",'[1]Data Checking'!LW105)</f>
        <v>3</v>
      </c>
      <c r="LT105">
        <f>IF('[1]Data Checking'!LX105="","",'[1]Data Checking'!LX105)</f>
        <v>3</v>
      </c>
      <c r="LU105">
        <f>IF('[1]Data Checking'!LY105="","",'[1]Data Checking'!LY105)</f>
        <v>3</v>
      </c>
      <c r="LV105">
        <f>IF('[1]Data Checking'!LZ105="","",'[1]Data Checking'!LZ105)</f>
        <v>2</v>
      </c>
      <c r="LW105" t="str">
        <f>IF('[1]Data Checking'!MA105="","",'[1]Data Checking'!MA105)</f>
        <v>Savon lessive Serviettes hygiéniques (femmes) Chlore en grain Dentifrice Papier toilette Déodorant</v>
      </c>
      <c r="LX105">
        <f>IF('[1]Data Checking'!MB105="","",'[1]Data Checking'!MB105)</f>
        <v>1</v>
      </c>
      <c r="LY105">
        <f>IF('[1]Data Checking'!MC105="","",'[1]Data Checking'!MC105)</f>
        <v>1</v>
      </c>
      <c r="LZ105">
        <f>IF('[1]Data Checking'!MD105="","",'[1]Data Checking'!MD105)</f>
        <v>0</v>
      </c>
      <c r="MA105">
        <f>IF('[1]Data Checking'!ME105="","",'[1]Data Checking'!ME105)</f>
        <v>1</v>
      </c>
      <c r="MB105">
        <f>IF('[1]Data Checking'!MF105="","",'[1]Data Checking'!MF105)</f>
        <v>1</v>
      </c>
      <c r="MC105">
        <f>IF('[1]Data Checking'!MG105="","",'[1]Data Checking'!MG105)</f>
        <v>1</v>
      </c>
      <c r="MD105">
        <f>IF('[1]Data Checking'!MH105="","",'[1]Data Checking'!MH105)</f>
        <v>1</v>
      </c>
      <c r="ME105">
        <f>IF('[1]Data Checking'!MI105="","",'[1]Data Checking'!MI105)</f>
        <v>0</v>
      </c>
      <c r="MF105">
        <f>IF('[1]Data Checking'!MJ105="","",'[1]Data Checking'!MJ105)</f>
        <v>0</v>
      </c>
      <c r="MG105">
        <f>IF('[1]Data Checking'!MK105="","",'[1]Data Checking'!MK105)</f>
        <v>0</v>
      </c>
      <c r="MH105">
        <f>IF('[1]Data Checking'!ML105="","",'[1]Data Checking'!ML105)</f>
        <v>2</v>
      </c>
      <c r="MI105">
        <f>IF('[1]Data Checking'!MM105="","",'[1]Data Checking'!MM105)</f>
        <v>15</v>
      </c>
      <c r="MJ105" t="str">
        <f>IF('[1]Data Checking'!MN105="","",'[1]Data Checking'!MN105)</f>
        <v/>
      </c>
      <c r="MK105">
        <f>IF('[1]Data Checking'!MO105="","",'[1]Data Checking'!MO105)</f>
        <v>28</v>
      </c>
      <c r="ML105">
        <f>IF('[1]Data Checking'!MP105="","",'[1]Data Checking'!MP105)</f>
        <v>5</v>
      </c>
      <c r="MM105">
        <f>IF('[1]Data Checking'!MQ105="","",'[1]Data Checking'!MQ105)</f>
        <v>5</v>
      </c>
      <c r="MN105">
        <f>IF('[1]Data Checking'!MR105="","",'[1]Data Checking'!MR105)</f>
        <v>3</v>
      </c>
      <c r="MO105" t="str">
        <f>IF('[1]Data Checking'!MS105="","",'[1]Data Checking'!MS105)</f>
        <v/>
      </c>
      <c r="MP105" t="str">
        <f>IF('[1]Data Checking'!MT105="","",'[1]Data Checking'!MT105)</f>
        <v>Aucun</v>
      </c>
      <c r="MQ105">
        <f>IF('[1]Data Checking'!MU105="","",'[1]Data Checking'!MU105)</f>
        <v>0</v>
      </c>
      <c r="MR105">
        <f>IF('[1]Data Checking'!MV105="","",'[1]Data Checking'!MV105)</f>
        <v>0</v>
      </c>
      <c r="MS105">
        <f>IF('[1]Data Checking'!MW105="","",'[1]Data Checking'!MW105)</f>
        <v>0</v>
      </c>
      <c r="MT105">
        <f>IF('[1]Data Checking'!MX105="","",'[1]Data Checking'!MX105)</f>
        <v>0</v>
      </c>
      <c r="MU105">
        <f>IF('[1]Data Checking'!MY105="","",'[1]Data Checking'!MY105)</f>
        <v>0</v>
      </c>
      <c r="MV105">
        <f>IF('[1]Data Checking'!MZ105="","",'[1]Data Checking'!MZ105)</f>
        <v>0</v>
      </c>
      <c r="MW105">
        <f>IF('[1]Data Checking'!NA105="","",'[1]Data Checking'!NA105)</f>
        <v>0</v>
      </c>
      <c r="MX105">
        <f>IF('[1]Data Checking'!NB105="","",'[1]Data Checking'!NB105)</f>
        <v>0</v>
      </c>
      <c r="MY105">
        <f>IF('[1]Data Checking'!NC105="","",'[1]Data Checking'!NC105)</f>
        <v>0</v>
      </c>
      <c r="MZ105">
        <f>IF('[1]Data Checking'!ND105="","",'[1]Data Checking'!ND105)</f>
        <v>0</v>
      </c>
      <c r="NA105">
        <f>IF('[1]Data Checking'!NE105="","",'[1]Data Checking'!NE105)</f>
        <v>0</v>
      </c>
      <c r="NB105">
        <f>IF('[1]Data Checking'!NF105="","",'[1]Data Checking'!NF105)</f>
        <v>0</v>
      </c>
      <c r="NC105">
        <f>IF('[1]Data Checking'!NG105="","",'[1]Data Checking'!NG105)</f>
        <v>1</v>
      </c>
      <c r="ND105" t="str">
        <f>IF('[1]Data Checking'!NH105="","",'[1]Data Checking'!NH105)</f>
        <v/>
      </c>
      <c r="NE105" t="str">
        <f>IF('[1]Data Checking'!NI105="","",'[1]Data Checking'!NI105)</f>
        <v/>
      </c>
      <c r="NF105" t="str">
        <f>IF('[1]Data Checking'!NJ105="","",'[1]Data Checking'!NJ105)</f>
        <v/>
      </c>
      <c r="NG105" t="str">
        <f>IF('[1]Data Checking'!NK105="","",'[1]Data Checking'!NK105)</f>
        <v/>
      </c>
      <c r="NH105" t="str">
        <f>IF('[1]Data Checking'!NL105="","",'[1]Data Checking'!NL105)</f>
        <v/>
      </c>
      <c r="NI105" t="str">
        <f>IF('[1]Data Checking'!NM105="","",'[1]Data Checking'!NM105)</f>
        <v/>
      </c>
      <c r="NJ105" t="str">
        <f>IF('[1]Data Checking'!NN105="","",'[1]Data Checking'!NN105)</f>
        <v/>
      </c>
      <c r="NK105" t="str">
        <f>IF('[1]Data Checking'!NO105="","",'[1]Data Checking'!NO105)</f>
        <v/>
      </c>
      <c r="NL105" t="str">
        <f>IF('[1]Data Checking'!NP105="","",'[1]Data Checking'!NP105)</f>
        <v/>
      </c>
      <c r="NM105" t="str">
        <f>IF('[1]Data Checking'!NQ105="","",'[1]Data Checking'!NQ105)</f>
        <v/>
      </c>
      <c r="NN105" t="str">
        <f>IF('[1]Data Checking'!NR105="","",'[1]Data Checking'!NR105)</f>
        <v/>
      </c>
      <c r="NO105" t="str">
        <f>IF('[1]Data Checking'!NS105="","",'[1]Data Checking'!NS105)</f>
        <v>Aucun</v>
      </c>
      <c r="NP105">
        <f>IF('[1]Data Checking'!NT105="","",'[1]Data Checking'!NT105)</f>
        <v>0</v>
      </c>
      <c r="NQ105">
        <f>IF('[1]Data Checking'!NU105="","",'[1]Data Checking'!NU105)</f>
        <v>0</v>
      </c>
      <c r="NR105">
        <f>IF('[1]Data Checking'!NV105="","",'[1]Data Checking'!NV105)</f>
        <v>0</v>
      </c>
      <c r="NS105">
        <f>IF('[1]Data Checking'!NW105="","",'[1]Data Checking'!NW105)</f>
        <v>0</v>
      </c>
      <c r="NT105">
        <f>IF('[1]Data Checking'!NX105="","",'[1]Data Checking'!NX105)</f>
        <v>0</v>
      </c>
      <c r="NU105">
        <f>IF('[1]Data Checking'!NY105="","",'[1]Data Checking'!NY105)</f>
        <v>0</v>
      </c>
      <c r="NV105">
        <f>IF('[1]Data Checking'!NZ105="","",'[1]Data Checking'!NZ105)</f>
        <v>0</v>
      </c>
      <c r="NW105">
        <f>IF('[1]Data Checking'!OA105="","",'[1]Data Checking'!OA105)</f>
        <v>0</v>
      </c>
      <c r="NX105">
        <f>IF('[1]Data Checking'!OB105="","",'[1]Data Checking'!OB105)</f>
        <v>0</v>
      </c>
      <c r="NY105">
        <f>IF('[1]Data Checking'!OC105="","",'[1]Data Checking'!OC105)</f>
        <v>0</v>
      </c>
      <c r="NZ105">
        <f>IF('[1]Data Checking'!OD105="","",'[1]Data Checking'!OD105)</f>
        <v>1</v>
      </c>
      <c r="OA105" t="str">
        <f>IF('[1]Data Checking'!OE105="","",'[1]Data Checking'!OE105)</f>
        <v/>
      </c>
      <c r="OB105" t="str">
        <f>IF('[1]Data Checking'!OF105="","",'[1]Data Checking'!OF105)</f>
        <v/>
      </c>
      <c r="OC105" t="str">
        <f>IF('[1]Data Checking'!OG105="","",'[1]Data Checking'!OG105)</f>
        <v/>
      </c>
      <c r="OD105" t="str">
        <f>IF('[1]Data Checking'!OH105="","",'[1]Data Checking'!OH105)</f>
        <v/>
      </c>
      <c r="OE105" t="str">
        <f>IF('[1]Data Checking'!OI105="","",'[1]Data Checking'!OI105)</f>
        <v/>
      </c>
      <c r="OF105" t="str">
        <f>IF('[1]Data Checking'!OJ105="","",'[1]Data Checking'!OJ105)</f>
        <v/>
      </c>
      <c r="OG105" t="str">
        <f>IF('[1]Data Checking'!OK105="","",'[1]Data Checking'!OK105)</f>
        <v/>
      </c>
      <c r="OH105" t="str">
        <f>IF('[1]Data Checking'!OL105="","",'[1]Data Checking'!OL105)</f>
        <v/>
      </c>
      <c r="OI105" t="str">
        <f>IF('[1]Data Checking'!OM105="","",'[1]Data Checking'!OM105)</f>
        <v/>
      </c>
      <c r="OJ105" t="str">
        <f>IF('[1]Data Checking'!ON105="","",'[1]Data Checking'!ON105)</f>
        <v>Médicaments douleur (aspirine, …)</v>
      </c>
      <c r="OK105">
        <f>IF('[1]Data Checking'!OO105="","",'[1]Data Checking'!OO105)</f>
        <v>1</v>
      </c>
      <c r="OL105">
        <f>IF('[1]Data Checking'!OP105="","",'[1]Data Checking'!OP105)</f>
        <v>0</v>
      </c>
      <c r="OM105">
        <f>IF('[1]Data Checking'!OQ105="","",'[1]Data Checking'!OQ105)</f>
        <v>0</v>
      </c>
      <c r="ON105">
        <f>IF('[1]Data Checking'!OR105="","",'[1]Data Checking'!OR105)</f>
        <v>0</v>
      </c>
      <c r="OO105">
        <f>IF('[1]Data Checking'!OS105="","",'[1]Data Checking'!OS105)</f>
        <v>0</v>
      </c>
      <c r="OP105">
        <f>IF('[1]Data Checking'!OT105="","",'[1]Data Checking'!OT105)</f>
        <v>0</v>
      </c>
      <c r="OQ105">
        <f>IF('[1]Data Checking'!OU105="","",'[1]Data Checking'!OU105)</f>
        <v>0</v>
      </c>
      <c r="OR105">
        <f>IF('[1]Data Checking'!OV105="","",'[1]Data Checking'!OV105)</f>
        <v>0</v>
      </c>
      <c r="OS105">
        <f>IF('[1]Data Checking'!OW105="","",'[1]Data Checking'!OW105)</f>
        <v>0</v>
      </c>
      <c r="OT105" t="str">
        <f>IF('[1]Data Checking'!OX105="","",'[1]Data Checking'!OX105)</f>
        <v/>
      </c>
      <c r="OU105" t="str">
        <f>IF('[1]Data Checking'!OY105="","",'[1]Data Checking'!OY105)</f>
        <v>Radio Lampe torche</v>
      </c>
      <c r="OV105">
        <f>IF('[1]Data Checking'!OZ105="","",'[1]Data Checking'!OZ105)</f>
        <v>1</v>
      </c>
      <c r="OW105">
        <f>IF('[1]Data Checking'!PA105="","",'[1]Data Checking'!PA105)</f>
        <v>0</v>
      </c>
      <c r="OX105">
        <f>IF('[1]Data Checking'!PB105="","",'[1]Data Checking'!PB105)</f>
        <v>0</v>
      </c>
      <c r="OY105">
        <f>IF('[1]Data Checking'!PC105="","",'[1]Data Checking'!PC105)</f>
        <v>1</v>
      </c>
      <c r="OZ105">
        <f>IF('[1]Data Checking'!PD105="","",'[1]Data Checking'!PD105)</f>
        <v>0</v>
      </c>
      <c r="PA105">
        <f>IF('[1]Data Checking'!PE105="","",'[1]Data Checking'!PE105)</f>
        <v>0</v>
      </c>
      <c r="PB105">
        <f>IF('[1]Data Checking'!PF105="","",'[1]Data Checking'!PF105)</f>
        <v>2</v>
      </c>
      <c r="PC105" t="str">
        <f>IF('[1]Data Checking'!PG105="","",'[1]Data Checking'!PG105)</f>
        <v/>
      </c>
      <c r="PD105" t="str">
        <f>IF('[1]Data Checking'!PH105="","",'[1]Data Checking'!PH105)</f>
        <v/>
      </c>
      <c r="PE105">
        <f>IF('[1]Data Checking'!PI105="","",'[1]Data Checking'!PI105)</f>
        <v>1</v>
      </c>
      <c r="PF105" t="str">
        <f>IF('[1]Data Checking'!PJ105="","",'[1]Data Checking'!PJ105)</f>
        <v>Aucun</v>
      </c>
      <c r="PG105">
        <f>IF('[1]Data Checking'!PK105="","",'[1]Data Checking'!PK105)</f>
        <v>0</v>
      </c>
      <c r="PH105">
        <f>IF('[1]Data Checking'!PL105="","",'[1]Data Checking'!PL105)</f>
        <v>0</v>
      </c>
      <c r="PI105">
        <f>IF('[1]Data Checking'!PM105="","",'[1]Data Checking'!PM105)</f>
        <v>0</v>
      </c>
      <c r="PJ105">
        <f>IF('[1]Data Checking'!PN105="","",'[1]Data Checking'!PN105)</f>
        <v>0</v>
      </c>
      <c r="PK105">
        <f>IF('[1]Data Checking'!PO105="","",'[1]Data Checking'!PO105)</f>
        <v>0</v>
      </c>
      <c r="PL105">
        <f>IF('[1]Data Checking'!PP105="","",'[1]Data Checking'!PP105)</f>
        <v>0</v>
      </c>
      <c r="PM105">
        <f>IF('[1]Data Checking'!PQ105="","",'[1]Data Checking'!PQ105)</f>
        <v>0</v>
      </c>
      <c r="PN105">
        <f>IF('[1]Data Checking'!PR105="","",'[1]Data Checking'!PR105)</f>
        <v>0</v>
      </c>
      <c r="PO105">
        <f>IF('[1]Data Checking'!PS105="","",'[1]Data Checking'!PS105)</f>
        <v>1</v>
      </c>
      <c r="PP105" t="str">
        <f>IF('[1]Data Checking'!PT105="","",'[1]Data Checking'!PT105)</f>
        <v/>
      </c>
      <c r="PQ105" t="str">
        <f>IF('[1]Data Checking'!PU105="","",'[1]Data Checking'!PU105)</f>
        <v/>
      </c>
      <c r="PR105" t="str">
        <f>IF('[1]Data Checking'!PV105="","",'[1]Data Checking'!PV105)</f>
        <v/>
      </c>
      <c r="PS105" t="str">
        <f>IF('[1]Data Checking'!PW105="","",'[1]Data Checking'!PW105)</f>
        <v/>
      </c>
      <c r="PT105" t="str">
        <f>IF('[1]Data Checking'!PX105="","",'[1]Data Checking'!PX105)</f>
        <v/>
      </c>
      <c r="PU105" t="str">
        <f>IF('[1]Data Checking'!PY105="","",'[1]Data Checking'!PY105)</f>
        <v/>
      </c>
      <c r="PV105" t="str">
        <f>IF('[1]Data Checking'!PZ105="","",'[1]Data Checking'!PZ105)</f>
        <v/>
      </c>
      <c r="PW105" t="str">
        <f>IF('[1]Data Checking'!QA105="","",'[1]Data Checking'!QA105)</f>
        <v/>
      </c>
      <c r="PX105" t="str">
        <f>IF('[1]Data Checking'!QB105="","",'[1]Data Checking'!QB105)</f>
        <v/>
      </c>
      <c r="PY105" t="str">
        <f>IF('[1]Data Checking'!QC105="","",'[1]Data Checking'!QC105)</f>
        <v/>
      </c>
      <c r="PZ105" t="str">
        <f>IF('[1]Data Checking'!QD105="","",'[1]Data Checking'!QD105)</f>
        <v/>
      </c>
      <c r="QA105" t="str">
        <f>IF('[1]Data Checking'!QE105="","",'[1]Data Checking'!QE105)</f>
        <v/>
      </c>
      <c r="QB105" t="str">
        <f>IF('[1]Data Checking'!QF105="","",'[1]Data Checking'!QF105)</f>
        <v/>
      </c>
      <c r="QC105" t="str">
        <f>IF('[1]Data Checking'!QG105="","",'[1]Data Checking'!QG105)</f>
        <v/>
      </c>
      <c r="QD105" t="str">
        <f>IF('[1]Data Checking'!QH105="","",'[1]Data Checking'!QH105)</f>
        <v/>
      </c>
      <c r="QE105" t="str">
        <f>IF('[1]Data Checking'!QI105="","",'[1]Data Checking'!QI105)</f>
        <v/>
      </c>
      <c r="QF105" t="str">
        <f>IF('[1]Data Checking'!QJ105="","",'[1]Data Checking'!QJ105)</f>
        <v/>
      </c>
      <c r="QG105" t="str">
        <f>IF('[1]Data Checking'!QK105="","",'[1]Data Checking'!QK105)</f>
        <v/>
      </c>
      <c r="QH105" t="str">
        <f>IF('[1]Data Checking'!QL105="","",'[1]Data Checking'!QL105)</f>
        <v/>
      </c>
      <c r="QI105" t="str">
        <f>IF('[1]Data Checking'!QM105="","",'[1]Data Checking'!QM105)</f>
        <v/>
      </c>
      <c r="QJ105" t="str">
        <f>IF('[1]Data Checking'!QN105="","",'[1]Data Checking'!QN105)</f>
        <v/>
      </c>
      <c r="QK105" t="str">
        <f>IF('[1]Data Checking'!QO105="","",'[1]Data Checking'!QO105)</f>
        <v/>
      </c>
      <c r="QL105" t="str">
        <f>IF('[1]Data Checking'!QP105="","",'[1]Data Checking'!QP105)</f>
        <v/>
      </c>
      <c r="QM105" t="str">
        <f>IF('[1]Data Checking'!QQ105="","",'[1]Data Checking'!QQ105)</f>
        <v/>
      </c>
      <c r="QN105" t="str">
        <f>IF('[1]Data Checking'!QR105="","",'[1]Data Checking'!QR105)</f>
        <v/>
      </c>
      <c r="QO105" t="str">
        <f>IF('[1]Data Checking'!QS105="","",'[1]Data Checking'!QS105)</f>
        <v/>
      </c>
      <c r="QP105" t="str">
        <f>IF('[1]Data Checking'!QT105="","",'[1]Data Checking'!QT105)</f>
        <v/>
      </c>
      <c r="QQ105" t="str">
        <f>IF('[1]Data Checking'!QU105="","",'[1]Data Checking'!QU105)</f>
        <v/>
      </c>
      <c r="QR105" t="str">
        <f>IF('[1]Data Checking'!QV105="","",'[1]Data Checking'!QV105)</f>
        <v/>
      </c>
      <c r="QS105" t="str">
        <f>IF('[1]Data Checking'!QW105="","",'[1]Data Checking'!QW105)</f>
        <v/>
      </c>
      <c r="QT105" t="str">
        <f>IF('[1]Data Checking'!QX105="","",'[1]Data Checking'!QX105)</f>
        <v/>
      </c>
      <c r="QU105" t="str">
        <f>IF('[1]Data Checking'!QY105="","",'[1]Data Checking'!QY105)</f>
        <v/>
      </c>
      <c r="QV105" t="str">
        <f>IF('[1]Data Checking'!QZ105="","",'[1]Data Checking'!QZ105)</f>
        <v/>
      </c>
      <c r="QW105" t="str">
        <f>IF('[1]Data Checking'!RA105="","",'[1]Data Checking'!RA105)</f>
        <v/>
      </c>
      <c r="QX105" t="str">
        <f>IF('[1]Data Checking'!RB105="","",'[1]Data Checking'!RB105)</f>
        <v/>
      </c>
      <c r="QY105" t="str">
        <f>IF('[1]Data Checking'!RC105="","",'[1]Data Checking'!RC105)</f>
        <v/>
      </c>
      <c r="QZ105" t="str">
        <f>IF('[1]Data Checking'!RD105="","",'[1]Data Checking'!RD105)</f>
        <v/>
      </c>
      <c r="RA105" t="str">
        <f>IF('[1]Data Checking'!RE105="","",'[1]Data Checking'!RE105)</f>
        <v/>
      </c>
      <c r="RB105" t="str">
        <f>IF('[1]Data Checking'!RF105="","",'[1]Data Checking'!RF105)</f>
        <v/>
      </c>
      <c r="RC105" t="str">
        <f>IF('[1]Data Checking'!RG105="","",'[1]Data Checking'!RG105)</f>
        <v/>
      </c>
      <c r="RD105" t="str">
        <f>IF('[1]Data Checking'!RH105="","",'[1]Data Checking'!RH105)</f>
        <v/>
      </c>
      <c r="RE105" t="str">
        <f>IF('[1]Data Checking'!RI105="","",'[1]Data Checking'!RI105)</f>
        <v/>
      </c>
      <c r="RF105" t="str">
        <f>IF('[1]Data Checking'!RJ105="","",'[1]Data Checking'!RJ105)</f>
        <v/>
      </c>
      <c r="RG105" t="str">
        <f>IF('[1]Data Checking'!RK105="","",'[1]Data Checking'!RK105)</f>
        <v/>
      </c>
      <c r="RH105" t="str">
        <f>IF('[1]Data Checking'!RL105="","",'[1]Data Checking'!RL105)</f>
        <v/>
      </c>
      <c r="RI105" t="str">
        <f>IF('[1]Data Checking'!RM105="","",'[1]Data Checking'!RM105)</f>
        <v/>
      </c>
      <c r="RJ105" t="str">
        <f>IF('[1]Data Checking'!RN105="","",'[1]Data Checking'!RN105)</f>
        <v/>
      </c>
      <c r="RK105" t="str">
        <f>IF('[1]Data Checking'!RO105="","",'[1]Data Checking'!RO105)</f>
        <v/>
      </c>
      <c r="RL105" t="str">
        <f>IF('[1]Data Checking'!RP105="","",'[1]Data Checking'!RP105)</f>
        <v/>
      </c>
      <c r="RM105" t="str">
        <f>IF('[1]Data Checking'!RQ105="","",'[1]Data Checking'!RQ105)</f>
        <v/>
      </c>
      <c r="RN105" t="str">
        <f>IF('[1]Data Checking'!RR105="","",'[1]Data Checking'!RR105)</f>
        <v/>
      </c>
      <c r="RO105" t="str">
        <f>IF('[1]Data Checking'!RS105="","",'[1]Data Checking'!RS105)</f>
        <v/>
      </c>
      <c r="RP105" t="str">
        <f>IF('[1]Data Checking'!RT105="","",'[1]Data Checking'!RT105)</f>
        <v/>
      </c>
      <c r="RQ105" t="str">
        <f>IF('[1]Data Checking'!RU105="","",'[1]Data Checking'!RU105)</f>
        <v/>
      </c>
      <c r="RR105" t="str">
        <f>IF('[1]Data Checking'!RV105="","",'[1]Data Checking'!RV105)</f>
        <v/>
      </c>
      <c r="RS105" t="str">
        <f>IF('[1]Data Checking'!RW105="","",'[1]Data Checking'!RW105)</f>
        <v/>
      </c>
      <c r="RT105" t="str">
        <f>IF('[1]Data Checking'!RX105="","",'[1]Data Checking'!RX105)</f>
        <v/>
      </c>
      <c r="RU105" t="str">
        <f>IF('[1]Data Checking'!RY105="","",'[1]Data Checking'!RY105)</f>
        <v/>
      </c>
      <c r="RV105" t="str">
        <f>IF('[1]Data Checking'!RZ105="","",'[1]Data Checking'!RZ105)</f>
        <v/>
      </c>
      <c r="RW105" t="str">
        <f>IF('[1]Data Checking'!SA105="","",'[1]Data Checking'!SA105)</f>
        <v/>
      </c>
      <c r="RX105" t="str">
        <f>IF('[1]Data Checking'!SB105="","",'[1]Data Checking'!SB105)</f>
        <v/>
      </c>
      <c r="RY105" t="str">
        <f>IF('[1]Data Checking'!SC105="","",'[1]Data Checking'!SC105)</f>
        <v/>
      </c>
      <c r="RZ105" t="str">
        <f>IF('[1]Data Checking'!SD105="","",'[1]Data Checking'!SD105)</f>
        <v/>
      </c>
      <c r="SA105" t="str">
        <f>IF('[1]Data Checking'!SE105="","",'[1]Data Checking'!SE105)</f>
        <v/>
      </c>
      <c r="SB105" t="str">
        <f>IF('[1]Data Checking'!SF105="","",'[1]Data Checking'!SF105)</f>
        <v/>
      </c>
      <c r="SC105" t="str">
        <f>IF('[1]Data Checking'!SG105="","",'[1]Data Checking'!SG105)</f>
        <v/>
      </c>
      <c r="SD105" t="str">
        <f>IF('[1]Data Checking'!SH105="","",'[1]Data Checking'!SH105)</f>
        <v/>
      </c>
      <c r="SE105" t="str">
        <f>IF('[1]Data Checking'!SI105="","",'[1]Data Checking'!SI105)</f>
        <v/>
      </c>
      <c r="SF105" t="str">
        <f>IF('[1]Data Checking'!SJ105="","",'[1]Data Checking'!SJ105)</f>
        <v/>
      </c>
      <c r="SG105" t="str">
        <f>IF('[1]Data Checking'!SK105="","",'[1]Data Checking'!SK105)</f>
        <v/>
      </c>
      <c r="SH105" t="str">
        <f>IF('[1]Data Checking'!SL105="","",'[1]Data Checking'!SL105)</f>
        <v>Sac à dos Paiement frais scolaire (paiement uniforme,…)</v>
      </c>
      <c r="SI105">
        <f>IF('[1]Data Checking'!SM105="","",'[1]Data Checking'!SM105)</f>
        <v>1</v>
      </c>
      <c r="SJ105">
        <f>IF('[1]Data Checking'!SN105="","",'[1]Data Checking'!SN105)</f>
        <v>1</v>
      </c>
      <c r="SK105">
        <f>IF('[1]Data Checking'!SO105="","",'[1]Data Checking'!SO105)</f>
        <v>0</v>
      </c>
      <c r="SL105">
        <f>IF('[1]Data Checking'!SP105="","",'[1]Data Checking'!SP105)</f>
        <v>0</v>
      </c>
      <c r="SM105">
        <f>IF('[1]Data Checking'!SQ105="","",'[1]Data Checking'!SQ105)</f>
        <v>0</v>
      </c>
      <c r="SN105">
        <f>IF('[1]Data Checking'!SR105="","",'[1]Data Checking'!SR105)</f>
        <v>0</v>
      </c>
      <c r="SO105" t="str">
        <f>IF('[1]Data Checking'!SS105="","",'[1]Data Checking'!SS105)</f>
        <v>Paiement frais scolaire (paiement uniforme,…) Sac à dos</v>
      </c>
      <c r="SP105">
        <f>IF('[1]Data Checking'!ST105="","",'[1]Data Checking'!ST105)</f>
        <v>1</v>
      </c>
      <c r="SQ105">
        <f>IF('[1]Data Checking'!SU105="","",'[1]Data Checking'!SU105)</f>
        <v>1</v>
      </c>
      <c r="SR105">
        <f>IF('[1]Data Checking'!SV105="","",'[1]Data Checking'!SV105)</f>
        <v>0</v>
      </c>
      <c r="SS105">
        <f>IF('[1]Data Checking'!SW105="","",'[1]Data Checking'!SW105)</f>
        <v>0</v>
      </c>
      <c r="ST105">
        <f>IF('[1]Data Checking'!SX105="","",'[1]Data Checking'!SX105)</f>
        <v>0</v>
      </c>
      <c r="SU105">
        <f>IF('[1]Data Checking'!SY105="","",'[1]Data Checking'!SY105)</f>
        <v>0</v>
      </c>
      <c r="SV105" t="str">
        <f>IF('[1]Data Checking'!SZ105="","",'[1]Data Checking'!SZ105)</f>
        <v/>
      </c>
      <c r="SW105" t="str">
        <f>IF('[1]Data Checking'!TA105="","",'[1]Data Checking'!TA105)</f>
        <v/>
      </c>
      <c r="SX105" t="str">
        <f>IF('[1]Data Checking'!TB105="","",'[1]Data Checking'!TB105)</f>
        <v/>
      </c>
      <c r="SY105" t="str">
        <f>IF('[1]Data Checking'!TC105="","",'[1]Data Checking'!TC105)</f>
        <v/>
      </c>
      <c r="SZ105" t="str">
        <f>IF('[1]Data Checking'!TD105="","",'[1]Data Checking'!TD105)</f>
        <v/>
      </c>
      <c r="TA105" t="str">
        <f>IF('[1]Data Checking'!TE105="","",'[1]Data Checking'!TE105)</f>
        <v/>
      </c>
      <c r="TB105" t="str">
        <f>IF('[1]Data Checking'!TF105="","",'[1]Data Checking'!TF105)</f>
        <v/>
      </c>
      <c r="TC105" t="str">
        <f>IF('[1]Data Checking'!TG105="","",'[1]Data Checking'!TG105)</f>
        <v/>
      </c>
      <c r="TD105" t="str">
        <f>IF('[1]Data Checking'!TH105="","",'[1]Data Checking'!TH105)</f>
        <v/>
      </c>
      <c r="TE105" t="str">
        <f>IF('[1]Data Checking'!TI105="","",'[1]Data Checking'!TI105)</f>
        <v/>
      </c>
      <c r="TF105" t="str">
        <f>IF('[1]Data Checking'!TJ105="","",'[1]Data Checking'!TJ105)</f>
        <v/>
      </c>
      <c r="TG105" t="str">
        <f>IF('[1]Data Checking'!TK105="","",'[1]Data Checking'!TK105)</f>
        <v/>
      </c>
      <c r="TH105" t="str">
        <f>IF('[1]Data Checking'!TL105="","",'[1]Data Checking'!TL105)</f>
        <v/>
      </c>
      <c r="TI105" t="str">
        <f>IF('[1]Data Checking'!TM105="","",'[1]Data Checking'!TM105)</f>
        <v/>
      </c>
      <c r="TJ105">
        <f>IF('[1]Data Checking'!TN105="","",'[1]Data Checking'!TN105)</f>
        <v>0</v>
      </c>
      <c r="TK105">
        <f>IF('[1]Data Checking'!TO105="","",'[1]Data Checking'!TO105)</f>
        <v>0</v>
      </c>
      <c r="TL105">
        <f>IF('[1]Data Checking'!TP105="","",'[1]Data Checking'!TP105)</f>
        <v>0</v>
      </c>
      <c r="TM105">
        <f>IF('[1]Data Checking'!TQ105="","",'[1]Data Checking'!TQ105)</f>
        <v>0</v>
      </c>
      <c r="TN105">
        <f>IF('[1]Data Checking'!TR105="","",'[1]Data Checking'!TR105)</f>
        <v>0</v>
      </c>
      <c r="TO105" t="str">
        <f>IF('[1]Data Checking'!TS105="","",'[1]Data Checking'!TS105)</f>
        <v/>
      </c>
      <c r="TP105" t="str">
        <f>IF('[1]Data Checking'!TT105="","",'[1]Data Checking'!TT105)</f>
        <v/>
      </c>
      <c r="TQ105">
        <f>IF('[1]Data Checking'!TU105="","",'[1]Data Checking'!TU105)</f>
        <v>238229551</v>
      </c>
      <c r="TR105" t="str">
        <f>IF('[1]Data Checking'!TV105="","",'[1]Data Checking'!TV105)</f>
        <v>0f89ced7-b006-4044-ab52-c6d78d9178f4</v>
      </c>
      <c r="TS105">
        <f>IF('[1]Data Checking'!TW105="","",'[1]Data Checking'!TW105)</f>
        <v>44533.024340277778</v>
      </c>
      <c r="TT105" t="str">
        <f>IF('[1]Data Checking'!TX105="","",'[1]Data Checking'!TX105)</f>
        <v/>
      </c>
      <c r="TU105" t="str">
        <f>IF('[1]Data Checking'!TY105="","",'[1]Data Checking'!TY105)</f>
        <v/>
      </c>
      <c r="TV105" t="str">
        <f>IF('[1]Data Checking'!TZ105="","",'[1]Data Checking'!TZ105)</f>
        <v>submitted_via_web</v>
      </c>
      <c r="TW105" t="str">
        <f>IF('[1]Data Checking'!UA105="","",'[1]Data Checking'!UA105)</f>
        <v>icsm_haiti</v>
      </c>
      <c r="TX105" t="str">
        <f>IF('[1]Data Checking'!UB105="","",'[1]Data Checking'!UB105)</f>
        <v/>
      </c>
      <c r="TY105">
        <f>IF('[1]Data Checking'!UC105="","",'[1]Data Checking'!UC105)</f>
        <v>107</v>
      </c>
      <c r="TZ105" t="str">
        <f>IF('[1]Data Checking'!UD105="","",'[1]Data Checking'!UD105)</f>
        <v/>
      </c>
      <c r="UA105" t="e">
        <f>IF('[1]Data Checking'!UL105="","",'[1]Data Checking'!UL105)</f>
        <v>#REF!</v>
      </c>
      <c r="UB105" t="e">
        <f>IF('[1]Data Checking'!UM105="","",'[1]Data Checking'!UM105)</f>
        <v>#REF!</v>
      </c>
      <c r="UC105" t="e">
        <f>IF('[1]Data Checking'!UN105="","",'[1]Data Checking'!UN105)</f>
        <v>#REF!</v>
      </c>
    </row>
    <row r="106" spans="1:549">
      <c r="A106">
        <f>IF('[1]Data Checking'!D106="","",'[1]Data Checking'!D106)</f>
        <v>44532.513315150463</v>
      </c>
      <c r="B106">
        <f>IF('[1]Data Checking'!E106="","",'[1]Data Checking'!E106)</f>
        <v>44532.51742971065</v>
      </c>
      <c r="C106">
        <f>IF('[1]Data Checking'!F106="","",'[1]Data Checking'!F106)</f>
        <v>44532</v>
      </c>
      <c r="D106" t="str">
        <f>IF('[1]Data Checking'!H106="","",'[1]Data Checking'!H106)</f>
        <v>audit.csv</v>
      </c>
      <c r="E106" t="str">
        <f>IF('[1]Data Checking'!I106="","",'[1]Data Checking'!I106)</f>
        <v>icsm_haiti</v>
      </c>
      <c r="F106" t="str">
        <f>IF('[1]Data Checking'!J106="","",'[1]Data Checking'!J106)</f>
        <v/>
      </c>
      <c r="G106" t="str">
        <f>IF('[1]Data Checking'!K106="","",'[1]Data Checking'!K106)</f>
        <v/>
      </c>
      <c r="H106">
        <f>IF('[1]Data Checking'!L106="","",'[1]Data Checking'!L106)</f>
        <v>44532</v>
      </c>
      <c r="I106" t="str">
        <f>IF('[1]Data Checking'!M106="","",'[1]Data Checking'!M106)</f>
        <v>WFP</v>
      </c>
      <c r="J106" t="str">
        <f>IF('[1]Data Checking'!N106="","",'[1]Data Checking'!N106)</f>
        <v/>
      </c>
      <c r="K106" t="str">
        <f>IF('[1]Data Checking'!O106="","",'[1]Data Checking'!O106)</f>
        <v>wfp</v>
      </c>
      <c r="L106" t="str">
        <f>IF('[1]Data Checking'!P106="","",'[1]Data Checking'!P106)</f>
        <v>WFP</v>
      </c>
      <c r="M106" t="str">
        <f>IF('[1]Data Checking'!Q106="","",'[1]Data Checking'!Q106)</f>
        <v>WFP</v>
      </c>
      <c r="N106" t="str">
        <f>IF('[1]Data Checking'!R106="","",'[1]Data Checking'!R106)</f>
        <v>nord_JFP02</v>
      </c>
      <c r="O106" t="str">
        <f>IF('[1]Data Checking'!S106="","",'[1]Data Checking'!S106)</f>
        <v/>
      </c>
      <c r="P106" t="str">
        <f>IF('[1]Data Checking'!T106="","",'[1]Data Checking'!T106)</f>
        <v>wfp_jfp02</v>
      </c>
      <c r="Q106" t="str">
        <f>IF('[1]Data Checking'!U106="","",'[1]Data Checking'!U106)</f>
        <v>nord_JFP02</v>
      </c>
      <c r="R106" t="str">
        <f>IF('[1]Data Checking'!V106="","",'[1]Data Checking'!V106)</f>
        <v>nord_JFP02</v>
      </c>
      <c r="S106" t="str">
        <f>IF('[1]Data Checking'!W106="","",'[1]Data Checking'!W106)</f>
        <v>Nord</v>
      </c>
      <c r="T106" t="str">
        <f>IF('[1]Data Checking'!X106="","",'[1]Data Checking'!X106)</f>
        <v>Limonade</v>
      </c>
      <c r="U106" t="str">
        <f>IF('[1]Data Checking'!Y106="","",'[1]Data Checking'!Y106)</f>
        <v>HT0313</v>
      </c>
      <c r="V106" t="str">
        <f>IF('[1]Data Checking'!Z106="","",'[1]Data Checking'!Z106)</f>
        <v>Limonade</v>
      </c>
      <c r="W106" t="str">
        <f>IF('[1]Data Checking'!AA106="","",'[1]Data Checking'!AA106)</f>
        <v>1re Section Basse Plaine</v>
      </c>
      <c r="X106" t="str">
        <f>IF('[1]Data Checking'!AB106="","",'[1]Data Checking'!AB106)</f>
        <v>HT0313-01</v>
      </c>
      <c r="Y106" t="str">
        <f>IF('[1]Data Checking'!AC106="","",'[1]Data Checking'!AC106)</f>
        <v>1re Section Basse Plaine</v>
      </c>
      <c r="Z106" t="str">
        <f>IF('[1]Data Checking'!AD106="","",'[1]Data Checking'!AD106)</f>
        <v>Limonade</v>
      </c>
      <c r="AA106" t="str">
        <f>IF('[1]Data Checking'!AE106="","",'[1]Data Checking'!AE106)</f>
        <v/>
      </c>
      <c r="AB106" t="str">
        <f>IF('[1]Data Checking'!AF106="","",'[1]Data Checking'!AF106)</f>
        <v>lim_1</v>
      </c>
      <c r="AC106" t="str">
        <f>IF('[1]Data Checking'!AG106="","",'[1]Data Checking'!AG106)</f>
        <v>Limonade</v>
      </c>
      <c r="AD106" t="str">
        <f>IF('[1]Data Checking'!AH106="","",'[1]Data Checking'!AH106)</f>
        <v>Limonade</v>
      </c>
      <c r="AE106" t="str">
        <f>IF('[1]Data Checking'!AI106="","",'[1]Data Checking'!AI106)</f>
        <v>Marché principal de Limonade</v>
      </c>
      <c r="AF106" t="str">
        <f>IF('[1]Data Checking'!AJ106="","",'[1]Data Checking'!AJ106)</f>
        <v/>
      </c>
      <c r="AG106" t="str">
        <f>IF('[1]Data Checking'!AK106="","",'[1]Data Checking'!AK106)</f>
        <v>Limonade</v>
      </c>
      <c r="AH106" t="str">
        <f>IF('[1]Data Checking'!AL106="","",'[1]Data Checking'!AL106)</f>
        <v>Marché principal de Limonade</v>
      </c>
      <c r="AI106" t="str">
        <f>IF('[1]Data Checking'!AM106="","",'[1]Data Checking'!AM106)</f>
        <v>Marché principal de Limonade</v>
      </c>
      <c r="AJ106" t="str">
        <f>IF('[1]Data Checking'!AN106="","",'[1]Data Checking'!AN106)</f>
        <v>Milieu urbain</v>
      </c>
      <c r="AK106" t="str">
        <f>IF('[1]Data Checking'!AO106="","",'[1]Data Checking'!AO106)</f>
        <v>Enquête auprès d'un client (pour l'eau de boisson et la situation sécuritaire)</v>
      </c>
      <c r="AL106" t="str">
        <f>IF('[1]Data Checking'!AP106="","",'[1]Data Checking'!AP106)</f>
        <v>Oui</v>
      </c>
      <c r="AM106" t="str">
        <f>IF('[1]Data Checking'!AQ106="","",'[1]Data Checking'!AQ106)</f>
        <v/>
      </c>
      <c r="AN106" t="str">
        <f>IF('[1]Data Checking'!AR106="","",'[1]Data Checking'!AR106)</f>
        <v>Oui</v>
      </c>
      <c r="AO106" t="str">
        <f>IF('[1]Data Checking'!AS106="","",'[1]Data Checking'!AS106)</f>
        <v/>
      </c>
      <c r="AP106" t="str">
        <f>IF('[1]Data Checking'!AT106="","",'[1]Data Checking'!AT106)</f>
        <v>Femme</v>
      </c>
      <c r="AQ106">
        <f>IF('[1]Data Checking'!AU106="","",'[1]Data Checking'!AU106)</f>
        <v>44532</v>
      </c>
      <c r="AR106">
        <f>IF('[1]Data Checking'!AV106="","",'[1]Data Checking'!AV106)</f>
        <v>44532</v>
      </c>
      <c r="AS106" t="str">
        <f>IF('[1]Data Checking'!AW106="","",'[1]Data Checking'!AW106)</f>
        <v/>
      </c>
      <c r="AT106" t="str">
        <f>IF('[1]Data Checking'!AX106="","",'[1]Data Checking'!AX106)</f>
        <v/>
      </c>
      <c r="AU106" t="str">
        <f>IF('[1]Data Checking'!AY106="","",'[1]Data Checking'!AY106)</f>
        <v/>
      </c>
      <c r="AV106" t="str">
        <f>IF('[1]Data Checking'!AZ106="","",'[1]Data Checking'!AZ106)</f>
        <v/>
      </c>
      <c r="AW106" t="str">
        <f>IF('[1]Data Checking'!BA106="","",'[1]Data Checking'!BA106)</f>
        <v/>
      </c>
      <c r="AX106" t="str">
        <f>IF('[1]Data Checking'!BB106="","",'[1]Data Checking'!BB106)</f>
        <v/>
      </c>
      <c r="AY106" t="str">
        <f>IF('[1]Data Checking'!BC106="","",'[1]Data Checking'!BC106)</f>
        <v/>
      </c>
      <c r="AZ106" t="str">
        <f>IF('[1]Data Checking'!BD106="","",'[1]Data Checking'!BD106)</f>
        <v/>
      </c>
      <c r="BA106" t="str">
        <f>IF('[1]Data Checking'!BE106="","",'[1]Data Checking'!BE106)</f>
        <v/>
      </c>
      <c r="BB106" t="str">
        <f>IF('[1]Data Checking'!BF106="","",'[1]Data Checking'!BF106)</f>
        <v/>
      </c>
      <c r="BC106" t="str">
        <f>IF('[1]Data Checking'!BG106="","",'[1]Data Checking'!BG106)</f>
        <v/>
      </c>
      <c r="BD106" t="str">
        <f>IF('[1]Data Checking'!BH106="","",'[1]Data Checking'!BH106)</f>
        <v/>
      </c>
      <c r="BE106" t="str">
        <f>IF('[1]Data Checking'!BI106="","",'[1]Data Checking'!BI106)</f>
        <v/>
      </c>
      <c r="BF106" t="str">
        <f>IF('[1]Data Checking'!BJ106="","",'[1]Data Checking'!BJ106)</f>
        <v/>
      </c>
      <c r="BG106" t="str">
        <f>IF('[1]Data Checking'!BK106="","",'[1]Data Checking'!BK106)</f>
        <v/>
      </c>
      <c r="BH106" t="str">
        <f>IF('[1]Data Checking'!BL106="","",'[1]Data Checking'!BL106)</f>
        <v/>
      </c>
      <c r="BI106" t="str">
        <f>IF('[1]Data Checking'!BM106="","",'[1]Data Checking'!BM106)</f>
        <v/>
      </c>
      <c r="BJ106" t="str">
        <f>IF('[1]Data Checking'!BN106="","",'[1]Data Checking'!BN106)</f>
        <v/>
      </c>
      <c r="BK106" t="str">
        <f>IF('[1]Data Checking'!BO106="","",'[1]Data Checking'!BO106)</f>
        <v/>
      </c>
      <c r="BL106" t="str">
        <f>IF('[1]Data Checking'!BP106="","",'[1]Data Checking'!BP106)</f>
        <v/>
      </c>
      <c r="BM106" t="str">
        <f>IF('[1]Data Checking'!BQ106="","",'[1]Data Checking'!BQ106)</f>
        <v/>
      </c>
      <c r="BN106" t="str">
        <f>IF('[1]Data Checking'!BR106="","",'[1]Data Checking'!BR106)</f>
        <v/>
      </c>
      <c r="BO106" t="str">
        <f>IF('[1]Data Checking'!BS106="","",'[1]Data Checking'!BS106)</f>
        <v/>
      </c>
      <c r="BP106" t="str">
        <f>IF('[1]Data Checking'!BT106="","",'[1]Data Checking'!BT106)</f>
        <v/>
      </c>
      <c r="BQ106" t="str">
        <f>IF('[1]Data Checking'!BU106="","",'[1]Data Checking'!BU106)</f>
        <v/>
      </c>
      <c r="BR106" t="str">
        <f>IF('[1]Data Checking'!BV106="","",'[1]Data Checking'!BV106)</f>
        <v/>
      </c>
      <c r="BS106" t="str">
        <f>IF('[1]Data Checking'!BW106="","",'[1]Data Checking'!BW106)</f>
        <v/>
      </c>
      <c r="BT106" t="str">
        <f>IF('[1]Data Checking'!BX106="","",'[1]Data Checking'!BX106)</f>
        <v/>
      </c>
      <c r="BU106" t="str">
        <f>IF('[1]Data Checking'!BY106="","",'[1]Data Checking'!BY106)</f>
        <v/>
      </c>
      <c r="BV106" t="str">
        <f>IF('[1]Data Checking'!BZ106="","",'[1]Data Checking'!BZ106)</f>
        <v/>
      </c>
      <c r="BW106" t="str">
        <f>IF('[1]Data Checking'!CA106="","",'[1]Data Checking'!CA106)</f>
        <v/>
      </c>
      <c r="BX106" t="str">
        <f>IF('[1]Data Checking'!CB106="","",'[1]Data Checking'!CB106)</f>
        <v/>
      </c>
      <c r="BY106" t="str">
        <f>IF('[1]Data Checking'!CC106="","",'[1]Data Checking'!CC106)</f>
        <v/>
      </c>
      <c r="BZ106" t="str">
        <f>IF('[1]Data Checking'!CD106="","",'[1]Data Checking'!CD106)</f>
        <v/>
      </c>
      <c r="CA106" t="str">
        <f>IF('[1]Data Checking'!CE106="","",'[1]Data Checking'!CE106)</f>
        <v/>
      </c>
      <c r="CB106" t="str">
        <f>IF('[1]Data Checking'!CF106="","",'[1]Data Checking'!CF106)</f>
        <v/>
      </c>
      <c r="CC106" t="str">
        <f>IF('[1]Data Checking'!CG106="","",'[1]Data Checking'!CG106)</f>
        <v/>
      </c>
      <c r="CD106" t="str">
        <f>IF('[1]Data Checking'!CH106="","",'[1]Data Checking'!CH106)</f>
        <v/>
      </c>
      <c r="CE106" t="str">
        <f>IF('[1]Data Checking'!CI106="","",'[1]Data Checking'!CI106)</f>
        <v/>
      </c>
      <c r="CF106" t="str">
        <f>IF('[1]Data Checking'!CJ106="","",'[1]Data Checking'!CJ106)</f>
        <v/>
      </c>
      <c r="CG106" t="str">
        <f>IF('[1]Data Checking'!CK106="","",'[1]Data Checking'!CK106)</f>
        <v/>
      </c>
      <c r="CH106" t="str">
        <f>IF('[1]Data Checking'!CL106="","",'[1]Data Checking'!CL106)</f>
        <v/>
      </c>
      <c r="CI106" t="str">
        <f>IF('[1]Data Checking'!CM106="","",'[1]Data Checking'!CM106)</f>
        <v/>
      </c>
      <c r="CJ106" t="str">
        <f>IF('[1]Data Checking'!CN106="","",'[1]Data Checking'!CN106)</f>
        <v/>
      </c>
      <c r="CK106" t="str">
        <f>IF('[1]Data Checking'!CO106="","",'[1]Data Checking'!CO106)</f>
        <v/>
      </c>
      <c r="CL106" t="str">
        <f>IF('[1]Data Checking'!CP106="","",'[1]Data Checking'!CP106)</f>
        <v/>
      </c>
      <c r="CM106" t="str">
        <f>IF('[1]Data Checking'!CQ106="","",'[1]Data Checking'!CQ106)</f>
        <v/>
      </c>
      <c r="CN106" t="str">
        <f>IF('[1]Data Checking'!CR106="","",'[1]Data Checking'!CR106)</f>
        <v/>
      </c>
      <c r="CO106" t="str">
        <f>IF('[1]Data Checking'!CS106="","",'[1]Data Checking'!CS106)</f>
        <v/>
      </c>
      <c r="CP106" t="str">
        <f>IF('[1]Data Checking'!CT106="","",'[1]Data Checking'!CT106)</f>
        <v/>
      </c>
      <c r="CQ106" t="str">
        <f>IF('[1]Data Checking'!CU106="","",'[1]Data Checking'!CU106)</f>
        <v/>
      </c>
      <c r="CR106" t="str">
        <f>IF('[1]Data Checking'!CV106="","",'[1]Data Checking'!CV106)</f>
        <v/>
      </c>
      <c r="CS106" t="str">
        <f>IF('[1]Data Checking'!CW106="","",'[1]Data Checking'!CW106)</f>
        <v/>
      </c>
      <c r="CT106" t="str">
        <f>IF('[1]Data Checking'!CX106="","",'[1]Data Checking'!CX106)</f>
        <v/>
      </c>
      <c r="CU106" t="str">
        <f>IF('[1]Data Checking'!CY106="","",'[1]Data Checking'!CY106)</f>
        <v/>
      </c>
      <c r="CV106" t="str">
        <f>IF('[1]Data Checking'!CZ106="","",'[1]Data Checking'!CZ106)</f>
        <v/>
      </c>
      <c r="CW106" t="str">
        <f>IF('[1]Data Checking'!DA106="","",'[1]Data Checking'!DA106)</f>
        <v/>
      </c>
      <c r="CX106" t="str">
        <f>IF('[1]Data Checking'!DB106="","",'[1]Data Checking'!DB106)</f>
        <v/>
      </c>
      <c r="CY106" t="str">
        <f>IF('[1]Data Checking'!DC106="","",'[1]Data Checking'!DC106)</f>
        <v/>
      </c>
      <c r="CZ106" t="str">
        <f>IF('[1]Data Checking'!DD106="","",'[1]Data Checking'!DD106)</f>
        <v/>
      </c>
      <c r="DA106" t="str">
        <f>IF('[1]Data Checking'!DE106="","",'[1]Data Checking'!DE106)</f>
        <v/>
      </c>
      <c r="DB106" t="str">
        <f>IF('[1]Data Checking'!DF106="","",'[1]Data Checking'!DF106)</f>
        <v/>
      </c>
      <c r="DC106" t="str">
        <f>IF('[1]Data Checking'!DG106="","",'[1]Data Checking'!DG106)</f>
        <v/>
      </c>
      <c r="DD106" t="str">
        <f>IF('[1]Data Checking'!DH106="","",'[1]Data Checking'!DH106)</f>
        <v/>
      </c>
      <c r="DE106" t="str">
        <f>IF('[1]Data Checking'!DI106="","",'[1]Data Checking'!DI106)</f>
        <v/>
      </c>
      <c r="DF106" t="str">
        <f>IF('[1]Data Checking'!DJ106="","",'[1]Data Checking'!DJ106)</f>
        <v/>
      </c>
      <c r="DG106" t="str">
        <f>IF('[1]Data Checking'!DK106="","",'[1]Data Checking'!DK106)</f>
        <v/>
      </c>
      <c r="DH106" t="str">
        <f>IF('[1]Data Checking'!DL106="","",'[1]Data Checking'!DL106)</f>
        <v/>
      </c>
      <c r="DI106" t="str">
        <f>IF('[1]Data Checking'!DM106="","",'[1]Data Checking'!DM106)</f>
        <v/>
      </c>
      <c r="DJ106" t="str">
        <f>IF('[1]Data Checking'!DN106="","",'[1]Data Checking'!DN106)</f>
        <v/>
      </c>
      <c r="DK106" t="str">
        <f>IF('[1]Data Checking'!DO106="","",'[1]Data Checking'!DO106)</f>
        <v/>
      </c>
      <c r="DL106" t="str">
        <f>IF('[1]Data Checking'!DP106="","",'[1]Data Checking'!DP106)</f>
        <v/>
      </c>
      <c r="DM106" t="str">
        <f>IF('[1]Data Checking'!DQ106="","",'[1]Data Checking'!DQ106)</f>
        <v/>
      </c>
      <c r="DN106" t="str">
        <f>IF('[1]Data Checking'!DR106="","",'[1]Data Checking'!DR106)</f>
        <v/>
      </c>
      <c r="DO106" t="str">
        <f>IF('[1]Data Checking'!DS106="","",'[1]Data Checking'!DS106)</f>
        <v/>
      </c>
      <c r="DP106" t="str">
        <f>IF('[1]Data Checking'!DT106="","",'[1]Data Checking'!DT106)</f>
        <v/>
      </c>
      <c r="DQ106" t="str">
        <f>IF('[1]Data Checking'!DU106="","",'[1]Data Checking'!DU106)</f>
        <v/>
      </c>
      <c r="DR106" t="str">
        <f>IF('[1]Data Checking'!DV106="","",'[1]Data Checking'!DV106)</f>
        <v/>
      </c>
      <c r="DS106" t="str">
        <f>IF('[1]Data Checking'!DW106="","",'[1]Data Checking'!DW106)</f>
        <v/>
      </c>
      <c r="DT106" t="str">
        <f>IF('[1]Data Checking'!DX106="","",'[1]Data Checking'!DX106)</f>
        <v/>
      </c>
      <c r="DU106" t="str">
        <f>IF('[1]Data Checking'!DY106="","",'[1]Data Checking'!DY106)</f>
        <v/>
      </c>
      <c r="DV106" t="str">
        <f>IF('[1]Data Checking'!DZ106="","",'[1]Data Checking'!DZ106)</f>
        <v/>
      </c>
      <c r="DW106" t="str">
        <f>IF('[1]Data Checking'!EA106="","",'[1]Data Checking'!EA106)</f>
        <v/>
      </c>
      <c r="DX106" t="str">
        <f>IF('[1]Data Checking'!EB106="","",'[1]Data Checking'!EB106)</f>
        <v/>
      </c>
      <c r="DY106" t="str">
        <f>IF('[1]Data Checking'!EC106="","",'[1]Data Checking'!EC106)</f>
        <v/>
      </c>
      <c r="DZ106" t="str">
        <f>IF('[1]Data Checking'!ED106="","",'[1]Data Checking'!ED106)</f>
        <v/>
      </c>
      <c r="EA106" t="str">
        <f>IF('[1]Data Checking'!EE106="","",'[1]Data Checking'!EE106)</f>
        <v/>
      </c>
      <c r="EB106" t="str">
        <f>IF('[1]Data Checking'!EF106="","",'[1]Data Checking'!EF106)</f>
        <v/>
      </c>
      <c r="EC106" t="str">
        <f>IF('[1]Data Checking'!EG106="","",'[1]Data Checking'!EG106)</f>
        <v/>
      </c>
      <c r="ED106" t="str">
        <f>IF('[1]Data Checking'!EH106="","",'[1]Data Checking'!EH106)</f>
        <v/>
      </c>
      <c r="EE106" t="str">
        <f>IF('[1]Data Checking'!EI106="","",'[1]Data Checking'!EI106)</f>
        <v/>
      </c>
      <c r="EF106" t="str">
        <f>IF('[1]Data Checking'!EJ106="","",'[1]Data Checking'!EJ106)</f>
        <v/>
      </c>
      <c r="EG106" t="str">
        <f>IF('[1]Data Checking'!EK106="","",'[1]Data Checking'!EK106)</f>
        <v/>
      </c>
      <c r="EH106" t="str">
        <f>IF('[1]Data Checking'!EL106="","",'[1]Data Checking'!EL106)</f>
        <v/>
      </c>
      <c r="EI106" t="str">
        <f>IF('[1]Data Checking'!EM106="","",'[1]Data Checking'!EM106)</f>
        <v/>
      </c>
      <c r="EJ106" t="str">
        <f>IF('[1]Data Checking'!EN106="","",'[1]Data Checking'!EN106)</f>
        <v/>
      </c>
      <c r="EK106" t="str">
        <f>IF('[1]Data Checking'!EO106="","",'[1]Data Checking'!EO106)</f>
        <v/>
      </c>
      <c r="EL106" t="str">
        <f>IF('[1]Data Checking'!EP106="","",'[1]Data Checking'!EP106)</f>
        <v/>
      </c>
      <c r="EM106" t="str">
        <f>IF('[1]Data Checking'!EQ106="","",'[1]Data Checking'!EQ106)</f>
        <v/>
      </c>
      <c r="EN106" t="str">
        <f>IF('[1]Data Checking'!ER106="","",'[1]Data Checking'!ER106)</f>
        <v/>
      </c>
      <c r="EO106" t="str">
        <f>IF('[1]Data Checking'!ES106="","",'[1]Data Checking'!ES106)</f>
        <v/>
      </c>
      <c r="EP106" t="str">
        <f>IF('[1]Data Checking'!ET106="","",'[1]Data Checking'!ET106)</f>
        <v/>
      </c>
      <c r="EQ106" t="str">
        <f>IF('[1]Data Checking'!EU106="","",'[1]Data Checking'!EU106)</f>
        <v/>
      </c>
      <c r="ER106" t="str">
        <f>IF('[1]Data Checking'!EV106="","",'[1]Data Checking'!EV106)</f>
        <v/>
      </c>
      <c r="ES106" t="str">
        <f>IF('[1]Data Checking'!EW106="","",'[1]Data Checking'!EW106)</f>
        <v/>
      </c>
      <c r="ET106" t="str">
        <f>IF('[1]Data Checking'!EX106="","",'[1]Data Checking'!EX106)</f>
        <v/>
      </c>
      <c r="EU106" t="str">
        <f>IF('[1]Data Checking'!EY106="","",'[1]Data Checking'!EY106)</f>
        <v/>
      </c>
      <c r="EV106" t="str">
        <f>IF('[1]Data Checking'!EZ106="","",'[1]Data Checking'!EZ106)</f>
        <v/>
      </c>
      <c r="EW106" t="str">
        <f>IF('[1]Data Checking'!FA106="","",'[1]Data Checking'!FA106)</f>
        <v/>
      </c>
      <c r="EX106" t="str">
        <f>IF('[1]Data Checking'!FB106="","",'[1]Data Checking'!FB106)</f>
        <v/>
      </c>
      <c r="EY106" t="str">
        <f>IF('[1]Data Checking'!FC106="","",'[1]Data Checking'!FC106)</f>
        <v/>
      </c>
      <c r="EZ106" t="str">
        <f>IF('[1]Data Checking'!FD106="","",'[1]Data Checking'!FD106)</f>
        <v/>
      </c>
      <c r="FA106" t="str">
        <f>IF('[1]Data Checking'!FE106="","",'[1]Data Checking'!FE106)</f>
        <v/>
      </c>
      <c r="FB106" t="str">
        <f>IF('[1]Data Checking'!FF106="","",'[1]Data Checking'!FF106)</f>
        <v/>
      </c>
      <c r="FC106" t="str">
        <f>IF('[1]Data Checking'!FG106="","",'[1]Data Checking'!FG106)</f>
        <v/>
      </c>
      <c r="FD106" t="str">
        <f>IF('[1]Data Checking'!FH106="","",'[1]Data Checking'!FH106)</f>
        <v/>
      </c>
      <c r="FE106" t="str">
        <f>IF('[1]Data Checking'!FI106="","",'[1]Data Checking'!FI106)</f>
        <v/>
      </c>
      <c r="FF106" t="str">
        <f>IF('[1]Data Checking'!FJ106="","",'[1]Data Checking'!FJ106)</f>
        <v/>
      </c>
      <c r="FG106" t="str">
        <f>IF('[1]Data Checking'!FK106="","",'[1]Data Checking'!FK106)</f>
        <v/>
      </c>
      <c r="FH106" t="str">
        <f>IF('[1]Data Checking'!FL106="","",'[1]Data Checking'!FL106)</f>
        <v/>
      </c>
      <c r="FI106" t="str">
        <f>IF('[1]Data Checking'!FM106="","",'[1]Data Checking'!FM106)</f>
        <v/>
      </c>
      <c r="FJ106" t="str">
        <f>IF('[1]Data Checking'!FN106="","",'[1]Data Checking'!FN106)</f>
        <v/>
      </c>
      <c r="FK106" t="str">
        <f>IF('[1]Data Checking'!FO106="","",'[1]Data Checking'!FO106)</f>
        <v/>
      </c>
      <c r="FL106" t="str">
        <f>IF('[1]Data Checking'!FP106="","",'[1]Data Checking'!FP106)</f>
        <v/>
      </c>
      <c r="FM106" t="str">
        <f>IF('[1]Data Checking'!FQ106="","",'[1]Data Checking'!FQ106)</f>
        <v/>
      </c>
      <c r="FN106" t="str">
        <f>IF('[1]Data Checking'!FR106="","",'[1]Data Checking'!FR106)</f>
        <v/>
      </c>
      <c r="FO106" t="str">
        <f>IF('[1]Data Checking'!FS106="","",'[1]Data Checking'!FS106)</f>
        <v/>
      </c>
      <c r="FP106" t="str">
        <f>IF('[1]Data Checking'!FT106="","",'[1]Data Checking'!FT106)</f>
        <v/>
      </c>
      <c r="FQ106" t="str">
        <f>IF('[1]Data Checking'!FU106="","",'[1]Data Checking'!FU106)</f>
        <v/>
      </c>
      <c r="FR106" t="str">
        <f>IF('[1]Data Checking'!FV106="","",'[1]Data Checking'!FV106)</f>
        <v/>
      </c>
      <c r="FS106" t="str">
        <f>IF('[1]Data Checking'!FW106="","",'[1]Data Checking'!FW106)</f>
        <v/>
      </c>
      <c r="FT106" t="str">
        <f>IF('[1]Data Checking'!FX106="","",'[1]Data Checking'!FX106)</f>
        <v/>
      </c>
      <c r="FU106" t="str">
        <f>IF('[1]Data Checking'!FY106="","",'[1]Data Checking'!FY106)</f>
        <v/>
      </c>
      <c r="FV106" t="str">
        <f>IF('[1]Data Checking'!FZ106="","",'[1]Data Checking'!FZ106)</f>
        <v/>
      </c>
      <c r="FW106" t="str">
        <f>IF('[1]Data Checking'!GA106="","",'[1]Data Checking'!GA106)</f>
        <v/>
      </c>
      <c r="FX106" t="str">
        <f>IF('[1]Data Checking'!GB106="","",'[1]Data Checking'!GB106)</f>
        <v/>
      </c>
      <c r="FY106" t="str">
        <f>IF('[1]Data Checking'!GC106="","",'[1]Data Checking'!GC106)</f>
        <v/>
      </c>
      <c r="FZ106" t="str">
        <f>IF('[1]Data Checking'!GD106="","",'[1]Data Checking'!GD106)</f>
        <v/>
      </c>
      <c r="GA106" t="str">
        <f>IF('[1]Data Checking'!GE106="","",'[1]Data Checking'!GE106)</f>
        <v/>
      </c>
      <c r="GB106" t="str">
        <f>IF('[1]Data Checking'!GF106="","",'[1]Data Checking'!GF106)</f>
        <v/>
      </c>
      <c r="GC106" t="str">
        <f>IF('[1]Data Checking'!GG106="","",'[1]Data Checking'!GG106)</f>
        <v/>
      </c>
      <c r="GD106" t="str">
        <f>IF('[1]Data Checking'!GH106="","",'[1]Data Checking'!GH106)</f>
        <v/>
      </c>
      <c r="GE106" t="str">
        <f>IF('[1]Data Checking'!GI106="","",'[1]Data Checking'!GI106)</f>
        <v/>
      </c>
      <c r="GF106" t="str">
        <f>IF('[1]Data Checking'!GJ106="","",'[1]Data Checking'!GJ106)</f>
        <v/>
      </c>
      <c r="GG106" t="str">
        <f>IF('[1]Data Checking'!GK106="","",'[1]Data Checking'!GK106)</f>
        <v/>
      </c>
      <c r="GH106" t="str">
        <f>IF('[1]Data Checking'!GL106="","",'[1]Data Checking'!GL106)</f>
        <v/>
      </c>
      <c r="GI106" t="str">
        <f>IF('[1]Data Checking'!GM106="","",'[1]Data Checking'!GM106)</f>
        <v/>
      </c>
      <c r="GJ106" t="str">
        <f>IF('[1]Data Checking'!GN106="","",'[1]Data Checking'!GN106)</f>
        <v/>
      </c>
      <c r="GK106" t="str">
        <f>IF('[1]Data Checking'!GO106="","",'[1]Data Checking'!GO106)</f>
        <v/>
      </c>
      <c r="GL106" t="str">
        <f>IF('[1]Data Checking'!GP106="","",'[1]Data Checking'!GP106)</f>
        <v/>
      </c>
      <c r="GM106" t="str">
        <f>IF('[1]Data Checking'!GQ106="","",'[1]Data Checking'!GQ106)</f>
        <v/>
      </c>
      <c r="GN106" t="str">
        <f>IF('[1]Data Checking'!GR106="","",'[1]Data Checking'!GR106)</f>
        <v/>
      </c>
      <c r="GO106" t="str">
        <f>IF('[1]Data Checking'!GS106="","",'[1]Data Checking'!GS106)</f>
        <v/>
      </c>
      <c r="GP106" t="str">
        <f>IF('[1]Data Checking'!GT106="","",'[1]Data Checking'!GT106)</f>
        <v/>
      </c>
      <c r="GQ106" t="str">
        <f>IF('[1]Data Checking'!GU106="","",'[1]Data Checking'!GU106)</f>
        <v/>
      </c>
      <c r="GR106" t="str">
        <f>IF('[1]Data Checking'!GV106="","",'[1]Data Checking'!GV106)</f>
        <v/>
      </c>
      <c r="GS106" t="str">
        <f>IF('[1]Data Checking'!GW106="","",'[1]Data Checking'!GW106)</f>
        <v/>
      </c>
      <c r="GT106" t="str">
        <f>IF('[1]Data Checking'!GX106="","",'[1]Data Checking'!GX106)</f>
        <v/>
      </c>
      <c r="GU106" t="str">
        <f>IF('[1]Data Checking'!GY106="","",'[1]Data Checking'!GY106)</f>
        <v/>
      </c>
      <c r="GV106" t="str">
        <f>IF('[1]Data Checking'!GZ106="","",'[1]Data Checking'!GZ106)</f>
        <v/>
      </c>
      <c r="GW106" t="str">
        <f>IF('[1]Data Checking'!HA106="","",'[1]Data Checking'!HA106)</f>
        <v/>
      </c>
      <c r="GX106" t="str">
        <f>IF('[1]Data Checking'!HB106="","",'[1]Data Checking'!HB106)</f>
        <v/>
      </c>
      <c r="GY106" t="str">
        <f>IF('[1]Data Checking'!HC106="","",'[1]Data Checking'!HC106)</f>
        <v/>
      </c>
      <c r="GZ106" t="str">
        <f>IF('[1]Data Checking'!HD106="","",'[1]Data Checking'!HD106)</f>
        <v/>
      </c>
      <c r="HA106" t="str">
        <f>IF('[1]Data Checking'!HE106="","",'[1]Data Checking'!HE106)</f>
        <v/>
      </c>
      <c r="HB106" t="str">
        <f>IF('[1]Data Checking'!HF106="","",'[1]Data Checking'!HF106)</f>
        <v/>
      </c>
      <c r="HC106" t="str">
        <f>IF('[1]Data Checking'!HG106="","",'[1]Data Checking'!HG106)</f>
        <v/>
      </c>
      <c r="HD106" t="str">
        <f>IF('[1]Data Checking'!HH106="","",'[1]Data Checking'!HH106)</f>
        <v/>
      </c>
      <c r="HE106" t="str">
        <f>IF('[1]Data Checking'!HI106="","",'[1]Data Checking'!HI106)</f>
        <v/>
      </c>
      <c r="HF106" t="str">
        <f>IF('[1]Data Checking'!HJ106="","",'[1]Data Checking'!HJ106)</f>
        <v/>
      </c>
      <c r="HG106" t="str">
        <f>IF('[1]Data Checking'!HK106="","",'[1]Data Checking'!HK106)</f>
        <v/>
      </c>
      <c r="HH106" t="str">
        <f>IF('[1]Data Checking'!HL106="","",'[1]Data Checking'!HL106)</f>
        <v/>
      </c>
      <c r="HI106" t="str">
        <f>IF('[1]Data Checking'!HM106="","",'[1]Data Checking'!HM106)</f>
        <v/>
      </c>
      <c r="HJ106" t="str">
        <f>IF('[1]Data Checking'!HN106="","",'[1]Data Checking'!HN106)</f>
        <v/>
      </c>
      <c r="HK106" t="str">
        <f>IF('[1]Data Checking'!HO106="","",'[1]Data Checking'!HO106)</f>
        <v/>
      </c>
      <c r="HL106" t="str">
        <f>IF('[1]Data Checking'!HP106="","",'[1]Data Checking'!HP106)</f>
        <v/>
      </c>
      <c r="HM106" t="str">
        <f>IF('[1]Data Checking'!HQ106="","",'[1]Data Checking'!HQ106)</f>
        <v/>
      </c>
      <c r="HN106" t="str">
        <f>IF('[1]Data Checking'!HR106="","",'[1]Data Checking'!HR106)</f>
        <v/>
      </c>
      <c r="HO106" t="str">
        <f>IF('[1]Data Checking'!HS106="","",'[1]Data Checking'!HS106)</f>
        <v/>
      </c>
      <c r="HP106" t="str">
        <f>IF('[1]Data Checking'!HT106="","",'[1]Data Checking'!HT106)</f>
        <v/>
      </c>
      <c r="HQ106" t="str">
        <f>IF('[1]Data Checking'!HU106="","",'[1]Data Checking'!HU106)</f>
        <v/>
      </c>
      <c r="HR106" t="str">
        <f>IF('[1]Data Checking'!HV106="","",'[1]Data Checking'!HV106)</f>
        <v/>
      </c>
      <c r="HS106" t="str">
        <f>IF('[1]Data Checking'!HW106="","",'[1]Data Checking'!HW106)</f>
        <v/>
      </c>
      <c r="HT106" t="str">
        <f>IF('[1]Data Checking'!HX106="","",'[1]Data Checking'!HX106)</f>
        <v/>
      </c>
      <c r="HU106" t="str">
        <f>IF('[1]Data Checking'!HY106="","",'[1]Data Checking'!HY106)</f>
        <v/>
      </c>
      <c r="HV106" t="str">
        <f>IF('[1]Data Checking'!HZ106="","",'[1]Data Checking'!HZ106)</f>
        <v/>
      </c>
      <c r="HW106" t="str">
        <f>IF('[1]Data Checking'!IA106="","",'[1]Data Checking'!IA106)</f>
        <v/>
      </c>
      <c r="HX106" t="str">
        <f>IF('[1]Data Checking'!IB106="","",'[1]Data Checking'!IB106)</f>
        <v/>
      </c>
      <c r="HY106" t="str">
        <f>IF('[1]Data Checking'!IC106="","",'[1]Data Checking'!IC106)</f>
        <v/>
      </c>
      <c r="HZ106" t="str">
        <f>IF('[1]Data Checking'!ID106="","",'[1]Data Checking'!ID106)</f>
        <v/>
      </c>
      <c r="IA106" t="str">
        <f>IF('[1]Data Checking'!IE106="","",'[1]Data Checking'!IE106)</f>
        <v/>
      </c>
      <c r="IB106" t="str">
        <f>IF('[1]Data Checking'!IF106="","",'[1]Data Checking'!IF106)</f>
        <v/>
      </c>
      <c r="IC106" t="str">
        <f>IF('[1]Data Checking'!IG106="","",'[1]Data Checking'!IG106)</f>
        <v/>
      </c>
      <c r="ID106" t="str">
        <f>IF('[1]Data Checking'!IH106="","",'[1]Data Checking'!IH106)</f>
        <v/>
      </c>
      <c r="IE106" t="str">
        <f>IF('[1]Data Checking'!II106="","",'[1]Data Checking'!II106)</f>
        <v/>
      </c>
      <c r="IF106" t="str">
        <f>IF('[1]Data Checking'!IJ106="","",'[1]Data Checking'!IJ106)</f>
        <v/>
      </c>
      <c r="IG106" t="str">
        <f>IF('[1]Data Checking'!IK106="","",'[1]Data Checking'!IK106)</f>
        <v/>
      </c>
      <c r="IH106" t="str">
        <f>IF('[1]Data Checking'!IL106="","",'[1]Data Checking'!IL106)</f>
        <v/>
      </c>
      <c r="II106" t="str">
        <f>IF('[1]Data Checking'!IM106="","",'[1]Data Checking'!IM106)</f>
        <v/>
      </c>
      <c r="IJ106" t="str">
        <f>IF('[1]Data Checking'!IN106="","",'[1]Data Checking'!IN106)</f>
        <v/>
      </c>
      <c r="IK106" t="str">
        <f>IF('[1]Data Checking'!IO106="","",'[1]Data Checking'!IO106)</f>
        <v/>
      </c>
      <c r="IL106" t="str">
        <f>IF('[1]Data Checking'!IP106="","",'[1]Data Checking'!IP106)</f>
        <v/>
      </c>
      <c r="IM106" t="str">
        <f>IF('[1]Data Checking'!IQ106="","",'[1]Data Checking'!IQ106)</f>
        <v/>
      </c>
      <c r="IN106" t="str">
        <f>IF('[1]Data Checking'!IR106="","",'[1]Data Checking'!IR106)</f>
        <v/>
      </c>
      <c r="IO106" t="str">
        <f>IF('[1]Data Checking'!IS106="","",'[1]Data Checking'!IS106)</f>
        <v/>
      </c>
      <c r="IP106" t="str">
        <f>IF('[1]Data Checking'!IT106="","",'[1]Data Checking'!IT106)</f>
        <v/>
      </c>
      <c r="IQ106" t="str">
        <f>IF('[1]Data Checking'!IU106="","",'[1]Data Checking'!IU106)</f>
        <v/>
      </c>
      <c r="IR106" t="str">
        <f>IF('[1]Data Checking'!IV106="","",'[1]Data Checking'!IV106)</f>
        <v/>
      </c>
      <c r="IS106" t="str">
        <f>IF('[1]Data Checking'!IW106="","",'[1]Data Checking'!IW106)</f>
        <v/>
      </c>
      <c r="IT106" t="str">
        <f>IF('[1]Data Checking'!IX106="","",'[1]Data Checking'!IX106)</f>
        <v/>
      </c>
      <c r="IU106" t="str">
        <f>IF('[1]Data Checking'!IY106="","",'[1]Data Checking'!IY106)</f>
        <v/>
      </c>
      <c r="IV106" t="str">
        <f>IF('[1]Data Checking'!IZ106="","",'[1]Data Checking'!IZ106)</f>
        <v/>
      </c>
      <c r="IW106" t="str">
        <f>IF('[1]Data Checking'!JA106="","",'[1]Data Checking'!JA106)</f>
        <v/>
      </c>
      <c r="IX106" t="str">
        <f>IF('[1]Data Checking'!JB106="","",'[1]Data Checking'!JB106)</f>
        <v/>
      </c>
      <c r="IY106" t="str">
        <f>IF('[1]Data Checking'!JC106="","",'[1]Data Checking'!JC106)</f>
        <v/>
      </c>
      <c r="IZ106" t="str">
        <f>IF('[1]Data Checking'!JD106="","",'[1]Data Checking'!JD106)</f>
        <v/>
      </c>
      <c r="JA106" t="str">
        <f>IF('[1]Data Checking'!JE106="","",'[1]Data Checking'!JE106)</f>
        <v/>
      </c>
      <c r="JB106" t="str">
        <f>IF('[1]Data Checking'!JF106="","",'[1]Data Checking'!JF106)</f>
        <v>Oui</v>
      </c>
      <c r="JC106" t="str">
        <f>IF('[1]Data Checking'!JG106="","",'[1]Data Checking'!JG106)</f>
        <v>Oui, je vais parfois/souvent chercher l'eau</v>
      </c>
      <c r="JD106" t="str">
        <f>IF('[1]Data Checking'!JH106="","",'[1]Data Checking'!JH106)</f>
        <v>boutique ou kiosque privé</v>
      </c>
      <c r="JE106" t="str">
        <f>IF('[1]Data Checking'!JI106="","",'[1]Data Checking'!JI106)</f>
        <v/>
      </c>
      <c r="JF106" t="str">
        <f>IF('[1]Data Checking'!JJ106="","",'[1]Data Checking'!JJ106)</f>
        <v>boutique</v>
      </c>
      <c r="JG106" t="str">
        <f>IF('[1]Data Checking'!JK106="","",'[1]Data Checking'!JK106)</f>
        <v>boutik / kiòs priwe</v>
      </c>
      <c r="JH106" t="str">
        <f>IF('[1]Data Checking'!JL106="","",'[1]Data Checking'!JL106)</f>
        <v>boutik / kiòs priwe</v>
      </c>
      <c r="JI106" t="str">
        <f>IF('[1]Data Checking'!JM106="","",'[1]Data Checking'!JM106)</f>
        <v>L'eau est de meilleure qualité</v>
      </c>
      <c r="JJ106" t="str">
        <f>IF('[1]Data Checking'!JN106="","",'[1]Data Checking'!JN106)</f>
        <v/>
      </c>
      <c r="JK106" t="str">
        <f>IF('[1]Data Checking'!JO106="","",'[1]Data Checking'!JO106)</f>
        <v>Moins de 15 min au total</v>
      </c>
      <c r="JL106" t="str">
        <f>IF('[1]Data Checking'!JP106="","",'[1]Data Checking'!JP106)</f>
        <v>gros bidon de 5 gallons (18,9 L)</v>
      </c>
      <c r="JM106" t="str">
        <f>IF('[1]Data Checking'!JQ106="","",'[1]Data Checking'!JQ106)</f>
        <v>5gal</v>
      </c>
      <c r="JN106" t="str">
        <f>IF('[1]Data Checking'!JR106="","",'[1]Data Checking'!JR106)</f>
        <v>bidon ki vo 5 galon (18,9L)</v>
      </c>
      <c r="JO106" t="str">
        <f>IF('[1]Data Checking'!JS106="","",'[1]Data Checking'!JS106)</f>
        <v/>
      </c>
      <c r="JP106" t="str">
        <f>IF('[1]Data Checking'!JT106="","",'[1]Data Checking'!JT106)</f>
        <v/>
      </c>
      <c r="JQ106" t="str">
        <f>IF('[1]Data Checking'!JU106="","",'[1]Data Checking'!JU106)</f>
        <v/>
      </c>
      <c r="JR106" t="str">
        <f>IF('[1]Data Checking'!JV106="","",'[1]Data Checking'!JV106)</f>
        <v/>
      </c>
      <c r="JS106" t="str">
        <f>IF('[1]Data Checking'!JW106="","",'[1]Data Checking'!JW106)</f>
        <v/>
      </c>
      <c r="JT106">
        <f>IF('[1]Data Checking'!JX106="","",'[1]Data Checking'!JX106)</f>
        <v>50</v>
      </c>
      <c r="JU106">
        <f>IF('[1]Data Checking'!JY106="","",'[1]Data Checking'!JY106)</f>
        <v>10</v>
      </c>
      <c r="JV106" t="str">
        <f>IF('[1]Data Checking'!JZ106="","",'[1]Data Checking'!JZ106)</f>
        <v/>
      </c>
      <c r="JW106" t="str">
        <f>IF('[1]Data Checking'!KA106="","",'[1]Data Checking'!KA106)</f>
        <v>NA</v>
      </c>
      <c r="JX106">
        <f>IF('[1]Data Checking'!KB106="","",'[1]Data Checking'!KB106)</f>
        <v>10</v>
      </c>
      <c r="JY106" t="str">
        <f>IF('[1]Data Checking'!KC106="","",'[1]Data Checking'!KC106)</f>
        <v>Oui</v>
      </c>
      <c r="JZ106" t="str">
        <f>IF('[1]Data Checking'!KD106="","",'[1]Data Checking'!KD106)</f>
        <v/>
      </c>
      <c r="KA106" t="str">
        <f>IF('[1]Data Checking'!KE106="","",'[1]Data Checking'!KE106)</f>
        <v>Oui</v>
      </c>
      <c r="KB106" t="str">
        <f>IF('[1]Data Checking'!KF106="","",'[1]Data Checking'!KF106)</f>
        <v>Problèmes de transport</v>
      </c>
      <c r="KC106">
        <f>IF('[1]Data Checking'!KG106="","",'[1]Data Checking'!KG106)</f>
        <v>0</v>
      </c>
      <c r="KD106">
        <f>IF('[1]Data Checking'!KH106="","",'[1]Data Checking'!KH106)</f>
        <v>1</v>
      </c>
      <c r="KE106">
        <f>IF('[1]Data Checking'!KI106="","",'[1]Data Checking'!KI106)</f>
        <v>0</v>
      </c>
      <c r="KF106">
        <f>IF('[1]Data Checking'!KJ106="","",'[1]Data Checking'!KJ106)</f>
        <v>0</v>
      </c>
      <c r="KG106">
        <f>IF('[1]Data Checking'!KK106="","",'[1]Data Checking'!KK106)</f>
        <v>0</v>
      </c>
      <c r="KH106">
        <f>IF('[1]Data Checking'!KL106="","",'[1]Data Checking'!KL106)</f>
        <v>0</v>
      </c>
      <c r="KI106">
        <f>IF('[1]Data Checking'!KM106="","",'[1]Data Checking'!KM106)</f>
        <v>0</v>
      </c>
      <c r="KJ106">
        <f>IF('[1]Data Checking'!KN106="","",'[1]Data Checking'!KN106)</f>
        <v>0</v>
      </c>
      <c r="KK106">
        <f>IF('[1]Data Checking'!KO106="","",'[1]Data Checking'!KO106)</f>
        <v>0</v>
      </c>
      <c r="KL106">
        <f>IF('[1]Data Checking'!KP106="","",'[1]Data Checking'!KP106)</f>
        <v>0</v>
      </c>
      <c r="KM106">
        <f>IF('[1]Data Checking'!KQ106="","",'[1]Data Checking'!KQ106)</f>
        <v>0</v>
      </c>
      <c r="KN106" t="str">
        <f>IF('[1]Data Checking'!KR106="","",'[1]Data Checking'!KR106)</f>
        <v/>
      </c>
      <c r="KO106" t="str">
        <f>IF('[1]Data Checking'!KS106="","",'[1]Data Checking'!KS106)</f>
        <v>Non</v>
      </c>
      <c r="KP106" t="str">
        <f>IF('[1]Data Checking'!KT106="","",'[1]Data Checking'!KT106)</f>
        <v/>
      </c>
      <c r="KQ106" t="str">
        <f>IF('[1]Data Checking'!KU106="","",'[1]Data Checking'!KU106)</f>
        <v/>
      </c>
      <c r="KR106" t="str">
        <f>IF('[1]Data Checking'!KV106="","",'[1]Data Checking'!KV106)</f>
        <v/>
      </c>
      <c r="KS106" t="str">
        <f>IF('[1]Data Checking'!KW106="","",'[1]Data Checking'!KW106)</f>
        <v/>
      </c>
      <c r="KT106" t="str">
        <f>IF('[1]Data Checking'!KX106="","",'[1]Data Checking'!KX106)</f>
        <v/>
      </c>
      <c r="KU106" t="str">
        <f>IF('[1]Data Checking'!KY106="","",'[1]Data Checking'!KY106)</f>
        <v/>
      </c>
      <c r="KV106" t="str">
        <f>IF('[1]Data Checking'!KZ106="","",'[1]Data Checking'!KZ106)</f>
        <v/>
      </c>
      <c r="KW106" t="str">
        <f>IF('[1]Data Checking'!LA106="","",'[1]Data Checking'!LA106)</f>
        <v/>
      </c>
      <c r="KX106" t="str">
        <f>IF('[1]Data Checking'!LB106="","",'[1]Data Checking'!LB106)</f>
        <v/>
      </c>
      <c r="KY106" t="str">
        <f>IF('[1]Data Checking'!LC106="","",'[1]Data Checking'!LC106)</f>
        <v/>
      </c>
      <c r="KZ106" t="str">
        <f>IF('[1]Data Checking'!LD106="","",'[1]Data Checking'!LD106)</f>
        <v/>
      </c>
      <c r="LA106" t="str">
        <f>IF('[1]Data Checking'!LE106="","",'[1]Data Checking'!LE106)</f>
        <v/>
      </c>
      <c r="LB106" t="str">
        <f>IF('[1]Data Checking'!LF106="","",'[1]Data Checking'!LF106)</f>
        <v/>
      </c>
      <c r="LC106">
        <f>IF('[1]Data Checking'!LG106="","",'[1]Data Checking'!LG106)</f>
        <v>7</v>
      </c>
      <c r="LD106" t="str">
        <f>IF('[1]Data Checking'!LH106="","",'[1]Data Checking'!LH106)</f>
        <v>Farine de blé Riz Mais Blé Sucre Haricot noir Haricot rouge Huile</v>
      </c>
      <c r="LE106">
        <f>IF('[1]Data Checking'!LI106="","",'[1]Data Checking'!LI106)</f>
        <v>1</v>
      </c>
      <c r="LF106">
        <f>IF('[1]Data Checking'!LJ106="","",'[1]Data Checking'!LJ106)</f>
        <v>1</v>
      </c>
      <c r="LG106">
        <f>IF('[1]Data Checking'!LK106="","",'[1]Data Checking'!LK106)</f>
        <v>1</v>
      </c>
      <c r="LH106">
        <f>IF('[1]Data Checking'!LL106="","",'[1]Data Checking'!LL106)</f>
        <v>1</v>
      </c>
      <c r="LI106">
        <f>IF('[1]Data Checking'!LM106="","",'[1]Data Checking'!LM106)</f>
        <v>1</v>
      </c>
      <c r="LJ106">
        <f>IF('[1]Data Checking'!LN106="","",'[1]Data Checking'!LN106)</f>
        <v>1</v>
      </c>
      <c r="LK106">
        <f>IF('[1]Data Checking'!LO106="","",'[1]Data Checking'!LO106)</f>
        <v>1</v>
      </c>
      <c r="LL106">
        <f>IF('[1]Data Checking'!LP106="","",'[1]Data Checking'!LP106)</f>
        <v>1</v>
      </c>
      <c r="LM106">
        <f>IF('[1]Data Checking'!LQ106="","",'[1]Data Checking'!LQ106)</f>
        <v>0</v>
      </c>
      <c r="LN106">
        <f>IF('[1]Data Checking'!LR106="","",'[1]Data Checking'!LR106)</f>
        <v>0</v>
      </c>
      <c r="LO106">
        <f>IF('[1]Data Checking'!LS106="","",'[1]Data Checking'!LS106)</f>
        <v>2</v>
      </c>
      <c r="LP106">
        <f>IF('[1]Data Checking'!LT106="","",'[1]Data Checking'!LT106)</f>
        <v>9</v>
      </c>
      <c r="LQ106">
        <f>IF('[1]Data Checking'!LU106="","",'[1]Data Checking'!LU106)</f>
        <v>2</v>
      </c>
      <c r="LR106">
        <f>IF('[1]Data Checking'!LV106="","",'[1]Data Checking'!LV106)</f>
        <v>2</v>
      </c>
      <c r="LS106">
        <f>IF('[1]Data Checking'!LW106="","",'[1]Data Checking'!LW106)</f>
        <v>3</v>
      </c>
      <c r="LT106">
        <f>IF('[1]Data Checking'!LX106="","",'[1]Data Checking'!LX106)</f>
        <v>2</v>
      </c>
      <c r="LU106">
        <f>IF('[1]Data Checking'!LY106="","",'[1]Data Checking'!LY106)</f>
        <v>2</v>
      </c>
      <c r="LV106">
        <f>IF('[1]Data Checking'!LZ106="","",'[1]Data Checking'!LZ106)</f>
        <v>1</v>
      </c>
      <c r="LW106" t="str">
        <f>IF('[1]Data Checking'!MA106="","",'[1]Data Checking'!MA106)</f>
        <v>Savon lessive Serviettes hygiéniques (femmes) Chlore en grain Dentifrice Savon mains Déodorant</v>
      </c>
      <c r="LX106">
        <f>IF('[1]Data Checking'!MB106="","",'[1]Data Checking'!MB106)</f>
        <v>1</v>
      </c>
      <c r="LY106">
        <f>IF('[1]Data Checking'!MC106="","",'[1]Data Checking'!MC106)</f>
        <v>1</v>
      </c>
      <c r="LZ106">
        <f>IF('[1]Data Checking'!MD106="","",'[1]Data Checking'!MD106)</f>
        <v>1</v>
      </c>
      <c r="MA106">
        <f>IF('[1]Data Checking'!ME106="","",'[1]Data Checking'!ME106)</f>
        <v>1</v>
      </c>
      <c r="MB106">
        <f>IF('[1]Data Checking'!MF106="","",'[1]Data Checking'!MF106)</f>
        <v>1</v>
      </c>
      <c r="MC106">
        <f>IF('[1]Data Checking'!MG106="","",'[1]Data Checking'!MG106)</f>
        <v>0</v>
      </c>
      <c r="MD106">
        <f>IF('[1]Data Checking'!MH106="","",'[1]Data Checking'!MH106)</f>
        <v>1</v>
      </c>
      <c r="ME106">
        <f>IF('[1]Data Checking'!MI106="","",'[1]Data Checking'!MI106)</f>
        <v>0</v>
      </c>
      <c r="MF106">
        <f>IF('[1]Data Checking'!MJ106="","",'[1]Data Checking'!MJ106)</f>
        <v>0</v>
      </c>
      <c r="MG106">
        <f>IF('[1]Data Checking'!MK106="","",'[1]Data Checking'!MK106)</f>
        <v>0</v>
      </c>
      <c r="MH106">
        <f>IF('[1]Data Checking'!ML106="","",'[1]Data Checking'!ML106)</f>
        <v>4</v>
      </c>
      <c r="MI106">
        <f>IF('[1]Data Checking'!MM106="","",'[1]Data Checking'!MM106)</f>
        <v>16</v>
      </c>
      <c r="MJ106">
        <f>IF('[1]Data Checking'!MN106="","",'[1]Data Checking'!MN106)</f>
        <v>5</v>
      </c>
      <c r="MK106">
        <f>IF('[1]Data Checking'!MO106="","",'[1]Data Checking'!MO106)</f>
        <v>15</v>
      </c>
      <c r="ML106">
        <f>IF('[1]Data Checking'!MP106="","",'[1]Data Checking'!MP106)</f>
        <v>3</v>
      </c>
      <c r="MM106" t="str">
        <f>IF('[1]Data Checking'!MQ106="","",'[1]Data Checking'!MQ106)</f>
        <v/>
      </c>
      <c r="MN106">
        <f>IF('[1]Data Checking'!MR106="","",'[1]Data Checking'!MR106)</f>
        <v>3</v>
      </c>
      <c r="MO106" t="str">
        <f>IF('[1]Data Checking'!MS106="","",'[1]Data Checking'!MS106)</f>
        <v/>
      </c>
      <c r="MP106" t="str">
        <f>IF('[1]Data Checking'!MT106="","",'[1]Data Checking'!MT106)</f>
        <v>Aucun</v>
      </c>
      <c r="MQ106">
        <f>IF('[1]Data Checking'!MU106="","",'[1]Data Checking'!MU106)</f>
        <v>0</v>
      </c>
      <c r="MR106">
        <f>IF('[1]Data Checking'!MV106="","",'[1]Data Checking'!MV106)</f>
        <v>0</v>
      </c>
      <c r="MS106">
        <f>IF('[1]Data Checking'!MW106="","",'[1]Data Checking'!MW106)</f>
        <v>0</v>
      </c>
      <c r="MT106">
        <f>IF('[1]Data Checking'!MX106="","",'[1]Data Checking'!MX106)</f>
        <v>0</v>
      </c>
      <c r="MU106">
        <f>IF('[1]Data Checking'!MY106="","",'[1]Data Checking'!MY106)</f>
        <v>0</v>
      </c>
      <c r="MV106">
        <f>IF('[1]Data Checking'!MZ106="","",'[1]Data Checking'!MZ106)</f>
        <v>0</v>
      </c>
      <c r="MW106">
        <f>IF('[1]Data Checking'!NA106="","",'[1]Data Checking'!NA106)</f>
        <v>0</v>
      </c>
      <c r="MX106">
        <f>IF('[1]Data Checking'!NB106="","",'[1]Data Checking'!NB106)</f>
        <v>0</v>
      </c>
      <c r="MY106">
        <f>IF('[1]Data Checking'!NC106="","",'[1]Data Checking'!NC106)</f>
        <v>0</v>
      </c>
      <c r="MZ106">
        <f>IF('[1]Data Checking'!ND106="","",'[1]Data Checking'!ND106)</f>
        <v>0</v>
      </c>
      <c r="NA106">
        <f>IF('[1]Data Checking'!NE106="","",'[1]Data Checking'!NE106)</f>
        <v>0</v>
      </c>
      <c r="NB106">
        <f>IF('[1]Data Checking'!NF106="","",'[1]Data Checking'!NF106)</f>
        <v>0</v>
      </c>
      <c r="NC106">
        <f>IF('[1]Data Checking'!NG106="","",'[1]Data Checking'!NG106)</f>
        <v>1</v>
      </c>
      <c r="ND106" t="str">
        <f>IF('[1]Data Checking'!NH106="","",'[1]Data Checking'!NH106)</f>
        <v/>
      </c>
      <c r="NE106" t="str">
        <f>IF('[1]Data Checking'!NI106="","",'[1]Data Checking'!NI106)</f>
        <v/>
      </c>
      <c r="NF106" t="str">
        <f>IF('[1]Data Checking'!NJ106="","",'[1]Data Checking'!NJ106)</f>
        <v/>
      </c>
      <c r="NG106" t="str">
        <f>IF('[1]Data Checking'!NK106="","",'[1]Data Checking'!NK106)</f>
        <v/>
      </c>
      <c r="NH106" t="str">
        <f>IF('[1]Data Checking'!NL106="","",'[1]Data Checking'!NL106)</f>
        <v/>
      </c>
      <c r="NI106" t="str">
        <f>IF('[1]Data Checking'!NM106="","",'[1]Data Checking'!NM106)</f>
        <v/>
      </c>
      <c r="NJ106" t="str">
        <f>IF('[1]Data Checking'!NN106="","",'[1]Data Checking'!NN106)</f>
        <v/>
      </c>
      <c r="NK106" t="str">
        <f>IF('[1]Data Checking'!NO106="","",'[1]Data Checking'!NO106)</f>
        <v/>
      </c>
      <c r="NL106" t="str">
        <f>IF('[1]Data Checking'!NP106="","",'[1]Data Checking'!NP106)</f>
        <v/>
      </c>
      <c r="NM106" t="str">
        <f>IF('[1]Data Checking'!NQ106="","",'[1]Data Checking'!NQ106)</f>
        <v/>
      </c>
      <c r="NN106" t="str">
        <f>IF('[1]Data Checking'!NR106="","",'[1]Data Checking'!NR106)</f>
        <v/>
      </c>
      <c r="NO106" t="str">
        <f>IF('[1]Data Checking'!NS106="","",'[1]Data Checking'!NS106)</f>
        <v>Aucun</v>
      </c>
      <c r="NP106">
        <f>IF('[1]Data Checking'!NT106="","",'[1]Data Checking'!NT106)</f>
        <v>0</v>
      </c>
      <c r="NQ106">
        <f>IF('[1]Data Checking'!NU106="","",'[1]Data Checking'!NU106)</f>
        <v>0</v>
      </c>
      <c r="NR106">
        <f>IF('[1]Data Checking'!NV106="","",'[1]Data Checking'!NV106)</f>
        <v>0</v>
      </c>
      <c r="NS106">
        <f>IF('[1]Data Checking'!NW106="","",'[1]Data Checking'!NW106)</f>
        <v>0</v>
      </c>
      <c r="NT106">
        <f>IF('[1]Data Checking'!NX106="","",'[1]Data Checking'!NX106)</f>
        <v>0</v>
      </c>
      <c r="NU106">
        <f>IF('[1]Data Checking'!NY106="","",'[1]Data Checking'!NY106)</f>
        <v>0</v>
      </c>
      <c r="NV106">
        <f>IF('[1]Data Checking'!NZ106="","",'[1]Data Checking'!NZ106)</f>
        <v>0</v>
      </c>
      <c r="NW106">
        <f>IF('[1]Data Checking'!OA106="","",'[1]Data Checking'!OA106)</f>
        <v>0</v>
      </c>
      <c r="NX106">
        <f>IF('[1]Data Checking'!OB106="","",'[1]Data Checking'!OB106)</f>
        <v>0</v>
      </c>
      <c r="NY106">
        <f>IF('[1]Data Checking'!OC106="","",'[1]Data Checking'!OC106)</f>
        <v>0</v>
      </c>
      <c r="NZ106">
        <f>IF('[1]Data Checking'!OD106="","",'[1]Data Checking'!OD106)</f>
        <v>1</v>
      </c>
      <c r="OA106" t="str">
        <f>IF('[1]Data Checking'!OE106="","",'[1]Data Checking'!OE106)</f>
        <v/>
      </c>
      <c r="OB106" t="str">
        <f>IF('[1]Data Checking'!OF106="","",'[1]Data Checking'!OF106)</f>
        <v/>
      </c>
      <c r="OC106" t="str">
        <f>IF('[1]Data Checking'!OG106="","",'[1]Data Checking'!OG106)</f>
        <v/>
      </c>
      <c r="OD106" t="str">
        <f>IF('[1]Data Checking'!OH106="","",'[1]Data Checking'!OH106)</f>
        <v/>
      </c>
      <c r="OE106" t="str">
        <f>IF('[1]Data Checking'!OI106="","",'[1]Data Checking'!OI106)</f>
        <v/>
      </c>
      <c r="OF106" t="str">
        <f>IF('[1]Data Checking'!OJ106="","",'[1]Data Checking'!OJ106)</f>
        <v/>
      </c>
      <c r="OG106" t="str">
        <f>IF('[1]Data Checking'!OK106="","",'[1]Data Checking'!OK106)</f>
        <v/>
      </c>
      <c r="OH106" t="str">
        <f>IF('[1]Data Checking'!OL106="","",'[1]Data Checking'!OL106)</f>
        <v/>
      </c>
      <c r="OI106" t="str">
        <f>IF('[1]Data Checking'!OM106="","",'[1]Data Checking'!OM106)</f>
        <v/>
      </c>
      <c r="OJ106" t="str">
        <f>IF('[1]Data Checking'!ON106="","",'[1]Data Checking'!ON106)</f>
        <v>Médicaments douleur (aspirine, …) Des antibiotiques Materiels de protection contre le Covid-19 (Gel hydroalchoolique, cache-nez)</v>
      </c>
      <c r="OK106">
        <f>IF('[1]Data Checking'!OO106="","",'[1]Data Checking'!OO106)</f>
        <v>1</v>
      </c>
      <c r="OL106">
        <f>IF('[1]Data Checking'!OP106="","",'[1]Data Checking'!OP106)</f>
        <v>1</v>
      </c>
      <c r="OM106">
        <f>IF('[1]Data Checking'!OQ106="","",'[1]Data Checking'!OQ106)</f>
        <v>0</v>
      </c>
      <c r="ON106">
        <f>IF('[1]Data Checking'!OR106="","",'[1]Data Checking'!OR106)</f>
        <v>0</v>
      </c>
      <c r="OO106">
        <f>IF('[1]Data Checking'!OS106="","",'[1]Data Checking'!OS106)</f>
        <v>0</v>
      </c>
      <c r="OP106">
        <f>IF('[1]Data Checking'!OT106="","",'[1]Data Checking'!OT106)</f>
        <v>1</v>
      </c>
      <c r="OQ106">
        <f>IF('[1]Data Checking'!OU106="","",'[1]Data Checking'!OU106)</f>
        <v>0</v>
      </c>
      <c r="OR106">
        <f>IF('[1]Data Checking'!OV106="","",'[1]Data Checking'!OV106)</f>
        <v>0</v>
      </c>
      <c r="OS106">
        <f>IF('[1]Data Checking'!OW106="","",'[1]Data Checking'!OW106)</f>
        <v>0</v>
      </c>
      <c r="OT106" t="str">
        <f>IF('[1]Data Checking'!OX106="","",'[1]Data Checking'!OX106)</f>
        <v/>
      </c>
      <c r="OU106" t="str">
        <f>IF('[1]Data Checking'!OY106="","",'[1]Data Checking'!OY106)</f>
        <v>Lampe torche</v>
      </c>
      <c r="OV106">
        <f>IF('[1]Data Checking'!OZ106="","",'[1]Data Checking'!OZ106)</f>
        <v>1</v>
      </c>
      <c r="OW106">
        <f>IF('[1]Data Checking'!PA106="","",'[1]Data Checking'!PA106)</f>
        <v>0</v>
      </c>
      <c r="OX106">
        <f>IF('[1]Data Checking'!PB106="","",'[1]Data Checking'!PB106)</f>
        <v>0</v>
      </c>
      <c r="OY106">
        <f>IF('[1]Data Checking'!PC106="","",'[1]Data Checking'!PC106)</f>
        <v>0</v>
      </c>
      <c r="OZ106">
        <f>IF('[1]Data Checking'!PD106="","",'[1]Data Checking'!PD106)</f>
        <v>0</v>
      </c>
      <c r="PA106">
        <f>IF('[1]Data Checking'!PE106="","",'[1]Data Checking'!PE106)</f>
        <v>0</v>
      </c>
      <c r="PB106">
        <f>IF('[1]Data Checking'!PF106="","",'[1]Data Checking'!PF106)</f>
        <v>5</v>
      </c>
      <c r="PC106" t="str">
        <f>IF('[1]Data Checking'!PG106="","",'[1]Data Checking'!PG106)</f>
        <v/>
      </c>
      <c r="PD106" t="str">
        <f>IF('[1]Data Checking'!PH106="","",'[1]Data Checking'!PH106)</f>
        <v/>
      </c>
      <c r="PE106" t="str">
        <f>IF('[1]Data Checking'!PI106="","",'[1]Data Checking'!PI106)</f>
        <v/>
      </c>
      <c r="PF106" t="str">
        <f>IF('[1]Data Checking'!PJ106="","",'[1]Data Checking'!PJ106)</f>
        <v>Aucun</v>
      </c>
      <c r="PG106">
        <f>IF('[1]Data Checking'!PK106="","",'[1]Data Checking'!PK106)</f>
        <v>0</v>
      </c>
      <c r="PH106">
        <f>IF('[1]Data Checking'!PL106="","",'[1]Data Checking'!PL106)</f>
        <v>0</v>
      </c>
      <c r="PI106">
        <f>IF('[1]Data Checking'!PM106="","",'[1]Data Checking'!PM106)</f>
        <v>0</v>
      </c>
      <c r="PJ106">
        <f>IF('[1]Data Checking'!PN106="","",'[1]Data Checking'!PN106)</f>
        <v>0</v>
      </c>
      <c r="PK106">
        <f>IF('[1]Data Checking'!PO106="","",'[1]Data Checking'!PO106)</f>
        <v>0</v>
      </c>
      <c r="PL106">
        <f>IF('[1]Data Checking'!PP106="","",'[1]Data Checking'!PP106)</f>
        <v>0</v>
      </c>
      <c r="PM106">
        <f>IF('[1]Data Checking'!PQ106="","",'[1]Data Checking'!PQ106)</f>
        <v>0</v>
      </c>
      <c r="PN106">
        <f>IF('[1]Data Checking'!PR106="","",'[1]Data Checking'!PR106)</f>
        <v>0</v>
      </c>
      <c r="PO106">
        <f>IF('[1]Data Checking'!PS106="","",'[1]Data Checking'!PS106)</f>
        <v>1</v>
      </c>
      <c r="PP106" t="str">
        <f>IF('[1]Data Checking'!PT106="","",'[1]Data Checking'!PT106)</f>
        <v/>
      </c>
      <c r="PQ106" t="str">
        <f>IF('[1]Data Checking'!PU106="","",'[1]Data Checking'!PU106)</f>
        <v/>
      </c>
      <c r="PR106" t="str">
        <f>IF('[1]Data Checking'!PV106="","",'[1]Data Checking'!PV106)</f>
        <v/>
      </c>
      <c r="PS106" t="str">
        <f>IF('[1]Data Checking'!PW106="","",'[1]Data Checking'!PW106)</f>
        <v/>
      </c>
      <c r="PT106" t="str">
        <f>IF('[1]Data Checking'!PX106="","",'[1]Data Checking'!PX106)</f>
        <v/>
      </c>
      <c r="PU106" t="str">
        <f>IF('[1]Data Checking'!PY106="","",'[1]Data Checking'!PY106)</f>
        <v/>
      </c>
      <c r="PV106" t="str">
        <f>IF('[1]Data Checking'!PZ106="","",'[1]Data Checking'!PZ106)</f>
        <v/>
      </c>
      <c r="PW106" t="str">
        <f>IF('[1]Data Checking'!QA106="","",'[1]Data Checking'!QA106)</f>
        <v/>
      </c>
      <c r="PX106" t="str">
        <f>IF('[1]Data Checking'!QB106="","",'[1]Data Checking'!QB106)</f>
        <v/>
      </c>
      <c r="PY106" t="str">
        <f>IF('[1]Data Checking'!QC106="","",'[1]Data Checking'!QC106)</f>
        <v/>
      </c>
      <c r="PZ106" t="str">
        <f>IF('[1]Data Checking'!QD106="","",'[1]Data Checking'!QD106)</f>
        <v/>
      </c>
      <c r="QA106" t="str">
        <f>IF('[1]Data Checking'!QE106="","",'[1]Data Checking'!QE106)</f>
        <v/>
      </c>
      <c r="QB106" t="str">
        <f>IF('[1]Data Checking'!QF106="","",'[1]Data Checking'!QF106)</f>
        <v/>
      </c>
      <c r="QC106" t="str">
        <f>IF('[1]Data Checking'!QG106="","",'[1]Data Checking'!QG106)</f>
        <v/>
      </c>
      <c r="QD106" t="str">
        <f>IF('[1]Data Checking'!QH106="","",'[1]Data Checking'!QH106)</f>
        <v/>
      </c>
      <c r="QE106" t="str">
        <f>IF('[1]Data Checking'!QI106="","",'[1]Data Checking'!QI106)</f>
        <v/>
      </c>
      <c r="QF106" t="str">
        <f>IF('[1]Data Checking'!QJ106="","",'[1]Data Checking'!QJ106)</f>
        <v/>
      </c>
      <c r="QG106" t="str">
        <f>IF('[1]Data Checking'!QK106="","",'[1]Data Checking'!QK106)</f>
        <v/>
      </c>
      <c r="QH106" t="str">
        <f>IF('[1]Data Checking'!QL106="","",'[1]Data Checking'!QL106)</f>
        <v/>
      </c>
      <c r="QI106" t="str">
        <f>IF('[1]Data Checking'!QM106="","",'[1]Data Checking'!QM106)</f>
        <v/>
      </c>
      <c r="QJ106" t="str">
        <f>IF('[1]Data Checking'!QN106="","",'[1]Data Checking'!QN106)</f>
        <v/>
      </c>
      <c r="QK106" t="str">
        <f>IF('[1]Data Checking'!QO106="","",'[1]Data Checking'!QO106)</f>
        <v/>
      </c>
      <c r="QL106" t="str">
        <f>IF('[1]Data Checking'!QP106="","",'[1]Data Checking'!QP106)</f>
        <v/>
      </c>
      <c r="QM106" t="str">
        <f>IF('[1]Data Checking'!QQ106="","",'[1]Data Checking'!QQ106)</f>
        <v/>
      </c>
      <c r="QN106" t="str">
        <f>IF('[1]Data Checking'!QR106="","",'[1]Data Checking'!QR106)</f>
        <v/>
      </c>
      <c r="QO106" t="str">
        <f>IF('[1]Data Checking'!QS106="","",'[1]Data Checking'!QS106)</f>
        <v/>
      </c>
      <c r="QP106" t="str">
        <f>IF('[1]Data Checking'!QT106="","",'[1]Data Checking'!QT106)</f>
        <v/>
      </c>
      <c r="QQ106" t="str">
        <f>IF('[1]Data Checking'!QU106="","",'[1]Data Checking'!QU106)</f>
        <v/>
      </c>
      <c r="QR106" t="str">
        <f>IF('[1]Data Checking'!QV106="","",'[1]Data Checking'!QV106)</f>
        <v/>
      </c>
      <c r="QS106" t="str">
        <f>IF('[1]Data Checking'!QW106="","",'[1]Data Checking'!QW106)</f>
        <v/>
      </c>
      <c r="QT106" t="str">
        <f>IF('[1]Data Checking'!QX106="","",'[1]Data Checking'!QX106)</f>
        <v/>
      </c>
      <c r="QU106" t="str">
        <f>IF('[1]Data Checking'!QY106="","",'[1]Data Checking'!QY106)</f>
        <v/>
      </c>
      <c r="QV106" t="str">
        <f>IF('[1]Data Checking'!QZ106="","",'[1]Data Checking'!QZ106)</f>
        <v/>
      </c>
      <c r="QW106" t="str">
        <f>IF('[1]Data Checking'!RA106="","",'[1]Data Checking'!RA106)</f>
        <v/>
      </c>
      <c r="QX106" t="str">
        <f>IF('[1]Data Checking'!RB106="","",'[1]Data Checking'!RB106)</f>
        <v/>
      </c>
      <c r="QY106" t="str">
        <f>IF('[1]Data Checking'!RC106="","",'[1]Data Checking'!RC106)</f>
        <v/>
      </c>
      <c r="QZ106" t="str">
        <f>IF('[1]Data Checking'!RD106="","",'[1]Data Checking'!RD106)</f>
        <v/>
      </c>
      <c r="RA106" t="str">
        <f>IF('[1]Data Checking'!RE106="","",'[1]Data Checking'!RE106)</f>
        <v/>
      </c>
      <c r="RB106" t="str">
        <f>IF('[1]Data Checking'!RF106="","",'[1]Data Checking'!RF106)</f>
        <v/>
      </c>
      <c r="RC106" t="str">
        <f>IF('[1]Data Checking'!RG106="","",'[1]Data Checking'!RG106)</f>
        <v/>
      </c>
      <c r="RD106" t="str">
        <f>IF('[1]Data Checking'!RH106="","",'[1]Data Checking'!RH106)</f>
        <v/>
      </c>
      <c r="RE106" t="str">
        <f>IF('[1]Data Checking'!RI106="","",'[1]Data Checking'!RI106)</f>
        <v/>
      </c>
      <c r="RF106" t="str">
        <f>IF('[1]Data Checking'!RJ106="","",'[1]Data Checking'!RJ106)</f>
        <v/>
      </c>
      <c r="RG106" t="str">
        <f>IF('[1]Data Checking'!RK106="","",'[1]Data Checking'!RK106)</f>
        <v/>
      </c>
      <c r="RH106" t="str">
        <f>IF('[1]Data Checking'!RL106="","",'[1]Data Checking'!RL106)</f>
        <v/>
      </c>
      <c r="RI106" t="str">
        <f>IF('[1]Data Checking'!RM106="","",'[1]Data Checking'!RM106)</f>
        <v/>
      </c>
      <c r="RJ106" t="str">
        <f>IF('[1]Data Checking'!RN106="","",'[1]Data Checking'!RN106)</f>
        <v/>
      </c>
      <c r="RK106" t="str">
        <f>IF('[1]Data Checking'!RO106="","",'[1]Data Checking'!RO106)</f>
        <v/>
      </c>
      <c r="RL106" t="str">
        <f>IF('[1]Data Checking'!RP106="","",'[1]Data Checking'!RP106)</f>
        <v/>
      </c>
      <c r="RM106" t="str">
        <f>IF('[1]Data Checking'!RQ106="","",'[1]Data Checking'!RQ106)</f>
        <v/>
      </c>
      <c r="RN106" t="str">
        <f>IF('[1]Data Checking'!RR106="","",'[1]Data Checking'!RR106)</f>
        <v/>
      </c>
      <c r="RO106" t="str">
        <f>IF('[1]Data Checking'!RS106="","",'[1]Data Checking'!RS106)</f>
        <v/>
      </c>
      <c r="RP106" t="str">
        <f>IF('[1]Data Checking'!RT106="","",'[1]Data Checking'!RT106)</f>
        <v/>
      </c>
      <c r="RQ106" t="str">
        <f>IF('[1]Data Checking'!RU106="","",'[1]Data Checking'!RU106)</f>
        <v/>
      </c>
      <c r="RR106" t="str">
        <f>IF('[1]Data Checking'!RV106="","",'[1]Data Checking'!RV106)</f>
        <v/>
      </c>
      <c r="RS106" t="str">
        <f>IF('[1]Data Checking'!RW106="","",'[1]Data Checking'!RW106)</f>
        <v/>
      </c>
      <c r="RT106" t="str">
        <f>IF('[1]Data Checking'!RX106="","",'[1]Data Checking'!RX106)</f>
        <v/>
      </c>
      <c r="RU106" t="str">
        <f>IF('[1]Data Checking'!RY106="","",'[1]Data Checking'!RY106)</f>
        <v/>
      </c>
      <c r="RV106" t="str">
        <f>IF('[1]Data Checking'!RZ106="","",'[1]Data Checking'!RZ106)</f>
        <v/>
      </c>
      <c r="RW106" t="str">
        <f>IF('[1]Data Checking'!SA106="","",'[1]Data Checking'!SA106)</f>
        <v/>
      </c>
      <c r="RX106" t="str">
        <f>IF('[1]Data Checking'!SB106="","",'[1]Data Checking'!SB106)</f>
        <v/>
      </c>
      <c r="RY106" t="str">
        <f>IF('[1]Data Checking'!SC106="","",'[1]Data Checking'!SC106)</f>
        <v/>
      </c>
      <c r="RZ106" t="str">
        <f>IF('[1]Data Checking'!SD106="","",'[1]Data Checking'!SD106)</f>
        <v/>
      </c>
      <c r="SA106" t="str">
        <f>IF('[1]Data Checking'!SE106="","",'[1]Data Checking'!SE106)</f>
        <v/>
      </c>
      <c r="SB106" t="str">
        <f>IF('[1]Data Checking'!SF106="","",'[1]Data Checking'!SF106)</f>
        <v/>
      </c>
      <c r="SC106" t="str">
        <f>IF('[1]Data Checking'!SG106="","",'[1]Data Checking'!SG106)</f>
        <v/>
      </c>
      <c r="SD106" t="str">
        <f>IF('[1]Data Checking'!SH106="","",'[1]Data Checking'!SH106)</f>
        <v/>
      </c>
      <c r="SE106" t="str">
        <f>IF('[1]Data Checking'!SI106="","",'[1]Data Checking'!SI106)</f>
        <v/>
      </c>
      <c r="SF106" t="str">
        <f>IF('[1]Data Checking'!SJ106="","",'[1]Data Checking'!SJ106)</f>
        <v/>
      </c>
      <c r="SG106" t="str">
        <f>IF('[1]Data Checking'!SK106="","",'[1]Data Checking'!SK106)</f>
        <v/>
      </c>
      <c r="SH106" t="str">
        <f>IF('[1]Data Checking'!SL106="","",'[1]Data Checking'!SL106)</f>
        <v>Paiement frais scolaire (paiement uniforme,…)</v>
      </c>
      <c r="SI106">
        <f>IF('[1]Data Checking'!SM106="","",'[1]Data Checking'!SM106)</f>
        <v>0</v>
      </c>
      <c r="SJ106">
        <f>IF('[1]Data Checking'!SN106="","",'[1]Data Checking'!SN106)</f>
        <v>1</v>
      </c>
      <c r="SK106">
        <f>IF('[1]Data Checking'!SO106="","",'[1]Data Checking'!SO106)</f>
        <v>0</v>
      </c>
      <c r="SL106">
        <f>IF('[1]Data Checking'!SP106="","",'[1]Data Checking'!SP106)</f>
        <v>0</v>
      </c>
      <c r="SM106">
        <f>IF('[1]Data Checking'!SQ106="","",'[1]Data Checking'!SQ106)</f>
        <v>0</v>
      </c>
      <c r="SN106">
        <f>IF('[1]Data Checking'!SR106="","",'[1]Data Checking'!SR106)</f>
        <v>0</v>
      </c>
      <c r="SO106" t="str">
        <f>IF('[1]Data Checking'!SS106="","",'[1]Data Checking'!SS106)</f>
        <v/>
      </c>
      <c r="SP106" t="str">
        <f>IF('[1]Data Checking'!ST106="","",'[1]Data Checking'!ST106)</f>
        <v/>
      </c>
      <c r="SQ106" t="str">
        <f>IF('[1]Data Checking'!SU106="","",'[1]Data Checking'!SU106)</f>
        <v/>
      </c>
      <c r="SR106" t="str">
        <f>IF('[1]Data Checking'!SV106="","",'[1]Data Checking'!SV106)</f>
        <v/>
      </c>
      <c r="SS106" t="str">
        <f>IF('[1]Data Checking'!SW106="","",'[1]Data Checking'!SW106)</f>
        <v/>
      </c>
      <c r="ST106" t="str">
        <f>IF('[1]Data Checking'!SX106="","",'[1]Data Checking'!SX106)</f>
        <v/>
      </c>
      <c r="SU106" t="str">
        <f>IF('[1]Data Checking'!SY106="","",'[1]Data Checking'!SY106)</f>
        <v/>
      </c>
      <c r="SV106" t="str">
        <f>IF('[1]Data Checking'!SZ106="","",'[1]Data Checking'!SZ106)</f>
        <v/>
      </c>
      <c r="SW106" t="str">
        <f>IF('[1]Data Checking'!TA106="","",'[1]Data Checking'!TA106)</f>
        <v/>
      </c>
      <c r="SX106" t="str">
        <f>IF('[1]Data Checking'!TB106="","",'[1]Data Checking'!TB106)</f>
        <v/>
      </c>
      <c r="SY106" t="str">
        <f>IF('[1]Data Checking'!TC106="","",'[1]Data Checking'!TC106)</f>
        <v/>
      </c>
      <c r="SZ106" t="str">
        <f>IF('[1]Data Checking'!TD106="","",'[1]Data Checking'!TD106)</f>
        <v/>
      </c>
      <c r="TA106" t="str">
        <f>IF('[1]Data Checking'!TE106="","",'[1]Data Checking'!TE106)</f>
        <v/>
      </c>
      <c r="TB106" t="str">
        <f>IF('[1]Data Checking'!TF106="","",'[1]Data Checking'!TF106)</f>
        <v/>
      </c>
      <c r="TC106" t="str">
        <f>IF('[1]Data Checking'!TG106="","",'[1]Data Checking'!TG106)</f>
        <v/>
      </c>
      <c r="TD106" t="str">
        <f>IF('[1]Data Checking'!TH106="","",'[1]Data Checking'!TH106)</f>
        <v/>
      </c>
      <c r="TE106" t="str">
        <f>IF('[1]Data Checking'!TI106="","",'[1]Data Checking'!TI106)</f>
        <v/>
      </c>
      <c r="TF106" t="str">
        <f>IF('[1]Data Checking'!TJ106="","",'[1]Data Checking'!TJ106)</f>
        <v/>
      </c>
      <c r="TG106" t="str">
        <f>IF('[1]Data Checking'!TK106="","",'[1]Data Checking'!TK106)</f>
        <v/>
      </c>
      <c r="TH106" t="str">
        <f>IF('[1]Data Checking'!TL106="","",'[1]Data Checking'!TL106)</f>
        <v/>
      </c>
      <c r="TI106" t="str">
        <f>IF('[1]Data Checking'!TM106="","",'[1]Data Checking'!TM106)</f>
        <v/>
      </c>
      <c r="TJ106">
        <f>IF('[1]Data Checking'!TN106="","",'[1]Data Checking'!TN106)</f>
        <v>0</v>
      </c>
      <c r="TK106">
        <f>IF('[1]Data Checking'!TO106="","",'[1]Data Checking'!TO106)</f>
        <v>0</v>
      </c>
      <c r="TL106">
        <f>IF('[1]Data Checking'!TP106="","",'[1]Data Checking'!TP106)</f>
        <v>0</v>
      </c>
      <c r="TM106">
        <f>IF('[1]Data Checking'!TQ106="","",'[1]Data Checking'!TQ106)</f>
        <v>0</v>
      </c>
      <c r="TN106">
        <f>IF('[1]Data Checking'!TR106="","",'[1]Data Checking'!TR106)</f>
        <v>0</v>
      </c>
      <c r="TO106" t="str">
        <f>IF('[1]Data Checking'!TS106="","",'[1]Data Checking'!TS106)</f>
        <v/>
      </c>
      <c r="TP106" t="str">
        <f>IF('[1]Data Checking'!TT106="","",'[1]Data Checking'!TT106)</f>
        <v/>
      </c>
      <c r="TQ106">
        <f>IF('[1]Data Checking'!TU106="","",'[1]Data Checking'!TU106)</f>
        <v>238229556</v>
      </c>
      <c r="TR106" t="str">
        <f>IF('[1]Data Checking'!TV106="","",'[1]Data Checking'!TV106)</f>
        <v>ac8f31a4-5612-456c-83fa-99fef34c0828</v>
      </c>
      <c r="TS106">
        <f>IF('[1]Data Checking'!TW106="","",'[1]Data Checking'!TW106)</f>
        <v>44533.024502314824</v>
      </c>
      <c r="TT106" t="str">
        <f>IF('[1]Data Checking'!TX106="","",'[1]Data Checking'!TX106)</f>
        <v/>
      </c>
      <c r="TU106" t="str">
        <f>IF('[1]Data Checking'!TY106="","",'[1]Data Checking'!TY106)</f>
        <v/>
      </c>
      <c r="TV106" t="str">
        <f>IF('[1]Data Checking'!TZ106="","",'[1]Data Checking'!TZ106)</f>
        <v>submitted_via_web</v>
      </c>
      <c r="TW106" t="str">
        <f>IF('[1]Data Checking'!UA106="","",'[1]Data Checking'!UA106)</f>
        <v>icsm_haiti</v>
      </c>
      <c r="TX106" t="str">
        <f>IF('[1]Data Checking'!UB106="","",'[1]Data Checking'!UB106)</f>
        <v/>
      </c>
      <c r="TY106">
        <f>IF('[1]Data Checking'!UC106="","",'[1]Data Checking'!UC106)</f>
        <v>108</v>
      </c>
      <c r="TZ106" t="str">
        <f>IF('[1]Data Checking'!UD106="","",'[1]Data Checking'!UD106)</f>
        <v/>
      </c>
      <c r="UA106" t="e">
        <f>IF('[1]Data Checking'!UL106="","",'[1]Data Checking'!UL106)</f>
        <v>#REF!</v>
      </c>
      <c r="UB106" t="e">
        <f>IF('[1]Data Checking'!UM106="","",'[1]Data Checking'!UM106)</f>
        <v>#REF!</v>
      </c>
      <c r="UC106" t="e">
        <f>IF('[1]Data Checking'!UN106="","",'[1]Data Checking'!UN106)</f>
        <v>#REF!</v>
      </c>
    </row>
    <row r="107" spans="1:549">
      <c r="A107">
        <f>IF('[1]Data Checking'!D107="","",'[1]Data Checking'!D107)</f>
        <v>44532.517494918982</v>
      </c>
      <c r="B107">
        <f>IF('[1]Data Checking'!E107="","",'[1]Data Checking'!E107)</f>
        <v>44532.531381469897</v>
      </c>
      <c r="C107">
        <f>IF('[1]Data Checking'!F107="","",'[1]Data Checking'!F107)</f>
        <v>44532</v>
      </c>
      <c r="D107" t="str">
        <f>IF('[1]Data Checking'!H107="","",'[1]Data Checking'!H107)</f>
        <v>audit.csv</v>
      </c>
      <c r="E107" t="str">
        <f>IF('[1]Data Checking'!I107="","",'[1]Data Checking'!I107)</f>
        <v>icsm_haiti</v>
      </c>
      <c r="F107" t="str">
        <f>IF('[1]Data Checking'!J107="","",'[1]Data Checking'!J107)</f>
        <v/>
      </c>
      <c r="G107" t="str">
        <f>IF('[1]Data Checking'!K107="","",'[1]Data Checking'!K107)</f>
        <v/>
      </c>
      <c r="H107">
        <f>IF('[1]Data Checking'!L107="","",'[1]Data Checking'!L107)</f>
        <v>44532</v>
      </c>
      <c r="I107" t="str">
        <f>IF('[1]Data Checking'!M107="","",'[1]Data Checking'!M107)</f>
        <v>WFP</v>
      </c>
      <c r="J107" t="str">
        <f>IF('[1]Data Checking'!N107="","",'[1]Data Checking'!N107)</f>
        <v/>
      </c>
      <c r="K107" t="str">
        <f>IF('[1]Data Checking'!O107="","",'[1]Data Checking'!O107)</f>
        <v>wfp</v>
      </c>
      <c r="L107" t="str">
        <f>IF('[1]Data Checking'!P107="","",'[1]Data Checking'!P107)</f>
        <v>WFP</v>
      </c>
      <c r="M107" t="str">
        <f>IF('[1]Data Checking'!Q107="","",'[1]Data Checking'!Q107)</f>
        <v>WFP</v>
      </c>
      <c r="N107" t="str">
        <f>IF('[1]Data Checking'!R107="","",'[1]Data Checking'!R107)</f>
        <v>nord_JFP02</v>
      </c>
      <c r="O107" t="str">
        <f>IF('[1]Data Checking'!S107="","",'[1]Data Checking'!S107)</f>
        <v/>
      </c>
      <c r="P107" t="str">
        <f>IF('[1]Data Checking'!T107="","",'[1]Data Checking'!T107)</f>
        <v>wfp_jfp02</v>
      </c>
      <c r="Q107" t="str">
        <f>IF('[1]Data Checking'!U107="","",'[1]Data Checking'!U107)</f>
        <v>nord_JFP02</v>
      </c>
      <c r="R107" t="str">
        <f>IF('[1]Data Checking'!V107="","",'[1]Data Checking'!V107)</f>
        <v>nord_JFP02</v>
      </c>
      <c r="S107" t="str">
        <f>IF('[1]Data Checking'!W107="","",'[1]Data Checking'!W107)</f>
        <v>Nord</v>
      </c>
      <c r="T107" t="str">
        <f>IF('[1]Data Checking'!X107="","",'[1]Data Checking'!X107)</f>
        <v>Limonade</v>
      </c>
      <c r="U107" t="str">
        <f>IF('[1]Data Checking'!Y107="","",'[1]Data Checking'!Y107)</f>
        <v>HT0313</v>
      </c>
      <c r="V107" t="str">
        <f>IF('[1]Data Checking'!Z107="","",'[1]Data Checking'!Z107)</f>
        <v>Limonade</v>
      </c>
      <c r="W107" t="str">
        <f>IF('[1]Data Checking'!AA107="","",'[1]Data Checking'!AA107)</f>
        <v>1re Section Basse Plaine</v>
      </c>
      <c r="X107" t="str">
        <f>IF('[1]Data Checking'!AB107="","",'[1]Data Checking'!AB107)</f>
        <v>HT0313-01</v>
      </c>
      <c r="Y107" t="str">
        <f>IF('[1]Data Checking'!AC107="","",'[1]Data Checking'!AC107)</f>
        <v>1re Section Basse Plaine</v>
      </c>
      <c r="Z107" t="str">
        <f>IF('[1]Data Checking'!AD107="","",'[1]Data Checking'!AD107)</f>
        <v>Limonade</v>
      </c>
      <c r="AA107" t="str">
        <f>IF('[1]Data Checking'!AE107="","",'[1]Data Checking'!AE107)</f>
        <v/>
      </c>
      <c r="AB107" t="str">
        <f>IF('[1]Data Checking'!AF107="","",'[1]Data Checking'!AF107)</f>
        <v>lim_1</v>
      </c>
      <c r="AC107" t="str">
        <f>IF('[1]Data Checking'!AG107="","",'[1]Data Checking'!AG107)</f>
        <v>Limonade</v>
      </c>
      <c r="AD107" t="str">
        <f>IF('[1]Data Checking'!AH107="","",'[1]Data Checking'!AH107)</f>
        <v>Limonade</v>
      </c>
      <c r="AE107" t="str">
        <f>IF('[1]Data Checking'!AI107="","",'[1]Data Checking'!AI107)</f>
        <v>Marché principal de Limonade</v>
      </c>
      <c r="AF107" t="str">
        <f>IF('[1]Data Checking'!AJ107="","",'[1]Data Checking'!AJ107)</f>
        <v/>
      </c>
      <c r="AG107" t="str">
        <f>IF('[1]Data Checking'!AK107="","",'[1]Data Checking'!AK107)</f>
        <v>Limonade</v>
      </c>
      <c r="AH107" t="str">
        <f>IF('[1]Data Checking'!AL107="","",'[1]Data Checking'!AL107)</f>
        <v>Marché principal de Limonade</v>
      </c>
      <c r="AI107" t="str">
        <f>IF('[1]Data Checking'!AM107="","",'[1]Data Checking'!AM107)</f>
        <v>Marché principal de Limonade</v>
      </c>
      <c r="AJ107" t="str">
        <f>IF('[1]Data Checking'!AN107="","",'[1]Data Checking'!AN107)</f>
        <v>Milieu urbain</v>
      </c>
      <c r="AK107" t="str">
        <f>IF('[1]Data Checking'!AO107="","",'[1]Data Checking'!AO107)</f>
        <v>Enquête auprès d'un client (pour l'eau de boisson et la situation sécuritaire)</v>
      </c>
      <c r="AL107" t="str">
        <f>IF('[1]Data Checking'!AP107="","",'[1]Data Checking'!AP107)</f>
        <v>Oui</v>
      </c>
      <c r="AM107" t="str">
        <f>IF('[1]Data Checking'!AQ107="","",'[1]Data Checking'!AQ107)</f>
        <v/>
      </c>
      <c r="AN107" t="str">
        <f>IF('[1]Data Checking'!AR107="","",'[1]Data Checking'!AR107)</f>
        <v>Oui</v>
      </c>
      <c r="AO107" t="str">
        <f>IF('[1]Data Checking'!AS107="","",'[1]Data Checking'!AS107)</f>
        <v/>
      </c>
      <c r="AP107" t="str">
        <f>IF('[1]Data Checking'!AT107="","",'[1]Data Checking'!AT107)</f>
        <v>Femme</v>
      </c>
      <c r="AQ107">
        <f>IF('[1]Data Checking'!AU107="","",'[1]Data Checking'!AU107)</f>
        <v>44532</v>
      </c>
      <c r="AR107">
        <f>IF('[1]Data Checking'!AV107="","",'[1]Data Checking'!AV107)</f>
        <v>44532</v>
      </c>
      <c r="AS107" t="str">
        <f>IF('[1]Data Checking'!AW107="","",'[1]Data Checking'!AW107)</f>
        <v/>
      </c>
      <c r="AT107" t="str">
        <f>IF('[1]Data Checking'!AX107="","",'[1]Data Checking'!AX107)</f>
        <v/>
      </c>
      <c r="AU107" t="str">
        <f>IF('[1]Data Checking'!AY107="","",'[1]Data Checking'!AY107)</f>
        <v/>
      </c>
      <c r="AV107" t="str">
        <f>IF('[1]Data Checking'!AZ107="","",'[1]Data Checking'!AZ107)</f>
        <v/>
      </c>
      <c r="AW107" t="str">
        <f>IF('[1]Data Checking'!BA107="","",'[1]Data Checking'!BA107)</f>
        <v/>
      </c>
      <c r="AX107" t="str">
        <f>IF('[1]Data Checking'!BB107="","",'[1]Data Checking'!BB107)</f>
        <v/>
      </c>
      <c r="AY107" t="str">
        <f>IF('[1]Data Checking'!BC107="","",'[1]Data Checking'!BC107)</f>
        <v/>
      </c>
      <c r="AZ107" t="str">
        <f>IF('[1]Data Checking'!BD107="","",'[1]Data Checking'!BD107)</f>
        <v/>
      </c>
      <c r="BA107" t="str">
        <f>IF('[1]Data Checking'!BE107="","",'[1]Data Checking'!BE107)</f>
        <v/>
      </c>
      <c r="BB107" t="str">
        <f>IF('[1]Data Checking'!BF107="","",'[1]Data Checking'!BF107)</f>
        <v/>
      </c>
      <c r="BC107" t="str">
        <f>IF('[1]Data Checking'!BG107="","",'[1]Data Checking'!BG107)</f>
        <v/>
      </c>
      <c r="BD107" t="str">
        <f>IF('[1]Data Checking'!BH107="","",'[1]Data Checking'!BH107)</f>
        <v/>
      </c>
      <c r="BE107" t="str">
        <f>IF('[1]Data Checking'!BI107="","",'[1]Data Checking'!BI107)</f>
        <v/>
      </c>
      <c r="BF107" t="str">
        <f>IF('[1]Data Checking'!BJ107="","",'[1]Data Checking'!BJ107)</f>
        <v/>
      </c>
      <c r="BG107" t="str">
        <f>IF('[1]Data Checking'!BK107="","",'[1]Data Checking'!BK107)</f>
        <v/>
      </c>
      <c r="BH107" t="str">
        <f>IF('[1]Data Checking'!BL107="","",'[1]Data Checking'!BL107)</f>
        <v/>
      </c>
      <c r="BI107" t="str">
        <f>IF('[1]Data Checking'!BM107="","",'[1]Data Checking'!BM107)</f>
        <v/>
      </c>
      <c r="BJ107" t="str">
        <f>IF('[1]Data Checking'!BN107="","",'[1]Data Checking'!BN107)</f>
        <v/>
      </c>
      <c r="BK107" t="str">
        <f>IF('[1]Data Checking'!BO107="","",'[1]Data Checking'!BO107)</f>
        <v/>
      </c>
      <c r="BL107" t="str">
        <f>IF('[1]Data Checking'!BP107="","",'[1]Data Checking'!BP107)</f>
        <v/>
      </c>
      <c r="BM107" t="str">
        <f>IF('[1]Data Checking'!BQ107="","",'[1]Data Checking'!BQ107)</f>
        <v/>
      </c>
      <c r="BN107" t="str">
        <f>IF('[1]Data Checking'!BR107="","",'[1]Data Checking'!BR107)</f>
        <v/>
      </c>
      <c r="BO107" t="str">
        <f>IF('[1]Data Checking'!BS107="","",'[1]Data Checking'!BS107)</f>
        <v/>
      </c>
      <c r="BP107" t="str">
        <f>IF('[1]Data Checking'!BT107="","",'[1]Data Checking'!BT107)</f>
        <v/>
      </c>
      <c r="BQ107" t="str">
        <f>IF('[1]Data Checking'!BU107="","",'[1]Data Checking'!BU107)</f>
        <v/>
      </c>
      <c r="BR107" t="str">
        <f>IF('[1]Data Checking'!BV107="","",'[1]Data Checking'!BV107)</f>
        <v/>
      </c>
      <c r="BS107" t="str">
        <f>IF('[1]Data Checking'!BW107="","",'[1]Data Checking'!BW107)</f>
        <v/>
      </c>
      <c r="BT107" t="str">
        <f>IF('[1]Data Checking'!BX107="","",'[1]Data Checking'!BX107)</f>
        <v/>
      </c>
      <c r="BU107" t="str">
        <f>IF('[1]Data Checking'!BY107="","",'[1]Data Checking'!BY107)</f>
        <v/>
      </c>
      <c r="BV107" t="str">
        <f>IF('[1]Data Checking'!BZ107="","",'[1]Data Checking'!BZ107)</f>
        <v/>
      </c>
      <c r="BW107" t="str">
        <f>IF('[1]Data Checking'!CA107="","",'[1]Data Checking'!CA107)</f>
        <v/>
      </c>
      <c r="BX107" t="str">
        <f>IF('[1]Data Checking'!CB107="","",'[1]Data Checking'!CB107)</f>
        <v/>
      </c>
      <c r="BY107" t="str">
        <f>IF('[1]Data Checking'!CC107="","",'[1]Data Checking'!CC107)</f>
        <v/>
      </c>
      <c r="BZ107" t="str">
        <f>IF('[1]Data Checking'!CD107="","",'[1]Data Checking'!CD107)</f>
        <v/>
      </c>
      <c r="CA107" t="str">
        <f>IF('[1]Data Checking'!CE107="","",'[1]Data Checking'!CE107)</f>
        <v/>
      </c>
      <c r="CB107" t="str">
        <f>IF('[1]Data Checking'!CF107="","",'[1]Data Checking'!CF107)</f>
        <v/>
      </c>
      <c r="CC107" t="str">
        <f>IF('[1]Data Checking'!CG107="","",'[1]Data Checking'!CG107)</f>
        <v/>
      </c>
      <c r="CD107" t="str">
        <f>IF('[1]Data Checking'!CH107="","",'[1]Data Checking'!CH107)</f>
        <v/>
      </c>
      <c r="CE107" t="str">
        <f>IF('[1]Data Checking'!CI107="","",'[1]Data Checking'!CI107)</f>
        <v/>
      </c>
      <c r="CF107" t="str">
        <f>IF('[1]Data Checking'!CJ107="","",'[1]Data Checking'!CJ107)</f>
        <v/>
      </c>
      <c r="CG107" t="str">
        <f>IF('[1]Data Checking'!CK107="","",'[1]Data Checking'!CK107)</f>
        <v/>
      </c>
      <c r="CH107" t="str">
        <f>IF('[1]Data Checking'!CL107="","",'[1]Data Checking'!CL107)</f>
        <v/>
      </c>
      <c r="CI107" t="str">
        <f>IF('[1]Data Checking'!CM107="","",'[1]Data Checking'!CM107)</f>
        <v/>
      </c>
      <c r="CJ107" t="str">
        <f>IF('[1]Data Checking'!CN107="","",'[1]Data Checking'!CN107)</f>
        <v/>
      </c>
      <c r="CK107" t="str">
        <f>IF('[1]Data Checking'!CO107="","",'[1]Data Checking'!CO107)</f>
        <v/>
      </c>
      <c r="CL107" t="str">
        <f>IF('[1]Data Checking'!CP107="","",'[1]Data Checking'!CP107)</f>
        <v/>
      </c>
      <c r="CM107" t="str">
        <f>IF('[1]Data Checking'!CQ107="","",'[1]Data Checking'!CQ107)</f>
        <v/>
      </c>
      <c r="CN107" t="str">
        <f>IF('[1]Data Checking'!CR107="","",'[1]Data Checking'!CR107)</f>
        <v/>
      </c>
      <c r="CO107" t="str">
        <f>IF('[1]Data Checking'!CS107="","",'[1]Data Checking'!CS107)</f>
        <v/>
      </c>
      <c r="CP107" t="str">
        <f>IF('[1]Data Checking'!CT107="","",'[1]Data Checking'!CT107)</f>
        <v/>
      </c>
      <c r="CQ107" t="str">
        <f>IF('[1]Data Checking'!CU107="","",'[1]Data Checking'!CU107)</f>
        <v/>
      </c>
      <c r="CR107" t="str">
        <f>IF('[1]Data Checking'!CV107="","",'[1]Data Checking'!CV107)</f>
        <v/>
      </c>
      <c r="CS107" t="str">
        <f>IF('[1]Data Checking'!CW107="","",'[1]Data Checking'!CW107)</f>
        <v/>
      </c>
      <c r="CT107" t="str">
        <f>IF('[1]Data Checking'!CX107="","",'[1]Data Checking'!CX107)</f>
        <v/>
      </c>
      <c r="CU107" t="str">
        <f>IF('[1]Data Checking'!CY107="","",'[1]Data Checking'!CY107)</f>
        <v/>
      </c>
      <c r="CV107" t="str">
        <f>IF('[1]Data Checking'!CZ107="","",'[1]Data Checking'!CZ107)</f>
        <v/>
      </c>
      <c r="CW107" t="str">
        <f>IF('[1]Data Checking'!DA107="","",'[1]Data Checking'!DA107)</f>
        <v/>
      </c>
      <c r="CX107" t="str">
        <f>IF('[1]Data Checking'!DB107="","",'[1]Data Checking'!DB107)</f>
        <v/>
      </c>
      <c r="CY107" t="str">
        <f>IF('[1]Data Checking'!DC107="","",'[1]Data Checking'!DC107)</f>
        <v/>
      </c>
      <c r="CZ107" t="str">
        <f>IF('[1]Data Checking'!DD107="","",'[1]Data Checking'!DD107)</f>
        <v/>
      </c>
      <c r="DA107" t="str">
        <f>IF('[1]Data Checking'!DE107="","",'[1]Data Checking'!DE107)</f>
        <v/>
      </c>
      <c r="DB107" t="str">
        <f>IF('[1]Data Checking'!DF107="","",'[1]Data Checking'!DF107)</f>
        <v/>
      </c>
      <c r="DC107" t="str">
        <f>IF('[1]Data Checking'!DG107="","",'[1]Data Checking'!DG107)</f>
        <v/>
      </c>
      <c r="DD107" t="str">
        <f>IF('[1]Data Checking'!DH107="","",'[1]Data Checking'!DH107)</f>
        <v/>
      </c>
      <c r="DE107" t="str">
        <f>IF('[1]Data Checking'!DI107="","",'[1]Data Checking'!DI107)</f>
        <v/>
      </c>
      <c r="DF107" t="str">
        <f>IF('[1]Data Checking'!DJ107="","",'[1]Data Checking'!DJ107)</f>
        <v/>
      </c>
      <c r="DG107" t="str">
        <f>IF('[1]Data Checking'!DK107="","",'[1]Data Checking'!DK107)</f>
        <v/>
      </c>
      <c r="DH107" t="str">
        <f>IF('[1]Data Checking'!DL107="","",'[1]Data Checking'!DL107)</f>
        <v/>
      </c>
      <c r="DI107" t="str">
        <f>IF('[1]Data Checking'!DM107="","",'[1]Data Checking'!DM107)</f>
        <v/>
      </c>
      <c r="DJ107" t="str">
        <f>IF('[1]Data Checking'!DN107="","",'[1]Data Checking'!DN107)</f>
        <v/>
      </c>
      <c r="DK107" t="str">
        <f>IF('[1]Data Checking'!DO107="","",'[1]Data Checking'!DO107)</f>
        <v/>
      </c>
      <c r="DL107" t="str">
        <f>IF('[1]Data Checking'!DP107="","",'[1]Data Checking'!DP107)</f>
        <v/>
      </c>
      <c r="DM107" t="str">
        <f>IF('[1]Data Checking'!DQ107="","",'[1]Data Checking'!DQ107)</f>
        <v/>
      </c>
      <c r="DN107" t="str">
        <f>IF('[1]Data Checking'!DR107="","",'[1]Data Checking'!DR107)</f>
        <v/>
      </c>
      <c r="DO107" t="str">
        <f>IF('[1]Data Checking'!DS107="","",'[1]Data Checking'!DS107)</f>
        <v/>
      </c>
      <c r="DP107" t="str">
        <f>IF('[1]Data Checking'!DT107="","",'[1]Data Checking'!DT107)</f>
        <v/>
      </c>
      <c r="DQ107" t="str">
        <f>IF('[1]Data Checking'!DU107="","",'[1]Data Checking'!DU107)</f>
        <v/>
      </c>
      <c r="DR107" t="str">
        <f>IF('[1]Data Checking'!DV107="","",'[1]Data Checking'!DV107)</f>
        <v/>
      </c>
      <c r="DS107" t="str">
        <f>IF('[1]Data Checking'!DW107="","",'[1]Data Checking'!DW107)</f>
        <v/>
      </c>
      <c r="DT107" t="str">
        <f>IF('[1]Data Checking'!DX107="","",'[1]Data Checking'!DX107)</f>
        <v/>
      </c>
      <c r="DU107" t="str">
        <f>IF('[1]Data Checking'!DY107="","",'[1]Data Checking'!DY107)</f>
        <v/>
      </c>
      <c r="DV107" t="str">
        <f>IF('[1]Data Checking'!DZ107="","",'[1]Data Checking'!DZ107)</f>
        <v/>
      </c>
      <c r="DW107" t="str">
        <f>IF('[1]Data Checking'!EA107="","",'[1]Data Checking'!EA107)</f>
        <v/>
      </c>
      <c r="DX107" t="str">
        <f>IF('[1]Data Checking'!EB107="","",'[1]Data Checking'!EB107)</f>
        <v/>
      </c>
      <c r="DY107" t="str">
        <f>IF('[1]Data Checking'!EC107="","",'[1]Data Checking'!EC107)</f>
        <v/>
      </c>
      <c r="DZ107" t="str">
        <f>IF('[1]Data Checking'!ED107="","",'[1]Data Checking'!ED107)</f>
        <v/>
      </c>
      <c r="EA107" t="str">
        <f>IF('[1]Data Checking'!EE107="","",'[1]Data Checking'!EE107)</f>
        <v/>
      </c>
      <c r="EB107" t="str">
        <f>IF('[1]Data Checking'!EF107="","",'[1]Data Checking'!EF107)</f>
        <v/>
      </c>
      <c r="EC107" t="str">
        <f>IF('[1]Data Checking'!EG107="","",'[1]Data Checking'!EG107)</f>
        <v/>
      </c>
      <c r="ED107" t="str">
        <f>IF('[1]Data Checking'!EH107="","",'[1]Data Checking'!EH107)</f>
        <v/>
      </c>
      <c r="EE107" t="str">
        <f>IF('[1]Data Checking'!EI107="","",'[1]Data Checking'!EI107)</f>
        <v/>
      </c>
      <c r="EF107" t="str">
        <f>IF('[1]Data Checking'!EJ107="","",'[1]Data Checking'!EJ107)</f>
        <v/>
      </c>
      <c r="EG107" t="str">
        <f>IF('[1]Data Checking'!EK107="","",'[1]Data Checking'!EK107)</f>
        <v/>
      </c>
      <c r="EH107" t="str">
        <f>IF('[1]Data Checking'!EL107="","",'[1]Data Checking'!EL107)</f>
        <v/>
      </c>
      <c r="EI107" t="str">
        <f>IF('[1]Data Checking'!EM107="","",'[1]Data Checking'!EM107)</f>
        <v/>
      </c>
      <c r="EJ107" t="str">
        <f>IF('[1]Data Checking'!EN107="","",'[1]Data Checking'!EN107)</f>
        <v/>
      </c>
      <c r="EK107" t="str">
        <f>IF('[1]Data Checking'!EO107="","",'[1]Data Checking'!EO107)</f>
        <v/>
      </c>
      <c r="EL107" t="str">
        <f>IF('[1]Data Checking'!EP107="","",'[1]Data Checking'!EP107)</f>
        <v/>
      </c>
      <c r="EM107" t="str">
        <f>IF('[1]Data Checking'!EQ107="","",'[1]Data Checking'!EQ107)</f>
        <v/>
      </c>
      <c r="EN107" t="str">
        <f>IF('[1]Data Checking'!ER107="","",'[1]Data Checking'!ER107)</f>
        <v/>
      </c>
      <c r="EO107" t="str">
        <f>IF('[1]Data Checking'!ES107="","",'[1]Data Checking'!ES107)</f>
        <v/>
      </c>
      <c r="EP107" t="str">
        <f>IF('[1]Data Checking'!ET107="","",'[1]Data Checking'!ET107)</f>
        <v/>
      </c>
      <c r="EQ107" t="str">
        <f>IF('[1]Data Checking'!EU107="","",'[1]Data Checking'!EU107)</f>
        <v/>
      </c>
      <c r="ER107" t="str">
        <f>IF('[1]Data Checking'!EV107="","",'[1]Data Checking'!EV107)</f>
        <v/>
      </c>
      <c r="ES107" t="str">
        <f>IF('[1]Data Checking'!EW107="","",'[1]Data Checking'!EW107)</f>
        <v/>
      </c>
      <c r="ET107" t="str">
        <f>IF('[1]Data Checking'!EX107="","",'[1]Data Checking'!EX107)</f>
        <v/>
      </c>
      <c r="EU107" t="str">
        <f>IF('[1]Data Checking'!EY107="","",'[1]Data Checking'!EY107)</f>
        <v/>
      </c>
      <c r="EV107" t="str">
        <f>IF('[1]Data Checking'!EZ107="","",'[1]Data Checking'!EZ107)</f>
        <v/>
      </c>
      <c r="EW107" t="str">
        <f>IF('[1]Data Checking'!FA107="","",'[1]Data Checking'!FA107)</f>
        <v/>
      </c>
      <c r="EX107" t="str">
        <f>IF('[1]Data Checking'!FB107="","",'[1]Data Checking'!FB107)</f>
        <v/>
      </c>
      <c r="EY107" t="str">
        <f>IF('[1]Data Checking'!FC107="","",'[1]Data Checking'!FC107)</f>
        <v/>
      </c>
      <c r="EZ107" t="str">
        <f>IF('[1]Data Checking'!FD107="","",'[1]Data Checking'!FD107)</f>
        <v/>
      </c>
      <c r="FA107" t="str">
        <f>IF('[1]Data Checking'!FE107="","",'[1]Data Checking'!FE107)</f>
        <v/>
      </c>
      <c r="FB107" t="str">
        <f>IF('[1]Data Checking'!FF107="","",'[1]Data Checking'!FF107)</f>
        <v/>
      </c>
      <c r="FC107" t="str">
        <f>IF('[1]Data Checking'!FG107="","",'[1]Data Checking'!FG107)</f>
        <v/>
      </c>
      <c r="FD107" t="str">
        <f>IF('[1]Data Checking'!FH107="","",'[1]Data Checking'!FH107)</f>
        <v/>
      </c>
      <c r="FE107" t="str">
        <f>IF('[1]Data Checking'!FI107="","",'[1]Data Checking'!FI107)</f>
        <v/>
      </c>
      <c r="FF107" t="str">
        <f>IF('[1]Data Checking'!FJ107="","",'[1]Data Checking'!FJ107)</f>
        <v/>
      </c>
      <c r="FG107" t="str">
        <f>IF('[1]Data Checking'!FK107="","",'[1]Data Checking'!FK107)</f>
        <v/>
      </c>
      <c r="FH107" t="str">
        <f>IF('[1]Data Checking'!FL107="","",'[1]Data Checking'!FL107)</f>
        <v/>
      </c>
      <c r="FI107" t="str">
        <f>IF('[1]Data Checking'!FM107="","",'[1]Data Checking'!FM107)</f>
        <v/>
      </c>
      <c r="FJ107" t="str">
        <f>IF('[1]Data Checking'!FN107="","",'[1]Data Checking'!FN107)</f>
        <v/>
      </c>
      <c r="FK107" t="str">
        <f>IF('[1]Data Checking'!FO107="","",'[1]Data Checking'!FO107)</f>
        <v/>
      </c>
      <c r="FL107" t="str">
        <f>IF('[1]Data Checking'!FP107="","",'[1]Data Checking'!FP107)</f>
        <v/>
      </c>
      <c r="FM107" t="str">
        <f>IF('[1]Data Checking'!FQ107="","",'[1]Data Checking'!FQ107)</f>
        <v/>
      </c>
      <c r="FN107" t="str">
        <f>IF('[1]Data Checking'!FR107="","",'[1]Data Checking'!FR107)</f>
        <v/>
      </c>
      <c r="FO107" t="str">
        <f>IF('[1]Data Checking'!FS107="","",'[1]Data Checking'!FS107)</f>
        <v/>
      </c>
      <c r="FP107" t="str">
        <f>IF('[1]Data Checking'!FT107="","",'[1]Data Checking'!FT107)</f>
        <v/>
      </c>
      <c r="FQ107" t="str">
        <f>IF('[1]Data Checking'!FU107="","",'[1]Data Checking'!FU107)</f>
        <v/>
      </c>
      <c r="FR107" t="str">
        <f>IF('[1]Data Checking'!FV107="","",'[1]Data Checking'!FV107)</f>
        <v/>
      </c>
      <c r="FS107" t="str">
        <f>IF('[1]Data Checking'!FW107="","",'[1]Data Checking'!FW107)</f>
        <v/>
      </c>
      <c r="FT107" t="str">
        <f>IF('[1]Data Checking'!FX107="","",'[1]Data Checking'!FX107)</f>
        <v/>
      </c>
      <c r="FU107" t="str">
        <f>IF('[1]Data Checking'!FY107="","",'[1]Data Checking'!FY107)</f>
        <v/>
      </c>
      <c r="FV107" t="str">
        <f>IF('[1]Data Checking'!FZ107="","",'[1]Data Checking'!FZ107)</f>
        <v/>
      </c>
      <c r="FW107" t="str">
        <f>IF('[1]Data Checking'!GA107="","",'[1]Data Checking'!GA107)</f>
        <v/>
      </c>
      <c r="FX107" t="str">
        <f>IF('[1]Data Checking'!GB107="","",'[1]Data Checking'!GB107)</f>
        <v/>
      </c>
      <c r="FY107" t="str">
        <f>IF('[1]Data Checking'!GC107="","",'[1]Data Checking'!GC107)</f>
        <v/>
      </c>
      <c r="FZ107" t="str">
        <f>IF('[1]Data Checking'!GD107="","",'[1]Data Checking'!GD107)</f>
        <v/>
      </c>
      <c r="GA107" t="str">
        <f>IF('[1]Data Checking'!GE107="","",'[1]Data Checking'!GE107)</f>
        <v/>
      </c>
      <c r="GB107" t="str">
        <f>IF('[1]Data Checking'!GF107="","",'[1]Data Checking'!GF107)</f>
        <v/>
      </c>
      <c r="GC107" t="str">
        <f>IF('[1]Data Checking'!GG107="","",'[1]Data Checking'!GG107)</f>
        <v/>
      </c>
      <c r="GD107" t="str">
        <f>IF('[1]Data Checking'!GH107="","",'[1]Data Checking'!GH107)</f>
        <v/>
      </c>
      <c r="GE107" t="str">
        <f>IF('[1]Data Checking'!GI107="","",'[1]Data Checking'!GI107)</f>
        <v/>
      </c>
      <c r="GF107" t="str">
        <f>IF('[1]Data Checking'!GJ107="","",'[1]Data Checking'!GJ107)</f>
        <v/>
      </c>
      <c r="GG107" t="str">
        <f>IF('[1]Data Checking'!GK107="","",'[1]Data Checking'!GK107)</f>
        <v/>
      </c>
      <c r="GH107" t="str">
        <f>IF('[1]Data Checking'!GL107="","",'[1]Data Checking'!GL107)</f>
        <v/>
      </c>
      <c r="GI107" t="str">
        <f>IF('[1]Data Checking'!GM107="","",'[1]Data Checking'!GM107)</f>
        <v/>
      </c>
      <c r="GJ107" t="str">
        <f>IF('[1]Data Checking'!GN107="","",'[1]Data Checking'!GN107)</f>
        <v/>
      </c>
      <c r="GK107" t="str">
        <f>IF('[1]Data Checking'!GO107="","",'[1]Data Checking'!GO107)</f>
        <v/>
      </c>
      <c r="GL107" t="str">
        <f>IF('[1]Data Checking'!GP107="","",'[1]Data Checking'!GP107)</f>
        <v/>
      </c>
      <c r="GM107" t="str">
        <f>IF('[1]Data Checking'!GQ107="","",'[1]Data Checking'!GQ107)</f>
        <v/>
      </c>
      <c r="GN107" t="str">
        <f>IF('[1]Data Checking'!GR107="","",'[1]Data Checking'!GR107)</f>
        <v/>
      </c>
      <c r="GO107" t="str">
        <f>IF('[1]Data Checking'!GS107="","",'[1]Data Checking'!GS107)</f>
        <v/>
      </c>
      <c r="GP107" t="str">
        <f>IF('[1]Data Checking'!GT107="","",'[1]Data Checking'!GT107)</f>
        <v/>
      </c>
      <c r="GQ107" t="str">
        <f>IF('[1]Data Checking'!GU107="","",'[1]Data Checking'!GU107)</f>
        <v/>
      </c>
      <c r="GR107" t="str">
        <f>IF('[1]Data Checking'!GV107="","",'[1]Data Checking'!GV107)</f>
        <v/>
      </c>
      <c r="GS107" t="str">
        <f>IF('[1]Data Checking'!GW107="","",'[1]Data Checking'!GW107)</f>
        <v/>
      </c>
      <c r="GT107" t="str">
        <f>IF('[1]Data Checking'!GX107="","",'[1]Data Checking'!GX107)</f>
        <v/>
      </c>
      <c r="GU107" t="str">
        <f>IF('[1]Data Checking'!GY107="","",'[1]Data Checking'!GY107)</f>
        <v/>
      </c>
      <c r="GV107" t="str">
        <f>IF('[1]Data Checking'!GZ107="","",'[1]Data Checking'!GZ107)</f>
        <v/>
      </c>
      <c r="GW107" t="str">
        <f>IF('[1]Data Checking'!HA107="","",'[1]Data Checking'!HA107)</f>
        <v/>
      </c>
      <c r="GX107" t="str">
        <f>IF('[1]Data Checking'!HB107="","",'[1]Data Checking'!HB107)</f>
        <v/>
      </c>
      <c r="GY107" t="str">
        <f>IF('[1]Data Checking'!HC107="","",'[1]Data Checking'!HC107)</f>
        <v/>
      </c>
      <c r="GZ107" t="str">
        <f>IF('[1]Data Checking'!HD107="","",'[1]Data Checking'!HD107)</f>
        <v/>
      </c>
      <c r="HA107" t="str">
        <f>IF('[1]Data Checking'!HE107="","",'[1]Data Checking'!HE107)</f>
        <v/>
      </c>
      <c r="HB107" t="str">
        <f>IF('[1]Data Checking'!HF107="","",'[1]Data Checking'!HF107)</f>
        <v/>
      </c>
      <c r="HC107" t="str">
        <f>IF('[1]Data Checking'!HG107="","",'[1]Data Checking'!HG107)</f>
        <v/>
      </c>
      <c r="HD107" t="str">
        <f>IF('[1]Data Checking'!HH107="","",'[1]Data Checking'!HH107)</f>
        <v/>
      </c>
      <c r="HE107" t="str">
        <f>IF('[1]Data Checking'!HI107="","",'[1]Data Checking'!HI107)</f>
        <v/>
      </c>
      <c r="HF107" t="str">
        <f>IF('[1]Data Checking'!HJ107="","",'[1]Data Checking'!HJ107)</f>
        <v/>
      </c>
      <c r="HG107" t="str">
        <f>IF('[1]Data Checking'!HK107="","",'[1]Data Checking'!HK107)</f>
        <v/>
      </c>
      <c r="HH107" t="str">
        <f>IF('[1]Data Checking'!HL107="","",'[1]Data Checking'!HL107)</f>
        <v/>
      </c>
      <c r="HI107" t="str">
        <f>IF('[1]Data Checking'!HM107="","",'[1]Data Checking'!HM107)</f>
        <v/>
      </c>
      <c r="HJ107" t="str">
        <f>IF('[1]Data Checking'!HN107="","",'[1]Data Checking'!HN107)</f>
        <v/>
      </c>
      <c r="HK107" t="str">
        <f>IF('[1]Data Checking'!HO107="","",'[1]Data Checking'!HO107)</f>
        <v/>
      </c>
      <c r="HL107" t="str">
        <f>IF('[1]Data Checking'!HP107="","",'[1]Data Checking'!HP107)</f>
        <v/>
      </c>
      <c r="HM107" t="str">
        <f>IF('[1]Data Checking'!HQ107="","",'[1]Data Checking'!HQ107)</f>
        <v/>
      </c>
      <c r="HN107" t="str">
        <f>IF('[1]Data Checking'!HR107="","",'[1]Data Checking'!HR107)</f>
        <v/>
      </c>
      <c r="HO107" t="str">
        <f>IF('[1]Data Checking'!HS107="","",'[1]Data Checking'!HS107)</f>
        <v/>
      </c>
      <c r="HP107" t="str">
        <f>IF('[1]Data Checking'!HT107="","",'[1]Data Checking'!HT107)</f>
        <v/>
      </c>
      <c r="HQ107" t="str">
        <f>IF('[1]Data Checking'!HU107="","",'[1]Data Checking'!HU107)</f>
        <v/>
      </c>
      <c r="HR107" t="str">
        <f>IF('[1]Data Checking'!HV107="","",'[1]Data Checking'!HV107)</f>
        <v/>
      </c>
      <c r="HS107" t="str">
        <f>IF('[1]Data Checking'!HW107="","",'[1]Data Checking'!HW107)</f>
        <v/>
      </c>
      <c r="HT107" t="str">
        <f>IF('[1]Data Checking'!HX107="","",'[1]Data Checking'!HX107)</f>
        <v/>
      </c>
      <c r="HU107" t="str">
        <f>IF('[1]Data Checking'!HY107="","",'[1]Data Checking'!HY107)</f>
        <v/>
      </c>
      <c r="HV107" t="str">
        <f>IF('[1]Data Checking'!HZ107="","",'[1]Data Checking'!HZ107)</f>
        <v/>
      </c>
      <c r="HW107" t="str">
        <f>IF('[1]Data Checking'!IA107="","",'[1]Data Checking'!IA107)</f>
        <v/>
      </c>
      <c r="HX107" t="str">
        <f>IF('[1]Data Checking'!IB107="","",'[1]Data Checking'!IB107)</f>
        <v/>
      </c>
      <c r="HY107" t="str">
        <f>IF('[1]Data Checking'!IC107="","",'[1]Data Checking'!IC107)</f>
        <v/>
      </c>
      <c r="HZ107" t="str">
        <f>IF('[1]Data Checking'!ID107="","",'[1]Data Checking'!ID107)</f>
        <v/>
      </c>
      <c r="IA107" t="str">
        <f>IF('[1]Data Checking'!IE107="","",'[1]Data Checking'!IE107)</f>
        <v/>
      </c>
      <c r="IB107" t="str">
        <f>IF('[1]Data Checking'!IF107="","",'[1]Data Checking'!IF107)</f>
        <v/>
      </c>
      <c r="IC107" t="str">
        <f>IF('[1]Data Checking'!IG107="","",'[1]Data Checking'!IG107)</f>
        <v/>
      </c>
      <c r="ID107" t="str">
        <f>IF('[1]Data Checking'!IH107="","",'[1]Data Checking'!IH107)</f>
        <v/>
      </c>
      <c r="IE107" t="str">
        <f>IF('[1]Data Checking'!II107="","",'[1]Data Checking'!II107)</f>
        <v/>
      </c>
      <c r="IF107" t="str">
        <f>IF('[1]Data Checking'!IJ107="","",'[1]Data Checking'!IJ107)</f>
        <v/>
      </c>
      <c r="IG107" t="str">
        <f>IF('[1]Data Checking'!IK107="","",'[1]Data Checking'!IK107)</f>
        <v/>
      </c>
      <c r="IH107" t="str">
        <f>IF('[1]Data Checking'!IL107="","",'[1]Data Checking'!IL107)</f>
        <v/>
      </c>
      <c r="II107" t="str">
        <f>IF('[1]Data Checking'!IM107="","",'[1]Data Checking'!IM107)</f>
        <v/>
      </c>
      <c r="IJ107" t="str">
        <f>IF('[1]Data Checking'!IN107="","",'[1]Data Checking'!IN107)</f>
        <v/>
      </c>
      <c r="IK107" t="str">
        <f>IF('[1]Data Checking'!IO107="","",'[1]Data Checking'!IO107)</f>
        <v/>
      </c>
      <c r="IL107" t="str">
        <f>IF('[1]Data Checking'!IP107="","",'[1]Data Checking'!IP107)</f>
        <v/>
      </c>
      <c r="IM107" t="str">
        <f>IF('[1]Data Checking'!IQ107="","",'[1]Data Checking'!IQ107)</f>
        <v/>
      </c>
      <c r="IN107" t="str">
        <f>IF('[1]Data Checking'!IR107="","",'[1]Data Checking'!IR107)</f>
        <v/>
      </c>
      <c r="IO107" t="str">
        <f>IF('[1]Data Checking'!IS107="","",'[1]Data Checking'!IS107)</f>
        <v/>
      </c>
      <c r="IP107" t="str">
        <f>IF('[1]Data Checking'!IT107="","",'[1]Data Checking'!IT107)</f>
        <v/>
      </c>
      <c r="IQ107" t="str">
        <f>IF('[1]Data Checking'!IU107="","",'[1]Data Checking'!IU107)</f>
        <v/>
      </c>
      <c r="IR107" t="str">
        <f>IF('[1]Data Checking'!IV107="","",'[1]Data Checking'!IV107)</f>
        <v/>
      </c>
      <c r="IS107" t="str">
        <f>IF('[1]Data Checking'!IW107="","",'[1]Data Checking'!IW107)</f>
        <v/>
      </c>
      <c r="IT107" t="str">
        <f>IF('[1]Data Checking'!IX107="","",'[1]Data Checking'!IX107)</f>
        <v/>
      </c>
      <c r="IU107" t="str">
        <f>IF('[1]Data Checking'!IY107="","",'[1]Data Checking'!IY107)</f>
        <v/>
      </c>
      <c r="IV107" t="str">
        <f>IF('[1]Data Checking'!IZ107="","",'[1]Data Checking'!IZ107)</f>
        <v/>
      </c>
      <c r="IW107" t="str">
        <f>IF('[1]Data Checking'!JA107="","",'[1]Data Checking'!JA107)</f>
        <v/>
      </c>
      <c r="IX107" t="str">
        <f>IF('[1]Data Checking'!JB107="","",'[1]Data Checking'!JB107)</f>
        <v/>
      </c>
      <c r="IY107" t="str">
        <f>IF('[1]Data Checking'!JC107="","",'[1]Data Checking'!JC107)</f>
        <v/>
      </c>
      <c r="IZ107" t="str">
        <f>IF('[1]Data Checking'!JD107="","",'[1]Data Checking'!JD107)</f>
        <v/>
      </c>
      <c r="JA107" t="str">
        <f>IF('[1]Data Checking'!JE107="","",'[1]Data Checking'!JE107)</f>
        <v/>
      </c>
      <c r="JB107" t="str">
        <f>IF('[1]Data Checking'!JF107="","",'[1]Data Checking'!JF107)</f>
        <v>Oui</v>
      </c>
      <c r="JC107" t="str">
        <f>IF('[1]Data Checking'!JG107="","",'[1]Data Checking'!JG107)</f>
        <v>Oui, je vais parfois/souvent chercher l'eau</v>
      </c>
      <c r="JD107" t="str">
        <f>IF('[1]Data Checking'!JH107="","",'[1]Data Checking'!JH107)</f>
        <v>boutique ou kiosque privé</v>
      </c>
      <c r="JE107" t="str">
        <f>IF('[1]Data Checking'!JI107="","",'[1]Data Checking'!JI107)</f>
        <v/>
      </c>
      <c r="JF107" t="str">
        <f>IF('[1]Data Checking'!JJ107="","",'[1]Data Checking'!JJ107)</f>
        <v>boutique</v>
      </c>
      <c r="JG107" t="str">
        <f>IF('[1]Data Checking'!JK107="","",'[1]Data Checking'!JK107)</f>
        <v>boutik / kiòs priwe</v>
      </c>
      <c r="JH107" t="str">
        <f>IF('[1]Data Checking'!JL107="","",'[1]Data Checking'!JL107)</f>
        <v>boutik / kiòs priwe</v>
      </c>
      <c r="JI107" t="str">
        <f>IF('[1]Data Checking'!JM107="","",'[1]Data Checking'!JM107)</f>
        <v>L'eau est de meilleure qualité</v>
      </c>
      <c r="JJ107" t="str">
        <f>IF('[1]Data Checking'!JN107="","",'[1]Data Checking'!JN107)</f>
        <v/>
      </c>
      <c r="JK107" t="str">
        <f>IF('[1]Data Checking'!JO107="","",'[1]Data Checking'!JO107)</f>
        <v>Moins de 15 min au total</v>
      </c>
      <c r="JL107" t="str">
        <f>IF('[1]Data Checking'!JP107="","",'[1]Data Checking'!JP107)</f>
        <v>gros bidon de 5 gallons (18,9 L)</v>
      </c>
      <c r="JM107" t="str">
        <f>IF('[1]Data Checking'!JQ107="","",'[1]Data Checking'!JQ107)</f>
        <v>5gal</v>
      </c>
      <c r="JN107" t="str">
        <f>IF('[1]Data Checking'!JR107="","",'[1]Data Checking'!JR107)</f>
        <v>bidon ki vo 5 galon (18,9L)</v>
      </c>
      <c r="JO107" t="str">
        <f>IF('[1]Data Checking'!JS107="","",'[1]Data Checking'!JS107)</f>
        <v/>
      </c>
      <c r="JP107" t="str">
        <f>IF('[1]Data Checking'!JT107="","",'[1]Data Checking'!JT107)</f>
        <v/>
      </c>
      <c r="JQ107" t="str">
        <f>IF('[1]Data Checking'!JU107="","",'[1]Data Checking'!JU107)</f>
        <v/>
      </c>
      <c r="JR107" t="str">
        <f>IF('[1]Data Checking'!JV107="","",'[1]Data Checking'!JV107)</f>
        <v/>
      </c>
      <c r="JS107" t="str">
        <f>IF('[1]Data Checking'!JW107="","",'[1]Data Checking'!JW107)</f>
        <v/>
      </c>
      <c r="JT107">
        <f>IF('[1]Data Checking'!JX107="","",'[1]Data Checking'!JX107)</f>
        <v>60</v>
      </c>
      <c r="JU107">
        <f>IF('[1]Data Checking'!JY107="","",'[1]Data Checking'!JY107)</f>
        <v>12</v>
      </c>
      <c r="JV107" t="str">
        <f>IF('[1]Data Checking'!JZ107="","",'[1]Data Checking'!JZ107)</f>
        <v/>
      </c>
      <c r="JW107" t="str">
        <f>IF('[1]Data Checking'!KA107="","",'[1]Data Checking'!KA107)</f>
        <v>NA</v>
      </c>
      <c r="JX107">
        <f>IF('[1]Data Checking'!KB107="","",'[1]Data Checking'!KB107)</f>
        <v>12</v>
      </c>
      <c r="JY107" t="str">
        <f>IF('[1]Data Checking'!KC107="","",'[1]Data Checking'!KC107)</f>
        <v>Oui</v>
      </c>
      <c r="JZ107" t="str">
        <f>IF('[1]Data Checking'!KD107="","",'[1]Data Checking'!KD107)</f>
        <v/>
      </c>
      <c r="KA107" t="str">
        <f>IF('[1]Data Checking'!KE107="","",'[1]Data Checking'!KE107)</f>
        <v>Oui</v>
      </c>
      <c r="KB107" t="str">
        <f>IF('[1]Data Checking'!KF107="","",'[1]Data Checking'!KF107)</f>
        <v>Problèmes de transport</v>
      </c>
      <c r="KC107">
        <f>IF('[1]Data Checking'!KG107="","",'[1]Data Checking'!KG107)</f>
        <v>0</v>
      </c>
      <c r="KD107">
        <f>IF('[1]Data Checking'!KH107="","",'[1]Data Checking'!KH107)</f>
        <v>1</v>
      </c>
      <c r="KE107">
        <f>IF('[1]Data Checking'!KI107="","",'[1]Data Checking'!KI107)</f>
        <v>0</v>
      </c>
      <c r="KF107">
        <f>IF('[1]Data Checking'!KJ107="","",'[1]Data Checking'!KJ107)</f>
        <v>0</v>
      </c>
      <c r="KG107">
        <f>IF('[1]Data Checking'!KK107="","",'[1]Data Checking'!KK107)</f>
        <v>0</v>
      </c>
      <c r="KH107">
        <f>IF('[1]Data Checking'!KL107="","",'[1]Data Checking'!KL107)</f>
        <v>0</v>
      </c>
      <c r="KI107">
        <f>IF('[1]Data Checking'!KM107="","",'[1]Data Checking'!KM107)</f>
        <v>0</v>
      </c>
      <c r="KJ107">
        <f>IF('[1]Data Checking'!KN107="","",'[1]Data Checking'!KN107)</f>
        <v>0</v>
      </c>
      <c r="KK107">
        <f>IF('[1]Data Checking'!KO107="","",'[1]Data Checking'!KO107)</f>
        <v>0</v>
      </c>
      <c r="KL107">
        <f>IF('[1]Data Checking'!KP107="","",'[1]Data Checking'!KP107)</f>
        <v>0</v>
      </c>
      <c r="KM107">
        <f>IF('[1]Data Checking'!KQ107="","",'[1]Data Checking'!KQ107)</f>
        <v>0</v>
      </c>
      <c r="KN107" t="str">
        <f>IF('[1]Data Checking'!KR107="","",'[1]Data Checking'!KR107)</f>
        <v/>
      </c>
      <c r="KO107" t="str">
        <f>IF('[1]Data Checking'!KS107="","",'[1]Data Checking'!KS107)</f>
        <v>Non</v>
      </c>
      <c r="KP107" t="str">
        <f>IF('[1]Data Checking'!KT107="","",'[1]Data Checking'!KT107)</f>
        <v/>
      </c>
      <c r="KQ107" t="str">
        <f>IF('[1]Data Checking'!KU107="","",'[1]Data Checking'!KU107)</f>
        <v/>
      </c>
      <c r="KR107" t="str">
        <f>IF('[1]Data Checking'!KV107="","",'[1]Data Checking'!KV107)</f>
        <v/>
      </c>
      <c r="KS107" t="str">
        <f>IF('[1]Data Checking'!KW107="","",'[1]Data Checking'!KW107)</f>
        <v/>
      </c>
      <c r="KT107" t="str">
        <f>IF('[1]Data Checking'!KX107="","",'[1]Data Checking'!KX107)</f>
        <v/>
      </c>
      <c r="KU107" t="str">
        <f>IF('[1]Data Checking'!KY107="","",'[1]Data Checking'!KY107)</f>
        <v/>
      </c>
      <c r="KV107" t="str">
        <f>IF('[1]Data Checking'!KZ107="","",'[1]Data Checking'!KZ107)</f>
        <v/>
      </c>
      <c r="KW107" t="str">
        <f>IF('[1]Data Checking'!LA107="","",'[1]Data Checking'!LA107)</f>
        <v/>
      </c>
      <c r="KX107" t="str">
        <f>IF('[1]Data Checking'!LB107="","",'[1]Data Checking'!LB107)</f>
        <v/>
      </c>
      <c r="KY107" t="str">
        <f>IF('[1]Data Checking'!LC107="","",'[1]Data Checking'!LC107)</f>
        <v/>
      </c>
      <c r="KZ107" t="str">
        <f>IF('[1]Data Checking'!LD107="","",'[1]Data Checking'!LD107)</f>
        <v/>
      </c>
      <c r="LA107" t="str">
        <f>IF('[1]Data Checking'!LE107="","",'[1]Data Checking'!LE107)</f>
        <v/>
      </c>
      <c r="LB107" t="str">
        <f>IF('[1]Data Checking'!LF107="","",'[1]Data Checking'!LF107)</f>
        <v/>
      </c>
      <c r="LC107">
        <f>IF('[1]Data Checking'!LG107="","",'[1]Data Checking'!LG107)</f>
        <v>4</v>
      </c>
      <c r="LD107" t="str">
        <f>IF('[1]Data Checking'!LH107="","",'[1]Data Checking'!LH107)</f>
        <v>Farine de blé Riz Mais Blé Sucre Haricot noir Haricot rouge Huile</v>
      </c>
      <c r="LE107">
        <f>IF('[1]Data Checking'!LI107="","",'[1]Data Checking'!LI107)</f>
        <v>1</v>
      </c>
      <c r="LF107">
        <f>IF('[1]Data Checking'!LJ107="","",'[1]Data Checking'!LJ107)</f>
        <v>1</v>
      </c>
      <c r="LG107">
        <f>IF('[1]Data Checking'!LK107="","",'[1]Data Checking'!LK107)</f>
        <v>1</v>
      </c>
      <c r="LH107">
        <f>IF('[1]Data Checking'!LL107="","",'[1]Data Checking'!LL107)</f>
        <v>1</v>
      </c>
      <c r="LI107">
        <f>IF('[1]Data Checking'!LM107="","",'[1]Data Checking'!LM107)</f>
        <v>1</v>
      </c>
      <c r="LJ107">
        <f>IF('[1]Data Checking'!LN107="","",'[1]Data Checking'!LN107)</f>
        <v>1</v>
      </c>
      <c r="LK107">
        <f>IF('[1]Data Checking'!LO107="","",'[1]Data Checking'!LO107)</f>
        <v>1</v>
      </c>
      <c r="LL107">
        <f>IF('[1]Data Checking'!LP107="","",'[1]Data Checking'!LP107)</f>
        <v>1</v>
      </c>
      <c r="LM107">
        <f>IF('[1]Data Checking'!LQ107="","",'[1]Data Checking'!LQ107)</f>
        <v>0</v>
      </c>
      <c r="LN107">
        <f>IF('[1]Data Checking'!LR107="","",'[1]Data Checking'!LR107)</f>
        <v>0</v>
      </c>
      <c r="LO107">
        <f>IF('[1]Data Checking'!LS107="","",'[1]Data Checking'!LS107)</f>
        <v>2</v>
      </c>
      <c r="LP107">
        <f>IF('[1]Data Checking'!LT107="","",'[1]Data Checking'!LT107)</f>
        <v>6</v>
      </c>
      <c r="LQ107">
        <f>IF('[1]Data Checking'!LU107="","",'[1]Data Checking'!LU107)</f>
        <v>2</v>
      </c>
      <c r="LR107">
        <f>IF('[1]Data Checking'!LV107="","",'[1]Data Checking'!LV107)</f>
        <v>2</v>
      </c>
      <c r="LS107">
        <f>IF('[1]Data Checking'!LW107="","",'[1]Data Checking'!LW107)</f>
        <v>2</v>
      </c>
      <c r="LT107">
        <f>IF('[1]Data Checking'!LX107="","",'[1]Data Checking'!LX107)</f>
        <v>3</v>
      </c>
      <c r="LU107">
        <f>IF('[1]Data Checking'!LY107="","",'[1]Data Checking'!LY107)</f>
        <v>2</v>
      </c>
      <c r="LV107">
        <f>IF('[1]Data Checking'!LZ107="","",'[1]Data Checking'!LZ107)</f>
        <v>1</v>
      </c>
      <c r="LW107" t="str">
        <f>IF('[1]Data Checking'!MA107="","",'[1]Data Checking'!MA107)</f>
        <v>Serviettes hygiéniques (femmes) Savon lessive Savon mains Chlore en grain Dentifrice Papier toilette Déodorant</v>
      </c>
      <c r="LX107">
        <f>IF('[1]Data Checking'!MB107="","",'[1]Data Checking'!MB107)</f>
        <v>1</v>
      </c>
      <c r="LY107">
        <f>IF('[1]Data Checking'!MC107="","",'[1]Data Checking'!MC107)</f>
        <v>1</v>
      </c>
      <c r="LZ107">
        <f>IF('[1]Data Checking'!MD107="","",'[1]Data Checking'!MD107)</f>
        <v>1</v>
      </c>
      <c r="MA107">
        <f>IF('[1]Data Checking'!ME107="","",'[1]Data Checking'!ME107)</f>
        <v>1</v>
      </c>
      <c r="MB107">
        <f>IF('[1]Data Checking'!MF107="","",'[1]Data Checking'!MF107)</f>
        <v>1</v>
      </c>
      <c r="MC107">
        <f>IF('[1]Data Checking'!MG107="","",'[1]Data Checking'!MG107)</f>
        <v>1</v>
      </c>
      <c r="MD107">
        <f>IF('[1]Data Checking'!MH107="","",'[1]Data Checking'!MH107)</f>
        <v>1</v>
      </c>
      <c r="ME107">
        <f>IF('[1]Data Checking'!MI107="","",'[1]Data Checking'!MI107)</f>
        <v>0</v>
      </c>
      <c r="MF107">
        <f>IF('[1]Data Checking'!MJ107="","",'[1]Data Checking'!MJ107)</f>
        <v>0</v>
      </c>
      <c r="MG107">
        <f>IF('[1]Data Checking'!MK107="","",'[1]Data Checking'!MK107)</f>
        <v>0</v>
      </c>
      <c r="MH107">
        <f>IF('[1]Data Checking'!ML107="","",'[1]Data Checking'!ML107)</f>
        <v>3</v>
      </c>
      <c r="MI107">
        <f>IF('[1]Data Checking'!MM107="","",'[1]Data Checking'!MM107)</f>
        <v>16</v>
      </c>
      <c r="MJ107">
        <f>IF('[1]Data Checking'!MN107="","",'[1]Data Checking'!MN107)</f>
        <v>4</v>
      </c>
      <c r="MK107">
        <f>IF('[1]Data Checking'!MO107="","",'[1]Data Checking'!MO107)</f>
        <v>20</v>
      </c>
      <c r="ML107">
        <f>IF('[1]Data Checking'!MP107="","",'[1]Data Checking'!MP107)</f>
        <v>3</v>
      </c>
      <c r="MM107">
        <f>IF('[1]Data Checking'!MQ107="","",'[1]Data Checking'!MQ107)</f>
        <v>6</v>
      </c>
      <c r="MN107">
        <f>IF('[1]Data Checking'!MR107="","",'[1]Data Checking'!MR107)</f>
        <v>3</v>
      </c>
      <c r="MO107" t="str">
        <f>IF('[1]Data Checking'!MS107="","",'[1]Data Checking'!MS107)</f>
        <v/>
      </c>
      <c r="MP107" t="str">
        <f>IF('[1]Data Checking'!MT107="","",'[1]Data Checking'!MT107)</f>
        <v>Tôle</v>
      </c>
      <c r="MQ107">
        <f>IF('[1]Data Checking'!MU107="","",'[1]Data Checking'!MU107)</f>
        <v>1</v>
      </c>
      <c r="MR107">
        <f>IF('[1]Data Checking'!MV107="","",'[1]Data Checking'!MV107)</f>
        <v>0</v>
      </c>
      <c r="MS107">
        <f>IF('[1]Data Checking'!MW107="","",'[1]Data Checking'!MW107)</f>
        <v>0</v>
      </c>
      <c r="MT107">
        <f>IF('[1]Data Checking'!MX107="","",'[1]Data Checking'!MX107)</f>
        <v>0</v>
      </c>
      <c r="MU107">
        <f>IF('[1]Data Checking'!MY107="","",'[1]Data Checking'!MY107)</f>
        <v>0</v>
      </c>
      <c r="MV107">
        <f>IF('[1]Data Checking'!MZ107="","",'[1]Data Checking'!MZ107)</f>
        <v>0</v>
      </c>
      <c r="MW107">
        <f>IF('[1]Data Checking'!NA107="","",'[1]Data Checking'!NA107)</f>
        <v>0</v>
      </c>
      <c r="MX107">
        <f>IF('[1]Data Checking'!NB107="","",'[1]Data Checking'!NB107)</f>
        <v>0</v>
      </c>
      <c r="MY107">
        <f>IF('[1]Data Checking'!NC107="","",'[1]Data Checking'!NC107)</f>
        <v>0</v>
      </c>
      <c r="MZ107">
        <f>IF('[1]Data Checking'!ND107="","",'[1]Data Checking'!ND107)</f>
        <v>0</v>
      </c>
      <c r="NA107">
        <f>IF('[1]Data Checking'!NE107="","",'[1]Data Checking'!NE107)</f>
        <v>0</v>
      </c>
      <c r="NB107">
        <f>IF('[1]Data Checking'!NF107="","",'[1]Data Checking'!NF107)</f>
        <v>0</v>
      </c>
      <c r="NC107">
        <f>IF('[1]Data Checking'!NG107="","",'[1]Data Checking'!NG107)</f>
        <v>0</v>
      </c>
      <c r="ND107">
        <f>IF('[1]Data Checking'!NH107="","",'[1]Data Checking'!NH107)</f>
        <v>6</v>
      </c>
      <c r="NE107" t="str">
        <f>IF('[1]Data Checking'!NI107="","",'[1]Data Checking'!NI107)</f>
        <v/>
      </c>
      <c r="NF107" t="str">
        <f>IF('[1]Data Checking'!NJ107="","",'[1]Data Checking'!NJ107)</f>
        <v/>
      </c>
      <c r="NG107" t="str">
        <f>IF('[1]Data Checking'!NK107="","",'[1]Data Checking'!NK107)</f>
        <v/>
      </c>
      <c r="NH107" t="str">
        <f>IF('[1]Data Checking'!NL107="","",'[1]Data Checking'!NL107)</f>
        <v/>
      </c>
      <c r="NI107" t="str">
        <f>IF('[1]Data Checking'!NM107="","",'[1]Data Checking'!NM107)</f>
        <v/>
      </c>
      <c r="NJ107" t="str">
        <f>IF('[1]Data Checking'!NN107="","",'[1]Data Checking'!NN107)</f>
        <v/>
      </c>
      <c r="NK107" t="str">
        <f>IF('[1]Data Checking'!NO107="","",'[1]Data Checking'!NO107)</f>
        <v/>
      </c>
      <c r="NL107" t="str">
        <f>IF('[1]Data Checking'!NP107="","",'[1]Data Checking'!NP107)</f>
        <v/>
      </c>
      <c r="NM107" t="str">
        <f>IF('[1]Data Checking'!NQ107="","",'[1]Data Checking'!NQ107)</f>
        <v/>
      </c>
      <c r="NN107" t="str">
        <f>IF('[1]Data Checking'!NR107="","",'[1]Data Checking'!NR107)</f>
        <v/>
      </c>
      <c r="NO107" t="str">
        <f>IF('[1]Data Checking'!NS107="","",'[1]Data Checking'!NS107)</f>
        <v>Cuillère pour manger</v>
      </c>
      <c r="NP107">
        <f>IF('[1]Data Checking'!NT107="","",'[1]Data Checking'!NT107)</f>
        <v>0</v>
      </c>
      <c r="NQ107">
        <f>IF('[1]Data Checking'!NU107="","",'[1]Data Checking'!NU107)</f>
        <v>0</v>
      </c>
      <c r="NR107">
        <f>IF('[1]Data Checking'!NV107="","",'[1]Data Checking'!NV107)</f>
        <v>0</v>
      </c>
      <c r="NS107">
        <f>IF('[1]Data Checking'!NW107="","",'[1]Data Checking'!NW107)</f>
        <v>0</v>
      </c>
      <c r="NT107">
        <f>IF('[1]Data Checking'!NX107="","",'[1]Data Checking'!NX107)</f>
        <v>1</v>
      </c>
      <c r="NU107">
        <f>IF('[1]Data Checking'!NY107="","",'[1]Data Checking'!NY107)</f>
        <v>0</v>
      </c>
      <c r="NV107">
        <f>IF('[1]Data Checking'!NZ107="","",'[1]Data Checking'!NZ107)</f>
        <v>0</v>
      </c>
      <c r="NW107">
        <f>IF('[1]Data Checking'!OA107="","",'[1]Data Checking'!OA107)</f>
        <v>0</v>
      </c>
      <c r="NX107">
        <f>IF('[1]Data Checking'!OB107="","",'[1]Data Checking'!OB107)</f>
        <v>0</v>
      </c>
      <c r="NY107">
        <f>IF('[1]Data Checking'!OC107="","",'[1]Data Checking'!OC107)</f>
        <v>0</v>
      </c>
      <c r="NZ107">
        <f>IF('[1]Data Checking'!OD107="","",'[1]Data Checking'!OD107)</f>
        <v>0</v>
      </c>
      <c r="OA107" t="str">
        <f>IF('[1]Data Checking'!OE107="","",'[1]Data Checking'!OE107)</f>
        <v/>
      </c>
      <c r="OB107" t="str">
        <f>IF('[1]Data Checking'!OF107="","",'[1]Data Checking'!OF107)</f>
        <v/>
      </c>
      <c r="OC107" t="str">
        <f>IF('[1]Data Checking'!OG107="","",'[1]Data Checking'!OG107)</f>
        <v/>
      </c>
      <c r="OD107" t="str">
        <f>IF('[1]Data Checking'!OH107="","",'[1]Data Checking'!OH107)</f>
        <v/>
      </c>
      <c r="OE107">
        <f>IF('[1]Data Checking'!OI107="","",'[1]Data Checking'!OI107)</f>
        <v>12</v>
      </c>
      <c r="OF107" t="str">
        <f>IF('[1]Data Checking'!OJ107="","",'[1]Data Checking'!OJ107)</f>
        <v/>
      </c>
      <c r="OG107" t="str">
        <f>IF('[1]Data Checking'!OK107="","",'[1]Data Checking'!OK107)</f>
        <v/>
      </c>
      <c r="OH107" t="str">
        <f>IF('[1]Data Checking'!OL107="","",'[1]Data Checking'!OL107)</f>
        <v/>
      </c>
      <c r="OI107" t="str">
        <f>IF('[1]Data Checking'!OM107="","",'[1]Data Checking'!OM107)</f>
        <v/>
      </c>
      <c r="OJ107" t="str">
        <f>IF('[1]Data Checking'!ON107="","",'[1]Data Checking'!ON107)</f>
        <v>Médicaments douleur (aspirine, …)</v>
      </c>
      <c r="OK107">
        <f>IF('[1]Data Checking'!OO107="","",'[1]Data Checking'!OO107)</f>
        <v>1</v>
      </c>
      <c r="OL107">
        <f>IF('[1]Data Checking'!OP107="","",'[1]Data Checking'!OP107)</f>
        <v>0</v>
      </c>
      <c r="OM107">
        <f>IF('[1]Data Checking'!OQ107="","",'[1]Data Checking'!OQ107)</f>
        <v>0</v>
      </c>
      <c r="ON107">
        <f>IF('[1]Data Checking'!OR107="","",'[1]Data Checking'!OR107)</f>
        <v>0</v>
      </c>
      <c r="OO107">
        <f>IF('[1]Data Checking'!OS107="","",'[1]Data Checking'!OS107)</f>
        <v>0</v>
      </c>
      <c r="OP107">
        <f>IF('[1]Data Checking'!OT107="","",'[1]Data Checking'!OT107)</f>
        <v>0</v>
      </c>
      <c r="OQ107">
        <f>IF('[1]Data Checking'!OU107="","",'[1]Data Checking'!OU107)</f>
        <v>0</v>
      </c>
      <c r="OR107">
        <f>IF('[1]Data Checking'!OV107="","",'[1]Data Checking'!OV107)</f>
        <v>0</v>
      </c>
      <c r="OS107">
        <f>IF('[1]Data Checking'!OW107="","",'[1]Data Checking'!OW107)</f>
        <v>0</v>
      </c>
      <c r="OT107" t="str">
        <f>IF('[1]Data Checking'!OX107="","",'[1]Data Checking'!OX107)</f>
        <v/>
      </c>
      <c r="OU107" t="str">
        <f>IF('[1]Data Checking'!OY107="","",'[1]Data Checking'!OY107)</f>
        <v>Aucun</v>
      </c>
      <c r="OV107">
        <f>IF('[1]Data Checking'!OZ107="","",'[1]Data Checking'!OZ107)</f>
        <v>0</v>
      </c>
      <c r="OW107">
        <f>IF('[1]Data Checking'!PA107="","",'[1]Data Checking'!PA107)</f>
        <v>0</v>
      </c>
      <c r="OX107">
        <f>IF('[1]Data Checking'!PB107="","",'[1]Data Checking'!PB107)</f>
        <v>0</v>
      </c>
      <c r="OY107">
        <f>IF('[1]Data Checking'!PC107="","",'[1]Data Checking'!PC107)</f>
        <v>0</v>
      </c>
      <c r="OZ107">
        <f>IF('[1]Data Checking'!PD107="","",'[1]Data Checking'!PD107)</f>
        <v>0</v>
      </c>
      <c r="PA107">
        <f>IF('[1]Data Checking'!PE107="","",'[1]Data Checking'!PE107)</f>
        <v>1</v>
      </c>
      <c r="PB107" t="str">
        <f>IF('[1]Data Checking'!PF107="","",'[1]Data Checking'!PF107)</f>
        <v/>
      </c>
      <c r="PC107" t="str">
        <f>IF('[1]Data Checking'!PG107="","",'[1]Data Checking'!PG107)</f>
        <v/>
      </c>
      <c r="PD107" t="str">
        <f>IF('[1]Data Checking'!PH107="","",'[1]Data Checking'!PH107)</f>
        <v/>
      </c>
      <c r="PE107" t="str">
        <f>IF('[1]Data Checking'!PI107="","",'[1]Data Checking'!PI107)</f>
        <v/>
      </c>
      <c r="PF107" t="str">
        <f>IF('[1]Data Checking'!PJ107="","",'[1]Data Checking'!PJ107)</f>
        <v>Aucun</v>
      </c>
      <c r="PG107">
        <f>IF('[1]Data Checking'!PK107="","",'[1]Data Checking'!PK107)</f>
        <v>0</v>
      </c>
      <c r="PH107">
        <f>IF('[1]Data Checking'!PL107="","",'[1]Data Checking'!PL107)</f>
        <v>0</v>
      </c>
      <c r="PI107">
        <f>IF('[1]Data Checking'!PM107="","",'[1]Data Checking'!PM107)</f>
        <v>0</v>
      </c>
      <c r="PJ107">
        <f>IF('[1]Data Checking'!PN107="","",'[1]Data Checking'!PN107)</f>
        <v>0</v>
      </c>
      <c r="PK107">
        <f>IF('[1]Data Checking'!PO107="","",'[1]Data Checking'!PO107)</f>
        <v>0</v>
      </c>
      <c r="PL107">
        <f>IF('[1]Data Checking'!PP107="","",'[1]Data Checking'!PP107)</f>
        <v>0</v>
      </c>
      <c r="PM107">
        <f>IF('[1]Data Checking'!PQ107="","",'[1]Data Checking'!PQ107)</f>
        <v>0</v>
      </c>
      <c r="PN107">
        <f>IF('[1]Data Checking'!PR107="","",'[1]Data Checking'!PR107)</f>
        <v>0</v>
      </c>
      <c r="PO107">
        <f>IF('[1]Data Checking'!PS107="","",'[1]Data Checking'!PS107)</f>
        <v>1</v>
      </c>
      <c r="PP107" t="str">
        <f>IF('[1]Data Checking'!PT107="","",'[1]Data Checking'!PT107)</f>
        <v/>
      </c>
      <c r="PQ107" t="str">
        <f>IF('[1]Data Checking'!PU107="","",'[1]Data Checking'!PU107)</f>
        <v/>
      </c>
      <c r="PR107" t="str">
        <f>IF('[1]Data Checking'!PV107="","",'[1]Data Checking'!PV107)</f>
        <v/>
      </c>
      <c r="PS107" t="str">
        <f>IF('[1]Data Checking'!PW107="","",'[1]Data Checking'!PW107)</f>
        <v/>
      </c>
      <c r="PT107" t="str">
        <f>IF('[1]Data Checking'!PX107="","",'[1]Data Checking'!PX107)</f>
        <v/>
      </c>
      <c r="PU107" t="str">
        <f>IF('[1]Data Checking'!PY107="","",'[1]Data Checking'!PY107)</f>
        <v/>
      </c>
      <c r="PV107" t="str">
        <f>IF('[1]Data Checking'!PZ107="","",'[1]Data Checking'!PZ107)</f>
        <v/>
      </c>
      <c r="PW107" t="str">
        <f>IF('[1]Data Checking'!QA107="","",'[1]Data Checking'!QA107)</f>
        <v/>
      </c>
      <c r="PX107" t="str">
        <f>IF('[1]Data Checking'!QB107="","",'[1]Data Checking'!QB107)</f>
        <v/>
      </c>
      <c r="PY107" t="str">
        <f>IF('[1]Data Checking'!QC107="","",'[1]Data Checking'!QC107)</f>
        <v/>
      </c>
      <c r="PZ107" t="str">
        <f>IF('[1]Data Checking'!QD107="","",'[1]Data Checking'!QD107)</f>
        <v/>
      </c>
      <c r="QA107" t="str">
        <f>IF('[1]Data Checking'!QE107="","",'[1]Data Checking'!QE107)</f>
        <v/>
      </c>
      <c r="QB107" t="str">
        <f>IF('[1]Data Checking'!QF107="","",'[1]Data Checking'!QF107)</f>
        <v/>
      </c>
      <c r="QC107" t="str">
        <f>IF('[1]Data Checking'!QG107="","",'[1]Data Checking'!QG107)</f>
        <v/>
      </c>
      <c r="QD107" t="str">
        <f>IF('[1]Data Checking'!QH107="","",'[1]Data Checking'!QH107)</f>
        <v/>
      </c>
      <c r="QE107" t="str">
        <f>IF('[1]Data Checking'!QI107="","",'[1]Data Checking'!QI107)</f>
        <v/>
      </c>
      <c r="QF107" t="str">
        <f>IF('[1]Data Checking'!QJ107="","",'[1]Data Checking'!QJ107)</f>
        <v/>
      </c>
      <c r="QG107" t="str">
        <f>IF('[1]Data Checking'!QK107="","",'[1]Data Checking'!QK107)</f>
        <v/>
      </c>
      <c r="QH107" t="str">
        <f>IF('[1]Data Checking'!QL107="","",'[1]Data Checking'!QL107)</f>
        <v/>
      </c>
      <c r="QI107" t="str">
        <f>IF('[1]Data Checking'!QM107="","",'[1]Data Checking'!QM107)</f>
        <v/>
      </c>
      <c r="QJ107" t="str">
        <f>IF('[1]Data Checking'!QN107="","",'[1]Data Checking'!QN107)</f>
        <v/>
      </c>
      <c r="QK107" t="str">
        <f>IF('[1]Data Checking'!QO107="","",'[1]Data Checking'!QO107)</f>
        <v/>
      </c>
      <c r="QL107" t="str">
        <f>IF('[1]Data Checking'!QP107="","",'[1]Data Checking'!QP107)</f>
        <v/>
      </c>
      <c r="QM107" t="str">
        <f>IF('[1]Data Checking'!QQ107="","",'[1]Data Checking'!QQ107)</f>
        <v/>
      </c>
      <c r="QN107" t="str">
        <f>IF('[1]Data Checking'!QR107="","",'[1]Data Checking'!QR107)</f>
        <v/>
      </c>
      <c r="QO107" t="str">
        <f>IF('[1]Data Checking'!QS107="","",'[1]Data Checking'!QS107)</f>
        <v/>
      </c>
      <c r="QP107" t="str">
        <f>IF('[1]Data Checking'!QT107="","",'[1]Data Checking'!QT107)</f>
        <v/>
      </c>
      <c r="QQ107" t="str">
        <f>IF('[1]Data Checking'!QU107="","",'[1]Data Checking'!QU107)</f>
        <v/>
      </c>
      <c r="QR107" t="str">
        <f>IF('[1]Data Checking'!QV107="","",'[1]Data Checking'!QV107)</f>
        <v/>
      </c>
      <c r="QS107" t="str">
        <f>IF('[1]Data Checking'!QW107="","",'[1]Data Checking'!QW107)</f>
        <v/>
      </c>
      <c r="QT107" t="str">
        <f>IF('[1]Data Checking'!QX107="","",'[1]Data Checking'!QX107)</f>
        <v/>
      </c>
      <c r="QU107" t="str">
        <f>IF('[1]Data Checking'!QY107="","",'[1]Data Checking'!QY107)</f>
        <v/>
      </c>
      <c r="QV107" t="str">
        <f>IF('[1]Data Checking'!QZ107="","",'[1]Data Checking'!QZ107)</f>
        <v/>
      </c>
      <c r="QW107" t="str">
        <f>IF('[1]Data Checking'!RA107="","",'[1]Data Checking'!RA107)</f>
        <v/>
      </c>
      <c r="QX107" t="str">
        <f>IF('[1]Data Checking'!RB107="","",'[1]Data Checking'!RB107)</f>
        <v/>
      </c>
      <c r="QY107" t="str">
        <f>IF('[1]Data Checking'!RC107="","",'[1]Data Checking'!RC107)</f>
        <v/>
      </c>
      <c r="QZ107" t="str">
        <f>IF('[1]Data Checking'!RD107="","",'[1]Data Checking'!RD107)</f>
        <v/>
      </c>
      <c r="RA107" t="str">
        <f>IF('[1]Data Checking'!RE107="","",'[1]Data Checking'!RE107)</f>
        <v/>
      </c>
      <c r="RB107" t="str">
        <f>IF('[1]Data Checking'!RF107="","",'[1]Data Checking'!RF107)</f>
        <v/>
      </c>
      <c r="RC107" t="str">
        <f>IF('[1]Data Checking'!RG107="","",'[1]Data Checking'!RG107)</f>
        <v/>
      </c>
      <c r="RD107" t="str">
        <f>IF('[1]Data Checking'!RH107="","",'[1]Data Checking'!RH107)</f>
        <v/>
      </c>
      <c r="RE107" t="str">
        <f>IF('[1]Data Checking'!RI107="","",'[1]Data Checking'!RI107)</f>
        <v/>
      </c>
      <c r="RF107" t="str">
        <f>IF('[1]Data Checking'!RJ107="","",'[1]Data Checking'!RJ107)</f>
        <v/>
      </c>
      <c r="RG107" t="str">
        <f>IF('[1]Data Checking'!RK107="","",'[1]Data Checking'!RK107)</f>
        <v/>
      </c>
      <c r="RH107" t="str">
        <f>IF('[1]Data Checking'!RL107="","",'[1]Data Checking'!RL107)</f>
        <v/>
      </c>
      <c r="RI107" t="str">
        <f>IF('[1]Data Checking'!RM107="","",'[1]Data Checking'!RM107)</f>
        <v/>
      </c>
      <c r="RJ107" t="str">
        <f>IF('[1]Data Checking'!RN107="","",'[1]Data Checking'!RN107)</f>
        <v/>
      </c>
      <c r="RK107" t="str">
        <f>IF('[1]Data Checking'!RO107="","",'[1]Data Checking'!RO107)</f>
        <v/>
      </c>
      <c r="RL107" t="str">
        <f>IF('[1]Data Checking'!RP107="","",'[1]Data Checking'!RP107)</f>
        <v/>
      </c>
      <c r="RM107" t="str">
        <f>IF('[1]Data Checking'!RQ107="","",'[1]Data Checking'!RQ107)</f>
        <v/>
      </c>
      <c r="RN107" t="str">
        <f>IF('[1]Data Checking'!RR107="","",'[1]Data Checking'!RR107)</f>
        <v/>
      </c>
      <c r="RO107" t="str">
        <f>IF('[1]Data Checking'!RS107="","",'[1]Data Checking'!RS107)</f>
        <v/>
      </c>
      <c r="RP107" t="str">
        <f>IF('[1]Data Checking'!RT107="","",'[1]Data Checking'!RT107)</f>
        <v/>
      </c>
      <c r="RQ107" t="str">
        <f>IF('[1]Data Checking'!RU107="","",'[1]Data Checking'!RU107)</f>
        <v/>
      </c>
      <c r="RR107" t="str">
        <f>IF('[1]Data Checking'!RV107="","",'[1]Data Checking'!RV107)</f>
        <v/>
      </c>
      <c r="RS107" t="str">
        <f>IF('[1]Data Checking'!RW107="","",'[1]Data Checking'!RW107)</f>
        <v/>
      </c>
      <c r="RT107" t="str">
        <f>IF('[1]Data Checking'!RX107="","",'[1]Data Checking'!RX107)</f>
        <v/>
      </c>
      <c r="RU107" t="str">
        <f>IF('[1]Data Checking'!RY107="","",'[1]Data Checking'!RY107)</f>
        <v/>
      </c>
      <c r="RV107" t="str">
        <f>IF('[1]Data Checking'!RZ107="","",'[1]Data Checking'!RZ107)</f>
        <v/>
      </c>
      <c r="RW107" t="str">
        <f>IF('[1]Data Checking'!SA107="","",'[1]Data Checking'!SA107)</f>
        <v/>
      </c>
      <c r="RX107" t="str">
        <f>IF('[1]Data Checking'!SB107="","",'[1]Data Checking'!SB107)</f>
        <v/>
      </c>
      <c r="RY107" t="str">
        <f>IF('[1]Data Checking'!SC107="","",'[1]Data Checking'!SC107)</f>
        <v/>
      </c>
      <c r="RZ107" t="str">
        <f>IF('[1]Data Checking'!SD107="","",'[1]Data Checking'!SD107)</f>
        <v/>
      </c>
      <c r="SA107" t="str">
        <f>IF('[1]Data Checking'!SE107="","",'[1]Data Checking'!SE107)</f>
        <v/>
      </c>
      <c r="SB107" t="str">
        <f>IF('[1]Data Checking'!SF107="","",'[1]Data Checking'!SF107)</f>
        <v/>
      </c>
      <c r="SC107" t="str">
        <f>IF('[1]Data Checking'!SG107="","",'[1]Data Checking'!SG107)</f>
        <v/>
      </c>
      <c r="SD107" t="str">
        <f>IF('[1]Data Checking'!SH107="","",'[1]Data Checking'!SH107)</f>
        <v/>
      </c>
      <c r="SE107" t="str">
        <f>IF('[1]Data Checking'!SI107="","",'[1]Data Checking'!SI107)</f>
        <v/>
      </c>
      <c r="SF107" t="str">
        <f>IF('[1]Data Checking'!SJ107="","",'[1]Data Checking'!SJ107)</f>
        <v/>
      </c>
      <c r="SG107" t="str">
        <f>IF('[1]Data Checking'!SK107="","",'[1]Data Checking'!SK107)</f>
        <v/>
      </c>
      <c r="SH107" t="str">
        <f>IF('[1]Data Checking'!SL107="","",'[1]Data Checking'!SL107)</f>
        <v>Paiement frais scolaire (paiement uniforme,…)</v>
      </c>
      <c r="SI107">
        <f>IF('[1]Data Checking'!SM107="","",'[1]Data Checking'!SM107)</f>
        <v>0</v>
      </c>
      <c r="SJ107">
        <f>IF('[1]Data Checking'!SN107="","",'[1]Data Checking'!SN107)</f>
        <v>1</v>
      </c>
      <c r="SK107">
        <f>IF('[1]Data Checking'!SO107="","",'[1]Data Checking'!SO107)</f>
        <v>0</v>
      </c>
      <c r="SL107">
        <f>IF('[1]Data Checking'!SP107="","",'[1]Data Checking'!SP107)</f>
        <v>0</v>
      </c>
      <c r="SM107">
        <f>IF('[1]Data Checking'!SQ107="","",'[1]Data Checking'!SQ107)</f>
        <v>0</v>
      </c>
      <c r="SN107">
        <f>IF('[1]Data Checking'!SR107="","",'[1]Data Checking'!SR107)</f>
        <v>0</v>
      </c>
      <c r="SO107" t="str">
        <f>IF('[1]Data Checking'!SS107="","",'[1]Data Checking'!SS107)</f>
        <v/>
      </c>
      <c r="SP107" t="str">
        <f>IF('[1]Data Checking'!ST107="","",'[1]Data Checking'!ST107)</f>
        <v/>
      </c>
      <c r="SQ107" t="str">
        <f>IF('[1]Data Checking'!SU107="","",'[1]Data Checking'!SU107)</f>
        <v/>
      </c>
      <c r="SR107" t="str">
        <f>IF('[1]Data Checking'!SV107="","",'[1]Data Checking'!SV107)</f>
        <v/>
      </c>
      <c r="SS107" t="str">
        <f>IF('[1]Data Checking'!SW107="","",'[1]Data Checking'!SW107)</f>
        <v/>
      </c>
      <c r="ST107" t="str">
        <f>IF('[1]Data Checking'!SX107="","",'[1]Data Checking'!SX107)</f>
        <v/>
      </c>
      <c r="SU107" t="str">
        <f>IF('[1]Data Checking'!SY107="","",'[1]Data Checking'!SY107)</f>
        <v/>
      </c>
      <c r="SV107" t="str">
        <f>IF('[1]Data Checking'!SZ107="","",'[1]Data Checking'!SZ107)</f>
        <v/>
      </c>
      <c r="SW107" t="str">
        <f>IF('[1]Data Checking'!TA107="","",'[1]Data Checking'!TA107)</f>
        <v/>
      </c>
      <c r="SX107" t="str">
        <f>IF('[1]Data Checking'!TB107="","",'[1]Data Checking'!TB107)</f>
        <v/>
      </c>
      <c r="SY107" t="str">
        <f>IF('[1]Data Checking'!TC107="","",'[1]Data Checking'!TC107)</f>
        <v/>
      </c>
      <c r="SZ107" t="str">
        <f>IF('[1]Data Checking'!TD107="","",'[1]Data Checking'!TD107)</f>
        <v/>
      </c>
      <c r="TA107" t="str">
        <f>IF('[1]Data Checking'!TE107="","",'[1]Data Checking'!TE107)</f>
        <v/>
      </c>
      <c r="TB107" t="str">
        <f>IF('[1]Data Checking'!TF107="","",'[1]Data Checking'!TF107)</f>
        <v/>
      </c>
      <c r="TC107" t="str">
        <f>IF('[1]Data Checking'!TG107="","",'[1]Data Checking'!TG107)</f>
        <v/>
      </c>
      <c r="TD107" t="str">
        <f>IF('[1]Data Checking'!TH107="","",'[1]Data Checking'!TH107)</f>
        <v/>
      </c>
      <c r="TE107" t="str">
        <f>IF('[1]Data Checking'!TI107="","",'[1]Data Checking'!TI107)</f>
        <v/>
      </c>
      <c r="TF107" t="str">
        <f>IF('[1]Data Checking'!TJ107="","",'[1]Data Checking'!TJ107)</f>
        <v/>
      </c>
      <c r="TG107" t="str">
        <f>IF('[1]Data Checking'!TK107="","",'[1]Data Checking'!TK107)</f>
        <v/>
      </c>
      <c r="TH107" t="str">
        <f>IF('[1]Data Checking'!TL107="","",'[1]Data Checking'!TL107)</f>
        <v/>
      </c>
      <c r="TI107" t="str">
        <f>IF('[1]Data Checking'!TM107="","",'[1]Data Checking'!TM107)</f>
        <v/>
      </c>
      <c r="TJ107">
        <f>IF('[1]Data Checking'!TN107="","",'[1]Data Checking'!TN107)</f>
        <v>0</v>
      </c>
      <c r="TK107">
        <f>IF('[1]Data Checking'!TO107="","",'[1]Data Checking'!TO107)</f>
        <v>0</v>
      </c>
      <c r="TL107">
        <f>IF('[1]Data Checking'!TP107="","",'[1]Data Checking'!TP107)</f>
        <v>0</v>
      </c>
      <c r="TM107">
        <f>IF('[1]Data Checking'!TQ107="","",'[1]Data Checking'!TQ107)</f>
        <v>0</v>
      </c>
      <c r="TN107">
        <f>IF('[1]Data Checking'!TR107="","",'[1]Data Checking'!TR107)</f>
        <v>0</v>
      </c>
      <c r="TO107" t="str">
        <f>IF('[1]Data Checking'!TS107="","",'[1]Data Checking'!TS107)</f>
        <v/>
      </c>
      <c r="TP107" t="str">
        <f>IF('[1]Data Checking'!TT107="","",'[1]Data Checking'!TT107)</f>
        <v/>
      </c>
      <c r="TQ107">
        <f>IF('[1]Data Checking'!TU107="","",'[1]Data Checking'!TU107)</f>
        <v>238229557</v>
      </c>
      <c r="TR107" t="str">
        <f>IF('[1]Data Checking'!TV107="","",'[1]Data Checking'!TV107)</f>
        <v>29f57d6c-1a64-4807-9f43-978214c77c19</v>
      </c>
      <c r="TS107">
        <f>IF('[1]Data Checking'!TW107="","",'[1]Data Checking'!TW107)</f>
        <v>44533.024525462963</v>
      </c>
      <c r="TT107" t="str">
        <f>IF('[1]Data Checking'!TX107="","",'[1]Data Checking'!TX107)</f>
        <v/>
      </c>
      <c r="TU107" t="str">
        <f>IF('[1]Data Checking'!TY107="","",'[1]Data Checking'!TY107)</f>
        <v/>
      </c>
      <c r="TV107" t="str">
        <f>IF('[1]Data Checking'!TZ107="","",'[1]Data Checking'!TZ107)</f>
        <v>submitted_via_web</v>
      </c>
      <c r="TW107" t="str">
        <f>IF('[1]Data Checking'!UA107="","",'[1]Data Checking'!UA107)</f>
        <v>icsm_haiti</v>
      </c>
      <c r="TX107" t="str">
        <f>IF('[1]Data Checking'!UB107="","",'[1]Data Checking'!UB107)</f>
        <v/>
      </c>
      <c r="TY107">
        <f>IF('[1]Data Checking'!UC107="","",'[1]Data Checking'!UC107)</f>
        <v>109</v>
      </c>
      <c r="TZ107" t="str">
        <f>IF('[1]Data Checking'!UD107="","",'[1]Data Checking'!UD107)</f>
        <v/>
      </c>
      <c r="UA107" t="e">
        <f>IF('[1]Data Checking'!UL107="","",'[1]Data Checking'!UL107)</f>
        <v>#REF!</v>
      </c>
      <c r="UB107" t="e">
        <f>IF('[1]Data Checking'!UM107="","",'[1]Data Checking'!UM107)</f>
        <v>#REF!</v>
      </c>
      <c r="UC107" t="e">
        <f>IF('[1]Data Checking'!UN107="","",'[1]Data Checking'!UN107)</f>
        <v>#REF!</v>
      </c>
    </row>
  </sheetData>
  <autoFilter ref="A1:UC10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F107"/>
  <sheetViews>
    <sheetView topLeftCell="QG1" zoomScale="70" zoomScaleNormal="70" workbookViewId="0">
      <pane ySplit="1" topLeftCell="A2" activePane="bottomLeft" state="frozen"/>
      <selection activeCell="AP1" sqref="AP1"/>
      <selection pane="bottomLeft" activeCell="M31" sqref="M31"/>
    </sheetView>
  </sheetViews>
  <sheetFormatPr baseColWidth="10" defaultColWidth="8.08203125" defaultRowHeight="15.5"/>
  <cols>
    <col min="1" max="1" width="40.4140625" customWidth="1"/>
    <col min="2" max="2" width="17.75" customWidth="1"/>
    <col min="3" max="3" width="31.75" customWidth="1"/>
    <col min="4" max="4" width="21.1640625" customWidth="1"/>
    <col min="5" max="5" width="19.25" customWidth="1"/>
    <col min="6" max="6" width="26.58203125" customWidth="1"/>
    <col min="7" max="7" width="19.33203125" customWidth="1"/>
    <col min="8" max="8" width="36.4140625" customWidth="1"/>
    <col min="9" max="9" width="34.9140625" customWidth="1"/>
    <col min="10" max="10" width="22.9140625" customWidth="1"/>
    <col min="11" max="11" width="16.1640625" customWidth="1"/>
    <col min="12" max="12" width="27.58203125" customWidth="1"/>
    <col min="13" max="13" width="25.9140625" customWidth="1"/>
    <col min="14" max="14" width="27.25" customWidth="1"/>
    <col min="15" max="15" width="25.6640625" customWidth="1"/>
    <col min="16" max="16" width="33.9140625" customWidth="1"/>
    <col min="17" max="17" width="19.75" customWidth="1"/>
    <col min="18" max="18" width="24.9140625" customWidth="1"/>
    <col min="19" max="19" width="12" customWidth="1"/>
    <col min="20" max="20" width="11.33203125" customWidth="1"/>
    <col min="21" max="21" width="11.58203125" customWidth="1"/>
    <col min="22" max="22" width="9.83203125" customWidth="1"/>
    <col min="23" max="23" width="13.4140625" customWidth="1"/>
    <col min="25" max="25" width="11.33203125" customWidth="1"/>
    <col min="26" max="26" width="14.75" customWidth="1"/>
    <col min="27" max="27" width="12.1640625" customWidth="1"/>
    <col min="28" max="28" width="10.9140625" customWidth="1"/>
    <col min="29" max="29" width="10.25" customWidth="1"/>
    <col min="30" max="30" width="14.25" customWidth="1"/>
    <col min="31" max="31" width="14.83203125" customWidth="1"/>
    <col min="32" max="32" width="8.4140625" customWidth="1"/>
    <col min="33" max="33" width="17" customWidth="1"/>
    <col min="34" max="34" width="15.58203125" customWidth="1"/>
    <col min="35" max="36" width="18.08203125" customWidth="1"/>
    <col min="37" max="37" width="19.1640625" customWidth="1"/>
    <col min="38" max="47" width="16.08203125" customWidth="1"/>
    <col min="48" max="49" width="26.9140625" customWidth="1"/>
    <col min="50" max="50" width="15" customWidth="1"/>
    <col min="51" max="51" width="34.58203125" customWidth="1"/>
    <col min="52" max="57" width="16.9140625" customWidth="1"/>
    <col min="58" max="65" width="22.6640625" customWidth="1"/>
    <col min="79" max="79" width="13.4140625" customWidth="1"/>
    <col min="104" max="104" width="24.6640625" style="308" customWidth="1"/>
    <col min="105" max="105" width="25.6640625" customWidth="1"/>
    <col min="106" max="108" width="11.08203125" customWidth="1"/>
    <col min="109" max="112" width="15.33203125" customWidth="1"/>
    <col min="115" max="115" width="11.33203125" customWidth="1"/>
    <col min="143" max="143" width="24.6640625" style="308" customWidth="1"/>
    <col min="144" max="144" width="25.6640625" customWidth="1"/>
    <col min="145" max="151" width="17.83203125" customWidth="1"/>
    <col min="153" max="153" width="13.25" customWidth="1"/>
    <col min="154" max="154" width="24.6640625" style="308" customWidth="1"/>
    <col min="155" max="155" width="9.4140625" customWidth="1"/>
    <col min="164" max="164" width="11.08203125" customWidth="1"/>
    <col min="174" max="174" width="25.83203125" customWidth="1"/>
    <col min="176" max="176" width="11.5" customWidth="1"/>
    <col min="181" max="181" width="25.6640625" customWidth="1"/>
    <col min="182" max="182" width="24.1640625" customWidth="1"/>
    <col min="183" max="183" width="38.83203125" customWidth="1"/>
    <col min="187" max="187" width="23.75" customWidth="1"/>
    <col min="188" max="188" width="27.83203125" customWidth="1"/>
    <col min="190" max="190" width="18.9140625" customWidth="1"/>
    <col min="191" max="191" width="17.5" customWidth="1"/>
    <col min="203" max="204" width="23.25" customWidth="1"/>
    <col min="205" max="205" width="17.5" customWidth="1"/>
    <col min="218" max="218" width="33.6640625" customWidth="1"/>
    <col min="219" max="219" width="11.33203125" customWidth="1"/>
    <col min="233" max="233" width="19.1640625" customWidth="1"/>
    <col min="234" max="235" width="20.83203125" customWidth="1"/>
    <col min="236" max="236" width="8.08203125" customWidth="1"/>
    <col min="466" max="466" width="13.9140625" customWidth="1"/>
    <col min="467" max="467" width="12.25" customWidth="1"/>
    <col min="474" max="474" width="33.58203125" customWidth="1"/>
  </cols>
  <sheetData>
    <row r="1" spans="1:474" ht="18" customHeight="1">
      <c r="A1" t="s">
        <v>69</v>
      </c>
      <c r="B1" t="s">
        <v>1076</v>
      </c>
      <c r="C1" t="s">
        <v>1077</v>
      </c>
      <c r="D1" t="s">
        <v>1078</v>
      </c>
      <c r="E1" t="s">
        <v>1079</v>
      </c>
      <c r="F1" t="s">
        <v>1080</v>
      </c>
      <c r="G1" t="s">
        <v>1081</v>
      </c>
      <c r="H1" t="s">
        <v>1082</v>
      </c>
      <c r="I1" t="s">
        <v>1083</v>
      </c>
      <c r="J1" t="s">
        <v>1084</v>
      </c>
      <c r="K1" t="s">
        <v>1085</v>
      </c>
      <c r="L1" t="s">
        <v>1086</v>
      </c>
      <c r="M1" t="s">
        <v>1087</v>
      </c>
      <c r="N1" t="s">
        <v>1088</v>
      </c>
      <c r="O1" t="s">
        <v>1089</v>
      </c>
      <c r="P1" t="s">
        <v>1090</v>
      </c>
      <c r="Q1" t="s">
        <v>1091</v>
      </c>
      <c r="R1" t="s">
        <v>1092</v>
      </c>
      <c r="S1" s="252" t="s">
        <v>47</v>
      </c>
      <c r="T1" s="252" t="s">
        <v>48</v>
      </c>
      <c r="U1" s="252" t="s">
        <v>49</v>
      </c>
      <c r="V1" s="252" t="s">
        <v>50</v>
      </c>
      <c r="W1" s="252" t="s">
        <v>51</v>
      </c>
      <c r="X1" s="252" t="s">
        <v>52</v>
      </c>
      <c r="Y1" s="252" t="s">
        <v>53</v>
      </c>
      <c r="Z1" s="268" t="s">
        <v>54</v>
      </c>
      <c r="AA1" s="268" t="s">
        <v>55</v>
      </c>
      <c r="AB1" s="268" t="s">
        <v>56</v>
      </c>
      <c r="AC1" s="268" t="s">
        <v>57</v>
      </c>
      <c r="AD1" s="268" t="s">
        <v>58</v>
      </c>
      <c r="AE1" s="268" t="s">
        <v>59</v>
      </c>
      <c r="AF1" s="268" t="s">
        <v>60</v>
      </c>
      <c r="AG1" s="276" t="s">
        <v>65</v>
      </c>
      <c r="AH1" s="276" t="s">
        <v>62</v>
      </c>
      <c r="AI1" s="276" t="s">
        <v>61</v>
      </c>
      <c r="AJ1" s="276" t="s">
        <v>1165</v>
      </c>
      <c r="AK1" t="s">
        <v>1093</v>
      </c>
      <c r="AL1" s="278" t="s">
        <v>1094</v>
      </c>
      <c r="AM1" s="278" t="s">
        <v>1095</v>
      </c>
      <c r="AN1" s="278" t="s">
        <v>1096</v>
      </c>
      <c r="AO1" s="278" t="s">
        <v>1097</v>
      </c>
      <c r="AP1" s="278" t="s">
        <v>1098</v>
      </c>
      <c r="AQ1" s="278" t="s">
        <v>1099</v>
      </c>
      <c r="AR1" s="278" t="s">
        <v>1100</v>
      </c>
      <c r="AS1" s="278" t="s">
        <v>1101</v>
      </c>
      <c r="AT1" s="278" t="s">
        <v>1102</v>
      </c>
      <c r="AU1" s="278" t="s">
        <v>1103</v>
      </c>
      <c r="AV1" s="275" t="s">
        <v>1104</v>
      </c>
      <c r="AW1" s="275" t="s">
        <v>1105</v>
      </c>
      <c r="AX1" t="s">
        <v>1106</v>
      </c>
      <c r="AY1" s="297" t="s">
        <v>1107</v>
      </c>
      <c r="AZ1" s="297" t="s">
        <v>1109</v>
      </c>
      <c r="BA1" s="297" t="s">
        <v>1111</v>
      </c>
      <c r="BB1" s="297" t="s">
        <v>1113</v>
      </c>
      <c r="BC1" s="297" t="s">
        <v>1115</v>
      </c>
      <c r="BD1" s="297" t="s">
        <v>1117</v>
      </c>
      <c r="BE1" s="297" t="s">
        <v>1126</v>
      </c>
      <c r="BF1" s="298" t="s">
        <v>1158</v>
      </c>
      <c r="BG1" s="298" t="s">
        <v>1159</v>
      </c>
      <c r="BH1" s="298" t="s">
        <v>1160</v>
      </c>
      <c r="BI1" s="298" t="s">
        <v>1161</v>
      </c>
      <c r="BJ1" s="298" t="s">
        <v>1162</v>
      </c>
      <c r="BK1" s="298" t="s">
        <v>1163</v>
      </c>
      <c r="BL1" s="298" t="s">
        <v>1164</v>
      </c>
      <c r="BM1" s="298"/>
      <c r="BN1" t="s">
        <v>1108</v>
      </c>
      <c r="BO1" t="s">
        <v>1110</v>
      </c>
      <c r="BP1" t="s">
        <v>1112</v>
      </c>
      <c r="BQ1" t="s">
        <v>1114</v>
      </c>
      <c r="BR1" t="s">
        <v>1116</v>
      </c>
      <c r="BS1" t="s">
        <v>1118</v>
      </c>
      <c r="BT1" t="s">
        <v>1119</v>
      </c>
      <c r="BU1" t="s">
        <v>1120</v>
      </c>
      <c r="BV1" t="s">
        <v>1121</v>
      </c>
      <c r="BW1" t="s">
        <v>1122</v>
      </c>
      <c r="BX1" t="s">
        <v>1123</v>
      </c>
      <c r="BY1" t="s">
        <v>1124</v>
      </c>
      <c r="BZ1" t="s">
        <v>1125</v>
      </c>
      <c r="CA1" s="275" t="s">
        <v>1127</v>
      </c>
      <c r="CB1" s="275" t="s">
        <v>1128</v>
      </c>
      <c r="CC1" s="275" t="s">
        <v>1129</v>
      </c>
      <c r="CD1" s="275" t="s">
        <v>1130</v>
      </c>
      <c r="CE1" s="275" t="s">
        <v>1131</v>
      </c>
      <c r="CF1" s="275" t="s">
        <v>1132</v>
      </c>
      <c r="CG1" s="275" t="s">
        <v>1133</v>
      </c>
      <c r="CH1" s="275" t="s">
        <v>1134</v>
      </c>
      <c r="CI1" s="275" t="s">
        <v>1135</v>
      </c>
      <c r="CJ1" s="275" t="s">
        <v>1136</v>
      </c>
      <c r="CK1" s="275" t="s">
        <v>1137</v>
      </c>
      <c r="CL1" s="275" t="s">
        <v>1138</v>
      </c>
      <c r="CM1" s="275" t="s">
        <v>1139</v>
      </c>
      <c r="CN1" s="275" t="s">
        <v>1140</v>
      </c>
      <c r="CO1" s="275" t="s">
        <v>1141</v>
      </c>
      <c r="CP1" s="275" t="s">
        <v>1142</v>
      </c>
      <c r="CQ1" t="s">
        <v>1143</v>
      </c>
      <c r="CR1" s="277" t="s">
        <v>1144</v>
      </c>
      <c r="CS1" s="277" t="s">
        <v>1145</v>
      </c>
      <c r="CT1" s="277" t="s">
        <v>1146</v>
      </c>
      <c r="CU1" s="277" t="s">
        <v>1147</v>
      </c>
      <c r="CV1" s="277" t="s">
        <v>1148</v>
      </c>
      <c r="CW1" s="277" t="s">
        <v>1149</v>
      </c>
      <c r="CX1" s="277" t="s">
        <v>1150</v>
      </c>
      <c r="CY1" s="277" t="s">
        <v>1151</v>
      </c>
      <c r="CZ1" s="307" t="s">
        <v>1079</v>
      </c>
      <c r="DA1" s="312" t="s">
        <v>1089</v>
      </c>
      <c r="DB1" s="279" t="s">
        <v>1152</v>
      </c>
      <c r="DC1" s="279" t="s">
        <v>1153</v>
      </c>
      <c r="DD1" s="279" t="s">
        <v>700</v>
      </c>
      <c r="DE1" s="279" t="s">
        <v>1154</v>
      </c>
      <c r="DF1" s="279" t="s">
        <v>1155</v>
      </c>
      <c r="DG1" s="279" t="s">
        <v>1156</v>
      </c>
      <c r="DH1" s="279" t="s">
        <v>1157</v>
      </c>
      <c r="DK1" s="276" t="s">
        <v>1166</v>
      </c>
      <c r="DL1" t="s">
        <v>1167</v>
      </c>
      <c r="DM1" s="276" t="s">
        <v>1168</v>
      </c>
      <c r="DN1" s="276" t="s">
        <v>1169</v>
      </c>
      <c r="DO1" s="276" t="s">
        <v>1170</v>
      </c>
      <c r="DP1" s="276" t="s">
        <v>1171</v>
      </c>
      <c r="DQ1" s="276" t="s">
        <v>1172</v>
      </c>
      <c r="DR1" s="276" t="s">
        <v>1173</v>
      </c>
      <c r="DS1" s="276" t="s">
        <v>1174</v>
      </c>
      <c r="DT1" s="276" t="s">
        <v>1175</v>
      </c>
      <c r="DU1" s="276" t="s">
        <v>1176</v>
      </c>
      <c r="DV1" s="276" t="s">
        <v>1177</v>
      </c>
      <c r="DW1" s="276" t="s">
        <v>1178</v>
      </c>
      <c r="DX1" s="276" t="s">
        <v>1179</v>
      </c>
      <c r="DY1" s="276" t="s">
        <v>1180</v>
      </c>
      <c r="DZ1" s="280" t="s">
        <v>1181</v>
      </c>
      <c r="EA1" s="280" t="s">
        <v>1182</v>
      </c>
      <c r="EB1" s="280" t="s">
        <v>1183</v>
      </c>
      <c r="EC1" s="280" t="s">
        <v>1184</v>
      </c>
      <c r="ED1" s="280" t="s">
        <v>1185</v>
      </c>
      <c r="EE1" s="280" t="s">
        <v>1186</v>
      </c>
      <c r="EF1" s="280" t="s">
        <v>1187</v>
      </c>
      <c r="EG1" s="280" t="s">
        <v>1188</v>
      </c>
      <c r="EH1" s="280" t="s">
        <v>1189</v>
      </c>
      <c r="EI1" s="280" t="s">
        <v>1190</v>
      </c>
      <c r="EJ1" s="280" t="s">
        <v>1191</v>
      </c>
      <c r="EK1" s="280" t="s">
        <v>1192</v>
      </c>
      <c r="EL1" s="280" t="s">
        <v>1193</v>
      </c>
      <c r="EM1" s="307" t="s">
        <v>1079</v>
      </c>
      <c r="EN1" s="312" t="s">
        <v>1089</v>
      </c>
      <c r="EO1" s="279" t="s">
        <v>1194</v>
      </c>
      <c r="EP1" s="279" t="s">
        <v>1195</v>
      </c>
      <c r="EQ1" s="279" t="s">
        <v>1196</v>
      </c>
      <c r="ER1" s="279" t="s">
        <v>1197</v>
      </c>
      <c r="ES1" s="279" t="s">
        <v>1198</v>
      </c>
      <c r="ET1" s="279" t="s">
        <v>1199</v>
      </c>
      <c r="EU1" s="279" t="s">
        <v>1200</v>
      </c>
      <c r="EW1" s="279" t="s">
        <v>1201</v>
      </c>
      <c r="EX1" s="307" t="s">
        <v>1079</v>
      </c>
      <c r="EY1" s="281" t="s">
        <v>1202</v>
      </c>
      <c r="EZ1" s="281" t="s">
        <v>1203</v>
      </c>
      <c r="FA1" s="281" t="s">
        <v>1204</v>
      </c>
      <c r="FB1" s="281" t="s">
        <v>1205</v>
      </c>
      <c r="FC1" s="281" t="s">
        <v>1206</v>
      </c>
      <c r="FD1" s="281" t="s">
        <v>1207</v>
      </c>
      <c r="FE1" s="281" t="s">
        <v>1208</v>
      </c>
      <c r="FF1" s="281" t="s">
        <v>1209</v>
      </c>
      <c r="FG1" t="s">
        <v>1210</v>
      </c>
      <c r="FH1" s="282" t="s">
        <v>1211</v>
      </c>
      <c r="FI1" s="282" t="s">
        <v>1212</v>
      </c>
      <c r="FJ1" s="282" t="s">
        <v>1213</v>
      </c>
      <c r="FK1" s="282" t="s">
        <v>1214</v>
      </c>
      <c r="FL1" s="282" t="s">
        <v>1215</v>
      </c>
      <c r="FM1" s="282" t="s">
        <v>1216</v>
      </c>
      <c r="FN1" s="282" t="s">
        <v>1217</v>
      </c>
      <c r="FO1" s="282" t="s">
        <v>1218</v>
      </c>
      <c r="FP1" s="282" t="s">
        <v>1219</v>
      </c>
      <c r="FQ1" s="282" t="s">
        <v>1220</v>
      </c>
      <c r="FR1" s="274" t="s">
        <v>1221</v>
      </c>
      <c r="FS1" t="s">
        <v>1222</v>
      </c>
      <c r="FT1" t="s">
        <v>1223</v>
      </c>
      <c r="FU1" t="s">
        <v>1224</v>
      </c>
      <c r="FV1" t="s">
        <v>1225</v>
      </c>
      <c r="FW1" t="s">
        <v>1226</v>
      </c>
      <c r="FX1" t="s">
        <v>1227</v>
      </c>
      <c r="FY1" s="283" t="s">
        <v>1228</v>
      </c>
      <c r="FZ1" t="s">
        <v>1229</v>
      </c>
      <c r="GA1" s="283" t="s">
        <v>1230</v>
      </c>
      <c r="GB1" t="s">
        <v>1231</v>
      </c>
      <c r="GC1" t="s">
        <v>1232</v>
      </c>
      <c r="GD1" t="s">
        <v>1233</v>
      </c>
      <c r="GE1" t="s">
        <v>1234</v>
      </c>
      <c r="GF1" t="s">
        <v>1235</v>
      </c>
      <c r="GG1" t="s">
        <v>1236</v>
      </c>
      <c r="GH1" s="283" t="s">
        <v>1237</v>
      </c>
      <c r="GI1" t="s">
        <v>1238</v>
      </c>
      <c r="GJ1" t="s">
        <v>1239</v>
      </c>
      <c r="GK1" t="s">
        <v>1240</v>
      </c>
      <c r="GL1" t="s">
        <v>1241</v>
      </c>
      <c r="GM1" t="s">
        <v>1242</v>
      </c>
      <c r="GN1" t="s">
        <v>1243</v>
      </c>
      <c r="GO1" t="s">
        <v>1244</v>
      </c>
      <c r="GP1" t="s">
        <v>1245</v>
      </c>
      <c r="GQ1" t="s">
        <v>1246</v>
      </c>
      <c r="GR1" t="s">
        <v>1247</v>
      </c>
      <c r="GS1" t="s">
        <v>1248</v>
      </c>
      <c r="GT1" t="s">
        <v>1249</v>
      </c>
      <c r="GU1" s="283" t="s">
        <v>1250</v>
      </c>
      <c r="GV1" s="283" t="s">
        <v>1251</v>
      </c>
      <c r="GW1" s="283" t="s">
        <v>1252</v>
      </c>
      <c r="GX1" s="252" t="s">
        <v>1253</v>
      </c>
      <c r="GY1" s="252" t="s">
        <v>1254</v>
      </c>
      <c r="GZ1" s="252" t="s">
        <v>1255</v>
      </c>
      <c r="HA1" s="252" t="s">
        <v>1256</v>
      </c>
      <c r="HB1" s="252" t="s">
        <v>1257</v>
      </c>
      <c r="HC1" s="252" t="s">
        <v>1258</v>
      </c>
      <c r="HD1" s="252" t="s">
        <v>1259</v>
      </c>
      <c r="HE1" s="252" t="s">
        <v>1260</v>
      </c>
      <c r="HF1" s="252" t="s">
        <v>1261</v>
      </c>
      <c r="HG1" s="252" t="s">
        <v>1262</v>
      </c>
      <c r="HH1" s="252" t="s">
        <v>1263</v>
      </c>
      <c r="HI1" s="252" t="s">
        <v>1264</v>
      </c>
      <c r="HJ1" t="s">
        <v>1265</v>
      </c>
      <c r="HK1" s="284" t="s">
        <v>1266</v>
      </c>
      <c r="HL1" s="284" t="s">
        <v>1267</v>
      </c>
      <c r="HM1" s="284" t="s">
        <v>1268</v>
      </c>
      <c r="HN1" s="284" t="s">
        <v>1269</v>
      </c>
      <c r="HO1" s="284" t="s">
        <v>1270</v>
      </c>
      <c r="HP1" t="s">
        <v>1271</v>
      </c>
      <c r="HQ1" s="284" t="s">
        <v>1272</v>
      </c>
      <c r="HR1" s="284" t="s">
        <v>1273</v>
      </c>
      <c r="HS1" s="284" t="s">
        <v>1274</v>
      </c>
      <c r="HT1" s="284" t="s">
        <v>1275</v>
      </c>
      <c r="HU1" s="284" t="s">
        <v>1276</v>
      </c>
      <c r="HV1" s="284" t="s">
        <v>1277</v>
      </c>
      <c r="HW1" s="284" t="s">
        <v>1278</v>
      </c>
      <c r="HX1" t="s">
        <v>1279</v>
      </c>
      <c r="HZ1" s="273" t="s">
        <v>1079</v>
      </c>
      <c r="IA1" s="377" t="s">
        <v>4976</v>
      </c>
      <c r="IB1" s="313" t="s">
        <v>1331</v>
      </c>
      <c r="IC1" s="313" t="s">
        <v>1332</v>
      </c>
      <c r="ID1" s="313" t="s">
        <v>1333</v>
      </c>
      <c r="IE1" s="313" t="s">
        <v>1334</v>
      </c>
      <c r="IF1" s="313" t="s">
        <v>1335</v>
      </c>
      <c r="IG1" s="313" t="s">
        <v>1336</v>
      </c>
      <c r="IH1" s="313" t="s">
        <v>1337</v>
      </c>
      <c r="II1" s="313" t="s">
        <v>1338</v>
      </c>
      <c r="IJ1" s="313" t="s">
        <v>1339</v>
      </c>
      <c r="IK1" s="313" t="s">
        <v>1340</v>
      </c>
      <c r="IL1" s="313" t="s">
        <v>1341</v>
      </c>
      <c r="IM1" s="314" t="s">
        <v>1342</v>
      </c>
      <c r="IN1" s="314" t="s">
        <v>1343</v>
      </c>
      <c r="IO1" s="314" t="s">
        <v>1344</v>
      </c>
      <c r="IP1" s="314" t="s">
        <v>1345</v>
      </c>
      <c r="IQ1" s="314" t="s">
        <v>1346</v>
      </c>
      <c r="IR1" s="314" t="s">
        <v>1347</v>
      </c>
      <c r="IS1" s="314" t="s">
        <v>1348</v>
      </c>
      <c r="IT1" s="314" t="s">
        <v>1349</v>
      </c>
      <c r="IU1" s="315" t="s">
        <v>701</v>
      </c>
      <c r="IV1" s="315" t="s">
        <v>1350</v>
      </c>
      <c r="IW1" s="315" t="s">
        <v>1351</v>
      </c>
      <c r="IX1" s="315" t="s">
        <v>1352</v>
      </c>
      <c r="IY1" s="315" t="s">
        <v>1353</v>
      </c>
      <c r="IZ1" s="315" t="s">
        <v>1354</v>
      </c>
      <c r="JA1" s="315" t="s">
        <v>1355</v>
      </c>
      <c r="JB1" s="315" t="s">
        <v>1356</v>
      </c>
      <c r="JC1" s="315" t="s">
        <v>1357</v>
      </c>
      <c r="JD1" s="315" t="s">
        <v>1358</v>
      </c>
      <c r="JE1" s="315" t="s">
        <v>1359</v>
      </c>
      <c r="JF1" s="280" t="s">
        <v>1360</v>
      </c>
      <c r="JG1" s="280" t="s">
        <v>1361</v>
      </c>
      <c r="JH1" s="280" t="s">
        <v>1362</v>
      </c>
      <c r="JI1" s="280" t="s">
        <v>1363</v>
      </c>
      <c r="JJ1" s="280" t="s">
        <v>1364</v>
      </c>
      <c r="JK1" s="280" t="s">
        <v>1365</v>
      </c>
      <c r="JL1" s="280" t="s">
        <v>1366</v>
      </c>
      <c r="JM1" s="280" t="s">
        <v>1367</v>
      </c>
      <c r="JN1" s="316" t="s">
        <v>702</v>
      </c>
      <c r="JO1" s="316" t="s">
        <v>1368</v>
      </c>
      <c r="JP1" s="316" t="s">
        <v>1369</v>
      </c>
      <c r="JQ1" s="316" t="s">
        <v>1370</v>
      </c>
      <c r="JR1" s="316" t="s">
        <v>1371</v>
      </c>
      <c r="JS1" s="316" t="s">
        <v>1372</v>
      </c>
      <c r="JT1" s="316" t="s">
        <v>1373</v>
      </c>
      <c r="JU1" s="316" t="s">
        <v>1374</v>
      </c>
      <c r="JV1" s="316" t="s">
        <v>1375</v>
      </c>
      <c r="JW1" s="316" t="s">
        <v>1376</v>
      </c>
      <c r="JX1" s="316" t="s">
        <v>1377</v>
      </c>
      <c r="JY1" s="316" t="s">
        <v>1378</v>
      </c>
      <c r="JZ1" s="316" t="s">
        <v>1379</v>
      </c>
      <c r="KA1" s="316" t="s">
        <v>1380</v>
      </c>
      <c r="KB1" s="317" t="s">
        <v>1381</v>
      </c>
      <c r="KC1" s="317" t="s">
        <v>1382</v>
      </c>
      <c r="KD1" s="317" t="s">
        <v>1383</v>
      </c>
      <c r="KE1" s="317" t="s">
        <v>1384</v>
      </c>
      <c r="KF1" s="317" t="s">
        <v>1385</v>
      </c>
      <c r="KG1" s="317" t="s">
        <v>1386</v>
      </c>
      <c r="KH1" s="317" t="s">
        <v>1387</v>
      </c>
      <c r="KI1" s="317" t="s">
        <v>1388</v>
      </c>
      <c r="KJ1" s="317" t="s">
        <v>1389</v>
      </c>
      <c r="KK1" s="317" t="s">
        <v>1390</v>
      </c>
      <c r="KL1" s="317" t="s">
        <v>1391</v>
      </c>
      <c r="KM1" s="318" t="s">
        <v>703</v>
      </c>
      <c r="KN1" s="318" t="s">
        <v>1392</v>
      </c>
      <c r="KO1" s="318" t="s">
        <v>1393</v>
      </c>
      <c r="KP1" s="318" t="s">
        <v>1394</v>
      </c>
      <c r="KQ1" s="318" t="s">
        <v>1395</v>
      </c>
      <c r="KR1" s="318" t="s">
        <v>1396</v>
      </c>
      <c r="KS1" s="318" t="s">
        <v>1397</v>
      </c>
      <c r="KT1" s="318" t="s">
        <v>1398</v>
      </c>
      <c r="KU1" s="318" t="s">
        <v>1399</v>
      </c>
      <c r="KV1" s="318" t="s">
        <v>1400</v>
      </c>
      <c r="KW1" s="318" t="s">
        <v>1401</v>
      </c>
      <c r="KX1" s="318" t="s">
        <v>1402</v>
      </c>
      <c r="KY1" s="279" t="s">
        <v>1403</v>
      </c>
      <c r="KZ1" s="279" t="s">
        <v>1404</v>
      </c>
      <c r="LA1" s="279" t="s">
        <v>1405</v>
      </c>
      <c r="LB1" s="279" t="s">
        <v>1406</v>
      </c>
      <c r="LC1" s="279" t="s">
        <v>1407</v>
      </c>
      <c r="LD1" s="279" t="s">
        <v>1408</v>
      </c>
      <c r="LE1" s="279" t="s">
        <v>1409</v>
      </c>
      <c r="LF1" s="279" t="s">
        <v>1410</v>
      </c>
      <c r="LG1" s="279" t="s">
        <v>1411</v>
      </c>
      <c r="LH1" s="319" t="s">
        <v>704</v>
      </c>
      <c r="LI1" s="319" t="s">
        <v>1412</v>
      </c>
      <c r="LJ1" s="319" t="s">
        <v>1413</v>
      </c>
      <c r="LK1" s="319" t="s">
        <v>1414</v>
      </c>
      <c r="LL1" s="319" t="s">
        <v>1415</v>
      </c>
      <c r="LM1" s="319" t="s">
        <v>1416</v>
      </c>
      <c r="LN1" s="319" t="s">
        <v>1417</v>
      </c>
      <c r="LO1" s="319" t="s">
        <v>1418</v>
      </c>
      <c r="LP1" s="319" t="s">
        <v>1419</v>
      </c>
      <c r="LQ1" s="319" t="s">
        <v>1420</v>
      </c>
      <c r="LR1" s="319" t="s">
        <v>1421</v>
      </c>
      <c r="LS1" s="277" t="s">
        <v>705</v>
      </c>
      <c r="LT1" s="277" t="s">
        <v>1422</v>
      </c>
      <c r="LU1" s="277" t="s">
        <v>1423</v>
      </c>
      <c r="LV1" s="277" t="s">
        <v>1424</v>
      </c>
      <c r="LW1" s="277" t="s">
        <v>1425</v>
      </c>
      <c r="LX1" s="277" t="s">
        <v>1426</v>
      </c>
      <c r="LY1" s="277" t="s">
        <v>1427</v>
      </c>
      <c r="LZ1" s="281" t="s">
        <v>1428</v>
      </c>
      <c r="MA1" s="281" t="s">
        <v>1429</v>
      </c>
      <c r="MB1" s="281" t="s">
        <v>1430</v>
      </c>
      <c r="MC1" s="281" t="s">
        <v>1431</v>
      </c>
      <c r="MD1" s="252" t="s">
        <v>706</v>
      </c>
      <c r="ME1" s="252" t="s">
        <v>1432</v>
      </c>
      <c r="MF1" s="252" t="s">
        <v>1433</v>
      </c>
      <c r="MG1" s="252" t="s">
        <v>1434</v>
      </c>
      <c r="MH1" s="252" t="s">
        <v>1435</v>
      </c>
      <c r="MI1" s="252" t="s">
        <v>1436</v>
      </c>
      <c r="MJ1" s="252" t="s">
        <v>1437</v>
      </c>
      <c r="MK1" s="252" t="s">
        <v>1438</v>
      </c>
      <c r="ML1" s="252" t="s">
        <v>1439</v>
      </c>
      <c r="MM1" s="252" t="s">
        <v>1440</v>
      </c>
      <c r="MN1" s="314" t="s">
        <v>707</v>
      </c>
      <c r="MO1" s="314" t="s">
        <v>1482</v>
      </c>
      <c r="MP1" s="314" t="s">
        <v>1483</v>
      </c>
      <c r="MQ1" s="314" t="s">
        <v>1484</v>
      </c>
      <c r="MR1" s="314" t="s">
        <v>1485</v>
      </c>
      <c r="MS1" s="314" t="s">
        <v>1486</v>
      </c>
      <c r="MT1" s="314" t="s">
        <v>1487</v>
      </c>
      <c r="MU1" s="314" t="s">
        <v>1488</v>
      </c>
      <c r="MV1" s="314" t="s">
        <v>1489</v>
      </c>
      <c r="MW1" s="314" t="s">
        <v>1490</v>
      </c>
      <c r="MX1" t="s">
        <v>708</v>
      </c>
      <c r="MY1" t="s">
        <v>709</v>
      </c>
      <c r="MZ1" t="s">
        <v>710</v>
      </c>
      <c r="NA1" t="s">
        <v>711</v>
      </c>
      <c r="NB1" t="s">
        <v>712</v>
      </c>
      <c r="NC1" t="s">
        <v>713</v>
      </c>
      <c r="ND1" t="s">
        <v>714</v>
      </c>
      <c r="NE1" t="s">
        <v>715</v>
      </c>
      <c r="NF1" t="s">
        <v>716</v>
      </c>
      <c r="NG1" t="s">
        <v>717</v>
      </c>
      <c r="NH1" t="s">
        <v>718</v>
      </c>
      <c r="NI1" t="s">
        <v>719</v>
      </c>
      <c r="NJ1" t="s">
        <v>720</v>
      </c>
      <c r="NK1" t="s">
        <v>721</v>
      </c>
      <c r="NL1" t="s">
        <v>722</v>
      </c>
      <c r="NM1" t="s">
        <v>723</v>
      </c>
      <c r="NN1" t="s">
        <v>724</v>
      </c>
      <c r="NO1" t="s">
        <v>725</v>
      </c>
      <c r="NP1" t="s">
        <v>726</v>
      </c>
      <c r="NQ1" t="s">
        <v>727</v>
      </c>
      <c r="NR1" t="s">
        <v>728</v>
      </c>
      <c r="NS1" t="s">
        <v>729</v>
      </c>
      <c r="NT1" t="s">
        <v>730</v>
      </c>
      <c r="NU1" t="s">
        <v>731</v>
      </c>
      <c r="NV1" t="s">
        <v>732</v>
      </c>
      <c r="NW1" t="s">
        <v>733</v>
      </c>
      <c r="NX1" t="s">
        <v>734</v>
      </c>
      <c r="NY1" t="s">
        <v>735</v>
      </c>
      <c r="NZ1" t="s">
        <v>736</v>
      </c>
      <c r="OA1" t="s">
        <v>737</v>
      </c>
      <c r="OB1" t="s">
        <v>738</v>
      </c>
      <c r="OC1" t="s">
        <v>739</v>
      </c>
      <c r="OD1" t="s">
        <v>740</v>
      </c>
      <c r="OE1" t="s">
        <v>741</v>
      </c>
      <c r="OF1" t="s">
        <v>742</v>
      </c>
      <c r="OG1" t="s">
        <v>743</v>
      </c>
      <c r="OH1" t="s">
        <v>744</v>
      </c>
      <c r="OI1" t="s">
        <v>745</v>
      </c>
      <c r="OJ1" t="s">
        <v>746</v>
      </c>
      <c r="OK1" t="s">
        <v>747</v>
      </c>
      <c r="OL1" t="s">
        <v>748</v>
      </c>
      <c r="OM1" t="s">
        <v>749</v>
      </c>
      <c r="ON1" t="s">
        <v>750</v>
      </c>
      <c r="OO1" t="s">
        <v>751</v>
      </c>
      <c r="OP1" t="s">
        <v>752</v>
      </c>
      <c r="OQ1" t="s">
        <v>753</v>
      </c>
      <c r="OR1" t="s">
        <v>754</v>
      </c>
      <c r="OS1" t="s">
        <v>755</v>
      </c>
      <c r="OT1" t="s">
        <v>756</v>
      </c>
      <c r="OU1" t="s">
        <v>757</v>
      </c>
      <c r="OV1" t="s">
        <v>758</v>
      </c>
      <c r="OW1" t="s">
        <v>759</v>
      </c>
      <c r="OX1" t="s">
        <v>760</v>
      </c>
      <c r="OY1" t="s">
        <v>761</v>
      </c>
      <c r="OZ1" t="s">
        <v>762</v>
      </c>
      <c r="PA1" t="s">
        <v>763</v>
      </c>
      <c r="PB1" t="s">
        <v>764</v>
      </c>
      <c r="PC1" t="s">
        <v>765</v>
      </c>
      <c r="PD1" t="s">
        <v>766</v>
      </c>
      <c r="PE1" t="s">
        <v>767</v>
      </c>
      <c r="PF1" t="s">
        <v>768</v>
      </c>
      <c r="PG1" s="268" t="s">
        <v>1441</v>
      </c>
      <c r="PH1" s="268" t="s">
        <v>1442</v>
      </c>
      <c r="PI1" s="268" t="s">
        <v>1443</v>
      </c>
      <c r="PJ1" s="268" t="s">
        <v>1444</v>
      </c>
      <c r="PK1" s="268" t="s">
        <v>1445</v>
      </c>
      <c r="PL1" s="268" t="s">
        <v>1446</v>
      </c>
      <c r="PM1" t="s">
        <v>769</v>
      </c>
      <c r="PN1" s="268" t="s">
        <v>1494</v>
      </c>
      <c r="PO1" s="268" t="s">
        <v>1495</v>
      </c>
      <c r="PP1" s="268" t="s">
        <v>1496</v>
      </c>
      <c r="PQ1" s="268" t="s">
        <v>1497</v>
      </c>
      <c r="PR1" s="268" t="s">
        <v>1498</v>
      </c>
      <c r="PS1" s="268" t="s">
        <v>1499</v>
      </c>
      <c r="PT1" t="s">
        <v>770</v>
      </c>
      <c r="PU1" t="s">
        <v>771</v>
      </c>
      <c r="PV1" t="s">
        <v>772</v>
      </c>
      <c r="PW1" t="s">
        <v>773</v>
      </c>
      <c r="PX1" t="s">
        <v>774</v>
      </c>
      <c r="PY1" t="s">
        <v>775</v>
      </c>
      <c r="PZ1" t="s">
        <v>776</v>
      </c>
      <c r="QA1" t="s">
        <v>777</v>
      </c>
      <c r="QB1" t="s">
        <v>778</v>
      </c>
      <c r="QC1" t="s">
        <v>779</v>
      </c>
      <c r="QD1" t="s">
        <v>780</v>
      </c>
      <c r="QE1" t="s">
        <v>781</v>
      </c>
      <c r="QF1" t="s">
        <v>782</v>
      </c>
      <c r="QG1" t="s">
        <v>783</v>
      </c>
      <c r="QH1" t="s">
        <v>66</v>
      </c>
      <c r="QI1" t="s">
        <v>784</v>
      </c>
      <c r="QJ1" t="s">
        <v>785</v>
      </c>
      <c r="QK1" t="s">
        <v>786</v>
      </c>
      <c r="QL1" t="s">
        <v>787</v>
      </c>
      <c r="QM1" t="s">
        <v>788</v>
      </c>
      <c r="QN1" t="s">
        <v>67</v>
      </c>
      <c r="QO1" t="s">
        <v>68</v>
      </c>
      <c r="QQ1" t="s">
        <v>70</v>
      </c>
      <c r="QR1" t="s">
        <v>71</v>
      </c>
      <c r="QS1" t="s">
        <v>72</v>
      </c>
      <c r="QT1" t="s">
        <v>73</v>
      </c>
      <c r="QU1" t="s">
        <v>74</v>
      </c>
      <c r="QV1" t="s">
        <v>75</v>
      </c>
      <c r="QW1" t="s">
        <v>76</v>
      </c>
      <c r="QX1" s="314" t="s">
        <v>1342</v>
      </c>
      <c r="QY1" s="314" t="s">
        <v>1343</v>
      </c>
      <c r="QZ1" s="314" t="s">
        <v>1344</v>
      </c>
      <c r="RA1" s="314" t="s">
        <v>1345</v>
      </c>
      <c r="RB1" s="314" t="s">
        <v>1346</v>
      </c>
      <c r="RC1" s="314" t="s">
        <v>1347</v>
      </c>
      <c r="RD1" s="314" t="s">
        <v>1348</v>
      </c>
      <c r="RE1" s="314" t="s">
        <v>1349</v>
      </c>
      <c r="RF1" s="273" t="s">
        <v>1079</v>
      </c>
    </row>
    <row r="2" spans="1:474">
      <c r="A2" t="s">
        <v>789</v>
      </c>
      <c r="B2" s="272">
        <v>44524</v>
      </c>
      <c r="C2" t="s">
        <v>790</v>
      </c>
      <c r="D2" t="s">
        <v>561</v>
      </c>
      <c r="E2" t="s">
        <v>319</v>
      </c>
      <c r="F2" t="s">
        <v>581</v>
      </c>
      <c r="G2" t="s">
        <v>581</v>
      </c>
      <c r="H2" t="s">
        <v>585</v>
      </c>
      <c r="I2" t="s">
        <v>585</v>
      </c>
      <c r="J2" t="s">
        <v>592</v>
      </c>
      <c r="K2" t="s">
        <v>77</v>
      </c>
      <c r="L2" t="s">
        <v>595</v>
      </c>
      <c r="M2" t="s">
        <v>595</v>
      </c>
      <c r="N2" t="s">
        <v>595</v>
      </c>
      <c r="O2" t="s">
        <v>170</v>
      </c>
      <c r="P2" t="s">
        <v>120</v>
      </c>
      <c r="Q2" t="s">
        <v>89</v>
      </c>
      <c r="R2" t="s">
        <v>121</v>
      </c>
      <c r="S2">
        <v>175</v>
      </c>
      <c r="T2" s="239">
        <v>134.61538461538399</v>
      </c>
      <c r="U2" s="239">
        <v>97.826086956521706</v>
      </c>
      <c r="V2" s="239">
        <v>120.689655172413</v>
      </c>
      <c r="W2" s="239">
        <v>291.666666666666</v>
      </c>
      <c r="X2" t="s">
        <v>77</v>
      </c>
      <c r="Y2">
        <v>1100</v>
      </c>
      <c r="Z2" t="s">
        <v>77</v>
      </c>
      <c r="AA2" t="s">
        <v>77</v>
      </c>
      <c r="AB2" t="s">
        <v>77</v>
      </c>
      <c r="AC2" t="s">
        <v>77</v>
      </c>
      <c r="AD2" t="s">
        <v>77</v>
      </c>
      <c r="AE2" t="s">
        <v>77</v>
      </c>
      <c r="AF2" t="s">
        <v>77</v>
      </c>
      <c r="AG2" t="s">
        <v>77</v>
      </c>
      <c r="AH2" t="s">
        <v>77</v>
      </c>
      <c r="AI2" t="s">
        <v>77</v>
      </c>
      <c r="AJ2" t="s">
        <v>77</v>
      </c>
      <c r="AK2" t="s">
        <v>150</v>
      </c>
      <c r="AL2">
        <v>1</v>
      </c>
      <c r="AM2">
        <v>0</v>
      </c>
      <c r="AN2">
        <v>0</v>
      </c>
      <c r="AO2">
        <v>0</v>
      </c>
      <c r="AP2">
        <v>1</v>
      </c>
      <c r="AQ2">
        <v>0</v>
      </c>
      <c r="AR2">
        <v>0</v>
      </c>
      <c r="AS2">
        <v>0</v>
      </c>
      <c r="AT2">
        <v>0</v>
      </c>
      <c r="AU2">
        <v>0</v>
      </c>
      <c r="AV2" t="s">
        <v>139</v>
      </c>
      <c r="AW2" t="s">
        <v>156</v>
      </c>
      <c r="AX2">
        <v>350</v>
      </c>
      <c r="AY2" t="s">
        <v>100</v>
      </c>
      <c r="AZ2" t="s">
        <v>88</v>
      </c>
      <c r="BA2" t="s">
        <v>88</v>
      </c>
      <c r="BB2" t="s">
        <v>88</v>
      </c>
      <c r="BC2" t="s">
        <v>88</v>
      </c>
      <c r="BD2" t="s">
        <v>77</v>
      </c>
      <c r="BE2" t="s">
        <v>88</v>
      </c>
      <c r="BF2" t="s">
        <v>77</v>
      </c>
      <c r="BG2" t="s">
        <v>77</v>
      </c>
      <c r="BH2" t="s">
        <v>77</v>
      </c>
      <c r="BI2" t="s">
        <v>77</v>
      </c>
      <c r="BJ2" t="s">
        <v>77</v>
      </c>
      <c r="BK2" t="s">
        <v>77</v>
      </c>
      <c r="BL2" t="s">
        <v>77</v>
      </c>
      <c r="BN2">
        <v>350</v>
      </c>
      <c r="BO2">
        <v>225</v>
      </c>
      <c r="BP2">
        <v>350</v>
      </c>
      <c r="BQ2">
        <v>700</v>
      </c>
      <c r="BR2" t="s">
        <v>77</v>
      </c>
      <c r="BS2" t="s">
        <v>88</v>
      </c>
      <c r="BT2">
        <v>1100</v>
      </c>
      <c r="BU2" t="s">
        <v>77</v>
      </c>
      <c r="BV2" t="s">
        <v>77</v>
      </c>
      <c r="BW2" t="s">
        <v>77</v>
      </c>
      <c r="BX2" t="s">
        <v>77</v>
      </c>
      <c r="BY2" t="s">
        <v>77</v>
      </c>
      <c r="BZ2" t="s">
        <v>77</v>
      </c>
      <c r="CA2" t="s">
        <v>88</v>
      </c>
      <c r="CB2" t="s">
        <v>1280</v>
      </c>
      <c r="CC2">
        <v>0</v>
      </c>
      <c r="CD2">
        <v>0</v>
      </c>
      <c r="CE2">
        <v>0</v>
      </c>
      <c r="CF2">
        <v>0</v>
      </c>
      <c r="CG2">
        <v>1</v>
      </c>
      <c r="CH2">
        <v>0</v>
      </c>
      <c r="CI2">
        <v>1</v>
      </c>
      <c r="CJ2">
        <v>0</v>
      </c>
      <c r="CK2">
        <v>0</v>
      </c>
      <c r="CL2">
        <v>0</v>
      </c>
      <c r="CM2">
        <v>1</v>
      </c>
      <c r="CN2">
        <v>0</v>
      </c>
      <c r="CO2">
        <v>0</v>
      </c>
      <c r="CP2">
        <v>0</v>
      </c>
      <c r="CQ2" t="s">
        <v>791</v>
      </c>
      <c r="CR2">
        <v>1</v>
      </c>
      <c r="CS2">
        <v>1</v>
      </c>
      <c r="CT2">
        <v>0</v>
      </c>
      <c r="CU2">
        <v>1</v>
      </c>
      <c r="CV2">
        <v>0</v>
      </c>
      <c r="CW2">
        <v>0</v>
      </c>
      <c r="CX2">
        <v>1</v>
      </c>
      <c r="CY2">
        <v>0</v>
      </c>
      <c r="CZ2" s="308" t="s">
        <v>319</v>
      </c>
      <c r="DA2" t="s">
        <v>170</v>
      </c>
      <c r="DB2" t="s">
        <v>88</v>
      </c>
      <c r="DC2" t="s">
        <v>88</v>
      </c>
      <c r="DD2" t="s">
        <v>88</v>
      </c>
      <c r="DE2" t="s">
        <v>319</v>
      </c>
      <c r="DF2" t="s">
        <v>131</v>
      </c>
      <c r="DG2" t="s">
        <v>578</v>
      </c>
      <c r="DH2" t="s">
        <v>137</v>
      </c>
      <c r="DK2" t="s">
        <v>77</v>
      </c>
      <c r="DL2" t="s">
        <v>77</v>
      </c>
      <c r="DM2" t="s">
        <v>77</v>
      </c>
      <c r="DN2" t="s">
        <v>77</v>
      </c>
      <c r="DO2" t="s">
        <v>77</v>
      </c>
      <c r="DP2" t="s">
        <v>77</v>
      </c>
      <c r="DQ2" t="s">
        <v>77</v>
      </c>
      <c r="DR2" t="s">
        <v>77</v>
      </c>
      <c r="DS2" t="s">
        <v>77</v>
      </c>
      <c r="DT2" t="s">
        <v>77</v>
      </c>
      <c r="DU2" t="s">
        <v>77</v>
      </c>
      <c r="DV2" t="s">
        <v>77</v>
      </c>
      <c r="DW2" t="s">
        <v>77</v>
      </c>
      <c r="DX2" t="s">
        <v>77</v>
      </c>
      <c r="DY2" t="s">
        <v>77</v>
      </c>
      <c r="DZ2" t="s">
        <v>77</v>
      </c>
      <c r="EA2" t="s">
        <v>77</v>
      </c>
      <c r="EB2" t="s">
        <v>77</v>
      </c>
      <c r="EC2" t="s">
        <v>77</v>
      </c>
      <c r="ED2" t="s">
        <v>77</v>
      </c>
      <c r="EE2" t="s">
        <v>77</v>
      </c>
      <c r="EF2" t="s">
        <v>77</v>
      </c>
      <c r="EG2" t="s">
        <v>77</v>
      </c>
      <c r="EH2" t="s">
        <v>77</v>
      </c>
      <c r="EI2" t="s">
        <v>77</v>
      </c>
      <c r="EJ2" t="s">
        <v>77</v>
      </c>
      <c r="EK2" t="s">
        <v>77</v>
      </c>
      <c r="EL2" t="s">
        <v>77</v>
      </c>
      <c r="EM2" s="308" t="s">
        <v>319</v>
      </c>
      <c r="EN2" t="s">
        <v>170</v>
      </c>
      <c r="EO2" t="s">
        <v>77</v>
      </c>
      <c r="EP2" t="s">
        <v>77</v>
      </c>
      <c r="EQ2" t="s">
        <v>77</v>
      </c>
      <c r="ER2" t="s">
        <v>77</v>
      </c>
      <c r="ES2" t="s">
        <v>77</v>
      </c>
      <c r="ET2" t="s">
        <v>77</v>
      </c>
      <c r="EU2" t="s">
        <v>77</v>
      </c>
      <c r="EW2" t="s">
        <v>77</v>
      </c>
      <c r="EX2" s="308" t="s">
        <v>319</v>
      </c>
      <c r="EY2" t="s">
        <v>100</v>
      </c>
      <c r="EZ2" t="s">
        <v>77</v>
      </c>
      <c r="FA2" t="s">
        <v>77</v>
      </c>
      <c r="FB2" t="s">
        <v>77</v>
      </c>
      <c r="FC2" t="s">
        <v>77</v>
      </c>
      <c r="FD2" t="s">
        <v>77</v>
      </c>
      <c r="FE2" t="s">
        <v>77</v>
      </c>
      <c r="FF2" t="s">
        <v>77</v>
      </c>
      <c r="FG2" t="s">
        <v>77</v>
      </c>
      <c r="FH2" t="s">
        <v>187</v>
      </c>
      <c r="FI2">
        <v>0</v>
      </c>
      <c r="FJ2">
        <v>0</v>
      </c>
      <c r="FK2">
        <v>1</v>
      </c>
      <c r="FL2">
        <v>0</v>
      </c>
      <c r="FM2">
        <v>0</v>
      </c>
      <c r="FN2">
        <v>0</v>
      </c>
      <c r="FO2">
        <v>0</v>
      </c>
      <c r="FP2">
        <v>0</v>
      </c>
      <c r="FQ2" t="s">
        <v>77</v>
      </c>
      <c r="FR2" t="s">
        <v>88</v>
      </c>
      <c r="FS2" t="s">
        <v>77</v>
      </c>
      <c r="FT2" t="s">
        <v>77</v>
      </c>
      <c r="FU2" t="s">
        <v>77</v>
      </c>
      <c r="FV2" t="s">
        <v>77</v>
      </c>
      <c r="FW2" t="s">
        <v>77</v>
      </c>
      <c r="FX2" t="s">
        <v>77</v>
      </c>
      <c r="FY2" t="s">
        <v>77</v>
      </c>
      <c r="FZ2" t="s">
        <v>77</v>
      </c>
      <c r="GA2" t="s">
        <v>77</v>
      </c>
      <c r="GB2" t="s">
        <v>77</v>
      </c>
      <c r="GC2" t="s">
        <v>77</v>
      </c>
      <c r="GD2" t="s">
        <v>77</v>
      </c>
      <c r="GE2" t="s">
        <v>77</v>
      </c>
      <c r="GF2" t="s">
        <v>77</v>
      </c>
      <c r="GG2" t="s">
        <v>77</v>
      </c>
      <c r="GH2" t="s">
        <v>77</v>
      </c>
      <c r="GI2" t="s">
        <v>77</v>
      </c>
      <c r="GJ2" t="s">
        <v>77</v>
      </c>
      <c r="GK2" t="s">
        <v>77</v>
      </c>
      <c r="GL2" t="s">
        <v>77</v>
      </c>
      <c r="GM2" t="s">
        <v>77</v>
      </c>
      <c r="GN2" t="s">
        <v>77</v>
      </c>
      <c r="GO2" t="s">
        <v>77</v>
      </c>
      <c r="GP2" t="s">
        <v>77</v>
      </c>
      <c r="GQ2" t="s">
        <v>77</v>
      </c>
      <c r="GR2" t="s">
        <v>77</v>
      </c>
      <c r="GS2" t="s">
        <v>77</v>
      </c>
      <c r="GT2" t="s">
        <v>77</v>
      </c>
      <c r="GU2" t="s">
        <v>77</v>
      </c>
      <c r="GV2" t="s">
        <v>77</v>
      </c>
      <c r="GW2" t="s">
        <v>77</v>
      </c>
      <c r="GX2" t="s">
        <v>77</v>
      </c>
      <c r="GY2" t="s">
        <v>77</v>
      </c>
      <c r="GZ2" t="s">
        <v>77</v>
      </c>
      <c r="HA2" t="s">
        <v>77</v>
      </c>
      <c r="HB2" t="s">
        <v>77</v>
      </c>
      <c r="HC2" t="s">
        <v>77</v>
      </c>
      <c r="HD2" t="s">
        <v>77</v>
      </c>
      <c r="HE2" t="s">
        <v>77</v>
      </c>
      <c r="HF2" t="s">
        <v>77</v>
      </c>
      <c r="HG2" t="s">
        <v>77</v>
      </c>
      <c r="HH2" t="s">
        <v>77</v>
      </c>
      <c r="HI2" t="s">
        <v>77</v>
      </c>
      <c r="HJ2" t="s">
        <v>77</v>
      </c>
      <c r="HK2" t="s">
        <v>77</v>
      </c>
      <c r="HL2" t="s">
        <v>77</v>
      </c>
      <c r="HM2" t="s">
        <v>77</v>
      </c>
      <c r="HN2" t="s">
        <v>77</v>
      </c>
      <c r="HO2" t="s">
        <v>77</v>
      </c>
      <c r="HP2" t="s">
        <v>77</v>
      </c>
      <c r="HQ2" t="s">
        <v>77</v>
      </c>
      <c r="HR2" t="s">
        <v>77</v>
      </c>
      <c r="HS2" t="s">
        <v>77</v>
      </c>
      <c r="HT2" t="s">
        <v>77</v>
      </c>
      <c r="HU2" t="s">
        <v>77</v>
      </c>
      <c r="HV2" t="s">
        <v>77</v>
      </c>
      <c r="HW2" t="s">
        <v>77</v>
      </c>
      <c r="HX2" t="s">
        <v>77</v>
      </c>
      <c r="HZ2" t="s">
        <v>319</v>
      </c>
      <c r="IA2" s="376" t="s">
        <v>77</v>
      </c>
      <c r="IB2" t="s">
        <v>77</v>
      </c>
      <c r="IC2" t="s">
        <v>77</v>
      </c>
      <c r="ID2" t="s">
        <v>77</v>
      </c>
      <c r="IE2" t="s">
        <v>77</v>
      </c>
      <c r="IF2" t="s">
        <v>77</v>
      </c>
      <c r="IG2" t="s">
        <v>77</v>
      </c>
      <c r="IH2" t="s">
        <v>77</v>
      </c>
      <c r="II2" t="s">
        <v>77</v>
      </c>
      <c r="IJ2" t="s">
        <v>77</v>
      </c>
      <c r="IK2" t="s">
        <v>77</v>
      </c>
      <c r="IL2" t="s">
        <v>77</v>
      </c>
      <c r="IM2" t="s">
        <v>77</v>
      </c>
      <c r="IN2" t="s">
        <v>77</v>
      </c>
      <c r="IO2" t="s">
        <v>77</v>
      </c>
      <c r="IP2" t="s">
        <v>77</v>
      </c>
      <c r="IQ2" t="s">
        <v>77</v>
      </c>
      <c r="IR2" t="s">
        <v>77</v>
      </c>
      <c r="IS2" t="s">
        <v>77</v>
      </c>
      <c r="IT2" t="s">
        <v>77</v>
      </c>
      <c r="IU2" t="s">
        <v>77</v>
      </c>
      <c r="IV2" t="s">
        <v>77</v>
      </c>
      <c r="IW2" t="s">
        <v>77</v>
      </c>
      <c r="IX2" t="s">
        <v>77</v>
      </c>
      <c r="IY2" t="s">
        <v>77</v>
      </c>
      <c r="IZ2" t="s">
        <v>77</v>
      </c>
      <c r="JA2" t="s">
        <v>77</v>
      </c>
      <c r="JB2" t="s">
        <v>77</v>
      </c>
      <c r="JC2" t="s">
        <v>77</v>
      </c>
      <c r="JD2" t="s">
        <v>77</v>
      </c>
      <c r="JE2" t="s">
        <v>77</v>
      </c>
      <c r="JF2" t="s">
        <v>77</v>
      </c>
      <c r="JG2" t="s">
        <v>77</v>
      </c>
      <c r="JH2" t="s">
        <v>77</v>
      </c>
      <c r="JI2" t="s">
        <v>77</v>
      </c>
      <c r="JJ2" t="s">
        <v>77</v>
      </c>
      <c r="JK2" t="s">
        <v>77</v>
      </c>
      <c r="JL2" t="s">
        <v>77</v>
      </c>
      <c r="JM2" t="s">
        <v>77</v>
      </c>
      <c r="JN2" t="s">
        <v>77</v>
      </c>
      <c r="JO2" t="s">
        <v>77</v>
      </c>
      <c r="JP2" t="s">
        <v>77</v>
      </c>
      <c r="JQ2" t="s">
        <v>77</v>
      </c>
      <c r="JR2" t="s">
        <v>77</v>
      </c>
      <c r="JS2" t="s">
        <v>77</v>
      </c>
      <c r="JT2" t="s">
        <v>77</v>
      </c>
      <c r="JU2" t="s">
        <v>77</v>
      </c>
      <c r="JV2" t="s">
        <v>77</v>
      </c>
      <c r="JW2" t="s">
        <v>77</v>
      </c>
      <c r="JX2" t="s">
        <v>77</v>
      </c>
      <c r="JY2" t="s">
        <v>77</v>
      </c>
      <c r="JZ2" t="s">
        <v>77</v>
      </c>
      <c r="KA2" t="s">
        <v>77</v>
      </c>
      <c r="KB2" t="s">
        <v>77</v>
      </c>
      <c r="KC2" t="s">
        <v>77</v>
      </c>
      <c r="KD2" t="s">
        <v>77</v>
      </c>
      <c r="KE2" t="s">
        <v>77</v>
      </c>
      <c r="KF2" t="s">
        <v>77</v>
      </c>
      <c r="KG2" t="s">
        <v>77</v>
      </c>
      <c r="KH2" t="s">
        <v>77</v>
      </c>
      <c r="KI2" t="s">
        <v>77</v>
      </c>
      <c r="KJ2" t="s">
        <v>77</v>
      </c>
      <c r="KK2" t="s">
        <v>77</v>
      </c>
      <c r="KL2" t="s">
        <v>77</v>
      </c>
      <c r="KM2" t="s">
        <v>77</v>
      </c>
      <c r="KN2" t="s">
        <v>77</v>
      </c>
      <c r="KO2" t="s">
        <v>77</v>
      </c>
      <c r="KP2" t="s">
        <v>77</v>
      </c>
      <c r="KQ2" t="s">
        <v>77</v>
      </c>
      <c r="KR2" t="s">
        <v>77</v>
      </c>
      <c r="KS2" t="s">
        <v>77</v>
      </c>
      <c r="KT2" t="s">
        <v>77</v>
      </c>
      <c r="KU2" t="s">
        <v>77</v>
      </c>
      <c r="KV2" t="s">
        <v>77</v>
      </c>
      <c r="KW2" t="s">
        <v>77</v>
      </c>
      <c r="KX2" t="s">
        <v>77</v>
      </c>
      <c r="KY2" t="s">
        <v>77</v>
      </c>
      <c r="KZ2" t="s">
        <v>77</v>
      </c>
      <c r="LA2" t="s">
        <v>77</v>
      </c>
      <c r="LB2" t="s">
        <v>77</v>
      </c>
      <c r="LC2" t="s">
        <v>77</v>
      </c>
      <c r="LD2" t="s">
        <v>77</v>
      </c>
      <c r="LE2" t="s">
        <v>77</v>
      </c>
      <c r="LF2" t="s">
        <v>77</v>
      </c>
      <c r="LG2" t="s">
        <v>77</v>
      </c>
      <c r="LH2" t="s">
        <v>77</v>
      </c>
      <c r="LI2" t="s">
        <v>77</v>
      </c>
      <c r="LJ2" t="s">
        <v>77</v>
      </c>
      <c r="LK2" t="s">
        <v>77</v>
      </c>
      <c r="LL2" t="s">
        <v>77</v>
      </c>
      <c r="LM2" t="s">
        <v>77</v>
      </c>
      <c r="LN2" t="s">
        <v>77</v>
      </c>
      <c r="LO2" t="s">
        <v>77</v>
      </c>
      <c r="LP2" t="s">
        <v>77</v>
      </c>
      <c r="LQ2" t="s">
        <v>77</v>
      </c>
      <c r="LR2" t="s">
        <v>77</v>
      </c>
      <c r="LS2" t="s">
        <v>77</v>
      </c>
      <c r="LT2" t="s">
        <v>77</v>
      </c>
      <c r="LU2" t="s">
        <v>77</v>
      </c>
      <c r="LV2" t="s">
        <v>77</v>
      </c>
      <c r="LW2" t="s">
        <v>77</v>
      </c>
      <c r="LX2" t="s">
        <v>77</v>
      </c>
      <c r="LY2" t="s">
        <v>77</v>
      </c>
      <c r="LZ2" t="s">
        <v>77</v>
      </c>
      <c r="MA2" t="s">
        <v>77</v>
      </c>
      <c r="MB2" t="s">
        <v>77</v>
      </c>
      <c r="MC2" t="s">
        <v>77</v>
      </c>
      <c r="MD2" t="s">
        <v>77</v>
      </c>
      <c r="ME2" t="s">
        <v>77</v>
      </c>
      <c r="MF2" t="s">
        <v>77</v>
      </c>
      <c r="MG2" t="s">
        <v>77</v>
      </c>
      <c r="MH2" t="s">
        <v>77</v>
      </c>
      <c r="MI2" t="s">
        <v>77</v>
      </c>
      <c r="MJ2" t="s">
        <v>77</v>
      </c>
      <c r="MK2" t="s">
        <v>77</v>
      </c>
      <c r="ML2" t="s">
        <v>77</v>
      </c>
      <c r="MM2" t="s">
        <v>77</v>
      </c>
      <c r="MN2" t="s">
        <v>77</v>
      </c>
      <c r="MO2" t="s">
        <v>77</v>
      </c>
      <c r="MP2" t="s">
        <v>77</v>
      </c>
      <c r="MQ2" t="s">
        <v>77</v>
      </c>
      <c r="MR2" t="s">
        <v>77</v>
      </c>
      <c r="MS2" t="s">
        <v>77</v>
      </c>
      <c r="MT2" t="s">
        <v>77</v>
      </c>
      <c r="MU2" t="s">
        <v>77</v>
      </c>
      <c r="MV2" t="s">
        <v>77</v>
      </c>
      <c r="MW2" t="s">
        <v>77</v>
      </c>
      <c r="MX2" t="s">
        <v>77</v>
      </c>
      <c r="MY2" t="s">
        <v>77</v>
      </c>
      <c r="MZ2" t="s">
        <v>77</v>
      </c>
      <c r="NA2" t="s">
        <v>77</v>
      </c>
      <c r="NB2" t="s">
        <v>77</v>
      </c>
      <c r="NC2" t="s">
        <v>77</v>
      </c>
      <c r="ND2" t="s">
        <v>77</v>
      </c>
      <c r="NE2" t="s">
        <v>77</v>
      </c>
      <c r="NF2" t="s">
        <v>77</v>
      </c>
      <c r="NG2" t="s">
        <v>77</v>
      </c>
      <c r="NH2" t="s">
        <v>77</v>
      </c>
      <c r="NI2" t="s">
        <v>77</v>
      </c>
      <c r="NJ2" t="s">
        <v>77</v>
      </c>
      <c r="NK2" t="s">
        <v>77</v>
      </c>
      <c r="NL2" t="s">
        <v>77</v>
      </c>
      <c r="NM2" t="s">
        <v>77</v>
      </c>
      <c r="NN2" t="s">
        <v>77</v>
      </c>
      <c r="NO2" t="s">
        <v>77</v>
      </c>
      <c r="NP2" t="s">
        <v>77</v>
      </c>
      <c r="NQ2" t="s">
        <v>77</v>
      </c>
      <c r="NR2" t="s">
        <v>77</v>
      </c>
      <c r="NS2" t="s">
        <v>77</v>
      </c>
      <c r="NT2" t="s">
        <v>77</v>
      </c>
      <c r="NU2" t="s">
        <v>77</v>
      </c>
      <c r="NV2" t="s">
        <v>77</v>
      </c>
      <c r="NW2" t="s">
        <v>77</v>
      </c>
      <c r="NX2" t="s">
        <v>77</v>
      </c>
      <c r="NY2" t="s">
        <v>77</v>
      </c>
      <c r="NZ2" t="s">
        <v>77</v>
      </c>
      <c r="OA2" t="s">
        <v>77</v>
      </c>
      <c r="OB2" t="s">
        <v>77</v>
      </c>
      <c r="OC2" t="s">
        <v>77</v>
      </c>
      <c r="OD2" t="s">
        <v>77</v>
      </c>
      <c r="OE2" t="s">
        <v>77</v>
      </c>
      <c r="OF2" t="s">
        <v>77</v>
      </c>
      <c r="OG2" t="s">
        <v>77</v>
      </c>
      <c r="OH2" t="s">
        <v>77</v>
      </c>
      <c r="OI2" t="s">
        <v>77</v>
      </c>
      <c r="OJ2" t="s">
        <v>77</v>
      </c>
      <c r="OK2" t="s">
        <v>77</v>
      </c>
      <c r="OL2" t="s">
        <v>77</v>
      </c>
      <c r="OM2" t="s">
        <v>77</v>
      </c>
      <c r="ON2" t="s">
        <v>77</v>
      </c>
      <c r="OO2" t="s">
        <v>77</v>
      </c>
      <c r="OP2" t="s">
        <v>77</v>
      </c>
      <c r="OQ2" t="s">
        <v>77</v>
      </c>
      <c r="OR2" t="s">
        <v>77</v>
      </c>
      <c r="OS2" t="s">
        <v>77</v>
      </c>
      <c r="OT2" t="s">
        <v>77</v>
      </c>
      <c r="OU2" t="s">
        <v>77</v>
      </c>
      <c r="OV2" t="s">
        <v>77</v>
      </c>
      <c r="OW2" t="s">
        <v>77</v>
      </c>
      <c r="OX2" t="s">
        <v>77</v>
      </c>
      <c r="OY2" t="s">
        <v>77</v>
      </c>
      <c r="OZ2" t="s">
        <v>77</v>
      </c>
      <c r="PA2" t="s">
        <v>77</v>
      </c>
      <c r="PB2" t="s">
        <v>77</v>
      </c>
      <c r="PC2" t="s">
        <v>77</v>
      </c>
      <c r="PD2" t="s">
        <v>77</v>
      </c>
      <c r="PE2" t="s">
        <v>77</v>
      </c>
      <c r="PF2" t="s">
        <v>77</v>
      </c>
      <c r="PG2" t="s">
        <v>77</v>
      </c>
      <c r="PH2" t="s">
        <v>77</v>
      </c>
      <c r="PI2" t="s">
        <v>77</v>
      </c>
      <c r="PJ2" t="s">
        <v>77</v>
      </c>
      <c r="PK2" t="s">
        <v>77</v>
      </c>
      <c r="PL2" t="s">
        <v>77</v>
      </c>
      <c r="PM2" t="s">
        <v>77</v>
      </c>
      <c r="PN2" t="s">
        <v>77</v>
      </c>
      <c r="PO2" t="s">
        <v>77</v>
      </c>
      <c r="PP2" t="s">
        <v>77</v>
      </c>
      <c r="PQ2" t="s">
        <v>77</v>
      </c>
      <c r="PR2" t="s">
        <v>77</v>
      </c>
      <c r="PS2" t="s">
        <v>77</v>
      </c>
      <c r="PT2" t="s">
        <v>77</v>
      </c>
      <c r="PU2" t="s">
        <v>77</v>
      </c>
      <c r="PV2" t="s">
        <v>77</v>
      </c>
      <c r="PW2" t="s">
        <v>77</v>
      </c>
      <c r="PX2" t="s">
        <v>77</v>
      </c>
      <c r="PY2" t="s">
        <v>77</v>
      </c>
      <c r="PZ2" t="s">
        <v>77</v>
      </c>
      <c r="QA2" t="s">
        <v>77</v>
      </c>
      <c r="QB2" t="s">
        <v>77</v>
      </c>
      <c r="QC2" t="s">
        <v>77</v>
      </c>
      <c r="QD2" t="s">
        <v>77</v>
      </c>
      <c r="QE2" t="s">
        <v>77</v>
      </c>
      <c r="QF2" t="s">
        <v>77</v>
      </c>
      <c r="QG2" t="s">
        <v>77</v>
      </c>
      <c r="QH2">
        <v>0</v>
      </c>
      <c r="QI2">
        <v>0</v>
      </c>
      <c r="QJ2">
        <v>0</v>
      </c>
      <c r="QK2">
        <v>0</v>
      </c>
      <c r="QL2">
        <v>0</v>
      </c>
      <c r="QM2" t="s">
        <v>792</v>
      </c>
      <c r="QN2" t="s">
        <v>77</v>
      </c>
      <c r="QO2">
        <v>235527886</v>
      </c>
      <c r="QQ2">
        <v>44524.875856481478</v>
      </c>
      <c r="QR2" t="s">
        <v>77</v>
      </c>
      <c r="QS2" t="s">
        <v>77</v>
      </c>
      <c r="QT2" t="s">
        <v>101</v>
      </c>
      <c r="QU2" t="s">
        <v>102</v>
      </c>
      <c r="QV2" t="s">
        <v>77</v>
      </c>
      <c r="QW2">
        <v>1</v>
      </c>
      <c r="QX2" s="313" t="str">
        <f t="shared" ref="QX2:QX6" si="0">IFERROR(((IM2*2)*5)/IA2,"")</f>
        <v/>
      </c>
      <c r="QY2" s="375" t="str">
        <f>IFERROR(((IN2*2.6)*5)/IA2,"")</f>
        <v/>
      </c>
      <c r="QZ2" s="375" t="str">
        <f>IFERROR(((IO2*2.3)*5)/IA2,"")</f>
        <v/>
      </c>
      <c r="RA2" s="375" t="str">
        <f>IFERROR(((IP2*2.6)*5)/IA2,"")</f>
        <v/>
      </c>
      <c r="RB2" s="313" t="str">
        <f>IFERROR(((IQ2*2.9)*5)/IA2,"")</f>
        <v/>
      </c>
      <c r="RC2" s="313" t="str">
        <f>IFERROR(((IR2*2.4)*5)/IA2,"")</f>
        <v/>
      </c>
      <c r="RD2" s="375" t="str">
        <f>IFERROR(((IS2*2.4)*5)/IA2,"")</f>
        <v/>
      </c>
      <c r="RE2" s="313" t="str">
        <f>IT2</f>
        <v/>
      </c>
      <c r="RF2" t="s">
        <v>319</v>
      </c>
    </row>
    <row r="3" spans="1:474">
      <c r="A3" t="s">
        <v>793</v>
      </c>
      <c r="B3" s="272">
        <v>44524</v>
      </c>
      <c r="C3" t="s">
        <v>790</v>
      </c>
      <c r="D3" t="s">
        <v>561</v>
      </c>
      <c r="E3" t="s">
        <v>319</v>
      </c>
      <c r="F3" t="s">
        <v>581</v>
      </c>
      <c r="G3" t="s">
        <v>581</v>
      </c>
      <c r="H3" t="s">
        <v>585</v>
      </c>
      <c r="I3" t="s">
        <v>585</v>
      </c>
      <c r="J3" t="s">
        <v>592</v>
      </c>
      <c r="K3" t="s">
        <v>77</v>
      </c>
      <c r="L3" t="s">
        <v>595</v>
      </c>
      <c r="M3" t="s">
        <v>595</v>
      </c>
      <c r="N3" t="s">
        <v>595</v>
      </c>
      <c r="O3" t="s">
        <v>170</v>
      </c>
      <c r="P3" t="s">
        <v>120</v>
      </c>
      <c r="Q3" t="s">
        <v>89</v>
      </c>
      <c r="R3" t="s">
        <v>121</v>
      </c>
      <c r="S3" s="239">
        <v>112.5</v>
      </c>
      <c r="T3" s="239">
        <v>134.61538461538399</v>
      </c>
      <c r="U3" s="239">
        <v>97.826086956521706</v>
      </c>
      <c r="V3" s="239">
        <v>120.689655172413</v>
      </c>
      <c r="W3" s="239">
        <v>291.666666666666</v>
      </c>
      <c r="X3" t="s">
        <v>77</v>
      </c>
      <c r="Y3">
        <v>1050</v>
      </c>
      <c r="Z3" t="s">
        <v>77</v>
      </c>
      <c r="AA3" t="s">
        <v>77</v>
      </c>
      <c r="AB3" t="s">
        <v>77</v>
      </c>
      <c r="AC3" t="s">
        <v>77</v>
      </c>
      <c r="AD3" t="s">
        <v>77</v>
      </c>
      <c r="AE3" t="s">
        <v>77</v>
      </c>
      <c r="AF3" t="s">
        <v>77</v>
      </c>
      <c r="AG3" t="s">
        <v>77</v>
      </c>
      <c r="AH3">
        <v>50</v>
      </c>
      <c r="AI3" t="s">
        <v>77</v>
      </c>
      <c r="AJ3" t="s">
        <v>77</v>
      </c>
      <c r="AK3" t="s">
        <v>150</v>
      </c>
      <c r="AL3">
        <v>1</v>
      </c>
      <c r="AM3">
        <v>0</v>
      </c>
      <c r="AN3">
        <v>0</v>
      </c>
      <c r="AO3">
        <v>0</v>
      </c>
      <c r="AP3">
        <v>1</v>
      </c>
      <c r="AQ3">
        <v>0</v>
      </c>
      <c r="AR3">
        <v>0</v>
      </c>
      <c r="AS3">
        <v>0</v>
      </c>
      <c r="AT3">
        <v>0</v>
      </c>
      <c r="AU3">
        <v>0</v>
      </c>
      <c r="AV3" t="s">
        <v>156</v>
      </c>
      <c r="AW3" t="s">
        <v>135</v>
      </c>
      <c r="AX3">
        <v>225</v>
      </c>
      <c r="AY3" t="s">
        <v>100</v>
      </c>
      <c r="AZ3" t="s">
        <v>88</v>
      </c>
      <c r="BA3" t="s">
        <v>88</v>
      </c>
      <c r="BB3" t="s">
        <v>88</v>
      </c>
      <c r="BC3" t="s">
        <v>88</v>
      </c>
      <c r="BD3" t="s">
        <v>77</v>
      </c>
      <c r="BE3" t="s">
        <v>88</v>
      </c>
      <c r="BF3" t="s">
        <v>77</v>
      </c>
      <c r="BG3" t="s">
        <v>77</v>
      </c>
      <c r="BH3" t="s">
        <v>77</v>
      </c>
      <c r="BI3" t="s">
        <v>77</v>
      </c>
      <c r="BJ3" t="s">
        <v>77</v>
      </c>
      <c r="BK3" t="s">
        <v>77</v>
      </c>
      <c r="BL3" t="s">
        <v>77</v>
      </c>
      <c r="BN3">
        <v>350</v>
      </c>
      <c r="BO3">
        <v>225</v>
      </c>
      <c r="BP3">
        <v>350</v>
      </c>
      <c r="BQ3">
        <v>700</v>
      </c>
      <c r="BR3" t="s">
        <v>77</v>
      </c>
      <c r="BS3" t="s">
        <v>100</v>
      </c>
      <c r="BT3" t="s">
        <v>77</v>
      </c>
      <c r="BU3" t="s">
        <v>77</v>
      </c>
      <c r="BV3" t="s">
        <v>569</v>
      </c>
      <c r="BW3" t="s">
        <v>568</v>
      </c>
      <c r="BX3" t="s">
        <v>673</v>
      </c>
      <c r="BY3">
        <v>291.66650390625</v>
      </c>
      <c r="BZ3">
        <v>225</v>
      </c>
      <c r="CA3" t="s">
        <v>88</v>
      </c>
      <c r="CB3" t="s">
        <v>617</v>
      </c>
      <c r="CC3">
        <v>0</v>
      </c>
      <c r="CD3">
        <v>1</v>
      </c>
      <c r="CE3">
        <v>0</v>
      </c>
      <c r="CF3">
        <v>0</v>
      </c>
      <c r="CG3">
        <v>1</v>
      </c>
      <c r="CH3">
        <v>0</v>
      </c>
      <c r="CI3">
        <v>0</v>
      </c>
      <c r="CJ3">
        <v>0</v>
      </c>
      <c r="CK3">
        <v>0</v>
      </c>
      <c r="CL3">
        <v>0</v>
      </c>
      <c r="CM3">
        <v>0</v>
      </c>
      <c r="CN3">
        <v>0</v>
      </c>
      <c r="CO3">
        <v>0</v>
      </c>
      <c r="CP3">
        <v>0</v>
      </c>
      <c r="CQ3" t="s">
        <v>623</v>
      </c>
      <c r="CR3">
        <v>1</v>
      </c>
      <c r="CS3">
        <v>1</v>
      </c>
      <c r="CT3">
        <v>0</v>
      </c>
      <c r="CU3">
        <v>1</v>
      </c>
      <c r="CV3">
        <v>0</v>
      </c>
      <c r="CW3">
        <v>0</v>
      </c>
      <c r="CX3">
        <v>1</v>
      </c>
      <c r="CY3">
        <v>0</v>
      </c>
      <c r="CZ3" s="308" t="s">
        <v>319</v>
      </c>
      <c r="DA3" t="s">
        <v>170</v>
      </c>
      <c r="DB3" t="s">
        <v>88</v>
      </c>
      <c r="DC3" t="s">
        <v>100</v>
      </c>
      <c r="DD3" t="s">
        <v>88</v>
      </c>
      <c r="DE3" t="s">
        <v>319</v>
      </c>
      <c r="DF3" t="s">
        <v>131</v>
      </c>
      <c r="DG3" t="s">
        <v>578</v>
      </c>
      <c r="DH3" t="s">
        <v>137</v>
      </c>
      <c r="DK3" t="s">
        <v>77</v>
      </c>
      <c r="DL3" t="s">
        <v>77</v>
      </c>
      <c r="DM3" t="s">
        <v>77</v>
      </c>
      <c r="DN3" t="s">
        <v>77</v>
      </c>
      <c r="DO3" t="s">
        <v>77</v>
      </c>
      <c r="DP3" t="s">
        <v>77</v>
      </c>
      <c r="DQ3" t="s">
        <v>77</v>
      </c>
      <c r="DR3" t="s">
        <v>77</v>
      </c>
      <c r="DS3" t="s">
        <v>77</v>
      </c>
      <c r="DT3" t="s">
        <v>77</v>
      </c>
      <c r="DU3" t="s">
        <v>77</v>
      </c>
      <c r="DV3" t="s">
        <v>77</v>
      </c>
      <c r="DW3" t="s">
        <v>77</v>
      </c>
      <c r="DX3" t="s">
        <v>77</v>
      </c>
      <c r="DY3" t="s">
        <v>77</v>
      </c>
      <c r="DZ3" t="s">
        <v>77</v>
      </c>
      <c r="EA3" t="s">
        <v>77</v>
      </c>
      <c r="EB3" t="s">
        <v>77</v>
      </c>
      <c r="EC3" t="s">
        <v>77</v>
      </c>
      <c r="ED3" t="s">
        <v>77</v>
      </c>
      <c r="EE3" t="s">
        <v>77</v>
      </c>
      <c r="EF3" t="s">
        <v>77</v>
      </c>
      <c r="EG3" t="s">
        <v>77</v>
      </c>
      <c r="EH3" t="s">
        <v>77</v>
      </c>
      <c r="EI3" t="s">
        <v>77</v>
      </c>
      <c r="EJ3" t="s">
        <v>77</v>
      </c>
      <c r="EK3" t="s">
        <v>77</v>
      </c>
      <c r="EL3" t="s">
        <v>77</v>
      </c>
      <c r="EM3" s="308" t="s">
        <v>319</v>
      </c>
      <c r="EN3" t="s">
        <v>170</v>
      </c>
      <c r="EO3" t="s">
        <v>77</v>
      </c>
      <c r="EP3" t="s">
        <v>77</v>
      </c>
      <c r="EQ3" t="s">
        <v>77</v>
      </c>
      <c r="ER3" t="s">
        <v>77</v>
      </c>
      <c r="ES3" t="s">
        <v>77</v>
      </c>
      <c r="ET3" t="s">
        <v>77</v>
      </c>
      <c r="EU3" t="s">
        <v>77</v>
      </c>
      <c r="EW3" t="s">
        <v>88</v>
      </c>
      <c r="EX3" s="308" t="s">
        <v>319</v>
      </c>
      <c r="EY3" t="s">
        <v>100</v>
      </c>
      <c r="EZ3" t="s">
        <v>77</v>
      </c>
      <c r="FA3" t="s">
        <v>77</v>
      </c>
      <c r="FB3" t="s">
        <v>77</v>
      </c>
      <c r="FC3" t="s">
        <v>77</v>
      </c>
      <c r="FD3" t="s">
        <v>77</v>
      </c>
      <c r="FE3" t="s">
        <v>77</v>
      </c>
      <c r="FF3" t="s">
        <v>77</v>
      </c>
      <c r="FG3" t="s">
        <v>77</v>
      </c>
      <c r="FH3" t="s">
        <v>215</v>
      </c>
      <c r="FI3">
        <v>0</v>
      </c>
      <c r="FJ3">
        <v>1</v>
      </c>
      <c r="FK3">
        <v>1</v>
      </c>
      <c r="FL3">
        <v>0</v>
      </c>
      <c r="FM3">
        <v>0</v>
      </c>
      <c r="FN3">
        <v>0</v>
      </c>
      <c r="FO3">
        <v>0</v>
      </c>
      <c r="FP3">
        <v>0</v>
      </c>
      <c r="FQ3" t="s">
        <v>77</v>
      </c>
      <c r="FR3" t="s">
        <v>88</v>
      </c>
      <c r="FS3" t="s">
        <v>77</v>
      </c>
      <c r="FT3" t="s">
        <v>230</v>
      </c>
      <c r="FU3">
        <v>1</v>
      </c>
      <c r="FV3">
        <v>0</v>
      </c>
      <c r="FW3">
        <v>1</v>
      </c>
      <c r="FX3">
        <v>0</v>
      </c>
      <c r="FY3" t="s">
        <v>77</v>
      </c>
      <c r="FZ3" t="s">
        <v>77</v>
      </c>
      <c r="GA3" t="s">
        <v>77</v>
      </c>
      <c r="GB3" t="s">
        <v>77</v>
      </c>
      <c r="GC3" t="s">
        <v>77</v>
      </c>
      <c r="GD3" t="s">
        <v>77</v>
      </c>
      <c r="GE3" t="s">
        <v>77</v>
      </c>
      <c r="GF3" t="s">
        <v>77</v>
      </c>
      <c r="GG3" t="s">
        <v>77</v>
      </c>
      <c r="GH3" t="s">
        <v>77</v>
      </c>
      <c r="GI3" t="s">
        <v>77</v>
      </c>
      <c r="GJ3" t="s">
        <v>77</v>
      </c>
      <c r="GK3" t="s">
        <v>77</v>
      </c>
      <c r="GL3" t="s">
        <v>77</v>
      </c>
      <c r="GM3" t="s">
        <v>77</v>
      </c>
      <c r="GN3" t="s">
        <v>77</v>
      </c>
      <c r="GO3" t="s">
        <v>77</v>
      </c>
      <c r="GP3" t="s">
        <v>77</v>
      </c>
      <c r="GQ3" t="s">
        <v>77</v>
      </c>
      <c r="GR3" t="s">
        <v>77</v>
      </c>
      <c r="GS3" t="s">
        <v>77</v>
      </c>
      <c r="GT3" t="s">
        <v>77</v>
      </c>
      <c r="GU3" t="s">
        <v>77</v>
      </c>
      <c r="GV3" t="s">
        <v>77</v>
      </c>
      <c r="GW3" t="s">
        <v>77</v>
      </c>
      <c r="GX3" t="s">
        <v>77</v>
      </c>
      <c r="GY3" t="s">
        <v>77</v>
      </c>
      <c r="GZ3" t="s">
        <v>77</v>
      </c>
      <c r="HA3" t="s">
        <v>77</v>
      </c>
      <c r="HB3" t="s">
        <v>77</v>
      </c>
      <c r="HC3" t="s">
        <v>77</v>
      </c>
      <c r="HD3" t="s">
        <v>77</v>
      </c>
      <c r="HE3" t="s">
        <v>77</v>
      </c>
      <c r="HF3" t="s">
        <v>77</v>
      </c>
      <c r="HG3" t="s">
        <v>77</v>
      </c>
      <c r="HH3" t="s">
        <v>77</v>
      </c>
      <c r="HI3" t="s">
        <v>77</v>
      </c>
      <c r="HJ3" t="s">
        <v>77</v>
      </c>
      <c r="HK3" t="s">
        <v>77</v>
      </c>
      <c r="HL3" t="s">
        <v>77</v>
      </c>
      <c r="HM3" t="s">
        <v>77</v>
      </c>
      <c r="HN3" t="s">
        <v>77</v>
      </c>
      <c r="HO3" t="s">
        <v>77</v>
      </c>
      <c r="HP3" t="s">
        <v>77</v>
      </c>
      <c r="HQ3" t="s">
        <v>77</v>
      </c>
      <c r="HR3" t="s">
        <v>77</v>
      </c>
      <c r="HS3" t="s">
        <v>77</v>
      </c>
      <c r="HT3" t="s">
        <v>77</v>
      </c>
      <c r="HU3" t="s">
        <v>77</v>
      </c>
      <c r="HV3" t="s">
        <v>77</v>
      </c>
      <c r="HW3" t="s">
        <v>77</v>
      </c>
      <c r="HX3" t="s">
        <v>77</v>
      </c>
      <c r="HZ3" t="s">
        <v>319</v>
      </c>
      <c r="IA3" s="376" t="s">
        <v>77</v>
      </c>
      <c r="IB3" t="s">
        <v>77</v>
      </c>
      <c r="IC3" t="s">
        <v>77</v>
      </c>
      <c r="ID3" t="s">
        <v>77</v>
      </c>
      <c r="IE3" t="s">
        <v>77</v>
      </c>
      <c r="IF3" t="s">
        <v>77</v>
      </c>
      <c r="IG3" t="s">
        <v>77</v>
      </c>
      <c r="IH3" t="s">
        <v>77</v>
      </c>
      <c r="II3" t="s">
        <v>77</v>
      </c>
      <c r="IJ3" t="s">
        <v>77</v>
      </c>
      <c r="IK3" t="s">
        <v>77</v>
      </c>
      <c r="IL3" t="s">
        <v>77</v>
      </c>
      <c r="IM3" t="s">
        <v>77</v>
      </c>
      <c r="IN3" t="s">
        <v>77</v>
      </c>
      <c r="IO3" t="s">
        <v>77</v>
      </c>
      <c r="IP3" t="s">
        <v>77</v>
      </c>
      <c r="IQ3" t="s">
        <v>77</v>
      </c>
      <c r="IR3" t="s">
        <v>77</v>
      </c>
      <c r="IS3" t="s">
        <v>77</v>
      </c>
      <c r="IT3" t="s">
        <v>77</v>
      </c>
      <c r="IU3" t="s">
        <v>77</v>
      </c>
      <c r="IV3" t="s">
        <v>77</v>
      </c>
      <c r="IW3" t="s">
        <v>77</v>
      </c>
      <c r="IX3" t="s">
        <v>77</v>
      </c>
      <c r="IY3" t="s">
        <v>77</v>
      </c>
      <c r="IZ3" t="s">
        <v>77</v>
      </c>
      <c r="JA3" t="s">
        <v>77</v>
      </c>
      <c r="JB3" t="s">
        <v>77</v>
      </c>
      <c r="JC3" t="s">
        <v>77</v>
      </c>
      <c r="JD3" t="s">
        <v>77</v>
      </c>
      <c r="JE3" t="s">
        <v>77</v>
      </c>
      <c r="JF3" t="s">
        <v>77</v>
      </c>
      <c r="JG3" t="s">
        <v>77</v>
      </c>
      <c r="JH3" t="s">
        <v>77</v>
      </c>
      <c r="JI3" t="s">
        <v>77</v>
      </c>
      <c r="JJ3" t="s">
        <v>77</v>
      </c>
      <c r="JK3" t="s">
        <v>77</v>
      </c>
      <c r="JL3" t="s">
        <v>77</v>
      </c>
      <c r="JM3" t="s">
        <v>77</v>
      </c>
      <c r="JN3" t="s">
        <v>77</v>
      </c>
      <c r="JO3" t="s">
        <v>77</v>
      </c>
      <c r="JP3" t="s">
        <v>77</v>
      </c>
      <c r="JQ3" t="s">
        <v>77</v>
      </c>
      <c r="JR3" t="s">
        <v>77</v>
      </c>
      <c r="JS3" t="s">
        <v>77</v>
      </c>
      <c r="JT3" t="s">
        <v>77</v>
      </c>
      <c r="JU3" t="s">
        <v>77</v>
      </c>
      <c r="JV3" t="s">
        <v>77</v>
      </c>
      <c r="JW3" t="s">
        <v>77</v>
      </c>
      <c r="JX3" t="s">
        <v>77</v>
      </c>
      <c r="JY3" t="s">
        <v>77</v>
      </c>
      <c r="JZ3" t="s">
        <v>77</v>
      </c>
      <c r="KA3" t="s">
        <v>77</v>
      </c>
      <c r="KB3" t="s">
        <v>77</v>
      </c>
      <c r="KC3" t="s">
        <v>77</v>
      </c>
      <c r="KD3" t="s">
        <v>77</v>
      </c>
      <c r="KE3" t="s">
        <v>77</v>
      </c>
      <c r="KF3" t="s">
        <v>77</v>
      </c>
      <c r="KG3" t="s">
        <v>77</v>
      </c>
      <c r="KH3" t="s">
        <v>77</v>
      </c>
      <c r="KI3" t="s">
        <v>77</v>
      </c>
      <c r="KJ3" t="s">
        <v>77</v>
      </c>
      <c r="KK3" t="s">
        <v>77</v>
      </c>
      <c r="KL3" t="s">
        <v>77</v>
      </c>
      <c r="KM3" t="s">
        <v>77</v>
      </c>
      <c r="KN3" t="s">
        <v>77</v>
      </c>
      <c r="KO3" t="s">
        <v>77</v>
      </c>
      <c r="KP3" t="s">
        <v>77</v>
      </c>
      <c r="KQ3" t="s">
        <v>77</v>
      </c>
      <c r="KR3" t="s">
        <v>77</v>
      </c>
      <c r="KS3" t="s">
        <v>77</v>
      </c>
      <c r="KT3" t="s">
        <v>77</v>
      </c>
      <c r="KU3" t="s">
        <v>77</v>
      </c>
      <c r="KV3" t="s">
        <v>77</v>
      </c>
      <c r="KW3" t="s">
        <v>77</v>
      </c>
      <c r="KX3" t="s">
        <v>77</v>
      </c>
      <c r="KY3" t="s">
        <v>77</v>
      </c>
      <c r="KZ3" t="s">
        <v>77</v>
      </c>
      <c r="LA3" t="s">
        <v>77</v>
      </c>
      <c r="LB3" t="s">
        <v>77</v>
      </c>
      <c r="LC3" t="s">
        <v>77</v>
      </c>
      <c r="LD3" t="s">
        <v>77</v>
      </c>
      <c r="LE3" t="s">
        <v>77</v>
      </c>
      <c r="LF3" t="s">
        <v>77</v>
      </c>
      <c r="LG3" t="s">
        <v>77</v>
      </c>
      <c r="LH3" t="s">
        <v>77</v>
      </c>
      <c r="LI3" t="s">
        <v>77</v>
      </c>
      <c r="LJ3" t="s">
        <v>77</v>
      </c>
      <c r="LK3" t="s">
        <v>77</v>
      </c>
      <c r="LL3" t="s">
        <v>77</v>
      </c>
      <c r="LM3" t="s">
        <v>77</v>
      </c>
      <c r="LN3" t="s">
        <v>77</v>
      </c>
      <c r="LO3" t="s">
        <v>77</v>
      </c>
      <c r="LP3" t="s">
        <v>77</v>
      </c>
      <c r="LQ3" t="s">
        <v>77</v>
      </c>
      <c r="LR3" t="s">
        <v>77</v>
      </c>
      <c r="LS3" t="s">
        <v>77</v>
      </c>
      <c r="LT3" t="s">
        <v>77</v>
      </c>
      <c r="LU3" t="s">
        <v>77</v>
      </c>
      <c r="LV3" t="s">
        <v>77</v>
      </c>
      <c r="LW3" t="s">
        <v>77</v>
      </c>
      <c r="LX3" t="s">
        <v>77</v>
      </c>
      <c r="LY3" t="s">
        <v>77</v>
      </c>
      <c r="LZ3" t="s">
        <v>77</v>
      </c>
      <c r="MA3" t="s">
        <v>77</v>
      </c>
      <c r="MB3" t="s">
        <v>77</v>
      </c>
      <c r="MC3" t="s">
        <v>77</v>
      </c>
      <c r="MD3" t="s">
        <v>77</v>
      </c>
      <c r="ME3" t="s">
        <v>77</v>
      </c>
      <c r="MF3" t="s">
        <v>77</v>
      </c>
      <c r="MG3" t="s">
        <v>77</v>
      </c>
      <c r="MH3" t="s">
        <v>77</v>
      </c>
      <c r="MI3" t="s">
        <v>77</v>
      </c>
      <c r="MJ3" t="s">
        <v>77</v>
      </c>
      <c r="MK3" t="s">
        <v>77</v>
      </c>
      <c r="ML3" t="s">
        <v>77</v>
      </c>
      <c r="MM3" t="s">
        <v>77</v>
      </c>
      <c r="MN3" t="s">
        <v>77</v>
      </c>
      <c r="MO3" t="s">
        <v>77</v>
      </c>
      <c r="MP3" t="s">
        <v>77</v>
      </c>
      <c r="MQ3" t="s">
        <v>77</v>
      </c>
      <c r="MR3" t="s">
        <v>77</v>
      </c>
      <c r="MS3" t="s">
        <v>77</v>
      </c>
      <c r="MT3" t="s">
        <v>77</v>
      </c>
      <c r="MU3" t="s">
        <v>77</v>
      </c>
      <c r="MV3" t="s">
        <v>77</v>
      </c>
      <c r="MW3" t="s">
        <v>77</v>
      </c>
      <c r="MX3" t="s">
        <v>77</v>
      </c>
      <c r="MY3" t="s">
        <v>77</v>
      </c>
      <c r="MZ3" t="s">
        <v>77</v>
      </c>
      <c r="NA3" t="s">
        <v>77</v>
      </c>
      <c r="NB3" t="s">
        <v>77</v>
      </c>
      <c r="NC3" t="s">
        <v>77</v>
      </c>
      <c r="ND3" t="s">
        <v>77</v>
      </c>
      <c r="NE3" t="s">
        <v>77</v>
      </c>
      <c r="NF3" t="s">
        <v>77</v>
      </c>
      <c r="NG3" t="s">
        <v>77</v>
      </c>
      <c r="NH3" t="s">
        <v>77</v>
      </c>
      <c r="NI3" t="s">
        <v>77</v>
      </c>
      <c r="NJ3" t="s">
        <v>77</v>
      </c>
      <c r="NK3" t="s">
        <v>77</v>
      </c>
      <c r="NL3" t="s">
        <v>77</v>
      </c>
      <c r="NM3" t="s">
        <v>77</v>
      </c>
      <c r="NN3" t="s">
        <v>77</v>
      </c>
      <c r="NO3" t="s">
        <v>77</v>
      </c>
      <c r="NP3" t="s">
        <v>77</v>
      </c>
      <c r="NQ3" t="s">
        <v>77</v>
      </c>
      <c r="NR3" t="s">
        <v>77</v>
      </c>
      <c r="NS3" t="s">
        <v>77</v>
      </c>
      <c r="NT3" t="s">
        <v>77</v>
      </c>
      <c r="NU3" t="s">
        <v>77</v>
      </c>
      <c r="NV3" t="s">
        <v>77</v>
      </c>
      <c r="NW3" t="s">
        <v>77</v>
      </c>
      <c r="NX3" t="s">
        <v>77</v>
      </c>
      <c r="NY3" t="s">
        <v>77</v>
      </c>
      <c r="NZ3" t="s">
        <v>77</v>
      </c>
      <c r="OA3" t="s">
        <v>77</v>
      </c>
      <c r="OB3" t="s">
        <v>77</v>
      </c>
      <c r="OC3" t="s">
        <v>77</v>
      </c>
      <c r="OD3" t="s">
        <v>77</v>
      </c>
      <c r="OE3" t="s">
        <v>77</v>
      </c>
      <c r="OF3" t="s">
        <v>77</v>
      </c>
      <c r="OG3" t="s">
        <v>77</v>
      </c>
      <c r="OH3" t="s">
        <v>77</v>
      </c>
      <c r="OI3" t="s">
        <v>77</v>
      </c>
      <c r="OJ3" t="s">
        <v>77</v>
      </c>
      <c r="OK3" t="s">
        <v>77</v>
      </c>
      <c r="OL3" t="s">
        <v>77</v>
      </c>
      <c r="OM3" t="s">
        <v>77</v>
      </c>
      <c r="ON3" t="s">
        <v>77</v>
      </c>
      <c r="OO3" t="s">
        <v>77</v>
      </c>
      <c r="OP3" t="s">
        <v>77</v>
      </c>
      <c r="OQ3" t="s">
        <v>77</v>
      </c>
      <c r="OR3" t="s">
        <v>77</v>
      </c>
      <c r="OS3" t="s">
        <v>77</v>
      </c>
      <c r="OT3" t="s">
        <v>77</v>
      </c>
      <c r="OU3" t="s">
        <v>77</v>
      </c>
      <c r="OV3" t="s">
        <v>77</v>
      </c>
      <c r="OW3" t="s">
        <v>77</v>
      </c>
      <c r="OX3" t="s">
        <v>77</v>
      </c>
      <c r="OY3" t="s">
        <v>77</v>
      </c>
      <c r="OZ3" t="s">
        <v>77</v>
      </c>
      <c r="PA3" t="s">
        <v>77</v>
      </c>
      <c r="PB3" t="s">
        <v>77</v>
      </c>
      <c r="PC3" t="s">
        <v>77</v>
      </c>
      <c r="PD3" t="s">
        <v>77</v>
      </c>
      <c r="PE3" t="s">
        <v>77</v>
      </c>
      <c r="PF3" t="s">
        <v>77</v>
      </c>
      <c r="PG3" t="s">
        <v>77</v>
      </c>
      <c r="PH3" t="s">
        <v>77</v>
      </c>
      <c r="PI3" t="s">
        <v>77</v>
      </c>
      <c r="PJ3" t="s">
        <v>77</v>
      </c>
      <c r="PK3" t="s">
        <v>77</v>
      </c>
      <c r="PL3" t="s">
        <v>77</v>
      </c>
      <c r="PM3" t="s">
        <v>77</v>
      </c>
      <c r="PN3" t="s">
        <v>77</v>
      </c>
      <c r="PO3" t="s">
        <v>77</v>
      </c>
      <c r="PP3" t="s">
        <v>77</v>
      </c>
      <c r="PQ3" t="s">
        <v>77</v>
      </c>
      <c r="PR3" t="s">
        <v>77</v>
      </c>
      <c r="PS3" t="s">
        <v>77</v>
      </c>
      <c r="PT3" t="s">
        <v>77</v>
      </c>
      <c r="PU3" t="s">
        <v>77</v>
      </c>
      <c r="PV3" t="s">
        <v>77</v>
      </c>
      <c r="PW3" t="s">
        <v>77</v>
      </c>
      <c r="PX3" t="s">
        <v>77</v>
      </c>
      <c r="PY3" t="s">
        <v>77</v>
      </c>
      <c r="PZ3" t="s">
        <v>77</v>
      </c>
      <c r="QA3" t="s">
        <v>77</v>
      </c>
      <c r="QB3" t="s">
        <v>77</v>
      </c>
      <c r="QC3" t="s">
        <v>77</v>
      </c>
      <c r="QD3" t="s">
        <v>77</v>
      </c>
      <c r="QE3" t="s">
        <v>77</v>
      </c>
      <c r="QF3" t="s">
        <v>77</v>
      </c>
      <c r="QG3" t="s">
        <v>77</v>
      </c>
      <c r="QH3">
        <v>0</v>
      </c>
      <c r="QI3">
        <v>0</v>
      </c>
      <c r="QJ3">
        <v>0</v>
      </c>
      <c r="QK3">
        <v>0</v>
      </c>
      <c r="QL3">
        <v>0</v>
      </c>
      <c r="QM3" t="s">
        <v>794</v>
      </c>
      <c r="QN3" t="s">
        <v>77</v>
      </c>
      <c r="QO3">
        <v>235527893</v>
      </c>
      <c r="QQ3">
        <v>44524.875879629632</v>
      </c>
      <c r="QR3" t="s">
        <v>77</v>
      </c>
      <c r="QS3" t="s">
        <v>77</v>
      </c>
      <c r="QT3" t="s">
        <v>101</v>
      </c>
      <c r="QU3" t="s">
        <v>102</v>
      </c>
      <c r="QV3" t="s">
        <v>77</v>
      </c>
      <c r="QW3">
        <v>2</v>
      </c>
      <c r="QX3" s="313" t="str">
        <f t="shared" si="0"/>
        <v/>
      </c>
      <c r="QY3" s="375" t="str">
        <f t="shared" ref="QY3:QY66" si="1">IFERROR(((IN3*2.6)*5)/IA3,"")</f>
        <v/>
      </c>
      <c r="QZ3" s="375" t="str">
        <f t="shared" ref="QZ3:QZ66" si="2">IFERROR(((IO3*2.3)*5)/IA3,"")</f>
        <v/>
      </c>
      <c r="RA3" s="375" t="str">
        <f t="shared" ref="RA3:RA66" si="3">IFERROR(((IP3*2.6)*5)/IA3,"")</f>
        <v/>
      </c>
      <c r="RB3" s="313" t="str">
        <f t="shared" ref="RB3:RB66" si="4">IFERROR(((IQ3*2.9)*5)/IA3,"")</f>
        <v/>
      </c>
      <c r="RC3" s="313" t="str">
        <f t="shared" ref="RC3:RC66" si="5">IFERROR(((IR3*2.4)*5)/IA3,"")</f>
        <v/>
      </c>
      <c r="RD3" s="375" t="str">
        <f t="shared" ref="RD3:RD66" si="6">IFERROR(((IS3*2.4)*5)/IA3,"")</f>
        <v/>
      </c>
      <c r="RE3" s="313" t="str">
        <f t="shared" ref="RE3:RE66" si="7">IT3</f>
        <v/>
      </c>
      <c r="RF3" t="s">
        <v>319</v>
      </c>
    </row>
    <row r="4" spans="1:474">
      <c r="A4" t="s">
        <v>795</v>
      </c>
      <c r="B4" s="272">
        <v>44525</v>
      </c>
      <c r="C4" t="s">
        <v>165</v>
      </c>
      <c r="D4" t="s">
        <v>560</v>
      </c>
      <c r="E4" t="s">
        <v>105</v>
      </c>
      <c r="F4" t="s">
        <v>166</v>
      </c>
      <c r="G4" t="s">
        <v>166</v>
      </c>
      <c r="H4" t="s">
        <v>167</v>
      </c>
      <c r="I4" t="s">
        <v>167</v>
      </c>
      <c r="J4" t="s">
        <v>168</v>
      </c>
      <c r="K4" t="s">
        <v>77</v>
      </c>
      <c r="L4" t="s">
        <v>169</v>
      </c>
      <c r="M4" t="s">
        <v>169</v>
      </c>
      <c r="N4" t="s">
        <v>169</v>
      </c>
      <c r="O4" t="s">
        <v>170</v>
      </c>
      <c r="P4" t="s">
        <v>120</v>
      </c>
      <c r="Q4" t="s">
        <v>89</v>
      </c>
      <c r="R4" t="s">
        <v>121</v>
      </c>
      <c r="S4" s="239">
        <v>150</v>
      </c>
      <c r="T4" s="239">
        <v>153.84615384615299</v>
      </c>
      <c r="U4" s="239">
        <v>156.52173913043401</v>
      </c>
      <c r="V4" s="239">
        <v>124.13793103448199</v>
      </c>
      <c r="W4" s="239">
        <v>250</v>
      </c>
      <c r="X4">
        <v>250</v>
      </c>
      <c r="Y4">
        <v>1200</v>
      </c>
      <c r="Z4">
        <v>30</v>
      </c>
      <c r="AA4">
        <v>25</v>
      </c>
      <c r="AB4">
        <v>40</v>
      </c>
      <c r="AC4">
        <v>15</v>
      </c>
      <c r="AD4">
        <v>75</v>
      </c>
      <c r="AE4">
        <v>50</v>
      </c>
      <c r="AF4">
        <v>25</v>
      </c>
      <c r="AG4" t="s">
        <v>77</v>
      </c>
      <c r="AH4" t="s">
        <v>77</v>
      </c>
      <c r="AI4">
        <v>200</v>
      </c>
      <c r="AJ4" t="s">
        <v>77</v>
      </c>
      <c r="AK4" t="s">
        <v>123</v>
      </c>
      <c r="AL4">
        <v>1</v>
      </c>
      <c r="AM4">
        <v>0</v>
      </c>
      <c r="AN4">
        <v>0</v>
      </c>
      <c r="AO4">
        <v>0</v>
      </c>
      <c r="AP4">
        <v>0</v>
      </c>
      <c r="AQ4">
        <v>0</v>
      </c>
      <c r="AR4">
        <v>0</v>
      </c>
      <c r="AS4">
        <v>0</v>
      </c>
      <c r="AT4">
        <v>0</v>
      </c>
      <c r="AU4">
        <v>0</v>
      </c>
      <c r="AV4" t="s">
        <v>124</v>
      </c>
      <c r="AW4" t="s">
        <v>135</v>
      </c>
      <c r="AX4">
        <v>300</v>
      </c>
      <c r="AY4" t="s">
        <v>88</v>
      </c>
      <c r="AZ4" t="s">
        <v>88</v>
      </c>
      <c r="BA4" t="s">
        <v>88</v>
      </c>
      <c r="BB4" t="s">
        <v>88</v>
      </c>
      <c r="BC4" t="s">
        <v>100</v>
      </c>
      <c r="BD4" t="s">
        <v>100</v>
      </c>
      <c r="BE4" t="s">
        <v>100</v>
      </c>
      <c r="BF4" t="s">
        <v>100</v>
      </c>
      <c r="BG4" t="s">
        <v>100</v>
      </c>
      <c r="BH4" t="s">
        <v>88</v>
      </c>
      <c r="BI4" t="s">
        <v>100</v>
      </c>
      <c r="BJ4" t="s">
        <v>100</v>
      </c>
      <c r="BK4" t="s">
        <v>100</v>
      </c>
      <c r="BL4" t="s">
        <v>88</v>
      </c>
      <c r="BN4">
        <v>400</v>
      </c>
      <c r="BO4">
        <v>360</v>
      </c>
      <c r="BP4">
        <v>360</v>
      </c>
      <c r="BQ4">
        <v>600</v>
      </c>
      <c r="BR4">
        <v>600</v>
      </c>
      <c r="BS4" t="s">
        <v>88</v>
      </c>
      <c r="BT4">
        <v>1200</v>
      </c>
      <c r="BU4" t="s">
        <v>77</v>
      </c>
      <c r="BV4" t="s">
        <v>77</v>
      </c>
      <c r="BW4" t="s">
        <v>77</v>
      </c>
      <c r="BX4" t="s">
        <v>77</v>
      </c>
      <c r="BY4" t="s">
        <v>77</v>
      </c>
      <c r="BZ4" t="s">
        <v>77</v>
      </c>
      <c r="CA4" t="s">
        <v>100</v>
      </c>
      <c r="CB4" t="s">
        <v>77</v>
      </c>
      <c r="CC4" t="s">
        <v>77</v>
      </c>
      <c r="CD4" t="s">
        <v>77</v>
      </c>
      <c r="CE4" t="s">
        <v>77</v>
      </c>
      <c r="CF4" t="s">
        <v>77</v>
      </c>
      <c r="CG4" t="s">
        <v>77</v>
      </c>
      <c r="CH4" t="s">
        <v>77</v>
      </c>
      <c r="CI4" t="s">
        <v>77</v>
      </c>
      <c r="CJ4" t="s">
        <v>77</v>
      </c>
      <c r="CK4" t="s">
        <v>77</v>
      </c>
      <c r="CL4" t="s">
        <v>77</v>
      </c>
      <c r="CM4" t="s">
        <v>77</v>
      </c>
      <c r="CN4" t="s">
        <v>77</v>
      </c>
      <c r="CO4" t="s">
        <v>77</v>
      </c>
      <c r="CP4" t="s">
        <v>77</v>
      </c>
      <c r="CQ4" t="s">
        <v>77</v>
      </c>
      <c r="CR4" t="s">
        <v>77</v>
      </c>
      <c r="CS4" t="s">
        <v>77</v>
      </c>
      <c r="CT4" t="s">
        <v>77</v>
      </c>
      <c r="CU4" t="s">
        <v>77</v>
      </c>
      <c r="CV4" t="s">
        <v>77</v>
      </c>
      <c r="CW4" t="s">
        <v>77</v>
      </c>
      <c r="CX4" t="s">
        <v>77</v>
      </c>
      <c r="CY4" t="s">
        <v>77</v>
      </c>
      <c r="CZ4" s="308" t="s">
        <v>105</v>
      </c>
      <c r="DA4" t="s">
        <v>170</v>
      </c>
      <c r="DB4" t="s">
        <v>88</v>
      </c>
      <c r="DC4" t="s">
        <v>88</v>
      </c>
      <c r="DD4" t="s">
        <v>88</v>
      </c>
      <c r="DE4" t="s">
        <v>105</v>
      </c>
      <c r="DF4" t="s">
        <v>131</v>
      </c>
      <c r="DG4" t="s">
        <v>106</v>
      </c>
      <c r="DH4" t="s">
        <v>137</v>
      </c>
      <c r="DK4" t="s">
        <v>100</v>
      </c>
      <c r="DL4" t="s">
        <v>77</v>
      </c>
      <c r="DM4" t="s">
        <v>77</v>
      </c>
      <c r="DN4" t="s">
        <v>77</v>
      </c>
      <c r="DO4" t="s">
        <v>77</v>
      </c>
      <c r="DP4" t="s">
        <v>77</v>
      </c>
      <c r="DQ4" t="s">
        <v>77</v>
      </c>
      <c r="DR4" t="s">
        <v>77</v>
      </c>
      <c r="DS4" t="s">
        <v>77</v>
      </c>
      <c r="DT4" t="s">
        <v>77</v>
      </c>
      <c r="DU4" t="s">
        <v>77</v>
      </c>
      <c r="DV4" t="s">
        <v>77</v>
      </c>
      <c r="DW4" t="s">
        <v>77</v>
      </c>
      <c r="DX4" t="s">
        <v>77</v>
      </c>
      <c r="DY4" t="s">
        <v>77</v>
      </c>
      <c r="DZ4" t="s">
        <v>77</v>
      </c>
      <c r="EA4" t="s">
        <v>77</v>
      </c>
      <c r="EB4" t="s">
        <v>77</v>
      </c>
      <c r="EC4" t="s">
        <v>77</v>
      </c>
      <c r="ED4" t="s">
        <v>77</v>
      </c>
      <c r="EE4" t="s">
        <v>77</v>
      </c>
      <c r="EF4" t="s">
        <v>77</v>
      </c>
      <c r="EG4" t="s">
        <v>77</v>
      </c>
      <c r="EH4" t="s">
        <v>77</v>
      </c>
      <c r="EI4" t="s">
        <v>77</v>
      </c>
      <c r="EJ4" t="s">
        <v>77</v>
      </c>
      <c r="EK4" t="s">
        <v>77</v>
      </c>
      <c r="EL4" t="s">
        <v>77</v>
      </c>
      <c r="EM4" s="308" t="s">
        <v>105</v>
      </c>
      <c r="EN4" t="s">
        <v>170</v>
      </c>
      <c r="EO4" t="s">
        <v>100</v>
      </c>
      <c r="EP4" t="s">
        <v>88</v>
      </c>
      <c r="EQ4" t="s">
        <v>88</v>
      </c>
      <c r="ER4" t="s">
        <v>105</v>
      </c>
      <c r="ES4" t="s">
        <v>131</v>
      </c>
      <c r="ET4" t="s">
        <v>106</v>
      </c>
      <c r="EU4" t="s">
        <v>137</v>
      </c>
      <c r="EW4" t="s">
        <v>77</v>
      </c>
      <c r="EX4" s="308" t="s">
        <v>105</v>
      </c>
      <c r="EY4" t="s">
        <v>100</v>
      </c>
      <c r="EZ4" t="s">
        <v>77</v>
      </c>
      <c r="FA4" t="s">
        <v>77</v>
      </c>
      <c r="FB4" t="s">
        <v>77</v>
      </c>
      <c r="FC4" t="s">
        <v>77</v>
      </c>
      <c r="FD4" t="s">
        <v>77</v>
      </c>
      <c r="FE4" t="s">
        <v>77</v>
      </c>
      <c r="FF4" t="s">
        <v>77</v>
      </c>
      <c r="FG4" t="s">
        <v>77</v>
      </c>
      <c r="FH4" t="s">
        <v>177</v>
      </c>
      <c r="FI4">
        <v>1</v>
      </c>
      <c r="FJ4">
        <v>0</v>
      </c>
      <c r="FK4">
        <v>0</v>
      </c>
      <c r="FL4">
        <v>0</v>
      </c>
      <c r="FM4">
        <v>0</v>
      </c>
      <c r="FN4">
        <v>0</v>
      </c>
      <c r="FO4">
        <v>0</v>
      </c>
      <c r="FP4">
        <v>0</v>
      </c>
      <c r="FQ4" t="s">
        <v>77</v>
      </c>
      <c r="FR4" t="s">
        <v>100</v>
      </c>
      <c r="FS4" t="s">
        <v>77</v>
      </c>
      <c r="FT4" t="s">
        <v>77</v>
      </c>
      <c r="FU4" t="s">
        <v>77</v>
      </c>
      <c r="FV4" t="s">
        <v>77</v>
      </c>
      <c r="FW4" t="s">
        <v>77</v>
      </c>
      <c r="FX4" t="s">
        <v>77</v>
      </c>
      <c r="FY4" t="s">
        <v>77</v>
      </c>
      <c r="FZ4" t="s">
        <v>77</v>
      </c>
      <c r="GA4" t="s">
        <v>77</v>
      </c>
      <c r="GB4" t="s">
        <v>77</v>
      </c>
      <c r="GC4" t="s">
        <v>77</v>
      </c>
      <c r="GD4" t="s">
        <v>77</v>
      </c>
      <c r="GE4" t="s">
        <v>77</v>
      </c>
      <c r="GF4" t="s">
        <v>77</v>
      </c>
      <c r="GG4" t="s">
        <v>77</v>
      </c>
      <c r="GH4" t="s">
        <v>77</v>
      </c>
      <c r="GI4" t="s">
        <v>77</v>
      </c>
      <c r="GJ4" t="s">
        <v>77</v>
      </c>
      <c r="GK4" t="s">
        <v>77</v>
      </c>
      <c r="GL4" t="s">
        <v>77</v>
      </c>
      <c r="GM4" t="s">
        <v>77</v>
      </c>
      <c r="GN4" t="s">
        <v>77</v>
      </c>
      <c r="GO4" t="s">
        <v>77</v>
      </c>
      <c r="GP4" t="s">
        <v>77</v>
      </c>
      <c r="GQ4" t="s">
        <v>77</v>
      </c>
      <c r="GR4" t="s">
        <v>77</v>
      </c>
      <c r="GS4" t="s">
        <v>77</v>
      </c>
      <c r="GT4" t="s">
        <v>77</v>
      </c>
      <c r="GU4" t="s">
        <v>77</v>
      </c>
      <c r="GV4" t="s">
        <v>77</v>
      </c>
      <c r="GW4" t="s">
        <v>77</v>
      </c>
      <c r="GX4" t="s">
        <v>77</v>
      </c>
      <c r="GY4" t="s">
        <v>77</v>
      </c>
      <c r="GZ4" t="s">
        <v>77</v>
      </c>
      <c r="HA4" t="s">
        <v>77</v>
      </c>
      <c r="HB4" t="s">
        <v>77</v>
      </c>
      <c r="HC4" t="s">
        <v>77</v>
      </c>
      <c r="HD4" t="s">
        <v>77</v>
      </c>
      <c r="HE4" t="s">
        <v>77</v>
      </c>
      <c r="HF4" t="s">
        <v>77</v>
      </c>
      <c r="HG4" t="s">
        <v>77</v>
      </c>
      <c r="HH4" t="s">
        <v>77</v>
      </c>
      <c r="HI4" t="s">
        <v>77</v>
      </c>
      <c r="HJ4" t="s">
        <v>77</v>
      </c>
      <c r="HK4" t="s">
        <v>77</v>
      </c>
      <c r="HL4" t="s">
        <v>77</v>
      </c>
      <c r="HM4" t="s">
        <v>77</v>
      </c>
      <c r="HN4" t="s">
        <v>77</v>
      </c>
      <c r="HO4" t="s">
        <v>77</v>
      </c>
      <c r="HP4" t="s">
        <v>77</v>
      </c>
      <c r="HQ4" t="s">
        <v>77</v>
      </c>
      <c r="HR4" t="s">
        <v>77</v>
      </c>
      <c r="HS4" t="s">
        <v>77</v>
      </c>
      <c r="HT4" t="s">
        <v>77</v>
      </c>
      <c r="HU4" t="s">
        <v>77</v>
      </c>
      <c r="HV4" t="s">
        <v>77</v>
      </c>
      <c r="HW4" t="s">
        <v>77</v>
      </c>
      <c r="HX4" t="s">
        <v>77</v>
      </c>
      <c r="HZ4" t="s">
        <v>105</v>
      </c>
      <c r="IA4" s="376" t="s">
        <v>77</v>
      </c>
      <c r="IB4" t="s">
        <v>77</v>
      </c>
      <c r="IC4" t="s">
        <v>77</v>
      </c>
      <c r="ID4" t="s">
        <v>77</v>
      </c>
      <c r="IE4" t="s">
        <v>77</v>
      </c>
      <c r="IF4" t="s">
        <v>77</v>
      </c>
      <c r="IG4" t="s">
        <v>77</v>
      </c>
      <c r="IH4" t="s">
        <v>77</v>
      </c>
      <c r="II4" t="s">
        <v>77</v>
      </c>
      <c r="IJ4" t="s">
        <v>77</v>
      </c>
      <c r="IK4" t="s">
        <v>77</v>
      </c>
      <c r="IL4" t="s">
        <v>77</v>
      </c>
      <c r="IM4" t="s">
        <v>77</v>
      </c>
      <c r="IN4" t="s">
        <v>77</v>
      </c>
      <c r="IO4" t="s">
        <v>77</v>
      </c>
      <c r="IP4" t="s">
        <v>77</v>
      </c>
      <c r="IQ4" t="s">
        <v>77</v>
      </c>
      <c r="IR4" t="s">
        <v>77</v>
      </c>
      <c r="IS4" t="s">
        <v>77</v>
      </c>
      <c r="IT4" t="s">
        <v>77</v>
      </c>
      <c r="IU4" t="s">
        <v>77</v>
      </c>
      <c r="IV4" t="s">
        <v>77</v>
      </c>
      <c r="IW4" t="s">
        <v>77</v>
      </c>
      <c r="IX4" t="s">
        <v>77</v>
      </c>
      <c r="IY4" t="s">
        <v>77</v>
      </c>
      <c r="IZ4" t="s">
        <v>77</v>
      </c>
      <c r="JA4" t="s">
        <v>77</v>
      </c>
      <c r="JB4" t="s">
        <v>77</v>
      </c>
      <c r="JC4" t="s">
        <v>77</v>
      </c>
      <c r="JD4" t="s">
        <v>77</v>
      </c>
      <c r="JE4" t="s">
        <v>77</v>
      </c>
      <c r="JF4" t="s">
        <v>77</v>
      </c>
      <c r="JG4" t="s">
        <v>77</v>
      </c>
      <c r="JH4" t="s">
        <v>77</v>
      </c>
      <c r="JI4" t="s">
        <v>77</v>
      </c>
      <c r="JJ4" t="s">
        <v>77</v>
      </c>
      <c r="JK4" t="s">
        <v>77</v>
      </c>
      <c r="JL4" t="s">
        <v>77</v>
      </c>
      <c r="JM4" t="s">
        <v>77</v>
      </c>
      <c r="JN4" t="s">
        <v>77</v>
      </c>
      <c r="JO4" t="s">
        <v>77</v>
      </c>
      <c r="JP4" t="s">
        <v>77</v>
      </c>
      <c r="JQ4" t="s">
        <v>77</v>
      </c>
      <c r="JR4" t="s">
        <v>77</v>
      </c>
      <c r="JS4" t="s">
        <v>77</v>
      </c>
      <c r="JT4" t="s">
        <v>77</v>
      </c>
      <c r="JU4" t="s">
        <v>77</v>
      </c>
      <c r="JV4" t="s">
        <v>77</v>
      </c>
      <c r="JW4" t="s">
        <v>77</v>
      </c>
      <c r="JX4" t="s">
        <v>77</v>
      </c>
      <c r="JY4" t="s">
        <v>77</v>
      </c>
      <c r="JZ4" t="s">
        <v>77</v>
      </c>
      <c r="KA4" t="s">
        <v>77</v>
      </c>
      <c r="KB4" t="s">
        <v>77</v>
      </c>
      <c r="KC4" t="s">
        <v>77</v>
      </c>
      <c r="KD4" t="s">
        <v>77</v>
      </c>
      <c r="KE4" t="s">
        <v>77</v>
      </c>
      <c r="KF4" t="s">
        <v>77</v>
      </c>
      <c r="KG4" t="s">
        <v>77</v>
      </c>
      <c r="KH4" t="s">
        <v>77</v>
      </c>
      <c r="KI4" t="s">
        <v>77</v>
      </c>
      <c r="KJ4" t="s">
        <v>77</v>
      </c>
      <c r="KK4" t="s">
        <v>77</v>
      </c>
      <c r="KL4" t="s">
        <v>77</v>
      </c>
      <c r="KM4" t="s">
        <v>77</v>
      </c>
      <c r="KN4" t="s">
        <v>77</v>
      </c>
      <c r="KO4" t="s">
        <v>77</v>
      </c>
      <c r="KP4" t="s">
        <v>77</v>
      </c>
      <c r="KQ4" t="s">
        <v>77</v>
      </c>
      <c r="KR4" t="s">
        <v>77</v>
      </c>
      <c r="KS4" t="s">
        <v>77</v>
      </c>
      <c r="KT4" t="s">
        <v>77</v>
      </c>
      <c r="KU4" t="s">
        <v>77</v>
      </c>
      <c r="KV4" t="s">
        <v>77</v>
      </c>
      <c r="KW4" t="s">
        <v>77</v>
      </c>
      <c r="KX4" t="s">
        <v>77</v>
      </c>
      <c r="KY4" t="s">
        <v>77</v>
      </c>
      <c r="KZ4" t="s">
        <v>77</v>
      </c>
      <c r="LA4" t="s">
        <v>77</v>
      </c>
      <c r="LB4" t="s">
        <v>77</v>
      </c>
      <c r="LC4" t="s">
        <v>77</v>
      </c>
      <c r="LD4" t="s">
        <v>77</v>
      </c>
      <c r="LE4" t="s">
        <v>77</v>
      </c>
      <c r="LF4" t="s">
        <v>77</v>
      </c>
      <c r="LG4" t="s">
        <v>77</v>
      </c>
      <c r="LH4" t="s">
        <v>77</v>
      </c>
      <c r="LI4" t="s">
        <v>77</v>
      </c>
      <c r="LJ4" t="s">
        <v>77</v>
      </c>
      <c r="LK4" t="s">
        <v>77</v>
      </c>
      <c r="LL4" t="s">
        <v>77</v>
      </c>
      <c r="LM4" t="s">
        <v>77</v>
      </c>
      <c r="LN4" t="s">
        <v>77</v>
      </c>
      <c r="LO4" t="s">
        <v>77</v>
      </c>
      <c r="LP4" t="s">
        <v>77</v>
      </c>
      <c r="LQ4" t="s">
        <v>77</v>
      </c>
      <c r="LR4" t="s">
        <v>77</v>
      </c>
      <c r="LS4" t="s">
        <v>77</v>
      </c>
      <c r="LT4" t="s">
        <v>77</v>
      </c>
      <c r="LU4" t="s">
        <v>77</v>
      </c>
      <c r="LV4" t="s">
        <v>77</v>
      </c>
      <c r="LW4" t="s">
        <v>77</v>
      </c>
      <c r="LX4" t="s">
        <v>77</v>
      </c>
      <c r="LY4" t="s">
        <v>77</v>
      </c>
      <c r="LZ4" t="s">
        <v>77</v>
      </c>
      <c r="MA4" t="s">
        <v>77</v>
      </c>
      <c r="MB4" t="s">
        <v>77</v>
      </c>
      <c r="MC4" t="s">
        <v>77</v>
      </c>
      <c r="MD4" t="s">
        <v>77</v>
      </c>
      <c r="ME4" t="s">
        <v>77</v>
      </c>
      <c r="MF4" t="s">
        <v>77</v>
      </c>
      <c r="MG4" t="s">
        <v>77</v>
      </c>
      <c r="MH4" t="s">
        <v>77</v>
      </c>
      <c r="MI4" t="s">
        <v>77</v>
      </c>
      <c r="MJ4" t="s">
        <v>77</v>
      </c>
      <c r="MK4" t="s">
        <v>77</v>
      </c>
      <c r="ML4" t="s">
        <v>77</v>
      </c>
      <c r="MM4" t="s">
        <v>77</v>
      </c>
      <c r="MN4" t="s">
        <v>77</v>
      </c>
      <c r="MO4" t="s">
        <v>77</v>
      </c>
      <c r="MP4" t="s">
        <v>77</v>
      </c>
      <c r="MQ4" t="s">
        <v>77</v>
      </c>
      <c r="MR4" t="s">
        <v>77</v>
      </c>
      <c r="MS4" t="s">
        <v>77</v>
      </c>
      <c r="MT4" t="s">
        <v>77</v>
      </c>
      <c r="MU4" t="s">
        <v>77</v>
      </c>
      <c r="MV4" t="s">
        <v>77</v>
      </c>
      <c r="MW4" t="s">
        <v>77</v>
      </c>
      <c r="MX4" t="s">
        <v>77</v>
      </c>
      <c r="MY4" t="s">
        <v>77</v>
      </c>
      <c r="MZ4" t="s">
        <v>77</v>
      </c>
      <c r="NA4" t="s">
        <v>77</v>
      </c>
      <c r="NB4" t="s">
        <v>77</v>
      </c>
      <c r="NC4" t="s">
        <v>77</v>
      </c>
      <c r="ND4" t="s">
        <v>77</v>
      </c>
      <c r="NE4" t="s">
        <v>77</v>
      </c>
      <c r="NF4" t="s">
        <v>77</v>
      </c>
      <c r="NG4" t="s">
        <v>77</v>
      </c>
      <c r="NH4" t="s">
        <v>77</v>
      </c>
      <c r="NI4" t="s">
        <v>77</v>
      </c>
      <c r="NJ4" t="s">
        <v>77</v>
      </c>
      <c r="NK4" t="s">
        <v>77</v>
      </c>
      <c r="NL4" t="s">
        <v>77</v>
      </c>
      <c r="NM4" t="s">
        <v>77</v>
      </c>
      <c r="NN4" t="s">
        <v>77</v>
      </c>
      <c r="NO4" t="s">
        <v>77</v>
      </c>
      <c r="NP4" t="s">
        <v>77</v>
      </c>
      <c r="NQ4" t="s">
        <v>77</v>
      </c>
      <c r="NR4" t="s">
        <v>77</v>
      </c>
      <c r="NS4" t="s">
        <v>77</v>
      </c>
      <c r="NT4" t="s">
        <v>77</v>
      </c>
      <c r="NU4" t="s">
        <v>77</v>
      </c>
      <c r="NV4" t="s">
        <v>77</v>
      </c>
      <c r="NW4" t="s">
        <v>77</v>
      </c>
      <c r="NX4" t="s">
        <v>77</v>
      </c>
      <c r="NY4" t="s">
        <v>77</v>
      </c>
      <c r="NZ4" t="s">
        <v>77</v>
      </c>
      <c r="OA4" t="s">
        <v>77</v>
      </c>
      <c r="OB4" t="s">
        <v>77</v>
      </c>
      <c r="OC4" t="s">
        <v>77</v>
      </c>
      <c r="OD4" t="s">
        <v>77</v>
      </c>
      <c r="OE4" t="s">
        <v>77</v>
      </c>
      <c r="OF4" t="s">
        <v>77</v>
      </c>
      <c r="OG4" t="s">
        <v>77</v>
      </c>
      <c r="OH4" t="s">
        <v>77</v>
      </c>
      <c r="OI4" t="s">
        <v>77</v>
      </c>
      <c r="OJ4" t="s">
        <v>77</v>
      </c>
      <c r="OK4" t="s">
        <v>77</v>
      </c>
      <c r="OL4" t="s">
        <v>77</v>
      </c>
      <c r="OM4" t="s">
        <v>77</v>
      </c>
      <c r="ON4" t="s">
        <v>77</v>
      </c>
      <c r="OO4" t="s">
        <v>77</v>
      </c>
      <c r="OP4" t="s">
        <v>77</v>
      </c>
      <c r="OQ4" t="s">
        <v>77</v>
      </c>
      <c r="OR4" t="s">
        <v>77</v>
      </c>
      <c r="OS4" t="s">
        <v>77</v>
      </c>
      <c r="OT4" t="s">
        <v>77</v>
      </c>
      <c r="OU4" t="s">
        <v>77</v>
      </c>
      <c r="OV4" t="s">
        <v>77</v>
      </c>
      <c r="OW4" t="s">
        <v>77</v>
      </c>
      <c r="OX4" t="s">
        <v>77</v>
      </c>
      <c r="OY4" t="s">
        <v>77</v>
      </c>
      <c r="OZ4" t="s">
        <v>77</v>
      </c>
      <c r="PA4" t="s">
        <v>77</v>
      </c>
      <c r="PB4" t="s">
        <v>77</v>
      </c>
      <c r="PC4" t="s">
        <v>77</v>
      </c>
      <c r="PD4" t="s">
        <v>77</v>
      </c>
      <c r="PE4" t="s">
        <v>77</v>
      </c>
      <c r="PF4" t="s">
        <v>77</v>
      </c>
      <c r="PG4" t="s">
        <v>77</v>
      </c>
      <c r="PH4" t="s">
        <v>77</v>
      </c>
      <c r="PI4" t="s">
        <v>77</v>
      </c>
      <c r="PJ4" t="s">
        <v>77</v>
      </c>
      <c r="PK4" t="s">
        <v>77</v>
      </c>
      <c r="PL4" t="s">
        <v>77</v>
      </c>
      <c r="PM4" t="s">
        <v>77</v>
      </c>
      <c r="PN4" t="s">
        <v>77</v>
      </c>
      <c r="PO4" t="s">
        <v>77</v>
      </c>
      <c r="PP4" t="s">
        <v>77</v>
      </c>
      <c r="PQ4" t="s">
        <v>77</v>
      </c>
      <c r="PR4" t="s">
        <v>77</v>
      </c>
      <c r="PS4" t="s">
        <v>77</v>
      </c>
      <c r="PT4" t="s">
        <v>77</v>
      </c>
      <c r="PU4" t="s">
        <v>77</v>
      </c>
      <c r="PV4" t="s">
        <v>77</v>
      </c>
      <c r="PW4" t="s">
        <v>77</v>
      </c>
      <c r="PX4" t="s">
        <v>77</v>
      </c>
      <c r="PY4" t="s">
        <v>77</v>
      </c>
      <c r="PZ4" t="s">
        <v>77</v>
      </c>
      <c r="QA4" t="s">
        <v>77</v>
      </c>
      <c r="QB4" t="s">
        <v>77</v>
      </c>
      <c r="QC4" t="s">
        <v>77</v>
      </c>
      <c r="QD4" t="s">
        <v>77</v>
      </c>
      <c r="QE4" t="s">
        <v>77</v>
      </c>
      <c r="QF4" t="s">
        <v>77</v>
      </c>
      <c r="QG4" t="s">
        <v>77</v>
      </c>
      <c r="QH4">
        <v>0</v>
      </c>
      <c r="QI4">
        <v>0</v>
      </c>
      <c r="QJ4">
        <v>0</v>
      </c>
      <c r="QK4">
        <v>0</v>
      </c>
      <c r="QL4">
        <v>0</v>
      </c>
      <c r="QM4" t="s">
        <v>77</v>
      </c>
      <c r="QN4" t="s">
        <v>77</v>
      </c>
      <c r="QO4">
        <v>235906667</v>
      </c>
      <c r="QQ4">
        <v>44525.897361111107</v>
      </c>
      <c r="QR4" t="s">
        <v>77</v>
      </c>
      <c r="QS4" t="s">
        <v>77</v>
      </c>
      <c r="QT4" t="s">
        <v>101</v>
      </c>
      <c r="QU4" t="s">
        <v>102</v>
      </c>
      <c r="QV4" t="s">
        <v>77</v>
      </c>
      <c r="QW4">
        <v>3</v>
      </c>
      <c r="QX4" s="313" t="str">
        <f t="shared" si="0"/>
        <v/>
      </c>
      <c r="QY4" s="375" t="str">
        <f t="shared" si="1"/>
        <v/>
      </c>
      <c r="QZ4" s="375" t="str">
        <f t="shared" si="2"/>
        <v/>
      </c>
      <c r="RA4" s="375" t="str">
        <f t="shared" si="3"/>
        <v/>
      </c>
      <c r="RB4" s="313" t="str">
        <f t="shared" si="4"/>
        <v/>
      </c>
      <c r="RC4" s="313" t="str">
        <f t="shared" si="5"/>
        <v/>
      </c>
      <c r="RD4" s="375" t="str">
        <f t="shared" si="6"/>
        <v/>
      </c>
      <c r="RE4" s="313" t="str">
        <f t="shared" si="7"/>
        <v/>
      </c>
      <c r="RF4" t="s">
        <v>105</v>
      </c>
    </row>
    <row r="5" spans="1:474">
      <c r="A5" t="s">
        <v>796</v>
      </c>
      <c r="B5" s="272">
        <v>44525</v>
      </c>
      <c r="C5" t="s">
        <v>165</v>
      </c>
      <c r="D5" t="s">
        <v>560</v>
      </c>
      <c r="E5" t="s">
        <v>105</v>
      </c>
      <c r="F5" t="s">
        <v>166</v>
      </c>
      <c r="G5" t="s">
        <v>166</v>
      </c>
      <c r="H5" t="s">
        <v>167</v>
      </c>
      <c r="I5" t="s">
        <v>167</v>
      </c>
      <c r="J5" t="s">
        <v>168</v>
      </c>
      <c r="K5" t="s">
        <v>77</v>
      </c>
      <c r="L5" t="s">
        <v>169</v>
      </c>
      <c r="M5" t="s">
        <v>169</v>
      </c>
      <c r="N5" t="s">
        <v>169</v>
      </c>
      <c r="O5" t="s">
        <v>170</v>
      </c>
      <c r="P5" t="s">
        <v>120</v>
      </c>
      <c r="Q5" t="s">
        <v>89</v>
      </c>
      <c r="R5" t="s">
        <v>121</v>
      </c>
      <c r="S5" s="239">
        <v>112.5</v>
      </c>
      <c r="T5" s="239">
        <v>134.61538461538399</v>
      </c>
      <c r="U5" s="239">
        <v>108.695652173913</v>
      </c>
      <c r="V5" s="239">
        <v>120.689655172413</v>
      </c>
      <c r="W5" s="239">
        <v>250</v>
      </c>
      <c r="X5" t="s">
        <v>77</v>
      </c>
      <c r="Y5">
        <v>1000</v>
      </c>
      <c r="Z5">
        <v>30</v>
      </c>
      <c r="AA5">
        <v>25</v>
      </c>
      <c r="AB5">
        <v>45</v>
      </c>
      <c r="AC5">
        <v>15</v>
      </c>
      <c r="AD5">
        <v>75</v>
      </c>
      <c r="AE5" t="s">
        <v>77</v>
      </c>
      <c r="AF5" t="s">
        <v>77</v>
      </c>
      <c r="AG5" t="s">
        <v>77</v>
      </c>
      <c r="AH5" t="s">
        <v>77</v>
      </c>
      <c r="AI5" t="s">
        <v>77</v>
      </c>
      <c r="AJ5" t="s">
        <v>77</v>
      </c>
      <c r="AK5" t="s">
        <v>123</v>
      </c>
      <c r="AL5">
        <v>1</v>
      </c>
      <c r="AM5">
        <v>0</v>
      </c>
      <c r="AN5">
        <v>0</v>
      </c>
      <c r="AO5">
        <v>0</v>
      </c>
      <c r="AP5">
        <v>0</v>
      </c>
      <c r="AQ5">
        <v>0</v>
      </c>
      <c r="AR5">
        <v>0</v>
      </c>
      <c r="AS5">
        <v>0</v>
      </c>
      <c r="AT5">
        <v>0</v>
      </c>
      <c r="AU5">
        <v>0</v>
      </c>
      <c r="AV5" t="s">
        <v>124</v>
      </c>
      <c r="AW5" t="s">
        <v>135</v>
      </c>
      <c r="AX5">
        <v>225</v>
      </c>
      <c r="AY5" t="s">
        <v>88</v>
      </c>
      <c r="AZ5" t="s">
        <v>100</v>
      </c>
      <c r="BA5" t="s">
        <v>88</v>
      </c>
      <c r="BB5" t="s">
        <v>88</v>
      </c>
      <c r="BC5" t="s">
        <v>100</v>
      </c>
      <c r="BD5" t="s">
        <v>77</v>
      </c>
      <c r="BE5" t="s">
        <v>88</v>
      </c>
      <c r="BF5" t="s">
        <v>88</v>
      </c>
      <c r="BG5" t="s">
        <v>100</v>
      </c>
      <c r="BH5" t="s">
        <v>88</v>
      </c>
      <c r="BI5" t="s">
        <v>88</v>
      </c>
      <c r="BJ5" t="s">
        <v>100</v>
      </c>
      <c r="BK5" t="s">
        <v>77</v>
      </c>
      <c r="BL5" t="s">
        <v>77</v>
      </c>
      <c r="BN5">
        <v>350</v>
      </c>
      <c r="BO5">
        <v>250</v>
      </c>
      <c r="BP5">
        <v>350</v>
      </c>
      <c r="BQ5">
        <v>600</v>
      </c>
      <c r="BR5" t="s">
        <v>77</v>
      </c>
      <c r="BS5" t="s">
        <v>88</v>
      </c>
      <c r="BT5">
        <v>1000</v>
      </c>
      <c r="BU5" t="s">
        <v>77</v>
      </c>
      <c r="BV5" t="s">
        <v>77</v>
      </c>
      <c r="BW5" t="s">
        <v>77</v>
      </c>
      <c r="BX5" t="s">
        <v>77</v>
      </c>
      <c r="BY5" t="s">
        <v>77</v>
      </c>
      <c r="BZ5" t="s">
        <v>77</v>
      </c>
      <c r="CA5" t="s">
        <v>100</v>
      </c>
      <c r="CB5" t="s">
        <v>77</v>
      </c>
      <c r="CC5" t="s">
        <v>77</v>
      </c>
      <c r="CD5" t="s">
        <v>77</v>
      </c>
      <c r="CE5" t="s">
        <v>77</v>
      </c>
      <c r="CF5" t="s">
        <v>77</v>
      </c>
      <c r="CG5" t="s">
        <v>77</v>
      </c>
      <c r="CH5" t="s">
        <v>77</v>
      </c>
      <c r="CI5" t="s">
        <v>77</v>
      </c>
      <c r="CJ5" t="s">
        <v>77</v>
      </c>
      <c r="CK5" t="s">
        <v>77</v>
      </c>
      <c r="CL5" t="s">
        <v>77</v>
      </c>
      <c r="CM5" t="s">
        <v>77</v>
      </c>
      <c r="CN5" t="s">
        <v>77</v>
      </c>
      <c r="CO5" t="s">
        <v>77</v>
      </c>
      <c r="CP5" t="s">
        <v>77</v>
      </c>
      <c r="CQ5" t="s">
        <v>77</v>
      </c>
      <c r="CR5" t="s">
        <v>77</v>
      </c>
      <c r="CS5" t="s">
        <v>77</v>
      </c>
      <c r="CT5" t="s">
        <v>77</v>
      </c>
      <c r="CU5" t="s">
        <v>77</v>
      </c>
      <c r="CV5" t="s">
        <v>77</v>
      </c>
      <c r="CW5" t="s">
        <v>77</v>
      </c>
      <c r="CX5" t="s">
        <v>77</v>
      </c>
      <c r="CY5" t="s">
        <v>77</v>
      </c>
      <c r="CZ5" s="308" t="s">
        <v>105</v>
      </c>
      <c r="DA5" t="s">
        <v>170</v>
      </c>
      <c r="DB5" t="s">
        <v>100</v>
      </c>
      <c r="DC5" t="s">
        <v>88</v>
      </c>
      <c r="DD5" t="s">
        <v>88</v>
      </c>
      <c r="DE5" t="s">
        <v>105</v>
      </c>
      <c r="DF5" t="s">
        <v>131</v>
      </c>
      <c r="DG5" t="s">
        <v>106</v>
      </c>
      <c r="DH5" t="s">
        <v>137</v>
      </c>
      <c r="DK5" t="s">
        <v>100</v>
      </c>
      <c r="DL5" t="s">
        <v>77</v>
      </c>
      <c r="DM5" t="s">
        <v>77</v>
      </c>
      <c r="DN5" t="s">
        <v>77</v>
      </c>
      <c r="DO5" t="s">
        <v>77</v>
      </c>
      <c r="DP5" t="s">
        <v>77</v>
      </c>
      <c r="DQ5" t="s">
        <v>77</v>
      </c>
      <c r="DR5" t="s">
        <v>77</v>
      </c>
      <c r="DS5" t="s">
        <v>77</v>
      </c>
      <c r="DT5" t="s">
        <v>77</v>
      </c>
      <c r="DU5" t="s">
        <v>77</v>
      </c>
      <c r="DV5" t="s">
        <v>77</v>
      </c>
      <c r="DW5" t="s">
        <v>77</v>
      </c>
      <c r="DX5" t="s">
        <v>77</v>
      </c>
      <c r="DY5" t="s">
        <v>77</v>
      </c>
      <c r="DZ5" t="s">
        <v>77</v>
      </c>
      <c r="EA5" t="s">
        <v>77</v>
      </c>
      <c r="EB5" t="s">
        <v>77</v>
      </c>
      <c r="EC5" t="s">
        <v>77</v>
      </c>
      <c r="ED5" t="s">
        <v>77</v>
      </c>
      <c r="EE5" t="s">
        <v>77</v>
      </c>
      <c r="EF5" t="s">
        <v>77</v>
      </c>
      <c r="EG5" t="s">
        <v>77</v>
      </c>
      <c r="EH5" t="s">
        <v>77</v>
      </c>
      <c r="EI5" t="s">
        <v>77</v>
      </c>
      <c r="EJ5" t="s">
        <v>77</v>
      </c>
      <c r="EK5" t="s">
        <v>77</v>
      </c>
      <c r="EL5" t="s">
        <v>77</v>
      </c>
      <c r="EM5" s="308" t="s">
        <v>105</v>
      </c>
      <c r="EN5" t="s">
        <v>170</v>
      </c>
      <c r="EO5" t="s">
        <v>100</v>
      </c>
      <c r="EP5" t="s">
        <v>88</v>
      </c>
      <c r="EQ5" t="s">
        <v>88</v>
      </c>
      <c r="ER5" t="s">
        <v>105</v>
      </c>
      <c r="ES5" t="s">
        <v>131</v>
      </c>
      <c r="ET5" t="s">
        <v>106</v>
      </c>
      <c r="EU5" t="s">
        <v>137</v>
      </c>
      <c r="EW5" t="s">
        <v>77</v>
      </c>
      <c r="EX5" s="308" t="s">
        <v>105</v>
      </c>
      <c r="EY5" t="s">
        <v>100</v>
      </c>
      <c r="EZ5" t="s">
        <v>77</v>
      </c>
      <c r="FA5" t="s">
        <v>77</v>
      </c>
      <c r="FB5" t="s">
        <v>77</v>
      </c>
      <c r="FC5" t="s">
        <v>77</v>
      </c>
      <c r="FD5" t="s">
        <v>77</v>
      </c>
      <c r="FE5" t="s">
        <v>77</v>
      </c>
      <c r="FF5" t="s">
        <v>77</v>
      </c>
      <c r="FG5" t="s">
        <v>77</v>
      </c>
      <c r="FH5" t="s">
        <v>177</v>
      </c>
      <c r="FI5">
        <v>1</v>
      </c>
      <c r="FJ5">
        <v>0</v>
      </c>
      <c r="FK5">
        <v>0</v>
      </c>
      <c r="FL5">
        <v>0</v>
      </c>
      <c r="FM5">
        <v>0</v>
      </c>
      <c r="FN5">
        <v>0</v>
      </c>
      <c r="FO5">
        <v>0</v>
      </c>
      <c r="FP5">
        <v>0</v>
      </c>
      <c r="FQ5" t="s">
        <v>77</v>
      </c>
      <c r="FR5" t="s">
        <v>100</v>
      </c>
      <c r="FS5" t="s">
        <v>77</v>
      </c>
      <c r="FT5" t="s">
        <v>77</v>
      </c>
      <c r="FU5" t="s">
        <v>77</v>
      </c>
      <c r="FV5" t="s">
        <v>77</v>
      </c>
      <c r="FW5" t="s">
        <v>77</v>
      </c>
      <c r="FX5" t="s">
        <v>77</v>
      </c>
      <c r="FY5" t="s">
        <v>77</v>
      </c>
      <c r="FZ5" t="s">
        <v>77</v>
      </c>
      <c r="GA5" t="s">
        <v>77</v>
      </c>
      <c r="GB5" t="s">
        <v>77</v>
      </c>
      <c r="GC5" t="s">
        <v>77</v>
      </c>
      <c r="GD5" t="s">
        <v>77</v>
      </c>
      <c r="GE5" t="s">
        <v>77</v>
      </c>
      <c r="GF5" t="s">
        <v>77</v>
      </c>
      <c r="GG5" t="s">
        <v>77</v>
      </c>
      <c r="GH5" t="s">
        <v>77</v>
      </c>
      <c r="GI5" t="s">
        <v>77</v>
      </c>
      <c r="GJ5" t="s">
        <v>77</v>
      </c>
      <c r="GK5" t="s">
        <v>77</v>
      </c>
      <c r="GL5" t="s">
        <v>77</v>
      </c>
      <c r="GM5" t="s">
        <v>77</v>
      </c>
      <c r="GN5" t="s">
        <v>77</v>
      </c>
      <c r="GO5" t="s">
        <v>77</v>
      </c>
      <c r="GP5" t="s">
        <v>77</v>
      </c>
      <c r="GQ5" t="s">
        <v>77</v>
      </c>
      <c r="GR5" t="s">
        <v>77</v>
      </c>
      <c r="GS5" t="s">
        <v>77</v>
      </c>
      <c r="GT5" t="s">
        <v>77</v>
      </c>
      <c r="GU5" t="s">
        <v>77</v>
      </c>
      <c r="GV5" t="s">
        <v>77</v>
      </c>
      <c r="GW5" t="s">
        <v>77</v>
      </c>
      <c r="GX5" t="s">
        <v>77</v>
      </c>
      <c r="GY5" t="s">
        <v>77</v>
      </c>
      <c r="GZ5" t="s">
        <v>77</v>
      </c>
      <c r="HA5" t="s">
        <v>77</v>
      </c>
      <c r="HB5" t="s">
        <v>77</v>
      </c>
      <c r="HC5" t="s">
        <v>77</v>
      </c>
      <c r="HD5" t="s">
        <v>77</v>
      </c>
      <c r="HE5" t="s">
        <v>77</v>
      </c>
      <c r="HF5" t="s">
        <v>77</v>
      </c>
      <c r="HG5" t="s">
        <v>77</v>
      </c>
      <c r="HH5" t="s">
        <v>77</v>
      </c>
      <c r="HI5" t="s">
        <v>77</v>
      </c>
      <c r="HJ5" t="s">
        <v>77</v>
      </c>
      <c r="HK5" t="s">
        <v>77</v>
      </c>
      <c r="HL5" t="s">
        <v>77</v>
      </c>
      <c r="HM5" t="s">
        <v>77</v>
      </c>
      <c r="HN5" t="s">
        <v>77</v>
      </c>
      <c r="HO5" t="s">
        <v>77</v>
      </c>
      <c r="HP5" t="s">
        <v>77</v>
      </c>
      <c r="HQ5" t="s">
        <v>77</v>
      </c>
      <c r="HR5" t="s">
        <v>77</v>
      </c>
      <c r="HS5" t="s">
        <v>77</v>
      </c>
      <c r="HT5" t="s">
        <v>77</v>
      </c>
      <c r="HU5" t="s">
        <v>77</v>
      </c>
      <c r="HV5" t="s">
        <v>77</v>
      </c>
      <c r="HW5" t="s">
        <v>77</v>
      </c>
      <c r="HX5" t="s">
        <v>77</v>
      </c>
      <c r="HZ5" t="s">
        <v>105</v>
      </c>
      <c r="IA5" s="376" t="s">
        <v>77</v>
      </c>
      <c r="IB5" t="s">
        <v>77</v>
      </c>
      <c r="IC5" t="s">
        <v>77</v>
      </c>
      <c r="ID5" t="s">
        <v>77</v>
      </c>
      <c r="IE5" t="s">
        <v>77</v>
      </c>
      <c r="IF5" t="s">
        <v>77</v>
      </c>
      <c r="IG5" t="s">
        <v>77</v>
      </c>
      <c r="IH5" t="s">
        <v>77</v>
      </c>
      <c r="II5" t="s">
        <v>77</v>
      </c>
      <c r="IJ5" t="s">
        <v>77</v>
      </c>
      <c r="IK5" t="s">
        <v>77</v>
      </c>
      <c r="IL5" t="s">
        <v>77</v>
      </c>
      <c r="IM5" t="s">
        <v>77</v>
      </c>
      <c r="IN5" t="s">
        <v>77</v>
      </c>
      <c r="IO5" t="s">
        <v>77</v>
      </c>
      <c r="IP5" t="s">
        <v>77</v>
      </c>
      <c r="IQ5" t="s">
        <v>77</v>
      </c>
      <c r="IR5" t="s">
        <v>77</v>
      </c>
      <c r="IS5" t="s">
        <v>77</v>
      </c>
      <c r="IT5" t="s">
        <v>77</v>
      </c>
      <c r="IU5" t="s">
        <v>77</v>
      </c>
      <c r="IV5" t="s">
        <v>77</v>
      </c>
      <c r="IW5" t="s">
        <v>77</v>
      </c>
      <c r="IX5" t="s">
        <v>77</v>
      </c>
      <c r="IY5" t="s">
        <v>77</v>
      </c>
      <c r="IZ5" t="s">
        <v>77</v>
      </c>
      <c r="JA5" t="s">
        <v>77</v>
      </c>
      <c r="JB5" t="s">
        <v>77</v>
      </c>
      <c r="JC5" t="s">
        <v>77</v>
      </c>
      <c r="JD5" t="s">
        <v>77</v>
      </c>
      <c r="JE5" t="s">
        <v>77</v>
      </c>
      <c r="JF5" t="s">
        <v>77</v>
      </c>
      <c r="JG5" t="s">
        <v>77</v>
      </c>
      <c r="JH5" t="s">
        <v>77</v>
      </c>
      <c r="JI5" t="s">
        <v>77</v>
      </c>
      <c r="JJ5" t="s">
        <v>77</v>
      </c>
      <c r="JK5" t="s">
        <v>77</v>
      </c>
      <c r="JL5" t="s">
        <v>77</v>
      </c>
      <c r="JM5" t="s">
        <v>77</v>
      </c>
      <c r="JN5" t="s">
        <v>77</v>
      </c>
      <c r="JO5" t="s">
        <v>77</v>
      </c>
      <c r="JP5" t="s">
        <v>77</v>
      </c>
      <c r="JQ5" t="s">
        <v>77</v>
      </c>
      <c r="JR5" t="s">
        <v>77</v>
      </c>
      <c r="JS5" t="s">
        <v>77</v>
      </c>
      <c r="JT5" t="s">
        <v>77</v>
      </c>
      <c r="JU5" t="s">
        <v>77</v>
      </c>
      <c r="JV5" t="s">
        <v>77</v>
      </c>
      <c r="JW5" t="s">
        <v>77</v>
      </c>
      <c r="JX5" t="s">
        <v>77</v>
      </c>
      <c r="JY5" t="s">
        <v>77</v>
      </c>
      <c r="JZ5" t="s">
        <v>77</v>
      </c>
      <c r="KA5" t="s">
        <v>77</v>
      </c>
      <c r="KB5" t="s">
        <v>77</v>
      </c>
      <c r="KC5" t="s">
        <v>77</v>
      </c>
      <c r="KD5" t="s">
        <v>77</v>
      </c>
      <c r="KE5" t="s">
        <v>77</v>
      </c>
      <c r="KF5" t="s">
        <v>77</v>
      </c>
      <c r="KG5" t="s">
        <v>77</v>
      </c>
      <c r="KH5" t="s">
        <v>77</v>
      </c>
      <c r="KI5" t="s">
        <v>77</v>
      </c>
      <c r="KJ5" t="s">
        <v>77</v>
      </c>
      <c r="KK5" t="s">
        <v>77</v>
      </c>
      <c r="KL5" t="s">
        <v>77</v>
      </c>
      <c r="KM5" t="s">
        <v>77</v>
      </c>
      <c r="KN5" t="s">
        <v>77</v>
      </c>
      <c r="KO5" t="s">
        <v>77</v>
      </c>
      <c r="KP5" t="s">
        <v>77</v>
      </c>
      <c r="KQ5" t="s">
        <v>77</v>
      </c>
      <c r="KR5" t="s">
        <v>77</v>
      </c>
      <c r="KS5" t="s">
        <v>77</v>
      </c>
      <c r="KT5" t="s">
        <v>77</v>
      </c>
      <c r="KU5" t="s">
        <v>77</v>
      </c>
      <c r="KV5" t="s">
        <v>77</v>
      </c>
      <c r="KW5" t="s">
        <v>77</v>
      </c>
      <c r="KX5" t="s">
        <v>77</v>
      </c>
      <c r="KY5" t="s">
        <v>77</v>
      </c>
      <c r="KZ5" t="s">
        <v>77</v>
      </c>
      <c r="LA5" t="s">
        <v>77</v>
      </c>
      <c r="LB5" t="s">
        <v>77</v>
      </c>
      <c r="LC5" t="s">
        <v>77</v>
      </c>
      <c r="LD5" t="s">
        <v>77</v>
      </c>
      <c r="LE5" t="s">
        <v>77</v>
      </c>
      <c r="LF5" t="s">
        <v>77</v>
      </c>
      <c r="LG5" t="s">
        <v>77</v>
      </c>
      <c r="LH5" t="s">
        <v>77</v>
      </c>
      <c r="LI5" t="s">
        <v>77</v>
      </c>
      <c r="LJ5" t="s">
        <v>77</v>
      </c>
      <c r="LK5" t="s">
        <v>77</v>
      </c>
      <c r="LL5" t="s">
        <v>77</v>
      </c>
      <c r="LM5" t="s">
        <v>77</v>
      </c>
      <c r="LN5" t="s">
        <v>77</v>
      </c>
      <c r="LO5" t="s">
        <v>77</v>
      </c>
      <c r="LP5" t="s">
        <v>77</v>
      </c>
      <c r="LQ5" t="s">
        <v>77</v>
      </c>
      <c r="LR5" t="s">
        <v>77</v>
      </c>
      <c r="LS5" t="s">
        <v>77</v>
      </c>
      <c r="LT5" t="s">
        <v>77</v>
      </c>
      <c r="LU5" t="s">
        <v>77</v>
      </c>
      <c r="LV5" t="s">
        <v>77</v>
      </c>
      <c r="LW5" t="s">
        <v>77</v>
      </c>
      <c r="LX5" t="s">
        <v>77</v>
      </c>
      <c r="LY5" t="s">
        <v>77</v>
      </c>
      <c r="LZ5" t="s">
        <v>77</v>
      </c>
      <c r="MA5" t="s">
        <v>77</v>
      </c>
      <c r="MB5" t="s">
        <v>77</v>
      </c>
      <c r="MC5" t="s">
        <v>77</v>
      </c>
      <c r="MD5" t="s">
        <v>77</v>
      </c>
      <c r="ME5" t="s">
        <v>77</v>
      </c>
      <c r="MF5" t="s">
        <v>77</v>
      </c>
      <c r="MG5" t="s">
        <v>77</v>
      </c>
      <c r="MH5" t="s">
        <v>77</v>
      </c>
      <c r="MI5" t="s">
        <v>77</v>
      </c>
      <c r="MJ5" t="s">
        <v>77</v>
      </c>
      <c r="MK5" t="s">
        <v>77</v>
      </c>
      <c r="ML5" t="s">
        <v>77</v>
      </c>
      <c r="MM5" t="s">
        <v>77</v>
      </c>
      <c r="MN5" t="s">
        <v>77</v>
      </c>
      <c r="MO5" t="s">
        <v>77</v>
      </c>
      <c r="MP5" t="s">
        <v>77</v>
      </c>
      <c r="MQ5" t="s">
        <v>77</v>
      </c>
      <c r="MR5" t="s">
        <v>77</v>
      </c>
      <c r="MS5" t="s">
        <v>77</v>
      </c>
      <c r="MT5" t="s">
        <v>77</v>
      </c>
      <c r="MU5" t="s">
        <v>77</v>
      </c>
      <c r="MV5" t="s">
        <v>77</v>
      </c>
      <c r="MW5" t="s">
        <v>77</v>
      </c>
      <c r="MX5" t="s">
        <v>77</v>
      </c>
      <c r="MY5" t="s">
        <v>77</v>
      </c>
      <c r="MZ5" t="s">
        <v>77</v>
      </c>
      <c r="NA5" t="s">
        <v>77</v>
      </c>
      <c r="NB5" t="s">
        <v>77</v>
      </c>
      <c r="NC5" t="s">
        <v>77</v>
      </c>
      <c r="ND5" t="s">
        <v>77</v>
      </c>
      <c r="NE5" t="s">
        <v>77</v>
      </c>
      <c r="NF5" t="s">
        <v>77</v>
      </c>
      <c r="NG5" t="s">
        <v>77</v>
      </c>
      <c r="NH5" t="s">
        <v>77</v>
      </c>
      <c r="NI5" t="s">
        <v>77</v>
      </c>
      <c r="NJ5" t="s">
        <v>77</v>
      </c>
      <c r="NK5" t="s">
        <v>77</v>
      </c>
      <c r="NL5" t="s">
        <v>77</v>
      </c>
      <c r="NM5" t="s">
        <v>77</v>
      </c>
      <c r="NN5" t="s">
        <v>77</v>
      </c>
      <c r="NO5" t="s">
        <v>77</v>
      </c>
      <c r="NP5" t="s">
        <v>77</v>
      </c>
      <c r="NQ5" t="s">
        <v>77</v>
      </c>
      <c r="NR5" t="s">
        <v>77</v>
      </c>
      <c r="NS5" t="s">
        <v>77</v>
      </c>
      <c r="NT5" t="s">
        <v>77</v>
      </c>
      <c r="NU5" t="s">
        <v>77</v>
      </c>
      <c r="NV5" t="s">
        <v>77</v>
      </c>
      <c r="NW5" t="s">
        <v>77</v>
      </c>
      <c r="NX5" t="s">
        <v>77</v>
      </c>
      <c r="NY5" t="s">
        <v>77</v>
      </c>
      <c r="NZ5" t="s">
        <v>77</v>
      </c>
      <c r="OA5" t="s">
        <v>77</v>
      </c>
      <c r="OB5" t="s">
        <v>77</v>
      </c>
      <c r="OC5" t="s">
        <v>77</v>
      </c>
      <c r="OD5" t="s">
        <v>77</v>
      </c>
      <c r="OE5" t="s">
        <v>77</v>
      </c>
      <c r="OF5" t="s">
        <v>77</v>
      </c>
      <c r="OG5" t="s">
        <v>77</v>
      </c>
      <c r="OH5" t="s">
        <v>77</v>
      </c>
      <c r="OI5" t="s">
        <v>77</v>
      </c>
      <c r="OJ5" t="s">
        <v>77</v>
      </c>
      <c r="OK5" t="s">
        <v>77</v>
      </c>
      <c r="OL5" t="s">
        <v>77</v>
      </c>
      <c r="OM5" t="s">
        <v>77</v>
      </c>
      <c r="ON5" t="s">
        <v>77</v>
      </c>
      <c r="OO5" t="s">
        <v>77</v>
      </c>
      <c r="OP5" t="s">
        <v>77</v>
      </c>
      <c r="OQ5" t="s">
        <v>77</v>
      </c>
      <c r="OR5" t="s">
        <v>77</v>
      </c>
      <c r="OS5" t="s">
        <v>77</v>
      </c>
      <c r="OT5" t="s">
        <v>77</v>
      </c>
      <c r="OU5" t="s">
        <v>77</v>
      </c>
      <c r="OV5" t="s">
        <v>77</v>
      </c>
      <c r="OW5" t="s">
        <v>77</v>
      </c>
      <c r="OX5" t="s">
        <v>77</v>
      </c>
      <c r="OY5" t="s">
        <v>77</v>
      </c>
      <c r="OZ5" t="s">
        <v>77</v>
      </c>
      <c r="PA5" t="s">
        <v>77</v>
      </c>
      <c r="PB5" t="s">
        <v>77</v>
      </c>
      <c r="PC5" t="s">
        <v>77</v>
      </c>
      <c r="PD5" t="s">
        <v>77</v>
      </c>
      <c r="PE5" t="s">
        <v>77</v>
      </c>
      <c r="PF5" t="s">
        <v>77</v>
      </c>
      <c r="PG5" t="s">
        <v>77</v>
      </c>
      <c r="PH5" t="s">
        <v>77</v>
      </c>
      <c r="PI5" t="s">
        <v>77</v>
      </c>
      <c r="PJ5" t="s">
        <v>77</v>
      </c>
      <c r="PK5" t="s">
        <v>77</v>
      </c>
      <c r="PL5" t="s">
        <v>77</v>
      </c>
      <c r="PM5" t="s">
        <v>77</v>
      </c>
      <c r="PN5" t="s">
        <v>77</v>
      </c>
      <c r="PO5" t="s">
        <v>77</v>
      </c>
      <c r="PP5" t="s">
        <v>77</v>
      </c>
      <c r="PQ5" t="s">
        <v>77</v>
      </c>
      <c r="PR5" t="s">
        <v>77</v>
      </c>
      <c r="PS5" t="s">
        <v>77</v>
      </c>
      <c r="PT5" t="s">
        <v>77</v>
      </c>
      <c r="PU5" t="s">
        <v>77</v>
      </c>
      <c r="PV5" t="s">
        <v>77</v>
      </c>
      <c r="PW5" t="s">
        <v>77</v>
      </c>
      <c r="PX5" t="s">
        <v>77</v>
      </c>
      <c r="PY5" t="s">
        <v>77</v>
      </c>
      <c r="PZ5" t="s">
        <v>77</v>
      </c>
      <c r="QA5" t="s">
        <v>77</v>
      </c>
      <c r="QB5" t="s">
        <v>77</v>
      </c>
      <c r="QC5" t="s">
        <v>77</v>
      </c>
      <c r="QD5" t="s">
        <v>77</v>
      </c>
      <c r="QE5" t="s">
        <v>77</v>
      </c>
      <c r="QF5" t="s">
        <v>77</v>
      </c>
      <c r="QG5" t="s">
        <v>77</v>
      </c>
      <c r="QH5">
        <v>0</v>
      </c>
      <c r="QI5">
        <v>0</v>
      </c>
      <c r="QJ5">
        <v>0</v>
      </c>
      <c r="QK5">
        <v>0</v>
      </c>
      <c r="QL5">
        <v>0</v>
      </c>
      <c r="QM5" t="s">
        <v>77</v>
      </c>
      <c r="QN5" t="s">
        <v>77</v>
      </c>
      <c r="QO5">
        <v>235906671</v>
      </c>
      <c r="QQ5">
        <v>44525.897372685176</v>
      </c>
      <c r="QR5" t="s">
        <v>77</v>
      </c>
      <c r="QS5" t="s">
        <v>77</v>
      </c>
      <c r="QT5" t="s">
        <v>101</v>
      </c>
      <c r="QU5" t="s">
        <v>102</v>
      </c>
      <c r="QV5" t="s">
        <v>77</v>
      </c>
      <c r="QW5">
        <v>4</v>
      </c>
      <c r="QX5" s="313" t="str">
        <f>IFERROR(((IM5*2)*5)/IA5,"")</f>
        <v/>
      </c>
      <c r="QY5" s="375" t="str">
        <f t="shared" si="1"/>
        <v/>
      </c>
      <c r="QZ5" s="375" t="str">
        <f t="shared" si="2"/>
        <v/>
      </c>
      <c r="RA5" s="375" t="str">
        <f t="shared" si="3"/>
        <v/>
      </c>
      <c r="RB5" s="313" t="str">
        <f t="shared" si="4"/>
        <v/>
      </c>
      <c r="RC5" s="313" t="str">
        <f t="shared" si="5"/>
        <v/>
      </c>
      <c r="RD5" s="375" t="str">
        <f t="shared" si="6"/>
        <v/>
      </c>
      <c r="RE5" s="313" t="str">
        <f t="shared" si="7"/>
        <v/>
      </c>
      <c r="RF5" t="s">
        <v>105</v>
      </c>
    </row>
    <row r="6" spans="1:474">
      <c r="A6" t="s">
        <v>797</v>
      </c>
      <c r="B6" s="272">
        <v>44525</v>
      </c>
      <c r="C6" t="s">
        <v>165</v>
      </c>
      <c r="D6" t="s">
        <v>560</v>
      </c>
      <c r="E6" t="s">
        <v>105</v>
      </c>
      <c r="F6" t="s">
        <v>166</v>
      </c>
      <c r="G6" t="s">
        <v>166</v>
      </c>
      <c r="H6" t="s">
        <v>167</v>
      </c>
      <c r="I6" t="s">
        <v>167</v>
      </c>
      <c r="J6" t="s">
        <v>168</v>
      </c>
      <c r="K6" t="s">
        <v>77</v>
      </c>
      <c r="L6" t="s">
        <v>169</v>
      </c>
      <c r="M6" t="s">
        <v>169</v>
      </c>
      <c r="N6" t="s">
        <v>169</v>
      </c>
      <c r="O6" t="s">
        <v>170</v>
      </c>
      <c r="P6" t="s">
        <v>87</v>
      </c>
      <c r="Q6" t="s">
        <v>89</v>
      </c>
      <c r="R6" t="s">
        <v>77</v>
      </c>
      <c r="S6" s="239" t="s">
        <v>77</v>
      </c>
      <c r="T6" s="239" t="s">
        <v>77</v>
      </c>
      <c r="U6" s="239" t="s">
        <v>77</v>
      </c>
      <c r="V6" s="239" t="s">
        <v>77</v>
      </c>
      <c r="W6" s="239" t="s">
        <v>77</v>
      </c>
      <c r="X6" t="s">
        <v>77</v>
      </c>
      <c r="Y6" t="s">
        <v>77</v>
      </c>
      <c r="Z6" t="s">
        <v>77</v>
      </c>
      <c r="AA6" t="s">
        <v>77</v>
      </c>
      <c r="AB6" t="s">
        <v>77</v>
      </c>
      <c r="AC6" t="s">
        <v>77</v>
      </c>
      <c r="AD6" t="s">
        <v>77</v>
      </c>
      <c r="AE6" t="s">
        <v>77</v>
      </c>
      <c r="AF6" t="s">
        <v>77</v>
      </c>
      <c r="AG6">
        <v>0</v>
      </c>
      <c r="AH6" t="s">
        <v>77</v>
      </c>
      <c r="AI6" t="s">
        <v>77</v>
      </c>
      <c r="AJ6" t="s">
        <v>77</v>
      </c>
      <c r="AK6" t="s">
        <v>77</v>
      </c>
      <c r="AL6" t="s">
        <v>77</v>
      </c>
      <c r="AM6" t="s">
        <v>77</v>
      </c>
      <c r="AN6" t="s">
        <v>77</v>
      </c>
      <c r="AO6" t="s">
        <v>77</v>
      </c>
      <c r="AP6" t="s">
        <v>77</v>
      </c>
      <c r="AQ6" t="s">
        <v>77</v>
      </c>
      <c r="AR6" t="s">
        <v>77</v>
      </c>
      <c r="AS6" t="s">
        <v>77</v>
      </c>
      <c r="AT6" t="s">
        <v>77</v>
      </c>
      <c r="AU6" t="s">
        <v>77</v>
      </c>
      <c r="AV6" t="s">
        <v>77</v>
      </c>
      <c r="AW6" t="s">
        <v>77</v>
      </c>
      <c r="AX6" t="s">
        <v>77</v>
      </c>
      <c r="AY6" t="s">
        <v>77</v>
      </c>
      <c r="AZ6" t="s">
        <v>77</v>
      </c>
      <c r="BA6" t="s">
        <v>77</v>
      </c>
      <c r="BB6" t="s">
        <v>77</v>
      </c>
      <c r="BC6" t="s">
        <v>77</v>
      </c>
      <c r="BD6" t="s">
        <v>77</v>
      </c>
      <c r="BE6" t="s">
        <v>77</v>
      </c>
      <c r="BF6" t="s">
        <v>77</v>
      </c>
      <c r="BG6" t="s">
        <v>77</v>
      </c>
      <c r="BH6" t="s">
        <v>77</v>
      </c>
      <c r="BI6" t="s">
        <v>77</v>
      </c>
      <c r="BJ6" t="s">
        <v>77</v>
      </c>
      <c r="BK6" t="s">
        <v>77</v>
      </c>
      <c r="BL6" t="s">
        <v>77</v>
      </c>
      <c r="BN6" t="s">
        <v>77</v>
      </c>
      <c r="BO6" t="s">
        <v>77</v>
      </c>
      <c r="BP6" t="s">
        <v>77</v>
      </c>
      <c r="BQ6" t="s">
        <v>77</v>
      </c>
      <c r="BR6" t="s">
        <v>77</v>
      </c>
      <c r="BS6" t="s">
        <v>77</v>
      </c>
      <c r="BT6" t="s">
        <v>77</v>
      </c>
      <c r="BU6" t="s">
        <v>77</v>
      </c>
      <c r="BV6" t="s">
        <v>77</v>
      </c>
      <c r="BW6" t="s">
        <v>77</v>
      </c>
      <c r="BX6" t="s">
        <v>77</v>
      </c>
      <c r="BY6" t="s">
        <v>77</v>
      </c>
      <c r="BZ6" t="s">
        <v>77</v>
      </c>
      <c r="CA6" t="s">
        <v>77</v>
      </c>
      <c r="CB6" t="s">
        <v>77</v>
      </c>
      <c r="CC6" t="s">
        <v>77</v>
      </c>
      <c r="CD6" t="s">
        <v>77</v>
      </c>
      <c r="CE6" t="s">
        <v>77</v>
      </c>
      <c r="CF6" t="s">
        <v>77</v>
      </c>
      <c r="CG6" t="s">
        <v>77</v>
      </c>
      <c r="CH6" t="s">
        <v>77</v>
      </c>
      <c r="CI6" t="s">
        <v>77</v>
      </c>
      <c r="CJ6" t="s">
        <v>77</v>
      </c>
      <c r="CK6" t="s">
        <v>77</v>
      </c>
      <c r="CL6" t="s">
        <v>77</v>
      </c>
      <c r="CM6" t="s">
        <v>77</v>
      </c>
      <c r="CN6" t="s">
        <v>77</v>
      </c>
      <c r="CO6" t="s">
        <v>77</v>
      </c>
      <c r="CP6" t="s">
        <v>77</v>
      </c>
      <c r="CQ6" t="s">
        <v>77</v>
      </c>
      <c r="CR6" t="s">
        <v>77</v>
      </c>
      <c r="CS6" t="s">
        <v>77</v>
      </c>
      <c r="CT6" t="s">
        <v>77</v>
      </c>
      <c r="CU6" t="s">
        <v>77</v>
      </c>
      <c r="CV6" t="s">
        <v>77</v>
      </c>
      <c r="CW6" t="s">
        <v>77</v>
      </c>
      <c r="CX6" t="s">
        <v>77</v>
      </c>
      <c r="CY6" t="s">
        <v>77</v>
      </c>
      <c r="CZ6" s="308" t="s">
        <v>105</v>
      </c>
      <c r="DA6" t="s">
        <v>170</v>
      </c>
      <c r="DB6" t="s">
        <v>77</v>
      </c>
      <c r="DC6" t="s">
        <v>77</v>
      </c>
      <c r="DD6" t="s">
        <v>77</v>
      </c>
      <c r="DE6" t="s">
        <v>77</v>
      </c>
      <c r="DF6" t="s">
        <v>77</v>
      </c>
      <c r="DG6" t="s">
        <v>77</v>
      </c>
      <c r="DH6" t="s">
        <v>77</v>
      </c>
      <c r="DK6" t="s">
        <v>77</v>
      </c>
      <c r="DL6" t="s">
        <v>77</v>
      </c>
      <c r="DM6" t="s">
        <v>77</v>
      </c>
      <c r="DN6" t="s">
        <v>77</v>
      </c>
      <c r="DO6" t="s">
        <v>77</v>
      </c>
      <c r="DP6" t="s">
        <v>77</v>
      </c>
      <c r="DQ6" t="s">
        <v>77</v>
      </c>
      <c r="DR6" t="s">
        <v>77</v>
      </c>
      <c r="DS6" t="s">
        <v>77</v>
      </c>
      <c r="DT6" t="s">
        <v>77</v>
      </c>
      <c r="DU6" t="s">
        <v>77</v>
      </c>
      <c r="DV6" t="s">
        <v>77</v>
      </c>
      <c r="DW6" t="s">
        <v>77</v>
      </c>
      <c r="DX6" t="s">
        <v>77</v>
      </c>
      <c r="DY6" t="s">
        <v>77</v>
      </c>
      <c r="DZ6" t="s">
        <v>77</v>
      </c>
      <c r="EA6" t="s">
        <v>77</v>
      </c>
      <c r="EB6" t="s">
        <v>77</v>
      </c>
      <c r="EC6" t="s">
        <v>77</v>
      </c>
      <c r="ED6" t="s">
        <v>77</v>
      </c>
      <c r="EE6" t="s">
        <v>77</v>
      </c>
      <c r="EF6" t="s">
        <v>77</v>
      </c>
      <c r="EG6" t="s">
        <v>77</v>
      </c>
      <c r="EH6" t="s">
        <v>77</v>
      </c>
      <c r="EI6" t="s">
        <v>77</v>
      </c>
      <c r="EJ6" t="s">
        <v>77</v>
      </c>
      <c r="EK6" t="s">
        <v>77</v>
      </c>
      <c r="EL6" t="s">
        <v>77</v>
      </c>
      <c r="EM6" s="308" t="s">
        <v>105</v>
      </c>
      <c r="EN6" t="s">
        <v>170</v>
      </c>
      <c r="EO6" t="s">
        <v>77</v>
      </c>
      <c r="EP6" t="s">
        <v>77</v>
      </c>
      <c r="EQ6" t="s">
        <v>77</v>
      </c>
      <c r="ER6" t="s">
        <v>77</v>
      </c>
      <c r="ES6" t="s">
        <v>77</v>
      </c>
      <c r="ET6" t="s">
        <v>77</v>
      </c>
      <c r="EU6" t="s">
        <v>77</v>
      </c>
      <c r="EW6" t="s">
        <v>77</v>
      </c>
      <c r="EX6" s="308" t="s">
        <v>105</v>
      </c>
      <c r="EY6" t="s">
        <v>77</v>
      </c>
      <c r="EZ6" t="s">
        <v>77</v>
      </c>
      <c r="FA6" t="s">
        <v>77</v>
      </c>
      <c r="FB6" t="s">
        <v>77</v>
      </c>
      <c r="FC6" t="s">
        <v>77</v>
      </c>
      <c r="FD6" t="s">
        <v>77</v>
      </c>
      <c r="FE6" t="s">
        <v>77</v>
      </c>
      <c r="FF6" t="s">
        <v>77</v>
      </c>
      <c r="FG6" t="s">
        <v>77</v>
      </c>
      <c r="FH6" t="s">
        <v>77</v>
      </c>
      <c r="FI6" t="s">
        <v>77</v>
      </c>
      <c r="FJ6" t="s">
        <v>77</v>
      </c>
      <c r="FK6" t="s">
        <v>77</v>
      </c>
      <c r="FL6" t="s">
        <v>77</v>
      </c>
      <c r="FM6" t="s">
        <v>77</v>
      </c>
      <c r="FN6" t="s">
        <v>77</v>
      </c>
      <c r="FO6" t="s">
        <v>77</v>
      </c>
      <c r="FP6" t="s">
        <v>77</v>
      </c>
      <c r="FQ6" t="s">
        <v>77</v>
      </c>
      <c r="FR6" t="s">
        <v>77</v>
      </c>
      <c r="FS6" t="s">
        <v>77</v>
      </c>
      <c r="FT6" t="s">
        <v>77</v>
      </c>
      <c r="FU6" t="s">
        <v>77</v>
      </c>
      <c r="FV6" t="s">
        <v>77</v>
      </c>
      <c r="FW6" t="s">
        <v>77</v>
      </c>
      <c r="FX6" t="s">
        <v>77</v>
      </c>
      <c r="FY6" t="s">
        <v>88</v>
      </c>
      <c r="FZ6" t="s">
        <v>90</v>
      </c>
      <c r="GA6" t="s">
        <v>152</v>
      </c>
      <c r="GB6" t="s">
        <v>77</v>
      </c>
      <c r="GC6" t="s">
        <v>153</v>
      </c>
      <c r="GD6" t="s">
        <v>154</v>
      </c>
      <c r="GE6" t="s">
        <v>154</v>
      </c>
      <c r="GF6" t="s">
        <v>94</v>
      </c>
      <c r="GG6" t="s">
        <v>77</v>
      </c>
      <c r="GH6" t="s">
        <v>155</v>
      </c>
      <c r="GI6" t="s">
        <v>96</v>
      </c>
      <c r="GJ6" t="s">
        <v>97</v>
      </c>
      <c r="GK6" t="s">
        <v>672</v>
      </c>
      <c r="GL6" t="s">
        <v>77</v>
      </c>
      <c r="GM6" t="s">
        <v>77</v>
      </c>
      <c r="GN6" t="s">
        <v>77</v>
      </c>
      <c r="GO6" t="s">
        <v>77</v>
      </c>
      <c r="GP6" t="s">
        <v>77</v>
      </c>
      <c r="GQ6">
        <v>0</v>
      </c>
      <c r="GR6">
        <v>0</v>
      </c>
      <c r="GS6" t="s">
        <v>77</v>
      </c>
      <c r="GT6" t="s">
        <v>98</v>
      </c>
      <c r="GU6" t="s">
        <v>100</v>
      </c>
      <c r="GV6" t="s">
        <v>180</v>
      </c>
      <c r="GW6" t="s">
        <v>100</v>
      </c>
      <c r="GX6" t="s">
        <v>77</v>
      </c>
      <c r="GY6" t="s">
        <v>77</v>
      </c>
      <c r="GZ6" t="s">
        <v>77</v>
      </c>
      <c r="HA6" t="s">
        <v>77</v>
      </c>
      <c r="HB6" t="s">
        <v>77</v>
      </c>
      <c r="HC6" t="s">
        <v>77</v>
      </c>
      <c r="HD6" t="s">
        <v>77</v>
      </c>
      <c r="HE6" t="s">
        <v>77</v>
      </c>
      <c r="HF6" t="s">
        <v>77</v>
      </c>
      <c r="HG6" t="s">
        <v>77</v>
      </c>
      <c r="HH6" t="s">
        <v>77</v>
      </c>
      <c r="HI6" t="s">
        <v>77</v>
      </c>
      <c r="HJ6" t="s">
        <v>77</v>
      </c>
      <c r="HK6" t="s">
        <v>100</v>
      </c>
      <c r="HL6" t="s">
        <v>77</v>
      </c>
      <c r="HM6" t="s">
        <v>77</v>
      </c>
      <c r="HN6" t="s">
        <v>77</v>
      </c>
      <c r="HO6" t="s">
        <v>77</v>
      </c>
      <c r="HP6" t="s">
        <v>77</v>
      </c>
      <c r="HQ6" t="s">
        <v>77</v>
      </c>
      <c r="HR6" t="s">
        <v>77</v>
      </c>
      <c r="HS6" t="s">
        <v>77</v>
      </c>
      <c r="HT6" t="s">
        <v>77</v>
      </c>
      <c r="HU6" t="s">
        <v>77</v>
      </c>
      <c r="HV6" t="s">
        <v>77</v>
      </c>
      <c r="HW6" t="s">
        <v>77</v>
      </c>
      <c r="HX6" t="s">
        <v>77</v>
      </c>
      <c r="HZ6" t="s">
        <v>105</v>
      </c>
      <c r="IA6" s="376">
        <v>19</v>
      </c>
      <c r="IB6" t="s">
        <v>798</v>
      </c>
      <c r="IC6">
        <v>0</v>
      </c>
      <c r="ID6">
        <v>1</v>
      </c>
      <c r="IE6">
        <v>1</v>
      </c>
      <c r="IF6">
        <v>0</v>
      </c>
      <c r="IG6">
        <v>0</v>
      </c>
      <c r="IH6">
        <v>0</v>
      </c>
      <c r="II6">
        <v>0</v>
      </c>
      <c r="IJ6">
        <v>0</v>
      </c>
      <c r="IK6">
        <v>0</v>
      </c>
      <c r="IL6">
        <v>0</v>
      </c>
      <c r="IM6" t="s">
        <v>77</v>
      </c>
      <c r="IN6">
        <v>12</v>
      </c>
      <c r="IO6">
        <v>5</v>
      </c>
      <c r="IP6" t="s">
        <v>77</v>
      </c>
      <c r="IQ6" t="s">
        <v>77</v>
      </c>
      <c r="IR6" t="s">
        <v>77</v>
      </c>
      <c r="IS6" t="s">
        <v>77</v>
      </c>
      <c r="IT6" t="s">
        <v>77</v>
      </c>
      <c r="IU6" t="s">
        <v>596</v>
      </c>
      <c r="IV6">
        <v>1</v>
      </c>
      <c r="IW6">
        <v>1</v>
      </c>
      <c r="IX6">
        <v>0</v>
      </c>
      <c r="IY6">
        <v>0</v>
      </c>
      <c r="IZ6">
        <v>1</v>
      </c>
      <c r="JA6">
        <v>0</v>
      </c>
      <c r="JB6">
        <v>1</v>
      </c>
      <c r="JC6">
        <v>0</v>
      </c>
      <c r="JD6">
        <v>0</v>
      </c>
      <c r="JE6">
        <v>0</v>
      </c>
      <c r="JF6">
        <v>4</v>
      </c>
      <c r="JG6">
        <v>15</v>
      </c>
      <c r="JH6" t="s">
        <v>77</v>
      </c>
      <c r="JI6" t="s">
        <v>77</v>
      </c>
      <c r="JJ6">
        <v>1</v>
      </c>
      <c r="JK6" t="s">
        <v>77</v>
      </c>
      <c r="JL6">
        <v>1</v>
      </c>
      <c r="JM6" t="s">
        <v>77</v>
      </c>
      <c r="JN6" t="s">
        <v>799</v>
      </c>
      <c r="JO6">
        <v>1</v>
      </c>
      <c r="JP6">
        <v>0</v>
      </c>
      <c r="JQ6">
        <v>0</v>
      </c>
      <c r="JR6">
        <v>1</v>
      </c>
      <c r="JS6">
        <v>0</v>
      </c>
      <c r="JT6">
        <v>0</v>
      </c>
      <c r="JU6">
        <v>0</v>
      </c>
      <c r="JV6">
        <v>0</v>
      </c>
      <c r="JW6">
        <v>0</v>
      </c>
      <c r="JX6">
        <v>0</v>
      </c>
      <c r="JY6">
        <v>0</v>
      </c>
      <c r="JZ6">
        <v>0</v>
      </c>
      <c r="KA6">
        <v>0</v>
      </c>
      <c r="KB6">
        <v>35</v>
      </c>
      <c r="KC6" t="s">
        <v>77</v>
      </c>
      <c r="KD6" t="s">
        <v>77</v>
      </c>
      <c r="KE6">
        <v>24</v>
      </c>
      <c r="KF6" t="s">
        <v>77</v>
      </c>
      <c r="KG6" t="s">
        <v>77</v>
      </c>
      <c r="KH6" t="s">
        <v>77</v>
      </c>
      <c r="KI6" t="s">
        <v>77</v>
      </c>
      <c r="KJ6" t="s">
        <v>77</v>
      </c>
      <c r="KK6" t="s">
        <v>77</v>
      </c>
      <c r="KL6" t="s">
        <v>77</v>
      </c>
      <c r="KM6" t="s">
        <v>677</v>
      </c>
      <c r="KN6">
        <v>0</v>
      </c>
      <c r="KO6">
        <v>0</v>
      </c>
      <c r="KP6">
        <v>0</v>
      </c>
      <c r="KQ6">
        <v>0</v>
      </c>
      <c r="KR6">
        <v>0</v>
      </c>
      <c r="KS6">
        <v>0</v>
      </c>
      <c r="KT6">
        <v>0</v>
      </c>
      <c r="KU6">
        <v>1</v>
      </c>
      <c r="KV6">
        <v>0</v>
      </c>
      <c r="KW6">
        <v>0</v>
      </c>
      <c r="KX6">
        <v>0</v>
      </c>
      <c r="KY6" t="s">
        <v>77</v>
      </c>
      <c r="KZ6" t="s">
        <v>77</v>
      </c>
      <c r="LA6" t="s">
        <v>77</v>
      </c>
      <c r="LB6" t="s">
        <v>77</v>
      </c>
      <c r="LC6" t="s">
        <v>77</v>
      </c>
      <c r="LD6" t="s">
        <v>77</v>
      </c>
      <c r="LE6" t="s">
        <v>77</v>
      </c>
      <c r="LF6">
        <v>3</v>
      </c>
      <c r="LG6" t="s">
        <v>77</v>
      </c>
      <c r="LH6" t="s">
        <v>597</v>
      </c>
      <c r="LI6">
        <v>1</v>
      </c>
      <c r="LJ6">
        <v>0</v>
      </c>
      <c r="LK6">
        <v>0</v>
      </c>
      <c r="LL6">
        <v>0</v>
      </c>
      <c r="LM6">
        <v>0</v>
      </c>
      <c r="LN6">
        <v>0</v>
      </c>
      <c r="LO6">
        <v>0</v>
      </c>
      <c r="LP6">
        <v>0</v>
      </c>
      <c r="LQ6">
        <v>0</v>
      </c>
      <c r="LR6" t="s">
        <v>77</v>
      </c>
      <c r="LS6" t="s">
        <v>598</v>
      </c>
      <c r="LT6">
        <v>1</v>
      </c>
      <c r="LU6">
        <v>0</v>
      </c>
      <c r="LV6">
        <v>0</v>
      </c>
      <c r="LW6">
        <v>1</v>
      </c>
      <c r="LX6">
        <v>0</v>
      </c>
      <c r="LY6">
        <v>0</v>
      </c>
      <c r="LZ6">
        <v>3</v>
      </c>
      <c r="MA6" t="s">
        <v>77</v>
      </c>
      <c r="MB6" t="s">
        <v>77</v>
      </c>
      <c r="MC6">
        <v>1</v>
      </c>
      <c r="MD6" t="s">
        <v>683</v>
      </c>
      <c r="ME6">
        <v>0</v>
      </c>
      <c r="MF6">
        <v>0</v>
      </c>
      <c r="MG6">
        <v>0</v>
      </c>
      <c r="MH6">
        <v>0</v>
      </c>
      <c r="MI6">
        <v>1</v>
      </c>
      <c r="MJ6">
        <v>0</v>
      </c>
      <c r="MK6">
        <v>0</v>
      </c>
      <c r="ML6">
        <v>0</v>
      </c>
      <c r="MM6">
        <v>0</v>
      </c>
      <c r="MN6" t="s">
        <v>77</v>
      </c>
      <c r="MO6" t="s">
        <v>77</v>
      </c>
      <c r="MP6" t="s">
        <v>77</v>
      </c>
      <c r="MQ6" t="s">
        <v>77</v>
      </c>
      <c r="MR6" t="s">
        <v>77</v>
      </c>
      <c r="MS6" t="s">
        <v>77</v>
      </c>
      <c r="MT6" t="s">
        <v>77</v>
      </c>
      <c r="MU6" t="s">
        <v>77</v>
      </c>
      <c r="MV6" t="s">
        <v>77</v>
      </c>
      <c r="MW6" t="s">
        <v>77</v>
      </c>
      <c r="MX6" t="s">
        <v>77</v>
      </c>
      <c r="MY6" t="s">
        <v>77</v>
      </c>
      <c r="MZ6" t="s">
        <v>77</v>
      </c>
      <c r="NA6" t="s">
        <v>77</v>
      </c>
      <c r="NB6" t="s">
        <v>77</v>
      </c>
      <c r="NC6" t="s">
        <v>77</v>
      </c>
      <c r="ND6" t="s">
        <v>77</v>
      </c>
      <c r="NE6" t="s">
        <v>77</v>
      </c>
      <c r="NF6" t="s">
        <v>77</v>
      </c>
      <c r="NG6" t="s">
        <v>77</v>
      </c>
      <c r="NH6" t="s">
        <v>77</v>
      </c>
      <c r="NI6" t="s">
        <v>77</v>
      </c>
      <c r="NJ6" t="s">
        <v>77</v>
      </c>
      <c r="NK6" t="s">
        <v>77</v>
      </c>
      <c r="NL6" t="s">
        <v>77</v>
      </c>
      <c r="NM6" t="s">
        <v>77</v>
      </c>
      <c r="NN6" t="s">
        <v>77</v>
      </c>
      <c r="NO6" t="s">
        <v>77</v>
      </c>
      <c r="NP6" t="s">
        <v>77</v>
      </c>
      <c r="NQ6" t="s">
        <v>77</v>
      </c>
      <c r="NR6" t="s">
        <v>77</v>
      </c>
      <c r="NS6" t="s">
        <v>77</v>
      </c>
      <c r="NT6" t="s">
        <v>77</v>
      </c>
      <c r="NU6" t="s">
        <v>77</v>
      </c>
      <c r="NV6" t="s">
        <v>77</v>
      </c>
      <c r="NW6" t="s">
        <v>77</v>
      </c>
      <c r="NX6" t="s">
        <v>77</v>
      </c>
      <c r="NY6" t="s">
        <v>77</v>
      </c>
      <c r="NZ6" t="s">
        <v>77</v>
      </c>
      <c r="OA6" t="s">
        <v>77</v>
      </c>
      <c r="OB6" t="s">
        <v>683</v>
      </c>
      <c r="OC6">
        <v>0</v>
      </c>
      <c r="OD6">
        <v>0</v>
      </c>
      <c r="OE6">
        <v>0</v>
      </c>
      <c r="OF6">
        <v>0</v>
      </c>
      <c r="OG6">
        <v>1</v>
      </c>
      <c r="OH6">
        <v>0</v>
      </c>
      <c r="OI6">
        <v>0</v>
      </c>
      <c r="OJ6">
        <v>0</v>
      </c>
      <c r="OK6">
        <v>0</v>
      </c>
      <c r="OL6" t="s">
        <v>77</v>
      </c>
      <c r="OM6" t="s">
        <v>77</v>
      </c>
      <c r="ON6" t="s">
        <v>77</v>
      </c>
      <c r="OO6" t="s">
        <v>77</v>
      </c>
      <c r="OP6" t="s">
        <v>77</v>
      </c>
      <c r="OQ6" t="s">
        <v>77</v>
      </c>
      <c r="OR6" t="s">
        <v>77</v>
      </c>
      <c r="OS6" t="s">
        <v>77</v>
      </c>
      <c r="OT6" t="s">
        <v>77</v>
      </c>
      <c r="OU6" t="s">
        <v>77</v>
      </c>
      <c r="OV6" t="s">
        <v>77</v>
      </c>
      <c r="OW6" t="s">
        <v>77</v>
      </c>
      <c r="OX6" t="s">
        <v>77</v>
      </c>
      <c r="OY6" t="s">
        <v>77</v>
      </c>
      <c r="OZ6" t="s">
        <v>77</v>
      </c>
      <c r="PA6" t="s">
        <v>77</v>
      </c>
      <c r="PB6" t="s">
        <v>77</v>
      </c>
      <c r="PC6" t="s">
        <v>77</v>
      </c>
      <c r="PD6" t="s">
        <v>77</v>
      </c>
      <c r="PE6" t="s">
        <v>77</v>
      </c>
      <c r="PF6" t="s">
        <v>686</v>
      </c>
      <c r="PG6">
        <v>1</v>
      </c>
      <c r="PH6">
        <v>0</v>
      </c>
      <c r="PI6">
        <v>0</v>
      </c>
      <c r="PJ6">
        <v>0</v>
      </c>
      <c r="PK6">
        <v>0</v>
      </c>
      <c r="PL6">
        <v>0</v>
      </c>
      <c r="PM6" t="s">
        <v>686</v>
      </c>
      <c r="PN6">
        <v>1</v>
      </c>
      <c r="PO6">
        <v>0</v>
      </c>
      <c r="PP6">
        <v>0</v>
      </c>
      <c r="PQ6">
        <v>0</v>
      </c>
      <c r="PR6">
        <v>0</v>
      </c>
      <c r="PS6">
        <v>0</v>
      </c>
      <c r="PT6" t="s">
        <v>77</v>
      </c>
      <c r="PU6" t="s">
        <v>77</v>
      </c>
      <c r="PV6" t="s">
        <v>77</v>
      </c>
      <c r="PW6" t="s">
        <v>77</v>
      </c>
      <c r="PX6" t="s">
        <v>77</v>
      </c>
      <c r="PY6" t="s">
        <v>77</v>
      </c>
      <c r="PZ6" t="s">
        <v>77</v>
      </c>
      <c r="QA6" t="s">
        <v>77</v>
      </c>
      <c r="QB6" t="s">
        <v>77</v>
      </c>
      <c r="QC6" t="s">
        <v>77</v>
      </c>
      <c r="QD6" t="s">
        <v>77</v>
      </c>
      <c r="QE6" t="s">
        <v>77</v>
      </c>
      <c r="QF6" t="s">
        <v>77</v>
      </c>
      <c r="QG6" t="s">
        <v>77</v>
      </c>
      <c r="QH6">
        <v>0</v>
      </c>
      <c r="QI6">
        <v>0</v>
      </c>
      <c r="QJ6">
        <v>0</v>
      </c>
      <c r="QK6">
        <v>0</v>
      </c>
      <c r="QL6">
        <v>0</v>
      </c>
      <c r="QM6" t="s">
        <v>77</v>
      </c>
      <c r="QN6" t="s">
        <v>77</v>
      </c>
      <c r="QO6">
        <v>235906673</v>
      </c>
      <c r="QQ6">
        <v>44525.89739583333</v>
      </c>
      <c r="QR6" t="s">
        <v>77</v>
      </c>
      <c r="QS6" t="s">
        <v>77</v>
      </c>
      <c r="QT6" t="s">
        <v>101</v>
      </c>
      <c r="QU6" t="s">
        <v>102</v>
      </c>
      <c r="QV6" t="s">
        <v>77</v>
      </c>
      <c r="QW6">
        <v>5</v>
      </c>
      <c r="QX6" s="313" t="str">
        <f t="shared" si="0"/>
        <v/>
      </c>
      <c r="QY6" s="375">
        <f t="shared" si="1"/>
        <v>8.2105263157894743</v>
      </c>
      <c r="QZ6" s="375">
        <f t="shared" si="2"/>
        <v>3.0263157894736841</v>
      </c>
      <c r="RA6" s="375" t="str">
        <f t="shared" si="3"/>
        <v/>
      </c>
      <c r="RB6" s="313" t="str">
        <f t="shared" si="4"/>
        <v/>
      </c>
      <c r="RC6" s="313" t="str">
        <f t="shared" si="5"/>
        <v/>
      </c>
      <c r="RD6" s="375" t="str">
        <f t="shared" si="6"/>
        <v/>
      </c>
      <c r="RE6" s="313" t="str">
        <f t="shared" si="7"/>
        <v/>
      </c>
      <c r="RF6" t="s">
        <v>105</v>
      </c>
    </row>
    <row r="7" spans="1:474">
      <c r="A7" t="s">
        <v>800</v>
      </c>
      <c r="B7" s="272">
        <v>44525</v>
      </c>
      <c r="C7" t="s">
        <v>165</v>
      </c>
      <c r="D7" t="s">
        <v>560</v>
      </c>
      <c r="E7" t="s">
        <v>105</v>
      </c>
      <c r="F7" t="s">
        <v>166</v>
      </c>
      <c r="G7" t="s">
        <v>166</v>
      </c>
      <c r="H7" t="s">
        <v>167</v>
      </c>
      <c r="I7" t="s">
        <v>167</v>
      </c>
      <c r="J7" t="s">
        <v>168</v>
      </c>
      <c r="K7" t="s">
        <v>77</v>
      </c>
      <c r="L7" t="s">
        <v>169</v>
      </c>
      <c r="M7" t="s">
        <v>169</v>
      </c>
      <c r="N7" t="s">
        <v>169</v>
      </c>
      <c r="O7" t="s">
        <v>170</v>
      </c>
      <c r="P7" t="s">
        <v>87</v>
      </c>
      <c r="Q7" t="s">
        <v>89</v>
      </c>
      <c r="R7" t="s">
        <v>77</v>
      </c>
      <c r="S7" s="239" t="s">
        <v>77</v>
      </c>
      <c r="T7" s="239" t="s">
        <v>77</v>
      </c>
      <c r="U7" s="239" t="s">
        <v>77</v>
      </c>
      <c r="V7" s="239" t="s">
        <v>77</v>
      </c>
      <c r="W7" s="239" t="s">
        <v>77</v>
      </c>
      <c r="X7" t="s">
        <v>77</v>
      </c>
      <c r="Y7" t="s">
        <v>77</v>
      </c>
      <c r="Z7" t="s">
        <v>77</v>
      </c>
      <c r="AA7" t="s">
        <v>77</v>
      </c>
      <c r="AB7" t="s">
        <v>77</v>
      </c>
      <c r="AC7" t="s">
        <v>77</v>
      </c>
      <c r="AD7" t="s">
        <v>77</v>
      </c>
      <c r="AE7" t="s">
        <v>77</v>
      </c>
      <c r="AF7" t="s">
        <v>77</v>
      </c>
      <c r="AG7">
        <v>0</v>
      </c>
      <c r="AH7" t="s">
        <v>77</v>
      </c>
      <c r="AI7" t="s">
        <v>77</v>
      </c>
      <c r="AJ7" t="s">
        <v>77</v>
      </c>
      <c r="AK7" t="s">
        <v>77</v>
      </c>
      <c r="AL7" t="s">
        <v>77</v>
      </c>
      <c r="AM7" t="s">
        <v>77</v>
      </c>
      <c r="AN7" t="s">
        <v>77</v>
      </c>
      <c r="AO7" t="s">
        <v>77</v>
      </c>
      <c r="AP7" t="s">
        <v>77</v>
      </c>
      <c r="AQ7" t="s">
        <v>77</v>
      </c>
      <c r="AR7" t="s">
        <v>77</v>
      </c>
      <c r="AS7" t="s">
        <v>77</v>
      </c>
      <c r="AT7" t="s">
        <v>77</v>
      </c>
      <c r="AU7" t="s">
        <v>77</v>
      </c>
      <c r="AV7" t="s">
        <v>77</v>
      </c>
      <c r="AW7" t="s">
        <v>77</v>
      </c>
      <c r="AX7" t="s">
        <v>77</v>
      </c>
      <c r="AY7" t="s">
        <v>77</v>
      </c>
      <c r="AZ7" t="s">
        <v>77</v>
      </c>
      <c r="BA7" t="s">
        <v>77</v>
      </c>
      <c r="BB7" t="s">
        <v>77</v>
      </c>
      <c r="BC7" t="s">
        <v>77</v>
      </c>
      <c r="BD7" t="s">
        <v>77</v>
      </c>
      <c r="BE7" t="s">
        <v>77</v>
      </c>
      <c r="BF7" t="s">
        <v>77</v>
      </c>
      <c r="BG7" t="s">
        <v>77</v>
      </c>
      <c r="BH7" t="s">
        <v>77</v>
      </c>
      <c r="BI7" t="s">
        <v>77</v>
      </c>
      <c r="BJ7" t="s">
        <v>77</v>
      </c>
      <c r="BK7" t="s">
        <v>77</v>
      </c>
      <c r="BL7" t="s">
        <v>77</v>
      </c>
      <c r="BN7" t="s">
        <v>77</v>
      </c>
      <c r="BO7" t="s">
        <v>77</v>
      </c>
      <c r="BP7" t="s">
        <v>77</v>
      </c>
      <c r="BQ7" t="s">
        <v>77</v>
      </c>
      <c r="BR7" t="s">
        <v>77</v>
      </c>
      <c r="BS7" t="s">
        <v>77</v>
      </c>
      <c r="BT7" t="s">
        <v>77</v>
      </c>
      <c r="BU7" t="s">
        <v>77</v>
      </c>
      <c r="BV7" t="s">
        <v>77</v>
      </c>
      <c r="BW7" t="s">
        <v>77</v>
      </c>
      <c r="BX7" t="s">
        <v>77</v>
      </c>
      <c r="BY7" t="s">
        <v>77</v>
      </c>
      <c r="BZ7" t="s">
        <v>77</v>
      </c>
      <c r="CA7" t="s">
        <v>77</v>
      </c>
      <c r="CB7" t="s">
        <v>77</v>
      </c>
      <c r="CC7" t="s">
        <v>77</v>
      </c>
      <c r="CD7" t="s">
        <v>77</v>
      </c>
      <c r="CE7" t="s">
        <v>77</v>
      </c>
      <c r="CF7" t="s">
        <v>77</v>
      </c>
      <c r="CG7" t="s">
        <v>77</v>
      </c>
      <c r="CH7" t="s">
        <v>77</v>
      </c>
      <c r="CI7" t="s">
        <v>77</v>
      </c>
      <c r="CJ7" t="s">
        <v>77</v>
      </c>
      <c r="CK7" t="s">
        <v>77</v>
      </c>
      <c r="CL7" t="s">
        <v>77</v>
      </c>
      <c r="CM7" t="s">
        <v>77</v>
      </c>
      <c r="CN7" t="s">
        <v>77</v>
      </c>
      <c r="CO7" t="s">
        <v>77</v>
      </c>
      <c r="CP7" t="s">
        <v>77</v>
      </c>
      <c r="CQ7" t="s">
        <v>77</v>
      </c>
      <c r="CR7" t="s">
        <v>77</v>
      </c>
      <c r="CS7" t="s">
        <v>77</v>
      </c>
      <c r="CT7" t="s">
        <v>77</v>
      </c>
      <c r="CU7" t="s">
        <v>77</v>
      </c>
      <c r="CV7" t="s">
        <v>77</v>
      </c>
      <c r="CW7" t="s">
        <v>77</v>
      </c>
      <c r="CX7" t="s">
        <v>77</v>
      </c>
      <c r="CY7" t="s">
        <v>77</v>
      </c>
      <c r="CZ7" s="308" t="s">
        <v>105</v>
      </c>
      <c r="DA7" t="s">
        <v>170</v>
      </c>
      <c r="DB7" t="s">
        <v>77</v>
      </c>
      <c r="DC7" t="s">
        <v>77</v>
      </c>
      <c r="DD7" t="s">
        <v>77</v>
      </c>
      <c r="DE7" t="s">
        <v>77</v>
      </c>
      <c r="DF7" t="s">
        <v>77</v>
      </c>
      <c r="DG7" t="s">
        <v>77</v>
      </c>
      <c r="DH7" t="s">
        <v>77</v>
      </c>
      <c r="DK7" t="s">
        <v>77</v>
      </c>
      <c r="DL7" t="s">
        <v>77</v>
      </c>
      <c r="DM7" t="s">
        <v>77</v>
      </c>
      <c r="DN7" t="s">
        <v>77</v>
      </c>
      <c r="DO7" t="s">
        <v>77</v>
      </c>
      <c r="DP7" t="s">
        <v>77</v>
      </c>
      <c r="DQ7" t="s">
        <v>77</v>
      </c>
      <c r="DR7" t="s">
        <v>77</v>
      </c>
      <c r="DS7" t="s">
        <v>77</v>
      </c>
      <c r="DT7" t="s">
        <v>77</v>
      </c>
      <c r="DU7" t="s">
        <v>77</v>
      </c>
      <c r="DV7" t="s">
        <v>77</v>
      </c>
      <c r="DW7" t="s">
        <v>77</v>
      </c>
      <c r="DX7" t="s">
        <v>77</v>
      </c>
      <c r="DY7" t="s">
        <v>77</v>
      </c>
      <c r="DZ7" t="s">
        <v>77</v>
      </c>
      <c r="EA7" t="s">
        <v>77</v>
      </c>
      <c r="EB7" t="s">
        <v>77</v>
      </c>
      <c r="EC7" t="s">
        <v>77</v>
      </c>
      <c r="ED7" t="s">
        <v>77</v>
      </c>
      <c r="EE7" t="s">
        <v>77</v>
      </c>
      <c r="EF7" t="s">
        <v>77</v>
      </c>
      <c r="EG7" t="s">
        <v>77</v>
      </c>
      <c r="EH7" t="s">
        <v>77</v>
      </c>
      <c r="EI7" t="s">
        <v>77</v>
      </c>
      <c r="EJ7" t="s">
        <v>77</v>
      </c>
      <c r="EK7" t="s">
        <v>77</v>
      </c>
      <c r="EL7" t="s">
        <v>77</v>
      </c>
      <c r="EM7" s="308" t="s">
        <v>105</v>
      </c>
      <c r="EN7" t="s">
        <v>170</v>
      </c>
      <c r="EO7" t="s">
        <v>77</v>
      </c>
      <c r="EP7" t="s">
        <v>77</v>
      </c>
      <c r="EQ7" t="s">
        <v>77</v>
      </c>
      <c r="ER7" t="s">
        <v>77</v>
      </c>
      <c r="ES7" t="s">
        <v>77</v>
      </c>
      <c r="ET7" t="s">
        <v>77</v>
      </c>
      <c r="EU7" t="s">
        <v>77</v>
      </c>
      <c r="EW7" t="s">
        <v>77</v>
      </c>
      <c r="EX7" s="308" t="s">
        <v>105</v>
      </c>
      <c r="EY7" t="s">
        <v>77</v>
      </c>
      <c r="EZ7" t="s">
        <v>77</v>
      </c>
      <c r="FA7" t="s">
        <v>77</v>
      </c>
      <c r="FB7" t="s">
        <v>77</v>
      </c>
      <c r="FC7" t="s">
        <v>77</v>
      </c>
      <c r="FD7" t="s">
        <v>77</v>
      </c>
      <c r="FE7" t="s">
        <v>77</v>
      </c>
      <c r="FF7" t="s">
        <v>77</v>
      </c>
      <c r="FG7" t="s">
        <v>77</v>
      </c>
      <c r="FH7" t="s">
        <v>77</v>
      </c>
      <c r="FI7" t="s">
        <v>77</v>
      </c>
      <c r="FJ7" t="s">
        <v>77</v>
      </c>
      <c r="FK7" t="s">
        <v>77</v>
      </c>
      <c r="FL7" t="s">
        <v>77</v>
      </c>
      <c r="FM7" t="s">
        <v>77</v>
      </c>
      <c r="FN7" t="s">
        <v>77</v>
      </c>
      <c r="FO7" t="s">
        <v>77</v>
      </c>
      <c r="FP7" t="s">
        <v>77</v>
      </c>
      <c r="FQ7" t="s">
        <v>77</v>
      </c>
      <c r="FR7" t="s">
        <v>77</v>
      </c>
      <c r="FS7" t="s">
        <v>77</v>
      </c>
      <c r="FT7" t="s">
        <v>77</v>
      </c>
      <c r="FU7" t="s">
        <v>77</v>
      </c>
      <c r="FV7" t="s">
        <v>77</v>
      </c>
      <c r="FW7" t="s">
        <v>77</v>
      </c>
      <c r="FX7" t="s">
        <v>77</v>
      </c>
      <c r="FY7" t="s">
        <v>88</v>
      </c>
      <c r="FZ7" t="s">
        <v>90</v>
      </c>
      <c r="GA7" t="s">
        <v>152</v>
      </c>
      <c r="GB7" t="s">
        <v>77</v>
      </c>
      <c r="GC7" t="s">
        <v>153</v>
      </c>
      <c r="GD7" t="s">
        <v>154</v>
      </c>
      <c r="GE7" t="s">
        <v>154</v>
      </c>
      <c r="GF7" t="s">
        <v>94</v>
      </c>
      <c r="GG7" t="s">
        <v>77</v>
      </c>
      <c r="GH7" t="s">
        <v>155</v>
      </c>
      <c r="GI7" t="s">
        <v>96</v>
      </c>
      <c r="GJ7" t="s">
        <v>97</v>
      </c>
      <c r="GK7" t="s">
        <v>672</v>
      </c>
      <c r="GL7" t="s">
        <v>77</v>
      </c>
      <c r="GM7" t="s">
        <v>77</v>
      </c>
      <c r="GN7" t="s">
        <v>77</v>
      </c>
      <c r="GO7" t="s">
        <v>77</v>
      </c>
      <c r="GP7" t="s">
        <v>77</v>
      </c>
      <c r="GQ7">
        <v>0</v>
      </c>
      <c r="GR7">
        <v>0</v>
      </c>
      <c r="GS7" t="s">
        <v>77</v>
      </c>
      <c r="GT7" t="s">
        <v>98</v>
      </c>
      <c r="GU7" t="s">
        <v>100</v>
      </c>
      <c r="GV7" t="s">
        <v>116</v>
      </c>
      <c r="GW7" t="s">
        <v>100</v>
      </c>
      <c r="GX7" t="s">
        <v>77</v>
      </c>
      <c r="GY7" t="s">
        <v>77</v>
      </c>
      <c r="GZ7" t="s">
        <v>77</v>
      </c>
      <c r="HA7" t="s">
        <v>77</v>
      </c>
      <c r="HB7" t="s">
        <v>77</v>
      </c>
      <c r="HC7" t="s">
        <v>77</v>
      </c>
      <c r="HD7" t="s">
        <v>77</v>
      </c>
      <c r="HE7" t="s">
        <v>77</v>
      </c>
      <c r="HF7" t="s">
        <v>77</v>
      </c>
      <c r="HG7" t="s">
        <v>77</v>
      </c>
      <c r="HH7" t="s">
        <v>77</v>
      </c>
      <c r="HI7" t="s">
        <v>77</v>
      </c>
      <c r="HJ7" t="s">
        <v>77</v>
      </c>
      <c r="HK7" t="s">
        <v>100</v>
      </c>
      <c r="HL7" t="s">
        <v>77</v>
      </c>
      <c r="HM7" t="s">
        <v>77</v>
      </c>
      <c r="HN7" t="s">
        <v>77</v>
      </c>
      <c r="HO7" t="s">
        <v>77</v>
      </c>
      <c r="HP7" t="s">
        <v>77</v>
      </c>
      <c r="HQ7" t="s">
        <v>77</v>
      </c>
      <c r="HR7" t="s">
        <v>77</v>
      </c>
      <c r="HS7" t="s">
        <v>77</v>
      </c>
      <c r="HT7" t="s">
        <v>77</v>
      </c>
      <c r="HU7" t="s">
        <v>77</v>
      </c>
      <c r="HV7" t="s">
        <v>77</v>
      </c>
      <c r="HW7" t="s">
        <v>77</v>
      </c>
      <c r="HX7" t="s">
        <v>77</v>
      </c>
      <c r="HZ7" t="s">
        <v>105</v>
      </c>
      <c r="IA7" s="376">
        <v>5</v>
      </c>
      <c r="IB7" t="s">
        <v>242</v>
      </c>
      <c r="IC7">
        <v>0</v>
      </c>
      <c r="ID7">
        <v>1</v>
      </c>
      <c r="IE7">
        <v>0</v>
      </c>
      <c r="IF7">
        <v>0</v>
      </c>
      <c r="IG7">
        <v>0</v>
      </c>
      <c r="IH7">
        <v>0</v>
      </c>
      <c r="II7">
        <v>0</v>
      </c>
      <c r="IJ7">
        <v>0</v>
      </c>
      <c r="IK7">
        <v>0</v>
      </c>
      <c r="IL7">
        <v>0</v>
      </c>
      <c r="IM7" t="s">
        <v>77</v>
      </c>
      <c r="IN7">
        <v>8</v>
      </c>
      <c r="IO7" t="s">
        <v>77</v>
      </c>
      <c r="IP7" t="s">
        <v>77</v>
      </c>
      <c r="IQ7" t="s">
        <v>77</v>
      </c>
      <c r="IR7" t="s">
        <v>77</v>
      </c>
      <c r="IS7" t="s">
        <v>77</v>
      </c>
      <c r="IT7" t="s">
        <v>77</v>
      </c>
      <c r="IU7" t="s">
        <v>801</v>
      </c>
      <c r="IV7">
        <v>1</v>
      </c>
      <c r="IW7">
        <v>0</v>
      </c>
      <c r="IX7">
        <v>0</v>
      </c>
      <c r="IY7">
        <v>0</v>
      </c>
      <c r="IZ7">
        <v>1</v>
      </c>
      <c r="JA7">
        <v>1</v>
      </c>
      <c r="JB7">
        <v>1</v>
      </c>
      <c r="JC7">
        <v>0</v>
      </c>
      <c r="JD7">
        <v>0</v>
      </c>
      <c r="JE7">
        <v>0</v>
      </c>
      <c r="JF7">
        <v>1</v>
      </c>
      <c r="JG7" t="s">
        <v>77</v>
      </c>
      <c r="JH7" t="s">
        <v>77</v>
      </c>
      <c r="JI7" t="s">
        <v>77</v>
      </c>
      <c r="JJ7">
        <v>1</v>
      </c>
      <c r="JK7">
        <v>6</v>
      </c>
      <c r="JL7">
        <v>1</v>
      </c>
      <c r="JM7" t="s">
        <v>77</v>
      </c>
      <c r="JN7" t="s">
        <v>606</v>
      </c>
      <c r="JO7">
        <v>1</v>
      </c>
      <c r="JP7">
        <v>0</v>
      </c>
      <c r="JQ7">
        <v>0</v>
      </c>
      <c r="JR7">
        <v>0</v>
      </c>
      <c r="JS7">
        <v>0</v>
      </c>
      <c r="JT7">
        <v>0</v>
      </c>
      <c r="JU7">
        <v>0</v>
      </c>
      <c r="JV7">
        <v>0</v>
      </c>
      <c r="JW7">
        <v>0</v>
      </c>
      <c r="JX7">
        <v>0</v>
      </c>
      <c r="JY7">
        <v>0</v>
      </c>
      <c r="JZ7">
        <v>0</v>
      </c>
      <c r="KA7">
        <v>0</v>
      </c>
      <c r="KB7">
        <v>20</v>
      </c>
      <c r="KC7" t="s">
        <v>77</v>
      </c>
      <c r="KD7" t="s">
        <v>77</v>
      </c>
      <c r="KE7" t="s">
        <v>77</v>
      </c>
      <c r="KF7" t="s">
        <v>77</v>
      </c>
      <c r="KG7" t="s">
        <v>77</v>
      </c>
      <c r="KH7" t="s">
        <v>77</v>
      </c>
      <c r="KI7" t="s">
        <v>77</v>
      </c>
      <c r="KJ7" t="s">
        <v>77</v>
      </c>
      <c r="KK7" t="s">
        <v>77</v>
      </c>
      <c r="KL7" t="s">
        <v>77</v>
      </c>
      <c r="KM7" t="s">
        <v>449</v>
      </c>
      <c r="KN7">
        <v>0</v>
      </c>
      <c r="KO7">
        <v>0</v>
      </c>
      <c r="KP7">
        <v>0</v>
      </c>
      <c r="KQ7">
        <v>0</v>
      </c>
      <c r="KR7">
        <v>0</v>
      </c>
      <c r="KS7">
        <v>0</v>
      </c>
      <c r="KT7">
        <v>0</v>
      </c>
      <c r="KU7">
        <v>0</v>
      </c>
      <c r="KV7">
        <v>0</v>
      </c>
      <c r="KW7">
        <v>0</v>
      </c>
      <c r="KX7">
        <v>1</v>
      </c>
      <c r="KY7" t="s">
        <v>77</v>
      </c>
      <c r="KZ7" t="s">
        <v>77</v>
      </c>
      <c r="LA7" t="s">
        <v>77</v>
      </c>
      <c r="LB7" t="s">
        <v>77</v>
      </c>
      <c r="LC7" t="s">
        <v>77</v>
      </c>
      <c r="LD7" t="s">
        <v>77</v>
      </c>
      <c r="LE7" t="s">
        <v>77</v>
      </c>
      <c r="LF7" t="s">
        <v>77</v>
      </c>
      <c r="LG7" t="s">
        <v>77</v>
      </c>
      <c r="LH7" t="s">
        <v>802</v>
      </c>
      <c r="LI7">
        <v>0</v>
      </c>
      <c r="LJ7">
        <v>1</v>
      </c>
      <c r="LK7">
        <v>0</v>
      </c>
      <c r="LL7">
        <v>0</v>
      </c>
      <c r="LM7">
        <v>0</v>
      </c>
      <c r="LN7">
        <v>0</v>
      </c>
      <c r="LO7">
        <v>0</v>
      </c>
      <c r="LP7">
        <v>0</v>
      </c>
      <c r="LQ7">
        <v>0</v>
      </c>
      <c r="LR7" t="s">
        <v>77</v>
      </c>
      <c r="LS7" t="s">
        <v>803</v>
      </c>
      <c r="LT7">
        <v>1</v>
      </c>
      <c r="LU7">
        <v>0</v>
      </c>
      <c r="LV7">
        <v>0</v>
      </c>
      <c r="LW7">
        <v>1</v>
      </c>
      <c r="LX7">
        <v>0</v>
      </c>
      <c r="LY7">
        <v>0</v>
      </c>
      <c r="LZ7">
        <v>2</v>
      </c>
      <c r="MA7" t="s">
        <v>77</v>
      </c>
      <c r="MB7" t="s">
        <v>77</v>
      </c>
      <c r="MC7">
        <v>1</v>
      </c>
      <c r="MD7" t="s">
        <v>449</v>
      </c>
      <c r="ME7">
        <v>0</v>
      </c>
      <c r="MF7">
        <v>0</v>
      </c>
      <c r="MG7">
        <v>0</v>
      </c>
      <c r="MH7">
        <v>0</v>
      </c>
      <c r="MI7">
        <v>0</v>
      </c>
      <c r="MJ7">
        <v>0</v>
      </c>
      <c r="MK7">
        <v>0</v>
      </c>
      <c r="ML7">
        <v>0</v>
      </c>
      <c r="MM7">
        <v>1</v>
      </c>
      <c r="MN7" t="s">
        <v>77</v>
      </c>
      <c r="MO7" t="s">
        <v>77</v>
      </c>
      <c r="MP7" t="s">
        <v>77</v>
      </c>
      <c r="MQ7" t="s">
        <v>77</v>
      </c>
      <c r="MR7" t="s">
        <v>77</v>
      </c>
      <c r="MS7" t="s">
        <v>77</v>
      </c>
      <c r="MT7" t="s">
        <v>77</v>
      </c>
      <c r="MU7" t="s">
        <v>77</v>
      </c>
      <c r="MV7" t="s">
        <v>77</v>
      </c>
      <c r="MW7" t="s">
        <v>77</v>
      </c>
      <c r="MX7" t="s">
        <v>77</v>
      </c>
      <c r="MY7" t="s">
        <v>77</v>
      </c>
      <c r="MZ7" t="s">
        <v>77</v>
      </c>
      <c r="NA7" t="s">
        <v>77</v>
      </c>
      <c r="NB7" t="s">
        <v>77</v>
      </c>
      <c r="NC7" t="s">
        <v>77</v>
      </c>
      <c r="ND7" t="s">
        <v>77</v>
      </c>
      <c r="NE7" t="s">
        <v>77</v>
      </c>
      <c r="NF7" t="s">
        <v>77</v>
      </c>
      <c r="NG7" t="s">
        <v>77</v>
      </c>
      <c r="NH7" t="s">
        <v>77</v>
      </c>
      <c r="NI7" t="s">
        <v>77</v>
      </c>
      <c r="NJ7" t="s">
        <v>77</v>
      </c>
      <c r="NK7" t="s">
        <v>77</v>
      </c>
      <c r="NL7" t="s">
        <v>77</v>
      </c>
      <c r="NM7" t="s">
        <v>77</v>
      </c>
      <c r="NN7" t="s">
        <v>77</v>
      </c>
      <c r="NO7" t="s">
        <v>77</v>
      </c>
      <c r="NP7" t="s">
        <v>77</v>
      </c>
      <c r="NQ7" t="s">
        <v>77</v>
      </c>
      <c r="NR7" t="s">
        <v>77</v>
      </c>
      <c r="NS7" t="s">
        <v>77</v>
      </c>
      <c r="NT7" t="s">
        <v>77</v>
      </c>
      <c r="NU7" t="s">
        <v>77</v>
      </c>
      <c r="NV7" t="s">
        <v>77</v>
      </c>
      <c r="NW7" t="s">
        <v>77</v>
      </c>
      <c r="NX7" t="s">
        <v>77</v>
      </c>
      <c r="NY7" t="s">
        <v>77</v>
      </c>
      <c r="NZ7" t="s">
        <v>77</v>
      </c>
      <c r="OA7" t="s">
        <v>77</v>
      </c>
      <c r="OB7" t="s">
        <v>77</v>
      </c>
      <c r="OC7" t="s">
        <v>77</v>
      </c>
      <c r="OD7" t="s">
        <v>77</v>
      </c>
      <c r="OE7" t="s">
        <v>77</v>
      </c>
      <c r="OF7" t="s">
        <v>77</v>
      </c>
      <c r="OG7" t="s">
        <v>77</v>
      </c>
      <c r="OH7" t="s">
        <v>77</v>
      </c>
      <c r="OI7" t="s">
        <v>77</v>
      </c>
      <c r="OJ7" t="s">
        <v>77</v>
      </c>
      <c r="OK7" t="s">
        <v>77</v>
      </c>
      <c r="OL7" t="s">
        <v>77</v>
      </c>
      <c r="OM7" t="s">
        <v>77</v>
      </c>
      <c r="ON7" t="s">
        <v>77</v>
      </c>
      <c r="OO7" t="s">
        <v>77</v>
      </c>
      <c r="OP7" t="s">
        <v>77</v>
      </c>
      <c r="OQ7" t="s">
        <v>77</v>
      </c>
      <c r="OR7" t="s">
        <v>77</v>
      </c>
      <c r="OS7" t="s">
        <v>77</v>
      </c>
      <c r="OT7" t="s">
        <v>77</v>
      </c>
      <c r="OU7" t="s">
        <v>77</v>
      </c>
      <c r="OV7" t="s">
        <v>77</v>
      </c>
      <c r="OW7" t="s">
        <v>77</v>
      </c>
      <c r="OX7" t="s">
        <v>77</v>
      </c>
      <c r="OY7" t="s">
        <v>77</v>
      </c>
      <c r="OZ7" t="s">
        <v>77</v>
      </c>
      <c r="PA7" t="s">
        <v>77</v>
      </c>
      <c r="PB7" t="s">
        <v>77</v>
      </c>
      <c r="PC7" t="s">
        <v>77</v>
      </c>
      <c r="PD7" t="s">
        <v>77</v>
      </c>
      <c r="PE7" t="s">
        <v>77</v>
      </c>
      <c r="PF7" t="s">
        <v>804</v>
      </c>
      <c r="PG7">
        <v>0</v>
      </c>
      <c r="PH7">
        <v>1</v>
      </c>
      <c r="PI7">
        <v>0</v>
      </c>
      <c r="PJ7">
        <v>0</v>
      </c>
      <c r="PK7">
        <v>0</v>
      </c>
      <c r="PL7">
        <v>0</v>
      </c>
      <c r="PM7" t="s">
        <v>77</v>
      </c>
      <c r="PN7" t="s">
        <v>77</v>
      </c>
      <c r="PO7" t="s">
        <v>77</v>
      </c>
      <c r="PP7" t="s">
        <v>77</v>
      </c>
      <c r="PQ7" t="s">
        <v>77</v>
      </c>
      <c r="PR7" t="s">
        <v>77</v>
      </c>
      <c r="PS7" t="s">
        <v>77</v>
      </c>
      <c r="PT7" t="s">
        <v>77</v>
      </c>
      <c r="PU7" t="s">
        <v>77</v>
      </c>
      <c r="PV7" t="s">
        <v>77</v>
      </c>
      <c r="PW7" t="s">
        <v>77</v>
      </c>
      <c r="PX7" t="s">
        <v>77</v>
      </c>
      <c r="PY7" t="s">
        <v>77</v>
      </c>
      <c r="PZ7" t="s">
        <v>77</v>
      </c>
      <c r="QA7" t="s">
        <v>77</v>
      </c>
      <c r="QB7" t="s">
        <v>77</v>
      </c>
      <c r="QC7" t="s">
        <v>77</v>
      </c>
      <c r="QD7" t="s">
        <v>77</v>
      </c>
      <c r="QE7" t="s">
        <v>77</v>
      </c>
      <c r="QF7" t="s">
        <v>77</v>
      </c>
      <c r="QG7" t="s">
        <v>77</v>
      </c>
      <c r="QH7">
        <v>0</v>
      </c>
      <c r="QI7">
        <v>0</v>
      </c>
      <c r="QJ7">
        <v>0</v>
      </c>
      <c r="QK7">
        <v>0</v>
      </c>
      <c r="QL7">
        <v>0</v>
      </c>
      <c r="QM7" t="s">
        <v>77</v>
      </c>
      <c r="QN7" t="s">
        <v>77</v>
      </c>
      <c r="QO7">
        <v>235906675</v>
      </c>
      <c r="QQ7">
        <v>44525.897407407407</v>
      </c>
      <c r="QR7" t="s">
        <v>77</v>
      </c>
      <c r="QS7" t="s">
        <v>77</v>
      </c>
      <c r="QT7" t="s">
        <v>101</v>
      </c>
      <c r="QU7" t="s">
        <v>102</v>
      </c>
      <c r="QV7" t="s">
        <v>77</v>
      </c>
      <c r="QW7">
        <v>6</v>
      </c>
      <c r="QX7" s="313" t="str">
        <f>IFERROR(((IM7*2)*5)/IA7,"")</f>
        <v/>
      </c>
      <c r="QY7" s="375">
        <f t="shared" si="1"/>
        <v>20.8</v>
      </c>
      <c r="QZ7" s="375" t="str">
        <f t="shared" si="2"/>
        <v/>
      </c>
      <c r="RA7" s="375" t="str">
        <f t="shared" si="3"/>
        <v/>
      </c>
      <c r="RB7" s="313" t="str">
        <f t="shared" si="4"/>
        <v/>
      </c>
      <c r="RC7" s="313" t="str">
        <f t="shared" si="5"/>
        <v/>
      </c>
      <c r="RD7" s="375" t="str">
        <f t="shared" si="6"/>
        <v/>
      </c>
      <c r="RE7" s="313" t="str">
        <f t="shared" si="7"/>
        <v/>
      </c>
      <c r="RF7" t="s">
        <v>105</v>
      </c>
    </row>
    <row r="8" spans="1:474">
      <c r="A8" t="s">
        <v>805</v>
      </c>
      <c r="B8" s="272">
        <v>44525</v>
      </c>
      <c r="C8" t="s">
        <v>165</v>
      </c>
      <c r="D8" t="s">
        <v>560</v>
      </c>
      <c r="E8" t="s">
        <v>105</v>
      </c>
      <c r="F8" t="s">
        <v>166</v>
      </c>
      <c r="G8" t="s">
        <v>166</v>
      </c>
      <c r="H8" t="s">
        <v>167</v>
      </c>
      <c r="I8" t="s">
        <v>167</v>
      </c>
      <c r="J8" t="s">
        <v>168</v>
      </c>
      <c r="K8" t="s">
        <v>77</v>
      </c>
      <c r="L8" t="s">
        <v>169</v>
      </c>
      <c r="M8" t="s">
        <v>169</v>
      </c>
      <c r="N8" t="s">
        <v>169</v>
      </c>
      <c r="O8" t="s">
        <v>170</v>
      </c>
      <c r="P8" t="s">
        <v>87</v>
      </c>
      <c r="Q8" t="s">
        <v>110</v>
      </c>
      <c r="R8" t="s">
        <v>77</v>
      </c>
      <c r="S8" s="239" t="s">
        <v>77</v>
      </c>
      <c r="T8" s="239" t="s">
        <v>77</v>
      </c>
      <c r="U8" s="239" t="s">
        <v>77</v>
      </c>
      <c r="V8" s="239" t="s">
        <v>77</v>
      </c>
      <c r="W8" s="239" t="s">
        <v>77</v>
      </c>
      <c r="X8" t="s">
        <v>77</v>
      </c>
      <c r="Y8" t="s">
        <v>77</v>
      </c>
      <c r="Z8" t="s">
        <v>77</v>
      </c>
      <c r="AA8" t="s">
        <v>77</v>
      </c>
      <c r="AB8" t="s">
        <v>77</v>
      </c>
      <c r="AC8" t="s">
        <v>77</v>
      </c>
      <c r="AD8" t="s">
        <v>77</v>
      </c>
      <c r="AE8" t="s">
        <v>77</v>
      </c>
      <c r="AF8" t="s">
        <v>77</v>
      </c>
      <c r="AG8">
        <v>0</v>
      </c>
      <c r="AH8" t="s">
        <v>77</v>
      </c>
      <c r="AI8" t="s">
        <v>77</v>
      </c>
      <c r="AJ8" t="s">
        <v>77</v>
      </c>
      <c r="AK8" t="s">
        <v>77</v>
      </c>
      <c r="AL8" t="s">
        <v>77</v>
      </c>
      <c r="AM8" t="s">
        <v>77</v>
      </c>
      <c r="AN8" t="s">
        <v>77</v>
      </c>
      <c r="AO8" t="s">
        <v>77</v>
      </c>
      <c r="AP8" t="s">
        <v>77</v>
      </c>
      <c r="AQ8" t="s">
        <v>77</v>
      </c>
      <c r="AR8" t="s">
        <v>77</v>
      </c>
      <c r="AS8" t="s">
        <v>77</v>
      </c>
      <c r="AT8" t="s">
        <v>77</v>
      </c>
      <c r="AU8" t="s">
        <v>77</v>
      </c>
      <c r="AV8" t="s">
        <v>77</v>
      </c>
      <c r="AW8" t="s">
        <v>77</v>
      </c>
      <c r="AX8" t="s">
        <v>77</v>
      </c>
      <c r="AY8" t="s">
        <v>77</v>
      </c>
      <c r="AZ8" t="s">
        <v>77</v>
      </c>
      <c r="BA8" t="s">
        <v>77</v>
      </c>
      <c r="BB8" t="s">
        <v>77</v>
      </c>
      <c r="BC8" t="s">
        <v>77</v>
      </c>
      <c r="BD8" t="s">
        <v>77</v>
      </c>
      <c r="BE8" t="s">
        <v>77</v>
      </c>
      <c r="BF8" t="s">
        <v>77</v>
      </c>
      <c r="BG8" t="s">
        <v>77</v>
      </c>
      <c r="BH8" t="s">
        <v>77</v>
      </c>
      <c r="BI8" t="s">
        <v>77</v>
      </c>
      <c r="BJ8" t="s">
        <v>77</v>
      </c>
      <c r="BK8" t="s">
        <v>77</v>
      </c>
      <c r="BL8" t="s">
        <v>77</v>
      </c>
      <c r="BN8" t="s">
        <v>77</v>
      </c>
      <c r="BO8" t="s">
        <v>77</v>
      </c>
      <c r="BP8" t="s">
        <v>77</v>
      </c>
      <c r="BQ8" t="s">
        <v>77</v>
      </c>
      <c r="BR8" t="s">
        <v>77</v>
      </c>
      <c r="BS8" t="s">
        <v>77</v>
      </c>
      <c r="BT8" t="s">
        <v>77</v>
      </c>
      <c r="BU8" t="s">
        <v>77</v>
      </c>
      <c r="BV8" t="s">
        <v>77</v>
      </c>
      <c r="BW8" t="s">
        <v>77</v>
      </c>
      <c r="BX8" t="s">
        <v>77</v>
      </c>
      <c r="BY8" t="s">
        <v>77</v>
      </c>
      <c r="BZ8" t="s">
        <v>77</v>
      </c>
      <c r="CA8" t="s">
        <v>77</v>
      </c>
      <c r="CB8" t="s">
        <v>77</v>
      </c>
      <c r="CC8" t="s">
        <v>77</v>
      </c>
      <c r="CD8" t="s">
        <v>77</v>
      </c>
      <c r="CE8" t="s">
        <v>77</v>
      </c>
      <c r="CF8" t="s">
        <v>77</v>
      </c>
      <c r="CG8" t="s">
        <v>77</v>
      </c>
      <c r="CH8" t="s">
        <v>77</v>
      </c>
      <c r="CI8" t="s">
        <v>77</v>
      </c>
      <c r="CJ8" t="s">
        <v>77</v>
      </c>
      <c r="CK8" t="s">
        <v>77</v>
      </c>
      <c r="CL8" t="s">
        <v>77</v>
      </c>
      <c r="CM8" t="s">
        <v>77</v>
      </c>
      <c r="CN8" t="s">
        <v>77</v>
      </c>
      <c r="CO8" t="s">
        <v>77</v>
      </c>
      <c r="CP8" t="s">
        <v>77</v>
      </c>
      <c r="CQ8" t="s">
        <v>77</v>
      </c>
      <c r="CR8" t="s">
        <v>77</v>
      </c>
      <c r="CS8" t="s">
        <v>77</v>
      </c>
      <c r="CT8" t="s">
        <v>77</v>
      </c>
      <c r="CU8" t="s">
        <v>77</v>
      </c>
      <c r="CV8" t="s">
        <v>77</v>
      </c>
      <c r="CW8" t="s">
        <v>77</v>
      </c>
      <c r="CX8" t="s">
        <v>77</v>
      </c>
      <c r="CY8" t="s">
        <v>77</v>
      </c>
      <c r="CZ8" s="308" t="s">
        <v>105</v>
      </c>
      <c r="DA8" t="s">
        <v>170</v>
      </c>
      <c r="DB8" t="s">
        <v>77</v>
      </c>
      <c r="DC8" t="s">
        <v>77</v>
      </c>
      <c r="DD8" t="s">
        <v>77</v>
      </c>
      <c r="DE8" t="s">
        <v>77</v>
      </c>
      <c r="DF8" t="s">
        <v>77</v>
      </c>
      <c r="DG8" t="s">
        <v>77</v>
      </c>
      <c r="DH8" t="s">
        <v>77</v>
      </c>
      <c r="DK8" t="s">
        <v>77</v>
      </c>
      <c r="DL8" t="s">
        <v>77</v>
      </c>
      <c r="DM8" t="s">
        <v>77</v>
      </c>
      <c r="DN8" t="s">
        <v>77</v>
      </c>
      <c r="DO8" t="s">
        <v>77</v>
      </c>
      <c r="DP8" t="s">
        <v>77</v>
      </c>
      <c r="DQ8" t="s">
        <v>77</v>
      </c>
      <c r="DR8" t="s">
        <v>77</v>
      </c>
      <c r="DS8" t="s">
        <v>77</v>
      </c>
      <c r="DT8" t="s">
        <v>77</v>
      </c>
      <c r="DU8" t="s">
        <v>77</v>
      </c>
      <c r="DV8" t="s">
        <v>77</v>
      </c>
      <c r="DW8" t="s">
        <v>77</v>
      </c>
      <c r="DX8" t="s">
        <v>77</v>
      </c>
      <c r="DY8" t="s">
        <v>77</v>
      </c>
      <c r="DZ8" t="s">
        <v>77</v>
      </c>
      <c r="EA8" t="s">
        <v>77</v>
      </c>
      <c r="EB8" t="s">
        <v>77</v>
      </c>
      <c r="EC8" t="s">
        <v>77</v>
      </c>
      <c r="ED8" t="s">
        <v>77</v>
      </c>
      <c r="EE8" t="s">
        <v>77</v>
      </c>
      <c r="EF8" t="s">
        <v>77</v>
      </c>
      <c r="EG8" t="s">
        <v>77</v>
      </c>
      <c r="EH8" t="s">
        <v>77</v>
      </c>
      <c r="EI8" t="s">
        <v>77</v>
      </c>
      <c r="EJ8" t="s">
        <v>77</v>
      </c>
      <c r="EK8" t="s">
        <v>77</v>
      </c>
      <c r="EL8" t="s">
        <v>77</v>
      </c>
      <c r="EM8" s="308" t="s">
        <v>105</v>
      </c>
      <c r="EN8" t="s">
        <v>170</v>
      </c>
      <c r="EO8" t="s">
        <v>77</v>
      </c>
      <c r="EP8" t="s">
        <v>77</v>
      </c>
      <c r="EQ8" t="s">
        <v>77</v>
      </c>
      <c r="ER8" t="s">
        <v>77</v>
      </c>
      <c r="ES8" t="s">
        <v>77</v>
      </c>
      <c r="ET8" t="s">
        <v>77</v>
      </c>
      <c r="EU8" t="s">
        <v>77</v>
      </c>
      <c r="EW8" t="s">
        <v>77</v>
      </c>
      <c r="EX8" s="308" t="s">
        <v>105</v>
      </c>
      <c r="EY8" t="s">
        <v>77</v>
      </c>
      <c r="EZ8" t="s">
        <v>77</v>
      </c>
      <c r="FA8" t="s">
        <v>77</v>
      </c>
      <c r="FB8" t="s">
        <v>77</v>
      </c>
      <c r="FC8" t="s">
        <v>77</v>
      </c>
      <c r="FD8" t="s">
        <v>77</v>
      </c>
      <c r="FE8" t="s">
        <v>77</v>
      </c>
      <c r="FF8" t="s">
        <v>77</v>
      </c>
      <c r="FG8" t="s">
        <v>77</v>
      </c>
      <c r="FH8" t="s">
        <v>77</v>
      </c>
      <c r="FI8" t="s">
        <v>77</v>
      </c>
      <c r="FJ8" t="s">
        <v>77</v>
      </c>
      <c r="FK8" t="s">
        <v>77</v>
      </c>
      <c r="FL8" t="s">
        <v>77</v>
      </c>
      <c r="FM8" t="s">
        <v>77</v>
      </c>
      <c r="FN8" t="s">
        <v>77</v>
      </c>
      <c r="FO8" t="s">
        <v>77</v>
      </c>
      <c r="FP8" t="s">
        <v>77</v>
      </c>
      <c r="FQ8" t="s">
        <v>77</v>
      </c>
      <c r="FR8" t="s">
        <v>77</v>
      </c>
      <c r="FS8" t="s">
        <v>77</v>
      </c>
      <c r="FT8" t="s">
        <v>77</v>
      </c>
      <c r="FU8" t="s">
        <v>77</v>
      </c>
      <c r="FV8" t="s">
        <v>77</v>
      </c>
      <c r="FW8" t="s">
        <v>77</v>
      </c>
      <c r="FX8" t="s">
        <v>77</v>
      </c>
      <c r="FY8" t="s">
        <v>88</v>
      </c>
      <c r="FZ8" t="s">
        <v>90</v>
      </c>
      <c r="GA8" t="s">
        <v>152</v>
      </c>
      <c r="GB8" t="s">
        <v>77</v>
      </c>
      <c r="GC8" t="s">
        <v>153</v>
      </c>
      <c r="GD8" t="s">
        <v>154</v>
      </c>
      <c r="GE8" t="s">
        <v>154</v>
      </c>
      <c r="GF8" t="s">
        <v>94</v>
      </c>
      <c r="GG8" t="s">
        <v>77</v>
      </c>
      <c r="GH8" t="s">
        <v>155</v>
      </c>
      <c r="GI8" t="s">
        <v>96</v>
      </c>
      <c r="GJ8" t="s">
        <v>97</v>
      </c>
      <c r="GK8" t="s">
        <v>672</v>
      </c>
      <c r="GL8" t="s">
        <v>77</v>
      </c>
      <c r="GM8" t="s">
        <v>77</v>
      </c>
      <c r="GN8" t="s">
        <v>77</v>
      </c>
      <c r="GO8" t="s">
        <v>77</v>
      </c>
      <c r="GP8" t="s">
        <v>77</v>
      </c>
      <c r="GQ8">
        <v>0</v>
      </c>
      <c r="GR8">
        <v>0</v>
      </c>
      <c r="GS8" t="s">
        <v>77</v>
      </c>
      <c r="GT8" t="s">
        <v>98</v>
      </c>
      <c r="GU8" t="s">
        <v>100</v>
      </c>
      <c r="GV8" t="s">
        <v>174</v>
      </c>
      <c r="GW8" t="s">
        <v>100</v>
      </c>
      <c r="GX8" t="s">
        <v>77</v>
      </c>
      <c r="GY8" t="s">
        <v>77</v>
      </c>
      <c r="GZ8" t="s">
        <v>77</v>
      </c>
      <c r="HA8" t="s">
        <v>77</v>
      </c>
      <c r="HB8" t="s">
        <v>77</v>
      </c>
      <c r="HC8" t="s">
        <v>77</v>
      </c>
      <c r="HD8" t="s">
        <v>77</v>
      </c>
      <c r="HE8" t="s">
        <v>77</v>
      </c>
      <c r="HF8" t="s">
        <v>77</v>
      </c>
      <c r="HG8" t="s">
        <v>77</v>
      </c>
      <c r="HH8" t="s">
        <v>77</v>
      </c>
      <c r="HI8" t="s">
        <v>77</v>
      </c>
      <c r="HJ8" t="s">
        <v>77</v>
      </c>
      <c r="HK8" t="s">
        <v>100</v>
      </c>
      <c r="HL8" t="s">
        <v>77</v>
      </c>
      <c r="HM8" t="s">
        <v>77</v>
      </c>
      <c r="HN8" t="s">
        <v>77</v>
      </c>
      <c r="HO8" t="s">
        <v>77</v>
      </c>
      <c r="HP8" t="s">
        <v>77</v>
      </c>
      <c r="HQ8" t="s">
        <v>77</v>
      </c>
      <c r="HR8" t="s">
        <v>77</v>
      </c>
      <c r="HS8" t="s">
        <v>77</v>
      </c>
      <c r="HT8" t="s">
        <v>77</v>
      </c>
      <c r="HU8" t="s">
        <v>77</v>
      </c>
      <c r="HV8" t="s">
        <v>77</v>
      </c>
      <c r="HW8" t="s">
        <v>77</v>
      </c>
      <c r="HX8" t="s">
        <v>77</v>
      </c>
      <c r="HZ8" t="s">
        <v>105</v>
      </c>
      <c r="IA8" s="376">
        <v>6</v>
      </c>
      <c r="IB8" t="s">
        <v>806</v>
      </c>
      <c r="IC8">
        <v>1</v>
      </c>
      <c r="ID8">
        <v>1</v>
      </c>
      <c r="IE8">
        <v>0</v>
      </c>
      <c r="IF8">
        <v>1</v>
      </c>
      <c r="IG8">
        <v>1</v>
      </c>
      <c r="IH8">
        <v>0</v>
      </c>
      <c r="II8">
        <v>0</v>
      </c>
      <c r="IJ8">
        <v>1</v>
      </c>
      <c r="IK8">
        <v>0</v>
      </c>
      <c r="IL8">
        <v>0</v>
      </c>
      <c r="IM8">
        <v>5</v>
      </c>
      <c r="IN8">
        <v>8</v>
      </c>
      <c r="IO8" t="s">
        <v>77</v>
      </c>
      <c r="IP8">
        <v>3</v>
      </c>
      <c r="IQ8">
        <v>4</v>
      </c>
      <c r="IR8" t="s">
        <v>77</v>
      </c>
      <c r="IS8" t="s">
        <v>77</v>
      </c>
      <c r="IT8">
        <v>1</v>
      </c>
      <c r="IU8" t="s">
        <v>807</v>
      </c>
      <c r="IV8">
        <v>1</v>
      </c>
      <c r="IW8">
        <v>0</v>
      </c>
      <c r="IX8">
        <v>0</v>
      </c>
      <c r="IY8">
        <v>0</v>
      </c>
      <c r="IZ8">
        <v>1</v>
      </c>
      <c r="JA8">
        <v>0</v>
      </c>
      <c r="JB8">
        <v>1</v>
      </c>
      <c r="JC8">
        <v>1</v>
      </c>
      <c r="JD8">
        <v>0</v>
      </c>
      <c r="JE8">
        <v>0</v>
      </c>
      <c r="JF8">
        <v>2</v>
      </c>
      <c r="JG8" t="s">
        <v>77</v>
      </c>
      <c r="JH8" t="s">
        <v>77</v>
      </c>
      <c r="JI8" t="s">
        <v>77</v>
      </c>
      <c r="JJ8">
        <v>1</v>
      </c>
      <c r="JK8" t="s">
        <v>77</v>
      </c>
      <c r="JL8">
        <v>1</v>
      </c>
      <c r="JM8">
        <v>2</v>
      </c>
      <c r="JN8" t="s">
        <v>606</v>
      </c>
      <c r="JO8">
        <v>1</v>
      </c>
      <c r="JP8">
        <v>0</v>
      </c>
      <c r="JQ8">
        <v>0</v>
      </c>
      <c r="JR8">
        <v>0</v>
      </c>
      <c r="JS8">
        <v>0</v>
      </c>
      <c r="JT8">
        <v>0</v>
      </c>
      <c r="JU8">
        <v>0</v>
      </c>
      <c r="JV8">
        <v>0</v>
      </c>
      <c r="JW8">
        <v>0</v>
      </c>
      <c r="JX8">
        <v>0</v>
      </c>
      <c r="JY8">
        <v>0</v>
      </c>
      <c r="JZ8">
        <v>0</v>
      </c>
      <c r="KA8">
        <v>0</v>
      </c>
      <c r="KB8">
        <v>40</v>
      </c>
      <c r="KC8" t="s">
        <v>77</v>
      </c>
      <c r="KD8" t="s">
        <v>77</v>
      </c>
      <c r="KE8" t="s">
        <v>77</v>
      </c>
      <c r="KF8" t="s">
        <v>77</v>
      </c>
      <c r="KG8" t="s">
        <v>77</v>
      </c>
      <c r="KH8" t="s">
        <v>77</v>
      </c>
      <c r="KI8" t="s">
        <v>77</v>
      </c>
      <c r="KJ8" t="s">
        <v>77</v>
      </c>
      <c r="KK8" t="s">
        <v>77</v>
      </c>
      <c r="KL8" t="s">
        <v>77</v>
      </c>
      <c r="KM8" t="s">
        <v>449</v>
      </c>
      <c r="KN8">
        <v>0</v>
      </c>
      <c r="KO8">
        <v>0</v>
      </c>
      <c r="KP8">
        <v>0</v>
      </c>
      <c r="KQ8">
        <v>0</v>
      </c>
      <c r="KR8">
        <v>0</v>
      </c>
      <c r="KS8">
        <v>0</v>
      </c>
      <c r="KT8">
        <v>0</v>
      </c>
      <c r="KU8">
        <v>0</v>
      </c>
      <c r="KV8">
        <v>0</v>
      </c>
      <c r="KW8">
        <v>0</v>
      </c>
      <c r="KX8">
        <v>1</v>
      </c>
      <c r="KY8" t="s">
        <v>77</v>
      </c>
      <c r="KZ8" t="s">
        <v>77</v>
      </c>
      <c r="LA8" t="s">
        <v>77</v>
      </c>
      <c r="LB8" t="s">
        <v>77</v>
      </c>
      <c r="LC8" t="s">
        <v>77</v>
      </c>
      <c r="LD8" t="s">
        <v>77</v>
      </c>
      <c r="LE8" t="s">
        <v>77</v>
      </c>
      <c r="LF8" t="s">
        <v>77</v>
      </c>
      <c r="LG8" t="s">
        <v>77</v>
      </c>
      <c r="LH8" t="s">
        <v>802</v>
      </c>
      <c r="LI8">
        <v>0</v>
      </c>
      <c r="LJ8">
        <v>1</v>
      </c>
      <c r="LK8">
        <v>0</v>
      </c>
      <c r="LL8">
        <v>0</v>
      </c>
      <c r="LM8">
        <v>0</v>
      </c>
      <c r="LN8">
        <v>0</v>
      </c>
      <c r="LO8">
        <v>0</v>
      </c>
      <c r="LP8">
        <v>0</v>
      </c>
      <c r="LQ8">
        <v>0</v>
      </c>
      <c r="LR8" t="s">
        <v>77</v>
      </c>
      <c r="LS8" t="s">
        <v>803</v>
      </c>
      <c r="LT8">
        <v>1</v>
      </c>
      <c r="LU8">
        <v>0</v>
      </c>
      <c r="LV8">
        <v>0</v>
      </c>
      <c r="LW8">
        <v>1</v>
      </c>
      <c r="LX8">
        <v>0</v>
      </c>
      <c r="LY8">
        <v>0</v>
      </c>
      <c r="LZ8">
        <v>2</v>
      </c>
      <c r="MA8" t="s">
        <v>77</v>
      </c>
      <c r="MB8" t="s">
        <v>77</v>
      </c>
      <c r="MC8">
        <v>1</v>
      </c>
      <c r="MD8" t="s">
        <v>449</v>
      </c>
      <c r="ME8">
        <v>0</v>
      </c>
      <c r="MF8">
        <v>0</v>
      </c>
      <c r="MG8">
        <v>0</v>
      </c>
      <c r="MH8">
        <v>0</v>
      </c>
      <c r="MI8">
        <v>0</v>
      </c>
      <c r="MJ8">
        <v>0</v>
      </c>
      <c r="MK8">
        <v>0</v>
      </c>
      <c r="ML8">
        <v>0</v>
      </c>
      <c r="MM8">
        <v>1</v>
      </c>
      <c r="MN8" t="s">
        <v>77</v>
      </c>
      <c r="MO8" t="s">
        <v>77</v>
      </c>
      <c r="MP8" t="s">
        <v>77</v>
      </c>
      <c r="MQ8" t="s">
        <v>77</v>
      </c>
      <c r="MR8" t="s">
        <v>77</v>
      </c>
      <c r="MS8" t="s">
        <v>77</v>
      </c>
      <c r="MT8" t="s">
        <v>77</v>
      </c>
      <c r="MU8" t="s">
        <v>77</v>
      </c>
      <c r="MV8" t="s">
        <v>77</v>
      </c>
      <c r="MW8" t="s">
        <v>77</v>
      </c>
      <c r="MX8" t="s">
        <v>77</v>
      </c>
      <c r="MY8" t="s">
        <v>77</v>
      </c>
      <c r="MZ8" t="s">
        <v>77</v>
      </c>
      <c r="NA8" t="s">
        <v>77</v>
      </c>
      <c r="NB8" t="s">
        <v>77</v>
      </c>
      <c r="NC8" t="s">
        <v>77</v>
      </c>
      <c r="ND8" t="s">
        <v>77</v>
      </c>
      <c r="NE8" t="s">
        <v>77</v>
      </c>
      <c r="NF8" t="s">
        <v>77</v>
      </c>
      <c r="NG8" t="s">
        <v>77</v>
      </c>
      <c r="NH8" t="s">
        <v>77</v>
      </c>
      <c r="NI8" t="s">
        <v>77</v>
      </c>
      <c r="NJ8" t="s">
        <v>77</v>
      </c>
      <c r="NK8" t="s">
        <v>77</v>
      </c>
      <c r="NL8" t="s">
        <v>77</v>
      </c>
      <c r="NM8" t="s">
        <v>77</v>
      </c>
      <c r="NN8" t="s">
        <v>77</v>
      </c>
      <c r="NO8" t="s">
        <v>77</v>
      </c>
      <c r="NP8" t="s">
        <v>77</v>
      </c>
      <c r="NQ8" t="s">
        <v>77</v>
      </c>
      <c r="NR8" t="s">
        <v>77</v>
      </c>
      <c r="NS8" t="s">
        <v>77</v>
      </c>
      <c r="NT8" t="s">
        <v>77</v>
      </c>
      <c r="NU8" t="s">
        <v>77</v>
      </c>
      <c r="NV8" t="s">
        <v>77</v>
      </c>
      <c r="NW8" t="s">
        <v>77</v>
      </c>
      <c r="NX8" t="s">
        <v>77</v>
      </c>
      <c r="NY8" t="s">
        <v>77</v>
      </c>
      <c r="NZ8" t="s">
        <v>77</v>
      </c>
      <c r="OA8" t="s">
        <v>77</v>
      </c>
      <c r="OB8" t="s">
        <v>77</v>
      </c>
      <c r="OC8" t="s">
        <v>77</v>
      </c>
      <c r="OD8" t="s">
        <v>77</v>
      </c>
      <c r="OE8" t="s">
        <v>77</v>
      </c>
      <c r="OF8" t="s">
        <v>77</v>
      </c>
      <c r="OG8" t="s">
        <v>77</v>
      </c>
      <c r="OH8" t="s">
        <v>77</v>
      </c>
      <c r="OI8" t="s">
        <v>77</v>
      </c>
      <c r="OJ8" t="s">
        <v>77</v>
      </c>
      <c r="OK8" t="s">
        <v>77</v>
      </c>
      <c r="OL8" t="s">
        <v>77</v>
      </c>
      <c r="OM8" t="s">
        <v>77</v>
      </c>
      <c r="ON8" t="s">
        <v>77</v>
      </c>
      <c r="OO8" t="s">
        <v>77</v>
      </c>
      <c r="OP8" t="s">
        <v>77</v>
      </c>
      <c r="OQ8" t="s">
        <v>77</v>
      </c>
      <c r="OR8" t="s">
        <v>77</v>
      </c>
      <c r="OS8" t="s">
        <v>77</v>
      </c>
      <c r="OT8" t="s">
        <v>77</v>
      </c>
      <c r="OU8" t="s">
        <v>77</v>
      </c>
      <c r="OV8" t="s">
        <v>77</v>
      </c>
      <c r="OW8" t="s">
        <v>77</v>
      </c>
      <c r="OX8" t="s">
        <v>77</v>
      </c>
      <c r="OY8" t="s">
        <v>77</v>
      </c>
      <c r="OZ8" t="s">
        <v>77</v>
      </c>
      <c r="PA8" t="s">
        <v>77</v>
      </c>
      <c r="PB8" t="s">
        <v>77</v>
      </c>
      <c r="PC8" t="s">
        <v>77</v>
      </c>
      <c r="PD8" t="s">
        <v>77</v>
      </c>
      <c r="PE8" t="s">
        <v>77</v>
      </c>
      <c r="PF8" t="s">
        <v>804</v>
      </c>
      <c r="PG8">
        <v>0</v>
      </c>
      <c r="PH8">
        <v>1</v>
      </c>
      <c r="PI8">
        <v>0</v>
      </c>
      <c r="PJ8">
        <v>0</v>
      </c>
      <c r="PK8">
        <v>0</v>
      </c>
      <c r="PL8">
        <v>0</v>
      </c>
      <c r="PM8" t="s">
        <v>77</v>
      </c>
      <c r="PN8" t="s">
        <v>77</v>
      </c>
      <c r="PO8" t="s">
        <v>77</v>
      </c>
      <c r="PP8" t="s">
        <v>77</v>
      </c>
      <c r="PQ8" t="s">
        <v>77</v>
      </c>
      <c r="PR8" t="s">
        <v>77</v>
      </c>
      <c r="PS8" t="s">
        <v>77</v>
      </c>
      <c r="PT8" t="s">
        <v>77</v>
      </c>
      <c r="PU8" t="s">
        <v>77</v>
      </c>
      <c r="PV8" t="s">
        <v>77</v>
      </c>
      <c r="PW8" t="s">
        <v>77</v>
      </c>
      <c r="PX8" t="s">
        <v>77</v>
      </c>
      <c r="PY8" t="s">
        <v>77</v>
      </c>
      <c r="PZ8" t="s">
        <v>77</v>
      </c>
      <c r="QA8" t="s">
        <v>77</v>
      </c>
      <c r="QB8" t="s">
        <v>77</v>
      </c>
      <c r="QC8" t="s">
        <v>77</v>
      </c>
      <c r="QD8" t="s">
        <v>77</v>
      </c>
      <c r="QE8" t="s">
        <v>77</v>
      </c>
      <c r="QF8" t="s">
        <v>77</v>
      </c>
      <c r="QG8" t="s">
        <v>77</v>
      </c>
      <c r="QH8">
        <v>0</v>
      </c>
      <c r="QI8">
        <v>0</v>
      </c>
      <c r="QJ8">
        <v>0</v>
      </c>
      <c r="QK8">
        <v>0</v>
      </c>
      <c r="QL8">
        <v>0</v>
      </c>
      <c r="QM8" t="s">
        <v>77</v>
      </c>
      <c r="QN8" t="s">
        <v>77</v>
      </c>
      <c r="QO8">
        <v>235906678</v>
      </c>
      <c r="QQ8">
        <v>44525.897418981483</v>
      </c>
      <c r="QR8" t="s">
        <v>77</v>
      </c>
      <c r="QS8" t="s">
        <v>77</v>
      </c>
      <c r="QT8" t="s">
        <v>101</v>
      </c>
      <c r="QU8" t="s">
        <v>102</v>
      </c>
      <c r="QV8" t="s">
        <v>77</v>
      </c>
      <c r="QW8">
        <v>7</v>
      </c>
      <c r="QX8" s="375">
        <f>IFERROR(((IM8*2)*5)/IA8,"")</f>
        <v>8.3333333333333339</v>
      </c>
      <c r="QY8" s="375">
        <f t="shared" si="1"/>
        <v>17.333333333333332</v>
      </c>
      <c r="QZ8" s="375" t="str">
        <f t="shared" si="2"/>
        <v/>
      </c>
      <c r="RA8" s="375">
        <f t="shared" si="3"/>
        <v>6.5</v>
      </c>
      <c r="RB8" s="375">
        <f t="shared" si="4"/>
        <v>9.6666666666666661</v>
      </c>
      <c r="RC8" s="313" t="str">
        <f t="shared" si="5"/>
        <v/>
      </c>
      <c r="RD8" s="375" t="str">
        <f t="shared" si="6"/>
        <v/>
      </c>
      <c r="RE8" s="313">
        <f t="shared" si="7"/>
        <v>1</v>
      </c>
      <c r="RF8" t="s">
        <v>105</v>
      </c>
    </row>
    <row r="9" spans="1:474">
      <c r="A9" t="s">
        <v>808</v>
      </c>
      <c r="B9" s="272">
        <v>44525</v>
      </c>
      <c r="C9" t="s">
        <v>165</v>
      </c>
      <c r="D9" t="s">
        <v>176</v>
      </c>
      <c r="E9" t="s">
        <v>105</v>
      </c>
      <c r="F9" t="s">
        <v>166</v>
      </c>
      <c r="G9" t="s">
        <v>166</v>
      </c>
      <c r="H9" t="s">
        <v>167</v>
      </c>
      <c r="I9" t="s">
        <v>167</v>
      </c>
      <c r="J9" t="s">
        <v>168</v>
      </c>
      <c r="K9" t="s">
        <v>77</v>
      </c>
      <c r="L9" t="s">
        <v>169</v>
      </c>
      <c r="M9" t="s">
        <v>169</v>
      </c>
      <c r="N9" t="s">
        <v>169</v>
      </c>
      <c r="O9" t="s">
        <v>170</v>
      </c>
      <c r="P9" t="s">
        <v>120</v>
      </c>
      <c r="Q9" t="s">
        <v>89</v>
      </c>
      <c r="R9" t="s">
        <v>134</v>
      </c>
      <c r="S9" s="239">
        <v>125</v>
      </c>
      <c r="T9" s="239">
        <v>125</v>
      </c>
      <c r="U9" s="239">
        <v>86.956521739130395</v>
      </c>
      <c r="V9" s="239">
        <v>129.31034482758599</v>
      </c>
      <c r="W9" s="239">
        <v>250</v>
      </c>
      <c r="X9" t="s">
        <v>77</v>
      </c>
      <c r="Y9">
        <v>1050</v>
      </c>
      <c r="Z9">
        <v>35</v>
      </c>
      <c r="AA9" t="s">
        <v>77</v>
      </c>
      <c r="AB9" t="s">
        <v>77</v>
      </c>
      <c r="AC9" t="s">
        <v>77</v>
      </c>
      <c r="AD9" t="s">
        <v>77</v>
      </c>
      <c r="AE9" t="s">
        <v>77</v>
      </c>
      <c r="AF9" t="s">
        <v>77</v>
      </c>
      <c r="AG9" t="s">
        <v>77</v>
      </c>
      <c r="AH9">
        <v>100</v>
      </c>
      <c r="AI9" t="s">
        <v>77</v>
      </c>
      <c r="AJ9" t="s">
        <v>77</v>
      </c>
      <c r="AK9" t="s">
        <v>123</v>
      </c>
      <c r="AL9">
        <v>1</v>
      </c>
      <c r="AM9">
        <v>0</v>
      </c>
      <c r="AN9">
        <v>0</v>
      </c>
      <c r="AO9">
        <v>0</v>
      </c>
      <c r="AP9">
        <v>0</v>
      </c>
      <c r="AQ9">
        <v>0</v>
      </c>
      <c r="AR9">
        <v>0</v>
      </c>
      <c r="AS9">
        <v>0</v>
      </c>
      <c r="AT9">
        <v>0</v>
      </c>
      <c r="AU9">
        <v>0</v>
      </c>
      <c r="AV9" t="s">
        <v>130</v>
      </c>
      <c r="AW9" t="s">
        <v>135</v>
      </c>
      <c r="AX9">
        <v>250</v>
      </c>
      <c r="AY9" t="s">
        <v>88</v>
      </c>
      <c r="AZ9" t="s">
        <v>88</v>
      </c>
      <c r="BA9" t="s">
        <v>100</v>
      </c>
      <c r="BB9" t="s">
        <v>88</v>
      </c>
      <c r="BC9" t="s">
        <v>100</v>
      </c>
      <c r="BD9" t="s">
        <v>77</v>
      </c>
      <c r="BE9" t="s">
        <v>88</v>
      </c>
      <c r="BF9" t="s">
        <v>88</v>
      </c>
      <c r="BG9" t="s">
        <v>77</v>
      </c>
      <c r="BH9" t="s">
        <v>77</v>
      </c>
      <c r="BI9" t="s">
        <v>77</v>
      </c>
      <c r="BJ9" t="s">
        <v>77</v>
      </c>
      <c r="BK9" t="s">
        <v>77</v>
      </c>
      <c r="BL9" t="s">
        <v>77</v>
      </c>
      <c r="BN9">
        <v>325</v>
      </c>
      <c r="BO9">
        <v>200</v>
      </c>
      <c r="BP9">
        <v>375</v>
      </c>
      <c r="BQ9">
        <v>600</v>
      </c>
      <c r="BR9" t="s">
        <v>77</v>
      </c>
      <c r="BS9" t="s">
        <v>88</v>
      </c>
      <c r="BT9">
        <v>1050</v>
      </c>
      <c r="BU9" t="s">
        <v>77</v>
      </c>
      <c r="BV9" t="s">
        <v>77</v>
      </c>
      <c r="BW9" t="s">
        <v>77</v>
      </c>
      <c r="BX9" t="s">
        <v>77</v>
      </c>
      <c r="BY9" t="s">
        <v>77</v>
      </c>
      <c r="BZ9" t="s">
        <v>77</v>
      </c>
      <c r="CA9" t="s">
        <v>88</v>
      </c>
      <c r="CB9" t="s">
        <v>604</v>
      </c>
      <c r="CC9">
        <v>1</v>
      </c>
      <c r="CD9">
        <v>1</v>
      </c>
      <c r="CE9">
        <v>0</v>
      </c>
      <c r="CF9">
        <v>0</v>
      </c>
      <c r="CG9">
        <v>0</v>
      </c>
      <c r="CH9">
        <v>0</v>
      </c>
      <c r="CI9">
        <v>0</v>
      </c>
      <c r="CJ9">
        <v>0</v>
      </c>
      <c r="CK9">
        <v>0</v>
      </c>
      <c r="CL9">
        <v>0</v>
      </c>
      <c r="CM9">
        <v>0</v>
      </c>
      <c r="CN9">
        <v>0</v>
      </c>
      <c r="CO9">
        <v>0</v>
      </c>
      <c r="CP9">
        <v>0</v>
      </c>
      <c r="CQ9" t="s">
        <v>226</v>
      </c>
      <c r="CR9">
        <v>1</v>
      </c>
      <c r="CS9">
        <v>1</v>
      </c>
      <c r="CT9">
        <v>0</v>
      </c>
      <c r="CU9">
        <v>1</v>
      </c>
      <c r="CV9">
        <v>0</v>
      </c>
      <c r="CW9">
        <v>0</v>
      </c>
      <c r="CX9">
        <v>1</v>
      </c>
      <c r="CY9">
        <v>0</v>
      </c>
      <c r="CZ9" s="308" t="s">
        <v>105</v>
      </c>
      <c r="DA9" t="s">
        <v>170</v>
      </c>
      <c r="DB9" t="s">
        <v>88</v>
      </c>
      <c r="DC9" t="s">
        <v>100</v>
      </c>
      <c r="DD9" t="s">
        <v>88</v>
      </c>
      <c r="DE9" t="s">
        <v>105</v>
      </c>
      <c r="DF9" t="s">
        <v>131</v>
      </c>
      <c r="DG9" t="s">
        <v>171</v>
      </c>
      <c r="DH9" t="s">
        <v>137</v>
      </c>
      <c r="DK9" t="s">
        <v>88</v>
      </c>
      <c r="DL9" t="s">
        <v>604</v>
      </c>
      <c r="DM9">
        <v>1</v>
      </c>
      <c r="DN9">
        <v>1</v>
      </c>
      <c r="DO9">
        <v>0</v>
      </c>
      <c r="DP9">
        <v>0</v>
      </c>
      <c r="DQ9">
        <v>0</v>
      </c>
      <c r="DR9">
        <v>0</v>
      </c>
      <c r="DS9">
        <v>0</v>
      </c>
      <c r="DT9">
        <v>0</v>
      </c>
      <c r="DU9">
        <v>0</v>
      </c>
      <c r="DV9">
        <v>0</v>
      </c>
      <c r="DW9">
        <v>0</v>
      </c>
      <c r="DX9">
        <v>0</v>
      </c>
      <c r="DY9">
        <v>0</v>
      </c>
      <c r="DZ9" t="s">
        <v>77</v>
      </c>
      <c r="EA9" t="s">
        <v>302</v>
      </c>
      <c r="EB9">
        <v>1</v>
      </c>
      <c r="EC9">
        <v>0</v>
      </c>
      <c r="ED9">
        <v>0</v>
      </c>
      <c r="EE9">
        <v>0</v>
      </c>
      <c r="EF9">
        <v>0</v>
      </c>
      <c r="EG9">
        <v>0</v>
      </c>
      <c r="EH9">
        <v>0</v>
      </c>
      <c r="EI9">
        <v>0</v>
      </c>
      <c r="EJ9">
        <v>0</v>
      </c>
      <c r="EK9">
        <v>0</v>
      </c>
      <c r="EL9">
        <v>0</v>
      </c>
      <c r="EM9" s="308" t="s">
        <v>105</v>
      </c>
      <c r="EN9" t="s">
        <v>170</v>
      </c>
      <c r="EO9" t="s">
        <v>100</v>
      </c>
      <c r="EP9" t="s">
        <v>88</v>
      </c>
      <c r="EQ9" t="s">
        <v>88</v>
      </c>
      <c r="ER9" t="s">
        <v>105</v>
      </c>
      <c r="ES9" t="s">
        <v>131</v>
      </c>
      <c r="ET9" t="s">
        <v>171</v>
      </c>
      <c r="EU9" t="s">
        <v>137</v>
      </c>
      <c r="EW9" t="s">
        <v>88</v>
      </c>
      <c r="EX9" s="308" t="s">
        <v>105</v>
      </c>
      <c r="EY9" t="s">
        <v>88</v>
      </c>
      <c r="EZ9" t="s">
        <v>132</v>
      </c>
      <c r="FA9">
        <v>1</v>
      </c>
      <c r="FB9">
        <v>0</v>
      </c>
      <c r="FC9">
        <v>0</v>
      </c>
      <c r="FD9">
        <v>0</v>
      </c>
      <c r="FE9">
        <v>0</v>
      </c>
      <c r="FF9">
        <v>0</v>
      </c>
      <c r="FG9" t="s">
        <v>77</v>
      </c>
      <c r="FH9" t="s">
        <v>177</v>
      </c>
      <c r="FI9">
        <v>1</v>
      </c>
      <c r="FJ9">
        <v>0</v>
      </c>
      <c r="FK9">
        <v>0</v>
      </c>
      <c r="FL9">
        <v>0</v>
      </c>
      <c r="FM9">
        <v>0</v>
      </c>
      <c r="FN9">
        <v>0</v>
      </c>
      <c r="FO9">
        <v>0</v>
      </c>
      <c r="FP9">
        <v>0</v>
      </c>
      <c r="FQ9" t="s">
        <v>77</v>
      </c>
      <c r="FR9" t="s">
        <v>88</v>
      </c>
      <c r="FS9" t="s">
        <v>77</v>
      </c>
      <c r="FT9" t="s">
        <v>140</v>
      </c>
      <c r="FU9">
        <v>1</v>
      </c>
      <c r="FV9">
        <v>0</v>
      </c>
      <c r="FW9">
        <v>0</v>
      </c>
      <c r="FX9">
        <v>0</v>
      </c>
      <c r="FY9" t="s">
        <v>77</v>
      </c>
      <c r="FZ9" t="s">
        <v>77</v>
      </c>
      <c r="GA9" t="s">
        <v>77</v>
      </c>
      <c r="GB9" t="s">
        <v>77</v>
      </c>
      <c r="GC9" t="s">
        <v>77</v>
      </c>
      <c r="GD9" t="s">
        <v>77</v>
      </c>
      <c r="GE9" t="s">
        <v>77</v>
      </c>
      <c r="GF9" t="s">
        <v>77</v>
      </c>
      <c r="GG9" t="s">
        <v>77</v>
      </c>
      <c r="GH9" t="s">
        <v>77</v>
      </c>
      <c r="GI9" t="s">
        <v>77</v>
      </c>
      <c r="GJ9" t="s">
        <v>77</v>
      </c>
      <c r="GK9" t="s">
        <v>77</v>
      </c>
      <c r="GL9" t="s">
        <v>77</v>
      </c>
      <c r="GM9" t="s">
        <v>77</v>
      </c>
      <c r="GN9" t="s">
        <v>77</v>
      </c>
      <c r="GO9" t="s">
        <v>77</v>
      </c>
      <c r="GP9" t="s">
        <v>77</v>
      </c>
      <c r="GQ9" t="s">
        <v>77</v>
      </c>
      <c r="GR9" t="s">
        <v>77</v>
      </c>
      <c r="GS9" t="s">
        <v>77</v>
      </c>
      <c r="GT9" t="s">
        <v>77</v>
      </c>
      <c r="GU9" t="s">
        <v>77</v>
      </c>
      <c r="GV9" t="s">
        <v>77</v>
      </c>
      <c r="GW9" t="s">
        <v>77</v>
      </c>
      <c r="GX9" t="s">
        <v>77</v>
      </c>
      <c r="GY9" t="s">
        <v>77</v>
      </c>
      <c r="GZ9" t="s">
        <v>77</v>
      </c>
      <c r="HA9" t="s">
        <v>77</v>
      </c>
      <c r="HB9" t="s">
        <v>77</v>
      </c>
      <c r="HC9" t="s">
        <v>77</v>
      </c>
      <c r="HD9" t="s">
        <v>77</v>
      </c>
      <c r="HE9" t="s">
        <v>77</v>
      </c>
      <c r="HF9" t="s">
        <v>77</v>
      </c>
      <c r="HG9" t="s">
        <v>77</v>
      </c>
      <c r="HH9" t="s">
        <v>77</v>
      </c>
      <c r="HI9" t="s">
        <v>77</v>
      </c>
      <c r="HJ9" t="s">
        <v>77</v>
      </c>
      <c r="HK9" t="s">
        <v>77</v>
      </c>
      <c r="HL9" t="s">
        <v>77</v>
      </c>
      <c r="HM9" t="s">
        <v>77</v>
      </c>
      <c r="HN9" t="s">
        <v>77</v>
      </c>
      <c r="HO9" t="s">
        <v>77</v>
      </c>
      <c r="HP9" t="s">
        <v>77</v>
      </c>
      <c r="HQ9" t="s">
        <v>77</v>
      </c>
      <c r="HR9" t="s">
        <v>77</v>
      </c>
      <c r="HS9" t="s">
        <v>77</v>
      </c>
      <c r="HT9" t="s">
        <v>77</v>
      </c>
      <c r="HU9" t="s">
        <v>77</v>
      </c>
      <c r="HV9" t="s">
        <v>77</v>
      </c>
      <c r="HW9" t="s">
        <v>77</v>
      </c>
      <c r="HX9" t="s">
        <v>77</v>
      </c>
      <c r="HZ9" t="s">
        <v>105</v>
      </c>
      <c r="IA9" s="376" t="s">
        <v>77</v>
      </c>
      <c r="IB9" t="s">
        <v>77</v>
      </c>
      <c r="IC9" t="s">
        <v>77</v>
      </c>
      <c r="ID9" t="s">
        <v>77</v>
      </c>
      <c r="IE9" t="s">
        <v>77</v>
      </c>
      <c r="IF9" t="s">
        <v>77</v>
      </c>
      <c r="IG9" t="s">
        <v>77</v>
      </c>
      <c r="IH9" t="s">
        <v>77</v>
      </c>
      <c r="II9" t="s">
        <v>77</v>
      </c>
      <c r="IJ9" t="s">
        <v>77</v>
      </c>
      <c r="IK9" t="s">
        <v>77</v>
      </c>
      <c r="IL9" t="s">
        <v>77</v>
      </c>
      <c r="IM9" t="s">
        <v>77</v>
      </c>
      <c r="IN9" t="s">
        <v>77</v>
      </c>
      <c r="IO9" t="s">
        <v>77</v>
      </c>
      <c r="IP9" t="s">
        <v>77</v>
      </c>
      <c r="IQ9" t="s">
        <v>77</v>
      </c>
      <c r="IR9" t="s">
        <v>77</v>
      </c>
      <c r="IS9" t="s">
        <v>77</v>
      </c>
      <c r="IT9" t="s">
        <v>77</v>
      </c>
      <c r="IU9" t="s">
        <v>77</v>
      </c>
      <c r="IV9" t="s">
        <v>77</v>
      </c>
      <c r="IW9" t="s">
        <v>77</v>
      </c>
      <c r="IX9" t="s">
        <v>77</v>
      </c>
      <c r="IY9" t="s">
        <v>77</v>
      </c>
      <c r="IZ9" t="s">
        <v>77</v>
      </c>
      <c r="JA9" t="s">
        <v>77</v>
      </c>
      <c r="JB9" t="s">
        <v>77</v>
      </c>
      <c r="JC9" t="s">
        <v>77</v>
      </c>
      <c r="JD9" t="s">
        <v>77</v>
      </c>
      <c r="JE9" t="s">
        <v>77</v>
      </c>
      <c r="JF9" t="s">
        <v>77</v>
      </c>
      <c r="JG9" t="s">
        <v>77</v>
      </c>
      <c r="JH9" t="s">
        <v>77</v>
      </c>
      <c r="JI9" t="s">
        <v>77</v>
      </c>
      <c r="JJ9" t="s">
        <v>77</v>
      </c>
      <c r="JK9" t="s">
        <v>77</v>
      </c>
      <c r="JL9" t="s">
        <v>77</v>
      </c>
      <c r="JM9" t="s">
        <v>77</v>
      </c>
      <c r="JN9" t="s">
        <v>77</v>
      </c>
      <c r="JO9" t="s">
        <v>77</v>
      </c>
      <c r="JP9" t="s">
        <v>77</v>
      </c>
      <c r="JQ9" t="s">
        <v>77</v>
      </c>
      <c r="JR9" t="s">
        <v>77</v>
      </c>
      <c r="JS9" t="s">
        <v>77</v>
      </c>
      <c r="JT9" t="s">
        <v>77</v>
      </c>
      <c r="JU9" t="s">
        <v>77</v>
      </c>
      <c r="JV9" t="s">
        <v>77</v>
      </c>
      <c r="JW9" t="s">
        <v>77</v>
      </c>
      <c r="JX9" t="s">
        <v>77</v>
      </c>
      <c r="JY9" t="s">
        <v>77</v>
      </c>
      <c r="JZ9" t="s">
        <v>77</v>
      </c>
      <c r="KA9" t="s">
        <v>77</v>
      </c>
      <c r="KB9" t="s">
        <v>77</v>
      </c>
      <c r="KC9" t="s">
        <v>77</v>
      </c>
      <c r="KD9" t="s">
        <v>77</v>
      </c>
      <c r="KE9" t="s">
        <v>77</v>
      </c>
      <c r="KF9" t="s">
        <v>77</v>
      </c>
      <c r="KG9" t="s">
        <v>77</v>
      </c>
      <c r="KH9" t="s">
        <v>77</v>
      </c>
      <c r="KI9" t="s">
        <v>77</v>
      </c>
      <c r="KJ9" t="s">
        <v>77</v>
      </c>
      <c r="KK9" t="s">
        <v>77</v>
      </c>
      <c r="KL9" t="s">
        <v>77</v>
      </c>
      <c r="KM9" t="s">
        <v>77</v>
      </c>
      <c r="KN9" t="s">
        <v>77</v>
      </c>
      <c r="KO9" t="s">
        <v>77</v>
      </c>
      <c r="KP9" t="s">
        <v>77</v>
      </c>
      <c r="KQ9" t="s">
        <v>77</v>
      </c>
      <c r="KR9" t="s">
        <v>77</v>
      </c>
      <c r="KS9" t="s">
        <v>77</v>
      </c>
      <c r="KT9" t="s">
        <v>77</v>
      </c>
      <c r="KU9" t="s">
        <v>77</v>
      </c>
      <c r="KV9" t="s">
        <v>77</v>
      </c>
      <c r="KW9" t="s">
        <v>77</v>
      </c>
      <c r="KX9" t="s">
        <v>77</v>
      </c>
      <c r="KY9" t="s">
        <v>77</v>
      </c>
      <c r="KZ9" t="s">
        <v>77</v>
      </c>
      <c r="LA9" t="s">
        <v>77</v>
      </c>
      <c r="LB9" t="s">
        <v>77</v>
      </c>
      <c r="LC9" t="s">
        <v>77</v>
      </c>
      <c r="LD9" t="s">
        <v>77</v>
      </c>
      <c r="LE9" t="s">
        <v>77</v>
      </c>
      <c r="LF9" t="s">
        <v>77</v>
      </c>
      <c r="LG9" t="s">
        <v>77</v>
      </c>
      <c r="LH9" t="s">
        <v>77</v>
      </c>
      <c r="LI9" t="s">
        <v>77</v>
      </c>
      <c r="LJ9" t="s">
        <v>77</v>
      </c>
      <c r="LK9" t="s">
        <v>77</v>
      </c>
      <c r="LL9" t="s">
        <v>77</v>
      </c>
      <c r="LM9" t="s">
        <v>77</v>
      </c>
      <c r="LN9" t="s">
        <v>77</v>
      </c>
      <c r="LO9" t="s">
        <v>77</v>
      </c>
      <c r="LP9" t="s">
        <v>77</v>
      </c>
      <c r="LQ9" t="s">
        <v>77</v>
      </c>
      <c r="LR9" t="s">
        <v>77</v>
      </c>
      <c r="LS9" t="s">
        <v>77</v>
      </c>
      <c r="LT9" t="s">
        <v>77</v>
      </c>
      <c r="LU9" t="s">
        <v>77</v>
      </c>
      <c r="LV9" t="s">
        <v>77</v>
      </c>
      <c r="LW9" t="s">
        <v>77</v>
      </c>
      <c r="LX9" t="s">
        <v>77</v>
      </c>
      <c r="LY9" t="s">
        <v>77</v>
      </c>
      <c r="LZ9" t="s">
        <v>77</v>
      </c>
      <c r="MA9" t="s">
        <v>77</v>
      </c>
      <c r="MB9" t="s">
        <v>77</v>
      </c>
      <c r="MC9" t="s">
        <v>77</v>
      </c>
      <c r="MD9" t="s">
        <v>77</v>
      </c>
      <c r="ME9" t="s">
        <v>77</v>
      </c>
      <c r="MF9" t="s">
        <v>77</v>
      </c>
      <c r="MG9" t="s">
        <v>77</v>
      </c>
      <c r="MH9" t="s">
        <v>77</v>
      </c>
      <c r="MI9" t="s">
        <v>77</v>
      </c>
      <c r="MJ9" t="s">
        <v>77</v>
      </c>
      <c r="MK9" t="s">
        <v>77</v>
      </c>
      <c r="ML9" t="s">
        <v>77</v>
      </c>
      <c r="MM9" t="s">
        <v>77</v>
      </c>
      <c r="MN9" t="s">
        <v>77</v>
      </c>
      <c r="MO9" t="s">
        <v>77</v>
      </c>
      <c r="MP9" t="s">
        <v>77</v>
      </c>
      <c r="MQ9" t="s">
        <v>77</v>
      </c>
      <c r="MR9" t="s">
        <v>77</v>
      </c>
      <c r="MS9" t="s">
        <v>77</v>
      </c>
      <c r="MT9" t="s">
        <v>77</v>
      </c>
      <c r="MU9" t="s">
        <v>77</v>
      </c>
      <c r="MV9" t="s">
        <v>77</v>
      </c>
      <c r="MW9" t="s">
        <v>77</v>
      </c>
      <c r="MX9" t="s">
        <v>77</v>
      </c>
      <c r="MY9" t="s">
        <v>77</v>
      </c>
      <c r="MZ9" t="s">
        <v>77</v>
      </c>
      <c r="NA9" t="s">
        <v>77</v>
      </c>
      <c r="NB9" t="s">
        <v>77</v>
      </c>
      <c r="NC9" t="s">
        <v>77</v>
      </c>
      <c r="ND9" t="s">
        <v>77</v>
      </c>
      <c r="NE9" t="s">
        <v>77</v>
      </c>
      <c r="NF9" t="s">
        <v>77</v>
      </c>
      <c r="NG9" t="s">
        <v>77</v>
      </c>
      <c r="NH9" t="s">
        <v>77</v>
      </c>
      <c r="NI9" t="s">
        <v>77</v>
      </c>
      <c r="NJ9" t="s">
        <v>77</v>
      </c>
      <c r="NK9" t="s">
        <v>77</v>
      </c>
      <c r="NL9" t="s">
        <v>77</v>
      </c>
      <c r="NM9" t="s">
        <v>77</v>
      </c>
      <c r="NN9" t="s">
        <v>77</v>
      </c>
      <c r="NO9" t="s">
        <v>77</v>
      </c>
      <c r="NP9" t="s">
        <v>77</v>
      </c>
      <c r="NQ9" t="s">
        <v>77</v>
      </c>
      <c r="NR9" t="s">
        <v>77</v>
      </c>
      <c r="NS9" t="s">
        <v>77</v>
      </c>
      <c r="NT9" t="s">
        <v>77</v>
      </c>
      <c r="NU9" t="s">
        <v>77</v>
      </c>
      <c r="NV9" t="s">
        <v>77</v>
      </c>
      <c r="NW9" t="s">
        <v>77</v>
      </c>
      <c r="NX9" t="s">
        <v>77</v>
      </c>
      <c r="NY9" t="s">
        <v>77</v>
      </c>
      <c r="NZ9" t="s">
        <v>77</v>
      </c>
      <c r="OA9" t="s">
        <v>77</v>
      </c>
      <c r="OB9" t="s">
        <v>77</v>
      </c>
      <c r="OC9" t="s">
        <v>77</v>
      </c>
      <c r="OD9" t="s">
        <v>77</v>
      </c>
      <c r="OE9" t="s">
        <v>77</v>
      </c>
      <c r="OF9" t="s">
        <v>77</v>
      </c>
      <c r="OG9" t="s">
        <v>77</v>
      </c>
      <c r="OH9" t="s">
        <v>77</v>
      </c>
      <c r="OI9" t="s">
        <v>77</v>
      </c>
      <c r="OJ9" t="s">
        <v>77</v>
      </c>
      <c r="OK9" t="s">
        <v>77</v>
      </c>
      <c r="OL9" t="s">
        <v>77</v>
      </c>
      <c r="OM9" t="s">
        <v>77</v>
      </c>
      <c r="ON9" t="s">
        <v>77</v>
      </c>
      <c r="OO9" t="s">
        <v>77</v>
      </c>
      <c r="OP9" t="s">
        <v>77</v>
      </c>
      <c r="OQ9" t="s">
        <v>77</v>
      </c>
      <c r="OR9" t="s">
        <v>77</v>
      </c>
      <c r="OS9" t="s">
        <v>77</v>
      </c>
      <c r="OT9" t="s">
        <v>77</v>
      </c>
      <c r="OU9" t="s">
        <v>77</v>
      </c>
      <c r="OV9" t="s">
        <v>77</v>
      </c>
      <c r="OW9" t="s">
        <v>77</v>
      </c>
      <c r="OX9" t="s">
        <v>77</v>
      </c>
      <c r="OY9" t="s">
        <v>77</v>
      </c>
      <c r="OZ9" t="s">
        <v>77</v>
      </c>
      <c r="PA9" t="s">
        <v>77</v>
      </c>
      <c r="PB9" t="s">
        <v>77</v>
      </c>
      <c r="PC9" t="s">
        <v>77</v>
      </c>
      <c r="PD9" t="s">
        <v>77</v>
      </c>
      <c r="PE9" t="s">
        <v>77</v>
      </c>
      <c r="PF9" t="s">
        <v>77</v>
      </c>
      <c r="PG9" t="s">
        <v>77</v>
      </c>
      <c r="PH9" t="s">
        <v>77</v>
      </c>
      <c r="PI9" t="s">
        <v>77</v>
      </c>
      <c r="PJ9" t="s">
        <v>77</v>
      </c>
      <c r="PK9" t="s">
        <v>77</v>
      </c>
      <c r="PL9" t="s">
        <v>77</v>
      </c>
      <c r="PM9" t="s">
        <v>77</v>
      </c>
      <c r="PN9" t="s">
        <v>77</v>
      </c>
      <c r="PO9" t="s">
        <v>77</v>
      </c>
      <c r="PP9" t="s">
        <v>77</v>
      </c>
      <c r="PQ9" t="s">
        <v>77</v>
      </c>
      <c r="PR9" t="s">
        <v>77</v>
      </c>
      <c r="PS9" t="s">
        <v>77</v>
      </c>
      <c r="PT9" t="s">
        <v>77</v>
      </c>
      <c r="PU9" t="s">
        <v>77</v>
      </c>
      <c r="PV9" t="s">
        <v>77</v>
      </c>
      <c r="PW9" t="s">
        <v>77</v>
      </c>
      <c r="PX9" t="s">
        <v>77</v>
      </c>
      <c r="PY9" t="s">
        <v>77</v>
      </c>
      <c r="PZ9" t="s">
        <v>77</v>
      </c>
      <c r="QA9" t="s">
        <v>77</v>
      </c>
      <c r="QB9" t="s">
        <v>77</v>
      </c>
      <c r="QC9" t="s">
        <v>77</v>
      </c>
      <c r="QD9" t="s">
        <v>77</v>
      </c>
      <c r="QE9" t="s">
        <v>77</v>
      </c>
      <c r="QF9" t="s">
        <v>77</v>
      </c>
      <c r="QG9" t="s">
        <v>77</v>
      </c>
      <c r="QH9">
        <v>0</v>
      </c>
      <c r="QI9">
        <v>0</v>
      </c>
      <c r="QJ9">
        <v>0</v>
      </c>
      <c r="QK9">
        <v>0</v>
      </c>
      <c r="QL9">
        <v>0</v>
      </c>
      <c r="QM9" t="s">
        <v>179</v>
      </c>
      <c r="QN9" t="s">
        <v>77</v>
      </c>
      <c r="QO9">
        <v>235914534</v>
      </c>
      <c r="QQ9">
        <v>44525.943460648137</v>
      </c>
      <c r="QR9" t="s">
        <v>77</v>
      </c>
      <c r="QS9" t="s">
        <v>77</v>
      </c>
      <c r="QT9" t="s">
        <v>101</v>
      </c>
      <c r="QU9" t="s">
        <v>102</v>
      </c>
      <c r="QV9" t="s">
        <v>77</v>
      </c>
      <c r="QW9">
        <v>8</v>
      </c>
      <c r="QX9" s="375" t="str">
        <f t="shared" ref="QX9:QX71" si="8">IFERROR(((IM9*2)*5)/IA9,"")</f>
        <v/>
      </c>
      <c r="QY9" s="375" t="str">
        <f t="shared" si="1"/>
        <v/>
      </c>
      <c r="QZ9" s="375" t="str">
        <f t="shared" si="2"/>
        <v/>
      </c>
      <c r="RA9" s="375" t="str">
        <f t="shared" si="3"/>
        <v/>
      </c>
      <c r="RB9" s="375" t="str">
        <f t="shared" si="4"/>
        <v/>
      </c>
      <c r="RC9" s="313" t="str">
        <f t="shared" si="5"/>
        <v/>
      </c>
      <c r="RD9" s="375" t="str">
        <f t="shared" si="6"/>
        <v/>
      </c>
      <c r="RE9" s="313" t="str">
        <f t="shared" si="7"/>
        <v/>
      </c>
      <c r="RF9" t="s">
        <v>105</v>
      </c>
    </row>
    <row r="10" spans="1:474">
      <c r="A10" t="s">
        <v>809</v>
      </c>
      <c r="B10" s="272">
        <v>44525</v>
      </c>
      <c r="C10" t="s">
        <v>165</v>
      </c>
      <c r="D10" t="s">
        <v>176</v>
      </c>
      <c r="E10" t="s">
        <v>105</v>
      </c>
      <c r="F10" t="s">
        <v>166</v>
      </c>
      <c r="G10" t="s">
        <v>166</v>
      </c>
      <c r="H10" t="s">
        <v>167</v>
      </c>
      <c r="I10" t="s">
        <v>167</v>
      </c>
      <c r="J10" t="s">
        <v>168</v>
      </c>
      <c r="K10" t="s">
        <v>77</v>
      </c>
      <c r="L10" t="s">
        <v>169</v>
      </c>
      <c r="M10" t="s">
        <v>169</v>
      </c>
      <c r="N10" t="s">
        <v>169</v>
      </c>
      <c r="O10" t="s">
        <v>170</v>
      </c>
      <c r="P10" t="s">
        <v>120</v>
      </c>
      <c r="Q10" t="s">
        <v>89</v>
      </c>
      <c r="R10" t="s">
        <v>134</v>
      </c>
      <c r="S10" s="239">
        <v>100</v>
      </c>
      <c r="T10" s="239">
        <v>96.153846153846104</v>
      </c>
      <c r="U10" s="239">
        <v>97.826086956521706</v>
      </c>
      <c r="V10" s="239">
        <v>120.689655172413</v>
      </c>
      <c r="W10" s="239">
        <v>229.166666666666</v>
      </c>
      <c r="X10" t="s">
        <v>77</v>
      </c>
      <c r="Y10">
        <v>1000</v>
      </c>
      <c r="Z10">
        <v>30</v>
      </c>
      <c r="AA10">
        <v>25</v>
      </c>
      <c r="AB10">
        <v>30</v>
      </c>
      <c r="AC10">
        <v>15</v>
      </c>
      <c r="AD10" t="s">
        <v>77</v>
      </c>
      <c r="AE10">
        <v>50</v>
      </c>
      <c r="AF10">
        <v>25</v>
      </c>
      <c r="AG10" t="s">
        <v>77</v>
      </c>
      <c r="AH10" t="s">
        <v>77</v>
      </c>
      <c r="AI10" t="s">
        <v>77</v>
      </c>
      <c r="AJ10" t="s">
        <v>77</v>
      </c>
      <c r="AK10" t="s">
        <v>123</v>
      </c>
      <c r="AL10">
        <v>1</v>
      </c>
      <c r="AM10">
        <v>0</v>
      </c>
      <c r="AN10">
        <v>0</v>
      </c>
      <c r="AO10">
        <v>0</v>
      </c>
      <c r="AP10">
        <v>0</v>
      </c>
      <c r="AQ10">
        <v>0</v>
      </c>
      <c r="AR10">
        <v>0</v>
      </c>
      <c r="AS10">
        <v>0</v>
      </c>
      <c r="AT10">
        <v>0</v>
      </c>
      <c r="AU10">
        <v>0</v>
      </c>
      <c r="AV10" t="s">
        <v>130</v>
      </c>
      <c r="AW10" t="s">
        <v>125</v>
      </c>
      <c r="AX10">
        <v>200</v>
      </c>
      <c r="AY10" t="s">
        <v>88</v>
      </c>
      <c r="AZ10" t="s">
        <v>88</v>
      </c>
      <c r="BA10" t="s">
        <v>100</v>
      </c>
      <c r="BB10" t="s">
        <v>88</v>
      </c>
      <c r="BC10" t="s">
        <v>100</v>
      </c>
      <c r="BD10" t="s">
        <v>77</v>
      </c>
      <c r="BE10" t="s">
        <v>88</v>
      </c>
      <c r="BF10" t="s">
        <v>88</v>
      </c>
      <c r="BG10" t="s">
        <v>88</v>
      </c>
      <c r="BH10" t="s">
        <v>88</v>
      </c>
      <c r="BI10" t="s">
        <v>88</v>
      </c>
      <c r="BJ10" t="s">
        <v>77</v>
      </c>
      <c r="BK10" t="s">
        <v>88</v>
      </c>
      <c r="BL10" t="s">
        <v>88</v>
      </c>
      <c r="BN10">
        <v>250</v>
      </c>
      <c r="BO10">
        <v>225</v>
      </c>
      <c r="BP10">
        <v>350</v>
      </c>
      <c r="BQ10">
        <v>550</v>
      </c>
      <c r="BR10" t="s">
        <v>77</v>
      </c>
      <c r="BS10" t="s">
        <v>88</v>
      </c>
      <c r="BT10">
        <v>1000</v>
      </c>
      <c r="BU10" t="s">
        <v>77</v>
      </c>
      <c r="BV10" t="s">
        <v>77</v>
      </c>
      <c r="BW10" t="s">
        <v>77</v>
      </c>
      <c r="BX10" t="s">
        <v>77</v>
      </c>
      <c r="BY10" t="s">
        <v>77</v>
      </c>
      <c r="BZ10" t="s">
        <v>77</v>
      </c>
      <c r="CA10" t="s">
        <v>88</v>
      </c>
      <c r="CB10" t="s">
        <v>244</v>
      </c>
      <c r="CC10">
        <v>1</v>
      </c>
      <c r="CD10">
        <v>1</v>
      </c>
      <c r="CE10">
        <v>0</v>
      </c>
      <c r="CF10">
        <v>0</v>
      </c>
      <c r="CG10">
        <v>1</v>
      </c>
      <c r="CH10">
        <v>0</v>
      </c>
      <c r="CI10">
        <v>0</v>
      </c>
      <c r="CJ10">
        <v>0</v>
      </c>
      <c r="CK10">
        <v>0</v>
      </c>
      <c r="CL10">
        <v>0</v>
      </c>
      <c r="CM10">
        <v>0</v>
      </c>
      <c r="CN10">
        <v>0</v>
      </c>
      <c r="CO10">
        <v>0</v>
      </c>
      <c r="CP10">
        <v>0</v>
      </c>
      <c r="CQ10" t="s">
        <v>810</v>
      </c>
      <c r="CR10">
        <v>1</v>
      </c>
      <c r="CS10">
        <v>1</v>
      </c>
      <c r="CT10">
        <v>0</v>
      </c>
      <c r="CU10">
        <v>1</v>
      </c>
      <c r="CV10">
        <v>1</v>
      </c>
      <c r="CW10">
        <v>0</v>
      </c>
      <c r="CX10">
        <v>1</v>
      </c>
      <c r="CY10">
        <v>0</v>
      </c>
      <c r="CZ10" s="308" t="s">
        <v>105</v>
      </c>
      <c r="DA10" t="s">
        <v>170</v>
      </c>
      <c r="DB10" t="s">
        <v>100</v>
      </c>
      <c r="DC10" t="s">
        <v>100</v>
      </c>
      <c r="DD10" t="s">
        <v>88</v>
      </c>
      <c r="DE10" t="s">
        <v>105</v>
      </c>
      <c r="DF10" t="s">
        <v>131</v>
      </c>
      <c r="DG10" t="s">
        <v>171</v>
      </c>
      <c r="DH10" t="s">
        <v>137</v>
      </c>
      <c r="DK10" t="s">
        <v>88</v>
      </c>
      <c r="DL10" t="s">
        <v>611</v>
      </c>
      <c r="DM10">
        <v>1</v>
      </c>
      <c r="DN10">
        <v>0</v>
      </c>
      <c r="DO10">
        <v>1</v>
      </c>
      <c r="DP10">
        <v>0</v>
      </c>
      <c r="DQ10">
        <v>0</v>
      </c>
      <c r="DR10">
        <v>0</v>
      </c>
      <c r="DS10">
        <v>0</v>
      </c>
      <c r="DT10">
        <v>0</v>
      </c>
      <c r="DU10">
        <v>0</v>
      </c>
      <c r="DV10">
        <v>0</v>
      </c>
      <c r="DW10">
        <v>0</v>
      </c>
      <c r="DX10">
        <v>0</v>
      </c>
      <c r="DY10">
        <v>0</v>
      </c>
      <c r="DZ10" t="s">
        <v>77</v>
      </c>
      <c r="EA10" t="s">
        <v>189</v>
      </c>
      <c r="EB10">
        <v>1</v>
      </c>
      <c r="EC10">
        <v>0</v>
      </c>
      <c r="ED10">
        <v>0</v>
      </c>
      <c r="EE10">
        <v>0</v>
      </c>
      <c r="EF10">
        <v>0</v>
      </c>
      <c r="EG10">
        <v>1</v>
      </c>
      <c r="EH10">
        <v>0</v>
      </c>
      <c r="EI10">
        <v>0</v>
      </c>
      <c r="EJ10">
        <v>0</v>
      </c>
      <c r="EK10">
        <v>0</v>
      </c>
      <c r="EL10">
        <v>0</v>
      </c>
      <c r="EM10" s="308" t="s">
        <v>105</v>
      </c>
      <c r="EN10" t="s">
        <v>170</v>
      </c>
      <c r="EO10" t="s">
        <v>100</v>
      </c>
      <c r="EP10" t="s">
        <v>100</v>
      </c>
      <c r="EQ10" t="s">
        <v>88</v>
      </c>
      <c r="ER10" t="s">
        <v>105</v>
      </c>
      <c r="ES10" t="s">
        <v>131</v>
      </c>
      <c r="ET10" t="s">
        <v>171</v>
      </c>
      <c r="EU10" t="s">
        <v>137</v>
      </c>
      <c r="EW10" t="s">
        <v>77</v>
      </c>
      <c r="EX10" s="308" t="s">
        <v>105</v>
      </c>
      <c r="EY10" t="s">
        <v>88</v>
      </c>
      <c r="EZ10" t="s">
        <v>132</v>
      </c>
      <c r="FA10">
        <v>1</v>
      </c>
      <c r="FB10">
        <v>0</v>
      </c>
      <c r="FC10">
        <v>0</v>
      </c>
      <c r="FD10">
        <v>0</v>
      </c>
      <c r="FE10">
        <v>0</v>
      </c>
      <c r="FF10">
        <v>0</v>
      </c>
      <c r="FG10" t="s">
        <v>77</v>
      </c>
      <c r="FH10" t="s">
        <v>177</v>
      </c>
      <c r="FI10">
        <v>1</v>
      </c>
      <c r="FJ10">
        <v>0</v>
      </c>
      <c r="FK10">
        <v>0</v>
      </c>
      <c r="FL10">
        <v>0</v>
      </c>
      <c r="FM10">
        <v>0</v>
      </c>
      <c r="FN10">
        <v>0</v>
      </c>
      <c r="FO10">
        <v>0</v>
      </c>
      <c r="FP10">
        <v>0</v>
      </c>
      <c r="FQ10" t="s">
        <v>77</v>
      </c>
      <c r="FR10" t="s">
        <v>88</v>
      </c>
      <c r="FS10" t="s">
        <v>77</v>
      </c>
      <c r="FT10" t="s">
        <v>140</v>
      </c>
      <c r="FU10">
        <v>1</v>
      </c>
      <c r="FV10">
        <v>0</v>
      </c>
      <c r="FW10">
        <v>0</v>
      </c>
      <c r="FX10">
        <v>0</v>
      </c>
      <c r="FY10" t="s">
        <v>77</v>
      </c>
      <c r="FZ10" t="s">
        <v>77</v>
      </c>
      <c r="GA10" t="s">
        <v>77</v>
      </c>
      <c r="GB10" t="s">
        <v>77</v>
      </c>
      <c r="GC10" t="s">
        <v>77</v>
      </c>
      <c r="GD10" t="s">
        <v>77</v>
      </c>
      <c r="GE10" t="s">
        <v>77</v>
      </c>
      <c r="GF10" t="s">
        <v>77</v>
      </c>
      <c r="GG10" t="s">
        <v>77</v>
      </c>
      <c r="GH10" t="s">
        <v>77</v>
      </c>
      <c r="GI10" t="s">
        <v>77</v>
      </c>
      <c r="GJ10" t="s">
        <v>77</v>
      </c>
      <c r="GK10" t="s">
        <v>77</v>
      </c>
      <c r="GL10" t="s">
        <v>77</v>
      </c>
      <c r="GM10" t="s">
        <v>77</v>
      </c>
      <c r="GN10" t="s">
        <v>77</v>
      </c>
      <c r="GO10" t="s">
        <v>77</v>
      </c>
      <c r="GP10" t="s">
        <v>77</v>
      </c>
      <c r="GQ10" t="s">
        <v>77</v>
      </c>
      <c r="GR10" t="s">
        <v>77</v>
      </c>
      <c r="GS10" t="s">
        <v>77</v>
      </c>
      <c r="GT10" t="s">
        <v>77</v>
      </c>
      <c r="GU10" t="s">
        <v>77</v>
      </c>
      <c r="GV10" t="s">
        <v>77</v>
      </c>
      <c r="GW10" t="s">
        <v>77</v>
      </c>
      <c r="GX10" t="s">
        <v>77</v>
      </c>
      <c r="GY10" t="s">
        <v>77</v>
      </c>
      <c r="GZ10" t="s">
        <v>77</v>
      </c>
      <c r="HA10" t="s">
        <v>77</v>
      </c>
      <c r="HB10" t="s">
        <v>77</v>
      </c>
      <c r="HC10" t="s">
        <v>77</v>
      </c>
      <c r="HD10" t="s">
        <v>77</v>
      </c>
      <c r="HE10" t="s">
        <v>77</v>
      </c>
      <c r="HF10" t="s">
        <v>77</v>
      </c>
      <c r="HG10" t="s">
        <v>77</v>
      </c>
      <c r="HH10" t="s">
        <v>77</v>
      </c>
      <c r="HI10" t="s">
        <v>77</v>
      </c>
      <c r="HJ10" t="s">
        <v>77</v>
      </c>
      <c r="HK10" t="s">
        <v>77</v>
      </c>
      <c r="HL10" t="s">
        <v>77</v>
      </c>
      <c r="HM10" t="s">
        <v>77</v>
      </c>
      <c r="HN10" t="s">
        <v>77</v>
      </c>
      <c r="HO10" t="s">
        <v>77</v>
      </c>
      <c r="HP10" t="s">
        <v>77</v>
      </c>
      <c r="HQ10" t="s">
        <v>77</v>
      </c>
      <c r="HR10" t="s">
        <v>77</v>
      </c>
      <c r="HS10" t="s">
        <v>77</v>
      </c>
      <c r="HT10" t="s">
        <v>77</v>
      </c>
      <c r="HU10" t="s">
        <v>77</v>
      </c>
      <c r="HV10" t="s">
        <v>77</v>
      </c>
      <c r="HW10" t="s">
        <v>77</v>
      </c>
      <c r="HX10" t="s">
        <v>77</v>
      </c>
      <c r="HZ10" t="s">
        <v>105</v>
      </c>
      <c r="IA10" s="376" t="s">
        <v>77</v>
      </c>
      <c r="IB10" t="s">
        <v>77</v>
      </c>
      <c r="IC10" t="s">
        <v>77</v>
      </c>
      <c r="ID10" t="s">
        <v>77</v>
      </c>
      <c r="IE10" t="s">
        <v>77</v>
      </c>
      <c r="IF10" t="s">
        <v>77</v>
      </c>
      <c r="IG10" t="s">
        <v>77</v>
      </c>
      <c r="IH10" t="s">
        <v>77</v>
      </c>
      <c r="II10" t="s">
        <v>77</v>
      </c>
      <c r="IJ10" t="s">
        <v>77</v>
      </c>
      <c r="IK10" t="s">
        <v>77</v>
      </c>
      <c r="IL10" t="s">
        <v>77</v>
      </c>
      <c r="IM10" t="s">
        <v>77</v>
      </c>
      <c r="IN10" t="s">
        <v>77</v>
      </c>
      <c r="IO10" t="s">
        <v>77</v>
      </c>
      <c r="IP10" t="s">
        <v>77</v>
      </c>
      <c r="IQ10" t="s">
        <v>77</v>
      </c>
      <c r="IR10" t="s">
        <v>77</v>
      </c>
      <c r="IS10" t="s">
        <v>77</v>
      </c>
      <c r="IT10" t="s">
        <v>77</v>
      </c>
      <c r="IU10" t="s">
        <v>77</v>
      </c>
      <c r="IV10" t="s">
        <v>77</v>
      </c>
      <c r="IW10" t="s">
        <v>77</v>
      </c>
      <c r="IX10" t="s">
        <v>77</v>
      </c>
      <c r="IY10" t="s">
        <v>77</v>
      </c>
      <c r="IZ10" t="s">
        <v>77</v>
      </c>
      <c r="JA10" t="s">
        <v>77</v>
      </c>
      <c r="JB10" t="s">
        <v>77</v>
      </c>
      <c r="JC10" t="s">
        <v>77</v>
      </c>
      <c r="JD10" t="s">
        <v>77</v>
      </c>
      <c r="JE10" t="s">
        <v>77</v>
      </c>
      <c r="JF10" t="s">
        <v>77</v>
      </c>
      <c r="JG10" t="s">
        <v>77</v>
      </c>
      <c r="JH10" t="s">
        <v>77</v>
      </c>
      <c r="JI10" t="s">
        <v>77</v>
      </c>
      <c r="JJ10" t="s">
        <v>77</v>
      </c>
      <c r="JK10" t="s">
        <v>77</v>
      </c>
      <c r="JL10" t="s">
        <v>77</v>
      </c>
      <c r="JM10" t="s">
        <v>77</v>
      </c>
      <c r="JN10" t="s">
        <v>77</v>
      </c>
      <c r="JO10" t="s">
        <v>77</v>
      </c>
      <c r="JP10" t="s">
        <v>77</v>
      </c>
      <c r="JQ10" t="s">
        <v>77</v>
      </c>
      <c r="JR10" t="s">
        <v>77</v>
      </c>
      <c r="JS10" t="s">
        <v>77</v>
      </c>
      <c r="JT10" t="s">
        <v>77</v>
      </c>
      <c r="JU10" t="s">
        <v>77</v>
      </c>
      <c r="JV10" t="s">
        <v>77</v>
      </c>
      <c r="JW10" t="s">
        <v>77</v>
      </c>
      <c r="JX10" t="s">
        <v>77</v>
      </c>
      <c r="JY10" t="s">
        <v>77</v>
      </c>
      <c r="JZ10" t="s">
        <v>77</v>
      </c>
      <c r="KA10" t="s">
        <v>77</v>
      </c>
      <c r="KB10" t="s">
        <v>77</v>
      </c>
      <c r="KC10" t="s">
        <v>77</v>
      </c>
      <c r="KD10" t="s">
        <v>77</v>
      </c>
      <c r="KE10" t="s">
        <v>77</v>
      </c>
      <c r="KF10" t="s">
        <v>77</v>
      </c>
      <c r="KG10" t="s">
        <v>77</v>
      </c>
      <c r="KH10" t="s">
        <v>77</v>
      </c>
      <c r="KI10" t="s">
        <v>77</v>
      </c>
      <c r="KJ10" t="s">
        <v>77</v>
      </c>
      <c r="KK10" t="s">
        <v>77</v>
      </c>
      <c r="KL10" t="s">
        <v>77</v>
      </c>
      <c r="KM10" t="s">
        <v>77</v>
      </c>
      <c r="KN10" t="s">
        <v>77</v>
      </c>
      <c r="KO10" t="s">
        <v>77</v>
      </c>
      <c r="KP10" t="s">
        <v>77</v>
      </c>
      <c r="KQ10" t="s">
        <v>77</v>
      </c>
      <c r="KR10" t="s">
        <v>77</v>
      </c>
      <c r="KS10" t="s">
        <v>77</v>
      </c>
      <c r="KT10" t="s">
        <v>77</v>
      </c>
      <c r="KU10" t="s">
        <v>77</v>
      </c>
      <c r="KV10" t="s">
        <v>77</v>
      </c>
      <c r="KW10" t="s">
        <v>77</v>
      </c>
      <c r="KX10" t="s">
        <v>77</v>
      </c>
      <c r="KY10" t="s">
        <v>77</v>
      </c>
      <c r="KZ10" t="s">
        <v>77</v>
      </c>
      <c r="LA10" t="s">
        <v>77</v>
      </c>
      <c r="LB10" t="s">
        <v>77</v>
      </c>
      <c r="LC10" t="s">
        <v>77</v>
      </c>
      <c r="LD10" t="s">
        <v>77</v>
      </c>
      <c r="LE10" t="s">
        <v>77</v>
      </c>
      <c r="LF10" t="s">
        <v>77</v>
      </c>
      <c r="LG10" t="s">
        <v>77</v>
      </c>
      <c r="LH10" t="s">
        <v>77</v>
      </c>
      <c r="LI10" t="s">
        <v>77</v>
      </c>
      <c r="LJ10" t="s">
        <v>77</v>
      </c>
      <c r="LK10" t="s">
        <v>77</v>
      </c>
      <c r="LL10" t="s">
        <v>77</v>
      </c>
      <c r="LM10" t="s">
        <v>77</v>
      </c>
      <c r="LN10" t="s">
        <v>77</v>
      </c>
      <c r="LO10" t="s">
        <v>77</v>
      </c>
      <c r="LP10" t="s">
        <v>77</v>
      </c>
      <c r="LQ10" t="s">
        <v>77</v>
      </c>
      <c r="LR10" t="s">
        <v>77</v>
      </c>
      <c r="LS10" t="s">
        <v>77</v>
      </c>
      <c r="LT10" t="s">
        <v>77</v>
      </c>
      <c r="LU10" t="s">
        <v>77</v>
      </c>
      <c r="LV10" t="s">
        <v>77</v>
      </c>
      <c r="LW10" t="s">
        <v>77</v>
      </c>
      <c r="LX10" t="s">
        <v>77</v>
      </c>
      <c r="LY10" t="s">
        <v>77</v>
      </c>
      <c r="LZ10" t="s">
        <v>77</v>
      </c>
      <c r="MA10" t="s">
        <v>77</v>
      </c>
      <c r="MB10" t="s">
        <v>77</v>
      </c>
      <c r="MC10" t="s">
        <v>77</v>
      </c>
      <c r="MD10" t="s">
        <v>77</v>
      </c>
      <c r="ME10" t="s">
        <v>77</v>
      </c>
      <c r="MF10" t="s">
        <v>77</v>
      </c>
      <c r="MG10" t="s">
        <v>77</v>
      </c>
      <c r="MH10" t="s">
        <v>77</v>
      </c>
      <c r="MI10" t="s">
        <v>77</v>
      </c>
      <c r="MJ10" t="s">
        <v>77</v>
      </c>
      <c r="MK10" t="s">
        <v>77</v>
      </c>
      <c r="ML10" t="s">
        <v>77</v>
      </c>
      <c r="MM10" t="s">
        <v>77</v>
      </c>
      <c r="MN10" t="s">
        <v>77</v>
      </c>
      <c r="MO10" t="s">
        <v>77</v>
      </c>
      <c r="MP10" t="s">
        <v>77</v>
      </c>
      <c r="MQ10" t="s">
        <v>77</v>
      </c>
      <c r="MR10" t="s">
        <v>77</v>
      </c>
      <c r="MS10" t="s">
        <v>77</v>
      </c>
      <c r="MT10" t="s">
        <v>77</v>
      </c>
      <c r="MU10" t="s">
        <v>77</v>
      </c>
      <c r="MV10" t="s">
        <v>77</v>
      </c>
      <c r="MW10" t="s">
        <v>77</v>
      </c>
      <c r="MX10" t="s">
        <v>77</v>
      </c>
      <c r="MY10" t="s">
        <v>77</v>
      </c>
      <c r="MZ10" t="s">
        <v>77</v>
      </c>
      <c r="NA10" t="s">
        <v>77</v>
      </c>
      <c r="NB10" t="s">
        <v>77</v>
      </c>
      <c r="NC10" t="s">
        <v>77</v>
      </c>
      <c r="ND10" t="s">
        <v>77</v>
      </c>
      <c r="NE10" t="s">
        <v>77</v>
      </c>
      <c r="NF10" t="s">
        <v>77</v>
      </c>
      <c r="NG10" t="s">
        <v>77</v>
      </c>
      <c r="NH10" t="s">
        <v>77</v>
      </c>
      <c r="NI10" t="s">
        <v>77</v>
      </c>
      <c r="NJ10" t="s">
        <v>77</v>
      </c>
      <c r="NK10" t="s">
        <v>77</v>
      </c>
      <c r="NL10" t="s">
        <v>77</v>
      </c>
      <c r="NM10" t="s">
        <v>77</v>
      </c>
      <c r="NN10" t="s">
        <v>77</v>
      </c>
      <c r="NO10" t="s">
        <v>77</v>
      </c>
      <c r="NP10" t="s">
        <v>77</v>
      </c>
      <c r="NQ10" t="s">
        <v>77</v>
      </c>
      <c r="NR10" t="s">
        <v>77</v>
      </c>
      <c r="NS10" t="s">
        <v>77</v>
      </c>
      <c r="NT10" t="s">
        <v>77</v>
      </c>
      <c r="NU10" t="s">
        <v>77</v>
      </c>
      <c r="NV10" t="s">
        <v>77</v>
      </c>
      <c r="NW10" t="s">
        <v>77</v>
      </c>
      <c r="NX10" t="s">
        <v>77</v>
      </c>
      <c r="NY10" t="s">
        <v>77</v>
      </c>
      <c r="NZ10" t="s">
        <v>77</v>
      </c>
      <c r="OA10" t="s">
        <v>77</v>
      </c>
      <c r="OB10" t="s">
        <v>77</v>
      </c>
      <c r="OC10" t="s">
        <v>77</v>
      </c>
      <c r="OD10" t="s">
        <v>77</v>
      </c>
      <c r="OE10" t="s">
        <v>77</v>
      </c>
      <c r="OF10" t="s">
        <v>77</v>
      </c>
      <c r="OG10" t="s">
        <v>77</v>
      </c>
      <c r="OH10" t="s">
        <v>77</v>
      </c>
      <c r="OI10" t="s">
        <v>77</v>
      </c>
      <c r="OJ10" t="s">
        <v>77</v>
      </c>
      <c r="OK10" t="s">
        <v>77</v>
      </c>
      <c r="OL10" t="s">
        <v>77</v>
      </c>
      <c r="OM10" t="s">
        <v>77</v>
      </c>
      <c r="ON10" t="s">
        <v>77</v>
      </c>
      <c r="OO10" t="s">
        <v>77</v>
      </c>
      <c r="OP10" t="s">
        <v>77</v>
      </c>
      <c r="OQ10" t="s">
        <v>77</v>
      </c>
      <c r="OR10" t="s">
        <v>77</v>
      </c>
      <c r="OS10" t="s">
        <v>77</v>
      </c>
      <c r="OT10" t="s">
        <v>77</v>
      </c>
      <c r="OU10" t="s">
        <v>77</v>
      </c>
      <c r="OV10" t="s">
        <v>77</v>
      </c>
      <c r="OW10" t="s">
        <v>77</v>
      </c>
      <c r="OX10" t="s">
        <v>77</v>
      </c>
      <c r="OY10" t="s">
        <v>77</v>
      </c>
      <c r="OZ10" t="s">
        <v>77</v>
      </c>
      <c r="PA10" t="s">
        <v>77</v>
      </c>
      <c r="PB10" t="s">
        <v>77</v>
      </c>
      <c r="PC10" t="s">
        <v>77</v>
      </c>
      <c r="PD10" t="s">
        <v>77</v>
      </c>
      <c r="PE10" t="s">
        <v>77</v>
      </c>
      <c r="PF10" t="s">
        <v>77</v>
      </c>
      <c r="PG10" t="s">
        <v>77</v>
      </c>
      <c r="PH10" t="s">
        <v>77</v>
      </c>
      <c r="PI10" t="s">
        <v>77</v>
      </c>
      <c r="PJ10" t="s">
        <v>77</v>
      </c>
      <c r="PK10" t="s">
        <v>77</v>
      </c>
      <c r="PL10" t="s">
        <v>77</v>
      </c>
      <c r="PM10" t="s">
        <v>77</v>
      </c>
      <c r="PN10" t="s">
        <v>77</v>
      </c>
      <c r="PO10" t="s">
        <v>77</v>
      </c>
      <c r="PP10" t="s">
        <v>77</v>
      </c>
      <c r="PQ10" t="s">
        <v>77</v>
      </c>
      <c r="PR10" t="s">
        <v>77</v>
      </c>
      <c r="PS10" t="s">
        <v>77</v>
      </c>
      <c r="PT10" t="s">
        <v>77</v>
      </c>
      <c r="PU10" t="s">
        <v>77</v>
      </c>
      <c r="PV10" t="s">
        <v>77</v>
      </c>
      <c r="PW10" t="s">
        <v>77</v>
      </c>
      <c r="PX10" t="s">
        <v>77</v>
      </c>
      <c r="PY10" t="s">
        <v>77</v>
      </c>
      <c r="PZ10" t="s">
        <v>77</v>
      </c>
      <c r="QA10" t="s">
        <v>77</v>
      </c>
      <c r="QB10" t="s">
        <v>77</v>
      </c>
      <c r="QC10" t="s">
        <v>77</v>
      </c>
      <c r="QD10" t="s">
        <v>77</v>
      </c>
      <c r="QE10" t="s">
        <v>77</v>
      </c>
      <c r="QF10" t="s">
        <v>77</v>
      </c>
      <c r="QG10" t="s">
        <v>77</v>
      </c>
      <c r="QH10">
        <v>0</v>
      </c>
      <c r="QI10">
        <v>0</v>
      </c>
      <c r="QJ10">
        <v>0</v>
      </c>
      <c r="QK10">
        <v>0</v>
      </c>
      <c r="QL10">
        <v>0</v>
      </c>
      <c r="QM10" t="s">
        <v>179</v>
      </c>
      <c r="QN10" t="s">
        <v>77</v>
      </c>
      <c r="QO10">
        <v>235914538</v>
      </c>
      <c r="QQ10">
        <v>44525.943483796298</v>
      </c>
      <c r="QR10" t="s">
        <v>77</v>
      </c>
      <c r="QS10" t="s">
        <v>77</v>
      </c>
      <c r="QT10" t="s">
        <v>101</v>
      </c>
      <c r="QU10" t="s">
        <v>102</v>
      </c>
      <c r="QV10" t="s">
        <v>77</v>
      </c>
      <c r="QW10">
        <v>9</v>
      </c>
      <c r="QX10" s="375" t="str">
        <f t="shared" si="8"/>
        <v/>
      </c>
      <c r="QY10" s="375" t="str">
        <f t="shared" si="1"/>
        <v/>
      </c>
      <c r="QZ10" s="375" t="str">
        <f t="shared" si="2"/>
        <v/>
      </c>
      <c r="RA10" s="375" t="str">
        <f t="shared" si="3"/>
        <v/>
      </c>
      <c r="RB10" s="375" t="str">
        <f t="shared" si="4"/>
        <v/>
      </c>
      <c r="RC10" s="313" t="str">
        <f t="shared" si="5"/>
        <v/>
      </c>
      <c r="RD10" s="375" t="str">
        <f t="shared" si="6"/>
        <v/>
      </c>
      <c r="RE10" s="313" t="str">
        <f t="shared" si="7"/>
        <v/>
      </c>
      <c r="RF10" t="s">
        <v>105</v>
      </c>
    </row>
    <row r="11" spans="1:474">
      <c r="A11" t="s">
        <v>811</v>
      </c>
      <c r="B11" s="272">
        <v>44525</v>
      </c>
      <c r="C11" t="s">
        <v>165</v>
      </c>
      <c r="D11" t="s">
        <v>176</v>
      </c>
      <c r="E11" t="s">
        <v>105</v>
      </c>
      <c r="F11" t="s">
        <v>166</v>
      </c>
      <c r="G11" t="s">
        <v>166</v>
      </c>
      <c r="H11" t="s">
        <v>167</v>
      </c>
      <c r="I11" t="s">
        <v>167</v>
      </c>
      <c r="J11" t="s">
        <v>168</v>
      </c>
      <c r="K11" t="s">
        <v>77</v>
      </c>
      <c r="L11" t="s">
        <v>169</v>
      </c>
      <c r="M11" t="s">
        <v>169</v>
      </c>
      <c r="N11" t="s">
        <v>169</v>
      </c>
      <c r="O11" t="s">
        <v>170</v>
      </c>
      <c r="P11" t="s">
        <v>87</v>
      </c>
      <c r="Q11" t="s">
        <v>89</v>
      </c>
      <c r="R11" t="s">
        <v>77</v>
      </c>
      <c r="S11" s="239" t="s">
        <v>77</v>
      </c>
      <c r="T11" s="239" t="s">
        <v>77</v>
      </c>
      <c r="U11" s="239" t="s">
        <v>77</v>
      </c>
      <c r="V11" s="239" t="s">
        <v>77</v>
      </c>
      <c r="W11" s="239" t="s">
        <v>77</v>
      </c>
      <c r="X11" t="s">
        <v>77</v>
      </c>
      <c r="Y11" t="s">
        <v>77</v>
      </c>
      <c r="Z11" t="s">
        <v>77</v>
      </c>
      <c r="AA11" t="s">
        <v>77</v>
      </c>
      <c r="AB11" t="s">
        <v>77</v>
      </c>
      <c r="AC11" t="s">
        <v>77</v>
      </c>
      <c r="AD11" t="s">
        <v>77</v>
      </c>
      <c r="AE11" t="s">
        <v>77</v>
      </c>
      <c r="AF11" t="s">
        <v>77</v>
      </c>
      <c r="AG11" t="s">
        <v>77</v>
      </c>
      <c r="AH11" t="s">
        <v>77</v>
      </c>
      <c r="AI11" t="s">
        <v>77</v>
      </c>
      <c r="AJ11" t="s">
        <v>77</v>
      </c>
      <c r="AK11" t="s">
        <v>77</v>
      </c>
      <c r="AL11" t="s">
        <v>77</v>
      </c>
      <c r="AM11" t="s">
        <v>77</v>
      </c>
      <c r="AN11" t="s">
        <v>77</v>
      </c>
      <c r="AO11" t="s">
        <v>77</v>
      </c>
      <c r="AP11" t="s">
        <v>77</v>
      </c>
      <c r="AQ11" t="s">
        <v>77</v>
      </c>
      <c r="AR11" t="s">
        <v>77</v>
      </c>
      <c r="AS11" t="s">
        <v>77</v>
      </c>
      <c r="AT11" t="s">
        <v>77</v>
      </c>
      <c r="AU11" t="s">
        <v>77</v>
      </c>
      <c r="AV11" t="s">
        <v>77</v>
      </c>
      <c r="AW11" t="s">
        <v>77</v>
      </c>
      <c r="AX11" t="s">
        <v>77</v>
      </c>
      <c r="AY11" t="s">
        <v>77</v>
      </c>
      <c r="AZ11" t="s">
        <v>77</v>
      </c>
      <c r="BA11" t="s">
        <v>77</v>
      </c>
      <c r="BB11" t="s">
        <v>77</v>
      </c>
      <c r="BC11" t="s">
        <v>77</v>
      </c>
      <c r="BD11" t="s">
        <v>77</v>
      </c>
      <c r="BE11" t="s">
        <v>77</v>
      </c>
      <c r="BF11" t="s">
        <v>77</v>
      </c>
      <c r="BG11" t="s">
        <v>77</v>
      </c>
      <c r="BH11" t="s">
        <v>77</v>
      </c>
      <c r="BI11" t="s">
        <v>77</v>
      </c>
      <c r="BJ11" t="s">
        <v>77</v>
      </c>
      <c r="BK11" t="s">
        <v>77</v>
      </c>
      <c r="BL11" t="s">
        <v>77</v>
      </c>
      <c r="BN11" t="s">
        <v>77</v>
      </c>
      <c r="BO11" t="s">
        <v>77</v>
      </c>
      <c r="BP11" t="s">
        <v>77</v>
      </c>
      <c r="BQ11" t="s">
        <v>77</v>
      </c>
      <c r="BR11" t="s">
        <v>77</v>
      </c>
      <c r="BS11" t="s">
        <v>77</v>
      </c>
      <c r="BT11" t="s">
        <v>77</v>
      </c>
      <c r="BU11" t="s">
        <v>77</v>
      </c>
      <c r="BV11" t="s">
        <v>77</v>
      </c>
      <c r="BW11" t="s">
        <v>77</v>
      </c>
      <c r="BX11" t="s">
        <v>77</v>
      </c>
      <c r="BY11" t="s">
        <v>77</v>
      </c>
      <c r="BZ11" t="s">
        <v>77</v>
      </c>
      <c r="CA11" t="s">
        <v>77</v>
      </c>
      <c r="CB11" t="s">
        <v>77</v>
      </c>
      <c r="CC11" t="s">
        <v>77</v>
      </c>
      <c r="CD11" t="s">
        <v>77</v>
      </c>
      <c r="CE11" t="s">
        <v>77</v>
      </c>
      <c r="CF11" t="s">
        <v>77</v>
      </c>
      <c r="CG11" t="s">
        <v>77</v>
      </c>
      <c r="CH11" t="s">
        <v>77</v>
      </c>
      <c r="CI11" t="s">
        <v>77</v>
      </c>
      <c r="CJ11" t="s">
        <v>77</v>
      </c>
      <c r="CK11" t="s">
        <v>77</v>
      </c>
      <c r="CL11" t="s">
        <v>77</v>
      </c>
      <c r="CM11" t="s">
        <v>77</v>
      </c>
      <c r="CN11" t="s">
        <v>77</v>
      </c>
      <c r="CO11" t="s">
        <v>77</v>
      </c>
      <c r="CP11" t="s">
        <v>77</v>
      </c>
      <c r="CQ11" t="s">
        <v>77</v>
      </c>
      <c r="CR11" t="s">
        <v>77</v>
      </c>
      <c r="CS11" t="s">
        <v>77</v>
      </c>
      <c r="CT11" t="s">
        <v>77</v>
      </c>
      <c r="CU11" t="s">
        <v>77</v>
      </c>
      <c r="CV11" t="s">
        <v>77</v>
      </c>
      <c r="CW11" t="s">
        <v>77</v>
      </c>
      <c r="CX11" t="s">
        <v>77</v>
      </c>
      <c r="CY11" t="s">
        <v>77</v>
      </c>
      <c r="CZ11" s="308" t="s">
        <v>105</v>
      </c>
      <c r="DA11" t="s">
        <v>170</v>
      </c>
      <c r="DB11" t="s">
        <v>77</v>
      </c>
      <c r="DC11" t="s">
        <v>77</v>
      </c>
      <c r="DD11" t="s">
        <v>77</v>
      </c>
      <c r="DE11" t="s">
        <v>77</v>
      </c>
      <c r="DF11" t="s">
        <v>77</v>
      </c>
      <c r="DG11" t="s">
        <v>77</v>
      </c>
      <c r="DH11" t="s">
        <v>77</v>
      </c>
      <c r="DK11" t="s">
        <v>77</v>
      </c>
      <c r="DL11" t="s">
        <v>77</v>
      </c>
      <c r="DM11" t="s">
        <v>77</v>
      </c>
      <c r="DN11" t="s">
        <v>77</v>
      </c>
      <c r="DO11" t="s">
        <v>77</v>
      </c>
      <c r="DP11" t="s">
        <v>77</v>
      </c>
      <c r="DQ11" t="s">
        <v>77</v>
      </c>
      <c r="DR11" t="s">
        <v>77</v>
      </c>
      <c r="DS11" t="s">
        <v>77</v>
      </c>
      <c r="DT11" t="s">
        <v>77</v>
      </c>
      <c r="DU11" t="s">
        <v>77</v>
      </c>
      <c r="DV11" t="s">
        <v>77</v>
      </c>
      <c r="DW11" t="s">
        <v>77</v>
      </c>
      <c r="DX11" t="s">
        <v>77</v>
      </c>
      <c r="DY11" t="s">
        <v>77</v>
      </c>
      <c r="DZ11" t="s">
        <v>77</v>
      </c>
      <c r="EA11" t="s">
        <v>77</v>
      </c>
      <c r="EB11" t="s">
        <v>77</v>
      </c>
      <c r="EC11" t="s">
        <v>77</v>
      </c>
      <c r="ED11" t="s">
        <v>77</v>
      </c>
      <c r="EE11" t="s">
        <v>77</v>
      </c>
      <c r="EF11" t="s">
        <v>77</v>
      </c>
      <c r="EG11" t="s">
        <v>77</v>
      </c>
      <c r="EH11" t="s">
        <v>77</v>
      </c>
      <c r="EI11" t="s">
        <v>77</v>
      </c>
      <c r="EJ11" t="s">
        <v>77</v>
      </c>
      <c r="EK11" t="s">
        <v>77</v>
      </c>
      <c r="EL11" t="s">
        <v>77</v>
      </c>
      <c r="EM11" s="308" t="s">
        <v>105</v>
      </c>
      <c r="EN11" t="s">
        <v>170</v>
      </c>
      <c r="EO11" t="s">
        <v>77</v>
      </c>
      <c r="EP11" t="s">
        <v>77</v>
      </c>
      <c r="EQ11" t="s">
        <v>77</v>
      </c>
      <c r="ER11" t="s">
        <v>77</v>
      </c>
      <c r="ES11" t="s">
        <v>77</v>
      </c>
      <c r="ET11" t="s">
        <v>77</v>
      </c>
      <c r="EU11" t="s">
        <v>77</v>
      </c>
      <c r="EW11" t="s">
        <v>77</v>
      </c>
      <c r="EX11" s="308" t="s">
        <v>105</v>
      </c>
      <c r="EY11" t="s">
        <v>77</v>
      </c>
      <c r="EZ11" t="s">
        <v>77</v>
      </c>
      <c r="FA11" t="s">
        <v>77</v>
      </c>
      <c r="FB11" t="s">
        <v>77</v>
      </c>
      <c r="FC11" t="s">
        <v>77</v>
      </c>
      <c r="FD11" t="s">
        <v>77</v>
      </c>
      <c r="FE11" t="s">
        <v>77</v>
      </c>
      <c r="FF11" t="s">
        <v>77</v>
      </c>
      <c r="FG11" t="s">
        <v>77</v>
      </c>
      <c r="FH11" t="s">
        <v>77</v>
      </c>
      <c r="FI11" t="s">
        <v>77</v>
      </c>
      <c r="FJ11" t="s">
        <v>77</v>
      </c>
      <c r="FK11" t="s">
        <v>77</v>
      </c>
      <c r="FL11" t="s">
        <v>77</v>
      </c>
      <c r="FM11" t="s">
        <v>77</v>
      </c>
      <c r="FN11" t="s">
        <v>77</v>
      </c>
      <c r="FO11" t="s">
        <v>77</v>
      </c>
      <c r="FP11" t="s">
        <v>77</v>
      </c>
      <c r="FQ11" t="s">
        <v>77</v>
      </c>
      <c r="FR11" t="s">
        <v>77</v>
      </c>
      <c r="FS11" t="s">
        <v>77</v>
      </c>
      <c r="FT11" t="s">
        <v>77</v>
      </c>
      <c r="FU11" t="s">
        <v>77</v>
      </c>
      <c r="FV11" t="s">
        <v>77</v>
      </c>
      <c r="FW11" t="s">
        <v>77</v>
      </c>
      <c r="FX11" t="s">
        <v>77</v>
      </c>
      <c r="FY11" t="s">
        <v>88</v>
      </c>
      <c r="FZ11" t="s">
        <v>158</v>
      </c>
      <c r="GA11" t="s">
        <v>77</v>
      </c>
      <c r="GB11" t="s">
        <v>77</v>
      </c>
      <c r="GC11" t="s">
        <v>77</v>
      </c>
      <c r="GD11" t="s">
        <v>77</v>
      </c>
      <c r="GE11" t="s">
        <v>77</v>
      </c>
      <c r="GF11" t="s">
        <v>77</v>
      </c>
      <c r="GG11" t="s">
        <v>77</v>
      </c>
      <c r="GH11" t="s">
        <v>77</v>
      </c>
      <c r="GI11" t="s">
        <v>77</v>
      </c>
      <c r="GJ11" t="s">
        <v>77</v>
      </c>
      <c r="GK11" t="s">
        <v>77</v>
      </c>
      <c r="GL11" t="s">
        <v>77</v>
      </c>
      <c r="GM11" t="s">
        <v>77</v>
      </c>
      <c r="GN11" t="s">
        <v>77</v>
      </c>
      <c r="GO11" t="s">
        <v>77</v>
      </c>
      <c r="GP11" t="s">
        <v>77</v>
      </c>
      <c r="GQ11" t="s">
        <v>77</v>
      </c>
      <c r="GR11" t="s">
        <v>77</v>
      </c>
      <c r="GS11" t="s">
        <v>77</v>
      </c>
      <c r="GT11" t="s">
        <v>77</v>
      </c>
      <c r="GU11" t="s">
        <v>77</v>
      </c>
      <c r="GV11" t="s">
        <v>77</v>
      </c>
      <c r="GW11" t="s">
        <v>77</v>
      </c>
      <c r="GX11" t="s">
        <v>77</v>
      </c>
      <c r="GY11" t="s">
        <v>77</v>
      </c>
      <c r="GZ11" t="s">
        <v>77</v>
      </c>
      <c r="HA11" t="s">
        <v>77</v>
      </c>
      <c r="HB11" t="s">
        <v>77</v>
      </c>
      <c r="HC11" t="s">
        <v>77</v>
      </c>
      <c r="HD11" t="s">
        <v>77</v>
      </c>
      <c r="HE11" t="s">
        <v>77</v>
      </c>
      <c r="HF11" t="s">
        <v>77</v>
      </c>
      <c r="HG11" t="s">
        <v>77</v>
      </c>
      <c r="HH11" t="s">
        <v>77</v>
      </c>
      <c r="HI11" t="s">
        <v>77</v>
      </c>
      <c r="HJ11" t="s">
        <v>77</v>
      </c>
      <c r="HK11" t="s">
        <v>88</v>
      </c>
      <c r="HL11" t="s">
        <v>195</v>
      </c>
      <c r="HM11">
        <v>1</v>
      </c>
      <c r="HN11">
        <v>0</v>
      </c>
      <c r="HO11">
        <v>0</v>
      </c>
      <c r="HP11" t="s">
        <v>77</v>
      </c>
      <c r="HQ11" t="s">
        <v>133</v>
      </c>
      <c r="HR11">
        <v>1</v>
      </c>
      <c r="HS11">
        <v>0</v>
      </c>
      <c r="HT11">
        <v>0</v>
      </c>
      <c r="HU11">
        <v>0</v>
      </c>
      <c r="HV11">
        <v>0</v>
      </c>
      <c r="HW11">
        <v>0</v>
      </c>
      <c r="HX11" t="s">
        <v>77</v>
      </c>
      <c r="HZ11" t="s">
        <v>105</v>
      </c>
      <c r="IA11" s="376">
        <v>7</v>
      </c>
      <c r="IB11" t="s">
        <v>812</v>
      </c>
      <c r="IC11">
        <v>1</v>
      </c>
      <c r="ID11">
        <v>1</v>
      </c>
      <c r="IE11">
        <v>0</v>
      </c>
      <c r="IF11">
        <v>1</v>
      </c>
      <c r="IG11">
        <v>1</v>
      </c>
      <c r="IH11">
        <v>0</v>
      </c>
      <c r="II11">
        <v>0</v>
      </c>
      <c r="IJ11">
        <v>0</v>
      </c>
      <c r="IK11">
        <v>0</v>
      </c>
      <c r="IL11">
        <v>0</v>
      </c>
      <c r="IM11">
        <v>3</v>
      </c>
      <c r="IN11">
        <v>8</v>
      </c>
      <c r="IO11" t="s">
        <v>77</v>
      </c>
      <c r="IP11">
        <v>2</v>
      </c>
      <c r="IQ11">
        <v>3</v>
      </c>
      <c r="IR11" t="s">
        <v>77</v>
      </c>
      <c r="IS11" t="s">
        <v>77</v>
      </c>
      <c r="IT11" t="s">
        <v>77</v>
      </c>
      <c r="IU11" t="s">
        <v>813</v>
      </c>
      <c r="IV11">
        <v>1</v>
      </c>
      <c r="IW11">
        <v>1</v>
      </c>
      <c r="IX11">
        <v>1</v>
      </c>
      <c r="IY11">
        <v>1</v>
      </c>
      <c r="IZ11">
        <v>1</v>
      </c>
      <c r="JA11">
        <v>1</v>
      </c>
      <c r="JB11">
        <v>1</v>
      </c>
      <c r="JC11">
        <v>1</v>
      </c>
      <c r="JD11">
        <v>0</v>
      </c>
      <c r="JE11">
        <v>0</v>
      </c>
      <c r="JF11">
        <v>3</v>
      </c>
      <c r="JG11">
        <v>10</v>
      </c>
      <c r="JH11">
        <v>6</v>
      </c>
      <c r="JI11">
        <v>3</v>
      </c>
      <c r="JJ11">
        <v>2</v>
      </c>
      <c r="JK11">
        <v>5</v>
      </c>
      <c r="JL11">
        <v>3</v>
      </c>
      <c r="JM11">
        <v>1</v>
      </c>
      <c r="JN11" t="s">
        <v>449</v>
      </c>
      <c r="JO11">
        <v>0</v>
      </c>
      <c r="JP11">
        <v>0</v>
      </c>
      <c r="JQ11">
        <v>0</v>
      </c>
      <c r="JR11">
        <v>0</v>
      </c>
      <c r="JS11">
        <v>0</v>
      </c>
      <c r="JT11">
        <v>0</v>
      </c>
      <c r="JU11">
        <v>0</v>
      </c>
      <c r="JV11">
        <v>0</v>
      </c>
      <c r="JW11">
        <v>0</v>
      </c>
      <c r="JX11">
        <v>0</v>
      </c>
      <c r="JY11">
        <v>0</v>
      </c>
      <c r="JZ11">
        <v>0</v>
      </c>
      <c r="KA11">
        <v>1</v>
      </c>
      <c r="KB11" t="s">
        <v>77</v>
      </c>
      <c r="KC11" t="s">
        <v>77</v>
      </c>
      <c r="KD11" t="s">
        <v>77</v>
      </c>
      <c r="KE11" t="s">
        <v>77</v>
      </c>
      <c r="KF11" t="s">
        <v>77</v>
      </c>
      <c r="KG11" t="s">
        <v>77</v>
      </c>
      <c r="KH11" t="s">
        <v>77</v>
      </c>
      <c r="KI11" t="s">
        <v>77</v>
      </c>
      <c r="KJ11" t="s">
        <v>77</v>
      </c>
      <c r="KK11" t="s">
        <v>77</v>
      </c>
      <c r="KL11" t="s">
        <v>77</v>
      </c>
      <c r="KM11" t="s">
        <v>449</v>
      </c>
      <c r="KN11">
        <v>0</v>
      </c>
      <c r="KO11">
        <v>0</v>
      </c>
      <c r="KP11">
        <v>0</v>
      </c>
      <c r="KQ11">
        <v>0</v>
      </c>
      <c r="KR11">
        <v>0</v>
      </c>
      <c r="KS11">
        <v>0</v>
      </c>
      <c r="KT11">
        <v>0</v>
      </c>
      <c r="KU11">
        <v>0</v>
      </c>
      <c r="KV11">
        <v>0</v>
      </c>
      <c r="KW11">
        <v>0</v>
      </c>
      <c r="KX11">
        <v>1</v>
      </c>
      <c r="KY11" t="s">
        <v>77</v>
      </c>
      <c r="KZ11" t="s">
        <v>77</v>
      </c>
      <c r="LA11" t="s">
        <v>77</v>
      </c>
      <c r="LB11" t="s">
        <v>77</v>
      </c>
      <c r="LC11" t="s">
        <v>77</v>
      </c>
      <c r="LD11" t="s">
        <v>77</v>
      </c>
      <c r="LE11" t="s">
        <v>77</v>
      </c>
      <c r="LF11" t="s">
        <v>77</v>
      </c>
      <c r="LG11" t="s">
        <v>77</v>
      </c>
      <c r="LH11" t="s">
        <v>449</v>
      </c>
      <c r="LI11">
        <v>0</v>
      </c>
      <c r="LJ11">
        <v>0</v>
      </c>
      <c r="LK11">
        <v>0</v>
      </c>
      <c r="LL11">
        <v>0</v>
      </c>
      <c r="LM11">
        <v>0</v>
      </c>
      <c r="LN11">
        <v>0</v>
      </c>
      <c r="LO11">
        <v>0</v>
      </c>
      <c r="LP11">
        <v>0</v>
      </c>
      <c r="LQ11">
        <v>1</v>
      </c>
      <c r="LR11" t="s">
        <v>77</v>
      </c>
      <c r="LS11" t="s">
        <v>449</v>
      </c>
      <c r="LT11">
        <v>0</v>
      </c>
      <c r="LU11">
        <v>0</v>
      </c>
      <c r="LV11">
        <v>0</v>
      </c>
      <c r="LW11">
        <v>0</v>
      </c>
      <c r="LX11">
        <v>0</v>
      </c>
      <c r="LY11">
        <v>1</v>
      </c>
      <c r="LZ11" t="s">
        <v>77</v>
      </c>
      <c r="MA11" t="s">
        <v>77</v>
      </c>
      <c r="MB11" t="s">
        <v>77</v>
      </c>
      <c r="MC11" t="s">
        <v>77</v>
      </c>
      <c r="MD11" t="s">
        <v>449</v>
      </c>
      <c r="ME11">
        <v>0</v>
      </c>
      <c r="MF11">
        <v>0</v>
      </c>
      <c r="MG11">
        <v>0</v>
      </c>
      <c r="MH11">
        <v>0</v>
      </c>
      <c r="MI11">
        <v>0</v>
      </c>
      <c r="MJ11">
        <v>0</v>
      </c>
      <c r="MK11">
        <v>0</v>
      </c>
      <c r="ML11">
        <v>0</v>
      </c>
      <c r="MM11">
        <v>1</v>
      </c>
      <c r="MN11" t="s">
        <v>77</v>
      </c>
      <c r="MO11" t="s">
        <v>77</v>
      </c>
      <c r="MP11" t="s">
        <v>77</v>
      </c>
      <c r="MQ11" t="s">
        <v>77</v>
      </c>
      <c r="MR11" t="s">
        <v>77</v>
      </c>
      <c r="MS11" t="s">
        <v>77</v>
      </c>
      <c r="MT11" t="s">
        <v>77</v>
      </c>
      <c r="MU11" t="s">
        <v>77</v>
      </c>
      <c r="MV11" t="s">
        <v>77</v>
      </c>
      <c r="MW11" t="s">
        <v>77</v>
      </c>
      <c r="MX11" t="s">
        <v>77</v>
      </c>
      <c r="MY11" t="s">
        <v>77</v>
      </c>
      <c r="MZ11" t="s">
        <v>77</v>
      </c>
      <c r="NA11" t="s">
        <v>77</v>
      </c>
      <c r="NB11" t="s">
        <v>77</v>
      </c>
      <c r="NC11" t="s">
        <v>77</v>
      </c>
      <c r="ND11" t="s">
        <v>77</v>
      </c>
      <c r="NE11" t="s">
        <v>77</v>
      </c>
      <c r="NF11" t="s">
        <v>77</v>
      </c>
      <c r="NG11" t="s">
        <v>77</v>
      </c>
      <c r="NH11" t="s">
        <v>77</v>
      </c>
      <c r="NI11" t="s">
        <v>77</v>
      </c>
      <c r="NJ11" t="s">
        <v>77</v>
      </c>
      <c r="NK11" t="s">
        <v>77</v>
      </c>
      <c r="NL11" t="s">
        <v>77</v>
      </c>
      <c r="NM11" t="s">
        <v>77</v>
      </c>
      <c r="NN11" t="s">
        <v>77</v>
      </c>
      <c r="NO11" t="s">
        <v>77</v>
      </c>
      <c r="NP11" t="s">
        <v>77</v>
      </c>
      <c r="NQ11" t="s">
        <v>77</v>
      </c>
      <c r="NR11" t="s">
        <v>77</v>
      </c>
      <c r="NS11" t="s">
        <v>77</v>
      </c>
      <c r="NT11" t="s">
        <v>77</v>
      </c>
      <c r="NU11" t="s">
        <v>77</v>
      </c>
      <c r="NV11" t="s">
        <v>77</v>
      </c>
      <c r="NW11" t="s">
        <v>77</v>
      </c>
      <c r="NX11" t="s">
        <v>77</v>
      </c>
      <c r="NY11" t="s">
        <v>77</v>
      </c>
      <c r="NZ11" t="s">
        <v>77</v>
      </c>
      <c r="OA11" t="s">
        <v>77</v>
      </c>
      <c r="OB11" t="s">
        <v>77</v>
      </c>
      <c r="OC11" t="s">
        <v>77</v>
      </c>
      <c r="OD11" t="s">
        <v>77</v>
      </c>
      <c r="OE11" t="s">
        <v>77</v>
      </c>
      <c r="OF11" t="s">
        <v>77</v>
      </c>
      <c r="OG11" t="s">
        <v>77</v>
      </c>
      <c r="OH11" t="s">
        <v>77</v>
      </c>
      <c r="OI11" t="s">
        <v>77</v>
      </c>
      <c r="OJ11" t="s">
        <v>77</v>
      </c>
      <c r="OK11" t="s">
        <v>77</v>
      </c>
      <c r="OL11" t="s">
        <v>77</v>
      </c>
      <c r="OM11" t="s">
        <v>77</v>
      </c>
      <c r="ON11" t="s">
        <v>77</v>
      </c>
      <c r="OO11" t="s">
        <v>77</v>
      </c>
      <c r="OP11" t="s">
        <v>77</v>
      </c>
      <c r="OQ11" t="s">
        <v>77</v>
      </c>
      <c r="OR11" t="s">
        <v>77</v>
      </c>
      <c r="OS11" t="s">
        <v>77</v>
      </c>
      <c r="OT11" t="s">
        <v>77</v>
      </c>
      <c r="OU11" t="s">
        <v>77</v>
      </c>
      <c r="OV11" t="s">
        <v>77</v>
      </c>
      <c r="OW11" t="s">
        <v>77</v>
      </c>
      <c r="OX11" t="s">
        <v>77</v>
      </c>
      <c r="OY11" t="s">
        <v>77</v>
      </c>
      <c r="OZ11" t="s">
        <v>77</v>
      </c>
      <c r="PA11" t="s">
        <v>77</v>
      </c>
      <c r="PB11" t="s">
        <v>77</v>
      </c>
      <c r="PC11" t="s">
        <v>77</v>
      </c>
      <c r="PD11" t="s">
        <v>77</v>
      </c>
      <c r="PE11" t="s">
        <v>77</v>
      </c>
      <c r="PF11" t="s">
        <v>449</v>
      </c>
      <c r="PG11">
        <v>0</v>
      </c>
      <c r="PH11">
        <v>0</v>
      </c>
      <c r="PI11">
        <v>0</v>
      </c>
      <c r="PJ11">
        <v>0</v>
      </c>
      <c r="PK11">
        <v>0</v>
      </c>
      <c r="PL11">
        <v>1</v>
      </c>
      <c r="PM11" t="s">
        <v>77</v>
      </c>
      <c r="PN11" t="s">
        <v>77</v>
      </c>
      <c r="PO11" t="s">
        <v>77</v>
      </c>
      <c r="PP11" t="s">
        <v>77</v>
      </c>
      <c r="PQ11" t="s">
        <v>77</v>
      </c>
      <c r="PR11" t="s">
        <v>77</v>
      </c>
      <c r="PS11" t="s">
        <v>77</v>
      </c>
      <c r="PT11" t="s">
        <v>77</v>
      </c>
      <c r="PU11" t="s">
        <v>77</v>
      </c>
      <c r="PV11" t="s">
        <v>77</v>
      </c>
      <c r="PW11" t="s">
        <v>77</v>
      </c>
      <c r="PX11" t="s">
        <v>77</v>
      </c>
      <c r="PY11" t="s">
        <v>77</v>
      </c>
      <c r="PZ11" t="s">
        <v>77</v>
      </c>
      <c r="QA11" t="s">
        <v>77</v>
      </c>
      <c r="QB11" t="s">
        <v>77</v>
      </c>
      <c r="QC11" t="s">
        <v>77</v>
      </c>
      <c r="QD11" t="s">
        <v>77</v>
      </c>
      <c r="QE11" t="s">
        <v>77</v>
      </c>
      <c r="QF11" t="s">
        <v>77</v>
      </c>
      <c r="QG11" t="s">
        <v>77</v>
      </c>
      <c r="QH11">
        <v>1</v>
      </c>
      <c r="QI11">
        <v>1</v>
      </c>
      <c r="QJ11">
        <v>1</v>
      </c>
      <c r="QK11">
        <v>1</v>
      </c>
      <c r="QL11">
        <v>1</v>
      </c>
      <c r="QM11" t="s">
        <v>179</v>
      </c>
      <c r="QN11" t="s">
        <v>77</v>
      </c>
      <c r="QO11">
        <v>235914541</v>
      </c>
      <c r="QQ11">
        <v>44525.943506944437</v>
      </c>
      <c r="QR11" t="s">
        <v>77</v>
      </c>
      <c r="QS11" t="s">
        <v>77</v>
      </c>
      <c r="QT11" t="s">
        <v>101</v>
      </c>
      <c r="QU11" t="s">
        <v>102</v>
      </c>
      <c r="QV11" t="s">
        <v>77</v>
      </c>
      <c r="QW11">
        <v>10</v>
      </c>
      <c r="QX11" s="375">
        <f t="shared" si="8"/>
        <v>4.2857142857142856</v>
      </c>
      <c r="QY11" s="375">
        <f t="shared" si="1"/>
        <v>14.857142857142858</v>
      </c>
      <c r="QZ11" s="375" t="str">
        <f t="shared" si="2"/>
        <v/>
      </c>
      <c r="RA11" s="375">
        <f t="shared" si="3"/>
        <v>3.7142857142857144</v>
      </c>
      <c r="RB11" s="375">
        <f t="shared" si="4"/>
        <v>6.2142857142857144</v>
      </c>
      <c r="RC11" s="313" t="str">
        <f t="shared" si="5"/>
        <v/>
      </c>
      <c r="RD11" s="375" t="str">
        <f t="shared" si="6"/>
        <v/>
      </c>
      <c r="RE11" s="313" t="str">
        <f t="shared" si="7"/>
        <v/>
      </c>
      <c r="RF11" t="s">
        <v>105</v>
      </c>
    </row>
    <row r="12" spans="1:474">
      <c r="A12" t="s">
        <v>814</v>
      </c>
      <c r="B12" s="272">
        <v>44525</v>
      </c>
      <c r="C12" t="s">
        <v>165</v>
      </c>
      <c r="D12" t="s">
        <v>176</v>
      </c>
      <c r="E12" t="s">
        <v>105</v>
      </c>
      <c r="F12" t="s">
        <v>166</v>
      </c>
      <c r="G12" t="s">
        <v>166</v>
      </c>
      <c r="H12" t="s">
        <v>167</v>
      </c>
      <c r="I12" t="s">
        <v>167</v>
      </c>
      <c r="J12" t="s">
        <v>168</v>
      </c>
      <c r="K12" t="s">
        <v>77</v>
      </c>
      <c r="L12" t="s">
        <v>169</v>
      </c>
      <c r="M12" t="s">
        <v>169</v>
      </c>
      <c r="N12" t="s">
        <v>169</v>
      </c>
      <c r="O12" t="s">
        <v>170</v>
      </c>
      <c r="P12" t="s">
        <v>87</v>
      </c>
      <c r="Q12" t="s">
        <v>110</v>
      </c>
      <c r="R12" t="s">
        <v>77</v>
      </c>
      <c r="S12" s="239" t="s">
        <v>77</v>
      </c>
      <c r="T12" s="239" t="s">
        <v>77</v>
      </c>
      <c r="U12" s="239" t="s">
        <v>77</v>
      </c>
      <c r="V12" s="239" t="s">
        <v>77</v>
      </c>
      <c r="W12" s="239" t="s">
        <v>77</v>
      </c>
      <c r="X12" t="s">
        <v>77</v>
      </c>
      <c r="Y12" t="s">
        <v>77</v>
      </c>
      <c r="Z12" t="s">
        <v>77</v>
      </c>
      <c r="AA12" t="s">
        <v>77</v>
      </c>
      <c r="AB12" t="s">
        <v>77</v>
      </c>
      <c r="AC12" t="s">
        <v>77</v>
      </c>
      <c r="AD12" t="s">
        <v>77</v>
      </c>
      <c r="AE12" t="s">
        <v>77</v>
      </c>
      <c r="AF12" t="s">
        <v>77</v>
      </c>
      <c r="AG12">
        <v>0</v>
      </c>
      <c r="AH12" t="s">
        <v>77</v>
      </c>
      <c r="AI12" t="s">
        <v>77</v>
      </c>
      <c r="AJ12" t="s">
        <v>77</v>
      </c>
      <c r="AK12" t="s">
        <v>77</v>
      </c>
      <c r="AL12" t="s">
        <v>77</v>
      </c>
      <c r="AM12" t="s">
        <v>77</v>
      </c>
      <c r="AN12" t="s">
        <v>77</v>
      </c>
      <c r="AO12" t="s">
        <v>77</v>
      </c>
      <c r="AP12" t="s">
        <v>77</v>
      </c>
      <c r="AQ12" t="s">
        <v>77</v>
      </c>
      <c r="AR12" t="s">
        <v>77</v>
      </c>
      <c r="AS12" t="s">
        <v>77</v>
      </c>
      <c r="AT12" t="s">
        <v>77</v>
      </c>
      <c r="AU12" t="s">
        <v>77</v>
      </c>
      <c r="AV12" t="s">
        <v>77</v>
      </c>
      <c r="AW12" t="s">
        <v>77</v>
      </c>
      <c r="AX12" t="s">
        <v>77</v>
      </c>
      <c r="AY12" t="s">
        <v>77</v>
      </c>
      <c r="AZ12" t="s">
        <v>77</v>
      </c>
      <c r="BA12" t="s">
        <v>77</v>
      </c>
      <c r="BB12" t="s">
        <v>77</v>
      </c>
      <c r="BC12" t="s">
        <v>77</v>
      </c>
      <c r="BD12" t="s">
        <v>77</v>
      </c>
      <c r="BE12" t="s">
        <v>77</v>
      </c>
      <c r="BF12" t="s">
        <v>77</v>
      </c>
      <c r="BG12" t="s">
        <v>77</v>
      </c>
      <c r="BH12" t="s">
        <v>77</v>
      </c>
      <c r="BI12" t="s">
        <v>77</v>
      </c>
      <c r="BJ12" t="s">
        <v>77</v>
      </c>
      <c r="BK12" t="s">
        <v>77</v>
      </c>
      <c r="BL12" t="s">
        <v>77</v>
      </c>
      <c r="BN12" t="s">
        <v>77</v>
      </c>
      <c r="BO12" t="s">
        <v>77</v>
      </c>
      <c r="BP12" t="s">
        <v>77</v>
      </c>
      <c r="BQ12" t="s">
        <v>77</v>
      </c>
      <c r="BR12" t="s">
        <v>77</v>
      </c>
      <c r="BS12" t="s">
        <v>77</v>
      </c>
      <c r="BT12" t="s">
        <v>77</v>
      </c>
      <c r="BU12" t="s">
        <v>77</v>
      </c>
      <c r="BV12" t="s">
        <v>77</v>
      </c>
      <c r="BW12" t="s">
        <v>77</v>
      </c>
      <c r="BX12" t="s">
        <v>77</v>
      </c>
      <c r="BY12" t="s">
        <v>77</v>
      </c>
      <c r="BZ12" t="s">
        <v>77</v>
      </c>
      <c r="CA12" t="s">
        <v>77</v>
      </c>
      <c r="CB12" t="s">
        <v>77</v>
      </c>
      <c r="CC12" t="s">
        <v>77</v>
      </c>
      <c r="CD12" t="s">
        <v>77</v>
      </c>
      <c r="CE12" t="s">
        <v>77</v>
      </c>
      <c r="CF12" t="s">
        <v>77</v>
      </c>
      <c r="CG12" t="s">
        <v>77</v>
      </c>
      <c r="CH12" t="s">
        <v>77</v>
      </c>
      <c r="CI12" t="s">
        <v>77</v>
      </c>
      <c r="CJ12" t="s">
        <v>77</v>
      </c>
      <c r="CK12" t="s">
        <v>77</v>
      </c>
      <c r="CL12" t="s">
        <v>77</v>
      </c>
      <c r="CM12" t="s">
        <v>77</v>
      </c>
      <c r="CN12" t="s">
        <v>77</v>
      </c>
      <c r="CO12" t="s">
        <v>77</v>
      </c>
      <c r="CP12" t="s">
        <v>77</v>
      </c>
      <c r="CQ12" t="s">
        <v>77</v>
      </c>
      <c r="CR12" t="s">
        <v>77</v>
      </c>
      <c r="CS12" t="s">
        <v>77</v>
      </c>
      <c r="CT12" t="s">
        <v>77</v>
      </c>
      <c r="CU12" t="s">
        <v>77</v>
      </c>
      <c r="CV12" t="s">
        <v>77</v>
      </c>
      <c r="CW12" t="s">
        <v>77</v>
      </c>
      <c r="CX12" t="s">
        <v>77</v>
      </c>
      <c r="CY12" t="s">
        <v>77</v>
      </c>
      <c r="CZ12" s="308" t="s">
        <v>105</v>
      </c>
      <c r="DA12" t="s">
        <v>170</v>
      </c>
      <c r="DB12" t="s">
        <v>77</v>
      </c>
      <c r="DC12" t="s">
        <v>77</v>
      </c>
      <c r="DD12" t="s">
        <v>77</v>
      </c>
      <c r="DE12" t="s">
        <v>77</v>
      </c>
      <c r="DF12" t="s">
        <v>77</v>
      </c>
      <c r="DG12" t="s">
        <v>77</v>
      </c>
      <c r="DH12" t="s">
        <v>77</v>
      </c>
      <c r="DK12" t="s">
        <v>77</v>
      </c>
      <c r="DL12" t="s">
        <v>77</v>
      </c>
      <c r="DM12" t="s">
        <v>77</v>
      </c>
      <c r="DN12" t="s">
        <v>77</v>
      </c>
      <c r="DO12" t="s">
        <v>77</v>
      </c>
      <c r="DP12" t="s">
        <v>77</v>
      </c>
      <c r="DQ12" t="s">
        <v>77</v>
      </c>
      <c r="DR12" t="s">
        <v>77</v>
      </c>
      <c r="DS12" t="s">
        <v>77</v>
      </c>
      <c r="DT12" t="s">
        <v>77</v>
      </c>
      <c r="DU12" t="s">
        <v>77</v>
      </c>
      <c r="DV12" t="s">
        <v>77</v>
      </c>
      <c r="DW12" t="s">
        <v>77</v>
      </c>
      <c r="DX12" t="s">
        <v>77</v>
      </c>
      <c r="DY12" t="s">
        <v>77</v>
      </c>
      <c r="DZ12" t="s">
        <v>77</v>
      </c>
      <c r="EA12" t="s">
        <v>77</v>
      </c>
      <c r="EB12" t="s">
        <v>77</v>
      </c>
      <c r="EC12" t="s">
        <v>77</v>
      </c>
      <c r="ED12" t="s">
        <v>77</v>
      </c>
      <c r="EE12" t="s">
        <v>77</v>
      </c>
      <c r="EF12" t="s">
        <v>77</v>
      </c>
      <c r="EG12" t="s">
        <v>77</v>
      </c>
      <c r="EH12" t="s">
        <v>77</v>
      </c>
      <c r="EI12" t="s">
        <v>77</v>
      </c>
      <c r="EJ12" t="s">
        <v>77</v>
      </c>
      <c r="EK12" t="s">
        <v>77</v>
      </c>
      <c r="EL12" t="s">
        <v>77</v>
      </c>
      <c r="EM12" s="308" t="s">
        <v>105</v>
      </c>
      <c r="EN12" t="s">
        <v>170</v>
      </c>
      <c r="EO12" t="s">
        <v>77</v>
      </c>
      <c r="EP12" t="s">
        <v>77</v>
      </c>
      <c r="EQ12" t="s">
        <v>77</v>
      </c>
      <c r="ER12" t="s">
        <v>77</v>
      </c>
      <c r="ES12" t="s">
        <v>77</v>
      </c>
      <c r="ET12" t="s">
        <v>77</v>
      </c>
      <c r="EU12" t="s">
        <v>77</v>
      </c>
      <c r="EW12" t="s">
        <v>77</v>
      </c>
      <c r="EX12" s="308" t="s">
        <v>105</v>
      </c>
      <c r="EY12" t="s">
        <v>77</v>
      </c>
      <c r="EZ12" t="s">
        <v>77</v>
      </c>
      <c r="FA12" t="s">
        <v>77</v>
      </c>
      <c r="FB12" t="s">
        <v>77</v>
      </c>
      <c r="FC12" t="s">
        <v>77</v>
      </c>
      <c r="FD12" t="s">
        <v>77</v>
      </c>
      <c r="FE12" t="s">
        <v>77</v>
      </c>
      <c r="FF12" t="s">
        <v>77</v>
      </c>
      <c r="FG12" t="s">
        <v>77</v>
      </c>
      <c r="FH12" t="s">
        <v>77</v>
      </c>
      <c r="FI12" t="s">
        <v>77</v>
      </c>
      <c r="FJ12" t="s">
        <v>77</v>
      </c>
      <c r="FK12" t="s">
        <v>77</v>
      </c>
      <c r="FL12" t="s">
        <v>77</v>
      </c>
      <c r="FM12" t="s">
        <v>77</v>
      </c>
      <c r="FN12" t="s">
        <v>77</v>
      </c>
      <c r="FO12" t="s">
        <v>77</v>
      </c>
      <c r="FP12" t="s">
        <v>77</v>
      </c>
      <c r="FQ12" t="s">
        <v>77</v>
      </c>
      <c r="FR12" t="s">
        <v>77</v>
      </c>
      <c r="FS12" t="s">
        <v>77</v>
      </c>
      <c r="FT12" t="s">
        <v>77</v>
      </c>
      <c r="FU12" t="s">
        <v>77</v>
      </c>
      <c r="FV12" t="s">
        <v>77</v>
      </c>
      <c r="FW12" t="s">
        <v>77</v>
      </c>
      <c r="FX12" t="s">
        <v>77</v>
      </c>
      <c r="FY12" t="s">
        <v>88</v>
      </c>
      <c r="FZ12" t="s">
        <v>90</v>
      </c>
      <c r="GA12" t="s">
        <v>141</v>
      </c>
      <c r="GB12" t="s">
        <v>77</v>
      </c>
      <c r="GC12" t="s">
        <v>142</v>
      </c>
      <c r="GD12" t="s">
        <v>143</v>
      </c>
      <c r="GE12" t="s">
        <v>143</v>
      </c>
      <c r="GF12" t="s">
        <v>94</v>
      </c>
      <c r="GG12" t="s">
        <v>77</v>
      </c>
      <c r="GH12" t="s">
        <v>95</v>
      </c>
      <c r="GI12" t="s">
        <v>144</v>
      </c>
      <c r="GJ12" t="s">
        <v>145</v>
      </c>
      <c r="GK12" t="s">
        <v>671</v>
      </c>
      <c r="GL12" t="s">
        <v>77</v>
      </c>
      <c r="GM12" t="s">
        <v>77</v>
      </c>
      <c r="GN12" t="s">
        <v>77</v>
      </c>
      <c r="GO12" t="s">
        <v>77</v>
      </c>
      <c r="GP12" t="s">
        <v>77</v>
      </c>
      <c r="GQ12">
        <v>0</v>
      </c>
      <c r="GR12">
        <v>0</v>
      </c>
      <c r="GS12" t="s">
        <v>77</v>
      </c>
      <c r="GT12" t="s">
        <v>98</v>
      </c>
      <c r="GU12" t="s">
        <v>100</v>
      </c>
      <c r="GV12" t="s">
        <v>116</v>
      </c>
      <c r="GW12" t="s">
        <v>88</v>
      </c>
      <c r="GX12" t="s">
        <v>183</v>
      </c>
      <c r="GY12">
        <v>0</v>
      </c>
      <c r="GZ12">
        <v>0</v>
      </c>
      <c r="HA12">
        <v>0</v>
      </c>
      <c r="HB12">
        <v>1</v>
      </c>
      <c r="HC12">
        <v>0</v>
      </c>
      <c r="HD12">
        <v>0</v>
      </c>
      <c r="HE12">
        <v>0</v>
      </c>
      <c r="HF12">
        <v>0</v>
      </c>
      <c r="HG12">
        <v>0</v>
      </c>
      <c r="HH12">
        <v>0</v>
      </c>
      <c r="HI12">
        <v>0</v>
      </c>
      <c r="HJ12" t="s">
        <v>77</v>
      </c>
      <c r="HK12" t="s">
        <v>88</v>
      </c>
      <c r="HL12" t="s">
        <v>195</v>
      </c>
      <c r="HM12">
        <v>1</v>
      </c>
      <c r="HN12">
        <v>0</v>
      </c>
      <c r="HO12">
        <v>0</v>
      </c>
      <c r="HP12" t="s">
        <v>77</v>
      </c>
      <c r="HQ12" t="s">
        <v>119</v>
      </c>
      <c r="HR12">
        <v>0</v>
      </c>
      <c r="HS12">
        <v>0</v>
      </c>
      <c r="HT12">
        <v>1</v>
      </c>
      <c r="HU12">
        <v>0</v>
      </c>
      <c r="HV12">
        <v>0</v>
      </c>
      <c r="HW12">
        <v>0</v>
      </c>
      <c r="HX12" t="s">
        <v>77</v>
      </c>
      <c r="HZ12" t="s">
        <v>105</v>
      </c>
      <c r="IA12" s="376">
        <v>8</v>
      </c>
      <c r="IB12" t="s">
        <v>815</v>
      </c>
      <c r="IC12">
        <v>1</v>
      </c>
      <c r="ID12">
        <v>1</v>
      </c>
      <c r="IE12">
        <v>1</v>
      </c>
      <c r="IF12">
        <v>1</v>
      </c>
      <c r="IG12">
        <v>1</v>
      </c>
      <c r="IH12">
        <v>1</v>
      </c>
      <c r="II12">
        <v>0</v>
      </c>
      <c r="IJ12">
        <v>1</v>
      </c>
      <c r="IK12">
        <v>0</v>
      </c>
      <c r="IL12">
        <v>0</v>
      </c>
      <c r="IM12">
        <v>3</v>
      </c>
      <c r="IN12">
        <v>10</v>
      </c>
      <c r="IO12">
        <v>3</v>
      </c>
      <c r="IP12">
        <v>2</v>
      </c>
      <c r="IQ12">
        <v>3</v>
      </c>
      <c r="IR12">
        <v>3.5</v>
      </c>
      <c r="IS12" t="s">
        <v>77</v>
      </c>
      <c r="IT12">
        <v>2</v>
      </c>
      <c r="IU12" t="s">
        <v>622</v>
      </c>
      <c r="IV12">
        <v>1</v>
      </c>
      <c r="IW12">
        <v>0</v>
      </c>
      <c r="IX12">
        <v>0</v>
      </c>
      <c r="IY12">
        <v>0</v>
      </c>
      <c r="IZ12">
        <v>0</v>
      </c>
      <c r="JA12">
        <v>0</v>
      </c>
      <c r="JB12">
        <v>0</v>
      </c>
      <c r="JC12">
        <v>0</v>
      </c>
      <c r="JD12">
        <v>0</v>
      </c>
      <c r="JE12">
        <v>0</v>
      </c>
      <c r="JF12">
        <v>3</v>
      </c>
      <c r="JG12" t="s">
        <v>77</v>
      </c>
      <c r="JH12" t="s">
        <v>77</v>
      </c>
      <c r="JI12" t="s">
        <v>77</v>
      </c>
      <c r="JJ12" t="s">
        <v>77</v>
      </c>
      <c r="JK12" t="s">
        <v>77</v>
      </c>
      <c r="JL12" t="s">
        <v>77</v>
      </c>
      <c r="JM12" t="s">
        <v>77</v>
      </c>
      <c r="JN12" t="s">
        <v>449</v>
      </c>
      <c r="JO12">
        <v>0</v>
      </c>
      <c r="JP12">
        <v>0</v>
      </c>
      <c r="JQ12">
        <v>0</v>
      </c>
      <c r="JR12">
        <v>0</v>
      </c>
      <c r="JS12">
        <v>0</v>
      </c>
      <c r="JT12">
        <v>0</v>
      </c>
      <c r="JU12">
        <v>0</v>
      </c>
      <c r="JV12">
        <v>0</v>
      </c>
      <c r="JW12">
        <v>0</v>
      </c>
      <c r="JX12">
        <v>0</v>
      </c>
      <c r="JY12">
        <v>0</v>
      </c>
      <c r="JZ12">
        <v>0</v>
      </c>
      <c r="KA12">
        <v>1</v>
      </c>
      <c r="KB12" t="s">
        <v>77</v>
      </c>
      <c r="KC12" t="s">
        <v>77</v>
      </c>
      <c r="KD12" t="s">
        <v>77</v>
      </c>
      <c r="KE12" t="s">
        <v>77</v>
      </c>
      <c r="KF12" t="s">
        <v>77</v>
      </c>
      <c r="KG12" t="s">
        <v>77</v>
      </c>
      <c r="KH12" t="s">
        <v>77</v>
      </c>
      <c r="KI12" t="s">
        <v>77</v>
      </c>
      <c r="KJ12" t="s">
        <v>77</v>
      </c>
      <c r="KK12" t="s">
        <v>77</v>
      </c>
      <c r="KL12" t="s">
        <v>77</v>
      </c>
      <c r="KM12" t="s">
        <v>449</v>
      </c>
      <c r="KN12">
        <v>0</v>
      </c>
      <c r="KO12">
        <v>0</v>
      </c>
      <c r="KP12">
        <v>0</v>
      </c>
      <c r="KQ12">
        <v>0</v>
      </c>
      <c r="KR12">
        <v>0</v>
      </c>
      <c r="KS12">
        <v>0</v>
      </c>
      <c r="KT12">
        <v>0</v>
      </c>
      <c r="KU12">
        <v>0</v>
      </c>
      <c r="KV12">
        <v>0</v>
      </c>
      <c r="KW12">
        <v>0</v>
      </c>
      <c r="KX12">
        <v>1</v>
      </c>
      <c r="KY12" t="s">
        <v>77</v>
      </c>
      <c r="KZ12" t="s">
        <v>77</v>
      </c>
      <c r="LA12" t="s">
        <v>77</v>
      </c>
      <c r="LB12" t="s">
        <v>77</v>
      </c>
      <c r="LC12" t="s">
        <v>77</v>
      </c>
      <c r="LD12" t="s">
        <v>77</v>
      </c>
      <c r="LE12" t="s">
        <v>77</v>
      </c>
      <c r="LF12" t="s">
        <v>77</v>
      </c>
      <c r="LG12" t="s">
        <v>77</v>
      </c>
      <c r="LH12" t="s">
        <v>678</v>
      </c>
      <c r="LI12">
        <v>0</v>
      </c>
      <c r="LJ12">
        <v>0</v>
      </c>
      <c r="LK12">
        <v>0</v>
      </c>
      <c r="LL12">
        <v>1</v>
      </c>
      <c r="LM12">
        <v>0</v>
      </c>
      <c r="LN12">
        <v>0</v>
      </c>
      <c r="LO12">
        <v>0</v>
      </c>
      <c r="LP12">
        <v>0</v>
      </c>
      <c r="LQ12">
        <v>0</v>
      </c>
      <c r="LR12" t="s">
        <v>77</v>
      </c>
      <c r="LS12" t="s">
        <v>607</v>
      </c>
      <c r="LT12">
        <v>0</v>
      </c>
      <c r="LU12">
        <v>0</v>
      </c>
      <c r="LV12">
        <v>0</v>
      </c>
      <c r="LW12">
        <v>1</v>
      </c>
      <c r="LX12">
        <v>0</v>
      </c>
      <c r="LY12">
        <v>0</v>
      </c>
      <c r="LZ12" t="s">
        <v>77</v>
      </c>
      <c r="MA12" t="s">
        <v>77</v>
      </c>
      <c r="MB12" t="s">
        <v>77</v>
      </c>
      <c r="MC12">
        <v>1</v>
      </c>
      <c r="MD12" t="s">
        <v>620</v>
      </c>
      <c r="ME12">
        <v>0</v>
      </c>
      <c r="MF12">
        <v>0</v>
      </c>
      <c r="MG12">
        <v>1</v>
      </c>
      <c r="MH12">
        <v>0</v>
      </c>
      <c r="MI12">
        <v>0</v>
      </c>
      <c r="MJ12">
        <v>0</v>
      </c>
      <c r="MK12">
        <v>0</v>
      </c>
      <c r="ML12">
        <v>0</v>
      </c>
      <c r="MM12">
        <v>0</v>
      </c>
      <c r="MN12" t="s">
        <v>77</v>
      </c>
      <c r="MO12" t="s">
        <v>77</v>
      </c>
      <c r="MP12" t="s">
        <v>77</v>
      </c>
      <c r="MQ12" t="s">
        <v>77</v>
      </c>
      <c r="MR12" t="s">
        <v>77</v>
      </c>
      <c r="MS12" t="s">
        <v>77</v>
      </c>
      <c r="MT12" t="s">
        <v>77</v>
      </c>
      <c r="MU12" t="s">
        <v>77</v>
      </c>
      <c r="MV12" t="s">
        <v>77</v>
      </c>
      <c r="MW12" t="s">
        <v>77</v>
      </c>
      <c r="MX12" t="s">
        <v>77</v>
      </c>
      <c r="MY12" t="s">
        <v>77</v>
      </c>
      <c r="MZ12" t="s">
        <v>77</v>
      </c>
      <c r="NA12" t="s">
        <v>77</v>
      </c>
      <c r="NB12" t="s">
        <v>77</v>
      </c>
      <c r="NC12" t="s">
        <v>77</v>
      </c>
      <c r="ND12" t="s">
        <v>77</v>
      </c>
      <c r="NE12" t="s">
        <v>77</v>
      </c>
      <c r="NF12" t="s">
        <v>77</v>
      </c>
      <c r="NG12" t="s">
        <v>77</v>
      </c>
      <c r="NH12" t="s">
        <v>620</v>
      </c>
      <c r="NI12">
        <v>0</v>
      </c>
      <c r="NJ12">
        <v>0</v>
      </c>
      <c r="NK12">
        <v>1</v>
      </c>
      <c r="NL12">
        <v>0</v>
      </c>
      <c r="NM12">
        <v>0</v>
      </c>
      <c r="NN12">
        <v>0</v>
      </c>
      <c r="NO12">
        <v>0</v>
      </c>
      <c r="NP12">
        <v>0</v>
      </c>
      <c r="NQ12">
        <v>0</v>
      </c>
      <c r="NR12" t="s">
        <v>77</v>
      </c>
      <c r="NS12" t="s">
        <v>77</v>
      </c>
      <c r="NT12" t="s">
        <v>77</v>
      </c>
      <c r="NU12" t="s">
        <v>77</v>
      </c>
      <c r="NV12" t="s">
        <v>77</v>
      </c>
      <c r="NW12" t="s">
        <v>77</v>
      </c>
      <c r="NX12" t="s">
        <v>77</v>
      </c>
      <c r="NY12" t="s">
        <v>77</v>
      </c>
      <c r="NZ12" t="s">
        <v>77</v>
      </c>
      <c r="OA12" t="s">
        <v>77</v>
      </c>
      <c r="OB12" t="s">
        <v>77</v>
      </c>
      <c r="OC12" t="s">
        <v>77</v>
      </c>
      <c r="OD12" t="s">
        <v>77</v>
      </c>
      <c r="OE12" t="s">
        <v>77</v>
      </c>
      <c r="OF12" t="s">
        <v>77</v>
      </c>
      <c r="OG12" t="s">
        <v>77</v>
      </c>
      <c r="OH12" t="s">
        <v>77</v>
      </c>
      <c r="OI12" t="s">
        <v>77</v>
      </c>
      <c r="OJ12" t="s">
        <v>77</v>
      </c>
      <c r="OK12" t="s">
        <v>77</v>
      </c>
      <c r="OL12" t="s">
        <v>77</v>
      </c>
      <c r="OM12" t="s">
        <v>77</v>
      </c>
      <c r="ON12" t="s">
        <v>77</v>
      </c>
      <c r="OO12" t="s">
        <v>77</v>
      </c>
      <c r="OP12" t="s">
        <v>77</v>
      </c>
      <c r="OQ12" t="s">
        <v>77</v>
      </c>
      <c r="OR12" t="s">
        <v>77</v>
      </c>
      <c r="OS12" t="s">
        <v>77</v>
      </c>
      <c r="OT12" t="s">
        <v>77</v>
      </c>
      <c r="OU12" t="s">
        <v>77</v>
      </c>
      <c r="OV12" t="s">
        <v>77</v>
      </c>
      <c r="OW12" t="s">
        <v>77</v>
      </c>
      <c r="OX12" t="s">
        <v>77</v>
      </c>
      <c r="OY12" t="s">
        <v>77</v>
      </c>
      <c r="OZ12" t="s">
        <v>77</v>
      </c>
      <c r="PA12" t="s">
        <v>77</v>
      </c>
      <c r="PB12" t="s">
        <v>77</v>
      </c>
      <c r="PC12" t="s">
        <v>77</v>
      </c>
      <c r="PD12" t="s">
        <v>77</v>
      </c>
      <c r="PE12" t="s">
        <v>77</v>
      </c>
      <c r="PF12" t="s">
        <v>449</v>
      </c>
      <c r="PG12">
        <v>0</v>
      </c>
      <c r="PH12">
        <v>0</v>
      </c>
      <c r="PI12">
        <v>0</v>
      </c>
      <c r="PJ12">
        <v>0</v>
      </c>
      <c r="PK12">
        <v>0</v>
      </c>
      <c r="PL12">
        <v>1</v>
      </c>
      <c r="PM12" t="s">
        <v>77</v>
      </c>
      <c r="PN12" t="s">
        <v>77</v>
      </c>
      <c r="PO12" t="s">
        <v>77</v>
      </c>
      <c r="PP12" t="s">
        <v>77</v>
      </c>
      <c r="PQ12" t="s">
        <v>77</v>
      </c>
      <c r="PR12" t="s">
        <v>77</v>
      </c>
      <c r="PS12" t="s">
        <v>77</v>
      </c>
      <c r="PT12" t="s">
        <v>77</v>
      </c>
      <c r="PU12" t="s">
        <v>77</v>
      </c>
      <c r="PV12" t="s">
        <v>77</v>
      </c>
      <c r="PW12" t="s">
        <v>77</v>
      </c>
      <c r="PX12" t="s">
        <v>77</v>
      </c>
      <c r="PY12" t="s">
        <v>77</v>
      </c>
      <c r="PZ12" t="s">
        <v>77</v>
      </c>
      <c r="QA12" t="s">
        <v>77</v>
      </c>
      <c r="QB12" t="s">
        <v>77</v>
      </c>
      <c r="QC12" t="s">
        <v>77</v>
      </c>
      <c r="QD12" t="s">
        <v>77</v>
      </c>
      <c r="QE12" t="s">
        <v>77</v>
      </c>
      <c r="QF12" t="s">
        <v>77</v>
      </c>
      <c r="QG12" t="s">
        <v>77</v>
      </c>
      <c r="QH12">
        <v>1</v>
      </c>
      <c r="QI12">
        <v>1</v>
      </c>
      <c r="QJ12">
        <v>1</v>
      </c>
      <c r="QK12">
        <v>1</v>
      </c>
      <c r="QL12">
        <v>1</v>
      </c>
      <c r="QM12" t="s">
        <v>179</v>
      </c>
      <c r="QN12" t="s">
        <v>77</v>
      </c>
      <c r="QO12">
        <v>235914545</v>
      </c>
      <c r="QQ12">
        <v>44525.943530092591</v>
      </c>
      <c r="QR12" t="s">
        <v>77</v>
      </c>
      <c r="QS12" t="s">
        <v>77</v>
      </c>
      <c r="QT12" t="s">
        <v>101</v>
      </c>
      <c r="QU12" t="s">
        <v>102</v>
      </c>
      <c r="QV12" t="s">
        <v>77</v>
      </c>
      <c r="QW12">
        <v>11</v>
      </c>
      <c r="QX12" s="375">
        <f t="shared" si="8"/>
        <v>3.75</v>
      </c>
      <c r="QY12" s="375">
        <f t="shared" si="1"/>
        <v>16.25</v>
      </c>
      <c r="QZ12" s="375">
        <f t="shared" si="2"/>
        <v>4.3125</v>
      </c>
      <c r="RA12" s="375">
        <f t="shared" si="3"/>
        <v>3.25</v>
      </c>
      <c r="RB12" s="375">
        <f t="shared" si="4"/>
        <v>5.4375</v>
      </c>
      <c r="RC12" s="375">
        <f t="shared" si="5"/>
        <v>5.25</v>
      </c>
      <c r="RD12" s="375" t="str">
        <f t="shared" si="6"/>
        <v/>
      </c>
      <c r="RE12" s="313">
        <f t="shared" si="7"/>
        <v>2</v>
      </c>
      <c r="RF12" t="s">
        <v>105</v>
      </c>
    </row>
    <row r="13" spans="1:474">
      <c r="A13" t="s">
        <v>816</v>
      </c>
      <c r="B13" s="272">
        <v>44530</v>
      </c>
      <c r="C13" t="s">
        <v>103</v>
      </c>
      <c r="D13" t="s">
        <v>104</v>
      </c>
      <c r="E13" t="s">
        <v>105</v>
      </c>
      <c r="F13" t="s">
        <v>106</v>
      </c>
      <c r="G13" t="s">
        <v>106</v>
      </c>
      <c r="H13" t="s">
        <v>99</v>
      </c>
      <c r="I13" t="s">
        <v>99</v>
      </c>
      <c r="J13" t="s">
        <v>108</v>
      </c>
      <c r="K13" t="s">
        <v>77</v>
      </c>
      <c r="L13" t="s">
        <v>109</v>
      </c>
      <c r="M13" t="s">
        <v>109</v>
      </c>
      <c r="N13" t="s">
        <v>109</v>
      </c>
      <c r="O13" t="s">
        <v>86</v>
      </c>
      <c r="P13" t="s">
        <v>87</v>
      </c>
      <c r="Q13" t="s">
        <v>110</v>
      </c>
      <c r="R13" t="s">
        <v>77</v>
      </c>
      <c r="S13" s="239" t="s">
        <v>77</v>
      </c>
      <c r="T13" s="239" t="s">
        <v>77</v>
      </c>
      <c r="U13" s="239" t="s">
        <v>77</v>
      </c>
      <c r="V13" s="239" t="s">
        <v>77</v>
      </c>
      <c r="W13" s="239" t="s">
        <v>77</v>
      </c>
      <c r="X13" t="s">
        <v>77</v>
      </c>
      <c r="Y13" t="s">
        <v>77</v>
      </c>
      <c r="Z13" t="s">
        <v>77</v>
      </c>
      <c r="AA13" t="s">
        <v>77</v>
      </c>
      <c r="AB13" t="s">
        <v>77</v>
      </c>
      <c r="AC13" t="s">
        <v>77</v>
      </c>
      <c r="AD13" t="s">
        <v>77</v>
      </c>
      <c r="AE13" t="s">
        <v>77</v>
      </c>
      <c r="AF13" t="s">
        <v>77</v>
      </c>
      <c r="AG13">
        <v>10</v>
      </c>
      <c r="AH13" t="s">
        <v>77</v>
      </c>
      <c r="AI13" t="s">
        <v>77</v>
      </c>
      <c r="AJ13" t="s">
        <v>77</v>
      </c>
      <c r="AK13" t="s">
        <v>77</v>
      </c>
      <c r="AL13" t="s">
        <v>77</v>
      </c>
      <c r="AM13" t="s">
        <v>77</v>
      </c>
      <c r="AN13" t="s">
        <v>77</v>
      </c>
      <c r="AO13" t="s">
        <v>77</v>
      </c>
      <c r="AP13" t="s">
        <v>77</v>
      </c>
      <c r="AQ13" t="s">
        <v>77</v>
      </c>
      <c r="AR13" t="s">
        <v>77</v>
      </c>
      <c r="AS13" t="s">
        <v>77</v>
      </c>
      <c r="AT13" t="s">
        <v>77</v>
      </c>
      <c r="AU13" t="s">
        <v>77</v>
      </c>
      <c r="AV13" t="s">
        <v>77</v>
      </c>
      <c r="AW13" t="s">
        <v>77</v>
      </c>
      <c r="AX13" t="s">
        <v>77</v>
      </c>
      <c r="AY13" t="s">
        <v>77</v>
      </c>
      <c r="AZ13" t="s">
        <v>77</v>
      </c>
      <c r="BA13" t="s">
        <v>77</v>
      </c>
      <c r="BB13" t="s">
        <v>77</v>
      </c>
      <c r="BC13" t="s">
        <v>77</v>
      </c>
      <c r="BD13" t="s">
        <v>77</v>
      </c>
      <c r="BE13" t="s">
        <v>77</v>
      </c>
      <c r="BF13" t="s">
        <v>77</v>
      </c>
      <c r="BG13" t="s">
        <v>77</v>
      </c>
      <c r="BH13" t="s">
        <v>77</v>
      </c>
      <c r="BI13" t="s">
        <v>77</v>
      </c>
      <c r="BJ13" t="s">
        <v>77</v>
      </c>
      <c r="BK13" t="s">
        <v>77</v>
      </c>
      <c r="BL13" t="s">
        <v>77</v>
      </c>
      <c r="BN13" t="s">
        <v>77</v>
      </c>
      <c r="BO13" t="s">
        <v>77</v>
      </c>
      <c r="BP13" t="s">
        <v>77</v>
      </c>
      <c r="BQ13" t="s">
        <v>77</v>
      </c>
      <c r="BR13" t="s">
        <v>77</v>
      </c>
      <c r="BS13" t="s">
        <v>77</v>
      </c>
      <c r="BT13" t="s">
        <v>77</v>
      </c>
      <c r="BU13" t="s">
        <v>77</v>
      </c>
      <c r="BV13" t="s">
        <v>77</v>
      </c>
      <c r="BW13" t="s">
        <v>77</v>
      </c>
      <c r="BX13" t="s">
        <v>77</v>
      </c>
      <c r="BY13" t="s">
        <v>77</v>
      </c>
      <c r="BZ13" t="s">
        <v>77</v>
      </c>
      <c r="CA13" t="s">
        <v>77</v>
      </c>
      <c r="CB13" t="s">
        <v>77</v>
      </c>
      <c r="CC13" t="s">
        <v>77</v>
      </c>
      <c r="CD13" t="s">
        <v>77</v>
      </c>
      <c r="CE13" t="s">
        <v>77</v>
      </c>
      <c r="CF13" t="s">
        <v>77</v>
      </c>
      <c r="CG13" t="s">
        <v>77</v>
      </c>
      <c r="CH13" t="s">
        <v>77</v>
      </c>
      <c r="CI13" t="s">
        <v>77</v>
      </c>
      <c r="CJ13" t="s">
        <v>77</v>
      </c>
      <c r="CK13" t="s">
        <v>77</v>
      </c>
      <c r="CL13" t="s">
        <v>77</v>
      </c>
      <c r="CM13" t="s">
        <v>77</v>
      </c>
      <c r="CN13" t="s">
        <v>77</v>
      </c>
      <c r="CO13" t="s">
        <v>77</v>
      </c>
      <c r="CP13" t="s">
        <v>77</v>
      </c>
      <c r="CQ13" t="s">
        <v>77</v>
      </c>
      <c r="CR13" t="s">
        <v>77</v>
      </c>
      <c r="CS13" t="s">
        <v>77</v>
      </c>
      <c r="CT13" t="s">
        <v>77</v>
      </c>
      <c r="CU13" t="s">
        <v>77</v>
      </c>
      <c r="CV13" t="s">
        <v>77</v>
      </c>
      <c r="CW13" t="s">
        <v>77</v>
      </c>
      <c r="CX13" t="s">
        <v>77</v>
      </c>
      <c r="CY13" t="s">
        <v>77</v>
      </c>
      <c r="CZ13" s="308" t="s">
        <v>105</v>
      </c>
      <c r="DA13" t="s">
        <v>86</v>
      </c>
      <c r="DB13" t="s">
        <v>77</v>
      </c>
      <c r="DC13" t="s">
        <v>77</v>
      </c>
      <c r="DD13" t="s">
        <v>77</v>
      </c>
      <c r="DE13" t="s">
        <v>77</v>
      </c>
      <c r="DF13" t="s">
        <v>77</v>
      </c>
      <c r="DG13" t="s">
        <v>77</v>
      </c>
      <c r="DH13" t="s">
        <v>77</v>
      </c>
      <c r="DK13" t="s">
        <v>77</v>
      </c>
      <c r="DL13" t="s">
        <v>77</v>
      </c>
      <c r="DM13" t="s">
        <v>77</v>
      </c>
      <c r="DN13" t="s">
        <v>77</v>
      </c>
      <c r="DO13" t="s">
        <v>77</v>
      </c>
      <c r="DP13" t="s">
        <v>77</v>
      </c>
      <c r="DQ13" t="s">
        <v>77</v>
      </c>
      <c r="DR13" t="s">
        <v>77</v>
      </c>
      <c r="DS13" t="s">
        <v>77</v>
      </c>
      <c r="DT13" t="s">
        <v>77</v>
      </c>
      <c r="DU13" t="s">
        <v>77</v>
      </c>
      <c r="DV13" t="s">
        <v>77</v>
      </c>
      <c r="DW13" t="s">
        <v>77</v>
      </c>
      <c r="DX13" t="s">
        <v>77</v>
      </c>
      <c r="DY13" t="s">
        <v>77</v>
      </c>
      <c r="DZ13" t="s">
        <v>77</v>
      </c>
      <c r="EA13" t="s">
        <v>77</v>
      </c>
      <c r="EB13" t="s">
        <v>77</v>
      </c>
      <c r="EC13" t="s">
        <v>77</v>
      </c>
      <c r="ED13" t="s">
        <v>77</v>
      </c>
      <c r="EE13" t="s">
        <v>77</v>
      </c>
      <c r="EF13" t="s">
        <v>77</v>
      </c>
      <c r="EG13" t="s">
        <v>77</v>
      </c>
      <c r="EH13" t="s">
        <v>77</v>
      </c>
      <c r="EI13" t="s">
        <v>77</v>
      </c>
      <c r="EJ13" t="s">
        <v>77</v>
      </c>
      <c r="EK13" t="s">
        <v>77</v>
      </c>
      <c r="EL13" t="s">
        <v>77</v>
      </c>
      <c r="EM13" s="308" t="s">
        <v>105</v>
      </c>
      <c r="EN13" t="s">
        <v>86</v>
      </c>
      <c r="EO13" t="s">
        <v>77</v>
      </c>
      <c r="EP13" t="s">
        <v>77</v>
      </c>
      <c r="EQ13" t="s">
        <v>77</v>
      </c>
      <c r="ER13" t="s">
        <v>77</v>
      </c>
      <c r="ES13" t="s">
        <v>77</v>
      </c>
      <c r="ET13" t="s">
        <v>77</v>
      </c>
      <c r="EU13" t="s">
        <v>77</v>
      </c>
      <c r="EW13" t="s">
        <v>77</v>
      </c>
      <c r="EX13" s="308" t="s">
        <v>105</v>
      </c>
      <c r="EY13" t="s">
        <v>77</v>
      </c>
      <c r="EZ13" t="s">
        <v>77</v>
      </c>
      <c r="FA13" t="s">
        <v>77</v>
      </c>
      <c r="FB13" t="s">
        <v>77</v>
      </c>
      <c r="FC13" t="s">
        <v>77</v>
      </c>
      <c r="FD13" t="s">
        <v>77</v>
      </c>
      <c r="FE13" t="s">
        <v>77</v>
      </c>
      <c r="FF13" t="s">
        <v>77</v>
      </c>
      <c r="FG13" t="s">
        <v>77</v>
      </c>
      <c r="FH13" t="s">
        <v>77</v>
      </c>
      <c r="FI13" t="s">
        <v>77</v>
      </c>
      <c r="FJ13" t="s">
        <v>77</v>
      </c>
      <c r="FK13" t="s">
        <v>77</v>
      </c>
      <c r="FL13" t="s">
        <v>77</v>
      </c>
      <c r="FM13" t="s">
        <v>77</v>
      </c>
      <c r="FN13" t="s">
        <v>77</v>
      </c>
      <c r="FO13" t="s">
        <v>77</v>
      </c>
      <c r="FP13" t="s">
        <v>77</v>
      </c>
      <c r="FQ13" t="s">
        <v>77</v>
      </c>
      <c r="FR13" t="s">
        <v>77</v>
      </c>
      <c r="FS13" t="s">
        <v>77</v>
      </c>
      <c r="FT13" t="s">
        <v>77</v>
      </c>
      <c r="FU13" t="s">
        <v>77</v>
      </c>
      <c r="FV13" t="s">
        <v>77</v>
      </c>
      <c r="FW13" t="s">
        <v>77</v>
      </c>
      <c r="FX13" t="s">
        <v>77</v>
      </c>
      <c r="FY13" t="s">
        <v>88</v>
      </c>
      <c r="FZ13" t="s">
        <v>90</v>
      </c>
      <c r="GA13" t="s">
        <v>91</v>
      </c>
      <c r="GB13" t="s">
        <v>77</v>
      </c>
      <c r="GC13" t="s">
        <v>92</v>
      </c>
      <c r="GD13" t="s">
        <v>93</v>
      </c>
      <c r="GE13" t="s">
        <v>93</v>
      </c>
      <c r="GF13" t="s">
        <v>111</v>
      </c>
      <c r="GG13" t="s">
        <v>77</v>
      </c>
      <c r="GH13" t="s">
        <v>147</v>
      </c>
      <c r="GI13" t="s">
        <v>96</v>
      </c>
      <c r="GJ13" t="s">
        <v>97</v>
      </c>
      <c r="GK13" t="s">
        <v>672</v>
      </c>
      <c r="GL13" t="s">
        <v>77</v>
      </c>
      <c r="GM13" t="s">
        <v>77</v>
      </c>
      <c r="GN13" t="s">
        <v>77</v>
      </c>
      <c r="GO13" t="s">
        <v>77</v>
      </c>
      <c r="GP13" t="s">
        <v>77</v>
      </c>
      <c r="GQ13">
        <v>50</v>
      </c>
      <c r="GR13">
        <v>10</v>
      </c>
      <c r="GS13" t="s">
        <v>77</v>
      </c>
      <c r="GT13" t="s">
        <v>98</v>
      </c>
      <c r="GU13" t="s">
        <v>88</v>
      </c>
      <c r="GV13" t="s">
        <v>77</v>
      </c>
      <c r="GW13" t="s">
        <v>88</v>
      </c>
      <c r="GX13" t="s">
        <v>1281</v>
      </c>
      <c r="GY13">
        <v>0</v>
      </c>
      <c r="GZ13">
        <v>1</v>
      </c>
      <c r="HA13">
        <v>0</v>
      </c>
      <c r="HB13">
        <v>0</v>
      </c>
      <c r="HC13">
        <v>0</v>
      </c>
      <c r="HD13">
        <v>0</v>
      </c>
      <c r="HE13">
        <v>0</v>
      </c>
      <c r="HF13">
        <v>0</v>
      </c>
      <c r="HG13">
        <v>0</v>
      </c>
      <c r="HH13">
        <v>1</v>
      </c>
      <c r="HI13">
        <v>0</v>
      </c>
      <c r="HJ13" t="s">
        <v>817</v>
      </c>
      <c r="HK13" t="s">
        <v>100</v>
      </c>
      <c r="HL13" t="s">
        <v>77</v>
      </c>
      <c r="HM13" t="s">
        <v>77</v>
      </c>
      <c r="HN13" t="s">
        <v>77</v>
      </c>
      <c r="HO13" t="s">
        <v>77</v>
      </c>
      <c r="HP13" t="s">
        <v>77</v>
      </c>
      <c r="HQ13" t="s">
        <v>77</v>
      </c>
      <c r="HR13" t="s">
        <v>77</v>
      </c>
      <c r="HS13" t="s">
        <v>77</v>
      </c>
      <c r="HT13" t="s">
        <v>77</v>
      </c>
      <c r="HU13" t="s">
        <v>77</v>
      </c>
      <c r="HV13" t="s">
        <v>77</v>
      </c>
      <c r="HW13" t="s">
        <v>77</v>
      </c>
      <c r="HX13" t="s">
        <v>77</v>
      </c>
      <c r="HZ13" t="s">
        <v>105</v>
      </c>
      <c r="IA13" s="376">
        <v>2</v>
      </c>
      <c r="IB13" t="s">
        <v>231</v>
      </c>
      <c r="IC13">
        <v>0</v>
      </c>
      <c r="ID13">
        <v>1</v>
      </c>
      <c r="IE13">
        <v>0</v>
      </c>
      <c r="IF13">
        <v>0</v>
      </c>
      <c r="IG13">
        <v>0</v>
      </c>
      <c r="IH13">
        <v>1</v>
      </c>
      <c r="II13">
        <v>0</v>
      </c>
      <c r="IJ13">
        <v>0</v>
      </c>
      <c r="IK13">
        <v>0</v>
      </c>
      <c r="IL13">
        <v>0</v>
      </c>
      <c r="IM13" t="s">
        <v>77</v>
      </c>
      <c r="IN13">
        <v>5</v>
      </c>
      <c r="IO13" t="s">
        <v>77</v>
      </c>
      <c r="IP13" t="s">
        <v>77</v>
      </c>
      <c r="IQ13" t="s">
        <v>77</v>
      </c>
      <c r="IR13">
        <v>3</v>
      </c>
      <c r="IS13" t="s">
        <v>77</v>
      </c>
      <c r="IT13" t="s">
        <v>77</v>
      </c>
      <c r="IU13" t="s">
        <v>621</v>
      </c>
      <c r="IV13">
        <v>0</v>
      </c>
      <c r="IW13">
        <v>0</v>
      </c>
      <c r="IX13">
        <v>0</v>
      </c>
      <c r="IY13">
        <v>0</v>
      </c>
      <c r="IZ13">
        <v>1</v>
      </c>
      <c r="JA13">
        <v>0</v>
      </c>
      <c r="JB13">
        <v>1</v>
      </c>
      <c r="JC13">
        <v>0</v>
      </c>
      <c r="JD13">
        <v>0</v>
      </c>
      <c r="JE13">
        <v>0</v>
      </c>
      <c r="JF13" t="s">
        <v>77</v>
      </c>
      <c r="JG13" t="s">
        <v>77</v>
      </c>
      <c r="JH13" t="s">
        <v>77</v>
      </c>
      <c r="JI13" t="s">
        <v>77</v>
      </c>
      <c r="JJ13">
        <v>0.5</v>
      </c>
      <c r="JK13" t="s">
        <v>77</v>
      </c>
      <c r="JL13">
        <v>1</v>
      </c>
      <c r="JM13" t="s">
        <v>77</v>
      </c>
      <c r="JN13" t="s">
        <v>606</v>
      </c>
      <c r="JO13">
        <v>1</v>
      </c>
      <c r="JP13">
        <v>0</v>
      </c>
      <c r="JQ13">
        <v>0</v>
      </c>
      <c r="JR13">
        <v>0</v>
      </c>
      <c r="JS13">
        <v>0</v>
      </c>
      <c r="JT13">
        <v>0</v>
      </c>
      <c r="JU13">
        <v>0</v>
      </c>
      <c r="JV13">
        <v>0</v>
      </c>
      <c r="JW13">
        <v>0</v>
      </c>
      <c r="JX13">
        <v>0</v>
      </c>
      <c r="JY13">
        <v>0</v>
      </c>
      <c r="JZ13">
        <v>0</v>
      </c>
      <c r="KA13">
        <v>0</v>
      </c>
      <c r="KB13">
        <v>32</v>
      </c>
      <c r="KC13" t="s">
        <v>77</v>
      </c>
      <c r="KD13" t="s">
        <v>77</v>
      </c>
      <c r="KE13" t="s">
        <v>77</v>
      </c>
      <c r="KF13" t="s">
        <v>77</v>
      </c>
      <c r="KG13" t="s">
        <v>77</v>
      </c>
      <c r="KH13" t="s">
        <v>77</v>
      </c>
      <c r="KI13" t="s">
        <v>77</v>
      </c>
      <c r="KJ13" t="s">
        <v>77</v>
      </c>
      <c r="KK13" t="s">
        <v>77</v>
      </c>
      <c r="KL13" t="s">
        <v>77</v>
      </c>
      <c r="KM13" t="s">
        <v>818</v>
      </c>
      <c r="KN13">
        <v>0</v>
      </c>
      <c r="KO13">
        <v>1</v>
      </c>
      <c r="KP13">
        <v>0</v>
      </c>
      <c r="KQ13">
        <v>0</v>
      </c>
      <c r="KR13">
        <v>1</v>
      </c>
      <c r="KS13">
        <v>1</v>
      </c>
      <c r="KT13">
        <v>1</v>
      </c>
      <c r="KU13">
        <v>0</v>
      </c>
      <c r="KV13">
        <v>0</v>
      </c>
      <c r="KW13">
        <v>0</v>
      </c>
      <c r="KX13">
        <v>0</v>
      </c>
      <c r="KY13" t="s">
        <v>77</v>
      </c>
      <c r="KZ13">
        <v>1</v>
      </c>
      <c r="LA13" t="s">
        <v>77</v>
      </c>
      <c r="LB13" t="s">
        <v>77</v>
      </c>
      <c r="LC13">
        <v>2</v>
      </c>
      <c r="LD13">
        <v>2</v>
      </c>
      <c r="LE13">
        <v>2</v>
      </c>
      <c r="LF13" t="s">
        <v>77</v>
      </c>
      <c r="LG13" t="s">
        <v>77</v>
      </c>
      <c r="LH13" t="s">
        <v>819</v>
      </c>
      <c r="LI13">
        <v>0</v>
      </c>
      <c r="LJ13">
        <v>0</v>
      </c>
      <c r="LK13">
        <v>0</v>
      </c>
      <c r="LL13">
        <v>0</v>
      </c>
      <c r="LM13">
        <v>0</v>
      </c>
      <c r="LN13">
        <v>0</v>
      </c>
      <c r="LO13">
        <v>1</v>
      </c>
      <c r="LP13">
        <v>0</v>
      </c>
      <c r="LQ13">
        <v>0</v>
      </c>
      <c r="LR13" t="s">
        <v>77</v>
      </c>
      <c r="LS13" t="s">
        <v>607</v>
      </c>
      <c r="LT13">
        <v>0</v>
      </c>
      <c r="LU13">
        <v>0</v>
      </c>
      <c r="LV13">
        <v>0</v>
      </c>
      <c r="LW13">
        <v>1</v>
      </c>
      <c r="LX13">
        <v>0</v>
      </c>
      <c r="LY13">
        <v>0</v>
      </c>
      <c r="LZ13" t="s">
        <v>77</v>
      </c>
      <c r="MA13" t="s">
        <v>77</v>
      </c>
      <c r="MB13" t="s">
        <v>77</v>
      </c>
      <c r="MC13">
        <v>1</v>
      </c>
      <c r="MD13" t="s">
        <v>820</v>
      </c>
      <c r="ME13">
        <v>1</v>
      </c>
      <c r="MF13">
        <v>0</v>
      </c>
      <c r="MG13">
        <v>1</v>
      </c>
      <c r="MH13">
        <v>0</v>
      </c>
      <c r="MI13">
        <v>0</v>
      </c>
      <c r="MJ13">
        <v>0</v>
      </c>
      <c r="MK13">
        <v>1</v>
      </c>
      <c r="ML13">
        <v>0</v>
      </c>
      <c r="MM13">
        <v>0</v>
      </c>
      <c r="MN13" t="s">
        <v>820</v>
      </c>
      <c r="MO13">
        <v>1</v>
      </c>
      <c r="MP13">
        <v>0</v>
      </c>
      <c r="MQ13">
        <v>1</v>
      </c>
      <c r="MR13">
        <v>0</v>
      </c>
      <c r="MS13">
        <v>0</v>
      </c>
      <c r="MT13">
        <v>0</v>
      </c>
      <c r="MU13">
        <v>1</v>
      </c>
      <c r="MV13">
        <v>0</v>
      </c>
      <c r="MW13">
        <v>0</v>
      </c>
      <c r="MX13" t="s">
        <v>77</v>
      </c>
      <c r="MY13" t="s">
        <v>77</v>
      </c>
      <c r="MZ13" t="s">
        <v>77</v>
      </c>
      <c r="NA13" t="s">
        <v>77</v>
      </c>
      <c r="NB13" t="s">
        <v>77</v>
      </c>
      <c r="NC13" t="s">
        <v>77</v>
      </c>
      <c r="ND13" t="s">
        <v>77</v>
      </c>
      <c r="NE13" t="s">
        <v>77</v>
      </c>
      <c r="NF13" t="s">
        <v>77</v>
      </c>
      <c r="NG13" t="s">
        <v>77</v>
      </c>
      <c r="NH13" t="s">
        <v>680</v>
      </c>
      <c r="NI13">
        <v>1</v>
      </c>
      <c r="NJ13">
        <v>0</v>
      </c>
      <c r="NK13">
        <v>0</v>
      </c>
      <c r="NL13">
        <v>0</v>
      </c>
      <c r="NM13">
        <v>0</v>
      </c>
      <c r="NN13">
        <v>0</v>
      </c>
      <c r="NO13">
        <v>0</v>
      </c>
      <c r="NP13">
        <v>0</v>
      </c>
      <c r="NQ13">
        <v>0</v>
      </c>
      <c r="NR13" t="s">
        <v>77</v>
      </c>
      <c r="NS13" t="s">
        <v>77</v>
      </c>
      <c r="NT13" t="s">
        <v>77</v>
      </c>
      <c r="NU13" t="s">
        <v>77</v>
      </c>
      <c r="NV13" t="s">
        <v>77</v>
      </c>
      <c r="NW13" t="s">
        <v>77</v>
      </c>
      <c r="NX13" t="s">
        <v>77</v>
      </c>
      <c r="NY13" t="s">
        <v>77</v>
      </c>
      <c r="NZ13" t="s">
        <v>77</v>
      </c>
      <c r="OA13" t="s">
        <v>77</v>
      </c>
      <c r="OB13" t="s">
        <v>77</v>
      </c>
      <c r="OC13" t="s">
        <v>77</v>
      </c>
      <c r="OD13" t="s">
        <v>77</v>
      </c>
      <c r="OE13" t="s">
        <v>77</v>
      </c>
      <c r="OF13" t="s">
        <v>77</v>
      </c>
      <c r="OG13" t="s">
        <v>77</v>
      </c>
      <c r="OH13" t="s">
        <v>77</v>
      </c>
      <c r="OI13" t="s">
        <v>77</v>
      </c>
      <c r="OJ13" t="s">
        <v>77</v>
      </c>
      <c r="OK13" t="s">
        <v>77</v>
      </c>
      <c r="OL13" t="s">
        <v>77</v>
      </c>
      <c r="OM13" t="s">
        <v>77</v>
      </c>
      <c r="ON13" t="s">
        <v>77</v>
      </c>
      <c r="OO13" t="s">
        <v>77</v>
      </c>
      <c r="OP13" t="s">
        <v>77</v>
      </c>
      <c r="OQ13" t="s">
        <v>77</v>
      </c>
      <c r="OR13" t="s">
        <v>77</v>
      </c>
      <c r="OS13" t="s">
        <v>77</v>
      </c>
      <c r="OT13" t="s">
        <v>77</v>
      </c>
      <c r="OU13" t="s">
        <v>77</v>
      </c>
      <c r="OV13" t="s">
        <v>680</v>
      </c>
      <c r="OW13">
        <v>1</v>
      </c>
      <c r="OX13">
        <v>0</v>
      </c>
      <c r="OY13">
        <v>0</v>
      </c>
      <c r="OZ13">
        <v>0</v>
      </c>
      <c r="PA13">
        <v>0</v>
      </c>
      <c r="PB13">
        <v>0</v>
      </c>
      <c r="PC13">
        <v>0</v>
      </c>
      <c r="PD13">
        <v>0</v>
      </c>
      <c r="PE13">
        <v>0</v>
      </c>
      <c r="PF13" t="s">
        <v>821</v>
      </c>
      <c r="PG13">
        <v>1</v>
      </c>
      <c r="PH13">
        <v>0</v>
      </c>
      <c r="PI13">
        <v>1</v>
      </c>
      <c r="PJ13">
        <v>1</v>
      </c>
      <c r="PK13">
        <v>0</v>
      </c>
      <c r="PL13">
        <v>0</v>
      </c>
      <c r="PM13" t="s">
        <v>686</v>
      </c>
      <c r="PN13">
        <v>1</v>
      </c>
      <c r="PO13">
        <v>0</v>
      </c>
      <c r="PP13">
        <v>0</v>
      </c>
      <c r="PQ13">
        <v>0</v>
      </c>
      <c r="PR13">
        <v>0</v>
      </c>
      <c r="PS13">
        <v>0</v>
      </c>
      <c r="PT13" t="s">
        <v>686</v>
      </c>
      <c r="PU13">
        <v>1</v>
      </c>
      <c r="PV13">
        <v>0</v>
      </c>
      <c r="PW13">
        <v>0</v>
      </c>
      <c r="PX13">
        <v>0</v>
      </c>
      <c r="PY13">
        <v>0</v>
      </c>
      <c r="PZ13">
        <v>0</v>
      </c>
      <c r="QA13" t="s">
        <v>686</v>
      </c>
      <c r="QB13">
        <v>1</v>
      </c>
      <c r="QC13">
        <v>0</v>
      </c>
      <c r="QD13">
        <v>0</v>
      </c>
      <c r="QE13">
        <v>0</v>
      </c>
      <c r="QF13">
        <v>0</v>
      </c>
      <c r="QG13">
        <v>0</v>
      </c>
      <c r="QH13">
        <v>0</v>
      </c>
      <c r="QI13">
        <v>0</v>
      </c>
      <c r="QJ13">
        <v>0</v>
      </c>
      <c r="QK13">
        <v>0</v>
      </c>
      <c r="QL13">
        <v>0</v>
      </c>
      <c r="QM13" t="s">
        <v>822</v>
      </c>
      <c r="QN13" t="s">
        <v>77</v>
      </c>
      <c r="QO13">
        <v>237400359</v>
      </c>
      <c r="QQ13">
        <v>44530.661932870367</v>
      </c>
      <c r="QR13" t="s">
        <v>77</v>
      </c>
      <c r="QS13" t="s">
        <v>77</v>
      </c>
      <c r="QT13" t="s">
        <v>101</v>
      </c>
      <c r="QU13" t="s">
        <v>102</v>
      </c>
      <c r="QV13" t="s">
        <v>77</v>
      </c>
      <c r="QW13">
        <v>12</v>
      </c>
      <c r="QX13" s="375" t="str">
        <f t="shared" si="8"/>
        <v/>
      </c>
      <c r="QY13" s="375">
        <f t="shared" si="1"/>
        <v>32.5</v>
      </c>
      <c r="QZ13" s="375" t="str">
        <f t="shared" si="2"/>
        <v/>
      </c>
      <c r="RA13" s="375" t="str">
        <f t="shared" si="3"/>
        <v/>
      </c>
      <c r="RB13" s="375" t="str">
        <f t="shared" si="4"/>
        <v/>
      </c>
      <c r="RC13" s="375">
        <f t="shared" si="5"/>
        <v>18</v>
      </c>
      <c r="RD13" s="375" t="str">
        <f t="shared" si="6"/>
        <v/>
      </c>
      <c r="RE13" s="313" t="str">
        <f t="shared" si="7"/>
        <v/>
      </c>
      <c r="RF13" t="s">
        <v>105</v>
      </c>
    </row>
    <row r="14" spans="1:474">
      <c r="A14" t="s">
        <v>823</v>
      </c>
      <c r="B14" s="272">
        <v>44530</v>
      </c>
      <c r="C14" t="s">
        <v>103</v>
      </c>
      <c r="D14" t="s">
        <v>104</v>
      </c>
      <c r="E14" t="s">
        <v>105</v>
      </c>
      <c r="F14" t="s">
        <v>106</v>
      </c>
      <c r="G14" t="s">
        <v>106</v>
      </c>
      <c r="H14" t="s">
        <v>99</v>
      </c>
      <c r="I14" t="s">
        <v>99</v>
      </c>
      <c r="J14" t="s">
        <v>108</v>
      </c>
      <c r="K14" t="s">
        <v>77</v>
      </c>
      <c r="L14" t="s">
        <v>109</v>
      </c>
      <c r="M14" t="s">
        <v>109</v>
      </c>
      <c r="N14" t="s">
        <v>109</v>
      </c>
      <c r="O14" t="s">
        <v>86</v>
      </c>
      <c r="P14" t="s">
        <v>87</v>
      </c>
      <c r="Q14" t="s">
        <v>110</v>
      </c>
      <c r="R14" t="s">
        <v>77</v>
      </c>
      <c r="S14" s="239" t="s">
        <v>77</v>
      </c>
      <c r="T14" s="239" t="s">
        <v>77</v>
      </c>
      <c r="U14" s="239" t="s">
        <v>77</v>
      </c>
      <c r="V14" s="239" t="s">
        <v>77</v>
      </c>
      <c r="W14" s="239" t="s">
        <v>77</v>
      </c>
      <c r="X14" t="s">
        <v>77</v>
      </c>
      <c r="Y14" t="s">
        <v>77</v>
      </c>
      <c r="Z14" t="s">
        <v>77</v>
      </c>
      <c r="AA14" t="s">
        <v>77</v>
      </c>
      <c r="AB14" t="s">
        <v>77</v>
      </c>
      <c r="AC14" t="s">
        <v>77</v>
      </c>
      <c r="AD14" t="s">
        <v>77</v>
      </c>
      <c r="AE14" t="s">
        <v>77</v>
      </c>
      <c r="AF14" t="s">
        <v>77</v>
      </c>
      <c r="AG14">
        <v>25</v>
      </c>
      <c r="AH14" t="s">
        <v>77</v>
      </c>
      <c r="AI14" t="s">
        <v>77</v>
      </c>
      <c r="AJ14" t="s">
        <v>77</v>
      </c>
      <c r="AK14" t="s">
        <v>77</v>
      </c>
      <c r="AL14" t="s">
        <v>77</v>
      </c>
      <c r="AM14" t="s">
        <v>77</v>
      </c>
      <c r="AN14" t="s">
        <v>77</v>
      </c>
      <c r="AO14" t="s">
        <v>77</v>
      </c>
      <c r="AP14" t="s">
        <v>77</v>
      </c>
      <c r="AQ14" t="s">
        <v>77</v>
      </c>
      <c r="AR14" t="s">
        <v>77</v>
      </c>
      <c r="AS14" t="s">
        <v>77</v>
      </c>
      <c r="AT14" t="s">
        <v>77</v>
      </c>
      <c r="AU14" t="s">
        <v>77</v>
      </c>
      <c r="AV14" t="s">
        <v>77</v>
      </c>
      <c r="AW14" t="s">
        <v>77</v>
      </c>
      <c r="AX14" t="s">
        <v>77</v>
      </c>
      <c r="AY14" t="s">
        <v>77</v>
      </c>
      <c r="AZ14" t="s">
        <v>77</v>
      </c>
      <c r="BA14" t="s">
        <v>77</v>
      </c>
      <c r="BB14" t="s">
        <v>77</v>
      </c>
      <c r="BC14" t="s">
        <v>77</v>
      </c>
      <c r="BD14" t="s">
        <v>77</v>
      </c>
      <c r="BE14" t="s">
        <v>77</v>
      </c>
      <c r="BF14" t="s">
        <v>77</v>
      </c>
      <c r="BG14" t="s">
        <v>77</v>
      </c>
      <c r="BH14" t="s">
        <v>77</v>
      </c>
      <c r="BI14" t="s">
        <v>77</v>
      </c>
      <c r="BJ14" t="s">
        <v>77</v>
      </c>
      <c r="BK14" t="s">
        <v>77</v>
      </c>
      <c r="BL14" t="s">
        <v>77</v>
      </c>
      <c r="BN14" t="s">
        <v>77</v>
      </c>
      <c r="BO14" t="s">
        <v>77</v>
      </c>
      <c r="BP14" t="s">
        <v>77</v>
      </c>
      <c r="BQ14" t="s">
        <v>77</v>
      </c>
      <c r="BR14" t="s">
        <v>77</v>
      </c>
      <c r="BS14" t="s">
        <v>77</v>
      </c>
      <c r="BT14" t="s">
        <v>77</v>
      </c>
      <c r="BU14" t="s">
        <v>77</v>
      </c>
      <c r="BV14" t="s">
        <v>77</v>
      </c>
      <c r="BW14" t="s">
        <v>77</v>
      </c>
      <c r="BX14" t="s">
        <v>77</v>
      </c>
      <c r="BY14" t="s">
        <v>77</v>
      </c>
      <c r="BZ14" t="s">
        <v>77</v>
      </c>
      <c r="CA14" t="s">
        <v>77</v>
      </c>
      <c r="CB14" t="s">
        <v>77</v>
      </c>
      <c r="CC14" t="s">
        <v>77</v>
      </c>
      <c r="CD14" t="s">
        <v>77</v>
      </c>
      <c r="CE14" t="s">
        <v>77</v>
      </c>
      <c r="CF14" t="s">
        <v>77</v>
      </c>
      <c r="CG14" t="s">
        <v>77</v>
      </c>
      <c r="CH14" t="s">
        <v>77</v>
      </c>
      <c r="CI14" t="s">
        <v>77</v>
      </c>
      <c r="CJ14" t="s">
        <v>77</v>
      </c>
      <c r="CK14" t="s">
        <v>77</v>
      </c>
      <c r="CL14" t="s">
        <v>77</v>
      </c>
      <c r="CM14" t="s">
        <v>77</v>
      </c>
      <c r="CN14" t="s">
        <v>77</v>
      </c>
      <c r="CO14" t="s">
        <v>77</v>
      </c>
      <c r="CP14" t="s">
        <v>77</v>
      </c>
      <c r="CQ14" t="s">
        <v>77</v>
      </c>
      <c r="CR14" t="s">
        <v>77</v>
      </c>
      <c r="CS14" t="s">
        <v>77</v>
      </c>
      <c r="CT14" t="s">
        <v>77</v>
      </c>
      <c r="CU14" t="s">
        <v>77</v>
      </c>
      <c r="CV14" t="s">
        <v>77</v>
      </c>
      <c r="CW14" t="s">
        <v>77</v>
      </c>
      <c r="CX14" t="s">
        <v>77</v>
      </c>
      <c r="CY14" t="s">
        <v>77</v>
      </c>
      <c r="CZ14" s="308" t="s">
        <v>105</v>
      </c>
      <c r="DA14" t="s">
        <v>86</v>
      </c>
      <c r="DB14" t="s">
        <v>77</v>
      </c>
      <c r="DC14" t="s">
        <v>77</v>
      </c>
      <c r="DD14" t="s">
        <v>77</v>
      </c>
      <c r="DE14" t="s">
        <v>77</v>
      </c>
      <c r="DF14" t="s">
        <v>77</v>
      </c>
      <c r="DG14" t="s">
        <v>77</v>
      </c>
      <c r="DH14" t="s">
        <v>77</v>
      </c>
      <c r="DK14" t="s">
        <v>77</v>
      </c>
      <c r="DL14" t="s">
        <v>77</v>
      </c>
      <c r="DM14" t="s">
        <v>77</v>
      </c>
      <c r="DN14" t="s">
        <v>77</v>
      </c>
      <c r="DO14" t="s">
        <v>77</v>
      </c>
      <c r="DP14" t="s">
        <v>77</v>
      </c>
      <c r="DQ14" t="s">
        <v>77</v>
      </c>
      <c r="DR14" t="s">
        <v>77</v>
      </c>
      <c r="DS14" t="s">
        <v>77</v>
      </c>
      <c r="DT14" t="s">
        <v>77</v>
      </c>
      <c r="DU14" t="s">
        <v>77</v>
      </c>
      <c r="DV14" t="s">
        <v>77</v>
      </c>
      <c r="DW14" t="s">
        <v>77</v>
      </c>
      <c r="DX14" t="s">
        <v>77</v>
      </c>
      <c r="DY14" t="s">
        <v>77</v>
      </c>
      <c r="DZ14" t="s">
        <v>77</v>
      </c>
      <c r="EA14" t="s">
        <v>77</v>
      </c>
      <c r="EB14" t="s">
        <v>77</v>
      </c>
      <c r="EC14" t="s">
        <v>77</v>
      </c>
      <c r="ED14" t="s">
        <v>77</v>
      </c>
      <c r="EE14" t="s">
        <v>77</v>
      </c>
      <c r="EF14" t="s">
        <v>77</v>
      </c>
      <c r="EG14" t="s">
        <v>77</v>
      </c>
      <c r="EH14" t="s">
        <v>77</v>
      </c>
      <c r="EI14" t="s">
        <v>77</v>
      </c>
      <c r="EJ14" t="s">
        <v>77</v>
      </c>
      <c r="EK14" t="s">
        <v>77</v>
      </c>
      <c r="EL14" t="s">
        <v>77</v>
      </c>
      <c r="EM14" s="308" t="s">
        <v>105</v>
      </c>
      <c r="EN14" t="s">
        <v>86</v>
      </c>
      <c r="EO14" t="s">
        <v>77</v>
      </c>
      <c r="EP14" t="s">
        <v>77</v>
      </c>
      <c r="EQ14" t="s">
        <v>77</v>
      </c>
      <c r="ER14" t="s">
        <v>77</v>
      </c>
      <c r="ES14" t="s">
        <v>77</v>
      </c>
      <c r="ET14" t="s">
        <v>77</v>
      </c>
      <c r="EU14" t="s">
        <v>77</v>
      </c>
      <c r="EW14" t="s">
        <v>77</v>
      </c>
      <c r="EX14" s="308" t="s">
        <v>105</v>
      </c>
      <c r="EY14" t="s">
        <v>77</v>
      </c>
      <c r="EZ14" t="s">
        <v>77</v>
      </c>
      <c r="FA14" t="s">
        <v>77</v>
      </c>
      <c r="FB14" t="s">
        <v>77</v>
      </c>
      <c r="FC14" t="s">
        <v>77</v>
      </c>
      <c r="FD14" t="s">
        <v>77</v>
      </c>
      <c r="FE14" t="s">
        <v>77</v>
      </c>
      <c r="FF14" t="s">
        <v>77</v>
      </c>
      <c r="FG14" t="s">
        <v>77</v>
      </c>
      <c r="FH14" t="s">
        <v>77</v>
      </c>
      <c r="FI14" t="s">
        <v>77</v>
      </c>
      <c r="FJ14" t="s">
        <v>77</v>
      </c>
      <c r="FK14" t="s">
        <v>77</v>
      </c>
      <c r="FL14" t="s">
        <v>77</v>
      </c>
      <c r="FM14" t="s">
        <v>77</v>
      </c>
      <c r="FN14" t="s">
        <v>77</v>
      </c>
      <c r="FO14" t="s">
        <v>77</v>
      </c>
      <c r="FP14" t="s">
        <v>77</v>
      </c>
      <c r="FQ14" t="s">
        <v>77</v>
      </c>
      <c r="FR14" t="s">
        <v>77</v>
      </c>
      <c r="FS14" t="s">
        <v>77</v>
      </c>
      <c r="FT14" t="s">
        <v>77</v>
      </c>
      <c r="FU14" t="s">
        <v>77</v>
      </c>
      <c r="FV14" t="s">
        <v>77</v>
      </c>
      <c r="FW14" t="s">
        <v>77</v>
      </c>
      <c r="FX14" t="s">
        <v>77</v>
      </c>
      <c r="FY14" t="s">
        <v>88</v>
      </c>
      <c r="FZ14" t="s">
        <v>90</v>
      </c>
      <c r="GA14" t="s">
        <v>91</v>
      </c>
      <c r="GB14" t="s">
        <v>77</v>
      </c>
      <c r="GC14" t="s">
        <v>92</v>
      </c>
      <c r="GD14" t="s">
        <v>93</v>
      </c>
      <c r="GE14" t="s">
        <v>93</v>
      </c>
      <c r="GF14" t="s">
        <v>111</v>
      </c>
      <c r="GG14" t="s">
        <v>77</v>
      </c>
      <c r="GH14" t="s">
        <v>95</v>
      </c>
      <c r="GI14" t="s">
        <v>96</v>
      </c>
      <c r="GJ14" t="s">
        <v>97</v>
      </c>
      <c r="GK14" t="s">
        <v>672</v>
      </c>
      <c r="GL14" t="s">
        <v>77</v>
      </c>
      <c r="GM14" t="s">
        <v>77</v>
      </c>
      <c r="GN14" t="s">
        <v>77</v>
      </c>
      <c r="GO14" t="s">
        <v>77</v>
      </c>
      <c r="GP14" t="s">
        <v>77</v>
      </c>
      <c r="GQ14">
        <v>125</v>
      </c>
      <c r="GR14">
        <v>25</v>
      </c>
      <c r="GS14" t="s">
        <v>77</v>
      </c>
      <c r="GT14" t="s">
        <v>98</v>
      </c>
      <c r="GU14" t="s">
        <v>88</v>
      </c>
      <c r="GV14" t="s">
        <v>77</v>
      </c>
      <c r="GW14" t="s">
        <v>88</v>
      </c>
      <c r="GX14" t="s">
        <v>1282</v>
      </c>
      <c r="GY14">
        <v>0</v>
      </c>
      <c r="GZ14">
        <v>1</v>
      </c>
      <c r="HA14">
        <v>0</v>
      </c>
      <c r="HB14">
        <v>0</v>
      </c>
      <c r="HC14">
        <v>0</v>
      </c>
      <c r="HD14">
        <v>0</v>
      </c>
      <c r="HE14">
        <v>0</v>
      </c>
      <c r="HF14">
        <v>0</v>
      </c>
      <c r="HG14">
        <v>1</v>
      </c>
      <c r="HH14">
        <v>0</v>
      </c>
      <c r="HI14">
        <v>0</v>
      </c>
      <c r="HJ14" t="s">
        <v>77</v>
      </c>
      <c r="HK14" t="s">
        <v>100</v>
      </c>
      <c r="HL14" t="s">
        <v>77</v>
      </c>
      <c r="HM14" t="s">
        <v>77</v>
      </c>
      <c r="HN14" t="s">
        <v>77</v>
      </c>
      <c r="HO14" t="s">
        <v>77</v>
      </c>
      <c r="HP14" t="s">
        <v>77</v>
      </c>
      <c r="HQ14" t="s">
        <v>77</v>
      </c>
      <c r="HR14" t="s">
        <v>77</v>
      </c>
      <c r="HS14" t="s">
        <v>77</v>
      </c>
      <c r="HT14" t="s">
        <v>77</v>
      </c>
      <c r="HU14" t="s">
        <v>77</v>
      </c>
      <c r="HV14" t="s">
        <v>77</v>
      </c>
      <c r="HW14" t="s">
        <v>77</v>
      </c>
      <c r="HX14" t="s">
        <v>77</v>
      </c>
      <c r="HZ14" t="s">
        <v>105</v>
      </c>
      <c r="IA14" s="376">
        <v>3</v>
      </c>
      <c r="IB14" t="s">
        <v>242</v>
      </c>
      <c r="IC14">
        <v>0</v>
      </c>
      <c r="ID14">
        <v>1</v>
      </c>
      <c r="IE14">
        <v>0</v>
      </c>
      <c r="IF14">
        <v>0</v>
      </c>
      <c r="IG14">
        <v>0</v>
      </c>
      <c r="IH14">
        <v>0</v>
      </c>
      <c r="II14">
        <v>0</v>
      </c>
      <c r="IJ14">
        <v>0</v>
      </c>
      <c r="IK14">
        <v>0</v>
      </c>
      <c r="IL14">
        <v>0</v>
      </c>
      <c r="IM14" t="s">
        <v>77</v>
      </c>
      <c r="IN14">
        <v>10</v>
      </c>
      <c r="IO14" t="s">
        <v>77</v>
      </c>
      <c r="IP14" t="s">
        <v>77</v>
      </c>
      <c r="IQ14" t="s">
        <v>77</v>
      </c>
      <c r="IR14" t="s">
        <v>77</v>
      </c>
      <c r="IS14" t="s">
        <v>77</v>
      </c>
      <c r="IT14" t="s">
        <v>77</v>
      </c>
      <c r="IU14" t="s">
        <v>824</v>
      </c>
      <c r="IV14">
        <v>1</v>
      </c>
      <c r="IW14">
        <v>1</v>
      </c>
      <c r="IX14">
        <v>1</v>
      </c>
      <c r="IY14">
        <v>1</v>
      </c>
      <c r="IZ14">
        <v>1</v>
      </c>
      <c r="JA14">
        <v>1</v>
      </c>
      <c r="JB14">
        <v>1</v>
      </c>
      <c r="JC14">
        <v>0</v>
      </c>
      <c r="JD14">
        <v>0</v>
      </c>
      <c r="JE14">
        <v>0</v>
      </c>
      <c r="JF14">
        <v>2</v>
      </c>
      <c r="JG14">
        <v>5</v>
      </c>
      <c r="JH14">
        <v>4</v>
      </c>
      <c r="JI14">
        <v>1</v>
      </c>
      <c r="JJ14">
        <v>0.75</v>
      </c>
      <c r="JK14">
        <v>4</v>
      </c>
      <c r="JL14">
        <v>1</v>
      </c>
      <c r="JM14" t="s">
        <v>77</v>
      </c>
      <c r="JN14" t="s">
        <v>675</v>
      </c>
      <c r="JO14">
        <v>0</v>
      </c>
      <c r="JP14">
        <v>0</v>
      </c>
      <c r="JQ14">
        <v>0</v>
      </c>
      <c r="JR14">
        <v>0</v>
      </c>
      <c r="JS14">
        <v>0</v>
      </c>
      <c r="JT14">
        <v>1</v>
      </c>
      <c r="JU14">
        <v>0</v>
      </c>
      <c r="JV14">
        <v>0</v>
      </c>
      <c r="JW14">
        <v>0</v>
      </c>
      <c r="JX14">
        <v>0</v>
      </c>
      <c r="JY14">
        <v>0</v>
      </c>
      <c r="JZ14">
        <v>0</v>
      </c>
      <c r="KA14">
        <v>0</v>
      </c>
      <c r="KB14" t="s">
        <v>77</v>
      </c>
      <c r="KC14" t="s">
        <v>77</v>
      </c>
      <c r="KD14" t="s">
        <v>77</v>
      </c>
      <c r="KE14" t="s">
        <v>77</v>
      </c>
      <c r="KF14" t="s">
        <v>77</v>
      </c>
      <c r="KG14">
        <v>1</v>
      </c>
      <c r="KH14" t="s">
        <v>77</v>
      </c>
      <c r="KI14" t="s">
        <v>77</v>
      </c>
      <c r="KJ14" t="s">
        <v>77</v>
      </c>
      <c r="KK14" t="s">
        <v>77</v>
      </c>
      <c r="KL14" t="s">
        <v>77</v>
      </c>
      <c r="KM14" t="s">
        <v>825</v>
      </c>
      <c r="KN14">
        <v>0</v>
      </c>
      <c r="KO14">
        <v>1</v>
      </c>
      <c r="KP14">
        <v>0</v>
      </c>
      <c r="KQ14">
        <v>0</v>
      </c>
      <c r="KR14">
        <v>1</v>
      </c>
      <c r="KS14">
        <v>1</v>
      </c>
      <c r="KT14">
        <v>1</v>
      </c>
      <c r="KU14">
        <v>0</v>
      </c>
      <c r="KV14">
        <v>1</v>
      </c>
      <c r="KW14">
        <v>0</v>
      </c>
      <c r="KX14">
        <v>0</v>
      </c>
      <c r="KY14" t="s">
        <v>77</v>
      </c>
      <c r="KZ14">
        <v>3</v>
      </c>
      <c r="LA14" t="s">
        <v>77</v>
      </c>
      <c r="LB14" t="s">
        <v>77</v>
      </c>
      <c r="LC14">
        <v>3</v>
      </c>
      <c r="LD14">
        <v>3</v>
      </c>
      <c r="LE14">
        <v>3</v>
      </c>
      <c r="LF14" t="s">
        <v>77</v>
      </c>
      <c r="LG14">
        <v>2</v>
      </c>
      <c r="LH14" t="s">
        <v>826</v>
      </c>
      <c r="LI14">
        <v>1</v>
      </c>
      <c r="LJ14">
        <v>1</v>
      </c>
      <c r="LK14">
        <v>0</v>
      </c>
      <c r="LL14">
        <v>0</v>
      </c>
      <c r="LM14">
        <v>1</v>
      </c>
      <c r="LN14">
        <v>1</v>
      </c>
      <c r="LO14">
        <v>1</v>
      </c>
      <c r="LP14">
        <v>0</v>
      </c>
      <c r="LQ14">
        <v>0</v>
      </c>
      <c r="LR14" t="s">
        <v>77</v>
      </c>
      <c r="LS14" t="s">
        <v>616</v>
      </c>
      <c r="LT14">
        <v>1</v>
      </c>
      <c r="LU14">
        <v>1</v>
      </c>
      <c r="LV14">
        <v>1</v>
      </c>
      <c r="LW14">
        <v>1</v>
      </c>
      <c r="LX14">
        <v>0</v>
      </c>
      <c r="LY14">
        <v>0</v>
      </c>
      <c r="LZ14">
        <v>1</v>
      </c>
      <c r="MA14">
        <v>2</v>
      </c>
      <c r="MB14">
        <v>1</v>
      </c>
      <c r="MC14">
        <v>1</v>
      </c>
      <c r="MD14" t="s">
        <v>827</v>
      </c>
      <c r="ME14">
        <v>0</v>
      </c>
      <c r="MF14">
        <v>0</v>
      </c>
      <c r="MG14">
        <v>1</v>
      </c>
      <c r="MH14">
        <v>0</v>
      </c>
      <c r="MI14">
        <v>0</v>
      </c>
      <c r="MJ14">
        <v>0</v>
      </c>
      <c r="MK14">
        <v>1</v>
      </c>
      <c r="ML14">
        <v>0</v>
      </c>
      <c r="MM14">
        <v>0</v>
      </c>
      <c r="MN14" t="s">
        <v>77</v>
      </c>
      <c r="MO14" t="s">
        <v>77</v>
      </c>
      <c r="MP14" t="s">
        <v>77</v>
      </c>
      <c r="MQ14" t="s">
        <v>77</v>
      </c>
      <c r="MR14" t="s">
        <v>77</v>
      </c>
      <c r="MS14" t="s">
        <v>77</v>
      </c>
      <c r="MT14" t="s">
        <v>77</v>
      </c>
      <c r="MU14" t="s">
        <v>77</v>
      </c>
      <c r="MV14" t="s">
        <v>77</v>
      </c>
      <c r="MW14" t="s">
        <v>77</v>
      </c>
      <c r="MX14" t="s">
        <v>77</v>
      </c>
      <c r="MY14" t="s">
        <v>77</v>
      </c>
      <c r="MZ14" t="s">
        <v>77</v>
      </c>
      <c r="NA14" t="s">
        <v>77</v>
      </c>
      <c r="NB14" t="s">
        <v>77</v>
      </c>
      <c r="NC14" t="s">
        <v>77</v>
      </c>
      <c r="ND14" t="s">
        <v>77</v>
      </c>
      <c r="NE14" t="s">
        <v>77</v>
      </c>
      <c r="NF14" t="s">
        <v>77</v>
      </c>
      <c r="NG14" t="s">
        <v>77</v>
      </c>
      <c r="NH14" t="s">
        <v>620</v>
      </c>
      <c r="NI14">
        <v>0</v>
      </c>
      <c r="NJ14">
        <v>0</v>
      </c>
      <c r="NK14">
        <v>1</v>
      </c>
      <c r="NL14">
        <v>0</v>
      </c>
      <c r="NM14">
        <v>0</v>
      </c>
      <c r="NN14">
        <v>0</v>
      </c>
      <c r="NO14">
        <v>0</v>
      </c>
      <c r="NP14">
        <v>0</v>
      </c>
      <c r="NQ14">
        <v>0</v>
      </c>
      <c r="NR14" t="s">
        <v>77</v>
      </c>
      <c r="NS14" t="s">
        <v>77</v>
      </c>
      <c r="NT14" t="s">
        <v>77</v>
      </c>
      <c r="NU14" t="s">
        <v>77</v>
      </c>
      <c r="NV14" t="s">
        <v>77</v>
      </c>
      <c r="NW14" t="s">
        <v>77</v>
      </c>
      <c r="NX14" t="s">
        <v>77</v>
      </c>
      <c r="NY14" t="s">
        <v>77</v>
      </c>
      <c r="NZ14" t="s">
        <v>77</v>
      </c>
      <c r="OA14" t="s">
        <v>77</v>
      </c>
      <c r="OB14" t="s">
        <v>77</v>
      </c>
      <c r="OC14" t="s">
        <v>77</v>
      </c>
      <c r="OD14" t="s">
        <v>77</v>
      </c>
      <c r="OE14" t="s">
        <v>77</v>
      </c>
      <c r="OF14" t="s">
        <v>77</v>
      </c>
      <c r="OG14" t="s">
        <v>77</v>
      </c>
      <c r="OH14" t="s">
        <v>77</v>
      </c>
      <c r="OI14" t="s">
        <v>77</v>
      </c>
      <c r="OJ14" t="s">
        <v>77</v>
      </c>
      <c r="OK14" t="s">
        <v>77</v>
      </c>
      <c r="OL14" t="s">
        <v>77</v>
      </c>
      <c r="OM14" t="s">
        <v>77</v>
      </c>
      <c r="ON14" t="s">
        <v>77</v>
      </c>
      <c r="OO14" t="s">
        <v>77</v>
      </c>
      <c r="OP14" t="s">
        <v>77</v>
      </c>
      <c r="OQ14" t="s">
        <v>77</v>
      </c>
      <c r="OR14" t="s">
        <v>77</v>
      </c>
      <c r="OS14" t="s">
        <v>77</v>
      </c>
      <c r="OT14" t="s">
        <v>77</v>
      </c>
      <c r="OU14" t="s">
        <v>77</v>
      </c>
      <c r="OV14" t="s">
        <v>620</v>
      </c>
      <c r="OW14">
        <v>0</v>
      </c>
      <c r="OX14">
        <v>0</v>
      </c>
      <c r="OY14">
        <v>1</v>
      </c>
      <c r="OZ14">
        <v>0</v>
      </c>
      <c r="PA14">
        <v>0</v>
      </c>
      <c r="PB14">
        <v>0</v>
      </c>
      <c r="PC14">
        <v>0</v>
      </c>
      <c r="PD14">
        <v>0</v>
      </c>
      <c r="PE14">
        <v>0</v>
      </c>
      <c r="PF14" t="s">
        <v>804</v>
      </c>
      <c r="PG14">
        <v>0</v>
      </c>
      <c r="PH14">
        <v>1</v>
      </c>
      <c r="PI14">
        <v>0</v>
      </c>
      <c r="PJ14">
        <v>0</v>
      </c>
      <c r="PK14">
        <v>0</v>
      </c>
      <c r="PL14">
        <v>0</v>
      </c>
      <c r="PM14" t="s">
        <v>77</v>
      </c>
      <c r="PN14" t="s">
        <v>77</v>
      </c>
      <c r="PO14" t="s">
        <v>77</v>
      </c>
      <c r="PP14" t="s">
        <v>77</v>
      </c>
      <c r="PQ14" t="s">
        <v>77</v>
      </c>
      <c r="PR14" t="s">
        <v>77</v>
      </c>
      <c r="PS14" t="s">
        <v>77</v>
      </c>
      <c r="PT14" t="s">
        <v>77</v>
      </c>
      <c r="PU14" t="s">
        <v>77</v>
      </c>
      <c r="PV14" t="s">
        <v>77</v>
      </c>
      <c r="PW14" t="s">
        <v>77</v>
      </c>
      <c r="PX14" t="s">
        <v>77</v>
      </c>
      <c r="PY14" t="s">
        <v>77</v>
      </c>
      <c r="PZ14" t="s">
        <v>77</v>
      </c>
      <c r="QA14" t="s">
        <v>77</v>
      </c>
      <c r="QB14" t="s">
        <v>77</v>
      </c>
      <c r="QC14" t="s">
        <v>77</v>
      </c>
      <c r="QD14" t="s">
        <v>77</v>
      </c>
      <c r="QE14" t="s">
        <v>77</v>
      </c>
      <c r="QF14" t="s">
        <v>77</v>
      </c>
      <c r="QG14" t="s">
        <v>77</v>
      </c>
      <c r="QH14">
        <v>0</v>
      </c>
      <c r="QI14">
        <v>0</v>
      </c>
      <c r="QJ14">
        <v>0</v>
      </c>
      <c r="QK14">
        <v>0</v>
      </c>
      <c r="QL14">
        <v>0</v>
      </c>
      <c r="QM14" t="s">
        <v>77</v>
      </c>
      <c r="QN14" t="s">
        <v>77</v>
      </c>
      <c r="QO14">
        <v>237400372</v>
      </c>
      <c r="QQ14">
        <v>44530.661944444437</v>
      </c>
      <c r="QR14" t="s">
        <v>77</v>
      </c>
      <c r="QS14" t="s">
        <v>77</v>
      </c>
      <c r="QT14" t="s">
        <v>101</v>
      </c>
      <c r="QU14" t="s">
        <v>102</v>
      </c>
      <c r="QV14" t="s">
        <v>77</v>
      </c>
      <c r="QW14">
        <v>13</v>
      </c>
      <c r="QX14" s="375" t="str">
        <f t="shared" si="8"/>
        <v/>
      </c>
      <c r="QY14" s="375">
        <f t="shared" si="1"/>
        <v>43.333333333333336</v>
      </c>
      <c r="QZ14" s="375" t="str">
        <f t="shared" si="2"/>
        <v/>
      </c>
      <c r="RA14" s="375" t="str">
        <f t="shared" si="3"/>
        <v/>
      </c>
      <c r="RB14" s="375" t="str">
        <f t="shared" si="4"/>
        <v/>
      </c>
      <c r="RC14" s="375" t="str">
        <f t="shared" si="5"/>
        <v/>
      </c>
      <c r="RD14" s="375" t="str">
        <f t="shared" si="6"/>
        <v/>
      </c>
      <c r="RE14" s="313" t="str">
        <f t="shared" si="7"/>
        <v/>
      </c>
      <c r="RF14" t="s">
        <v>105</v>
      </c>
    </row>
    <row r="15" spans="1:474">
      <c r="A15" t="s">
        <v>828</v>
      </c>
      <c r="B15" s="272">
        <v>44530</v>
      </c>
      <c r="C15" t="s">
        <v>103</v>
      </c>
      <c r="D15" t="s">
        <v>104</v>
      </c>
      <c r="E15" t="s">
        <v>105</v>
      </c>
      <c r="F15" t="s">
        <v>106</v>
      </c>
      <c r="G15" t="s">
        <v>106</v>
      </c>
      <c r="H15" t="s">
        <v>99</v>
      </c>
      <c r="I15" t="s">
        <v>99</v>
      </c>
      <c r="J15" t="s">
        <v>108</v>
      </c>
      <c r="K15" t="s">
        <v>77</v>
      </c>
      <c r="L15" t="s">
        <v>109</v>
      </c>
      <c r="M15" t="s">
        <v>109</v>
      </c>
      <c r="N15" t="s">
        <v>109</v>
      </c>
      <c r="O15" t="s">
        <v>86</v>
      </c>
      <c r="P15" t="s">
        <v>87</v>
      </c>
      <c r="Q15" t="s">
        <v>110</v>
      </c>
      <c r="R15" t="s">
        <v>77</v>
      </c>
      <c r="S15" s="239" t="s">
        <v>77</v>
      </c>
      <c r="T15" s="239" t="s">
        <v>77</v>
      </c>
      <c r="U15" s="239" t="s">
        <v>77</v>
      </c>
      <c r="V15" s="239" t="s">
        <v>77</v>
      </c>
      <c r="W15" s="239" t="s">
        <v>77</v>
      </c>
      <c r="X15" t="s">
        <v>77</v>
      </c>
      <c r="Y15" t="s">
        <v>77</v>
      </c>
      <c r="Z15" t="s">
        <v>77</v>
      </c>
      <c r="AA15" t="s">
        <v>77</v>
      </c>
      <c r="AB15" t="s">
        <v>77</v>
      </c>
      <c r="AC15" t="s">
        <v>77</v>
      </c>
      <c r="AD15" t="s">
        <v>77</v>
      </c>
      <c r="AE15" t="s">
        <v>77</v>
      </c>
      <c r="AF15" t="s">
        <v>77</v>
      </c>
      <c r="AG15">
        <v>12</v>
      </c>
      <c r="AH15" t="s">
        <v>77</v>
      </c>
      <c r="AI15" t="s">
        <v>77</v>
      </c>
      <c r="AJ15" t="s">
        <v>77</v>
      </c>
      <c r="AK15" t="s">
        <v>77</v>
      </c>
      <c r="AL15" t="s">
        <v>77</v>
      </c>
      <c r="AM15" t="s">
        <v>77</v>
      </c>
      <c r="AN15" t="s">
        <v>77</v>
      </c>
      <c r="AO15" t="s">
        <v>77</v>
      </c>
      <c r="AP15" t="s">
        <v>77</v>
      </c>
      <c r="AQ15" t="s">
        <v>77</v>
      </c>
      <c r="AR15" t="s">
        <v>77</v>
      </c>
      <c r="AS15" t="s">
        <v>77</v>
      </c>
      <c r="AT15" t="s">
        <v>77</v>
      </c>
      <c r="AU15" t="s">
        <v>77</v>
      </c>
      <c r="AV15" t="s">
        <v>77</v>
      </c>
      <c r="AW15" t="s">
        <v>77</v>
      </c>
      <c r="AX15" t="s">
        <v>77</v>
      </c>
      <c r="AY15" t="s">
        <v>77</v>
      </c>
      <c r="AZ15" t="s">
        <v>77</v>
      </c>
      <c r="BA15" t="s">
        <v>77</v>
      </c>
      <c r="BB15" t="s">
        <v>77</v>
      </c>
      <c r="BC15" t="s">
        <v>77</v>
      </c>
      <c r="BD15" t="s">
        <v>77</v>
      </c>
      <c r="BE15" t="s">
        <v>77</v>
      </c>
      <c r="BF15" t="s">
        <v>77</v>
      </c>
      <c r="BG15" t="s">
        <v>77</v>
      </c>
      <c r="BH15" t="s">
        <v>77</v>
      </c>
      <c r="BI15" t="s">
        <v>77</v>
      </c>
      <c r="BJ15" t="s">
        <v>77</v>
      </c>
      <c r="BK15" t="s">
        <v>77</v>
      </c>
      <c r="BL15" t="s">
        <v>77</v>
      </c>
      <c r="BN15" t="s">
        <v>77</v>
      </c>
      <c r="BO15" t="s">
        <v>77</v>
      </c>
      <c r="BP15" t="s">
        <v>77</v>
      </c>
      <c r="BQ15" t="s">
        <v>77</v>
      </c>
      <c r="BR15" t="s">
        <v>77</v>
      </c>
      <c r="BS15" t="s">
        <v>77</v>
      </c>
      <c r="BT15" t="s">
        <v>77</v>
      </c>
      <c r="BU15" t="s">
        <v>77</v>
      </c>
      <c r="BV15" t="s">
        <v>77</v>
      </c>
      <c r="BW15" t="s">
        <v>77</v>
      </c>
      <c r="BX15" t="s">
        <v>77</v>
      </c>
      <c r="BY15" t="s">
        <v>77</v>
      </c>
      <c r="BZ15" t="s">
        <v>77</v>
      </c>
      <c r="CA15" t="s">
        <v>77</v>
      </c>
      <c r="CB15" t="s">
        <v>77</v>
      </c>
      <c r="CC15" t="s">
        <v>77</v>
      </c>
      <c r="CD15" t="s">
        <v>77</v>
      </c>
      <c r="CE15" t="s">
        <v>77</v>
      </c>
      <c r="CF15" t="s">
        <v>77</v>
      </c>
      <c r="CG15" t="s">
        <v>77</v>
      </c>
      <c r="CH15" t="s">
        <v>77</v>
      </c>
      <c r="CI15" t="s">
        <v>77</v>
      </c>
      <c r="CJ15" t="s">
        <v>77</v>
      </c>
      <c r="CK15" t="s">
        <v>77</v>
      </c>
      <c r="CL15" t="s">
        <v>77</v>
      </c>
      <c r="CM15" t="s">
        <v>77</v>
      </c>
      <c r="CN15" t="s">
        <v>77</v>
      </c>
      <c r="CO15" t="s">
        <v>77</v>
      </c>
      <c r="CP15" t="s">
        <v>77</v>
      </c>
      <c r="CQ15" t="s">
        <v>77</v>
      </c>
      <c r="CR15" t="s">
        <v>77</v>
      </c>
      <c r="CS15" t="s">
        <v>77</v>
      </c>
      <c r="CT15" t="s">
        <v>77</v>
      </c>
      <c r="CU15" t="s">
        <v>77</v>
      </c>
      <c r="CV15" t="s">
        <v>77</v>
      </c>
      <c r="CW15" t="s">
        <v>77</v>
      </c>
      <c r="CX15" t="s">
        <v>77</v>
      </c>
      <c r="CY15" t="s">
        <v>77</v>
      </c>
      <c r="CZ15" s="308" t="s">
        <v>105</v>
      </c>
      <c r="DA15" t="s">
        <v>86</v>
      </c>
      <c r="DB15" t="s">
        <v>77</v>
      </c>
      <c r="DC15" t="s">
        <v>77</v>
      </c>
      <c r="DD15" t="s">
        <v>77</v>
      </c>
      <c r="DE15" t="s">
        <v>77</v>
      </c>
      <c r="DF15" t="s">
        <v>77</v>
      </c>
      <c r="DG15" t="s">
        <v>77</v>
      </c>
      <c r="DH15" t="s">
        <v>77</v>
      </c>
      <c r="DK15" t="s">
        <v>77</v>
      </c>
      <c r="DL15" t="s">
        <v>77</v>
      </c>
      <c r="DM15" t="s">
        <v>77</v>
      </c>
      <c r="DN15" t="s">
        <v>77</v>
      </c>
      <c r="DO15" t="s">
        <v>77</v>
      </c>
      <c r="DP15" t="s">
        <v>77</v>
      </c>
      <c r="DQ15" t="s">
        <v>77</v>
      </c>
      <c r="DR15" t="s">
        <v>77</v>
      </c>
      <c r="DS15" t="s">
        <v>77</v>
      </c>
      <c r="DT15" t="s">
        <v>77</v>
      </c>
      <c r="DU15" t="s">
        <v>77</v>
      </c>
      <c r="DV15" t="s">
        <v>77</v>
      </c>
      <c r="DW15" t="s">
        <v>77</v>
      </c>
      <c r="DX15" t="s">
        <v>77</v>
      </c>
      <c r="DY15" t="s">
        <v>77</v>
      </c>
      <c r="DZ15" t="s">
        <v>77</v>
      </c>
      <c r="EA15" t="s">
        <v>77</v>
      </c>
      <c r="EB15" t="s">
        <v>77</v>
      </c>
      <c r="EC15" t="s">
        <v>77</v>
      </c>
      <c r="ED15" t="s">
        <v>77</v>
      </c>
      <c r="EE15" t="s">
        <v>77</v>
      </c>
      <c r="EF15" t="s">
        <v>77</v>
      </c>
      <c r="EG15" t="s">
        <v>77</v>
      </c>
      <c r="EH15" t="s">
        <v>77</v>
      </c>
      <c r="EI15" t="s">
        <v>77</v>
      </c>
      <c r="EJ15" t="s">
        <v>77</v>
      </c>
      <c r="EK15" t="s">
        <v>77</v>
      </c>
      <c r="EL15" t="s">
        <v>77</v>
      </c>
      <c r="EM15" s="308" t="s">
        <v>105</v>
      </c>
      <c r="EN15" t="s">
        <v>86</v>
      </c>
      <c r="EO15" t="s">
        <v>77</v>
      </c>
      <c r="EP15" t="s">
        <v>77</v>
      </c>
      <c r="EQ15" t="s">
        <v>77</v>
      </c>
      <c r="ER15" t="s">
        <v>77</v>
      </c>
      <c r="ES15" t="s">
        <v>77</v>
      </c>
      <c r="ET15" t="s">
        <v>77</v>
      </c>
      <c r="EU15" t="s">
        <v>77</v>
      </c>
      <c r="EW15" t="s">
        <v>77</v>
      </c>
      <c r="EX15" s="308" t="s">
        <v>105</v>
      </c>
      <c r="EY15" t="s">
        <v>77</v>
      </c>
      <c r="EZ15" t="s">
        <v>77</v>
      </c>
      <c r="FA15" t="s">
        <v>77</v>
      </c>
      <c r="FB15" t="s">
        <v>77</v>
      </c>
      <c r="FC15" t="s">
        <v>77</v>
      </c>
      <c r="FD15" t="s">
        <v>77</v>
      </c>
      <c r="FE15" t="s">
        <v>77</v>
      </c>
      <c r="FF15" t="s">
        <v>77</v>
      </c>
      <c r="FG15" t="s">
        <v>77</v>
      </c>
      <c r="FH15" t="s">
        <v>77</v>
      </c>
      <c r="FI15" t="s">
        <v>77</v>
      </c>
      <c r="FJ15" t="s">
        <v>77</v>
      </c>
      <c r="FK15" t="s">
        <v>77</v>
      </c>
      <c r="FL15" t="s">
        <v>77</v>
      </c>
      <c r="FM15" t="s">
        <v>77</v>
      </c>
      <c r="FN15" t="s">
        <v>77</v>
      </c>
      <c r="FO15" t="s">
        <v>77</v>
      </c>
      <c r="FP15" t="s">
        <v>77</v>
      </c>
      <c r="FQ15" t="s">
        <v>77</v>
      </c>
      <c r="FR15" t="s">
        <v>77</v>
      </c>
      <c r="FS15" t="s">
        <v>77</v>
      </c>
      <c r="FT15" t="s">
        <v>77</v>
      </c>
      <c r="FU15" t="s">
        <v>77</v>
      </c>
      <c r="FV15" t="s">
        <v>77</v>
      </c>
      <c r="FW15" t="s">
        <v>77</v>
      </c>
      <c r="FX15" t="s">
        <v>77</v>
      </c>
      <c r="FY15" t="s">
        <v>88</v>
      </c>
      <c r="FZ15" t="s">
        <v>90</v>
      </c>
      <c r="GA15" t="s">
        <v>91</v>
      </c>
      <c r="GB15" t="s">
        <v>77</v>
      </c>
      <c r="GC15" t="s">
        <v>92</v>
      </c>
      <c r="GD15" t="s">
        <v>93</v>
      </c>
      <c r="GE15" t="s">
        <v>93</v>
      </c>
      <c r="GF15" t="s">
        <v>111</v>
      </c>
      <c r="GG15" t="s">
        <v>77</v>
      </c>
      <c r="GH15" t="s">
        <v>95</v>
      </c>
      <c r="GI15" t="s">
        <v>96</v>
      </c>
      <c r="GJ15" t="s">
        <v>97</v>
      </c>
      <c r="GK15" t="s">
        <v>672</v>
      </c>
      <c r="GL15" t="s">
        <v>77</v>
      </c>
      <c r="GM15" t="s">
        <v>77</v>
      </c>
      <c r="GN15" t="s">
        <v>77</v>
      </c>
      <c r="GO15" t="s">
        <v>77</v>
      </c>
      <c r="GP15" t="s">
        <v>77</v>
      </c>
      <c r="GQ15">
        <v>60</v>
      </c>
      <c r="GR15">
        <v>12</v>
      </c>
      <c r="GS15" t="s">
        <v>77</v>
      </c>
      <c r="GT15" t="s">
        <v>98</v>
      </c>
      <c r="GU15" t="s">
        <v>88</v>
      </c>
      <c r="GV15" t="s">
        <v>77</v>
      </c>
      <c r="GW15" t="s">
        <v>88</v>
      </c>
      <c r="GX15" t="s">
        <v>1281</v>
      </c>
      <c r="GY15">
        <v>0</v>
      </c>
      <c r="GZ15">
        <v>1</v>
      </c>
      <c r="HA15">
        <v>0</v>
      </c>
      <c r="HB15">
        <v>0</v>
      </c>
      <c r="HC15">
        <v>0</v>
      </c>
      <c r="HD15">
        <v>0</v>
      </c>
      <c r="HE15">
        <v>0</v>
      </c>
      <c r="HF15">
        <v>0</v>
      </c>
      <c r="HG15">
        <v>0</v>
      </c>
      <c r="HH15">
        <v>1</v>
      </c>
      <c r="HI15">
        <v>0</v>
      </c>
      <c r="HJ15" t="s">
        <v>829</v>
      </c>
      <c r="HK15" t="s">
        <v>100</v>
      </c>
      <c r="HL15" t="s">
        <v>77</v>
      </c>
      <c r="HM15" t="s">
        <v>77</v>
      </c>
      <c r="HN15" t="s">
        <v>77</v>
      </c>
      <c r="HO15" t="s">
        <v>77</v>
      </c>
      <c r="HP15" t="s">
        <v>77</v>
      </c>
      <c r="HQ15" t="s">
        <v>77</v>
      </c>
      <c r="HR15" t="s">
        <v>77</v>
      </c>
      <c r="HS15" t="s">
        <v>77</v>
      </c>
      <c r="HT15" t="s">
        <v>77</v>
      </c>
      <c r="HU15" t="s">
        <v>77</v>
      </c>
      <c r="HV15" t="s">
        <v>77</v>
      </c>
      <c r="HW15" t="s">
        <v>77</v>
      </c>
      <c r="HX15" t="s">
        <v>77</v>
      </c>
      <c r="HZ15" t="s">
        <v>105</v>
      </c>
      <c r="IA15" s="376">
        <v>6</v>
      </c>
      <c r="IB15" t="s">
        <v>830</v>
      </c>
      <c r="IC15">
        <v>0</v>
      </c>
      <c r="ID15">
        <v>1</v>
      </c>
      <c r="IE15">
        <v>1</v>
      </c>
      <c r="IF15">
        <v>0</v>
      </c>
      <c r="IG15">
        <v>0</v>
      </c>
      <c r="IH15">
        <v>1</v>
      </c>
      <c r="II15">
        <v>0</v>
      </c>
      <c r="IJ15">
        <v>0</v>
      </c>
      <c r="IK15">
        <v>0</v>
      </c>
      <c r="IL15">
        <v>0</v>
      </c>
      <c r="IM15" t="s">
        <v>77</v>
      </c>
      <c r="IN15">
        <v>15</v>
      </c>
      <c r="IO15">
        <v>10</v>
      </c>
      <c r="IP15" t="s">
        <v>77</v>
      </c>
      <c r="IQ15" t="s">
        <v>77</v>
      </c>
      <c r="IR15">
        <v>20</v>
      </c>
      <c r="IS15" t="s">
        <v>77</v>
      </c>
      <c r="IT15" t="s">
        <v>77</v>
      </c>
      <c r="IU15" t="s">
        <v>831</v>
      </c>
      <c r="IV15">
        <v>0</v>
      </c>
      <c r="IW15">
        <v>0</v>
      </c>
      <c r="IX15">
        <v>0</v>
      </c>
      <c r="IY15">
        <v>0</v>
      </c>
      <c r="IZ15">
        <v>1</v>
      </c>
      <c r="JA15">
        <v>1</v>
      </c>
      <c r="JB15">
        <v>1</v>
      </c>
      <c r="JC15">
        <v>0</v>
      </c>
      <c r="JD15">
        <v>0</v>
      </c>
      <c r="JE15">
        <v>0</v>
      </c>
      <c r="JF15" t="s">
        <v>77</v>
      </c>
      <c r="JG15" t="s">
        <v>77</v>
      </c>
      <c r="JH15" t="s">
        <v>77</v>
      </c>
      <c r="JI15" t="s">
        <v>77</v>
      </c>
      <c r="JJ15">
        <v>1</v>
      </c>
      <c r="JK15">
        <v>6</v>
      </c>
      <c r="JL15">
        <v>1</v>
      </c>
      <c r="JM15" t="s">
        <v>77</v>
      </c>
      <c r="JN15" t="s">
        <v>449</v>
      </c>
      <c r="JO15">
        <v>0</v>
      </c>
      <c r="JP15">
        <v>0</v>
      </c>
      <c r="JQ15">
        <v>0</v>
      </c>
      <c r="JR15">
        <v>0</v>
      </c>
      <c r="JS15">
        <v>0</v>
      </c>
      <c r="JT15">
        <v>0</v>
      </c>
      <c r="JU15">
        <v>0</v>
      </c>
      <c r="JV15">
        <v>0</v>
      </c>
      <c r="JW15">
        <v>0</v>
      </c>
      <c r="JX15">
        <v>0</v>
      </c>
      <c r="JY15">
        <v>0</v>
      </c>
      <c r="JZ15">
        <v>0</v>
      </c>
      <c r="KA15">
        <v>1</v>
      </c>
      <c r="KB15" t="s">
        <v>77</v>
      </c>
      <c r="KC15" t="s">
        <v>77</v>
      </c>
      <c r="KD15" t="s">
        <v>77</v>
      </c>
      <c r="KE15" t="s">
        <v>77</v>
      </c>
      <c r="KF15" t="s">
        <v>77</v>
      </c>
      <c r="KG15" t="s">
        <v>77</v>
      </c>
      <c r="KH15" t="s">
        <v>77</v>
      </c>
      <c r="KI15" t="s">
        <v>77</v>
      </c>
      <c r="KJ15" t="s">
        <v>77</v>
      </c>
      <c r="KK15" t="s">
        <v>77</v>
      </c>
      <c r="KL15" t="s">
        <v>77</v>
      </c>
      <c r="KM15" t="s">
        <v>832</v>
      </c>
      <c r="KN15">
        <v>0</v>
      </c>
      <c r="KO15">
        <v>1</v>
      </c>
      <c r="KP15">
        <v>1</v>
      </c>
      <c r="KQ15">
        <v>0</v>
      </c>
      <c r="KR15">
        <v>1</v>
      </c>
      <c r="KS15">
        <v>1</v>
      </c>
      <c r="KT15">
        <v>1</v>
      </c>
      <c r="KU15">
        <v>0</v>
      </c>
      <c r="KV15">
        <v>1</v>
      </c>
      <c r="KW15">
        <v>0</v>
      </c>
      <c r="KX15">
        <v>0</v>
      </c>
      <c r="KY15" t="s">
        <v>77</v>
      </c>
      <c r="KZ15">
        <v>3</v>
      </c>
      <c r="LA15">
        <v>1</v>
      </c>
      <c r="LB15" t="s">
        <v>77</v>
      </c>
      <c r="LC15">
        <v>12</v>
      </c>
      <c r="LD15">
        <v>6</v>
      </c>
      <c r="LE15">
        <v>6</v>
      </c>
      <c r="LF15" t="s">
        <v>77</v>
      </c>
      <c r="LG15">
        <v>2</v>
      </c>
      <c r="LH15" t="s">
        <v>833</v>
      </c>
      <c r="LI15">
        <v>0</v>
      </c>
      <c r="LJ15">
        <v>1</v>
      </c>
      <c r="LK15">
        <v>0</v>
      </c>
      <c r="LL15">
        <v>0</v>
      </c>
      <c r="LM15">
        <v>0</v>
      </c>
      <c r="LN15">
        <v>1</v>
      </c>
      <c r="LO15">
        <v>1</v>
      </c>
      <c r="LP15">
        <v>0</v>
      </c>
      <c r="LQ15">
        <v>0</v>
      </c>
      <c r="LR15" t="s">
        <v>77</v>
      </c>
      <c r="LS15" t="s">
        <v>803</v>
      </c>
      <c r="LT15">
        <v>1</v>
      </c>
      <c r="LU15">
        <v>0</v>
      </c>
      <c r="LV15">
        <v>0</v>
      </c>
      <c r="LW15">
        <v>1</v>
      </c>
      <c r="LX15">
        <v>0</v>
      </c>
      <c r="LY15">
        <v>0</v>
      </c>
      <c r="LZ15">
        <v>1</v>
      </c>
      <c r="MA15" t="s">
        <v>77</v>
      </c>
      <c r="MB15" t="s">
        <v>77</v>
      </c>
      <c r="MC15">
        <v>1</v>
      </c>
      <c r="MD15" t="s">
        <v>680</v>
      </c>
      <c r="ME15">
        <v>1</v>
      </c>
      <c r="MF15">
        <v>0</v>
      </c>
      <c r="MG15">
        <v>0</v>
      </c>
      <c r="MH15">
        <v>0</v>
      </c>
      <c r="MI15">
        <v>0</v>
      </c>
      <c r="MJ15">
        <v>0</v>
      </c>
      <c r="MK15">
        <v>0</v>
      </c>
      <c r="ML15">
        <v>0</v>
      </c>
      <c r="MM15">
        <v>0</v>
      </c>
      <c r="MN15" t="s">
        <v>680</v>
      </c>
      <c r="MO15">
        <v>1</v>
      </c>
      <c r="MP15">
        <v>0</v>
      </c>
      <c r="MQ15">
        <v>0</v>
      </c>
      <c r="MR15">
        <v>0</v>
      </c>
      <c r="MS15">
        <v>0</v>
      </c>
      <c r="MT15">
        <v>0</v>
      </c>
      <c r="MU15">
        <v>0</v>
      </c>
      <c r="MV15">
        <v>0</v>
      </c>
      <c r="MW15">
        <v>0</v>
      </c>
      <c r="MX15" t="s">
        <v>77</v>
      </c>
      <c r="MY15" t="s">
        <v>77</v>
      </c>
      <c r="MZ15" t="s">
        <v>77</v>
      </c>
      <c r="NA15" t="s">
        <v>77</v>
      </c>
      <c r="NB15" t="s">
        <v>77</v>
      </c>
      <c r="NC15" t="s">
        <v>77</v>
      </c>
      <c r="ND15" t="s">
        <v>77</v>
      </c>
      <c r="NE15" t="s">
        <v>77</v>
      </c>
      <c r="NF15" t="s">
        <v>77</v>
      </c>
      <c r="NG15" t="s">
        <v>77</v>
      </c>
      <c r="NH15" t="s">
        <v>77</v>
      </c>
      <c r="NI15" t="s">
        <v>77</v>
      </c>
      <c r="NJ15" t="s">
        <v>77</v>
      </c>
      <c r="NK15" t="s">
        <v>77</v>
      </c>
      <c r="NL15" t="s">
        <v>77</v>
      </c>
      <c r="NM15" t="s">
        <v>77</v>
      </c>
      <c r="NN15" t="s">
        <v>77</v>
      </c>
      <c r="NO15" t="s">
        <v>77</v>
      </c>
      <c r="NP15" t="s">
        <v>77</v>
      </c>
      <c r="NQ15" t="s">
        <v>77</v>
      </c>
      <c r="NR15" t="s">
        <v>77</v>
      </c>
      <c r="NS15" t="s">
        <v>77</v>
      </c>
      <c r="NT15" t="s">
        <v>77</v>
      </c>
      <c r="NU15" t="s">
        <v>77</v>
      </c>
      <c r="NV15" t="s">
        <v>77</v>
      </c>
      <c r="NW15" t="s">
        <v>77</v>
      </c>
      <c r="NX15" t="s">
        <v>77</v>
      </c>
      <c r="NY15" t="s">
        <v>77</v>
      </c>
      <c r="NZ15" t="s">
        <v>77</v>
      </c>
      <c r="OA15" t="s">
        <v>77</v>
      </c>
      <c r="OB15" t="s">
        <v>77</v>
      </c>
      <c r="OC15" t="s">
        <v>77</v>
      </c>
      <c r="OD15" t="s">
        <v>77</v>
      </c>
      <c r="OE15" t="s">
        <v>77</v>
      </c>
      <c r="OF15" t="s">
        <v>77</v>
      </c>
      <c r="OG15" t="s">
        <v>77</v>
      </c>
      <c r="OH15" t="s">
        <v>77</v>
      </c>
      <c r="OI15" t="s">
        <v>77</v>
      </c>
      <c r="OJ15" t="s">
        <v>77</v>
      </c>
      <c r="OK15" t="s">
        <v>77</v>
      </c>
      <c r="OL15" t="s">
        <v>77</v>
      </c>
      <c r="OM15" t="s">
        <v>77</v>
      </c>
      <c r="ON15" t="s">
        <v>77</v>
      </c>
      <c r="OO15" t="s">
        <v>77</v>
      </c>
      <c r="OP15" t="s">
        <v>77</v>
      </c>
      <c r="OQ15" t="s">
        <v>77</v>
      </c>
      <c r="OR15" t="s">
        <v>77</v>
      </c>
      <c r="OS15" t="s">
        <v>77</v>
      </c>
      <c r="OT15" t="s">
        <v>77</v>
      </c>
      <c r="OU15" t="s">
        <v>77</v>
      </c>
      <c r="OV15" t="s">
        <v>77</v>
      </c>
      <c r="OW15" t="s">
        <v>77</v>
      </c>
      <c r="OX15" t="s">
        <v>77</v>
      </c>
      <c r="OY15" t="s">
        <v>77</v>
      </c>
      <c r="OZ15" t="s">
        <v>77</v>
      </c>
      <c r="PA15" t="s">
        <v>77</v>
      </c>
      <c r="PB15" t="s">
        <v>77</v>
      </c>
      <c r="PC15" t="s">
        <v>77</v>
      </c>
      <c r="PD15" t="s">
        <v>77</v>
      </c>
      <c r="PE15" t="s">
        <v>77</v>
      </c>
      <c r="PF15" t="s">
        <v>804</v>
      </c>
      <c r="PG15">
        <v>0</v>
      </c>
      <c r="PH15">
        <v>1</v>
      </c>
      <c r="PI15">
        <v>0</v>
      </c>
      <c r="PJ15">
        <v>0</v>
      </c>
      <c r="PK15">
        <v>0</v>
      </c>
      <c r="PL15">
        <v>0</v>
      </c>
      <c r="PM15" t="s">
        <v>77</v>
      </c>
      <c r="PN15" t="s">
        <v>77</v>
      </c>
      <c r="PO15" t="s">
        <v>77</v>
      </c>
      <c r="PP15" t="s">
        <v>77</v>
      </c>
      <c r="PQ15" t="s">
        <v>77</v>
      </c>
      <c r="PR15" t="s">
        <v>77</v>
      </c>
      <c r="PS15" t="s">
        <v>77</v>
      </c>
      <c r="PT15" t="s">
        <v>77</v>
      </c>
      <c r="PU15" t="s">
        <v>77</v>
      </c>
      <c r="PV15" t="s">
        <v>77</v>
      </c>
      <c r="PW15" t="s">
        <v>77</v>
      </c>
      <c r="PX15" t="s">
        <v>77</v>
      </c>
      <c r="PY15" t="s">
        <v>77</v>
      </c>
      <c r="PZ15" t="s">
        <v>77</v>
      </c>
      <c r="QA15" t="s">
        <v>77</v>
      </c>
      <c r="QB15" t="s">
        <v>77</v>
      </c>
      <c r="QC15" t="s">
        <v>77</v>
      </c>
      <c r="QD15" t="s">
        <v>77</v>
      </c>
      <c r="QE15" t="s">
        <v>77</v>
      </c>
      <c r="QF15" t="s">
        <v>77</v>
      </c>
      <c r="QG15" t="s">
        <v>77</v>
      </c>
      <c r="QH15">
        <v>0</v>
      </c>
      <c r="QI15">
        <v>0</v>
      </c>
      <c r="QJ15">
        <v>0</v>
      </c>
      <c r="QK15">
        <v>0</v>
      </c>
      <c r="QL15">
        <v>0</v>
      </c>
      <c r="QM15" t="s">
        <v>77</v>
      </c>
      <c r="QN15" t="s">
        <v>77</v>
      </c>
      <c r="QO15">
        <v>237400382</v>
      </c>
      <c r="QQ15">
        <v>44530.66196759259</v>
      </c>
      <c r="QR15" t="s">
        <v>77</v>
      </c>
      <c r="QS15" t="s">
        <v>77</v>
      </c>
      <c r="QT15" t="s">
        <v>101</v>
      </c>
      <c r="QU15" t="s">
        <v>102</v>
      </c>
      <c r="QV15" t="s">
        <v>77</v>
      </c>
      <c r="QW15">
        <v>14</v>
      </c>
      <c r="QX15" s="375" t="str">
        <f t="shared" si="8"/>
        <v/>
      </c>
      <c r="QY15" s="375">
        <f t="shared" si="1"/>
        <v>32.5</v>
      </c>
      <c r="QZ15" s="375">
        <f t="shared" si="2"/>
        <v>19.166666666666668</v>
      </c>
      <c r="RA15" s="375" t="str">
        <f t="shared" si="3"/>
        <v/>
      </c>
      <c r="RB15" s="375" t="str">
        <f t="shared" si="4"/>
        <v/>
      </c>
      <c r="RC15" s="375">
        <f t="shared" si="5"/>
        <v>40</v>
      </c>
      <c r="RD15" s="375" t="str">
        <f t="shared" si="6"/>
        <v/>
      </c>
      <c r="RE15" s="313" t="str">
        <f t="shared" si="7"/>
        <v/>
      </c>
      <c r="RF15" t="s">
        <v>105</v>
      </c>
    </row>
    <row r="16" spans="1:474">
      <c r="A16" t="s">
        <v>834</v>
      </c>
      <c r="B16" s="272">
        <v>44530</v>
      </c>
      <c r="C16" t="s">
        <v>103</v>
      </c>
      <c r="D16" t="s">
        <v>104</v>
      </c>
      <c r="E16" t="s">
        <v>105</v>
      </c>
      <c r="F16" t="s">
        <v>106</v>
      </c>
      <c r="G16" t="s">
        <v>106</v>
      </c>
      <c r="H16" t="s">
        <v>99</v>
      </c>
      <c r="I16" t="s">
        <v>99</v>
      </c>
      <c r="J16" t="s">
        <v>108</v>
      </c>
      <c r="K16" t="s">
        <v>77</v>
      </c>
      <c r="L16" t="s">
        <v>109</v>
      </c>
      <c r="M16" t="s">
        <v>109</v>
      </c>
      <c r="N16" t="s">
        <v>109</v>
      </c>
      <c r="O16" t="s">
        <v>86</v>
      </c>
      <c r="P16" t="s">
        <v>87</v>
      </c>
      <c r="Q16" t="s">
        <v>89</v>
      </c>
      <c r="R16" t="s">
        <v>77</v>
      </c>
      <c r="S16" s="239" t="s">
        <v>77</v>
      </c>
      <c r="T16" s="239" t="s">
        <v>77</v>
      </c>
      <c r="U16" s="239" t="s">
        <v>77</v>
      </c>
      <c r="V16" s="239" t="s">
        <v>77</v>
      </c>
      <c r="W16" s="239" t="s">
        <v>77</v>
      </c>
      <c r="X16" t="s">
        <v>77</v>
      </c>
      <c r="Y16" t="s">
        <v>77</v>
      </c>
      <c r="Z16" t="s">
        <v>77</v>
      </c>
      <c r="AA16" t="s">
        <v>77</v>
      </c>
      <c r="AB16" t="s">
        <v>77</v>
      </c>
      <c r="AC16" t="s">
        <v>77</v>
      </c>
      <c r="AD16" t="s">
        <v>77</v>
      </c>
      <c r="AE16" t="s">
        <v>77</v>
      </c>
      <c r="AF16" t="s">
        <v>77</v>
      </c>
      <c r="AG16">
        <v>15</v>
      </c>
      <c r="AH16" t="s">
        <v>77</v>
      </c>
      <c r="AI16" t="s">
        <v>77</v>
      </c>
      <c r="AJ16" t="s">
        <v>77</v>
      </c>
      <c r="AK16" t="s">
        <v>77</v>
      </c>
      <c r="AL16" t="s">
        <v>77</v>
      </c>
      <c r="AM16" t="s">
        <v>77</v>
      </c>
      <c r="AN16" t="s">
        <v>77</v>
      </c>
      <c r="AO16" t="s">
        <v>77</v>
      </c>
      <c r="AP16" t="s">
        <v>77</v>
      </c>
      <c r="AQ16" t="s">
        <v>77</v>
      </c>
      <c r="AR16" t="s">
        <v>77</v>
      </c>
      <c r="AS16" t="s">
        <v>77</v>
      </c>
      <c r="AT16" t="s">
        <v>77</v>
      </c>
      <c r="AU16" t="s">
        <v>77</v>
      </c>
      <c r="AV16" t="s">
        <v>77</v>
      </c>
      <c r="AW16" t="s">
        <v>77</v>
      </c>
      <c r="AX16" t="s">
        <v>77</v>
      </c>
      <c r="AY16" t="s">
        <v>77</v>
      </c>
      <c r="AZ16" t="s">
        <v>77</v>
      </c>
      <c r="BA16" t="s">
        <v>77</v>
      </c>
      <c r="BB16" t="s">
        <v>77</v>
      </c>
      <c r="BC16" t="s">
        <v>77</v>
      </c>
      <c r="BD16" t="s">
        <v>77</v>
      </c>
      <c r="BE16" t="s">
        <v>77</v>
      </c>
      <c r="BF16" t="s">
        <v>77</v>
      </c>
      <c r="BG16" t="s">
        <v>77</v>
      </c>
      <c r="BH16" t="s">
        <v>77</v>
      </c>
      <c r="BI16" t="s">
        <v>77</v>
      </c>
      <c r="BJ16" t="s">
        <v>77</v>
      </c>
      <c r="BK16" t="s">
        <v>77</v>
      </c>
      <c r="BL16" t="s">
        <v>77</v>
      </c>
      <c r="BN16" t="s">
        <v>77</v>
      </c>
      <c r="BO16" t="s">
        <v>77</v>
      </c>
      <c r="BP16" t="s">
        <v>77</v>
      </c>
      <c r="BQ16" t="s">
        <v>77</v>
      </c>
      <c r="BR16" t="s">
        <v>77</v>
      </c>
      <c r="BS16" t="s">
        <v>77</v>
      </c>
      <c r="BT16" t="s">
        <v>77</v>
      </c>
      <c r="BU16" t="s">
        <v>77</v>
      </c>
      <c r="BV16" t="s">
        <v>77</v>
      </c>
      <c r="BW16" t="s">
        <v>77</v>
      </c>
      <c r="BX16" t="s">
        <v>77</v>
      </c>
      <c r="BY16" t="s">
        <v>77</v>
      </c>
      <c r="BZ16" t="s">
        <v>77</v>
      </c>
      <c r="CA16" t="s">
        <v>77</v>
      </c>
      <c r="CB16" t="s">
        <v>77</v>
      </c>
      <c r="CC16" t="s">
        <v>77</v>
      </c>
      <c r="CD16" t="s">
        <v>77</v>
      </c>
      <c r="CE16" t="s">
        <v>77</v>
      </c>
      <c r="CF16" t="s">
        <v>77</v>
      </c>
      <c r="CG16" t="s">
        <v>77</v>
      </c>
      <c r="CH16" t="s">
        <v>77</v>
      </c>
      <c r="CI16" t="s">
        <v>77</v>
      </c>
      <c r="CJ16" t="s">
        <v>77</v>
      </c>
      <c r="CK16" t="s">
        <v>77</v>
      </c>
      <c r="CL16" t="s">
        <v>77</v>
      </c>
      <c r="CM16" t="s">
        <v>77</v>
      </c>
      <c r="CN16" t="s">
        <v>77</v>
      </c>
      <c r="CO16" t="s">
        <v>77</v>
      </c>
      <c r="CP16" t="s">
        <v>77</v>
      </c>
      <c r="CQ16" t="s">
        <v>77</v>
      </c>
      <c r="CR16" t="s">
        <v>77</v>
      </c>
      <c r="CS16" t="s">
        <v>77</v>
      </c>
      <c r="CT16" t="s">
        <v>77</v>
      </c>
      <c r="CU16" t="s">
        <v>77</v>
      </c>
      <c r="CV16" t="s">
        <v>77</v>
      </c>
      <c r="CW16" t="s">
        <v>77</v>
      </c>
      <c r="CX16" t="s">
        <v>77</v>
      </c>
      <c r="CY16" t="s">
        <v>77</v>
      </c>
      <c r="CZ16" s="308" t="s">
        <v>105</v>
      </c>
      <c r="DA16" t="s">
        <v>86</v>
      </c>
      <c r="DB16" t="s">
        <v>77</v>
      </c>
      <c r="DC16" t="s">
        <v>77</v>
      </c>
      <c r="DD16" t="s">
        <v>77</v>
      </c>
      <c r="DE16" t="s">
        <v>77</v>
      </c>
      <c r="DF16" t="s">
        <v>77</v>
      </c>
      <c r="DG16" t="s">
        <v>77</v>
      </c>
      <c r="DH16" t="s">
        <v>77</v>
      </c>
      <c r="DK16" t="s">
        <v>77</v>
      </c>
      <c r="DL16" t="s">
        <v>77</v>
      </c>
      <c r="DM16" t="s">
        <v>77</v>
      </c>
      <c r="DN16" t="s">
        <v>77</v>
      </c>
      <c r="DO16" t="s">
        <v>77</v>
      </c>
      <c r="DP16" t="s">
        <v>77</v>
      </c>
      <c r="DQ16" t="s">
        <v>77</v>
      </c>
      <c r="DR16" t="s">
        <v>77</v>
      </c>
      <c r="DS16" t="s">
        <v>77</v>
      </c>
      <c r="DT16" t="s">
        <v>77</v>
      </c>
      <c r="DU16" t="s">
        <v>77</v>
      </c>
      <c r="DV16" t="s">
        <v>77</v>
      </c>
      <c r="DW16" t="s">
        <v>77</v>
      </c>
      <c r="DX16" t="s">
        <v>77</v>
      </c>
      <c r="DY16" t="s">
        <v>77</v>
      </c>
      <c r="DZ16" t="s">
        <v>77</v>
      </c>
      <c r="EA16" t="s">
        <v>77</v>
      </c>
      <c r="EB16" t="s">
        <v>77</v>
      </c>
      <c r="EC16" t="s">
        <v>77</v>
      </c>
      <c r="ED16" t="s">
        <v>77</v>
      </c>
      <c r="EE16" t="s">
        <v>77</v>
      </c>
      <c r="EF16" t="s">
        <v>77</v>
      </c>
      <c r="EG16" t="s">
        <v>77</v>
      </c>
      <c r="EH16" t="s">
        <v>77</v>
      </c>
      <c r="EI16" t="s">
        <v>77</v>
      </c>
      <c r="EJ16" t="s">
        <v>77</v>
      </c>
      <c r="EK16" t="s">
        <v>77</v>
      </c>
      <c r="EL16" t="s">
        <v>77</v>
      </c>
      <c r="EM16" s="308" t="s">
        <v>105</v>
      </c>
      <c r="EN16" t="s">
        <v>86</v>
      </c>
      <c r="EO16" t="s">
        <v>77</v>
      </c>
      <c r="EP16" t="s">
        <v>77</v>
      </c>
      <c r="EQ16" t="s">
        <v>77</v>
      </c>
      <c r="ER16" t="s">
        <v>77</v>
      </c>
      <c r="ES16" t="s">
        <v>77</v>
      </c>
      <c r="ET16" t="s">
        <v>77</v>
      </c>
      <c r="EU16" t="s">
        <v>77</v>
      </c>
      <c r="EW16" t="s">
        <v>77</v>
      </c>
      <c r="EX16" s="308" t="s">
        <v>105</v>
      </c>
      <c r="EY16" t="s">
        <v>77</v>
      </c>
      <c r="EZ16" t="s">
        <v>77</v>
      </c>
      <c r="FA16" t="s">
        <v>77</v>
      </c>
      <c r="FB16" t="s">
        <v>77</v>
      </c>
      <c r="FC16" t="s">
        <v>77</v>
      </c>
      <c r="FD16" t="s">
        <v>77</v>
      </c>
      <c r="FE16" t="s">
        <v>77</v>
      </c>
      <c r="FF16" t="s">
        <v>77</v>
      </c>
      <c r="FG16" t="s">
        <v>77</v>
      </c>
      <c r="FH16" t="s">
        <v>77</v>
      </c>
      <c r="FI16" t="s">
        <v>77</v>
      </c>
      <c r="FJ16" t="s">
        <v>77</v>
      </c>
      <c r="FK16" t="s">
        <v>77</v>
      </c>
      <c r="FL16" t="s">
        <v>77</v>
      </c>
      <c r="FM16" t="s">
        <v>77</v>
      </c>
      <c r="FN16" t="s">
        <v>77</v>
      </c>
      <c r="FO16" t="s">
        <v>77</v>
      </c>
      <c r="FP16" t="s">
        <v>77</v>
      </c>
      <c r="FQ16" t="s">
        <v>77</v>
      </c>
      <c r="FR16" t="s">
        <v>77</v>
      </c>
      <c r="FS16" t="s">
        <v>77</v>
      </c>
      <c r="FT16" t="s">
        <v>77</v>
      </c>
      <c r="FU16" t="s">
        <v>77</v>
      </c>
      <c r="FV16" t="s">
        <v>77</v>
      </c>
      <c r="FW16" t="s">
        <v>77</v>
      </c>
      <c r="FX16" t="s">
        <v>77</v>
      </c>
      <c r="FY16" t="s">
        <v>88</v>
      </c>
      <c r="FZ16" t="s">
        <v>90</v>
      </c>
      <c r="GA16" t="s">
        <v>91</v>
      </c>
      <c r="GB16" t="s">
        <v>77</v>
      </c>
      <c r="GC16" t="s">
        <v>92</v>
      </c>
      <c r="GD16" t="s">
        <v>93</v>
      </c>
      <c r="GE16" t="s">
        <v>93</v>
      </c>
      <c r="GF16" t="s">
        <v>111</v>
      </c>
      <c r="GG16" t="s">
        <v>77</v>
      </c>
      <c r="GH16" t="s">
        <v>95</v>
      </c>
      <c r="GI16" t="s">
        <v>96</v>
      </c>
      <c r="GJ16" t="s">
        <v>97</v>
      </c>
      <c r="GK16" t="s">
        <v>672</v>
      </c>
      <c r="GL16" t="s">
        <v>77</v>
      </c>
      <c r="GM16" t="s">
        <v>77</v>
      </c>
      <c r="GN16" t="s">
        <v>77</v>
      </c>
      <c r="GO16" t="s">
        <v>77</v>
      </c>
      <c r="GP16" t="s">
        <v>77</v>
      </c>
      <c r="GQ16">
        <v>75</v>
      </c>
      <c r="GR16">
        <v>15</v>
      </c>
      <c r="GS16" t="s">
        <v>77</v>
      </c>
      <c r="GT16" t="s">
        <v>98</v>
      </c>
      <c r="GU16" t="s">
        <v>88</v>
      </c>
      <c r="GV16" t="s">
        <v>77</v>
      </c>
      <c r="GW16" t="s">
        <v>88</v>
      </c>
      <c r="GX16" t="s">
        <v>117</v>
      </c>
      <c r="GY16">
        <v>0</v>
      </c>
      <c r="GZ16">
        <v>0</v>
      </c>
      <c r="HA16">
        <v>0</v>
      </c>
      <c r="HB16">
        <v>0</v>
      </c>
      <c r="HC16">
        <v>0</v>
      </c>
      <c r="HD16">
        <v>0</v>
      </c>
      <c r="HE16">
        <v>0</v>
      </c>
      <c r="HF16">
        <v>0</v>
      </c>
      <c r="HG16">
        <v>0</v>
      </c>
      <c r="HH16">
        <v>1</v>
      </c>
      <c r="HI16">
        <v>0</v>
      </c>
      <c r="HJ16" t="s">
        <v>835</v>
      </c>
      <c r="HK16" t="s">
        <v>100</v>
      </c>
      <c r="HL16" t="s">
        <v>77</v>
      </c>
      <c r="HM16" t="s">
        <v>77</v>
      </c>
      <c r="HN16" t="s">
        <v>77</v>
      </c>
      <c r="HO16" t="s">
        <v>77</v>
      </c>
      <c r="HP16" t="s">
        <v>77</v>
      </c>
      <c r="HQ16" t="s">
        <v>77</v>
      </c>
      <c r="HR16" t="s">
        <v>77</v>
      </c>
      <c r="HS16" t="s">
        <v>77</v>
      </c>
      <c r="HT16" t="s">
        <v>77</v>
      </c>
      <c r="HU16" t="s">
        <v>77</v>
      </c>
      <c r="HV16" t="s">
        <v>77</v>
      </c>
      <c r="HW16" t="s">
        <v>77</v>
      </c>
      <c r="HX16" t="s">
        <v>77</v>
      </c>
      <c r="HZ16" t="s">
        <v>105</v>
      </c>
      <c r="IA16" s="376">
        <v>5</v>
      </c>
      <c r="IB16" t="s">
        <v>798</v>
      </c>
      <c r="IC16">
        <v>0</v>
      </c>
      <c r="ID16">
        <v>1</v>
      </c>
      <c r="IE16">
        <v>1</v>
      </c>
      <c r="IF16">
        <v>0</v>
      </c>
      <c r="IG16">
        <v>0</v>
      </c>
      <c r="IH16">
        <v>0</v>
      </c>
      <c r="II16">
        <v>0</v>
      </c>
      <c r="IJ16">
        <v>0</v>
      </c>
      <c r="IK16">
        <v>0</v>
      </c>
      <c r="IL16">
        <v>0</v>
      </c>
      <c r="IM16" t="s">
        <v>77</v>
      </c>
      <c r="IN16">
        <v>24</v>
      </c>
      <c r="IO16">
        <v>10</v>
      </c>
      <c r="IP16" t="s">
        <v>77</v>
      </c>
      <c r="IQ16" t="s">
        <v>77</v>
      </c>
      <c r="IR16" t="s">
        <v>77</v>
      </c>
      <c r="IS16" t="s">
        <v>77</v>
      </c>
      <c r="IT16" t="s">
        <v>77</v>
      </c>
      <c r="IU16" t="s">
        <v>836</v>
      </c>
      <c r="IV16">
        <v>0</v>
      </c>
      <c r="IW16">
        <v>1</v>
      </c>
      <c r="IX16">
        <v>1</v>
      </c>
      <c r="IY16">
        <v>1</v>
      </c>
      <c r="IZ16">
        <v>1</v>
      </c>
      <c r="JA16">
        <v>1</v>
      </c>
      <c r="JB16">
        <v>1</v>
      </c>
      <c r="JC16">
        <v>0</v>
      </c>
      <c r="JD16">
        <v>0</v>
      </c>
      <c r="JE16">
        <v>0</v>
      </c>
      <c r="JF16" t="s">
        <v>77</v>
      </c>
      <c r="JG16">
        <v>10</v>
      </c>
      <c r="JH16">
        <v>5</v>
      </c>
      <c r="JI16">
        <v>2</v>
      </c>
      <c r="JJ16">
        <v>5</v>
      </c>
      <c r="JK16">
        <v>10</v>
      </c>
      <c r="JL16">
        <v>1</v>
      </c>
      <c r="JM16" t="s">
        <v>77</v>
      </c>
      <c r="JN16" t="s">
        <v>449</v>
      </c>
      <c r="JO16">
        <v>0</v>
      </c>
      <c r="JP16">
        <v>0</v>
      </c>
      <c r="JQ16">
        <v>0</v>
      </c>
      <c r="JR16">
        <v>0</v>
      </c>
      <c r="JS16">
        <v>0</v>
      </c>
      <c r="JT16">
        <v>0</v>
      </c>
      <c r="JU16">
        <v>0</v>
      </c>
      <c r="JV16">
        <v>0</v>
      </c>
      <c r="JW16">
        <v>0</v>
      </c>
      <c r="JX16">
        <v>0</v>
      </c>
      <c r="JY16">
        <v>0</v>
      </c>
      <c r="JZ16">
        <v>0</v>
      </c>
      <c r="KA16">
        <v>1</v>
      </c>
      <c r="KB16" t="s">
        <v>77</v>
      </c>
      <c r="KC16" t="s">
        <v>77</v>
      </c>
      <c r="KD16" t="s">
        <v>77</v>
      </c>
      <c r="KE16" t="s">
        <v>77</v>
      </c>
      <c r="KF16" t="s">
        <v>77</v>
      </c>
      <c r="KG16" t="s">
        <v>77</v>
      </c>
      <c r="KH16" t="s">
        <v>77</v>
      </c>
      <c r="KI16" t="s">
        <v>77</v>
      </c>
      <c r="KJ16" t="s">
        <v>77</v>
      </c>
      <c r="KK16" t="s">
        <v>77</v>
      </c>
      <c r="KL16" t="s">
        <v>77</v>
      </c>
      <c r="KM16" t="s">
        <v>837</v>
      </c>
      <c r="KN16">
        <v>0</v>
      </c>
      <c r="KO16">
        <v>1</v>
      </c>
      <c r="KP16">
        <v>0</v>
      </c>
      <c r="KQ16">
        <v>1</v>
      </c>
      <c r="KR16">
        <v>1</v>
      </c>
      <c r="KS16">
        <v>1</v>
      </c>
      <c r="KT16">
        <v>1</v>
      </c>
      <c r="KU16">
        <v>0</v>
      </c>
      <c r="KV16">
        <v>0</v>
      </c>
      <c r="KW16">
        <v>0</v>
      </c>
      <c r="KX16">
        <v>0</v>
      </c>
      <c r="KY16" t="s">
        <v>77</v>
      </c>
      <c r="KZ16">
        <v>3</v>
      </c>
      <c r="LA16" t="s">
        <v>77</v>
      </c>
      <c r="LB16">
        <v>10</v>
      </c>
      <c r="LC16">
        <v>6</v>
      </c>
      <c r="LD16">
        <v>5</v>
      </c>
      <c r="LE16">
        <v>3</v>
      </c>
      <c r="LF16" t="s">
        <v>77</v>
      </c>
      <c r="LG16" t="s">
        <v>77</v>
      </c>
      <c r="LH16" t="s">
        <v>826</v>
      </c>
      <c r="LI16">
        <v>1</v>
      </c>
      <c r="LJ16">
        <v>1</v>
      </c>
      <c r="LK16">
        <v>0</v>
      </c>
      <c r="LL16">
        <v>0</v>
      </c>
      <c r="LM16">
        <v>1</v>
      </c>
      <c r="LN16">
        <v>1</v>
      </c>
      <c r="LO16">
        <v>1</v>
      </c>
      <c r="LP16">
        <v>0</v>
      </c>
      <c r="LQ16">
        <v>0</v>
      </c>
      <c r="LR16" t="s">
        <v>77</v>
      </c>
      <c r="LS16" t="s">
        <v>803</v>
      </c>
      <c r="LT16">
        <v>1</v>
      </c>
      <c r="LU16">
        <v>0</v>
      </c>
      <c r="LV16">
        <v>0</v>
      </c>
      <c r="LW16">
        <v>1</v>
      </c>
      <c r="LX16">
        <v>0</v>
      </c>
      <c r="LY16">
        <v>0</v>
      </c>
      <c r="LZ16">
        <v>1</v>
      </c>
      <c r="MA16" t="s">
        <v>77</v>
      </c>
      <c r="MB16" t="s">
        <v>77</v>
      </c>
      <c r="MC16">
        <v>1</v>
      </c>
      <c r="MD16" t="s">
        <v>449</v>
      </c>
      <c r="ME16">
        <v>0</v>
      </c>
      <c r="MF16">
        <v>0</v>
      </c>
      <c r="MG16">
        <v>0</v>
      </c>
      <c r="MH16">
        <v>0</v>
      </c>
      <c r="MI16">
        <v>0</v>
      </c>
      <c r="MJ16">
        <v>0</v>
      </c>
      <c r="MK16">
        <v>0</v>
      </c>
      <c r="ML16">
        <v>0</v>
      </c>
      <c r="MM16">
        <v>1</v>
      </c>
      <c r="MN16" t="s">
        <v>77</v>
      </c>
      <c r="MO16" t="s">
        <v>77</v>
      </c>
      <c r="MP16" t="s">
        <v>77</v>
      </c>
      <c r="MQ16" t="s">
        <v>77</v>
      </c>
      <c r="MR16" t="s">
        <v>77</v>
      </c>
      <c r="MS16" t="s">
        <v>77</v>
      </c>
      <c r="MT16" t="s">
        <v>77</v>
      </c>
      <c r="MU16" t="s">
        <v>77</v>
      </c>
      <c r="MV16" t="s">
        <v>77</v>
      </c>
      <c r="MW16" t="s">
        <v>77</v>
      </c>
      <c r="MX16" t="s">
        <v>77</v>
      </c>
      <c r="MY16" t="s">
        <v>77</v>
      </c>
      <c r="MZ16" t="s">
        <v>77</v>
      </c>
      <c r="NA16" t="s">
        <v>77</v>
      </c>
      <c r="NB16" t="s">
        <v>77</v>
      </c>
      <c r="NC16" t="s">
        <v>77</v>
      </c>
      <c r="ND16" t="s">
        <v>77</v>
      </c>
      <c r="NE16" t="s">
        <v>77</v>
      </c>
      <c r="NF16" t="s">
        <v>77</v>
      </c>
      <c r="NG16" t="s">
        <v>77</v>
      </c>
      <c r="NH16" t="s">
        <v>77</v>
      </c>
      <c r="NI16" t="s">
        <v>77</v>
      </c>
      <c r="NJ16" t="s">
        <v>77</v>
      </c>
      <c r="NK16" t="s">
        <v>77</v>
      </c>
      <c r="NL16" t="s">
        <v>77</v>
      </c>
      <c r="NM16" t="s">
        <v>77</v>
      </c>
      <c r="NN16" t="s">
        <v>77</v>
      </c>
      <c r="NO16" t="s">
        <v>77</v>
      </c>
      <c r="NP16" t="s">
        <v>77</v>
      </c>
      <c r="NQ16" t="s">
        <v>77</v>
      </c>
      <c r="NR16" t="s">
        <v>77</v>
      </c>
      <c r="NS16" t="s">
        <v>77</v>
      </c>
      <c r="NT16" t="s">
        <v>77</v>
      </c>
      <c r="NU16" t="s">
        <v>77</v>
      </c>
      <c r="NV16" t="s">
        <v>77</v>
      </c>
      <c r="NW16" t="s">
        <v>77</v>
      </c>
      <c r="NX16" t="s">
        <v>77</v>
      </c>
      <c r="NY16" t="s">
        <v>77</v>
      </c>
      <c r="NZ16" t="s">
        <v>77</v>
      </c>
      <c r="OA16" t="s">
        <v>77</v>
      </c>
      <c r="OB16" t="s">
        <v>77</v>
      </c>
      <c r="OC16" t="s">
        <v>77</v>
      </c>
      <c r="OD16" t="s">
        <v>77</v>
      </c>
      <c r="OE16" t="s">
        <v>77</v>
      </c>
      <c r="OF16" t="s">
        <v>77</v>
      </c>
      <c r="OG16" t="s">
        <v>77</v>
      </c>
      <c r="OH16" t="s">
        <v>77</v>
      </c>
      <c r="OI16" t="s">
        <v>77</v>
      </c>
      <c r="OJ16" t="s">
        <v>77</v>
      </c>
      <c r="OK16" t="s">
        <v>77</v>
      </c>
      <c r="OL16" t="s">
        <v>77</v>
      </c>
      <c r="OM16" t="s">
        <v>77</v>
      </c>
      <c r="ON16" t="s">
        <v>77</v>
      </c>
      <c r="OO16" t="s">
        <v>77</v>
      </c>
      <c r="OP16" t="s">
        <v>77</v>
      </c>
      <c r="OQ16" t="s">
        <v>77</v>
      </c>
      <c r="OR16" t="s">
        <v>77</v>
      </c>
      <c r="OS16" t="s">
        <v>77</v>
      </c>
      <c r="OT16" t="s">
        <v>77</v>
      </c>
      <c r="OU16" t="s">
        <v>77</v>
      </c>
      <c r="OV16" t="s">
        <v>77</v>
      </c>
      <c r="OW16" t="s">
        <v>77</v>
      </c>
      <c r="OX16" t="s">
        <v>77</v>
      </c>
      <c r="OY16" t="s">
        <v>77</v>
      </c>
      <c r="OZ16" t="s">
        <v>77</v>
      </c>
      <c r="PA16" t="s">
        <v>77</v>
      </c>
      <c r="PB16" t="s">
        <v>77</v>
      </c>
      <c r="PC16" t="s">
        <v>77</v>
      </c>
      <c r="PD16" t="s">
        <v>77</v>
      </c>
      <c r="PE16" t="s">
        <v>77</v>
      </c>
      <c r="PF16" t="s">
        <v>838</v>
      </c>
      <c r="PG16">
        <v>1</v>
      </c>
      <c r="PH16">
        <v>1</v>
      </c>
      <c r="PI16">
        <v>1</v>
      </c>
      <c r="PJ16">
        <v>1</v>
      </c>
      <c r="PK16">
        <v>0</v>
      </c>
      <c r="PL16">
        <v>0</v>
      </c>
      <c r="PM16" t="s">
        <v>686</v>
      </c>
      <c r="PN16">
        <v>1</v>
      </c>
      <c r="PO16">
        <v>0</v>
      </c>
      <c r="PP16">
        <v>0</v>
      </c>
      <c r="PQ16">
        <v>0</v>
      </c>
      <c r="PR16">
        <v>0</v>
      </c>
      <c r="PS16">
        <v>0</v>
      </c>
      <c r="PT16" t="s">
        <v>686</v>
      </c>
      <c r="PU16">
        <v>1</v>
      </c>
      <c r="PV16">
        <v>0</v>
      </c>
      <c r="PW16">
        <v>0</v>
      </c>
      <c r="PX16">
        <v>0</v>
      </c>
      <c r="PY16">
        <v>0</v>
      </c>
      <c r="PZ16">
        <v>0</v>
      </c>
      <c r="QA16" t="s">
        <v>686</v>
      </c>
      <c r="QB16">
        <v>1</v>
      </c>
      <c r="QC16">
        <v>0</v>
      </c>
      <c r="QD16">
        <v>0</v>
      </c>
      <c r="QE16">
        <v>0</v>
      </c>
      <c r="QF16">
        <v>0</v>
      </c>
      <c r="QG16">
        <v>0</v>
      </c>
      <c r="QH16">
        <v>0</v>
      </c>
      <c r="QI16">
        <v>0</v>
      </c>
      <c r="QJ16">
        <v>0</v>
      </c>
      <c r="QK16">
        <v>0</v>
      </c>
      <c r="QL16">
        <v>0</v>
      </c>
      <c r="QM16" t="s">
        <v>77</v>
      </c>
      <c r="QN16" t="s">
        <v>77</v>
      </c>
      <c r="QO16">
        <v>237400389</v>
      </c>
      <c r="QQ16">
        <v>44530.661979166667</v>
      </c>
      <c r="QR16" t="s">
        <v>77</v>
      </c>
      <c r="QS16" t="s">
        <v>77</v>
      </c>
      <c r="QT16" t="s">
        <v>101</v>
      </c>
      <c r="QU16" t="s">
        <v>102</v>
      </c>
      <c r="QV16" t="s">
        <v>77</v>
      </c>
      <c r="QW16">
        <v>15</v>
      </c>
      <c r="QX16" s="375" t="str">
        <f t="shared" si="8"/>
        <v/>
      </c>
      <c r="QY16" s="375">
        <f t="shared" si="1"/>
        <v>62.4</v>
      </c>
      <c r="QZ16" s="375">
        <f t="shared" si="2"/>
        <v>23</v>
      </c>
      <c r="RA16" s="375" t="str">
        <f t="shared" si="3"/>
        <v/>
      </c>
      <c r="RB16" s="375" t="str">
        <f t="shared" si="4"/>
        <v/>
      </c>
      <c r="RC16" s="375" t="str">
        <f t="shared" si="5"/>
        <v/>
      </c>
      <c r="RD16" s="375" t="str">
        <f t="shared" si="6"/>
        <v/>
      </c>
      <c r="RE16" s="313" t="str">
        <f t="shared" si="7"/>
        <v/>
      </c>
      <c r="RF16" t="s">
        <v>105</v>
      </c>
    </row>
    <row r="17" spans="1:474">
      <c r="A17" t="s">
        <v>839</v>
      </c>
      <c r="B17" s="272">
        <v>44530</v>
      </c>
      <c r="C17" t="s">
        <v>103</v>
      </c>
      <c r="D17" t="s">
        <v>104</v>
      </c>
      <c r="E17" t="s">
        <v>105</v>
      </c>
      <c r="F17" t="s">
        <v>106</v>
      </c>
      <c r="G17" t="s">
        <v>106</v>
      </c>
      <c r="H17" t="s">
        <v>99</v>
      </c>
      <c r="I17" t="s">
        <v>99</v>
      </c>
      <c r="J17" t="s">
        <v>108</v>
      </c>
      <c r="K17" t="s">
        <v>77</v>
      </c>
      <c r="L17" t="s">
        <v>109</v>
      </c>
      <c r="M17" t="s">
        <v>109</v>
      </c>
      <c r="N17" t="s">
        <v>109</v>
      </c>
      <c r="O17" t="s">
        <v>86</v>
      </c>
      <c r="P17" t="s">
        <v>87</v>
      </c>
      <c r="Q17" t="s">
        <v>89</v>
      </c>
      <c r="R17" t="s">
        <v>77</v>
      </c>
      <c r="S17" s="239" t="s">
        <v>77</v>
      </c>
      <c r="T17" s="239" t="s">
        <v>77</v>
      </c>
      <c r="U17" s="239" t="s">
        <v>77</v>
      </c>
      <c r="V17" s="239" t="s">
        <v>77</v>
      </c>
      <c r="W17" s="239" t="s">
        <v>77</v>
      </c>
      <c r="X17" t="s">
        <v>77</v>
      </c>
      <c r="Y17" t="s">
        <v>77</v>
      </c>
      <c r="Z17" t="s">
        <v>77</v>
      </c>
      <c r="AA17" t="s">
        <v>77</v>
      </c>
      <c r="AB17" t="s">
        <v>77</v>
      </c>
      <c r="AC17" t="s">
        <v>77</v>
      </c>
      <c r="AD17" t="s">
        <v>77</v>
      </c>
      <c r="AE17" t="s">
        <v>77</v>
      </c>
      <c r="AF17" t="s">
        <v>77</v>
      </c>
      <c r="AG17">
        <v>25</v>
      </c>
      <c r="AH17" t="s">
        <v>77</v>
      </c>
      <c r="AI17" t="s">
        <v>77</v>
      </c>
      <c r="AJ17" t="s">
        <v>77</v>
      </c>
      <c r="AK17" t="s">
        <v>77</v>
      </c>
      <c r="AL17" t="s">
        <v>77</v>
      </c>
      <c r="AM17" t="s">
        <v>77</v>
      </c>
      <c r="AN17" t="s">
        <v>77</v>
      </c>
      <c r="AO17" t="s">
        <v>77</v>
      </c>
      <c r="AP17" t="s">
        <v>77</v>
      </c>
      <c r="AQ17" t="s">
        <v>77</v>
      </c>
      <c r="AR17" t="s">
        <v>77</v>
      </c>
      <c r="AS17" t="s">
        <v>77</v>
      </c>
      <c r="AT17" t="s">
        <v>77</v>
      </c>
      <c r="AU17" t="s">
        <v>77</v>
      </c>
      <c r="AV17" t="s">
        <v>77</v>
      </c>
      <c r="AW17" t="s">
        <v>77</v>
      </c>
      <c r="AX17" t="s">
        <v>77</v>
      </c>
      <c r="AY17" t="s">
        <v>77</v>
      </c>
      <c r="AZ17" t="s">
        <v>77</v>
      </c>
      <c r="BA17" t="s">
        <v>77</v>
      </c>
      <c r="BB17" t="s">
        <v>77</v>
      </c>
      <c r="BC17" t="s">
        <v>77</v>
      </c>
      <c r="BD17" t="s">
        <v>77</v>
      </c>
      <c r="BE17" t="s">
        <v>77</v>
      </c>
      <c r="BF17" t="s">
        <v>77</v>
      </c>
      <c r="BG17" t="s">
        <v>77</v>
      </c>
      <c r="BH17" t="s">
        <v>77</v>
      </c>
      <c r="BI17" t="s">
        <v>77</v>
      </c>
      <c r="BJ17" t="s">
        <v>77</v>
      </c>
      <c r="BK17" t="s">
        <v>77</v>
      </c>
      <c r="BL17" t="s">
        <v>77</v>
      </c>
      <c r="BN17" t="s">
        <v>77</v>
      </c>
      <c r="BO17" t="s">
        <v>77</v>
      </c>
      <c r="BP17" t="s">
        <v>77</v>
      </c>
      <c r="BQ17" t="s">
        <v>77</v>
      </c>
      <c r="BR17" t="s">
        <v>77</v>
      </c>
      <c r="BS17" t="s">
        <v>77</v>
      </c>
      <c r="BT17" t="s">
        <v>77</v>
      </c>
      <c r="BU17" t="s">
        <v>77</v>
      </c>
      <c r="BV17" t="s">
        <v>77</v>
      </c>
      <c r="BW17" t="s">
        <v>77</v>
      </c>
      <c r="BX17" t="s">
        <v>77</v>
      </c>
      <c r="BY17" t="s">
        <v>77</v>
      </c>
      <c r="BZ17" t="s">
        <v>77</v>
      </c>
      <c r="CA17" t="s">
        <v>77</v>
      </c>
      <c r="CB17" t="s">
        <v>77</v>
      </c>
      <c r="CC17" t="s">
        <v>77</v>
      </c>
      <c r="CD17" t="s">
        <v>77</v>
      </c>
      <c r="CE17" t="s">
        <v>77</v>
      </c>
      <c r="CF17" t="s">
        <v>77</v>
      </c>
      <c r="CG17" t="s">
        <v>77</v>
      </c>
      <c r="CH17" t="s">
        <v>77</v>
      </c>
      <c r="CI17" t="s">
        <v>77</v>
      </c>
      <c r="CJ17" t="s">
        <v>77</v>
      </c>
      <c r="CK17" t="s">
        <v>77</v>
      </c>
      <c r="CL17" t="s">
        <v>77</v>
      </c>
      <c r="CM17" t="s">
        <v>77</v>
      </c>
      <c r="CN17" t="s">
        <v>77</v>
      </c>
      <c r="CO17" t="s">
        <v>77</v>
      </c>
      <c r="CP17" t="s">
        <v>77</v>
      </c>
      <c r="CQ17" t="s">
        <v>77</v>
      </c>
      <c r="CR17" t="s">
        <v>77</v>
      </c>
      <c r="CS17" t="s">
        <v>77</v>
      </c>
      <c r="CT17" t="s">
        <v>77</v>
      </c>
      <c r="CU17" t="s">
        <v>77</v>
      </c>
      <c r="CV17" t="s">
        <v>77</v>
      </c>
      <c r="CW17" t="s">
        <v>77</v>
      </c>
      <c r="CX17" t="s">
        <v>77</v>
      </c>
      <c r="CY17" t="s">
        <v>77</v>
      </c>
      <c r="CZ17" s="308" t="s">
        <v>105</v>
      </c>
      <c r="DA17" t="s">
        <v>86</v>
      </c>
      <c r="DB17" t="s">
        <v>77</v>
      </c>
      <c r="DC17" t="s">
        <v>77</v>
      </c>
      <c r="DD17" t="s">
        <v>77</v>
      </c>
      <c r="DE17" t="s">
        <v>77</v>
      </c>
      <c r="DF17" t="s">
        <v>77</v>
      </c>
      <c r="DG17" t="s">
        <v>77</v>
      </c>
      <c r="DH17" t="s">
        <v>77</v>
      </c>
      <c r="DK17" t="s">
        <v>77</v>
      </c>
      <c r="DL17" t="s">
        <v>77</v>
      </c>
      <c r="DM17" t="s">
        <v>77</v>
      </c>
      <c r="DN17" t="s">
        <v>77</v>
      </c>
      <c r="DO17" t="s">
        <v>77</v>
      </c>
      <c r="DP17" t="s">
        <v>77</v>
      </c>
      <c r="DQ17" t="s">
        <v>77</v>
      </c>
      <c r="DR17" t="s">
        <v>77</v>
      </c>
      <c r="DS17" t="s">
        <v>77</v>
      </c>
      <c r="DT17" t="s">
        <v>77</v>
      </c>
      <c r="DU17" t="s">
        <v>77</v>
      </c>
      <c r="DV17" t="s">
        <v>77</v>
      </c>
      <c r="DW17" t="s">
        <v>77</v>
      </c>
      <c r="DX17" t="s">
        <v>77</v>
      </c>
      <c r="DY17" t="s">
        <v>77</v>
      </c>
      <c r="DZ17" t="s">
        <v>77</v>
      </c>
      <c r="EA17" t="s">
        <v>77</v>
      </c>
      <c r="EB17" t="s">
        <v>77</v>
      </c>
      <c r="EC17" t="s">
        <v>77</v>
      </c>
      <c r="ED17" t="s">
        <v>77</v>
      </c>
      <c r="EE17" t="s">
        <v>77</v>
      </c>
      <c r="EF17" t="s">
        <v>77</v>
      </c>
      <c r="EG17" t="s">
        <v>77</v>
      </c>
      <c r="EH17" t="s">
        <v>77</v>
      </c>
      <c r="EI17" t="s">
        <v>77</v>
      </c>
      <c r="EJ17" t="s">
        <v>77</v>
      </c>
      <c r="EK17" t="s">
        <v>77</v>
      </c>
      <c r="EL17" t="s">
        <v>77</v>
      </c>
      <c r="EM17" s="308" t="s">
        <v>105</v>
      </c>
      <c r="EN17" t="s">
        <v>86</v>
      </c>
      <c r="EO17" t="s">
        <v>77</v>
      </c>
      <c r="EP17" t="s">
        <v>77</v>
      </c>
      <c r="EQ17" t="s">
        <v>77</v>
      </c>
      <c r="ER17" t="s">
        <v>77</v>
      </c>
      <c r="ES17" t="s">
        <v>77</v>
      </c>
      <c r="ET17" t="s">
        <v>77</v>
      </c>
      <c r="EU17" t="s">
        <v>77</v>
      </c>
      <c r="EW17" t="s">
        <v>77</v>
      </c>
      <c r="EX17" s="308" t="s">
        <v>105</v>
      </c>
      <c r="EY17" t="s">
        <v>77</v>
      </c>
      <c r="EZ17" t="s">
        <v>77</v>
      </c>
      <c r="FA17" t="s">
        <v>77</v>
      </c>
      <c r="FB17" t="s">
        <v>77</v>
      </c>
      <c r="FC17" t="s">
        <v>77</v>
      </c>
      <c r="FD17" t="s">
        <v>77</v>
      </c>
      <c r="FE17" t="s">
        <v>77</v>
      </c>
      <c r="FF17" t="s">
        <v>77</v>
      </c>
      <c r="FG17" t="s">
        <v>77</v>
      </c>
      <c r="FH17" t="s">
        <v>77</v>
      </c>
      <c r="FI17" t="s">
        <v>77</v>
      </c>
      <c r="FJ17" t="s">
        <v>77</v>
      </c>
      <c r="FK17" t="s">
        <v>77</v>
      </c>
      <c r="FL17" t="s">
        <v>77</v>
      </c>
      <c r="FM17" t="s">
        <v>77</v>
      </c>
      <c r="FN17" t="s">
        <v>77</v>
      </c>
      <c r="FO17" t="s">
        <v>77</v>
      </c>
      <c r="FP17" t="s">
        <v>77</v>
      </c>
      <c r="FQ17" t="s">
        <v>77</v>
      </c>
      <c r="FR17" t="s">
        <v>77</v>
      </c>
      <c r="FS17" t="s">
        <v>77</v>
      </c>
      <c r="FT17" t="s">
        <v>77</v>
      </c>
      <c r="FU17" t="s">
        <v>77</v>
      </c>
      <c r="FV17" t="s">
        <v>77</v>
      </c>
      <c r="FW17" t="s">
        <v>77</v>
      </c>
      <c r="FX17" t="s">
        <v>77</v>
      </c>
      <c r="FY17" t="s">
        <v>88</v>
      </c>
      <c r="FZ17" t="s">
        <v>90</v>
      </c>
      <c r="GA17" t="s">
        <v>91</v>
      </c>
      <c r="GB17" t="s">
        <v>77</v>
      </c>
      <c r="GC17" t="s">
        <v>92</v>
      </c>
      <c r="GD17" t="s">
        <v>93</v>
      </c>
      <c r="GE17" t="s">
        <v>93</v>
      </c>
      <c r="GF17" t="s">
        <v>111</v>
      </c>
      <c r="GG17" t="s">
        <v>77</v>
      </c>
      <c r="GH17" t="s">
        <v>95</v>
      </c>
      <c r="GI17" t="s">
        <v>96</v>
      </c>
      <c r="GJ17" t="s">
        <v>97</v>
      </c>
      <c r="GK17" t="s">
        <v>672</v>
      </c>
      <c r="GL17" t="s">
        <v>77</v>
      </c>
      <c r="GM17" t="s">
        <v>77</v>
      </c>
      <c r="GN17" t="s">
        <v>77</v>
      </c>
      <c r="GO17" t="s">
        <v>77</v>
      </c>
      <c r="GP17" t="s">
        <v>77</v>
      </c>
      <c r="GQ17">
        <v>125</v>
      </c>
      <c r="GR17">
        <v>25</v>
      </c>
      <c r="GS17" t="s">
        <v>77</v>
      </c>
      <c r="GT17" t="s">
        <v>98</v>
      </c>
      <c r="GU17" t="s">
        <v>88</v>
      </c>
      <c r="GV17" t="s">
        <v>77</v>
      </c>
      <c r="GW17" t="s">
        <v>88</v>
      </c>
      <c r="GX17" t="s">
        <v>146</v>
      </c>
      <c r="GY17">
        <v>0</v>
      </c>
      <c r="GZ17">
        <v>1</v>
      </c>
      <c r="HA17">
        <v>0</v>
      </c>
      <c r="HB17">
        <v>0</v>
      </c>
      <c r="HC17">
        <v>0</v>
      </c>
      <c r="HD17">
        <v>0</v>
      </c>
      <c r="HE17">
        <v>0</v>
      </c>
      <c r="HF17">
        <v>0</v>
      </c>
      <c r="HG17">
        <v>0</v>
      </c>
      <c r="HH17">
        <v>0</v>
      </c>
      <c r="HI17">
        <v>0</v>
      </c>
      <c r="HJ17" t="s">
        <v>77</v>
      </c>
      <c r="HK17" t="s">
        <v>100</v>
      </c>
      <c r="HL17" t="s">
        <v>77</v>
      </c>
      <c r="HM17" t="s">
        <v>77</v>
      </c>
      <c r="HN17" t="s">
        <v>77</v>
      </c>
      <c r="HO17" t="s">
        <v>77</v>
      </c>
      <c r="HP17" t="s">
        <v>77</v>
      </c>
      <c r="HQ17" t="s">
        <v>77</v>
      </c>
      <c r="HR17" t="s">
        <v>77</v>
      </c>
      <c r="HS17" t="s">
        <v>77</v>
      </c>
      <c r="HT17" t="s">
        <v>77</v>
      </c>
      <c r="HU17" t="s">
        <v>77</v>
      </c>
      <c r="HV17" t="s">
        <v>77</v>
      </c>
      <c r="HW17" t="s">
        <v>77</v>
      </c>
      <c r="HX17" t="s">
        <v>77</v>
      </c>
      <c r="HZ17" t="s">
        <v>105</v>
      </c>
      <c r="IA17" s="376">
        <v>3</v>
      </c>
      <c r="IB17" t="s">
        <v>242</v>
      </c>
      <c r="IC17">
        <v>0</v>
      </c>
      <c r="ID17">
        <v>1</v>
      </c>
      <c r="IE17">
        <v>0</v>
      </c>
      <c r="IF17">
        <v>0</v>
      </c>
      <c r="IG17">
        <v>0</v>
      </c>
      <c r="IH17">
        <v>0</v>
      </c>
      <c r="II17">
        <v>0</v>
      </c>
      <c r="IJ17">
        <v>0</v>
      </c>
      <c r="IK17">
        <v>0</v>
      </c>
      <c r="IL17">
        <v>0</v>
      </c>
      <c r="IM17" t="s">
        <v>77</v>
      </c>
      <c r="IN17">
        <v>5</v>
      </c>
      <c r="IO17" t="s">
        <v>77</v>
      </c>
      <c r="IP17" t="s">
        <v>77</v>
      </c>
      <c r="IQ17" t="s">
        <v>77</v>
      </c>
      <c r="IR17" t="s">
        <v>77</v>
      </c>
      <c r="IS17" t="s">
        <v>77</v>
      </c>
      <c r="IT17" t="s">
        <v>77</v>
      </c>
      <c r="IU17" t="s">
        <v>840</v>
      </c>
      <c r="IV17">
        <v>1</v>
      </c>
      <c r="IW17">
        <v>1</v>
      </c>
      <c r="IX17">
        <v>0</v>
      </c>
      <c r="IY17">
        <v>0</v>
      </c>
      <c r="IZ17">
        <v>1</v>
      </c>
      <c r="JA17">
        <v>0</v>
      </c>
      <c r="JB17">
        <v>1</v>
      </c>
      <c r="JC17">
        <v>1</v>
      </c>
      <c r="JD17">
        <v>0</v>
      </c>
      <c r="JE17">
        <v>0</v>
      </c>
      <c r="JF17">
        <v>4</v>
      </c>
      <c r="JG17">
        <v>8</v>
      </c>
      <c r="JH17" t="s">
        <v>77</v>
      </c>
      <c r="JI17" t="s">
        <v>77</v>
      </c>
      <c r="JJ17">
        <v>0.5</v>
      </c>
      <c r="JK17" t="s">
        <v>77</v>
      </c>
      <c r="JL17">
        <v>1</v>
      </c>
      <c r="JM17">
        <v>2</v>
      </c>
      <c r="JN17" t="s">
        <v>449</v>
      </c>
      <c r="JO17">
        <v>0</v>
      </c>
      <c r="JP17">
        <v>0</v>
      </c>
      <c r="JQ17">
        <v>0</v>
      </c>
      <c r="JR17">
        <v>0</v>
      </c>
      <c r="JS17">
        <v>0</v>
      </c>
      <c r="JT17">
        <v>0</v>
      </c>
      <c r="JU17">
        <v>0</v>
      </c>
      <c r="JV17">
        <v>0</v>
      </c>
      <c r="JW17">
        <v>0</v>
      </c>
      <c r="JX17">
        <v>0</v>
      </c>
      <c r="JY17">
        <v>0</v>
      </c>
      <c r="JZ17">
        <v>0</v>
      </c>
      <c r="KA17">
        <v>1</v>
      </c>
      <c r="KB17" t="s">
        <v>77</v>
      </c>
      <c r="KC17" t="s">
        <v>77</v>
      </c>
      <c r="KD17" t="s">
        <v>77</v>
      </c>
      <c r="KE17" t="s">
        <v>77</v>
      </c>
      <c r="KF17" t="s">
        <v>77</v>
      </c>
      <c r="KG17" t="s">
        <v>77</v>
      </c>
      <c r="KH17" t="s">
        <v>77</v>
      </c>
      <c r="KI17" t="s">
        <v>77</v>
      </c>
      <c r="KJ17" t="s">
        <v>77</v>
      </c>
      <c r="KK17" t="s">
        <v>77</v>
      </c>
      <c r="KL17" t="s">
        <v>77</v>
      </c>
      <c r="KM17" t="s">
        <v>841</v>
      </c>
      <c r="KN17">
        <v>0</v>
      </c>
      <c r="KO17">
        <v>1</v>
      </c>
      <c r="KP17">
        <v>1</v>
      </c>
      <c r="KQ17">
        <v>1</v>
      </c>
      <c r="KR17">
        <v>1</v>
      </c>
      <c r="KS17">
        <v>1</v>
      </c>
      <c r="KT17">
        <v>1</v>
      </c>
      <c r="KU17">
        <v>0</v>
      </c>
      <c r="KV17">
        <v>1</v>
      </c>
      <c r="KW17">
        <v>0</v>
      </c>
      <c r="KX17">
        <v>0</v>
      </c>
      <c r="KY17" t="s">
        <v>77</v>
      </c>
      <c r="KZ17">
        <v>3</v>
      </c>
      <c r="LA17">
        <v>1</v>
      </c>
      <c r="LB17">
        <v>2</v>
      </c>
      <c r="LC17">
        <v>2</v>
      </c>
      <c r="LD17">
        <v>2</v>
      </c>
      <c r="LE17">
        <v>2</v>
      </c>
      <c r="LF17" t="s">
        <v>77</v>
      </c>
      <c r="LG17">
        <v>1</v>
      </c>
      <c r="LH17" t="s">
        <v>842</v>
      </c>
      <c r="LI17">
        <v>0</v>
      </c>
      <c r="LJ17">
        <v>1</v>
      </c>
      <c r="LK17">
        <v>0</v>
      </c>
      <c r="LL17">
        <v>1</v>
      </c>
      <c r="LM17">
        <v>0</v>
      </c>
      <c r="LN17">
        <v>0</v>
      </c>
      <c r="LO17">
        <v>1</v>
      </c>
      <c r="LP17">
        <v>0</v>
      </c>
      <c r="LQ17">
        <v>0</v>
      </c>
      <c r="LR17" t="s">
        <v>77</v>
      </c>
      <c r="LS17" t="s">
        <v>610</v>
      </c>
      <c r="LT17">
        <v>1</v>
      </c>
      <c r="LU17">
        <v>1</v>
      </c>
      <c r="LV17">
        <v>0</v>
      </c>
      <c r="LW17">
        <v>1</v>
      </c>
      <c r="LX17">
        <v>0</v>
      </c>
      <c r="LY17">
        <v>0</v>
      </c>
      <c r="LZ17">
        <v>1</v>
      </c>
      <c r="MA17">
        <v>2</v>
      </c>
      <c r="MB17" t="s">
        <v>77</v>
      </c>
      <c r="MC17">
        <v>1</v>
      </c>
      <c r="MD17" t="s">
        <v>449</v>
      </c>
      <c r="ME17">
        <v>0</v>
      </c>
      <c r="MF17">
        <v>0</v>
      </c>
      <c r="MG17">
        <v>0</v>
      </c>
      <c r="MH17">
        <v>0</v>
      </c>
      <c r="MI17">
        <v>0</v>
      </c>
      <c r="MJ17">
        <v>0</v>
      </c>
      <c r="MK17">
        <v>0</v>
      </c>
      <c r="ML17">
        <v>0</v>
      </c>
      <c r="MM17">
        <v>1</v>
      </c>
      <c r="MN17" t="s">
        <v>77</v>
      </c>
      <c r="MO17" t="s">
        <v>77</v>
      </c>
      <c r="MP17" t="s">
        <v>77</v>
      </c>
      <c r="MQ17" t="s">
        <v>77</v>
      </c>
      <c r="MR17" t="s">
        <v>77</v>
      </c>
      <c r="MS17" t="s">
        <v>77</v>
      </c>
      <c r="MT17" t="s">
        <v>77</v>
      </c>
      <c r="MU17" t="s">
        <v>77</v>
      </c>
      <c r="MV17" t="s">
        <v>77</v>
      </c>
      <c r="MW17" t="s">
        <v>77</v>
      </c>
      <c r="MX17" t="s">
        <v>77</v>
      </c>
      <c r="MY17" t="s">
        <v>77</v>
      </c>
      <c r="MZ17" t="s">
        <v>77</v>
      </c>
      <c r="NA17" t="s">
        <v>77</v>
      </c>
      <c r="NB17" t="s">
        <v>77</v>
      </c>
      <c r="NC17" t="s">
        <v>77</v>
      </c>
      <c r="ND17" t="s">
        <v>77</v>
      </c>
      <c r="NE17" t="s">
        <v>77</v>
      </c>
      <c r="NF17" t="s">
        <v>77</v>
      </c>
      <c r="NG17" t="s">
        <v>77</v>
      </c>
      <c r="NH17" t="s">
        <v>77</v>
      </c>
      <c r="NI17" t="s">
        <v>77</v>
      </c>
      <c r="NJ17" t="s">
        <v>77</v>
      </c>
      <c r="NK17" t="s">
        <v>77</v>
      </c>
      <c r="NL17" t="s">
        <v>77</v>
      </c>
      <c r="NM17" t="s">
        <v>77</v>
      </c>
      <c r="NN17" t="s">
        <v>77</v>
      </c>
      <c r="NO17" t="s">
        <v>77</v>
      </c>
      <c r="NP17" t="s">
        <v>77</v>
      </c>
      <c r="NQ17" t="s">
        <v>77</v>
      </c>
      <c r="NR17" t="s">
        <v>77</v>
      </c>
      <c r="NS17" t="s">
        <v>77</v>
      </c>
      <c r="NT17" t="s">
        <v>77</v>
      </c>
      <c r="NU17" t="s">
        <v>77</v>
      </c>
      <c r="NV17" t="s">
        <v>77</v>
      </c>
      <c r="NW17" t="s">
        <v>77</v>
      </c>
      <c r="NX17" t="s">
        <v>77</v>
      </c>
      <c r="NY17" t="s">
        <v>77</v>
      </c>
      <c r="NZ17" t="s">
        <v>77</v>
      </c>
      <c r="OA17" t="s">
        <v>77</v>
      </c>
      <c r="OB17" t="s">
        <v>77</v>
      </c>
      <c r="OC17" t="s">
        <v>77</v>
      </c>
      <c r="OD17" t="s">
        <v>77</v>
      </c>
      <c r="OE17" t="s">
        <v>77</v>
      </c>
      <c r="OF17" t="s">
        <v>77</v>
      </c>
      <c r="OG17" t="s">
        <v>77</v>
      </c>
      <c r="OH17" t="s">
        <v>77</v>
      </c>
      <c r="OI17" t="s">
        <v>77</v>
      </c>
      <c r="OJ17" t="s">
        <v>77</v>
      </c>
      <c r="OK17" t="s">
        <v>77</v>
      </c>
      <c r="OL17" t="s">
        <v>77</v>
      </c>
      <c r="OM17" t="s">
        <v>77</v>
      </c>
      <c r="ON17" t="s">
        <v>77</v>
      </c>
      <c r="OO17" t="s">
        <v>77</v>
      </c>
      <c r="OP17" t="s">
        <v>77</v>
      </c>
      <c r="OQ17" t="s">
        <v>77</v>
      </c>
      <c r="OR17" t="s">
        <v>77</v>
      </c>
      <c r="OS17" t="s">
        <v>77</v>
      </c>
      <c r="OT17" t="s">
        <v>77</v>
      </c>
      <c r="OU17" t="s">
        <v>77</v>
      </c>
      <c r="OV17" t="s">
        <v>77</v>
      </c>
      <c r="OW17" t="s">
        <v>77</v>
      </c>
      <c r="OX17" t="s">
        <v>77</v>
      </c>
      <c r="OY17" t="s">
        <v>77</v>
      </c>
      <c r="OZ17" t="s">
        <v>77</v>
      </c>
      <c r="PA17" t="s">
        <v>77</v>
      </c>
      <c r="PB17" t="s">
        <v>77</v>
      </c>
      <c r="PC17" t="s">
        <v>77</v>
      </c>
      <c r="PD17" t="s">
        <v>77</v>
      </c>
      <c r="PE17" t="s">
        <v>77</v>
      </c>
      <c r="PF17" t="s">
        <v>804</v>
      </c>
      <c r="PG17">
        <v>0</v>
      </c>
      <c r="PH17">
        <v>1</v>
      </c>
      <c r="PI17">
        <v>0</v>
      </c>
      <c r="PJ17">
        <v>0</v>
      </c>
      <c r="PK17">
        <v>0</v>
      </c>
      <c r="PL17">
        <v>0</v>
      </c>
      <c r="PM17" t="s">
        <v>77</v>
      </c>
      <c r="PN17" t="s">
        <v>77</v>
      </c>
      <c r="PO17" t="s">
        <v>77</v>
      </c>
      <c r="PP17" t="s">
        <v>77</v>
      </c>
      <c r="PQ17" t="s">
        <v>77</v>
      </c>
      <c r="PR17" t="s">
        <v>77</v>
      </c>
      <c r="PS17" t="s">
        <v>77</v>
      </c>
      <c r="PT17" t="s">
        <v>77</v>
      </c>
      <c r="PU17" t="s">
        <v>77</v>
      </c>
      <c r="PV17" t="s">
        <v>77</v>
      </c>
      <c r="PW17" t="s">
        <v>77</v>
      </c>
      <c r="PX17" t="s">
        <v>77</v>
      </c>
      <c r="PY17" t="s">
        <v>77</v>
      </c>
      <c r="PZ17" t="s">
        <v>77</v>
      </c>
      <c r="QA17" t="s">
        <v>77</v>
      </c>
      <c r="QB17" t="s">
        <v>77</v>
      </c>
      <c r="QC17" t="s">
        <v>77</v>
      </c>
      <c r="QD17" t="s">
        <v>77</v>
      </c>
      <c r="QE17" t="s">
        <v>77</v>
      </c>
      <c r="QF17" t="s">
        <v>77</v>
      </c>
      <c r="QG17" t="s">
        <v>77</v>
      </c>
      <c r="QH17">
        <v>0</v>
      </c>
      <c r="QI17">
        <v>0</v>
      </c>
      <c r="QJ17">
        <v>0</v>
      </c>
      <c r="QK17">
        <v>0</v>
      </c>
      <c r="QL17">
        <v>0</v>
      </c>
      <c r="QM17" t="s">
        <v>843</v>
      </c>
      <c r="QN17" t="s">
        <v>77</v>
      </c>
      <c r="QO17">
        <v>237400403</v>
      </c>
      <c r="QQ17">
        <v>44530.662002314813</v>
      </c>
      <c r="QR17" t="s">
        <v>77</v>
      </c>
      <c r="QS17" t="s">
        <v>77</v>
      </c>
      <c r="QT17" t="s">
        <v>101</v>
      </c>
      <c r="QU17" t="s">
        <v>102</v>
      </c>
      <c r="QV17" t="s">
        <v>77</v>
      </c>
      <c r="QW17">
        <v>16</v>
      </c>
      <c r="QX17" s="375" t="str">
        <f t="shared" si="8"/>
        <v/>
      </c>
      <c r="QY17" s="375">
        <f t="shared" si="1"/>
        <v>21.666666666666668</v>
      </c>
      <c r="QZ17" s="375" t="str">
        <f t="shared" si="2"/>
        <v/>
      </c>
      <c r="RA17" s="375" t="str">
        <f t="shared" si="3"/>
        <v/>
      </c>
      <c r="RB17" s="375" t="str">
        <f t="shared" si="4"/>
        <v/>
      </c>
      <c r="RC17" s="375" t="str">
        <f t="shared" si="5"/>
        <v/>
      </c>
      <c r="RD17" s="375" t="str">
        <f t="shared" si="6"/>
        <v/>
      </c>
      <c r="RE17" s="313" t="str">
        <f t="shared" si="7"/>
        <v/>
      </c>
      <c r="RF17" t="s">
        <v>105</v>
      </c>
    </row>
    <row r="18" spans="1:474">
      <c r="A18" t="s">
        <v>844</v>
      </c>
      <c r="B18" s="272">
        <v>44530</v>
      </c>
      <c r="C18" t="s">
        <v>103</v>
      </c>
      <c r="D18" t="s">
        <v>104</v>
      </c>
      <c r="E18" t="s">
        <v>105</v>
      </c>
      <c r="F18" t="s">
        <v>106</v>
      </c>
      <c r="G18" t="s">
        <v>106</v>
      </c>
      <c r="H18" t="s">
        <v>99</v>
      </c>
      <c r="I18" t="s">
        <v>99</v>
      </c>
      <c r="J18" t="s">
        <v>108</v>
      </c>
      <c r="K18" t="s">
        <v>77</v>
      </c>
      <c r="L18" t="s">
        <v>109</v>
      </c>
      <c r="M18" t="s">
        <v>109</v>
      </c>
      <c r="N18" t="s">
        <v>109</v>
      </c>
      <c r="O18" t="s">
        <v>86</v>
      </c>
      <c r="P18" t="s">
        <v>120</v>
      </c>
      <c r="Q18" t="s">
        <v>89</v>
      </c>
      <c r="R18" t="s">
        <v>121</v>
      </c>
      <c r="S18" s="239">
        <v>100</v>
      </c>
      <c r="T18" s="239">
        <v>96.153846153846104</v>
      </c>
      <c r="U18" s="239">
        <v>86.956521739130395</v>
      </c>
      <c r="V18" s="239">
        <v>137.93103448275801</v>
      </c>
      <c r="W18" s="239">
        <v>145.833333333333</v>
      </c>
      <c r="X18" t="s">
        <v>77</v>
      </c>
      <c r="Y18">
        <v>1000</v>
      </c>
      <c r="Z18">
        <v>30</v>
      </c>
      <c r="AA18">
        <v>20</v>
      </c>
      <c r="AB18">
        <v>25</v>
      </c>
      <c r="AC18">
        <v>20</v>
      </c>
      <c r="AD18">
        <v>100</v>
      </c>
      <c r="AE18">
        <v>100</v>
      </c>
      <c r="AF18">
        <v>5</v>
      </c>
      <c r="AG18" t="s">
        <v>77</v>
      </c>
      <c r="AH18" t="s">
        <v>77</v>
      </c>
      <c r="AI18" t="s">
        <v>77</v>
      </c>
      <c r="AJ18" t="s">
        <v>77</v>
      </c>
      <c r="AK18" t="s">
        <v>123</v>
      </c>
      <c r="AL18">
        <v>1</v>
      </c>
      <c r="AM18">
        <v>0</v>
      </c>
      <c r="AN18">
        <v>0</v>
      </c>
      <c r="AO18">
        <v>0</v>
      </c>
      <c r="AP18">
        <v>0</v>
      </c>
      <c r="AQ18">
        <v>0</v>
      </c>
      <c r="AR18">
        <v>0</v>
      </c>
      <c r="AS18">
        <v>0</v>
      </c>
      <c r="AT18">
        <v>0</v>
      </c>
      <c r="AU18">
        <v>0</v>
      </c>
      <c r="AV18" t="s">
        <v>139</v>
      </c>
      <c r="AW18" t="s">
        <v>125</v>
      </c>
      <c r="AX18">
        <v>200</v>
      </c>
      <c r="AY18" t="s">
        <v>88</v>
      </c>
      <c r="AZ18" t="s">
        <v>88</v>
      </c>
      <c r="BA18" t="s">
        <v>88</v>
      </c>
      <c r="BB18" t="s">
        <v>88</v>
      </c>
      <c r="BC18" t="s">
        <v>88</v>
      </c>
      <c r="BD18" t="s">
        <v>77</v>
      </c>
      <c r="BE18" t="s">
        <v>88</v>
      </c>
      <c r="BF18" t="s">
        <v>88</v>
      </c>
      <c r="BG18" t="s">
        <v>88</v>
      </c>
      <c r="BH18" t="s">
        <v>88</v>
      </c>
      <c r="BI18" t="s">
        <v>100</v>
      </c>
      <c r="BJ18" t="s">
        <v>88</v>
      </c>
      <c r="BK18" t="s">
        <v>88</v>
      </c>
      <c r="BL18" t="s">
        <v>88</v>
      </c>
      <c r="BN18">
        <v>250</v>
      </c>
      <c r="BO18">
        <v>200</v>
      </c>
      <c r="BP18">
        <v>400</v>
      </c>
      <c r="BQ18">
        <v>350</v>
      </c>
      <c r="BR18" t="s">
        <v>77</v>
      </c>
      <c r="BS18" t="s">
        <v>88</v>
      </c>
      <c r="BT18">
        <v>1000</v>
      </c>
      <c r="BU18" t="s">
        <v>77</v>
      </c>
      <c r="BV18" t="s">
        <v>77</v>
      </c>
      <c r="BW18" t="s">
        <v>77</v>
      </c>
      <c r="BX18" t="s">
        <v>77</v>
      </c>
      <c r="BY18" t="s">
        <v>77</v>
      </c>
      <c r="BZ18" t="s">
        <v>77</v>
      </c>
      <c r="CA18" t="s">
        <v>88</v>
      </c>
      <c r="CB18" t="s">
        <v>184</v>
      </c>
      <c r="CC18">
        <v>0</v>
      </c>
      <c r="CD18">
        <v>0</v>
      </c>
      <c r="CE18">
        <v>0</v>
      </c>
      <c r="CF18">
        <v>0</v>
      </c>
      <c r="CG18">
        <v>0</v>
      </c>
      <c r="CH18">
        <v>1</v>
      </c>
      <c r="CI18">
        <v>0</v>
      </c>
      <c r="CJ18">
        <v>0</v>
      </c>
      <c r="CK18">
        <v>0</v>
      </c>
      <c r="CL18">
        <v>0</v>
      </c>
      <c r="CM18">
        <v>0</v>
      </c>
      <c r="CN18">
        <v>0</v>
      </c>
      <c r="CO18">
        <v>0</v>
      </c>
      <c r="CP18">
        <v>0</v>
      </c>
      <c r="CQ18" t="s">
        <v>627</v>
      </c>
      <c r="CR18">
        <v>1</v>
      </c>
      <c r="CS18">
        <v>0</v>
      </c>
      <c r="CT18">
        <v>0</v>
      </c>
      <c r="CU18">
        <v>0</v>
      </c>
      <c r="CV18">
        <v>0</v>
      </c>
      <c r="CW18">
        <v>0</v>
      </c>
      <c r="CX18">
        <v>1</v>
      </c>
      <c r="CY18">
        <v>0</v>
      </c>
      <c r="CZ18" s="308" t="s">
        <v>105</v>
      </c>
      <c r="DA18" t="s">
        <v>86</v>
      </c>
      <c r="DB18" t="s">
        <v>88</v>
      </c>
      <c r="DC18" t="s">
        <v>100</v>
      </c>
      <c r="DD18" t="s">
        <v>88</v>
      </c>
      <c r="DE18" t="s">
        <v>80</v>
      </c>
      <c r="DF18" t="s">
        <v>137</v>
      </c>
      <c r="DG18" t="s">
        <v>81</v>
      </c>
      <c r="DH18" t="s">
        <v>137</v>
      </c>
      <c r="DK18" t="s">
        <v>88</v>
      </c>
      <c r="DL18" t="s">
        <v>184</v>
      </c>
      <c r="DM18">
        <v>0</v>
      </c>
      <c r="DN18">
        <v>0</v>
      </c>
      <c r="DO18">
        <v>0</v>
      </c>
      <c r="DP18">
        <v>0</v>
      </c>
      <c r="DQ18">
        <v>1</v>
      </c>
      <c r="DR18">
        <v>0</v>
      </c>
      <c r="DS18">
        <v>0</v>
      </c>
      <c r="DT18">
        <v>0</v>
      </c>
      <c r="DU18">
        <v>0</v>
      </c>
      <c r="DV18">
        <v>0</v>
      </c>
      <c r="DW18">
        <v>0</v>
      </c>
      <c r="DX18">
        <v>0</v>
      </c>
      <c r="DY18">
        <v>0</v>
      </c>
      <c r="DZ18" t="s">
        <v>77</v>
      </c>
      <c r="EA18" t="s">
        <v>1283</v>
      </c>
      <c r="EB18">
        <v>1</v>
      </c>
      <c r="EC18">
        <v>0</v>
      </c>
      <c r="ED18">
        <v>0</v>
      </c>
      <c r="EE18">
        <v>0</v>
      </c>
      <c r="EF18">
        <v>1</v>
      </c>
      <c r="EG18">
        <v>0</v>
      </c>
      <c r="EH18">
        <v>0</v>
      </c>
      <c r="EI18">
        <v>0</v>
      </c>
      <c r="EJ18">
        <v>0</v>
      </c>
      <c r="EK18">
        <v>0</v>
      </c>
      <c r="EL18">
        <v>0</v>
      </c>
      <c r="EM18" s="308" t="s">
        <v>105</v>
      </c>
      <c r="EN18" t="s">
        <v>86</v>
      </c>
      <c r="EO18" t="s">
        <v>88</v>
      </c>
      <c r="EP18" t="s">
        <v>100</v>
      </c>
      <c r="EQ18" t="s">
        <v>88</v>
      </c>
      <c r="ER18" t="s">
        <v>80</v>
      </c>
      <c r="ES18" t="s">
        <v>137</v>
      </c>
      <c r="ET18" t="s">
        <v>81</v>
      </c>
      <c r="EU18" t="s">
        <v>137</v>
      </c>
      <c r="EW18" t="s">
        <v>77</v>
      </c>
      <c r="EX18" s="308" t="s">
        <v>105</v>
      </c>
      <c r="EY18" t="s">
        <v>88</v>
      </c>
      <c r="EZ18" t="s">
        <v>193</v>
      </c>
      <c r="FA18">
        <v>0</v>
      </c>
      <c r="FB18">
        <v>1</v>
      </c>
      <c r="FC18">
        <v>0</v>
      </c>
      <c r="FD18">
        <v>0</v>
      </c>
      <c r="FE18">
        <v>0</v>
      </c>
      <c r="FF18">
        <v>0</v>
      </c>
      <c r="FG18" t="s">
        <v>77</v>
      </c>
      <c r="FH18" t="s">
        <v>177</v>
      </c>
      <c r="FI18">
        <v>1</v>
      </c>
      <c r="FJ18">
        <v>0</v>
      </c>
      <c r="FK18">
        <v>0</v>
      </c>
      <c r="FL18">
        <v>0</v>
      </c>
      <c r="FM18">
        <v>0</v>
      </c>
      <c r="FN18">
        <v>0</v>
      </c>
      <c r="FO18">
        <v>0</v>
      </c>
      <c r="FP18">
        <v>0</v>
      </c>
      <c r="FQ18" t="s">
        <v>77</v>
      </c>
      <c r="FR18" t="s">
        <v>88</v>
      </c>
      <c r="FS18" t="s">
        <v>77</v>
      </c>
      <c r="FT18" t="s">
        <v>140</v>
      </c>
      <c r="FU18">
        <v>1</v>
      </c>
      <c r="FV18">
        <v>0</v>
      </c>
      <c r="FW18">
        <v>0</v>
      </c>
      <c r="FX18">
        <v>0</v>
      </c>
      <c r="FY18" t="s">
        <v>77</v>
      </c>
      <c r="FZ18" t="s">
        <v>77</v>
      </c>
      <c r="GA18" t="s">
        <v>77</v>
      </c>
      <c r="GB18" t="s">
        <v>77</v>
      </c>
      <c r="GC18" t="s">
        <v>77</v>
      </c>
      <c r="GD18" t="s">
        <v>77</v>
      </c>
      <c r="GE18" t="s">
        <v>77</v>
      </c>
      <c r="GF18" t="s">
        <v>77</v>
      </c>
      <c r="GG18" t="s">
        <v>77</v>
      </c>
      <c r="GH18" t="s">
        <v>77</v>
      </c>
      <c r="GI18" t="s">
        <v>77</v>
      </c>
      <c r="GJ18" t="s">
        <v>77</v>
      </c>
      <c r="GK18" t="s">
        <v>77</v>
      </c>
      <c r="GL18" t="s">
        <v>77</v>
      </c>
      <c r="GM18" t="s">
        <v>77</v>
      </c>
      <c r="GN18" t="s">
        <v>77</v>
      </c>
      <c r="GO18" t="s">
        <v>77</v>
      </c>
      <c r="GP18" t="s">
        <v>77</v>
      </c>
      <c r="GQ18" t="s">
        <v>77</v>
      </c>
      <c r="GR18" t="s">
        <v>77</v>
      </c>
      <c r="GS18" t="s">
        <v>77</v>
      </c>
      <c r="GT18" t="s">
        <v>77</v>
      </c>
      <c r="GU18" t="s">
        <v>77</v>
      </c>
      <c r="GV18" t="s">
        <v>77</v>
      </c>
      <c r="GW18" t="s">
        <v>77</v>
      </c>
      <c r="GX18" t="s">
        <v>77</v>
      </c>
      <c r="GY18" t="s">
        <v>77</v>
      </c>
      <c r="GZ18" t="s">
        <v>77</v>
      </c>
      <c r="HA18" t="s">
        <v>77</v>
      </c>
      <c r="HB18" t="s">
        <v>77</v>
      </c>
      <c r="HC18" t="s">
        <v>77</v>
      </c>
      <c r="HD18" t="s">
        <v>77</v>
      </c>
      <c r="HE18" t="s">
        <v>77</v>
      </c>
      <c r="HF18" t="s">
        <v>77</v>
      </c>
      <c r="HG18" t="s">
        <v>77</v>
      </c>
      <c r="HH18" t="s">
        <v>77</v>
      </c>
      <c r="HI18" t="s">
        <v>77</v>
      </c>
      <c r="HJ18" t="s">
        <v>77</v>
      </c>
      <c r="HK18" t="s">
        <v>77</v>
      </c>
      <c r="HL18" t="s">
        <v>77</v>
      </c>
      <c r="HM18" t="s">
        <v>77</v>
      </c>
      <c r="HN18" t="s">
        <v>77</v>
      </c>
      <c r="HO18" t="s">
        <v>77</v>
      </c>
      <c r="HP18" t="s">
        <v>77</v>
      </c>
      <c r="HQ18" t="s">
        <v>77</v>
      </c>
      <c r="HR18" t="s">
        <v>77</v>
      </c>
      <c r="HS18" t="s">
        <v>77</v>
      </c>
      <c r="HT18" t="s">
        <v>77</v>
      </c>
      <c r="HU18" t="s">
        <v>77</v>
      </c>
      <c r="HV18" t="s">
        <v>77</v>
      </c>
      <c r="HW18" t="s">
        <v>77</v>
      </c>
      <c r="HX18" t="s">
        <v>77</v>
      </c>
      <c r="HZ18" t="s">
        <v>105</v>
      </c>
      <c r="IA18" s="376" t="s">
        <v>77</v>
      </c>
      <c r="IB18" t="s">
        <v>77</v>
      </c>
      <c r="IC18" t="s">
        <v>77</v>
      </c>
      <c r="ID18" t="s">
        <v>77</v>
      </c>
      <c r="IE18" t="s">
        <v>77</v>
      </c>
      <c r="IF18" t="s">
        <v>77</v>
      </c>
      <c r="IG18" t="s">
        <v>77</v>
      </c>
      <c r="IH18" t="s">
        <v>77</v>
      </c>
      <c r="II18" t="s">
        <v>77</v>
      </c>
      <c r="IJ18" t="s">
        <v>77</v>
      </c>
      <c r="IK18" t="s">
        <v>77</v>
      </c>
      <c r="IL18" t="s">
        <v>77</v>
      </c>
      <c r="IM18" t="s">
        <v>77</v>
      </c>
      <c r="IN18" t="s">
        <v>77</v>
      </c>
      <c r="IO18" t="s">
        <v>77</v>
      </c>
      <c r="IP18" t="s">
        <v>77</v>
      </c>
      <c r="IQ18" t="s">
        <v>77</v>
      </c>
      <c r="IR18" t="s">
        <v>77</v>
      </c>
      <c r="IS18" t="s">
        <v>77</v>
      </c>
      <c r="IT18" t="s">
        <v>77</v>
      </c>
      <c r="IU18" t="s">
        <v>77</v>
      </c>
      <c r="IV18" t="s">
        <v>77</v>
      </c>
      <c r="IW18" t="s">
        <v>77</v>
      </c>
      <c r="IX18" t="s">
        <v>77</v>
      </c>
      <c r="IY18" t="s">
        <v>77</v>
      </c>
      <c r="IZ18" t="s">
        <v>77</v>
      </c>
      <c r="JA18" t="s">
        <v>77</v>
      </c>
      <c r="JB18" t="s">
        <v>77</v>
      </c>
      <c r="JC18" t="s">
        <v>77</v>
      </c>
      <c r="JD18" t="s">
        <v>77</v>
      </c>
      <c r="JE18" t="s">
        <v>77</v>
      </c>
      <c r="JF18" t="s">
        <v>77</v>
      </c>
      <c r="JG18" t="s">
        <v>77</v>
      </c>
      <c r="JH18" t="s">
        <v>77</v>
      </c>
      <c r="JI18" t="s">
        <v>77</v>
      </c>
      <c r="JJ18" t="s">
        <v>77</v>
      </c>
      <c r="JK18" t="s">
        <v>77</v>
      </c>
      <c r="JL18" t="s">
        <v>77</v>
      </c>
      <c r="JM18" t="s">
        <v>77</v>
      </c>
      <c r="JN18" t="s">
        <v>77</v>
      </c>
      <c r="JO18" t="s">
        <v>77</v>
      </c>
      <c r="JP18" t="s">
        <v>77</v>
      </c>
      <c r="JQ18" t="s">
        <v>77</v>
      </c>
      <c r="JR18" t="s">
        <v>77</v>
      </c>
      <c r="JS18" t="s">
        <v>77</v>
      </c>
      <c r="JT18" t="s">
        <v>77</v>
      </c>
      <c r="JU18" t="s">
        <v>77</v>
      </c>
      <c r="JV18" t="s">
        <v>77</v>
      </c>
      <c r="JW18" t="s">
        <v>77</v>
      </c>
      <c r="JX18" t="s">
        <v>77</v>
      </c>
      <c r="JY18" t="s">
        <v>77</v>
      </c>
      <c r="JZ18" t="s">
        <v>77</v>
      </c>
      <c r="KA18" t="s">
        <v>77</v>
      </c>
      <c r="KB18" t="s">
        <v>77</v>
      </c>
      <c r="KC18" t="s">
        <v>77</v>
      </c>
      <c r="KD18" t="s">
        <v>77</v>
      </c>
      <c r="KE18" t="s">
        <v>77</v>
      </c>
      <c r="KF18" t="s">
        <v>77</v>
      </c>
      <c r="KG18" t="s">
        <v>77</v>
      </c>
      <c r="KH18" t="s">
        <v>77</v>
      </c>
      <c r="KI18" t="s">
        <v>77</v>
      </c>
      <c r="KJ18" t="s">
        <v>77</v>
      </c>
      <c r="KK18" t="s">
        <v>77</v>
      </c>
      <c r="KL18" t="s">
        <v>77</v>
      </c>
      <c r="KM18" t="s">
        <v>77</v>
      </c>
      <c r="KN18" t="s">
        <v>77</v>
      </c>
      <c r="KO18" t="s">
        <v>77</v>
      </c>
      <c r="KP18" t="s">
        <v>77</v>
      </c>
      <c r="KQ18" t="s">
        <v>77</v>
      </c>
      <c r="KR18" t="s">
        <v>77</v>
      </c>
      <c r="KS18" t="s">
        <v>77</v>
      </c>
      <c r="KT18" t="s">
        <v>77</v>
      </c>
      <c r="KU18" t="s">
        <v>77</v>
      </c>
      <c r="KV18" t="s">
        <v>77</v>
      </c>
      <c r="KW18" t="s">
        <v>77</v>
      </c>
      <c r="KX18" t="s">
        <v>77</v>
      </c>
      <c r="KY18" t="s">
        <v>77</v>
      </c>
      <c r="KZ18" t="s">
        <v>77</v>
      </c>
      <c r="LA18" t="s">
        <v>77</v>
      </c>
      <c r="LB18" t="s">
        <v>77</v>
      </c>
      <c r="LC18" t="s">
        <v>77</v>
      </c>
      <c r="LD18" t="s">
        <v>77</v>
      </c>
      <c r="LE18" t="s">
        <v>77</v>
      </c>
      <c r="LF18" t="s">
        <v>77</v>
      </c>
      <c r="LG18" t="s">
        <v>77</v>
      </c>
      <c r="LH18" t="s">
        <v>77</v>
      </c>
      <c r="LI18" t="s">
        <v>77</v>
      </c>
      <c r="LJ18" t="s">
        <v>77</v>
      </c>
      <c r="LK18" t="s">
        <v>77</v>
      </c>
      <c r="LL18" t="s">
        <v>77</v>
      </c>
      <c r="LM18" t="s">
        <v>77</v>
      </c>
      <c r="LN18" t="s">
        <v>77</v>
      </c>
      <c r="LO18" t="s">
        <v>77</v>
      </c>
      <c r="LP18" t="s">
        <v>77</v>
      </c>
      <c r="LQ18" t="s">
        <v>77</v>
      </c>
      <c r="LR18" t="s">
        <v>77</v>
      </c>
      <c r="LS18" t="s">
        <v>77</v>
      </c>
      <c r="LT18" t="s">
        <v>77</v>
      </c>
      <c r="LU18" t="s">
        <v>77</v>
      </c>
      <c r="LV18" t="s">
        <v>77</v>
      </c>
      <c r="LW18" t="s">
        <v>77</v>
      </c>
      <c r="LX18" t="s">
        <v>77</v>
      </c>
      <c r="LY18" t="s">
        <v>77</v>
      </c>
      <c r="LZ18" t="s">
        <v>77</v>
      </c>
      <c r="MA18" t="s">
        <v>77</v>
      </c>
      <c r="MB18" t="s">
        <v>77</v>
      </c>
      <c r="MC18" t="s">
        <v>77</v>
      </c>
      <c r="MD18" t="s">
        <v>77</v>
      </c>
      <c r="ME18" t="s">
        <v>77</v>
      </c>
      <c r="MF18" t="s">
        <v>77</v>
      </c>
      <c r="MG18" t="s">
        <v>77</v>
      </c>
      <c r="MH18" t="s">
        <v>77</v>
      </c>
      <c r="MI18" t="s">
        <v>77</v>
      </c>
      <c r="MJ18" t="s">
        <v>77</v>
      </c>
      <c r="MK18" t="s">
        <v>77</v>
      </c>
      <c r="ML18" t="s">
        <v>77</v>
      </c>
      <c r="MM18" t="s">
        <v>77</v>
      </c>
      <c r="MN18" t="s">
        <v>77</v>
      </c>
      <c r="MO18" t="s">
        <v>77</v>
      </c>
      <c r="MP18" t="s">
        <v>77</v>
      </c>
      <c r="MQ18" t="s">
        <v>77</v>
      </c>
      <c r="MR18" t="s">
        <v>77</v>
      </c>
      <c r="MS18" t="s">
        <v>77</v>
      </c>
      <c r="MT18" t="s">
        <v>77</v>
      </c>
      <c r="MU18" t="s">
        <v>77</v>
      </c>
      <c r="MV18" t="s">
        <v>77</v>
      </c>
      <c r="MW18" t="s">
        <v>77</v>
      </c>
      <c r="MX18" t="s">
        <v>77</v>
      </c>
      <c r="MY18" t="s">
        <v>77</v>
      </c>
      <c r="MZ18" t="s">
        <v>77</v>
      </c>
      <c r="NA18" t="s">
        <v>77</v>
      </c>
      <c r="NB18" t="s">
        <v>77</v>
      </c>
      <c r="NC18" t="s">
        <v>77</v>
      </c>
      <c r="ND18" t="s">
        <v>77</v>
      </c>
      <c r="NE18" t="s">
        <v>77</v>
      </c>
      <c r="NF18" t="s">
        <v>77</v>
      </c>
      <c r="NG18" t="s">
        <v>77</v>
      </c>
      <c r="NH18" t="s">
        <v>77</v>
      </c>
      <c r="NI18" t="s">
        <v>77</v>
      </c>
      <c r="NJ18" t="s">
        <v>77</v>
      </c>
      <c r="NK18" t="s">
        <v>77</v>
      </c>
      <c r="NL18" t="s">
        <v>77</v>
      </c>
      <c r="NM18" t="s">
        <v>77</v>
      </c>
      <c r="NN18" t="s">
        <v>77</v>
      </c>
      <c r="NO18" t="s">
        <v>77</v>
      </c>
      <c r="NP18" t="s">
        <v>77</v>
      </c>
      <c r="NQ18" t="s">
        <v>77</v>
      </c>
      <c r="NR18" t="s">
        <v>77</v>
      </c>
      <c r="NS18" t="s">
        <v>77</v>
      </c>
      <c r="NT18" t="s">
        <v>77</v>
      </c>
      <c r="NU18" t="s">
        <v>77</v>
      </c>
      <c r="NV18" t="s">
        <v>77</v>
      </c>
      <c r="NW18" t="s">
        <v>77</v>
      </c>
      <c r="NX18" t="s">
        <v>77</v>
      </c>
      <c r="NY18" t="s">
        <v>77</v>
      </c>
      <c r="NZ18" t="s">
        <v>77</v>
      </c>
      <c r="OA18" t="s">
        <v>77</v>
      </c>
      <c r="OB18" t="s">
        <v>77</v>
      </c>
      <c r="OC18" t="s">
        <v>77</v>
      </c>
      <c r="OD18" t="s">
        <v>77</v>
      </c>
      <c r="OE18" t="s">
        <v>77</v>
      </c>
      <c r="OF18" t="s">
        <v>77</v>
      </c>
      <c r="OG18" t="s">
        <v>77</v>
      </c>
      <c r="OH18" t="s">
        <v>77</v>
      </c>
      <c r="OI18" t="s">
        <v>77</v>
      </c>
      <c r="OJ18" t="s">
        <v>77</v>
      </c>
      <c r="OK18" t="s">
        <v>77</v>
      </c>
      <c r="OL18" t="s">
        <v>77</v>
      </c>
      <c r="OM18" t="s">
        <v>77</v>
      </c>
      <c r="ON18" t="s">
        <v>77</v>
      </c>
      <c r="OO18" t="s">
        <v>77</v>
      </c>
      <c r="OP18" t="s">
        <v>77</v>
      </c>
      <c r="OQ18" t="s">
        <v>77</v>
      </c>
      <c r="OR18" t="s">
        <v>77</v>
      </c>
      <c r="OS18" t="s">
        <v>77</v>
      </c>
      <c r="OT18" t="s">
        <v>77</v>
      </c>
      <c r="OU18" t="s">
        <v>77</v>
      </c>
      <c r="OV18" t="s">
        <v>77</v>
      </c>
      <c r="OW18" t="s">
        <v>77</v>
      </c>
      <c r="OX18" t="s">
        <v>77</v>
      </c>
      <c r="OY18" t="s">
        <v>77</v>
      </c>
      <c r="OZ18" t="s">
        <v>77</v>
      </c>
      <c r="PA18" t="s">
        <v>77</v>
      </c>
      <c r="PB18" t="s">
        <v>77</v>
      </c>
      <c r="PC18" t="s">
        <v>77</v>
      </c>
      <c r="PD18" t="s">
        <v>77</v>
      </c>
      <c r="PE18" t="s">
        <v>77</v>
      </c>
      <c r="PF18" t="s">
        <v>77</v>
      </c>
      <c r="PG18" t="s">
        <v>77</v>
      </c>
      <c r="PH18" t="s">
        <v>77</v>
      </c>
      <c r="PI18" t="s">
        <v>77</v>
      </c>
      <c r="PJ18" t="s">
        <v>77</v>
      </c>
      <c r="PK18" t="s">
        <v>77</v>
      </c>
      <c r="PL18" t="s">
        <v>77</v>
      </c>
      <c r="PM18" t="s">
        <v>77</v>
      </c>
      <c r="PN18" t="s">
        <v>77</v>
      </c>
      <c r="PO18" t="s">
        <v>77</v>
      </c>
      <c r="PP18" t="s">
        <v>77</v>
      </c>
      <c r="PQ18" t="s">
        <v>77</v>
      </c>
      <c r="PR18" t="s">
        <v>77</v>
      </c>
      <c r="PS18" t="s">
        <v>77</v>
      </c>
      <c r="PT18" t="s">
        <v>77</v>
      </c>
      <c r="PU18" t="s">
        <v>77</v>
      </c>
      <c r="PV18" t="s">
        <v>77</v>
      </c>
      <c r="PW18" t="s">
        <v>77</v>
      </c>
      <c r="PX18" t="s">
        <v>77</v>
      </c>
      <c r="PY18" t="s">
        <v>77</v>
      </c>
      <c r="PZ18" t="s">
        <v>77</v>
      </c>
      <c r="QA18" t="s">
        <v>77</v>
      </c>
      <c r="QB18" t="s">
        <v>77</v>
      </c>
      <c r="QC18" t="s">
        <v>77</v>
      </c>
      <c r="QD18" t="s">
        <v>77</v>
      </c>
      <c r="QE18" t="s">
        <v>77</v>
      </c>
      <c r="QF18" t="s">
        <v>77</v>
      </c>
      <c r="QG18" t="s">
        <v>77</v>
      </c>
      <c r="QH18">
        <v>0</v>
      </c>
      <c r="QI18">
        <v>0</v>
      </c>
      <c r="QJ18">
        <v>0</v>
      </c>
      <c r="QK18">
        <v>0</v>
      </c>
      <c r="QL18">
        <v>0</v>
      </c>
      <c r="QM18" t="s">
        <v>77</v>
      </c>
      <c r="QN18" t="s">
        <v>77</v>
      </c>
      <c r="QO18">
        <v>237409987</v>
      </c>
      <c r="QQ18">
        <v>44530.680011574077</v>
      </c>
      <c r="QR18" t="s">
        <v>77</v>
      </c>
      <c r="QS18" t="s">
        <v>77</v>
      </c>
      <c r="QT18" t="s">
        <v>101</v>
      </c>
      <c r="QU18" t="s">
        <v>102</v>
      </c>
      <c r="QV18" t="s">
        <v>77</v>
      </c>
      <c r="QW18">
        <v>17</v>
      </c>
      <c r="QX18" s="375" t="str">
        <f t="shared" si="8"/>
        <v/>
      </c>
      <c r="QY18" s="375" t="str">
        <f t="shared" si="1"/>
        <v/>
      </c>
      <c r="QZ18" s="375" t="str">
        <f t="shared" si="2"/>
        <v/>
      </c>
      <c r="RA18" s="375" t="str">
        <f t="shared" si="3"/>
        <v/>
      </c>
      <c r="RB18" s="375" t="str">
        <f t="shared" si="4"/>
        <v/>
      </c>
      <c r="RC18" s="375" t="str">
        <f t="shared" si="5"/>
        <v/>
      </c>
      <c r="RD18" s="375" t="str">
        <f t="shared" si="6"/>
        <v/>
      </c>
      <c r="RE18" s="313" t="str">
        <f t="shared" si="7"/>
        <v/>
      </c>
      <c r="RF18" t="s">
        <v>105</v>
      </c>
    </row>
    <row r="19" spans="1:474">
      <c r="A19" t="s">
        <v>845</v>
      </c>
      <c r="B19" s="272">
        <v>44530</v>
      </c>
      <c r="C19" t="s">
        <v>103</v>
      </c>
      <c r="D19" t="s">
        <v>104</v>
      </c>
      <c r="E19" t="s">
        <v>105</v>
      </c>
      <c r="F19" t="s">
        <v>106</v>
      </c>
      <c r="G19" t="s">
        <v>106</v>
      </c>
      <c r="H19" t="s">
        <v>99</v>
      </c>
      <c r="I19" t="s">
        <v>99</v>
      </c>
      <c r="J19" t="s">
        <v>108</v>
      </c>
      <c r="K19" t="s">
        <v>77</v>
      </c>
      <c r="L19" t="s">
        <v>109</v>
      </c>
      <c r="M19" t="s">
        <v>109</v>
      </c>
      <c r="N19" t="s">
        <v>109</v>
      </c>
      <c r="O19" t="s">
        <v>86</v>
      </c>
      <c r="P19" t="s">
        <v>120</v>
      </c>
      <c r="Q19" t="s">
        <v>89</v>
      </c>
      <c r="R19" t="s">
        <v>121</v>
      </c>
      <c r="S19" s="239">
        <v>100</v>
      </c>
      <c r="T19" s="239">
        <v>134.61538461538399</v>
      </c>
      <c r="U19" s="239">
        <v>86.956521739130395</v>
      </c>
      <c r="V19" s="239">
        <v>137.93103448275801</v>
      </c>
      <c r="W19" s="239">
        <v>208.333333333333</v>
      </c>
      <c r="X19" t="s">
        <v>77</v>
      </c>
      <c r="Y19">
        <v>1000</v>
      </c>
      <c r="Z19" t="s">
        <v>77</v>
      </c>
      <c r="AA19" t="s">
        <v>77</v>
      </c>
      <c r="AB19" t="s">
        <v>77</v>
      </c>
      <c r="AC19" t="s">
        <v>77</v>
      </c>
      <c r="AD19" t="s">
        <v>77</v>
      </c>
      <c r="AE19" t="s">
        <v>77</v>
      </c>
      <c r="AF19" t="s">
        <v>77</v>
      </c>
      <c r="AG19" t="s">
        <v>77</v>
      </c>
      <c r="AH19" t="s">
        <v>77</v>
      </c>
      <c r="AI19" t="s">
        <v>77</v>
      </c>
      <c r="AJ19" t="s">
        <v>77</v>
      </c>
      <c r="AK19" t="s">
        <v>123</v>
      </c>
      <c r="AL19">
        <v>1</v>
      </c>
      <c r="AM19">
        <v>0</v>
      </c>
      <c r="AN19">
        <v>0</v>
      </c>
      <c r="AO19">
        <v>0</v>
      </c>
      <c r="AP19">
        <v>0</v>
      </c>
      <c r="AQ19">
        <v>0</v>
      </c>
      <c r="AR19">
        <v>0</v>
      </c>
      <c r="AS19">
        <v>0</v>
      </c>
      <c r="AT19">
        <v>0</v>
      </c>
      <c r="AU19">
        <v>0</v>
      </c>
      <c r="AV19" t="s">
        <v>130</v>
      </c>
      <c r="AW19" t="s">
        <v>125</v>
      </c>
      <c r="AX19">
        <v>200</v>
      </c>
      <c r="AY19" t="s">
        <v>88</v>
      </c>
      <c r="AZ19" t="s">
        <v>88</v>
      </c>
      <c r="BA19" t="s">
        <v>88</v>
      </c>
      <c r="BB19" t="s">
        <v>88</v>
      </c>
      <c r="BC19" t="s">
        <v>88</v>
      </c>
      <c r="BD19" t="s">
        <v>77</v>
      </c>
      <c r="BE19" t="s">
        <v>88</v>
      </c>
      <c r="BF19" t="s">
        <v>77</v>
      </c>
      <c r="BG19" t="s">
        <v>77</v>
      </c>
      <c r="BH19" t="s">
        <v>77</v>
      </c>
      <c r="BI19" t="s">
        <v>77</v>
      </c>
      <c r="BJ19" t="s">
        <v>77</v>
      </c>
      <c r="BK19" t="s">
        <v>77</v>
      </c>
      <c r="BL19" t="s">
        <v>77</v>
      </c>
      <c r="BN19">
        <v>350</v>
      </c>
      <c r="BO19">
        <v>200</v>
      </c>
      <c r="BP19">
        <v>400</v>
      </c>
      <c r="BQ19">
        <v>500</v>
      </c>
      <c r="BR19" t="s">
        <v>77</v>
      </c>
      <c r="BS19" t="s">
        <v>88</v>
      </c>
      <c r="BT19">
        <v>1000</v>
      </c>
      <c r="BU19" t="s">
        <v>77</v>
      </c>
      <c r="BV19" t="s">
        <v>77</v>
      </c>
      <c r="BW19" t="s">
        <v>77</v>
      </c>
      <c r="BX19" t="s">
        <v>77</v>
      </c>
      <c r="BY19" t="s">
        <v>77</v>
      </c>
      <c r="BZ19" t="s">
        <v>77</v>
      </c>
      <c r="CA19" t="s">
        <v>88</v>
      </c>
      <c r="CB19" t="s">
        <v>573</v>
      </c>
      <c r="CC19">
        <v>0</v>
      </c>
      <c r="CD19">
        <v>0</v>
      </c>
      <c r="CE19">
        <v>0</v>
      </c>
      <c r="CF19">
        <v>0</v>
      </c>
      <c r="CG19">
        <v>0</v>
      </c>
      <c r="CH19">
        <v>0</v>
      </c>
      <c r="CI19">
        <v>0</v>
      </c>
      <c r="CJ19">
        <v>1</v>
      </c>
      <c r="CK19">
        <v>0</v>
      </c>
      <c r="CL19">
        <v>0</v>
      </c>
      <c r="CM19">
        <v>0</v>
      </c>
      <c r="CN19">
        <v>0</v>
      </c>
      <c r="CO19">
        <v>0</v>
      </c>
      <c r="CP19">
        <v>0</v>
      </c>
      <c r="CQ19" t="s">
        <v>178</v>
      </c>
      <c r="CR19">
        <v>1</v>
      </c>
      <c r="CS19">
        <v>1</v>
      </c>
      <c r="CT19">
        <v>1</v>
      </c>
      <c r="CU19">
        <v>0</v>
      </c>
      <c r="CV19">
        <v>0</v>
      </c>
      <c r="CW19">
        <v>0</v>
      </c>
      <c r="CX19">
        <v>0</v>
      </c>
      <c r="CY19">
        <v>0</v>
      </c>
      <c r="CZ19" s="308" t="s">
        <v>105</v>
      </c>
      <c r="DA19" t="s">
        <v>86</v>
      </c>
      <c r="DB19" t="s">
        <v>88</v>
      </c>
      <c r="DC19" t="s">
        <v>88</v>
      </c>
      <c r="DD19" t="s">
        <v>88</v>
      </c>
      <c r="DE19" t="s">
        <v>80</v>
      </c>
      <c r="DF19" t="s">
        <v>137</v>
      </c>
      <c r="DG19" t="s">
        <v>175</v>
      </c>
      <c r="DH19" t="s">
        <v>137</v>
      </c>
      <c r="DK19" t="s">
        <v>77</v>
      </c>
      <c r="DL19" t="s">
        <v>77</v>
      </c>
      <c r="DM19" t="s">
        <v>77</v>
      </c>
      <c r="DN19" t="s">
        <v>77</v>
      </c>
      <c r="DO19" t="s">
        <v>77</v>
      </c>
      <c r="DP19" t="s">
        <v>77</v>
      </c>
      <c r="DQ19" t="s">
        <v>77</v>
      </c>
      <c r="DR19" t="s">
        <v>77</v>
      </c>
      <c r="DS19" t="s">
        <v>77</v>
      </c>
      <c r="DT19" t="s">
        <v>77</v>
      </c>
      <c r="DU19" t="s">
        <v>77</v>
      </c>
      <c r="DV19" t="s">
        <v>77</v>
      </c>
      <c r="DW19" t="s">
        <v>77</v>
      </c>
      <c r="DX19" t="s">
        <v>77</v>
      </c>
      <c r="DY19" t="s">
        <v>77</v>
      </c>
      <c r="DZ19" t="s">
        <v>77</v>
      </c>
      <c r="EA19" t="s">
        <v>77</v>
      </c>
      <c r="EB19" t="s">
        <v>77</v>
      </c>
      <c r="EC19" t="s">
        <v>77</v>
      </c>
      <c r="ED19" t="s">
        <v>77</v>
      </c>
      <c r="EE19" t="s">
        <v>77</v>
      </c>
      <c r="EF19" t="s">
        <v>77</v>
      </c>
      <c r="EG19" t="s">
        <v>77</v>
      </c>
      <c r="EH19" t="s">
        <v>77</v>
      </c>
      <c r="EI19" t="s">
        <v>77</v>
      </c>
      <c r="EJ19" t="s">
        <v>77</v>
      </c>
      <c r="EK19" t="s">
        <v>77</v>
      </c>
      <c r="EL19" t="s">
        <v>77</v>
      </c>
      <c r="EM19" s="308" t="s">
        <v>105</v>
      </c>
      <c r="EN19" t="s">
        <v>86</v>
      </c>
      <c r="EO19" t="s">
        <v>77</v>
      </c>
      <c r="EP19" t="s">
        <v>77</v>
      </c>
      <c r="EQ19" t="s">
        <v>77</v>
      </c>
      <c r="ER19" t="s">
        <v>77</v>
      </c>
      <c r="ES19" t="s">
        <v>77</v>
      </c>
      <c r="ET19" t="s">
        <v>77</v>
      </c>
      <c r="EU19" t="s">
        <v>77</v>
      </c>
      <c r="EW19" t="s">
        <v>77</v>
      </c>
      <c r="EX19" s="308" t="s">
        <v>105</v>
      </c>
      <c r="EY19" t="s">
        <v>88</v>
      </c>
      <c r="EZ19" t="s">
        <v>602</v>
      </c>
      <c r="FA19">
        <v>1</v>
      </c>
      <c r="FB19">
        <v>1</v>
      </c>
      <c r="FC19">
        <v>0</v>
      </c>
      <c r="FD19">
        <v>0</v>
      </c>
      <c r="FE19">
        <v>0</v>
      </c>
      <c r="FF19">
        <v>0</v>
      </c>
      <c r="FG19" t="s">
        <v>77</v>
      </c>
      <c r="FH19" t="s">
        <v>177</v>
      </c>
      <c r="FI19">
        <v>1</v>
      </c>
      <c r="FJ19">
        <v>0</v>
      </c>
      <c r="FK19">
        <v>0</v>
      </c>
      <c r="FL19">
        <v>0</v>
      </c>
      <c r="FM19">
        <v>0</v>
      </c>
      <c r="FN19">
        <v>0</v>
      </c>
      <c r="FO19">
        <v>0</v>
      </c>
      <c r="FP19">
        <v>0</v>
      </c>
      <c r="FQ19" t="s">
        <v>77</v>
      </c>
      <c r="FR19" t="s">
        <v>88</v>
      </c>
      <c r="FS19" t="s">
        <v>77</v>
      </c>
      <c r="FT19" t="s">
        <v>140</v>
      </c>
      <c r="FU19">
        <v>1</v>
      </c>
      <c r="FV19">
        <v>0</v>
      </c>
      <c r="FW19">
        <v>0</v>
      </c>
      <c r="FX19">
        <v>0</v>
      </c>
      <c r="FY19" t="s">
        <v>77</v>
      </c>
      <c r="FZ19" t="s">
        <v>77</v>
      </c>
      <c r="GA19" t="s">
        <v>77</v>
      </c>
      <c r="GB19" t="s">
        <v>77</v>
      </c>
      <c r="GC19" t="s">
        <v>77</v>
      </c>
      <c r="GD19" t="s">
        <v>77</v>
      </c>
      <c r="GE19" t="s">
        <v>77</v>
      </c>
      <c r="GF19" t="s">
        <v>77</v>
      </c>
      <c r="GG19" t="s">
        <v>77</v>
      </c>
      <c r="GH19" t="s">
        <v>77</v>
      </c>
      <c r="GI19" t="s">
        <v>77</v>
      </c>
      <c r="GJ19" t="s">
        <v>77</v>
      </c>
      <c r="GK19" t="s">
        <v>77</v>
      </c>
      <c r="GL19" t="s">
        <v>77</v>
      </c>
      <c r="GM19" t="s">
        <v>77</v>
      </c>
      <c r="GN19" t="s">
        <v>77</v>
      </c>
      <c r="GO19" t="s">
        <v>77</v>
      </c>
      <c r="GP19" t="s">
        <v>77</v>
      </c>
      <c r="GQ19" t="s">
        <v>77</v>
      </c>
      <c r="GR19" t="s">
        <v>77</v>
      </c>
      <c r="GS19" t="s">
        <v>77</v>
      </c>
      <c r="GT19" t="s">
        <v>77</v>
      </c>
      <c r="GU19" t="s">
        <v>77</v>
      </c>
      <c r="GV19" t="s">
        <v>77</v>
      </c>
      <c r="GW19" t="s">
        <v>77</v>
      </c>
      <c r="GX19" t="s">
        <v>77</v>
      </c>
      <c r="GY19" t="s">
        <v>77</v>
      </c>
      <c r="GZ19" t="s">
        <v>77</v>
      </c>
      <c r="HA19" t="s">
        <v>77</v>
      </c>
      <c r="HB19" t="s">
        <v>77</v>
      </c>
      <c r="HC19" t="s">
        <v>77</v>
      </c>
      <c r="HD19" t="s">
        <v>77</v>
      </c>
      <c r="HE19" t="s">
        <v>77</v>
      </c>
      <c r="HF19" t="s">
        <v>77</v>
      </c>
      <c r="HG19" t="s">
        <v>77</v>
      </c>
      <c r="HH19" t="s">
        <v>77</v>
      </c>
      <c r="HI19" t="s">
        <v>77</v>
      </c>
      <c r="HJ19" t="s">
        <v>77</v>
      </c>
      <c r="HK19" t="s">
        <v>77</v>
      </c>
      <c r="HL19" t="s">
        <v>77</v>
      </c>
      <c r="HM19" t="s">
        <v>77</v>
      </c>
      <c r="HN19" t="s">
        <v>77</v>
      </c>
      <c r="HO19" t="s">
        <v>77</v>
      </c>
      <c r="HP19" t="s">
        <v>77</v>
      </c>
      <c r="HQ19" t="s">
        <v>77</v>
      </c>
      <c r="HR19" t="s">
        <v>77</v>
      </c>
      <c r="HS19" t="s">
        <v>77</v>
      </c>
      <c r="HT19" t="s">
        <v>77</v>
      </c>
      <c r="HU19" t="s">
        <v>77</v>
      </c>
      <c r="HV19" t="s">
        <v>77</v>
      </c>
      <c r="HW19" t="s">
        <v>77</v>
      </c>
      <c r="HX19" t="s">
        <v>77</v>
      </c>
      <c r="HZ19" t="s">
        <v>105</v>
      </c>
      <c r="IA19" s="376" t="s">
        <v>77</v>
      </c>
      <c r="IB19" t="s">
        <v>77</v>
      </c>
      <c r="IC19" t="s">
        <v>77</v>
      </c>
      <c r="ID19" t="s">
        <v>77</v>
      </c>
      <c r="IE19" t="s">
        <v>77</v>
      </c>
      <c r="IF19" t="s">
        <v>77</v>
      </c>
      <c r="IG19" t="s">
        <v>77</v>
      </c>
      <c r="IH19" t="s">
        <v>77</v>
      </c>
      <c r="II19" t="s">
        <v>77</v>
      </c>
      <c r="IJ19" t="s">
        <v>77</v>
      </c>
      <c r="IK19" t="s">
        <v>77</v>
      </c>
      <c r="IL19" t="s">
        <v>77</v>
      </c>
      <c r="IM19" t="s">
        <v>77</v>
      </c>
      <c r="IN19" t="s">
        <v>77</v>
      </c>
      <c r="IO19" t="s">
        <v>77</v>
      </c>
      <c r="IP19" t="s">
        <v>77</v>
      </c>
      <c r="IQ19" t="s">
        <v>77</v>
      </c>
      <c r="IR19" t="s">
        <v>77</v>
      </c>
      <c r="IS19" t="s">
        <v>77</v>
      </c>
      <c r="IT19" t="s">
        <v>77</v>
      </c>
      <c r="IU19" t="s">
        <v>77</v>
      </c>
      <c r="IV19" t="s">
        <v>77</v>
      </c>
      <c r="IW19" t="s">
        <v>77</v>
      </c>
      <c r="IX19" t="s">
        <v>77</v>
      </c>
      <c r="IY19" t="s">
        <v>77</v>
      </c>
      <c r="IZ19" t="s">
        <v>77</v>
      </c>
      <c r="JA19" t="s">
        <v>77</v>
      </c>
      <c r="JB19" t="s">
        <v>77</v>
      </c>
      <c r="JC19" t="s">
        <v>77</v>
      </c>
      <c r="JD19" t="s">
        <v>77</v>
      </c>
      <c r="JE19" t="s">
        <v>77</v>
      </c>
      <c r="JF19" t="s">
        <v>77</v>
      </c>
      <c r="JG19" t="s">
        <v>77</v>
      </c>
      <c r="JH19" t="s">
        <v>77</v>
      </c>
      <c r="JI19" t="s">
        <v>77</v>
      </c>
      <c r="JJ19" t="s">
        <v>77</v>
      </c>
      <c r="JK19" t="s">
        <v>77</v>
      </c>
      <c r="JL19" t="s">
        <v>77</v>
      </c>
      <c r="JM19" t="s">
        <v>77</v>
      </c>
      <c r="JN19" t="s">
        <v>77</v>
      </c>
      <c r="JO19" t="s">
        <v>77</v>
      </c>
      <c r="JP19" t="s">
        <v>77</v>
      </c>
      <c r="JQ19" t="s">
        <v>77</v>
      </c>
      <c r="JR19" t="s">
        <v>77</v>
      </c>
      <c r="JS19" t="s">
        <v>77</v>
      </c>
      <c r="JT19" t="s">
        <v>77</v>
      </c>
      <c r="JU19" t="s">
        <v>77</v>
      </c>
      <c r="JV19" t="s">
        <v>77</v>
      </c>
      <c r="JW19" t="s">
        <v>77</v>
      </c>
      <c r="JX19" t="s">
        <v>77</v>
      </c>
      <c r="JY19" t="s">
        <v>77</v>
      </c>
      <c r="JZ19" t="s">
        <v>77</v>
      </c>
      <c r="KA19" t="s">
        <v>77</v>
      </c>
      <c r="KB19" t="s">
        <v>77</v>
      </c>
      <c r="KC19" t="s">
        <v>77</v>
      </c>
      <c r="KD19" t="s">
        <v>77</v>
      </c>
      <c r="KE19" t="s">
        <v>77</v>
      </c>
      <c r="KF19" t="s">
        <v>77</v>
      </c>
      <c r="KG19" t="s">
        <v>77</v>
      </c>
      <c r="KH19" t="s">
        <v>77</v>
      </c>
      <c r="KI19" t="s">
        <v>77</v>
      </c>
      <c r="KJ19" t="s">
        <v>77</v>
      </c>
      <c r="KK19" t="s">
        <v>77</v>
      </c>
      <c r="KL19" t="s">
        <v>77</v>
      </c>
      <c r="KM19" t="s">
        <v>77</v>
      </c>
      <c r="KN19" t="s">
        <v>77</v>
      </c>
      <c r="KO19" t="s">
        <v>77</v>
      </c>
      <c r="KP19" t="s">
        <v>77</v>
      </c>
      <c r="KQ19" t="s">
        <v>77</v>
      </c>
      <c r="KR19" t="s">
        <v>77</v>
      </c>
      <c r="KS19" t="s">
        <v>77</v>
      </c>
      <c r="KT19" t="s">
        <v>77</v>
      </c>
      <c r="KU19" t="s">
        <v>77</v>
      </c>
      <c r="KV19" t="s">
        <v>77</v>
      </c>
      <c r="KW19" t="s">
        <v>77</v>
      </c>
      <c r="KX19" t="s">
        <v>77</v>
      </c>
      <c r="KY19" t="s">
        <v>77</v>
      </c>
      <c r="KZ19" t="s">
        <v>77</v>
      </c>
      <c r="LA19" t="s">
        <v>77</v>
      </c>
      <c r="LB19" t="s">
        <v>77</v>
      </c>
      <c r="LC19" t="s">
        <v>77</v>
      </c>
      <c r="LD19" t="s">
        <v>77</v>
      </c>
      <c r="LE19" t="s">
        <v>77</v>
      </c>
      <c r="LF19" t="s">
        <v>77</v>
      </c>
      <c r="LG19" t="s">
        <v>77</v>
      </c>
      <c r="LH19" t="s">
        <v>77</v>
      </c>
      <c r="LI19" t="s">
        <v>77</v>
      </c>
      <c r="LJ19" t="s">
        <v>77</v>
      </c>
      <c r="LK19" t="s">
        <v>77</v>
      </c>
      <c r="LL19" t="s">
        <v>77</v>
      </c>
      <c r="LM19" t="s">
        <v>77</v>
      </c>
      <c r="LN19" t="s">
        <v>77</v>
      </c>
      <c r="LO19" t="s">
        <v>77</v>
      </c>
      <c r="LP19" t="s">
        <v>77</v>
      </c>
      <c r="LQ19" t="s">
        <v>77</v>
      </c>
      <c r="LR19" t="s">
        <v>77</v>
      </c>
      <c r="LS19" t="s">
        <v>77</v>
      </c>
      <c r="LT19" t="s">
        <v>77</v>
      </c>
      <c r="LU19" t="s">
        <v>77</v>
      </c>
      <c r="LV19" t="s">
        <v>77</v>
      </c>
      <c r="LW19" t="s">
        <v>77</v>
      </c>
      <c r="LX19" t="s">
        <v>77</v>
      </c>
      <c r="LY19" t="s">
        <v>77</v>
      </c>
      <c r="LZ19" t="s">
        <v>77</v>
      </c>
      <c r="MA19" t="s">
        <v>77</v>
      </c>
      <c r="MB19" t="s">
        <v>77</v>
      </c>
      <c r="MC19" t="s">
        <v>77</v>
      </c>
      <c r="MD19" t="s">
        <v>77</v>
      </c>
      <c r="ME19" t="s">
        <v>77</v>
      </c>
      <c r="MF19" t="s">
        <v>77</v>
      </c>
      <c r="MG19" t="s">
        <v>77</v>
      </c>
      <c r="MH19" t="s">
        <v>77</v>
      </c>
      <c r="MI19" t="s">
        <v>77</v>
      </c>
      <c r="MJ19" t="s">
        <v>77</v>
      </c>
      <c r="MK19" t="s">
        <v>77</v>
      </c>
      <c r="ML19" t="s">
        <v>77</v>
      </c>
      <c r="MM19" t="s">
        <v>77</v>
      </c>
      <c r="MN19" t="s">
        <v>77</v>
      </c>
      <c r="MO19" t="s">
        <v>77</v>
      </c>
      <c r="MP19" t="s">
        <v>77</v>
      </c>
      <c r="MQ19" t="s">
        <v>77</v>
      </c>
      <c r="MR19" t="s">
        <v>77</v>
      </c>
      <c r="MS19" t="s">
        <v>77</v>
      </c>
      <c r="MT19" t="s">
        <v>77</v>
      </c>
      <c r="MU19" t="s">
        <v>77</v>
      </c>
      <c r="MV19" t="s">
        <v>77</v>
      </c>
      <c r="MW19" t="s">
        <v>77</v>
      </c>
      <c r="MX19" t="s">
        <v>77</v>
      </c>
      <c r="MY19" t="s">
        <v>77</v>
      </c>
      <c r="MZ19" t="s">
        <v>77</v>
      </c>
      <c r="NA19" t="s">
        <v>77</v>
      </c>
      <c r="NB19" t="s">
        <v>77</v>
      </c>
      <c r="NC19" t="s">
        <v>77</v>
      </c>
      <c r="ND19" t="s">
        <v>77</v>
      </c>
      <c r="NE19" t="s">
        <v>77</v>
      </c>
      <c r="NF19" t="s">
        <v>77</v>
      </c>
      <c r="NG19" t="s">
        <v>77</v>
      </c>
      <c r="NH19" t="s">
        <v>77</v>
      </c>
      <c r="NI19" t="s">
        <v>77</v>
      </c>
      <c r="NJ19" t="s">
        <v>77</v>
      </c>
      <c r="NK19" t="s">
        <v>77</v>
      </c>
      <c r="NL19" t="s">
        <v>77</v>
      </c>
      <c r="NM19" t="s">
        <v>77</v>
      </c>
      <c r="NN19" t="s">
        <v>77</v>
      </c>
      <c r="NO19" t="s">
        <v>77</v>
      </c>
      <c r="NP19" t="s">
        <v>77</v>
      </c>
      <c r="NQ19" t="s">
        <v>77</v>
      </c>
      <c r="NR19" t="s">
        <v>77</v>
      </c>
      <c r="NS19" t="s">
        <v>77</v>
      </c>
      <c r="NT19" t="s">
        <v>77</v>
      </c>
      <c r="NU19" t="s">
        <v>77</v>
      </c>
      <c r="NV19" t="s">
        <v>77</v>
      </c>
      <c r="NW19" t="s">
        <v>77</v>
      </c>
      <c r="NX19" t="s">
        <v>77</v>
      </c>
      <c r="NY19" t="s">
        <v>77</v>
      </c>
      <c r="NZ19" t="s">
        <v>77</v>
      </c>
      <c r="OA19" t="s">
        <v>77</v>
      </c>
      <c r="OB19" t="s">
        <v>77</v>
      </c>
      <c r="OC19" t="s">
        <v>77</v>
      </c>
      <c r="OD19" t="s">
        <v>77</v>
      </c>
      <c r="OE19" t="s">
        <v>77</v>
      </c>
      <c r="OF19" t="s">
        <v>77</v>
      </c>
      <c r="OG19" t="s">
        <v>77</v>
      </c>
      <c r="OH19" t="s">
        <v>77</v>
      </c>
      <c r="OI19" t="s">
        <v>77</v>
      </c>
      <c r="OJ19" t="s">
        <v>77</v>
      </c>
      <c r="OK19" t="s">
        <v>77</v>
      </c>
      <c r="OL19" t="s">
        <v>77</v>
      </c>
      <c r="OM19" t="s">
        <v>77</v>
      </c>
      <c r="ON19" t="s">
        <v>77</v>
      </c>
      <c r="OO19" t="s">
        <v>77</v>
      </c>
      <c r="OP19" t="s">
        <v>77</v>
      </c>
      <c r="OQ19" t="s">
        <v>77</v>
      </c>
      <c r="OR19" t="s">
        <v>77</v>
      </c>
      <c r="OS19" t="s">
        <v>77</v>
      </c>
      <c r="OT19" t="s">
        <v>77</v>
      </c>
      <c r="OU19" t="s">
        <v>77</v>
      </c>
      <c r="OV19" t="s">
        <v>77</v>
      </c>
      <c r="OW19" t="s">
        <v>77</v>
      </c>
      <c r="OX19" t="s">
        <v>77</v>
      </c>
      <c r="OY19" t="s">
        <v>77</v>
      </c>
      <c r="OZ19" t="s">
        <v>77</v>
      </c>
      <c r="PA19" t="s">
        <v>77</v>
      </c>
      <c r="PB19" t="s">
        <v>77</v>
      </c>
      <c r="PC19" t="s">
        <v>77</v>
      </c>
      <c r="PD19" t="s">
        <v>77</v>
      </c>
      <c r="PE19" t="s">
        <v>77</v>
      </c>
      <c r="PF19" t="s">
        <v>77</v>
      </c>
      <c r="PG19" t="s">
        <v>77</v>
      </c>
      <c r="PH19" t="s">
        <v>77</v>
      </c>
      <c r="PI19" t="s">
        <v>77</v>
      </c>
      <c r="PJ19" t="s">
        <v>77</v>
      </c>
      <c r="PK19" t="s">
        <v>77</v>
      </c>
      <c r="PL19" t="s">
        <v>77</v>
      </c>
      <c r="PM19" t="s">
        <v>77</v>
      </c>
      <c r="PN19" t="s">
        <v>77</v>
      </c>
      <c r="PO19" t="s">
        <v>77</v>
      </c>
      <c r="PP19" t="s">
        <v>77</v>
      </c>
      <c r="PQ19" t="s">
        <v>77</v>
      </c>
      <c r="PR19" t="s">
        <v>77</v>
      </c>
      <c r="PS19" t="s">
        <v>77</v>
      </c>
      <c r="PT19" t="s">
        <v>77</v>
      </c>
      <c r="PU19" t="s">
        <v>77</v>
      </c>
      <c r="PV19" t="s">
        <v>77</v>
      </c>
      <c r="PW19" t="s">
        <v>77</v>
      </c>
      <c r="PX19" t="s">
        <v>77</v>
      </c>
      <c r="PY19" t="s">
        <v>77</v>
      </c>
      <c r="PZ19" t="s">
        <v>77</v>
      </c>
      <c r="QA19" t="s">
        <v>77</v>
      </c>
      <c r="QB19" t="s">
        <v>77</v>
      </c>
      <c r="QC19" t="s">
        <v>77</v>
      </c>
      <c r="QD19" t="s">
        <v>77</v>
      </c>
      <c r="QE19" t="s">
        <v>77</v>
      </c>
      <c r="QF19" t="s">
        <v>77</v>
      </c>
      <c r="QG19" t="s">
        <v>77</v>
      </c>
      <c r="QH19">
        <v>0</v>
      </c>
      <c r="QI19">
        <v>0</v>
      </c>
      <c r="QJ19">
        <v>0</v>
      </c>
      <c r="QK19">
        <v>0</v>
      </c>
      <c r="QL19">
        <v>0</v>
      </c>
      <c r="QM19" t="s">
        <v>77</v>
      </c>
      <c r="QN19" t="s">
        <v>77</v>
      </c>
      <c r="QO19">
        <v>237410236</v>
      </c>
      <c r="QQ19">
        <v>44530.680636574078</v>
      </c>
      <c r="QR19" t="s">
        <v>77</v>
      </c>
      <c r="QS19" t="s">
        <v>77</v>
      </c>
      <c r="QT19" t="s">
        <v>101</v>
      </c>
      <c r="QU19" t="s">
        <v>102</v>
      </c>
      <c r="QV19" t="s">
        <v>77</v>
      </c>
      <c r="QW19">
        <v>18</v>
      </c>
      <c r="QX19" s="375" t="str">
        <f t="shared" si="8"/>
        <v/>
      </c>
      <c r="QY19" s="375" t="str">
        <f t="shared" si="1"/>
        <v/>
      </c>
      <c r="QZ19" s="375" t="str">
        <f t="shared" si="2"/>
        <v/>
      </c>
      <c r="RA19" s="375" t="str">
        <f t="shared" si="3"/>
        <v/>
      </c>
      <c r="RB19" s="375" t="str">
        <f t="shared" si="4"/>
        <v/>
      </c>
      <c r="RC19" s="375" t="str">
        <f t="shared" si="5"/>
        <v/>
      </c>
      <c r="RD19" s="375" t="str">
        <f t="shared" si="6"/>
        <v/>
      </c>
      <c r="RE19" s="313" t="str">
        <f t="shared" si="7"/>
        <v/>
      </c>
      <c r="RF19" t="s">
        <v>105</v>
      </c>
    </row>
    <row r="20" spans="1:474">
      <c r="A20" t="s">
        <v>846</v>
      </c>
      <c r="B20" s="272">
        <v>44530</v>
      </c>
      <c r="C20" t="s">
        <v>103</v>
      </c>
      <c r="D20" t="s">
        <v>104</v>
      </c>
      <c r="E20" t="s">
        <v>105</v>
      </c>
      <c r="F20" t="s">
        <v>106</v>
      </c>
      <c r="G20" t="s">
        <v>106</v>
      </c>
      <c r="H20" t="s">
        <v>99</v>
      </c>
      <c r="I20" t="s">
        <v>99</v>
      </c>
      <c r="J20" t="s">
        <v>108</v>
      </c>
      <c r="K20" t="s">
        <v>77</v>
      </c>
      <c r="L20" t="s">
        <v>109</v>
      </c>
      <c r="M20" t="s">
        <v>109</v>
      </c>
      <c r="N20" t="s">
        <v>109</v>
      </c>
      <c r="O20" t="s">
        <v>86</v>
      </c>
      <c r="P20" t="s">
        <v>120</v>
      </c>
      <c r="Q20" t="s">
        <v>89</v>
      </c>
      <c r="R20" t="s">
        <v>138</v>
      </c>
      <c r="S20" s="239" t="s">
        <v>77</v>
      </c>
      <c r="T20" s="239" t="s">
        <v>77</v>
      </c>
      <c r="U20" s="239" t="s">
        <v>77</v>
      </c>
      <c r="V20" s="239" t="s">
        <v>77</v>
      </c>
      <c r="W20" s="239" t="s">
        <v>77</v>
      </c>
      <c r="X20" t="s">
        <v>77</v>
      </c>
      <c r="Y20" t="s">
        <v>77</v>
      </c>
      <c r="Z20">
        <v>30</v>
      </c>
      <c r="AA20">
        <v>25</v>
      </c>
      <c r="AB20">
        <v>50</v>
      </c>
      <c r="AC20">
        <v>20</v>
      </c>
      <c r="AD20">
        <v>100</v>
      </c>
      <c r="AE20">
        <v>100</v>
      </c>
      <c r="AF20">
        <v>5</v>
      </c>
      <c r="AG20" t="s">
        <v>77</v>
      </c>
      <c r="AH20" t="s">
        <v>77</v>
      </c>
      <c r="AI20" t="s">
        <v>77</v>
      </c>
      <c r="AJ20" t="s">
        <v>77</v>
      </c>
      <c r="AK20" t="s">
        <v>123</v>
      </c>
      <c r="AL20">
        <v>1</v>
      </c>
      <c r="AM20">
        <v>0</v>
      </c>
      <c r="AN20">
        <v>0</v>
      </c>
      <c r="AO20">
        <v>0</v>
      </c>
      <c r="AP20">
        <v>0</v>
      </c>
      <c r="AQ20">
        <v>0</v>
      </c>
      <c r="AR20">
        <v>0</v>
      </c>
      <c r="AS20">
        <v>0</v>
      </c>
      <c r="AT20">
        <v>0</v>
      </c>
      <c r="AU20">
        <v>0</v>
      </c>
      <c r="AV20" t="s">
        <v>130</v>
      </c>
      <c r="AW20" t="s">
        <v>125</v>
      </c>
      <c r="AX20" t="s">
        <v>77</v>
      </c>
      <c r="AY20" t="s">
        <v>77</v>
      </c>
      <c r="AZ20" t="s">
        <v>77</v>
      </c>
      <c r="BA20" t="s">
        <v>77</v>
      </c>
      <c r="BB20" t="s">
        <v>77</v>
      </c>
      <c r="BC20" t="s">
        <v>77</v>
      </c>
      <c r="BD20" t="s">
        <v>77</v>
      </c>
      <c r="BE20" t="s">
        <v>77</v>
      </c>
      <c r="BF20" t="s">
        <v>88</v>
      </c>
      <c r="BG20" t="s">
        <v>88</v>
      </c>
      <c r="BH20" t="s">
        <v>88</v>
      </c>
      <c r="BI20" t="s">
        <v>100</v>
      </c>
      <c r="BJ20" t="s">
        <v>88</v>
      </c>
      <c r="BK20" t="s">
        <v>88</v>
      </c>
      <c r="BL20" t="s">
        <v>88</v>
      </c>
      <c r="BN20" t="s">
        <v>77</v>
      </c>
      <c r="BO20" t="s">
        <v>77</v>
      </c>
      <c r="BP20" t="s">
        <v>77</v>
      </c>
      <c r="BQ20" t="s">
        <v>77</v>
      </c>
      <c r="BR20" t="s">
        <v>77</v>
      </c>
      <c r="BS20" t="s">
        <v>77</v>
      </c>
      <c r="BT20" t="s">
        <v>77</v>
      </c>
      <c r="BU20" t="s">
        <v>77</v>
      </c>
      <c r="BV20" t="s">
        <v>77</v>
      </c>
      <c r="BW20" t="s">
        <v>77</v>
      </c>
      <c r="BX20" t="s">
        <v>77</v>
      </c>
      <c r="BY20" t="s">
        <v>77</v>
      </c>
      <c r="BZ20" t="s">
        <v>77</v>
      </c>
      <c r="CA20" t="s">
        <v>77</v>
      </c>
      <c r="CB20" t="s">
        <v>77</v>
      </c>
      <c r="CC20" t="s">
        <v>77</v>
      </c>
      <c r="CD20" t="s">
        <v>77</v>
      </c>
      <c r="CE20" t="s">
        <v>77</v>
      </c>
      <c r="CF20" t="s">
        <v>77</v>
      </c>
      <c r="CG20" t="s">
        <v>77</v>
      </c>
      <c r="CH20" t="s">
        <v>77</v>
      </c>
      <c r="CI20" t="s">
        <v>77</v>
      </c>
      <c r="CJ20" t="s">
        <v>77</v>
      </c>
      <c r="CK20" t="s">
        <v>77</v>
      </c>
      <c r="CL20" t="s">
        <v>77</v>
      </c>
      <c r="CM20" t="s">
        <v>77</v>
      </c>
      <c r="CN20" t="s">
        <v>77</v>
      </c>
      <c r="CO20" t="s">
        <v>77</v>
      </c>
      <c r="CP20" t="s">
        <v>77</v>
      </c>
      <c r="CQ20" t="s">
        <v>77</v>
      </c>
      <c r="CR20" t="s">
        <v>77</v>
      </c>
      <c r="CS20" t="s">
        <v>77</v>
      </c>
      <c r="CT20" t="s">
        <v>77</v>
      </c>
      <c r="CU20" t="s">
        <v>77</v>
      </c>
      <c r="CV20" t="s">
        <v>77</v>
      </c>
      <c r="CW20" t="s">
        <v>77</v>
      </c>
      <c r="CX20" t="s">
        <v>77</v>
      </c>
      <c r="CY20" t="s">
        <v>77</v>
      </c>
      <c r="CZ20" s="308" t="s">
        <v>105</v>
      </c>
      <c r="DA20" t="s">
        <v>86</v>
      </c>
      <c r="DB20" t="s">
        <v>77</v>
      </c>
      <c r="DC20" t="s">
        <v>77</v>
      </c>
      <c r="DD20" t="s">
        <v>77</v>
      </c>
      <c r="DE20" t="s">
        <v>77</v>
      </c>
      <c r="DF20" t="s">
        <v>77</v>
      </c>
      <c r="DG20" t="s">
        <v>77</v>
      </c>
      <c r="DH20" t="s">
        <v>77</v>
      </c>
      <c r="DK20" t="s">
        <v>88</v>
      </c>
      <c r="DL20" t="s">
        <v>188</v>
      </c>
      <c r="DM20">
        <v>0</v>
      </c>
      <c r="DN20">
        <v>0</v>
      </c>
      <c r="DO20">
        <v>0</v>
      </c>
      <c r="DP20">
        <v>1</v>
      </c>
      <c r="DQ20">
        <v>0</v>
      </c>
      <c r="DR20">
        <v>0</v>
      </c>
      <c r="DS20">
        <v>0</v>
      </c>
      <c r="DT20">
        <v>0</v>
      </c>
      <c r="DU20">
        <v>0</v>
      </c>
      <c r="DV20">
        <v>0</v>
      </c>
      <c r="DW20">
        <v>0</v>
      </c>
      <c r="DX20">
        <v>0</v>
      </c>
      <c r="DY20">
        <v>0</v>
      </c>
      <c r="DZ20" t="s">
        <v>77</v>
      </c>
      <c r="EA20" t="s">
        <v>603</v>
      </c>
      <c r="EB20">
        <v>0</v>
      </c>
      <c r="EC20">
        <v>1</v>
      </c>
      <c r="ED20">
        <v>1</v>
      </c>
      <c r="EE20">
        <v>0</v>
      </c>
      <c r="EF20">
        <v>0</v>
      </c>
      <c r="EG20">
        <v>0</v>
      </c>
      <c r="EH20">
        <v>0</v>
      </c>
      <c r="EI20">
        <v>0</v>
      </c>
      <c r="EJ20">
        <v>0</v>
      </c>
      <c r="EK20">
        <v>0</v>
      </c>
      <c r="EL20">
        <v>0</v>
      </c>
      <c r="EM20" s="308" t="s">
        <v>105</v>
      </c>
      <c r="EN20" t="s">
        <v>86</v>
      </c>
      <c r="EO20" t="s">
        <v>100</v>
      </c>
      <c r="EP20" t="s">
        <v>100</v>
      </c>
      <c r="EQ20" t="s">
        <v>88</v>
      </c>
      <c r="ER20" t="s">
        <v>105</v>
      </c>
      <c r="ES20" t="s">
        <v>131</v>
      </c>
      <c r="ET20" t="s">
        <v>106</v>
      </c>
      <c r="EU20" t="s">
        <v>131</v>
      </c>
      <c r="EW20" t="s">
        <v>77</v>
      </c>
      <c r="EX20" s="308" t="s">
        <v>105</v>
      </c>
      <c r="EY20" t="s">
        <v>88</v>
      </c>
      <c r="EZ20" t="s">
        <v>193</v>
      </c>
      <c r="FA20">
        <v>0</v>
      </c>
      <c r="FB20">
        <v>1</v>
      </c>
      <c r="FC20">
        <v>0</v>
      </c>
      <c r="FD20">
        <v>0</v>
      </c>
      <c r="FE20">
        <v>0</v>
      </c>
      <c r="FF20">
        <v>0</v>
      </c>
      <c r="FG20" t="s">
        <v>77</v>
      </c>
      <c r="FH20" t="s">
        <v>177</v>
      </c>
      <c r="FI20">
        <v>1</v>
      </c>
      <c r="FJ20">
        <v>0</v>
      </c>
      <c r="FK20">
        <v>0</v>
      </c>
      <c r="FL20">
        <v>0</v>
      </c>
      <c r="FM20">
        <v>0</v>
      </c>
      <c r="FN20">
        <v>0</v>
      </c>
      <c r="FO20">
        <v>0</v>
      </c>
      <c r="FP20">
        <v>0</v>
      </c>
      <c r="FQ20" t="s">
        <v>77</v>
      </c>
      <c r="FR20" t="s">
        <v>88</v>
      </c>
      <c r="FS20" t="s">
        <v>77</v>
      </c>
      <c r="FT20" t="s">
        <v>129</v>
      </c>
      <c r="FU20">
        <v>0</v>
      </c>
      <c r="FV20">
        <v>1</v>
      </c>
      <c r="FW20">
        <v>0</v>
      </c>
      <c r="FX20">
        <v>0</v>
      </c>
      <c r="FY20" t="s">
        <v>77</v>
      </c>
      <c r="FZ20" t="s">
        <v>77</v>
      </c>
      <c r="GA20" t="s">
        <v>77</v>
      </c>
      <c r="GB20" t="s">
        <v>77</v>
      </c>
      <c r="GC20" t="s">
        <v>77</v>
      </c>
      <c r="GD20" t="s">
        <v>77</v>
      </c>
      <c r="GE20" t="s">
        <v>77</v>
      </c>
      <c r="GF20" t="s">
        <v>77</v>
      </c>
      <c r="GG20" t="s">
        <v>77</v>
      </c>
      <c r="GH20" t="s">
        <v>77</v>
      </c>
      <c r="GI20" t="s">
        <v>77</v>
      </c>
      <c r="GJ20" t="s">
        <v>77</v>
      </c>
      <c r="GK20" t="s">
        <v>77</v>
      </c>
      <c r="GL20" t="s">
        <v>77</v>
      </c>
      <c r="GM20" t="s">
        <v>77</v>
      </c>
      <c r="GN20" t="s">
        <v>77</v>
      </c>
      <c r="GO20" t="s">
        <v>77</v>
      </c>
      <c r="GP20" t="s">
        <v>77</v>
      </c>
      <c r="GQ20" t="s">
        <v>77</v>
      </c>
      <c r="GR20" t="s">
        <v>77</v>
      </c>
      <c r="GS20" t="s">
        <v>77</v>
      </c>
      <c r="GT20" t="s">
        <v>77</v>
      </c>
      <c r="GU20" t="s">
        <v>77</v>
      </c>
      <c r="GV20" t="s">
        <v>77</v>
      </c>
      <c r="GW20" t="s">
        <v>77</v>
      </c>
      <c r="GX20" t="s">
        <v>77</v>
      </c>
      <c r="GY20" t="s">
        <v>77</v>
      </c>
      <c r="GZ20" t="s">
        <v>77</v>
      </c>
      <c r="HA20" t="s">
        <v>77</v>
      </c>
      <c r="HB20" t="s">
        <v>77</v>
      </c>
      <c r="HC20" t="s">
        <v>77</v>
      </c>
      <c r="HD20" t="s">
        <v>77</v>
      </c>
      <c r="HE20" t="s">
        <v>77</v>
      </c>
      <c r="HF20" t="s">
        <v>77</v>
      </c>
      <c r="HG20" t="s">
        <v>77</v>
      </c>
      <c r="HH20" t="s">
        <v>77</v>
      </c>
      <c r="HI20" t="s">
        <v>77</v>
      </c>
      <c r="HJ20" t="s">
        <v>77</v>
      </c>
      <c r="HK20" t="s">
        <v>77</v>
      </c>
      <c r="HL20" t="s">
        <v>77</v>
      </c>
      <c r="HM20" t="s">
        <v>77</v>
      </c>
      <c r="HN20" t="s">
        <v>77</v>
      </c>
      <c r="HO20" t="s">
        <v>77</v>
      </c>
      <c r="HP20" t="s">
        <v>77</v>
      </c>
      <c r="HQ20" t="s">
        <v>77</v>
      </c>
      <c r="HR20" t="s">
        <v>77</v>
      </c>
      <c r="HS20" t="s">
        <v>77</v>
      </c>
      <c r="HT20" t="s">
        <v>77</v>
      </c>
      <c r="HU20" t="s">
        <v>77</v>
      </c>
      <c r="HV20" t="s">
        <v>77</v>
      </c>
      <c r="HW20" t="s">
        <v>77</v>
      </c>
      <c r="HX20" t="s">
        <v>77</v>
      </c>
      <c r="HZ20" t="s">
        <v>105</v>
      </c>
      <c r="IA20" s="376" t="s">
        <v>77</v>
      </c>
      <c r="IB20" t="s">
        <v>77</v>
      </c>
      <c r="IC20" t="s">
        <v>77</v>
      </c>
      <c r="ID20" t="s">
        <v>77</v>
      </c>
      <c r="IE20" t="s">
        <v>77</v>
      </c>
      <c r="IF20" t="s">
        <v>77</v>
      </c>
      <c r="IG20" t="s">
        <v>77</v>
      </c>
      <c r="IH20" t="s">
        <v>77</v>
      </c>
      <c r="II20" t="s">
        <v>77</v>
      </c>
      <c r="IJ20" t="s">
        <v>77</v>
      </c>
      <c r="IK20" t="s">
        <v>77</v>
      </c>
      <c r="IL20" t="s">
        <v>77</v>
      </c>
      <c r="IM20" t="s">
        <v>77</v>
      </c>
      <c r="IN20" t="s">
        <v>77</v>
      </c>
      <c r="IO20" t="s">
        <v>77</v>
      </c>
      <c r="IP20" t="s">
        <v>77</v>
      </c>
      <c r="IQ20" t="s">
        <v>77</v>
      </c>
      <c r="IR20" t="s">
        <v>77</v>
      </c>
      <c r="IS20" t="s">
        <v>77</v>
      </c>
      <c r="IT20" t="s">
        <v>77</v>
      </c>
      <c r="IU20" t="s">
        <v>77</v>
      </c>
      <c r="IV20" t="s">
        <v>77</v>
      </c>
      <c r="IW20" t="s">
        <v>77</v>
      </c>
      <c r="IX20" t="s">
        <v>77</v>
      </c>
      <c r="IY20" t="s">
        <v>77</v>
      </c>
      <c r="IZ20" t="s">
        <v>77</v>
      </c>
      <c r="JA20" t="s">
        <v>77</v>
      </c>
      <c r="JB20" t="s">
        <v>77</v>
      </c>
      <c r="JC20" t="s">
        <v>77</v>
      </c>
      <c r="JD20" t="s">
        <v>77</v>
      </c>
      <c r="JE20" t="s">
        <v>77</v>
      </c>
      <c r="JF20" t="s">
        <v>77</v>
      </c>
      <c r="JG20" t="s">
        <v>77</v>
      </c>
      <c r="JH20" t="s">
        <v>77</v>
      </c>
      <c r="JI20" t="s">
        <v>77</v>
      </c>
      <c r="JJ20" t="s">
        <v>77</v>
      </c>
      <c r="JK20" t="s">
        <v>77</v>
      </c>
      <c r="JL20" t="s">
        <v>77</v>
      </c>
      <c r="JM20" t="s">
        <v>77</v>
      </c>
      <c r="JN20" t="s">
        <v>77</v>
      </c>
      <c r="JO20" t="s">
        <v>77</v>
      </c>
      <c r="JP20" t="s">
        <v>77</v>
      </c>
      <c r="JQ20" t="s">
        <v>77</v>
      </c>
      <c r="JR20" t="s">
        <v>77</v>
      </c>
      <c r="JS20" t="s">
        <v>77</v>
      </c>
      <c r="JT20" t="s">
        <v>77</v>
      </c>
      <c r="JU20" t="s">
        <v>77</v>
      </c>
      <c r="JV20" t="s">
        <v>77</v>
      </c>
      <c r="JW20" t="s">
        <v>77</v>
      </c>
      <c r="JX20" t="s">
        <v>77</v>
      </c>
      <c r="JY20" t="s">
        <v>77</v>
      </c>
      <c r="JZ20" t="s">
        <v>77</v>
      </c>
      <c r="KA20" t="s">
        <v>77</v>
      </c>
      <c r="KB20" t="s">
        <v>77</v>
      </c>
      <c r="KC20" t="s">
        <v>77</v>
      </c>
      <c r="KD20" t="s">
        <v>77</v>
      </c>
      <c r="KE20" t="s">
        <v>77</v>
      </c>
      <c r="KF20" t="s">
        <v>77</v>
      </c>
      <c r="KG20" t="s">
        <v>77</v>
      </c>
      <c r="KH20" t="s">
        <v>77</v>
      </c>
      <c r="KI20" t="s">
        <v>77</v>
      </c>
      <c r="KJ20" t="s">
        <v>77</v>
      </c>
      <c r="KK20" t="s">
        <v>77</v>
      </c>
      <c r="KL20" t="s">
        <v>77</v>
      </c>
      <c r="KM20" t="s">
        <v>77</v>
      </c>
      <c r="KN20" t="s">
        <v>77</v>
      </c>
      <c r="KO20" t="s">
        <v>77</v>
      </c>
      <c r="KP20" t="s">
        <v>77</v>
      </c>
      <c r="KQ20" t="s">
        <v>77</v>
      </c>
      <c r="KR20" t="s">
        <v>77</v>
      </c>
      <c r="KS20" t="s">
        <v>77</v>
      </c>
      <c r="KT20" t="s">
        <v>77</v>
      </c>
      <c r="KU20" t="s">
        <v>77</v>
      </c>
      <c r="KV20" t="s">
        <v>77</v>
      </c>
      <c r="KW20" t="s">
        <v>77</v>
      </c>
      <c r="KX20" t="s">
        <v>77</v>
      </c>
      <c r="KY20" t="s">
        <v>77</v>
      </c>
      <c r="KZ20" t="s">
        <v>77</v>
      </c>
      <c r="LA20" t="s">
        <v>77</v>
      </c>
      <c r="LB20" t="s">
        <v>77</v>
      </c>
      <c r="LC20" t="s">
        <v>77</v>
      </c>
      <c r="LD20" t="s">
        <v>77</v>
      </c>
      <c r="LE20" t="s">
        <v>77</v>
      </c>
      <c r="LF20" t="s">
        <v>77</v>
      </c>
      <c r="LG20" t="s">
        <v>77</v>
      </c>
      <c r="LH20" t="s">
        <v>77</v>
      </c>
      <c r="LI20" t="s">
        <v>77</v>
      </c>
      <c r="LJ20" t="s">
        <v>77</v>
      </c>
      <c r="LK20" t="s">
        <v>77</v>
      </c>
      <c r="LL20" t="s">
        <v>77</v>
      </c>
      <c r="LM20" t="s">
        <v>77</v>
      </c>
      <c r="LN20" t="s">
        <v>77</v>
      </c>
      <c r="LO20" t="s">
        <v>77</v>
      </c>
      <c r="LP20" t="s">
        <v>77</v>
      </c>
      <c r="LQ20" t="s">
        <v>77</v>
      </c>
      <c r="LR20" t="s">
        <v>77</v>
      </c>
      <c r="LS20" t="s">
        <v>77</v>
      </c>
      <c r="LT20" t="s">
        <v>77</v>
      </c>
      <c r="LU20" t="s">
        <v>77</v>
      </c>
      <c r="LV20" t="s">
        <v>77</v>
      </c>
      <c r="LW20" t="s">
        <v>77</v>
      </c>
      <c r="LX20" t="s">
        <v>77</v>
      </c>
      <c r="LY20" t="s">
        <v>77</v>
      </c>
      <c r="LZ20" t="s">
        <v>77</v>
      </c>
      <c r="MA20" t="s">
        <v>77</v>
      </c>
      <c r="MB20" t="s">
        <v>77</v>
      </c>
      <c r="MC20" t="s">
        <v>77</v>
      </c>
      <c r="MD20" t="s">
        <v>77</v>
      </c>
      <c r="ME20" t="s">
        <v>77</v>
      </c>
      <c r="MF20" t="s">
        <v>77</v>
      </c>
      <c r="MG20" t="s">
        <v>77</v>
      </c>
      <c r="MH20" t="s">
        <v>77</v>
      </c>
      <c r="MI20" t="s">
        <v>77</v>
      </c>
      <c r="MJ20" t="s">
        <v>77</v>
      </c>
      <c r="MK20" t="s">
        <v>77</v>
      </c>
      <c r="ML20" t="s">
        <v>77</v>
      </c>
      <c r="MM20" t="s">
        <v>77</v>
      </c>
      <c r="MN20" t="s">
        <v>77</v>
      </c>
      <c r="MO20" t="s">
        <v>77</v>
      </c>
      <c r="MP20" t="s">
        <v>77</v>
      </c>
      <c r="MQ20" t="s">
        <v>77</v>
      </c>
      <c r="MR20" t="s">
        <v>77</v>
      </c>
      <c r="MS20" t="s">
        <v>77</v>
      </c>
      <c r="MT20" t="s">
        <v>77</v>
      </c>
      <c r="MU20" t="s">
        <v>77</v>
      </c>
      <c r="MV20" t="s">
        <v>77</v>
      </c>
      <c r="MW20" t="s">
        <v>77</v>
      </c>
      <c r="MX20" t="s">
        <v>77</v>
      </c>
      <c r="MY20" t="s">
        <v>77</v>
      </c>
      <c r="MZ20" t="s">
        <v>77</v>
      </c>
      <c r="NA20" t="s">
        <v>77</v>
      </c>
      <c r="NB20" t="s">
        <v>77</v>
      </c>
      <c r="NC20" t="s">
        <v>77</v>
      </c>
      <c r="ND20" t="s">
        <v>77</v>
      </c>
      <c r="NE20" t="s">
        <v>77</v>
      </c>
      <c r="NF20" t="s">
        <v>77</v>
      </c>
      <c r="NG20" t="s">
        <v>77</v>
      </c>
      <c r="NH20" t="s">
        <v>77</v>
      </c>
      <c r="NI20" t="s">
        <v>77</v>
      </c>
      <c r="NJ20" t="s">
        <v>77</v>
      </c>
      <c r="NK20" t="s">
        <v>77</v>
      </c>
      <c r="NL20" t="s">
        <v>77</v>
      </c>
      <c r="NM20" t="s">
        <v>77</v>
      </c>
      <c r="NN20" t="s">
        <v>77</v>
      </c>
      <c r="NO20" t="s">
        <v>77</v>
      </c>
      <c r="NP20" t="s">
        <v>77</v>
      </c>
      <c r="NQ20" t="s">
        <v>77</v>
      </c>
      <c r="NR20" t="s">
        <v>77</v>
      </c>
      <c r="NS20" t="s">
        <v>77</v>
      </c>
      <c r="NT20" t="s">
        <v>77</v>
      </c>
      <c r="NU20" t="s">
        <v>77</v>
      </c>
      <c r="NV20" t="s">
        <v>77</v>
      </c>
      <c r="NW20" t="s">
        <v>77</v>
      </c>
      <c r="NX20" t="s">
        <v>77</v>
      </c>
      <c r="NY20" t="s">
        <v>77</v>
      </c>
      <c r="NZ20" t="s">
        <v>77</v>
      </c>
      <c r="OA20" t="s">
        <v>77</v>
      </c>
      <c r="OB20" t="s">
        <v>77</v>
      </c>
      <c r="OC20" t="s">
        <v>77</v>
      </c>
      <c r="OD20" t="s">
        <v>77</v>
      </c>
      <c r="OE20" t="s">
        <v>77</v>
      </c>
      <c r="OF20" t="s">
        <v>77</v>
      </c>
      <c r="OG20" t="s">
        <v>77</v>
      </c>
      <c r="OH20" t="s">
        <v>77</v>
      </c>
      <c r="OI20" t="s">
        <v>77</v>
      </c>
      <c r="OJ20" t="s">
        <v>77</v>
      </c>
      <c r="OK20" t="s">
        <v>77</v>
      </c>
      <c r="OL20" t="s">
        <v>77</v>
      </c>
      <c r="OM20" t="s">
        <v>77</v>
      </c>
      <c r="ON20" t="s">
        <v>77</v>
      </c>
      <c r="OO20" t="s">
        <v>77</v>
      </c>
      <c r="OP20" t="s">
        <v>77</v>
      </c>
      <c r="OQ20" t="s">
        <v>77</v>
      </c>
      <c r="OR20" t="s">
        <v>77</v>
      </c>
      <c r="OS20" t="s">
        <v>77</v>
      </c>
      <c r="OT20" t="s">
        <v>77</v>
      </c>
      <c r="OU20" t="s">
        <v>77</v>
      </c>
      <c r="OV20" t="s">
        <v>77</v>
      </c>
      <c r="OW20" t="s">
        <v>77</v>
      </c>
      <c r="OX20" t="s">
        <v>77</v>
      </c>
      <c r="OY20" t="s">
        <v>77</v>
      </c>
      <c r="OZ20" t="s">
        <v>77</v>
      </c>
      <c r="PA20" t="s">
        <v>77</v>
      </c>
      <c r="PB20" t="s">
        <v>77</v>
      </c>
      <c r="PC20" t="s">
        <v>77</v>
      </c>
      <c r="PD20" t="s">
        <v>77</v>
      </c>
      <c r="PE20" t="s">
        <v>77</v>
      </c>
      <c r="PF20" t="s">
        <v>77</v>
      </c>
      <c r="PG20" t="s">
        <v>77</v>
      </c>
      <c r="PH20" t="s">
        <v>77</v>
      </c>
      <c r="PI20" t="s">
        <v>77</v>
      </c>
      <c r="PJ20" t="s">
        <v>77</v>
      </c>
      <c r="PK20" t="s">
        <v>77</v>
      </c>
      <c r="PL20" t="s">
        <v>77</v>
      </c>
      <c r="PM20" t="s">
        <v>77</v>
      </c>
      <c r="PN20" t="s">
        <v>77</v>
      </c>
      <c r="PO20" t="s">
        <v>77</v>
      </c>
      <c r="PP20" t="s">
        <v>77</v>
      </c>
      <c r="PQ20" t="s">
        <v>77</v>
      </c>
      <c r="PR20" t="s">
        <v>77</v>
      </c>
      <c r="PS20" t="s">
        <v>77</v>
      </c>
      <c r="PT20" t="s">
        <v>77</v>
      </c>
      <c r="PU20" t="s">
        <v>77</v>
      </c>
      <c r="PV20" t="s">
        <v>77</v>
      </c>
      <c r="PW20" t="s">
        <v>77</v>
      </c>
      <c r="PX20" t="s">
        <v>77</v>
      </c>
      <c r="PY20" t="s">
        <v>77</v>
      </c>
      <c r="PZ20" t="s">
        <v>77</v>
      </c>
      <c r="QA20" t="s">
        <v>77</v>
      </c>
      <c r="QB20" t="s">
        <v>77</v>
      </c>
      <c r="QC20" t="s">
        <v>77</v>
      </c>
      <c r="QD20" t="s">
        <v>77</v>
      </c>
      <c r="QE20" t="s">
        <v>77</v>
      </c>
      <c r="QF20" t="s">
        <v>77</v>
      </c>
      <c r="QG20" t="s">
        <v>77</v>
      </c>
      <c r="QH20">
        <v>0</v>
      </c>
      <c r="QI20">
        <v>0</v>
      </c>
      <c r="QJ20">
        <v>0</v>
      </c>
      <c r="QK20">
        <v>0</v>
      </c>
      <c r="QL20">
        <v>0</v>
      </c>
      <c r="QM20" t="s">
        <v>77</v>
      </c>
      <c r="QN20" t="s">
        <v>77</v>
      </c>
      <c r="QO20">
        <v>237410269</v>
      </c>
      <c r="QQ20">
        <v>44530.680706018517</v>
      </c>
      <c r="QR20" t="s">
        <v>77</v>
      </c>
      <c r="QS20" t="s">
        <v>77</v>
      </c>
      <c r="QT20" t="s">
        <v>101</v>
      </c>
      <c r="QU20" t="s">
        <v>102</v>
      </c>
      <c r="QV20" t="s">
        <v>77</v>
      </c>
      <c r="QW20">
        <v>19</v>
      </c>
      <c r="QX20" s="375" t="str">
        <f t="shared" si="8"/>
        <v/>
      </c>
      <c r="QY20" s="375" t="str">
        <f t="shared" si="1"/>
        <v/>
      </c>
      <c r="QZ20" s="375" t="str">
        <f t="shared" si="2"/>
        <v/>
      </c>
      <c r="RA20" s="375" t="str">
        <f t="shared" si="3"/>
        <v/>
      </c>
      <c r="RB20" s="375" t="str">
        <f t="shared" si="4"/>
        <v/>
      </c>
      <c r="RC20" s="375" t="str">
        <f t="shared" si="5"/>
        <v/>
      </c>
      <c r="RD20" s="375" t="str">
        <f t="shared" si="6"/>
        <v/>
      </c>
      <c r="RE20" s="313" t="str">
        <f t="shared" si="7"/>
        <v/>
      </c>
      <c r="RF20" t="s">
        <v>105</v>
      </c>
    </row>
    <row r="21" spans="1:474">
      <c r="A21" t="s">
        <v>847</v>
      </c>
      <c r="B21" s="272">
        <v>44530</v>
      </c>
      <c r="C21" t="s">
        <v>103</v>
      </c>
      <c r="D21" t="s">
        <v>104</v>
      </c>
      <c r="E21" t="s">
        <v>105</v>
      </c>
      <c r="F21" t="s">
        <v>106</v>
      </c>
      <c r="G21" t="s">
        <v>106</v>
      </c>
      <c r="H21" t="s">
        <v>99</v>
      </c>
      <c r="I21" t="s">
        <v>99</v>
      </c>
      <c r="J21" t="s">
        <v>108</v>
      </c>
      <c r="K21" t="s">
        <v>77</v>
      </c>
      <c r="L21" t="s">
        <v>109</v>
      </c>
      <c r="M21" t="s">
        <v>109</v>
      </c>
      <c r="N21" t="s">
        <v>109</v>
      </c>
      <c r="O21" t="s">
        <v>86</v>
      </c>
      <c r="P21" t="s">
        <v>120</v>
      </c>
      <c r="Q21" t="s">
        <v>89</v>
      </c>
      <c r="R21" t="s">
        <v>121</v>
      </c>
      <c r="S21" s="239">
        <v>100</v>
      </c>
      <c r="T21" s="239">
        <v>134.61538461538399</v>
      </c>
      <c r="U21" s="239">
        <v>86.956521739130395</v>
      </c>
      <c r="V21" s="239">
        <v>137.93103448275801</v>
      </c>
      <c r="W21" s="239">
        <v>208.333333333333</v>
      </c>
      <c r="X21" t="s">
        <v>77</v>
      </c>
      <c r="Y21">
        <v>1000</v>
      </c>
      <c r="Z21" t="s">
        <v>77</v>
      </c>
      <c r="AA21" t="s">
        <v>77</v>
      </c>
      <c r="AB21" t="s">
        <v>77</v>
      </c>
      <c r="AC21" t="s">
        <v>77</v>
      </c>
      <c r="AD21" t="s">
        <v>77</v>
      </c>
      <c r="AE21" t="s">
        <v>77</v>
      </c>
      <c r="AF21" t="s">
        <v>77</v>
      </c>
      <c r="AG21" t="s">
        <v>77</v>
      </c>
      <c r="AH21" t="s">
        <v>77</v>
      </c>
      <c r="AI21" t="s">
        <v>77</v>
      </c>
      <c r="AJ21" t="s">
        <v>77</v>
      </c>
      <c r="AK21" t="s">
        <v>123</v>
      </c>
      <c r="AL21">
        <v>1</v>
      </c>
      <c r="AM21">
        <v>0</v>
      </c>
      <c r="AN21">
        <v>0</v>
      </c>
      <c r="AO21">
        <v>0</v>
      </c>
      <c r="AP21">
        <v>0</v>
      </c>
      <c r="AQ21">
        <v>0</v>
      </c>
      <c r="AR21">
        <v>0</v>
      </c>
      <c r="AS21">
        <v>0</v>
      </c>
      <c r="AT21">
        <v>0</v>
      </c>
      <c r="AU21">
        <v>0</v>
      </c>
      <c r="AV21" t="s">
        <v>156</v>
      </c>
      <c r="AW21" t="s">
        <v>135</v>
      </c>
      <c r="AX21">
        <v>200</v>
      </c>
      <c r="AY21" t="s">
        <v>88</v>
      </c>
      <c r="AZ21" t="s">
        <v>88</v>
      </c>
      <c r="BA21" t="s">
        <v>88</v>
      </c>
      <c r="BB21" t="s">
        <v>88</v>
      </c>
      <c r="BC21" t="s">
        <v>88</v>
      </c>
      <c r="BD21" t="s">
        <v>77</v>
      </c>
      <c r="BE21" t="s">
        <v>88</v>
      </c>
      <c r="BF21" t="s">
        <v>77</v>
      </c>
      <c r="BG21" t="s">
        <v>77</v>
      </c>
      <c r="BH21" t="s">
        <v>77</v>
      </c>
      <c r="BI21" t="s">
        <v>77</v>
      </c>
      <c r="BJ21" t="s">
        <v>77</v>
      </c>
      <c r="BK21" t="s">
        <v>77</v>
      </c>
      <c r="BL21" t="s">
        <v>77</v>
      </c>
      <c r="BN21">
        <v>350</v>
      </c>
      <c r="BO21">
        <v>200</v>
      </c>
      <c r="BP21">
        <v>400</v>
      </c>
      <c r="BQ21">
        <v>500</v>
      </c>
      <c r="BR21" t="s">
        <v>77</v>
      </c>
      <c r="BS21" t="s">
        <v>88</v>
      </c>
      <c r="BT21">
        <v>1000</v>
      </c>
      <c r="BU21" t="s">
        <v>77</v>
      </c>
      <c r="BV21" t="s">
        <v>77</v>
      </c>
      <c r="BW21" t="s">
        <v>77</v>
      </c>
      <c r="BX21" t="s">
        <v>77</v>
      </c>
      <c r="BY21" t="s">
        <v>77</v>
      </c>
      <c r="BZ21" t="s">
        <v>77</v>
      </c>
      <c r="CA21" t="s">
        <v>88</v>
      </c>
      <c r="CB21" t="s">
        <v>188</v>
      </c>
      <c r="CC21">
        <v>0</v>
      </c>
      <c r="CD21">
        <v>0</v>
      </c>
      <c r="CE21">
        <v>0</v>
      </c>
      <c r="CF21">
        <v>0</v>
      </c>
      <c r="CG21">
        <v>1</v>
      </c>
      <c r="CH21">
        <v>0</v>
      </c>
      <c r="CI21">
        <v>0</v>
      </c>
      <c r="CJ21">
        <v>0</v>
      </c>
      <c r="CK21">
        <v>0</v>
      </c>
      <c r="CL21">
        <v>0</v>
      </c>
      <c r="CM21">
        <v>0</v>
      </c>
      <c r="CN21">
        <v>0</v>
      </c>
      <c r="CO21">
        <v>0</v>
      </c>
      <c r="CP21">
        <v>0</v>
      </c>
      <c r="CQ21" t="s">
        <v>242</v>
      </c>
      <c r="CR21">
        <v>0</v>
      </c>
      <c r="CS21">
        <v>1</v>
      </c>
      <c r="CT21">
        <v>0</v>
      </c>
      <c r="CU21">
        <v>0</v>
      </c>
      <c r="CV21">
        <v>0</v>
      </c>
      <c r="CW21">
        <v>0</v>
      </c>
      <c r="CX21">
        <v>0</v>
      </c>
      <c r="CY21">
        <v>0</v>
      </c>
      <c r="CZ21" s="308" t="s">
        <v>105</v>
      </c>
      <c r="DA21" t="s">
        <v>86</v>
      </c>
      <c r="DB21" t="s">
        <v>88</v>
      </c>
      <c r="DC21" t="s">
        <v>100</v>
      </c>
      <c r="DD21" t="s">
        <v>88</v>
      </c>
      <c r="DE21" t="s">
        <v>80</v>
      </c>
      <c r="DF21" t="s">
        <v>137</v>
      </c>
      <c r="DG21" t="s">
        <v>175</v>
      </c>
      <c r="DH21" t="s">
        <v>137</v>
      </c>
      <c r="DK21" t="s">
        <v>77</v>
      </c>
      <c r="DL21" t="s">
        <v>77</v>
      </c>
      <c r="DM21" t="s">
        <v>77</v>
      </c>
      <c r="DN21" t="s">
        <v>77</v>
      </c>
      <c r="DO21" t="s">
        <v>77</v>
      </c>
      <c r="DP21" t="s">
        <v>77</v>
      </c>
      <c r="DQ21" t="s">
        <v>77</v>
      </c>
      <c r="DR21" t="s">
        <v>77</v>
      </c>
      <c r="DS21" t="s">
        <v>77</v>
      </c>
      <c r="DT21" t="s">
        <v>77</v>
      </c>
      <c r="DU21" t="s">
        <v>77</v>
      </c>
      <c r="DV21" t="s">
        <v>77</v>
      </c>
      <c r="DW21" t="s">
        <v>77</v>
      </c>
      <c r="DX21" t="s">
        <v>77</v>
      </c>
      <c r="DY21" t="s">
        <v>77</v>
      </c>
      <c r="DZ21" t="s">
        <v>77</v>
      </c>
      <c r="EA21" t="s">
        <v>77</v>
      </c>
      <c r="EB21" t="s">
        <v>77</v>
      </c>
      <c r="EC21" t="s">
        <v>77</v>
      </c>
      <c r="ED21" t="s">
        <v>77</v>
      </c>
      <c r="EE21" t="s">
        <v>77</v>
      </c>
      <c r="EF21" t="s">
        <v>77</v>
      </c>
      <c r="EG21" t="s">
        <v>77</v>
      </c>
      <c r="EH21" t="s">
        <v>77</v>
      </c>
      <c r="EI21" t="s">
        <v>77</v>
      </c>
      <c r="EJ21" t="s">
        <v>77</v>
      </c>
      <c r="EK21" t="s">
        <v>77</v>
      </c>
      <c r="EL21" t="s">
        <v>77</v>
      </c>
      <c r="EM21" s="308" t="s">
        <v>105</v>
      </c>
      <c r="EN21" t="s">
        <v>86</v>
      </c>
      <c r="EO21" t="s">
        <v>77</v>
      </c>
      <c r="EP21" t="s">
        <v>77</v>
      </c>
      <c r="EQ21" t="s">
        <v>77</v>
      </c>
      <c r="ER21" t="s">
        <v>77</v>
      </c>
      <c r="ES21" t="s">
        <v>77</v>
      </c>
      <c r="ET21" t="s">
        <v>77</v>
      </c>
      <c r="EU21" t="s">
        <v>77</v>
      </c>
      <c r="EW21" t="s">
        <v>77</v>
      </c>
      <c r="EX21" s="308" t="s">
        <v>105</v>
      </c>
      <c r="EY21" t="s">
        <v>88</v>
      </c>
      <c r="EZ21" t="s">
        <v>193</v>
      </c>
      <c r="FA21">
        <v>0</v>
      </c>
      <c r="FB21">
        <v>1</v>
      </c>
      <c r="FC21">
        <v>0</v>
      </c>
      <c r="FD21">
        <v>0</v>
      </c>
      <c r="FE21">
        <v>0</v>
      </c>
      <c r="FF21">
        <v>0</v>
      </c>
      <c r="FG21" t="s">
        <v>77</v>
      </c>
      <c r="FH21" t="s">
        <v>177</v>
      </c>
      <c r="FI21">
        <v>1</v>
      </c>
      <c r="FJ21">
        <v>0</v>
      </c>
      <c r="FK21">
        <v>0</v>
      </c>
      <c r="FL21">
        <v>0</v>
      </c>
      <c r="FM21">
        <v>0</v>
      </c>
      <c r="FN21">
        <v>0</v>
      </c>
      <c r="FO21">
        <v>0</v>
      </c>
      <c r="FP21">
        <v>0</v>
      </c>
      <c r="FQ21" t="s">
        <v>77</v>
      </c>
      <c r="FR21" t="s">
        <v>88</v>
      </c>
      <c r="FS21" t="s">
        <v>77</v>
      </c>
      <c r="FT21" t="s">
        <v>140</v>
      </c>
      <c r="FU21">
        <v>1</v>
      </c>
      <c r="FV21">
        <v>0</v>
      </c>
      <c r="FW21">
        <v>0</v>
      </c>
      <c r="FX21">
        <v>0</v>
      </c>
      <c r="FY21" t="s">
        <v>77</v>
      </c>
      <c r="FZ21" t="s">
        <v>77</v>
      </c>
      <c r="GA21" t="s">
        <v>77</v>
      </c>
      <c r="GB21" t="s">
        <v>77</v>
      </c>
      <c r="GC21" t="s">
        <v>77</v>
      </c>
      <c r="GD21" t="s">
        <v>77</v>
      </c>
      <c r="GE21" t="s">
        <v>77</v>
      </c>
      <c r="GF21" t="s">
        <v>77</v>
      </c>
      <c r="GG21" t="s">
        <v>77</v>
      </c>
      <c r="GH21" t="s">
        <v>77</v>
      </c>
      <c r="GI21" t="s">
        <v>77</v>
      </c>
      <c r="GJ21" t="s">
        <v>77</v>
      </c>
      <c r="GK21" t="s">
        <v>77</v>
      </c>
      <c r="GL21" t="s">
        <v>77</v>
      </c>
      <c r="GM21" t="s">
        <v>77</v>
      </c>
      <c r="GN21" t="s">
        <v>77</v>
      </c>
      <c r="GO21" t="s">
        <v>77</v>
      </c>
      <c r="GP21" t="s">
        <v>77</v>
      </c>
      <c r="GQ21" t="s">
        <v>77</v>
      </c>
      <c r="GR21" t="s">
        <v>77</v>
      </c>
      <c r="GS21" t="s">
        <v>77</v>
      </c>
      <c r="GT21" t="s">
        <v>77</v>
      </c>
      <c r="GU21" t="s">
        <v>77</v>
      </c>
      <c r="GV21" t="s">
        <v>77</v>
      </c>
      <c r="GW21" t="s">
        <v>77</v>
      </c>
      <c r="GX21" t="s">
        <v>77</v>
      </c>
      <c r="GY21" t="s">
        <v>77</v>
      </c>
      <c r="GZ21" t="s">
        <v>77</v>
      </c>
      <c r="HA21" t="s">
        <v>77</v>
      </c>
      <c r="HB21" t="s">
        <v>77</v>
      </c>
      <c r="HC21" t="s">
        <v>77</v>
      </c>
      <c r="HD21" t="s">
        <v>77</v>
      </c>
      <c r="HE21" t="s">
        <v>77</v>
      </c>
      <c r="HF21" t="s">
        <v>77</v>
      </c>
      <c r="HG21" t="s">
        <v>77</v>
      </c>
      <c r="HH21" t="s">
        <v>77</v>
      </c>
      <c r="HI21" t="s">
        <v>77</v>
      </c>
      <c r="HJ21" t="s">
        <v>77</v>
      </c>
      <c r="HK21" t="s">
        <v>77</v>
      </c>
      <c r="HL21" t="s">
        <v>77</v>
      </c>
      <c r="HM21" t="s">
        <v>77</v>
      </c>
      <c r="HN21" t="s">
        <v>77</v>
      </c>
      <c r="HO21" t="s">
        <v>77</v>
      </c>
      <c r="HP21" t="s">
        <v>77</v>
      </c>
      <c r="HQ21" t="s">
        <v>77</v>
      </c>
      <c r="HR21" t="s">
        <v>77</v>
      </c>
      <c r="HS21" t="s">
        <v>77</v>
      </c>
      <c r="HT21" t="s">
        <v>77</v>
      </c>
      <c r="HU21" t="s">
        <v>77</v>
      </c>
      <c r="HV21" t="s">
        <v>77</v>
      </c>
      <c r="HW21" t="s">
        <v>77</v>
      </c>
      <c r="HX21" t="s">
        <v>77</v>
      </c>
      <c r="HZ21" t="s">
        <v>105</v>
      </c>
      <c r="IA21" s="376" t="s">
        <v>77</v>
      </c>
      <c r="IB21" t="s">
        <v>77</v>
      </c>
      <c r="IC21" t="s">
        <v>77</v>
      </c>
      <c r="ID21" t="s">
        <v>77</v>
      </c>
      <c r="IE21" t="s">
        <v>77</v>
      </c>
      <c r="IF21" t="s">
        <v>77</v>
      </c>
      <c r="IG21" t="s">
        <v>77</v>
      </c>
      <c r="IH21" t="s">
        <v>77</v>
      </c>
      <c r="II21" t="s">
        <v>77</v>
      </c>
      <c r="IJ21" t="s">
        <v>77</v>
      </c>
      <c r="IK21" t="s">
        <v>77</v>
      </c>
      <c r="IL21" t="s">
        <v>77</v>
      </c>
      <c r="IM21" t="s">
        <v>77</v>
      </c>
      <c r="IN21" t="s">
        <v>77</v>
      </c>
      <c r="IO21" t="s">
        <v>77</v>
      </c>
      <c r="IP21" t="s">
        <v>77</v>
      </c>
      <c r="IQ21" t="s">
        <v>77</v>
      </c>
      <c r="IR21" t="s">
        <v>77</v>
      </c>
      <c r="IS21" t="s">
        <v>77</v>
      </c>
      <c r="IT21" t="s">
        <v>77</v>
      </c>
      <c r="IU21" t="s">
        <v>77</v>
      </c>
      <c r="IV21" t="s">
        <v>77</v>
      </c>
      <c r="IW21" t="s">
        <v>77</v>
      </c>
      <c r="IX21" t="s">
        <v>77</v>
      </c>
      <c r="IY21" t="s">
        <v>77</v>
      </c>
      <c r="IZ21" t="s">
        <v>77</v>
      </c>
      <c r="JA21" t="s">
        <v>77</v>
      </c>
      <c r="JB21" t="s">
        <v>77</v>
      </c>
      <c r="JC21" t="s">
        <v>77</v>
      </c>
      <c r="JD21" t="s">
        <v>77</v>
      </c>
      <c r="JE21" t="s">
        <v>77</v>
      </c>
      <c r="JF21" t="s">
        <v>77</v>
      </c>
      <c r="JG21" t="s">
        <v>77</v>
      </c>
      <c r="JH21" t="s">
        <v>77</v>
      </c>
      <c r="JI21" t="s">
        <v>77</v>
      </c>
      <c r="JJ21" t="s">
        <v>77</v>
      </c>
      <c r="JK21" t="s">
        <v>77</v>
      </c>
      <c r="JL21" t="s">
        <v>77</v>
      </c>
      <c r="JM21" t="s">
        <v>77</v>
      </c>
      <c r="JN21" t="s">
        <v>77</v>
      </c>
      <c r="JO21" t="s">
        <v>77</v>
      </c>
      <c r="JP21" t="s">
        <v>77</v>
      </c>
      <c r="JQ21" t="s">
        <v>77</v>
      </c>
      <c r="JR21" t="s">
        <v>77</v>
      </c>
      <c r="JS21" t="s">
        <v>77</v>
      </c>
      <c r="JT21" t="s">
        <v>77</v>
      </c>
      <c r="JU21" t="s">
        <v>77</v>
      </c>
      <c r="JV21" t="s">
        <v>77</v>
      </c>
      <c r="JW21" t="s">
        <v>77</v>
      </c>
      <c r="JX21" t="s">
        <v>77</v>
      </c>
      <c r="JY21" t="s">
        <v>77</v>
      </c>
      <c r="JZ21" t="s">
        <v>77</v>
      </c>
      <c r="KA21" t="s">
        <v>77</v>
      </c>
      <c r="KB21" t="s">
        <v>77</v>
      </c>
      <c r="KC21" t="s">
        <v>77</v>
      </c>
      <c r="KD21" t="s">
        <v>77</v>
      </c>
      <c r="KE21" t="s">
        <v>77</v>
      </c>
      <c r="KF21" t="s">
        <v>77</v>
      </c>
      <c r="KG21" t="s">
        <v>77</v>
      </c>
      <c r="KH21" t="s">
        <v>77</v>
      </c>
      <c r="KI21" t="s">
        <v>77</v>
      </c>
      <c r="KJ21" t="s">
        <v>77</v>
      </c>
      <c r="KK21" t="s">
        <v>77</v>
      </c>
      <c r="KL21" t="s">
        <v>77</v>
      </c>
      <c r="KM21" t="s">
        <v>77</v>
      </c>
      <c r="KN21" t="s">
        <v>77</v>
      </c>
      <c r="KO21" t="s">
        <v>77</v>
      </c>
      <c r="KP21" t="s">
        <v>77</v>
      </c>
      <c r="KQ21" t="s">
        <v>77</v>
      </c>
      <c r="KR21" t="s">
        <v>77</v>
      </c>
      <c r="KS21" t="s">
        <v>77</v>
      </c>
      <c r="KT21" t="s">
        <v>77</v>
      </c>
      <c r="KU21" t="s">
        <v>77</v>
      </c>
      <c r="KV21" t="s">
        <v>77</v>
      </c>
      <c r="KW21" t="s">
        <v>77</v>
      </c>
      <c r="KX21" t="s">
        <v>77</v>
      </c>
      <c r="KY21" t="s">
        <v>77</v>
      </c>
      <c r="KZ21" t="s">
        <v>77</v>
      </c>
      <c r="LA21" t="s">
        <v>77</v>
      </c>
      <c r="LB21" t="s">
        <v>77</v>
      </c>
      <c r="LC21" t="s">
        <v>77</v>
      </c>
      <c r="LD21" t="s">
        <v>77</v>
      </c>
      <c r="LE21" t="s">
        <v>77</v>
      </c>
      <c r="LF21" t="s">
        <v>77</v>
      </c>
      <c r="LG21" t="s">
        <v>77</v>
      </c>
      <c r="LH21" t="s">
        <v>77</v>
      </c>
      <c r="LI21" t="s">
        <v>77</v>
      </c>
      <c r="LJ21" t="s">
        <v>77</v>
      </c>
      <c r="LK21" t="s">
        <v>77</v>
      </c>
      <c r="LL21" t="s">
        <v>77</v>
      </c>
      <c r="LM21" t="s">
        <v>77</v>
      </c>
      <c r="LN21" t="s">
        <v>77</v>
      </c>
      <c r="LO21" t="s">
        <v>77</v>
      </c>
      <c r="LP21" t="s">
        <v>77</v>
      </c>
      <c r="LQ21" t="s">
        <v>77</v>
      </c>
      <c r="LR21" t="s">
        <v>77</v>
      </c>
      <c r="LS21" t="s">
        <v>77</v>
      </c>
      <c r="LT21" t="s">
        <v>77</v>
      </c>
      <c r="LU21" t="s">
        <v>77</v>
      </c>
      <c r="LV21" t="s">
        <v>77</v>
      </c>
      <c r="LW21" t="s">
        <v>77</v>
      </c>
      <c r="LX21" t="s">
        <v>77</v>
      </c>
      <c r="LY21" t="s">
        <v>77</v>
      </c>
      <c r="LZ21" t="s">
        <v>77</v>
      </c>
      <c r="MA21" t="s">
        <v>77</v>
      </c>
      <c r="MB21" t="s">
        <v>77</v>
      </c>
      <c r="MC21" t="s">
        <v>77</v>
      </c>
      <c r="MD21" t="s">
        <v>77</v>
      </c>
      <c r="ME21" t="s">
        <v>77</v>
      </c>
      <c r="MF21" t="s">
        <v>77</v>
      </c>
      <c r="MG21" t="s">
        <v>77</v>
      </c>
      <c r="MH21" t="s">
        <v>77</v>
      </c>
      <c r="MI21" t="s">
        <v>77</v>
      </c>
      <c r="MJ21" t="s">
        <v>77</v>
      </c>
      <c r="MK21" t="s">
        <v>77</v>
      </c>
      <c r="ML21" t="s">
        <v>77</v>
      </c>
      <c r="MM21" t="s">
        <v>77</v>
      </c>
      <c r="MN21" t="s">
        <v>77</v>
      </c>
      <c r="MO21" t="s">
        <v>77</v>
      </c>
      <c r="MP21" t="s">
        <v>77</v>
      </c>
      <c r="MQ21" t="s">
        <v>77</v>
      </c>
      <c r="MR21" t="s">
        <v>77</v>
      </c>
      <c r="MS21" t="s">
        <v>77</v>
      </c>
      <c r="MT21" t="s">
        <v>77</v>
      </c>
      <c r="MU21" t="s">
        <v>77</v>
      </c>
      <c r="MV21" t="s">
        <v>77</v>
      </c>
      <c r="MW21" t="s">
        <v>77</v>
      </c>
      <c r="MX21" t="s">
        <v>77</v>
      </c>
      <c r="MY21" t="s">
        <v>77</v>
      </c>
      <c r="MZ21" t="s">
        <v>77</v>
      </c>
      <c r="NA21" t="s">
        <v>77</v>
      </c>
      <c r="NB21" t="s">
        <v>77</v>
      </c>
      <c r="NC21" t="s">
        <v>77</v>
      </c>
      <c r="ND21" t="s">
        <v>77</v>
      </c>
      <c r="NE21" t="s">
        <v>77</v>
      </c>
      <c r="NF21" t="s">
        <v>77</v>
      </c>
      <c r="NG21" t="s">
        <v>77</v>
      </c>
      <c r="NH21" t="s">
        <v>77</v>
      </c>
      <c r="NI21" t="s">
        <v>77</v>
      </c>
      <c r="NJ21" t="s">
        <v>77</v>
      </c>
      <c r="NK21" t="s">
        <v>77</v>
      </c>
      <c r="NL21" t="s">
        <v>77</v>
      </c>
      <c r="NM21" t="s">
        <v>77</v>
      </c>
      <c r="NN21" t="s">
        <v>77</v>
      </c>
      <c r="NO21" t="s">
        <v>77</v>
      </c>
      <c r="NP21" t="s">
        <v>77</v>
      </c>
      <c r="NQ21" t="s">
        <v>77</v>
      </c>
      <c r="NR21" t="s">
        <v>77</v>
      </c>
      <c r="NS21" t="s">
        <v>77</v>
      </c>
      <c r="NT21" t="s">
        <v>77</v>
      </c>
      <c r="NU21" t="s">
        <v>77</v>
      </c>
      <c r="NV21" t="s">
        <v>77</v>
      </c>
      <c r="NW21" t="s">
        <v>77</v>
      </c>
      <c r="NX21" t="s">
        <v>77</v>
      </c>
      <c r="NY21" t="s">
        <v>77</v>
      </c>
      <c r="NZ21" t="s">
        <v>77</v>
      </c>
      <c r="OA21" t="s">
        <v>77</v>
      </c>
      <c r="OB21" t="s">
        <v>77</v>
      </c>
      <c r="OC21" t="s">
        <v>77</v>
      </c>
      <c r="OD21" t="s">
        <v>77</v>
      </c>
      <c r="OE21" t="s">
        <v>77</v>
      </c>
      <c r="OF21" t="s">
        <v>77</v>
      </c>
      <c r="OG21" t="s">
        <v>77</v>
      </c>
      <c r="OH21" t="s">
        <v>77</v>
      </c>
      <c r="OI21" t="s">
        <v>77</v>
      </c>
      <c r="OJ21" t="s">
        <v>77</v>
      </c>
      <c r="OK21" t="s">
        <v>77</v>
      </c>
      <c r="OL21" t="s">
        <v>77</v>
      </c>
      <c r="OM21" t="s">
        <v>77</v>
      </c>
      <c r="ON21" t="s">
        <v>77</v>
      </c>
      <c r="OO21" t="s">
        <v>77</v>
      </c>
      <c r="OP21" t="s">
        <v>77</v>
      </c>
      <c r="OQ21" t="s">
        <v>77</v>
      </c>
      <c r="OR21" t="s">
        <v>77</v>
      </c>
      <c r="OS21" t="s">
        <v>77</v>
      </c>
      <c r="OT21" t="s">
        <v>77</v>
      </c>
      <c r="OU21" t="s">
        <v>77</v>
      </c>
      <c r="OV21" t="s">
        <v>77</v>
      </c>
      <c r="OW21" t="s">
        <v>77</v>
      </c>
      <c r="OX21" t="s">
        <v>77</v>
      </c>
      <c r="OY21" t="s">
        <v>77</v>
      </c>
      <c r="OZ21" t="s">
        <v>77</v>
      </c>
      <c r="PA21" t="s">
        <v>77</v>
      </c>
      <c r="PB21" t="s">
        <v>77</v>
      </c>
      <c r="PC21" t="s">
        <v>77</v>
      </c>
      <c r="PD21" t="s">
        <v>77</v>
      </c>
      <c r="PE21" t="s">
        <v>77</v>
      </c>
      <c r="PF21" t="s">
        <v>77</v>
      </c>
      <c r="PG21" t="s">
        <v>77</v>
      </c>
      <c r="PH21" t="s">
        <v>77</v>
      </c>
      <c r="PI21" t="s">
        <v>77</v>
      </c>
      <c r="PJ21" t="s">
        <v>77</v>
      </c>
      <c r="PK21" t="s">
        <v>77</v>
      </c>
      <c r="PL21" t="s">
        <v>77</v>
      </c>
      <c r="PM21" t="s">
        <v>77</v>
      </c>
      <c r="PN21" t="s">
        <v>77</v>
      </c>
      <c r="PO21" t="s">
        <v>77</v>
      </c>
      <c r="PP21" t="s">
        <v>77</v>
      </c>
      <c r="PQ21" t="s">
        <v>77</v>
      </c>
      <c r="PR21" t="s">
        <v>77</v>
      </c>
      <c r="PS21" t="s">
        <v>77</v>
      </c>
      <c r="PT21" t="s">
        <v>77</v>
      </c>
      <c r="PU21" t="s">
        <v>77</v>
      </c>
      <c r="PV21" t="s">
        <v>77</v>
      </c>
      <c r="PW21" t="s">
        <v>77</v>
      </c>
      <c r="PX21" t="s">
        <v>77</v>
      </c>
      <c r="PY21" t="s">
        <v>77</v>
      </c>
      <c r="PZ21" t="s">
        <v>77</v>
      </c>
      <c r="QA21" t="s">
        <v>77</v>
      </c>
      <c r="QB21" t="s">
        <v>77</v>
      </c>
      <c r="QC21" t="s">
        <v>77</v>
      </c>
      <c r="QD21" t="s">
        <v>77</v>
      </c>
      <c r="QE21" t="s">
        <v>77</v>
      </c>
      <c r="QF21" t="s">
        <v>77</v>
      </c>
      <c r="QG21" t="s">
        <v>77</v>
      </c>
      <c r="QH21">
        <v>0</v>
      </c>
      <c r="QI21">
        <v>0</v>
      </c>
      <c r="QJ21">
        <v>0</v>
      </c>
      <c r="QK21">
        <v>0</v>
      </c>
      <c r="QL21">
        <v>0</v>
      </c>
      <c r="QM21" t="s">
        <v>77</v>
      </c>
      <c r="QN21" t="s">
        <v>77</v>
      </c>
      <c r="QO21">
        <v>237410299</v>
      </c>
      <c r="QQ21">
        <v>44530.680798611109</v>
      </c>
      <c r="QR21" t="s">
        <v>77</v>
      </c>
      <c r="QS21" t="s">
        <v>77</v>
      </c>
      <c r="QT21" t="s">
        <v>101</v>
      </c>
      <c r="QU21" t="s">
        <v>102</v>
      </c>
      <c r="QV21" t="s">
        <v>77</v>
      </c>
      <c r="QW21">
        <v>20</v>
      </c>
      <c r="QX21" s="375" t="str">
        <f t="shared" si="8"/>
        <v/>
      </c>
      <c r="QY21" s="375" t="str">
        <f t="shared" si="1"/>
        <v/>
      </c>
      <c r="QZ21" s="375" t="str">
        <f t="shared" si="2"/>
        <v/>
      </c>
      <c r="RA21" s="375" t="str">
        <f t="shared" si="3"/>
        <v/>
      </c>
      <c r="RB21" s="375" t="str">
        <f t="shared" si="4"/>
        <v/>
      </c>
      <c r="RC21" s="375" t="str">
        <f t="shared" si="5"/>
        <v/>
      </c>
      <c r="RD21" s="375" t="str">
        <f t="shared" si="6"/>
        <v/>
      </c>
      <c r="RE21" s="313" t="str">
        <f t="shared" si="7"/>
        <v/>
      </c>
      <c r="RF21" t="s">
        <v>105</v>
      </c>
    </row>
    <row r="22" spans="1:474">
      <c r="A22" t="s">
        <v>848</v>
      </c>
      <c r="B22" s="272">
        <v>44530</v>
      </c>
      <c r="C22" t="s">
        <v>103</v>
      </c>
      <c r="D22" t="s">
        <v>104</v>
      </c>
      <c r="E22" t="s">
        <v>105</v>
      </c>
      <c r="F22" t="s">
        <v>106</v>
      </c>
      <c r="G22" t="s">
        <v>106</v>
      </c>
      <c r="H22" t="s">
        <v>99</v>
      </c>
      <c r="I22" t="s">
        <v>99</v>
      </c>
      <c r="J22" t="s">
        <v>108</v>
      </c>
      <c r="K22" t="s">
        <v>77</v>
      </c>
      <c r="L22" t="s">
        <v>109</v>
      </c>
      <c r="M22" t="s">
        <v>109</v>
      </c>
      <c r="N22" t="s">
        <v>109</v>
      </c>
      <c r="O22" t="s">
        <v>86</v>
      </c>
      <c r="P22" t="s">
        <v>120</v>
      </c>
      <c r="Q22" t="s">
        <v>89</v>
      </c>
      <c r="R22" t="s">
        <v>121</v>
      </c>
      <c r="S22" s="239">
        <v>100</v>
      </c>
      <c r="T22" s="239">
        <v>96.153846153846104</v>
      </c>
      <c r="U22" s="239">
        <v>86.956521739130395</v>
      </c>
      <c r="V22" s="239">
        <v>137.93103448275801</v>
      </c>
      <c r="W22" s="239">
        <v>208.333333333333</v>
      </c>
      <c r="X22" t="s">
        <v>77</v>
      </c>
      <c r="Y22">
        <v>450</v>
      </c>
      <c r="Z22" t="s">
        <v>77</v>
      </c>
      <c r="AA22" t="s">
        <v>77</v>
      </c>
      <c r="AB22" t="s">
        <v>77</v>
      </c>
      <c r="AC22" t="s">
        <v>77</v>
      </c>
      <c r="AD22" t="s">
        <v>77</v>
      </c>
      <c r="AE22" t="s">
        <v>77</v>
      </c>
      <c r="AF22" t="s">
        <v>77</v>
      </c>
      <c r="AG22" t="s">
        <v>77</v>
      </c>
      <c r="AH22" t="s">
        <v>77</v>
      </c>
      <c r="AI22" t="s">
        <v>77</v>
      </c>
      <c r="AJ22" t="s">
        <v>77</v>
      </c>
      <c r="AK22" t="s">
        <v>123</v>
      </c>
      <c r="AL22">
        <v>1</v>
      </c>
      <c r="AM22">
        <v>0</v>
      </c>
      <c r="AN22">
        <v>0</v>
      </c>
      <c r="AO22">
        <v>0</v>
      </c>
      <c r="AP22">
        <v>0</v>
      </c>
      <c r="AQ22">
        <v>0</v>
      </c>
      <c r="AR22">
        <v>0</v>
      </c>
      <c r="AS22">
        <v>0</v>
      </c>
      <c r="AT22">
        <v>0</v>
      </c>
      <c r="AU22">
        <v>0</v>
      </c>
      <c r="AV22" t="s">
        <v>156</v>
      </c>
      <c r="AW22" t="s">
        <v>125</v>
      </c>
      <c r="AX22">
        <v>200</v>
      </c>
      <c r="AY22" t="s">
        <v>88</v>
      </c>
      <c r="AZ22" t="s">
        <v>88</v>
      </c>
      <c r="BA22" t="s">
        <v>88</v>
      </c>
      <c r="BB22" t="s">
        <v>88</v>
      </c>
      <c r="BC22" t="s">
        <v>88</v>
      </c>
      <c r="BD22" t="s">
        <v>77</v>
      </c>
      <c r="BE22" t="s">
        <v>88</v>
      </c>
      <c r="BF22" t="s">
        <v>77</v>
      </c>
      <c r="BG22" t="s">
        <v>77</v>
      </c>
      <c r="BH22" t="s">
        <v>77</v>
      </c>
      <c r="BI22" t="s">
        <v>77</v>
      </c>
      <c r="BJ22" t="s">
        <v>77</v>
      </c>
      <c r="BK22" t="s">
        <v>77</v>
      </c>
      <c r="BL22" t="s">
        <v>77</v>
      </c>
      <c r="BN22">
        <v>250</v>
      </c>
      <c r="BO22">
        <v>200</v>
      </c>
      <c r="BP22">
        <v>400</v>
      </c>
      <c r="BQ22">
        <v>500</v>
      </c>
      <c r="BR22" t="s">
        <v>77</v>
      </c>
      <c r="BS22" t="s">
        <v>88</v>
      </c>
      <c r="BT22">
        <v>450</v>
      </c>
      <c r="BU22" t="s">
        <v>77</v>
      </c>
      <c r="BV22" t="s">
        <v>77</v>
      </c>
      <c r="BW22" t="s">
        <v>77</v>
      </c>
      <c r="BX22" t="s">
        <v>77</v>
      </c>
      <c r="BY22" t="s">
        <v>77</v>
      </c>
      <c r="BZ22" t="s">
        <v>77</v>
      </c>
      <c r="CA22" t="s">
        <v>88</v>
      </c>
      <c r="CB22" t="s">
        <v>136</v>
      </c>
      <c r="CC22">
        <v>1</v>
      </c>
      <c r="CD22">
        <v>0</v>
      </c>
      <c r="CE22">
        <v>0</v>
      </c>
      <c r="CF22">
        <v>0</v>
      </c>
      <c r="CG22">
        <v>0</v>
      </c>
      <c r="CH22">
        <v>0</v>
      </c>
      <c r="CI22">
        <v>0</v>
      </c>
      <c r="CJ22">
        <v>0</v>
      </c>
      <c r="CK22">
        <v>0</v>
      </c>
      <c r="CL22">
        <v>0</v>
      </c>
      <c r="CM22">
        <v>0</v>
      </c>
      <c r="CN22">
        <v>0</v>
      </c>
      <c r="CO22">
        <v>0</v>
      </c>
      <c r="CP22">
        <v>0</v>
      </c>
      <c r="CQ22" t="s">
        <v>242</v>
      </c>
      <c r="CR22">
        <v>0</v>
      </c>
      <c r="CS22">
        <v>1</v>
      </c>
      <c r="CT22">
        <v>0</v>
      </c>
      <c r="CU22">
        <v>0</v>
      </c>
      <c r="CV22">
        <v>0</v>
      </c>
      <c r="CW22">
        <v>0</v>
      </c>
      <c r="CX22">
        <v>0</v>
      </c>
      <c r="CY22">
        <v>0</v>
      </c>
      <c r="CZ22" s="308" t="s">
        <v>105</v>
      </c>
      <c r="DA22" t="s">
        <v>86</v>
      </c>
      <c r="DB22" t="s">
        <v>100</v>
      </c>
      <c r="DC22" t="s">
        <v>100</v>
      </c>
      <c r="DD22" t="s">
        <v>88</v>
      </c>
      <c r="DE22" t="s">
        <v>105</v>
      </c>
      <c r="DF22" t="s">
        <v>131</v>
      </c>
      <c r="DG22" t="s">
        <v>171</v>
      </c>
      <c r="DH22" t="s">
        <v>137</v>
      </c>
      <c r="DK22" t="s">
        <v>77</v>
      </c>
      <c r="DL22" t="s">
        <v>77</v>
      </c>
      <c r="DM22" t="s">
        <v>77</v>
      </c>
      <c r="DN22" t="s">
        <v>77</v>
      </c>
      <c r="DO22" t="s">
        <v>77</v>
      </c>
      <c r="DP22" t="s">
        <v>77</v>
      </c>
      <c r="DQ22" t="s">
        <v>77</v>
      </c>
      <c r="DR22" t="s">
        <v>77</v>
      </c>
      <c r="DS22" t="s">
        <v>77</v>
      </c>
      <c r="DT22" t="s">
        <v>77</v>
      </c>
      <c r="DU22" t="s">
        <v>77</v>
      </c>
      <c r="DV22" t="s">
        <v>77</v>
      </c>
      <c r="DW22" t="s">
        <v>77</v>
      </c>
      <c r="DX22" t="s">
        <v>77</v>
      </c>
      <c r="DY22" t="s">
        <v>77</v>
      </c>
      <c r="DZ22" t="s">
        <v>77</v>
      </c>
      <c r="EA22" t="s">
        <v>77</v>
      </c>
      <c r="EB22" t="s">
        <v>77</v>
      </c>
      <c r="EC22" t="s">
        <v>77</v>
      </c>
      <c r="ED22" t="s">
        <v>77</v>
      </c>
      <c r="EE22" t="s">
        <v>77</v>
      </c>
      <c r="EF22" t="s">
        <v>77</v>
      </c>
      <c r="EG22" t="s">
        <v>77</v>
      </c>
      <c r="EH22" t="s">
        <v>77</v>
      </c>
      <c r="EI22" t="s">
        <v>77</v>
      </c>
      <c r="EJ22" t="s">
        <v>77</v>
      </c>
      <c r="EK22" t="s">
        <v>77</v>
      </c>
      <c r="EL22" t="s">
        <v>77</v>
      </c>
      <c r="EM22" s="308" t="s">
        <v>105</v>
      </c>
      <c r="EN22" t="s">
        <v>86</v>
      </c>
      <c r="EO22" t="s">
        <v>77</v>
      </c>
      <c r="EP22" t="s">
        <v>77</v>
      </c>
      <c r="EQ22" t="s">
        <v>77</v>
      </c>
      <c r="ER22" t="s">
        <v>77</v>
      </c>
      <c r="ES22" t="s">
        <v>77</v>
      </c>
      <c r="ET22" t="s">
        <v>77</v>
      </c>
      <c r="EU22" t="s">
        <v>77</v>
      </c>
      <c r="EW22" t="s">
        <v>77</v>
      </c>
      <c r="EX22" s="308" t="s">
        <v>105</v>
      </c>
      <c r="EY22" t="s">
        <v>88</v>
      </c>
      <c r="EZ22" t="s">
        <v>193</v>
      </c>
      <c r="FA22">
        <v>0</v>
      </c>
      <c r="FB22">
        <v>1</v>
      </c>
      <c r="FC22">
        <v>0</v>
      </c>
      <c r="FD22">
        <v>0</v>
      </c>
      <c r="FE22">
        <v>0</v>
      </c>
      <c r="FF22">
        <v>0</v>
      </c>
      <c r="FG22" t="s">
        <v>77</v>
      </c>
      <c r="FH22" t="s">
        <v>177</v>
      </c>
      <c r="FI22">
        <v>1</v>
      </c>
      <c r="FJ22">
        <v>0</v>
      </c>
      <c r="FK22">
        <v>0</v>
      </c>
      <c r="FL22">
        <v>0</v>
      </c>
      <c r="FM22">
        <v>0</v>
      </c>
      <c r="FN22">
        <v>0</v>
      </c>
      <c r="FO22">
        <v>0</v>
      </c>
      <c r="FP22">
        <v>0</v>
      </c>
      <c r="FQ22" t="s">
        <v>77</v>
      </c>
      <c r="FR22" t="s">
        <v>88</v>
      </c>
      <c r="FS22" t="s">
        <v>77</v>
      </c>
      <c r="FT22" t="s">
        <v>140</v>
      </c>
      <c r="FU22">
        <v>1</v>
      </c>
      <c r="FV22">
        <v>0</v>
      </c>
      <c r="FW22">
        <v>0</v>
      </c>
      <c r="FX22">
        <v>0</v>
      </c>
      <c r="FY22" t="s">
        <v>77</v>
      </c>
      <c r="FZ22" t="s">
        <v>77</v>
      </c>
      <c r="GA22" t="s">
        <v>77</v>
      </c>
      <c r="GB22" t="s">
        <v>77</v>
      </c>
      <c r="GC22" t="s">
        <v>77</v>
      </c>
      <c r="GD22" t="s">
        <v>77</v>
      </c>
      <c r="GE22" t="s">
        <v>77</v>
      </c>
      <c r="GF22" t="s">
        <v>77</v>
      </c>
      <c r="GG22" t="s">
        <v>77</v>
      </c>
      <c r="GH22" t="s">
        <v>77</v>
      </c>
      <c r="GI22" t="s">
        <v>77</v>
      </c>
      <c r="GJ22" t="s">
        <v>77</v>
      </c>
      <c r="GK22" t="s">
        <v>77</v>
      </c>
      <c r="GL22" t="s">
        <v>77</v>
      </c>
      <c r="GM22" t="s">
        <v>77</v>
      </c>
      <c r="GN22" t="s">
        <v>77</v>
      </c>
      <c r="GO22" t="s">
        <v>77</v>
      </c>
      <c r="GP22" t="s">
        <v>77</v>
      </c>
      <c r="GQ22" t="s">
        <v>77</v>
      </c>
      <c r="GR22" t="s">
        <v>77</v>
      </c>
      <c r="GS22" t="s">
        <v>77</v>
      </c>
      <c r="GT22" t="s">
        <v>77</v>
      </c>
      <c r="GU22" t="s">
        <v>77</v>
      </c>
      <c r="GV22" t="s">
        <v>77</v>
      </c>
      <c r="GW22" t="s">
        <v>77</v>
      </c>
      <c r="GX22" t="s">
        <v>77</v>
      </c>
      <c r="GY22" t="s">
        <v>77</v>
      </c>
      <c r="GZ22" t="s">
        <v>77</v>
      </c>
      <c r="HA22" t="s">
        <v>77</v>
      </c>
      <c r="HB22" t="s">
        <v>77</v>
      </c>
      <c r="HC22" t="s">
        <v>77</v>
      </c>
      <c r="HD22" t="s">
        <v>77</v>
      </c>
      <c r="HE22" t="s">
        <v>77</v>
      </c>
      <c r="HF22" t="s">
        <v>77</v>
      </c>
      <c r="HG22" t="s">
        <v>77</v>
      </c>
      <c r="HH22" t="s">
        <v>77</v>
      </c>
      <c r="HI22" t="s">
        <v>77</v>
      </c>
      <c r="HJ22" t="s">
        <v>77</v>
      </c>
      <c r="HK22" t="s">
        <v>77</v>
      </c>
      <c r="HL22" t="s">
        <v>77</v>
      </c>
      <c r="HM22" t="s">
        <v>77</v>
      </c>
      <c r="HN22" t="s">
        <v>77</v>
      </c>
      <c r="HO22" t="s">
        <v>77</v>
      </c>
      <c r="HP22" t="s">
        <v>77</v>
      </c>
      <c r="HQ22" t="s">
        <v>77</v>
      </c>
      <c r="HR22" t="s">
        <v>77</v>
      </c>
      <c r="HS22" t="s">
        <v>77</v>
      </c>
      <c r="HT22" t="s">
        <v>77</v>
      </c>
      <c r="HU22" t="s">
        <v>77</v>
      </c>
      <c r="HV22" t="s">
        <v>77</v>
      </c>
      <c r="HW22" t="s">
        <v>77</v>
      </c>
      <c r="HX22" t="s">
        <v>77</v>
      </c>
      <c r="HZ22" t="s">
        <v>105</v>
      </c>
      <c r="IA22" s="376" t="s">
        <v>77</v>
      </c>
      <c r="IB22" t="s">
        <v>77</v>
      </c>
      <c r="IC22" t="s">
        <v>77</v>
      </c>
      <c r="ID22" t="s">
        <v>77</v>
      </c>
      <c r="IE22" t="s">
        <v>77</v>
      </c>
      <c r="IF22" t="s">
        <v>77</v>
      </c>
      <c r="IG22" t="s">
        <v>77</v>
      </c>
      <c r="IH22" t="s">
        <v>77</v>
      </c>
      <c r="II22" t="s">
        <v>77</v>
      </c>
      <c r="IJ22" t="s">
        <v>77</v>
      </c>
      <c r="IK22" t="s">
        <v>77</v>
      </c>
      <c r="IL22" t="s">
        <v>77</v>
      </c>
      <c r="IM22" t="s">
        <v>77</v>
      </c>
      <c r="IN22" t="s">
        <v>77</v>
      </c>
      <c r="IO22" t="s">
        <v>77</v>
      </c>
      <c r="IP22" t="s">
        <v>77</v>
      </c>
      <c r="IQ22" t="s">
        <v>77</v>
      </c>
      <c r="IR22" t="s">
        <v>77</v>
      </c>
      <c r="IS22" t="s">
        <v>77</v>
      </c>
      <c r="IT22" t="s">
        <v>77</v>
      </c>
      <c r="IU22" t="s">
        <v>77</v>
      </c>
      <c r="IV22" t="s">
        <v>77</v>
      </c>
      <c r="IW22" t="s">
        <v>77</v>
      </c>
      <c r="IX22" t="s">
        <v>77</v>
      </c>
      <c r="IY22" t="s">
        <v>77</v>
      </c>
      <c r="IZ22" t="s">
        <v>77</v>
      </c>
      <c r="JA22" t="s">
        <v>77</v>
      </c>
      <c r="JB22" t="s">
        <v>77</v>
      </c>
      <c r="JC22" t="s">
        <v>77</v>
      </c>
      <c r="JD22" t="s">
        <v>77</v>
      </c>
      <c r="JE22" t="s">
        <v>77</v>
      </c>
      <c r="JF22" t="s">
        <v>77</v>
      </c>
      <c r="JG22" t="s">
        <v>77</v>
      </c>
      <c r="JH22" t="s">
        <v>77</v>
      </c>
      <c r="JI22" t="s">
        <v>77</v>
      </c>
      <c r="JJ22" t="s">
        <v>77</v>
      </c>
      <c r="JK22" t="s">
        <v>77</v>
      </c>
      <c r="JL22" t="s">
        <v>77</v>
      </c>
      <c r="JM22" t="s">
        <v>77</v>
      </c>
      <c r="JN22" t="s">
        <v>77</v>
      </c>
      <c r="JO22" t="s">
        <v>77</v>
      </c>
      <c r="JP22" t="s">
        <v>77</v>
      </c>
      <c r="JQ22" t="s">
        <v>77</v>
      </c>
      <c r="JR22" t="s">
        <v>77</v>
      </c>
      <c r="JS22" t="s">
        <v>77</v>
      </c>
      <c r="JT22" t="s">
        <v>77</v>
      </c>
      <c r="JU22" t="s">
        <v>77</v>
      </c>
      <c r="JV22" t="s">
        <v>77</v>
      </c>
      <c r="JW22" t="s">
        <v>77</v>
      </c>
      <c r="JX22" t="s">
        <v>77</v>
      </c>
      <c r="JY22" t="s">
        <v>77</v>
      </c>
      <c r="JZ22" t="s">
        <v>77</v>
      </c>
      <c r="KA22" t="s">
        <v>77</v>
      </c>
      <c r="KB22" t="s">
        <v>77</v>
      </c>
      <c r="KC22" t="s">
        <v>77</v>
      </c>
      <c r="KD22" t="s">
        <v>77</v>
      </c>
      <c r="KE22" t="s">
        <v>77</v>
      </c>
      <c r="KF22" t="s">
        <v>77</v>
      </c>
      <c r="KG22" t="s">
        <v>77</v>
      </c>
      <c r="KH22" t="s">
        <v>77</v>
      </c>
      <c r="KI22" t="s">
        <v>77</v>
      </c>
      <c r="KJ22" t="s">
        <v>77</v>
      </c>
      <c r="KK22" t="s">
        <v>77</v>
      </c>
      <c r="KL22" t="s">
        <v>77</v>
      </c>
      <c r="KM22" t="s">
        <v>77</v>
      </c>
      <c r="KN22" t="s">
        <v>77</v>
      </c>
      <c r="KO22" t="s">
        <v>77</v>
      </c>
      <c r="KP22" t="s">
        <v>77</v>
      </c>
      <c r="KQ22" t="s">
        <v>77</v>
      </c>
      <c r="KR22" t="s">
        <v>77</v>
      </c>
      <c r="KS22" t="s">
        <v>77</v>
      </c>
      <c r="KT22" t="s">
        <v>77</v>
      </c>
      <c r="KU22" t="s">
        <v>77</v>
      </c>
      <c r="KV22" t="s">
        <v>77</v>
      </c>
      <c r="KW22" t="s">
        <v>77</v>
      </c>
      <c r="KX22" t="s">
        <v>77</v>
      </c>
      <c r="KY22" t="s">
        <v>77</v>
      </c>
      <c r="KZ22" t="s">
        <v>77</v>
      </c>
      <c r="LA22" t="s">
        <v>77</v>
      </c>
      <c r="LB22" t="s">
        <v>77</v>
      </c>
      <c r="LC22" t="s">
        <v>77</v>
      </c>
      <c r="LD22" t="s">
        <v>77</v>
      </c>
      <c r="LE22" t="s">
        <v>77</v>
      </c>
      <c r="LF22" t="s">
        <v>77</v>
      </c>
      <c r="LG22" t="s">
        <v>77</v>
      </c>
      <c r="LH22" t="s">
        <v>77</v>
      </c>
      <c r="LI22" t="s">
        <v>77</v>
      </c>
      <c r="LJ22" t="s">
        <v>77</v>
      </c>
      <c r="LK22" t="s">
        <v>77</v>
      </c>
      <c r="LL22" t="s">
        <v>77</v>
      </c>
      <c r="LM22" t="s">
        <v>77</v>
      </c>
      <c r="LN22" t="s">
        <v>77</v>
      </c>
      <c r="LO22" t="s">
        <v>77</v>
      </c>
      <c r="LP22" t="s">
        <v>77</v>
      </c>
      <c r="LQ22" t="s">
        <v>77</v>
      </c>
      <c r="LR22" t="s">
        <v>77</v>
      </c>
      <c r="LS22" t="s">
        <v>77</v>
      </c>
      <c r="LT22" t="s">
        <v>77</v>
      </c>
      <c r="LU22" t="s">
        <v>77</v>
      </c>
      <c r="LV22" t="s">
        <v>77</v>
      </c>
      <c r="LW22" t="s">
        <v>77</v>
      </c>
      <c r="LX22" t="s">
        <v>77</v>
      </c>
      <c r="LY22" t="s">
        <v>77</v>
      </c>
      <c r="LZ22" t="s">
        <v>77</v>
      </c>
      <c r="MA22" t="s">
        <v>77</v>
      </c>
      <c r="MB22" t="s">
        <v>77</v>
      </c>
      <c r="MC22" t="s">
        <v>77</v>
      </c>
      <c r="MD22" t="s">
        <v>77</v>
      </c>
      <c r="ME22" t="s">
        <v>77</v>
      </c>
      <c r="MF22" t="s">
        <v>77</v>
      </c>
      <c r="MG22" t="s">
        <v>77</v>
      </c>
      <c r="MH22" t="s">
        <v>77</v>
      </c>
      <c r="MI22" t="s">
        <v>77</v>
      </c>
      <c r="MJ22" t="s">
        <v>77</v>
      </c>
      <c r="MK22" t="s">
        <v>77</v>
      </c>
      <c r="ML22" t="s">
        <v>77</v>
      </c>
      <c r="MM22" t="s">
        <v>77</v>
      </c>
      <c r="MN22" t="s">
        <v>77</v>
      </c>
      <c r="MO22" t="s">
        <v>77</v>
      </c>
      <c r="MP22" t="s">
        <v>77</v>
      </c>
      <c r="MQ22" t="s">
        <v>77</v>
      </c>
      <c r="MR22" t="s">
        <v>77</v>
      </c>
      <c r="MS22" t="s">
        <v>77</v>
      </c>
      <c r="MT22" t="s">
        <v>77</v>
      </c>
      <c r="MU22" t="s">
        <v>77</v>
      </c>
      <c r="MV22" t="s">
        <v>77</v>
      </c>
      <c r="MW22" t="s">
        <v>77</v>
      </c>
      <c r="MX22" t="s">
        <v>77</v>
      </c>
      <c r="MY22" t="s">
        <v>77</v>
      </c>
      <c r="MZ22" t="s">
        <v>77</v>
      </c>
      <c r="NA22" t="s">
        <v>77</v>
      </c>
      <c r="NB22" t="s">
        <v>77</v>
      </c>
      <c r="NC22" t="s">
        <v>77</v>
      </c>
      <c r="ND22" t="s">
        <v>77</v>
      </c>
      <c r="NE22" t="s">
        <v>77</v>
      </c>
      <c r="NF22" t="s">
        <v>77</v>
      </c>
      <c r="NG22" t="s">
        <v>77</v>
      </c>
      <c r="NH22" t="s">
        <v>77</v>
      </c>
      <c r="NI22" t="s">
        <v>77</v>
      </c>
      <c r="NJ22" t="s">
        <v>77</v>
      </c>
      <c r="NK22" t="s">
        <v>77</v>
      </c>
      <c r="NL22" t="s">
        <v>77</v>
      </c>
      <c r="NM22" t="s">
        <v>77</v>
      </c>
      <c r="NN22" t="s">
        <v>77</v>
      </c>
      <c r="NO22" t="s">
        <v>77</v>
      </c>
      <c r="NP22" t="s">
        <v>77</v>
      </c>
      <c r="NQ22" t="s">
        <v>77</v>
      </c>
      <c r="NR22" t="s">
        <v>77</v>
      </c>
      <c r="NS22" t="s">
        <v>77</v>
      </c>
      <c r="NT22" t="s">
        <v>77</v>
      </c>
      <c r="NU22" t="s">
        <v>77</v>
      </c>
      <c r="NV22" t="s">
        <v>77</v>
      </c>
      <c r="NW22" t="s">
        <v>77</v>
      </c>
      <c r="NX22" t="s">
        <v>77</v>
      </c>
      <c r="NY22" t="s">
        <v>77</v>
      </c>
      <c r="NZ22" t="s">
        <v>77</v>
      </c>
      <c r="OA22" t="s">
        <v>77</v>
      </c>
      <c r="OB22" t="s">
        <v>77</v>
      </c>
      <c r="OC22" t="s">
        <v>77</v>
      </c>
      <c r="OD22" t="s">
        <v>77</v>
      </c>
      <c r="OE22" t="s">
        <v>77</v>
      </c>
      <c r="OF22" t="s">
        <v>77</v>
      </c>
      <c r="OG22" t="s">
        <v>77</v>
      </c>
      <c r="OH22" t="s">
        <v>77</v>
      </c>
      <c r="OI22" t="s">
        <v>77</v>
      </c>
      <c r="OJ22" t="s">
        <v>77</v>
      </c>
      <c r="OK22" t="s">
        <v>77</v>
      </c>
      <c r="OL22" t="s">
        <v>77</v>
      </c>
      <c r="OM22" t="s">
        <v>77</v>
      </c>
      <c r="ON22" t="s">
        <v>77</v>
      </c>
      <c r="OO22" t="s">
        <v>77</v>
      </c>
      <c r="OP22" t="s">
        <v>77</v>
      </c>
      <c r="OQ22" t="s">
        <v>77</v>
      </c>
      <c r="OR22" t="s">
        <v>77</v>
      </c>
      <c r="OS22" t="s">
        <v>77</v>
      </c>
      <c r="OT22" t="s">
        <v>77</v>
      </c>
      <c r="OU22" t="s">
        <v>77</v>
      </c>
      <c r="OV22" t="s">
        <v>77</v>
      </c>
      <c r="OW22" t="s">
        <v>77</v>
      </c>
      <c r="OX22" t="s">
        <v>77</v>
      </c>
      <c r="OY22" t="s">
        <v>77</v>
      </c>
      <c r="OZ22" t="s">
        <v>77</v>
      </c>
      <c r="PA22" t="s">
        <v>77</v>
      </c>
      <c r="PB22" t="s">
        <v>77</v>
      </c>
      <c r="PC22" t="s">
        <v>77</v>
      </c>
      <c r="PD22" t="s">
        <v>77</v>
      </c>
      <c r="PE22" t="s">
        <v>77</v>
      </c>
      <c r="PF22" t="s">
        <v>77</v>
      </c>
      <c r="PG22" t="s">
        <v>77</v>
      </c>
      <c r="PH22" t="s">
        <v>77</v>
      </c>
      <c r="PI22" t="s">
        <v>77</v>
      </c>
      <c r="PJ22" t="s">
        <v>77</v>
      </c>
      <c r="PK22" t="s">
        <v>77</v>
      </c>
      <c r="PL22" t="s">
        <v>77</v>
      </c>
      <c r="PM22" t="s">
        <v>77</v>
      </c>
      <c r="PN22" t="s">
        <v>77</v>
      </c>
      <c r="PO22" t="s">
        <v>77</v>
      </c>
      <c r="PP22" t="s">
        <v>77</v>
      </c>
      <c r="PQ22" t="s">
        <v>77</v>
      </c>
      <c r="PR22" t="s">
        <v>77</v>
      </c>
      <c r="PS22" t="s">
        <v>77</v>
      </c>
      <c r="PT22" t="s">
        <v>77</v>
      </c>
      <c r="PU22" t="s">
        <v>77</v>
      </c>
      <c r="PV22" t="s">
        <v>77</v>
      </c>
      <c r="PW22" t="s">
        <v>77</v>
      </c>
      <c r="PX22" t="s">
        <v>77</v>
      </c>
      <c r="PY22" t="s">
        <v>77</v>
      </c>
      <c r="PZ22" t="s">
        <v>77</v>
      </c>
      <c r="QA22" t="s">
        <v>77</v>
      </c>
      <c r="QB22" t="s">
        <v>77</v>
      </c>
      <c r="QC22" t="s">
        <v>77</v>
      </c>
      <c r="QD22" t="s">
        <v>77</v>
      </c>
      <c r="QE22" t="s">
        <v>77</v>
      </c>
      <c r="QF22" t="s">
        <v>77</v>
      </c>
      <c r="QG22" t="s">
        <v>77</v>
      </c>
      <c r="QH22">
        <v>0</v>
      </c>
      <c r="QI22">
        <v>0</v>
      </c>
      <c r="QJ22">
        <v>0</v>
      </c>
      <c r="QK22">
        <v>0</v>
      </c>
      <c r="QL22">
        <v>0</v>
      </c>
      <c r="QM22" t="s">
        <v>77</v>
      </c>
      <c r="QN22" t="s">
        <v>77</v>
      </c>
      <c r="QO22">
        <v>237410327</v>
      </c>
      <c r="QQ22">
        <v>44530.680925925917</v>
      </c>
      <c r="QR22" t="s">
        <v>77</v>
      </c>
      <c r="QS22" t="s">
        <v>77</v>
      </c>
      <c r="QT22" t="s">
        <v>101</v>
      </c>
      <c r="QU22" t="s">
        <v>102</v>
      </c>
      <c r="QV22" t="s">
        <v>77</v>
      </c>
      <c r="QW22">
        <v>21</v>
      </c>
      <c r="QX22" s="375" t="str">
        <f t="shared" si="8"/>
        <v/>
      </c>
      <c r="QY22" s="375" t="str">
        <f t="shared" si="1"/>
        <v/>
      </c>
      <c r="QZ22" s="375" t="str">
        <f t="shared" si="2"/>
        <v/>
      </c>
      <c r="RA22" s="375" t="str">
        <f t="shared" si="3"/>
        <v/>
      </c>
      <c r="RB22" s="375" t="str">
        <f t="shared" si="4"/>
        <v/>
      </c>
      <c r="RC22" s="375" t="str">
        <f t="shared" si="5"/>
        <v/>
      </c>
      <c r="RD22" s="375" t="str">
        <f t="shared" si="6"/>
        <v/>
      </c>
      <c r="RE22" s="313" t="str">
        <f t="shared" si="7"/>
        <v/>
      </c>
      <c r="RF22" t="s">
        <v>105</v>
      </c>
    </row>
    <row r="23" spans="1:474">
      <c r="A23" t="s">
        <v>849</v>
      </c>
      <c r="B23" s="272">
        <v>44530</v>
      </c>
      <c r="C23" t="s">
        <v>103</v>
      </c>
      <c r="D23" t="s">
        <v>104</v>
      </c>
      <c r="E23" t="s">
        <v>105</v>
      </c>
      <c r="F23" t="s">
        <v>106</v>
      </c>
      <c r="G23" t="s">
        <v>106</v>
      </c>
      <c r="H23" t="s">
        <v>99</v>
      </c>
      <c r="I23" t="s">
        <v>99</v>
      </c>
      <c r="J23" t="s">
        <v>108</v>
      </c>
      <c r="K23" t="s">
        <v>77</v>
      </c>
      <c r="L23" t="s">
        <v>109</v>
      </c>
      <c r="M23" t="s">
        <v>109</v>
      </c>
      <c r="N23" t="s">
        <v>109</v>
      </c>
      <c r="O23" t="s">
        <v>86</v>
      </c>
      <c r="P23" t="s">
        <v>120</v>
      </c>
      <c r="Q23" t="s">
        <v>110</v>
      </c>
      <c r="R23" t="s">
        <v>121</v>
      </c>
      <c r="S23" s="239" t="s">
        <v>77</v>
      </c>
      <c r="T23" s="239" t="s">
        <v>77</v>
      </c>
      <c r="U23" s="239" t="s">
        <v>77</v>
      </c>
      <c r="V23" s="239" t="s">
        <v>77</v>
      </c>
      <c r="W23" s="239" t="s">
        <v>77</v>
      </c>
      <c r="X23" t="s">
        <v>77</v>
      </c>
      <c r="Y23" t="s">
        <v>77</v>
      </c>
      <c r="Z23">
        <v>30</v>
      </c>
      <c r="AA23">
        <v>25</v>
      </c>
      <c r="AB23">
        <v>50</v>
      </c>
      <c r="AC23">
        <v>25</v>
      </c>
      <c r="AD23">
        <v>100</v>
      </c>
      <c r="AE23">
        <v>125</v>
      </c>
      <c r="AF23">
        <v>5</v>
      </c>
      <c r="AG23" t="s">
        <v>77</v>
      </c>
      <c r="AH23" t="s">
        <v>77</v>
      </c>
      <c r="AI23" t="s">
        <v>77</v>
      </c>
      <c r="AJ23" t="s">
        <v>77</v>
      </c>
      <c r="AK23" t="s">
        <v>123</v>
      </c>
      <c r="AL23">
        <v>1</v>
      </c>
      <c r="AM23">
        <v>0</v>
      </c>
      <c r="AN23">
        <v>0</v>
      </c>
      <c r="AO23">
        <v>0</v>
      </c>
      <c r="AP23">
        <v>0</v>
      </c>
      <c r="AQ23">
        <v>0</v>
      </c>
      <c r="AR23">
        <v>0</v>
      </c>
      <c r="AS23">
        <v>0</v>
      </c>
      <c r="AT23">
        <v>0</v>
      </c>
      <c r="AU23">
        <v>0</v>
      </c>
      <c r="AV23" t="s">
        <v>130</v>
      </c>
      <c r="AW23" t="s">
        <v>125</v>
      </c>
      <c r="AX23" t="s">
        <v>77</v>
      </c>
      <c r="AY23" t="s">
        <v>77</v>
      </c>
      <c r="AZ23" t="s">
        <v>77</v>
      </c>
      <c r="BA23" t="s">
        <v>77</v>
      </c>
      <c r="BB23" t="s">
        <v>77</v>
      </c>
      <c r="BC23" t="s">
        <v>77</v>
      </c>
      <c r="BD23" t="s">
        <v>77</v>
      </c>
      <c r="BE23" t="s">
        <v>77</v>
      </c>
      <c r="BF23" t="s">
        <v>88</v>
      </c>
      <c r="BG23" t="s">
        <v>88</v>
      </c>
      <c r="BH23" t="s">
        <v>88</v>
      </c>
      <c r="BI23" t="s">
        <v>88</v>
      </c>
      <c r="BJ23" t="s">
        <v>88</v>
      </c>
      <c r="BK23" t="s">
        <v>88</v>
      </c>
      <c r="BL23" t="s">
        <v>88</v>
      </c>
      <c r="BN23" t="s">
        <v>77</v>
      </c>
      <c r="BO23" t="s">
        <v>77</v>
      </c>
      <c r="BP23" t="s">
        <v>77</v>
      </c>
      <c r="BQ23" t="s">
        <v>77</v>
      </c>
      <c r="BR23" t="s">
        <v>77</v>
      </c>
      <c r="BS23" t="s">
        <v>77</v>
      </c>
      <c r="BT23" t="s">
        <v>77</v>
      </c>
      <c r="BU23" t="s">
        <v>77</v>
      </c>
      <c r="BV23" t="s">
        <v>77</v>
      </c>
      <c r="BW23" t="s">
        <v>77</v>
      </c>
      <c r="BX23" t="s">
        <v>77</v>
      </c>
      <c r="BY23" t="s">
        <v>77</v>
      </c>
      <c r="BZ23" t="s">
        <v>77</v>
      </c>
      <c r="CA23" t="s">
        <v>77</v>
      </c>
      <c r="CB23" t="s">
        <v>77</v>
      </c>
      <c r="CC23" t="s">
        <v>77</v>
      </c>
      <c r="CD23" t="s">
        <v>77</v>
      </c>
      <c r="CE23" t="s">
        <v>77</v>
      </c>
      <c r="CF23" t="s">
        <v>77</v>
      </c>
      <c r="CG23" t="s">
        <v>77</v>
      </c>
      <c r="CH23" t="s">
        <v>77</v>
      </c>
      <c r="CI23" t="s">
        <v>77</v>
      </c>
      <c r="CJ23" t="s">
        <v>77</v>
      </c>
      <c r="CK23" t="s">
        <v>77</v>
      </c>
      <c r="CL23" t="s">
        <v>77</v>
      </c>
      <c r="CM23" t="s">
        <v>77</v>
      </c>
      <c r="CN23" t="s">
        <v>77</v>
      </c>
      <c r="CO23" t="s">
        <v>77</v>
      </c>
      <c r="CP23" t="s">
        <v>77</v>
      </c>
      <c r="CQ23" t="s">
        <v>77</v>
      </c>
      <c r="CR23" t="s">
        <v>77</v>
      </c>
      <c r="CS23" t="s">
        <v>77</v>
      </c>
      <c r="CT23" t="s">
        <v>77</v>
      </c>
      <c r="CU23" t="s">
        <v>77</v>
      </c>
      <c r="CV23" t="s">
        <v>77</v>
      </c>
      <c r="CW23" t="s">
        <v>77</v>
      </c>
      <c r="CX23" t="s">
        <v>77</v>
      </c>
      <c r="CY23" t="s">
        <v>77</v>
      </c>
      <c r="CZ23" s="308" t="s">
        <v>105</v>
      </c>
      <c r="DA23" t="s">
        <v>86</v>
      </c>
      <c r="DB23" t="s">
        <v>77</v>
      </c>
      <c r="DC23" t="s">
        <v>77</v>
      </c>
      <c r="DD23" t="s">
        <v>77</v>
      </c>
      <c r="DE23" t="s">
        <v>77</v>
      </c>
      <c r="DF23" t="s">
        <v>77</v>
      </c>
      <c r="DG23" t="s">
        <v>77</v>
      </c>
      <c r="DH23" t="s">
        <v>77</v>
      </c>
      <c r="DK23" t="s">
        <v>88</v>
      </c>
      <c r="DL23" t="s">
        <v>188</v>
      </c>
      <c r="DM23">
        <v>0</v>
      </c>
      <c r="DN23">
        <v>0</v>
      </c>
      <c r="DO23">
        <v>0</v>
      </c>
      <c r="DP23">
        <v>1</v>
      </c>
      <c r="DQ23">
        <v>0</v>
      </c>
      <c r="DR23">
        <v>0</v>
      </c>
      <c r="DS23">
        <v>0</v>
      </c>
      <c r="DT23">
        <v>0</v>
      </c>
      <c r="DU23">
        <v>0</v>
      </c>
      <c r="DV23">
        <v>0</v>
      </c>
      <c r="DW23">
        <v>0</v>
      </c>
      <c r="DX23">
        <v>0</v>
      </c>
      <c r="DY23">
        <v>0</v>
      </c>
      <c r="DZ23" t="s">
        <v>77</v>
      </c>
      <c r="EA23" t="s">
        <v>1284</v>
      </c>
      <c r="EB23">
        <v>1</v>
      </c>
      <c r="EC23">
        <v>1</v>
      </c>
      <c r="ED23">
        <v>0</v>
      </c>
      <c r="EE23">
        <v>0</v>
      </c>
      <c r="EF23">
        <v>0</v>
      </c>
      <c r="EG23">
        <v>1</v>
      </c>
      <c r="EH23">
        <v>0</v>
      </c>
      <c r="EI23">
        <v>0</v>
      </c>
      <c r="EJ23">
        <v>0</v>
      </c>
      <c r="EK23">
        <v>0</v>
      </c>
      <c r="EL23">
        <v>0</v>
      </c>
      <c r="EM23" s="308" t="s">
        <v>105</v>
      </c>
      <c r="EN23" t="s">
        <v>86</v>
      </c>
      <c r="EO23" t="s">
        <v>100</v>
      </c>
      <c r="EP23" t="s">
        <v>100</v>
      </c>
      <c r="EQ23" t="s">
        <v>88</v>
      </c>
      <c r="ER23" t="s">
        <v>105</v>
      </c>
      <c r="ES23" t="s">
        <v>131</v>
      </c>
      <c r="ET23" t="s">
        <v>106</v>
      </c>
      <c r="EU23" t="s">
        <v>131</v>
      </c>
      <c r="EW23" t="s">
        <v>77</v>
      </c>
      <c r="EX23" s="308" t="s">
        <v>105</v>
      </c>
      <c r="EY23" t="s">
        <v>88</v>
      </c>
      <c r="EZ23" t="s">
        <v>132</v>
      </c>
      <c r="FA23">
        <v>1</v>
      </c>
      <c r="FB23">
        <v>0</v>
      </c>
      <c r="FC23">
        <v>0</v>
      </c>
      <c r="FD23">
        <v>0</v>
      </c>
      <c r="FE23">
        <v>0</v>
      </c>
      <c r="FF23">
        <v>0</v>
      </c>
      <c r="FG23" t="s">
        <v>77</v>
      </c>
      <c r="FH23" t="s">
        <v>177</v>
      </c>
      <c r="FI23">
        <v>1</v>
      </c>
      <c r="FJ23">
        <v>0</v>
      </c>
      <c r="FK23">
        <v>0</v>
      </c>
      <c r="FL23">
        <v>0</v>
      </c>
      <c r="FM23">
        <v>0</v>
      </c>
      <c r="FN23">
        <v>0</v>
      </c>
      <c r="FO23">
        <v>0</v>
      </c>
      <c r="FP23">
        <v>0</v>
      </c>
      <c r="FQ23" t="s">
        <v>77</v>
      </c>
      <c r="FR23" t="s">
        <v>88</v>
      </c>
      <c r="FS23" t="s">
        <v>77</v>
      </c>
      <c r="FT23" t="s">
        <v>129</v>
      </c>
      <c r="FU23">
        <v>0</v>
      </c>
      <c r="FV23">
        <v>1</v>
      </c>
      <c r="FW23">
        <v>0</v>
      </c>
      <c r="FX23">
        <v>0</v>
      </c>
      <c r="FY23" t="s">
        <v>77</v>
      </c>
      <c r="FZ23" t="s">
        <v>77</v>
      </c>
      <c r="GA23" t="s">
        <v>77</v>
      </c>
      <c r="GB23" t="s">
        <v>77</v>
      </c>
      <c r="GC23" t="s">
        <v>77</v>
      </c>
      <c r="GD23" t="s">
        <v>77</v>
      </c>
      <c r="GE23" t="s">
        <v>77</v>
      </c>
      <c r="GF23" t="s">
        <v>77</v>
      </c>
      <c r="GG23" t="s">
        <v>77</v>
      </c>
      <c r="GH23" t="s">
        <v>77</v>
      </c>
      <c r="GI23" t="s">
        <v>77</v>
      </c>
      <c r="GJ23" t="s">
        <v>77</v>
      </c>
      <c r="GK23" t="s">
        <v>77</v>
      </c>
      <c r="GL23" t="s">
        <v>77</v>
      </c>
      <c r="GM23" t="s">
        <v>77</v>
      </c>
      <c r="GN23" t="s">
        <v>77</v>
      </c>
      <c r="GO23" t="s">
        <v>77</v>
      </c>
      <c r="GP23" t="s">
        <v>77</v>
      </c>
      <c r="GQ23" t="s">
        <v>77</v>
      </c>
      <c r="GR23" t="s">
        <v>77</v>
      </c>
      <c r="GS23" t="s">
        <v>77</v>
      </c>
      <c r="GT23" t="s">
        <v>77</v>
      </c>
      <c r="GU23" t="s">
        <v>77</v>
      </c>
      <c r="GV23" t="s">
        <v>77</v>
      </c>
      <c r="GW23" t="s">
        <v>77</v>
      </c>
      <c r="GX23" t="s">
        <v>77</v>
      </c>
      <c r="GY23" t="s">
        <v>77</v>
      </c>
      <c r="GZ23" t="s">
        <v>77</v>
      </c>
      <c r="HA23" t="s">
        <v>77</v>
      </c>
      <c r="HB23" t="s">
        <v>77</v>
      </c>
      <c r="HC23" t="s">
        <v>77</v>
      </c>
      <c r="HD23" t="s">
        <v>77</v>
      </c>
      <c r="HE23" t="s">
        <v>77</v>
      </c>
      <c r="HF23" t="s">
        <v>77</v>
      </c>
      <c r="HG23" t="s">
        <v>77</v>
      </c>
      <c r="HH23" t="s">
        <v>77</v>
      </c>
      <c r="HI23" t="s">
        <v>77</v>
      </c>
      <c r="HJ23" t="s">
        <v>77</v>
      </c>
      <c r="HK23" t="s">
        <v>77</v>
      </c>
      <c r="HL23" t="s">
        <v>77</v>
      </c>
      <c r="HM23" t="s">
        <v>77</v>
      </c>
      <c r="HN23" t="s">
        <v>77</v>
      </c>
      <c r="HO23" t="s">
        <v>77</v>
      </c>
      <c r="HP23" t="s">
        <v>77</v>
      </c>
      <c r="HQ23" t="s">
        <v>77</v>
      </c>
      <c r="HR23" t="s">
        <v>77</v>
      </c>
      <c r="HS23" t="s">
        <v>77</v>
      </c>
      <c r="HT23" t="s">
        <v>77</v>
      </c>
      <c r="HU23" t="s">
        <v>77</v>
      </c>
      <c r="HV23" t="s">
        <v>77</v>
      </c>
      <c r="HW23" t="s">
        <v>77</v>
      </c>
      <c r="HX23" t="s">
        <v>77</v>
      </c>
      <c r="HZ23" t="s">
        <v>105</v>
      </c>
      <c r="IA23" s="376" t="s">
        <v>77</v>
      </c>
      <c r="IB23" t="s">
        <v>77</v>
      </c>
      <c r="IC23" t="s">
        <v>77</v>
      </c>
      <c r="ID23" t="s">
        <v>77</v>
      </c>
      <c r="IE23" t="s">
        <v>77</v>
      </c>
      <c r="IF23" t="s">
        <v>77</v>
      </c>
      <c r="IG23" t="s">
        <v>77</v>
      </c>
      <c r="IH23" t="s">
        <v>77</v>
      </c>
      <c r="II23" t="s">
        <v>77</v>
      </c>
      <c r="IJ23" t="s">
        <v>77</v>
      </c>
      <c r="IK23" t="s">
        <v>77</v>
      </c>
      <c r="IL23" t="s">
        <v>77</v>
      </c>
      <c r="IM23" t="s">
        <v>77</v>
      </c>
      <c r="IN23" t="s">
        <v>77</v>
      </c>
      <c r="IO23" t="s">
        <v>77</v>
      </c>
      <c r="IP23" t="s">
        <v>77</v>
      </c>
      <c r="IQ23" t="s">
        <v>77</v>
      </c>
      <c r="IR23" t="s">
        <v>77</v>
      </c>
      <c r="IS23" t="s">
        <v>77</v>
      </c>
      <c r="IT23" t="s">
        <v>77</v>
      </c>
      <c r="IU23" t="s">
        <v>77</v>
      </c>
      <c r="IV23" t="s">
        <v>77</v>
      </c>
      <c r="IW23" t="s">
        <v>77</v>
      </c>
      <c r="IX23" t="s">
        <v>77</v>
      </c>
      <c r="IY23" t="s">
        <v>77</v>
      </c>
      <c r="IZ23" t="s">
        <v>77</v>
      </c>
      <c r="JA23" t="s">
        <v>77</v>
      </c>
      <c r="JB23" t="s">
        <v>77</v>
      </c>
      <c r="JC23" t="s">
        <v>77</v>
      </c>
      <c r="JD23" t="s">
        <v>77</v>
      </c>
      <c r="JE23" t="s">
        <v>77</v>
      </c>
      <c r="JF23" t="s">
        <v>77</v>
      </c>
      <c r="JG23" t="s">
        <v>77</v>
      </c>
      <c r="JH23" t="s">
        <v>77</v>
      </c>
      <c r="JI23" t="s">
        <v>77</v>
      </c>
      <c r="JJ23" t="s">
        <v>77</v>
      </c>
      <c r="JK23" t="s">
        <v>77</v>
      </c>
      <c r="JL23" t="s">
        <v>77</v>
      </c>
      <c r="JM23" t="s">
        <v>77</v>
      </c>
      <c r="JN23" t="s">
        <v>77</v>
      </c>
      <c r="JO23" t="s">
        <v>77</v>
      </c>
      <c r="JP23" t="s">
        <v>77</v>
      </c>
      <c r="JQ23" t="s">
        <v>77</v>
      </c>
      <c r="JR23" t="s">
        <v>77</v>
      </c>
      <c r="JS23" t="s">
        <v>77</v>
      </c>
      <c r="JT23" t="s">
        <v>77</v>
      </c>
      <c r="JU23" t="s">
        <v>77</v>
      </c>
      <c r="JV23" t="s">
        <v>77</v>
      </c>
      <c r="JW23" t="s">
        <v>77</v>
      </c>
      <c r="JX23" t="s">
        <v>77</v>
      </c>
      <c r="JY23" t="s">
        <v>77</v>
      </c>
      <c r="JZ23" t="s">
        <v>77</v>
      </c>
      <c r="KA23" t="s">
        <v>77</v>
      </c>
      <c r="KB23" t="s">
        <v>77</v>
      </c>
      <c r="KC23" t="s">
        <v>77</v>
      </c>
      <c r="KD23" t="s">
        <v>77</v>
      </c>
      <c r="KE23" t="s">
        <v>77</v>
      </c>
      <c r="KF23" t="s">
        <v>77</v>
      </c>
      <c r="KG23" t="s">
        <v>77</v>
      </c>
      <c r="KH23" t="s">
        <v>77</v>
      </c>
      <c r="KI23" t="s">
        <v>77</v>
      </c>
      <c r="KJ23" t="s">
        <v>77</v>
      </c>
      <c r="KK23" t="s">
        <v>77</v>
      </c>
      <c r="KL23" t="s">
        <v>77</v>
      </c>
      <c r="KM23" t="s">
        <v>77</v>
      </c>
      <c r="KN23" t="s">
        <v>77</v>
      </c>
      <c r="KO23" t="s">
        <v>77</v>
      </c>
      <c r="KP23" t="s">
        <v>77</v>
      </c>
      <c r="KQ23" t="s">
        <v>77</v>
      </c>
      <c r="KR23" t="s">
        <v>77</v>
      </c>
      <c r="KS23" t="s">
        <v>77</v>
      </c>
      <c r="KT23" t="s">
        <v>77</v>
      </c>
      <c r="KU23" t="s">
        <v>77</v>
      </c>
      <c r="KV23" t="s">
        <v>77</v>
      </c>
      <c r="KW23" t="s">
        <v>77</v>
      </c>
      <c r="KX23" t="s">
        <v>77</v>
      </c>
      <c r="KY23" t="s">
        <v>77</v>
      </c>
      <c r="KZ23" t="s">
        <v>77</v>
      </c>
      <c r="LA23" t="s">
        <v>77</v>
      </c>
      <c r="LB23" t="s">
        <v>77</v>
      </c>
      <c r="LC23" t="s">
        <v>77</v>
      </c>
      <c r="LD23" t="s">
        <v>77</v>
      </c>
      <c r="LE23" t="s">
        <v>77</v>
      </c>
      <c r="LF23" t="s">
        <v>77</v>
      </c>
      <c r="LG23" t="s">
        <v>77</v>
      </c>
      <c r="LH23" t="s">
        <v>77</v>
      </c>
      <c r="LI23" t="s">
        <v>77</v>
      </c>
      <c r="LJ23" t="s">
        <v>77</v>
      </c>
      <c r="LK23" t="s">
        <v>77</v>
      </c>
      <c r="LL23" t="s">
        <v>77</v>
      </c>
      <c r="LM23" t="s">
        <v>77</v>
      </c>
      <c r="LN23" t="s">
        <v>77</v>
      </c>
      <c r="LO23" t="s">
        <v>77</v>
      </c>
      <c r="LP23" t="s">
        <v>77</v>
      </c>
      <c r="LQ23" t="s">
        <v>77</v>
      </c>
      <c r="LR23" t="s">
        <v>77</v>
      </c>
      <c r="LS23" t="s">
        <v>77</v>
      </c>
      <c r="LT23" t="s">
        <v>77</v>
      </c>
      <c r="LU23" t="s">
        <v>77</v>
      </c>
      <c r="LV23" t="s">
        <v>77</v>
      </c>
      <c r="LW23" t="s">
        <v>77</v>
      </c>
      <c r="LX23" t="s">
        <v>77</v>
      </c>
      <c r="LY23" t="s">
        <v>77</v>
      </c>
      <c r="LZ23" t="s">
        <v>77</v>
      </c>
      <c r="MA23" t="s">
        <v>77</v>
      </c>
      <c r="MB23" t="s">
        <v>77</v>
      </c>
      <c r="MC23" t="s">
        <v>77</v>
      </c>
      <c r="MD23" t="s">
        <v>77</v>
      </c>
      <c r="ME23" t="s">
        <v>77</v>
      </c>
      <c r="MF23" t="s">
        <v>77</v>
      </c>
      <c r="MG23" t="s">
        <v>77</v>
      </c>
      <c r="MH23" t="s">
        <v>77</v>
      </c>
      <c r="MI23" t="s">
        <v>77</v>
      </c>
      <c r="MJ23" t="s">
        <v>77</v>
      </c>
      <c r="MK23" t="s">
        <v>77</v>
      </c>
      <c r="ML23" t="s">
        <v>77</v>
      </c>
      <c r="MM23" t="s">
        <v>77</v>
      </c>
      <c r="MN23" t="s">
        <v>77</v>
      </c>
      <c r="MO23" t="s">
        <v>77</v>
      </c>
      <c r="MP23" t="s">
        <v>77</v>
      </c>
      <c r="MQ23" t="s">
        <v>77</v>
      </c>
      <c r="MR23" t="s">
        <v>77</v>
      </c>
      <c r="MS23" t="s">
        <v>77</v>
      </c>
      <c r="MT23" t="s">
        <v>77</v>
      </c>
      <c r="MU23" t="s">
        <v>77</v>
      </c>
      <c r="MV23" t="s">
        <v>77</v>
      </c>
      <c r="MW23" t="s">
        <v>77</v>
      </c>
      <c r="MX23" t="s">
        <v>77</v>
      </c>
      <c r="MY23" t="s">
        <v>77</v>
      </c>
      <c r="MZ23" t="s">
        <v>77</v>
      </c>
      <c r="NA23" t="s">
        <v>77</v>
      </c>
      <c r="NB23" t="s">
        <v>77</v>
      </c>
      <c r="NC23" t="s">
        <v>77</v>
      </c>
      <c r="ND23" t="s">
        <v>77</v>
      </c>
      <c r="NE23" t="s">
        <v>77</v>
      </c>
      <c r="NF23" t="s">
        <v>77</v>
      </c>
      <c r="NG23" t="s">
        <v>77</v>
      </c>
      <c r="NH23" t="s">
        <v>77</v>
      </c>
      <c r="NI23" t="s">
        <v>77</v>
      </c>
      <c r="NJ23" t="s">
        <v>77</v>
      </c>
      <c r="NK23" t="s">
        <v>77</v>
      </c>
      <c r="NL23" t="s">
        <v>77</v>
      </c>
      <c r="NM23" t="s">
        <v>77</v>
      </c>
      <c r="NN23" t="s">
        <v>77</v>
      </c>
      <c r="NO23" t="s">
        <v>77</v>
      </c>
      <c r="NP23" t="s">
        <v>77</v>
      </c>
      <c r="NQ23" t="s">
        <v>77</v>
      </c>
      <c r="NR23" t="s">
        <v>77</v>
      </c>
      <c r="NS23" t="s">
        <v>77</v>
      </c>
      <c r="NT23" t="s">
        <v>77</v>
      </c>
      <c r="NU23" t="s">
        <v>77</v>
      </c>
      <c r="NV23" t="s">
        <v>77</v>
      </c>
      <c r="NW23" t="s">
        <v>77</v>
      </c>
      <c r="NX23" t="s">
        <v>77</v>
      </c>
      <c r="NY23" t="s">
        <v>77</v>
      </c>
      <c r="NZ23" t="s">
        <v>77</v>
      </c>
      <c r="OA23" t="s">
        <v>77</v>
      </c>
      <c r="OB23" t="s">
        <v>77</v>
      </c>
      <c r="OC23" t="s">
        <v>77</v>
      </c>
      <c r="OD23" t="s">
        <v>77</v>
      </c>
      <c r="OE23" t="s">
        <v>77</v>
      </c>
      <c r="OF23" t="s">
        <v>77</v>
      </c>
      <c r="OG23" t="s">
        <v>77</v>
      </c>
      <c r="OH23" t="s">
        <v>77</v>
      </c>
      <c r="OI23" t="s">
        <v>77</v>
      </c>
      <c r="OJ23" t="s">
        <v>77</v>
      </c>
      <c r="OK23" t="s">
        <v>77</v>
      </c>
      <c r="OL23" t="s">
        <v>77</v>
      </c>
      <c r="OM23" t="s">
        <v>77</v>
      </c>
      <c r="ON23" t="s">
        <v>77</v>
      </c>
      <c r="OO23" t="s">
        <v>77</v>
      </c>
      <c r="OP23" t="s">
        <v>77</v>
      </c>
      <c r="OQ23" t="s">
        <v>77</v>
      </c>
      <c r="OR23" t="s">
        <v>77</v>
      </c>
      <c r="OS23" t="s">
        <v>77</v>
      </c>
      <c r="OT23" t="s">
        <v>77</v>
      </c>
      <c r="OU23" t="s">
        <v>77</v>
      </c>
      <c r="OV23" t="s">
        <v>77</v>
      </c>
      <c r="OW23" t="s">
        <v>77</v>
      </c>
      <c r="OX23" t="s">
        <v>77</v>
      </c>
      <c r="OY23" t="s">
        <v>77</v>
      </c>
      <c r="OZ23" t="s">
        <v>77</v>
      </c>
      <c r="PA23" t="s">
        <v>77</v>
      </c>
      <c r="PB23" t="s">
        <v>77</v>
      </c>
      <c r="PC23" t="s">
        <v>77</v>
      </c>
      <c r="PD23" t="s">
        <v>77</v>
      </c>
      <c r="PE23" t="s">
        <v>77</v>
      </c>
      <c r="PF23" t="s">
        <v>77</v>
      </c>
      <c r="PG23" t="s">
        <v>77</v>
      </c>
      <c r="PH23" t="s">
        <v>77</v>
      </c>
      <c r="PI23" t="s">
        <v>77</v>
      </c>
      <c r="PJ23" t="s">
        <v>77</v>
      </c>
      <c r="PK23" t="s">
        <v>77</v>
      </c>
      <c r="PL23" t="s">
        <v>77</v>
      </c>
      <c r="PM23" t="s">
        <v>77</v>
      </c>
      <c r="PN23" t="s">
        <v>77</v>
      </c>
      <c r="PO23" t="s">
        <v>77</v>
      </c>
      <c r="PP23" t="s">
        <v>77</v>
      </c>
      <c r="PQ23" t="s">
        <v>77</v>
      </c>
      <c r="PR23" t="s">
        <v>77</v>
      </c>
      <c r="PS23" t="s">
        <v>77</v>
      </c>
      <c r="PT23" t="s">
        <v>77</v>
      </c>
      <c r="PU23" t="s">
        <v>77</v>
      </c>
      <c r="PV23" t="s">
        <v>77</v>
      </c>
      <c r="PW23" t="s">
        <v>77</v>
      </c>
      <c r="PX23" t="s">
        <v>77</v>
      </c>
      <c r="PY23" t="s">
        <v>77</v>
      </c>
      <c r="PZ23" t="s">
        <v>77</v>
      </c>
      <c r="QA23" t="s">
        <v>77</v>
      </c>
      <c r="QB23" t="s">
        <v>77</v>
      </c>
      <c r="QC23" t="s">
        <v>77</v>
      </c>
      <c r="QD23" t="s">
        <v>77</v>
      </c>
      <c r="QE23" t="s">
        <v>77</v>
      </c>
      <c r="QF23" t="s">
        <v>77</v>
      </c>
      <c r="QG23" t="s">
        <v>77</v>
      </c>
      <c r="QH23">
        <v>0</v>
      </c>
      <c r="QI23">
        <v>0</v>
      </c>
      <c r="QJ23">
        <v>0</v>
      </c>
      <c r="QK23">
        <v>0</v>
      </c>
      <c r="QL23">
        <v>0</v>
      </c>
      <c r="QM23" t="s">
        <v>77</v>
      </c>
      <c r="QN23" t="s">
        <v>77</v>
      </c>
      <c r="QO23">
        <v>237410398</v>
      </c>
      <c r="QQ23">
        <v>44530.681111111109</v>
      </c>
      <c r="QR23" t="s">
        <v>77</v>
      </c>
      <c r="QS23" t="s">
        <v>77</v>
      </c>
      <c r="QT23" t="s">
        <v>101</v>
      </c>
      <c r="QU23" t="s">
        <v>102</v>
      </c>
      <c r="QV23" t="s">
        <v>77</v>
      </c>
      <c r="QW23">
        <v>22</v>
      </c>
      <c r="QX23" s="375" t="str">
        <f t="shared" si="8"/>
        <v/>
      </c>
      <c r="QY23" s="375" t="str">
        <f t="shared" si="1"/>
        <v/>
      </c>
      <c r="QZ23" s="375" t="str">
        <f t="shared" si="2"/>
        <v/>
      </c>
      <c r="RA23" s="375" t="str">
        <f t="shared" si="3"/>
        <v/>
      </c>
      <c r="RB23" s="375" t="str">
        <f t="shared" si="4"/>
        <v/>
      </c>
      <c r="RC23" s="375" t="str">
        <f t="shared" si="5"/>
        <v/>
      </c>
      <c r="RD23" s="375" t="str">
        <f t="shared" si="6"/>
        <v/>
      </c>
      <c r="RE23" s="313" t="str">
        <f t="shared" si="7"/>
        <v/>
      </c>
      <c r="RF23" t="s">
        <v>105</v>
      </c>
    </row>
    <row r="24" spans="1:474">
      <c r="A24" t="s">
        <v>850</v>
      </c>
      <c r="B24" s="272">
        <v>44530</v>
      </c>
      <c r="C24" t="s">
        <v>103</v>
      </c>
      <c r="D24" t="s">
        <v>104</v>
      </c>
      <c r="E24" t="s">
        <v>105</v>
      </c>
      <c r="F24" t="s">
        <v>106</v>
      </c>
      <c r="G24" t="s">
        <v>106</v>
      </c>
      <c r="H24" t="s">
        <v>99</v>
      </c>
      <c r="I24" t="s">
        <v>99</v>
      </c>
      <c r="J24" t="s">
        <v>108</v>
      </c>
      <c r="K24" t="s">
        <v>77</v>
      </c>
      <c r="L24" t="s">
        <v>109</v>
      </c>
      <c r="M24" t="s">
        <v>109</v>
      </c>
      <c r="N24" t="s">
        <v>109</v>
      </c>
      <c r="O24" t="s">
        <v>86</v>
      </c>
      <c r="P24" t="s">
        <v>120</v>
      </c>
      <c r="Q24" t="s">
        <v>89</v>
      </c>
      <c r="R24" t="s">
        <v>138</v>
      </c>
      <c r="S24" s="239" t="s">
        <v>77</v>
      </c>
      <c r="T24" s="239" t="s">
        <v>77</v>
      </c>
      <c r="U24" s="239" t="s">
        <v>77</v>
      </c>
      <c r="V24" s="239" t="s">
        <v>77</v>
      </c>
      <c r="W24" s="239" t="s">
        <v>77</v>
      </c>
      <c r="X24" t="s">
        <v>77</v>
      </c>
      <c r="Y24" t="s">
        <v>77</v>
      </c>
      <c r="Z24">
        <v>30</v>
      </c>
      <c r="AA24">
        <v>25</v>
      </c>
      <c r="AB24">
        <v>25</v>
      </c>
      <c r="AC24">
        <v>15</v>
      </c>
      <c r="AD24">
        <v>100</v>
      </c>
      <c r="AE24">
        <v>100</v>
      </c>
      <c r="AF24">
        <v>5</v>
      </c>
      <c r="AG24" t="s">
        <v>77</v>
      </c>
      <c r="AH24" t="s">
        <v>77</v>
      </c>
      <c r="AI24" t="s">
        <v>77</v>
      </c>
      <c r="AJ24" t="s">
        <v>77</v>
      </c>
      <c r="AK24" t="s">
        <v>123</v>
      </c>
      <c r="AL24">
        <v>1</v>
      </c>
      <c r="AM24">
        <v>0</v>
      </c>
      <c r="AN24">
        <v>0</v>
      </c>
      <c r="AO24">
        <v>0</v>
      </c>
      <c r="AP24">
        <v>0</v>
      </c>
      <c r="AQ24">
        <v>0</v>
      </c>
      <c r="AR24">
        <v>0</v>
      </c>
      <c r="AS24">
        <v>0</v>
      </c>
      <c r="AT24">
        <v>0</v>
      </c>
      <c r="AU24">
        <v>0</v>
      </c>
      <c r="AV24" t="s">
        <v>139</v>
      </c>
      <c r="AW24" t="s">
        <v>125</v>
      </c>
      <c r="AX24" t="s">
        <v>77</v>
      </c>
      <c r="AY24" t="s">
        <v>77</v>
      </c>
      <c r="AZ24" t="s">
        <v>77</v>
      </c>
      <c r="BA24" t="s">
        <v>77</v>
      </c>
      <c r="BB24" t="s">
        <v>77</v>
      </c>
      <c r="BC24" t="s">
        <v>77</v>
      </c>
      <c r="BD24" t="s">
        <v>77</v>
      </c>
      <c r="BE24" t="s">
        <v>77</v>
      </c>
      <c r="BF24" t="s">
        <v>88</v>
      </c>
      <c r="BG24" t="s">
        <v>88</v>
      </c>
      <c r="BH24" t="s">
        <v>88</v>
      </c>
      <c r="BI24" t="s">
        <v>88</v>
      </c>
      <c r="BJ24" t="s">
        <v>88</v>
      </c>
      <c r="BK24" t="s">
        <v>88</v>
      </c>
      <c r="BL24" t="s">
        <v>88</v>
      </c>
      <c r="BN24" t="s">
        <v>77</v>
      </c>
      <c r="BO24" t="s">
        <v>77</v>
      </c>
      <c r="BP24" t="s">
        <v>77</v>
      </c>
      <c r="BQ24" t="s">
        <v>77</v>
      </c>
      <c r="BR24" t="s">
        <v>77</v>
      </c>
      <c r="BS24" t="s">
        <v>77</v>
      </c>
      <c r="BT24" t="s">
        <v>77</v>
      </c>
      <c r="BU24" t="s">
        <v>77</v>
      </c>
      <c r="BV24" t="s">
        <v>77</v>
      </c>
      <c r="BW24" t="s">
        <v>77</v>
      </c>
      <c r="BX24" t="s">
        <v>77</v>
      </c>
      <c r="BY24" t="s">
        <v>77</v>
      </c>
      <c r="BZ24" t="s">
        <v>77</v>
      </c>
      <c r="CA24" t="s">
        <v>77</v>
      </c>
      <c r="CB24" t="s">
        <v>77</v>
      </c>
      <c r="CC24" t="s">
        <v>77</v>
      </c>
      <c r="CD24" t="s">
        <v>77</v>
      </c>
      <c r="CE24" t="s">
        <v>77</v>
      </c>
      <c r="CF24" t="s">
        <v>77</v>
      </c>
      <c r="CG24" t="s">
        <v>77</v>
      </c>
      <c r="CH24" t="s">
        <v>77</v>
      </c>
      <c r="CI24" t="s">
        <v>77</v>
      </c>
      <c r="CJ24" t="s">
        <v>77</v>
      </c>
      <c r="CK24" t="s">
        <v>77</v>
      </c>
      <c r="CL24" t="s">
        <v>77</v>
      </c>
      <c r="CM24" t="s">
        <v>77</v>
      </c>
      <c r="CN24" t="s">
        <v>77</v>
      </c>
      <c r="CO24" t="s">
        <v>77</v>
      </c>
      <c r="CP24" t="s">
        <v>77</v>
      </c>
      <c r="CQ24" t="s">
        <v>77</v>
      </c>
      <c r="CR24" t="s">
        <v>77</v>
      </c>
      <c r="CS24" t="s">
        <v>77</v>
      </c>
      <c r="CT24" t="s">
        <v>77</v>
      </c>
      <c r="CU24" t="s">
        <v>77</v>
      </c>
      <c r="CV24" t="s">
        <v>77</v>
      </c>
      <c r="CW24" t="s">
        <v>77</v>
      </c>
      <c r="CX24" t="s">
        <v>77</v>
      </c>
      <c r="CY24" t="s">
        <v>77</v>
      </c>
      <c r="CZ24" s="308" t="s">
        <v>105</v>
      </c>
      <c r="DA24" t="s">
        <v>86</v>
      </c>
      <c r="DB24" t="s">
        <v>77</v>
      </c>
      <c r="DC24" t="s">
        <v>77</v>
      </c>
      <c r="DD24" t="s">
        <v>77</v>
      </c>
      <c r="DE24" t="s">
        <v>77</v>
      </c>
      <c r="DF24" t="s">
        <v>77</v>
      </c>
      <c r="DG24" t="s">
        <v>77</v>
      </c>
      <c r="DH24" t="s">
        <v>77</v>
      </c>
      <c r="DK24" t="s">
        <v>88</v>
      </c>
      <c r="DL24" t="s">
        <v>184</v>
      </c>
      <c r="DM24">
        <v>0</v>
      </c>
      <c r="DN24">
        <v>0</v>
      </c>
      <c r="DO24">
        <v>0</v>
      </c>
      <c r="DP24">
        <v>0</v>
      </c>
      <c r="DQ24">
        <v>1</v>
      </c>
      <c r="DR24">
        <v>0</v>
      </c>
      <c r="DS24">
        <v>0</v>
      </c>
      <c r="DT24">
        <v>0</v>
      </c>
      <c r="DU24">
        <v>0</v>
      </c>
      <c r="DV24">
        <v>0</v>
      </c>
      <c r="DW24">
        <v>0</v>
      </c>
      <c r="DX24">
        <v>0</v>
      </c>
      <c r="DY24">
        <v>0</v>
      </c>
      <c r="DZ24" t="s">
        <v>77</v>
      </c>
      <c r="EA24" t="s">
        <v>570</v>
      </c>
      <c r="EB24">
        <v>0</v>
      </c>
      <c r="EC24">
        <v>0</v>
      </c>
      <c r="ED24">
        <v>0</v>
      </c>
      <c r="EE24">
        <v>0</v>
      </c>
      <c r="EF24">
        <v>0</v>
      </c>
      <c r="EG24">
        <v>1</v>
      </c>
      <c r="EH24">
        <v>0</v>
      </c>
      <c r="EI24">
        <v>0</v>
      </c>
      <c r="EJ24">
        <v>0</v>
      </c>
      <c r="EK24">
        <v>0</v>
      </c>
      <c r="EL24">
        <v>0</v>
      </c>
      <c r="EM24" s="308" t="s">
        <v>105</v>
      </c>
      <c r="EN24" t="s">
        <v>86</v>
      </c>
      <c r="EO24" t="s">
        <v>100</v>
      </c>
      <c r="EP24" t="s">
        <v>100</v>
      </c>
      <c r="EQ24" t="s">
        <v>88</v>
      </c>
      <c r="ER24" t="s">
        <v>105</v>
      </c>
      <c r="ES24" t="s">
        <v>131</v>
      </c>
      <c r="ET24" t="s">
        <v>106</v>
      </c>
      <c r="EU24" t="s">
        <v>131</v>
      </c>
      <c r="EW24" t="s">
        <v>77</v>
      </c>
      <c r="EX24" s="308" t="s">
        <v>105</v>
      </c>
      <c r="EY24" t="s">
        <v>88</v>
      </c>
      <c r="EZ24" t="s">
        <v>193</v>
      </c>
      <c r="FA24">
        <v>0</v>
      </c>
      <c r="FB24">
        <v>1</v>
      </c>
      <c r="FC24">
        <v>0</v>
      </c>
      <c r="FD24">
        <v>0</v>
      </c>
      <c r="FE24">
        <v>0</v>
      </c>
      <c r="FF24">
        <v>0</v>
      </c>
      <c r="FG24" t="s">
        <v>77</v>
      </c>
      <c r="FH24" t="s">
        <v>177</v>
      </c>
      <c r="FI24">
        <v>1</v>
      </c>
      <c r="FJ24">
        <v>0</v>
      </c>
      <c r="FK24">
        <v>0</v>
      </c>
      <c r="FL24">
        <v>0</v>
      </c>
      <c r="FM24">
        <v>0</v>
      </c>
      <c r="FN24">
        <v>0</v>
      </c>
      <c r="FO24">
        <v>0</v>
      </c>
      <c r="FP24">
        <v>0</v>
      </c>
      <c r="FQ24" t="s">
        <v>77</v>
      </c>
      <c r="FR24" t="s">
        <v>88</v>
      </c>
      <c r="FS24" t="s">
        <v>77</v>
      </c>
      <c r="FT24" t="s">
        <v>129</v>
      </c>
      <c r="FU24">
        <v>0</v>
      </c>
      <c r="FV24">
        <v>1</v>
      </c>
      <c r="FW24">
        <v>0</v>
      </c>
      <c r="FX24">
        <v>0</v>
      </c>
      <c r="FY24" t="s">
        <v>77</v>
      </c>
      <c r="FZ24" t="s">
        <v>77</v>
      </c>
      <c r="GA24" t="s">
        <v>77</v>
      </c>
      <c r="GB24" t="s">
        <v>77</v>
      </c>
      <c r="GC24" t="s">
        <v>77</v>
      </c>
      <c r="GD24" t="s">
        <v>77</v>
      </c>
      <c r="GE24" t="s">
        <v>77</v>
      </c>
      <c r="GF24" t="s">
        <v>77</v>
      </c>
      <c r="GG24" t="s">
        <v>77</v>
      </c>
      <c r="GH24" t="s">
        <v>77</v>
      </c>
      <c r="GI24" t="s">
        <v>77</v>
      </c>
      <c r="GJ24" t="s">
        <v>77</v>
      </c>
      <c r="GK24" t="s">
        <v>77</v>
      </c>
      <c r="GL24" t="s">
        <v>77</v>
      </c>
      <c r="GM24" t="s">
        <v>77</v>
      </c>
      <c r="GN24" t="s">
        <v>77</v>
      </c>
      <c r="GO24" t="s">
        <v>77</v>
      </c>
      <c r="GP24" t="s">
        <v>77</v>
      </c>
      <c r="GQ24" t="s">
        <v>77</v>
      </c>
      <c r="GR24" t="s">
        <v>77</v>
      </c>
      <c r="GS24" t="s">
        <v>77</v>
      </c>
      <c r="GT24" t="s">
        <v>77</v>
      </c>
      <c r="GU24" t="s">
        <v>77</v>
      </c>
      <c r="GV24" t="s">
        <v>77</v>
      </c>
      <c r="GW24" t="s">
        <v>77</v>
      </c>
      <c r="GX24" t="s">
        <v>77</v>
      </c>
      <c r="GY24" t="s">
        <v>77</v>
      </c>
      <c r="GZ24" t="s">
        <v>77</v>
      </c>
      <c r="HA24" t="s">
        <v>77</v>
      </c>
      <c r="HB24" t="s">
        <v>77</v>
      </c>
      <c r="HC24" t="s">
        <v>77</v>
      </c>
      <c r="HD24" t="s">
        <v>77</v>
      </c>
      <c r="HE24" t="s">
        <v>77</v>
      </c>
      <c r="HF24" t="s">
        <v>77</v>
      </c>
      <c r="HG24" t="s">
        <v>77</v>
      </c>
      <c r="HH24" t="s">
        <v>77</v>
      </c>
      <c r="HI24" t="s">
        <v>77</v>
      </c>
      <c r="HJ24" t="s">
        <v>77</v>
      </c>
      <c r="HK24" t="s">
        <v>77</v>
      </c>
      <c r="HL24" t="s">
        <v>77</v>
      </c>
      <c r="HM24" t="s">
        <v>77</v>
      </c>
      <c r="HN24" t="s">
        <v>77</v>
      </c>
      <c r="HO24" t="s">
        <v>77</v>
      </c>
      <c r="HP24" t="s">
        <v>77</v>
      </c>
      <c r="HQ24" t="s">
        <v>77</v>
      </c>
      <c r="HR24" t="s">
        <v>77</v>
      </c>
      <c r="HS24" t="s">
        <v>77</v>
      </c>
      <c r="HT24" t="s">
        <v>77</v>
      </c>
      <c r="HU24" t="s">
        <v>77</v>
      </c>
      <c r="HV24" t="s">
        <v>77</v>
      </c>
      <c r="HW24" t="s">
        <v>77</v>
      </c>
      <c r="HX24" t="s">
        <v>77</v>
      </c>
      <c r="HZ24" t="s">
        <v>105</v>
      </c>
      <c r="IA24" s="376" t="s">
        <v>77</v>
      </c>
      <c r="IB24" t="s">
        <v>77</v>
      </c>
      <c r="IC24" t="s">
        <v>77</v>
      </c>
      <c r="ID24" t="s">
        <v>77</v>
      </c>
      <c r="IE24" t="s">
        <v>77</v>
      </c>
      <c r="IF24" t="s">
        <v>77</v>
      </c>
      <c r="IG24" t="s">
        <v>77</v>
      </c>
      <c r="IH24" t="s">
        <v>77</v>
      </c>
      <c r="II24" t="s">
        <v>77</v>
      </c>
      <c r="IJ24" t="s">
        <v>77</v>
      </c>
      <c r="IK24" t="s">
        <v>77</v>
      </c>
      <c r="IL24" t="s">
        <v>77</v>
      </c>
      <c r="IM24" t="s">
        <v>77</v>
      </c>
      <c r="IN24" t="s">
        <v>77</v>
      </c>
      <c r="IO24" t="s">
        <v>77</v>
      </c>
      <c r="IP24" t="s">
        <v>77</v>
      </c>
      <c r="IQ24" t="s">
        <v>77</v>
      </c>
      <c r="IR24" t="s">
        <v>77</v>
      </c>
      <c r="IS24" t="s">
        <v>77</v>
      </c>
      <c r="IT24" t="s">
        <v>77</v>
      </c>
      <c r="IU24" t="s">
        <v>77</v>
      </c>
      <c r="IV24" t="s">
        <v>77</v>
      </c>
      <c r="IW24" t="s">
        <v>77</v>
      </c>
      <c r="IX24" t="s">
        <v>77</v>
      </c>
      <c r="IY24" t="s">
        <v>77</v>
      </c>
      <c r="IZ24" t="s">
        <v>77</v>
      </c>
      <c r="JA24" t="s">
        <v>77</v>
      </c>
      <c r="JB24" t="s">
        <v>77</v>
      </c>
      <c r="JC24" t="s">
        <v>77</v>
      </c>
      <c r="JD24" t="s">
        <v>77</v>
      </c>
      <c r="JE24" t="s">
        <v>77</v>
      </c>
      <c r="JF24" t="s">
        <v>77</v>
      </c>
      <c r="JG24" t="s">
        <v>77</v>
      </c>
      <c r="JH24" t="s">
        <v>77</v>
      </c>
      <c r="JI24" t="s">
        <v>77</v>
      </c>
      <c r="JJ24" t="s">
        <v>77</v>
      </c>
      <c r="JK24" t="s">
        <v>77</v>
      </c>
      <c r="JL24" t="s">
        <v>77</v>
      </c>
      <c r="JM24" t="s">
        <v>77</v>
      </c>
      <c r="JN24" t="s">
        <v>77</v>
      </c>
      <c r="JO24" t="s">
        <v>77</v>
      </c>
      <c r="JP24" t="s">
        <v>77</v>
      </c>
      <c r="JQ24" t="s">
        <v>77</v>
      </c>
      <c r="JR24" t="s">
        <v>77</v>
      </c>
      <c r="JS24" t="s">
        <v>77</v>
      </c>
      <c r="JT24" t="s">
        <v>77</v>
      </c>
      <c r="JU24" t="s">
        <v>77</v>
      </c>
      <c r="JV24" t="s">
        <v>77</v>
      </c>
      <c r="JW24" t="s">
        <v>77</v>
      </c>
      <c r="JX24" t="s">
        <v>77</v>
      </c>
      <c r="JY24" t="s">
        <v>77</v>
      </c>
      <c r="JZ24" t="s">
        <v>77</v>
      </c>
      <c r="KA24" t="s">
        <v>77</v>
      </c>
      <c r="KB24" t="s">
        <v>77</v>
      </c>
      <c r="KC24" t="s">
        <v>77</v>
      </c>
      <c r="KD24" t="s">
        <v>77</v>
      </c>
      <c r="KE24" t="s">
        <v>77</v>
      </c>
      <c r="KF24" t="s">
        <v>77</v>
      </c>
      <c r="KG24" t="s">
        <v>77</v>
      </c>
      <c r="KH24" t="s">
        <v>77</v>
      </c>
      <c r="KI24" t="s">
        <v>77</v>
      </c>
      <c r="KJ24" t="s">
        <v>77</v>
      </c>
      <c r="KK24" t="s">
        <v>77</v>
      </c>
      <c r="KL24" t="s">
        <v>77</v>
      </c>
      <c r="KM24" t="s">
        <v>77</v>
      </c>
      <c r="KN24" t="s">
        <v>77</v>
      </c>
      <c r="KO24" t="s">
        <v>77</v>
      </c>
      <c r="KP24" t="s">
        <v>77</v>
      </c>
      <c r="KQ24" t="s">
        <v>77</v>
      </c>
      <c r="KR24" t="s">
        <v>77</v>
      </c>
      <c r="KS24" t="s">
        <v>77</v>
      </c>
      <c r="KT24" t="s">
        <v>77</v>
      </c>
      <c r="KU24" t="s">
        <v>77</v>
      </c>
      <c r="KV24" t="s">
        <v>77</v>
      </c>
      <c r="KW24" t="s">
        <v>77</v>
      </c>
      <c r="KX24" t="s">
        <v>77</v>
      </c>
      <c r="KY24" t="s">
        <v>77</v>
      </c>
      <c r="KZ24" t="s">
        <v>77</v>
      </c>
      <c r="LA24" t="s">
        <v>77</v>
      </c>
      <c r="LB24" t="s">
        <v>77</v>
      </c>
      <c r="LC24" t="s">
        <v>77</v>
      </c>
      <c r="LD24" t="s">
        <v>77</v>
      </c>
      <c r="LE24" t="s">
        <v>77</v>
      </c>
      <c r="LF24" t="s">
        <v>77</v>
      </c>
      <c r="LG24" t="s">
        <v>77</v>
      </c>
      <c r="LH24" t="s">
        <v>77</v>
      </c>
      <c r="LI24" t="s">
        <v>77</v>
      </c>
      <c r="LJ24" t="s">
        <v>77</v>
      </c>
      <c r="LK24" t="s">
        <v>77</v>
      </c>
      <c r="LL24" t="s">
        <v>77</v>
      </c>
      <c r="LM24" t="s">
        <v>77</v>
      </c>
      <c r="LN24" t="s">
        <v>77</v>
      </c>
      <c r="LO24" t="s">
        <v>77</v>
      </c>
      <c r="LP24" t="s">
        <v>77</v>
      </c>
      <c r="LQ24" t="s">
        <v>77</v>
      </c>
      <c r="LR24" t="s">
        <v>77</v>
      </c>
      <c r="LS24" t="s">
        <v>77</v>
      </c>
      <c r="LT24" t="s">
        <v>77</v>
      </c>
      <c r="LU24" t="s">
        <v>77</v>
      </c>
      <c r="LV24" t="s">
        <v>77</v>
      </c>
      <c r="LW24" t="s">
        <v>77</v>
      </c>
      <c r="LX24" t="s">
        <v>77</v>
      </c>
      <c r="LY24" t="s">
        <v>77</v>
      </c>
      <c r="LZ24" t="s">
        <v>77</v>
      </c>
      <c r="MA24" t="s">
        <v>77</v>
      </c>
      <c r="MB24" t="s">
        <v>77</v>
      </c>
      <c r="MC24" t="s">
        <v>77</v>
      </c>
      <c r="MD24" t="s">
        <v>77</v>
      </c>
      <c r="ME24" t="s">
        <v>77</v>
      </c>
      <c r="MF24" t="s">
        <v>77</v>
      </c>
      <c r="MG24" t="s">
        <v>77</v>
      </c>
      <c r="MH24" t="s">
        <v>77</v>
      </c>
      <c r="MI24" t="s">
        <v>77</v>
      </c>
      <c r="MJ24" t="s">
        <v>77</v>
      </c>
      <c r="MK24" t="s">
        <v>77</v>
      </c>
      <c r="ML24" t="s">
        <v>77</v>
      </c>
      <c r="MM24" t="s">
        <v>77</v>
      </c>
      <c r="MN24" t="s">
        <v>77</v>
      </c>
      <c r="MO24" t="s">
        <v>77</v>
      </c>
      <c r="MP24" t="s">
        <v>77</v>
      </c>
      <c r="MQ24" t="s">
        <v>77</v>
      </c>
      <c r="MR24" t="s">
        <v>77</v>
      </c>
      <c r="MS24" t="s">
        <v>77</v>
      </c>
      <c r="MT24" t="s">
        <v>77</v>
      </c>
      <c r="MU24" t="s">
        <v>77</v>
      </c>
      <c r="MV24" t="s">
        <v>77</v>
      </c>
      <c r="MW24" t="s">
        <v>77</v>
      </c>
      <c r="MX24" t="s">
        <v>77</v>
      </c>
      <c r="MY24" t="s">
        <v>77</v>
      </c>
      <c r="MZ24" t="s">
        <v>77</v>
      </c>
      <c r="NA24" t="s">
        <v>77</v>
      </c>
      <c r="NB24" t="s">
        <v>77</v>
      </c>
      <c r="NC24" t="s">
        <v>77</v>
      </c>
      <c r="ND24" t="s">
        <v>77</v>
      </c>
      <c r="NE24" t="s">
        <v>77</v>
      </c>
      <c r="NF24" t="s">
        <v>77</v>
      </c>
      <c r="NG24" t="s">
        <v>77</v>
      </c>
      <c r="NH24" t="s">
        <v>77</v>
      </c>
      <c r="NI24" t="s">
        <v>77</v>
      </c>
      <c r="NJ24" t="s">
        <v>77</v>
      </c>
      <c r="NK24" t="s">
        <v>77</v>
      </c>
      <c r="NL24" t="s">
        <v>77</v>
      </c>
      <c r="NM24" t="s">
        <v>77</v>
      </c>
      <c r="NN24" t="s">
        <v>77</v>
      </c>
      <c r="NO24" t="s">
        <v>77</v>
      </c>
      <c r="NP24" t="s">
        <v>77</v>
      </c>
      <c r="NQ24" t="s">
        <v>77</v>
      </c>
      <c r="NR24" t="s">
        <v>77</v>
      </c>
      <c r="NS24" t="s">
        <v>77</v>
      </c>
      <c r="NT24" t="s">
        <v>77</v>
      </c>
      <c r="NU24" t="s">
        <v>77</v>
      </c>
      <c r="NV24" t="s">
        <v>77</v>
      </c>
      <c r="NW24" t="s">
        <v>77</v>
      </c>
      <c r="NX24" t="s">
        <v>77</v>
      </c>
      <c r="NY24" t="s">
        <v>77</v>
      </c>
      <c r="NZ24" t="s">
        <v>77</v>
      </c>
      <c r="OA24" t="s">
        <v>77</v>
      </c>
      <c r="OB24" t="s">
        <v>77</v>
      </c>
      <c r="OC24" t="s">
        <v>77</v>
      </c>
      <c r="OD24" t="s">
        <v>77</v>
      </c>
      <c r="OE24" t="s">
        <v>77</v>
      </c>
      <c r="OF24" t="s">
        <v>77</v>
      </c>
      <c r="OG24" t="s">
        <v>77</v>
      </c>
      <c r="OH24" t="s">
        <v>77</v>
      </c>
      <c r="OI24" t="s">
        <v>77</v>
      </c>
      <c r="OJ24" t="s">
        <v>77</v>
      </c>
      <c r="OK24" t="s">
        <v>77</v>
      </c>
      <c r="OL24" t="s">
        <v>77</v>
      </c>
      <c r="OM24" t="s">
        <v>77</v>
      </c>
      <c r="ON24" t="s">
        <v>77</v>
      </c>
      <c r="OO24" t="s">
        <v>77</v>
      </c>
      <c r="OP24" t="s">
        <v>77</v>
      </c>
      <c r="OQ24" t="s">
        <v>77</v>
      </c>
      <c r="OR24" t="s">
        <v>77</v>
      </c>
      <c r="OS24" t="s">
        <v>77</v>
      </c>
      <c r="OT24" t="s">
        <v>77</v>
      </c>
      <c r="OU24" t="s">
        <v>77</v>
      </c>
      <c r="OV24" t="s">
        <v>77</v>
      </c>
      <c r="OW24" t="s">
        <v>77</v>
      </c>
      <c r="OX24" t="s">
        <v>77</v>
      </c>
      <c r="OY24" t="s">
        <v>77</v>
      </c>
      <c r="OZ24" t="s">
        <v>77</v>
      </c>
      <c r="PA24" t="s">
        <v>77</v>
      </c>
      <c r="PB24" t="s">
        <v>77</v>
      </c>
      <c r="PC24" t="s">
        <v>77</v>
      </c>
      <c r="PD24" t="s">
        <v>77</v>
      </c>
      <c r="PE24" t="s">
        <v>77</v>
      </c>
      <c r="PF24" t="s">
        <v>77</v>
      </c>
      <c r="PG24" t="s">
        <v>77</v>
      </c>
      <c r="PH24" t="s">
        <v>77</v>
      </c>
      <c r="PI24" t="s">
        <v>77</v>
      </c>
      <c r="PJ24" t="s">
        <v>77</v>
      </c>
      <c r="PK24" t="s">
        <v>77</v>
      </c>
      <c r="PL24" t="s">
        <v>77</v>
      </c>
      <c r="PM24" t="s">
        <v>77</v>
      </c>
      <c r="PN24" t="s">
        <v>77</v>
      </c>
      <c r="PO24" t="s">
        <v>77</v>
      </c>
      <c r="PP24" t="s">
        <v>77</v>
      </c>
      <c r="PQ24" t="s">
        <v>77</v>
      </c>
      <c r="PR24" t="s">
        <v>77</v>
      </c>
      <c r="PS24" t="s">
        <v>77</v>
      </c>
      <c r="PT24" t="s">
        <v>77</v>
      </c>
      <c r="PU24" t="s">
        <v>77</v>
      </c>
      <c r="PV24" t="s">
        <v>77</v>
      </c>
      <c r="PW24" t="s">
        <v>77</v>
      </c>
      <c r="PX24" t="s">
        <v>77</v>
      </c>
      <c r="PY24" t="s">
        <v>77</v>
      </c>
      <c r="PZ24" t="s">
        <v>77</v>
      </c>
      <c r="QA24" t="s">
        <v>77</v>
      </c>
      <c r="QB24" t="s">
        <v>77</v>
      </c>
      <c r="QC24" t="s">
        <v>77</v>
      </c>
      <c r="QD24" t="s">
        <v>77</v>
      </c>
      <c r="QE24" t="s">
        <v>77</v>
      </c>
      <c r="QF24" t="s">
        <v>77</v>
      </c>
      <c r="QG24" t="s">
        <v>77</v>
      </c>
      <c r="QH24">
        <v>0</v>
      </c>
      <c r="QI24">
        <v>0</v>
      </c>
      <c r="QJ24">
        <v>0</v>
      </c>
      <c r="QK24">
        <v>0</v>
      </c>
      <c r="QL24">
        <v>0</v>
      </c>
      <c r="QM24" t="s">
        <v>77</v>
      </c>
      <c r="QN24" t="s">
        <v>77</v>
      </c>
      <c r="QO24">
        <v>237410482</v>
      </c>
      <c r="QQ24">
        <v>44530.681296296287</v>
      </c>
      <c r="QR24" t="s">
        <v>77</v>
      </c>
      <c r="QS24" t="s">
        <v>77</v>
      </c>
      <c r="QT24" t="s">
        <v>101</v>
      </c>
      <c r="QU24" t="s">
        <v>102</v>
      </c>
      <c r="QV24" t="s">
        <v>77</v>
      </c>
      <c r="QW24">
        <v>23</v>
      </c>
      <c r="QX24" s="375" t="str">
        <f t="shared" si="8"/>
        <v/>
      </c>
      <c r="QY24" s="375" t="str">
        <f t="shared" si="1"/>
        <v/>
      </c>
      <c r="QZ24" s="375" t="str">
        <f t="shared" si="2"/>
        <v/>
      </c>
      <c r="RA24" s="375" t="str">
        <f t="shared" si="3"/>
        <v/>
      </c>
      <c r="RB24" s="375" t="str">
        <f t="shared" si="4"/>
        <v/>
      </c>
      <c r="RC24" s="375" t="str">
        <f t="shared" si="5"/>
        <v/>
      </c>
      <c r="RD24" s="375" t="str">
        <f t="shared" si="6"/>
        <v/>
      </c>
      <c r="RE24" s="313" t="str">
        <f t="shared" si="7"/>
        <v/>
      </c>
      <c r="RF24" t="s">
        <v>105</v>
      </c>
    </row>
    <row r="25" spans="1:474">
      <c r="A25" t="s">
        <v>851</v>
      </c>
      <c r="B25" s="272">
        <v>44526</v>
      </c>
      <c r="C25" t="s">
        <v>219</v>
      </c>
      <c r="D25" t="s">
        <v>245</v>
      </c>
      <c r="E25" t="s">
        <v>221</v>
      </c>
      <c r="F25" t="s">
        <v>238</v>
      </c>
      <c r="G25" t="s">
        <v>238</v>
      </c>
      <c r="H25" t="s">
        <v>239</v>
      </c>
      <c r="I25" t="s">
        <v>239</v>
      </c>
      <c r="J25" t="s">
        <v>240</v>
      </c>
      <c r="K25" t="s">
        <v>77</v>
      </c>
      <c r="L25" t="s">
        <v>241</v>
      </c>
      <c r="M25" t="s">
        <v>241</v>
      </c>
      <c r="N25" t="s">
        <v>241</v>
      </c>
      <c r="O25" t="s">
        <v>86</v>
      </c>
      <c r="P25" t="s">
        <v>120</v>
      </c>
      <c r="Q25" t="s">
        <v>89</v>
      </c>
      <c r="R25" t="s">
        <v>134</v>
      </c>
      <c r="S25" s="239" t="s">
        <v>77</v>
      </c>
      <c r="T25" s="239" t="s">
        <v>77</v>
      </c>
      <c r="U25" s="239" t="s">
        <v>77</v>
      </c>
      <c r="V25" s="239" t="s">
        <v>77</v>
      </c>
      <c r="W25" s="239" t="s">
        <v>77</v>
      </c>
      <c r="X25" t="s">
        <v>77</v>
      </c>
      <c r="Y25" t="s">
        <v>77</v>
      </c>
      <c r="Z25" t="s">
        <v>77</v>
      </c>
      <c r="AA25">
        <v>50</v>
      </c>
      <c r="AB25">
        <v>25</v>
      </c>
      <c r="AC25">
        <v>50</v>
      </c>
      <c r="AD25" t="s">
        <v>77</v>
      </c>
      <c r="AE25">
        <v>80</v>
      </c>
      <c r="AF25" t="s">
        <v>77</v>
      </c>
      <c r="AG25" t="s">
        <v>77</v>
      </c>
      <c r="AH25" t="s">
        <v>77</v>
      </c>
      <c r="AI25" t="s">
        <v>77</v>
      </c>
      <c r="AJ25" t="s">
        <v>77</v>
      </c>
      <c r="AK25" t="s">
        <v>123</v>
      </c>
      <c r="AL25">
        <v>1</v>
      </c>
      <c r="AM25">
        <v>0</v>
      </c>
      <c r="AN25">
        <v>0</v>
      </c>
      <c r="AO25">
        <v>0</v>
      </c>
      <c r="AP25">
        <v>0</v>
      </c>
      <c r="AQ25">
        <v>0</v>
      </c>
      <c r="AR25">
        <v>0</v>
      </c>
      <c r="AS25">
        <v>0</v>
      </c>
      <c r="AT25">
        <v>0</v>
      </c>
      <c r="AU25">
        <v>0</v>
      </c>
      <c r="AV25" t="s">
        <v>130</v>
      </c>
      <c r="AW25" t="s">
        <v>135</v>
      </c>
      <c r="AX25" t="s">
        <v>77</v>
      </c>
      <c r="AY25" t="s">
        <v>77</v>
      </c>
      <c r="AZ25" t="s">
        <v>77</v>
      </c>
      <c r="BA25" t="s">
        <v>77</v>
      </c>
      <c r="BB25" t="s">
        <v>77</v>
      </c>
      <c r="BC25" t="s">
        <v>77</v>
      </c>
      <c r="BD25" t="s">
        <v>77</v>
      </c>
      <c r="BE25" t="s">
        <v>77</v>
      </c>
      <c r="BF25" t="s">
        <v>77</v>
      </c>
      <c r="BG25" t="s">
        <v>88</v>
      </c>
      <c r="BH25" t="s">
        <v>88</v>
      </c>
      <c r="BI25" t="s">
        <v>88</v>
      </c>
      <c r="BJ25" t="s">
        <v>77</v>
      </c>
      <c r="BK25" t="s">
        <v>88</v>
      </c>
      <c r="BL25" t="s">
        <v>77</v>
      </c>
      <c r="BN25" t="s">
        <v>77</v>
      </c>
      <c r="BO25" t="s">
        <v>77</v>
      </c>
      <c r="BP25" t="s">
        <v>77</v>
      </c>
      <c r="BQ25" t="s">
        <v>77</v>
      </c>
      <c r="BR25" t="s">
        <v>77</v>
      </c>
      <c r="BS25" t="s">
        <v>77</v>
      </c>
      <c r="BT25" t="s">
        <v>77</v>
      </c>
      <c r="BU25" t="s">
        <v>77</v>
      </c>
      <c r="BV25" t="s">
        <v>77</v>
      </c>
      <c r="BW25" t="s">
        <v>77</v>
      </c>
      <c r="BX25" t="s">
        <v>77</v>
      </c>
      <c r="BY25" t="s">
        <v>77</v>
      </c>
      <c r="BZ25" t="s">
        <v>77</v>
      </c>
      <c r="CA25" t="s">
        <v>77</v>
      </c>
      <c r="CB25" t="s">
        <v>77</v>
      </c>
      <c r="CC25" t="s">
        <v>77</v>
      </c>
      <c r="CD25" t="s">
        <v>77</v>
      </c>
      <c r="CE25" t="s">
        <v>77</v>
      </c>
      <c r="CF25" t="s">
        <v>77</v>
      </c>
      <c r="CG25" t="s">
        <v>77</v>
      </c>
      <c r="CH25" t="s">
        <v>77</v>
      </c>
      <c r="CI25" t="s">
        <v>77</v>
      </c>
      <c r="CJ25" t="s">
        <v>77</v>
      </c>
      <c r="CK25" t="s">
        <v>77</v>
      </c>
      <c r="CL25" t="s">
        <v>77</v>
      </c>
      <c r="CM25" t="s">
        <v>77</v>
      </c>
      <c r="CN25" t="s">
        <v>77</v>
      </c>
      <c r="CO25" t="s">
        <v>77</v>
      </c>
      <c r="CP25" t="s">
        <v>77</v>
      </c>
      <c r="CQ25" t="s">
        <v>77</v>
      </c>
      <c r="CR25" t="s">
        <v>77</v>
      </c>
      <c r="CS25" t="s">
        <v>77</v>
      </c>
      <c r="CT25" t="s">
        <v>77</v>
      </c>
      <c r="CU25" t="s">
        <v>77</v>
      </c>
      <c r="CV25" t="s">
        <v>77</v>
      </c>
      <c r="CW25" t="s">
        <v>77</v>
      </c>
      <c r="CX25" t="s">
        <v>77</v>
      </c>
      <c r="CY25" t="s">
        <v>77</v>
      </c>
      <c r="CZ25" s="308" t="s">
        <v>221</v>
      </c>
      <c r="DA25" t="s">
        <v>86</v>
      </c>
      <c r="DB25" t="s">
        <v>77</v>
      </c>
      <c r="DC25" t="s">
        <v>77</v>
      </c>
      <c r="DD25" t="s">
        <v>77</v>
      </c>
      <c r="DE25" t="s">
        <v>77</v>
      </c>
      <c r="DF25" t="s">
        <v>77</v>
      </c>
      <c r="DG25" t="s">
        <v>77</v>
      </c>
      <c r="DH25" t="s">
        <v>77</v>
      </c>
      <c r="DK25" t="s">
        <v>88</v>
      </c>
      <c r="DL25" t="s">
        <v>188</v>
      </c>
      <c r="DM25">
        <v>0</v>
      </c>
      <c r="DN25">
        <v>0</v>
      </c>
      <c r="DO25">
        <v>0</v>
      </c>
      <c r="DP25">
        <v>1</v>
      </c>
      <c r="DQ25">
        <v>0</v>
      </c>
      <c r="DR25">
        <v>0</v>
      </c>
      <c r="DS25">
        <v>0</v>
      </c>
      <c r="DT25">
        <v>0</v>
      </c>
      <c r="DU25">
        <v>0</v>
      </c>
      <c r="DV25">
        <v>0</v>
      </c>
      <c r="DW25">
        <v>0</v>
      </c>
      <c r="DX25">
        <v>0</v>
      </c>
      <c r="DY25">
        <v>0</v>
      </c>
      <c r="DZ25" t="s">
        <v>77</v>
      </c>
      <c r="EA25" t="s">
        <v>1285</v>
      </c>
      <c r="EB25">
        <v>0</v>
      </c>
      <c r="EC25">
        <v>1</v>
      </c>
      <c r="ED25">
        <v>0</v>
      </c>
      <c r="EE25">
        <v>1</v>
      </c>
      <c r="EF25">
        <v>1</v>
      </c>
      <c r="EG25">
        <v>0</v>
      </c>
      <c r="EH25">
        <v>1</v>
      </c>
      <c r="EI25">
        <v>0</v>
      </c>
      <c r="EJ25">
        <v>0</v>
      </c>
      <c r="EK25">
        <v>0</v>
      </c>
      <c r="EL25">
        <v>0</v>
      </c>
      <c r="EM25" s="308" t="s">
        <v>221</v>
      </c>
      <c r="EN25" t="s">
        <v>86</v>
      </c>
      <c r="EO25" t="s">
        <v>88</v>
      </c>
      <c r="EP25" t="s">
        <v>100</v>
      </c>
      <c r="EQ25" t="s">
        <v>88</v>
      </c>
      <c r="ER25" t="s">
        <v>80</v>
      </c>
      <c r="ES25" t="s">
        <v>137</v>
      </c>
      <c r="ET25" t="s">
        <v>175</v>
      </c>
      <c r="EU25" t="s">
        <v>137</v>
      </c>
      <c r="EW25" t="s">
        <v>77</v>
      </c>
      <c r="EX25" s="308" t="s">
        <v>221</v>
      </c>
      <c r="EY25" t="s">
        <v>88</v>
      </c>
      <c r="EZ25" t="s">
        <v>243</v>
      </c>
      <c r="FA25">
        <v>0</v>
      </c>
      <c r="FB25">
        <v>0</v>
      </c>
      <c r="FC25">
        <v>1</v>
      </c>
      <c r="FD25">
        <v>0</v>
      </c>
      <c r="FE25">
        <v>0</v>
      </c>
      <c r="FF25">
        <v>0</v>
      </c>
      <c r="FG25" t="s">
        <v>77</v>
      </c>
      <c r="FH25" t="s">
        <v>187</v>
      </c>
      <c r="FI25">
        <v>0</v>
      </c>
      <c r="FJ25">
        <v>0</v>
      </c>
      <c r="FK25">
        <v>1</v>
      </c>
      <c r="FL25">
        <v>0</v>
      </c>
      <c r="FM25">
        <v>0</v>
      </c>
      <c r="FN25">
        <v>0</v>
      </c>
      <c r="FO25">
        <v>0</v>
      </c>
      <c r="FP25">
        <v>0</v>
      </c>
      <c r="FQ25" t="s">
        <v>77</v>
      </c>
      <c r="FR25" t="s">
        <v>88</v>
      </c>
      <c r="FS25" t="s">
        <v>77</v>
      </c>
      <c r="FT25" t="s">
        <v>129</v>
      </c>
      <c r="FU25">
        <v>0</v>
      </c>
      <c r="FV25">
        <v>1</v>
      </c>
      <c r="FW25">
        <v>0</v>
      </c>
      <c r="FX25">
        <v>0</v>
      </c>
      <c r="FY25" t="s">
        <v>77</v>
      </c>
      <c r="FZ25" t="s">
        <v>77</v>
      </c>
      <c r="GA25" t="s">
        <v>77</v>
      </c>
      <c r="GB25" t="s">
        <v>77</v>
      </c>
      <c r="GC25" t="s">
        <v>77</v>
      </c>
      <c r="GD25" t="s">
        <v>77</v>
      </c>
      <c r="GE25" t="s">
        <v>77</v>
      </c>
      <c r="GF25" t="s">
        <v>77</v>
      </c>
      <c r="GG25" t="s">
        <v>77</v>
      </c>
      <c r="GH25" t="s">
        <v>77</v>
      </c>
      <c r="GI25" t="s">
        <v>77</v>
      </c>
      <c r="GJ25" t="s">
        <v>77</v>
      </c>
      <c r="GK25" t="s">
        <v>77</v>
      </c>
      <c r="GL25" t="s">
        <v>77</v>
      </c>
      <c r="GM25" t="s">
        <v>77</v>
      </c>
      <c r="GN25" t="s">
        <v>77</v>
      </c>
      <c r="GO25" t="s">
        <v>77</v>
      </c>
      <c r="GP25" t="s">
        <v>77</v>
      </c>
      <c r="GQ25" t="s">
        <v>77</v>
      </c>
      <c r="GR25" t="s">
        <v>77</v>
      </c>
      <c r="GS25" t="s">
        <v>77</v>
      </c>
      <c r="GT25" t="s">
        <v>77</v>
      </c>
      <c r="GU25" t="s">
        <v>77</v>
      </c>
      <c r="GV25" t="s">
        <v>77</v>
      </c>
      <c r="GW25" t="s">
        <v>77</v>
      </c>
      <c r="GX25" t="s">
        <v>77</v>
      </c>
      <c r="GY25" t="s">
        <v>77</v>
      </c>
      <c r="GZ25" t="s">
        <v>77</v>
      </c>
      <c r="HA25" t="s">
        <v>77</v>
      </c>
      <c r="HB25" t="s">
        <v>77</v>
      </c>
      <c r="HC25" t="s">
        <v>77</v>
      </c>
      <c r="HD25" t="s">
        <v>77</v>
      </c>
      <c r="HE25" t="s">
        <v>77</v>
      </c>
      <c r="HF25" t="s">
        <v>77</v>
      </c>
      <c r="HG25" t="s">
        <v>77</v>
      </c>
      <c r="HH25" t="s">
        <v>77</v>
      </c>
      <c r="HI25" t="s">
        <v>77</v>
      </c>
      <c r="HJ25" t="s">
        <v>77</v>
      </c>
      <c r="HK25" t="s">
        <v>77</v>
      </c>
      <c r="HL25" t="s">
        <v>77</v>
      </c>
      <c r="HM25" t="s">
        <v>77</v>
      </c>
      <c r="HN25" t="s">
        <v>77</v>
      </c>
      <c r="HO25" t="s">
        <v>77</v>
      </c>
      <c r="HP25" t="s">
        <v>77</v>
      </c>
      <c r="HQ25" t="s">
        <v>77</v>
      </c>
      <c r="HR25" t="s">
        <v>77</v>
      </c>
      <c r="HS25" t="s">
        <v>77</v>
      </c>
      <c r="HT25" t="s">
        <v>77</v>
      </c>
      <c r="HU25" t="s">
        <v>77</v>
      </c>
      <c r="HV25" t="s">
        <v>77</v>
      </c>
      <c r="HW25" t="s">
        <v>77</v>
      </c>
      <c r="HX25" t="s">
        <v>77</v>
      </c>
      <c r="HZ25" t="s">
        <v>221</v>
      </c>
      <c r="IA25" s="376" t="s">
        <v>77</v>
      </c>
      <c r="IB25" t="s">
        <v>77</v>
      </c>
      <c r="IC25" t="s">
        <v>77</v>
      </c>
      <c r="ID25" t="s">
        <v>77</v>
      </c>
      <c r="IE25" t="s">
        <v>77</v>
      </c>
      <c r="IF25" t="s">
        <v>77</v>
      </c>
      <c r="IG25" t="s">
        <v>77</v>
      </c>
      <c r="IH25" t="s">
        <v>77</v>
      </c>
      <c r="II25" t="s">
        <v>77</v>
      </c>
      <c r="IJ25" t="s">
        <v>77</v>
      </c>
      <c r="IK25" t="s">
        <v>77</v>
      </c>
      <c r="IL25" t="s">
        <v>77</v>
      </c>
      <c r="IM25" t="s">
        <v>77</v>
      </c>
      <c r="IN25" t="s">
        <v>77</v>
      </c>
      <c r="IO25" t="s">
        <v>77</v>
      </c>
      <c r="IP25" t="s">
        <v>77</v>
      </c>
      <c r="IQ25" t="s">
        <v>77</v>
      </c>
      <c r="IR25" t="s">
        <v>77</v>
      </c>
      <c r="IS25" t="s">
        <v>77</v>
      </c>
      <c r="IT25" t="s">
        <v>77</v>
      </c>
      <c r="IU25" t="s">
        <v>77</v>
      </c>
      <c r="IV25" t="s">
        <v>77</v>
      </c>
      <c r="IW25" t="s">
        <v>77</v>
      </c>
      <c r="IX25" t="s">
        <v>77</v>
      </c>
      <c r="IY25" t="s">
        <v>77</v>
      </c>
      <c r="IZ25" t="s">
        <v>77</v>
      </c>
      <c r="JA25" t="s">
        <v>77</v>
      </c>
      <c r="JB25" t="s">
        <v>77</v>
      </c>
      <c r="JC25" t="s">
        <v>77</v>
      </c>
      <c r="JD25" t="s">
        <v>77</v>
      </c>
      <c r="JE25" t="s">
        <v>77</v>
      </c>
      <c r="JF25" t="s">
        <v>77</v>
      </c>
      <c r="JG25" t="s">
        <v>77</v>
      </c>
      <c r="JH25" t="s">
        <v>77</v>
      </c>
      <c r="JI25" t="s">
        <v>77</v>
      </c>
      <c r="JJ25" t="s">
        <v>77</v>
      </c>
      <c r="JK25" t="s">
        <v>77</v>
      </c>
      <c r="JL25" t="s">
        <v>77</v>
      </c>
      <c r="JM25" t="s">
        <v>77</v>
      </c>
      <c r="JN25" t="s">
        <v>77</v>
      </c>
      <c r="JO25" t="s">
        <v>77</v>
      </c>
      <c r="JP25" t="s">
        <v>77</v>
      </c>
      <c r="JQ25" t="s">
        <v>77</v>
      </c>
      <c r="JR25" t="s">
        <v>77</v>
      </c>
      <c r="JS25" t="s">
        <v>77</v>
      </c>
      <c r="JT25" t="s">
        <v>77</v>
      </c>
      <c r="JU25" t="s">
        <v>77</v>
      </c>
      <c r="JV25" t="s">
        <v>77</v>
      </c>
      <c r="JW25" t="s">
        <v>77</v>
      </c>
      <c r="JX25" t="s">
        <v>77</v>
      </c>
      <c r="JY25" t="s">
        <v>77</v>
      </c>
      <c r="JZ25" t="s">
        <v>77</v>
      </c>
      <c r="KA25" t="s">
        <v>77</v>
      </c>
      <c r="KB25" t="s">
        <v>77</v>
      </c>
      <c r="KC25" t="s">
        <v>77</v>
      </c>
      <c r="KD25" t="s">
        <v>77</v>
      </c>
      <c r="KE25" t="s">
        <v>77</v>
      </c>
      <c r="KF25" t="s">
        <v>77</v>
      </c>
      <c r="KG25" t="s">
        <v>77</v>
      </c>
      <c r="KH25" t="s">
        <v>77</v>
      </c>
      <c r="KI25" t="s">
        <v>77</v>
      </c>
      <c r="KJ25" t="s">
        <v>77</v>
      </c>
      <c r="KK25" t="s">
        <v>77</v>
      </c>
      <c r="KL25" t="s">
        <v>77</v>
      </c>
      <c r="KM25" t="s">
        <v>77</v>
      </c>
      <c r="KN25" t="s">
        <v>77</v>
      </c>
      <c r="KO25" t="s">
        <v>77</v>
      </c>
      <c r="KP25" t="s">
        <v>77</v>
      </c>
      <c r="KQ25" t="s">
        <v>77</v>
      </c>
      <c r="KR25" t="s">
        <v>77</v>
      </c>
      <c r="KS25" t="s">
        <v>77</v>
      </c>
      <c r="KT25" t="s">
        <v>77</v>
      </c>
      <c r="KU25" t="s">
        <v>77</v>
      </c>
      <c r="KV25" t="s">
        <v>77</v>
      </c>
      <c r="KW25" t="s">
        <v>77</v>
      </c>
      <c r="KX25" t="s">
        <v>77</v>
      </c>
      <c r="KY25" t="s">
        <v>77</v>
      </c>
      <c r="KZ25" t="s">
        <v>77</v>
      </c>
      <c r="LA25" t="s">
        <v>77</v>
      </c>
      <c r="LB25" t="s">
        <v>77</v>
      </c>
      <c r="LC25" t="s">
        <v>77</v>
      </c>
      <c r="LD25" t="s">
        <v>77</v>
      </c>
      <c r="LE25" t="s">
        <v>77</v>
      </c>
      <c r="LF25" t="s">
        <v>77</v>
      </c>
      <c r="LG25" t="s">
        <v>77</v>
      </c>
      <c r="LH25" t="s">
        <v>77</v>
      </c>
      <c r="LI25" t="s">
        <v>77</v>
      </c>
      <c r="LJ25" t="s">
        <v>77</v>
      </c>
      <c r="LK25" t="s">
        <v>77</v>
      </c>
      <c r="LL25" t="s">
        <v>77</v>
      </c>
      <c r="LM25" t="s">
        <v>77</v>
      </c>
      <c r="LN25" t="s">
        <v>77</v>
      </c>
      <c r="LO25" t="s">
        <v>77</v>
      </c>
      <c r="LP25" t="s">
        <v>77</v>
      </c>
      <c r="LQ25" t="s">
        <v>77</v>
      </c>
      <c r="LR25" t="s">
        <v>77</v>
      </c>
      <c r="LS25" t="s">
        <v>77</v>
      </c>
      <c r="LT25" t="s">
        <v>77</v>
      </c>
      <c r="LU25" t="s">
        <v>77</v>
      </c>
      <c r="LV25" t="s">
        <v>77</v>
      </c>
      <c r="LW25" t="s">
        <v>77</v>
      </c>
      <c r="LX25" t="s">
        <v>77</v>
      </c>
      <c r="LY25" t="s">
        <v>77</v>
      </c>
      <c r="LZ25" t="s">
        <v>77</v>
      </c>
      <c r="MA25" t="s">
        <v>77</v>
      </c>
      <c r="MB25" t="s">
        <v>77</v>
      </c>
      <c r="MC25" t="s">
        <v>77</v>
      </c>
      <c r="MD25" t="s">
        <v>77</v>
      </c>
      <c r="ME25" t="s">
        <v>77</v>
      </c>
      <c r="MF25" t="s">
        <v>77</v>
      </c>
      <c r="MG25" t="s">
        <v>77</v>
      </c>
      <c r="MH25" t="s">
        <v>77</v>
      </c>
      <c r="MI25" t="s">
        <v>77</v>
      </c>
      <c r="MJ25" t="s">
        <v>77</v>
      </c>
      <c r="MK25" t="s">
        <v>77</v>
      </c>
      <c r="ML25" t="s">
        <v>77</v>
      </c>
      <c r="MM25" t="s">
        <v>77</v>
      </c>
      <c r="MN25" t="s">
        <v>77</v>
      </c>
      <c r="MO25" t="s">
        <v>77</v>
      </c>
      <c r="MP25" t="s">
        <v>77</v>
      </c>
      <c r="MQ25" t="s">
        <v>77</v>
      </c>
      <c r="MR25" t="s">
        <v>77</v>
      </c>
      <c r="MS25" t="s">
        <v>77</v>
      </c>
      <c r="MT25" t="s">
        <v>77</v>
      </c>
      <c r="MU25" t="s">
        <v>77</v>
      </c>
      <c r="MV25" t="s">
        <v>77</v>
      </c>
      <c r="MW25" t="s">
        <v>77</v>
      </c>
      <c r="MX25" t="s">
        <v>77</v>
      </c>
      <c r="MY25" t="s">
        <v>77</v>
      </c>
      <c r="MZ25" t="s">
        <v>77</v>
      </c>
      <c r="NA25" t="s">
        <v>77</v>
      </c>
      <c r="NB25" t="s">
        <v>77</v>
      </c>
      <c r="NC25" t="s">
        <v>77</v>
      </c>
      <c r="ND25" t="s">
        <v>77</v>
      </c>
      <c r="NE25" t="s">
        <v>77</v>
      </c>
      <c r="NF25" t="s">
        <v>77</v>
      </c>
      <c r="NG25" t="s">
        <v>77</v>
      </c>
      <c r="NH25" t="s">
        <v>77</v>
      </c>
      <c r="NI25" t="s">
        <v>77</v>
      </c>
      <c r="NJ25" t="s">
        <v>77</v>
      </c>
      <c r="NK25" t="s">
        <v>77</v>
      </c>
      <c r="NL25" t="s">
        <v>77</v>
      </c>
      <c r="NM25" t="s">
        <v>77</v>
      </c>
      <c r="NN25" t="s">
        <v>77</v>
      </c>
      <c r="NO25" t="s">
        <v>77</v>
      </c>
      <c r="NP25" t="s">
        <v>77</v>
      </c>
      <c r="NQ25" t="s">
        <v>77</v>
      </c>
      <c r="NR25" t="s">
        <v>77</v>
      </c>
      <c r="NS25" t="s">
        <v>77</v>
      </c>
      <c r="NT25" t="s">
        <v>77</v>
      </c>
      <c r="NU25" t="s">
        <v>77</v>
      </c>
      <c r="NV25" t="s">
        <v>77</v>
      </c>
      <c r="NW25" t="s">
        <v>77</v>
      </c>
      <c r="NX25" t="s">
        <v>77</v>
      </c>
      <c r="NY25" t="s">
        <v>77</v>
      </c>
      <c r="NZ25" t="s">
        <v>77</v>
      </c>
      <c r="OA25" t="s">
        <v>77</v>
      </c>
      <c r="OB25" t="s">
        <v>77</v>
      </c>
      <c r="OC25" t="s">
        <v>77</v>
      </c>
      <c r="OD25" t="s">
        <v>77</v>
      </c>
      <c r="OE25" t="s">
        <v>77</v>
      </c>
      <c r="OF25" t="s">
        <v>77</v>
      </c>
      <c r="OG25" t="s">
        <v>77</v>
      </c>
      <c r="OH25" t="s">
        <v>77</v>
      </c>
      <c r="OI25" t="s">
        <v>77</v>
      </c>
      <c r="OJ25" t="s">
        <v>77</v>
      </c>
      <c r="OK25" t="s">
        <v>77</v>
      </c>
      <c r="OL25" t="s">
        <v>77</v>
      </c>
      <c r="OM25" t="s">
        <v>77</v>
      </c>
      <c r="ON25" t="s">
        <v>77</v>
      </c>
      <c r="OO25" t="s">
        <v>77</v>
      </c>
      <c r="OP25" t="s">
        <v>77</v>
      </c>
      <c r="OQ25" t="s">
        <v>77</v>
      </c>
      <c r="OR25" t="s">
        <v>77</v>
      </c>
      <c r="OS25" t="s">
        <v>77</v>
      </c>
      <c r="OT25" t="s">
        <v>77</v>
      </c>
      <c r="OU25" t="s">
        <v>77</v>
      </c>
      <c r="OV25" t="s">
        <v>77</v>
      </c>
      <c r="OW25" t="s">
        <v>77</v>
      </c>
      <c r="OX25" t="s">
        <v>77</v>
      </c>
      <c r="OY25" t="s">
        <v>77</v>
      </c>
      <c r="OZ25" t="s">
        <v>77</v>
      </c>
      <c r="PA25" t="s">
        <v>77</v>
      </c>
      <c r="PB25" t="s">
        <v>77</v>
      </c>
      <c r="PC25" t="s">
        <v>77</v>
      </c>
      <c r="PD25" t="s">
        <v>77</v>
      </c>
      <c r="PE25" t="s">
        <v>77</v>
      </c>
      <c r="PF25" t="s">
        <v>77</v>
      </c>
      <c r="PG25" t="s">
        <v>77</v>
      </c>
      <c r="PH25" t="s">
        <v>77</v>
      </c>
      <c r="PI25" t="s">
        <v>77</v>
      </c>
      <c r="PJ25" t="s">
        <v>77</v>
      </c>
      <c r="PK25" t="s">
        <v>77</v>
      </c>
      <c r="PL25" t="s">
        <v>77</v>
      </c>
      <c r="PM25" t="s">
        <v>77</v>
      </c>
      <c r="PN25" t="s">
        <v>77</v>
      </c>
      <c r="PO25" t="s">
        <v>77</v>
      </c>
      <c r="PP25" t="s">
        <v>77</v>
      </c>
      <c r="PQ25" t="s">
        <v>77</v>
      </c>
      <c r="PR25" t="s">
        <v>77</v>
      </c>
      <c r="PS25" t="s">
        <v>77</v>
      </c>
      <c r="PT25" t="s">
        <v>77</v>
      </c>
      <c r="PU25" t="s">
        <v>77</v>
      </c>
      <c r="PV25" t="s">
        <v>77</v>
      </c>
      <c r="PW25" t="s">
        <v>77</v>
      </c>
      <c r="PX25" t="s">
        <v>77</v>
      </c>
      <c r="PY25" t="s">
        <v>77</v>
      </c>
      <c r="PZ25" t="s">
        <v>77</v>
      </c>
      <c r="QA25" t="s">
        <v>77</v>
      </c>
      <c r="QB25" t="s">
        <v>77</v>
      </c>
      <c r="QC25" t="s">
        <v>77</v>
      </c>
      <c r="QD25" t="s">
        <v>77</v>
      </c>
      <c r="QE25" t="s">
        <v>77</v>
      </c>
      <c r="QF25" t="s">
        <v>77</v>
      </c>
      <c r="QG25" t="s">
        <v>77</v>
      </c>
      <c r="QH25">
        <v>0</v>
      </c>
      <c r="QI25">
        <v>0</v>
      </c>
      <c r="QJ25">
        <v>0</v>
      </c>
      <c r="QK25">
        <v>0</v>
      </c>
      <c r="QL25">
        <v>0</v>
      </c>
      <c r="QM25" t="s">
        <v>77</v>
      </c>
      <c r="QN25" t="s">
        <v>77</v>
      </c>
      <c r="QO25">
        <v>237463550</v>
      </c>
      <c r="QQ25">
        <v>44530.798854166656</v>
      </c>
      <c r="QR25" t="s">
        <v>77</v>
      </c>
      <c r="QS25" t="s">
        <v>77</v>
      </c>
      <c r="QT25" t="s">
        <v>101</v>
      </c>
      <c r="QU25" t="s">
        <v>102</v>
      </c>
      <c r="QV25" t="s">
        <v>77</v>
      </c>
      <c r="QW25">
        <v>24</v>
      </c>
      <c r="QX25" s="375" t="str">
        <f t="shared" si="8"/>
        <v/>
      </c>
      <c r="QY25" s="375" t="str">
        <f t="shared" si="1"/>
        <v/>
      </c>
      <c r="QZ25" s="375" t="str">
        <f t="shared" si="2"/>
        <v/>
      </c>
      <c r="RA25" s="375" t="str">
        <f t="shared" si="3"/>
        <v/>
      </c>
      <c r="RB25" s="375" t="str">
        <f t="shared" si="4"/>
        <v/>
      </c>
      <c r="RC25" s="375" t="str">
        <f t="shared" si="5"/>
        <v/>
      </c>
      <c r="RD25" s="375" t="str">
        <f t="shared" si="6"/>
        <v/>
      </c>
      <c r="RE25" s="313" t="str">
        <f t="shared" si="7"/>
        <v/>
      </c>
      <c r="RF25" t="s">
        <v>221</v>
      </c>
    </row>
    <row r="26" spans="1:474">
      <c r="A26" t="s">
        <v>852</v>
      </c>
      <c r="B26" s="272">
        <v>44526</v>
      </c>
      <c r="C26" t="s">
        <v>219</v>
      </c>
      <c r="D26" t="s">
        <v>245</v>
      </c>
      <c r="E26" t="s">
        <v>221</v>
      </c>
      <c r="F26" t="s">
        <v>238</v>
      </c>
      <c r="G26" t="s">
        <v>238</v>
      </c>
      <c r="H26" t="s">
        <v>239</v>
      </c>
      <c r="I26" t="s">
        <v>239</v>
      </c>
      <c r="J26" t="s">
        <v>240</v>
      </c>
      <c r="K26" t="s">
        <v>77</v>
      </c>
      <c r="L26" t="s">
        <v>241</v>
      </c>
      <c r="M26" t="s">
        <v>241</v>
      </c>
      <c r="N26" t="s">
        <v>241</v>
      </c>
      <c r="O26" t="s">
        <v>86</v>
      </c>
      <c r="P26" t="s">
        <v>120</v>
      </c>
      <c r="Q26" t="s">
        <v>110</v>
      </c>
      <c r="R26" t="s">
        <v>134</v>
      </c>
      <c r="S26" s="239" t="s">
        <v>77</v>
      </c>
      <c r="T26" s="239" t="s">
        <v>77</v>
      </c>
      <c r="U26" s="239" t="s">
        <v>77</v>
      </c>
      <c r="V26" s="239" t="s">
        <v>77</v>
      </c>
      <c r="W26" s="239" t="s">
        <v>77</v>
      </c>
      <c r="X26" t="s">
        <v>77</v>
      </c>
      <c r="Y26" t="s">
        <v>77</v>
      </c>
      <c r="Z26">
        <v>40</v>
      </c>
      <c r="AA26" t="s">
        <v>77</v>
      </c>
      <c r="AB26">
        <v>50</v>
      </c>
      <c r="AC26" t="s">
        <v>77</v>
      </c>
      <c r="AD26" t="s">
        <v>77</v>
      </c>
      <c r="AE26" t="s">
        <v>77</v>
      </c>
      <c r="AF26">
        <v>50</v>
      </c>
      <c r="AG26" t="s">
        <v>77</v>
      </c>
      <c r="AH26" t="s">
        <v>77</v>
      </c>
      <c r="AI26" t="s">
        <v>77</v>
      </c>
      <c r="AJ26" t="s">
        <v>77</v>
      </c>
      <c r="AK26" t="s">
        <v>123</v>
      </c>
      <c r="AL26">
        <v>1</v>
      </c>
      <c r="AM26">
        <v>0</v>
      </c>
      <c r="AN26">
        <v>0</v>
      </c>
      <c r="AO26">
        <v>0</v>
      </c>
      <c r="AP26">
        <v>0</v>
      </c>
      <c r="AQ26">
        <v>0</v>
      </c>
      <c r="AR26">
        <v>0</v>
      </c>
      <c r="AS26">
        <v>0</v>
      </c>
      <c r="AT26">
        <v>0</v>
      </c>
      <c r="AU26">
        <v>0</v>
      </c>
      <c r="AV26" t="s">
        <v>124</v>
      </c>
      <c r="AW26" t="s">
        <v>135</v>
      </c>
      <c r="AX26" t="s">
        <v>77</v>
      </c>
      <c r="AY26" t="s">
        <v>77</v>
      </c>
      <c r="AZ26" t="s">
        <v>77</v>
      </c>
      <c r="BA26" t="s">
        <v>77</v>
      </c>
      <c r="BB26" t="s">
        <v>77</v>
      </c>
      <c r="BC26" t="s">
        <v>77</v>
      </c>
      <c r="BD26" t="s">
        <v>77</v>
      </c>
      <c r="BE26" t="s">
        <v>77</v>
      </c>
      <c r="BF26" t="s">
        <v>88</v>
      </c>
      <c r="BG26" t="s">
        <v>77</v>
      </c>
      <c r="BH26" t="s">
        <v>88</v>
      </c>
      <c r="BI26" t="s">
        <v>77</v>
      </c>
      <c r="BJ26" t="s">
        <v>77</v>
      </c>
      <c r="BK26" t="s">
        <v>77</v>
      </c>
      <c r="BL26" t="s">
        <v>88</v>
      </c>
      <c r="BN26" t="s">
        <v>77</v>
      </c>
      <c r="BO26" t="s">
        <v>77</v>
      </c>
      <c r="BP26" t="s">
        <v>77</v>
      </c>
      <c r="BQ26" t="s">
        <v>77</v>
      </c>
      <c r="BR26" t="s">
        <v>77</v>
      </c>
      <c r="BS26" t="s">
        <v>77</v>
      </c>
      <c r="BT26" t="s">
        <v>77</v>
      </c>
      <c r="BU26" t="s">
        <v>77</v>
      </c>
      <c r="BV26" t="s">
        <v>77</v>
      </c>
      <c r="BW26" t="s">
        <v>77</v>
      </c>
      <c r="BX26" t="s">
        <v>77</v>
      </c>
      <c r="BY26" t="s">
        <v>77</v>
      </c>
      <c r="BZ26" t="s">
        <v>77</v>
      </c>
      <c r="CA26" t="s">
        <v>77</v>
      </c>
      <c r="CB26" t="s">
        <v>77</v>
      </c>
      <c r="CC26" t="s">
        <v>77</v>
      </c>
      <c r="CD26" t="s">
        <v>77</v>
      </c>
      <c r="CE26" t="s">
        <v>77</v>
      </c>
      <c r="CF26" t="s">
        <v>77</v>
      </c>
      <c r="CG26" t="s">
        <v>77</v>
      </c>
      <c r="CH26" t="s">
        <v>77</v>
      </c>
      <c r="CI26" t="s">
        <v>77</v>
      </c>
      <c r="CJ26" t="s">
        <v>77</v>
      </c>
      <c r="CK26" t="s">
        <v>77</v>
      </c>
      <c r="CL26" t="s">
        <v>77</v>
      </c>
      <c r="CM26" t="s">
        <v>77</v>
      </c>
      <c r="CN26" t="s">
        <v>77</v>
      </c>
      <c r="CO26" t="s">
        <v>77</v>
      </c>
      <c r="CP26" t="s">
        <v>77</v>
      </c>
      <c r="CQ26" t="s">
        <v>77</v>
      </c>
      <c r="CR26" t="s">
        <v>77</v>
      </c>
      <c r="CS26" t="s">
        <v>77</v>
      </c>
      <c r="CT26" t="s">
        <v>77</v>
      </c>
      <c r="CU26" t="s">
        <v>77</v>
      </c>
      <c r="CV26" t="s">
        <v>77</v>
      </c>
      <c r="CW26" t="s">
        <v>77</v>
      </c>
      <c r="CX26" t="s">
        <v>77</v>
      </c>
      <c r="CY26" t="s">
        <v>77</v>
      </c>
      <c r="CZ26" s="308" t="s">
        <v>221</v>
      </c>
      <c r="DA26" t="s">
        <v>86</v>
      </c>
      <c r="DB26" t="s">
        <v>77</v>
      </c>
      <c r="DC26" t="s">
        <v>77</v>
      </c>
      <c r="DD26" t="s">
        <v>77</v>
      </c>
      <c r="DE26" t="s">
        <v>77</v>
      </c>
      <c r="DF26" t="s">
        <v>77</v>
      </c>
      <c r="DG26" t="s">
        <v>77</v>
      </c>
      <c r="DH26" t="s">
        <v>77</v>
      </c>
      <c r="DK26" t="s">
        <v>88</v>
      </c>
      <c r="DL26" t="s">
        <v>117</v>
      </c>
      <c r="DM26">
        <v>0</v>
      </c>
      <c r="DN26">
        <v>0</v>
      </c>
      <c r="DO26">
        <v>0</v>
      </c>
      <c r="DP26">
        <v>0</v>
      </c>
      <c r="DQ26">
        <v>0</v>
      </c>
      <c r="DR26">
        <v>0</v>
      </c>
      <c r="DS26">
        <v>0</v>
      </c>
      <c r="DT26">
        <v>0</v>
      </c>
      <c r="DU26">
        <v>0</v>
      </c>
      <c r="DV26">
        <v>0</v>
      </c>
      <c r="DW26">
        <v>0</v>
      </c>
      <c r="DX26">
        <v>1</v>
      </c>
      <c r="DY26">
        <v>0</v>
      </c>
      <c r="DZ26" t="s">
        <v>853</v>
      </c>
      <c r="EA26" t="s">
        <v>570</v>
      </c>
      <c r="EB26">
        <v>0</v>
      </c>
      <c r="EC26">
        <v>0</v>
      </c>
      <c r="ED26">
        <v>0</v>
      </c>
      <c r="EE26">
        <v>0</v>
      </c>
      <c r="EF26">
        <v>0</v>
      </c>
      <c r="EG26">
        <v>1</v>
      </c>
      <c r="EH26">
        <v>0</v>
      </c>
      <c r="EI26">
        <v>0</v>
      </c>
      <c r="EJ26">
        <v>0</v>
      </c>
      <c r="EK26">
        <v>0</v>
      </c>
      <c r="EL26">
        <v>0</v>
      </c>
      <c r="EM26" s="308" t="s">
        <v>221</v>
      </c>
      <c r="EN26" t="s">
        <v>86</v>
      </c>
      <c r="EO26" t="s">
        <v>88</v>
      </c>
      <c r="EP26" t="s">
        <v>88</v>
      </c>
      <c r="EQ26" t="s">
        <v>88</v>
      </c>
      <c r="ER26" t="s">
        <v>80</v>
      </c>
      <c r="ES26" t="s">
        <v>137</v>
      </c>
      <c r="ET26" t="s">
        <v>175</v>
      </c>
      <c r="EU26" t="s">
        <v>137</v>
      </c>
      <c r="EW26" t="s">
        <v>77</v>
      </c>
      <c r="EX26" s="308" t="s">
        <v>221</v>
      </c>
      <c r="EY26" t="s">
        <v>88</v>
      </c>
      <c r="EZ26" t="s">
        <v>243</v>
      </c>
      <c r="FA26">
        <v>0</v>
      </c>
      <c r="FB26">
        <v>0</v>
      </c>
      <c r="FC26">
        <v>1</v>
      </c>
      <c r="FD26">
        <v>0</v>
      </c>
      <c r="FE26">
        <v>0</v>
      </c>
      <c r="FF26">
        <v>0</v>
      </c>
      <c r="FG26" t="s">
        <v>77</v>
      </c>
      <c r="FH26" t="s">
        <v>187</v>
      </c>
      <c r="FI26">
        <v>0</v>
      </c>
      <c r="FJ26">
        <v>0</v>
      </c>
      <c r="FK26">
        <v>1</v>
      </c>
      <c r="FL26">
        <v>0</v>
      </c>
      <c r="FM26">
        <v>0</v>
      </c>
      <c r="FN26">
        <v>0</v>
      </c>
      <c r="FO26">
        <v>0</v>
      </c>
      <c r="FP26">
        <v>0</v>
      </c>
      <c r="FQ26" t="s">
        <v>77</v>
      </c>
      <c r="FR26" t="s">
        <v>88</v>
      </c>
      <c r="FS26" t="s">
        <v>77</v>
      </c>
      <c r="FT26" t="s">
        <v>129</v>
      </c>
      <c r="FU26">
        <v>0</v>
      </c>
      <c r="FV26">
        <v>1</v>
      </c>
      <c r="FW26">
        <v>0</v>
      </c>
      <c r="FX26">
        <v>0</v>
      </c>
      <c r="FY26" t="s">
        <v>77</v>
      </c>
      <c r="FZ26" t="s">
        <v>77</v>
      </c>
      <c r="GA26" t="s">
        <v>77</v>
      </c>
      <c r="GB26" t="s">
        <v>77</v>
      </c>
      <c r="GC26" t="s">
        <v>77</v>
      </c>
      <c r="GD26" t="s">
        <v>77</v>
      </c>
      <c r="GE26" t="s">
        <v>77</v>
      </c>
      <c r="GF26" t="s">
        <v>77</v>
      </c>
      <c r="GG26" t="s">
        <v>77</v>
      </c>
      <c r="GH26" t="s">
        <v>77</v>
      </c>
      <c r="GI26" t="s">
        <v>77</v>
      </c>
      <c r="GJ26" t="s">
        <v>77</v>
      </c>
      <c r="GK26" t="s">
        <v>77</v>
      </c>
      <c r="GL26" t="s">
        <v>77</v>
      </c>
      <c r="GM26" t="s">
        <v>77</v>
      </c>
      <c r="GN26" t="s">
        <v>77</v>
      </c>
      <c r="GO26" t="s">
        <v>77</v>
      </c>
      <c r="GP26" t="s">
        <v>77</v>
      </c>
      <c r="GQ26" t="s">
        <v>77</v>
      </c>
      <c r="GR26" t="s">
        <v>77</v>
      </c>
      <c r="GS26" t="s">
        <v>77</v>
      </c>
      <c r="GT26" t="s">
        <v>77</v>
      </c>
      <c r="GU26" t="s">
        <v>77</v>
      </c>
      <c r="GV26" t="s">
        <v>77</v>
      </c>
      <c r="GW26" t="s">
        <v>77</v>
      </c>
      <c r="GX26" t="s">
        <v>77</v>
      </c>
      <c r="GY26" t="s">
        <v>77</v>
      </c>
      <c r="GZ26" t="s">
        <v>77</v>
      </c>
      <c r="HA26" t="s">
        <v>77</v>
      </c>
      <c r="HB26" t="s">
        <v>77</v>
      </c>
      <c r="HC26" t="s">
        <v>77</v>
      </c>
      <c r="HD26" t="s">
        <v>77</v>
      </c>
      <c r="HE26" t="s">
        <v>77</v>
      </c>
      <c r="HF26" t="s">
        <v>77</v>
      </c>
      <c r="HG26" t="s">
        <v>77</v>
      </c>
      <c r="HH26" t="s">
        <v>77</v>
      </c>
      <c r="HI26" t="s">
        <v>77</v>
      </c>
      <c r="HJ26" t="s">
        <v>77</v>
      </c>
      <c r="HK26" t="s">
        <v>77</v>
      </c>
      <c r="HL26" t="s">
        <v>77</v>
      </c>
      <c r="HM26" t="s">
        <v>77</v>
      </c>
      <c r="HN26" t="s">
        <v>77</v>
      </c>
      <c r="HO26" t="s">
        <v>77</v>
      </c>
      <c r="HP26" t="s">
        <v>77</v>
      </c>
      <c r="HQ26" t="s">
        <v>77</v>
      </c>
      <c r="HR26" t="s">
        <v>77</v>
      </c>
      <c r="HS26" t="s">
        <v>77</v>
      </c>
      <c r="HT26" t="s">
        <v>77</v>
      </c>
      <c r="HU26" t="s">
        <v>77</v>
      </c>
      <c r="HV26" t="s">
        <v>77</v>
      </c>
      <c r="HW26" t="s">
        <v>77</v>
      </c>
      <c r="HX26" t="s">
        <v>77</v>
      </c>
      <c r="HZ26" t="s">
        <v>221</v>
      </c>
      <c r="IA26" s="376" t="s">
        <v>77</v>
      </c>
      <c r="IB26" t="s">
        <v>77</v>
      </c>
      <c r="IC26" t="s">
        <v>77</v>
      </c>
      <c r="ID26" t="s">
        <v>77</v>
      </c>
      <c r="IE26" t="s">
        <v>77</v>
      </c>
      <c r="IF26" t="s">
        <v>77</v>
      </c>
      <c r="IG26" t="s">
        <v>77</v>
      </c>
      <c r="IH26" t="s">
        <v>77</v>
      </c>
      <c r="II26" t="s">
        <v>77</v>
      </c>
      <c r="IJ26" t="s">
        <v>77</v>
      </c>
      <c r="IK26" t="s">
        <v>77</v>
      </c>
      <c r="IL26" t="s">
        <v>77</v>
      </c>
      <c r="IM26" t="s">
        <v>77</v>
      </c>
      <c r="IN26" t="s">
        <v>77</v>
      </c>
      <c r="IO26" t="s">
        <v>77</v>
      </c>
      <c r="IP26" t="s">
        <v>77</v>
      </c>
      <c r="IQ26" t="s">
        <v>77</v>
      </c>
      <c r="IR26" t="s">
        <v>77</v>
      </c>
      <c r="IS26" t="s">
        <v>77</v>
      </c>
      <c r="IT26" t="s">
        <v>77</v>
      </c>
      <c r="IU26" t="s">
        <v>77</v>
      </c>
      <c r="IV26" t="s">
        <v>77</v>
      </c>
      <c r="IW26" t="s">
        <v>77</v>
      </c>
      <c r="IX26" t="s">
        <v>77</v>
      </c>
      <c r="IY26" t="s">
        <v>77</v>
      </c>
      <c r="IZ26" t="s">
        <v>77</v>
      </c>
      <c r="JA26" t="s">
        <v>77</v>
      </c>
      <c r="JB26" t="s">
        <v>77</v>
      </c>
      <c r="JC26" t="s">
        <v>77</v>
      </c>
      <c r="JD26" t="s">
        <v>77</v>
      </c>
      <c r="JE26" t="s">
        <v>77</v>
      </c>
      <c r="JF26" t="s">
        <v>77</v>
      </c>
      <c r="JG26" t="s">
        <v>77</v>
      </c>
      <c r="JH26" t="s">
        <v>77</v>
      </c>
      <c r="JI26" t="s">
        <v>77</v>
      </c>
      <c r="JJ26" t="s">
        <v>77</v>
      </c>
      <c r="JK26" t="s">
        <v>77</v>
      </c>
      <c r="JL26" t="s">
        <v>77</v>
      </c>
      <c r="JM26" t="s">
        <v>77</v>
      </c>
      <c r="JN26" t="s">
        <v>77</v>
      </c>
      <c r="JO26" t="s">
        <v>77</v>
      </c>
      <c r="JP26" t="s">
        <v>77</v>
      </c>
      <c r="JQ26" t="s">
        <v>77</v>
      </c>
      <c r="JR26" t="s">
        <v>77</v>
      </c>
      <c r="JS26" t="s">
        <v>77</v>
      </c>
      <c r="JT26" t="s">
        <v>77</v>
      </c>
      <c r="JU26" t="s">
        <v>77</v>
      </c>
      <c r="JV26" t="s">
        <v>77</v>
      </c>
      <c r="JW26" t="s">
        <v>77</v>
      </c>
      <c r="JX26" t="s">
        <v>77</v>
      </c>
      <c r="JY26" t="s">
        <v>77</v>
      </c>
      <c r="JZ26" t="s">
        <v>77</v>
      </c>
      <c r="KA26" t="s">
        <v>77</v>
      </c>
      <c r="KB26" t="s">
        <v>77</v>
      </c>
      <c r="KC26" t="s">
        <v>77</v>
      </c>
      <c r="KD26" t="s">
        <v>77</v>
      </c>
      <c r="KE26" t="s">
        <v>77</v>
      </c>
      <c r="KF26" t="s">
        <v>77</v>
      </c>
      <c r="KG26" t="s">
        <v>77</v>
      </c>
      <c r="KH26" t="s">
        <v>77</v>
      </c>
      <c r="KI26" t="s">
        <v>77</v>
      </c>
      <c r="KJ26" t="s">
        <v>77</v>
      </c>
      <c r="KK26" t="s">
        <v>77</v>
      </c>
      <c r="KL26" t="s">
        <v>77</v>
      </c>
      <c r="KM26" t="s">
        <v>77</v>
      </c>
      <c r="KN26" t="s">
        <v>77</v>
      </c>
      <c r="KO26" t="s">
        <v>77</v>
      </c>
      <c r="KP26" t="s">
        <v>77</v>
      </c>
      <c r="KQ26" t="s">
        <v>77</v>
      </c>
      <c r="KR26" t="s">
        <v>77</v>
      </c>
      <c r="KS26" t="s">
        <v>77</v>
      </c>
      <c r="KT26" t="s">
        <v>77</v>
      </c>
      <c r="KU26" t="s">
        <v>77</v>
      </c>
      <c r="KV26" t="s">
        <v>77</v>
      </c>
      <c r="KW26" t="s">
        <v>77</v>
      </c>
      <c r="KX26" t="s">
        <v>77</v>
      </c>
      <c r="KY26" t="s">
        <v>77</v>
      </c>
      <c r="KZ26" t="s">
        <v>77</v>
      </c>
      <c r="LA26" t="s">
        <v>77</v>
      </c>
      <c r="LB26" t="s">
        <v>77</v>
      </c>
      <c r="LC26" t="s">
        <v>77</v>
      </c>
      <c r="LD26" t="s">
        <v>77</v>
      </c>
      <c r="LE26" t="s">
        <v>77</v>
      </c>
      <c r="LF26" t="s">
        <v>77</v>
      </c>
      <c r="LG26" t="s">
        <v>77</v>
      </c>
      <c r="LH26" t="s">
        <v>77</v>
      </c>
      <c r="LI26" t="s">
        <v>77</v>
      </c>
      <c r="LJ26" t="s">
        <v>77</v>
      </c>
      <c r="LK26" t="s">
        <v>77</v>
      </c>
      <c r="LL26" t="s">
        <v>77</v>
      </c>
      <c r="LM26" t="s">
        <v>77</v>
      </c>
      <c r="LN26" t="s">
        <v>77</v>
      </c>
      <c r="LO26" t="s">
        <v>77</v>
      </c>
      <c r="LP26" t="s">
        <v>77</v>
      </c>
      <c r="LQ26" t="s">
        <v>77</v>
      </c>
      <c r="LR26" t="s">
        <v>77</v>
      </c>
      <c r="LS26" t="s">
        <v>77</v>
      </c>
      <c r="LT26" t="s">
        <v>77</v>
      </c>
      <c r="LU26" t="s">
        <v>77</v>
      </c>
      <c r="LV26" t="s">
        <v>77</v>
      </c>
      <c r="LW26" t="s">
        <v>77</v>
      </c>
      <c r="LX26" t="s">
        <v>77</v>
      </c>
      <c r="LY26" t="s">
        <v>77</v>
      </c>
      <c r="LZ26" t="s">
        <v>77</v>
      </c>
      <c r="MA26" t="s">
        <v>77</v>
      </c>
      <c r="MB26" t="s">
        <v>77</v>
      </c>
      <c r="MC26" t="s">
        <v>77</v>
      </c>
      <c r="MD26" t="s">
        <v>77</v>
      </c>
      <c r="ME26" t="s">
        <v>77</v>
      </c>
      <c r="MF26" t="s">
        <v>77</v>
      </c>
      <c r="MG26" t="s">
        <v>77</v>
      </c>
      <c r="MH26" t="s">
        <v>77</v>
      </c>
      <c r="MI26" t="s">
        <v>77</v>
      </c>
      <c r="MJ26" t="s">
        <v>77</v>
      </c>
      <c r="MK26" t="s">
        <v>77</v>
      </c>
      <c r="ML26" t="s">
        <v>77</v>
      </c>
      <c r="MM26" t="s">
        <v>77</v>
      </c>
      <c r="MN26" t="s">
        <v>77</v>
      </c>
      <c r="MO26" t="s">
        <v>77</v>
      </c>
      <c r="MP26" t="s">
        <v>77</v>
      </c>
      <c r="MQ26" t="s">
        <v>77</v>
      </c>
      <c r="MR26" t="s">
        <v>77</v>
      </c>
      <c r="MS26" t="s">
        <v>77</v>
      </c>
      <c r="MT26" t="s">
        <v>77</v>
      </c>
      <c r="MU26" t="s">
        <v>77</v>
      </c>
      <c r="MV26" t="s">
        <v>77</v>
      </c>
      <c r="MW26" t="s">
        <v>77</v>
      </c>
      <c r="MX26" t="s">
        <v>77</v>
      </c>
      <c r="MY26" t="s">
        <v>77</v>
      </c>
      <c r="MZ26" t="s">
        <v>77</v>
      </c>
      <c r="NA26" t="s">
        <v>77</v>
      </c>
      <c r="NB26" t="s">
        <v>77</v>
      </c>
      <c r="NC26" t="s">
        <v>77</v>
      </c>
      <c r="ND26" t="s">
        <v>77</v>
      </c>
      <c r="NE26" t="s">
        <v>77</v>
      </c>
      <c r="NF26" t="s">
        <v>77</v>
      </c>
      <c r="NG26" t="s">
        <v>77</v>
      </c>
      <c r="NH26" t="s">
        <v>77</v>
      </c>
      <c r="NI26" t="s">
        <v>77</v>
      </c>
      <c r="NJ26" t="s">
        <v>77</v>
      </c>
      <c r="NK26" t="s">
        <v>77</v>
      </c>
      <c r="NL26" t="s">
        <v>77</v>
      </c>
      <c r="NM26" t="s">
        <v>77</v>
      </c>
      <c r="NN26" t="s">
        <v>77</v>
      </c>
      <c r="NO26" t="s">
        <v>77</v>
      </c>
      <c r="NP26" t="s">
        <v>77</v>
      </c>
      <c r="NQ26" t="s">
        <v>77</v>
      </c>
      <c r="NR26" t="s">
        <v>77</v>
      </c>
      <c r="NS26" t="s">
        <v>77</v>
      </c>
      <c r="NT26" t="s">
        <v>77</v>
      </c>
      <c r="NU26" t="s">
        <v>77</v>
      </c>
      <c r="NV26" t="s">
        <v>77</v>
      </c>
      <c r="NW26" t="s">
        <v>77</v>
      </c>
      <c r="NX26" t="s">
        <v>77</v>
      </c>
      <c r="NY26" t="s">
        <v>77</v>
      </c>
      <c r="NZ26" t="s">
        <v>77</v>
      </c>
      <c r="OA26" t="s">
        <v>77</v>
      </c>
      <c r="OB26" t="s">
        <v>77</v>
      </c>
      <c r="OC26" t="s">
        <v>77</v>
      </c>
      <c r="OD26" t="s">
        <v>77</v>
      </c>
      <c r="OE26" t="s">
        <v>77</v>
      </c>
      <c r="OF26" t="s">
        <v>77</v>
      </c>
      <c r="OG26" t="s">
        <v>77</v>
      </c>
      <c r="OH26" t="s">
        <v>77</v>
      </c>
      <c r="OI26" t="s">
        <v>77</v>
      </c>
      <c r="OJ26" t="s">
        <v>77</v>
      </c>
      <c r="OK26" t="s">
        <v>77</v>
      </c>
      <c r="OL26" t="s">
        <v>77</v>
      </c>
      <c r="OM26" t="s">
        <v>77</v>
      </c>
      <c r="ON26" t="s">
        <v>77</v>
      </c>
      <c r="OO26" t="s">
        <v>77</v>
      </c>
      <c r="OP26" t="s">
        <v>77</v>
      </c>
      <c r="OQ26" t="s">
        <v>77</v>
      </c>
      <c r="OR26" t="s">
        <v>77</v>
      </c>
      <c r="OS26" t="s">
        <v>77</v>
      </c>
      <c r="OT26" t="s">
        <v>77</v>
      </c>
      <c r="OU26" t="s">
        <v>77</v>
      </c>
      <c r="OV26" t="s">
        <v>77</v>
      </c>
      <c r="OW26" t="s">
        <v>77</v>
      </c>
      <c r="OX26" t="s">
        <v>77</v>
      </c>
      <c r="OY26" t="s">
        <v>77</v>
      </c>
      <c r="OZ26" t="s">
        <v>77</v>
      </c>
      <c r="PA26" t="s">
        <v>77</v>
      </c>
      <c r="PB26" t="s">
        <v>77</v>
      </c>
      <c r="PC26" t="s">
        <v>77</v>
      </c>
      <c r="PD26" t="s">
        <v>77</v>
      </c>
      <c r="PE26" t="s">
        <v>77</v>
      </c>
      <c r="PF26" t="s">
        <v>77</v>
      </c>
      <c r="PG26" t="s">
        <v>77</v>
      </c>
      <c r="PH26" t="s">
        <v>77</v>
      </c>
      <c r="PI26" t="s">
        <v>77</v>
      </c>
      <c r="PJ26" t="s">
        <v>77</v>
      </c>
      <c r="PK26" t="s">
        <v>77</v>
      </c>
      <c r="PL26" t="s">
        <v>77</v>
      </c>
      <c r="PM26" t="s">
        <v>77</v>
      </c>
      <c r="PN26" t="s">
        <v>77</v>
      </c>
      <c r="PO26" t="s">
        <v>77</v>
      </c>
      <c r="PP26" t="s">
        <v>77</v>
      </c>
      <c r="PQ26" t="s">
        <v>77</v>
      </c>
      <c r="PR26" t="s">
        <v>77</v>
      </c>
      <c r="PS26" t="s">
        <v>77</v>
      </c>
      <c r="PT26" t="s">
        <v>77</v>
      </c>
      <c r="PU26" t="s">
        <v>77</v>
      </c>
      <c r="PV26" t="s">
        <v>77</v>
      </c>
      <c r="PW26" t="s">
        <v>77</v>
      </c>
      <c r="PX26" t="s">
        <v>77</v>
      </c>
      <c r="PY26" t="s">
        <v>77</v>
      </c>
      <c r="PZ26" t="s">
        <v>77</v>
      </c>
      <c r="QA26" t="s">
        <v>77</v>
      </c>
      <c r="QB26" t="s">
        <v>77</v>
      </c>
      <c r="QC26" t="s">
        <v>77</v>
      </c>
      <c r="QD26" t="s">
        <v>77</v>
      </c>
      <c r="QE26" t="s">
        <v>77</v>
      </c>
      <c r="QF26" t="s">
        <v>77</v>
      </c>
      <c r="QG26" t="s">
        <v>77</v>
      </c>
      <c r="QH26">
        <v>0</v>
      </c>
      <c r="QI26">
        <v>0</v>
      </c>
      <c r="QJ26">
        <v>0</v>
      </c>
      <c r="QK26">
        <v>0</v>
      </c>
      <c r="QL26">
        <v>0</v>
      </c>
      <c r="QM26" t="s">
        <v>854</v>
      </c>
      <c r="QN26" t="s">
        <v>77</v>
      </c>
      <c r="QO26">
        <v>237463555</v>
      </c>
      <c r="QQ26">
        <v>44530.79886574074</v>
      </c>
      <c r="QR26" t="s">
        <v>77</v>
      </c>
      <c r="QS26" t="s">
        <v>77</v>
      </c>
      <c r="QT26" t="s">
        <v>101</v>
      </c>
      <c r="QU26" t="s">
        <v>102</v>
      </c>
      <c r="QV26" t="s">
        <v>77</v>
      </c>
      <c r="QW26">
        <v>25</v>
      </c>
      <c r="QX26" s="375" t="str">
        <f t="shared" si="8"/>
        <v/>
      </c>
      <c r="QY26" s="375" t="str">
        <f t="shared" si="1"/>
        <v/>
      </c>
      <c r="QZ26" s="375" t="str">
        <f t="shared" si="2"/>
        <v/>
      </c>
      <c r="RA26" s="375" t="str">
        <f t="shared" si="3"/>
        <v/>
      </c>
      <c r="RB26" s="375" t="str">
        <f t="shared" si="4"/>
        <v/>
      </c>
      <c r="RC26" s="375" t="str">
        <f t="shared" si="5"/>
        <v/>
      </c>
      <c r="RD26" s="375" t="str">
        <f t="shared" si="6"/>
        <v/>
      </c>
      <c r="RE26" s="313" t="str">
        <f t="shared" si="7"/>
        <v/>
      </c>
      <c r="RF26" t="s">
        <v>221</v>
      </c>
    </row>
    <row r="27" spans="1:474">
      <c r="A27" t="s">
        <v>855</v>
      </c>
      <c r="B27" s="272">
        <v>44526</v>
      </c>
      <c r="C27" t="s">
        <v>219</v>
      </c>
      <c r="D27" t="s">
        <v>245</v>
      </c>
      <c r="E27" t="s">
        <v>221</v>
      </c>
      <c r="F27" t="s">
        <v>238</v>
      </c>
      <c r="G27" t="s">
        <v>238</v>
      </c>
      <c r="H27" t="s">
        <v>239</v>
      </c>
      <c r="I27" t="s">
        <v>239</v>
      </c>
      <c r="J27" t="s">
        <v>240</v>
      </c>
      <c r="K27" t="s">
        <v>77</v>
      </c>
      <c r="L27" t="s">
        <v>241</v>
      </c>
      <c r="M27" t="s">
        <v>241</v>
      </c>
      <c r="N27" t="s">
        <v>241</v>
      </c>
      <c r="O27" t="s">
        <v>86</v>
      </c>
      <c r="P27" t="s">
        <v>120</v>
      </c>
      <c r="Q27" t="s">
        <v>89</v>
      </c>
      <c r="R27" t="s">
        <v>134</v>
      </c>
      <c r="S27" s="239" t="s">
        <v>77</v>
      </c>
      <c r="T27" s="239" t="s">
        <v>77</v>
      </c>
      <c r="U27" s="239" t="s">
        <v>77</v>
      </c>
      <c r="V27" s="239" t="s">
        <v>77</v>
      </c>
      <c r="W27" s="239" t="s">
        <v>77</v>
      </c>
      <c r="X27" t="s">
        <v>77</v>
      </c>
      <c r="Y27" t="s">
        <v>77</v>
      </c>
      <c r="Z27" t="s">
        <v>77</v>
      </c>
      <c r="AA27">
        <v>25</v>
      </c>
      <c r="AB27">
        <v>50</v>
      </c>
      <c r="AC27">
        <v>50</v>
      </c>
      <c r="AD27">
        <v>125</v>
      </c>
      <c r="AE27" t="s">
        <v>77</v>
      </c>
      <c r="AF27" t="s">
        <v>77</v>
      </c>
      <c r="AG27" t="s">
        <v>77</v>
      </c>
      <c r="AH27" t="s">
        <v>77</v>
      </c>
      <c r="AI27" t="s">
        <v>77</v>
      </c>
      <c r="AJ27" t="s">
        <v>77</v>
      </c>
      <c r="AK27" t="s">
        <v>123</v>
      </c>
      <c r="AL27">
        <v>1</v>
      </c>
      <c r="AM27">
        <v>0</v>
      </c>
      <c r="AN27">
        <v>0</v>
      </c>
      <c r="AO27">
        <v>0</v>
      </c>
      <c r="AP27">
        <v>0</v>
      </c>
      <c r="AQ27">
        <v>0</v>
      </c>
      <c r="AR27">
        <v>0</v>
      </c>
      <c r="AS27">
        <v>0</v>
      </c>
      <c r="AT27">
        <v>0</v>
      </c>
      <c r="AU27">
        <v>0</v>
      </c>
      <c r="AV27" t="s">
        <v>124</v>
      </c>
      <c r="AW27" t="s">
        <v>125</v>
      </c>
      <c r="AX27" t="s">
        <v>77</v>
      </c>
      <c r="AY27" t="s">
        <v>77</v>
      </c>
      <c r="AZ27" t="s">
        <v>77</v>
      </c>
      <c r="BA27" t="s">
        <v>77</v>
      </c>
      <c r="BB27" t="s">
        <v>77</v>
      </c>
      <c r="BC27" t="s">
        <v>77</v>
      </c>
      <c r="BD27" t="s">
        <v>77</v>
      </c>
      <c r="BE27" t="s">
        <v>77</v>
      </c>
      <c r="BF27" t="s">
        <v>77</v>
      </c>
      <c r="BG27" t="s">
        <v>88</v>
      </c>
      <c r="BH27" t="s">
        <v>88</v>
      </c>
      <c r="BI27" t="s">
        <v>88</v>
      </c>
      <c r="BJ27" t="s">
        <v>88</v>
      </c>
      <c r="BK27" t="s">
        <v>77</v>
      </c>
      <c r="BL27" t="s">
        <v>77</v>
      </c>
      <c r="BN27" t="s">
        <v>77</v>
      </c>
      <c r="BO27" t="s">
        <v>77</v>
      </c>
      <c r="BP27" t="s">
        <v>77</v>
      </c>
      <c r="BQ27" t="s">
        <v>77</v>
      </c>
      <c r="BR27" t="s">
        <v>77</v>
      </c>
      <c r="BS27" t="s">
        <v>77</v>
      </c>
      <c r="BT27" t="s">
        <v>77</v>
      </c>
      <c r="BU27" t="s">
        <v>77</v>
      </c>
      <c r="BV27" t="s">
        <v>77</v>
      </c>
      <c r="BW27" t="s">
        <v>77</v>
      </c>
      <c r="BX27" t="s">
        <v>77</v>
      </c>
      <c r="BY27" t="s">
        <v>77</v>
      </c>
      <c r="BZ27" t="s">
        <v>77</v>
      </c>
      <c r="CA27" t="s">
        <v>77</v>
      </c>
      <c r="CB27" t="s">
        <v>77</v>
      </c>
      <c r="CC27" t="s">
        <v>77</v>
      </c>
      <c r="CD27" t="s">
        <v>77</v>
      </c>
      <c r="CE27" t="s">
        <v>77</v>
      </c>
      <c r="CF27" t="s">
        <v>77</v>
      </c>
      <c r="CG27" t="s">
        <v>77</v>
      </c>
      <c r="CH27" t="s">
        <v>77</v>
      </c>
      <c r="CI27" t="s">
        <v>77</v>
      </c>
      <c r="CJ27" t="s">
        <v>77</v>
      </c>
      <c r="CK27" t="s">
        <v>77</v>
      </c>
      <c r="CL27" t="s">
        <v>77</v>
      </c>
      <c r="CM27" t="s">
        <v>77</v>
      </c>
      <c r="CN27" t="s">
        <v>77</v>
      </c>
      <c r="CO27" t="s">
        <v>77</v>
      </c>
      <c r="CP27" t="s">
        <v>77</v>
      </c>
      <c r="CQ27" t="s">
        <v>77</v>
      </c>
      <c r="CR27" t="s">
        <v>77</v>
      </c>
      <c r="CS27" t="s">
        <v>77</v>
      </c>
      <c r="CT27" t="s">
        <v>77</v>
      </c>
      <c r="CU27" t="s">
        <v>77</v>
      </c>
      <c r="CV27" t="s">
        <v>77</v>
      </c>
      <c r="CW27" t="s">
        <v>77</v>
      </c>
      <c r="CX27" t="s">
        <v>77</v>
      </c>
      <c r="CY27" t="s">
        <v>77</v>
      </c>
      <c r="CZ27" s="308" t="s">
        <v>221</v>
      </c>
      <c r="DA27" t="s">
        <v>86</v>
      </c>
      <c r="DB27" t="s">
        <v>77</v>
      </c>
      <c r="DC27" t="s">
        <v>77</v>
      </c>
      <c r="DD27" t="s">
        <v>77</v>
      </c>
      <c r="DE27" t="s">
        <v>77</v>
      </c>
      <c r="DF27" t="s">
        <v>77</v>
      </c>
      <c r="DG27" t="s">
        <v>77</v>
      </c>
      <c r="DH27" t="s">
        <v>77</v>
      </c>
      <c r="DK27" t="s">
        <v>88</v>
      </c>
      <c r="DL27" t="s">
        <v>184</v>
      </c>
      <c r="DM27">
        <v>0</v>
      </c>
      <c r="DN27">
        <v>0</v>
      </c>
      <c r="DO27">
        <v>0</v>
      </c>
      <c r="DP27">
        <v>0</v>
      </c>
      <c r="DQ27">
        <v>1</v>
      </c>
      <c r="DR27">
        <v>0</v>
      </c>
      <c r="DS27">
        <v>0</v>
      </c>
      <c r="DT27">
        <v>0</v>
      </c>
      <c r="DU27">
        <v>0</v>
      </c>
      <c r="DV27">
        <v>0</v>
      </c>
      <c r="DW27">
        <v>0</v>
      </c>
      <c r="DX27">
        <v>0</v>
      </c>
      <c r="DY27">
        <v>0</v>
      </c>
      <c r="DZ27" t="s">
        <v>77</v>
      </c>
      <c r="EA27" t="s">
        <v>625</v>
      </c>
      <c r="EB27">
        <v>0</v>
      </c>
      <c r="EC27">
        <v>1</v>
      </c>
      <c r="ED27">
        <v>1</v>
      </c>
      <c r="EE27">
        <v>1</v>
      </c>
      <c r="EF27">
        <v>0</v>
      </c>
      <c r="EG27">
        <v>0</v>
      </c>
      <c r="EH27">
        <v>1</v>
      </c>
      <c r="EI27">
        <v>0</v>
      </c>
      <c r="EJ27">
        <v>0</v>
      </c>
      <c r="EK27">
        <v>0</v>
      </c>
      <c r="EL27">
        <v>0</v>
      </c>
      <c r="EM27" s="308" t="s">
        <v>221</v>
      </c>
      <c r="EN27" t="s">
        <v>86</v>
      </c>
      <c r="EO27" t="s">
        <v>100</v>
      </c>
      <c r="EP27" t="s">
        <v>100</v>
      </c>
      <c r="EQ27" t="s">
        <v>88</v>
      </c>
      <c r="ER27" t="s">
        <v>80</v>
      </c>
      <c r="ES27" t="s">
        <v>137</v>
      </c>
      <c r="ET27" t="s">
        <v>175</v>
      </c>
      <c r="EU27" t="s">
        <v>137</v>
      </c>
      <c r="EW27" t="s">
        <v>77</v>
      </c>
      <c r="EX27" s="308" t="s">
        <v>221</v>
      </c>
      <c r="EY27" t="s">
        <v>88</v>
      </c>
      <c r="EZ27" t="s">
        <v>608</v>
      </c>
      <c r="FA27">
        <v>1</v>
      </c>
      <c r="FB27">
        <v>0</v>
      </c>
      <c r="FC27">
        <v>1</v>
      </c>
      <c r="FD27">
        <v>0</v>
      </c>
      <c r="FE27">
        <v>0</v>
      </c>
      <c r="FF27">
        <v>0</v>
      </c>
      <c r="FG27" t="s">
        <v>77</v>
      </c>
      <c r="FH27" t="s">
        <v>164</v>
      </c>
      <c r="FI27">
        <v>0</v>
      </c>
      <c r="FJ27">
        <v>0</v>
      </c>
      <c r="FK27">
        <v>1</v>
      </c>
      <c r="FL27">
        <v>1</v>
      </c>
      <c r="FM27">
        <v>0</v>
      </c>
      <c r="FN27">
        <v>0</v>
      </c>
      <c r="FO27">
        <v>0</v>
      </c>
      <c r="FP27">
        <v>0</v>
      </c>
      <c r="FQ27" t="s">
        <v>77</v>
      </c>
      <c r="FR27" t="s">
        <v>88</v>
      </c>
      <c r="FS27" t="s">
        <v>77</v>
      </c>
      <c r="FT27" t="s">
        <v>129</v>
      </c>
      <c r="FU27">
        <v>0</v>
      </c>
      <c r="FV27">
        <v>1</v>
      </c>
      <c r="FW27">
        <v>0</v>
      </c>
      <c r="FX27">
        <v>0</v>
      </c>
      <c r="FY27" t="s">
        <v>77</v>
      </c>
      <c r="FZ27" t="s">
        <v>77</v>
      </c>
      <c r="GA27" t="s">
        <v>77</v>
      </c>
      <c r="GB27" t="s">
        <v>77</v>
      </c>
      <c r="GC27" t="s">
        <v>77</v>
      </c>
      <c r="GD27" t="s">
        <v>77</v>
      </c>
      <c r="GE27" t="s">
        <v>77</v>
      </c>
      <c r="GF27" t="s">
        <v>77</v>
      </c>
      <c r="GG27" t="s">
        <v>77</v>
      </c>
      <c r="GH27" t="s">
        <v>77</v>
      </c>
      <c r="GI27" t="s">
        <v>77</v>
      </c>
      <c r="GJ27" t="s">
        <v>77</v>
      </c>
      <c r="GK27" t="s">
        <v>77</v>
      </c>
      <c r="GL27" t="s">
        <v>77</v>
      </c>
      <c r="GM27" t="s">
        <v>77</v>
      </c>
      <c r="GN27" t="s">
        <v>77</v>
      </c>
      <c r="GO27" t="s">
        <v>77</v>
      </c>
      <c r="GP27" t="s">
        <v>77</v>
      </c>
      <c r="GQ27" t="s">
        <v>77</v>
      </c>
      <c r="GR27" t="s">
        <v>77</v>
      </c>
      <c r="GS27" t="s">
        <v>77</v>
      </c>
      <c r="GT27" t="s">
        <v>77</v>
      </c>
      <c r="GU27" t="s">
        <v>77</v>
      </c>
      <c r="GV27" t="s">
        <v>77</v>
      </c>
      <c r="GW27" t="s">
        <v>77</v>
      </c>
      <c r="GX27" t="s">
        <v>77</v>
      </c>
      <c r="GY27" t="s">
        <v>77</v>
      </c>
      <c r="GZ27" t="s">
        <v>77</v>
      </c>
      <c r="HA27" t="s">
        <v>77</v>
      </c>
      <c r="HB27" t="s">
        <v>77</v>
      </c>
      <c r="HC27" t="s">
        <v>77</v>
      </c>
      <c r="HD27" t="s">
        <v>77</v>
      </c>
      <c r="HE27" t="s">
        <v>77</v>
      </c>
      <c r="HF27" t="s">
        <v>77</v>
      </c>
      <c r="HG27" t="s">
        <v>77</v>
      </c>
      <c r="HH27" t="s">
        <v>77</v>
      </c>
      <c r="HI27" t="s">
        <v>77</v>
      </c>
      <c r="HJ27" t="s">
        <v>77</v>
      </c>
      <c r="HK27" t="s">
        <v>77</v>
      </c>
      <c r="HL27" t="s">
        <v>77</v>
      </c>
      <c r="HM27" t="s">
        <v>77</v>
      </c>
      <c r="HN27" t="s">
        <v>77</v>
      </c>
      <c r="HO27" t="s">
        <v>77</v>
      </c>
      <c r="HP27" t="s">
        <v>77</v>
      </c>
      <c r="HQ27" t="s">
        <v>77</v>
      </c>
      <c r="HR27" t="s">
        <v>77</v>
      </c>
      <c r="HS27" t="s">
        <v>77</v>
      </c>
      <c r="HT27" t="s">
        <v>77</v>
      </c>
      <c r="HU27" t="s">
        <v>77</v>
      </c>
      <c r="HV27" t="s">
        <v>77</v>
      </c>
      <c r="HW27" t="s">
        <v>77</v>
      </c>
      <c r="HX27" t="s">
        <v>77</v>
      </c>
      <c r="HZ27" t="s">
        <v>221</v>
      </c>
      <c r="IA27" s="376" t="s">
        <v>77</v>
      </c>
      <c r="IB27" t="s">
        <v>77</v>
      </c>
      <c r="IC27" t="s">
        <v>77</v>
      </c>
      <c r="ID27" t="s">
        <v>77</v>
      </c>
      <c r="IE27" t="s">
        <v>77</v>
      </c>
      <c r="IF27" t="s">
        <v>77</v>
      </c>
      <c r="IG27" t="s">
        <v>77</v>
      </c>
      <c r="IH27" t="s">
        <v>77</v>
      </c>
      <c r="II27" t="s">
        <v>77</v>
      </c>
      <c r="IJ27" t="s">
        <v>77</v>
      </c>
      <c r="IK27" t="s">
        <v>77</v>
      </c>
      <c r="IL27" t="s">
        <v>77</v>
      </c>
      <c r="IM27" t="s">
        <v>77</v>
      </c>
      <c r="IN27" t="s">
        <v>77</v>
      </c>
      <c r="IO27" t="s">
        <v>77</v>
      </c>
      <c r="IP27" t="s">
        <v>77</v>
      </c>
      <c r="IQ27" t="s">
        <v>77</v>
      </c>
      <c r="IR27" t="s">
        <v>77</v>
      </c>
      <c r="IS27" t="s">
        <v>77</v>
      </c>
      <c r="IT27" t="s">
        <v>77</v>
      </c>
      <c r="IU27" t="s">
        <v>77</v>
      </c>
      <c r="IV27" t="s">
        <v>77</v>
      </c>
      <c r="IW27" t="s">
        <v>77</v>
      </c>
      <c r="IX27" t="s">
        <v>77</v>
      </c>
      <c r="IY27" t="s">
        <v>77</v>
      </c>
      <c r="IZ27" t="s">
        <v>77</v>
      </c>
      <c r="JA27" t="s">
        <v>77</v>
      </c>
      <c r="JB27" t="s">
        <v>77</v>
      </c>
      <c r="JC27" t="s">
        <v>77</v>
      </c>
      <c r="JD27" t="s">
        <v>77</v>
      </c>
      <c r="JE27" t="s">
        <v>77</v>
      </c>
      <c r="JF27" t="s">
        <v>77</v>
      </c>
      <c r="JG27" t="s">
        <v>77</v>
      </c>
      <c r="JH27" t="s">
        <v>77</v>
      </c>
      <c r="JI27" t="s">
        <v>77</v>
      </c>
      <c r="JJ27" t="s">
        <v>77</v>
      </c>
      <c r="JK27" t="s">
        <v>77</v>
      </c>
      <c r="JL27" t="s">
        <v>77</v>
      </c>
      <c r="JM27" t="s">
        <v>77</v>
      </c>
      <c r="JN27" t="s">
        <v>77</v>
      </c>
      <c r="JO27" t="s">
        <v>77</v>
      </c>
      <c r="JP27" t="s">
        <v>77</v>
      </c>
      <c r="JQ27" t="s">
        <v>77</v>
      </c>
      <c r="JR27" t="s">
        <v>77</v>
      </c>
      <c r="JS27" t="s">
        <v>77</v>
      </c>
      <c r="JT27" t="s">
        <v>77</v>
      </c>
      <c r="JU27" t="s">
        <v>77</v>
      </c>
      <c r="JV27" t="s">
        <v>77</v>
      </c>
      <c r="JW27" t="s">
        <v>77</v>
      </c>
      <c r="JX27" t="s">
        <v>77</v>
      </c>
      <c r="JY27" t="s">
        <v>77</v>
      </c>
      <c r="JZ27" t="s">
        <v>77</v>
      </c>
      <c r="KA27" t="s">
        <v>77</v>
      </c>
      <c r="KB27" t="s">
        <v>77</v>
      </c>
      <c r="KC27" t="s">
        <v>77</v>
      </c>
      <c r="KD27" t="s">
        <v>77</v>
      </c>
      <c r="KE27" t="s">
        <v>77</v>
      </c>
      <c r="KF27" t="s">
        <v>77</v>
      </c>
      <c r="KG27" t="s">
        <v>77</v>
      </c>
      <c r="KH27" t="s">
        <v>77</v>
      </c>
      <c r="KI27" t="s">
        <v>77</v>
      </c>
      <c r="KJ27" t="s">
        <v>77</v>
      </c>
      <c r="KK27" t="s">
        <v>77</v>
      </c>
      <c r="KL27" t="s">
        <v>77</v>
      </c>
      <c r="KM27" t="s">
        <v>77</v>
      </c>
      <c r="KN27" t="s">
        <v>77</v>
      </c>
      <c r="KO27" t="s">
        <v>77</v>
      </c>
      <c r="KP27" t="s">
        <v>77</v>
      </c>
      <c r="KQ27" t="s">
        <v>77</v>
      </c>
      <c r="KR27" t="s">
        <v>77</v>
      </c>
      <c r="KS27" t="s">
        <v>77</v>
      </c>
      <c r="KT27" t="s">
        <v>77</v>
      </c>
      <c r="KU27" t="s">
        <v>77</v>
      </c>
      <c r="KV27" t="s">
        <v>77</v>
      </c>
      <c r="KW27" t="s">
        <v>77</v>
      </c>
      <c r="KX27" t="s">
        <v>77</v>
      </c>
      <c r="KY27" t="s">
        <v>77</v>
      </c>
      <c r="KZ27" t="s">
        <v>77</v>
      </c>
      <c r="LA27" t="s">
        <v>77</v>
      </c>
      <c r="LB27" t="s">
        <v>77</v>
      </c>
      <c r="LC27" t="s">
        <v>77</v>
      </c>
      <c r="LD27" t="s">
        <v>77</v>
      </c>
      <c r="LE27" t="s">
        <v>77</v>
      </c>
      <c r="LF27" t="s">
        <v>77</v>
      </c>
      <c r="LG27" t="s">
        <v>77</v>
      </c>
      <c r="LH27" t="s">
        <v>77</v>
      </c>
      <c r="LI27" t="s">
        <v>77</v>
      </c>
      <c r="LJ27" t="s">
        <v>77</v>
      </c>
      <c r="LK27" t="s">
        <v>77</v>
      </c>
      <c r="LL27" t="s">
        <v>77</v>
      </c>
      <c r="LM27" t="s">
        <v>77</v>
      </c>
      <c r="LN27" t="s">
        <v>77</v>
      </c>
      <c r="LO27" t="s">
        <v>77</v>
      </c>
      <c r="LP27" t="s">
        <v>77</v>
      </c>
      <c r="LQ27" t="s">
        <v>77</v>
      </c>
      <c r="LR27" t="s">
        <v>77</v>
      </c>
      <c r="LS27" t="s">
        <v>77</v>
      </c>
      <c r="LT27" t="s">
        <v>77</v>
      </c>
      <c r="LU27" t="s">
        <v>77</v>
      </c>
      <c r="LV27" t="s">
        <v>77</v>
      </c>
      <c r="LW27" t="s">
        <v>77</v>
      </c>
      <c r="LX27" t="s">
        <v>77</v>
      </c>
      <c r="LY27" t="s">
        <v>77</v>
      </c>
      <c r="LZ27" t="s">
        <v>77</v>
      </c>
      <c r="MA27" t="s">
        <v>77</v>
      </c>
      <c r="MB27" t="s">
        <v>77</v>
      </c>
      <c r="MC27" t="s">
        <v>77</v>
      </c>
      <c r="MD27" t="s">
        <v>77</v>
      </c>
      <c r="ME27" t="s">
        <v>77</v>
      </c>
      <c r="MF27" t="s">
        <v>77</v>
      </c>
      <c r="MG27" t="s">
        <v>77</v>
      </c>
      <c r="MH27" t="s">
        <v>77</v>
      </c>
      <c r="MI27" t="s">
        <v>77</v>
      </c>
      <c r="MJ27" t="s">
        <v>77</v>
      </c>
      <c r="MK27" t="s">
        <v>77</v>
      </c>
      <c r="ML27" t="s">
        <v>77</v>
      </c>
      <c r="MM27" t="s">
        <v>77</v>
      </c>
      <c r="MN27" t="s">
        <v>77</v>
      </c>
      <c r="MO27" t="s">
        <v>77</v>
      </c>
      <c r="MP27" t="s">
        <v>77</v>
      </c>
      <c r="MQ27" t="s">
        <v>77</v>
      </c>
      <c r="MR27" t="s">
        <v>77</v>
      </c>
      <c r="MS27" t="s">
        <v>77</v>
      </c>
      <c r="MT27" t="s">
        <v>77</v>
      </c>
      <c r="MU27" t="s">
        <v>77</v>
      </c>
      <c r="MV27" t="s">
        <v>77</v>
      </c>
      <c r="MW27" t="s">
        <v>77</v>
      </c>
      <c r="MX27" t="s">
        <v>77</v>
      </c>
      <c r="MY27" t="s">
        <v>77</v>
      </c>
      <c r="MZ27" t="s">
        <v>77</v>
      </c>
      <c r="NA27" t="s">
        <v>77</v>
      </c>
      <c r="NB27" t="s">
        <v>77</v>
      </c>
      <c r="NC27" t="s">
        <v>77</v>
      </c>
      <c r="ND27" t="s">
        <v>77</v>
      </c>
      <c r="NE27" t="s">
        <v>77</v>
      </c>
      <c r="NF27" t="s">
        <v>77</v>
      </c>
      <c r="NG27" t="s">
        <v>77</v>
      </c>
      <c r="NH27" t="s">
        <v>77</v>
      </c>
      <c r="NI27" t="s">
        <v>77</v>
      </c>
      <c r="NJ27" t="s">
        <v>77</v>
      </c>
      <c r="NK27" t="s">
        <v>77</v>
      </c>
      <c r="NL27" t="s">
        <v>77</v>
      </c>
      <c r="NM27" t="s">
        <v>77</v>
      </c>
      <c r="NN27" t="s">
        <v>77</v>
      </c>
      <c r="NO27" t="s">
        <v>77</v>
      </c>
      <c r="NP27" t="s">
        <v>77</v>
      </c>
      <c r="NQ27" t="s">
        <v>77</v>
      </c>
      <c r="NR27" t="s">
        <v>77</v>
      </c>
      <c r="NS27" t="s">
        <v>77</v>
      </c>
      <c r="NT27" t="s">
        <v>77</v>
      </c>
      <c r="NU27" t="s">
        <v>77</v>
      </c>
      <c r="NV27" t="s">
        <v>77</v>
      </c>
      <c r="NW27" t="s">
        <v>77</v>
      </c>
      <c r="NX27" t="s">
        <v>77</v>
      </c>
      <c r="NY27" t="s">
        <v>77</v>
      </c>
      <c r="NZ27" t="s">
        <v>77</v>
      </c>
      <c r="OA27" t="s">
        <v>77</v>
      </c>
      <c r="OB27" t="s">
        <v>77</v>
      </c>
      <c r="OC27" t="s">
        <v>77</v>
      </c>
      <c r="OD27" t="s">
        <v>77</v>
      </c>
      <c r="OE27" t="s">
        <v>77</v>
      </c>
      <c r="OF27" t="s">
        <v>77</v>
      </c>
      <c r="OG27" t="s">
        <v>77</v>
      </c>
      <c r="OH27" t="s">
        <v>77</v>
      </c>
      <c r="OI27" t="s">
        <v>77</v>
      </c>
      <c r="OJ27" t="s">
        <v>77</v>
      </c>
      <c r="OK27" t="s">
        <v>77</v>
      </c>
      <c r="OL27" t="s">
        <v>77</v>
      </c>
      <c r="OM27" t="s">
        <v>77</v>
      </c>
      <c r="ON27" t="s">
        <v>77</v>
      </c>
      <c r="OO27" t="s">
        <v>77</v>
      </c>
      <c r="OP27" t="s">
        <v>77</v>
      </c>
      <c r="OQ27" t="s">
        <v>77</v>
      </c>
      <c r="OR27" t="s">
        <v>77</v>
      </c>
      <c r="OS27" t="s">
        <v>77</v>
      </c>
      <c r="OT27" t="s">
        <v>77</v>
      </c>
      <c r="OU27" t="s">
        <v>77</v>
      </c>
      <c r="OV27" t="s">
        <v>77</v>
      </c>
      <c r="OW27" t="s">
        <v>77</v>
      </c>
      <c r="OX27" t="s">
        <v>77</v>
      </c>
      <c r="OY27" t="s">
        <v>77</v>
      </c>
      <c r="OZ27" t="s">
        <v>77</v>
      </c>
      <c r="PA27" t="s">
        <v>77</v>
      </c>
      <c r="PB27" t="s">
        <v>77</v>
      </c>
      <c r="PC27" t="s">
        <v>77</v>
      </c>
      <c r="PD27" t="s">
        <v>77</v>
      </c>
      <c r="PE27" t="s">
        <v>77</v>
      </c>
      <c r="PF27" t="s">
        <v>77</v>
      </c>
      <c r="PG27" t="s">
        <v>77</v>
      </c>
      <c r="PH27" t="s">
        <v>77</v>
      </c>
      <c r="PI27" t="s">
        <v>77</v>
      </c>
      <c r="PJ27" t="s">
        <v>77</v>
      </c>
      <c r="PK27" t="s">
        <v>77</v>
      </c>
      <c r="PL27" t="s">
        <v>77</v>
      </c>
      <c r="PM27" t="s">
        <v>77</v>
      </c>
      <c r="PN27" t="s">
        <v>77</v>
      </c>
      <c r="PO27" t="s">
        <v>77</v>
      </c>
      <c r="PP27" t="s">
        <v>77</v>
      </c>
      <c r="PQ27" t="s">
        <v>77</v>
      </c>
      <c r="PR27" t="s">
        <v>77</v>
      </c>
      <c r="PS27" t="s">
        <v>77</v>
      </c>
      <c r="PT27" t="s">
        <v>77</v>
      </c>
      <c r="PU27" t="s">
        <v>77</v>
      </c>
      <c r="PV27" t="s">
        <v>77</v>
      </c>
      <c r="PW27" t="s">
        <v>77</v>
      </c>
      <c r="PX27" t="s">
        <v>77</v>
      </c>
      <c r="PY27" t="s">
        <v>77</v>
      </c>
      <c r="PZ27" t="s">
        <v>77</v>
      </c>
      <c r="QA27" t="s">
        <v>77</v>
      </c>
      <c r="QB27" t="s">
        <v>77</v>
      </c>
      <c r="QC27" t="s">
        <v>77</v>
      </c>
      <c r="QD27" t="s">
        <v>77</v>
      </c>
      <c r="QE27" t="s">
        <v>77</v>
      </c>
      <c r="QF27" t="s">
        <v>77</v>
      </c>
      <c r="QG27" t="s">
        <v>77</v>
      </c>
      <c r="QH27">
        <v>0</v>
      </c>
      <c r="QI27">
        <v>0</v>
      </c>
      <c r="QJ27">
        <v>0</v>
      </c>
      <c r="QK27">
        <v>0</v>
      </c>
      <c r="QL27">
        <v>0</v>
      </c>
      <c r="QM27" t="s">
        <v>77</v>
      </c>
      <c r="QN27" t="s">
        <v>77</v>
      </c>
      <c r="QO27">
        <v>237463559</v>
      </c>
      <c r="QQ27">
        <v>44530.798877314817</v>
      </c>
      <c r="QR27" t="s">
        <v>77</v>
      </c>
      <c r="QS27" t="s">
        <v>77</v>
      </c>
      <c r="QT27" t="s">
        <v>101</v>
      </c>
      <c r="QU27" t="s">
        <v>102</v>
      </c>
      <c r="QV27" t="s">
        <v>77</v>
      </c>
      <c r="QW27">
        <v>26</v>
      </c>
      <c r="QX27" s="375" t="str">
        <f t="shared" si="8"/>
        <v/>
      </c>
      <c r="QY27" s="375" t="str">
        <f t="shared" si="1"/>
        <v/>
      </c>
      <c r="QZ27" s="375" t="str">
        <f t="shared" si="2"/>
        <v/>
      </c>
      <c r="RA27" s="375" t="str">
        <f t="shared" si="3"/>
        <v/>
      </c>
      <c r="RB27" s="375" t="str">
        <f t="shared" si="4"/>
        <v/>
      </c>
      <c r="RC27" s="375" t="str">
        <f t="shared" si="5"/>
        <v/>
      </c>
      <c r="RD27" s="375" t="str">
        <f t="shared" si="6"/>
        <v/>
      </c>
      <c r="RE27" s="313" t="str">
        <f t="shared" si="7"/>
        <v/>
      </c>
      <c r="RF27" t="s">
        <v>221</v>
      </c>
    </row>
    <row r="28" spans="1:474">
      <c r="A28" t="s">
        <v>856</v>
      </c>
      <c r="B28" s="272">
        <v>44526</v>
      </c>
      <c r="C28" t="s">
        <v>219</v>
      </c>
      <c r="D28" t="s">
        <v>245</v>
      </c>
      <c r="E28" t="s">
        <v>221</v>
      </c>
      <c r="F28" t="s">
        <v>238</v>
      </c>
      <c r="G28" t="s">
        <v>238</v>
      </c>
      <c r="H28" t="s">
        <v>239</v>
      </c>
      <c r="I28" t="s">
        <v>239</v>
      </c>
      <c r="J28" t="s">
        <v>240</v>
      </c>
      <c r="K28" t="s">
        <v>77</v>
      </c>
      <c r="L28" t="s">
        <v>241</v>
      </c>
      <c r="M28" t="s">
        <v>241</v>
      </c>
      <c r="N28" t="s">
        <v>241</v>
      </c>
      <c r="O28" t="s">
        <v>86</v>
      </c>
      <c r="P28" t="s">
        <v>120</v>
      </c>
      <c r="Q28" t="s">
        <v>89</v>
      </c>
      <c r="R28" t="s">
        <v>121</v>
      </c>
      <c r="S28" s="239" t="s">
        <v>77</v>
      </c>
      <c r="T28" s="239" t="s">
        <v>77</v>
      </c>
      <c r="U28" s="239" t="s">
        <v>77</v>
      </c>
      <c r="V28" s="239" t="s">
        <v>77</v>
      </c>
      <c r="W28" s="239" t="s">
        <v>77</v>
      </c>
      <c r="X28" t="s">
        <v>77</v>
      </c>
      <c r="Y28" t="s">
        <v>77</v>
      </c>
      <c r="Z28" t="s">
        <v>77</v>
      </c>
      <c r="AA28" t="s">
        <v>77</v>
      </c>
      <c r="AB28" t="s">
        <v>77</v>
      </c>
      <c r="AC28" t="s">
        <v>77</v>
      </c>
      <c r="AD28" t="s">
        <v>77</v>
      </c>
      <c r="AE28" t="s">
        <v>77</v>
      </c>
      <c r="AF28" t="s">
        <v>77</v>
      </c>
      <c r="AG28" t="s">
        <v>77</v>
      </c>
      <c r="AH28">
        <v>75</v>
      </c>
      <c r="AI28" t="s">
        <v>77</v>
      </c>
      <c r="AJ28" t="s">
        <v>77</v>
      </c>
      <c r="AK28" t="s">
        <v>123</v>
      </c>
      <c r="AL28">
        <v>1</v>
      </c>
      <c r="AM28">
        <v>0</v>
      </c>
      <c r="AN28">
        <v>0</v>
      </c>
      <c r="AO28">
        <v>0</v>
      </c>
      <c r="AP28">
        <v>0</v>
      </c>
      <c r="AQ28">
        <v>0</v>
      </c>
      <c r="AR28">
        <v>0</v>
      </c>
      <c r="AS28">
        <v>0</v>
      </c>
      <c r="AT28">
        <v>0</v>
      </c>
      <c r="AU28">
        <v>0</v>
      </c>
      <c r="AV28" t="s">
        <v>124</v>
      </c>
      <c r="AW28" t="s">
        <v>125</v>
      </c>
      <c r="AX28" t="s">
        <v>77</v>
      </c>
      <c r="AY28" t="s">
        <v>77</v>
      </c>
      <c r="AZ28" t="s">
        <v>77</v>
      </c>
      <c r="BA28" t="s">
        <v>77</v>
      </c>
      <c r="BB28" t="s">
        <v>77</v>
      </c>
      <c r="BC28" t="s">
        <v>77</v>
      </c>
      <c r="BD28" t="s">
        <v>77</v>
      </c>
      <c r="BE28" t="s">
        <v>77</v>
      </c>
      <c r="BF28" t="s">
        <v>77</v>
      </c>
      <c r="BG28" t="s">
        <v>77</v>
      </c>
      <c r="BH28" t="s">
        <v>77</v>
      </c>
      <c r="BI28" t="s">
        <v>77</v>
      </c>
      <c r="BJ28" t="s">
        <v>77</v>
      </c>
      <c r="BK28" t="s">
        <v>77</v>
      </c>
      <c r="BL28" t="s">
        <v>77</v>
      </c>
      <c r="BN28" t="s">
        <v>77</v>
      </c>
      <c r="BO28" t="s">
        <v>77</v>
      </c>
      <c r="BP28" t="s">
        <v>77</v>
      </c>
      <c r="BQ28" t="s">
        <v>77</v>
      </c>
      <c r="BR28" t="s">
        <v>77</v>
      </c>
      <c r="BS28" t="s">
        <v>77</v>
      </c>
      <c r="BT28" t="s">
        <v>77</v>
      </c>
      <c r="BU28" t="s">
        <v>77</v>
      </c>
      <c r="BV28" t="s">
        <v>77</v>
      </c>
      <c r="BW28" t="s">
        <v>77</v>
      </c>
      <c r="BX28" t="s">
        <v>77</v>
      </c>
      <c r="BY28" t="s">
        <v>77</v>
      </c>
      <c r="BZ28" t="s">
        <v>77</v>
      </c>
      <c r="CA28" t="s">
        <v>77</v>
      </c>
      <c r="CB28" t="s">
        <v>77</v>
      </c>
      <c r="CC28" t="s">
        <v>77</v>
      </c>
      <c r="CD28" t="s">
        <v>77</v>
      </c>
      <c r="CE28" t="s">
        <v>77</v>
      </c>
      <c r="CF28" t="s">
        <v>77</v>
      </c>
      <c r="CG28" t="s">
        <v>77</v>
      </c>
      <c r="CH28" t="s">
        <v>77</v>
      </c>
      <c r="CI28" t="s">
        <v>77</v>
      </c>
      <c r="CJ28" t="s">
        <v>77</v>
      </c>
      <c r="CK28" t="s">
        <v>77</v>
      </c>
      <c r="CL28" t="s">
        <v>77</v>
      </c>
      <c r="CM28" t="s">
        <v>77</v>
      </c>
      <c r="CN28" t="s">
        <v>77</v>
      </c>
      <c r="CO28" t="s">
        <v>77</v>
      </c>
      <c r="CP28" t="s">
        <v>77</v>
      </c>
      <c r="CQ28" t="s">
        <v>77</v>
      </c>
      <c r="CR28" t="s">
        <v>77</v>
      </c>
      <c r="CS28" t="s">
        <v>77</v>
      </c>
      <c r="CT28" t="s">
        <v>77</v>
      </c>
      <c r="CU28" t="s">
        <v>77</v>
      </c>
      <c r="CV28" t="s">
        <v>77</v>
      </c>
      <c r="CW28" t="s">
        <v>77</v>
      </c>
      <c r="CX28" t="s">
        <v>77</v>
      </c>
      <c r="CY28" t="s">
        <v>77</v>
      </c>
      <c r="CZ28" s="308" t="s">
        <v>221</v>
      </c>
      <c r="DA28" t="s">
        <v>86</v>
      </c>
      <c r="DB28" t="s">
        <v>77</v>
      </c>
      <c r="DC28" t="s">
        <v>77</v>
      </c>
      <c r="DD28" t="s">
        <v>77</v>
      </c>
      <c r="DE28" t="s">
        <v>77</v>
      </c>
      <c r="DF28" t="s">
        <v>77</v>
      </c>
      <c r="DG28" t="s">
        <v>77</v>
      </c>
      <c r="DH28" t="s">
        <v>77</v>
      </c>
      <c r="DK28" t="s">
        <v>77</v>
      </c>
      <c r="DL28" t="s">
        <v>77</v>
      </c>
      <c r="DM28" t="s">
        <v>77</v>
      </c>
      <c r="DN28" t="s">
        <v>77</v>
      </c>
      <c r="DO28" t="s">
        <v>77</v>
      </c>
      <c r="DP28" t="s">
        <v>77</v>
      </c>
      <c r="DQ28" t="s">
        <v>77</v>
      </c>
      <c r="DR28" t="s">
        <v>77</v>
      </c>
      <c r="DS28" t="s">
        <v>77</v>
      </c>
      <c r="DT28" t="s">
        <v>77</v>
      </c>
      <c r="DU28" t="s">
        <v>77</v>
      </c>
      <c r="DV28" t="s">
        <v>77</v>
      </c>
      <c r="DW28" t="s">
        <v>77</v>
      </c>
      <c r="DX28" t="s">
        <v>77</v>
      </c>
      <c r="DY28" t="s">
        <v>77</v>
      </c>
      <c r="DZ28" t="s">
        <v>77</v>
      </c>
      <c r="EA28" t="s">
        <v>77</v>
      </c>
      <c r="EB28" t="s">
        <v>77</v>
      </c>
      <c r="EC28" t="s">
        <v>77</v>
      </c>
      <c r="ED28" t="s">
        <v>77</v>
      </c>
      <c r="EE28" t="s">
        <v>77</v>
      </c>
      <c r="EF28" t="s">
        <v>77</v>
      </c>
      <c r="EG28" t="s">
        <v>77</v>
      </c>
      <c r="EH28" t="s">
        <v>77</v>
      </c>
      <c r="EI28" t="s">
        <v>77</v>
      </c>
      <c r="EJ28" t="s">
        <v>77</v>
      </c>
      <c r="EK28" t="s">
        <v>77</v>
      </c>
      <c r="EL28" t="s">
        <v>77</v>
      </c>
      <c r="EM28" s="308" t="s">
        <v>221</v>
      </c>
      <c r="EN28" t="s">
        <v>86</v>
      </c>
      <c r="EO28" t="s">
        <v>77</v>
      </c>
      <c r="EP28" t="s">
        <v>77</v>
      </c>
      <c r="EQ28" t="s">
        <v>77</v>
      </c>
      <c r="ER28" t="s">
        <v>77</v>
      </c>
      <c r="ES28" t="s">
        <v>77</v>
      </c>
      <c r="ET28" t="s">
        <v>77</v>
      </c>
      <c r="EU28" t="s">
        <v>77</v>
      </c>
      <c r="EW28" t="s">
        <v>88</v>
      </c>
      <c r="EX28" s="308" t="s">
        <v>221</v>
      </c>
      <c r="EY28" t="s">
        <v>88</v>
      </c>
      <c r="EZ28" t="s">
        <v>243</v>
      </c>
      <c r="FA28">
        <v>0</v>
      </c>
      <c r="FB28">
        <v>0</v>
      </c>
      <c r="FC28">
        <v>1</v>
      </c>
      <c r="FD28">
        <v>0</v>
      </c>
      <c r="FE28">
        <v>0</v>
      </c>
      <c r="FF28">
        <v>0</v>
      </c>
      <c r="FG28" t="s">
        <v>77</v>
      </c>
      <c r="FH28" t="s">
        <v>187</v>
      </c>
      <c r="FI28">
        <v>0</v>
      </c>
      <c r="FJ28">
        <v>0</v>
      </c>
      <c r="FK28">
        <v>1</v>
      </c>
      <c r="FL28">
        <v>0</v>
      </c>
      <c r="FM28">
        <v>0</v>
      </c>
      <c r="FN28">
        <v>0</v>
      </c>
      <c r="FO28">
        <v>0</v>
      </c>
      <c r="FP28">
        <v>0</v>
      </c>
      <c r="FQ28" t="s">
        <v>77</v>
      </c>
      <c r="FR28" t="s">
        <v>88</v>
      </c>
      <c r="FS28" t="s">
        <v>77</v>
      </c>
      <c r="FT28" t="s">
        <v>122</v>
      </c>
      <c r="FU28">
        <v>0</v>
      </c>
      <c r="FV28">
        <v>0</v>
      </c>
      <c r="FW28">
        <v>1</v>
      </c>
      <c r="FX28">
        <v>0</v>
      </c>
      <c r="FY28" t="s">
        <v>77</v>
      </c>
      <c r="FZ28" t="s">
        <v>77</v>
      </c>
      <c r="GA28" t="s">
        <v>77</v>
      </c>
      <c r="GB28" t="s">
        <v>77</v>
      </c>
      <c r="GC28" t="s">
        <v>77</v>
      </c>
      <c r="GD28" t="s">
        <v>77</v>
      </c>
      <c r="GE28" t="s">
        <v>77</v>
      </c>
      <c r="GF28" t="s">
        <v>77</v>
      </c>
      <c r="GG28" t="s">
        <v>77</v>
      </c>
      <c r="GH28" t="s">
        <v>77</v>
      </c>
      <c r="GI28" t="s">
        <v>77</v>
      </c>
      <c r="GJ28" t="s">
        <v>77</v>
      </c>
      <c r="GK28" t="s">
        <v>77</v>
      </c>
      <c r="GL28" t="s">
        <v>77</v>
      </c>
      <c r="GM28" t="s">
        <v>77</v>
      </c>
      <c r="GN28" t="s">
        <v>77</v>
      </c>
      <c r="GO28" t="s">
        <v>77</v>
      </c>
      <c r="GP28" t="s">
        <v>77</v>
      </c>
      <c r="GQ28" t="s">
        <v>77</v>
      </c>
      <c r="GR28" t="s">
        <v>77</v>
      </c>
      <c r="GS28" t="s">
        <v>77</v>
      </c>
      <c r="GT28" t="s">
        <v>77</v>
      </c>
      <c r="GU28" t="s">
        <v>77</v>
      </c>
      <c r="GV28" t="s">
        <v>77</v>
      </c>
      <c r="GW28" t="s">
        <v>77</v>
      </c>
      <c r="GX28" t="s">
        <v>77</v>
      </c>
      <c r="GY28" t="s">
        <v>77</v>
      </c>
      <c r="GZ28" t="s">
        <v>77</v>
      </c>
      <c r="HA28" t="s">
        <v>77</v>
      </c>
      <c r="HB28" t="s">
        <v>77</v>
      </c>
      <c r="HC28" t="s">
        <v>77</v>
      </c>
      <c r="HD28" t="s">
        <v>77</v>
      </c>
      <c r="HE28" t="s">
        <v>77</v>
      </c>
      <c r="HF28" t="s">
        <v>77</v>
      </c>
      <c r="HG28" t="s">
        <v>77</v>
      </c>
      <c r="HH28" t="s">
        <v>77</v>
      </c>
      <c r="HI28" t="s">
        <v>77</v>
      </c>
      <c r="HJ28" t="s">
        <v>77</v>
      </c>
      <c r="HK28" t="s">
        <v>77</v>
      </c>
      <c r="HL28" t="s">
        <v>77</v>
      </c>
      <c r="HM28" t="s">
        <v>77</v>
      </c>
      <c r="HN28" t="s">
        <v>77</v>
      </c>
      <c r="HO28" t="s">
        <v>77</v>
      </c>
      <c r="HP28" t="s">
        <v>77</v>
      </c>
      <c r="HQ28" t="s">
        <v>77</v>
      </c>
      <c r="HR28" t="s">
        <v>77</v>
      </c>
      <c r="HS28" t="s">
        <v>77</v>
      </c>
      <c r="HT28" t="s">
        <v>77</v>
      </c>
      <c r="HU28" t="s">
        <v>77</v>
      </c>
      <c r="HV28" t="s">
        <v>77</v>
      </c>
      <c r="HW28" t="s">
        <v>77</v>
      </c>
      <c r="HX28" t="s">
        <v>77</v>
      </c>
      <c r="HZ28" t="s">
        <v>221</v>
      </c>
      <c r="IA28" s="376" t="s">
        <v>77</v>
      </c>
      <c r="IB28" t="s">
        <v>77</v>
      </c>
      <c r="IC28" t="s">
        <v>77</v>
      </c>
      <c r="ID28" t="s">
        <v>77</v>
      </c>
      <c r="IE28" t="s">
        <v>77</v>
      </c>
      <c r="IF28" t="s">
        <v>77</v>
      </c>
      <c r="IG28" t="s">
        <v>77</v>
      </c>
      <c r="IH28" t="s">
        <v>77</v>
      </c>
      <c r="II28" t="s">
        <v>77</v>
      </c>
      <c r="IJ28" t="s">
        <v>77</v>
      </c>
      <c r="IK28" t="s">
        <v>77</v>
      </c>
      <c r="IL28" t="s">
        <v>77</v>
      </c>
      <c r="IM28" t="s">
        <v>77</v>
      </c>
      <c r="IN28" t="s">
        <v>77</v>
      </c>
      <c r="IO28" t="s">
        <v>77</v>
      </c>
      <c r="IP28" t="s">
        <v>77</v>
      </c>
      <c r="IQ28" t="s">
        <v>77</v>
      </c>
      <c r="IR28" t="s">
        <v>77</v>
      </c>
      <c r="IS28" t="s">
        <v>77</v>
      </c>
      <c r="IT28" t="s">
        <v>77</v>
      </c>
      <c r="IU28" t="s">
        <v>77</v>
      </c>
      <c r="IV28" t="s">
        <v>77</v>
      </c>
      <c r="IW28" t="s">
        <v>77</v>
      </c>
      <c r="IX28" t="s">
        <v>77</v>
      </c>
      <c r="IY28" t="s">
        <v>77</v>
      </c>
      <c r="IZ28" t="s">
        <v>77</v>
      </c>
      <c r="JA28" t="s">
        <v>77</v>
      </c>
      <c r="JB28" t="s">
        <v>77</v>
      </c>
      <c r="JC28" t="s">
        <v>77</v>
      </c>
      <c r="JD28" t="s">
        <v>77</v>
      </c>
      <c r="JE28" t="s">
        <v>77</v>
      </c>
      <c r="JF28" t="s">
        <v>77</v>
      </c>
      <c r="JG28" t="s">
        <v>77</v>
      </c>
      <c r="JH28" t="s">
        <v>77</v>
      </c>
      <c r="JI28" t="s">
        <v>77</v>
      </c>
      <c r="JJ28" t="s">
        <v>77</v>
      </c>
      <c r="JK28" t="s">
        <v>77</v>
      </c>
      <c r="JL28" t="s">
        <v>77</v>
      </c>
      <c r="JM28" t="s">
        <v>77</v>
      </c>
      <c r="JN28" t="s">
        <v>77</v>
      </c>
      <c r="JO28" t="s">
        <v>77</v>
      </c>
      <c r="JP28" t="s">
        <v>77</v>
      </c>
      <c r="JQ28" t="s">
        <v>77</v>
      </c>
      <c r="JR28" t="s">
        <v>77</v>
      </c>
      <c r="JS28" t="s">
        <v>77</v>
      </c>
      <c r="JT28" t="s">
        <v>77</v>
      </c>
      <c r="JU28" t="s">
        <v>77</v>
      </c>
      <c r="JV28" t="s">
        <v>77</v>
      </c>
      <c r="JW28" t="s">
        <v>77</v>
      </c>
      <c r="JX28" t="s">
        <v>77</v>
      </c>
      <c r="JY28" t="s">
        <v>77</v>
      </c>
      <c r="JZ28" t="s">
        <v>77</v>
      </c>
      <c r="KA28" t="s">
        <v>77</v>
      </c>
      <c r="KB28" t="s">
        <v>77</v>
      </c>
      <c r="KC28" t="s">
        <v>77</v>
      </c>
      <c r="KD28" t="s">
        <v>77</v>
      </c>
      <c r="KE28" t="s">
        <v>77</v>
      </c>
      <c r="KF28" t="s">
        <v>77</v>
      </c>
      <c r="KG28" t="s">
        <v>77</v>
      </c>
      <c r="KH28" t="s">
        <v>77</v>
      </c>
      <c r="KI28" t="s">
        <v>77</v>
      </c>
      <c r="KJ28" t="s">
        <v>77</v>
      </c>
      <c r="KK28" t="s">
        <v>77</v>
      </c>
      <c r="KL28" t="s">
        <v>77</v>
      </c>
      <c r="KM28" t="s">
        <v>77</v>
      </c>
      <c r="KN28" t="s">
        <v>77</v>
      </c>
      <c r="KO28" t="s">
        <v>77</v>
      </c>
      <c r="KP28" t="s">
        <v>77</v>
      </c>
      <c r="KQ28" t="s">
        <v>77</v>
      </c>
      <c r="KR28" t="s">
        <v>77</v>
      </c>
      <c r="KS28" t="s">
        <v>77</v>
      </c>
      <c r="KT28" t="s">
        <v>77</v>
      </c>
      <c r="KU28" t="s">
        <v>77</v>
      </c>
      <c r="KV28" t="s">
        <v>77</v>
      </c>
      <c r="KW28" t="s">
        <v>77</v>
      </c>
      <c r="KX28" t="s">
        <v>77</v>
      </c>
      <c r="KY28" t="s">
        <v>77</v>
      </c>
      <c r="KZ28" t="s">
        <v>77</v>
      </c>
      <c r="LA28" t="s">
        <v>77</v>
      </c>
      <c r="LB28" t="s">
        <v>77</v>
      </c>
      <c r="LC28" t="s">
        <v>77</v>
      </c>
      <c r="LD28" t="s">
        <v>77</v>
      </c>
      <c r="LE28" t="s">
        <v>77</v>
      </c>
      <c r="LF28" t="s">
        <v>77</v>
      </c>
      <c r="LG28" t="s">
        <v>77</v>
      </c>
      <c r="LH28" t="s">
        <v>77</v>
      </c>
      <c r="LI28" t="s">
        <v>77</v>
      </c>
      <c r="LJ28" t="s">
        <v>77</v>
      </c>
      <c r="LK28" t="s">
        <v>77</v>
      </c>
      <c r="LL28" t="s">
        <v>77</v>
      </c>
      <c r="LM28" t="s">
        <v>77</v>
      </c>
      <c r="LN28" t="s">
        <v>77</v>
      </c>
      <c r="LO28" t="s">
        <v>77</v>
      </c>
      <c r="LP28" t="s">
        <v>77</v>
      </c>
      <c r="LQ28" t="s">
        <v>77</v>
      </c>
      <c r="LR28" t="s">
        <v>77</v>
      </c>
      <c r="LS28" t="s">
        <v>77</v>
      </c>
      <c r="LT28" t="s">
        <v>77</v>
      </c>
      <c r="LU28" t="s">
        <v>77</v>
      </c>
      <c r="LV28" t="s">
        <v>77</v>
      </c>
      <c r="LW28" t="s">
        <v>77</v>
      </c>
      <c r="LX28" t="s">
        <v>77</v>
      </c>
      <c r="LY28" t="s">
        <v>77</v>
      </c>
      <c r="LZ28" t="s">
        <v>77</v>
      </c>
      <c r="MA28" t="s">
        <v>77</v>
      </c>
      <c r="MB28" t="s">
        <v>77</v>
      </c>
      <c r="MC28" t="s">
        <v>77</v>
      </c>
      <c r="MD28" t="s">
        <v>77</v>
      </c>
      <c r="ME28" t="s">
        <v>77</v>
      </c>
      <c r="MF28" t="s">
        <v>77</v>
      </c>
      <c r="MG28" t="s">
        <v>77</v>
      </c>
      <c r="MH28" t="s">
        <v>77</v>
      </c>
      <c r="MI28" t="s">
        <v>77</v>
      </c>
      <c r="MJ28" t="s">
        <v>77</v>
      </c>
      <c r="MK28" t="s">
        <v>77</v>
      </c>
      <c r="ML28" t="s">
        <v>77</v>
      </c>
      <c r="MM28" t="s">
        <v>77</v>
      </c>
      <c r="MN28" t="s">
        <v>77</v>
      </c>
      <c r="MO28" t="s">
        <v>77</v>
      </c>
      <c r="MP28" t="s">
        <v>77</v>
      </c>
      <c r="MQ28" t="s">
        <v>77</v>
      </c>
      <c r="MR28" t="s">
        <v>77</v>
      </c>
      <c r="MS28" t="s">
        <v>77</v>
      </c>
      <c r="MT28" t="s">
        <v>77</v>
      </c>
      <c r="MU28" t="s">
        <v>77</v>
      </c>
      <c r="MV28" t="s">
        <v>77</v>
      </c>
      <c r="MW28" t="s">
        <v>77</v>
      </c>
      <c r="MX28" t="s">
        <v>77</v>
      </c>
      <c r="MY28" t="s">
        <v>77</v>
      </c>
      <c r="MZ28" t="s">
        <v>77</v>
      </c>
      <c r="NA28" t="s">
        <v>77</v>
      </c>
      <c r="NB28" t="s">
        <v>77</v>
      </c>
      <c r="NC28" t="s">
        <v>77</v>
      </c>
      <c r="ND28" t="s">
        <v>77</v>
      </c>
      <c r="NE28" t="s">
        <v>77</v>
      </c>
      <c r="NF28" t="s">
        <v>77</v>
      </c>
      <c r="NG28" t="s">
        <v>77</v>
      </c>
      <c r="NH28" t="s">
        <v>77</v>
      </c>
      <c r="NI28" t="s">
        <v>77</v>
      </c>
      <c r="NJ28" t="s">
        <v>77</v>
      </c>
      <c r="NK28" t="s">
        <v>77</v>
      </c>
      <c r="NL28" t="s">
        <v>77</v>
      </c>
      <c r="NM28" t="s">
        <v>77</v>
      </c>
      <c r="NN28" t="s">
        <v>77</v>
      </c>
      <c r="NO28" t="s">
        <v>77</v>
      </c>
      <c r="NP28" t="s">
        <v>77</v>
      </c>
      <c r="NQ28" t="s">
        <v>77</v>
      </c>
      <c r="NR28" t="s">
        <v>77</v>
      </c>
      <c r="NS28" t="s">
        <v>77</v>
      </c>
      <c r="NT28" t="s">
        <v>77</v>
      </c>
      <c r="NU28" t="s">
        <v>77</v>
      </c>
      <c r="NV28" t="s">
        <v>77</v>
      </c>
      <c r="NW28" t="s">
        <v>77</v>
      </c>
      <c r="NX28" t="s">
        <v>77</v>
      </c>
      <c r="NY28" t="s">
        <v>77</v>
      </c>
      <c r="NZ28" t="s">
        <v>77</v>
      </c>
      <c r="OA28" t="s">
        <v>77</v>
      </c>
      <c r="OB28" t="s">
        <v>77</v>
      </c>
      <c r="OC28" t="s">
        <v>77</v>
      </c>
      <c r="OD28" t="s">
        <v>77</v>
      </c>
      <c r="OE28" t="s">
        <v>77</v>
      </c>
      <c r="OF28" t="s">
        <v>77</v>
      </c>
      <c r="OG28" t="s">
        <v>77</v>
      </c>
      <c r="OH28" t="s">
        <v>77</v>
      </c>
      <c r="OI28" t="s">
        <v>77</v>
      </c>
      <c r="OJ28" t="s">
        <v>77</v>
      </c>
      <c r="OK28" t="s">
        <v>77</v>
      </c>
      <c r="OL28" t="s">
        <v>77</v>
      </c>
      <c r="OM28" t="s">
        <v>77</v>
      </c>
      <c r="ON28" t="s">
        <v>77</v>
      </c>
      <c r="OO28" t="s">
        <v>77</v>
      </c>
      <c r="OP28" t="s">
        <v>77</v>
      </c>
      <c r="OQ28" t="s">
        <v>77</v>
      </c>
      <c r="OR28" t="s">
        <v>77</v>
      </c>
      <c r="OS28" t="s">
        <v>77</v>
      </c>
      <c r="OT28" t="s">
        <v>77</v>
      </c>
      <c r="OU28" t="s">
        <v>77</v>
      </c>
      <c r="OV28" t="s">
        <v>77</v>
      </c>
      <c r="OW28" t="s">
        <v>77</v>
      </c>
      <c r="OX28" t="s">
        <v>77</v>
      </c>
      <c r="OY28" t="s">
        <v>77</v>
      </c>
      <c r="OZ28" t="s">
        <v>77</v>
      </c>
      <c r="PA28" t="s">
        <v>77</v>
      </c>
      <c r="PB28" t="s">
        <v>77</v>
      </c>
      <c r="PC28" t="s">
        <v>77</v>
      </c>
      <c r="PD28" t="s">
        <v>77</v>
      </c>
      <c r="PE28" t="s">
        <v>77</v>
      </c>
      <c r="PF28" t="s">
        <v>77</v>
      </c>
      <c r="PG28" t="s">
        <v>77</v>
      </c>
      <c r="PH28" t="s">
        <v>77</v>
      </c>
      <c r="PI28" t="s">
        <v>77</v>
      </c>
      <c r="PJ28" t="s">
        <v>77</v>
      </c>
      <c r="PK28" t="s">
        <v>77</v>
      </c>
      <c r="PL28" t="s">
        <v>77</v>
      </c>
      <c r="PM28" t="s">
        <v>77</v>
      </c>
      <c r="PN28" t="s">
        <v>77</v>
      </c>
      <c r="PO28" t="s">
        <v>77</v>
      </c>
      <c r="PP28" t="s">
        <v>77</v>
      </c>
      <c r="PQ28" t="s">
        <v>77</v>
      </c>
      <c r="PR28" t="s">
        <v>77</v>
      </c>
      <c r="PS28" t="s">
        <v>77</v>
      </c>
      <c r="PT28" t="s">
        <v>77</v>
      </c>
      <c r="PU28" t="s">
        <v>77</v>
      </c>
      <c r="PV28" t="s">
        <v>77</v>
      </c>
      <c r="PW28" t="s">
        <v>77</v>
      </c>
      <c r="PX28" t="s">
        <v>77</v>
      </c>
      <c r="PY28" t="s">
        <v>77</v>
      </c>
      <c r="PZ28" t="s">
        <v>77</v>
      </c>
      <c r="QA28" t="s">
        <v>77</v>
      </c>
      <c r="QB28" t="s">
        <v>77</v>
      </c>
      <c r="QC28" t="s">
        <v>77</v>
      </c>
      <c r="QD28" t="s">
        <v>77</v>
      </c>
      <c r="QE28" t="s">
        <v>77</v>
      </c>
      <c r="QF28" t="s">
        <v>77</v>
      </c>
      <c r="QG28" t="s">
        <v>77</v>
      </c>
      <c r="QH28">
        <v>0</v>
      </c>
      <c r="QI28">
        <v>0</v>
      </c>
      <c r="QJ28">
        <v>0</v>
      </c>
      <c r="QK28">
        <v>0</v>
      </c>
      <c r="QL28">
        <v>0</v>
      </c>
      <c r="QM28" t="s">
        <v>77</v>
      </c>
      <c r="QN28" t="s">
        <v>77</v>
      </c>
      <c r="QO28">
        <v>237463567</v>
      </c>
      <c r="QQ28">
        <v>44530.798900462964</v>
      </c>
      <c r="QR28" t="s">
        <v>77</v>
      </c>
      <c r="QS28" t="s">
        <v>77</v>
      </c>
      <c r="QT28" t="s">
        <v>101</v>
      </c>
      <c r="QU28" t="s">
        <v>102</v>
      </c>
      <c r="QV28" t="s">
        <v>77</v>
      </c>
      <c r="QW28">
        <v>27</v>
      </c>
      <c r="QX28" s="375" t="str">
        <f t="shared" si="8"/>
        <v/>
      </c>
      <c r="QY28" s="375" t="str">
        <f t="shared" si="1"/>
        <v/>
      </c>
      <c r="QZ28" s="375" t="str">
        <f t="shared" si="2"/>
        <v/>
      </c>
      <c r="RA28" s="375" t="str">
        <f t="shared" si="3"/>
        <v/>
      </c>
      <c r="RB28" s="375" t="str">
        <f t="shared" si="4"/>
        <v/>
      </c>
      <c r="RC28" s="375" t="str">
        <f t="shared" si="5"/>
        <v/>
      </c>
      <c r="RD28" s="375" t="str">
        <f t="shared" si="6"/>
        <v/>
      </c>
      <c r="RE28" s="313" t="str">
        <f t="shared" si="7"/>
        <v/>
      </c>
      <c r="RF28" t="s">
        <v>221</v>
      </c>
    </row>
    <row r="29" spans="1:474">
      <c r="A29" t="s">
        <v>857</v>
      </c>
      <c r="B29" s="272">
        <v>44526</v>
      </c>
      <c r="C29" t="s">
        <v>219</v>
      </c>
      <c r="D29" t="s">
        <v>245</v>
      </c>
      <c r="E29" t="s">
        <v>221</v>
      </c>
      <c r="F29" t="s">
        <v>238</v>
      </c>
      <c r="G29" t="s">
        <v>238</v>
      </c>
      <c r="H29" t="s">
        <v>239</v>
      </c>
      <c r="I29" t="s">
        <v>239</v>
      </c>
      <c r="J29" t="s">
        <v>240</v>
      </c>
      <c r="K29" t="s">
        <v>77</v>
      </c>
      <c r="L29" t="s">
        <v>241</v>
      </c>
      <c r="M29" t="s">
        <v>241</v>
      </c>
      <c r="N29" t="s">
        <v>241</v>
      </c>
      <c r="O29" t="s">
        <v>86</v>
      </c>
      <c r="P29" t="s">
        <v>120</v>
      </c>
      <c r="Q29" t="s">
        <v>89</v>
      </c>
      <c r="R29" t="s">
        <v>134</v>
      </c>
      <c r="S29" s="239" t="s">
        <v>77</v>
      </c>
      <c r="T29" s="239" t="s">
        <v>77</v>
      </c>
      <c r="U29" s="239" t="s">
        <v>77</v>
      </c>
      <c r="V29" s="239" t="s">
        <v>77</v>
      </c>
      <c r="W29" s="239" t="s">
        <v>77</v>
      </c>
      <c r="X29" t="s">
        <v>77</v>
      </c>
      <c r="Y29" t="s">
        <v>77</v>
      </c>
      <c r="Z29" t="s">
        <v>77</v>
      </c>
      <c r="AA29" t="s">
        <v>77</v>
      </c>
      <c r="AB29" t="s">
        <v>77</v>
      </c>
      <c r="AC29" t="s">
        <v>77</v>
      </c>
      <c r="AD29" t="s">
        <v>77</v>
      </c>
      <c r="AE29" t="s">
        <v>77</v>
      </c>
      <c r="AF29" t="s">
        <v>77</v>
      </c>
      <c r="AG29" t="s">
        <v>77</v>
      </c>
      <c r="AH29">
        <v>75</v>
      </c>
      <c r="AI29" t="s">
        <v>77</v>
      </c>
      <c r="AJ29" t="s">
        <v>77</v>
      </c>
      <c r="AK29" t="s">
        <v>123</v>
      </c>
      <c r="AL29">
        <v>1</v>
      </c>
      <c r="AM29">
        <v>0</v>
      </c>
      <c r="AN29">
        <v>0</v>
      </c>
      <c r="AO29">
        <v>0</v>
      </c>
      <c r="AP29">
        <v>0</v>
      </c>
      <c r="AQ29">
        <v>0</v>
      </c>
      <c r="AR29">
        <v>0</v>
      </c>
      <c r="AS29">
        <v>0</v>
      </c>
      <c r="AT29">
        <v>0</v>
      </c>
      <c r="AU29">
        <v>0</v>
      </c>
      <c r="AV29" t="s">
        <v>156</v>
      </c>
      <c r="AW29" t="s">
        <v>135</v>
      </c>
      <c r="AX29" t="s">
        <v>77</v>
      </c>
      <c r="AY29" t="s">
        <v>77</v>
      </c>
      <c r="AZ29" t="s">
        <v>77</v>
      </c>
      <c r="BA29" t="s">
        <v>77</v>
      </c>
      <c r="BB29" t="s">
        <v>77</v>
      </c>
      <c r="BC29" t="s">
        <v>77</v>
      </c>
      <c r="BD29" t="s">
        <v>77</v>
      </c>
      <c r="BE29" t="s">
        <v>77</v>
      </c>
      <c r="BF29" t="s">
        <v>77</v>
      </c>
      <c r="BG29" t="s">
        <v>77</v>
      </c>
      <c r="BH29" t="s">
        <v>77</v>
      </c>
      <c r="BI29" t="s">
        <v>77</v>
      </c>
      <c r="BJ29" t="s">
        <v>77</v>
      </c>
      <c r="BK29" t="s">
        <v>77</v>
      </c>
      <c r="BL29" t="s">
        <v>77</v>
      </c>
      <c r="BN29" t="s">
        <v>77</v>
      </c>
      <c r="BO29" t="s">
        <v>77</v>
      </c>
      <c r="BP29" t="s">
        <v>77</v>
      </c>
      <c r="BQ29" t="s">
        <v>77</v>
      </c>
      <c r="BR29" t="s">
        <v>77</v>
      </c>
      <c r="BS29" t="s">
        <v>77</v>
      </c>
      <c r="BT29" t="s">
        <v>77</v>
      </c>
      <c r="BU29" t="s">
        <v>77</v>
      </c>
      <c r="BV29" t="s">
        <v>77</v>
      </c>
      <c r="BW29" t="s">
        <v>77</v>
      </c>
      <c r="BX29" t="s">
        <v>77</v>
      </c>
      <c r="BY29" t="s">
        <v>77</v>
      </c>
      <c r="BZ29" t="s">
        <v>77</v>
      </c>
      <c r="CA29" t="s">
        <v>77</v>
      </c>
      <c r="CB29" t="s">
        <v>77</v>
      </c>
      <c r="CC29" t="s">
        <v>77</v>
      </c>
      <c r="CD29" t="s">
        <v>77</v>
      </c>
      <c r="CE29" t="s">
        <v>77</v>
      </c>
      <c r="CF29" t="s">
        <v>77</v>
      </c>
      <c r="CG29" t="s">
        <v>77</v>
      </c>
      <c r="CH29" t="s">
        <v>77</v>
      </c>
      <c r="CI29" t="s">
        <v>77</v>
      </c>
      <c r="CJ29" t="s">
        <v>77</v>
      </c>
      <c r="CK29" t="s">
        <v>77</v>
      </c>
      <c r="CL29" t="s">
        <v>77</v>
      </c>
      <c r="CM29" t="s">
        <v>77</v>
      </c>
      <c r="CN29" t="s">
        <v>77</v>
      </c>
      <c r="CO29" t="s">
        <v>77</v>
      </c>
      <c r="CP29" t="s">
        <v>77</v>
      </c>
      <c r="CQ29" t="s">
        <v>77</v>
      </c>
      <c r="CR29" t="s">
        <v>77</v>
      </c>
      <c r="CS29" t="s">
        <v>77</v>
      </c>
      <c r="CT29" t="s">
        <v>77</v>
      </c>
      <c r="CU29" t="s">
        <v>77</v>
      </c>
      <c r="CV29" t="s">
        <v>77</v>
      </c>
      <c r="CW29" t="s">
        <v>77</v>
      </c>
      <c r="CX29" t="s">
        <v>77</v>
      </c>
      <c r="CY29" t="s">
        <v>77</v>
      </c>
      <c r="CZ29" s="308" t="s">
        <v>221</v>
      </c>
      <c r="DA29" t="s">
        <v>86</v>
      </c>
      <c r="DB29" t="s">
        <v>77</v>
      </c>
      <c r="DC29" t="s">
        <v>77</v>
      </c>
      <c r="DD29" t="s">
        <v>77</v>
      </c>
      <c r="DE29" t="s">
        <v>77</v>
      </c>
      <c r="DF29" t="s">
        <v>77</v>
      </c>
      <c r="DG29" t="s">
        <v>77</v>
      </c>
      <c r="DH29" t="s">
        <v>77</v>
      </c>
      <c r="DK29" t="s">
        <v>77</v>
      </c>
      <c r="DL29" t="s">
        <v>77</v>
      </c>
      <c r="DM29" t="s">
        <v>77</v>
      </c>
      <c r="DN29" t="s">
        <v>77</v>
      </c>
      <c r="DO29" t="s">
        <v>77</v>
      </c>
      <c r="DP29" t="s">
        <v>77</v>
      </c>
      <c r="DQ29" t="s">
        <v>77</v>
      </c>
      <c r="DR29" t="s">
        <v>77</v>
      </c>
      <c r="DS29" t="s">
        <v>77</v>
      </c>
      <c r="DT29" t="s">
        <v>77</v>
      </c>
      <c r="DU29" t="s">
        <v>77</v>
      </c>
      <c r="DV29" t="s">
        <v>77</v>
      </c>
      <c r="DW29" t="s">
        <v>77</v>
      </c>
      <c r="DX29" t="s">
        <v>77</v>
      </c>
      <c r="DY29" t="s">
        <v>77</v>
      </c>
      <c r="DZ29" t="s">
        <v>77</v>
      </c>
      <c r="EA29" t="s">
        <v>77</v>
      </c>
      <c r="EB29" t="s">
        <v>77</v>
      </c>
      <c r="EC29" t="s">
        <v>77</v>
      </c>
      <c r="ED29" t="s">
        <v>77</v>
      </c>
      <c r="EE29" t="s">
        <v>77</v>
      </c>
      <c r="EF29" t="s">
        <v>77</v>
      </c>
      <c r="EG29" t="s">
        <v>77</v>
      </c>
      <c r="EH29" t="s">
        <v>77</v>
      </c>
      <c r="EI29" t="s">
        <v>77</v>
      </c>
      <c r="EJ29" t="s">
        <v>77</v>
      </c>
      <c r="EK29" t="s">
        <v>77</v>
      </c>
      <c r="EL29" t="s">
        <v>77</v>
      </c>
      <c r="EM29" s="308" t="s">
        <v>221</v>
      </c>
      <c r="EN29" t="s">
        <v>86</v>
      </c>
      <c r="EO29" t="s">
        <v>77</v>
      </c>
      <c r="EP29" t="s">
        <v>77</v>
      </c>
      <c r="EQ29" t="s">
        <v>77</v>
      </c>
      <c r="ER29" t="s">
        <v>77</v>
      </c>
      <c r="ES29" t="s">
        <v>77</v>
      </c>
      <c r="ET29" t="s">
        <v>77</v>
      </c>
      <c r="EU29" t="s">
        <v>77</v>
      </c>
      <c r="EW29" t="s">
        <v>100</v>
      </c>
      <c r="EX29" s="308" t="s">
        <v>221</v>
      </c>
      <c r="EY29" t="s">
        <v>88</v>
      </c>
      <c r="EZ29" t="s">
        <v>619</v>
      </c>
      <c r="FA29">
        <v>1</v>
      </c>
      <c r="FB29">
        <v>0</v>
      </c>
      <c r="FC29">
        <v>1</v>
      </c>
      <c r="FD29">
        <v>0</v>
      </c>
      <c r="FE29">
        <v>0</v>
      </c>
      <c r="FF29">
        <v>0</v>
      </c>
      <c r="FG29" t="s">
        <v>77</v>
      </c>
      <c r="FH29" t="s">
        <v>187</v>
      </c>
      <c r="FI29">
        <v>0</v>
      </c>
      <c r="FJ29">
        <v>0</v>
      </c>
      <c r="FK29">
        <v>1</v>
      </c>
      <c r="FL29">
        <v>0</v>
      </c>
      <c r="FM29">
        <v>0</v>
      </c>
      <c r="FN29">
        <v>0</v>
      </c>
      <c r="FO29">
        <v>0</v>
      </c>
      <c r="FP29">
        <v>0</v>
      </c>
      <c r="FQ29" t="s">
        <v>77</v>
      </c>
      <c r="FR29" t="s">
        <v>88</v>
      </c>
      <c r="FS29" t="s">
        <v>77</v>
      </c>
      <c r="FT29" t="s">
        <v>122</v>
      </c>
      <c r="FU29">
        <v>0</v>
      </c>
      <c r="FV29">
        <v>0</v>
      </c>
      <c r="FW29">
        <v>1</v>
      </c>
      <c r="FX29">
        <v>0</v>
      </c>
      <c r="FY29" t="s">
        <v>77</v>
      </c>
      <c r="FZ29" t="s">
        <v>77</v>
      </c>
      <c r="GA29" t="s">
        <v>77</v>
      </c>
      <c r="GB29" t="s">
        <v>77</v>
      </c>
      <c r="GC29" t="s">
        <v>77</v>
      </c>
      <c r="GD29" t="s">
        <v>77</v>
      </c>
      <c r="GE29" t="s">
        <v>77</v>
      </c>
      <c r="GF29" t="s">
        <v>77</v>
      </c>
      <c r="GG29" t="s">
        <v>77</v>
      </c>
      <c r="GH29" t="s">
        <v>77</v>
      </c>
      <c r="GI29" t="s">
        <v>77</v>
      </c>
      <c r="GJ29" t="s">
        <v>77</v>
      </c>
      <c r="GK29" t="s">
        <v>77</v>
      </c>
      <c r="GL29" t="s">
        <v>77</v>
      </c>
      <c r="GM29" t="s">
        <v>77</v>
      </c>
      <c r="GN29" t="s">
        <v>77</v>
      </c>
      <c r="GO29" t="s">
        <v>77</v>
      </c>
      <c r="GP29" t="s">
        <v>77</v>
      </c>
      <c r="GQ29" t="s">
        <v>77</v>
      </c>
      <c r="GR29" t="s">
        <v>77</v>
      </c>
      <c r="GS29" t="s">
        <v>77</v>
      </c>
      <c r="GT29" t="s">
        <v>77</v>
      </c>
      <c r="GU29" t="s">
        <v>77</v>
      </c>
      <c r="GV29" t="s">
        <v>77</v>
      </c>
      <c r="GW29" t="s">
        <v>77</v>
      </c>
      <c r="GX29" t="s">
        <v>77</v>
      </c>
      <c r="GY29" t="s">
        <v>77</v>
      </c>
      <c r="GZ29" t="s">
        <v>77</v>
      </c>
      <c r="HA29" t="s">
        <v>77</v>
      </c>
      <c r="HB29" t="s">
        <v>77</v>
      </c>
      <c r="HC29" t="s">
        <v>77</v>
      </c>
      <c r="HD29" t="s">
        <v>77</v>
      </c>
      <c r="HE29" t="s">
        <v>77</v>
      </c>
      <c r="HF29" t="s">
        <v>77</v>
      </c>
      <c r="HG29" t="s">
        <v>77</v>
      </c>
      <c r="HH29" t="s">
        <v>77</v>
      </c>
      <c r="HI29" t="s">
        <v>77</v>
      </c>
      <c r="HJ29" t="s">
        <v>77</v>
      </c>
      <c r="HK29" t="s">
        <v>77</v>
      </c>
      <c r="HL29" t="s">
        <v>77</v>
      </c>
      <c r="HM29" t="s">
        <v>77</v>
      </c>
      <c r="HN29" t="s">
        <v>77</v>
      </c>
      <c r="HO29" t="s">
        <v>77</v>
      </c>
      <c r="HP29" t="s">
        <v>77</v>
      </c>
      <c r="HQ29" t="s">
        <v>77</v>
      </c>
      <c r="HR29" t="s">
        <v>77</v>
      </c>
      <c r="HS29" t="s">
        <v>77</v>
      </c>
      <c r="HT29" t="s">
        <v>77</v>
      </c>
      <c r="HU29" t="s">
        <v>77</v>
      </c>
      <c r="HV29" t="s">
        <v>77</v>
      </c>
      <c r="HW29" t="s">
        <v>77</v>
      </c>
      <c r="HX29" t="s">
        <v>77</v>
      </c>
      <c r="HZ29" t="s">
        <v>221</v>
      </c>
      <c r="IA29" s="376" t="s">
        <v>77</v>
      </c>
      <c r="IB29" t="s">
        <v>77</v>
      </c>
      <c r="IC29" t="s">
        <v>77</v>
      </c>
      <c r="ID29" t="s">
        <v>77</v>
      </c>
      <c r="IE29" t="s">
        <v>77</v>
      </c>
      <c r="IF29" t="s">
        <v>77</v>
      </c>
      <c r="IG29" t="s">
        <v>77</v>
      </c>
      <c r="IH29" t="s">
        <v>77</v>
      </c>
      <c r="II29" t="s">
        <v>77</v>
      </c>
      <c r="IJ29" t="s">
        <v>77</v>
      </c>
      <c r="IK29" t="s">
        <v>77</v>
      </c>
      <c r="IL29" t="s">
        <v>77</v>
      </c>
      <c r="IM29" t="s">
        <v>77</v>
      </c>
      <c r="IN29" t="s">
        <v>77</v>
      </c>
      <c r="IO29" t="s">
        <v>77</v>
      </c>
      <c r="IP29" t="s">
        <v>77</v>
      </c>
      <c r="IQ29" t="s">
        <v>77</v>
      </c>
      <c r="IR29" t="s">
        <v>77</v>
      </c>
      <c r="IS29" t="s">
        <v>77</v>
      </c>
      <c r="IT29" t="s">
        <v>77</v>
      </c>
      <c r="IU29" t="s">
        <v>77</v>
      </c>
      <c r="IV29" t="s">
        <v>77</v>
      </c>
      <c r="IW29" t="s">
        <v>77</v>
      </c>
      <c r="IX29" t="s">
        <v>77</v>
      </c>
      <c r="IY29" t="s">
        <v>77</v>
      </c>
      <c r="IZ29" t="s">
        <v>77</v>
      </c>
      <c r="JA29" t="s">
        <v>77</v>
      </c>
      <c r="JB29" t="s">
        <v>77</v>
      </c>
      <c r="JC29" t="s">
        <v>77</v>
      </c>
      <c r="JD29" t="s">
        <v>77</v>
      </c>
      <c r="JE29" t="s">
        <v>77</v>
      </c>
      <c r="JF29" t="s">
        <v>77</v>
      </c>
      <c r="JG29" t="s">
        <v>77</v>
      </c>
      <c r="JH29" t="s">
        <v>77</v>
      </c>
      <c r="JI29" t="s">
        <v>77</v>
      </c>
      <c r="JJ29" t="s">
        <v>77</v>
      </c>
      <c r="JK29" t="s">
        <v>77</v>
      </c>
      <c r="JL29" t="s">
        <v>77</v>
      </c>
      <c r="JM29" t="s">
        <v>77</v>
      </c>
      <c r="JN29" t="s">
        <v>77</v>
      </c>
      <c r="JO29" t="s">
        <v>77</v>
      </c>
      <c r="JP29" t="s">
        <v>77</v>
      </c>
      <c r="JQ29" t="s">
        <v>77</v>
      </c>
      <c r="JR29" t="s">
        <v>77</v>
      </c>
      <c r="JS29" t="s">
        <v>77</v>
      </c>
      <c r="JT29" t="s">
        <v>77</v>
      </c>
      <c r="JU29" t="s">
        <v>77</v>
      </c>
      <c r="JV29" t="s">
        <v>77</v>
      </c>
      <c r="JW29" t="s">
        <v>77</v>
      </c>
      <c r="JX29" t="s">
        <v>77</v>
      </c>
      <c r="JY29" t="s">
        <v>77</v>
      </c>
      <c r="JZ29" t="s">
        <v>77</v>
      </c>
      <c r="KA29" t="s">
        <v>77</v>
      </c>
      <c r="KB29" t="s">
        <v>77</v>
      </c>
      <c r="KC29" t="s">
        <v>77</v>
      </c>
      <c r="KD29" t="s">
        <v>77</v>
      </c>
      <c r="KE29" t="s">
        <v>77</v>
      </c>
      <c r="KF29" t="s">
        <v>77</v>
      </c>
      <c r="KG29" t="s">
        <v>77</v>
      </c>
      <c r="KH29" t="s">
        <v>77</v>
      </c>
      <c r="KI29" t="s">
        <v>77</v>
      </c>
      <c r="KJ29" t="s">
        <v>77</v>
      </c>
      <c r="KK29" t="s">
        <v>77</v>
      </c>
      <c r="KL29" t="s">
        <v>77</v>
      </c>
      <c r="KM29" t="s">
        <v>77</v>
      </c>
      <c r="KN29" t="s">
        <v>77</v>
      </c>
      <c r="KO29" t="s">
        <v>77</v>
      </c>
      <c r="KP29" t="s">
        <v>77</v>
      </c>
      <c r="KQ29" t="s">
        <v>77</v>
      </c>
      <c r="KR29" t="s">
        <v>77</v>
      </c>
      <c r="KS29" t="s">
        <v>77</v>
      </c>
      <c r="KT29" t="s">
        <v>77</v>
      </c>
      <c r="KU29" t="s">
        <v>77</v>
      </c>
      <c r="KV29" t="s">
        <v>77</v>
      </c>
      <c r="KW29" t="s">
        <v>77</v>
      </c>
      <c r="KX29" t="s">
        <v>77</v>
      </c>
      <c r="KY29" t="s">
        <v>77</v>
      </c>
      <c r="KZ29" t="s">
        <v>77</v>
      </c>
      <c r="LA29" t="s">
        <v>77</v>
      </c>
      <c r="LB29" t="s">
        <v>77</v>
      </c>
      <c r="LC29" t="s">
        <v>77</v>
      </c>
      <c r="LD29" t="s">
        <v>77</v>
      </c>
      <c r="LE29" t="s">
        <v>77</v>
      </c>
      <c r="LF29" t="s">
        <v>77</v>
      </c>
      <c r="LG29" t="s">
        <v>77</v>
      </c>
      <c r="LH29" t="s">
        <v>77</v>
      </c>
      <c r="LI29" t="s">
        <v>77</v>
      </c>
      <c r="LJ29" t="s">
        <v>77</v>
      </c>
      <c r="LK29" t="s">
        <v>77</v>
      </c>
      <c r="LL29" t="s">
        <v>77</v>
      </c>
      <c r="LM29" t="s">
        <v>77</v>
      </c>
      <c r="LN29" t="s">
        <v>77</v>
      </c>
      <c r="LO29" t="s">
        <v>77</v>
      </c>
      <c r="LP29" t="s">
        <v>77</v>
      </c>
      <c r="LQ29" t="s">
        <v>77</v>
      </c>
      <c r="LR29" t="s">
        <v>77</v>
      </c>
      <c r="LS29" t="s">
        <v>77</v>
      </c>
      <c r="LT29" t="s">
        <v>77</v>
      </c>
      <c r="LU29" t="s">
        <v>77</v>
      </c>
      <c r="LV29" t="s">
        <v>77</v>
      </c>
      <c r="LW29" t="s">
        <v>77</v>
      </c>
      <c r="LX29" t="s">
        <v>77</v>
      </c>
      <c r="LY29" t="s">
        <v>77</v>
      </c>
      <c r="LZ29" t="s">
        <v>77</v>
      </c>
      <c r="MA29" t="s">
        <v>77</v>
      </c>
      <c r="MB29" t="s">
        <v>77</v>
      </c>
      <c r="MC29" t="s">
        <v>77</v>
      </c>
      <c r="MD29" t="s">
        <v>77</v>
      </c>
      <c r="ME29" t="s">
        <v>77</v>
      </c>
      <c r="MF29" t="s">
        <v>77</v>
      </c>
      <c r="MG29" t="s">
        <v>77</v>
      </c>
      <c r="MH29" t="s">
        <v>77</v>
      </c>
      <c r="MI29" t="s">
        <v>77</v>
      </c>
      <c r="MJ29" t="s">
        <v>77</v>
      </c>
      <c r="MK29" t="s">
        <v>77</v>
      </c>
      <c r="ML29" t="s">
        <v>77</v>
      </c>
      <c r="MM29" t="s">
        <v>77</v>
      </c>
      <c r="MN29" t="s">
        <v>77</v>
      </c>
      <c r="MO29" t="s">
        <v>77</v>
      </c>
      <c r="MP29" t="s">
        <v>77</v>
      </c>
      <c r="MQ29" t="s">
        <v>77</v>
      </c>
      <c r="MR29" t="s">
        <v>77</v>
      </c>
      <c r="MS29" t="s">
        <v>77</v>
      </c>
      <c r="MT29" t="s">
        <v>77</v>
      </c>
      <c r="MU29" t="s">
        <v>77</v>
      </c>
      <c r="MV29" t="s">
        <v>77</v>
      </c>
      <c r="MW29" t="s">
        <v>77</v>
      </c>
      <c r="MX29" t="s">
        <v>77</v>
      </c>
      <c r="MY29" t="s">
        <v>77</v>
      </c>
      <c r="MZ29" t="s">
        <v>77</v>
      </c>
      <c r="NA29" t="s">
        <v>77</v>
      </c>
      <c r="NB29" t="s">
        <v>77</v>
      </c>
      <c r="NC29" t="s">
        <v>77</v>
      </c>
      <c r="ND29" t="s">
        <v>77</v>
      </c>
      <c r="NE29" t="s">
        <v>77</v>
      </c>
      <c r="NF29" t="s">
        <v>77</v>
      </c>
      <c r="NG29" t="s">
        <v>77</v>
      </c>
      <c r="NH29" t="s">
        <v>77</v>
      </c>
      <c r="NI29" t="s">
        <v>77</v>
      </c>
      <c r="NJ29" t="s">
        <v>77</v>
      </c>
      <c r="NK29" t="s">
        <v>77</v>
      </c>
      <c r="NL29" t="s">
        <v>77</v>
      </c>
      <c r="NM29" t="s">
        <v>77</v>
      </c>
      <c r="NN29" t="s">
        <v>77</v>
      </c>
      <c r="NO29" t="s">
        <v>77</v>
      </c>
      <c r="NP29" t="s">
        <v>77</v>
      </c>
      <c r="NQ29" t="s">
        <v>77</v>
      </c>
      <c r="NR29" t="s">
        <v>77</v>
      </c>
      <c r="NS29" t="s">
        <v>77</v>
      </c>
      <c r="NT29" t="s">
        <v>77</v>
      </c>
      <c r="NU29" t="s">
        <v>77</v>
      </c>
      <c r="NV29" t="s">
        <v>77</v>
      </c>
      <c r="NW29" t="s">
        <v>77</v>
      </c>
      <c r="NX29" t="s">
        <v>77</v>
      </c>
      <c r="NY29" t="s">
        <v>77</v>
      </c>
      <c r="NZ29" t="s">
        <v>77</v>
      </c>
      <c r="OA29" t="s">
        <v>77</v>
      </c>
      <c r="OB29" t="s">
        <v>77</v>
      </c>
      <c r="OC29" t="s">
        <v>77</v>
      </c>
      <c r="OD29" t="s">
        <v>77</v>
      </c>
      <c r="OE29" t="s">
        <v>77</v>
      </c>
      <c r="OF29" t="s">
        <v>77</v>
      </c>
      <c r="OG29" t="s">
        <v>77</v>
      </c>
      <c r="OH29" t="s">
        <v>77</v>
      </c>
      <c r="OI29" t="s">
        <v>77</v>
      </c>
      <c r="OJ29" t="s">
        <v>77</v>
      </c>
      <c r="OK29" t="s">
        <v>77</v>
      </c>
      <c r="OL29" t="s">
        <v>77</v>
      </c>
      <c r="OM29" t="s">
        <v>77</v>
      </c>
      <c r="ON29" t="s">
        <v>77</v>
      </c>
      <c r="OO29" t="s">
        <v>77</v>
      </c>
      <c r="OP29" t="s">
        <v>77</v>
      </c>
      <c r="OQ29" t="s">
        <v>77</v>
      </c>
      <c r="OR29" t="s">
        <v>77</v>
      </c>
      <c r="OS29" t="s">
        <v>77</v>
      </c>
      <c r="OT29" t="s">
        <v>77</v>
      </c>
      <c r="OU29" t="s">
        <v>77</v>
      </c>
      <c r="OV29" t="s">
        <v>77</v>
      </c>
      <c r="OW29" t="s">
        <v>77</v>
      </c>
      <c r="OX29" t="s">
        <v>77</v>
      </c>
      <c r="OY29" t="s">
        <v>77</v>
      </c>
      <c r="OZ29" t="s">
        <v>77</v>
      </c>
      <c r="PA29" t="s">
        <v>77</v>
      </c>
      <c r="PB29" t="s">
        <v>77</v>
      </c>
      <c r="PC29" t="s">
        <v>77</v>
      </c>
      <c r="PD29" t="s">
        <v>77</v>
      </c>
      <c r="PE29" t="s">
        <v>77</v>
      </c>
      <c r="PF29" t="s">
        <v>77</v>
      </c>
      <c r="PG29" t="s">
        <v>77</v>
      </c>
      <c r="PH29" t="s">
        <v>77</v>
      </c>
      <c r="PI29" t="s">
        <v>77</v>
      </c>
      <c r="PJ29" t="s">
        <v>77</v>
      </c>
      <c r="PK29" t="s">
        <v>77</v>
      </c>
      <c r="PL29" t="s">
        <v>77</v>
      </c>
      <c r="PM29" t="s">
        <v>77</v>
      </c>
      <c r="PN29" t="s">
        <v>77</v>
      </c>
      <c r="PO29" t="s">
        <v>77</v>
      </c>
      <c r="PP29" t="s">
        <v>77</v>
      </c>
      <c r="PQ29" t="s">
        <v>77</v>
      </c>
      <c r="PR29" t="s">
        <v>77</v>
      </c>
      <c r="PS29" t="s">
        <v>77</v>
      </c>
      <c r="PT29" t="s">
        <v>77</v>
      </c>
      <c r="PU29" t="s">
        <v>77</v>
      </c>
      <c r="PV29" t="s">
        <v>77</v>
      </c>
      <c r="PW29" t="s">
        <v>77</v>
      </c>
      <c r="PX29" t="s">
        <v>77</v>
      </c>
      <c r="PY29" t="s">
        <v>77</v>
      </c>
      <c r="PZ29" t="s">
        <v>77</v>
      </c>
      <c r="QA29" t="s">
        <v>77</v>
      </c>
      <c r="QB29" t="s">
        <v>77</v>
      </c>
      <c r="QC29" t="s">
        <v>77</v>
      </c>
      <c r="QD29" t="s">
        <v>77</v>
      </c>
      <c r="QE29" t="s">
        <v>77</v>
      </c>
      <c r="QF29" t="s">
        <v>77</v>
      </c>
      <c r="QG29" t="s">
        <v>77</v>
      </c>
      <c r="QH29">
        <v>0</v>
      </c>
      <c r="QI29">
        <v>0</v>
      </c>
      <c r="QJ29">
        <v>0</v>
      </c>
      <c r="QK29">
        <v>0</v>
      </c>
      <c r="QL29">
        <v>0</v>
      </c>
      <c r="QM29" t="s">
        <v>77</v>
      </c>
      <c r="QN29" t="s">
        <v>77</v>
      </c>
      <c r="QO29">
        <v>237463573</v>
      </c>
      <c r="QQ29">
        <v>44530.79891203704</v>
      </c>
      <c r="QR29" t="s">
        <v>77</v>
      </c>
      <c r="QS29" t="s">
        <v>77</v>
      </c>
      <c r="QT29" t="s">
        <v>101</v>
      </c>
      <c r="QU29" t="s">
        <v>102</v>
      </c>
      <c r="QV29" t="s">
        <v>77</v>
      </c>
      <c r="QW29">
        <v>28</v>
      </c>
      <c r="QX29" s="375" t="str">
        <f t="shared" si="8"/>
        <v/>
      </c>
      <c r="QY29" s="375" t="str">
        <f t="shared" si="1"/>
        <v/>
      </c>
      <c r="QZ29" s="375" t="str">
        <f t="shared" si="2"/>
        <v/>
      </c>
      <c r="RA29" s="375" t="str">
        <f t="shared" si="3"/>
        <v/>
      </c>
      <c r="RB29" s="375" t="str">
        <f t="shared" si="4"/>
        <v/>
      </c>
      <c r="RC29" s="375" t="str">
        <f t="shared" si="5"/>
        <v/>
      </c>
      <c r="RD29" s="375" t="str">
        <f t="shared" si="6"/>
        <v/>
      </c>
      <c r="RE29" s="313" t="str">
        <f t="shared" si="7"/>
        <v/>
      </c>
      <c r="RF29" t="s">
        <v>221</v>
      </c>
    </row>
    <row r="30" spans="1:474">
      <c r="A30" t="s">
        <v>858</v>
      </c>
      <c r="B30" s="272">
        <v>44526</v>
      </c>
      <c r="C30" t="s">
        <v>219</v>
      </c>
      <c r="D30" t="s">
        <v>245</v>
      </c>
      <c r="E30" t="s">
        <v>221</v>
      </c>
      <c r="F30" t="s">
        <v>238</v>
      </c>
      <c r="G30" t="s">
        <v>238</v>
      </c>
      <c r="H30" t="s">
        <v>239</v>
      </c>
      <c r="I30" t="s">
        <v>239</v>
      </c>
      <c r="J30" t="s">
        <v>240</v>
      </c>
      <c r="K30" t="s">
        <v>77</v>
      </c>
      <c r="L30" t="s">
        <v>241</v>
      </c>
      <c r="M30" t="s">
        <v>241</v>
      </c>
      <c r="N30" t="s">
        <v>241</v>
      </c>
      <c r="O30" t="s">
        <v>86</v>
      </c>
      <c r="P30" t="s">
        <v>120</v>
      </c>
      <c r="Q30" t="s">
        <v>110</v>
      </c>
      <c r="R30" t="s">
        <v>121</v>
      </c>
      <c r="S30" s="239" t="s">
        <v>77</v>
      </c>
      <c r="T30" s="239" t="s">
        <v>77</v>
      </c>
      <c r="U30" s="239" t="s">
        <v>77</v>
      </c>
      <c r="V30" s="239" t="s">
        <v>77</v>
      </c>
      <c r="W30" s="239" t="s">
        <v>77</v>
      </c>
      <c r="X30" t="s">
        <v>77</v>
      </c>
      <c r="Y30" t="s">
        <v>77</v>
      </c>
      <c r="Z30" t="s">
        <v>77</v>
      </c>
      <c r="AA30" t="s">
        <v>77</v>
      </c>
      <c r="AB30" t="s">
        <v>77</v>
      </c>
      <c r="AC30" t="s">
        <v>77</v>
      </c>
      <c r="AD30" t="s">
        <v>77</v>
      </c>
      <c r="AE30" t="s">
        <v>77</v>
      </c>
      <c r="AF30" t="s">
        <v>77</v>
      </c>
      <c r="AG30" t="s">
        <v>77</v>
      </c>
      <c r="AH30">
        <v>75</v>
      </c>
      <c r="AI30" t="s">
        <v>77</v>
      </c>
      <c r="AJ30" t="s">
        <v>77</v>
      </c>
      <c r="AK30" t="s">
        <v>150</v>
      </c>
      <c r="AL30">
        <v>1</v>
      </c>
      <c r="AM30">
        <v>0</v>
      </c>
      <c r="AN30">
        <v>0</v>
      </c>
      <c r="AO30">
        <v>0</v>
      </c>
      <c r="AP30">
        <v>1</v>
      </c>
      <c r="AQ30">
        <v>0</v>
      </c>
      <c r="AR30">
        <v>0</v>
      </c>
      <c r="AS30">
        <v>0</v>
      </c>
      <c r="AT30">
        <v>0</v>
      </c>
      <c r="AU30">
        <v>0</v>
      </c>
      <c r="AV30" t="s">
        <v>130</v>
      </c>
      <c r="AW30" t="s">
        <v>125</v>
      </c>
      <c r="AX30" t="s">
        <v>77</v>
      </c>
      <c r="AY30" t="s">
        <v>77</v>
      </c>
      <c r="AZ30" t="s">
        <v>77</v>
      </c>
      <c r="BA30" t="s">
        <v>77</v>
      </c>
      <c r="BB30" t="s">
        <v>77</v>
      </c>
      <c r="BC30" t="s">
        <v>77</v>
      </c>
      <c r="BD30" t="s">
        <v>77</v>
      </c>
      <c r="BE30" t="s">
        <v>77</v>
      </c>
      <c r="BF30" t="s">
        <v>77</v>
      </c>
      <c r="BG30" t="s">
        <v>77</v>
      </c>
      <c r="BH30" t="s">
        <v>77</v>
      </c>
      <c r="BI30" t="s">
        <v>77</v>
      </c>
      <c r="BJ30" t="s">
        <v>77</v>
      </c>
      <c r="BK30" t="s">
        <v>77</v>
      </c>
      <c r="BL30" t="s">
        <v>77</v>
      </c>
      <c r="BN30" t="s">
        <v>77</v>
      </c>
      <c r="BO30" t="s">
        <v>77</v>
      </c>
      <c r="BP30" t="s">
        <v>77</v>
      </c>
      <c r="BQ30" t="s">
        <v>77</v>
      </c>
      <c r="BR30" t="s">
        <v>77</v>
      </c>
      <c r="BS30" t="s">
        <v>77</v>
      </c>
      <c r="BT30" t="s">
        <v>77</v>
      </c>
      <c r="BU30" t="s">
        <v>77</v>
      </c>
      <c r="BV30" t="s">
        <v>77</v>
      </c>
      <c r="BW30" t="s">
        <v>77</v>
      </c>
      <c r="BX30" t="s">
        <v>77</v>
      </c>
      <c r="BY30" t="s">
        <v>77</v>
      </c>
      <c r="BZ30" t="s">
        <v>77</v>
      </c>
      <c r="CA30" t="s">
        <v>77</v>
      </c>
      <c r="CB30" t="s">
        <v>77</v>
      </c>
      <c r="CC30" t="s">
        <v>77</v>
      </c>
      <c r="CD30" t="s">
        <v>77</v>
      </c>
      <c r="CE30" t="s">
        <v>77</v>
      </c>
      <c r="CF30" t="s">
        <v>77</v>
      </c>
      <c r="CG30" t="s">
        <v>77</v>
      </c>
      <c r="CH30" t="s">
        <v>77</v>
      </c>
      <c r="CI30" t="s">
        <v>77</v>
      </c>
      <c r="CJ30" t="s">
        <v>77</v>
      </c>
      <c r="CK30" t="s">
        <v>77</v>
      </c>
      <c r="CL30" t="s">
        <v>77</v>
      </c>
      <c r="CM30" t="s">
        <v>77</v>
      </c>
      <c r="CN30" t="s">
        <v>77</v>
      </c>
      <c r="CO30" t="s">
        <v>77</v>
      </c>
      <c r="CP30" t="s">
        <v>77</v>
      </c>
      <c r="CQ30" t="s">
        <v>77</v>
      </c>
      <c r="CR30" t="s">
        <v>77</v>
      </c>
      <c r="CS30" t="s">
        <v>77</v>
      </c>
      <c r="CT30" t="s">
        <v>77</v>
      </c>
      <c r="CU30" t="s">
        <v>77</v>
      </c>
      <c r="CV30" t="s">
        <v>77</v>
      </c>
      <c r="CW30" t="s">
        <v>77</v>
      </c>
      <c r="CX30" t="s">
        <v>77</v>
      </c>
      <c r="CY30" t="s">
        <v>77</v>
      </c>
      <c r="CZ30" s="308" t="s">
        <v>221</v>
      </c>
      <c r="DA30" t="s">
        <v>86</v>
      </c>
      <c r="DB30" t="s">
        <v>77</v>
      </c>
      <c r="DC30" t="s">
        <v>77</v>
      </c>
      <c r="DD30" t="s">
        <v>77</v>
      </c>
      <c r="DE30" t="s">
        <v>77</v>
      </c>
      <c r="DF30" t="s">
        <v>77</v>
      </c>
      <c r="DG30" t="s">
        <v>77</v>
      </c>
      <c r="DH30" t="s">
        <v>77</v>
      </c>
      <c r="DK30" t="s">
        <v>77</v>
      </c>
      <c r="DL30" t="s">
        <v>77</v>
      </c>
      <c r="DM30" t="s">
        <v>77</v>
      </c>
      <c r="DN30" t="s">
        <v>77</v>
      </c>
      <c r="DO30" t="s">
        <v>77</v>
      </c>
      <c r="DP30" t="s">
        <v>77</v>
      </c>
      <c r="DQ30" t="s">
        <v>77</v>
      </c>
      <c r="DR30" t="s">
        <v>77</v>
      </c>
      <c r="DS30" t="s">
        <v>77</v>
      </c>
      <c r="DT30" t="s">
        <v>77</v>
      </c>
      <c r="DU30" t="s">
        <v>77</v>
      </c>
      <c r="DV30" t="s">
        <v>77</v>
      </c>
      <c r="DW30" t="s">
        <v>77</v>
      </c>
      <c r="DX30" t="s">
        <v>77</v>
      </c>
      <c r="DY30" t="s">
        <v>77</v>
      </c>
      <c r="DZ30" t="s">
        <v>77</v>
      </c>
      <c r="EA30" t="s">
        <v>77</v>
      </c>
      <c r="EB30" t="s">
        <v>77</v>
      </c>
      <c r="EC30" t="s">
        <v>77</v>
      </c>
      <c r="ED30" t="s">
        <v>77</v>
      </c>
      <c r="EE30" t="s">
        <v>77</v>
      </c>
      <c r="EF30" t="s">
        <v>77</v>
      </c>
      <c r="EG30" t="s">
        <v>77</v>
      </c>
      <c r="EH30" t="s">
        <v>77</v>
      </c>
      <c r="EI30" t="s">
        <v>77</v>
      </c>
      <c r="EJ30" t="s">
        <v>77</v>
      </c>
      <c r="EK30" t="s">
        <v>77</v>
      </c>
      <c r="EL30" t="s">
        <v>77</v>
      </c>
      <c r="EM30" s="308" t="s">
        <v>221</v>
      </c>
      <c r="EN30" t="s">
        <v>86</v>
      </c>
      <c r="EO30" t="s">
        <v>77</v>
      </c>
      <c r="EP30" t="s">
        <v>77</v>
      </c>
      <c r="EQ30" t="s">
        <v>77</v>
      </c>
      <c r="ER30" t="s">
        <v>77</v>
      </c>
      <c r="ES30" t="s">
        <v>77</v>
      </c>
      <c r="ET30" t="s">
        <v>77</v>
      </c>
      <c r="EU30" t="s">
        <v>77</v>
      </c>
      <c r="EW30" t="s">
        <v>88</v>
      </c>
      <c r="EX30" s="308" t="s">
        <v>221</v>
      </c>
      <c r="EY30" t="s">
        <v>88</v>
      </c>
      <c r="EZ30" t="s">
        <v>619</v>
      </c>
      <c r="FA30">
        <v>1</v>
      </c>
      <c r="FB30">
        <v>0</v>
      </c>
      <c r="FC30">
        <v>1</v>
      </c>
      <c r="FD30">
        <v>0</v>
      </c>
      <c r="FE30">
        <v>0</v>
      </c>
      <c r="FF30">
        <v>0</v>
      </c>
      <c r="FG30" t="s">
        <v>77</v>
      </c>
      <c r="FH30" t="s">
        <v>187</v>
      </c>
      <c r="FI30">
        <v>0</v>
      </c>
      <c r="FJ30">
        <v>0</v>
      </c>
      <c r="FK30">
        <v>1</v>
      </c>
      <c r="FL30">
        <v>0</v>
      </c>
      <c r="FM30">
        <v>0</v>
      </c>
      <c r="FN30">
        <v>0</v>
      </c>
      <c r="FO30">
        <v>0</v>
      </c>
      <c r="FP30">
        <v>0</v>
      </c>
      <c r="FQ30" t="s">
        <v>77</v>
      </c>
      <c r="FR30" t="s">
        <v>88</v>
      </c>
      <c r="FS30" t="s">
        <v>77</v>
      </c>
      <c r="FT30" t="s">
        <v>122</v>
      </c>
      <c r="FU30">
        <v>0</v>
      </c>
      <c r="FV30">
        <v>0</v>
      </c>
      <c r="FW30">
        <v>1</v>
      </c>
      <c r="FX30">
        <v>0</v>
      </c>
      <c r="FY30" t="s">
        <v>77</v>
      </c>
      <c r="FZ30" t="s">
        <v>77</v>
      </c>
      <c r="GA30" t="s">
        <v>77</v>
      </c>
      <c r="GB30" t="s">
        <v>77</v>
      </c>
      <c r="GC30" t="s">
        <v>77</v>
      </c>
      <c r="GD30" t="s">
        <v>77</v>
      </c>
      <c r="GE30" t="s">
        <v>77</v>
      </c>
      <c r="GF30" t="s">
        <v>77</v>
      </c>
      <c r="GG30" t="s">
        <v>77</v>
      </c>
      <c r="GH30" t="s">
        <v>77</v>
      </c>
      <c r="GI30" t="s">
        <v>77</v>
      </c>
      <c r="GJ30" t="s">
        <v>77</v>
      </c>
      <c r="GK30" t="s">
        <v>77</v>
      </c>
      <c r="GL30" t="s">
        <v>77</v>
      </c>
      <c r="GM30" t="s">
        <v>77</v>
      </c>
      <c r="GN30" t="s">
        <v>77</v>
      </c>
      <c r="GO30" t="s">
        <v>77</v>
      </c>
      <c r="GP30" t="s">
        <v>77</v>
      </c>
      <c r="GQ30" t="s">
        <v>77</v>
      </c>
      <c r="GR30" t="s">
        <v>77</v>
      </c>
      <c r="GS30" t="s">
        <v>77</v>
      </c>
      <c r="GT30" t="s">
        <v>77</v>
      </c>
      <c r="GU30" t="s">
        <v>77</v>
      </c>
      <c r="GV30" t="s">
        <v>77</v>
      </c>
      <c r="GW30" t="s">
        <v>77</v>
      </c>
      <c r="GX30" t="s">
        <v>77</v>
      </c>
      <c r="GY30" t="s">
        <v>77</v>
      </c>
      <c r="GZ30" t="s">
        <v>77</v>
      </c>
      <c r="HA30" t="s">
        <v>77</v>
      </c>
      <c r="HB30" t="s">
        <v>77</v>
      </c>
      <c r="HC30" t="s">
        <v>77</v>
      </c>
      <c r="HD30" t="s">
        <v>77</v>
      </c>
      <c r="HE30" t="s">
        <v>77</v>
      </c>
      <c r="HF30" t="s">
        <v>77</v>
      </c>
      <c r="HG30" t="s">
        <v>77</v>
      </c>
      <c r="HH30" t="s">
        <v>77</v>
      </c>
      <c r="HI30" t="s">
        <v>77</v>
      </c>
      <c r="HJ30" t="s">
        <v>77</v>
      </c>
      <c r="HK30" t="s">
        <v>77</v>
      </c>
      <c r="HL30" t="s">
        <v>77</v>
      </c>
      <c r="HM30" t="s">
        <v>77</v>
      </c>
      <c r="HN30" t="s">
        <v>77</v>
      </c>
      <c r="HO30" t="s">
        <v>77</v>
      </c>
      <c r="HP30" t="s">
        <v>77</v>
      </c>
      <c r="HQ30" t="s">
        <v>77</v>
      </c>
      <c r="HR30" t="s">
        <v>77</v>
      </c>
      <c r="HS30" t="s">
        <v>77</v>
      </c>
      <c r="HT30" t="s">
        <v>77</v>
      </c>
      <c r="HU30" t="s">
        <v>77</v>
      </c>
      <c r="HV30" t="s">
        <v>77</v>
      </c>
      <c r="HW30" t="s">
        <v>77</v>
      </c>
      <c r="HX30" t="s">
        <v>77</v>
      </c>
      <c r="HZ30" t="s">
        <v>221</v>
      </c>
      <c r="IA30" s="376" t="s">
        <v>77</v>
      </c>
      <c r="IB30" t="s">
        <v>77</v>
      </c>
      <c r="IC30" t="s">
        <v>77</v>
      </c>
      <c r="ID30" t="s">
        <v>77</v>
      </c>
      <c r="IE30" t="s">
        <v>77</v>
      </c>
      <c r="IF30" t="s">
        <v>77</v>
      </c>
      <c r="IG30" t="s">
        <v>77</v>
      </c>
      <c r="IH30" t="s">
        <v>77</v>
      </c>
      <c r="II30" t="s">
        <v>77</v>
      </c>
      <c r="IJ30" t="s">
        <v>77</v>
      </c>
      <c r="IK30" t="s">
        <v>77</v>
      </c>
      <c r="IL30" t="s">
        <v>77</v>
      </c>
      <c r="IM30" t="s">
        <v>77</v>
      </c>
      <c r="IN30" t="s">
        <v>77</v>
      </c>
      <c r="IO30" t="s">
        <v>77</v>
      </c>
      <c r="IP30" t="s">
        <v>77</v>
      </c>
      <c r="IQ30" t="s">
        <v>77</v>
      </c>
      <c r="IR30" t="s">
        <v>77</v>
      </c>
      <c r="IS30" t="s">
        <v>77</v>
      </c>
      <c r="IT30" t="s">
        <v>77</v>
      </c>
      <c r="IU30" t="s">
        <v>77</v>
      </c>
      <c r="IV30" t="s">
        <v>77</v>
      </c>
      <c r="IW30" t="s">
        <v>77</v>
      </c>
      <c r="IX30" t="s">
        <v>77</v>
      </c>
      <c r="IY30" t="s">
        <v>77</v>
      </c>
      <c r="IZ30" t="s">
        <v>77</v>
      </c>
      <c r="JA30" t="s">
        <v>77</v>
      </c>
      <c r="JB30" t="s">
        <v>77</v>
      </c>
      <c r="JC30" t="s">
        <v>77</v>
      </c>
      <c r="JD30" t="s">
        <v>77</v>
      </c>
      <c r="JE30" t="s">
        <v>77</v>
      </c>
      <c r="JF30" t="s">
        <v>77</v>
      </c>
      <c r="JG30" t="s">
        <v>77</v>
      </c>
      <c r="JH30" t="s">
        <v>77</v>
      </c>
      <c r="JI30" t="s">
        <v>77</v>
      </c>
      <c r="JJ30" t="s">
        <v>77</v>
      </c>
      <c r="JK30" t="s">
        <v>77</v>
      </c>
      <c r="JL30" t="s">
        <v>77</v>
      </c>
      <c r="JM30" t="s">
        <v>77</v>
      </c>
      <c r="JN30" t="s">
        <v>77</v>
      </c>
      <c r="JO30" t="s">
        <v>77</v>
      </c>
      <c r="JP30" t="s">
        <v>77</v>
      </c>
      <c r="JQ30" t="s">
        <v>77</v>
      </c>
      <c r="JR30" t="s">
        <v>77</v>
      </c>
      <c r="JS30" t="s">
        <v>77</v>
      </c>
      <c r="JT30" t="s">
        <v>77</v>
      </c>
      <c r="JU30" t="s">
        <v>77</v>
      </c>
      <c r="JV30" t="s">
        <v>77</v>
      </c>
      <c r="JW30" t="s">
        <v>77</v>
      </c>
      <c r="JX30" t="s">
        <v>77</v>
      </c>
      <c r="JY30" t="s">
        <v>77</v>
      </c>
      <c r="JZ30" t="s">
        <v>77</v>
      </c>
      <c r="KA30" t="s">
        <v>77</v>
      </c>
      <c r="KB30" t="s">
        <v>77</v>
      </c>
      <c r="KC30" t="s">
        <v>77</v>
      </c>
      <c r="KD30" t="s">
        <v>77</v>
      </c>
      <c r="KE30" t="s">
        <v>77</v>
      </c>
      <c r="KF30" t="s">
        <v>77</v>
      </c>
      <c r="KG30" t="s">
        <v>77</v>
      </c>
      <c r="KH30" t="s">
        <v>77</v>
      </c>
      <c r="KI30" t="s">
        <v>77</v>
      </c>
      <c r="KJ30" t="s">
        <v>77</v>
      </c>
      <c r="KK30" t="s">
        <v>77</v>
      </c>
      <c r="KL30" t="s">
        <v>77</v>
      </c>
      <c r="KM30" t="s">
        <v>77</v>
      </c>
      <c r="KN30" t="s">
        <v>77</v>
      </c>
      <c r="KO30" t="s">
        <v>77</v>
      </c>
      <c r="KP30" t="s">
        <v>77</v>
      </c>
      <c r="KQ30" t="s">
        <v>77</v>
      </c>
      <c r="KR30" t="s">
        <v>77</v>
      </c>
      <c r="KS30" t="s">
        <v>77</v>
      </c>
      <c r="KT30" t="s">
        <v>77</v>
      </c>
      <c r="KU30" t="s">
        <v>77</v>
      </c>
      <c r="KV30" t="s">
        <v>77</v>
      </c>
      <c r="KW30" t="s">
        <v>77</v>
      </c>
      <c r="KX30" t="s">
        <v>77</v>
      </c>
      <c r="KY30" t="s">
        <v>77</v>
      </c>
      <c r="KZ30" t="s">
        <v>77</v>
      </c>
      <c r="LA30" t="s">
        <v>77</v>
      </c>
      <c r="LB30" t="s">
        <v>77</v>
      </c>
      <c r="LC30" t="s">
        <v>77</v>
      </c>
      <c r="LD30" t="s">
        <v>77</v>
      </c>
      <c r="LE30" t="s">
        <v>77</v>
      </c>
      <c r="LF30" t="s">
        <v>77</v>
      </c>
      <c r="LG30" t="s">
        <v>77</v>
      </c>
      <c r="LH30" t="s">
        <v>77</v>
      </c>
      <c r="LI30" t="s">
        <v>77</v>
      </c>
      <c r="LJ30" t="s">
        <v>77</v>
      </c>
      <c r="LK30" t="s">
        <v>77</v>
      </c>
      <c r="LL30" t="s">
        <v>77</v>
      </c>
      <c r="LM30" t="s">
        <v>77</v>
      </c>
      <c r="LN30" t="s">
        <v>77</v>
      </c>
      <c r="LO30" t="s">
        <v>77</v>
      </c>
      <c r="LP30" t="s">
        <v>77</v>
      </c>
      <c r="LQ30" t="s">
        <v>77</v>
      </c>
      <c r="LR30" t="s">
        <v>77</v>
      </c>
      <c r="LS30" t="s">
        <v>77</v>
      </c>
      <c r="LT30" t="s">
        <v>77</v>
      </c>
      <c r="LU30" t="s">
        <v>77</v>
      </c>
      <c r="LV30" t="s">
        <v>77</v>
      </c>
      <c r="LW30" t="s">
        <v>77</v>
      </c>
      <c r="LX30" t="s">
        <v>77</v>
      </c>
      <c r="LY30" t="s">
        <v>77</v>
      </c>
      <c r="LZ30" t="s">
        <v>77</v>
      </c>
      <c r="MA30" t="s">
        <v>77</v>
      </c>
      <c r="MB30" t="s">
        <v>77</v>
      </c>
      <c r="MC30" t="s">
        <v>77</v>
      </c>
      <c r="MD30" t="s">
        <v>77</v>
      </c>
      <c r="ME30" t="s">
        <v>77</v>
      </c>
      <c r="MF30" t="s">
        <v>77</v>
      </c>
      <c r="MG30" t="s">
        <v>77</v>
      </c>
      <c r="MH30" t="s">
        <v>77</v>
      </c>
      <c r="MI30" t="s">
        <v>77</v>
      </c>
      <c r="MJ30" t="s">
        <v>77</v>
      </c>
      <c r="MK30" t="s">
        <v>77</v>
      </c>
      <c r="ML30" t="s">
        <v>77</v>
      </c>
      <c r="MM30" t="s">
        <v>77</v>
      </c>
      <c r="MN30" t="s">
        <v>77</v>
      </c>
      <c r="MO30" t="s">
        <v>77</v>
      </c>
      <c r="MP30" t="s">
        <v>77</v>
      </c>
      <c r="MQ30" t="s">
        <v>77</v>
      </c>
      <c r="MR30" t="s">
        <v>77</v>
      </c>
      <c r="MS30" t="s">
        <v>77</v>
      </c>
      <c r="MT30" t="s">
        <v>77</v>
      </c>
      <c r="MU30" t="s">
        <v>77</v>
      </c>
      <c r="MV30" t="s">
        <v>77</v>
      </c>
      <c r="MW30" t="s">
        <v>77</v>
      </c>
      <c r="MX30" t="s">
        <v>77</v>
      </c>
      <c r="MY30" t="s">
        <v>77</v>
      </c>
      <c r="MZ30" t="s">
        <v>77</v>
      </c>
      <c r="NA30" t="s">
        <v>77</v>
      </c>
      <c r="NB30" t="s">
        <v>77</v>
      </c>
      <c r="NC30" t="s">
        <v>77</v>
      </c>
      <c r="ND30" t="s">
        <v>77</v>
      </c>
      <c r="NE30" t="s">
        <v>77</v>
      </c>
      <c r="NF30" t="s">
        <v>77</v>
      </c>
      <c r="NG30" t="s">
        <v>77</v>
      </c>
      <c r="NH30" t="s">
        <v>77</v>
      </c>
      <c r="NI30" t="s">
        <v>77</v>
      </c>
      <c r="NJ30" t="s">
        <v>77</v>
      </c>
      <c r="NK30" t="s">
        <v>77</v>
      </c>
      <c r="NL30" t="s">
        <v>77</v>
      </c>
      <c r="NM30" t="s">
        <v>77</v>
      </c>
      <c r="NN30" t="s">
        <v>77</v>
      </c>
      <c r="NO30" t="s">
        <v>77</v>
      </c>
      <c r="NP30" t="s">
        <v>77</v>
      </c>
      <c r="NQ30" t="s">
        <v>77</v>
      </c>
      <c r="NR30" t="s">
        <v>77</v>
      </c>
      <c r="NS30" t="s">
        <v>77</v>
      </c>
      <c r="NT30" t="s">
        <v>77</v>
      </c>
      <c r="NU30" t="s">
        <v>77</v>
      </c>
      <c r="NV30" t="s">
        <v>77</v>
      </c>
      <c r="NW30" t="s">
        <v>77</v>
      </c>
      <c r="NX30" t="s">
        <v>77</v>
      </c>
      <c r="NY30" t="s">
        <v>77</v>
      </c>
      <c r="NZ30" t="s">
        <v>77</v>
      </c>
      <c r="OA30" t="s">
        <v>77</v>
      </c>
      <c r="OB30" t="s">
        <v>77</v>
      </c>
      <c r="OC30" t="s">
        <v>77</v>
      </c>
      <c r="OD30" t="s">
        <v>77</v>
      </c>
      <c r="OE30" t="s">
        <v>77</v>
      </c>
      <c r="OF30" t="s">
        <v>77</v>
      </c>
      <c r="OG30" t="s">
        <v>77</v>
      </c>
      <c r="OH30" t="s">
        <v>77</v>
      </c>
      <c r="OI30" t="s">
        <v>77</v>
      </c>
      <c r="OJ30" t="s">
        <v>77</v>
      </c>
      <c r="OK30" t="s">
        <v>77</v>
      </c>
      <c r="OL30" t="s">
        <v>77</v>
      </c>
      <c r="OM30" t="s">
        <v>77</v>
      </c>
      <c r="ON30" t="s">
        <v>77</v>
      </c>
      <c r="OO30" t="s">
        <v>77</v>
      </c>
      <c r="OP30" t="s">
        <v>77</v>
      </c>
      <c r="OQ30" t="s">
        <v>77</v>
      </c>
      <c r="OR30" t="s">
        <v>77</v>
      </c>
      <c r="OS30" t="s">
        <v>77</v>
      </c>
      <c r="OT30" t="s">
        <v>77</v>
      </c>
      <c r="OU30" t="s">
        <v>77</v>
      </c>
      <c r="OV30" t="s">
        <v>77</v>
      </c>
      <c r="OW30" t="s">
        <v>77</v>
      </c>
      <c r="OX30" t="s">
        <v>77</v>
      </c>
      <c r="OY30" t="s">
        <v>77</v>
      </c>
      <c r="OZ30" t="s">
        <v>77</v>
      </c>
      <c r="PA30" t="s">
        <v>77</v>
      </c>
      <c r="PB30" t="s">
        <v>77</v>
      </c>
      <c r="PC30" t="s">
        <v>77</v>
      </c>
      <c r="PD30" t="s">
        <v>77</v>
      </c>
      <c r="PE30" t="s">
        <v>77</v>
      </c>
      <c r="PF30" t="s">
        <v>77</v>
      </c>
      <c r="PG30" t="s">
        <v>77</v>
      </c>
      <c r="PH30" t="s">
        <v>77</v>
      </c>
      <c r="PI30" t="s">
        <v>77</v>
      </c>
      <c r="PJ30" t="s">
        <v>77</v>
      </c>
      <c r="PK30" t="s">
        <v>77</v>
      </c>
      <c r="PL30" t="s">
        <v>77</v>
      </c>
      <c r="PM30" t="s">
        <v>77</v>
      </c>
      <c r="PN30" t="s">
        <v>77</v>
      </c>
      <c r="PO30" t="s">
        <v>77</v>
      </c>
      <c r="PP30" t="s">
        <v>77</v>
      </c>
      <c r="PQ30" t="s">
        <v>77</v>
      </c>
      <c r="PR30" t="s">
        <v>77</v>
      </c>
      <c r="PS30" t="s">
        <v>77</v>
      </c>
      <c r="PT30" t="s">
        <v>77</v>
      </c>
      <c r="PU30" t="s">
        <v>77</v>
      </c>
      <c r="PV30" t="s">
        <v>77</v>
      </c>
      <c r="PW30" t="s">
        <v>77</v>
      </c>
      <c r="PX30" t="s">
        <v>77</v>
      </c>
      <c r="PY30" t="s">
        <v>77</v>
      </c>
      <c r="PZ30" t="s">
        <v>77</v>
      </c>
      <c r="QA30" t="s">
        <v>77</v>
      </c>
      <c r="QB30" t="s">
        <v>77</v>
      </c>
      <c r="QC30" t="s">
        <v>77</v>
      </c>
      <c r="QD30" t="s">
        <v>77</v>
      </c>
      <c r="QE30" t="s">
        <v>77</v>
      </c>
      <c r="QF30" t="s">
        <v>77</v>
      </c>
      <c r="QG30" t="s">
        <v>77</v>
      </c>
      <c r="QH30">
        <v>0</v>
      </c>
      <c r="QI30">
        <v>0</v>
      </c>
      <c r="QJ30">
        <v>0</v>
      </c>
      <c r="QK30">
        <v>0</v>
      </c>
      <c r="QL30">
        <v>0</v>
      </c>
      <c r="QM30" t="s">
        <v>77</v>
      </c>
      <c r="QN30" t="s">
        <v>77</v>
      </c>
      <c r="QO30">
        <v>237463575</v>
      </c>
      <c r="QQ30">
        <v>44530.79892361111</v>
      </c>
      <c r="QR30" t="s">
        <v>77</v>
      </c>
      <c r="QS30" t="s">
        <v>77</v>
      </c>
      <c r="QT30" t="s">
        <v>101</v>
      </c>
      <c r="QU30" t="s">
        <v>102</v>
      </c>
      <c r="QV30" t="s">
        <v>77</v>
      </c>
      <c r="QW30">
        <v>29</v>
      </c>
      <c r="QX30" s="375" t="str">
        <f t="shared" si="8"/>
        <v/>
      </c>
      <c r="QY30" s="375" t="str">
        <f t="shared" si="1"/>
        <v/>
      </c>
      <c r="QZ30" s="375" t="str">
        <f t="shared" si="2"/>
        <v/>
      </c>
      <c r="RA30" s="375" t="str">
        <f t="shared" si="3"/>
        <v/>
      </c>
      <c r="RB30" s="375" t="str">
        <f t="shared" si="4"/>
        <v/>
      </c>
      <c r="RC30" s="375" t="str">
        <f t="shared" si="5"/>
        <v/>
      </c>
      <c r="RD30" s="375" t="str">
        <f t="shared" si="6"/>
        <v/>
      </c>
      <c r="RE30" s="313" t="str">
        <f t="shared" si="7"/>
        <v/>
      </c>
      <c r="RF30" t="s">
        <v>221</v>
      </c>
    </row>
    <row r="31" spans="1:474">
      <c r="A31" t="s">
        <v>859</v>
      </c>
      <c r="B31" s="272">
        <v>44526</v>
      </c>
      <c r="C31" t="s">
        <v>219</v>
      </c>
      <c r="D31" t="s">
        <v>245</v>
      </c>
      <c r="E31" t="s">
        <v>221</v>
      </c>
      <c r="F31" t="s">
        <v>238</v>
      </c>
      <c r="G31" t="s">
        <v>238</v>
      </c>
      <c r="H31" t="s">
        <v>239</v>
      </c>
      <c r="I31" t="s">
        <v>239</v>
      </c>
      <c r="J31" t="s">
        <v>240</v>
      </c>
      <c r="K31" t="s">
        <v>77</v>
      </c>
      <c r="L31" t="s">
        <v>241</v>
      </c>
      <c r="M31" t="s">
        <v>241</v>
      </c>
      <c r="N31" t="s">
        <v>241</v>
      </c>
      <c r="O31" t="s">
        <v>86</v>
      </c>
      <c r="P31" t="s">
        <v>120</v>
      </c>
      <c r="Q31" t="s">
        <v>89</v>
      </c>
      <c r="R31" t="s">
        <v>134</v>
      </c>
      <c r="S31" s="239">
        <v>300</v>
      </c>
      <c r="T31" s="239">
        <v>173.07692307692301</v>
      </c>
      <c r="U31" s="239">
        <v>152.173913043478</v>
      </c>
      <c r="V31" s="239">
        <v>120.689655172413</v>
      </c>
      <c r="W31" s="239">
        <v>291.666666666666</v>
      </c>
      <c r="X31" t="s">
        <v>77</v>
      </c>
      <c r="Y31">
        <v>1000</v>
      </c>
      <c r="Z31" t="s">
        <v>77</v>
      </c>
      <c r="AA31" t="s">
        <v>77</v>
      </c>
      <c r="AB31" t="s">
        <v>77</v>
      </c>
      <c r="AC31" t="s">
        <v>77</v>
      </c>
      <c r="AD31" t="s">
        <v>77</v>
      </c>
      <c r="AE31" t="s">
        <v>77</v>
      </c>
      <c r="AF31" t="s">
        <v>77</v>
      </c>
      <c r="AG31" t="s">
        <v>77</v>
      </c>
      <c r="AH31" t="s">
        <v>77</v>
      </c>
      <c r="AI31" t="s">
        <v>77</v>
      </c>
      <c r="AJ31" t="s">
        <v>77</v>
      </c>
      <c r="AK31" t="s">
        <v>150</v>
      </c>
      <c r="AL31">
        <v>1</v>
      </c>
      <c r="AM31">
        <v>0</v>
      </c>
      <c r="AN31">
        <v>0</v>
      </c>
      <c r="AO31">
        <v>0</v>
      </c>
      <c r="AP31">
        <v>1</v>
      </c>
      <c r="AQ31">
        <v>0</v>
      </c>
      <c r="AR31">
        <v>0</v>
      </c>
      <c r="AS31">
        <v>0</v>
      </c>
      <c r="AT31">
        <v>0</v>
      </c>
      <c r="AU31">
        <v>0</v>
      </c>
      <c r="AV31" t="s">
        <v>156</v>
      </c>
      <c r="AW31" t="s">
        <v>125</v>
      </c>
      <c r="AX31">
        <v>600</v>
      </c>
      <c r="AY31" t="s">
        <v>88</v>
      </c>
      <c r="AZ31" t="s">
        <v>88</v>
      </c>
      <c r="BA31" t="s">
        <v>88</v>
      </c>
      <c r="BB31" t="s">
        <v>88</v>
      </c>
      <c r="BC31" t="s">
        <v>100</v>
      </c>
      <c r="BD31" t="s">
        <v>77</v>
      </c>
      <c r="BE31" t="s">
        <v>88</v>
      </c>
      <c r="BF31" t="s">
        <v>77</v>
      </c>
      <c r="BG31" t="s">
        <v>77</v>
      </c>
      <c r="BH31" t="s">
        <v>77</v>
      </c>
      <c r="BI31" t="s">
        <v>77</v>
      </c>
      <c r="BJ31" t="s">
        <v>77</v>
      </c>
      <c r="BK31" t="s">
        <v>77</v>
      </c>
      <c r="BL31" t="s">
        <v>77</v>
      </c>
      <c r="BN31">
        <v>450</v>
      </c>
      <c r="BO31">
        <v>350</v>
      </c>
      <c r="BP31">
        <v>350</v>
      </c>
      <c r="BQ31">
        <v>700</v>
      </c>
      <c r="BR31" t="s">
        <v>77</v>
      </c>
      <c r="BS31" t="s">
        <v>88</v>
      </c>
      <c r="BT31">
        <v>1000</v>
      </c>
      <c r="BU31" t="s">
        <v>77</v>
      </c>
      <c r="BV31" t="s">
        <v>77</v>
      </c>
      <c r="BW31" t="s">
        <v>77</v>
      </c>
      <c r="BX31" t="s">
        <v>77</v>
      </c>
      <c r="BY31" t="s">
        <v>77</v>
      </c>
      <c r="BZ31" t="s">
        <v>77</v>
      </c>
      <c r="CA31" t="s">
        <v>100</v>
      </c>
      <c r="CB31" t="s">
        <v>77</v>
      </c>
      <c r="CC31" t="s">
        <v>77</v>
      </c>
      <c r="CD31" t="s">
        <v>77</v>
      </c>
      <c r="CE31" t="s">
        <v>77</v>
      </c>
      <c r="CF31" t="s">
        <v>77</v>
      </c>
      <c r="CG31" t="s">
        <v>77</v>
      </c>
      <c r="CH31" t="s">
        <v>77</v>
      </c>
      <c r="CI31" t="s">
        <v>77</v>
      </c>
      <c r="CJ31" t="s">
        <v>77</v>
      </c>
      <c r="CK31" t="s">
        <v>77</v>
      </c>
      <c r="CL31" t="s">
        <v>77</v>
      </c>
      <c r="CM31" t="s">
        <v>77</v>
      </c>
      <c r="CN31" t="s">
        <v>77</v>
      </c>
      <c r="CO31" t="s">
        <v>77</v>
      </c>
      <c r="CP31" t="s">
        <v>77</v>
      </c>
      <c r="CQ31" t="s">
        <v>77</v>
      </c>
      <c r="CR31" t="s">
        <v>77</v>
      </c>
      <c r="CS31" t="s">
        <v>77</v>
      </c>
      <c r="CT31" t="s">
        <v>77</v>
      </c>
      <c r="CU31" t="s">
        <v>77</v>
      </c>
      <c r="CV31" t="s">
        <v>77</v>
      </c>
      <c r="CW31" t="s">
        <v>77</v>
      </c>
      <c r="CX31" t="s">
        <v>77</v>
      </c>
      <c r="CY31" t="s">
        <v>77</v>
      </c>
      <c r="CZ31" s="308" t="s">
        <v>221</v>
      </c>
      <c r="DA31" t="s">
        <v>86</v>
      </c>
      <c r="DB31" t="s">
        <v>100</v>
      </c>
      <c r="DC31" t="s">
        <v>100</v>
      </c>
      <c r="DD31" t="s">
        <v>100</v>
      </c>
      <c r="DE31" t="s">
        <v>77</v>
      </c>
      <c r="DF31" t="s">
        <v>137</v>
      </c>
      <c r="DG31" t="s">
        <v>77</v>
      </c>
      <c r="DH31" t="s">
        <v>137</v>
      </c>
      <c r="DK31" t="s">
        <v>77</v>
      </c>
      <c r="DL31" t="s">
        <v>77</v>
      </c>
      <c r="DM31" t="s">
        <v>77</v>
      </c>
      <c r="DN31" t="s">
        <v>77</v>
      </c>
      <c r="DO31" t="s">
        <v>77</v>
      </c>
      <c r="DP31" t="s">
        <v>77</v>
      </c>
      <c r="DQ31" t="s">
        <v>77</v>
      </c>
      <c r="DR31" t="s">
        <v>77</v>
      </c>
      <c r="DS31" t="s">
        <v>77</v>
      </c>
      <c r="DT31" t="s">
        <v>77</v>
      </c>
      <c r="DU31" t="s">
        <v>77</v>
      </c>
      <c r="DV31" t="s">
        <v>77</v>
      </c>
      <c r="DW31" t="s">
        <v>77</v>
      </c>
      <c r="DX31" t="s">
        <v>77</v>
      </c>
      <c r="DY31" t="s">
        <v>77</v>
      </c>
      <c r="DZ31" t="s">
        <v>77</v>
      </c>
      <c r="EA31" t="s">
        <v>77</v>
      </c>
      <c r="EB31" t="s">
        <v>77</v>
      </c>
      <c r="EC31" t="s">
        <v>77</v>
      </c>
      <c r="ED31" t="s">
        <v>77</v>
      </c>
      <c r="EE31" t="s">
        <v>77</v>
      </c>
      <c r="EF31" t="s">
        <v>77</v>
      </c>
      <c r="EG31" t="s">
        <v>77</v>
      </c>
      <c r="EH31" t="s">
        <v>77</v>
      </c>
      <c r="EI31" t="s">
        <v>77</v>
      </c>
      <c r="EJ31" t="s">
        <v>77</v>
      </c>
      <c r="EK31" t="s">
        <v>77</v>
      </c>
      <c r="EL31" t="s">
        <v>77</v>
      </c>
      <c r="EM31" s="308" t="s">
        <v>221</v>
      </c>
      <c r="EN31" t="s">
        <v>86</v>
      </c>
      <c r="EO31" t="s">
        <v>77</v>
      </c>
      <c r="EP31" t="s">
        <v>77</v>
      </c>
      <c r="EQ31" t="s">
        <v>77</v>
      </c>
      <c r="ER31" t="s">
        <v>77</v>
      </c>
      <c r="ES31" t="s">
        <v>77</v>
      </c>
      <c r="ET31" t="s">
        <v>77</v>
      </c>
      <c r="EU31" t="s">
        <v>77</v>
      </c>
      <c r="EW31" t="s">
        <v>77</v>
      </c>
      <c r="EX31" s="308" t="s">
        <v>221</v>
      </c>
      <c r="EY31" t="s">
        <v>88</v>
      </c>
      <c r="EZ31" t="s">
        <v>860</v>
      </c>
      <c r="FA31">
        <v>1</v>
      </c>
      <c r="FB31">
        <v>0</v>
      </c>
      <c r="FC31">
        <v>1</v>
      </c>
      <c r="FD31">
        <v>1</v>
      </c>
      <c r="FE31">
        <v>0</v>
      </c>
      <c r="FF31">
        <v>0</v>
      </c>
      <c r="FG31" t="s">
        <v>77</v>
      </c>
      <c r="FH31" t="s">
        <v>187</v>
      </c>
      <c r="FI31">
        <v>0</v>
      </c>
      <c r="FJ31">
        <v>0</v>
      </c>
      <c r="FK31">
        <v>1</v>
      </c>
      <c r="FL31">
        <v>0</v>
      </c>
      <c r="FM31">
        <v>0</v>
      </c>
      <c r="FN31">
        <v>0</v>
      </c>
      <c r="FO31">
        <v>0</v>
      </c>
      <c r="FP31">
        <v>0</v>
      </c>
      <c r="FQ31" t="s">
        <v>77</v>
      </c>
      <c r="FR31" t="s">
        <v>88</v>
      </c>
      <c r="FS31" t="s">
        <v>77</v>
      </c>
      <c r="FT31" t="s">
        <v>140</v>
      </c>
      <c r="FU31">
        <v>1</v>
      </c>
      <c r="FV31">
        <v>0</v>
      </c>
      <c r="FW31">
        <v>0</v>
      </c>
      <c r="FX31">
        <v>0</v>
      </c>
      <c r="FY31" t="s">
        <v>77</v>
      </c>
      <c r="FZ31" t="s">
        <v>77</v>
      </c>
      <c r="GA31" t="s">
        <v>77</v>
      </c>
      <c r="GB31" t="s">
        <v>77</v>
      </c>
      <c r="GC31" t="s">
        <v>77</v>
      </c>
      <c r="GD31" t="s">
        <v>77</v>
      </c>
      <c r="GE31" t="s">
        <v>77</v>
      </c>
      <c r="GF31" t="s">
        <v>77</v>
      </c>
      <c r="GG31" t="s">
        <v>77</v>
      </c>
      <c r="GH31" t="s">
        <v>77</v>
      </c>
      <c r="GI31" t="s">
        <v>77</v>
      </c>
      <c r="GJ31" t="s">
        <v>77</v>
      </c>
      <c r="GK31" t="s">
        <v>77</v>
      </c>
      <c r="GL31" t="s">
        <v>77</v>
      </c>
      <c r="GM31" t="s">
        <v>77</v>
      </c>
      <c r="GN31" t="s">
        <v>77</v>
      </c>
      <c r="GO31" t="s">
        <v>77</v>
      </c>
      <c r="GP31" t="s">
        <v>77</v>
      </c>
      <c r="GQ31" t="s">
        <v>77</v>
      </c>
      <c r="GR31" t="s">
        <v>77</v>
      </c>
      <c r="GS31" t="s">
        <v>77</v>
      </c>
      <c r="GT31" t="s">
        <v>77</v>
      </c>
      <c r="GU31" t="s">
        <v>77</v>
      </c>
      <c r="GV31" t="s">
        <v>77</v>
      </c>
      <c r="GW31" t="s">
        <v>77</v>
      </c>
      <c r="GX31" t="s">
        <v>77</v>
      </c>
      <c r="GY31" t="s">
        <v>77</v>
      </c>
      <c r="GZ31" t="s">
        <v>77</v>
      </c>
      <c r="HA31" t="s">
        <v>77</v>
      </c>
      <c r="HB31" t="s">
        <v>77</v>
      </c>
      <c r="HC31" t="s">
        <v>77</v>
      </c>
      <c r="HD31" t="s">
        <v>77</v>
      </c>
      <c r="HE31" t="s">
        <v>77</v>
      </c>
      <c r="HF31" t="s">
        <v>77</v>
      </c>
      <c r="HG31" t="s">
        <v>77</v>
      </c>
      <c r="HH31" t="s">
        <v>77</v>
      </c>
      <c r="HI31" t="s">
        <v>77</v>
      </c>
      <c r="HJ31" t="s">
        <v>77</v>
      </c>
      <c r="HK31" t="s">
        <v>77</v>
      </c>
      <c r="HL31" t="s">
        <v>77</v>
      </c>
      <c r="HM31" t="s">
        <v>77</v>
      </c>
      <c r="HN31" t="s">
        <v>77</v>
      </c>
      <c r="HO31" t="s">
        <v>77</v>
      </c>
      <c r="HP31" t="s">
        <v>77</v>
      </c>
      <c r="HQ31" t="s">
        <v>77</v>
      </c>
      <c r="HR31" t="s">
        <v>77</v>
      </c>
      <c r="HS31" t="s">
        <v>77</v>
      </c>
      <c r="HT31" t="s">
        <v>77</v>
      </c>
      <c r="HU31" t="s">
        <v>77</v>
      </c>
      <c r="HV31" t="s">
        <v>77</v>
      </c>
      <c r="HW31" t="s">
        <v>77</v>
      </c>
      <c r="HX31" t="s">
        <v>77</v>
      </c>
      <c r="HZ31" t="s">
        <v>221</v>
      </c>
      <c r="IA31" s="376" t="s">
        <v>77</v>
      </c>
      <c r="IB31" t="s">
        <v>77</v>
      </c>
      <c r="IC31" t="s">
        <v>77</v>
      </c>
      <c r="ID31" t="s">
        <v>77</v>
      </c>
      <c r="IE31" t="s">
        <v>77</v>
      </c>
      <c r="IF31" t="s">
        <v>77</v>
      </c>
      <c r="IG31" t="s">
        <v>77</v>
      </c>
      <c r="IH31" t="s">
        <v>77</v>
      </c>
      <c r="II31" t="s">
        <v>77</v>
      </c>
      <c r="IJ31" t="s">
        <v>77</v>
      </c>
      <c r="IK31" t="s">
        <v>77</v>
      </c>
      <c r="IL31" t="s">
        <v>77</v>
      </c>
      <c r="IM31" t="s">
        <v>77</v>
      </c>
      <c r="IN31" t="s">
        <v>77</v>
      </c>
      <c r="IO31" t="s">
        <v>77</v>
      </c>
      <c r="IP31" t="s">
        <v>77</v>
      </c>
      <c r="IQ31" t="s">
        <v>77</v>
      </c>
      <c r="IR31" t="s">
        <v>77</v>
      </c>
      <c r="IS31" t="s">
        <v>77</v>
      </c>
      <c r="IT31" t="s">
        <v>77</v>
      </c>
      <c r="IU31" t="s">
        <v>77</v>
      </c>
      <c r="IV31" t="s">
        <v>77</v>
      </c>
      <c r="IW31" t="s">
        <v>77</v>
      </c>
      <c r="IX31" t="s">
        <v>77</v>
      </c>
      <c r="IY31" t="s">
        <v>77</v>
      </c>
      <c r="IZ31" t="s">
        <v>77</v>
      </c>
      <c r="JA31" t="s">
        <v>77</v>
      </c>
      <c r="JB31" t="s">
        <v>77</v>
      </c>
      <c r="JC31" t="s">
        <v>77</v>
      </c>
      <c r="JD31" t="s">
        <v>77</v>
      </c>
      <c r="JE31" t="s">
        <v>77</v>
      </c>
      <c r="JF31" t="s">
        <v>77</v>
      </c>
      <c r="JG31" t="s">
        <v>77</v>
      </c>
      <c r="JH31" t="s">
        <v>77</v>
      </c>
      <c r="JI31" t="s">
        <v>77</v>
      </c>
      <c r="JJ31" t="s">
        <v>77</v>
      </c>
      <c r="JK31" t="s">
        <v>77</v>
      </c>
      <c r="JL31" t="s">
        <v>77</v>
      </c>
      <c r="JM31" t="s">
        <v>77</v>
      </c>
      <c r="JN31" t="s">
        <v>77</v>
      </c>
      <c r="JO31" t="s">
        <v>77</v>
      </c>
      <c r="JP31" t="s">
        <v>77</v>
      </c>
      <c r="JQ31" t="s">
        <v>77</v>
      </c>
      <c r="JR31" t="s">
        <v>77</v>
      </c>
      <c r="JS31" t="s">
        <v>77</v>
      </c>
      <c r="JT31" t="s">
        <v>77</v>
      </c>
      <c r="JU31" t="s">
        <v>77</v>
      </c>
      <c r="JV31" t="s">
        <v>77</v>
      </c>
      <c r="JW31" t="s">
        <v>77</v>
      </c>
      <c r="JX31" t="s">
        <v>77</v>
      </c>
      <c r="JY31" t="s">
        <v>77</v>
      </c>
      <c r="JZ31" t="s">
        <v>77</v>
      </c>
      <c r="KA31" t="s">
        <v>77</v>
      </c>
      <c r="KB31" t="s">
        <v>77</v>
      </c>
      <c r="KC31" t="s">
        <v>77</v>
      </c>
      <c r="KD31" t="s">
        <v>77</v>
      </c>
      <c r="KE31" t="s">
        <v>77</v>
      </c>
      <c r="KF31" t="s">
        <v>77</v>
      </c>
      <c r="KG31" t="s">
        <v>77</v>
      </c>
      <c r="KH31" t="s">
        <v>77</v>
      </c>
      <c r="KI31" t="s">
        <v>77</v>
      </c>
      <c r="KJ31" t="s">
        <v>77</v>
      </c>
      <c r="KK31" t="s">
        <v>77</v>
      </c>
      <c r="KL31" t="s">
        <v>77</v>
      </c>
      <c r="KM31" t="s">
        <v>77</v>
      </c>
      <c r="KN31" t="s">
        <v>77</v>
      </c>
      <c r="KO31" t="s">
        <v>77</v>
      </c>
      <c r="KP31" t="s">
        <v>77</v>
      </c>
      <c r="KQ31" t="s">
        <v>77</v>
      </c>
      <c r="KR31" t="s">
        <v>77</v>
      </c>
      <c r="KS31" t="s">
        <v>77</v>
      </c>
      <c r="KT31" t="s">
        <v>77</v>
      </c>
      <c r="KU31" t="s">
        <v>77</v>
      </c>
      <c r="KV31" t="s">
        <v>77</v>
      </c>
      <c r="KW31" t="s">
        <v>77</v>
      </c>
      <c r="KX31" t="s">
        <v>77</v>
      </c>
      <c r="KY31" t="s">
        <v>77</v>
      </c>
      <c r="KZ31" t="s">
        <v>77</v>
      </c>
      <c r="LA31" t="s">
        <v>77</v>
      </c>
      <c r="LB31" t="s">
        <v>77</v>
      </c>
      <c r="LC31" t="s">
        <v>77</v>
      </c>
      <c r="LD31" t="s">
        <v>77</v>
      </c>
      <c r="LE31" t="s">
        <v>77</v>
      </c>
      <c r="LF31" t="s">
        <v>77</v>
      </c>
      <c r="LG31" t="s">
        <v>77</v>
      </c>
      <c r="LH31" t="s">
        <v>77</v>
      </c>
      <c r="LI31" t="s">
        <v>77</v>
      </c>
      <c r="LJ31" t="s">
        <v>77</v>
      </c>
      <c r="LK31" t="s">
        <v>77</v>
      </c>
      <c r="LL31" t="s">
        <v>77</v>
      </c>
      <c r="LM31" t="s">
        <v>77</v>
      </c>
      <c r="LN31" t="s">
        <v>77</v>
      </c>
      <c r="LO31" t="s">
        <v>77</v>
      </c>
      <c r="LP31" t="s">
        <v>77</v>
      </c>
      <c r="LQ31" t="s">
        <v>77</v>
      </c>
      <c r="LR31" t="s">
        <v>77</v>
      </c>
      <c r="LS31" t="s">
        <v>77</v>
      </c>
      <c r="LT31" t="s">
        <v>77</v>
      </c>
      <c r="LU31" t="s">
        <v>77</v>
      </c>
      <c r="LV31" t="s">
        <v>77</v>
      </c>
      <c r="LW31" t="s">
        <v>77</v>
      </c>
      <c r="LX31" t="s">
        <v>77</v>
      </c>
      <c r="LY31" t="s">
        <v>77</v>
      </c>
      <c r="LZ31" t="s">
        <v>77</v>
      </c>
      <c r="MA31" t="s">
        <v>77</v>
      </c>
      <c r="MB31" t="s">
        <v>77</v>
      </c>
      <c r="MC31" t="s">
        <v>77</v>
      </c>
      <c r="MD31" t="s">
        <v>77</v>
      </c>
      <c r="ME31" t="s">
        <v>77</v>
      </c>
      <c r="MF31" t="s">
        <v>77</v>
      </c>
      <c r="MG31" t="s">
        <v>77</v>
      </c>
      <c r="MH31" t="s">
        <v>77</v>
      </c>
      <c r="MI31" t="s">
        <v>77</v>
      </c>
      <c r="MJ31" t="s">
        <v>77</v>
      </c>
      <c r="MK31" t="s">
        <v>77</v>
      </c>
      <c r="ML31" t="s">
        <v>77</v>
      </c>
      <c r="MM31" t="s">
        <v>77</v>
      </c>
      <c r="MN31" t="s">
        <v>77</v>
      </c>
      <c r="MO31" t="s">
        <v>77</v>
      </c>
      <c r="MP31" t="s">
        <v>77</v>
      </c>
      <c r="MQ31" t="s">
        <v>77</v>
      </c>
      <c r="MR31" t="s">
        <v>77</v>
      </c>
      <c r="MS31" t="s">
        <v>77</v>
      </c>
      <c r="MT31" t="s">
        <v>77</v>
      </c>
      <c r="MU31" t="s">
        <v>77</v>
      </c>
      <c r="MV31" t="s">
        <v>77</v>
      </c>
      <c r="MW31" t="s">
        <v>77</v>
      </c>
      <c r="MX31" t="s">
        <v>77</v>
      </c>
      <c r="MY31" t="s">
        <v>77</v>
      </c>
      <c r="MZ31" t="s">
        <v>77</v>
      </c>
      <c r="NA31" t="s">
        <v>77</v>
      </c>
      <c r="NB31" t="s">
        <v>77</v>
      </c>
      <c r="NC31" t="s">
        <v>77</v>
      </c>
      <c r="ND31" t="s">
        <v>77</v>
      </c>
      <c r="NE31" t="s">
        <v>77</v>
      </c>
      <c r="NF31" t="s">
        <v>77</v>
      </c>
      <c r="NG31" t="s">
        <v>77</v>
      </c>
      <c r="NH31" t="s">
        <v>77</v>
      </c>
      <c r="NI31" t="s">
        <v>77</v>
      </c>
      <c r="NJ31" t="s">
        <v>77</v>
      </c>
      <c r="NK31" t="s">
        <v>77</v>
      </c>
      <c r="NL31" t="s">
        <v>77</v>
      </c>
      <c r="NM31" t="s">
        <v>77</v>
      </c>
      <c r="NN31" t="s">
        <v>77</v>
      </c>
      <c r="NO31" t="s">
        <v>77</v>
      </c>
      <c r="NP31" t="s">
        <v>77</v>
      </c>
      <c r="NQ31" t="s">
        <v>77</v>
      </c>
      <c r="NR31" t="s">
        <v>77</v>
      </c>
      <c r="NS31" t="s">
        <v>77</v>
      </c>
      <c r="NT31" t="s">
        <v>77</v>
      </c>
      <c r="NU31" t="s">
        <v>77</v>
      </c>
      <c r="NV31" t="s">
        <v>77</v>
      </c>
      <c r="NW31" t="s">
        <v>77</v>
      </c>
      <c r="NX31" t="s">
        <v>77</v>
      </c>
      <c r="NY31" t="s">
        <v>77</v>
      </c>
      <c r="NZ31" t="s">
        <v>77</v>
      </c>
      <c r="OA31" t="s">
        <v>77</v>
      </c>
      <c r="OB31" t="s">
        <v>77</v>
      </c>
      <c r="OC31" t="s">
        <v>77</v>
      </c>
      <c r="OD31" t="s">
        <v>77</v>
      </c>
      <c r="OE31" t="s">
        <v>77</v>
      </c>
      <c r="OF31" t="s">
        <v>77</v>
      </c>
      <c r="OG31" t="s">
        <v>77</v>
      </c>
      <c r="OH31" t="s">
        <v>77</v>
      </c>
      <c r="OI31" t="s">
        <v>77</v>
      </c>
      <c r="OJ31" t="s">
        <v>77</v>
      </c>
      <c r="OK31" t="s">
        <v>77</v>
      </c>
      <c r="OL31" t="s">
        <v>77</v>
      </c>
      <c r="OM31" t="s">
        <v>77</v>
      </c>
      <c r="ON31" t="s">
        <v>77</v>
      </c>
      <c r="OO31" t="s">
        <v>77</v>
      </c>
      <c r="OP31" t="s">
        <v>77</v>
      </c>
      <c r="OQ31" t="s">
        <v>77</v>
      </c>
      <c r="OR31" t="s">
        <v>77</v>
      </c>
      <c r="OS31" t="s">
        <v>77</v>
      </c>
      <c r="OT31" t="s">
        <v>77</v>
      </c>
      <c r="OU31" t="s">
        <v>77</v>
      </c>
      <c r="OV31" t="s">
        <v>77</v>
      </c>
      <c r="OW31" t="s">
        <v>77</v>
      </c>
      <c r="OX31" t="s">
        <v>77</v>
      </c>
      <c r="OY31" t="s">
        <v>77</v>
      </c>
      <c r="OZ31" t="s">
        <v>77</v>
      </c>
      <c r="PA31" t="s">
        <v>77</v>
      </c>
      <c r="PB31" t="s">
        <v>77</v>
      </c>
      <c r="PC31" t="s">
        <v>77</v>
      </c>
      <c r="PD31" t="s">
        <v>77</v>
      </c>
      <c r="PE31" t="s">
        <v>77</v>
      </c>
      <c r="PF31" t="s">
        <v>77</v>
      </c>
      <c r="PG31" t="s">
        <v>77</v>
      </c>
      <c r="PH31" t="s">
        <v>77</v>
      </c>
      <c r="PI31" t="s">
        <v>77</v>
      </c>
      <c r="PJ31" t="s">
        <v>77</v>
      </c>
      <c r="PK31" t="s">
        <v>77</v>
      </c>
      <c r="PL31" t="s">
        <v>77</v>
      </c>
      <c r="PM31" t="s">
        <v>77</v>
      </c>
      <c r="PN31" t="s">
        <v>77</v>
      </c>
      <c r="PO31" t="s">
        <v>77</v>
      </c>
      <c r="PP31" t="s">
        <v>77</v>
      </c>
      <c r="PQ31" t="s">
        <v>77</v>
      </c>
      <c r="PR31" t="s">
        <v>77</v>
      </c>
      <c r="PS31" t="s">
        <v>77</v>
      </c>
      <c r="PT31" t="s">
        <v>77</v>
      </c>
      <c r="PU31" t="s">
        <v>77</v>
      </c>
      <c r="PV31" t="s">
        <v>77</v>
      </c>
      <c r="PW31" t="s">
        <v>77</v>
      </c>
      <c r="PX31" t="s">
        <v>77</v>
      </c>
      <c r="PY31" t="s">
        <v>77</v>
      </c>
      <c r="PZ31" t="s">
        <v>77</v>
      </c>
      <c r="QA31" t="s">
        <v>77</v>
      </c>
      <c r="QB31" t="s">
        <v>77</v>
      </c>
      <c r="QC31" t="s">
        <v>77</v>
      </c>
      <c r="QD31" t="s">
        <v>77</v>
      </c>
      <c r="QE31" t="s">
        <v>77</v>
      </c>
      <c r="QF31" t="s">
        <v>77</v>
      </c>
      <c r="QG31" t="s">
        <v>77</v>
      </c>
      <c r="QH31">
        <v>0</v>
      </c>
      <c r="QI31">
        <v>0</v>
      </c>
      <c r="QJ31">
        <v>0</v>
      </c>
      <c r="QK31">
        <v>0</v>
      </c>
      <c r="QL31">
        <v>0</v>
      </c>
      <c r="QM31" t="s">
        <v>77</v>
      </c>
      <c r="QN31" t="s">
        <v>77</v>
      </c>
      <c r="QO31">
        <v>237463582</v>
      </c>
      <c r="QQ31">
        <v>44530.798935185187</v>
      </c>
      <c r="QR31" t="s">
        <v>77</v>
      </c>
      <c r="QS31" t="s">
        <v>77</v>
      </c>
      <c r="QT31" t="s">
        <v>101</v>
      </c>
      <c r="QU31" t="s">
        <v>102</v>
      </c>
      <c r="QV31" t="s">
        <v>77</v>
      </c>
      <c r="QW31">
        <v>30</v>
      </c>
      <c r="QX31" s="375" t="str">
        <f t="shared" si="8"/>
        <v/>
      </c>
      <c r="QY31" s="375" t="str">
        <f t="shared" si="1"/>
        <v/>
      </c>
      <c r="QZ31" s="375" t="str">
        <f t="shared" si="2"/>
        <v/>
      </c>
      <c r="RA31" s="375" t="str">
        <f t="shared" si="3"/>
        <v/>
      </c>
      <c r="RB31" s="375" t="str">
        <f t="shared" si="4"/>
        <v/>
      </c>
      <c r="RC31" s="375" t="str">
        <f t="shared" si="5"/>
        <v/>
      </c>
      <c r="RD31" s="375" t="str">
        <f t="shared" si="6"/>
        <v/>
      </c>
      <c r="RE31" s="313" t="str">
        <f t="shared" si="7"/>
        <v/>
      </c>
      <c r="RF31" t="s">
        <v>221</v>
      </c>
    </row>
    <row r="32" spans="1:474">
      <c r="A32" t="s">
        <v>861</v>
      </c>
      <c r="B32" s="272">
        <v>44526</v>
      </c>
      <c r="C32" t="s">
        <v>219</v>
      </c>
      <c r="D32" t="s">
        <v>245</v>
      </c>
      <c r="E32" t="s">
        <v>221</v>
      </c>
      <c r="F32" t="s">
        <v>238</v>
      </c>
      <c r="G32" t="s">
        <v>238</v>
      </c>
      <c r="H32" t="s">
        <v>239</v>
      </c>
      <c r="I32" t="s">
        <v>239</v>
      </c>
      <c r="J32" t="s">
        <v>240</v>
      </c>
      <c r="K32" t="s">
        <v>77</v>
      </c>
      <c r="L32" t="s">
        <v>241</v>
      </c>
      <c r="M32" t="s">
        <v>241</v>
      </c>
      <c r="N32" t="s">
        <v>241</v>
      </c>
      <c r="O32" t="s">
        <v>86</v>
      </c>
      <c r="P32" t="s">
        <v>120</v>
      </c>
      <c r="Q32" t="s">
        <v>89</v>
      </c>
      <c r="R32" t="s">
        <v>121</v>
      </c>
      <c r="S32" s="239" t="s">
        <v>77</v>
      </c>
      <c r="T32" s="239">
        <v>134.61538461538399</v>
      </c>
      <c r="U32" s="239">
        <v>152.173913043478</v>
      </c>
      <c r="V32" s="239">
        <v>155.172413793103</v>
      </c>
      <c r="W32" s="239">
        <v>291.666666666666</v>
      </c>
      <c r="X32" t="s">
        <v>77</v>
      </c>
      <c r="Y32">
        <v>1000</v>
      </c>
      <c r="Z32" t="s">
        <v>77</v>
      </c>
      <c r="AA32" t="s">
        <v>77</v>
      </c>
      <c r="AB32" t="s">
        <v>77</v>
      </c>
      <c r="AC32" t="s">
        <v>77</v>
      </c>
      <c r="AD32" t="s">
        <v>77</v>
      </c>
      <c r="AE32" t="s">
        <v>77</v>
      </c>
      <c r="AF32" t="s">
        <v>77</v>
      </c>
      <c r="AG32" t="s">
        <v>77</v>
      </c>
      <c r="AH32" t="s">
        <v>77</v>
      </c>
      <c r="AI32" t="s">
        <v>77</v>
      </c>
      <c r="AJ32" t="s">
        <v>77</v>
      </c>
      <c r="AK32" t="s">
        <v>173</v>
      </c>
      <c r="AL32">
        <v>1</v>
      </c>
      <c r="AM32">
        <v>0</v>
      </c>
      <c r="AN32">
        <v>0</v>
      </c>
      <c r="AO32">
        <v>0</v>
      </c>
      <c r="AP32">
        <v>1</v>
      </c>
      <c r="AQ32">
        <v>0</v>
      </c>
      <c r="AR32">
        <v>0</v>
      </c>
      <c r="AS32">
        <v>0</v>
      </c>
      <c r="AT32">
        <v>0</v>
      </c>
      <c r="AU32">
        <v>0</v>
      </c>
      <c r="AV32" t="s">
        <v>156</v>
      </c>
      <c r="AW32" t="s">
        <v>135</v>
      </c>
      <c r="AX32" t="s">
        <v>77</v>
      </c>
      <c r="AY32" t="s">
        <v>77</v>
      </c>
      <c r="AZ32" t="s">
        <v>88</v>
      </c>
      <c r="BA32" t="s">
        <v>88</v>
      </c>
      <c r="BB32" t="s">
        <v>88</v>
      </c>
      <c r="BC32" t="s">
        <v>100</v>
      </c>
      <c r="BD32" t="s">
        <v>77</v>
      </c>
      <c r="BE32" t="s">
        <v>88</v>
      </c>
      <c r="BF32" t="s">
        <v>77</v>
      </c>
      <c r="BG32" t="s">
        <v>77</v>
      </c>
      <c r="BH32" t="s">
        <v>77</v>
      </c>
      <c r="BI32" t="s">
        <v>77</v>
      </c>
      <c r="BJ32" t="s">
        <v>77</v>
      </c>
      <c r="BK32" t="s">
        <v>77</v>
      </c>
      <c r="BL32" t="s">
        <v>77</v>
      </c>
      <c r="BN32">
        <v>350</v>
      </c>
      <c r="BO32">
        <v>350</v>
      </c>
      <c r="BP32">
        <v>450</v>
      </c>
      <c r="BQ32">
        <v>700</v>
      </c>
      <c r="BR32" t="s">
        <v>77</v>
      </c>
      <c r="BS32" t="s">
        <v>88</v>
      </c>
      <c r="BT32">
        <v>1000</v>
      </c>
      <c r="BU32" t="s">
        <v>77</v>
      </c>
      <c r="BV32" t="s">
        <v>77</v>
      </c>
      <c r="BW32" t="s">
        <v>77</v>
      </c>
      <c r="BX32" t="s">
        <v>77</v>
      </c>
      <c r="BY32" t="s">
        <v>77</v>
      </c>
      <c r="BZ32" t="s">
        <v>77</v>
      </c>
      <c r="CA32" t="s">
        <v>88</v>
      </c>
      <c r="CB32" t="s">
        <v>572</v>
      </c>
      <c r="CC32">
        <v>0</v>
      </c>
      <c r="CD32">
        <v>0</v>
      </c>
      <c r="CE32">
        <v>0</v>
      </c>
      <c r="CF32">
        <v>0</v>
      </c>
      <c r="CG32">
        <v>0</v>
      </c>
      <c r="CH32">
        <v>0</v>
      </c>
      <c r="CI32">
        <v>1</v>
      </c>
      <c r="CJ32">
        <v>0</v>
      </c>
      <c r="CK32">
        <v>0</v>
      </c>
      <c r="CL32">
        <v>0</v>
      </c>
      <c r="CM32">
        <v>0</v>
      </c>
      <c r="CN32">
        <v>0</v>
      </c>
      <c r="CO32">
        <v>0</v>
      </c>
      <c r="CP32">
        <v>0</v>
      </c>
      <c r="CQ32" t="s">
        <v>862</v>
      </c>
      <c r="CR32">
        <v>0</v>
      </c>
      <c r="CS32">
        <v>0</v>
      </c>
      <c r="CT32">
        <v>0</v>
      </c>
      <c r="CU32">
        <v>1</v>
      </c>
      <c r="CV32">
        <v>1</v>
      </c>
      <c r="CW32">
        <v>0</v>
      </c>
      <c r="CX32">
        <v>0</v>
      </c>
      <c r="CY32">
        <v>0</v>
      </c>
      <c r="CZ32" s="308" t="s">
        <v>221</v>
      </c>
      <c r="DA32" t="s">
        <v>86</v>
      </c>
      <c r="DB32" t="s">
        <v>100</v>
      </c>
      <c r="DC32" t="s">
        <v>88</v>
      </c>
      <c r="DD32" t="s">
        <v>88</v>
      </c>
      <c r="DE32" t="s">
        <v>80</v>
      </c>
      <c r="DF32" t="s">
        <v>137</v>
      </c>
      <c r="DG32" t="s">
        <v>175</v>
      </c>
      <c r="DH32" t="s">
        <v>137</v>
      </c>
      <c r="DK32" t="s">
        <v>77</v>
      </c>
      <c r="DL32" t="s">
        <v>77</v>
      </c>
      <c r="DM32" t="s">
        <v>77</v>
      </c>
      <c r="DN32" t="s">
        <v>77</v>
      </c>
      <c r="DO32" t="s">
        <v>77</v>
      </c>
      <c r="DP32" t="s">
        <v>77</v>
      </c>
      <c r="DQ32" t="s">
        <v>77</v>
      </c>
      <c r="DR32" t="s">
        <v>77</v>
      </c>
      <c r="DS32" t="s">
        <v>77</v>
      </c>
      <c r="DT32" t="s">
        <v>77</v>
      </c>
      <c r="DU32" t="s">
        <v>77</v>
      </c>
      <c r="DV32" t="s">
        <v>77</v>
      </c>
      <c r="DW32" t="s">
        <v>77</v>
      </c>
      <c r="DX32" t="s">
        <v>77</v>
      </c>
      <c r="DY32" t="s">
        <v>77</v>
      </c>
      <c r="DZ32" t="s">
        <v>77</v>
      </c>
      <c r="EA32" t="s">
        <v>77</v>
      </c>
      <c r="EB32" t="s">
        <v>77</v>
      </c>
      <c r="EC32" t="s">
        <v>77</v>
      </c>
      <c r="ED32" t="s">
        <v>77</v>
      </c>
      <c r="EE32" t="s">
        <v>77</v>
      </c>
      <c r="EF32" t="s">
        <v>77</v>
      </c>
      <c r="EG32" t="s">
        <v>77</v>
      </c>
      <c r="EH32" t="s">
        <v>77</v>
      </c>
      <c r="EI32" t="s">
        <v>77</v>
      </c>
      <c r="EJ32" t="s">
        <v>77</v>
      </c>
      <c r="EK32" t="s">
        <v>77</v>
      </c>
      <c r="EL32" t="s">
        <v>77</v>
      </c>
      <c r="EM32" s="308" t="s">
        <v>221</v>
      </c>
      <c r="EN32" t="s">
        <v>86</v>
      </c>
      <c r="EO32" t="s">
        <v>77</v>
      </c>
      <c r="EP32" t="s">
        <v>77</v>
      </c>
      <c r="EQ32" t="s">
        <v>77</v>
      </c>
      <c r="ER32" t="s">
        <v>77</v>
      </c>
      <c r="ES32" t="s">
        <v>77</v>
      </c>
      <c r="ET32" t="s">
        <v>77</v>
      </c>
      <c r="EU32" t="s">
        <v>77</v>
      </c>
      <c r="EW32" t="s">
        <v>77</v>
      </c>
      <c r="EX32" s="308" t="s">
        <v>221</v>
      </c>
      <c r="EY32" t="s">
        <v>88</v>
      </c>
      <c r="EZ32" t="s">
        <v>243</v>
      </c>
      <c r="FA32">
        <v>0</v>
      </c>
      <c r="FB32">
        <v>0</v>
      </c>
      <c r="FC32">
        <v>1</v>
      </c>
      <c r="FD32">
        <v>0</v>
      </c>
      <c r="FE32">
        <v>0</v>
      </c>
      <c r="FF32">
        <v>0</v>
      </c>
      <c r="FG32" t="s">
        <v>77</v>
      </c>
      <c r="FH32" t="s">
        <v>164</v>
      </c>
      <c r="FI32">
        <v>0</v>
      </c>
      <c r="FJ32">
        <v>0</v>
      </c>
      <c r="FK32">
        <v>1</v>
      </c>
      <c r="FL32">
        <v>1</v>
      </c>
      <c r="FM32">
        <v>0</v>
      </c>
      <c r="FN32">
        <v>0</v>
      </c>
      <c r="FO32">
        <v>0</v>
      </c>
      <c r="FP32">
        <v>0</v>
      </c>
      <c r="FQ32" t="s">
        <v>77</v>
      </c>
      <c r="FR32" t="s">
        <v>88</v>
      </c>
      <c r="FS32" t="s">
        <v>77</v>
      </c>
      <c r="FT32" t="s">
        <v>140</v>
      </c>
      <c r="FU32">
        <v>1</v>
      </c>
      <c r="FV32">
        <v>0</v>
      </c>
      <c r="FW32">
        <v>0</v>
      </c>
      <c r="FX32">
        <v>0</v>
      </c>
      <c r="FY32" t="s">
        <v>77</v>
      </c>
      <c r="FZ32" t="s">
        <v>77</v>
      </c>
      <c r="GA32" t="s">
        <v>77</v>
      </c>
      <c r="GB32" t="s">
        <v>77</v>
      </c>
      <c r="GC32" t="s">
        <v>77</v>
      </c>
      <c r="GD32" t="s">
        <v>77</v>
      </c>
      <c r="GE32" t="s">
        <v>77</v>
      </c>
      <c r="GF32" t="s">
        <v>77</v>
      </c>
      <c r="GG32" t="s">
        <v>77</v>
      </c>
      <c r="GH32" t="s">
        <v>77</v>
      </c>
      <c r="GI32" t="s">
        <v>77</v>
      </c>
      <c r="GJ32" t="s">
        <v>77</v>
      </c>
      <c r="GK32" t="s">
        <v>77</v>
      </c>
      <c r="GL32" t="s">
        <v>77</v>
      </c>
      <c r="GM32" t="s">
        <v>77</v>
      </c>
      <c r="GN32" t="s">
        <v>77</v>
      </c>
      <c r="GO32" t="s">
        <v>77</v>
      </c>
      <c r="GP32" t="s">
        <v>77</v>
      </c>
      <c r="GQ32" t="s">
        <v>77</v>
      </c>
      <c r="GR32" t="s">
        <v>77</v>
      </c>
      <c r="GS32" t="s">
        <v>77</v>
      </c>
      <c r="GT32" t="s">
        <v>77</v>
      </c>
      <c r="GU32" t="s">
        <v>77</v>
      </c>
      <c r="GV32" t="s">
        <v>77</v>
      </c>
      <c r="GW32" t="s">
        <v>77</v>
      </c>
      <c r="GX32" t="s">
        <v>77</v>
      </c>
      <c r="GY32" t="s">
        <v>77</v>
      </c>
      <c r="GZ32" t="s">
        <v>77</v>
      </c>
      <c r="HA32" t="s">
        <v>77</v>
      </c>
      <c r="HB32" t="s">
        <v>77</v>
      </c>
      <c r="HC32" t="s">
        <v>77</v>
      </c>
      <c r="HD32" t="s">
        <v>77</v>
      </c>
      <c r="HE32" t="s">
        <v>77</v>
      </c>
      <c r="HF32" t="s">
        <v>77</v>
      </c>
      <c r="HG32" t="s">
        <v>77</v>
      </c>
      <c r="HH32" t="s">
        <v>77</v>
      </c>
      <c r="HI32" t="s">
        <v>77</v>
      </c>
      <c r="HJ32" t="s">
        <v>77</v>
      </c>
      <c r="HK32" t="s">
        <v>77</v>
      </c>
      <c r="HL32" t="s">
        <v>77</v>
      </c>
      <c r="HM32" t="s">
        <v>77</v>
      </c>
      <c r="HN32" t="s">
        <v>77</v>
      </c>
      <c r="HO32" t="s">
        <v>77</v>
      </c>
      <c r="HP32" t="s">
        <v>77</v>
      </c>
      <c r="HQ32" t="s">
        <v>77</v>
      </c>
      <c r="HR32" t="s">
        <v>77</v>
      </c>
      <c r="HS32" t="s">
        <v>77</v>
      </c>
      <c r="HT32" t="s">
        <v>77</v>
      </c>
      <c r="HU32" t="s">
        <v>77</v>
      </c>
      <c r="HV32" t="s">
        <v>77</v>
      </c>
      <c r="HW32" t="s">
        <v>77</v>
      </c>
      <c r="HX32" t="s">
        <v>77</v>
      </c>
      <c r="HZ32" t="s">
        <v>221</v>
      </c>
      <c r="IA32" s="376" t="s">
        <v>77</v>
      </c>
      <c r="IB32" t="s">
        <v>77</v>
      </c>
      <c r="IC32" t="s">
        <v>77</v>
      </c>
      <c r="ID32" t="s">
        <v>77</v>
      </c>
      <c r="IE32" t="s">
        <v>77</v>
      </c>
      <c r="IF32" t="s">
        <v>77</v>
      </c>
      <c r="IG32" t="s">
        <v>77</v>
      </c>
      <c r="IH32" t="s">
        <v>77</v>
      </c>
      <c r="II32" t="s">
        <v>77</v>
      </c>
      <c r="IJ32" t="s">
        <v>77</v>
      </c>
      <c r="IK32" t="s">
        <v>77</v>
      </c>
      <c r="IL32" t="s">
        <v>77</v>
      </c>
      <c r="IM32" t="s">
        <v>77</v>
      </c>
      <c r="IN32" t="s">
        <v>77</v>
      </c>
      <c r="IO32" t="s">
        <v>77</v>
      </c>
      <c r="IP32" t="s">
        <v>77</v>
      </c>
      <c r="IQ32" t="s">
        <v>77</v>
      </c>
      <c r="IR32" t="s">
        <v>77</v>
      </c>
      <c r="IS32" t="s">
        <v>77</v>
      </c>
      <c r="IT32" t="s">
        <v>77</v>
      </c>
      <c r="IU32" t="s">
        <v>77</v>
      </c>
      <c r="IV32" t="s">
        <v>77</v>
      </c>
      <c r="IW32" t="s">
        <v>77</v>
      </c>
      <c r="IX32" t="s">
        <v>77</v>
      </c>
      <c r="IY32" t="s">
        <v>77</v>
      </c>
      <c r="IZ32" t="s">
        <v>77</v>
      </c>
      <c r="JA32" t="s">
        <v>77</v>
      </c>
      <c r="JB32" t="s">
        <v>77</v>
      </c>
      <c r="JC32" t="s">
        <v>77</v>
      </c>
      <c r="JD32" t="s">
        <v>77</v>
      </c>
      <c r="JE32" t="s">
        <v>77</v>
      </c>
      <c r="JF32" t="s">
        <v>77</v>
      </c>
      <c r="JG32" t="s">
        <v>77</v>
      </c>
      <c r="JH32" t="s">
        <v>77</v>
      </c>
      <c r="JI32" t="s">
        <v>77</v>
      </c>
      <c r="JJ32" t="s">
        <v>77</v>
      </c>
      <c r="JK32" t="s">
        <v>77</v>
      </c>
      <c r="JL32" t="s">
        <v>77</v>
      </c>
      <c r="JM32" t="s">
        <v>77</v>
      </c>
      <c r="JN32" t="s">
        <v>77</v>
      </c>
      <c r="JO32" t="s">
        <v>77</v>
      </c>
      <c r="JP32" t="s">
        <v>77</v>
      </c>
      <c r="JQ32" t="s">
        <v>77</v>
      </c>
      <c r="JR32" t="s">
        <v>77</v>
      </c>
      <c r="JS32" t="s">
        <v>77</v>
      </c>
      <c r="JT32" t="s">
        <v>77</v>
      </c>
      <c r="JU32" t="s">
        <v>77</v>
      </c>
      <c r="JV32" t="s">
        <v>77</v>
      </c>
      <c r="JW32" t="s">
        <v>77</v>
      </c>
      <c r="JX32" t="s">
        <v>77</v>
      </c>
      <c r="JY32" t="s">
        <v>77</v>
      </c>
      <c r="JZ32" t="s">
        <v>77</v>
      </c>
      <c r="KA32" t="s">
        <v>77</v>
      </c>
      <c r="KB32" t="s">
        <v>77</v>
      </c>
      <c r="KC32" t="s">
        <v>77</v>
      </c>
      <c r="KD32" t="s">
        <v>77</v>
      </c>
      <c r="KE32" t="s">
        <v>77</v>
      </c>
      <c r="KF32" t="s">
        <v>77</v>
      </c>
      <c r="KG32" t="s">
        <v>77</v>
      </c>
      <c r="KH32" t="s">
        <v>77</v>
      </c>
      <c r="KI32" t="s">
        <v>77</v>
      </c>
      <c r="KJ32" t="s">
        <v>77</v>
      </c>
      <c r="KK32" t="s">
        <v>77</v>
      </c>
      <c r="KL32" t="s">
        <v>77</v>
      </c>
      <c r="KM32" t="s">
        <v>77</v>
      </c>
      <c r="KN32" t="s">
        <v>77</v>
      </c>
      <c r="KO32" t="s">
        <v>77</v>
      </c>
      <c r="KP32" t="s">
        <v>77</v>
      </c>
      <c r="KQ32" t="s">
        <v>77</v>
      </c>
      <c r="KR32" t="s">
        <v>77</v>
      </c>
      <c r="KS32" t="s">
        <v>77</v>
      </c>
      <c r="KT32" t="s">
        <v>77</v>
      </c>
      <c r="KU32" t="s">
        <v>77</v>
      </c>
      <c r="KV32" t="s">
        <v>77</v>
      </c>
      <c r="KW32" t="s">
        <v>77</v>
      </c>
      <c r="KX32" t="s">
        <v>77</v>
      </c>
      <c r="KY32" t="s">
        <v>77</v>
      </c>
      <c r="KZ32" t="s">
        <v>77</v>
      </c>
      <c r="LA32" t="s">
        <v>77</v>
      </c>
      <c r="LB32" t="s">
        <v>77</v>
      </c>
      <c r="LC32" t="s">
        <v>77</v>
      </c>
      <c r="LD32" t="s">
        <v>77</v>
      </c>
      <c r="LE32" t="s">
        <v>77</v>
      </c>
      <c r="LF32" t="s">
        <v>77</v>
      </c>
      <c r="LG32" t="s">
        <v>77</v>
      </c>
      <c r="LH32" t="s">
        <v>77</v>
      </c>
      <c r="LI32" t="s">
        <v>77</v>
      </c>
      <c r="LJ32" t="s">
        <v>77</v>
      </c>
      <c r="LK32" t="s">
        <v>77</v>
      </c>
      <c r="LL32" t="s">
        <v>77</v>
      </c>
      <c r="LM32" t="s">
        <v>77</v>
      </c>
      <c r="LN32" t="s">
        <v>77</v>
      </c>
      <c r="LO32" t="s">
        <v>77</v>
      </c>
      <c r="LP32" t="s">
        <v>77</v>
      </c>
      <c r="LQ32" t="s">
        <v>77</v>
      </c>
      <c r="LR32" t="s">
        <v>77</v>
      </c>
      <c r="LS32" t="s">
        <v>77</v>
      </c>
      <c r="LT32" t="s">
        <v>77</v>
      </c>
      <c r="LU32" t="s">
        <v>77</v>
      </c>
      <c r="LV32" t="s">
        <v>77</v>
      </c>
      <c r="LW32" t="s">
        <v>77</v>
      </c>
      <c r="LX32" t="s">
        <v>77</v>
      </c>
      <c r="LY32" t="s">
        <v>77</v>
      </c>
      <c r="LZ32" t="s">
        <v>77</v>
      </c>
      <c r="MA32" t="s">
        <v>77</v>
      </c>
      <c r="MB32" t="s">
        <v>77</v>
      </c>
      <c r="MC32" t="s">
        <v>77</v>
      </c>
      <c r="MD32" t="s">
        <v>77</v>
      </c>
      <c r="ME32" t="s">
        <v>77</v>
      </c>
      <c r="MF32" t="s">
        <v>77</v>
      </c>
      <c r="MG32" t="s">
        <v>77</v>
      </c>
      <c r="MH32" t="s">
        <v>77</v>
      </c>
      <c r="MI32" t="s">
        <v>77</v>
      </c>
      <c r="MJ32" t="s">
        <v>77</v>
      </c>
      <c r="MK32" t="s">
        <v>77</v>
      </c>
      <c r="ML32" t="s">
        <v>77</v>
      </c>
      <c r="MM32" t="s">
        <v>77</v>
      </c>
      <c r="MN32" t="s">
        <v>77</v>
      </c>
      <c r="MO32" t="s">
        <v>77</v>
      </c>
      <c r="MP32" t="s">
        <v>77</v>
      </c>
      <c r="MQ32" t="s">
        <v>77</v>
      </c>
      <c r="MR32" t="s">
        <v>77</v>
      </c>
      <c r="MS32" t="s">
        <v>77</v>
      </c>
      <c r="MT32" t="s">
        <v>77</v>
      </c>
      <c r="MU32" t="s">
        <v>77</v>
      </c>
      <c r="MV32" t="s">
        <v>77</v>
      </c>
      <c r="MW32" t="s">
        <v>77</v>
      </c>
      <c r="MX32" t="s">
        <v>77</v>
      </c>
      <c r="MY32" t="s">
        <v>77</v>
      </c>
      <c r="MZ32" t="s">
        <v>77</v>
      </c>
      <c r="NA32" t="s">
        <v>77</v>
      </c>
      <c r="NB32" t="s">
        <v>77</v>
      </c>
      <c r="NC32" t="s">
        <v>77</v>
      </c>
      <c r="ND32" t="s">
        <v>77</v>
      </c>
      <c r="NE32" t="s">
        <v>77</v>
      </c>
      <c r="NF32" t="s">
        <v>77</v>
      </c>
      <c r="NG32" t="s">
        <v>77</v>
      </c>
      <c r="NH32" t="s">
        <v>77</v>
      </c>
      <c r="NI32" t="s">
        <v>77</v>
      </c>
      <c r="NJ32" t="s">
        <v>77</v>
      </c>
      <c r="NK32" t="s">
        <v>77</v>
      </c>
      <c r="NL32" t="s">
        <v>77</v>
      </c>
      <c r="NM32" t="s">
        <v>77</v>
      </c>
      <c r="NN32" t="s">
        <v>77</v>
      </c>
      <c r="NO32" t="s">
        <v>77</v>
      </c>
      <c r="NP32" t="s">
        <v>77</v>
      </c>
      <c r="NQ32" t="s">
        <v>77</v>
      </c>
      <c r="NR32" t="s">
        <v>77</v>
      </c>
      <c r="NS32" t="s">
        <v>77</v>
      </c>
      <c r="NT32" t="s">
        <v>77</v>
      </c>
      <c r="NU32" t="s">
        <v>77</v>
      </c>
      <c r="NV32" t="s">
        <v>77</v>
      </c>
      <c r="NW32" t="s">
        <v>77</v>
      </c>
      <c r="NX32" t="s">
        <v>77</v>
      </c>
      <c r="NY32" t="s">
        <v>77</v>
      </c>
      <c r="NZ32" t="s">
        <v>77</v>
      </c>
      <c r="OA32" t="s">
        <v>77</v>
      </c>
      <c r="OB32" t="s">
        <v>77</v>
      </c>
      <c r="OC32" t="s">
        <v>77</v>
      </c>
      <c r="OD32" t="s">
        <v>77</v>
      </c>
      <c r="OE32" t="s">
        <v>77</v>
      </c>
      <c r="OF32" t="s">
        <v>77</v>
      </c>
      <c r="OG32" t="s">
        <v>77</v>
      </c>
      <c r="OH32" t="s">
        <v>77</v>
      </c>
      <c r="OI32" t="s">
        <v>77</v>
      </c>
      <c r="OJ32" t="s">
        <v>77</v>
      </c>
      <c r="OK32" t="s">
        <v>77</v>
      </c>
      <c r="OL32" t="s">
        <v>77</v>
      </c>
      <c r="OM32" t="s">
        <v>77</v>
      </c>
      <c r="ON32" t="s">
        <v>77</v>
      </c>
      <c r="OO32" t="s">
        <v>77</v>
      </c>
      <c r="OP32" t="s">
        <v>77</v>
      </c>
      <c r="OQ32" t="s">
        <v>77</v>
      </c>
      <c r="OR32" t="s">
        <v>77</v>
      </c>
      <c r="OS32" t="s">
        <v>77</v>
      </c>
      <c r="OT32" t="s">
        <v>77</v>
      </c>
      <c r="OU32" t="s">
        <v>77</v>
      </c>
      <c r="OV32" t="s">
        <v>77</v>
      </c>
      <c r="OW32" t="s">
        <v>77</v>
      </c>
      <c r="OX32" t="s">
        <v>77</v>
      </c>
      <c r="OY32" t="s">
        <v>77</v>
      </c>
      <c r="OZ32" t="s">
        <v>77</v>
      </c>
      <c r="PA32" t="s">
        <v>77</v>
      </c>
      <c r="PB32" t="s">
        <v>77</v>
      </c>
      <c r="PC32" t="s">
        <v>77</v>
      </c>
      <c r="PD32" t="s">
        <v>77</v>
      </c>
      <c r="PE32" t="s">
        <v>77</v>
      </c>
      <c r="PF32" t="s">
        <v>77</v>
      </c>
      <c r="PG32" t="s">
        <v>77</v>
      </c>
      <c r="PH32" t="s">
        <v>77</v>
      </c>
      <c r="PI32" t="s">
        <v>77</v>
      </c>
      <c r="PJ32" t="s">
        <v>77</v>
      </c>
      <c r="PK32" t="s">
        <v>77</v>
      </c>
      <c r="PL32" t="s">
        <v>77</v>
      </c>
      <c r="PM32" t="s">
        <v>77</v>
      </c>
      <c r="PN32" t="s">
        <v>77</v>
      </c>
      <c r="PO32" t="s">
        <v>77</v>
      </c>
      <c r="PP32" t="s">
        <v>77</v>
      </c>
      <c r="PQ32" t="s">
        <v>77</v>
      </c>
      <c r="PR32" t="s">
        <v>77</v>
      </c>
      <c r="PS32" t="s">
        <v>77</v>
      </c>
      <c r="PT32" t="s">
        <v>77</v>
      </c>
      <c r="PU32" t="s">
        <v>77</v>
      </c>
      <c r="PV32" t="s">
        <v>77</v>
      </c>
      <c r="PW32" t="s">
        <v>77</v>
      </c>
      <c r="PX32" t="s">
        <v>77</v>
      </c>
      <c r="PY32" t="s">
        <v>77</v>
      </c>
      <c r="PZ32" t="s">
        <v>77</v>
      </c>
      <c r="QA32" t="s">
        <v>77</v>
      </c>
      <c r="QB32" t="s">
        <v>77</v>
      </c>
      <c r="QC32" t="s">
        <v>77</v>
      </c>
      <c r="QD32" t="s">
        <v>77</v>
      </c>
      <c r="QE32" t="s">
        <v>77</v>
      </c>
      <c r="QF32" t="s">
        <v>77</v>
      </c>
      <c r="QG32" t="s">
        <v>77</v>
      </c>
      <c r="QH32">
        <v>0</v>
      </c>
      <c r="QI32">
        <v>0</v>
      </c>
      <c r="QJ32">
        <v>0</v>
      </c>
      <c r="QK32">
        <v>0</v>
      </c>
      <c r="QL32">
        <v>0</v>
      </c>
      <c r="QM32" t="s">
        <v>77</v>
      </c>
      <c r="QN32" t="s">
        <v>77</v>
      </c>
      <c r="QO32">
        <v>237463589</v>
      </c>
      <c r="QQ32">
        <v>44530.798946759263</v>
      </c>
      <c r="QR32" t="s">
        <v>77</v>
      </c>
      <c r="QS32" t="s">
        <v>77</v>
      </c>
      <c r="QT32" t="s">
        <v>101</v>
      </c>
      <c r="QU32" t="s">
        <v>102</v>
      </c>
      <c r="QV32" t="s">
        <v>77</v>
      </c>
      <c r="QW32">
        <v>31</v>
      </c>
      <c r="QX32" s="375" t="str">
        <f t="shared" si="8"/>
        <v/>
      </c>
      <c r="QY32" s="375" t="str">
        <f t="shared" si="1"/>
        <v/>
      </c>
      <c r="QZ32" s="375" t="str">
        <f t="shared" si="2"/>
        <v/>
      </c>
      <c r="RA32" s="375" t="str">
        <f t="shared" si="3"/>
        <v/>
      </c>
      <c r="RB32" s="375" t="str">
        <f t="shared" si="4"/>
        <v/>
      </c>
      <c r="RC32" s="375" t="str">
        <f t="shared" si="5"/>
        <v/>
      </c>
      <c r="RD32" s="375" t="str">
        <f t="shared" si="6"/>
        <v/>
      </c>
      <c r="RE32" s="313" t="str">
        <f t="shared" si="7"/>
        <v/>
      </c>
      <c r="RF32" t="s">
        <v>221</v>
      </c>
    </row>
    <row r="33" spans="1:474">
      <c r="A33" t="s">
        <v>863</v>
      </c>
      <c r="B33" s="272">
        <v>44526</v>
      </c>
      <c r="C33" t="s">
        <v>219</v>
      </c>
      <c r="D33" t="s">
        <v>245</v>
      </c>
      <c r="E33" t="s">
        <v>221</v>
      </c>
      <c r="F33" t="s">
        <v>238</v>
      </c>
      <c r="G33" t="s">
        <v>238</v>
      </c>
      <c r="H33" t="s">
        <v>239</v>
      </c>
      <c r="I33" t="s">
        <v>239</v>
      </c>
      <c r="J33" t="s">
        <v>240</v>
      </c>
      <c r="K33" t="s">
        <v>77</v>
      </c>
      <c r="L33" t="s">
        <v>241</v>
      </c>
      <c r="M33" t="s">
        <v>241</v>
      </c>
      <c r="N33" t="s">
        <v>241</v>
      </c>
      <c r="O33" t="s">
        <v>86</v>
      </c>
      <c r="P33" t="s">
        <v>120</v>
      </c>
      <c r="Q33" t="s">
        <v>110</v>
      </c>
      <c r="R33" t="s">
        <v>134</v>
      </c>
      <c r="S33" s="239" t="s">
        <v>77</v>
      </c>
      <c r="T33" s="239">
        <v>173.07692307692301</v>
      </c>
      <c r="U33" s="239">
        <v>152.173913043478</v>
      </c>
      <c r="V33" s="239">
        <v>155.172413793103</v>
      </c>
      <c r="W33" s="239">
        <v>270.83333333333297</v>
      </c>
      <c r="X33" t="s">
        <v>77</v>
      </c>
      <c r="Y33">
        <v>1000</v>
      </c>
      <c r="Z33" t="s">
        <v>77</v>
      </c>
      <c r="AA33" t="s">
        <v>77</v>
      </c>
      <c r="AB33" t="s">
        <v>77</v>
      </c>
      <c r="AC33" t="s">
        <v>77</v>
      </c>
      <c r="AD33" t="s">
        <v>77</v>
      </c>
      <c r="AE33" t="s">
        <v>77</v>
      </c>
      <c r="AF33" t="s">
        <v>77</v>
      </c>
      <c r="AG33" t="s">
        <v>77</v>
      </c>
      <c r="AH33" t="s">
        <v>77</v>
      </c>
      <c r="AI33" t="s">
        <v>77</v>
      </c>
      <c r="AJ33" t="s">
        <v>77</v>
      </c>
      <c r="AK33" t="s">
        <v>1286</v>
      </c>
      <c r="AL33">
        <v>1</v>
      </c>
      <c r="AM33">
        <v>0</v>
      </c>
      <c r="AN33">
        <v>0</v>
      </c>
      <c r="AO33">
        <v>0</v>
      </c>
      <c r="AP33">
        <v>1</v>
      </c>
      <c r="AQ33">
        <v>0</v>
      </c>
      <c r="AR33">
        <v>0</v>
      </c>
      <c r="AS33">
        <v>1</v>
      </c>
      <c r="AT33">
        <v>0</v>
      </c>
      <c r="AU33">
        <v>0</v>
      </c>
      <c r="AV33" t="s">
        <v>139</v>
      </c>
      <c r="AW33" t="s">
        <v>135</v>
      </c>
      <c r="AX33" t="s">
        <v>77</v>
      </c>
      <c r="AY33" t="s">
        <v>77</v>
      </c>
      <c r="AZ33" t="s">
        <v>88</v>
      </c>
      <c r="BA33" t="s">
        <v>88</v>
      </c>
      <c r="BB33" t="s">
        <v>88</v>
      </c>
      <c r="BC33" t="s">
        <v>88</v>
      </c>
      <c r="BD33" t="s">
        <v>77</v>
      </c>
      <c r="BE33" t="s">
        <v>88</v>
      </c>
      <c r="BF33" t="s">
        <v>77</v>
      </c>
      <c r="BG33" t="s">
        <v>77</v>
      </c>
      <c r="BH33" t="s">
        <v>77</v>
      </c>
      <c r="BI33" t="s">
        <v>77</v>
      </c>
      <c r="BJ33" t="s">
        <v>77</v>
      </c>
      <c r="BK33" t="s">
        <v>77</v>
      </c>
      <c r="BL33" t="s">
        <v>77</v>
      </c>
      <c r="BN33">
        <v>450</v>
      </c>
      <c r="BO33">
        <v>350</v>
      </c>
      <c r="BP33">
        <v>450</v>
      </c>
      <c r="BQ33">
        <v>650</v>
      </c>
      <c r="BR33" t="s">
        <v>77</v>
      </c>
      <c r="BS33" t="s">
        <v>88</v>
      </c>
      <c r="BT33">
        <v>1000</v>
      </c>
      <c r="BU33" t="s">
        <v>77</v>
      </c>
      <c r="BV33" t="s">
        <v>77</v>
      </c>
      <c r="BW33" t="s">
        <v>77</v>
      </c>
      <c r="BX33" t="s">
        <v>77</v>
      </c>
      <c r="BY33" t="s">
        <v>77</v>
      </c>
      <c r="BZ33" t="s">
        <v>77</v>
      </c>
      <c r="CA33" t="s">
        <v>88</v>
      </c>
      <c r="CB33" t="s">
        <v>573</v>
      </c>
      <c r="CC33">
        <v>0</v>
      </c>
      <c r="CD33">
        <v>0</v>
      </c>
      <c r="CE33">
        <v>0</v>
      </c>
      <c r="CF33">
        <v>0</v>
      </c>
      <c r="CG33">
        <v>0</v>
      </c>
      <c r="CH33">
        <v>0</v>
      </c>
      <c r="CI33">
        <v>0</v>
      </c>
      <c r="CJ33">
        <v>1</v>
      </c>
      <c r="CK33">
        <v>0</v>
      </c>
      <c r="CL33">
        <v>0</v>
      </c>
      <c r="CM33">
        <v>0</v>
      </c>
      <c r="CN33">
        <v>0</v>
      </c>
      <c r="CO33">
        <v>0</v>
      </c>
      <c r="CP33">
        <v>0</v>
      </c>
      <c r="CQ33" t="s">
        <v>864</v>
      </c>
      <c r="CR33">
        <v>0</v>
      </c>
      <c r="CS33">
        <v>1</v>
      </c>
      <c r="CT33">
        <v>1</v>
      </c>
      <c r="CU33">
        <v>1</v>
      </c>
      <c r="CV33">
        <v>1</v>
      </c>
      <c r="CW33">
        <v>0</v>
      </c>
      <c r="CX33">
        <v>1</v>
      </c>
      <c r="CY33">
        <v>0</v>
      </c>
      <c r="CZ33" s="308" t="s">
        <v>221</v>
      </c>
      <c r="DA33" t="s">
        <v>86</v>
      </c>
      <c r="DB33" t="s">
        <v>100</v>
      </c>
      <c r="DC33" t="s">
        <v>100</v>
      </c>
      <c r="DD33" t="s">
        <v>88</v>
      </c>
      <c r="DE33" t="s">
        <v>80</v>
      </c>
      <c r="DF33" t="s">
        <v>137</v>
      </c>
      <c r="DG33" t="s">
        <v>175</v>
      </c>
      <c r="DH33" t="s">
        <v>137</v>
      </c>
      <c r="DK33" t="s">
        <v>77</v>
      </c>
      <c r="DL33" t="s">
        <v>77</v>
      </c>
      <c r="DM33" t="s">
        <v>77</v>
      </c>
      <c r="DN33" t="s">
        <v>77</v>
      </c>
      <c r="DO33" t="s">
        <v>77</v>
      </c>
      <c r="DP33" t="s">
        <v>77</v>
      </c>
      <c r="DQ33" t="s">
        <v>77</v>
      </c>
      <c r="DR33" t="s">
        <v>77</v>
      </c>
      <c r="DS33" t="s">
        <v>77</v>
      </c>
      <c r="DT33" t="s">
        <v>77</v>
      </c>
      <c r="DU33" t="s">
        <v>77</v>
      </c>
      <c r="DV33" t="s">
        <v>77</v>
      </c>
      <c r="DW33" t="s">
        <v>77</v>
      </c>
      <c r="DX33" t="s">
        <v>77</v>
      </c>
      <c r="DY33" t="s">
        <v>77</v>
      </c>
      <c r="DZ33" t="s">
        <v>77</v>
      </c>
      <c r="EA33" t="s">
        <v>77</v>
      </c>
      <c r="EB33" t="s">
        <v>77</v>
      </c>
      <c r="EC33" t="s">
        <v>77</v>
      </c>
      <c r="ED33" t="s">
        <v>77</v>
      </c>
      <c r="EE33" t="s">
        <v>77</v>
      </c>
      <c r="EF33" t="s">
        <v>77</v>
      </c>
      <c r="EG33" t="s">
        <v>77</v>
      </c>
      <c r="EH33" t="s">
        <v>77</v>
      </c>
      <c r="EI33" t="s">
        <v>77</v>
      </c>
      <c r="EJ33" t="s">
        <v>77</v>
      </c>
      <c r="EK33" t="s">
        <v>77</v>
      </c>
      <c r="EL33" t="s">
        <v>77</v>
      </c>
      <c r="EM33" s="308" t="s">
        <v>221</v>
      </c>
      <c r="EN33" t="s">
        <v>86</v>
      </c>
      <c r="EO33" t="s">
        <v>77</v>
      </c>
      <c r="EP33" t="s">
        <v>77</v>
      </c>
      <c r="EQ33" t="s">
        <v>77</v>
      </c>
      <c r="ER33" t="s">
        <v>77</v>
      </c>
      <c r="ES33" t="s">
        <v>77</v>
      </c>
      <c r="ET33" t="s">
        <v>77</v>
      </c>
      <c r="EU33" t="s">
        <v>77</v>
      </c>
      <c r="EW33" t="s">
        <v>77</v>
      </c>
      <c r="EX33" s="308" t="s">
        <v>221</v>
      </c>
      <c r="EY33" t="s">
        <v>100</v>
      </c>
      <c r="EZ33" t="s">
        <v>77</v>
      </c>
      <c r="FA33" t="s">
        <v>77</v>
      </c>
      <c r="FB33" t="s">
        <v>77</v>
      </c>
      <c r="FC33" t="s">
        <v>77</v>
      </c>
      <c r="FD33" t="s">
        <v>77</v>
      </c>
      <c r="FE33" t="s">
        <v>77</v>
      </c>
      <c r="FF33" t="s">
        <v>77</v>
      </c>
      <c r="FG33" t="s">
        <v>77</v>
      </c>
      <c r="FH33" t="s">
        <v>172</v>
      </c>
      <c r="FI33">
        <v>0</v>
      </c>
      <c r="FJ33">
        <v>0</v>
      </c>
      <c r="FK33">
        <v>0</v>
      </c>
      <c r="FL33">
        <v>0</v>
      </c>
      <c r="FM33">
        <v>0</v>
      </c>
      <c r="FN33">
        <v>1</v>
      </c>
      <c r="FO33">
        <v>0</v>
      </c>
      <c r="FP33">
        <v>0</v>
      </c>
      <c r="FQ33" t="s">
        <v>77</v>
      </c>
      <c r="FR33" t="s">
        <v>100</v>
      </c>
      <c r="FS33" t="s">
        <v>77</v>
      </c>
      <c r="FT33" t="s">
        <v>77</v>
      </c>
      <c r="FU33" t="s">
        <v>77</v>
      </c>
      <c r="FV33" t="s">
        <v>77</v>
      </c>
      <c r="FW33" t="s">
        <v>77</v>
      </c>
      <c r="FX33" t="s">
        <v>77</v>
      </c>
      <c r="FY33" t="s">
        <v>77</v>
      </c>
      <c r="FZ33" t="s">
        <v>77</v>
      </c>
      <c r="GA33" t="s">
        <v>77</v>
      </c>
      <c r="GB33" t="s">
        <v>77</v>
      </c>
      <c r="GC33" t="s">
        <v>77</v>
      </c>
      <c r="GD33" t="s">
        <v>77</v>
      </c>
      <c r="GE33" t="s">
        <v>77</v>
      </c>
      <c r="GF33" t="s">
        <v>77</v>
      </c>
      <c r="GG33" t="s">
        <v>77</v>
      </c>
      <c r="GH33" t="s">
        <v>77</v>
      </c>
      <c r="GI33" t="s">
        <v>77</v>
      </c>
      <c r="GJ33" t="s">
        <v>77</v>
      </c>
      <c r="GK33" t="s">
        <v>77</v>
      </c>
      <c r="GL33" t="s">
        <v>77</v>
      </c>
      <c r="GM33" t="s">
        <v>77</v>
      </c>
      <c r="GN33" t="s">
        <v>77</v>
      </c>
      <c r="GO33" t="s">
        <v>77</v>
      </c>
      <c r="GP33" t="s">
        <v>77</v>
      </c>
      <c r="GQ33" t="s">
        <v>77</v>
      </c>
      <c r="GR33" t="s">
        <v>77</v>
      </c>
      <c r="GS33" t="s">
        <v>77</v>
      </c>
      <c r="GT33" t="s">
        <v>77</v>
      </c>
      <c r="GU33" t="s">
        <v>77</v>
      </c>
      <c r="GV33" t="s">
        <v>77</v>
      </c>
      <c r="GW33" t="s">
        <v>77</v>
      </c>
      <c r="GX33" t="s">
        <v>77</v>
      </c>
      <c r="GY33" t="s">
        <v>77</v>
      </c>
      <c r="GZ33" t="s">
        <v>77</v>
      </c>
      <c r="HA33" t="s">
        <v>77</v>
      </c>
      <c r="HB33" t="s">
        <v>77</v>
      </c>
      <c r="HC33" t="s">
        <v>77</v>
      </c>
      <c r="HD33" t="s">
        <v>77</v>
      </c>
      <c r="HE33" t="s">
        <v>77</v>
      </c>
      <c r="HF33" t="s">
        <v>77</v>
      </c>
      <c r="HG33" t="s">
        <v>77</v>
      </c>
      <c r="HH33" t="s">
        <v>77</v>
      </c>
      <c r="HI33" t="s">
        <v>77</v>
      </c>
      <c r="HJ33" t="s">
        <v>77</v>
      </c>
      <c r="HK33" t="s">
        <v>77</v>
      </c>
      <c r="HL33" t="s">
        <v>77</v>
      </c>
      <c r="HM33" t="s">
        <v>77</v>
      </c>
      <c r="HN33" t="s">
        <v>77</v>
      </c>
      <c r="HO33" t="s">
        <v>77</v>
      </c>
      <c r="HP33" t="s">
        <v>77</v>
      </c>
      <c r="HQ33" t="s">
        <v>77</v>
      </c>
      <c r="HR33" t="s">
        <v>77</v>
      </c>
      <c r="HS33" t="s">
        <v>77</v>
      </c>
      <c r="HT33" t="s">
        <v>77</v>
      </c>
      <c r="HU33" t="s">
        <v>77</v>
      </c>
      <c r="HV33" t="s">
        <v>77</v>
      </c>
      <c r="HW33" t="s">
        <v>77</v>
      </c>
      <c r="HX33" t="s">
        <v>77</v>
      </c>
      <c r="HZ33" t="s">
        <v>221</v>
      </c>
      <c r="IA33" s="376" t="s">
        <v>77</v>
      </c>
      <c r="IB33" t="s">
        <v>77</v>
      </c>
      <c r="IC33" t="s">
        <v>77</v>
      </c>
      <c r="ID33" t="s">
        <v>77</v>
      </c>
      <c r="IE33" t="s">
        <v>77</v>
      </c>
      <c r="IF33" t="s">
        <v>77</v>
      </c>
      <c r="IG33" t="s">
        <v>77</v>
      </c>
      <c r="IH33" t="s">
        <v>77</v>
      </c>
      <c r="II33" t="s">
        <v>77</v>
      </c>
      <c r="IJ33" t="s">
        <v>77</v>
      </c>
      <c r="IK33" t="s">
        <v>77</v>
      </c>
      <c r="IL33" t="s">
        <v>77</v>
      </c>
      <c r="IM33" t="s">
        <v>77</v>
      </c>
      <c r="IN33" t="s">
        <v>77</v>
      </c>
      <c r="IO33" t="s">
        <v>77</v>
      </c>
      <c r="IP33" t="s">
        <v>77</v>
      </c>
      <c r="IQ33" t="s">
        <v>77</v>
      </c>
      <c r="IR33" t="s">
        <v>77</v>
      </c>
      <c r="IS33" t="s">
        <v>77</v>
      </c>
      <c r="IT33" t="s">
        <v>77</v>
      </c>
      <c r="IU33" t="s">
        <v>77</v>
      </c>
      <c r="IV33" t="s">
        <v>77</v>
      </c>
      <c r="IW33" t="s">
        <v>77</v>
      </c>
      <c r="IX33" t="s">
        <v>77</v>
      </c>
      <c r="IY33" t="s">
        <v>77</v>
      </c>
      <c r="IZ33" t="s">
        <v>77</v>
      </c>
      <c r="JA33" t="s">
        <v>77</v>
      </c>
      <c r="JB33" t="s">
        <v>77</v>
      </c>
      <c r="JC33" t="s">
        <v>77</v>
      </c>
      <c r="JD33" t="s">
        <v>77</v>
      </c>
      <c r="JE33" t="s">
        <v>77</v>
      </c>
      <c r="JF33" t="s">
        <v>77</v>
      </c>
      <c r="JG33" t="s">
        <v>77</v>
      </c>
      <c r="JH33" t="s">
        <v>77</v>
      </c>
      <c r="JI33" t="s">
        <v>77</v>
      </c>
      <c r="JJ33" t="s">
        <v>77</v>
      </c>
      <c r="JK33" t="s">
        <v>77</v>
      </c>
      <c r="JL33" t="s">
        <v>77</v>
      </c>
      <c r="JM33" t="s">
        <v>77</v>
      </c>
      <c r="JN33" t="s">
        <v>77</v>
      </c>
      <c r="JO33" t="s">
        <v>77</v>
      </c>
      <c r="JP33" t="s">
        <v>77</v>
      </c>
      <c r="JQ33" t="s">
        <v>77</v>
      </c>
      <c r="JR33" t="s">
        <v>77</v>
      </c>
      <c r="JS33" t="s">
        <v>77</v>
      </c>
      <c r="JT33" t="s">
        <v>77</v>
      </c>
      <c r="JU33" t="s">
        <v>77</v>
      </c>
      <c r="JV33" t="s">
        <v>77</v>
      </c>
      <c r="JW33" t="s">
        <v>77</v>
      </c>
      <c r="JX33" t="s">
        <v>77</v>
      </c>
      <c r="JY33" t="s">
        <v>77</v>
      </c>
      <c r="JZ33" t="s">
        <v>77</v>
      </c>
      <c r="KA33" t="s">
        <v>77</v>
      </c>
      <c r="KB33" t="s">
        <v>77</v>
      </c>
      <c r="KC33" t="s">
        <v>77</v>
      </c>
      <c r="KD33" t="s">
        <v>77</v>
      </c>
      <c r="KE33" t="s">
        <v>77</v>
      </c>
      <c r="KF33" t="s">
        <v>77</v>
      </c>
      <c r="KG33" t="s">
        <v>77</v>
      </c>
      <c r="KH33" t="s">
        <v>77</v>
      </c>
      <c r="KI33" t="s">
        <v>77</v>
      </c>
      <c r="KJ33" t="s">
        <v>77</v>
      </c>
      <c r="KK33" t="s">
        <v>77</v>
      </c>
      <c r="KL33" t="s">
        <v>77</v>
      </c>
      <c r="KM33" t="s">
        <v>77</v>
      </c>
      <c r="KN33" t="s">
        <v>77</v>
      </c>
      <c r="KO33" t="s">
        <v>77</v>
      </c>
      <c r="KP33" t="s">
        <v>77</v>
      </c>
      <c r="KQ33" t="s">
        <v>77</v>
      </c>
      <c r="KR33" t="s">
        <v>77</v>
      </c>
      <c r="KS33" t="s">
        <v>77</v>
      </c>
      <c r="KT33" t="s">
        <v>77</v>
      </c>
      <c r="KU33" t="s">
        <v>77</v>
      </c>
      <c r="KV33" t="s">
        <v>77</v>
      </c>
      <c r="KW33" t="s">
        <v>77</v>
      </c>
      <c r="KX33" t="s">
        <v>77</v>
      </c>
      <c r="KY33" t="s">
        <v>77</v>
      </c>
      <c r="KZ33" t="s">
        <v>77</v>
      </c>
      <c r="LA33" t="s">
        <v>77</v>
      </c>
      <c r="LB33" t="s">
        <v>77</v>
      </c>
      <c r="LC33" t="s">
        <v>77</v>
      </c>
      <c r="LD33" t="s">
        <v>77</v>
      </c>
      <c r="LE33" t="s">
        <v>77</v>
      </c>
      <c r="LF33" t="s">
        <v>77</v>
      </c>
      <c r="LG33" t="s">
        <v>77</v>
      </c>
      <c r="LH33" t="s">
        <v>77</v>
      </c>
      <c r="LI33" t="s">
        <v>77</v>
      </c>
      <c r="LJ33" t="s">
        <v>77</v>
      </c>
      <c r="LK33" t="s">
        <v>77</v>
      </c>
      <c r="LL33" t="s">
        <v>77</v>
      </c>
      <c r="LM33" t="s">
        <v>77</v>
      </c>
      <c r="LN33" t="s">
        <v>77</v>
      </c>
      <c r="LO33" t="s">
        <v>77</v>
      </c>
      <c r="LP33" t="s">
        <v>77</v>
      </c>
      <c r="LQ33" t="s">
        <v>77</v>
      </c>
      <c r="LR33" t="s">
        <v>77</v>
      </c>
      <c r="LS33" t="s">
        <v>77</v>
      </c>
      <c r="LT33" t="s">
        <v>77</v>
      </c>
      <c r="LU33" t="s">
        <v>77</v>
      </c>
      <c r="LV33" t="s">
        <v>77</v>
      </c>
      <c r="LW33" t="s">
        <v>77</v>
      </c>
      <c r="LX33" t="s">
        <v>77</v>
      </c>
      <c r="LY33" t="s">
        <v>77</v>
      </c>
      <c r="LZ33" t="s">
        <v>77</v>
      </c>
      <c r="MA33" t="s">
        <v>77</v>
      </c>
      <c r="MB33" t="s">
        <v>77</v>
      </c>
      <c r="MC33" t="s">
        <v>77</v>
      </c>
      <c r="MD33" t="s">
        <v>77</v>
      </c>
      <c r="ME33" t="s">
        <v>77</v>
      </c>
      <c r="MF33" t="s">
        <v>77</v>
      </c>
      <c r="MG33" t="s">
        <v>77</v>
      </c>
      <c r="MH33" t="s">
        <v>77</v>
      </c>
      <c r="MI33" t="s">
        <v>77</v>
      </c>
      <c r="MJ33" t="s">
        <v>77</v>
      </c>
      <c r="MK33" t="s">
        <v>77</v>
      </c>
      <c r="ML33" t="s">
        <v>77</v>
      </c>
      <c r="MM33" t="s">
        <v>77</v>
      </c>
      <c r="MN33" t="s">
        <v>77</v>
      </c>
      <c r="MO33" t="s">
        <v>77</v>
      </c>
      <c r="MP33" t="s">
        <v>77</v>
      </c>
      <c r="MQ33" t="s">
        <v>77</v>
      </c>
      <c r="MR33" t="s">
        <v>77</v>
      </c>
      <c r="MS33" t="s">
        <v>77</v>
      </c>
      <c r="MT33" t="s">
        <v>77</v>
      </c>
      <c r="MU33" t="s">
        <v>77</v>
      </c>
      <c r="MV33" t="s">
        <v>77</v>
      </c>
      <c r="MW33" t="s">
        <v>77</v>
      </c>
      <c r="MX33" t="s">
        <v>77</v>
      </c>
      <c r="MY33" t="s">
        <v>77</v>
      </c>
      <c r="MZ33" t="s">
        <v>77</v>
      </c>
      <c r="NA33" t="s">
        <v>77</v>
      </c>
      <c r="NB33" t="s">
        <v>77</v>
      </c>
      <c r="NC33" t="s">
        <v>77</v>
      </c>
      <c r="ND33" t="s">
        <v>77</v>
      </c>
      <c r="NE33" t="s">
        <v>77</v>
      </c>
      <c r="NF33" t="s">
        <v>77</v>
      </c>
      <c r="NG33" t="s">
        <v>77</v>
      </c>
      <c r="NH33" t="s">
        <v>77</v>
      </c>
      <c r="NI33" t="s">
        <v>77</v>
      </c>
      <c r="NJ33" t="s">
        <v>77</v>
      </c>
      <c r="NK33" t="s">
        <v>77</v>
      </c>
      <c r="NL33" t="s">
        <v>77</v>
      </c>
      <c r="NM33" t="s">
        <v>77</v>
      </c>
      <c r="NN33" t="s">
        <v>77</v>
      </c>
      <c r="NO33" t="s">
        <v>77</v>
      </c>
      <c r="NP33" t="s">
        <v>77</v>
      </c>
      <c r="NQ33" t="s">
        <v>77</v>
      </c>
      <c r="NR33" t="s">
        <v>77</v>
      </c>
      <c r="NS33" t="s">
        <v>77</v>
      </c>
      <c r="NT33" t="s">
        <v>77</v>
      </c>
      <c r="NU33" t="s">
        <v>77</v>
      </c>
      <c r="NV33" t="s">
        <v>77</v>
      </c>
      <c r="NW33" t="s">
        <v>77</v>
      </c>
      <c r="NX33" t="s">
        <v>77</v>
      </c>
      <c r="NY33" t="s">
        <v>77</v>
      </c>
      <c r="NZ33" t="s">
        <v>77</v>
      </c>
      <c r="OA33" t="s">
        <v>77</v>
      </c>
      <c r="OB33" t="s">
        <v>77</v>
      </c>
      <c r="OC33" t="s">
        <v>77</v>
      </c>
      <c r="OD33" t="s">
        <v>77</v>
      </c>
      <c r="OE33" t="s">
        <v>77</v>
      </c>
      <c r="OF33" t="s">
        <v>77</v>
      </c>
      <c r="OG33" t="s">
        <v>77</v>
      </c>
      <c r="OH33" t="s">
        <v>77</v>
      </c>
      <c r="OI33" t="s">
        <v>77</v>
      </c>
      <c r="OJ33" t="s">
        <v>77</v>
      </c>
      <c r="OK33" t="s">
        <v>77</v>
      </c>
      <c r="OL33" t="s">
        <v>77</v>
      </c>
      <c r="OM33" t="s">
        <v>77</v>
      </c>
      <c r="ON33" t="s">
        <v>77</v>
      </c>
      <c r="OO33" t="s">
        <v>77</v>
      </c>
      <c r="OP33" t="s">
        <v>77</v>
      </c>
      <c r="OQ33" t="s">
        <v>77</v>
      </c>
      <c r="OR33" t="s">
        <v>77</v>
      </c>
      <c r="OS33" t="s">
        <v>77</v>
      </c>
      <c r="OT33" t="s">
        <v>77</v>
      </c>
      <c r="OU33" t="s">
        <v>77</v>
      </c>
      <c r="OV33" t="s">
        <v>77</v>
      </c>
      <c r="OW33" t="s">
        <v>77</v>
      </c>
      <c r="OX33" t="s">
        <v>77</v>
      </c>
      <c r="OY33" t="s">
        <v>77</v>
      </c>
      <c r="OZ33" t="s">
        <v>77</v>
      </c>
      <c r="PA33" t="s">
        <v>77</v>
      </c>
      <c r="PB33" t="s">
        <v>77</v>
      </c>
      <c r="PC33" t="s">
        <v>77</v>
      </c>
      <c r="PD33" t="s">
        <v>77</v>
      </c>
      <c r="PE33" t="s">
        <v>77</v>
      </c>
      <c r="PF33" t="s">
        <v>77</v>
      </c>
      <c r="PG33" t="s">
        <v>77</v>
      </c>
      <c r="PH33" t="s">
        <v>77</v>
      </c>
      <c r="PI33" t="s">
        <v>77</v>
      </c>
      <c r="PJ33" t="s">
        <v>77</v>
      </c>
      <c r="PK33" t="s">
        <v>77</v>
      </c>
      <c r="PL33" t="s">
        <v>77</v>
      </c>
      <c r="PM33" t="s">
        <v>77</v>
      </c>
      <c r="PN33" t="s">
        <v>77</v>
      </c>
      <c r="PO33" t="s">
        <v>77</v>
      </c>
      <c r="PP33" t="s">
        <v>77</v>
      </c>
      <c r="PQ33" t="s">
        <v>77</v>
      </c>
      <c r="PR33" t="s">
        <v>77</v>
      </c>
      <c r="PS33" t="s">
        <v>77</v>
      </c>
      <c r="PT33" t="s">
        <v>77</v>
      </c>
      <c r="PU33" t="s">
        <v>77</v>
      </c>
      <c r="PV33" t="s">
        <v>77</v>
      </c>
      <c r="PW33" t="s">
        <v>77</v>
      </c>
      <c r="PX33" t="s">
        <v>77</v>
      </c>
      <c r="PY33" t="s">
        <v>77</v>
      </c>
      <c r="PZ33" t="s">
        <v>77</v>
      </c>
      <c r="QA33" t="s">
        <v>77</v>
      </c>
      <c r="QB33" t="s">
        <v>77</v>
      </c>
      <c r="QC33" t="s">
        <v>77</v>
      </c>
      <c r="QD33" t="s">
        <v>77</v>
      </c>
      <c r="QE33" t="s">
        <v>77</v>
      </c>
      <c r="QF33" t="s">
        <v>77</v>
      </c>
      <c r="QG33" t="s">
        <v>77</v>
      </c>
      <c r="QH33">
        <v>0</v>
      </c>
      <c r="QI33">
        <v>0</v>
      </c>
      <c r="QJ33">
        <v>0</v>
      </c>
      <c r="QK33">
        <v>0</v>
      </c>
      <c r="QL33">
        <v>0</v>
      </c>
      <c r="QM33" t="s">
        <v>77</v>
      </c>
      <c r="QN33" t="s">
        <v>77</v>
      </c>
      <c r="QO33">
        <v>237463592</v>
      </c>
      <c r="QQ33">
        <v>44530.798958333333</v>
      </c>
      <c r="QR33" t="s">
        <v>77</v>
      </c>
      <c r="QS33" t="s">
        <v>77</v>
      </c>
      <c r="QT33" t="s">
        <v>101</v>
      </c>
      <c r="QU33" t="s">
        <v>102</v>
      </c>
      <c r="QV33" t="s">
        <v>77</v>
      </c>
      <c r="QW33">
        <v>32</v>
      </c>
      <c r="QX33" s="375" t="str">
        <f t="shared" si="8"/>
        <v/>
      </c>
      <c r="QY33" s="375" t="str">
        <f t="shared" si="1"/>
        <v/>
      </c>
      <c r="QZ33" s="375" t="str">
        <f t="shared" si="2"/>
        <v/>
      </c>
      <c r="RA33" s="375" t="str">
        <f t="shared" si="3"/>
        <v/>
      </c>
      <c r="RB33" s="375" t="str">
        <f t="shared" si="4"/>
        <v/>
      </c>
      <c r="RC33" s="375" t="str">
        <f t="shared" si="5"/>
        <v/>
      </c>
      <c r="RD33" s="375" t="str">
        <f t="shared" si="6"/>
        <v/>
      </c>
      <c r="RE33" s="313" t="str">
        <f t="shared" si="7"/>
        <v/>
      </c>
      <c r="RF33" t="s">
        <v>221</v>
      </c>
    </row>
    <row r="34" spans="1:474">
      <c r="A34" t="s">
        <v>865</v>
      </c>
      <c r="B34" s="272">
        <v>44527</v>
      </c>
      <c r="C34" t="s">
        <v>219</v>
      </c>
      <c r="D34" t="s">
        <v>245</v>
      </c>
      <c r="E34" t="s">
        <v>221</v>
      </c>
      <c r="F34" t="s">
        <v>238</v>
      </c>
      <c r="G34" t="s">
        <v>238</v>
      </c>
      <c r="H34" t="s">
        <v>239</v>
      </c>
      <c r="I34" t="s">
        <v>239</v>
      </c>
      <c r="J34" t="s">
        <v>240</v>
      </c>
      <c r="K34" t="s">
        <v>77</v>
      </c>
      <c r="L34" t="s">
        <v>241</v>
      </c>
      <c r="M34" t="s">
        <v>241</v>
      </c>
      <c r="N34" t="s">
        <v>241</v>
      </c>
      <c r="O34" t="s">
        <v>86</v>
      </c>
      <c r="P34" t="s">
        <v>120</v>
      </c>
      <c r="Q34" t="s">
        <v>89</v>
      </c>
      <c r="R34" t="s">
        <v>134</v>
      </c>
      <c r="S34" s="239" t="s">
        <v>77</v>
      </c>
      <c r="T34" s="239">
        <v>153.84615384615299</v>
      </c>
      <c r="U34" s="239">
        <v>152.173913043478</v>
      </c>
      <c r="V34" s="239">
        <v>155.172413793103</v>
      </c>
      <c r="W34" s="239" t="s">
        <v>77</v>
      </c>
      <c r="X34" t="s">
        <v>77</v>
      </c>
      <c r="Y34" t="s">
        <v>77</v>
      </c>
      <c r="Z34" t="s">
        <v>77</v>
      </c>
      <c r="AA34" t="s">
        <v>77</v>
      </c>
      <c r="AB34" t="s">
        <v>77</v>
      </c>
      <c r="AC34" t="s">
        <v>77</v>
      </c>
      <c r="AD34" t="s">
        <v>77</v>
      </c>
      <c r="AE34" t="s">
        <v>77</v>
      </c>
      <c r="AF34" t="s">
        <v>77</v>
      </c>
      <c r="AG34" t="s">
        <v>77</v>
      </c>
      <c r="AH34">
        <v>75</v>
      </c>
      <c r="AI34">
        <v>500</v>
      </c>
      <c r="AJ34" t="s">
        <v>77</v>
      </c>
      <c r="AK34" t="s">
        <v>150</v>
      </c>
      <c r="AL34">
        <v>1</v>
      </c>
      <c r="AM34">
        <v>0</v>
      </c>
      <c r="AN34">
        <v>0</v>
      </c>
      <c r="AO34">
        <v>0</v>
      </c>
      <c r="AP34">
        <v>1</v>
      </c>
      <c r="AQ34">
        <v>0</v>
      </c>
      <c r="AR34">
        <v>0</v>
      </c>
      <c r="AS34">
        <v>0</v>
      </c>
      <c r="AT34">
        <v>0</v>
      </c>
      <c r="AU34">
        <v>0</v>
      </c>
      <c r="AV34" t="s">
        <v>124</v>
      </c>
      <c r="AW34" t="s">
        <v>135</v>
      </c>
      <c r="AX34" t="s">
        <v>77</v>
      </c>
      <c r="AY34" t="s">
        <v>77</v>
      </c>
      <c r="AZ34" t="s">
        <v>88</v>
      </c>
      <c r="BA34" t="s">
        <v>88</v>
      </c>
      <c r="BB34" t="s">
        <v>88</v>
      </c>
      <c r="BC34" t="s">
        <v>77</v>
      </c>
      <c r="BD34" t="s">
        <v>77</v>
      </c>
      <c r="BE34" t="s">
        <v>77</v>
      </c>
      <c r="BF34" t="s">
        <v>77</v>
      </c>
      <c r="BG34" t="s">
        <v>77</v>
      </c>
      <c r="BH34" t="s">
        <v>77</v>
      </c>
      <c r="BI34" t="s">
        <v>77</v>
      </c>
      <c r="BJ34" t="s">
        <v>77</v>
      </c>
      <c r="BK34" t="s">
        <v>77</v>
      </c>
      <c r="BL34" t="s">
        <v>77</v>
      </c>
      <c r="BN34">
        <v>400</v>
      </c>
      <c r="BO34">
        <v>350</v>
      </c>
      <c r="BP34">
        <v>450</v>
      </c>
      <c r="BQ34" t="s">
        <v>77</v>
      </c>
      <c r="BR34" t="s">
        <v>77</v>
      </c>
      <c r="BS34" t="s">
        <v>77</v>
      </c>
      <c r="BT34" t="s">
        <v>77</v>
      </c>
      <c r="BU34" t="s">
        <v>77</v>
      </c>
      <c r="BV34" t="s">
        <v>77</v>
      </c>
      <c r="BW34" t="s">
        <v>77</v>
      </c>
      <c r="BX34" t="s">
        <v>77</v>
      </c>
      <c r="BY34" t="s">
        <v>77</v>
      </c>
      <c r="BZ34" t="s">
        <v>77</v>
      </c>
      <c r="CA34" t="s">
        <v>88</v>
      </c>
      <c r="CB34" t="s">
        <v>618</v>
      </c>
      <c r="CC34">
        <v>0</v>
      </c>
      <c r="CD34">
        <v>0</v>
      </c>
      <c r="CE34">
        <v>0</v>
      </c>
      <c r="CF34">
        <v>0</v>
      </c>
      <c r="CG34">
        <v>1</v>
      </c>
      <c r="CH34">
        <v>1</v>
      </c>
      <c r="CI34">
        <v>0</v>
      </c>
      <c r="CJ34">
        <v>0</v>
      </c>
      <c r="CK34">
        <v>0</v>
      </c>
      <c r="CL34">
        <v>0</v>
      </c>
      <c r="CM34">
        <v>0</v>
      </c>
      <c r="CN34">
        <v>0</v>
      </c>
      <c r="CO34">
        <v>0</v>
      </c>
      <c r="CP34">
        <v>0</v>
      </c>
      <c r="CQ34" t="s">
        <v>866</v>
      </c>
      <c r="CR34">
        <v>0</v>
      </c>
      <c r="CS34">
        <v>1</v>
      </c>
      <c r="CT34">
        <v>1</v>
      </c>
      <c r="CU34">
        <v>1</v>
      </c>
      <c r="CV34">
        <v>0</v>
      </c>
      <c r="CW34">
        <v>0</v>
      </c>
      <c r="CX34">
        <v>0</v>
      </c>
      <c r="CY34">
        <v>0</v>
      </c>
      <c r="CZ34" s="308" t="s">
        <v>221</v>
      </c>
      <c r="DA34" t="s">
        <v>86</v>
      </c>
      <c r="DB34" t="s">
        <v>100</v>
      </c>
      <c r="DC34" t="s">
        <v>100</v>
      </c>
      <c r="DD34" t="s">
        <v>88</v>
      </c>
      <c r="DE34" t="s">
        <v>221</v>
      </c>
      <c r="DF34" t="s">
        <v>131</v>
      </c>
      <c r="DG34" t="s">
        <v>238</v>
      </c>
      <c r="DH34" t="s">
        <v>131</v>
      </c>
      <c r="DK34" t="s">
        <v>88</v>
      </c>
      <c r="DL34" t="s">
        <v>136</v>
      </c>
      <c r="DM34">
        <v>1</v>
      </c>
      <c r="DN34">
        <v>0</v>
      </c>
      <c r="DO34">
        <v>0</v>
      </c>
      <c r="DP34">
        <v>0</v>
      </c>
      <c r="DQ34">
        <v>0</v>
      </c>
      <c r="DR34">
        <v>0</v>
      </c>
      <c r="DS34">
        <v>0</v>
      </c>
      <c r="DT34">
        <v>0</v>
      </c>
      <c r="DU34">
        <v>0</v>
      </c>
      <c r="DV34">
        <v>0</v>
      </c>
      <c r="DW34">
        <v>0</v>
      </c>
      <c r="DX34">
        <v>0</v>
      </c>
      <c r="DY34">
        <v>0</v>
      </c>
      <c r="DZ34" t="s">
        <v>77</v>
      </c>
      <c r="EA34" t="s">
        <v>163</v>
      </c>
      <c r="EB34">
        <v>0</v>
      </c>
      <c r="EC34">
        <v>0</v>
      </c>
      <c r="ED34">
        <v>0</v>
      </c>
      <c r="EE34">
        <v>0</v>
      </c>
      <c r="EF34">
        <v>0</v>
      </c>
      <c r="EG34">
        <v>0</v>
      </c>
      <c r="EH34">
        <v>0</v>
      </c>
      <c r="EI34">
        <v>0</v>
      </c>
      <c r="EJ34">
        <v>1</v>
      </c>
      <c r="EK34">
        <v>0</v>
      </c>
      <c r="EL34">
        <v>0</v>
      </c>
      <c r="EM34" s="308" t="s">
        <v>221</v>
      </c>
      <c r="EN34" t="s">
        <v>86</v>
      </c>
      <c r="EO34" t="s">
        <v>100</v>
      </c>
      <c r="EP34" t="s">
        <v>100</v>
      </c>
      <c r="EQ34" t="s">
        <v>88</v>
      </c>
      <c r="ER34" t="s">
        <v>221</v>
      </c>
      <c r="ES34" t="s">
        <v>131</v>
      </c>
      <c r="ET34" t="s">
        <v>238</v>
      </c>
      <c r="EU34" t="s">
        <v>131</v>
      </c>
      <c r="EW34" t="s">
        <v>88</v>
      </c>
      <c r="EX34" s="308" t="s">
        <v>221</v>
      </c>
      <c r="EY34" t="s">
        <v>88</v>
      </c>
      <c r="EZ34" t="s">
        <v>243</v>
      </c>
      <c r="FA34">
        <v>0</v>
      </c>
      <c r="FB34">
        <v>0</v>
      </c>
      <c r="FC34">
        <v>1</v>
      </c>
      <c r="FD34">
        <v>0</v>
      </c>
      <c r="FE34">
        <v>0</v>
      </c>
      <c r="FF34">
        <v>0</v>
      </c>
      <c r="FG34" t="s">
        <v>77</v>
      </c>
      <c r="FH34" t="s">
        <v>187</v>
      </c>
      <c r="FI34">
        <v>0</v>
      </c>
      <c r="FJ34">
        <v>0</v>
      </c>
      <c r="FK34">
        <v>1</v>
      </c>
      <c r="FL34">
        <v>0</v>
      </c>
      <c r="FM34">
        <v>0</v>
      </c>
      <c r="FN34">
        <v>0</v>
      </c>
      <c r="FO34">
        <v>0</v>
      </c>
      <c r="FP34">
        <v>0</v>
      </c>
      <c r="FQ34" t="s">
        <v>77</v>
      </c>
      <c r="FR34" t="s">
        <v>88</v>
      </c>
      <c r="FS34" t="s">
        <v>77</v>
      </c>
      <c r="FT34" t="s">
        <v>77</v>
      </c>
      <c r="FU34" t="s">
        <v>77</v>
      </c>
      <c r="FV34" t="s">
        <v>77</v>
      </c>
      <c r="FW34" t="s">
        <v>77</v>
      </c>
      <c r="FX34" t="s">
        <v>77</v>
      </c>
      <c r="FY34" t="s">
        <v>77</v>
      </c>
      <c r="FZ34" t="s">
        <v>77</v>
      </c>
      <c r="GA34" t="s">
        <v>77</v>
      </c>
      <c r="GB34" t="s">
        <v>77</v>
      </c>
      <c r="GC34" t="s">
        <v>77</v>
      </c>
      <c r="GD34" t="s">
        <v>77</v>
      </c>
      <c r="GE34" t="s">
        <v>77</v>
      </c>
      <c r="GF34" t="s">
        <v>77</v>
      </c>
      <c r="GG34" t="s">
        <v>77</v>
      </c>
      <c r="GH34" t="s">
        <v>77</v>
      </c>
      <c r="GI34" t="s">
        <v>77</v>
      </c>
      <c r="GJ34" t="s">
        <v>77</v>
      </c>
      <c r="GK34" t="s">
        <v>77</v>
      </c>
      <c r="GL34" t="s">
        <v>77</v>
      </c>
      <c r="GM34" t="s">
        <v>77</v>
      </c>
      <c r="GN34" t="s">
        <v>77</v>
      </c>
      <c r="GO34" t="s">
        <v>77</v>
      </c>
      <c r="GP34" t="s">
        <v>77</v>
      </c>
      <c r="GQ34" t="s">
        <v>77</v>
      </c>
      <c r="GR34" t="s">
        <v>77</v>
      </c>
      <c r="GS34" t="s">
        <v>77</v>
      </c>
      <c r="GT34" t="s">
        <v>77</v>
      </c>
      <c r="GU34" t="s">
        <v>77</v>
      </c>
      <c r="GV34" t="s">
        <v>77</v>
      </c>
      <c r="GW34" t="s">
        <v>77</v>
      </c>
      <c r="GX34" t="s">
        <v>77</v>
      </c>
      <c r="GY34" t="s">
        <v>77</v>
      </c>
      <c r="GZ34" t="s">
        <v>77</v>
      </c>
      <c r="HA34" t="s">
        <v>77</v>
      </c>
      <c r="HB34" t="s">
        <v>77</v>
      </c>
      <c r="HC34" t="s">
        <v>77</v>
      </c>
      <c r="HD34" t="s">
        <v>77</v>
      </c>
      <c r="HE34" t="s">
        <v>77</v>
      </c>
      <c r="HF34" t="s">
        <v>77</v>
      </c>
      <c r="HG34" t="s">
        <v>77</v>
      </c>
      <c r="HH34" t="s">
        <v>77</v>
      </c>
      <c r="HI34" t="s">
        <v>77</v>
      </c>
      <c r="HJ34" t="s">
        <v>77</v>
      </c>
      <c r="HK34" t="s">
        <v>77</v>
      </c>
      <c r="HL34" t="s">
        <v>77</v>
      </c>
      <c r="HM34" t="s">
        <v>77</v>
      </c>
      <c r="HN34" t="s">
        <v>77</v>
      </c>
      <c r="HO34" t="s">
        <v>77</v>
      </c>
      <c r="HP34" t="s">
        <v>77</v>
      </c>
      <c r="HQ34" t="s">
        <v>77</v>
      </c>
      <c r="HR34" t="s">
        <v>77</v>
      </c>
      <c r="HS34" t="s">
        <v>77</v>
      </c>
      <c r="HT34" t="s">
        <v>77</v>
      </c>
      <c r="HU34" t="s">
        <v>77</v>
      </c>
      <c r="HV34" t="s">
        <v>77</v>
      </c>
      <c r="HW34" t="s">
        <v>77</v>
      </c>
      <c r="HX34" t="s">
        <v>77</v>
      </c>
      <c r="HZ34" t="s">
        <v>221</v>
      </c>
      <c r="IA34" s="376" t="s">
        <v>77</v>
      </c>
      <c r="IB34" t="s">
        <v>77</v>
      </c>
      <c r="IC34" t="s">
        <v>77</v>
      </c>
      <c r="ID34" t="s">
        <v>77</v>
      </c>
      <c r="IE34" t="s">
        <v>77</v>
      </c>
      <c r="IF34" t="s">
        <v>77</v>
      </c>
      <c r="IG34" t="s">
        <v>77</v>
      </c>
      <c r="IH34" t="s">
        <v>77</v>
      </c>
      <c r="II34" t="s">
        <v>77</v>
      </c>
      <c r="IJ34" t="s">
        <v>77</v>
      </c>
      <c r="IK34" t="s">
        <v>77</v>
      </c>
      <c r="IL34" t="s">
        <v>77</v>
      </c>
      <c r="IM34" t="s">
        <v>77</v>
      </c>
      <c r="IN34" t="s">
        <v>77</v>
      </c>
      <c r="IO34" t="s">
        <v>77</v>
      </c>
      <c r="IP34" t="s">
        <v>77</v>
      </c>
      <c r="IQ34" t="s">
        <v>77</v>
      </c>
      <c r="IR34" t="s">
        <v>77</v>
      </c>
      <c r="IS34" t="s">
        <v>77</v>
      </c>
      <c r="IT34" t="s">
        <v>77</v>
      </c>
      <c r="IU34" t="s">
        <v>77</v>
      </c>
      <c r="IV34" t="s">
        <v>77</v>
      </c>
      <c r="IW34" t="s">
        <v>77</v>
      </c>
      <c r="IX34" t="s">
        <v>77</v>
      </c>
      <c r="IY34" t="s">
        <v>77</v>
      </c>
      <c r="IZ34" t="s">
        <v>77</v>
      </c>
      <c r="JA34" t="s">
        <v>77</v>
      </c>
      <c r="JB34" t="s">
        <v>77</v>
      </c>
      <c r="JC34" t="s">
        <v>77</v>
      </c>
      <c r="JD34" t="s">
        <v>77</v>
      </c>
      <c r="JE34" t="s">
        <v>77</v>
      </c>
      <c r="JF34" t="s">
        <v>77</v>
      </c>
      <c r="JG34" t="s">
        <v>77</v>
      </c>
      <c r="JH34" t="s">
        <v>77</v>
      </c>
      <c r="JI34" t="s">
        <v>77</v>
      </c>
      <c r="JJ34" t="s">
        <v>77</v>
      </c>
      <c r="JK34" t="s">
        <v>77</v>
      </c>
      <c r="JL34" t="s">
        <v>77</v>
      </c>
      <c r="JM34" t="s">
        <v>77</v>
      </c>
      <c r="JN34" t="s">
        <v>77</v>
      </c>
      <c r="JO34" t="s">
        <v>77</v>
      </c>
      <c r="JP34" t="s">
        <v>77</v>
      </c>
      <c r="JQ34" t="s">
        <v>77</v>
      </c>
      <c r="JR34" t="s">
        <v>77</v>
      </c>
      <c r="JS34" t="s">
        <v>77</v>
      </c>
      <c r="JT34" t="s">
        <v>77</v>
      </c>
      <c r="JU34" t="s">
        <v>77</v>
      </c>
      <c r="JV34" t="s">
        <v>77</v>
      </c>
      <c r="JW34" t="s">
        <v>77</v>
      </c>
      <c r="JX34" t="s">
        <v>77</v>
      </c>
      <c r="JY34" t="s">
        <v>77</v>
      </c>
      <c r="JZ34" t="s">
        <v>77</v>
      </c>
      <c r="KA34" t="s">
        <v>77</v>
      </c>
      <c r="KB34" t="s">
        <v>77</v>
      </c>
      <c r="KC34" t="s">
        <v>77</v>
      </c>
      <c r="KD34" t="s">
        <v>77</v>
      </c>
      <c r="KE34" t="s">
        <v>77</v>
      </c>
      <c r="KF34" t="s">
        <v>77</v>
      </c>
      <c r="KG34" t="s">
        <v>77</v>
      </c>
      <c r="KH34" t="s">
        <v>77</v>
      </c>
      <c r="KI34" t="s">
        <v>77</v>
      </c>
      <c r="KJ34" t="s">
        <v>77</v>
      </c>
      <c r="KK34" t="s">
        <v>77</v>
      </c>
      <c r="KL34" t="s">
        <v>77</v>
      </c>
      <c r="KM34" t="s">
        <v>77</v>
      </c>
      <c r="KN34" t="s">
        <v>77</v>
      </c>
      <c r="KO34" t="s">
        <v>77</v>
      </c>
      <c r="KP34" t="s">
        <v>77</v>
      </c>
      <c r="KQ34" t="s">
        <v>77</v>
      </c>
      <c r="KR34" t="s">
        <v>77</v>
      </c>
      <c r="KS34" t="s">
        <v>77</v>
      </c>
      <c r="KT34" t="s">
        <v>77</v>
      </c>
      <c r="KU34" t="s">
        <v>77</v>
      </c>
      <c r="KV34" t="s">
        <v>77</v>
      </c>
      <c r="KW34" t="s">
        <v>77</v>
      </c>
      <c r="KX34" t="s">
        <v>77</v>
      </c>
      <c r="KY34" t="s">
        <v>77</v>
      </c>
      <c r="KZ34" t="s">
        <v>77</v>
      </c>
      <c r="LA34" t="s">
        <v>77</v>
      </c>
      <c r="LB34" t="s">
        <v>77</v>
      </c>
      <c r="LC34" t="s">
        <v>77</v>
      </c>
      <c r="LD34" t="s">
        <v>77</v>
      </c>
      <c r="LE34" t="s">
        <v>77</v>
      </c>
      <c r="LF34" t="s">
        <v>77</v>
      </c>
      <c r="LG34" t="s">
        <v>77</v>
      </c>
      <c r="LH34" t="s">
        <v>77</v>
      </c>
      <c r="LI34" t="s">
        <v>77</v>
      </c>
      <c r="LJ34" t="s">
        <v>77</v>
      </c>
      <c r="LK34" t="s">
        <v>77</v>
      </c>
      <c r="LL34" t="s">
        <v>77</v>
      </c>
      <c r="LM34" t="s">
        <v>77</v>
      </c>
      <c r="LN34" t="s">
        <v>77</v>
      </c>
      <c r="LO34" t="s">
        <v>77</v>
      </c>
      <c r="LP34" t="s">
        <v>77</v>
      </c>
      <c r="LQ34" t="s">
        <v>77</v>
      </c>
      <c r="LR34" t="s">
        <v>77</v>
      </c>
      <c r="LS34" t="s">
        <v>77</v>
      </c>
      <c r="LT34" t="s">
        <v>77</v>
      </c>
      <c r="LU34" t="s">
        <v>77</v>
      </c>
      <c r="LV34" t="s">
        <v>77</v>
      </c>
      <c r="LW34" t="s">
        <v>77</v>
      </c>
      <c r="LX34" t="s">
        <v>77</v>
      </c>
      <c r="LY34" t="s">
        <v>77</v>
      </c>
      <c r="LZ34" t="s">
        <v>77</v>
      </c>
      <c r="MA34" t="s">
        <v>77</v>
      </c>
      <c r="MB34" t="s">
        <v>77</v>
      </c>
      <c r="MC34" t="s">
        <v>77</v>
      </c>
      <c r="MD34" t="s">
        <v>77</v>
      </c>
      <c r="ME34" t="s">
        <v>77</v>
      </c>
      <c r="MF34" t="s">
        <v>77</v>
      </c>
      <c r="MG34" t="s">
        <v>77</v>
      </c>
      <c r="MH34" t="s">
        <v>77</v>
      </c>
      <c r="MI34" t="s">
        <v>77</v>
      </c>
      <c r="MJ34" t="s">
        <v>77</v>
      </c>
      <c r="MK34" t="s">
        <v>77</v>
      </c>
      <c r="ML34" t="s">
        <v>77</v>
      </c>
      <c r="MM34" t="s">
        <v>77</v>
      </c>
      <c r="MN34" t="s">
        <v>77</v>
      </c>
      <c r="MO34" t="s">
        <v>77</v>
      </c>
      <c r="MP34" t="s">
        <v>77</v>
      </c>
      <c r="MQ34" t="s">
        <v>77</v>
      </c>
      <c r="MR34" t="s">
        <v>77</v>
      </c>
      <c r="MS34" t="s">
        <v>77</v>
      </c>
      <c r="MT34" t="s">
        <v>77</v>
      </c>
      <c r="MU34" t="s">
        <v>77</v>
      </c>
      <c r="MV34" t="s">
        <v>77</v>
      </c>
      <c r="MW34" t="s">
        <v>77</v>
      </c>
      <c r="MX34" t="s">
        <v>77</v>
      </c>
      <c r="MY34" t="s">
        <v>77</v>
      </c>
      <c r="MZ34" t="s">
        <v>77</v>
      </c>
      <c r="NA34" t="s">
        <v>77</v>
      </c>
      <c r="NB34" t="s">
        <v>77</v>
      </c>
      <c r="NC34" t="s">
        <v>77</v>
      </c>
      <c r="ND34" t="s">
        <v>77</v>
      </c>
      <c r="NE34" t="s">
        <v>77</v>
      </c>
      <c r="NF34" t="s">
        <v>77</v>
      </c>
      <c r="NG34" t="s">
        <v>77</v>
      </c>
      <c r="NH34" t="s">
        <v>77</v>
      </c>
      <c r="NI34" t="s">
        <v>77</v>
      </c>
      <c r="NJ34" t="s">
        <v>77</v>
      </c>
      <c r="NK34" t="s">
        <v>77</v>
      </c>
      <c r="NL34" t="s">
        <v>77</v>
      </c>
      <c r="NM34" t="s">
        <v>77</v>
      </c>
      <c r="NN34" t="s">
        <v>77</v>
      </c>
      <c r="NO34" t="s">
        <v>77</v>
      </c>
      <c r="NP34" t="s">
        <v>77</v>
      </c>
      <c r="NQ34" t="s">
        <v>77</v>
      </c>
      <c r="NR34" t="s">
        <v>77</v>
      </c>
      <c r="NS34" t="s">
        <v>77</v>
      </c>
      <c r="NT34" t="s">
        <v>77</v>
      </c>
      <c r="NU34" t="s">
        <v>77</v>
      </c>
      <c r="NV34" t="s">
        <v>77</v>
      </c>
      <c r="NW34" t="s">
        <v>77</v>
      </c>
      <c r="NX34" t="s">
        <v>77</v>
      </c>
      <c r="NY34" t="s">
        <v>77</v>
      </c>
      <c r="NZ34" t="s">
        <v>77</v>
      </c>
      <c r="OA34" t="s">
        <v>77</v>
      </c>
      <c r="OB34" t="s">
        <v>77</v>
      </c>
      <c r="OC34" t="s">
        <v>77</v>
      </c>
      <c r="OD34" t="s">
        <v>77</v>
      </c>
      <c r="OE34" t="s">
        <v>77</v>
      </c>
      <c r="OF34" t="s">
        <v>77</v>
      </c>
      <c r="OG34" t="s">
        <v>77</v>
      </c>
      <c r="OH34" t="s">
        <v>77</v>
      </c>
      <c r="OI34" t="s">
        <v>77</v>
      </c>
      <c r="OJ34" t="s">
        <v>77</v>
      </c>
      <c r="OK34" t="s">
        <v>77</v>
      </c>
      <c r="OL34" t="s">
        <v>77</v>
      </c>
      <c r="OM34" t="s">
        <v>77</v>
      </c>
      <c r="ON34" t="s">
        <v>77</v>
      </c>
      <c r="OO34" t="s">
        <v>77</v>
      </c>
      <c r="OP34" t="s">
        <v>77</v>
      </c>
      <c r="OQ34" t="s">
        <v>77</v>
      </c>
      <c r="OR34" t="s">
        <v>77</v>
      </c>
      <c r="OS34" t="s">
        <v>77</v>
      </c>
      <c r="OT34" t="s">
        <v>77</v>
      </c>
      <c r="OU34" t="s">
        <v>77</v>
      </c>
      <c r="OV34" t="s">
        <v>77</v>
      </c>
      <c r="OW34" t="s">
        <v>77</v>
      </c>
      <c r="OX34" t="s">
        <v>77</v>
      </c>
      <c r="OY34" t="s">
        <v>77</v>
      </c>
      <c r="OZ34" t="s">
        <v>77</v>
      </c>
      <c r="PA34" t="s">
        <v>77</v>
      </c>
      <c r="PB34" t="s">
        <v>77</v>
      </c>
      <c r="PC34" t="s">
        <v>77</v>
      </c>
      <c r="PD34" t="s">
        <v>77</v>
      </c>
      <c r="PE34" t="s">
        <v>77</v>
      </c>
      <c r="PF34" t="s">
        <v>77</v>
      </c>
      <c r="PG34" t="s">
        <v>77</v>
      </c>
      <c r="PH34" t="s">
        <v>77</v>
      </c>
      <c r="PI34" t="s">
        <v>77</v>
      </c>
      <c r="PJ34" t="s">
        <v>77</v>
      </c>
      <c r="PK34" t="s">
        <v>77</v>
      </c>
      <c r="PL34" t="s">
        <v>77</v>
      </c>
      <c r="PM34" t="s">
        <v>77</v>
      </c>
      <c r="PN34" t="s">
        <v>77</v>
      </c>
      <c r="PO34" t="s">
        <v>77</v>
      </c>
      <c r="PP34" t="s">
        <v>77</v>
      </c>
      <c r="PQ34" t="s">
        <v>77</v>
      </c>
      <c r="PR34" t="s">
        <v>77</v>
      </c>
      <c r="PS34" t="s">
        <v>77</v>
      </c>
      <c r="PT34" t="s">
        <v>77</v>
      </c>
      <c r="PU34" t="s">
        <v>77</v>
      </c>
      <c r="PV34" t="s">
        <v>77</v>
      </c>
      <c r="PW34" t="s">
        <v>77</v>
      </c>
      <c r="PX34" t="s">
        <v>77</v>
      </c>
      <c r="PY34" t="s">
        <v>77</v>
      </c>
      <c r="PZ34" t="s">
        <v>77</v>
      </c>
      <c r="QA34" t="s">
        <v>77</v>
      </c>
      <c r="QB34" t="s">
        <v>77</v>
      </c>
      <c r="QC34" t="s">
        <v>77</v>
      </c>
      <c r="QD34" t="s">
        <v>77</v>
      </c>
      <c r="QE34" t="s">
        <v>77</v>
      </c>
      <c r="QF34" t="s">
        <v>77</v>
      </c>
      <c r="QG34" t="s">
        <v>77</v>
      </c>
      <c r="QH34">
        <v>0</v>
      </c>
      <c r="QI34">
        <v>0</v>
      </c>
      <c r="QJ34">
        <v>0</v>
      </c>
      <c r="QK34">
        <v>0</v>
      </c>
      <c r="QL34">
        <v>0</v>
      </c>
      <c r="QM34" t="s">
        <v>77</v>
      </c>
      <c r="QN34" t="s">
        <v>77</v>
      </c>
      <c r="QO34">
        <v>237463597</v>
      </c>
      <c r="QQ34">
        <v>44530.79896990741</v>
      </c>
      <c r="QR34" t="s">
        <v>77</v>
      </c>
      <c r="QS34" t="s">
        <v>77</v>
      </c>
      <c r="QT34" t="s">
        <v>101</v>
      </c>
      <c r="QU34" t="s">
        <v>102</v>
      </c>
      <c r="QV34" t="s">
        <v>77</v>
      </c>
      <c r="QW34">
        <v>33</v>
      </c>
      <c r="QX34" s="375" t="str">
        <f t="shared" si="8"/>
        <v/>
      </c>
      <c r="QY34" s="375" t="str">
        <f t="shared" si="1"/>
        <v/>
      </c>
      <c r="QZ34" s="375" t="str">
        <f t="shared" si="2"/>
        <v/>
      </c>
      <c r="RA34" s="375" t="str">
        <f t="shared" si="3"/>
        <v/>
      </c>
      <c r="RB34" s="375" t="str">
        <f t="shared" si="4"/>
        <v/>
      </c>
      <c r="RC34" s="375" t="str">
        <f t="shared" si="5"/>
        <v/>
      </c>
      <c r="RD34" s="375" t="str">
        <f t="shared" si="6"/>
        <v/>
      </c>
      <c r="RE34" s="313" t="str">
        <f t="shared" si="7"/>
        <v/>
      </c>
      <c r="RF34" t="s">
        <v>221</v>
      </c>
    </row>
    <row r="35" spans="1:474">
      <c r="A35" t="s">
        <v>867</v>
      </c>
      <c r="B35" s="272">
        <v>44527</v>
      </c>
      <c r="C35" t="s">
        <v>219</v>
      </c>
      <c r="D35" t="s">
        <v>245</v>
      </c>
      <c r="E35" t="s">
        <v>221</v>
      </c>
      <c r="F35" t="s">
        <v>238</v>
      </c>
      <c r="G35" t="s">
        <v>238</v>
      </c>
      <c r="H35" t="s">
        <v>239</v>
      </c>
      <c r="I35" t="s">
        <v>239</v>
      </c>
      <c r="J35" t="s">
        <v>240</v>
      </c>
      <c r="K35" t="s">
        <v>77</v>
      </c>
      <c r="L35" t="s">
        <v>241</v>
      </c>
      <c r="M35" t="s">
        <v>241</v>
      </c>
      <c r="N35" t="s">
        <v>241</v>
      </c>
      <c r="O35" t="s">
        <v>86</v>
      </c>
      <c r="P35" t="s">
        <v>87</v>
      </c>
      <c r="Q35" t="s">
        <v>89</v>
      </c>
      <c r="R35" t="s">
        <v>77</v>
      </c>
      <c r="S35" s="239" t="s">
        <v>77</v>
      </c>
      <c r="T35" s="239" t="s">
        <v>77</v>
      </c>
      <c r="U35" s="239" t="s">
        <v>77</v>
      </c>
      <c r="V35" s="239" t="s">
        <v>77</v>
      </c>
      <c r="W35" s="239" t="s">
        <v>77</v>
      </c>
      <c r="X35" t="s">
        <v>77</v>
      </c>
      <c r="Y35" t="s">
        <v>77</v>
      </c>
      <c r="Z35" t="s">
        <v>77</v>
      </c>
      <c r="AA35" t="s">
        <v>77</v>
      </c>
      <c r="AB35" t="s">
        <v>77</v>
      </c>
      <c r="AC35" t="s">
        <v>77</v>
      </c>
      <c r="AD35" t="s">
        <v>77</v>
      </c>
      <c r="AE35" t="s">
        <v>77</v>
      </c>
      <c r="AF35" t="s">
        <v>77</v>
      </c>
      <c r="AG35" s="239">
        <v>1.4</v>
      </c>
      <c r="AH35" t="s">
        <v>77</v>
      </c>
      <c r="AI35" t="s">
        <v>77</v>
      </c>
      <c r="AJ35" t="s">
        <v>77</v>
      </c>
      <c r="AK35" t="s">
        <v>77</v>
      </c>
      <c r="AL35" t="s">
        <v>77</v>
      </c>
      <c r="AM35" t="s">
        <v>77</v>
      </c>
      <c r="AN35" t="s">
        <v>77</v>
      </c>
      <c r="AO35" t="s">
        <v>77</v>
      </c>
      <c r="AP35" t="s">
        <v>77</v>
      </c>
      <c r="AQ35" t="s">
        <v>77</v>
      </c>
      <c r="AR35" t="s">
        <v>77</v>
      </c>
      <c r="AS35" t="s">
        <v>77</v>
      </c>
      <c r="AT35" t="s">
        <v>77</v>
      </c>
      <c r="AU35" t="s">
        <v>77</v>
      </c>
      <c r="AV35" t="s">
        <v>77</v>
      </c>
      <c r="AW35" t="s">
        <v>77</v>
      </c>
      <c r="AX35" t="s">
        <v>77</v>
      </c>
      <c r="AY35" t="s">
        <v>77</v>
      </c>
      <c r="AZ35" t="s">
        <v>77</v>
      </c>
      <c r="BA35" t="s">
        <v>77</v>
      </c>
      <c r="BB35" t="s">
        <v>77</v>
      </c>
      <c r="BC35" t="s">
        <v>77</v>
      </c>
      <c r="BD35" t="s">
        <v>77</v>
      </c>
      <c r="BE35" t="s">
        <v>77</v>
      </c>
      <c r="BF35" t="s">
        <v>77</v>
      </c>
      <c r="BG35" t="s">
        <v>77</v>
      </c>
      <c r="BH35" t="s">
        <v>77</v>
      </c>
      <c r="BI35" t="s">
        <v>77</v>
      </c>
      <c r="BJ35" t="s">
        <v>77</v>
      </c>
      <c r="BK35" t="s">
        <v>77</v>
      </c>
      <c r="BL35" t="s">
        <v>77</v>
      </c>
      <c r="BN35" t="s">
        <v>77</v>
      </c>
      <c r="BO35" t="s">
        <v>77</v>
      </c>
      <c r="BP35" t="s">
        <v>77</v>
      </c>
      <c r="BQ35" t="s">
        <v>77</v>
      </c>
      <c r="BR35" t="s">
        <v>77</v>
      </c>
      <c r="BS35" t="s">
        <v>77</v>
      </c>
      <c r="BT35" t="s">
        <v>77</v>
      </c>
      <c r="BU35" t="s">
        <v>77</v>
      </c>
      <c r="BV35" t="s">
        <v>77</v>
      </c>
      <c r="BW35" t="s">
        <v>77</v>
      </c>
      <c r="BX35" t="s">
        <v>77</v>
      </c>
      <c r="BY35" t="s">
        <v>77</v>
      </c>
      <c r="BZ35" t="s">
        <v>77</v>
      </c>
      <c r="CA35" t="s">
        <v>77</v>
      </c>
      <c r="CB35" t="s">
        <v>77</v>
      </c>
      <c r="CC35" t="s">
        <v>77</v>
      </c>
      <c r="CD35" t="s">
        <v>77</v>
      </c>
      <c r="CE35" t="s">
        <v>77</v>
      </c>
      <c r="CF35" t="s">
        <v>77</v>
      </c>
      <c r="CG35" t="s">
        <v>77</v>
      </c>
      <c r="CH35" t="s">
        <v>77</v>
      </c>
      <c r="CI35" t="s">
        <v>77</v>
      </c>
      <c r="CJ35" t="s">
        <v>77</v>
      </c>
      <c r="CK35" t="s">
        <v>77</v>
      </c>
      <c r="CL35" t="s">
        <v>77</v>
      </c>
      <c r="CM35" t="s">
        <v>77</v>
      </c>
      <c r="CN35" t="s">
        <v>77</v>
      </c>
      <c r="CO35" t="s">
        <v>77</v>
      </c>
      <c r="CP35" t="s">
        <v>77</v>
      </c>
      <c r="CQ35" t="s">
        <v>77</v>
      </c>
      <c r="CR35" t="s">
        <v>77</v>
      </c>
      <c r="CS35" t="s">
        <v>77</v>
      </c>
      <c r="CT35" t="s">
        <v>77</v>
      </c>
      <c r="CU35" t="s">
        <v>77</v>
      </c>
      <c r="CV35" t="s">
        <v>77</v>
      </c>
      <c r="CW35" t="s">
        <v>77</v>
      </c>
      <c r="CX35" t="s">
        <v>77</v>
      </c>
      <c r="CY35" t="s">
        <v>77</v>
      </c>
      <c r="CZ35" s="308" t="s">
        <v>221</v>
      </c>
      <c r="DA35" t="s">
        <v>86</v>
      </c>
      <c r="DB35" t="s">
        <v>77</v>
      </c>
      <c r="DC35" t="s">
        <v>77</v>
      </c>
      <c r="DD35" t="s">
        <v>77</v>
      </c>
      <c r="DE35" t="s">
        <v>77</v>
      </c>
      <c r="DF35" t="s">
        <v>77</v>
      </c>
      <c r="DG35" t="s">
        <v>77</v>
      </c>
      <c r="DH35" t="s">
        <v>77</v>
      </c>
      <c r="DK35" t="s">
        <v>77</v>
      </c>
      <c r="DL35" t="s">
        <v>77</v>
      </c>
      <c r="DM35" t="s">
        <v>77</v>
      </c>
      <c r="DN35" t="s">
        <v>77</v>
      </c>
      <c r="DO35" t="s">
        <v>77</v>
      </c>
      <c r="DP35" t="s">
        <v>77</v>
      </c>
      <c r="DQ35" t="s">
        <v>77</v>
      </c>
      <c r="DR35" t="s">
        <v>77</v>
      </c>
      <c r="DS35" t="s">
        <v>77</v>
      </c>
      <c r="DT35" t="s">
        <v>77</v>
      </c>
      <c r="DU35" t="s">
        <v>77</v>
      </c>
      <c r="DV35" t="s">
        <v>77</v>
      </c>
      <c r="DW35" t="s">
        <v>77</v>
      </c>
      <c r="DX35" t="s">
        <v>77</v>
      </c>
      <c r="DY35" t="s">
        <v>77</v>
      </c>
      <c r="DZ35" t="s">
        <v>77</v>
      </c>
      <c r="EA35" t="s">
        <v>77</v>
      </c>
      <c r="EB35" t="s">
        <v>77</v>
      </c>
      <c r="EC35" t="s">
        <v>77</v>
      </c>
      <c r="ED35" t="s">
        <v>77</v>
      </c>
      <c r="EE35" t="s">
        <v>77</v>
      </c>
      <c r="EF35" t="s">
        <v>77</v>
      </c>
      <c r="EG35" t="s">
        <v>77</v>
      </c>
      <c r="EH35" t="s">
        <v>77</v>
      </c>
      <c r="EI35" t="s">
        <v>77</v>
      </c>
      <c r="EJ35" t="s">
        <v>77</v>
      </c>
      <c r="EK35" t="s">
        <v>77</v>
      </c>
      <c r="EL35" t="s">
        <v>77</v>
      </c>
      <c r="EM35" s="308" t="s">
        <v>221</v>
      </c>
      <c r="EN35" t="s">
        <v>86</v>
      </c>
      <c r="EO35" t="s">
        <v>77</v>
      </c>
      <c r="EP35" t="s">
        <v>77</v>
      </c>
      <c r="EQ35" t="s">
        <v>77</v>
      </c>
      <c r="ER35" t="s">
        <v>77</v>
      </c>
      <c r="ES35" t="s">
        <v>77</v>
      </c>
      <c r="ET35" t="s">
        <v>77</v>
      </c>
      <c r="EU35" t="s">
        <v>77</v>
      </c>
      <c r="EW35" t="s">
        <v>77</v>
      </c>
      <c r="EX35" s="308" t="s">
        <v>221</v>
      </c>
      <c r="EY35" t="s">
        <v>77</v>
      </c>
      <c r="EZ35" t="s">
        <v>77</v>
      </c>
      <c r="FA35" t="s">
        <v>77</v>
      </c>
      <c r="FB35" t="s">
        <v>77</v>
      </c>
      <c r="FC35" t="s">
        <v>77</v>
      </c>
      <c r="FD35" t="s">
        <v>77</v>
      </c>
      <c r="FE35" t="s">
        <v>77</v>
      </c>
      <c r="FF35" t="s">
        <v>77</v>
      </c>
      <c r="FG35" t="s">
        <v>77</v>
      </c>
      <c r="FH35" t="s">
        <v>77</v>
      </c>
      <c r="FI35" t="s">
        <v>77</v>
      </c>
      <c r="FJ35" t="s">
        <v>77</v>
      </c>
      <c r="FK35" t="s">
        <v>77</v>
      </c>
      <c r="FL35" t="s">
        <v>77</v>
      </c>
      <c r="FM35" t="s">
        <v>77</v>
      </c>
      <c r="FN35" t="s">
        <v>77</v>
      </c>
      <c r="FO35" t="s">
        <v>77</v>
      </c>
      <c r="FP35" t="s">
        <v>77</v>
      </c>
      <c r="FQ35" t="s">
        <v>77</v>
      </c>
      <c r="FR35" t="s">
        <v>77</v>
      </c>
      <c r="FS35" t="s">
        <v>77</v>
      </c>
      <c r="FT35" t="s">
        <v>77</v>
      </c>
      <c r="FU35" t="s">
        <v>77</v>
      </c>
      <c r="FV35" t="s">
        <v>77</v>
      </c>
      <c r="FW35" t="s">
        <v>77</v>
      </c>
      <c r="FX35" t="s">
        <v>77</v>
      </c>
      <c r="FY35" t="s">
        <v>88</v>
      </c>
      <c r="FZ35" t="s">
        <v>90</v>
      </c>
      <c r="GA35" t="s">
        <v>112</v>
      </c>
      <c r="GB35" t="s">
        <v>77</v>
      </c>
      <c r="GC35" t="s">
        <v>113</v>
      </c>
      <c r="GD35" t="s">
        <v>114</v>
      </c>
      <c r="GE35" t="s">
        <v>114</v>
      </c>
      <c r="GF35" t="s">
        <v>115</v>
      </c>
      <c r="GG35" t="s">
        <v>77</v>
      </c>
      <c r="GH35" t="s">
        <v>147</v>
      </c>
      <c r="GI35" t="s">
        <v>96</v>
      </c>
      <c r="GJ35" t="s">
        <v>97</v>
      </c>
      <c r="GK35" t="s">
        <v>672</v>
      </c>
      <c r="GL35" t="s">
        <v>77</v>
      </c>
      <c r="GM35" t="s">
        <v>77</v>
      </c>
      <c r="GN35" t="s">
        <v>77</v>
      </c>
      <c r="GO35" t="s">
        <v>77</v>
      </c>
      <c r="GP35" t="s">
        <v>77</v>
      </c>
      <c r="GQ35">
        <v>7</v>
      </c>
      <c r="GR35">
        <v>1.4</v>
      </c>
      <c r="GS35" t="s">
        <v>77</v>
      </c>
      <c r="GT35" t="s">
        <v>98</v>
      </c>
      <c r="GU35" t="s">
        <v>100</v>
      </c>
      <c r="GV35" t="s">
        <v>116</v>
      </c>
      <c r="GW35" t="s">
        <v>88</v>
      </c>
      <c r="GX35" t="s">
        <v>183</v>
      </c>
      <c r="GY35">
        <v>0</v>
      </c>
      <c r="GZ35">
        <v>0</v>
      </c>
      <c r="HA35">
        <v>0</v>
      </c>
      <c r="HB35">
        <v>1</v>
      </c>
      <c r="HC35">
        <v>0</v>
      </c>
      <c r="HD35">
        <v>0</v>
      </c>
      <c r="HE35">
        <v>0</v>
      </c>
      <c r="HF35">
        <v>0</v>
      </c>
      <c r="HG35">
        <v>0</v>
      </c>
      <c r="HH35">
        <v>0</v>
      </c>
      <c r="HI35">
        <v>0</v>
      </c>
      <c r="HJ35" t="s">
        <v>77</v>
      </c>
      <c r="HK35" t="s">
        <v>100</v>
      </c>
      <c r="HL35" t="s">
        <v>77</v>
      </c>
      <c r="HM35" t="s">
        <v>77</v>
      </c>
      <c r="HN35" t="s">
        <v>77</v>
      </c>
      <c r="HO35" t="s">
        <v>77</v>
      </c>
      <c r="HP35" t="s">
        <v>77</v>
      </c>
      <c r="HQ35" t="s">
        <v>77</v>
      </c>
      <c r="HR35" t="s">
        <v>77</v>
      </c>
      <c r="HS35" t="s">
        <v>77</v>
      </c>
      <c r="HT35" t="s">
        <v>77</v>
      </c>
      <c r="HU35" t="s">
        <v>77</v>
      </c>
      <c r="HV35" t="s">
        <v>77</v>
      </c>
      <c r="HW35" t="s">
        <v>77</v>
      </c>
      <c r="HX35" t="s">
        <v>77</v>
      </c>
      <c r="HZ35" t="s">
        <v>221</v>
      </c>
      <c r="IA35" s="376">
        <v>5</v>
      </c>
      <c r="IB35" t="s">
        <v>609</v>
      </c>
      <c r="IC35">
        <v>0</v>
      </c>
      <c r="ID35">
        <v>1</v>
      </c>
      <c r="IE35">
        <v>1</v>
      </c>
      <c r="IF35">
        <v>0</v>
      </c>
      <c r="IG35">
        <v>0</v>
      </c>
      <c r="IH35">
        <v>1</v>
      </c>
      <c r="II35">
        <v>0</v>
      </c>
      <c r="IJ35">
        <v>1</v>
      </c>
      <c r="IK35">
        <v>0</v>
      </c>
      <c r="IL35">
        <v>0</v>
      </c>
      <c r="IM35" t="s">
        <v>77</v>
      </c>
      <c r="IN35">
        <v>8</v>
      </c>
      <c r="IO35">
        <v>2</v>
      </c>
      <c r="IP35" t="s">
        <v>77</v>
      </c>
      <c r="IQ35" t="s">
        <v>77</v>
      </c>
      <c r="IR35">
        <v>2</v>
      </c>
      <c r="IS35" t="s">
        <v>77</v>
      </c>
      <c r="IT35">
        <v>1</v>
      </c>
      <c r="IU35" t="s">
        <v>868</v>
      </c>
      <c r="IV35">
        <v>0</v>
      </c>
      <c r="IW35">
        <v>1</v>
      </c>
      <c r="IX35">
        <v>0</v>
      </c>
      <c r="IY35">
        <v>1</v>
      </c>
      <c r="IZ35">
        <v>1</v>
      </c>
      <c r="JA35">
        <v>1</v>
      </c>
      <c r="JB35">
        <v>0</v>
      </c>
      <c r="JC35">
        <v>0</v>
      </c>
      <c r="JD35">
        <v>0</v>
      </c>
      <c r="JE35">
        <v>0</v>
      </c>
      <c r="JF35" t="s">
        <v>77</v>
      </c>
      <c r="JG35">
        <v>10</v>
      </c>
      <c r="JH35" t="s">
        <v>77</v>
      </c>
      <c r="JI35">
        <v>5</v>
      </c>
      <c r="JJ35">
        <v>1</v>
      </c>
      <c r="JK35">
        <v>4</v>
      </c>
      <c r="JL35" t="s">
        <v>77</v>
      </c>
      <c r="JM35" t="s">
        <v>77</v>
      </c>
      <c r="JN35" t="s">
        <v>599</v>
      </c>
      <c r="JO35">
        <v>0</v>
      </c>
      <c r="JP35">
        <v>0</v>
      </c>
      <c r="JQ35">
        <v>0</v>
      </c>
      <c r="JR35">
        <v>0</v>
      </c>
      <c r="JS35">
        <v>0</v>
      </c>
      <c r="JT35">
        <v>0</v>
      </c>
      <c r="JU35">
        <v>1</v>
      </c>
      <c r="JV35">
        <v>0</v>
      </c>
      <c r="JW35">
        <v>0</v>
      </c>
      <c r="JX35">
        <v>0</v>
      </c>
      <c r="JY35">
        <v>0</v>
      </c>
      <c r="JZ35">
        <v>0</v>
      </c>
      <c r="KA35">
        <v>0</v>
      </c>
      <c r="KB35" t="s">
        <v>77</v>
      </c>
      <c r="KC35" t="s">
        <v>77</v>
      </c>
      <c r="KD35" t="s">
        <v>77</v>
      </c>
      <c r="KE35" t="s">
        <v>77</v>
      </c>
      <c r="KF35" t="s">
        <v>77</v>
      </c>
      <c r="KG35" t="s">
        <v>77</v>
      </c>
      <c r="KH35">
        <v>2</v>
      </c>
      <c r="KI35" t="s">
        <v>77</v>
      </c>
      <c r="KJ35" t="s">
        <v>77</v>
      </c>
      <c r="KK35" t="s">
        <v>77</v>
      </c>
      <c r="KL35" t="s">
        <v>77</v>
      </c>
      <c r="KM35" t="s">
        <v>869</v>
      </c>
      <c r="KN35">
        <v>0</v>
      </c>
      <c r="KO35">
        <v>1</v>
      </c>
      <c r="KP35">
        <v>0</v>
      </c>
      <c r="KQ35">
        <v>0</v>
      </c>
      <c r="KR35">
        <v>1</v>
      </c>
      <c r="KS35">
        <v>1</v>
      </c>
      <c r="KT35">
        <v>0</v>
      </c>
      <c r="KU35">
        <v>0</v>
      </c>
      <c r="KV35">
        <v>0</v>
      </c>
      <c r="KW35">
        <v>0</v>
      </c>
      <c r="KX35">
        <v>0</v>
      </c>
      <c r="KY35" t="s">
        <v>77</v>
      </c>
      <c r="KZ35">
        <v>2</v>
      </c>
      <c r="LA35" t="s">
        <v>77</v>
      </c>
      <c r="LB35" t="s">
        <v>77</v>
      </c>
      <c r="LC35">
        <v>6</v>
      </c>
      <c r="LD35">
        <v>6</v>
      </c>
      <c r="LE35" t="s">
        <v>77</v>
      </c>
      <c r="LF35" t="s">
        <v>77</v>
      </c>
      <c r="LG35" t="s">
        <v>77</v>
      </c>
      <c r="LH35" t="s">
        <v>870</v>
      </c>
      <c r="LI35">
        <v>0</v>
      </c>
      <c r="LJ35">
        <v>0</v>
      </c>
      <c r="LK35">
        <v>0</v>
      </c>
      <c r="LL35">
        <v>0</v>
      </c>
      <c r="LM35">
        <v>1</v>
      </c>
      <c r="LN35">
        <v>1</v>
      </c>
      <c r="LO35">
        <v>0</v>
      </c>
      <c r="LP35">
        <v>0</v>
      </c>
      <c r="LQ35">
        <v>0</v>
      </c>
      <c r="LR35" t="s">
        <v>77</v>
      </c>
      <c r="LS35" t="s">
        <v>449</v>
      </c>
      <c r="LT35">
        <v>0</v>
      </c>
      <c r="LU35">
        <v>0</v>
      </c>
      <c r="LV35">
        <v>0</v>
      </c>
      <c r="LW35">
        <v>0</v>
      </c>
      <c r="LX35">
        <v>0</v>
      </c>
      <c r="LY35">
        <v>1</v>
      </c>
      <c r="LZ35" t="s">
        <v>77</v>
      </c>
      <c r="MA35" t="s">
        <v>77</v>
      </c>
      <c r="MB35" t="s">
        <v>77</v>
      </c>
      <c r="MC35" t="s">
        <v>77</v>
      </c>
      <c r="MD35" t="s">
        <v>871</v>
      </c>
      <c r="ME35">
        <v>1</v>
      </c>
      <c r="MF35">
        <v>1</v>
      </c>
      <c r="MG35">
        <v>1</v>
      </c>
      <c r="MH35">
        <v>1</v>
      </c>
      <c r="MI35">
        <v>1</v>
      </c>
      <c r="MJ35">
        <v>1</v>
      </c>
      <c r="MK35">
        <v>1</v>
      </c>
      <c r="ML35">
        <v>0</v>
      </c>
      <c r="MM35">
        <v>0</v>
      </c>
      <c r="MN35" t="s">
        <v>680</v>
      </c>
      <c r="MO35">
        <v>1</v>
      </c>
      <c r="MP35">
        <v>0</v>
      </c>
      <c r="MQ35">
        <v>0</v>
      </c>
      <c r="MR35">
        <v>0</v>
      </c>
      <c r="MS35">
        <v>0</v>
      </c>
      <c r="MT35">
        <v>0</v>
      </c>
      <c r="MU35">
        <v>0</v>
      </c>
      <c r="MV35">
        <v>0</v>
      </c>
      <c r="MW35">
        <v>0</v>
      </c>
      <c r="MX35" t="s">
        <v>681</v>
      </c>
      <c r="MY35">
        <v>0</v>
      </c>
      <c r="MZ35">
        <v>1</v>
      </c>
      <c r="NA35">
        <v>0</v>
      </c>
      <c r="NB35">
        <v>0</v>
      </c>
      <c r="NC35">
        <v>0</v>
      </c>
      <c r="ND35">
        <v>0</v>
      </c>
      <c r="NE35">
        <v>0</v>
      </c>
      <c r="NF35">
        <v>0</v>
      </c>
      <c r="NG35">
        <v>0</v>
      </c>
      <c r="NH35" t="s">
        <v>620</v>
      </c>
      <c r="NI35">
        <v>0</v>
      </c>
      <c r="NJ35">
        <v>0</v>
      </c>
      <c r="NK35">
        <v>1</v>
      </c>
      <c r="NL35">
        <v>0</v>
      </c>
      <c r="NM35">
        <v>0</v>
      </c>
      <c r="NN35">
        <v>0</v>
      </c>
      <c r="NO35">
        <v>0</v>
      </c>
      <c r="NP35">
        <v>0</v>
      </c>
      <c r="NQ35">
        <v>0</v>
      </c>
      <c r="NR35" t="s">
        <v>682</v>
      </c>
      <c r="NS35">
        <v>0</v>
      </c>
      <c r="NT35">
        <v>0</v>
      </c>
      <c r="NU35">
        <v>0</v>
      </c>
      <c r="NV35">
        <v>1</v>
      </c>
      <c r="NW35">
        <v>0</v>
      </c>
      <c r="NX35">
        <v>0</v>
      </c>
      <c r="NY35">
        <v>0</v>
      </c>
      <c r="NZ35">
        <v>0</v>
      </c>
      <c r="OA35">
        <v>0</v>
      </c>
      <c r="OB35" t="s">
        <v>683</v>
      </c>
      <c r="OC35">
        <v>0</v>
      </c>
      <c r="OD35">
        <v>0</v>
      </c>
      <c r="OE35">
        <v>0</v>
      </c>
      <c r="OF35">
        <v>0</v>
      </c>
      <c r="OG35">
        <v>1</v>
      </c>
      <c r="OH35">
        <v>0</v>
      </c>
      <c r="OI35">
        <v>0</v>
      </c>
      <c r="OJ35">
        <v>0</v>
      </c>
      <c r="OK35">
        <v>0</v>
      </c>
      <c r="OL35" t="s">
        <v>684</v>
      </c>
      <c r="OM35">
        <v>0</v>
      </c>
      <c r="ON35">
        <v>0</v>
      </c>
      <c r="OO35">
        <v>0</v>
      </c>
      <c r="OP35">
        <v>0</v>
      </c>
      <c r="OQ35">
        <v>0</v>
      </c>
      <c r="OR35">
        <v>1</v>
      </c>
      <c r="OS35">
        <v>0</v>
      </c>
      <c r="OT35">
        <v>0</v>
      </c>
      <c r="OU35">
        <v>0</v>
      </c>
      <c r="OV35" t="s">
        <v>685</v>
      </c>
      <c r="OW35">
        <v>0</v>
      </c>
      <c r="OX35">
        <v>0</v>
      </c>
      <c r="OY35">
        <v>0</v>
      </c>
      <c r="OZ35">
        <v>0</v>
      </c>
      <c r="PA35">
        <v>0</v>
      </c>
      <c r="PB35">
        <v>0</v>
      </c>
      <c r="PC35">
        <v>1</v>
      </c>
      <c r="PD35">
        <v>0</v>
      </c>
      <c r="PE35">
        <v>0</v>
      </c>
      <c r="PF35" t="s">
        <v>872</v>
      </c>
      <c r="PG35">
        <v>1</v>
      </c>
      <c r="PH35">
        <v>1</v>
      </c>
      <c r="PI35">
        <v>1</v>
      </c>
      <c r="PJ35">
        <v>1</v>
      </c>
      <c r="PK35">
        <v>0</v>
      </c>
      <c r="PL35">
        <v>0</v>
      </c>
      <c r="PM35" t="s">
        <v>686</v>
      </c>
      <c r="PN35">
        <v>1</v>
      </c>
      <c r="PO35">
        <v>0</v>
      </c>
      <c r="PP35">
        <v>0</v>
      </c>
      <c r="PQ35">
        <v>0</v>
      </c>
      <c r="PR35">
        <v>0</v>
      </c>
      <c r="PS35">
        <v>0</v>
      </c>
      <c r="PT35" t="s">
        <v>873</v>
      </c>
      <c r="PU35">
        <v>0</v>
      </c>
      <c r="PV35">
        <v>0</v>
      </c>
      <c r="PW35">
        <v>1</v>
      </c>
      <c r="PX35">
        <v>0</v>
      </c>
      <c r="PY35">
        <v>0</v>
      </c>
      <c r="PZ35">
        <v>0</v>
      </c>
      <c r="QA35" t="s">
        <v>874</v>
      </c>
      <c r="QB35">
        <v>0</v>
      </c>
      <c r="QC35">
        <v>1</v>
      </c>
      <c r="QD35">
        <v>0</v>
      </c>
      <c r="QE35">
        <v>1</v>
      </c>
      <c r="QF35">
        <v>0</v>
      </c>
      <c r="QG35">
        <v>0</v>
      </c>
      <c r="QH35">
        <v>0</v>
      </c>
      <c r="QI35">
        <v>0</v>
      </c>
      <c r="QJ35">
        <v>0</v>
      </c>
      <c r="QK35">
        <v>0</v>
      </c>
      <c r="QL35">
        <v>0</v>
      </c>
      <c r="QM35" t="s">
        <v>77</v>
      </c>
      <c r="QN35" t="s">
        <v>77</v>
      </c>
      <c r="QO35">
        <v>237463602</v>
      </c>
      <c r="QQ35">
        <v>44530.798981481479</v>
      </c>
      <c r="QR35" t="s">
        <v>77</v>
      </c>
      <c r="QS35" t="s">
        <v>77</v>
      </c>
      <c r="QT35" t="s">
        <v>101</v>
      </c>
      <c r="QU35" t="s">
        <v>102</v>
      </c>
      <c r="QV35" t="s">
        <v>77</v>
      </c>
      <c r="QW35">
        <v>34</v>
      </c>
      <c r="QX35" s="375" t="str">
        <f t="shared" si="8"/>
        <v/>
      </c>
      <c r="QY35" s="375">
        <f t="shared" si="1"/>
        <v>20.8</v>
      </c>
      <c r="QZ35" s="375">
        <f t="shared" si="2"/>
        <v>4.5999999999999996</v>
      </c>
      <c r="RA35" s="375" t="str">
        <f t="shared" si="3"/>
        <v/>
      </c>
      <c r="RB35" s="375" t="str">
        <f t="shared" si="4"/>
        <v/>
      </c>
      <c r="RC35" s="375">
        <f t="shared" si="5"/>
        <v>4.8</v>
      </c>
      <c r="RD35" s="375" t="str">
        <f t="shared" si="6"/>
        <v/>
      </c>
      <c r="RE35" s="313">
        <f t="shared" si="7"/>
        <v>1</v>
      </c>
      <c r="RF35" t="s">
        <v>221</v>
      </c>
    </row>
    <row r="36" spans="1:474">
      <c r="A36" t="s">
        <v>875</v>
      </c>
      <c r="B36" s="272">
        <v>44527</v>
      </c>
      <c r="C36" t="s">
        <v>219</v>
      </c>
      <c r="D36" t="s">
        <v>245</v>
      </c>
      <c r="E36" t="s">
        <v>221</v>
      </c>
      <c r="F36" t="s">
        <v>238</v>
      </c>
      <c r="G36" t="s">
        <v>238</v>
      </c>
      <c r="H36" t="s">
        <v>239</v>
      </c>
      <c r="I36" t="s">
        <v>239</v>
      </c>
      <c r="J36" t="s">
        <v>240</v>
      </c>
      <c r="K36" t="s">
        <v>77</v>
      </c>
      <c r="L36" t="s">
        <v>241</v>
      </c>
      <c r="M36" t="s">
        <v>241</v>
      </c>
      <c r="N36" t="s">
        <v>241</v>
      </c>
      <c r="O36" t="s">
        <v>86</v>
      </c>
      <c r="P36" t="s">
        <v>87</v>
      </c>
      <c r="Q36" t="s">
        <v>110</v>
      </c>
      <c r="R36" t="s">
        <v>77</v>
      </c>
      <c r="S36" s="239" t="s">
        <v>77</v>
      </c>
      <c r="T36" s="239" t="s">
        <v>77</v>
      </c>
      <c r="U36" s="239" t="s">
        <v>77</v>
      </c>
      <c r="V36" s="239" t="s">
        <v>77</v>
      </c>
      <c r="W36" s="239" t="s">
        <v>77</v>
      </c>
      <c r="X36" t="s">
        <v>77</v>
      </c>
      <c r="Y36" t="s">
        <v>77</v>
      </c>
      <c r="Z36" t="s">
        <v>77</v>
      </c>
      <c r="AA36" t="s">
        <v>77</v>
      </c>
      <c r="AB36" t="s">
        <v>77</v>
      </c>
      <c r="AC36" t="s">
        <v>77</v>
      </c>
      <c r="AD36" t="s">
        <v>77</v>
      </c>
      <c r="AE36" t="s">
        <v>77</v>
      </c>
      <c r="AF36" t="s">
        <v>77</v>
      </c>
      <c r="AG36" t="s">
        <v>77</v>
      </c>
      <c r="AH36" t="s">
        <v>77</v>
      </c>
      <c r="AI36" t="s">
        <v>77</v>
      </c>
      <c r="AJ36" t="s">
        <v>77</v>
      </c>
      <c r="AK36" t="s">
        <v>77</v>
      </c>
      <c r="AL36" t="s">
        <v>77</v>
      </c>
      <c r="AM36" t="s">
        <v>77</v>
      </c>
      <c r="AN36" t="s">
        <v>77</v>
      </c>
      <c r="AO36" t="s">
        <v>77</v>
      </c>
      <c r="AP36" t="s">
        <v>77</v>
      </c>
      <c r="AQ36" t="s">
        <v>77</v>
      </c>
      <c r="AR36" t="s">
        <v>77</v>
      </c>
      <c r="AS36" t="s">
        <v>77</v>
      </c>
      <c r="AT36" t="s">
        <v>77</v>
      </c>
      <c r="AU36" t="s">
        <v>77</v>
      </c>
      <c r="AV36" t="s">
        <v>77</v>
      </c>
      <c r="AW36" t="s">
        <v>77</v>
      </c>
      <c r="AX36" t="s">
        <v>77</v>
      </c>
      <c r="AY36" t="s">
        <v>77</v>
      </c>
      <c r="AZ36" t="s">
        <v>77</v>
      </c>
      <c r="BA36" t="s">
        <v>77</v>
      </c>
      <c r="BB36" t="s">
        <v>77</v>
      </c>
      <c r="BC36" t="s">
        <v>77</v>
      </c>
      <c r="BD36" t="s">
        <v>77</v>
      </c>
      <c r="BE36" t="s">
        <v>77</v>
      </c>
      <c r="BF36" t="s">
        <v>77</v>
      </c>
      <c r="BG36" t="s">
        <v>77</v>
      </c>
      <c r="BH36" t="s">
        <v>77</v>
      </c>
      <c r="BI36" t="s">
        <v>77</v>
      </c>
      <c r="BJ36" t="s">
        <v>77</v>
      </c>
      <c r="BK36" t="s">
        <v>77</v>
      </c>
      <c r="BL36" t="s">
        <v>77</v>
      </c>
      <c r="BN36" t="s">
        <v>77</v>
      </c>
      <c r="BO36" t="s">
        <v>77</v>
      </c>
      <c r="BP36" t="s">
        <v>77</v>
      </c>
      <c r="BQ36" t="s">
        <v>77</v>
      </c>
      <c r="BR36" t="s">
        <v>77</v>
      </c>
      <c r="BS36" t="s">
        <v>77</v>
      </c>
      <c r="BT36" t="s">
        <v>77</v>
      </c>
      <c r="BU36" t="s">
        <v>77</v>
      </c>
      <c r="BV36" t="s">
        <v>77</v>
      </c>
      <c r="BW36" t="s">
        <v>77</v>
      </c>
      <c r="BX36" t="s">
        <v>77</v>
      </c>
      <c r="BY36" t="s">
        <v>77</v>
      </c>
      <c r="BZ36" t="s">
        <v>77</v>
      </c>
      <c r="CA36" t="s">
        <v>77</v>
      </c>
      <c r="CB36" t="s">
        <v>77</v>
      </c>
      <c r="CC36" t="s">
        <v>77</v>
      </c>
      <c r="CD36" t="s">
        <v>77</v>
      </c>
      <c r="CE36" t="s">
        <v>77</v>
      </c>
      <c r="CF36" t="s">
        <v>77</v>
      </c>
      <c r="CG36" t="s">
        <v>77</v>
      </c>
      <c r="CH36" t="s">
        <v>77</v>
      </c>
      <c r="CI36" t="s">
        <v>77</v>
      </c>
      <c r="CJ36" t="s">
        <v>77</v>
      </c>
      <c r="CK36" t="s">
        <v>77</v>
      </c>
      <c r="CL36" t="s">
        <v>77</v>
      </c>
      <c r="CM36" t="s">
        <v>77</v>
      </c>
      <c r="CN36" t="s">
        <v>77</v>
      </c>
      <c r="CO36" t="s">
        <v>77</v>
      </c>
      <c r="CP36" t="s">
        <v>77</v>
      </c>
      <c r="CQ36" t="s">
        <v>77</v>
      </c>
      <c r="CR36" t="s">
        <v>77</v>
      </c>
      <c r="CS36" t="s">
        <v>77</v>
      </c>
      <c r="CT36" t="s">
        <v>77</v>
      </c>
      <c r="CU36" t="s">
        <v>77</v>
      </c>
      <c r="CV36" t="s">
        <v>77</v>
      </c>
      <c r="CW36" t="s">
        <v>77</v>
      </c>
      <c r="CX36" t="s">
        <v>77</v>
      </c>
      <c r="CY36" t="s">
        <v>77</v>
      </c>
      <c r="CZ36" s="308" t="s">
        <v>221</v>
      </c>
      <c r="DA36" t="s">
        <v>86</v>
      </c>
      <c r="DB36" t="s">
        <v>77</v>
      </c>
      <c r="DC36" t="s">
        <v>77</v>
      </c>
      <c r="DD36" t="s">
        <v>77</v>
      </c>
      <c r="DE36" t="s">
        <v>77</v>
      </c>
      <c r="DF36" t="s">
        <v>77</v>
      </c>
      <c r="DG36" t="s">
        <v>77</v>
      </c>
      <c r="DH36" t="s">
        <v>77</v>
      </c>
      <c r="DK36" t="s">
        <v>77</v>
      </c>
      <c r="DL36" t="s">
        <v>77</v>
      </c>
      <c r="DM36" t="s">
        <v>77</v>
      </c>
      <c r="DN36" t="s">
        <v>77</v>
      </c>
      <c r="DO36" t="s">
        <v>77</v>
      </c>
      <c r="DP36" t="s">
        <v>77</v>
      </c>
      <c r="DQ36" t="s">
        <v>77</v>
      </c>
      <c r="DR36" t="s">
        <v>77</v>
      </c>
      <c r="DS36" t="s">
        <v>77</v>
      </c>
      <c r="DT36" t="s">
        <v>77</v>
      </c>
      <c r="DU36" t="s">
        <v>77</v>
      </c>
      <c r="DV36" t="s">
        <v>77</v>
      </c>
      <c r="DW36" t="s">
        <v>77</v>
      </c>
      <c r="DX36" t="s">
        <v>77</v>
      </c>
      <c r="DY36" t="s">
        <v>77</v>
      </c>
      <c r="DZ36" t="s">
        <v>77</v>
      </c>
      <c r="EA36" t="s">
        <v>77</v>
      </c>
      <c r="EB36" t="s">
        <v>77</v>
      </c>
      <c r="EC36" t="s">
        <v>77</v>
      </c>
      <c r="ED36" t="s">
        <v>77</v>
      </c>
      <c r="EE36" t="s">
        <v>77</v>
      </c>
      <c r="EF36" t="s">
        <v>77</v>
      </c>
      <c r="EG36" t="s">
        <v>77</v>
      </c>
      <c r="EH36" t="s">
        <v>77</v>
      </c>
      <c r="EI36" t="s">
        <v>77</v>
      </c>
      <c r="EJ36" t="s">
        <v>77</v>
      </c>
      <c r="EK36" t="s">
        <v>77</v>
      </c>
      <c r="EL36" t="s">
        <v>77</v>
      </c>
      <c r="EM36" s="308" t="s">
        <v>221</v>
      </c>
      <c r="EN36" t="s">
        <v>86</v>
      </c>
      <c r="EO36" t="s">
        <v>77</v>
      </c>
      <c r="EP36" t="s">
        <v>77</v>
      </c>
      <c r="EQ36" t="s">
        <v>77</v>
      </c>
      <c r="ER36" t="s">
        <v>77</v>
      </c>
      <c r="ES36" t="s">
        <v>77</v>
      </c>
      <c r="ET36" t="s">
        <v>77</v>
      </c>
      <c r="EU36" t="s">
        <v>77</v>
      </c>
      <c r="EW36" t="s">
        <v>77</v>
      </c>
      <c r="EX36" s="308" t="s">
        <v>221</v>
      </c>
      <c r="EY36" t="s">
        <v>77</v>
      </c>
      <c r="EZ36" t="s">
        <v>77</v>
      </c>
      <c r="FA36" t="s">
        <v>77</v>
      </c>
      <c r="FB36" t="s">
        <v>77</v>
      </c>
      <c r="FC36" t="s">
        <v>77</v>
      </c>
      <c r="FD36" t="s">
        <v>77</v>
      </c>
      <c r="FE36" t="s">
        <v>77</v>
      </c>
      <c r="FF36" t="s">
        <v>77</v>
      </c>
      <c r="FG36" t="s">
        <v>77</v>
      </c>
      <c r="FH36" t="s">
        <v>77</v>
      </c>
      <c r="FI36" t="s">
        <v>77</v>
      </c>
      <c r="FJ36" t="s">
        <v>77</v>
      </c>
      <c r="FK36" t="s">
        <v>77</v>
      </c>
      <c r="FL36" t="s">
        <v>77</v>
      </c>
      <c r="FM36" t="s">
        <v>77</v>
      </c>
      <c r="FN36" t="s">
        <v>77</v>
      </c>
      <c r="FO36" t="s">
        <v>77</v>
      </c>
      <c r="FP36" t="s">
        <v>77</v>
      </c>
      <c r="FQ36" t="s">
        <v>77</v>
      </c>
      <c r="FR36" t="s">
        <v>77</v>
      </c>
      <c r="FS36" t="s">
        <v>77</v>
      </c>
      <c r="FT36" t="s">
        <v>77</v>
      </c>
      <c r="FU36" t="s">
        <v>77</v>
      </c>
      <c r="FV36" t="s">
        <v>77</v>
      </c>
      <c r="FW36" t="s">
        <v>77</v>
      </c>
      <c r="FX36" t="s">
        <v>77</v>
      </c>
      <c r="FY36" t="s">
        <v>88</v>
      </c>
      <c r="FZ36" t="s">
        <v>158</v>
      </c>
      <c r="GA36" t="s">
        <v>77</v>
      </c>
      <c r="GB36" t="s">
        <v>77</v>
      </c>
      <c r="GC36" t="s">
        <v>77</v>
      </c>
      <c r="GD36" t="s">
        <v>77</v>
      </c>
      <c r="GE36" t="s">
        <v>77</v>
      </c>
      <c r="GF36" t="s">
        <v>77</v>
      </c>
      <c r="GG36" t="s">
        <v>77</v>
      </c>
      <c r="GH36" t="s">
        <v>77</v>
      </c>
      <c r="GI36" t="s">
        <v>77</v>
      </c>
      <c r="GJ36" t="s">
        <v>77</v>
      </c>
      <c r="GK36" t="s">
        <v>77</v>
      </c>
      <c r="GL36" t="s">
        <v>77</v>
      </c>
      <c r="GM36" t="s">
        <v>77</v>
      </c>
      <c r="GN36" t="s">
        <v>77</v>
      </c>
      <c r="GO36" t="s">
        <v>77</v>
      </c>
      <c r="GP36" t="s">
        <v>77</v>
      </c>
      <c r="GQ36" t="s">
        <v>77</v>
      </c>
      <c r="GR36" t="s">
        <v>77</v>
      </c>
      <c r="GS36" t="s">
        <v>77</v>
      </c>
      <c r="GT36" t="s">
        <v>77</v>
      </c>
      <c r="GU36" t="s">
        <v>77</v>
      </c>
      <c r="GV36" t="s">
        <v>77</v>
      </c>
      <c r="GW36" t="s">
        <v>77</v>
      </c>
      <c r="GX36" t="s">
        <v>77</v>
      </c>
      <c r="GY36" t="s">
        <v>77</v>
      </c>
      <c r="GZ36" t="s">
        <v>77</v>
      </c>
      <c r="HA36" t="s">
        <v>77</v>
      </c>
      <c r="HB36" t="s">
        <v>77</v>
      </c>
      <c r="HC36" t="s">
        <v>77</v>
      </c>
      <c r="HD36" t="s">
        <v>77</v>
      </c>
      <c r="HE36" t="s">
        <v>77</v>
      </c>
      <c r="HF36" t="s">
        <v>77</v>
      </c>
      <c r="HG36" t="s">
        <v>77</v>
      </c>
      <c r="HH36" t="s">
        <v>77</v>
      </c>
      <c r="HI36" t="s">
        <v>77</v>
      </c>
      <c r="HJ36" t="s">
        <v>77</v>
      </c>
      <c r="HK36" t="s">
        <v>88</v>
      </c>
      <c r="HL36" t="s">
        <v>118</v>
      </c>
      <c r="HM36">
        <v>0</v>
      </c>
      <c r="HN36">
        <v>1</v>
      </c>
      <c r="HO36">
        <v>0</v>
      </c>
      <c r="HP36" t="s">
        <v>77</v>
      </c>
      <c r="HQ36" t="s">
        <v>133</v>
      </c>
      <c r="HR36">
        <v>1</v>
      </c>
      <c r="HS36">
        <v>0</v>
      </c>
      <c r="HT36">
        <v>0</v>
      </c>
      <c r="HU36">
        <v>0</v>
      </c>
      <c r="HV36">
        <v>0</v>
      </c>
      <c r="HW36">
        <v>0</v>
      </c>
      <c r="HX36" t="s">
        <v>77</v>
      </c>
      <c r="HZ36" t="s">
        <v>221</v>
      </c>
      <c r="IA36" s="376">
        <v>4</v>
      </c>
      <c r="IB36" t="s">
        <v>876</v>
      </c>
      <c r="IC36">
        <v>0</v>
      </c>
      <c r="ID36">
        <v>1</v>
      </c>
      <c r="IE36">
        <v>1</v>
      </c>
      <c r="IF36">
        <v>0</v>
      </c>
      <c r="IG36">
        <v>1</v>
      </c>
      <c r="IH36">
        <v>1</v>
      </c>
      <c r="II36">
        <v>0</v>
      </c>
      <c r="IJ36">
        <v>1</v>
      </c>
      <c r="IK36">
        <v>0</v>
      </c>
      <c r="IL36">
        <v>0</v>
      </c>
      <c r="IM36" t="s">
        <v>77</v>
      </c>
      <c r="IN36">
        <v>4</v>
      </c>
      <c r="IO36">
        <v>2</v>
      </c>
      <c r="IP36" t="s">
        <v>77</v>
      </c>
      <c r="IQ36">
        <v>2</v>
      </c>
      <c r="IR36">
        <v>2</v>
      </c>
      <c r="IS36" t="s">
        <v>77</v>
      </c>
      <c r="IT36">
        <v>1</v>
      </c>
      <c r="IU36" t="s">
        <v>877</v>
      </c>
      <c r="IV36">
        <v>0</v>
      </c>
      <c r="IW36">
        <v>1</v>
      </c>
      <c r="IX36">
        <v>0</v>
      </c>
      <c r="IY36">
        <v>0</v>
      </c>
      <c r="IZ36">
        <v>1</v>
      </c>
      <c r="JA36">
        <v>1</v>
      </c>
      <c r="JB36">
        <v>0</v>
      </c>
      <c r="JC36">
        <v>0</v>
      </c>
      <c r="JD36">
        <v>0</v>
      </c>
      <c r="JE36">
        <v>0</v>
      </c>
      <c r="JF36" t="s">
        <v>77</v>
      </c>
      <c r="JG36">
        <v>4</v>
      </c>
      <c r="JH36" t="s">
        <v>77</v>
      </c>
      <c r="JI36" t="s">
        <v>77</v>
      </c>
      <c r="JJ36">
        <v>1</v>
      </c>
      <c r="JK36">
        <v>4</v>
      </c>
      <c r="JL36" t="s">
        <v>77</v>
      </c>
      <c r="JM36" t="s">
        <v>77</v>
      </c>
      <c r="JN36" t="s">
        <v>449</v>
      </c>
      <c r="JO36">
        <v>0</v>
      </c>
      <c r="JP36">
        <v>0</v>
      </c>
      <c r="JQ36">
        <v>0</v>
      </c>
      <c r="JR36">
        <v>0</v>
      </c>
      <c r="JS36">
        <v>0</v>
      </c>
      <c r="JT36">
        <v>0</v>
      </c>
      <c r="JU36">
        <v>0</v>
      </c>
      <c r="JV36">
        <v>0</v>
      </c>
      <c r="JW36">
        <v>0</v>
      </c>
      <c r="JX36">
        <v>0</v>
      </c>
      <c r="JY36">
        <v>0</v>
      </c>
      <c r="JZ36">
        <v>0</v>
      </c>
      <c r="KA36">
        <v>1</v>
      </c>
      <c r="KB36" t="s">
        <v>77</v>
      </c>
      <c r="KC36" t="s">
        <v>77</v>
      </c>
      <c r="KD36" t="s">
        <v>77</v>
      </c>
      <c r="KE36" t="s">
        <v>77</v>
      </c>
      <c r="KF36" t="s">
        <v>77</v>
      </c>
      <c r="KG36" t="s">
        <v>77</v>
      </c>
      <c r="KH36" t="s">
        <v>77</v>
      </c>
      <c r="KI36" t="s">
        <v>77</v>
      </c>
      <c r="KJ36" t="s">
        <v>77</v>
      </c>
      <c r="KK36" t="s">
        <v>77</v>
      </c>
      <c r="KL36" t="s">
        <v>77</v>
      </c>
      <c r="KM36" t="s">
        <v>878</v>
      </c>
      <c r="KN36">
        <v>0</v>
      </c>
      <c r="KO36">
        <v>0</v>
      </c>
      <c r="KP36">
        <v>0</v>
      </c>
      <c r="KQ36">
        <v>0</v>
      </c>
      <c r="KR36">
        <v>1</v>
      </c>
      <c r="KS36">
        <v>1</v>
      </c>
      <c r="KT36">
        <v>0</v>
      </c>
      <c r="KU36">
        <v>0</v>
      </c>
      <c r="KV36">
        <v>0</v>
      </c>
      <c r="KW36">
        <v>0</v>
      </c>
      <c r="KX36">
        <v>0</v>
      </c>
      <c r="KY36" t="s">
        <v>77</v>
      </c>
      <c r="KZ36" t="s">
        <v>77</v>
      </c>
      <c r="LA36" t="s">
        <v>77</v>
      </c>
      <c r="LB36" t="s">
        <v>77</v>
      </c>
      <c r="LC36">
        <v>4</v>
      </c>
      <c r="LD36">
        <v>4</v>
      </c>
      <c r="LE36" t="s">
        <v>77</v>
      </c>
      <c r="LF36" t="s">
        <v>77</v>
      </c>
      <c r="LG36" t="s">
        <v>77</v>
      </c>
      <c r="LH36" t="s">
        <v>879</v>
      </c>
      <c r="LI36">
        <v>0</v>
      </c>
      <c r="LJ36">
        <v>0</v>
      </c>
      <c r="LK36">
        <v>0</v>
      </c>
      <c r="LL36">
        <v>0</v>
      </c>
      <c r="LM36">
        <v>1</v>
      </c>
      <c r="LN36">
        <v>0</v>
      </c>
      <c r="LO36">
        <v>0</v>
      </c>
      <c r="LP36">
        <v>0</v>
      </c>
      <c r="LQ36">
        <v>0</v>
      </c>
      <c r="LR36" t="s">
        <v>77</v>
      </c>
      <c r="LS36" t="s">
        <v>449</v>
      </c>
      <c r="LT36">
        <v>0</v>
      </c>
      <c r="LU36">
        <v>0</v>
      </c>
      <c r="LV36">
        <v>0</v>
      </c>
      <c r="LW36">
        <v>0</v>
      </c>
      <c r="LX36">
        <v>0</v>
      </c>
      <c r="LY36">
        <v>1</v>
      </c>
      <c r="LZ36" t="s">
        <v>77</v>
      </c>
      <c r="MA36" t="s">
        <v>77</v>
      </c>
      <c r="MB36" t="s">
        <v>77</v>
      </c>
      <c r="MC36" t="s">
        <v>77</v>
      </c>
      <c r="MD36" t="s">
        <v>449</v>
      </c>
      <c r="ME36">
        <v>0</v>
      </c>
      <c r="MF36">
        <v>0</v>
      </c>
      <c r="MG36">
        <v>0</v>
      </c>
      <c r="MH36">
        <v>0</v>
      </c>
      <c r="MI36">
        <v>0</v>
      </c>
      <c r="MJ36">
        <v>0</v>
      </c>
      <c r="MK36">
        <v>0</v>
      </c>
      <c r="ML36">
        <v>0</v>
      </c>
      <c r="MM36">
        <v>1</v>
      </c>
      <c r="MN36" t="s">
        <v>77</v>
      </c>
      <c r="MO36" t="s">
        <v>77</v>
      </c>
      <c r="MP36" t="s">
        <v>77</v>
      </c>
      <c r="MQ36" t="s">
        <v>77</v>
      </c>
      <c r="MR36" t="s">
        <v>77</v>
      </c>
      <c r="MS36" t="s">
        <v>77</v>
      </c>
      <c r="MT36" t="s">
        <v>77</v>
      </c>
      <c r="MU36" t="s">
        <v>77</v>
      </c>
      <c r="MV36" t="s">
        <v>77</v>
      </c>
      <c r="MW36" t="s">
        <v>77</v>
      </c>
      <c r="MX36" t="s">
        <v>77</v>
      </c>
      <c r="MY36" t="s">
        <v>77</v>
      </c>
      <c r="MZ36" t="s">
        <v>77</v>
      </c>
      <c r="NA36" t="s">
        <v>77</v>
      </c>
      <c r="NB36" t="s">
        <v>77</v>
      </c>
      <c r="NC36" t="s">
        <v>77</v>
      </c>
      <c r="ND36" t="s">
        <v>77</v>
      </c>
      <c r="NE36" t="s">
        <v>77</v>
      </c>
      <c r="NF36" t="s">
        <v>77</v>
      </c>
      <c r="NG36" t="s">
        <v>77</v>
      </c>
      <c r="NH36" t="s">
        <v>77</v>
      </c>
      <c r="NI36" t="s">
        <v>77</v>
      </c>
      <c r="NJ36" t="s">
        <v>77</v>
      </c>
      <c r="NK36" t="s">
        <v>77</v>
      </c>
      <c r="NL36" t="s">
        <v>77</v>
      </c>
      <c r="NM36" t="s">
        <v>77</v>
      </c>
      <c r="NN36" t="s">
        <v>77</v>
      </c>
      <c r="NO36" t="s">
        <v>77</v>
      </c>
      <c r="NP36" t="s">
        <v>77</v>
      </c>
      <c r="NQ36" t="s">
        <v>77</v>
      </c>
      <c r="NR36" t="s">
        <v>77</v>
      </c>
      <c r="NS36" t="s">
        <v>77</v>
      </c>
      <c r="NT36" t="s">
        <v>77</v>
      </c>
      <c r="NU36" t="s">
        <v>77</v>
      </c>
      <c r="NV36" t="s">
        <v>77</v>
      </c>
      <c r="NW36" t="s">
        <v>77</v>
      </c>
      <c r="NX36" t="s">
        <v>77</v>
      </c>
      <c r="NY36" t="s">
        <v>77</v>
      </c>
      <c r="NZ36" t="s">
        <v>77</v>
      </c>
      <c r="OA36" t="s">
        <v>77</v>
      </c>
      <c r="OB36" t="s">
        <v>77</v>
      </c>
      <c r="OC36" t="s">
        <v>77</v>
      </c>
      <c r="OD36" t="s">
        <v>77</v>
      </c>
      <c r="OE36" t="s">
        <v>77</v>
      </c>
      <c r="OF36" t="s">
        <v>77</v>
      </c>
      <c r="OG36" t="s">
        <v>77</v>
      </c>
      <c r="OH36" t="s">
        <v>77</v>
      </c>
      <c r="OI36" t="s">
        <v>77</v>
      </c>
      <c r="OJ36" t="s">
        <v>77</v>
      </c>
      <c r="OK36" t="s">
        <v>77</v>
      </c>
      <c r="OL36" t="s">
        <v>77</v>
      </c>
      <c r="OM36" t="s">
        <v>77</v>
      </c>
      <c r="ON36" t="s">
        <v>77</v>
      </c>
      <c r="OO36" t="s">
        <v>77</v>
      </c>
      <c r="OP36" t="s">
        <v>77</v>
      </c>
      <c r="OQ36" t="s">
        <v>77</v>
      </c>
      <c r="OR36" t="s">
        <v>77</v>
      </c>
      <c r="OS36" t="s">
        <v>77</v>
      </c>
      <c r="OT36" t="s">
        <v>77</v>
      </c>
      <c r="OU36" t="s">
        <v>77</v>
      </c>
      <c r="OV36" t="s">
        <v>77</v>
      </c>
      <c r="OW36" t="s">
        <v>77</v>
      </c>
      <c r="OX36" t="s">
        <v>77</v>
      </c>
      <c r="OY36" t="s">
        <v>77</v>
      </c>
      <c r="OZ36" t="s">
        <v>77</v>
      </c>
      <c r="PA36" t="s">
        <v>77</v>
      </c>
      <c r="PB36" t="s">
        <v>77</v>
      </c>
      <c r="PC36" t="s">
        <v>77</v>
      </c>
      <c r="PD36" t="s">
        <v>77</v>
      </c>
      <c r="PE36" t="s">
        <v>77</v>
      </c>
      <c r="PF36" t="s">
        <v>804</v>
      </c>
      <c r="PG36">
        <v>0</v>
      </c>
      <c r="PH36">
        <v>1</v>
      </c>
      <c r="PI36">
        <v>0</v>
      </c>
      <c r="PJ36">
        <v>0</v>
      </c>
      <c r="PK36">
        <v>0</v>
      </c>
      <c r="PL36">
        <v>0</v>
      </c>
      <c r="PM36" t="s">
        <v>77</v>
      </c>
      <c r="PN36" t="s">
        <v>77</v>
      </c>
      <c r="PO36" t="s">
        <v>77</v>
      </c>
      <c r="PP36" t="s">
        <v>77</v>
      </c>
      <c r="PQ36" t="s">
        <v>77</v>
      </c>
      <c r="PR36" t="s">
        <v>77</v>
      </c>
      <c r="PS36" t="s">
        <v>77</v>
      </c>
      <c r="PT36" t="s">
        <v>77</v>
      </c>
      <c r="PU36" t="s">
        <v>77</v>
      </c>
      <c r="PV36" t="s">
        <v>77</v>
      </c>
      <c r="PW36" t="s">
        <v>77</v>
      </c>
      <c r="PX36" t="s">
        <v>77</v>
      </c>
      <c r="PY36" t="s">
        <v>77</v>
      </c>
      <c r="PZ36" t="s">
        <v>77</v>
      </c>
      <c r="QA36" t="s">
        <v>77</v>
      </c>
      <c r="QB36" t="s">
        <v>77</v>
      </c>
      <c r="QC36" t="s">
        <v>77</v>
      </c>
      <c r="QD36" t="s">
        <v>77</v>
      </c>
      <c r="QE36" t="s">
        <v>77</v>
      </c>
      <c r="QF36" t="s">
        <v>77</v>
      </c>
      <c r="QG36" t="s">
        <v>77</v>
      </c>
      <c r="QH36">
        <v>0</v>
      </c>
      <c r="QI36">
        <v>0</v>
      </c>
      <c r="QJ36">
        <v>0</v>
      </c>
      <c r="QK36">
        <v>0</v>
      </c>
      <c r="QL36">
        <v>0</v>
      </c>
      <c r="QM36" t="s">
        <v>77</v>
      </c>
      <c r="QN36" t="s">
        <v>77</v>
      </c>
      <c r="QO36">
        <v>237463607</v>
      </c>
      <c r="QQ36">
        <v>44530.798993055563</v>
      </c>
      <c r="QR36" t="s">
        <v>77</v>
      </c>
      <c r="QS36" t="s">
        <v>77</v>
      </c>
      <c r="QT36" t="s">
        <v>101</v>
      </c>
      <c r="QU36" t="s">
        <v>102</v>
      </c>
      <c r="QV36" t="s">
        <v>77</v>
      </c>
      <c r="QW36">
        <v>35</v>
      </c>
      <c r="QX36" s="375" t="str">
        <f t="shared" si="8"/>
        <v/>
      </c>
      <c r="QY36" s="375">
        <f t="shared" si="1"/>
        <v>13</v>
      </c>
      <c r="QZ36" s="375">
        <f t="shared" si="2"/>
        <v>5.75</v>
      </c>
      <c r="RA36" s="375" t="str">
        <f t="shared" si="3"/>
        <v/>
      </c>
      <c r="RB36" s="375">
        <f t="shared" si="4"/>
        <v>7.25</v>
      </c>
      <c r="RC36" s="375">
        <f t="shared" si="5"/>
        <v>6</v>
      </c>
      <c r="RD36" s="375" t="str">
        <f t="shared" si="6"/>
        <v/>
      </c>
      <c r="RE36" s="313">
        <f t="shared" si="7"/>
        <v>1</v>
      </c>
      <c r="RF36" t="s">
        <v>221</v>
      </c>
    </row>
    <row r="37" spans="1:474">
      <c r="A37" t="s">
        <v>880</v>
      </c>
      <c r="B37" s="272">
        <v>44527</v>
      </c>
      <c r="C37" t="s">
        <v>219</v>
      </c>
      <c r="D37" t="s">
        <v>245</v>
      </c>
      <c r="E37" t="s">
        <v>221</v>
      </c>
      <c r="F37" t="s">
        <v>238</v>
      </c>
      <c r="G37" t="s">
        <v>238</v>
      </c>
      <c r="H37" t="s">
        <v>239</v>
      </c>
      <c r="I37" t="s">
        <v>239</v>
      </c>
      <c r="J37" t="s">
        <v>240</v>
      </c>
      <c r="K37" t="s">
        <v>77</v>
      </c>
      <c r="L37" t="s">
        <v>241</v>
      </c>
      <c r="M37" t="s">
        <v>241</v>
      </c>
      <c r="N37" t="s">
        <v>241</v>
      </c>
      <c r="O37" t="s">
        <v>86</v>
      </c>
      <c r="P37" t="s">
        <v>87</v>
      </c>
      <c r="Q37" t="s">
        <v>89</v>
      </c>
      <c r="R37" t="s">
        <v>77</v>
      </c>
      <c r="S37" s="239" t="s">
        <v>77</v>
      </c>
      <c r="T37" s="239" t="s">
        <v>77</v>
      </c>
      <c r="U37" s="239" t="s">
        <v>77</v>
      </c>
      <c r="V37" s="239" t="s">
        <v>77</v>
      </c>
      <c r="W37" s="239" t="s">
        <v>77</v>
      </c>
      <c r="X37" t="s">
        <v>77</v>
      </c>
      <c r="Y37" t="s">
        <v>77</v>
      </c>
      <c r="Z37" t="s">
        <v>77</v>
      </c>
      <c r="AA37" t="s">
        <v>77</v>
      </c>
      <c r="AB37" t="s">
        <v>77</v>
      </c>
      <c r="AC37" t="s">
        <v>77</v>
      </c>
      <c r="AD37" t="s">
        <v>77</v>
      </c>
      <c r="AE37" t="s">
        <v>77</v>
      </c>
      <c r="AF37" t="s">
        <v>77</v>
      </c>
      <c r="AG37" t="s">
        <v>77</v>
      </c>
      <c r="AH37" t="s">
        <v>77</v>
      </c>
      <c r="AI37" t="s">
        <v>77</v>
      </c>
      <c r="AJ37" t="s">
        <v>77</v>
      </c>
      <c r="AK37" t="s">
        <v>77</v>
      </c>
      <c r="AL37" t="s">
        <v>77</v>
      </c>
      <c r="AM37" t="s">
        <v>77</v>
      </c>
      <c r="AN37" t="s">
        <v>77</v>
      </c>
      <c r="AO37" t="s">
        <v>77</v>
      </c>
      <c r="AP37" t="s">
        <v>77</v>
      </c>
      <c r="AQ37" t="s">
        <v>77</v>
      </c>
      <c r="AR37" t="s">
        <v>77</v>
      </c>
      <c r="AS37" t="s">
        <v>77</v>
      </c>
      <c r="AT37" t="s">
        <v>77</v>
      </c>
      <c r="AU37" t="s">
        <v>77</v>
      </c>
      <c r="AV37" t="s">
        <v>77</v>
      </c>
      <c r="AW37" t="s">
        <v>77</v>
      </c>
      <c r="AX37" t="s">
        <v>77</v>
      </c>
      <c r="AY37" t="s">
        <v>77</v>
      </c>
      <c r="AZ37" t="s">
        <v>77</v>
      </c>
      <c r="BA37" t="s">
        <v>77</v>
      </c>
      <c r="BB37" t="s">
        <v>77</v>
      </c>
      <c r="BC37" t="s">
        <v>77</v>
      </c>
      <c r="BD37" t="s">
        <v>77</v>
      </c>
      <c r="BE37" t="s">
        <v>77</v>
      </c>
      <c r="BF37" t="s">
        <v>77</v>
      </c>
      <c r="BG37" t="s">
        <v>77</v>
      </c>
      <c r="BH37" t="s">
        <v>77</v>
      </c>
      <c r="BI37" t="s">
        <v>77</v>
      </c>
      <c r="BJ37" t="s">
        <v>77</v>
      </c>
      <c r="BK37" t="s">
        <v>77</v>
      </c>
      <c r="BL37" t="s">
        <v>77</v>
      </c>
      <c r="BN37" t="s">
        <v>77</v>
      </c>
      <c r="BO37" t="s">
        <v>77</v>
      </c>
      <c r="BP37" t="s">
        <v>77</v>
      </c>
      <c r="BQ37" t="s">
        <v>77</v>
      </c>
      <c r="BR37" t="s">
        <v>77</v>
      </c>
      <c r="BS37" t="s">
        <v>77</v>
      </c>
      <c r="BT37" t="s">
        <v>77</v>
      </c>
      <c r="BU37" t="s">
        <v>77</v>
      </c>
      <c r="BV37" t="s">
        <v>77</v>
      </c>
      <c r="BW37" t="s">
        <v>77</v>
      </c>
      <c r="BX37" t="s">
        <v>77</v>
      </c>
      <c r="BY37" t="s">
        <v>77</v>
      </c>
      <c r="BZ37" t="s">
        <v>77</v>
      </c>
      <c r="CA37" t="s">
        <v>77</v>
      </c>
      <c r="CB37" t="s">
        <v>77</v>
      </c>
      <c r="CC37" t="s">
        <v>77</v>
      </c>
      <c r="CD37" t="s">
        <v>77</v>
      </c>
      <c r="CE37" t="s">
        <v>77</v>
      </c>
      <c r="CF37" t="s">
        <v>77</v>
      </c>
      <c r="CG37" t="s">
        <v>77</v>
      </c>
      <c r="CH37" t="s">
        <v>77</v>
      </c>
      <c r="CI37" t="s">
        <v>77</v>
      </c>
      <c r="CJ37" t="s">
        <v>77</v>
      </c>
      <c r="CK37" t="s">
        <v>77</v>
      </c>
      <c r="CL37" t="s">
        <v>77</v>
      </c>
      <c r="CM37" t="s">
        <v>77</v>
      </c>
      <c r="CN37" t="s">
        <v>77</v>
      </c>
      <c r="CO37" t="s">
        <v>77</v>
      </c>
      <c r="CP37" t="s">
        <v>77</v>
      </c>
      <c r="CQ37" t="s">
        <v>77</v>
      </c>
      <c r="CR37" t="s">
        <v>77</v>
      </c>
      <c r="CS37" t="s">
        <v>77</v>
      </c>
      <c r="CT37" t="s">
        <v>77</v>
      </c>
      <c r="CU37" t="s">
        <v>77</v>
      </c>
      <c r="CV37" t="s">
        <v>77</v>
      </c>
      <c r="CW37" t="s">
        <v>77</v>
      </c>
      <c r="CX37" t="s">
        <v>77</v>
      </c>
      <c r="CY37" t="s">
        <v>77</v>
      </c>
      <c r="CZ37" s="308" t="s">
        <v>221</v>
      </c>
      <c r="DA37" t="s">
        <v>86</v>
      </c>
      <c r="DB37" t="s">
        <v>77</v>
      </c>
      <c r="DC37" t="s">
        <v>77</v>
      </c>
      <c r="DD37" t="s">
        <v>77</v>
      </c>
      <c r="DE37" t="s">
        <v>77</v>
      </c>
      <c r="DF37" t="s">
        <v>77</v>
      </c>
      <c r="DG37" t="s">
        <v>77</v>
      </c>
      <c r="DH37" t="s">
        <v>77</v>
      </c>
      <c r="DK37" t="s">
        <v>77</v>
      </c>
      <c r="DL37" t="s">
        <v>77</v>
      </c>
      <c r="DM37" t="s">
        <v>77</v>
      </c>
      <c r="DN37" t="s">
        <v>77</v>
      </c>
      <c r="DO37" t="s">
        <v>77</v>
      </c>
      <c r="DP37" t="s">
        <v>77</v>
      </c>
      <c r="DQ37" t="s">
        <v>77</v>
      </c>
      <c r="DR37" t="s">
        <v>77</v>
      </c>
      <c r="DS37" t="s">
        <v>77</v>
      </c>
      <c r="DT37" t="s">
        <v>77</v>
      </c>
      <c r="DU37" t="s">
        <v>77</v>
      </c>
      <c r="DV37" t="s">
        <v>77</v>
      </c>
      <c r="DW37" t="s">
        <v>77</v>
      </c>
      <c r="DX37" t="s">
        <v>77</v>
      </c>
      <c r="DY37" t="s">
        <v>77</v>
      </c>
      <c r="DZ37" t="s">
        <v>77</v>
      </c>
      <c r="EA37" t="s">
        <v>77</v>
      </c>
      <c r="EB37" t="s">
        <v>77</v>
      </c>
      <c r="EC37" t="s">
        <v>77</v>
      </c>
      <c r="ED37" t="s">
        <v>77</v>
      </c>
      <c r="EE37" t="s">
        <v>77</v>
      </c>
      <c r="EF37" t="s">
        <v>77</v>
      </c>
      <c r="EG37" t="s">
        <v>77</v>
      </c>
      <c r="EH37" t="s">
        <v>77</v>
      </c>
      <c r="EI37" t="s">
        <v>77</v>
      </c>
      <c r="EJ37" t="s">
        <v>77</v>
      </c>
      <c r="EK37" t="s">
        <v>77</v>
      </c>
      <c r="EL37" t="s">
        <v>77</v>
      </c>
      <c r="EM37" s="308" t="s">
        <v>221</v>
      </c>
      <c r="EN37" t="s">
        <v>86</v>
      </c>
      <c r="EO37" t="s">
        <v>77</v>
      </c>
      <c r="EP37" t="s">
        <v>77</v>
      </c>
      <c r="EQ37" t="s">
        <v>77</v>
      </c>
      <c r="ER37" t="s">
        <v>77</v>
      </c>
      <c r="ES37" t="s">
        <v>77</v>
      </c>
      <c r="ET37" t="s">
        <v>77</v>
      </c>
      <c r="EU37" t="s">
        <v>77</v>
      </c>
      <c r="EW37" t="s">
        <v>77</v>
      </c>
      <c r="EX37" s="308" t="s">
        <v>221</v>
      </c>
      <c r="EY37" t="s">
        <v>77</v>
      </c>
      <c r="EZ37" t="s">
        <v>77</v>
      </c>
      <c r="FA37" t="s">
        <v>77</v>
      </c>
      <c r="FB37" t="s">
        <v>77</v>
      </c>
      <c r="FC37" t="s">
        <v>77</v>
      </c>
      <c r="FD37" t="s">
        <v>77</v>
      </c>
      <c r="FE37" t="s">
        <v>77</v>
      </c>
      <c r="FF37" t="s">
        <v>77</v>
      </c>
      <c r="FG37" t="s">
        <v>77</v>
      </c>
      <c r="FH37" t="s">
        <v>77</v>
      </c>
      <c r="FI37" t="s">
        <v>77</v>
      </c>
      <c r="FJ37" t="s">
        <v>77</v>
      </c>
      <c r="FK37" t="s">
        <v>77</v>
      </c>
      <c r="FL37" t="s">
        <v>77</v>
      </c>
      <c r="FM37" t="s">
        <v>77</v>
      </c>
      <c r="FN37" t="s">
        <v>77</v>
      </c>
      <c r="FO37" t="s">
        <v>77</v>
      </c>
      <c r="FP37" t="s">
        <v>77</v>
      </c>
      <c r="FQ37" t="s">
        <v>77</v>
      </c>
      <c r="FR37" t="s">
        <v>77</v>
      </c>
      <c r="FS37" t="s">
        <v>77</v>
      </c>
      <c r="FT37" t="s">
        <v>77</v>
      </c>
      <c r="FU37" t="s">
        <v>77</v>
      </c>
      <c r="FV37" t="s">
        <v>77</v>
      </c>
      <c r="FW37" t="s">
        <v>77</v>
      </c>
      <c r="FX37" t="s">
        <v>77</v>
      </c>
      <c r="FY37" t="s">
        <v>88</v>
      </c>
      <c r="FZ37" t="s">
        <v>158</v>
      </c>
      <c r="GA37" t="s">
        <v>77</v>
      </c>
      <c r="GB37" t="s">
        <v>77</v>
      </c>
      <c r="GC37" t="s">
        <v>77</v>
      </c>
      <c r="GD37" t="s">
        <v>77</v>
      </c>
      <c r="GE37" t="s">
        <v>77</v>
      </c>
      <c r="GF37" t="s">
        <v>77</v>
      </c>
      <c r="GG37" t="s">
        <v>77</v>
      </c>
      <c r="GH37" t="s">
        <v>77</v>
      </c>
      <c r="GI37" t="s">
        <v>77</v>
      </c>
      <c r="GJ37" t="s">
        <v>77</v>
      </c>
      <c r="GK37" t="s">
        <v>77</v>
      </c>
      <c r="GL37" t="s">
        <v>77</v>
      </c>
      <c r="GM37" t="s">
        <v>77</v>
      </c>
      <c r="GN37" t="s">
        <v>77</v>
      </c>
      <c r="GO37" t="s">
        <v>77</v>
      </c>
      <c r="GP37" t="s">
        <v>77</v>
      </c>
      <c r="GQ37" t="s">
        <v>77</v>
      </c>
      <c r="GR37" t="s">
        <v>77</v>
      </c>
      <c r="GS37" t="s">
        <v>77</v>
      </c>
      <c r="GT37" t="s">
        <v>77</v>
      </c>
      <c r="GU37" t="s">
        <v>77</v>
      </c>
      <c r="GV37" t="s">
        <v>77</v>
      </c>
      <c r="GW37" t="s">
        <v>77</v>
      </c>
      <c r="GX37" t="s">
        <v>77</v>
      </c>
      <c r="GY37" t="s">
        <v>77</v>
      </c>
      <c r="GZ37" t="s">
        <v>77</v>
      </c>
      <c r="HA37" t="s">
        <v>77</v>
      </c>
      <c r="HB37" t="s">
        <v>77</v>
      </c>
      <c r="HC37" t="s">
        <v>77</v>
      </c>
      <c r="HD37" t="s">
        <v>77</v>
      </c>
      <c r="HE37" t="s">
        <v>77</v>
      </c>
      <c r="HF37" t="s">
        <v>77</v>
      </c>
      <c r="HG37" t="s">
        <v>77</v>
      </c>
      <c r="HH37" t="s">
        <v>77</v>
      </c>
      <c r="HI37" t="s">
        <v>77</v>
      </c>
      <c r="HJ37" t="s">
        <v>77</v>
      </c>
      <c r="HK37" t="s">
        <v>88</v>
      </c>
      <c r="HL37" t="s">
        <v>159</v>
      </c>
      <c r="HM37">
        <v>0</v>
      </c>
      <c r="HN37">
        <v>0</v>
      </c>
      <c r="HO37">
        <v>1</v>
      </c>
      <c r="HP37" t="s">
        <v>881</v>
      </c>
      <c r="HQ37" t="s">
        <v>133</v>
      </c>
      <c r="HR37">
        <v>1</v>
      </c>
      <c r="HS37">
        <v>0</v>
      </c>
      <c r="HT37">
        <v>0</v>
      </c>
      <c r="HU37">
        <v>0</v>
      </c>
      <c r="HV37">
        <v>0</v>
      </c>
      <c r="HW37">
        <v>0</v>
      </c>
      <c r="HX37" t="s">
        <v>77</v>
      </c>
      <c r="HZ37" t="s">
        <v>221</v>
      </c>
      <c r="IA37" s="376">
        <v>3</v>
      </c>
      <c r="IB37" t="s">
        <v>882</v>
      </c>
      <c r="IC37">
        <v>0</v>
      </c>
      <c r="ID37">
        <v>1</v>
      </c>
      <c r="IE37">
        <v>1</v>
      </c>
      <c r="IF37">
        <v>0</v>
      </c>
      <c r="IG37">
        <v>1</v>
      </c>
      <c r="IH37">
        <v>1</v>
      </c>
      <c r="II37">
        <v>0</v>
      </c>
      <c r="IJ37">
        <v>1</v>
      </c>
      <c r="IK37">
        <v>0</v>
      </c>
      <c r="IL37">
        <v>0</v>
      </c>
      <c r="IM37" t="s">
        <v>77</v>
      </c>
      <c r="IN37">
        <v>4</v>
      </c>
      <c r="IO37">
        <v>1</v>
      </c>
      <c r="IP37" t="s">
        <v>77</v>
      </c>
      <c r="IQ37">
        <v>2</v>
      </c>
      <c r="IR37">
        <v>2</v>
      </c>
      <c r="IS37" t="s">
        <v>77</v>
      </c>
      <c r="IT37">
        <v>1</v>
      </c>
      <c r="IU37" t="s">
        <v>883</v>
      </c>
      <c r="IV37">
        <v>0</v>
      </c>
      <c r="IW37">
        <v>0</v>
      </c>
      <c r="IX37">
        <v>1</v>
      </c>
      <c r="IY37">
        <v>1</v>
      </c>
      <c r="IZ37">
        <v>0</v>
      </c>
      <c r="JA37">
        <v>1</v>
      </c>
      <c r="JB37">
        <v>0</v>
      </c>
      <c r="JC37">
        <v>0</v>
      </c>
      <c r="JD37">
        <v>0</v>
      </c>
      <c r="JE37">
        <v>0</v>
      </c>
      <c r="JF37" t="s">
        <v>77</v>
      </c>
      <c r="JG37" t="s">
        <v>77</v>
      </c>
      <c r="JH37">
        <v>5</v>
      </c>
      <c r="JI37">
        <v>5</v>
      </c>
      <c r="JJ37" t="s">
        <v>77</v>
      </c>
      <c r="JK37">
        <v>3</v>
      </c>
      <c r="JL37" t="s">
        <v>77</v>
      </c>
      <c r="JM37" t="s">
        <v>77</v>
      </c>
      <c r="JN37" t="s">
        <v>449</v>
      </c>
      <c r="JO37">
        <v>0</v>
      </c>
      <c r="JP37">
        <v>0</v>
      </c>
      <c r="JQ37">
        <v>0</v>
      </c>
      <c r="JR37">
        <v>0</v>
      </c>
      <c r="JS37">
        <v>0</v>
      </c>
      <c r="JT37">
        <v>0</v>
      </c>
      <c r="JU37">
        <v>0</v>
      </c>
      <c r="JV37">
        <v>0</v>
      </c>
      <c r="JW37">
        <v>0</v>
      </c>
      <c r="JX37">
        <v>0</v>
      </c>
      <c r="JY37">
        <v>0</v>
      </c>
      <c r="JZ37">
        <v>0</v>
      </c>
      <c r="KA37">
        <v>1</v>
      </c>
      <c r="KB37" t="s">
        <v>77</v>
      </c>
      <c r="KC37" t="s">
        <v>77</v>
      </c>
      <c r="KD37" t="s">
        <v>77</v>
      </c>
      <c r="KE37" t="s">
        <v>77</v>
      </c>
      <c r="KF37" t="s">
        <v>77</v>
      </c>
      <c r="KG37" t="s">
        <v>77</v>
      </c>
      <c r="KH37" t="s">
        <v>77</v>
      </c>
      <c r="KI37" t="s">
        <v>77</v>
      </c>
      <c r="KJ37" t="s">
        <v>77</v>
      </c>
      <c r="KK37" t="s">
        <v>77</v>
      </c>
      <c r="KL37" t="s">
        <v>77</v>
      </c>
      <c r="KM37" t="s">
        <v>884</v>
      </c>
      <c r="KN37">
        <v>0</v>
      </c>
      <c r="KO37">
        <v>0</v>
      </c>
      <c r="KP37">
        <v>0</v>
      </c>
      <c r="KQ37">
        <v>1</v>
      </c>
      <c r="KR37">
        <v>1</v>
      </c>
      <c r="KS37">
        <v>1</v>
      </c>
      <c r="KT37">
        <v>0</v>
      </c>
      <c r="KU37">
        <v>0</v>
      </c>
      <c r="KV37">
        <v>0</v>
      </c>
      <c r="KW37">
        <v>0</v>
      </c>
      <c r="KX37">
        <v>0</v>
      </c>
      <c r="KY37" t="s">
        <v>77</v>
      </c>
      <c r="KZ37" t="s">
        <v>77</v>
      </c>
      <c r="LA37" t="s">
        <v>77</v>
      </c>
      <c r="LB37">
        <v>5</v>
      </c>
      <c r="LC37">
        <v>5</v>
      </c>
      <c r="LD37">
        <v>5</v>
      </c>
      <c r="LE37" t="s">
        <v>77</v>
      </c>
      <c r="LF37" t="s">
        <v>77</v>
      </c>
      <c r="LG37" t="s">
        <v>77</v>
      </c>
      <c r="LH37" t="s">
        <v>879</v>
      </c>
      <c r="LI37">
        <v>0</v>
      </c>
      <c r="LJ37">
        <v>0</v>
      </c>
      <c r="LK37">
        <v>0</v>
      </c>
      <c r="LL37">
        <v>0</v>
      </c>
      <c r="LM37">
        <v>1</v>
      </c>
      <c r="LN37">
        <v>0</v>
      </c>
      <c r="LO37">
        <v>0</v>
      </c>
      <c r="LP37">
        <v>0</v>
      </c>
      <c r="LQ37">
        <v>0</v>
      </c>
      <c r="LR37" t="s">
        <v>77</v>
      </c>
      <c r="LS37" t="s">
        <v>449</v>
      </c>
      <c r="LT37">
        <v>0</v>
      </c>
      <c r="LU37">
        <v>0</v>
      </c>
      <c r="LV37">
        <v>0</v>
      </c>
      <c r="LW37">
        <v>0</v>
      </c>
      <c r="LX37">
        <v>0</v>
      </c>
      <c r="LY37">
        <v>1</v>
      </c>
      <c r="LZ37" t="s">
        <v>77</v>
      </c>
      <c r="MA37" t="s">
        <v>77</v>
      </c>
      <c r="MB37" t="s">
        <v>77</v>
      </c>
      <c r="MC37" t="s">
        <v>77</v>
      </c>
      <c r="MD37" t="s">
        <v>449</v>
      </c>
      <c r="ME37">
        <v>0</v>
      </c>
      <c r="MF37">
        <v>0</v>
      </c>
      <c r="MG37">
        <v>0</v>
      </c>
      <c r="MH37">
        <v>0</v>
      </c>
      <c r="MI37">
        <v>0</v>
      </c>
      <c r="MJ37">
        <v>0</v>
      </c>
      <c r="MK37">
        <v>0</v>
      </c>
      <c r="ML37">
        <v>0</v>
      </c>
      <c r="MM37">
        <v>1</v>
      </c>
      <c r="MN37" t="s">
        <v>77</v>
      </c>
      <c r="MO37" t="s">
        <v>77</v>
      </c>
      <c r="MP37" t="s">
        <v>77</v>
      </c>
      <c r="MQ37" t="s">
        <v>77</v>
      </c>
      <c r="MR37" t="s">
        <v>77</v>
      </c>
      <c r="MS37" t="s">
        <v>77</v>
      </c>
      <c r="MT37" t="s">
        <v>77</v>
      </c>
      <c r="MU37" t="s">
        <v>77</v>
      </c>
      <c r="MV37" t="s">
        <v>77</v>
      </c>
      <c r="MW37" t="s">
        <v>77</v>
      </c>
      <c r="MX37" t="s">
        <v>77</v>
      </c>
      <c r="MY37" t="s">
        <v>77</v>
      </c>
      <c r="MZ37" t="s">
        <v>77</v>
      </c>
      <c r="NA37" t="s">
        <v>77</v>
      </c>
      <c r="NB37" t="s">
        <v>77</v>
      </c>
      <c r="NC37" t="s">
        <v>77</v>
      </c>
      <c r="ND37" t="s">
        <v>77</v>
      </c>
      <c r="NE37" t="s">
        <v>77</v>
      </c>
      <c r="NF37" t="s">
        <v>77</v>
      </c>
      <c r="NG37" t="s">
        <v>77</v>
      </c>
      <c r="NH37" t="s">
        <v>77</v>
      </c>
      <c r="NI37" t="s">
        <v>77</v>
      </c>
      <c r="NJ37" t="s">
        <v>77</v>
      </c>
      <c r="NK37" t="s">
        <v>77</v>
      </c>
      <c r="NL37" t="s">
        <v>77</v>
      </c>
      <c r="NM37" t="s">
        <v>77</v>
      </c>
      <c r="NN37" t="s">
        <v>77</v>
      </c>
      <c r="NO37" t="s">
        <v>77</v>
      </c>
      <c r="NP37" t="s">
        <v>77</v>
      </c>
      <c r="NQ37" t="s">
        <v>77</v>
      </c>
      <c r="NR37" t="s">
        <v>77</v>
      </c>
      <c r="NS37" t="s">
        <v>77</v>
      </c>
      <c r="NT37" t="s">
        <v>77</v>
      </c>
      <c r="NU37" t="s">
        <v>77</v>
      </c>
      <c r="NV37" t="s">
        <v>77</v>
      </c>
      <c r="NW37" t="s">
        <v>77</v>
      </c>
      <c r="NX37" t="s">
        <v>77</v>
      </c>
      <c r="NY37" t="s">
        <v>77</v>
      </c>
      <c r="NZ37" t="s">
        <v>77</v>
      </c>
      <c r="OA37" t="s">
        <v>77</v>
      </c>
      <c r="OB37" t="s">
        <v>77</v>
      </c>
      <c r="OC37" t="s">
        <v>77</v>
      </c>
      <c r="OD37" t="s">
        <v>77</v>
      </c>
      <c r="OE37" t="s">
        <v>77</v>
      </c>
      <c r="OF37" t="s">
        <v>77</v>
      </c>
      <c r="OG37" t="s">
        <v>77</v>
      </c>
      <c r="OH37" t="s">
        <v>77</v>
      </c>
      <c r="OI37" t="s">
        <v>77</v>
      </c>
      <c r="OJ37" t="s">
        <v>77</v>
      </c>
      <c r="OK37" t="s">
        <v>77</v>
      </c>
      <c r="OL37" t="s">
        <v>77</v>
      </c>
      <c r="OM37" t="s">
        <v>77</v>
      </c>
      <c r="ON37" t="s">
        <v>77</v>
      </c>
      <c r="OO37" t="s">
        <v>77</v>
      </c>
      <c r="OP37" t="s">
        <v>77</v>
      </c>
      <c r="OQ37" t="s">
        <v>77</v>
      </c>
      <c r="OR37" t="s">
        <v>77</v>
      </c>
      <c r="OS37" t="s">
        <v>77</v>
      </c>
      <c r="OT37" t="s">
        <v>77</v>
      </c>
      <c r="OU37" t="s">
        <v>77</v>
      </c>
      <c r="OV37" t="s">
        <v>77</v>
      </c>
      <c r="OW37" t="s">
        <v>77</v>
      </c>
      <c r="OX37" t="s">
        <v>77</v>
      </c>
      <c r="OY37" t="s">
        <v>77</v>
      </c>
      <c r="OZ37" t="s">
        <v>77</v>
      </c>
      <c r="PA37" t="s">
        <v>77</v>
      </c>
      <c r="PB37" t="s">
        <v>77</v>
      </c>
      <c r="PC37" t="s">
        <v>77</v>
      </c>
      <c r="PD37" t="s">
        <v>77</v>
      </c>
      <c r="PE37" t="s">
        <v>77</v>
      </c>
      <c r="PF37" t="s">
        <v>449</v>
      </c>
      <c r="PG37">
        <v>0</v>
      </c>
      <c r="PH37">
        <v>0</v>
      </c>
      <c r="PI37">
        <v>0</v>
      </c>
      <c r="PJ37">
        <v>0</v>
      </c>
      <c r="PK37">
        <v>0</v>
      </c>
      <c r="PL37">
        <v>1</v>
      </c>
      <c r="PM37" t="s">
        <v>77</v>
      </c>
      <c r="PN37" t="s">
        <v>77</v>
      </c>
      <c r="PO37" t="s">
        <v>77</v>
      </c>
      <c r="PP37" t="s">
        <v>77</v>
      </c>
      <c r="PQ37" t="s">
        <v>77</v>
      </c>
      <c r="PR37" t="s">
        <v>77</v>
      </c>
      <c r="PS37" t="s">
        <v>77</v>
      </c>
      <c r="PT37" t="s">
        <v>77</v>
      </c>
      <c r="PU37" t="s">
        <v>77</v>
      </c>
      <c r="PV37" t="s">
        <v>77</v>
      </c>
      <c r="PW37" t="s">
        <v>77</v>
      </c>
      <c r="PX37" t="s">
        <v>77</v>
      </c>
      <c r="PY37" t="s">
        <v>77</v>
      </c>
      <c r="PZ37" t="s">
        <v>77</v>
      </c>
      <c r="QA37" t="s">
        <v>77</v>
      </c>
      <c r="QB37" t="s">
        <v>77</v>
      </c>
      <c r="QC37" t="s">
        <v>77</v>
      </c>
      <c r="QD37" t="s">
        <v>77</v>
      </c>
      <c r="QE37" t="s">
        <v>77</v>
      </c>
      <c r="QF37" t="s">
        <v>77</v>
      </c>
      <c r="QG37" t="s">
        <v>77</v>
      </c>
      <c r="QH37">
        <v>1</v>
      </c>
      <c r="QI37">
        <v>1</v>
      </c>
      <c r="QJ37">
        <v>1</v>
      </c>
      <c r="QK37">
        <v>1</v>
      </c>
      <c r="QL37">
        <v>1</v>
      </c>
      <c r="QM37" t="s">
        <v>77</v>
      </c>
      <c r="QN37" t="s">
        <v>77</v>
      </c>
      <c r="QO37">
        <v>237463617</v>
      </c>
      <c r="QQ37">
        <v>44530.799004629633</v>
      </c>
      <c r="QR37" t="s">
        <v>77</v>
      </c>
      <c r="QS37" t="s">
        <v>77</v>
      </c>
      <c r="QT37" t="s">
        <v>101</v>
      </c>
      <c r="QU37" t="s">
        <v>102</v>
      </c>
      <c r="QV37" t="s">
        <v>77</v>
      </c>
      <c r="QW37">
        <v>36</v>
      </c>
      <c r="QX37" s="375" t="str">
        <f t="shared" si="8"/>
        <v/>
      </c>
      <c r="QY37" s="375">
        <f t="shared" si="1"/>
        <v>17.333333333333332</v>
      </c>
      <c r="QZ37" s="375">
        <f t="shared" si="2"/>
        <v>3.8333333333333335</v>
      </c>
      <c r="RA37" s="375" t="str">
        <f t="shared" si="3"/>
        <v/>
      </c>
      <c r="RB37" s="375">
        <f t="shared" si="4"/>
        <v>9.6666666666666661</v>
      </c>
      <c r="RC37" s="375">
        <f t="shared" si="5"/>
        <v>8</v>
      </c>
      <c r="RD37" s="375" t="str">
        <f t="shared" si="6"/>
        <v/>
      </c>
      <c r="RE37" s="313">
        <f t="shared" si="7"/>
        <v>1</v>
      </c>
      <c r="RF37" t="s">
        <v>221</v>
      </c>
    </row>
    <row r="38" spans="1:474">
      <c r="A38" t="s">
        <v>885</v>
      </c>
      <c r="B38" s="272">
        <v>44530</v>
      </c>
      <c r="C38" t="s">
        <v>219</v>
      </c>
      <c r="D38" t="s">
        <v>220</v>
      </c>
      <c r="E38" t="s">
        <v>221</v>
      </c>
      <c r="F38" t="s">
        <v>238</v>
      </c>
      <c r="G38" t="s">
        <v>238</v>
      </c>
      <c r="H38" t="s">
        <v>239</v>
      </c>
      <c r="I38" t="s">
        <v>239</v>
      </c>
      <c r="J38" t="s">
        <v>240</v>
      </c>
      <c r="K38" t="s">
        <v>77</v>
      </c>
      <c r="L38" t="s">
        <v>241</v>
      </c>
      <c r="M38" t="s">
        <v>241</v>
      </c>
      <c r="N38" t="s">
        <v>241</v>
      </c>
      <c r="O38" t="s">
        <v>86</v>
      </c>
      <c r="P38" t="s">
        <v>120</v>
      </c>
      <c r="Q38" t="s">
        <v>89</v>
      </c>
      <c r="R38" t="s">
        <v>121</v>
      </c>
      <c r="S38" s="239" t="s">
        <v>77</v>
      </c>
      <c r="T38" s="239" t="s">
        <v>77</v>
      </c>
      <c r="U38" s="239" t="s">
        <v>77</v>
      </c>
      <c r="V38" s="239" t="s">
        <v>77</v>
      </c>
      <c r="W38" s="239" t="s">
        <v>77</v>
      </c>
      <c r="X38" t="s">
        <v>77</v>
      </c>
      <c r="Y38">
        <v>1100</v>
      </c>
      <c r="Z38" t="s">
        <v>77</v>
      </c>
      <c r="AA38" t="s">
        <v>77</v>
      </c>
      <c r="AB38" t="s">
        <v>77</v>
      </c>
      <c r="AC38" t="s">
        <v>77</v>
      </c>
      <c r="AD38" t="s">
        <v>77</v>
      </c>
      <c r="AE38" t="s">
        <v>77</v>
      </c>
      <c r="AF38" t="s">
        <v>77</v>
      </c>
      <c r="AG38" t="s">
        <v>77</v>
      </c>
      <c r="AH38" t="s">
        <v>77</v>
      </c>
      <c r="AI38" t="s">
        <v>77</v>
      </c>
      <c r="AJ38" t="s">
        <v>77</v>
      </c>
      <c r="AK38" t="s">
        <v>123</v>
      </c>
      <c r="AL38">
        <v>1</v>
      </c>
      <c r="AM38">
        <v>0</v>
      </c>
      <c r="AN38">
        <v>0</v>
      </c>
      <c r="AO38">
        <v>0</v>
      </c>
      <c r="AP38">
        <v>0</v>
      </c>
      <c r="AQ38">
        <v>0</v>
      </c>
      <c r="AR38">
        <v>0</v>
      </c>
      <c r="AS38">
        <v>0</v>
      </c>
      <c r="AT38">
        <v>0</v>
      </c>
      <c r="AU38">
        <v>0</v>
      </c>
      <c r="AV38" t="s">
        <v>130</v>
      </c>
      <c r="AW38" t="s">
        <v>125</v>
      </c>
      <c r="AX38" t="s">
        <v>77</v>
      </c>
      <c r="AY38" t="s">
        <v>77</v>
      </c>
      <c r="AZ38" t="s">
        <v>77</v>
      </c>
      <c r="BA38" t="s">
        <v>77</v>
      </c>
      <c r="BB38" t="s">
        <v>77</v>
      </c>
      <c r="BC38" t="s">
        <v>77</v>
      </c>
      <c r="BD38" t="s">
        <v>77</v>
      </c>
      <c r="BE38" t="s">
        <v>88</v>
      </c>
      <c r="BF38" t="s">
        <v>77</v>
      </c>
      <c r="BG38" t="s">
        <v>77</v>
      </c>
      <c r="BH38" t="s">
        <v>77</v>
      </c>
      <c r="BI38" t="s">
        <v>77</v>
      </c>
      <c r="BJ38" t="s">
        <v>77</v>
      </c>
      <c r="BK38" t="s">
        <v>77</v>
      </c>
      <c r="BL38" t="s">
        <v>77</v>
      </c>
      <c r="BN38" t="s">
        <v>77</v>
      </c>
      <c r="BO38" t="s">
        <v>77</v>
      </c>
      <c r="BP38" t="s">
        <v>77</v>
      </c>
      <c r="BQ38" t="s">
        <v>77</v>
      </c>
      <c r="BR38" t="s">
        <v>77</v>
      </c>
      <c r="BS38" t="s">
        <v>88</v>
      </c>
      <c r="BT38">
        <v>1500</v>
      </c>
      <c r="BU38" t="s">
        <v>77</v>
      </c>
      <c r="BV38" t="s">
        <v>77</v>
      </c>
      <c r="BW38" t="s">
        <v>77</v>
      </c>
      <c r="BX38" t="s">
        <v>77</v>
      </c>
      <c r="BY38" t="s">
        <v>77</v>
      </c>
      <c r="BZ38" t="s">
        <v>77</v>
      </c>
      <c r="CA38" t="s">
        <v>88</v>
      </c>
      <c r="CB38" t="s">
        <v>1287</v>
      </c>
      <c r="CC38">
        <v>0</v>
      </c>
      <c r="CD38">
        <v>0</v>
      </c>
      <c r="CE38">
        <v>1</v>
      </c>
      <c r="CF38">
        <v>0</v>
      </c>
      <c r="CG38">
        <v>1</v>
      </c>
      <c r="CH38">
        <v>0</v>
      </c>
      <c r="CI38">
        <v>0</v>
      </c>
      <c r="CJ38">
        <v>0</v>
      </c>
      <c r="CK38">
        <v>0</v>
      </c>
      <c r="CL38">
        <v>0</v>
      </c>
      <c r="CM38">
        <v>0</v>
      </c>
      <c r="CN38">
        <v>0</v>
      </c>
      <c r="CO38">
        <v>0</v>
      </c>
      <c r="CP38">
        <v>0</v>
      </c>
      <c r="CQ38" t="s">
        <v>886</v>
      </c>
      <c r="CR38">
        <v>0</v>
      </c>
      <c r="CS38">
        <v>1</v>
      </c>
      <c r="CT38">
        <v>0</v>
      </c>
      <c r="CU38">
        <v>0</v>
      </c>
      <c r="CV38">
        <v>0</v>
      </c>
      <c r="CW38">
        <v>0</v>
      </c>
      <c r="CX38">
        <v>1</v>
      </c>
      <c r="CY38">
        <v>0</v>
      </c>
      <c r="CZ38" s="308" t="s">
        <v>221</v>
      </c>
      <c r="DA38" t="s">
        <v>86</v>
      </c>
      <c r="DB38" t="s">
        <v>88</v>
      </c>
      <c r="DC38" t="s">
        <v>100</v>
      </c>
      <c r="DD38" t="s">
        <v>88</v>
      </c>
      <c r="DE38" t="s">
        <v>221</v>
      </c>
      <c r="DF38" t="s">
        <v>131</v>
      </c>
      <c r="DG38" t="s">
        <v>238</v>
      </c>
      <c r="DH38" t="s">
        <v>131</v>
      </c>
      <c r="DK38" t="s">
        <v>77</v>
      </c>
      <c r="DL38" t="s">
        <v>77</v>
      </c>
      <c r="DM38" t="s">
        <v>77</v>
      </c>
      <c r="DN38" t="s">
        <v>77</v>
      </c>
      <c r="DO38" t="s">
        <v>77</v>
      </c>
      <c r="DP38" t="s">
        <v>77</v>
      </c>
      <c r="DQ38" t="s">
        <v>77</v>
      </c>
      <c r="DR38" t="s">
        <v>77</v>
      </c>
      <c r="DS38" t="s">
        <v>77</v>
      </c>
      <c r="DT38" t="s">
        <v>77</v>
      </c>
      <c r="DU38" t="s">
        <v>77</v>
      </c>
      <c r="DV38" t="s">
        <v>77</v>
      </c>
      <c r="DW38" t="s">
        <v>77</v>
      </c>
      <c r="DX38" t="s">
        <v>77</v>
      </c>
      <c r="DY38" t="s">
        <v>77</v>
      </c>
      <c r="DZ38" t="s">
        <v>77</v>
      </c>
      <c r="EA38" t="s">
        <v>77</v>
      </c>
      <c r="EB38" t="s">
        <v>77</v>
      </c>
      <c r="EC38" t="s">
        <v>77</v>
      </c>
      <c r="ED38" t="s">
        <v>77</v>
      </c>
      <c r="EE38" t="s">
        <v>77</v>
      </c>
      <c r="EF38" t="s">
        <v>77</v>
      </c>
      <c r="EG38" t="s">
        <v>77</v>
      </c>
      <c r="EH38" t="s">
        <v>77</v>
      </c>
      <c r="EI38" t="s">
        <v>77</v>
      </c>
      <c r="EJ38" t="s">
        <v>77</v>
      </c>
      <c r="EK38" t="s">
        <v>77</v>
      </c>
      <c r="EL38" t="s">
        <v>77</v>
      </c>
      <c r="EM38" s="308" t="s">
        <v>221</v>
      </c>
      <c r="EN38" t="s">
        <v>86</v>
      </c>
      <c r="EO38" t="s">
        <v>77</v>
      </c>
      <c r="EP38" t="s">
        <v>77</v>
      </c>
      <c r="EQ38" t="s">
        <v>77</v>
      </c>
      <c r="ER38" t="s">
        <v>77</v>
      </c>
      <c r="ES38" t="s">
        <v>77</v>
      </c>
      <c r="ET38" t="s">
        <v>77</v>
      </c>
      <c r="EU38" t="s">
        <v>77</v>
      </c>
      <c r="EW38" t="s">
        <v>77</v>
      </c>
      <c r="EX38" s="308" t="s">
        <v>221</v>
      </c>
      <c r="EY38" t="s">
        <v>88</v>
      </c>
      <c r="EZ38" t="s">
        <v>243</v>
      </c>
      <c r="FA38">
        <v>0</v>
      </c>
      <c r="FB38">
        <v>0</v>
      </c>
      <c r="FC38">
        <v>1</v>
      </c>
      <c r="FD38">
        <v>0</v>
      </c>
      <c r="FE38">
        <v>0</v>
      </c>
      <c r="FF38">
        <v>0</v>
      </c>
      <c r="FG38" t="s">
        <v>77</v>
      </c>
      <c r="FH38" t="s">
        <v>177</v>
      </c>
      <c r="FI38">
        <v>1</v>
      </c>
      <c r="FJ38">
        <v>0</v>
      </c>
      <c r="FK38">
        <v>0</v>
      </c>
      <c r="FL38">
        <v>0</v>
      </c>
      <c r="FM38">
        <v>0</v>
      </c>
      <c r="FN38">
        <v>0</v>
      </c>
      <c r="FO38">
        <v>0</v>
      </c>
      <c r="FP38">
        <v>0</v>
      </c>
      <c r="FQ38" t="s">
        <v>77</v>
      </c>
      <c r="FR38" t="s">
        <v>88</v>
      </c>
      <c r="FS38" t="s">
        <v>77</v>
      </c>
      <c r="FT38" t="s">
        <v>140</v>
      </c>
      <c r="FU38">
        <v>1</v>
      </c>
      <c r="FV38">
        <v>0</v>
      </c>
      <c r="FW38">
        <v>0</v>
      </c>
      <c r="FX38">
        <v>0</v>
      </c>
      <c r="FY38" t="s">
        <v>77</v>
      </c>
      <c r="FZ38" t="s">
        <v>77</v>
      </c>
      <c r="GA38" t="s">
        <v>77</v>
      </c>
      <c r="GB38" t="s">
        <v>77</v>
      </c>
      <c r="GC38" t="s">
        <v>77</v>
      </c>
      <c r="GD38" t="s">
        <v>77</v>
      </c>
      <c r="GE38" t="s">
        <v>77</v>
      </c>
      <c r="GF38" t="s">
        <v>77</v>
      </c>
      <c r="GG38" t="s">
        <v>77</v>
      </c>
      <c r="GH38" t="s">
        <v>77</v>
      </c>
      <c r="GI38" t="s">
        <v>77</v>
      </c>
      <c r="GJ38" t="s">
        <v>77</v>
      </c>
      <c r="GK38" t="s">
        <v>77</v>
      </c>
      <c r="GL38" t="s">
        <v>77</v>
      </c>
      <c r="GM38" t="s">
        <v>77</v>
      </c>
      <c r="GN38" t="s">
        <v>77</v>
      </c>
      <c r="GO38" t="s">
        <v>77</v>
      </c>
      <c r="GP38" t="s">
        <v>77</v>
      </c>
      <c r="GQ38" t="s">
        <v>77</v>
      </c>
      <c r="GR38" t="s">
        <v>77</v>
      </c>
      <c r="GS38" t="s">
        <v>77</v>
      </c>
      <c r="GT38" t="s">
        <v>77</v>
      </c>
      <c r="GU38" t="s">
        <v>77</v>
      </c>
      <c r="GV38" t="s">
        <v>77</v>
      </c>
      <c r="GW38" t="s">
        <v>77</v>
      </c>
      <c r="GX38" t="s">
        <v>77</v>
      </c>
      <c r="GY38" t="s">
        <v>77</v>
      </c>
      <c r="GZ38" t="s">
        <v>77</v>
      </c>
      <c r="HA38" t="s">
        <v>77</v>
      </c>
      <c r="HB38" t="s">
        <v>77</v>
      </c>
      <c r="HC38" t="s">
        <v>77</v>
      </c>
      <c r="HD38" t="s">
        <v>77</v>
      </c>
      <c r="HE38" t="s">
        <v>77</v>
      </c>
      <c r="HF38" t="s">
        <v>77</v>
      </c>
      <c r="HG38" t="s">
        <v>77</v>
      </c>
      <c r="HH38" t="s">
        <v>77</v>
      </c>
      <c r="HI38" t="s">
        <v>77</v>
      </c>
      <c r="HJ38" t="s">
        <v>77</v>
      </c>
      <c r="HK38" t="s">
        <v>77</v>
      </c>
      <c r="HL38" t="s">
        <v>77</v>
      </c>
      <c r="HM38" t="s">
        <v>77</v>
      </c>
      <c r="HN38" t="s">
        <v>77</v>
      </c>
      <c r="HO38" t="s">
        <v>77</v>
      </c>
      <c r="HP38" t="s">
        <v>77</v>
      </c>
      <c r="HQ38" t="s">
        <v>77</v>
      </c>
      <c r="HR38" t="s">
        <v>77</v>
      </c>
      <c r="HS38" t="s">
        <v>77</v>
      </c>
      <c r="HT38" t="s">
        <v>77</v>
      </c>
      <c r="HU38" t="s">
        <v>77</v>
      </c>
      <c r="HV38" t="s">
        <v>77</v>
      </c>
      <c r="HW38" t="s">
        <v>77</v>
      </c>
      <c r="HX38" t="s">
        <v>77</v>
      </c>
      <c r="HZ38" t="s">
        <v>221</v>
      </c>
      <c r="IA38" s="376" t="s">
        <v>77</v>
      </c>
      <c r="IB38" t="s">
        <v>77</v>
      </c>
      <c r="IC38" t="s">
        <v>77</v>
      </c>
      <c r="ID38" t="s">
        <v>77</v>
      </c>
      <c r="IE38" t="s">
        <v>77</v>
      </c>
      <c r="IF38" t="s">
        <v>77</v>
      </c>
      <c r="IG38" t="s">
        <v>77</v>
      </c>
      <c r="IH38" t="s">
        <v>77</v>
      </c>
      <c r="II38" t="s">
        <v>77</v>
      </c>
      <c r="IJ38" t="s">
        <v>77</v>
      </c>
      <c r="IK38" t="s">
        <v>77</v>
      </c>
      <c r="IL38" t="s">
        <v>77</v>
      </c>
      <c r="IM38" t="s">
        <v>77</v>
      </c>
      <c r="IN38" t="s">
        <v>77</v>
      </c>
      <c r="IO38" t="s">
        <v>77</v>
      </c>
      <c r="IP38" t="s">
        <v>77</v>
      </c>
      <c r="IQ38" t="s">
        <v>77</v>
      </c>
      <c r="IR38" t="s">
        <v>77</v>
      </c>
      <c r="IS38" t="s">
        <v>77</v>
      </c>
      <c r="IT38" t="s">
        <v>77</v>
      </c>
      <c r="IU38" t="s">
        <v>77</v>
      </c>
      <c r="IV38" t="s">
        <v>77</v>
      </c>
      <c r="IW38" t="s">
        <v>77</v>
      </c>
      <c r="IX38" t="s">
        <v>77</v>
      </c>
      <c r="IY38" t="s">
        <v>77</v>
      </c>
      <c r="IZ38" t="s">
        <v>77</v>
      </c>
      <c r="JA38" t="s">
        <v>77</v>
      </c>
      <c r="JB38" t="s">
        <v>77</v>
      </c>
      <c r="JC38" t="s">
        <v>77</v>
      </c>
      <c r="JD38" t="s">
        <v>77</v>
      </c>
      <c r="JE38" t="s">
        <v>77</v>
      </c>
      <c r="JF38" t="s">
        <v>77</v>
      </c>
      <c r="JG38" t="s">
        <v>77</v>
      </c>
      <c r="JH38" t="s">
        <v>77</v>
      </c>
      <c r="JI38" t="s">
        <v>77</v>
      </c>
      <c r="JJ38" t="s">
        <v>77</v>
      </c>
      <c r="JK38" t="s">
        <v>77</v>
      </c>
      <c r="JL38" t="s">
        <v>77</v>
      </c>
      <c r="JM38" t="s">
        <v>77</v>
      </c>
      <c r="JN38" t="s">
        <v>77</v>
      </c>
      <c r="JO38" t="s">
        <v>77</v>
      </c>
      <c r="JP38" t="s">
        <v>77</v>
      </c>
      <c r="JQ38" t="s">
        <v>77</v>
      </c>
      <c r="JR38" t="s">
        <v>77</v>
      </c>
      <c r="JS38" t="s">
        <v>77</v>
      </c>
      <c r="JT38" t="s">
        <v>77</v>
      </c>
      <c r="JU38" t="s">
        <v>77</v>
      </c>
      <c r="JV38" t="s">
        <v>77</v>
      </c>
      <c r="JW38" t="s">
        <v>77</v>
      </c>
      <c r="JX38" t="s">
        <v>77</v>
      </c>
      <c r="JY38" t="s">
        <v>77</v>
      </c>
      <c r="JZ38" t="s">
        <v>77</v>
      </c>
      <c r="KA38" t="s">
        <v>77</v>
      </c>
      <c r="KB38" t="s">
        <v>77</v>
      </c>
      <c r="KC38" t="s">
        <v>77</v>
      </c>
      <c r="KD38" t="s">
        <v>77</v>
      </c>
      <c r="KE38" t="s">
        <v>77</v>
      </c>
      <c r="KF38" t="s">
        <v>77</v>
      </c>
      <c r="KG38" t="s">
        <v>77</v>
      </c>
      <c r="KH38" t="s">
        <v>77</v>
      </c>
      <c r="KI38" t="s">
        <v>77</v>
      </c>
      <c r="KJ38" t="s">
        <v>77</v>
      </c>
      <c r="KK38" t="s">
        <v>77</v>
      </c>
      <c r="KL38" t="s">
        <v>77</v>
      </c>
      <c r="KM38" t="s">
        <v>77</v>
      </c>
      <c r="KN38" t="s">
        <v>77</v>
      </c>
      <c r="KO38" t="s">
        <v>77</v>
      </c>
      <c r="KP38" t="s">
        <v>77</v>
      </c>
      <c r="KQ38" t="s">
        <v>77</v>
      </c>
      <c r="KR38" t="s">
        <v>77</v>
      </c>
      <c r="KS38" t="s">
        <v>77</v>
      </c>
      <c r="KT38" t="s">
        <v>77</v>
      </c>
      <c r="KU38" t="s">
        <v>77</v>
      </c>
      <c r="KV38" t="s">
        <v>77</v>
      </c>
      <c r="KW38" t="s">
        <v>77</v>
      </c>
      <c r="KX38" t="s">
        <v>77</v>
      </c>
      <c r="KY38" t="s">
        <v>77</v>
      </c>
      <c r="KZ38" t="s">
        <v>77</v>
      </c>
      <c r="LA38" t="s">
        <v>77</v>
      </c>
      <c r="LB38" t="s">
        <v>77</v>
      </c>
      <c r="LC38" t="s">
        <v>77</v>
      </c>
      <c r="LD38" t="s">
        <v>77</v>
      </c>
      <c r="LE38" t="s">
        <v>77</v>
      </c>
      <c r="LF38" t="s">
        <v>77</v>
      </c>
      <c r="LG38" t="s">
        <v>77</v>
      </c>
      <c r="LH38" t="s">
        <v>77</v>
      </c>
      <c r="LI38" t="s">
        <v>77</v>
      </c>
      <c r="LJ38" t="s">
        <v>77</v>
      </c>
      <c r="LK38" t="s">
        <v>77</v>
      </c>
      <c r="LL38" t="s">
        <v>77</v>
      </c>
      <c r="LM38" t="s">
        <v>77</v>
      </c>
      <c r="LN38" t="s">
        <v>77</v>
      </c>
      <c r="LO38" t="s">
        <v>77</v>
      </c>
      <c r="LP38" t="s">
        <v>77</v>
      </c>
      <c r="LQ38" t="s">
        <v>77</v>
      </c>
      <c r="LR38" t="s">
        <v>77</v>
      </c>
      <c r="LS38" t="s">
        <v>77</v>
      </c>
      <c r="LT38" t="s">
        <v>77</v>
      </c>
      <c r="LU38" t="s">
        <v>77</v>
      </c>
      <c r="LV38" t="s">
        <v>77</v>
      </c>
      <c r="LW38" t="s">
        <v>77</v>
      </c>
      <c r="LX38" t="s">
        <v>77</v>
      </c>
      <c r="LY38" t="s">
        <v>77</v>
      </c>
      <c r="LZ38" t="s">
        <v>77</v>
      </c>
      <c r="MA38" t="s">
        <v>77</v>
      </c>
      <c r="MB38" t="s">
        <v>77</v>
      </c>
      <c r="MC38" t="s">
        <v>77</v>
      </c>
      <c r="MD38" t="s">
        <v>77</v>
      </c>
      <c r="ME38" t="s">
        <v>77</v>
      </c>
      <c r="MF38" t="s">
        <v>77</v>
      </c>
      <c r="MG38" t="s">
        <v>77</v>
      </c>
      <c r="MH38" t="s">
        <v>77</v>
      </c>
      <c r="MI38" t="s">
        <v>77</v>
      </c>
      <c r="MJ38" t="s">
        <v>77</v>
      </c>
      <c r="MK38" t="s">
        <v>77</v>
      </c>
      <c r="ML38" t="s">
        <v>77</v>
      </c>
      <c r="MM38" t="s">
        <v>77</v>
      </c>
      <c r="MN38" t="s">
        <v>77</v>
      </c>
      <c r="MO38" t="s">
        <v>77</v>
      </c>
      <c r="MP38" t="s">
        <v>77</v>
      </c>
      <c r="MQ38" t="s">
        <v>77</v>
      </c>
      <c r="MR38" t="s">
        <v>77</v>
      </c>
      <c r="MS38" t="s">
        <v>77</v>
      </c>
      <c r="MT38" t="s">
        <v>77</v>
      </c>
      <c r="MU38" t="s">
        <v>77</v>
      </c>
      <c r="MV38" t="s">
        <v>77</v>
      </c>
      <c r="MW38" t="s">
        <v>77</v>
      </c>
      <c r="MX38" t="s">
        <v>77</v>
      </c>
      <c r="MY38" t="s">
        <v>77</v>
      </c>
      <c r="MZ38" t="s">
        <v>77</v>
      </c>
      <c r="NA38" t="s">
        <v>77</v>
      </c>
      <c r="NB38" t="s">
        <v>77</v>
      </c>
      <c r="NC38" t="s">
        <v>77</v>
      </c>
      <c r="ND38" t="s">
        <v>77</v>
      </c>
      <c r="NE38" t="s">
        <v>77</v>
      </c>
      <c r="NF38" t="s">
        <v>77</v>
      </c>
      <c r="NG38" t="s">
        <v>77</v>
      </c>
      <c r="NH38" t="s">
        <v>77</v>
      </c>
      <c r="NI38" t="s">
        <v>77</v>
      </c>
      <c r="NJ38" t="s">
        <v>77</v>
      </c>
      <c r="NK38" t="s">
        <v>77</v>
      </c>
      <c r="NL38" t="s">
        <v>77</v>
      </c>
      <c r="NM38" t="s">
        <v>77</v>
      </c>
      <c r="NN38" t="s">
        <v>77</v>
      </c>
      <c r="NO38" t="s">
        <v>77</v>
      </c>
      <c r="NP38" t="s">
        <v>77</v>
      </c>
      <c r="NQ38" t="s">
        <v>77</v>
      </c>
      <c r="NR38" t="s">
        <v>77</v>
      </c>
      <c r="NS38" t="s">
        <v>77</v>
      </c>
      <c r="NT38" t="s">
        <v>77</v>
      </c>
      <c r="NU38" t="s">
        <v>77</v>
      </c>
      <c r="NV38" t="s">
        <v>77</v>
      </c>
      <c r="NW38" t="s">
        <v>77</v>
      </c>
      <c r="NX38" t="s">
        <v>77</v>
      </c>
      <c r="NY38" t="s">
        <v>77</v>
      </c>
      <c r="NZ38" t="s">
        <v>77</v>
      </c>
      <c r="OA38" t="s">
        <v>77</v>
      </c>
      <c r="OB38" t="s">
        <v>77</v>
      </c>
      <c r="OC38" t="s">
        <v>77</v>
      </c>
      <c r="OD38" t="s">
        <v>77</v>
      </c>
      <c r="OE38" t="s">
        <v>77</v>
      </c>
      <c r="OF38" t="s">
        <v>77</v>
      </c>
      <c r="OG38" t="s">
        <v>77</v>
      </c>
      <c r="OH38" t="s">
        <v>77</v>
      </c>
      <c r="OI38" t="s">
        <v>77</v>
      </c>
      <c r="OJ38" t="s">
        <v>77</v>
      </c>
      <c r="OK38" t="s">
        <v>77</v>
      </c>
      <c r="OL38" t="s">
        <v>77</v>
      </c>
      <c r="OM38" t="s">
        <v>77</v>
      </c>
      <c r="ON38" t="s">
        <v>77</v>
      </c>
      <c r="OO38" t="s">
        <v>77</v>
      </c>
      <c r="OP38" t="s">
        <v>77</v>
      </c>
      <c r="OQ38" t="s">
        <v>77</v>
      </c>
      <c r="OR38" t="s">
        <v>77</v>
      </c>
      <c r="OS38" t="s">
        <v>77</v>
      </c>
      <c r="OT38" t="s">
        <v>77</v>
      </c>
      <c r="OU38" t="s">
        <v>77</v>
      </c>
      <c r="OV38" t="s">
        <v>77</v>
      </c>
      <c r="OW38" t="s">
        <v>77</v>
      </c>
      <c r="OX38" t="s">
        <v>77</v>
      </c>
      <c r="OY38" t="s">
        <v>77</v>
      </c>
      <c r="OZ38" t="s">
        <v>77</v>
      </c>
      <c r="PA38" t="s">
        <v>77</v>
      </c>
      <c r="PB38" t="s">
        <v>77</v>
      </c>
      <c r="PC38" t="s">
        <v>77</v>
      </c>
      <c r="PD38" t="s">
        <v>77</v>
      </c>
      <c r="PE38" t="s">
        <v>77</v>
      </c>
      <c r="PF38" t="s">
        <v>77</v>
      </c>
      <c r="PG38" t="s">
        <v>77</v>
      </c>
      <c r="PH38" t="s">
        <v>77</v>
      </c>
      <c r="PI38" t="s">
        <v>77</v>
      </c>
      <c r="PJ38" t="s">
        <v>77</v>
      </c>
      <c r="PK38" t="s">
        <v>77</v>
      </c>
      <c r="PL38" t="s">
        <v>77</v>
      </c>
      <c r="PM38" t="s">
        <v>77</v>
      </c>
      <c r="PN38" t="s">
        <v>77</v>
      </c>
      <c r="PO38" t="s">
        <v>77</v>
      </c>
      <c r="PP38" t="s">
        <v>77</v>
      </c>
      <c r="PQ38" t="s">
        <v>77</v>
      </c>
      <c r="PR38" t="s">
        <v>77</v>
      </c>
      <c r="PS38" t="s">
        <v>77</v>
      </c>
      <c r="PT38" t="s">
        <v>77</v>
      </c>
      <c r="PU38" t="s">
        <v>77</v>
      </c>
      <c r="PV38" t="s">
        <v>77</v>
      </c>
      <c r="PW38" t="s">
        <v>77</v>
      </c>
      <c r="PX38" t="s">
        <v>77</v>
      </c>
      <c r="PY38" t="s">
        <v>77</v>
      </c>
      <c r="PZ38" t="s">
        <v>77</v>
      </c>
      <c r="QA38" t="s">
        <v>77</v>
      </c>
      <c r="QB38" t="s">
        <v>77</v>
      </c>
      <c r="QC38" t="s">
        <v>77</v>
      </c>
      <c r="QD38" t="s">
        <v>77</v>
      </c>
      <c r="QE38" t="s">
        <v>77</v>
      </c>
      <c r="QF38" t="s">
        <v>77</v>
      </c>
      <c r="QG38" t="s">
        <v>77</v>
      </c>
      <c r="QH38">
        <v>0</v>
      </c>
      <c r="QI38">
        <v>0</v>
      </c>
      <c r="QJ38">
        <v>0</v>
      </c>
      <c r="QK38">
        <v>0</v>
      </c>
      <c r="QL38">
        <v>0</v>
      </c>
      <c r="QM38" t="s">
        <v>887</v>
      </c>
      <c r="QN38" t="s">
        <v>77</v>
      </c>
      <c r="QO38">
        <v>237463623</v>
      </c>
      <c r="QQ38">
        <v>44530.799016203702</v>
      </c>
      <c r="QR38" t="s">
        <v>77</v>
      </c>
      <c r="QS38" t="s">
        <v>77</v>
      </c>
      <c r="QT38" t="s">
        <v>101</v>
      </c>
      <c r="QU38" t="s">
        <v>102</v>
      </c>
      <c r="QV38" t="s">
        <v>77</v>
      </c>
      <c r="QW38">
        <v>37</v>
      </c>
      <c r="QX38" s="375" t="str">
        <f t="shared" si="8"/>
        <v/>
      </c>
      <c r="QY38" s="375" t="str">
        <f t="shared" si="1"/>
        <v/>
      </c>
      <c r="QZ38" s="375" t="str">
        <f t="shared" si="2"/>
        <v/>
      </c>
      <c r="RA38" s="375" t="str">
        <f t="shared" si="3"/>
        <v/>
      </c>
      <c r="RB38" s="375" t="str">
        <f t="shared" si="4"/>
        <v/>
      </c>
      <c r="RC38" s="375" t="str">
        <f t="shared" si="5"/>
        <v/>
      </c>
      <c r="RD38" s="375" t="str">
        <f t="shared" si="6"/>
        <v/>
      </c>
      <c r="RE38" s="313" t="str">
        <f t="shared" si="7"/>
        <v/>
      </c>
      <c r="RF38" t="s">
        <v>221</v>
      </c>
    </row>
    <row r="39" spans="1:474">
      <c r="A39" t="s">
        <v>888</v>
      </c>
      <c r="B39" s="272">
        <v>44530</v>
      </c>
      <c r="C39" t="s">
        <v>219</v>
      </c>
      <c r="D39" t="s">
        <v>220</v>
      </c>
      <c r="E39" t="s">
        <v>221</v>
      </c>
      <c r="F39" t="s">
        <v>238</v>
      </c>
      <c r="G39" t="s">
        <v>238</v>
      </c>
      <c r="H39" t="s">
        <v>239</v>
      </c>
      <c r="I39" t="s">
        <v>239</v>
      </c>
      <c r="J39" t="s">
        <v>591</v>
      </c>
      <c r="K39" t="s">
        <v>77</v>
      </c>
      <c r="L39" t="s">
        <v>159</v>
      </c>
      <c r="M39" t="s">
        <v>159</v>
      </c>
      <c r="N39" t="s">
        <v>889</v>
      </c>
      <c r="O39" t="s">
        <v>170</v>
      </c>
      <c r="P39" t="s">
        <v>120</v>
      </c>
      <c r="Q39" t="s">
        <v>89</v>
      </c>
      <c r="R39" t="s">
        <v>121</v>
      </c>
      <c r="S39" s="239" t="s">
        <v>77</v>
      </c>
      <c r="T39" s="239" t="s">
        <v>77</v>
      </c>
      <c r="U39" s="239" t="s">
        <v>77</v>
      </c>
      <c r="V39" s="239" t="s">
        <v>77</v>
      </c>
      <c r="W39" s="239" t="s">
        <v>77</v>
      </c>
      <c r="X39" t="s">
        <v>77</v>
      </c>
      <c r="Y39">
        <v>1350</v>
      </c>
      <c r="Z39" t="s">
        <v>77</v>
      </c>
      <c r="AA39" t="s">
        <v>77</v>
      </c>
      <c r="AB39" t="s">
        <v>77</v>
      </c>
      <c r="AC39" t="s">
        <v>77</v>
      </c>
      <c r="AD39" t="s">
        <v>77</v>
      </c>
      <c r="AE39" t="s">
        <v>77</v>
      </c>
      <c r="AF39" t="s">
        <v>77</v>
      </c>
      <c r="AG39" t="s">
        <v>77</v>
      </c>
      <c r="AH39" t="s">
        <v>77</v>
      </c>
      <c r="AI39" t="s">
        <v>77</v>
      </c>
      <c r="AJ39" t="s">
        <v>77</v>
      </c>
      <c r="AK39" t="s">
        <v>123</v>
      </c>
      <c r="AL39">
        <v>1</v>
      </c>
      <c r="AM39">
        <v>0</v>
      </c>
      <c r="AN39">
        <v>0</v>
      </c>
      <c r="AO39">
        <v>0</v>
      </c>
      <c r="AP39">
        <v>0</v>
      </c>
      <c r="AQ39">
        <v>0</v>
      </c>
      <c r="AR39">
        <v>0</v>
      </c>
      <c r="AS39">
        <v>0</v>
      </c>
      <c r="AT39">
        <v>0</v>
      </c>
      <c r="AU39">
        <v>0</v>
      </c>
      <c r="AV39" t="s">
        <v>130</v>
      </c>
      <c r="AW39" t="s">
        <v>125</v>
      </c>
      <c r="AX39" t="s">
        <v>77</v>
      </c>
      <c r="AY39" t="s">
        <v>77</v>
      </c>
      <c r="AZ39" t="s">
        <v>77</v>
      </c>
      <c r="BA39" t="s">
        <v>77</v>
      </c>
      <c r="BB39" t="s">
        <v>77</v>
      </c>
      <c r="BC39" t="s">
        <v>77</v>
      </c>
      <c r="BD39" t="s">
        <v>77</v>
      </c>
      <c r="BE39" t="s">
        <v>88</v>
      </c>
      <c r="BF39" t="s">
        <v>77</v>
      </c>
      <c r="BG39" t="s">
        <v>77</v>
      </c>
      <c r="BH39" t="s">
        <v>77</v>
      </c>
      <c r="BI39" t="s">
        <v>77</v>
      </c>
      <c r="BJ39" t="s">
        <v>77</v>
      </c>
      <c r="BK39" t="s">
        <v>77</v>
      </c>
      <c r="BL39" t="s">
        <v>77</v>
      </c>
      <c r="BN39" t="s">
        <v>77</v>
      </c>
      <c r="BO39" t="s">
        <v>77</v>
      </c>
      <c r="BP39" t="s">
        <v>77</v>
      </c>
      <c r="BQ39" t="s">
        <v>77</v>
      </c>
      <c r="BR39" t="s">
        <v>77</v>
      </c>
      <c r="BS39" t="s">
        <v>100</v>
      </c>
      <c r="BT39" t="s">
        <v>77</v>
      </c>
      <c r="BU39" t="s">
        <v>77</v>
      </c>
      <c r="BV39" t="s">
        <v>569</v>
      </c>
      <c r="BW39" t="s">
        <v>568</v>
      </c>
      <c r="BX39" t="s">
        <v>673</v>
      </c>
      <c r="BY39">
        <v>300</v>
      </c>
      <c r="BZ39">
        <v>300</v>
      </c>
      <c r="CA39" t="s">
        <v>88</v>
      </c>
      <c r="CB39" t="s">
        <v>184</v>
      </c>
      <c r="CC39">
        <v>0</v>
      </c>
      <c r="CD39">
        <v>0</v>
      </c>
      <c r="CE39">
        <v>0</v>
      </c>
      <c r="CF39">
        <v>0</v>
      </c>
      <c r="CG39">
        <v>0</v>
      </c>
      <c r="CH39">
        <v>1</v>
      </c>
      <c r="CI39">
        <v>0</v>
      </c>
      <c r="CJ39">
        <v>0</v>
      </c>
      <c r="CK39">
        <v>0</v>
      </c>
      <c r="CL39">
        <v>0</v>
      </c>
      <c r="CM39">
        <v>0</v>
      </c>
      <c r="CN39">
        <v>0</v>
      </c>
      <c r="CO39">
        <v>0</v>
      </c>
      <c r="CP39">
        <v>0</v>
      </c>
      <c r="CQ39" t="s">
        <v>890</v>
      </c>
      <c r="CR39">
        <v>0</v>
      </c>
      <c r="CS39">
        <v>1</v>
      </c>
      <c r="CT39">
        <v>0</v>
      </c>
      <c r="CU39">
        <v>1</v>
      </c>
      <c r="CV39">
        <v>0</v>
      </c>
      <c r="CW39">
        <v>0</v>
      </c>
      <c r="CX39">
        <v>0</v>
      </c>
      <c r="CY39">
        <v>0</v>
      </c>
      <c r="CZ39" s="308" t="s">
        <v>221</v>
      </c>
      <c r="DA39" t="s">
        <v>170</v>
      </c>
      <c r="DB39" t="s">
        <v>100</v>
      </c>
      <c r="DC39" t="s">
        <v>100</v>
      </c>
      <c r="DD39" t="s">
        <v>88</v>
      </c>
      <c r="DE39" t="s">
        <v>221</v>
      </c>
      <c r="DF39" t="s">
        <v>131</v>
      </c>
      <c r="DG39" t="s">
        <v>238</v>
      </c>
      <c r="DH39" t="s">
        <v>131</v>
      </c>
      <c r="DK39" t="s">
        <v>77</v>
      </c>
      <c r="DL39" t="s">
        <v>77</v>
      </c>
      <c r="DM39" t="s">
        <v>77</v>
      </c>
      <c r="DN39" t="s">
        <v>77</v>
      </c>
      <c r="DO39" t="s">
        <v>77</v>
      </c>
      <c r="DP39" t="s">
        <v>77</v>
      </c>
      <c r="DQ39" t="s">
        <v>77</v>
      </c>
      <c r="DR39" t="s">
        <v>77</v>
      </c>
      <c r="DS39" t="s">
        <v>77</v>
      </c>
      <c r="DT39" t="s">
        <v>77</v>
      </c>
      <c r="DU39" t="s">
        <v>77</v>
      </c>
      <c r="DV39" t="s">
        <v>77</v>
      </c>
      <c r="DW39" t="s">
        <v>77</v>
      </c>
      <c r="DX39" t="s">
        <v>77</v>
      </c>
      <c r="DY39" t="s">
        <v>77</v>
      </c>
      <c r="DZ39" t="s">
        <v>77</v>
      </c>
      <c r="EA39" t="s">
        <v>77</v>
      </c>
      <c r="EB39" t="s">
        <v>77</v>
      </c>
      <c r="EC39" t="s">
        <v>77</v>
      </c>
      <c r="ED39" t="s">
        <v>77</v>
      </c>
      <c r="EE39" t="s">
        <v>77</v>
      </c>
      <c r="EF39" t="s">
        <v>77</v>
      </c>
      <c r="EG39" t="s">
        <v>77</v>
      </c>
      <c r="EH39" t="s">
        <v>77</v>
      </c>
      <c r="EI39" t="s">
        <v>77</v>
      </c>
      <c r="EJ39" t="s">
        <v>77</v>
      </c>
      <c r="EK39" t="s">
        <v>77</v>
      </c>
      <c r="EL39" t="s">
        <v>77</v>
      </c>
      <c r="EM39" s="308" t="s">
        <v>221</v>
      </c>
      <c r="EN39" t="s">
        <v>170</v>
      </c>
      <c r="EO39" t="s">
        <v>77</v>
      </c>
      <c r="EP39" t="s">
        <v>77</v>
      </c>
      <c r="EQ39" t="s">
        <v>77</v>
      </c>
      <c r="ER39" t="s">
        <v>77</v>
      </c>
      <c r="ES39" t="s">
        <v>77</v>
      </c>
      <c r="ET39" t="s">
        <v>77</v>
      </c>
      <c r="EU39" t="s">
        <v>77</v>
      </c>
      <c r="EW39" t="s">
        <v>77</v>
      </c>
      <c r="EX39" s="308" t="s">
        <v>221</v>
      </c>
      <c r="EY39" t="s">
        <v>100</v>
      </c>
      <c r="EZ39" t="s">
        <v>77</v>
      </c>
      <c r="FA39" t="s">
        <v>77</v>
      </c>
      <c r="FB39" t="s">
        <v>77</v>
      </c>
      <c r="FC39" t="s">
        <v>77</v>
      </c>
      <c r="FD39" t="s">
        <v>77</v>
      </c>
      <c r="FE39" t="s">
        <v>77</v>
      </c>
      <c r="FF39" t="s">
        <v>77</v>
      </c>
      <c r="FG39" t="s">
        <v>77</v>
      </c>
      <c r="FH39" t="s">
        <v>191</v>
      </c>
      <c r="FI39">
        <v>0</v>
      </c>
      <c r="FJ39">
        <v>1</v>
      </c>
      <c r="FK39">
        <v>0</v>
      </c>
      <c r="FL39">
        <v>0</v>
      </c>
      <c r="FM39">
        <v>0</v>
      </c>
      <c r="FN39">
        <v>0</v>
      </c>
      <c r="FO39">
        <v>0</v>
      </c>
      <c r="FP39">
        <v>0</v>
      </c>
      <c r="FQ39" t="s">
        <v>77</v>
      </c>
      <c r="FR39" t="s">
        <v>100</v>
      </c>
      <c r="FS39" t="s">
        <v>77</v>
      </c>
      <c r="FT39" t="s">
        <v>77</v>
      </c>
      <c r="FU39" t="s">
        <v>77</v>
      </c>
      <c r="FV39" t="s">
        <v>77</v>
      </c>
      <c r="FW39" t="s">
        <v>77</v>
      </c>
      <c r="FX39" t="s">
        <v>77</v>
      </c>
      <c r="FY39" t="s">
        <v>77</v>
      </c>
      <c r="FZ39" t="s">
        <v>77</v>
      </c>
      <c r="GA39" t="s">
        <v>77</v>
      </c>
      <c r="GB39" t="s">
        <v>77</v>
      </c>
      <c r="GC39" t="s">
        <v>77</v>
      </c>
      <c r="GD39" t="s">
        <v>77</v>
      </c>
      <c r="GE39" t="s">
        <v>77</v>
      </c>
      <c r="GF39" t="s">
        <v>77</v>
      </c>
      <c r="GG39" t="s">
        <v>77</v>
      </c>
      <c r="GH39" t="s">
        <v>77</v>
      </c>
      <c r="GI39" t="s">
        <v>77</v>
      </c>
      <c r="GJ39" t="s">
        <v>77</v>
      </c>
      <c r="GK39" t="s">
        <v>77</v>
      </c>
      <c r="GL39" t="s">
        <v>77</v>
      </c>
      <c r="GM39" t="s">
        <v>77</v>
      </c>
      <c r="GN39" t="s">
        <v>77</v>
      </c>
      <c r="GO39" t="s">
        <v>77</v>
      </c>
      <c r="GP39" t="s">
        <v>77</v>
      </c>
      <c r="GQ39" t="s">
        <v>77</v>
      </c>
      <c r="GR39" t="s">
        <v>77</v>
      </c>
      <c r="GS39" t="s">
        <v>77</v>
      </c>
      <c r="GT39" t="s">
        <v>77</v>
      </c>
      <c r="GU39" t="s">
        <v>77</v>
      </c>
      <c r="GV39" t="s">
        <v>77</v>
      </c>
      <c r="GW39" t="s">
        <v>77</v>
      </c>
      <c r="GX39" t="s">
        <v>77</v>
      </c>
      <c r="GY39" t="s">
        <v>77</v>
      </c>
      <c r="GZ39" t="s">
        <v>77</v>
      </c>
      <c r="HA39" t="s">
        <v>77</v>
      </c>
      <c r="HB39" t="s">
        <v>77</v>
      </c>
      <c r="HC39" t="s">
        <v>77</v>
      </c>
      <c r="HD39" t="s">
        <v>77</v>
      </c>
      <c r="HE39" t="s">
        <v>77</v>
      </c>
      <c r="HF39" t="s">
        <v>77</v>
      </c>
      <c r="HG39" t="s">
        <v>77</v>
      </c>
      <c r="HH39" t="s">
        <v>77</v>
      </c>
      <c r="HI39" t="s">
        <v>77</v>
      </c>
      <c r="HJ39" t="s">
        <v>77</v>
      </c>
      <c r="HK39" t="s">
        <v>77</v>
      </c>
      <c r="HL39" t="s">
        <v>77</v>
      </c>
      <c r="HM39" t="s">
        <v>77</v>
      </c>
      <c r="HN39" t="s">
        <v>77</v>
      </c>
      <c r="HO39" t="s">
        <v>77</v>
      </c>
      <c r="HP39" t="s">
        <v>77</v>
      </c>
      <c r="HQ39" t="s">
        <v>77</v>
      </c>
      <c r="HR39" t="s">
        <v>77</v>
      </c>
      <c r="HS39" t="s">
        <v>77</v>
      </c>
      <c r="HT39" t="s">
        <v>77</v>
      </c>
      <c r="HU39" t="s">
        <v>77</v>
      </c>
      <c r="HV39" t="s">
        <v>77</v>
      </c>
      <c r="HW39" t="s">
        <v>77</v>
      </c>
      <c r="HX39" t="s">
        <v>77</v>
      </c>
      <c r="HZ39" t="s">
        <v>221</v>
      </c>
      <c r="IA39" s="376" t="s">
        <v>77</v>
      </c>
      <c r="IB39" t="s">
        <v>77</v>
      </c>
      <c r="IC39" t="s">
        <v>77</v>
      </c>
      <c r="ID39" t="s">
        <v>77</v>
      </c>
      <c r="IE39" t="s">
        <v>77</v>
      </c>
      <c r="IF39" t="s">
        <v>77</v>
      </c>
      <c r="IG39" t="s">
        <v>77</v>
      </c>
      <c r="IH39" t="s">
        <v>77</v>
      </c>
      <c r="II39" t="s">
        <v>77</v>
      </c>
      <c r="IJ39" t="s">
        <v>77</v>
      </c>
      <c r="IK39" t="s">
        <v>77</v>
      </c>
      <c r="IL39" t="s">
        <v>77</v>
      </c>
      <c r="IM39" t="s">
        <v>77</v>
      </c>
      <c r="IN39" t="s">
        <v>77</v>
      </c>
      <c r="IO39" t="s">
        <v>77</v>
      </c>
      <c r="IP39" t="s">
        <v>77</v>
      </c>
      <c r="IQ39" t="s">
        <v>77</v>
      </c>
      <c r="IR39" t="s">
        <v>77</v>
      </c>
      <c r="IS39" t="s">
        <v>77</v>
      </c>
      <c r="IT39" t="s">
        <v>77</v>
      </c>
      <c r="IU39" t="s">
        <v>77</v>
      </c>
      <c r="IV39" t="s">
        <v>77</v>
      </c>
      <c r="IW39" t="s">
        <v>77</v>
      </c>
      <c r="IX39" t="s">
        <v>77</v>
      </c>
      <c r="IY39" t="s">
        <v>77</v>
      </c>
      <c r="IZ39" t="s">
        <v>77</v>
      </c>
      <c r="JA39" t="s">
        <v>77</v>
      </c>
      <c r="JB39" t="s">
        <v>77</v>
      </c>
      <c r="JC39" t="s">
        <v>77</v>
      </c>
      <c r="JD39" t="s">
        <v>77</v>
      </c>
      <c r="JE39" t="s">
        <v>77</v>
      </c>
      <c r="JF39" t="s">
        <v>77</v>
      </c>
      <c r="JG39" t="s">
        <v>77</v>
      </c>
      <c r="JH39" t="s">
        <v>77</v>
      </c>
      <c r="JI39" t="s">
        <v>77</v>
      </c>
      <c r="JJ39" t="s">
        <v>77</v>
      </c>
      <c r="JK39" t="s">
        <v>77</v>
      </c>
      <c r="JL39" t="s">
        <v>77</v>
      </c>
      <c r="JM39" t="s">
        <v>77</v>
      </c>
      <c r="JN39" t="s">
        <v>77</v>
      </c>
      <c r="JO39" t="s">
        <v>77</v>
      </c>
      <c r="JP39" t="s">
        <v>77</v>
      </c>
      <c r="JQ39" t="s">
        <v>77</v>
      </c>
      <c r="JR39" t="s">
        <v>77</v>
      </c>
      <c r="JS39" t="s">
        <v>77</v>
      </c>
      <c r="JT39" t="s">
        <v>77</v>
      </c>
      <c r="JU39" t="s">
        <v>77</v>
      </c>
      <c r="JV39" t="s">
        <v>77</v>
      </c>
      <c r="JW39" t="s">
        <v>77</v>
      </c>
      <c r="JX39" t="s">
        <v>77</v>
      </c>
      <c r="JY39" t="s">
        <v>77</v>
      </c>
      <c r="JZ39" t="s">
        <v>77</v>
      </c>
      <c r="KA39" t="s">
        <v>77</v>
      </c>
      <c r="KB39" t="s">
        <v>77</v>
      </c>
      <c r="KC39" t="s">
        <v>77</v>
      </c>
      <c r="KD39" t="s">
        <v>77</v>
      </c>
      <c r="KE39" t="s">
        <v>77</v>
      </c>
      <c r="KF39" t="s">
        <v>77</v>
      </c>
      <c r="KG39" t="s">
        <v>77</v>
      </c>
      <c r="KH39" t="s">
        <v>77</v>
      </c>
      <c r="KI39" t="s">
        <v>77</v>
      </c>
      <c r="KJ39" t="s">
        <v>77</v>
      </c>
      <c r="KK39" t="s">
        <v>77</v>
      </c>
      <c r="KL39" t="s">
        <v>77</v>
      </c>
      <c r="KM39" t="s">
        <v>77</v>
      </c>
      <c r="KN39" t="s">
        <v>77</v>
      </c>
      <c r="KO39" t="s">
        <v>77</v>
      </c>
      <c r="KP39" t="s">
        <v>77</v>
      </c>
      <c r="KQ39" t="s">
        <v>77</v>
      </c>
      <c r="KR39" t="s">
        <v>77</v>
      </c>
      <c r="KS39" t="s">
        <v>77</v>
      </c>
      <c r="KT39" t="s">
        <v>77</v>
      </c>
      <c r="KU39" t="s">
        <v>77</v>
      </c>
      <c r="KV39" t="s">
        <v>77</v>
      </c>
      <c r="KW39" t="s">
        <v>77</v>
      </c>
      <c r="KX39" t="s">
        <v>77</v>
      </c>
      <c r="KY39" t="s">
        <v>77</v>
      </c>
      <c r="KZ39" t="s">
        <v>77</v>
      </c>
      <c r="LA39" t="s">
        <v>77</v>
      </c>
      <c r="LB39" t="s">
        <v>77</v>
      </c>
      <c r="LC39" t="s">
        <v>77</v>
      </c>
      <c r="LD39" t="s">
        <v>77</v>
      </c>
      <c r="LE39" t="s">
        <v>77</v>
      </c>
      <c r="LF39" t="s">
        <v>77</v>
      </c>
      <c r="LG39" t="s">
        <v>77</v>
      </c>
      <c r="LH39" t="s">
        <v>77</v>
      </c>
      <c r="LI39" t="s">
        <v>77</v>
      </c>
      <c r="LJ39" t="s">
        <v>77</v>
      </c>
      <c r="LK39" t="s">
        <v>77</v>
      </c>
      <c r="LL39" t="s">
        <v>77</v>
      </c>
      <c r="LM39" t="s">
        <v>77</v>
      </c>
      <c r="LN39" t="s">
        <v>77</v>
      </c>
      <c r="LO39" t="s">
        <v>77</v>
      </c>
      <c r="LP39" t="s">
        <v>77</v>
      </c>
      <c r="LQ39" t="s">
        <v>77</v>
      </c>
      <c r="LR39" t="s">
        <v>77</v>
      </c>
      <c r="LS39" t="s">
        <v>77</v>
      </c>
      <c r="LT39" t="s">
        <v>77</v>
      </c>
      <c r="LU39" t="s">
        <v>77</v>
      </c>
      <c r="LV39" t="s">
        <v>77</v>
      </c>
      <c r="LW39" t="s">
        <v>77</v>
      </c>
      <c r="LX39" t="s">
        <v>77</v>
      </c>
      <c r="LY39" t="s">
        <v>77</v>
      </c>
      <c r="LZ39" t="s">
        <v>77</v>
      </c>
      <c r="MA39" t="s">
        <v>77</v>
      </c>
      <c r="MB39" t="s">
        <v>77</v>
      </c>
      <c r="MC39" t="s">
        <v>77</v>
      </c>
      <c r="MD39" t="s">
        <v>77</v>
      </c>
      <c r="ME39" t="s">
        <v>77</v>
      </c>
      <c r="MF39" t="s">
        <v>77</v>
      </c>
      <c r="MG39" t="s">
        <v>77</v>
      </c>
      <c r="MH39" t="s">
        <v>77</v>
      </c>
      <c r="MI39" t="s">
        <v>77</v>
      </c>
      <c r="MJ39" t="s">
        <v>77</v>
      </c>
      <c r="MK39" t="s">
        <v>77</v>
      </c>
      <c r="ML39" t="s">
        <v>77</v>
      </c>
      <c r="MM39" t="s">
        <v>77</v>
      </c>
      <c r="MN39" t="s">
        <v>77</v>
      </c>
      <c r="MO39" t="s">
        <v>77</v>
      </c>
      <c r="MP39" t="s">
        <v>77</v>
      </c>
      <c r="MQ39" t="s">
        <v>77</v>
      </c>
      <c r="MR39" t="s">
        <v>77</v>
      </c>
      <c r="MS39" t="s">
        <v>77</v>
      </c>
      <c r="MT39" t="s">
        <v>77</v>
      </c>
      <c r="MU39" t="s">
        <v>77</v>
      </c>
      <c r="MV39" t="s">
        <v>77</v>
      </c>
      <c r="MW39" t="s">
        <v>77</v>
      </c>
      <c r="MX39" t="s">
        <v>77</v>
      </c>
      <c r="MY39" t="s">
        <v>77</v>
      </c>
      <c r="MZ39" t="s">
        <v>77</v>
      </c>
      <c r="NA39" t="s">
        <v>77</v>
      </c>
      <c r="NB39" t="s">
        <v>77</v>
      </c>
      <c r="NC39" t="s">
        <v>77</v>
      </c>
      <c r="ND39" t="s">
        <v>77</v>
      </c>
      <c r="NE39" t="s">
        <v>77</v>
      </c>
      <c r="NF39" t="s">
        <v>77</v>
      </c>
      <c r="NG39" t="s">
        <v>77</v>
      </c>
      <c r="NH39" t="s">
        <v>77</v>
      </c>
      <c r="NI39" t="s">
        <v>77</v>
      </c>
      <c r="NJ39" t="s">
        <v>77</v>
      </c>
      <c r="NK39" t="s">
        <v>77</v>
      </c>
      <c r="NL39" t="s">
        <v>77</v>
      </c>
      <c r="NM39" t="s">
        <v>77</v>
      </c>
      <c r="NN39" t="s">
        <v>77</v>
      </c>
      <c r="NO39" t="s">
        <v>77</v>
      </c>
      <c r="NP39" t="s">
        <v>77</v>
      </c>
      <c r="NQ39" t="s">
        <v>77</v>
      </c>
      <c r="NR39" t="s">
        <v>77</v>
      </c>
      <c r="NS39" t="s">
        <v>77</v>
      </c>
      <c r="NT39" t="s">
        <v>77</v>
      </c>
      <c r="NU39" t="s">
        <v>77</v>
      </c>
      <c r="NV39" t="s">
        <v>77</v>
      </c>
      <c r="NW39" t="s">
        <v>77</v>
      </c>
      <c r="NX39" t="s">
        <v>77</v>
      </c>
      <c r="NY39" t="s">
        <v>77</v>
      </c>
      <c r="NZ39" t="s">
        <v>77</v>
      </c>
      <c r="OA39" t="s">
        <v>77</v>
      </c>
      <c r="OB39" t="s">
        <v>77</v>
      </c>
      <c r="OC39" t="s">
        <v>77</v>
      </c>
      <c r="OD39" t="s">
        <v>77</v>
      </c>
      <c r="OE39" t="s">
        <v>77</v>
      </c>
      <c r="OF39" t="s">
        <v>77</v>
      </c>
      <c r="OG39" t="s">
        <v>77</v>
      </c>
      <c r="OH39" t="s">
        <v>77</v>
      </c>
      <c r="OI39" t="s">
        <v>77</v>
      </c>
      <c r="OJ39" t="s">
        <v>77</v>
      </c>
      <c r="OK39" t="s">
        <v>77</v>
      </c>
      <c r="OL39" t="s">
        <v>77</v>
      </c>
      <c r="OM39" t="s">
        <v>77</v>
      </c>
      <c r="ON39" t="s">
        <v>77</v>
      </c>
      <c r="OO39" t="s">
        <v>77</v>
      </c>
      <c r="OP39" t="s">
        <v>77</v>
      </c>
      <c r="OQ39" t="s">
        <v>77</v>
      </c>
      <c r="OR39" t="s">
        <v>77</v>
      </c>
      <c r="OS39" t="s">
        <v>77</v>
      </c>
      <c r="OT39" t="s">
        <v>77</v>
      </c>
      <c r="OU39" t="s">
        <v>77</v>
      </c>
      <c r="OV39" t="s">
        <v>77</v>
      </c>
      <c r="OW39" t="s">
        <v>77</v>
      </c>
      <c r="OX39" t="s">
        <v>77</v>
      </c>
      <c r="OY39" t="s">
        <v>77</v>
      </c>
      <c r="OZ39" t="s">
        <v>77</v>
      </c>
      <c r="PA39" t="s">
        <v>77</v>
      </c>
      <c r="PB39" t="s">
        <v>77</v>
      </c>
      <c r="PC39" t="s">
        <v>77</v>
      </c>
      <c r="PD39" t="s">
        <v>77</v>
      </c>
      <c r="PE39" t="s">
        <v>77</v>
      </c>
      <c r="PF39" t="s">
        <v>77</v>
      </c>
      <c r="PG39" t="s">
        <v>77</v>
      </c>
      <c r="PH39" t="s">
        <v>77</v>
      </c>
      <c r="PI39" t="s">
        <v>77</v>
      </c>
      <c r="PJ39" t="s">
        <v>77</v>
      </c>
      <c r="PK39" t="s">
        <v>77</v>
      </c>
      <c r="PL39" t="s">
        <v>77</v>
      </c>
      <c r="PM39" t="s">
        <v>77</v>
      </c>
      <c r="PN39" t="s">
        <v>77</v>
      </c>
      <c r="PO39" t="s">
        <v>77</v>
      </c>
      <c r="PP39" t="s">
        <v>77</v>
      </c>
      <c r="PQ39" t="s">
        <v>77</v>
      </c>
      <c r="PR39" t="s">
        <v>77</v>
      </c>
      <c r="PS39" t="s">
        <v>77</v>
      </c>
      <c r="PT39" t="s">
        <v>77</v>
      </c>
      <c r="PU39" t="s">
        <v>77</v>
      </c>
      <c r="PV39" t="s">
        <v>77</v>
      </c>
      <c r="PW39" t="s">
        <v>77</v>
      </c>
      <c r="PX39" t="s">
        <v>77</v>
      </c>
      <c r="PY39" t="s">
        <v>77</v>
      </c>
      <c r="PZ39" t="s">
        <v>77</v>
      </c>
      <c r="QA39" t="s">
        <v>77</v>
      </c>
      <c r="QB39" t="s">
        <v>77</v>
      </c>
      <c r="QC39" t="s">
        <v>77</v>
      </c>
      <c r="QD39" t="s">
        <v>77</v>
      </c>
      <c r="QE39" t="s">
        <v>77</v>
      </c>
      <c r="QF39" t="s">
        <v>77</v>
      </c>
      <c r="QG39" t="s">
        <v>77</v>
      </c>
      <c r="QH39">
        <v>0</v>
      </c>
      <c r="QI39">
        <v>0</v>
      </c>
      <c r="QJ39">
        <v>0</v>
      </c>
      <c r="QK39">
        <v>0</v>
      </c>
      <c r="QL39">
        <v>0</v>
      </c>
      <c r="QM39" t="s">
        <v>891</v>
      </c>
      <c r="QN39" t="s">
        <v>77</v>
      </c>
      <c r="QO39">
        <v>237463638</v>
      </c>
      <c r="QQ39">
        <v>44530.799062500002</v>
      </c>
      <c r="QR39" t="s">
        <v>77</v>
      </c>
      <c r="QS39" t="s">
        <v>77</v>
      </c>
      <c r="QT39" t="s">
        <v>101</v>
      </c>
      <c r="QU39" t="s">
        <v>102</v>
      </c>
      <c r="QV39" t="s">
        <v>77</v>
      </c>
      <c r="QW39">
        <v>40</v>
      </c>
      <c r="QX39" s="375" t="str">
        <f t="shared" si="8"/>
        <v/>
      </c>
      <c r="QY39" s="375" t="str">
        <f t="shared" si="1"/>
        <v/>
      </c>
      <c r="QZ39" s="375" t="str">
        <f t="shared" si="2"/>
        <v/>
      </c>
      <c r="RA39" s="375" t="str">
        <f t="shared" si="3"/>
        <v/>
      </c>
      <c r="RB39" s="375" t="str">
        <f t="shared" si="4"/>
        <v/>
      </c>
      <c r="RC39" s="375" t="str">
        <f t="shared" si="5"/>
        <v/>
      </c>
      <c r="RD39" s="375" t="str">
        <f t="shared" si="6"/>
        <v/>
      </c>
      <c r="RE39" s="313" t="str">
        <f t="shared" si="7"/>
        <v/>
      </c>
      <c r="RF39" t="s">
        <v>221</v>
      </c>
    </row>
    <row r="40" spans="1:474">
      <c r="A40" t="s">
        <v>892</v>
      </c>
      <c r="B40" s="272">
        <v>44527</v>
      </c>
      <c r="C40" t="s">
        <v>219</v>
      </c>
      <c r="D40" t="s">
        <v>237</v>
      </c>
      <c r="E40" t="s">
        <v>221</v>
      </c>
      <c r="F40" t="s">
        <v>238</v>
      </c>
      <c r="G40" t="s">
        <v>238</v>
      </c>
      <c r="H40" t="s">
        <v>239</v>
      </c>
      <c r="I40" t="s">
        <v>239</v>
      </c>
      <c r="J40" t="s">
        <v>240</v>
      </c>
      <c r="K40" t="s">
        <v>77</v>
      </c>
      <c r="L40" t="s">
        <v>241</v>
      </c>
      <c r="M40" t="s">
        <v>241</v>
      </c>
      <c r="N40" t="s">
        <v>241</v>
      </c>
      <c r="O40" t="s">
        <v>86</v>
      </c>
      <c r="P40" t="s">
        <v>120</v>
      </c>
      <c r="Q40" t="s">
        <v>89</v>
      </c>
      <c r="R40" t="s">
        <v>121</v>
      </c>
      <c r="S40" s="239" t="s">
        <v>77</v>
      </c>
      <c r="T40" s="239" t="s">
        <v>77</v>
      </c>
      <c r="U40" s="239" t="s">
        <v>77</v>
      </c>
      <c r="V40" s="239" t="s">
        <v>77</v>
      </c>
      <c r="W40" s="239">
        <v>250</v>
      </c>
      <c r="X40">
        <v>250</v>
      </c>
      <c r="Y40" t="s">
        <v>77</v>
      </c>
      <c r="Z40" t="s">
        <v>77</v>
      </c>
      <c r="AA40" t="s">
        <v>77</v>
      </c>
      <c r="AB40" t="s">
        <v>77</v>
      </c>
      <c r="AC40" t="s">
        <v>77</v>
      </c>
      <c r="AD40" t="s">
        <v>77</v>
      </c>
      <c r="AE40" t="s">
        <v>77</v>
      </c>
      <c r="AF40" t="s">
        <v>77</v>
      </c>
      <c r="AG40" t="s">
        <v>77</v>
      </c>
      <c r="AH40" t="s">
        <v>77</v>
      </c>
      <c r="AI40" t="s">
        <v>77</v>
      </c>
      <c r="AJ40" t="s">
        <v>77</v>
      </c>
      <c r="AK40" t="s">
        <v>123</v>
      </c>
      <c r="AL40">
        <v>1</v>
      </c>
      <c r="AM40">
        <v>0</v>
      </c>
      <c r="AN40">
        <v>0</v>
      </c>
      <c r="AO40">
        <v>0</v>
      </c>
      <c r="AP40">
        <v>0</v>
      </c>
      <c r="AQ40">
        <v>0</v>
      </c>
      <c r="AR40">
        <v>0</v>
      </c>
      <c r="AS40">
        <v>0</v>
      </c>
      <c r="AT40">
        <v>0</v>
      </c>
      <c r="AU40">
        <v>0</v>
      </c>
      <c r="AV40" t="s">
        <v>156</v>
      </c>
      <c r="AW40" t="s">
        <v>156</v>
      </c>
      <c r="AX40" t="s">
        <v>77</v>
      </c>
      <c r="AY40" t="s">
        <v>77</v>
      </c>
      <c r="AZ40" t="s">
        <v>77</v>
      </c>
      <c r="BA40" t="s">
        <v>77</v>
      </c>
      <c r="BB40" t="s">
        <v>77</v>
      </c>
      <c r="BC40" t="s">
        <v>99</v>
      </c>
      <c r="BD40" t="s">
        <v>99</v>
      </c>
      <c r="BE40" t="s">
        <v>77</v>
      </c>
      <c r="BF40" t="s">
        <v>77</v>
      </c>
      <c r="BG40" t="s">
        <v>77</v>
      </c>
      <c r="BH40" t="s">
        <v>77</v>
      </c>
      <c r="BI40" t="s">
        <v>77</v>
      </c>
      <c r="BJ40" t="s">
        <v>77</v>
      </c>
      <c r="BK40" t="s">
        <v>77</v>
      </c>
      <c r="BL40" t="s">
        <v>77</v>
      </c>
      <c r="BN40" t="s">
        <v>77</v>
      </c>
      <c r="BO40" t="s">
        <v>77</v>
      </c>
      <c r="BP40" t="s">
        <v>77</v>
      </c>
      <c r="BQ40">
        <v>600</v>
      </c>
      <c r="BR40">
        <v>600</v>
      </c>
      <c r="BS40" t="s">
        <v>77</v>
      </c>
      <c r="BT40" t="s">
        <v>77</v>
      </c>
      <c r="BU40" t="s">
        <v>77</v>
      </c>
      <c r="BV40" t="s">
        <v>77</v>
      </c>
      <c r="BW40" t="s">
        <v>77</v>
      </c>
      <c r="BX40" t="s">
        <v>77</v>
      </c>
      <c r="BY40" t="s">
        <v>77</v>
      </c>
      <c r="BZ40" t="s">
        <v>77</v>
      </c>
      <c r="CA40" t="s">
        <v>100</v>
      </c>
      <c r="CB40" t="s">
        <v>77</v>
      </c>
      <c r="CC40" t="s">
        <v>77</v>
      </c>
      <c r="CD40" t="s">
        <v>77</v>
      </c>
      <c r="CE40" t="s">
        <v>77</v>
      </c>
      <c r="CF40" t="s">
        <v>77</v>
      </c>
      <c r="CG40" t="s">
        <v>77</v>
      </c>
      <c r="CH40" t="s">
        <v>77</v>
      </c>
      <c r="CI40" t="s">
        <v>77</v>
      </c>
      <c r="CJ40" t="s">
        <v>77</v>
      </c>
      <c r="CK40" t="s">
        <v>77</v>
      </c>
      <c r="CL40" t="s">
        <v>77</v>
      </c>
      <c r="CM40" t="s">
        <v>77</v>
      </c>
      <c r="CN40" t="s">
        <v>77</v>
      </c>
      <c r="CO40" t="s">
        <v>77</v>
      </c>
      <c r="CP40" t="s">
        <v>77</v>
      </c>
      <c r="CQ40" t="s">
        <v>77</v>
      </c>
      <c r="CR40" t="s">
        <v>77</v>
      </c>
      <c r="CS40" t="s">
        <v>77</v>
      </c>
      <c r="CT40" t="s">
        <v>77</v>
      </c>
      <c r="CU40" t="s">
        <v>77</v>
      </c>
      <c r="CV40" t="s">
        <v>77</v>
      </c>
      <c r="CW40" t="s">
        <v>77</v>
      </c>
      <c r="CX40" t="s">
        <v>77</v>
      </c>
      <c r="CY40" t="s">
        <v>77</v>
      </c>
      <c r="CZ40" s="308" t="s">
        <v>221</v>
      </c>
      <c r="DA40" t="s">
        <v>86</v>
      </c>
      <c r="DB40" t="s">
        <v>88</v>
      </c>
      <c r="DC40" t="s">
        <v>99</v>
      </c>
      <c r="DD40" t="s">
        <v>88</v>
      </c>
      <c r="DE40" t="s">
        <v>221</v>
      </c>
      <c r="DF40" t="s">
        <v>131</v>
      </c>
      <c r="DG40" t="s">
        <v>238</v>
      </c>
      <c r="DH40" t="s">
        <v>131</v>
      </c>
      <c r="DK40" t="s">
        <v>77</v>
      </c>
      <c r="DL40" t="s">
        <v>77</v>
      </c>
      <c r="DM40" t="s">
        <v>77</v>
      </c>
      <c r="DN40" t="s">
        <v>77</v>
      </c>
      <c r="DO40" t="s">
        <v>77</v>
      </c>
      <c r="DP40" t="s">
        <v>77</v>
      </c>
      <c r="DQ40" t="s">
        <v>77</v>
      </c>
      <c r="DR40" t="s">
        <v>77</v>
      </c>
      <c r="DS40" t="s">
        <v>77</v>
      </c>
      <c r="DT40" t="s">
        <v>77</v>
      </c>
      <c r="DU40" t="s">
        <v>77</v>
      </c>
      <c r="DV40" t="s">
        <v>77</v>
      </c>
      <c r="DW40" t="s">
        <v>77</v>
      </c>
      <c r="DX40" t="s">
        <v>77</v>
      </c>
      <c r="DY40" t="s">
        <v>77</v>
      </c>
      <c r="DZ40" t="s">
        <v>77</v>
      </c>
      <c r="EA40" t="s">
        <v>77</v>
      </c>
      <c r="EB40" t="s">
        <v>77</v>
      </c>
      <c r="EC40" t="s">
        <v>77</v>
      </c>
      <c r="ED40" t="s">
        <v>77</v>
      </c>
      <c r="EE40" t="s">
        <v>77</v>
      </c>
      <c r="EF40" t="s">
        <v>77</v>
      </c>
      <c r="EG40" t="s">
        <v>77</v>
      </c>
      <c r="EH40" t="s">
        <v>77</v>
      </c>
      <c r="EI40" t="s">
        <v>77</v>
      </c>
      <c r="EJ40" t="s">
        <v>77</v>
      </c>
      <c r="EK40" t="s">
        <v>77</v>
      </c>
      <c r="EL40" t="s">
        <v>77</v>
      </c>
      <c r="EM40" s="308" t="s">
        <v>221</v>
      </c>
      <c r="EN40" t="s">
        <v>86</v>
      </c>
      <c r="EO40" t="s">
        <v>77</v>
      </c>
      <c r="EP40" t="s">
        <v>77</v>
      </c>
      <c r="EQ40" t="s">
        <v>77</v>
      </c>
      <c r="ER40" t="s">
        <v>77</v>
      </c>
      <c r="ES40" t="s">
        <v>77</v>
      </c>
      <c r="ET40" t="s">
        <v>77</v>
      </c>
      <c r="EU40" t="s">
        <v>77</v>
      </c>
      <c r="EW40" t="s">
        <v>77</v>
      </c>
      <c r="EX40" s="308" t="s">
        <v>221</v>
      </c>
      <c r="EY40" t="s">
        <v>100</v>
      </c>
      <c r="EZ40" t="s">
        <v>77</v>
      </c>
      <c r="FA40" t="s">
        <v>77</v>
      </c>
      <c r="FB40" t="s">
        <v>77</v>
      </c>
      <c r="FC40" t="s">
        <v>77</v>
      </c>
      <c r="FD40" t="s">
        <v>77</v>
      </c>
      <c r="FE40" t="s">
        <v>77</v>
      </c>
      <c r="FF40" t="s">
        <v>77</v>
      </c>
      <c r="FG40" t="s">
        <v>77</v>
      </c>
      <c r="FH40" t="s">
        <v>215</v>
      </c>
      <c r="FI40">
        <v>0</v>
      </c>
      <c r="FJ40">
        <v>1</v>
      </c>
      <c r="FK40">
        <v>1</v>
      </c>
      <c r="FL40">
        <v>0</v>
      </c>
      <c r="FM40">
        <v>0</v>
      </c>
      <c r="FN40">
        <v>0</v>
      </c>
      <c r="FO40">
        <v>0</v>
      </c>
      <c r="FP40">
        <v>0</v>
      </c>
      <c r="FQ40" t="s">
        <v>77</v>
      </c>
      <c r="FR40" t="s">
        <v>88</v>
      </c>
      <c r="FS40" t="s">
        <v>77</v>
      </c>
      <c r="FT40" t="s">
        <v>140</v>
      </c>
      <c r="FU40">
        <v>1</v>
      </c>
      <c r="FV40">
        <v>0</v>
      </c>
      <c r="FW40">
        <v>0</v>
      </c>
      <c r="FX40">
        <v>0</v>
      </c>
      <c r="FY40" t="s">
        <v>77</v>
      </c>
      <c r="FZ40" t="s">
        <v>77</v>
      </c>
      <c r="GA40" t="s">
        <v>77</v>
      </c>
      <c r="GB40" t="s">
        <v>77</v>
      </c>
      <c r="GC40" t="s">
        <v>77</v>
      </c>
      <c r="GD40" t="s">
        <v>77</v>
      </c>
      <c r="GE40" t="s">
        <v>77</v>
      </c>
      <c r="GF40" t="s">
        <v>77</v>
      </c>
      <c r="GG40" t="s">
        <v>77</v>
      </c>
      <c r="GH40" t="s">
        <v>77</v>
      </c>
      <c r="GI40" t="s">
        <v>77</v>
      </c>
      <c r="GJ40" t="s">
        <v>77</v>
      </c>
      <c r="GK40" t="s">
        <v>77</v>
      </c>
      <c r="GL40" t="s">
        <v>77</v>
      </c>
      <c r="GM40" t="s">
        <v>77</v>
      </c>
      <c r="GN40" t="s">
        <v>77</v>
      </c>
      <c r="GO40" t="s">
        <v>77</v>
      </c>
      <c r="GP40" t="s">
        <v>77</v>
      </c>
      <c r="GQ40" t="s">
        <v>77</v>
      </c>
      <c r="GR40" t="s">
        <v>77</v>
      </c>
      <c r="GS40" t="s">
        <v>77</v>
      </c>
      <c r="GT40" t="s">
        <v>77</v>
      </c>
      <c r="GU40" t="s">
        <v>77</v>
      </c>
      <c r="GV40" t="s">
        <v>77</v>
      </c>
      <c r="GW40" t="s">
        <v>77</v>
      </c>
      <c r="GX40" t="s">
        <v>77</v>
      </c>
      <c r="GY40" t="s">
        <v>77</v>
      </c>
      <c r="GZ40" t="s">
        <v>77</v>
      </c>
      <c r="HA40" t="s">
        <v>77</v>
      </c>
      <c r="HB40" t="s">
        <v>77</v>
      </c>
      <c r="HC40" t="s">
        <v>77</v>
      </c>
      <c r="HD40" t="s">
        <v>77</v>
      </c>
      <c r="HE40" t="s">
        <v>77</v>
      </c>
      <c r="HF40" t="s">
        <v>77</v>
      </c>
      <c r="HG40" t="s">
        <v>77</v>
      </c>
      <c r="HH40" t="s">
        <v>77</v>
      </c>
      <c r="HI40" t="s">
        <v>77</v>
      </c>
      <c r="HJ40" t="s">
        <v>77</v>
      </c>
      <c r="HK40" t="s">
        <v>77</v>
      </c>
      <c r="HL40" t="s">
        <v>77</v>
      </c>
      <c r="HM40" t="s">
        <v>77</v>
      </c>
      <c r="HN40" t="s">
        <v>77</v>
      </c>
      <c r="HO40" t="s">
        <v>77</v>
      </c>
      <c r="HP40" t="s">
        <v>77</v>
      </c>
      <c r="HQ40" t="s">
        <v>77</v>
      </c>
      <c r="HR40" t="s">
        <v>77</v>
      </c>
      <c r="HS40" t="s">
        <v>77</v>
      </c>
      <c r="HT40" t="s">
        <v>77</v>
      </c>
      <c r="HU40" t="s">
        <v>77</v>
      </c>
      <c r="HV40" t="s">
        <v>77</v>
      </c>
      <c r="HW40" t="s">
        <v>77</v>
      </c>
      <c r="HX40" t="s">
        <v>77</v>
      </c>
      <c r="HZ40" t="s">
        <v>221</v>
      </c>
      <c r="IA40" s="376" t="s">
        <v>77</v>
      </c>
      <c r="IB40" t="s">
        <v>77</v>
      </c>
      <c r="IC40" t="s">
        <v>77</v>
      </c>
      <c r="ID40" t="s">
        <v>77</v>
      </c>
      <c r="IE40" t="s">
        <v>77</v>
      </c>
      <c r="IF40" t="s">
        <v>77</v>
      </c>
      <c r="IG40" t="s">
        <v>77</v>
      </c>
      <c r="IH40" t="s">
        <v>77</v>
      </c>
      <c r="II40" t="s">
        <v>77</v>
      </c>
      <c r="IJ40" t="s">
        <v>77</v>
      </c>
      <c r="IK40" t="s">
        <v>77</v>
      </c>
      <c r="IL40" t="s">
        <v>77</v>
      </c>
      <c r="IM40" t="s">
        <v>77</v>
      </c>
      <c r="IN40" t="s">
        <v>77</v>
      </c>
      <c r="IO40" t="s">
        <v>77</v>
      </c>
      <c r="IP40" t="s">
        <v>77</v>
      </c>
      <c r="IQ40" t="s">
        <v>77</v>
      </c>
      <c r="IR40" t="s">
        <v>77</v>
      </c>
      <c r="IS40" t="s">
        <v>77</v>
      </c>
      <c r="IT40" t="s">
        <v>77</v>
      </c>
      <c r="IU40" t="s">
        <v>77</v>
      </c>
      <c r="IV40" t="s">
        <v>77</v>
      </c>
      <c r="IW40" t="s">
        <v>77</v>
      </c>
      <c r="IX40" t="s">
        <v>77</v>
      </c>
      <c r="IY40" t="s">
        <v>77</v>
      </c>
      <c r="IZ40" t="s">
        <v>77</v>
      </c>
      <c r="JA40" t="s">
        <v>77</v>
      </c>
      <c r="JB40" t="s">
        <v>77</v>
      </c>
      <c r="JC40" t="s">
        <v>77</v>
      </c>
      <c r="JD40" t="s">
        <v>77</v>
      </c>
      <c r="JE40" t="s">
        <v>77</v>
      </c>
      <c r="JF40" t="s">
        <v>77</v>
      </c>
      <c r="JG40" t="s">
        <v>77</v>
      </c>
      <c r="JH40" t="s">
        <v>77</v>
      </c>
      <c r="JI40" t="s">
        <v>77</v>
      </c>
      <c r="JJ40" t="s">
        <v>77</v>
      </c>
      <c r="JK40" t="s">
        <v>77</v>
      </c>
      <c r="JL40" t="s">
        <v>77</v>
      </c>
      <c r="JM40" t="s">
        <v>77</v>
      </c>
      <c r="JN40" t="s">
        <v>77</v>
      </c>
      <c r="JO40" t="s">
        <v>77</v>
      </c>
      <c r="JP40" t="s">
        <v>77</v>
      </c>
      <c r="JQ40" t="s">
        <v>77</v>
      </c>
      <c r="JR40" t="s">
        <v>77</v>
      </c>
      <c r="JS40" t="s">
        <v>77</v>
      </c>
      <c r="JT40" t="s">
        <v>77</v>
      </c>
      <c r="JU40" t="s">
        <v>77</v>
      </c>
      <c r="JV40" t="s">
        <v>77</v>
      </c>
      <c r="JW40" t="s">
        <v>77</v>
      </c>
      <c r="JX40" t="s">
        <v>77</v>
      </c>
      <c r="JY40" t="s">
        <v>77</v>
      </c>
      <c r="JZ40" t="s">
        <v>77</v>
      </c>
      <c r="KA40" t="s">
        <v>77</v>
      </c>
      <c r="KB40" t="s">
        <v>77</v>
      </c>
      <c r="KC40" t="s">
        <v>77</v>
      </c>
      <c r="KD40" t="s">
        <v>77</v>
      </c>
      <c r="KE40" t="s">
        <v>77</v>
      </c>
      <c r="KF40" t="s">
        <v>77</v>
      </c>
      <c r="KG40" t="s">
        <v>77</v>
      </c>
      <c r="KH40" t="s">
        <v>77</v>
      </c>
      <c r="KI40" t="s">
        <v>77</v>
      </c>
      <c r="KJ40" t="s">
        <v>77</v>
      </c>
      <c r="KK40" t="s">
        <v>77</v>
      </c>
      <c r="KL40" t="s">
        <v>77</v>
      </c>
      <c r="KM40" t="s">
        <v>77</v>
      </c>
      <c r="KN40" t="s">
        <v>77</v>
      </c>
      <c r="KO40" t="s">
        <v>77</v>
      </c>
      <c r="KP40" t="s">
        <v>77</v>
      </c>
      <c r="KQ40" t="s">
        <v>77</v>
      </c>
      <c r="KR40" t="s">
        <v>77</v>
      </c>
      <c r="KS40" t="s">
        <v>77</v>
      </c>
      <c r="KT40" t="s">
        <v>77</v>
      </c>
      <c r="KU40" t="s">
        <v>77</v>
      </c>
      <c r="KV40" t="s">
        <v>77</v>
      </c>
      <c r="KW40" t="s">
        <v>77</v>
      </c>
      <c r="KX40" t="s">
        <v>77</v>
      </c>
      <c r="KY40" t="s">
        <v>77</v>
      </c>
      <c r="KZ40" t="s">
        <v>77</v>
      </c>
      <c r="LA40" t="s">
        <v>77</v>
      </c>
      <c r="LB40" t="s">
        <v>77</v>
      </c>
      <c r="LC40" t="s">
        <v>77</v>
      </c>
      <c r="LD40" t="s">
        <v>77</v>
      </c>
      <c r="LE40" t="s">
        <v>77</v>
      </c>
      <c r="LF40" t="s">
        <v>77</v>
      </c>
      <c r="LG40" t="s">
        <v>77</v>
      </c>
      <c r="LH40" t="s">
        <v>77</v>
      </c>
      <c r="LI40" t="s">
        <v>77</v>
      </c>
      <c r="LJ40" t="s">
        <v>77</v>
      </c>
      <c r="LK40" t="s">
        <v>77</v>
      </c>
      <c r="LL40" t="s">
        <v>77</v>
      </c>
      <c r="LM40" t="s">
        <v>77</v>
      </c>
      <c r="LN40" t="s">
        <v>77</v>
      </c>
      <c r="LO40" t="s">
        <v>77</v>
      </c>
      <c r="LP40" t="s">
        <v>77</v>
      </c>
      <c r="LQ40" t="s">
        <v>77</v>
      </c>
      <c r="LR40" t="s">
        <v>77</v>
      </c>
      <c r="LS40" t="s">
        <v>77</v>
      </c>
      <c r="LT40" t="s">
        <v>77</v>
      </c>
      <c r="LU40" t="s">
        <v>77</v>
      </c>
      <c r="LV40" t="s">
        <v>77</v>
      </c>
      <c r="LW40" t="s">
        <v>77</v>
      </c>
      <c r="LX40" t="s">
        <v>77</v>
      </c>
      <c r="LY40" t="s">
        <v>77</v>
      </c>
      <c r="LZ40" t="s">
        <v>77</v>
      </c>
      <c r="MA40" t="s">
        <v>77</v>
      </c>
      <c r="MB40" t="s">
        <v>77</v>
      </c>
      <c r="MC40" t="s">
        <v>77</v>
      </c>
      <c r="MD40" t="s">
        <v>77</v>
      </c>
      <c r="ME40" t="s">
        <v>77</v>
      </c>
      <c r="MF40" t="s">
        <v>77</v>
      </c>
      <c r="MG40" t="s">
        <v>77</v>
      </c>
      <c r="MH40" t="s">
        <v>77</v>
      </c>
      <c r="MI40" t="s">
        <v>77</v>
      </c>
      <c r="MJ40" t="s">
        <v>77</v>
      </c>
      <c r="MK40" t="s">
        <v>77</v>
      </c>
      <c r="ML40" t="s">
        <v>77</v>
      </c>
      <c r="MM40" t="s">
        <v>77</v>
      </c>
      <c r="MN40" t="s">
        <v>77</v>
      </c>
      <c r="MO40" t="s">
        <v>77</v>
      </c>
      <c r="MP40" t="s">
        <v>77</v>
      </c>
      <c r="MQ40" t="s">
        <v>77</v>
      </c>
      <c r="MR40" t="s">
        <v>77</v>
      </c>
      <c r="MS40" t="s">
        <v>77</v>
      </c>
      <c r="MT40" t="s">
        <v>77</v>
      </c>
      <c r="MU40" t="s">
        <v>77</v>
      </c>
      <c r="MV40" t="s">
        <v>77</v>
      </c>
      <c r="MW40" t="s">
        <v>77</v>
      </c>
      <c r="MX40" t="s">
        <v>77</v>
      </c>
      <c r="MY40" t="s">
        <v>77</v>
      </c>
      <c r="MZ40" t="s">
        <v>77</v>
      </c>
      <c r="NA40" t="s">
        <v>77</v>
      </c>
      <c r="NB40" t="s">
        <v>77</v>
      </c>
      <c r="NC40" t="s">
        <v>77</v>
      </c>
      <c r="ND40" t="s">
        <v>77</v>
      </c>
      <c r="NE40" t="s">
        <v>77</v>
      </c>
      <c r="NF40" t="s">
        <v>77</v>
      </c>
      <c r="NG40" t="s">
        <v>77</v>
      </c>
      <c r="NH40" t="s">
        <v>77</v>
      </c>
      <c r="NI40" t="s">
        <v>77</v>
      </c>
      <c r="NJ40" t="s">
        <v>77</v>
      </c>
      <c r="NK40" t="s">
        <v>77</v>
      </c>
      <c r="NL40" t="s">
        <v>77</v>
      </c>
      <c r="NM40" t="s">
        <v>77</v>
      </c>
      <c r="NN40" t="s">
        <v>77</v>
      </c>
      <c r="NO40" t="s">
        <v>77</v>
      </c>
      <c r="NP40" t="s">
        <v>77</v>
      </c>
      <c r="NQ40" t="s">
        <v>77</v>
      </c>
      <c r="NR40" t="s">
        <v>77</v>
      </c>
      <c r="NS40" t="s">
        <v>77</v>
      </c>
      <c r="NT40" t="s">
        <v>77</v>
      </c>
      <c r="NU40" t="s">
        <v>77</v>
      </c>
      <c r="NV40" t="s">
        <v>77</v>
      </c>
      <c r="NW40" t="s">
        <v>77</v>
      </c>
      <c r="NX40" t="s">
        <v>77</v>
      </c>
      <c r="NY40" t="s">
        <v>77</v>
      </c>
      <c r="NZ40" t="s">
        <v>77</v>
      </c>
      <c r="OA40" t="s">
        <v>77</v>
      </c>
      <c r="OB40" t="s">
        <v>77</v>
      </c>
      <c r="OC40" t="s">
        <v>77</v>
      </c>
      <c r="OD40" t="s">
        <v>77</v>
      </c>
      <c r="OE40" t="s">
        <v>77</v>
      </c>
      <c r="OF40" t="s">
        <v>77</v>
      </c>
      <c r="OG40" t="s">
        <v>77</v>
      </c>
      <c r="OH40" t="s">
        <v>77</v>
      </c>
      <c r="OI40" t="s">
        <v>77</v>
      </c>
      <c r="OJ40" t="s">
        <v>77</v>
      </c>
      <c r="OK40" t="s">
        <v>77</v>
      </c>
      <c r="OL40" t="s">
        <v>77</v>
      </c>
      <c r="OM40" t="s">
        <v>77</v>
      </c>
      <c r="ON40" t="s">
        <v>77</v>
      </c>
      <c r="OO40" t="s">
        <v>77</v>
      </c>
      <c r="OP40" t="s">
        <v>77</v>
      </c>
      <c r="OQ40" t="s">
        <v>77</v>
      </c>
      <c r="OR40" t="s">
        <v>77</v>
      </c>
      <c r="OS40" t="s">
        <v>77</v>
      </c>
      <c r="OT40" t="s">
        <v>77</v>
      </c>
      <c r="OU40" t="s">
        <v>77</v>
      </c>
      <c r="OV40" t="s">
        <v>77</v>
      </c>
      <c r="OW40" t="s">
        <v>77</v>
      </c>
      <c r="OX40" t="s">
        <v>77</v>
      </c>
      <c r="OY40" t="s">
        <v>77</v>
      </c>
      <c r="OZ40" t="s">
        <v>77</v>
      </c>
      <c r="PA40" t="s">
        <v>77</v>
      </c>
      <c r="PB40" t="s">
        <v>77</v>
      </c>
      <c r="PC40" t="s">
        <v>77</v>
      </c>
      <c r="PD40" t="s">
        <v>77</v>
      </c>
      <c r="PE40" t="s">
        <v>77</v>
      </c>
      <c r="PF40" t="s">
        <v>77</v>
      </c>
      <c r="PG40" t="s">
        <v>77</v>
      </c>
      <c r="PH40" t="s">
        <v>77</v>
      </c>
      <c r="PI40" t="s">
        <v>77</v>
      </c>
      <c r="PJ40" t="s">
        <v>77</v>
      </c>
      <c r="PK40" t="s">
        <v>77</v>
      </c>
      <c r="PL40" t="s">
        <v>77</v>
      </c>
      <c r="PM40" t="s">
        <v>77</v>
      </c>
      <c r="PN40" t="s">
        <v>77</v>
      </c>
      <c r="PO40" t="s">
        <v>77</v>
      </c>
      <c r="PP40" t="s">
        <v>77</v>
      </c>
      <c r="PQ40" t="s">
        <v>77</v>
      </c>
      <c r="PR40" t="s">
        <v>77</v>
      </c>
      <c r="PS40" t="s">
        <v>77</v>
      </c>
      <c r="PT40" t="s">
        <v>77</v>
      </c>
      <c r="PU40" t="s">
        <v>77</v>
      </c>
      <c r="PV40" t="s">
        <v>77</v>
      </c>
      <c r="PW40" t="s">
        <v>77</v>
      </c>
      <c r="PX40" t="s">
        <v>77</v>
      </c>
      <c r="PY40" t="s">
        <v>77</v>
      </c>
      <c r="PZ40" t="s">
        <v>77</v>
      </c>
      <c r="QA40" t="s">
        <v>77</v>
      </c>
      <c r="QB40" t="s">
        <v>77</v>
      </c>
      <c r="QC40" t="s">
        <v>77</v>
      </c>
      <c r="QD40" t="s">
        <v>77</v>
      </c>
      <c r="QE40" t="s">
        <v>77</v>
      </c>
      <c r="QF40" t="s">
        <v>77</v>
      </c>
      <c r="QG40" t="s">
        <v>77</v>
      </c>
      <c r="QH40">
        <v>0</v>
      </c>
      <c r="QI40">
        <v>0</v>
      </c>
      <c r="QJ40">
        <v>0</v>
      </c>
      <c r="QK40">
        <v>0</v>
      </c>
      <c r="QL40">
        <v>0</v>
      </c>
      <c r="QM40" t="s">
        <v>893</v>
      </c>
      <c r="QN40" t="s">
        <v>77</v>
      </c>
      <c r="QO40">
        <v>237463685</v>
      </c>
      <c r="QQ40">
        <v>44530.799224537041</v>
      </c>
      <c r="QR40" t="s">
        <v>77</v>
      </c>
      <c r="QS40" t="s">
        <v>77</v>
      </c>
      <c r="QT40" t="s">
        <v>101</v>
      </c>
      <c r="QU40" t="s">
        <v>102</v>
      </c>
      <c r="QV40" t="s">
        <v>77</v>
      </c>
      <c r="QW40">
        <v>42</v>
      </c>
      <c r="QX40" s="375" t="str">
        <f t="shared" si="8"/>
        <v/>
      </c>
      <c r="QY40" s="375" t="str">
        <f t="shared" si="1"/>
        <v/>
      </c>
      <c r="QZ40" s="375" t="str">
        <f t="shared" si="2"/>
        <v/>
      </c>
      <c r="RA40" s="375" t="str">
        <f t="shared" si="3"/>
        <v/>
      </c>
      <c r="RB40" s="375" t="str">
        <f t="shared" si="4"/>
        <v/>
      </c>
      <c r="RC40" s="375" t="str">
        <f t="shared" si="5"/>
        <v/>
      </c>
      <c r="RD40" s="375" t="str">
        <f t="shared" si="6"/>
        <v/>
      </c>
      <c r="RE40" s="313" t="str">
        <f t="shared" si="7"/>
        <v/>
      </c>
      <c r="RF40" t="s">
        <v>221</v>
      </c>
    </row>
    <row r="41" spans="1:474">
      <c r="A41" t="s">
        <v>894</v>
      </c>
      <c r="B41" s="272">
        <v>44527</v>
      </c>
      <c r="C41" t="s">
        <v>219</v>
      </c>
      <c r="D41" t="s">
        <v>237</v>
      </c>
      <c r="E41" t="s">
        <v>221</v>
      </c>
      <c r="F41" t="s">
        <v>238</v>
      </c>
      <c r="G41" t="s">
        <v>238</v>
      </c>
      <c r="H41" t="s">
        <v>239</v>
      </c>
      <c r="I41" t="s">
        <v>239</v>
      </c>
      <c r="J41" t="s">
        <v>240</v>
      </c>
      <c r="K41" t="s">
        <v>77</v>
      </c>
      <c r="L41" t="s">
        <v>241</v>
      </c>
      <c r="M41" t="s">
        <v>241</v>
      </c>
      <c r="N41" t="s">
        <v>241</v>
      </c>
      <c r="O41" t="s">
        <v>86</v>
      </c>
      <c r="P41" t="s">
        <v>120</v>
      </c>
      <c r="Q41" t="s">
        <v>89</v>
      </c>
      <c r="R41" t="s">
        <v>121</v>
      </c>
      <c r="S41" s="239" t="s">
        <v>77</v>
      </c>
      <c r="T41" s="239">
        <v>150</v>
      </c>
      <c r="U41" s="239" t="s">
        <v>77</v>
      </c>
      <c r="V41" s="239">
        <v>134.482758620689</v>
      </c>
      <c r="W41" s="239" t="s">
        <v>77</v>
      </c>
      <c r="X41" t="s">
        <v>77</v>
      </c>
      <c r="Y41" t="s">
        <v>77</v>
      </c>
      <c r="Z41" t="s">
        <v>77</v>
      </c>
      <c r="AA41" t="s">
        <v>77</v>
      </c>
      <c r="AB41" t="s">
        <v>77</v>
      </c>
      <c r="AC41" t="s">
        <v>77</v>
      </c>
      <c r="AD41" t="s">
        <v>77</v>
      </c>
      <c r="AE41" t="s">
        <v>77</v>
      </c>
      <c r="AF41" t="s">
        <v>77</v>
      </c>
      <c r="AG41" t="s">
        <v>77</v>
      </c>
      <c r="AH41" t="s">
        <v>77</v>
      </c>
      <c r="AI41" t="s">
        <v>77</v>
      </c>
      <c r="AJ41" t="s">
        <v>77</v>
      </c>
      <c r="AK41" t="s">
        <v>123</v>
      </c>
      <c r="AL41">
        <v>1</v>
      </c>
      <c r="AM41">
        <v>0</v>
      </c>
      <c r="AN41">
        <v>0</v>
      </c>
      <c r="AO41">
        <v>0</v>
      </c>
      <c r="AP41">
        <v>0</v>
      </c>
      <c r="AQ41">
        <v>0</v>
      </c>
      <c r="AR41">
        <v>0</v>
      </c>
      <c r="AS41">
        <v>0</v>
      </c>
      <c r="AT41">
        <v>0</v>
      </c>
      <c r="AU41">
        <v>0</v>
      </c>
      <c r="AV41" t="s">
        <v>139</v>
      </c>
      <c r="AW41" t="s">
        <v>125</v>
      </c>
      <c r="AX41" t="s">
        <v>77</v>
      </c>
      <c r="AY41" t="s">
        <v>77</v>
      </c>
      <c r="AZ41" t="s">
        <v>88</v>
      </c>
      <c r="BA41" t="s">
        <v>77</v>
      </c>
      <c r="BB41" t="s">
        <v>88</v>
      </c>
      <c r="BC41" t="s">
        <v>77</v>
      </c>
      <c r="BD41" t="s">
        <v>77</v>
      </c>
      <c r="BE41" t="s">
        <v>77</v>
      </c>
      <c r="BF41" t="s">
        <v>77</v>
      </c>
      <c r="BG41" t="s">
        <v>77</v>
      </c>
      <c r="BH41" t="s">
        <v>77</v>
      </c>
      <c r="BI41" t="s">
        <v>77</v>
      </c>
      <c r="BJ41" t="s">
        <v>77</v>
      </c>
      <c r="BK41" t="s">
        <v>77</v>
      </c>
      <c r="BL41" t="s">
        <v>77</v>
      </c>
      <c r="BN41">
        <v>390</v>
      </c>
      <c r="BO41" t="s">
        <v>77</v>
      </c>
      <c r="BP41">
        <v>390</v>
      </c>
      <c r="BQ41" t="s">
        <v>77</v>
      </c>
      <c r="BR41" t="s">
        <v>77</v>
      </c>
      <c r="BS41" t="s">
        <v>77</v>
      </c>
      <c r="BT41" t="s">
        <v>77</v>
      </c>
      <c r="BU41" t="s">
        <v>77</v>
      </c>
      <c r="BV41" t="s">
        <v>77</v>
      </c>
      <c r="BW41" t="s">
        <v>77</v>
      </c>
      <c r="BX41" t="s">
        <v>77</v>
      </c>
      <c r="BY41" t="s">
        <v>77</v>
      </c>
      <c r="BZ41" t="s">
        <v>77</v>
      </c>
      <c r="CA41" t="s">
        <v>88</v>
      </c>
      <c r="CB41" t="s">
        <v>1288</v>
      </c>
      <c r="CC41">
        <v>0</v>
      </c>
      <c r="CD41">
        <v>1</v>
      </c>
      <c r="CE41">
        <v>0</v>
      </c>
      <c r="CF41">
        <v>0</v>
      </c>
      <c r="CG41">
        <v>1</v>
      </c>
      <c r="CH41">
        <v>1</v>
      </c>
      <c r="CI41">
        <v>0</v>
      </c>
      <c r="CJ41">
        <v>0</v>
      </c>
      <c r="CK41">
        <v>0</v>
      </c>
      <c r="CL41">
        <v>0</v>
      </c>
      <c r="CM41">
        <v>0</v>
      </c>
      <c r="CN41">
        <v>0</v>
      </c>
      <c r="CO41">
        <v>0</v>
      </c>
      <c r="CP41">
        <v>0</v>
      </c>
      <c r="CQ41" t="s">
        <v>890</v>
      </c>
      <c r="CR41">
        <v>0</v>
      </c>
      <c r="CS41">
        <v>1</v>
      </c>
      <c r="CT41">
        <v>0</v>
      </c>
      <c r="CU41">
        <v>1</v>
      </c>
      <c r="CV41">
        <v>0</v>
      </c>
      <c r="CW41">
        <v>0</v>
      </c>
      <c r="CX41">
        <v>0</v>
      </c>
      <c r="CY41">
        <v>0</v>
      </c>
      <c r="CZ41" s="308" t="s">
        <v>221</v>
      </c>
      <c r="DA41" t="s">
        <v>86</v>
      </c>
      <c r="DB41" t="s">
        <v>100</v>
      </c>
      <c r="DC41" t="s">
        <v>100</v>
      </c>
      <c r="DD41" t="s">
        <v>88</v>
      </c>
      <c r="DE41" t="s">
        <v>221</v>
      </c>
      <c r="DF41" t="s">
        <v>131</v>
      </c>
      <c r="DG41" t="s">
        <v>238</v>
      </c>
      <c r="DH41" t="s">
        <v>131</v>
      </c>
      <c r="DK41" t="s">
        <v>77</v>
      </c>
      <c r="DL41" t="s">
        <v>77</v>
      </c>
      <c r="DM41" t="s">
        <v>77</v>
      </c>
      <c r="DN41" t="s">
        <v>77</v>
      </c>
      <c r="DO41" t="s">
        <v>77</v>
      </c>
      <c r="DP41" t="s">
        <v>77</v>
      </c>
      <c r="DQ41" t="s">
        <v>77</v>
      </c>
      <c r="DR41" t="s">
        <v>77</v>
      </c>
      <c r="DS41" t="s">
        <v>77</v>
      </c>
      <c r="DT41" t="s">
        <v>77</v>
      </c>
      <c r="DU41" t="s">
        <v>77</v>
      </c>
      <c r="DV41" t="s">
        <v>77</v>
      </c>
      <c r="DW41" t="s">
        <v>77</v>
      </c>
      <c r="DX41" t="s">
        <v>77</v>
      </c>
      <c r="DY41" t="s">
        <v>77</v>
      </c>
      <c r="DZ41" t="s">
        <v>77</v>
      </c>
      <c r="EA41" t="s">
        <v>77</v>
      </c>
      <c r="EB41" t="s">
        <v>77</v>
      </c>
      <c r="EC41" t="s">
        <v>77</v>
      </c>
      <c r="ED41" t="s">
        <v>77</v>
      </c>
      <c r="EE41" t="s">
        <v>77</v>
      </c>
      <c r="EF41" t="s">
        <v>77</v>
      </c>
      <c r="EG41" t="s">
        <v>77</v>
      </c>
      <c r="EH41" t="s">
        <v>77</v>
      </c>
      <c r="EI41" t="s">
        <v>77</v>
      </c>
      <c r="EJ41" t="s">
        <v>77</v>
      </c>
      <c r="EK41" t="s">
        <v>77</v>
      </c>
      <c r="EL41" t="s">
        <v>77</v>
      </c>
      <c r="EM41" s="308" t="s">
        <v>221</v>
      </c>
      <c r="EN41" t="s">
        <v>86</v>
      </c>
      <c r="EO41" t="s">
        <v>77</v>
      </c>
      <c r="EP41" t="s">
        <v>77</v>
      </c>
      <c r="EQ41" t="s">
        <v>77</v>
      </c>
      <c r="ER41" t="s">
        <v>77</v>
      </c>
      <c r="ES41" t="s">
        <v>77</v>
      </c>
      <c r="ET41" t="s">
        <v>77</v>
      </c>
      <c r="EU41" t="s">
        <v>77</v>
      </c>
      <c r="EW41" t="s">
        <v>77</v>
      </c>
      <c r="EX41" s="308" t="s">
        <v>221</v>
      </c>
      <c r="EY41" t="s">
        <v>99</v>
      </c>
      <c r="EZ41" t="s">
        <v>77</v>
      </c>
      <c r="FA41" t="s">
        <v>77</v>
      </c>
      <c r="FB41" t="s">
        <v>77</v>
      </c>
      <c r="FC41" t="s">
        <v>77</v>
      </c>
      <c r="FD41" t="s">
        <v>77</v>
      </c>
      <c r="FE41" t="s">
        <v>77</v>
      </c>
      <c r="FF41" t="s">
        <v>77</v>
      </c>
      <c r="FG41" t="s">
        <v>77</v>
      </c>
      <c r="FH41" t="s">
        <v>190</v>
      </c>
      <c r="FI41">
        <v>0</v>
      </c>
      <c r="FJ41">
        <v>0</v>
      </c>
      <c r="FK41">
        <v>0</v>
      </c>
      <c r="FL41">
        <v>1</v>
      </c>
      <c r="FM41">
        <v>0</v>
      </c>
      <c r="FN41">
        <v>0</v>
      </c>
      <c r="FO41">
        <v>0</v>
      </c>
      <c r="FP41">
        <v>0</v>
      </c>
      <c r="FQ41" t="s">
        <v>77</v>
      </c>
      <c r="FR41" t="s">
        <v>88</v>
      </c>
      <c r="FS41" t="s">
        <v>77</v>
      </c>
      <c r="FT41" t="s">
        <v>140</v>
      </c>
      <c r="FU41">
        <v>1</v>
      </c>
      <c r="FV41">
        <v>0</v>
      </c>
      <c r="FW41">
        <v>0</v>
      </c>
      <c r="FX41">
        <v>0</v>
      </c>
      <c r="FY41" t="s">
        <v>77</v>
      </c>
      <c r="FZ41" t="s">
        <v>77</v>
      </c>
      <c r="GA41" t="s">
        <v>77</v>
      </c>
      <c r="GB41" t="s">
        <v>77</v>
      </c>
      <c r="GC41" t="s">
        <v>77</v>
      </c>
      <c r="GD41" t="s">
        <v>77</v>
      </c>
      <c r="GE41" t="s">
        <v>77</v>
      </c>
      <c r="GF41" t="s">
        <v>77</v>
      </c>
      <c r="GG41" t="s">
        <v>77</v>
      </c>
      <c r="GH41" t="s">
        <v>77</v>
      </c>
      <c r="GI41" t="s">
        <v>77</v>
      </c>
      <c r="GJ41" t="s">
        <v>77</v>
      </c>
      <c r="GK41" t="s">
        <v>77</v>
      </c>
      <c r="GL41" t="s">
        <v>77</v>
      </c>
      <c r="GM41" t="s">
        <v>77</v>
      </c>
      <c r="GN41" t="s">
        <v>77</v>
      </c>
      <c r="GO41" t="s">
        <v>77</v>
      </c>
      <c r="GP41" t="s">
        <v>77</v>
      </c>
      <c r="GQ41" t="s">
        <v>77</v>
      </c>
      <c r="GR41" t="s">
        <v>77</v>
      </c>
      <c r="GS41" t="s">
        <v>77</v>
      </c>
      <c r="GT41" t="s">
        <v>77</v>
      </c>
      <c r="GU41" t="s">
        <v>77</v>
      </c>
      <c r="GV41" t="s">
        <v>77</v>
      </c>
      <c r="GW41" t="s">
        <v>77</v>
      </c>
      <c r="GX41" t="s">
        <v>77</v>
      </c>
      <c r="GY41" t="s">
        <v>77</v>
      </c>
      <c r="GZ41" t="s">
        <v>77</v>
      </c>
      <c r="HA41" t="s">
        <v>77</v>
      </c>
      <c r="HB41" t="s">
        <v>77</v>
      </c>
      <c r="HC41" t="s">
        <v>77</v>
      </c>
      <c r="HD41" t="s">
        <v>77</v>
      </c>
      <c r="HE41" t="s">
        <v>77</v>
      </c>
      <c r="HF41" t="s">
        <v>77</v>
      </c>
      <c r="HG41" t="s">
        <v>77</v>
      </c>
      <c r="HH41" t="s">
        <v>77</v>
      </c>
      <c r="HI41" t="s">
        <v>77</v>
      </c>
      <c r="HJ41" t="s">
        <v>77</v>
      </c>
      <c r="HK41" t="s">
        <v>77</v>
      </c>
      <c r="HL41" t="s">
        <v>77</v>
      </c>
      <c r="HM41" t="s">
        <v>77</v>
      </c>
      <c r="HN41" t="s">
        <v>77</v>
      </c>
      <c r="HO41" t="s">
        <v>77</v>
      </c>
      <c r="HP41" t="s">
        <v>77</v>
      </c>
      <c r="HQ41" t="s">
        <v>77</v>
      </c>
      <c r="HR41" t="s">
        <v>77</v>
      </c>
      <c r="HS41" t="s">
        <v>77</v>
      </c>
      <c r="HT41" t="s">
        <v>77</v>
      </c>
      <c r="HU41" t="s">
        <v>77</v>
      </c>
      <c r="HV41" t="s">
        <v>77</v>
      </c>
      <c r="HW41" t="s">
        <v>77</v>
      </c>
      <c r="HX41" t="s">
        <v>77</v>
      </c>
      <c r="HZ41" t="s">
        <v>221</v>
      </c>
      <c r="IA41" s="376" t="s">
        <v>77</v>
      </c>
      <c r="IB41" t="s">
        <v>77</v>
      </c>
      <c r="IC41" t="s">
        <v>77</v>
      </c>
      <c r="ID41" t="s">
        <v>77</v>
      </c>
      <c r="IE41" t="s">
        <v>77</v>
      </c>
      <c r="IF41" t="s">
        <v>77</v>
      </c>
      <c r="IG41" t="s">
        <v>77</v>
      </c>
      <c r="IH41" t="s">
        <v>77</v>
      </c>
      <c r="II41" t="s">
        <v>77</v>
      </c>
      <c r="IJ41" t="s">
        <v>77</v>
      </c>
      <c r="IK41" t="s">
        <v>77</v>
      </c>
      <c r="IL41" t="s">
        <v>77</v>
      </c>
      <c r="IM41" t="s">
        <v>77</v>
      </c>
      <c r="IN41" t="s">
        <v>77</v>
      </c>
      <c r="IO41" t="s">
        <v>77</v>
      </c>
      <c r="IP41" t="s">
        <v>77</v>
      </c>
      <c r="IQ41" t="s">
        <v>77</v>
      </c>
      <c r="IR41" t="s">
        <v>77</v>
      </c>
      <c r="IS41" t="s">
        <v>77</v>
      </c>
      <c r="IT41" t="s">
        <v>77</v>
      </c>
      <c r="IU41" t="s">
        <v>77</v>
      </c>
      <c r="IV41" t="s">
        <v>77</v>
      </c>
      <c r="IW41" t="s">
        <v>77</v>
      </c>
      <c r="IX41" t="s">
        <v>77</v>
      </c>
      <c r="IY41" t="s">
        <v>77</v>
      </c>
      <c r="IZ41" t="s">
        <v>77</v>
      </c>
      <c r="JA41" t="s">
        <v>77</v>
      </c>
      <c r="JB41" t="s">
        <v>77</v>
      </c>
      <c r="JC41" t="s">
        <v>77</v>
      </c>
      <c r="JD41" t="s">
        <v>77</v>
      </c>
      <c r="JE41" t="s">
        <v>77</v>
      </c>
      <c r="JF41" t="s">
        <v>77</v>
      </c>
      <c r="JG41" t="s">
        <v>77</v>
      </c>
      <c r="JH41" t="s">
        <v>77</v>
      </c>
      <c r="JI41" t="s">
        <v>77</v>
      </c>
      <c r="JJ41" t="s">
        <v>77</v>
      </c>
      <c r="JK41" t="s">
        <v>77</v>
      </c>
      <c r="JL41" t="s">
        <v>77</v>
      </c>
      <c r="JM41" t="s">
        <v>77</v>
      </c>
      <c r="JN41" t="s">
        <v>77</v>
      </c>
      <c r="JO41" t="s">
        <v>77</v>
      </c>
      <c r="JP41" t="s">
        <v>77</v>
      </c>
      <c r="JQ41" t="s">
        <v>77</v>
      </c>
      <c r="JR41" t="s">
        <v>77</v>
      </c>
      <c r="JS41" t="s">
        <v>77</v>
      </c>
      <c r="JT41" t="s">
        <v>77</v>
      </c>
      <c r="JU41" t="s">
        <v>77</v>
      </c>
      <c r="JV41" t="s">
        <v>77</v>
      </c>
      <c r="JW41" t="s">
        <v>77</v>
      </c>
      <c r="JX41" t="s">
        <v>77</v>
      </c>
      <c r="JY41" t="s">
        <v>77</v>
      </c>
      <c r="JZ41" t="s">
        <v>77</v>
      </c>
      <c r="KA41" t="s">
        <v>77</v>
      </c>
      <c r="KB41" t="s">
        <v>77</v>
      </c>
      <c r="KC41" t="s">
        <v>77</v>
      </c>
      <c r="KD41" t="s">
        <v>77</v>
      </c>
      <c r="KE41" t="s">
        <v>77</v>
      </c>
      <c r="KF41" t="s">
        <v>77</v>
      </c>
      <c r="KG41" t="s">
        <v>77</v>
      </c>
      <c r="KH41" t="s">
        <v>77</v>
      </c>
      <c r="KI41" t="s">
        <v>77</v>
      </c>
      <c r="KJ41" t="s">
        <v>77</v>
      </c>
      <c r="KK41" t="s">
        <v>77</v>
      </c>
      <c r="KL41" t="s">
        <v>77</v>
      </c>
      <c r="KM41" t="s">
        <v>77</v>
      </c>
      <c r="KN41" t="s">
        <v>77</v>
      </c>
      <c r="KO41" t="s">
        <v>77</v>
      </c>
      <c r="KP41" t="s">
        <v>77</v>
      </c>
      <c r="KQ41" t="s">
        <v>77</v>
      </c>
      <c r="KR41" t="s">
        <v>77</v>
      </c>
      <c r="KS41" t="s">
        <v>77</v>
      </c>
      <c r="KT41" t="s">
        <v>77</v>
      </c>
      <c r="KU41" t="s">
        <v>77</v>
      </c>
      <c r="KV41" t="s">
        <v>77</v>
      </c>
      <c r="KW41" t="s">
        <v>77</v>
      </c>
      <c r="KX41" t="s">
        <v>77</v>
      </c>
      <c r="KY41" t="s">
        <v>77</v>
      </c>
      <c r="KZ41" t="s">
        <v>77</v>
      </c>
      <c r="LA41" t="s">
        <v>77</v>
      </c>
      <c r="LB41" t="s">
        <v>77</v>
      </c>
      <c r="LC41" t="s">
        <v>77</v>
      </c>
      <c r="LD41" t="s">
        <v>77</v>
      </c>
      <c r="LE41" t="s">
        <v>77</v>
      </c>
      <c r="LF41" t="s">
        <v>77</v>
      </c>
      <c r="LG41" t="s">
        <v>77</v>
      </c>
      <c r="LH41" t="s">
        <v>77</v>
      </c>
      <c r="LI41" t="s">
        <v>77</v>
      </c>
      <c r="LJ41" t="s">
        <v>77</v>
      </c>
      <c r="LK41" t="s">
        <v>77</v>
      </c>
      <c r="LL41" t="s">
        <v>77</v>
      </c>
      <c r="LM41" t="s">
        <v>77</v>
      </c>
      <c r="LN41" t="s">
        <v>77</v>
      </c>
      <c r="LO41" t="s">
        <v>77</v>
      </c>
      <c r="LP41" t="s">
        <v>77</v>
      </c>
      <c r="LQ41" t="s">
        <v>77</v>
      </c>
      <c r="LR41" t="s">
        <v>77</v>
      </c>
      <c r="LS41" t="s">
        <v>77</v>
      </c>
      <c r="LT41" t="s">
        <v>77</v>
      </c>
      <c r="LU41" t="s">
        <v>77</v>
      </c>
      <c r="LV41" t="s">
        <v>77</v>
      </c>
      <c r="LW41" t="s">
        <v>77</v>
      </c>
      <c r="LX41" t="s">
        <v>77</v>
      </c>
      <c r="LY41" t="s">
        <v>77</v>
      </c>
      <c r="LZ41" t="s">
        <v>77</v>
      </c>
      <c r="MA41" t="s">
        <v>77</v>
      </c>
      <c r="MB41" t="s">
        <v>77</v>
      </c>
      <c r="MC41" t="s">
        <v>77</v>
      </c>
      <c r="MD41" t="s">
        <v>77</v>
      </c>
      <c r="ME41" t="s">
        <v>77</v>
      </c>
      <c r="MF41" t="s">
        <v>77</v>
      </c>
      <c r="MG41" t="s">
        <v>77</v>
      </c>
      <c r="MH41" t="s">
        <v>77</v>
      </c>
      <c r="MI41" t="s">
        <v>77</v>
      </c>
      <c r="MJ41" t="s">
        <v>77</v>
      </c>
      <c r="MK41" t="s">
        <v>77</v>
      </c>
      <c r="ML41" t="s">
        <v>77</v>
      </c>
      <c r="MM41" t="s">
        <v>77</v>
      </c>
      <c r="MN41" t="s">
        <v>77</v>
      </c>
      <c r="MO41" t="s">
        <v>77</v>
      </c>
      <c r="MP41" t="s">
        <v>77</v>
      </c>
      <c r="MQ41" t="s">
        <v>77</v>
      </c>
      <c r="MR41" t="s">
        <v>77</v>
      </c>
      <c r="MS41" t="s">
        <v>77</v>
      </c>
      <c r="MT41" t="s">
        <v>77</v>
      </c>
      <c r="MU41" t="s">
        <v>77</v>
      </c>
      <c r="MV41" t="s">
        <v>77</v>
      </c>
      <c r="MW41" t="s">
        <v>77</v>
      </c>
      <c r="MX41" t="s">
        <v>77</v>
      </c>
      <c r="MY41" t="s">
        <v>77</v>
      </c>
      <c r="MZ41" t="s">
        <v>77</v>
      </c>
      <c r="NA41" t="s">
        <v>77</v>
      </c>
      <c r="NB41" t="s">
        <v>77</v>
      </c>
      <c r="NC41" t="s">
        <v>77</v>
      </c>
      <c r="ND41" t="s">
        <v>77</v>
      </c>
      <c r="NE41" t="s">
        <v>77</v>
      </c>
      <c r="NF41" t="s">
        <v>77</v>
      </c>
      <c r="NG41" t="s">
        <v>77</v>
      </c>
      <c r="NH41" t="s">
        <v>77</v>
      </c>
      <c r="NI41" t="s">
        <v>77</v>
      </c>
      <c r="NJ41" t="s">
        <v>77</v>
      </c>
      <c r="NK41" t="s">
        <v>77</v>
      </c>
      <c r="NL41" t="s">
        <v>77</v>
      </c>
      <c r="NM41" t="s">
        <v>77</v>
      </c>
      <c r="NN41" t="s">
        <v>77</v>
      </c>
      <c r="NO41" t="s">
        <v>77</v>
      </c>
      <c r="NP41" t="s">
        <v>77</v>
      </c>
      <c r="NQ41" t="s">
        <v>77</v>
      </c>
      <c r="NR41" t="s">
        <v>77</v>
      </c>
      <c r="NS41" t="s">
        <v>77</v>
      </c>
      <c r="NT41" t="s">
        <v>77</v>
      </c>
      <c r="NU41" t="s">
        <v>77</v>
      </c>
      <c r="NV41" t="s">
        <v>77</v>
      </c>
      <c r="NW41" t="s">
        <v>77</v>
      </c>
      <c r="NX41" t="s">
        <v>77</v>
      </c>
      <c r="NY41" t="s">
        <v>77</v>
      </c>
      <c r="NZ41" t="s">
        <v>77</v>
      </c>
      <c r="OA41" t="s">
        <v>77</v>
      </c>
      <c r="OB41" t="s">
        <v>77</v>
      </c>
      <c r="OC41" t="s">
        <v>77</v>
      </c>
      <c r="OD41" t="s">
        <v>77</v>
      </c>
      <c r="OE41" t="s">
        <v>77</v>
      </c>
      <c r="OF41" t="s">
        <v>77</v>
      </c>
      <c r="OG41" t="s">
        <v>77</v>
      </c>
      <c r="OH41" t="s">
        <v>77</v>
      </c>
      <c r="OI41" t="s">
        <v>77</v>
      </c>
      <c r="OJ41" t="s">
        <v>77</v>
      </c>
      <c r="OK41" t="s">
        <v>77</v>
      </c>
      <c r="OL41" t="s">
        <v>77</v>
      </c>
      <c r="OM41" t="s">
        <v>77</v>
      </c>
      <c r="ON41" t="s">
        <v>77</v>
      </c>
      <c r="OO41" t="s">
        <v>77</v>
      </c>
      <c r="OP41" t="s">
        <v>77</v>
      </c>
      <c r="OQ41" t="s">
        <v>77</v>
      </c>
      <c r="OR41" t="s">
        <v>77</v>
      </c>
      <c r="OS41" t="s">
        <v>77</v>
      </c>
      <c r="OT41" t="s">
        <v>77</v>
      </c>
      <c r="OU41" t="s">
        <v>77</v>
      </c>
      <c r="OV41" t="s">
        <v>77</v>
      </c>
      <c r="OW41" t="s">
        <v>77</v>
      </c>
      <c r="OX41" t="s">
        <v>77</v>
      </c>
      <c r="OY41" t="s">
        <v>77</v>
      </c>
      <c r="OZ41" t="s">
        <v>77</v>
      </c>
      <c r="PA41" t="s">
        <v>77</v>
      </c>
      <c r="PB41" t="s">
        <v>77</v>
      </c>
      <c r="PC41" t="s">
        <v>77</v>
      </c>
      <c r="PD41" t="s">
        <v>77</v>
      </c>
      <c r="PE41" t="s">
        <v>77</v>
      </c>
      <c r="PF41" t="s">
        <v>77</v>
      </c>
      <c r="PG41" t="s">
        <v>77</v>
      </c>
      <c r="PH41" t="s">
        <v>77</v>
      </c>
      <c r="PI41" t="s">
        <v>77</v>
      </c>
      <c r="PJ41" t="s">
        <v>77</v>
      </c>
      <c r="PK41" t="s">
        <v>77</v>
      </c>
      <c r="PL41" t="s">
        <v>77</v>
      </c>
      <c r="PM41" t="s">
        <v>77</v>
      </c>
      <c r="PN41" t="s">
        <v>77</v>
      </c>
      <c r="PO41" t="s">
        <v>77</v>
      </c>
      <c r="PP41" t="s">
        <v>77</v>
      </c>
      <c r="PQ41" t="s">
        <v>77</v>
      </c>
      <c r="PR41" t="s">
        <v>77</v>
      </c>
      <c r="PS41" t="s">
        <v>77</v>
      </c>
      <c r="PT41" t="s">
        <v>77</v>
      </c>
      <c r="PU41" t="s">
        <v>77</v>
      </c>
      <c r="PV41" t="s">
        <v>77</v>
      </c>
      <c r="PW41" t="s">
        <v>77</v>
      </c>
      <c r="PX41" t="s">
        <v>77</v>
      </c>
      <c r="PY41" t="s">
        <v>77</v>
      </c>
      <c r="PZ41" t="s">
        <v>77</v>
      </c>
      <c r="QA41" t="s">
        <v>77</v>
      </c>
      <c r="QB41" t="s">
        <v>77</v>
      </c>
      <c r="QC41" t="s">
        <v>77</v>
      </c>
      <c r="QD41" t="s">
        <v>77</v>
      </c>
      <c r="QE41" t="s">
        <v>77</v>
      </c>
      <c r="QF41" t="s">
        <v>77</v>
      </c>
      <c r="QG41" t="s">
        <v>77</v>
      </c>
      <c r="QH41">
        <v>0</v>
      </c>
      <c r="QI41">
        <v>0</v>
      </c>
      <c r="QJ41">
        <v>0</v>
      </c>
      <c r="QK41">
        <v>0</v>
      </c>
      <c r="QL41">
        <v>0</v>
      </c>
      <c r="QM41" t="s">
        <v>895</v>
      </c>
      <c r="QN41" t="s">
        <v>77</v>
      </c>
      <c r="QO41">
        <v>237463692</v>
      </c>
      <c r="QQ41">
        <v>44530.79923611111</v>
      </c>
      <c r="QR41" t="s">
        <v>77</v>
      </c>
      <c r="QS41" t="s">
        <v>77</v>
      </c>
      <c r="QT41" t="s">
        <v>101</v>
      </c>
      <c r="QU41" t="s">
        <v>102</v>
      </c>
      <c r="QV41" t="s">
        <v>77</v>
      </c>
      <c r="QW41">
        <v>43</v>
      </c>
      <c r="QX41" s="375" t="str">
        <f t="shared" si="8"/>
        <v/>
      </c>
      <c r="QY41" s="375" t="str">
        <f t="shared" si="1"/>
        <v/>
      </c>
      <c r="QZ41" s="375" t="str">
        <f t="shared" si="2"/>
        <v/>
      </c>
      <c r="RA41" s="375" t="str">
        <f t="shared" si="3"/>
        <v/>
      </c>
      <c r="RB41" s="375" t="str">
        <f t="shared" si="4"/>
        <v/>
      </c>
      <c r="RC41" s="375" t="str">
        <f t="shared" si="5"/>
        <v/>
      </c>
      <c r="RD41" s="375" t="str">
        <f t="shared" si="6"/>
        <v/>
      </c>
      <c r="RE41" s="313" t="str">
        <f t="shared" si="7"/>
        <v/>
      </c>
      <c r="RF41" t="s">
        <v>221</v>
      </c>
    </row>
    <row r="42" spans="1:474">
      <c r="A42" t="s">
        <v>896</v>
      </c>
      <c r="B42" s="272">
        <v>44527</v>
      </c>
      <c r="C42" t="s">
        <v>219</v>
      </c>
      <c r="D42" t="s">
        <v>237</v>
      </c>
      <c r="E42" t="s">
        <v>221</v>
      </c>
      <c r="F42" t="s">
        <v>238</v>
      </c>
      <c r="G42" t="s">
        <v>238</v>
      </c>
      <c r="H42" t="s">
        <v>239</v>
      </c>
      <c r="I42" t="s">
        <v>239</v>
      </c>
      <c r="J42" t="s">
        <v>240</v>
      </c>
      <c r="K42" t="s">
        <v>77</v>
      </c>
      <c r="L42" t="s">
        <v>241</v>
      </c>
      <c r="M42" t="s">
        <v>241</v>
      </c>
      <c r="N42" t="s">
        <v>241</v>
      </c>
      <c r="O42" t="s">
        <v>86</v>
      </c>
      <c r="P42" t="s">
        <v>120</v>
      </c>
      <c r="Q42" t="s">
        <v>89</v>
      </c>
      <c r="R42" t="s">
        <v>134</v>
      </c>
      <c r="S42" s="239">
        <v>200</v>
      </c>
      <c r="T42" s="239">
        <v>153.84615384615299</v>
      </c>
      <c r="U42" s="239">
        <v>173.91304347825999</v>
      </c>
      <c r="V42" s="239">
        <v>124.13793103448199</v>
      </c>
      <c r="W42" s="239">
        <v>250</v>
      </c>
      <c r="X42" s="239">
        <v>291.666666666666</v>
      </c>
      <c r="Y42">
        <v>1100</v>
      </c>
      <c r="Z42" t="s">
        <v>77</v>
      </c>
      <c r="AA42" t="s">
        <v>77</v>
      </c>
      <c r="AB42" t="s">
        <v>77</v>
      </c>
      <c r="AC42" t="s">
        <v>77</v>
      </c>
      <c r="AD42" t="s">
        <v>77</v>
      </c>
      <c r="AE42" t="s">
        <v>77</v>
      </c>
      <c r="AF42" t="s">
        <v>77</v>
      </c>
      <c r="AG42" t="s">
        <v>77</v>
      </c>
      <c r="AH42" t="s">
        <v>77</v>
      </c>
      <c r="AI42" t="s">
        <v>77</v>
      </c>
      <c r="AJ42" t="s">
        <v>77</v>
      </c>
      <c r="AK42" t="s">
        <v>123</v>
      </c>
      <c r="AL42">
        <v>1</v>
      </c>
      <c r="AM42">
        <v>0</v>
      </c>
      <c r="AN42">
        <v>0</v>
      </c>
      <c r="AO42">
        <v>0</v>
      </c>
      <c r="AP42">
        <v>0</v>
      </c>
      <c r="AQ42">
        <v>0</v>
      </c>
      <c r="AR42">
        <v>0</v>
      </c>
      <c r="AS42">
        <v>0</v>
      </c>
      <c r="AT42">
        <v>0</v>
      </c>
      <c r="AU42">
        <v>0</v>
      </c>
      <c r="AV42" t="s">
        <v>130</v>
      </c>
      <c r="AW42" t="s">
        <v>197</v>
      </c>
      <c r="AX42">
        <v>400</v>
      </c>
      <c r="AY42" t="s">
        <v>88</v>
      </c>
      <c r="AZ42" t="s">
        <v>88</v>
      </c>
      <c r="BA42" t="s">
        <v>88</v>
      </c>
      <c r="BB42" t="s">
        <v>88</v>
      </c>
      <c r="BC42" t="s">
        <v>100</v>
      </c>
      <c r="BD42" t="s">
        <v>100</v>
      </c>
      <c r="BE42" t="s">
        <v>88</v>
      </c>
      <c r="BF42" t="s">
        <v>77</v>
      </c>
      <c r="BG42" t="s">
        <v>77</v>
      </c>
      <c r="BH42" t="s">
        <v>77</v>
      </c>
      <c r="BI42" t="s">
        <v>77</v>
      </c>
      <c r="BJ42" t="s">
        <v>77</v>
      </c>
      <c r="BK42" t="s">
        <v>77</v>
      </c>
      <c r="BL42" t="s">
        <v>77</v>
      </c>
      <c r="BN42">
        <v>400</v>
      </c>
      <c r="BO42">
        <v>400</v>
      </c>
      <c r="BP42">
        <v>360</v>
      </c>
      <c r="BQ42">
        <v>600</v>
      </c>
      <c r="BR42">
        <v>700</v>
      </c>
      <c r="BS42" t="s">
        <v>88</v>
      </c>
      <c r="BT42">
        <v>1100</v>
      </c>
      <c r="BU42" t="s">
        <v>77</v>
      </c>
      <c r="BV42" t="s">
        <v>77</v>
      </c>
      <c r="BW42" t="s">
        <v>77</v>
      </c>
      <c r="BX42" t="s">
        <v>77</v>
      </c>
      <c r="BY42" t="s">
        <v>77</v>
      </c>
      <c r="BZ42" t="s">
        <v>77</v>
      </c>
      <c r="CA42" t="s">
        <v>88</v>
      </c>
      <c r="CB42" t="s">
        <v>1289</v>
      </c>
      <c r="CC42">
        <v>0</v>
      </c>
      <c r="CD42">
        <v>1</v>
      </c>
      <c r="CE42">
        <v>0</v>
      </c>
      <c r="CF42">
        <v>0</v>
      </c>
      <c r="CG42">
        <v>1</v>
      </c>
      <c r="CH42">
        <v>1</v>
      </c>
      <c r="CI42">
        <v>1</v>
      </c>
      <c r="CJ42">
        <v>0</v>
      </c>
      <c r="CK42">
        <v>0</v>
      </c>
      <c r="CL42">
        <v>0</v>
      </c>
      <c r="CM42">
        <v>0</v>
      </c>
      <c r="CN42">
        <v>1</v>
      </c>
      <c r="CO42">
        <v>0</v>
      </c>
      <c r="CP42">
        <v>0</v>
      </c>
      <c r="CQ42" t="s">
        <v>897</v>
      </c>
      <c r="CR42">
        <v>1</v>
      </c>
      <c r="CS42">
        <v>1</v>
      </c>
      <c r="CT42">
        <v>1</v>
      </c>
      <c r="CU42">
        <v>0</v>
      </c>
      <c r="CV42">
        <v>0</v>
      </c>
      <c r="CW42">
        <v>0</v>
      </c>
      <c r="CX42">
        <v>1</v>
      </c>
      <c r="CY42">
        <v>0</v>
      </c>
      <c r="CZ42" s="308" t="s">
        <v>221</v>
      </c>
      <c r="DA42" t="s">
        <v>86</v>
      </c>
      <c r="DB42" t="s">
        <v>88</v>
      </c>
      <c r="DC42" t="s">
        <v>100</v>
      </c>
      <c r="DD42" t="s">
        <v>88</v>
      </c>
      <c r="DE42" t="s">
        <v>80</v>
      </c>
      <c r="DF42" t="s">
        <v>137</v>
      </c>
      <c r="DG42" t="s">
        <v>175</v>
      </c>
      <c r="DH42" t="s">
        <v>137</v>
      </c>
      <c r="DK42" t="s">
        <v>77</v>
      </c>
      <c r="DL42" t="s">
        <v>77</v>
      </c>
      <c r="DM42" t="s">
        <v>77</v>
      </c>
      <c r="DN42" t="s">
        <v>77</v>
      </c>
      <c r="DO42" t="s">
        <v>77</v>
      </c>
      <c r="DP42" t="s">
        <v>77</v>
      </c>
      <c r="DQ42" t="s">
        <v>77</v>
      </c>
      <c r="DR42" t="s">
        <v>77</v>
      </c>
      <c r="DS42" t="s">
        <v>77</v>
      </c>
      <c r="DT42" t="s">
        <v>77</v>
      </c>
      <c r="DU42" t="s">
        <v>77</v>
      </c>
      <c r="DV42" t="s">
        <v>77</v>
      </c>
      <c r="DW42" t="s">
        <v>77</v>
      </c>
      <c r="DX42" t="s">
        <v>77</v>
      </c>
      <c r="DY42" t="s">
        <v>77</v>
      </c>
      <c r="DZ42" t="s">
        <v>77</v>
      </c>
      <c r="EA42" t="s">
        <v>77</v>
      </c>
      <c r="EB42" t="s">
        <v>77</v>
      </c>
      <c r="EC42" t="s">
        <v>77</v>
      </c>
      <c r="ED42" t="s">
        <v>77</v>
      </c>
      <c r="EE42" t="s">
        <v>77</v>
      </c>
      <c r="EF42" t="s">
        <v>77</v>
      </c>
      <c r="EG42" t="s">
        <v>77</v>
      </c>
      <c r="EH42" t="s">
        <v>77</v>
      </c>
      <c r="EI42" t="s">
        <v>77</v>
      </c>
      <c r="EJ42" t="s">
        <v>77</v>
      </c>
      <c r="EK42" t="s">
        <v>77</v>
      </c>
      <c r="EL42" t="s">
        <v>77</v>
      </c>
      <c r="EM42" s="308" t="s">
        <v>221</v>
      </c>
      <c r="EN42" t="s">
        <v>86</v>
      </c>
      <c r="EO42" t="s">
        <v>77</v>
      </c>
      <c r="EP42" t="s">
        <v>77</v>
      </c>
      <c r="EQ42" t="s">
        <v>77</v>
      </c>
      <c r="ER42" t="s">
        <v>77</v>
      </c>
      <c r="ES42" t="s">
        <v>77</v>
      </c>
      <c r="ET42" t="s">
        <v>77</v>
      </c>
      <c r="EU42" t="s">
        <v>77</v>
      </c>
      <c r="EW42" t="s">
        <v>77</v>
      </c>
      <c r="EX42" s="308" t="s">
        <v>221</v>
      </c>
      <c r="EY42" t="s">
        <v>88</v>
      </c>
      <c r="EZ42" t="s">
        <v>193</v>
      </c>
      <c r="FA42">
        <v>0</v>
      </c>
      <c r="FB42">
        <v>1</v>
      </c>
      <c r="FC42">
        <v>0</v>
      </c>
      <c r="FD42">
        <v>0</v>
      </c>
      <c r="FE42">
        <v>0</v>
      </c>
      <c r="FF42">
        <v>0</v>
      </c>
      <c r="FG42" t="s">
        <v>77</v>
      </c>
      <c r="FH42" t="s">
        <v>164</v>
      </c>
      <c r="FI42">
        <v>0</v>
      </c>
      <c r="FJ42">
        <v>0</v>
      </c>
      <c r="FK42">
        <v>1</v>
      </c>
      <c r="FL42">
        <v>1</v>
      </c>
      <c r="FM42">
        <v>0</v>
      </c>
      <c r="FN42">
        <v>0</v>
      </c>
      <c r="FO42">
        <v>0</v>
      </c>
      <c r="FP42">
        <v>0</v>
      </c>
      <c r="FQ42" t="s">
        <v>77</v>
      </c>
      <c r="FR42" t="s">
        <v>88</v>
      </c>
      <c r="FS42" t="s">
        <v>77</v>
      </c>
      <c r="FT42" t="s">
        <v>140</v>
      </c>
      <c r="FU42">
        <v>1</v>
      </c>
      <c r="FV42">
        <v>0</v>
      </c>
      <c r="FW42">
        <v>0</v>
      </c>
      <c r="FX42">
        <v>0</v>
      </c>
      <c r="FY42" t="s">
        <v>77</v>
      </c>
      <c r="FZ42" t="s">
        <v>77</v>
      </c>
      <c r="GA42" t="s">
        <v>77</v>
      </c>
      <c r="GB42" t="s">
        <v>77</v>
      </c>
      <c r="GC42" t="s">
        <v>77</v>
      </c>
      <c r="GD42" t="s">
        <v>77</v>
      </c>
      <c r="GE42" t="s">
        <v>77</v>
      </c>
      <c r="GF42" t="s">
        <v>77</v>
      </c>
      <c r="GG42" t="s">
        <v>77</v>
      </c>
      <c r="GH42" t="s">
        <v>77</v>
      </c>
      <c r="GI42" t="s">
        <v>77</v>
      </c>
      <c r="GJ42" t="s">
        <v>77</v>
      </c>
      <c r="GK42" t="s">
        <v>77</v>
      </c>
      <c r="GL42" t="s">
        <v>77</v>
      </c>
      <c r="GM42" t="s">
        <v>77</v>
      </c>
      <c r="GN42" t="s">
        <v>77</v>
      </c>
      <c r="GO42" t="s">
        <v>77</v>
      </c>
      <c r="GP42" t="s">
        <v>77</v>
      </c>
      <c r="GQ42" t="s">
        <v>77</v>
      </c>
      <c r="GR42" t="s">
        <v>77</v>
      </c>
      <c r="GS42" t="s">
        <v>77</v>
      </c>
      <c r="GT42" t="s">
        <v>77</v>
      </c>
      <c r="GU42" t="s">
        <v>77</v>
      </c>
      <c r="GV42" t="s">
        <v>77</v>
      </c>
      <c r="GW42" t="s">
        <v>77</v>
      </c>
      <c r="GX42" t="s">
        <v>77</v>
      </c>
      <c r="GY42" t="s">
        <v>77</v>
      </c>
      <c r="GZ42" t="s">
        <v>77</v>
      </c>
      <c r="HA42" t="s">
        <v>77</v>
      </c>
      <c r="HB42" t="s">
        <v>77</v>
      </c>
      <c r="HC42" t="s">
        <v>77</v>
      </c>
      <c r="HD42" t="s">
        <v>77</v>
      </c>
      <c r="HE42" t="s">
        <v>77</v>
      </c>
      <c r="HF42" t="s">
        <v>77</v>
      </c>
      <c r="HG42" t="s">
        <v>77</v>
      </c>
      <c r="HH42" t="s">
        <v>77</v>
      </c>
      <c r="HI42" t="s">
        <v>77</v>
      </c>
      <c r="HJ42" t="s">
        <v>77</v>
      </c>
      <c r="HK42" t="s">
        <v>77</v>
      </c>
      <c r="HL42" t="s">
        <v>77</v>
      </c>
      <c r="HM42" t="s">
        <v>77</v>
      </c>
      <c r="HN42" t="s">
        <v>77</v>
      </c>
      <c r="HO42" t="s">
        <v>77</v>
      </c>
      <c r="HP42" t="s">
        <v>77</v>
      </c>
      <c r="HQ42" t="s">
        <v>77</v>
      </c>
      <c r="HR42" t="s">
        <v>77</v>
      </c>
      <c r="HS42" t="s">
        <v>77</v>
      </c>
      <c r="HT42" t="s">
        <v>77</v>
      </c>
      <c r="HU42" t="s">
        <v>77</v>
      </c>
      <c r="HV42" t="s">
        <v>77</v>
      </c>
      <c r="HW42" t="s">
        <v>77</v>
      </c>
      <c r="HX42" t="s">
        <v>77</v>
      </c>
      <c r="HZ42" t="s">
        <v>221</v>
      </c>
      <c r="IA42" s="376" t="s">
        <v>77</v>
      </c>
      <c r="IB42" t="s">
        <v>77</v>
      </c>
      <c r="IC42" t="s">
        <v>77</v>
      </c>
      <c r="ID42" t="s">
        <v>77</v>
      </c>
      <c r="IE42" t="s">
        <v>77</v>
      </c>
      <c r="IF42" t="s">
        <v>77</v>
      </c>
      <c r="IG42" t="s">
        <v>77</v>
      </c>
      <c r="IH42" t="s">
        <v>77</v>
      </c>
      <c r="II42" t="s">
        <v>77</v>
      </c>
      <c r="IJ42" t="s">
        <v>77</v>
      </c>
      <c r="IK42" t="s">
        <v>77</v>
      </c>
      <c r="IL42" t="s">
        <v>77</v>
      </c>
      <c r="IM42" t="s">
        <v>77</v>
      </c>
      <c r="IN42" t="s">
        <v>77</v>
      </c>
      <c r="IO42" t="s">
        <v>77</v>
      </c>
      <c r="IP42" t="s">
        <v>77</v>
      </c>
      <c r="IQ42" t="s">
        <v>77</v>
      </c>
      <c r="IR42" t="s">
        <v>77</v>
      </c>
      <c r="IS42" t="s">
        <v>77</v>
      </c>
      <c r="IT42" t="s">
        <v>77</v>
      </c>
      <c r="IU42" t="s">
        <v>77</v>
      </c>
      <c r="IV42" t="s">
        <v>77</v>
      </c>
      <c r="IW42" t="s">
        <v>77</v>
      </c>
      <c r="IX42" t="s">
        <v>77</v>
      </c>
      <c r="IY42" t="s">
        <v>77</v>
      </c>
      <c r="IZ42" t="s">
        <v>77</v>
      </c>
      <c r="JA42" t="s">
        <v>77</v>
      </c>
      <c r="JB42" t="s">
        <v>77</v>
      </c>
      <c r="JC42" t="s">
        <v>77</v>
      </c>
      <c r="JD42" t="s">
        <v>77</v>
      </c>
      <c r="JE42" t="s">
        <v>77</v>
      </c>
      <c r="JF42" t="s">
        <v>77</v>
      </c>
      <c r="JG42" t="s">
        <v>77</v>
      </c>
      <c r="JH42" t="s">
        <v>77</v>
      </c>
      <c r="JI42" t="s">
        <v>77</v>
      </c>
      <c r="JJ42" t="s">
        <v>77</v>
      </c>
      <c r="JK42" t="s">
        <v>77</v>
      </c>
      <c r="JL42" t="s">
        <v>77</v>
      </c>
      <c r="JM42" t="s">
        <v>77</v>
      </c>
      <c r="JN42" t="s">
        <v>77</v>
      </c>
      <c r="JO42" t="s">
        <v>77</v>
      </c>
      <c r="JP42" t="s">
        <v>77</v>
      </c>
      <c r="JQ42" t="s">
        <v>77</v>
      </c>
      <c r="JR42" t="s">
        <v>77</v>
      </c>
      <c r="JS42" t="s">
        <v>77</v>
      </c>
      <c r="JT42" t="s">
        <v>77</v>
      </c>
      <c r="JU42" t="s">
        <v>77</v>
      </c>
      <c r="JV42" t="s">
        <v>77</v>
      </c>
      <c r="JW42" t="s">
        <v>77</v>
      </c>
      <c r="JX42" t="s">
        <v>77</v>
      </c>
      <c r="JY42" t="s">
        <v>77</v>
      </c>
      <c r="JZ42" t="s">
        <v>77</v>
      </c>
      <c r="KA42" t="s">
        <v>77</v>
      </c>
      <c r="KB42" t="s">
        <v>77</v>
      </c>
      <c r="KC42" t="s">
        <v>77</v>
      </c>
      <c r="KD42" t="s">
        <v>77</v>
      </c>
      <c r="KE42" t="s">
        <v>77</v>
      </c>
      <c r="KF42" t="s">
        <v>77</v>
      </c>
      <c r="KG42" t="s">
        <v>77</v>
      </c>
      <c r="KH42" t="s">
        <v>77</v>
      </c>
      <c r="KI42" t="s">
        <v>77</v>
      </c>
      <c r="KJ42" t="s">
        <v>77</v>
      </c>
      <c r="KK42" t="s">
        <v>77</v>
      </c>
      <c r="KL42" t="s">
        <v>77</v>
      </c>
      <c r="KM42" t="s">
        <v>77</v>
      </c>
      <c r="KN42" t="s">
        <v>77</v>
      </c>
      <c r="KO42" t="s">
        <v>77</v>
      </c>
      <c r="KP42" t="s">
        <v>77</v>
      </c>
      <c r="KQ42" t="s">
        <v>77</v>
      </c>
      <c r="KR42" t="s">
        <v>77</v>
      </c>
      <c r="KS42" t="s">
        <v>77</v>
      </c>
      <c r="KT42" t="s">
        <v>77</v>
      </c>
      <c r="KU42" t="s">
        <v>77</v>
      </c>
      <c r="KV42" t="s">
        <v>77</v>
      </c>
      <c r="KW42" t="s">
        <v>77</v>
      </c>
      <c r="KX42" t="s">
        <v>77</v>
      </c>
      <c r="KY42" t="s">
        <v>77</v>
      </c>
      <c r="KZ42" t="s">
        <v>77</v>
      </c>
      <c r="LA42" t="s">
        <v>77</v>
      </c>
      <c r="LB42" t="s">
        <v>77</v>
      </c>
      <c r="LC42" t="s">
        <v>77</v>
      </c>
      <c r="LD42" t="s">
        <v>77</v>
      </c>
      <c r="LE42" t="s">
        <v>77</v>
      </c>
      <c r="LF42" t="s">
        <v>77</v>
      </c>
      <c r="LG42" t="s">
        <v>77</v>
      </c>
      <c r="LH42" t="s">
        <v>77</v>
      </c>
      <c r="LI42" t="s">
        <v>77</v>
      </c>
      <c r="LJ42" t="s">
        <v>77</v>
      </c>
      <c r="LK42" t="s">
        <v>77</v>
      </c>
      <c r="LL42" t="s">
        <v>77</v>
      </c>
      <c r="LM42" t="s">
        <v>77</v>
      </c>
      <c r="LN42" t="s">
        <v>77</v>
      </c>
      <c r="LO42" t="s">
        <v>77</v>
      </c>
      <c r="LP42" t="s">
        <v>77</v>
      </c>
      <c r="LQ42" t="s">
        <v>77</v>
      </c>
      <c r="LR42" t="s">
        <v>77</v>
      </c>
      <c r="LS42" t="s">
        <v>77</v>
      </c>
      <c r="LT42" t="s">
        <v>77</v>
      </c>
      <c r="LU42" t="s">
        <v>77</v>
      </c>
      <c r="LV42" t="s">
        <v>77</v>
      </c>
      <c r="LW42" t="s">
        <v>77</v>
      </c>
      <c r="LX42" t="s">
        <v>77</v>
      </c>
      <c r="LY42" t="s">
        <v>77</v>
      </c>
      <c r="LZ42" t="s">
        <v>77</v>
      </c>
      <c r="MA42" t="s">
        <v>77</v>
      </c>
      <c r="MB42" t="s">
        <v>77</v>
      </c>
      <c r="MC42" t="s">
        <v>77</v>
      </c>
      <c r="MD42" t="s">
        <v>77</v>
      </c>
      <c r="ME42" t="s">
        <v>77</v>
      </c>
      <c r="MF42" t="s">
        <v>77</v>
      </c>
      <c r="MG42" t="s">
        <v>77</v>
      </c>
      <c r="MH42" t="s">
        <v>77</v>
      </c>
      <c r="MI42" t="s">
        <v>77</v>
      </c>
      <c r="MJ42" t="s">
        <v>77</v>
      </c>
      <c r="MK42" t="s">
        <v>77</v>
      </c>
      <c r="ML42" t="s">
        <v>77</v>
      </c>
      <c r="MM42" t="s">
        <v>77</v>
      </c>
      <c r="MN42" t="s">
        <v>77</v>
      </c>
      <c r="MO42" t="s">
        <v>77</v>
      </c>
      <c r="MP42" t="s">
        <v>77</v>
      </c>
      <c r="MQ42" t="s">
        <v>77</v>
      </c>
      <c r="MR42" t="s">
        <v>77</v>
      </c>
      <c r="MS42" t="s">
        <v>77</v>
      </c>
      <c r="MT42" t="s">
        <v>77</v>
      </c>
      <c r="MU42" t="s">
        <v>77</v>
      </c>
      <c r="MV42" t="s">
        <v>77</v>
      </c>
      <c r="MW42" t="s">
        <v>77</v>
      </c>
      <c r="MX42" t="s">
        <v>77</v>
      </c>
      <c r="MY42" t="s">
        <v>77</v>
      </c>
      <c r="MZ42" t="s">
        <v>77</v>
      </c>
      <c r="NA42" t="s">
        <v>77</v>
      </c>
      <c r="NB42" t="s">
        <v>77</v>
      </c>
      <c r="NC42" t="s">
        <v>77</v>
      </c>
      <c r="ND42" t="s">
        <v>77</v>
      </c>
      <c r="NE42" t="s">
        <v>77</v>
      </c>
      <c r="NF42" t="s">
        <v>77</v>
      </c>
      <c r="NG42" t="s">
        <v>77</v>
      </c>
      <c r="NH42" t="s">
        <v>77</v>
      </c>
      <c r="NI42" t="s">
        <v>77</v>
      </c>
      <c r="NJ42" t="s">
        <v>77</v>
      </c>
      <c r="NK42" t="s">
        <v>77</v>
      </c>
      <c r="NL42" t="s">
        <v>77</v>
      </c>
      <c r="NM42" t="s">
        <v>77</v>
      </c>
      <c r="NN42" t="s">
        <v>77</v>
      </c>
      <c r="NO42" t="s">
        <v>77</v>
      </c>
      <c r="NP42" t="s">
        <v>77</v>
      </c>
      <c r="NQ42" t="s">
        <v>77</v>
      </c>
      <c r="NR42" t="s">
        <v>77</v>
      </c>
      <c r="NS42" t="s">
        <v>77</v>
      </c>
      <c r="NT42" t="s">
        <v>77</v>
      </c>
      <c r="NU42" t="s">
        <v>77</v>
      </c>
      <c r="NV42" t="s">
        <v>77</v>
      </c>
      <c r="NW42" t="s">
        <v>77</v>
      </c>
      <c r="NX42" t="s">
        <v>77</v>
      </c>
      <c r="NY42" t="s">
        <v>77</v>
      </c>
      <c r="NZ42" t="s">
        <v>77</v>
      </c>
      <c r="OA42" t="s">
        <v>77</v>
      </c>
      <c r="OB42" t="s">
        <v>77</v>
      </c>
      <c r="OC42" t="s">
        <v>77</v>
      </c>
      <c r="OD42" t="s">
        <v>77</v>
      </c>
      <c r="OE42" t="s">
        <v>77</v>
      </c>
      <c r="OF42" t="s">
        <v>77</v>
      </c>
      <c r="OG42" t="s">
        <v>77</v>
      </c>
      <c r="OH42" t="s">
        <v>77</v>
      </c>
      <c r="OI42" t="s">
        <v>77</v>
      </c>
      <c r="OJ42" t="s">
        <v>77</v>
      </c>
      <c r="OK42" t="s">
        <v>77</v>
      </c>
      <c r="OL42" t="s">
        <v>77</v>
      </c>
      <c r="OM42" t="s">
        <v>77</v>
      </c>
      <c r="ON42" t="s">
        <v>77</v>
      </c>
      <c r="OO42" t="s">
        <v>77</v>
      </c>
      <c r="OP42" t="s">
        <v>77</v>
      </c>
      <c r="OQ42" t="s">
        <v>77</v>
      </c>
      <c r="OR42" t="s">
        <v>77</v>
      </c>
      <c r="OS42" t="s">
        <v>77</v>
      </c>
      <c r="OT42" t="s">
        <v>77</v>
      </c>
      <c r="OU42" t="s">
        <v>77</v>
      </c>
      <c r="OV42" t="s">
        <v>77</v>
      </c>
      <c r="OW42" t="s">
        <v>77</v>
      </c>
      <c r="OX42" t="s">
        <v>77</v>
      </c>
      <c r="OY42" t="s">
        <v>77</v>
      </c>
      <c r="OZ42" t="s">
        <v>77</v>
      </c>
      <c r="PA42" t="s">
        <v>77</v>
      </c>
      <c r="PB42" t="s">
        <v>77</v>
      </c>
      <c r="PC42" t="s">
        <v>77</v>
      </c>
      <c r="PD42" t="s">
        <v>77</v>
      </c>
      <c r="PE42" t="s">
        <v>77</v>
      </c>
      <c r="PF42" t="s">
        <v>77</v>
      </c>
      <c r="PG42" t="s">
        <v>77</v>
      </c>
      <c r="PH42" t="s">
        <v>77</v>
      </c>
      <c r="PI42" t="s">
        <v>77</v>
      </c>
      <c r="PJ42" t="s">
        <v>77</v>
      </c>
      <c r="PK42" t="s">
        <v>77</v>
      </c>
      <c r="PL42" t="s">
        <v>77</v>
      </c>
      <c r="PM42" t="s">
        <v>77</v>
      </c>
      <c r="PN42" t="s">
        <v>77</v>
      </c>
      <c r="PO42" t="s">
        <v>77</v>
      </c>
      <c r="PP42" t="s">
        <v>77</v>
      </c>
      <c r="PQ42" t="s">
        <v>77</v>
      </c>
      <c r="PR42" t="s">
        <v>77</v>
      </c>
      <c r="PS42" t="s">
        <v>77</v>
      </c>
      <c r="PT42" t="s">
        <v>77</v>
      </c>
      <c r="PU42" t="s">
        <v>77</v>
      </c>
      <c r="PV42" t="s">
        <v>77</v>
      </c>
      <c r="PW42" t="s">
        <v>77</v>
      </c>
      <c r="PX42" t="s">
        <v>77</v>
      </c>
      <c r="PY42" t="s">
        <v>77</v>
      </c>
      <c r="PZ42" t="s">
        <v>77</v>
      </c>
      <c r="QA42" t="s">
        <v>77</v>
      </c>
      <c r="QB42" t="s">
        <v>77</v>
      </c>
      <c r="QC42" t="s">
        <v>77</v>
      </c>
      <c r="QD42" t="s">
        <v>77</v>
      </c>
      <c r="QE42" t="s">
        <v>77</v>
      </c>
      <c r="QF42" t="s">
        <v>77</v>
      </c>
      <c r="QG42" t="s">
        <v>77</v>
      </c>
      <c r="QH42">
        <v>0</v>
      </c>
      <c r="QI42">
        <v>0</v>
      </c>
      <c r="QJ42">
        <v>0</v>
      </c>
      <c r="QK42">
        <v>0</v>
      </c>
      <c r="QL42">
        <v>0</v>
      </c>
      <c r="QM42" t="s">
        <v>898</v>
      </c>
      <c r="QN42" t="s">
        <v>77</v>
      </c>
      <c r="QO42">
        <v>237463700</v>
      </c>
      <c r="QQ42">
        <v>44530.799259259264</v>
      </c>
      <c r="QR42" t="s">
        <v>77</v>
      </c>
      <c r="QS42" t="s">
        <v>77</v>
      </c>
      <c r="QT42" t="s">
        <v>101</v>
      </c>
      <c r="QU42" t="s">
        <v>102</v>
      </c>
      <c r="QV42" t="s">
        <v>77</v>
      </c>
      <c r="QW42">
        <v>44</v>
      </c>
      <c r="QX42" s="375" t="str">
        <f t="shared" si="8"/>
        <v/>
      </c>
      <c r="QY42" s="375" t="str">
        <f t="shared" si="1"/>
        <v/>
      </c>
      <c r="QZ42" s="375" t="str">
        <f t="shared" si="2"/>
        <v/>
      </c>
      <c r="RA42" s="375" t="str">
        <f t="shared" si="3"/>
        <v/>
      </c>
      <c r="RB42" s="375" t="str">
        <f t="shared" si="4"/>
        <v/>
      </c>
      <c r="RC42" s="375" t="str">
        <f t="shared" si="5"/>
        <v/>
      </c>
      <c r="RD42" s="375" t="str">
        <f t="shared" si="6"/>
        <v/>
      </c>
      <c r="RE42" s="313" t="str">
        <f t="shared" si="7"/>
        <v/>
      </c>
      <c r="RF42" t="s">
        <v>221</v>
      </c>
    </row>
    <row r="43" spans="1:474">
      <c r="A43" t="s">
        <v>899</v>
      </c>
      <c r="B43" s="272">
        <v>44527</v>
      </c>
      <c r="C43" t="s">
        <v>219</v>
      </c>
      <c r="D43" t="s">
        <v>237</v>
      </c>
      <c r="E43" t="s">
        <v>221</v>
      </c>
      <c r="F43" t="s">
        <v>238</v>
      </c>
      <c r="G43" t="s">
        <v>238</v>
      </c>
      <c r="H43" t="s">
        <v>239</v>
      </c>
      <c r="I43" t="s">
        <v>239</v>
      </c>
      <c r="J43" t="s">
        <v>240</v>
      </c>
      <c r="K43" t="s">
        <v>77</v>
      </c>
      <c r="L43" t="s">
        <v>241</v>
      </c>
      <c r="M43" t="s">
        <v>241</v>
      </c>
      <c r="N43" t="s">
        <v>241</v>
      </c>
      <c r="O43" t="s">
        <v>86</v>
      </c>
      <c r="P43" t="s">
        <v>120</v>
      </c>
      <c r="Q43" t="s">
        <v>89</v>
      </c>
      <c r="R43" t="s">
        <v>134</v>
      </c>
      <c r="S43" s="239" t="s">
        <v>77</v>
      </c>
      <c r="T43" s="239" t="s">
        <v>77</v>
      </c>
      <c r="U43" s="239" t="s">
        <v>77</v>
      </c>
      <c r="V43" s="239" t="s">
        <v>77</v>
      </c>
      <c r="W43" s="239" t="s">
        <v>77</v>
      </c>
      <c r="X43" s="239" t="s">
        <v>77</v>
      </c>
      <c r="Y43" t="s">
        <v>77</v>
      </c>
      <c r="Z43" t="s">
        <v>77</v>
      </c>
      <c r="AA43">
        <v>25</v>
      </c>
      <c r="AB43">
        <v>25</v>
      </c>
      <c r="AC43">
        <v>35</v>
      </c>
      <c r="AD43">
        <v>100</v>
      </c>
      <c r="AE43">
        <v>100</v>
      </c>
      <c r="AF43" t="s">
        <v>77</v>
      </c>
      <c r="AG43" t="s">
        <v>77</v>
      </c>
      <c r="AH43" t="s">
        <v>77</v>
      </c>
      <c r="AI43" t="s">
        <v>77</v>
      </c>
      <c r="AJ43" t="s">
        <v>77</v>
      </c>
      <c r="AK43" t="s">
        <v>200</v>
      </c>
      <c r="AL43">
        <v>1</v>
      </c>
      <c r="AM43">
        <v>1</v>
      </c>
      <c r="AN43">
        <v>0</v>
      </c>
      <c r="AO43">
        <v>0</v>
      </c>
      <c r="AP43">
        <v>0</v>
      </c>
      <c r="AQ43">
        <v>0</v>
      </c>
      <c r="AR43">
        <v>0</v>
      </c>
      <c r="AS43">
        <v>0</v>
      </c>
      <c r="AT43">
        <v>0</v>
      </c>
      <c r="AU43">
        <v>0</v>
      </c>
      <c r="AV43" t="s">
        <v>130</v>
      </c>
      <c r="AW43" t="s">
        <v>156</v>
      </c>
      <c r="AX43" t="s">
        <v>77</v>
      </c>
      <c r="AY43" t="s">
        <v>77</v>
      </c>
      <c r="AZ43" t="s">
        <v>77</v>
      </c>
      <c r="BA43" t="s">
        <v>77</v>
      </c>
      <c r="BB43" t="s">
        <v>77</v>
      </c>
      <c r="BC43" t="s">
        <v>77</v>
      </c>
      <c r="BD43" t="s">
        <v>77</v>
      </c>
      <c r="BE43" t="s">
        <v>77</v>
      </c>
      <c r="BF43" t="s">
        <v>77</v>
      </c>
      <c r="BG43" t="s">
        <v>88</v>
      </c>
      <c r="BH43" t="s">
        <v>88</v>
      </c>
      <c r="BI43" t="s">
        <v>88</v>
      </c>
      <c r="BJ43" t="s">
        <v>88</v>
      </c>
      <c r="BK43" t="s">
        <v>88</v>
      </c>
      <c r="BL43" t="s">
        <v>77</v>
      </c>
      <c r="BN43" t="s">
        <v>77</v>
      </c>
      <c r="BO43" t="s">
        <v>77</v>
      </c>
      <c r="BP43" t="s">
        <v>77</v>
      </c>
      <c r="BQ43" t="s">
        <v>77</v>
      </c>
      <c r="BR43" t="s">
        <v>77</v>
      </c>
      <c r="BS43" t="s">
        <v>77</v>
      </c>
      <c r="BT43" t="s">
        <v>77</v>
      </c>
      <c r="BU43" t="s">
        <v>77</v>
      </c>
      <c r="BV43" t="s">
        <v>77</v>
      </c>
      <c r="BW43" t="s">
        <v>77</v>
      </c>
      <c r="BX43" t="s">
        <v>77</v>
      </c>
      <c r="BY43" t="s">
        <v>77</v>
      </c>
      <c r="BZ43" t="s">
        <v>77</v>
      </c>
      <c r="CA43" t="s">
        <v>77</v>
      </c>
      <c r="CB43" t="s">
        <v>77</v>
      </c>
      <c r="CC43" t="s">
        <v>77</v>
      </c>
      <c r="CD43" t="s">
        <v>77</v>
      </c>
      <c r="CE43" t="s">
        <v>77</v>
      </c>
      <c r="CF43" t="s">
        <v>77</v>
      </c>
      <c r="CG43" t="s">
        <v>77</v>
      </c>
      <c r="CH43" t="s">
        <v>77</v>
      </c>
      <c r="CI43" t="s">
        <v>77</v>
      </c>
      <c r="CJ43" t="s">
        <v>77</v>
      </c>
      <c r="CK43" t="s">
        <v>77</v>
      </c>
      <c r="CL43" t="s">
        <v>77</v>
      </c>
      <c r="CM43" t="s">
        <v>77</v>
      </c>
      <c r="CN43" t="s">
        <v>77</v>
      </c>
      <c r="CO43" t="s">
        <v>77</v>
      </c>
      <c r="CP43" t="s">
        <v>77</v>
      </c>
      <c r="CQ43" t="s">
        <v>77</v>
      </c>
      <c r="CR43" t="s">
        <v>77</v>
      </c>
      <c r="CS43" t="s">
        <v>77</v>
      </c>
      <c r="CT43" t="s">
        <v>77</v>
      </c>
      <c r="CU43" t="s">
        <v>77</v>
      </c>
      <c r="CV43" t="s">
        <v>77</v>
      </c>
      <c r="CW43" t="s">
        <v>77</v>
      </c>
      <c r="CX43" t="s">
        <v>77</v>
      </c>
      <c r="CY43" t="s">
        <v>77</v>
      </c>
      <c r="CZ43" s="308" t="s">
        <v>221</v>
      </c>
      <c r="DA43" t="s">
        <v>86</v>
      </c>
      <c r="DB43" t="s">
        <v>77</v>
      </c>
      <c r="DC43" t="s">
        <v>77</v>
      </c>
      <c r="DD43" t="s">
        <v>77</v>
      </c>
      <c r="DE43" t="s">
        <v>77</v>
      </c>
      <c r="DF43" t="s">
        <v>77</v>
      </c>
      <c r="DG43" t="s">
        <v>77</v>
      </c>
      <c r="DH43" t="s">
        <v>77</v>
      </c>
      <c r="DK43" t="s">
        <v>100</v>
      </c>
      <c r="DL43" t="s">
        <v>77</v>
      </c>
      <c r="DM43" t="s">
        <v>77</v>
      </c>
      <c r="DN43" t="s">
        <v>77</v>
      </c>
      <c r="DO43" t="s">
        <v>77</v>
      </c>
      <c r="DP43" t="s">
        <v>77</v>
      </c>
      <c r="DQ43" t="s">
        <v>77</v>
      </c>
      <c r="DR43" t="s">
        <v>77</v>
      </c>
      <c r="DS43" t="s">
        <v>77</v>
      </c>
      <c r="DT43" t="s">
        <v>77</v>
      </c>
      <c r="DU43" t="s">
        <v>77</v>
      </c>
      <c r="DV43" t="s">
        <v>77</v>
      </c>
      <c r="DW43" t="s">
        <v>77</v>
      </c>
      <c r="DX43" t="s">
        <v>77</v>
      </c>
      <c r="DY43" t="s">
        <v>77</v>
      </c>
      <c r="DZ43" t="s">
        <v>77</v>
      </c>
      <c r="EA43" t="s">
        <v>77</v>
      </c>
      <c r="EB43" t="s">
        <v>77</v>
      </c>
      <c r="EC43" t="s">
        <v>77</v>
      </c>
      <c r="ED43" t="s">
        <v>77</v>
      </c>
      <c r="EE43" t="s">
        <v>77</v>
      </c>
      <c r="EF43" t="s">
        <v>77</v>
      </c>
      <c r="EG43" t="s">
        <v>77</v>
      </c>
      <c r="EH43" t="s">
        <v>77</v>
      </c>
      <c r="EI43" t="s">
        <v>77</v>
      </c>
      <c r="EJ43" t="s">
        <v>77</v>
      </c>
      <c r="EK43" t="s">
        <v>77</v>
      </c>
      <c r="EL43" t="s">
        <v>77</v>
      </c>
      <c r="EM43" s="308" t="s">
        <v>221</v>
      </c>
      <c r="EN43" t="s">
        <v>86</v>
      </c>
      <c r="EO43" t="s">
        <v>88</v>
      </c>
      <c r="EP43" t="s">
        <v>100</v>
      </c>
      <c r="EQ43" t="s">
        <v>88</v>
      </c>
      <c r="ER43" t="s">
        <v>80</v>
      </c>
      <c r="ES43" t="s">
        <v>137</v>
      </c>
      <c r="ET43" t="s">
        <v>127</v>
      </c>
      <c r="EU43" t="s">
        <v>137</v>
      </c>
      <c r="EW43" t="s">
        <v>77</v>
      </c>
      <c r="EX43" s="308" t="s">
        <v>221</v>
      </c>
      <c r="EY43" t="s">
        <v>88</v>
      </c>
      <c r="EZ43" t="s">
        <v>159</v>
      </c>
      <c r="FA43">
        <v>0</v>
      </c>
      <c r="FB43">
        <v>0</v>
      </c>
      <c r="FC43">
        <v>0</v>
      </c>
      <c r="FD43">
        <v>0</v>
      </c>
      <c r="FE43">
        <v>0</v>
      </c>
      <c r="FF43">
        <v>1</v>
      </c>
      <c r="FG43" t="s">
        <v>900</v>
      </c>
      <c r="FH43" t="s">
        <v>126</v>
      </c>
      <c r="FI43">
        <v>0</v>
      </c>
      <c r="FJ43">
        <v>1</v>
      </c>
      <c r="FK43">
        <v>1</v>
      </c>
      <c r="FL43">
        <v>1</v>
      </c>
      <c r="FM43">
        <v>0</v>
      </c>
      <c r="FN43">
        <v>0</v>
      </c>
      <c r="FO43">
        <v>0</v>
      </c>
      <c r="FP43">
        <v>0</v>
      </c>
      <c r="FQ43" t="s">
        <v>77</v>
      </c>
      <c r="FR43" t="s">
        <v>88</v>
      </c>
      <c r="FS43" t="s">
        <v>77</v>
      </c>
      <c r="FT43" t="s">
        <v>129</v>
      </c>
      <c r="FU43">
        <v>0</v>
      </c>
      <c r="FV43">
        <v>1</v>
      </c>
      <c r="FW43">
        <v>0</v>
      </c>
      <c r="FX43">
        <v>0</v>
      </c>
      <c r="FY43" t="s">
        <v>77</v>
      </c>
      <c r="FZ43" t="s">
        <v>77</v>
      </c>
      <c r="GA43" t="s">
        <v>77</v>
      </c>
      <c r="GB43" t="s">
        <v>77</v>
      </c>
      <c r="GC43" t="s">
        <v>77</v>
      </c>
      <c r="GD43" t="s">
        <v>77</v>
      </c>
      <c r="GE43" t="s">
        <v>77</v>
      </c>
      <c r="GF43" t="s">
        <v>77</v>
      </c>
      <c r="GG43" t="s">
        <v>77</v>
      </c>
      <c r="GH43" t="s">
        <v>77</v>
      </c>
      <c r="GI43" t="s">
        <v>77</v>
      </c>
      <c r="GJ43" t="s">
        <v>77</v>
      </c>
      <c r="GK43" t="s">
        <v>77</v>
      </c>
      <c r="GL43" t="s">
        <v>77</v>
      </c>
      <c r="GM43" t="s">
        <v>77</v>
      </c>
      <c r="GN43" t="s">
        <v>77</v>
      </c>
      <c r="GO43" t="s">
        <v>77</v>
      </c>
      <c r="GP43" t="s">
        <v>77</v>
      </c>
      <c r="GQ43" t="s">
        <v>77</v>
      </c>
      <c r="GR43" t="s">
        <v>77</v>
      </c>
      <c r="GS43" t="s">
        <v>77</v>
      </c>
      <c r="GT43" t="s">
        <v>77</v>
      </c>
      <c r="GU43" t="s">
        <v>77</v>
      </c>
      <c r="GV43" t="s">
        <v>77</v>
      </c>
      <c r="GW43" t="s">
        <v>77</v>
      </c>
      <c r="GX43" t="s">
        <v>77</v>
      </c>
      <c r="GY43" t="s">
        <v>77</v>
      </c>
      <c r="GZ43" t="s">
        <v>77</v>
      </c>
      <c r="HA43" t="s">
        <v>77</v>
      </c>
      <c r="HB43" t="s">
        <v>77</v>
      </c>
      <c r="HC43" t="s">
        <v>77</v>
      </c>
      <c r="HD43" t="s">
        <v>77</v>
      </c>
      <c r="HE43" t="s">
        <v>77</v>
      </c>
      <c r="HF43" t="s">
        <v>77</v>
      </c>
      <c r="HG43" t="s">
        <v>77</v>
      </c>
      <c r="HH43" t="s">
        <v>77</v>
      </c>
      <c r="HI43" t="s">
        <v>77</v>
      </c>
      <c r="HJ43" t="s">
        <v>77</v>
      </c>
      <c r="HK43" t="s">
        <v>77</v>
      </c>
      <c r="HL43" t="s">
        <v>77</v>
      </c>
      <c r="HM43" t="s">
        <v>77</v>
      </c>
      <c r="HN43" t="s">
        <v>77</v>
      </c>
      <c r="HO43" t="s">
        <v>77</v>
      </c>
      <c r="HP43" t="s">
        <v>77</v>
      </c>
      <c r="HQ43" t="s">
        <v>77</v>
      </c>
      <c r="HR43" t="s">
        <v>77</v>
      </c>
      <c r="HS43" t="s">
        <v>77</v>
      </c>
      <c r="HT43" t="s">
        <v>77</v>
      </c>
      <c r="HU43" t="s">
        <v>77</v>
      </c>
      <c r="HV43" t="s">
        <v>77</v>
      </c>
      <c r="HW43" t="s">
        <v>77</v>
      </c>
      <c r="HX43" t="s">
        <v>77</v>
      </c>
      <c r="HZ43" t="s">
        <v>221</v>
      </c>
      <c r="IA43" s="376" t="s">
        <v>77</v>
      </c>
      <c r="IB43" t="s">
        <v>77</v>
      </c>
      <c r="IC43" t="s">
        <v>77</v>
      </c>
      <c r="ID43" t="s">
        <v>77</v>
      </c>
      <c r="IE43" t="s">
        <v>77</v>
      </c>
      <c r="IF43" t="s">
        <v>77</v>
      </c>
      <c r="IG43" t="s">
        <v>77</v>
      </c>
      <c r="IH43" t="s">
        <v>77</v>
      </c>
      <c r="II43" t="s">
        <v>77</v>
      </c>
      <c r="IJ43" t="s">
        <v>77</v>
      </c>
      <c r="IK43" t="s">
        <v>77</v>
      </c>
      <c r="IL43" t="s">
        <v>77</v>
      </c>
      <c r="IM43" t="s">
        <v>77</v>
      </c>
      <c r="IN43" t="s">
        <v>77</v>
      </c>
      <c r="IO43" t="s">
        <v>77</v>
      </c>
      <c r="IP43" t="s">
        <v>77</v>
      </c>
      <c r="IQ43" t="s">
        <v>77</v>
      </c>
      <c r="IR43" t="s">
        <v>77</v>
      </c>
      <c r="IS43" t="s">
        <v>77</v>
      </c>
      <c r="IT43" t="s">
        <v>77</v>
      </c>
      <c r="IU43" t="s">
        <v>77</v>
      </c>
      <c r="IV43" t="s">
        <v>77</v>
      </c>
      <c r="IW43" t="s">
        <v>77</v>
      </c>
      <c r="IX43" t="s">
        <v>77</v>
      </c>
      <c r="IY43" t="s">
        <v>77</v>
      </c>
      <c r="IZ43" t="s">
        <v>77</v>
      </c>
      <c r="JA43" t="s">
        <v>77</v>
      </c>
      <c r="JB43" t="s">
        <v>77</v>
      </c>
      <c r="JC43" t="s">
        <v>77</v>
      </c>
      <c r="JD43" t="s">
        <v>77</v>
      </c>
      <c r="JE43" t="s">
        <v>77</v>
      </c>
      <c r="JF43" t="s">
        <v>77</v>
      </c>
      <c r="JG43" t="s">
        <v>77</v>
      </c>
      <c r="JH43" t="s">
        <v>77</v>
      </c>
      <c r="JI43" t="s">
        <v>77</v>
      </c>
      <c r="JJ43" t="s">
        <v>77</v>
      </c>
      <c r="JK43" t="s">
        <v>77</v>
      </c>
      <c r="JL43" t="s">
        <v>77</v>
      </c>
      <c r="JM43" t="s">
        <v>77</v>
      </c>
      <c r="JN43" t="s">
        <v>77</v>
      </c>
      <c r="JO43" t="s">
        <v>77</v>
      </c>
      <c r="JP43" t="s">
        <v>77</v>
      </c>
      <c r="JQ43" t="s">
        <v>77</v>
      </c>
      <c r="JR43" t="s">
        <v>77</v>
      </c>
      <c r="JS43" t="s">
        <v>77</v>
      </c>
      <c r="JT43" t="s">
        <v>77</v>
      </c>
      <c r="JU43" t="s">
        <v>77</v>
      </c>
      <c r="JV43" t="s">
        <v>77</v>
      </c>
      <c r="JW43" t="s">
        <v>77</v>
      </c>
      <c r="JX43" t="s">
        <v>77</v>
      </c>
      <c r="JY43" t="s">
        <v>77</v>
      </c>
      <c r="JZ43" t="s">
        <v>77</v>
      </c>
      <c r="KA43" t="s">
        <v>77</v>
      </c>
      <c r="KB43" t="s">
        <v>77</v>
      </c>
      <c r="KC43" t="s">
        <v>77</v>
      </c>
      <c r="KD43" t="s">
        <v>77</v>
      </c>
      <c r="KE43" t="s">
        <v>77</v>
      </c>
      <c r="KF43" t="s">
        <v>77</v>
      </c>
      <c r="KG43" t="s">
        <v>77</v>
      </c>
      <c r="KH43" t="s">
        <v>77</v>
      </c>
      <c r="KI43" t="s">
        <v>77</v>
      </c>
      <c r="KJ43" t="s">
        <v>77</v>
      </c>
      <c r="KK43" t="s">
        <v>77</v>
      </c>
      <c r="KL43" t="s">
        <v>77</v>
      </c>
      <c r="KM43" t="s">
        <v>77</v>
      </c>
      <c r="KN43" t="s">
        <v>77</v>
      </c>
      <c r="KO43" t="s">
        <v>77</v>
      </c>
      <c r="KP43" t="s">
        <v>77</v>
      </c>
      <c r="KQ43" t="s">
        <v>77</v>
      </c>
      <c r="KR43" t="s">
        <v>77</v>
      </c>
      <c r="KS43" t="s">
        <v>77</v>
      </c>
      <c r="KT43" t="s">
        <v>77</v>
      </c>
      <c r="KU43" t="s">
        <v>77</v>
      </c>
      <c r="KV43" t="s">
        <v>77</v>
      </c>
      <c r="KW43" t="s">
        <v>77</v>
      </c>
      <c r="KX43" t="s">
        <v>77</v>
      </c>
      <c r="KY43" t="s">
        <v>77</v>
      </c>
      <c r="KZ43" t="s">
        <v>77</v>
      </c>
      <c r="LA43" t="s">
        <v>77</v>
      </c>
      <c r="LB43" t="s">
        <v>77</v>
      </c>
      <c r="LC43" t="s">
        <v>77</v>
      </c>
      <c r="LD43" t="s">
        <v>77</v>
      </c>
      <c r="LE43" t="s">
        <v>77</v>
      </c>
      <c r="LF43" t="s">
        <v>77</v>
      </c>
      <c r="LG43" t="s">
        <v>77</v>
      </c>
      <c r="LH43" t="s">
        <v>77</v>
      </c>
      <c r="LI43" t="s">
        <v>77</v>
      </c>
      <c r="LJ43" t="s">
        <v>77</v>
      </c>
      <c r="LK43" t="s">
        <v>77</v>
      </c>
      <c r="LL43" t="s">
        <v>77</v>
      </c>
      <c r="LM43" t="s">
        <v>77</v>
      </c>
      <c r="LN43" t="s">
        <v>77</v>
      </c>
      <c r="LO43" t="s">
        <v>77</v>
      </c>
      <c r="LP43" t="s">
        <v>77</v>
      </c>
      <c r="LQ43" t="s">
        <v>77</v>
      </c>
      <c r="LR43" t="s">
        <v>77</v>
      </c>
      <c r="LS43" t="s">
        <v>77</v>
      </c>
      <c r="LT43" t="s">
        <v>77</v>
      </c>
      <c r="LU43" t="s">
        <v>77</v>
      </c>
      <c r="LV43" t="s">
        <v>77</v>
      </c>
      <c r="LW43" t="s">
        <v>77</v>
      </c>
      <c r="LX43" t="s">
        <v>77</v>
      </c>
      <c r="LY43" t="s">
        <v>77</v>
      </c>
      <c r="LZ43" t="s">
        <v>77</v>
      </c>
      <c r="MA43" t="s">
        <v>77</v>
      </c>
      <c r="MB43" t="s">
        <v>77</v>
      </c>
      <c r="MC43" t="s">
        <v>77</v>
      </c>
      <c r="MD43" t="s">
        <v>77</v>
      </c>
      <c r="ME43" t="s">
        <v>77</v>
      </c>
      <c r="MF43" t="s">
        <v>77</v>
      </c>
      <c r="MG43" t="s">
        <v>77</v>
      </c>
      <c r="MH43" t="s">
        <v>77</v>
      </c>
      <c r="MI43" t="s">
        <v>77</v>
      </c>
      <c r="MJ43" t="s">
        <v>77</v>
      </c>
      <c r="MK43" t="s">
        <v>77</v>
      </c>
      <c r="ML43" t="s">
        <v>77</v>
      </c>
      <c r="MM43" t="s">
        <v>77</v>
      </c>
      <c r="MN43" t="s">
        <v>77</v>
      </c>
      <c r="MO43" t="s">
        <v>77</v>
      </c>
      <c r="MP43" t="s">
        <v>77</v>
      </c>
      <c r="MQ43" t="s">
        <v>77</v>
      </c>
      <c r="MR43" t="s">
        <v>77</v>
      </c>
      <c r="MS43" t="s">
        <v>77</v>
      </c>
      <c r="MT43" t="s">
        <v>77</v>
      </c>
      <c r="MU43" t="s">
        <v>77</v>
      </c>
      <c r="MV43" t="s">
        <v>77</v>
      </c>
      <c r="MW43" t="s">
        <v>77</v>
      </c>
      <c r="MX43" t="s">
        <v>77</v>
      </c>
      <c r="MY43" t="s">
        <v>77</v>
      </c>
      <c r="MZ43" t="s">
        <v>77</v>
      </c>
      <c r="NA43" t="s">
        <v>77</v>
      </c>
      <c r="NB43" t="s">
        <v>77</v>
      </c>
      <c r="NC43" t="s">
        <v>77</v>
      </c>
      <c r="ND43" t="s">
        <v>77</v>
      </c>
      <c r="NE43" t="s">
        <v>77</v>
      </c>
      <c r="NF43" t="s">
        <v>77</v>
      </c>
      <c r="NG43" t="s">
        <v>77</v>
      </c>
      <c r="NH43" t="s">
        <v>77</v>
      </c>
      <c r="NI43" t="s">
        <v>77</v>
      </c>
      <c r="NJ43" t="s">
        <v>77</v>
      </c>
      <c r="NK43" t="s">
        <v>77</v>
      </c>
      <c r="NL43" t="s">
        <v>77</v>
      </c>
      <c r="NM43" t="s">
        <v>77</v>
      </c>
      <c r="NN43" t="s">
        <v>77</v>
      </c>
      <c r="NO43" t="s">
        <v>77</v>
      </c>
      <c r="NP43" t="s">
        <v>77</v>
      </c>
      <c r="NQ43" t="s">
        <v>77</v>
      </c>
      <c r="NR43" t="s">
        <v>77</v>
      </c>
      <c r="NS43" t="s">
        <v>77</v>
      </c>
      <c r="NT43" t="s">
        <v>77</v>
      </c>
      <c r="NU43" t="s">
        <v>77</v>
      </c>
      <c r="NV43" t="s">
        <v>77</v>
      </c>
      <c r="NW43" t="s">
        <v>77</v>
      </c>
      <c r="NX43" t="s">
        <v>77</v>
      </c>
      <c r="NY43" t="s">
        <v>77</v>
      </c>
      <c r="NZ43" t="s">
        <v>77</v>
      </c>
      <c r="OA43" t="s">
        <v>77</v>
      </c>
      <c r="OB43" t="s">
        <v>77</v>
      </c>
      <c r="OC43" t="s">
        <v>77</v>
      </c>
      <c r="OD43" t="s">
        <v>77</v>
      </c>
      <c r="OE43" t="s">
        <v>77</v>
      </c>
      <c r="OF43" t="s">
        <v>77</v>
      </c>
      <c r="OG43" t="s">
        <v>77</v>
      </c>
      <c r="OH43" t="s">
        <v>77</v>
      </c>
      <c r="OI43" t="s">
        <v>77</v>
      </c>
      <c r="OJ43" t="s">
        <v>77</v>
      </c>
      <c r="OK43" t="s">
        <v>77</v>
      </c>
      <c r="OL43" t="s">
        <v>77</v>
      </c>
      <c r="OM43" t="s">
        <v>77</v>
      </c>
      <c r="ON43" t="s">
        <v>77</v>
      </c>
      <c r="OO43" t="s">
        <v>77</v>
      </c>
      <c r="OP43" t="s">
        <v>77</v>
      </c>
      <c r="OQ43" t="s">
        <v>77</v>
      </c>
      <c r="OR43" t="s">
        <v>77</v>
      </c>
      <c r="OS43" t="s">
        <v>77</v>
      </c>
      <c r="OT43" t="s">
        <v>77</v>
      </c>
      <c r="OU43" t="s">
        <v>77</v>
      </c>
      <c r="OV43" t="s">
        <v>77</v>
      </c>
      <c r="OW43" t="s">
        <v>77</v>
      </c>
      <c r="OX43" t="s">
        <v>77</v>
      </c>
      <c r="OY43" t="s">
        <v>77</v>
      </c>
      <c r="OZ43" t="s">
        <v>77</v>
      </c>
      <c r="PA43" t="s">
        <v>77</v>
      </c>
      <c r="PB43" t="s">
        <v>77</v>
      </c>
      <c r="PC43" t="s">
        <v>77</v>
      </c>
      <c r="PD43" t="s">
        <v>77</v>
      </c>
      <c r="PE43" t="s">
        <v>77</v>
      </c>
      <c r="PF43" t="s">
        <v>77</v>
      </c>
      <c r="PG43" t="s">
        <v>77</v>
      </c>
      <c r="PH43" t="s">
        <v>77</v>
      </c>
      <c r="PI43" t="s">
        <v>77</v>
      </c>
      <c r="PJ43" t="s">
        <v>77</v>
      </c>
      <c r="PK43" t="s">
        <v>77</v>
      </c>
      <c r="PL43" t="s">
        <v>77</v>
      </c>
      <c r="PM43" t="s">
        <v>77</v>
      </c>
      <c r="PN43" t="s">
        <v>77</v>
      </c>
      <c r="PO43" t="s">
        <v>77</v>
      </c>
      <c r="PP43" t="s">
        <v>77</v>
      </c>
      <c r="PQ43" t="s">
        <v>77</v>
      </c>
      <c r="PR43" t="s">
        <v>77</v>
      </c>
      <c r="PS43" t="s">
        <v>77</v>
      </c>
      <c r="PT43" t="s">
        <v>77</v>
      </c>
      <c r="PU43" t="s">
        <v>77</v>
      </c>
      <c r="PV43" t="s">
        <v>77</v>
      </c>
      <c r="PW43" t="s">
        <v>77</v>
      </c>
      <c r="PX43" t="s">
        <v>77</v>
      </c>
      <c r="PY43" t="s">
        <v>77</v>
      </c>
      <c r="PZ43" t="s">
        <v>77</v>
      </c>
      <c r="QA43" t="s">
        <v>77</v>
      </c>
      <c r="QB43" t="s">
        <v>77</v>
      </c>
      <c r="QC43" t="s">
        <v>77</v>
      </c>
      <c r="QD43" t="s">
        <v>77</v>
      </c>
      <c r="QE43" t="s">
        <v>77</v>
      </c>
      <c r="QF43" t="s">
        <v>77</v>
      </c>
      <c r="QG43" t="s">
        <v>77</v>
      </c>
      <c r="QH43">
        <v>0</v>
      </c>
      <c r="QI43">
        <v>0</v>
      </c>
      <c r="QJ43">
        <v>0</v>
      </c>
      <c r="QK43">
        <v>0</v>
      </c>
      <c r="QL43">
        <v>0</v>
      </c>
      <c r="QM43" t="s">
        <v>901</v>
      </c>
      <c r="QN43" t="s">
        <v>77</v>
      </c>
      <c r="QO43">
        <v>237463708</v>
      </c>
      <c r="QQ43">
        <v>44530.799270833333</v>
      </c>
      <c r="QR43" t="s">
        <v>77</v>
      </c>
      <c r="QS43" t="s">
        <v>77</v>
      </c>
      <c r="QT43" t="s">
        <v>101</v>
      </c>
      <c r="QU43" t="s">
        <v>102</v>
      </c>
      <c r="QV43" t="s">
        <v>77</v>
      </c>
      <c r="QW43">
        <v>45</v>
      </c>
      <c r="QX43" s="375" t="str">
        <f t="shared" si="8"/>
        <v/>
      </c>
      <c r="QY43" s="375" t="str">
        <f t="shared" si="1"/>
        <v/>
      </c>
      <c r="QZ43" s="375" t="str">
        <f t="shared" si="2"/>
        <v/>
      </c>
      <c r="RA43" s="375" t="str">
        <f t="shared" si="3"/>
        <v/>
      </c>
      <c r="RB43" s="375" t="str">
        <f t="shared" si="4"/>
        <v/>
      </c>
      <c r="RC43" s="375" t="str">
        <f t="shared" si="5"/>
        <v/>
      </c>
      <c r="RD43" s="375" t="str">
        <f t="shared" si="6"/>
        <v/>
      </c>
      <c r="RE43" s="313" t="str">
        <f t="shared" si="7"/>
        <v/>
      </c>
      <c r="RF43" t="s">
        <v>221</v>
      </c>
    </row>
    <row r="44" spans="1:474">
      <c r="A44" t="s">
        <v>902</v>
      </c>
      <c r="B44" s="272">
        <v>44527</v>
      </c>
      <c r="C44" t="s">
        <v>219</v>
      </c>
      <c r="D44" t="s">
        <v>237</v>
      </c>
      <c r="E44" t="s">
        <v>221</v>
      </c>
      <c r="F44" t="s">
        <v>238</v>
      </c>
      <c r="G44" t="s">
        <v>238</v>
      </c>
      <c r="H44" t="s">
        <v>239</v>
      </c>
      <c r="I44" t="s">
        <v>239</v>
      </c>
      <c r="J44" t="s">
        <v>240</v>
      </c>
      <c r="K44" t="s">
        <v>77</v>
      </c>
      <c r="L44" t="s">
        <v>241</v>
      </c>
      <c r="M44" t="s">
        <v>241</v>
      </c>
      <c r="N44" t="s">
        <v>241</v>
      </c>
      <c r="O44" t="s">
        <v>86</v>
      </c>
      <c r="P44" t="s">
        <v>87</v>
      </c>
      <c r="Q44" t="s">
        <v>89</v>
      </c>
      <c r="R44" t="s">
        <v>77</v>
      </c>
      <c r="S44" s="239" t="s">
        <v>77</v>
      </c>
      <c r="T44" s="239" t="s">
        <v>77</v>
      </c>
      <c r="U44" s="239" t="s">
        <v>77</v>
      </c>
      <c r="V44" s="239" t="s">
        <v>77</v>
      </c>
      <c r="W44" s="239" t="s">
        <v>77</v>
      </c>
      <c r="X44" s="239" t="s">
        <v>77</v>
      </c>
      <c r="Y44" t="s">
        <v>77</v>
      </c>
      <c r="Z44" t="s">
        <v>77</v>
      </c>
      <c r="AA44" t="s">
        <v>77</v>
      </c>
      <c r="AB44" t="s">
        <v>77</v>
      </c>
      <c r="AC44" t="s">
        <v>77</v>
      </c>
      <c r="AD44" t="s">
        <v>77</v>
      </c>
      <c r="AE44" t="s">
        <v>77</v>
      </c>
      <c r="AF44" t="s">
        <v>77</v>
      </c>
      <c r="AG44">
        <v>1</v>
      </c>
      <c r="AH44" t="s">
        <v>77</v>
      </c>
      <c r="AI44" t="s">
        <v>77</v>
      </c>
      <c r="AJ44" t="s">
        <v>77</v>
      </c>
      <c r="AK44" t="s">
        <v>77</v>
      </c>
      <c r="AL44" t="s">
        <v>77</v>
      </c>
      <c r="AM44" t="s">
        <v>77</v>
      </c>
      <c r="AN44" t="s">
        <v>77</v>
      </c>
      <c r="AO44" t="s">
        <v>77</v>
      </c>
      <c r="AP44" t="s">
        <v>77</v>
      </c>
      <c r="AQ44" t="s">
        <v>77</v>
      </c>
      <c r="AR44" t="s">
        <v>77</v>
      </c>
      <c r="AS44" t="s">
        <v>77</v>
      </c>
      <c r="AT44" t="s">
        <v>77</v>
      </c>
      <c r="AU44" t="s">
        <v>77</v>
      </c>
      <c r="AV44" t="s">
        <v>77</v>
      </c>
      <c r="AW44" t="s">
        <v>77</v>
      </c>
      <c r="AX44" t="s">
        <v>77</v>
      </c>
      <c r="AY44" t="s">
        <v>77</v>
      </c>
      <c r="AZ44" t="s">
        <v>77</v>
      </c>
      <c r="BA44" t="s">
        <v>77</v>
      </c>
      <c r="BB44" t="s">
        <v>77</v>
      </c>
      <c r="BC44" t="s">
        <v>77</v>
      </c>
      <c r="BD44" t="s">
        <v>77</v>
      </c>
      <c r="BE44" t="s">
        <v>77</v>
      </c>
      <c r="BF44" t="s">
        <v>77</v>
      </c>
      <c r="BG44" t="s">
        <v>77</v>
      </c>
      <c r="BH44" t="s">
        <v>77</v>
      </c>
      <c r="BI44" t="s">
        <v>77</v>
      </c>
      <c r="BJ44" t="s">
        <v>77</v>
      </c>
      <c r="BK44" t="s">
        <v>77</v>
      </c>
      <c r="BL44" t="s">
        <v>77</v>
      </c>
      <c r="BN44" t="s">
        <v>77</v>
      </c>
      <c r="BO44" t="s">
        <v>77</v>
      </c>
      <c r="BP44" t="s">
        <v>77</v>
      </c>
      <c r="BQ44" t="s">
        <v>77</v>
      </c>
      <c r="BR44" t="s">
        <v>77</v>
      </c>
      <c r="BS44" t="s">
        <v>77</v>
      </c>
      <c r="BT44" t="s">
        <v>77</v>
      </c>
      <c r="BU44" t="s">
        <v>77</v>
      </c>
      <c r="BV44" t="s">
        <v>77</v>
      </c>
      <c r="BW44" t="s">
        <v>77</v>
      </c>
      <c r="BX44" t="s">
        <v>77</v>
      </c>
      <c r="BY44" t="s">
        <v>77</v>
      </c>
      <c r="BZ44" t="s">
        <v>77</v>
      </c>
      <c r="CA44" t="s">
        <v>77</v>
      </c>
      <c r="CB44" t="s">
        <v>77</v>
      </c>
      <c r="CC44" t="s">
        <v>77</v>
      </c>
      <c r="CD44" t="s">
        <v>77</v>
      </c>
      <c r="CE44" t="s">
        <v>77</v>
      </c>
      <c r="CF44" t="s">
        <v>77</v>
      </c>
      <c r="CG44" t="s">
        <v>77</v>
      </c>
      <c r="CH44" t="s">
        <v>77</v>
      </c>
      <c r="CI44" t="s">
        <v>77</v>
      </c>
      <c r="CJ44" t="s">
        <v>77</v>
      </c>
      <c r="CK44" t="s">
        <v>77</v>
      </c>
      <c r="CL44" t="s">
        <v>77</v>
      </c>
      <c r="CM44" t="s">
        <v>77</v>
      </c>
      <c r="CN44" t="s">
        <v>77</v>
      </c>
      <c r="CO44" t="s">
        <v>77</v>
      </c>
      <c r="CP44" t="s">
        <v>77</v>
      </c>
      <c r="CQ44" t="s">
        <v>77</v>
      </c>
      <c r="CR44" t="s">
        <v>77</v>
      </c>
      <c r="CS44" t="s">
        <v>77</v>
      </c>
      <c r="CT44" t="s">
        <v>77</v>
      </c>
      <c r="CU44" t="s">
        <v>77</v>
      </c>
      <c r="CV44" t="s">
        <v>77</v>
      </c>
      <c r="CW44" t="s">
        <v>77</v>
      </c>
      <c r="CX44" t="s">
        <v>77</v>
      </c>
      <c r="CY44" t="s">
        <v>77</v>
      </c>
      <c r="CZ44" s="308" t="s">
        <v>221</v>
      </c>
      <c r="DA44" t="s">
        <v>86</v>
      </c>
      <c r="DB44" t="s">
        <v>77</v>
      </c>
      <c r="DC44" t="s">
        <v>77</v>
      </c>
      <c r="DD44" t="s">
        <v>77</v>
      </c>
      <c r="DE44" t="s">
        <v>77</v>
      </c>
      <c r="DF44" t="s">
        <v>77</v>
      </c>
      <c r="DG44" t="s">
        <v>77</v>
      </c>
      <c r="DH44" t="s">
        <v>77</v>
      </c>
      <c r="DK44" t="s">
        <v>77</v>
      </c>
      <c r="DL44" t="s">
        <v>77</v>
      </c>
      <c r="DM44" t="s">
        <v>77</v>
      </c>
      <c r="DN44" t="s">
        <v>77</v>
      </c>
      <c r="DO44" t="s">
        <v>77</v>
      </c>
      <c r="DP44" t="s">
        <v>77</v>
      </c>
      <c r="DQ44" t="s">
        <v>77</v>
      </c>
      <c r="DR44" t="s">
        <v>77</v>
      </c>
      <c r="DS44" t="s">
        <v>77</v>
      </c>
      <c r="DT44" t="s">
        <v>77</v>
      </c>
      <c r="DU44" t="s">
        <v>77</v>
      </c>
      <c r="DV44" t="s">
        <v>77</v>
      </c>
      <c r="DW44" t="s">
        <v>77</v>
      </c>
      <c r="DX44" t="s">
        <v>77</v>
      </c>
      <c r="DY44" t="s">
        <v>77</v>
      </c>
      <c r="DZ44" t="s">
        <v>77</v>
      </c>
      <c r="EA44" t="s">
        <v>77</v>
      </c>
      <c r="EB44" t="s">
        <v>77</v>
      </c>
      <c r="EC44" t="s">
        <v>77</v>
      </c>
      <c r="ED44" t="s">
        <v>77</v>
      </c>
      <c r="EE44" t="s">
        <v>77</v>
      </c>
      <c r="EF44" t="s">
        <v>77</v>
      </c>
      <c r="EG44" t="s">
        <v>77</v>
      </c>
      <c r="EH44" t="s">
        <v>77</v>
      </c>
      <c r="EI44" t="s">
        <v>77</v>
      </c>
      <c r="EJ44" t="s">
        <v>77</v>
      </c>
      <c r="EK44" t="s">
        <v>77</v>
      </c>
      <c r="EL44" t="s">
        <v>77</v>
      </c>
      <c r="EM44" s="308" t="s">
        <v>221</v>
      </c>
      <c r="EN44" t="s">
        <v>86</v>
      </c>
      <c r="EO44" t="s">
        <v>77</v>
      </c>
      <c r="EP44" t="s">
        <v>77</v>
      </c>
      <c r="EQ44" t="s">
        <v>77</v>
      </c>
      <c r="ER44" t="s">
        <v>77</v>
      </c>
      <c r="ES44" t="s">
        <v>77</v>
      </c>
      <c r="ET44" t="s">
        <v>77</v>
      </c>
      <c r="EU44" t="s">
        <v>77</v>
      </c>
      <c r="EW44" t="s">
        <v>77</v>
      </c>
      <c r="EX44" s="308" t="s">
        <v>221</v>
      </c>
      <c r="EY44" t="s">
        <v>77</v>
      </c>
      <c r="EZ44" t="s">
        <v>77</v>
      </c>
      <c r="FA44" t="s">
        <v>77</v>
      </c>
      <c r="FB44" t="s">
        <v>77</v>
      </c>
      <c r="FC44" t="s">
        <v>77</v>
      </c>
      <c r="FD44" t="s">
        <v>77</v>
      </c>
      <c r="FE44" t="s">
        <v>77</v>
      </c>
      <c r="FF44" t="s">
        <v>77</v>
      </c>
      <c r="FG44" t="s">
        <v>77</v>
      </c>
      <c r="FH44" t="s">
        <v>77</v>
      </c>
      <c r="FI44" t="s">
        <v>77</v>
      </c>
      <c r="FJ44" t="s">
        <v>77</v>
      </c>
      <c r="FK44" t="s">
        <v>77</v>
      </c>
      <c r="FL44" t="s">
        <v>77</v>
      </c>
      <c r="FM44" t="s">
        <v>77</v>
      </c>
      <c r="FN44" t="s">
        <v>77</v>
      </c>
      <c r="FO44" t="s">
        <v>77</v>
      </c>
      <c r="FP44" t="s">
        <v>77</v>
      </c>
      <c r="FQ44" t="s">
        <v>77</v>
      </c>
      <c r="FR44" t="s">
        <v>77</v>
      </c>
      <c r="FS44" t="s">
        <v>77</v>
      </c>
      <c r="FT44" t="s">
        <v>77</v>
      </c>
      <c r="FU44" t="s">
        <v>77</v>
      </c>
      <c r="FV44" t="s">
        <v>77</v>
      </c>
      <c r="FW44" t="s">
        <v>77</v>
      </c>
      <c r="FX44" t="s">
        <v>77</v>
      </c>
      <c r="FY44" t="s">
        <v>88</v>
      </c>
      <c r="FZ44" t="s">
        <v>90</v>
      </c>
      <c r="GA44" t="s">
        <v>91</v>
      </c>
      <c r="GB44" t="s">
        <v>77</v>
      </c>
      <c r="GC44" t="s">
        <v>92</v>
      </c>
      <c r="GD44" t="s">
        <v>93</v>
      </c>
      <c r="GE44" t="s">
        <v>93</v>
      </c>
      <c r="GF44" t="s">
        <v>574</v>
      </c>
      <c r="GG44" t="s">
        <v>77</v>
      </c>
      <c r="GH44" t="s">
        <v>95</v>
      </c>
      <c r="GI44" t="s">
        <v>96</v>
      </c>
      <c r="GJ44" t="s">
        <v>97</v>
      </c>
      <c r="GK44" t="s">
        <v>672</v>
      </c>
      <c r="GL44" t="s">
        <v>77</v>
      </c>
      <c r="GM44" t="s">
        <v>77</v>
      </c>
      <c r="GN44" t="s">
        <v>77</v>
      </c>
      <c r="GO44" t="s">
        <v>77</v>
      </c>
      <c r="GP44" t="s">
        <v>77</v>
      </c>
      <c r="GQ44">
        <v>5</v>
      </c>
      <c r="GR44">
        <v>1</v>
      </c>
      <c r="GS44" t="s">
        <v>77</v>
      </c>
      <c r="GT44" t="s">
        <v>98</v>
      </c>
      <c r="GU44" t="s">
        <v>100</v>
      </c>
      <c r="GV44" t="s">
        <v>116</v>
      </c>
      <c r="GW44" t="s">
        <v>88</v>
      </c>
      <c r="GX44" t="s">
        <v>99</v>
      </c>
      <c r="GY44">
        <v>0</v>
      </c>
      <c r="GZ44">
        <v>0</v>
      </c>
      <c r="HA44">
        <v>0</v>
      </c>
      <c r="HB44">
        <v>0</v>
      </c>
      <c r="HC44">
        <v>0</v>
      </c>
      <c r="HD44">
        <v>0</v>
      </c>
      <c r="HE44">
        <v>0</v>
      </c>
      <c r="HF44">
        <v>0</v>
      </c>
      <c r="HG44">
        <v>0</v>
      </c>
      <c r="HH44">
        <v>0</v>
      </c>
      <c r="HI44">
        <v>1</v>
      </c>
      <c r="HJ44" t="s">
        <v>77</v>
      </c>
      <c r="HK44" t="s">
        <v>88</v>
      </c>
      <c r="HL44" t="s">
        <v>195</v>
      </c>
      <c r="HM44">
        <v>1</v>
      </c>
      <c r="HN44">
        <v>0</v>
      </c>
      <c r="HO44">
        <v>0</v>
      </c>
      <c r="HP44" t="s">
        <v>77</v>
      </c>
      <c r="HQ44" t="s">
        <v>196</v>
      </c>
      <c r="HR44">
        <v>0</v>
      </c>
      <c r="HS44">
        <v>0</v>
      </c>
      <c r="HT44">
        <v>0</v>
      </c>
      <c r="HU44">
        <v>1</v>
      </c>
      <c r="HV44">
        <v>0</v>
      </c>
      <c r="HW44">
        <v>0</v>
      </c>
      <c r="HX44" t="s">
        <v>77</v>
      </c>
      <c r="HZ44" t="s">
        <v>221</v>
      </c>
      <c r="IA44" s="376">
        <v>6</v>
      </c>
      <c r="IB44" t="s">
        <v>903</v>
      </c>
      <c r="IC44">
        <v>1</v>
      </c>
      <c r="ID44">
        <v>1</v>
      </c>
      <c r="IE44">
        <v>1</v>
      </c>
      <c r="IF44">
        <v>1</v>
      </c>
      <c r="IG44">
        <v>1</v>
      </c>
      <c r="IH44">
        <v>1</v>
      </c>
      <c r="II44">
        <v>0</v>
      </c>
      <c r="IJ44">
        <v>1</v>
      </c>
      <c r="IK44">
        <v>0</v>
      </c>
      <c r="IL44">
        <v>0</v>
      </c>
      <c r="IM44">
        <v>2</v>
      </c>
      <c r="IN44">
        <v>6</v>
      </c>
      <c r="IO44">
        <v>3</v>
      </c>
      <c r="IP44">
        <v>1</v>
      </c>
      <c r="IQ44">
        <v>8</v>
      </c>
      <c r="IR44">
        <v>3</v>
      </c>
      <c r="IS44" t="s">
        <v>77</v>
      </c>
      <c r="IT44">
        <v>2</v>
      </c>
      <c r="IU44" t="s">
        <v>904</v>
      </c>
      <c r="IV44">
        <v>1</v>
      </c>
      <c r="IW44">
        <v>1</v>
      </c>
      <c r="IX44">
        <v>1</v>
      </c>
      <c r="IY44">
        <v>0</v>
      </c>
      <c r="IZ44">
        <v>1</v>
      </c>
      <c r="JA44">
        <v>1</v>
      </c>
      <c r="JB44">
        <v>1</v>
      </c>
      <c r="JC44">
        <v>1</v>
      </c>
      <c r="JD44">
        <v>0</v>
      </c>
      <c r="JE44">
        <v>0</v>
      </c>
      <c r="JF44">
        <v>1</v>
      </c>
      <c r="JG44">
        <v>24</v>
      </c>
      <c r="JH44">
        <v>6</v>
      </c>
      <c r="JI44" t="s">
        <v>77</v>
      </c>
      <c r="JJ44">
        <v>3</v>
      </c>
      <c r="JK44">
        <v>6</v>
      </c>
      <c r="JL44">
        <v>6</v>
      </c>
      <c r="JM44">
        <v>6</v>
      </c>
      <c r="JN44" t="s">
        <v>675</v>
      </c>
      <c r="JO44">
        <v>0</v>
      </c>
      <c r="JP44">
        <v>0</v>
      </c>
      <c r="JQ44">
        <v>0</v>
      </c>
      <c r="JR44">
        <v>0</v>
      </c>
      <c r="JS44">
        <v>0</v>
      </c>
      <c r="JT44">
        <v>1</v>
      </c>
      <c r="JU44">
        <v>0</v>
      </c>
      <c r="JV44">
        <v>0</v>
      </c>
      <c r="JW44">
        <v>0</v>
      </c>
      <c r="JX44">
        <v>0</v>
      </c>
      <c r="JY44">
        <v>0</v>
      </c>
      <c r="JZ44">
        <v>0</v>
      </c>
      <c r="KA44">
        <v>0</v>
      </c>
      <c r="KB44" t="s">
        <v>77</v>
      </c>
      <c r="KC44" t="s">
        <v>77</v>
      </c>
      <c r="KD44" t="s">
        <v>77</v>
      </c>
      <c r="KE44" t="s">
        <v>77</v>
      </c>
      <c r="KF44" t="s">
        <v>77</v>
      </c>
      <c r="KG44">
        <v>2</v>
      </c>
      <c r="KH44" t="s">
        <v>77</v>
      </c>
      <c r="KI44" t="s">
        <v>77</v>
      </c>
      <c r="KJ44" t="s">
        <v>77</v>
      </c>
      <c r="KK44" t="s">
        <v>77</v>
      </c>
      <c r="KL44" t="s">
        <v>77</v>
      </c>
      <c r="KM44" t="s">
        <v>905</v>
      </c>
      <c r="KN44">
        <v>0</v>
      </c>
      <c r="KO44">
        <v>1</v>
      </c>
      <c r="KP44">
        <v>1</v>
      </c>
      <c r="KQ44">
        <v>1</v>
      </c>
      <c r="KR44">
        <v>0</v>
      </c>
      <c r="KS44">
        <v>1</v>
      </c>
      <c r="KT44">
        <v>1</v>
      </c>
      <c r="KU44">
        <v>0</v>
      </c>
      <c r="KV44">
        <v>1</v>
      </c>
      <c r="KW44">
        <v>0</v>
      </c>
      <c r="KX44">
        <v>0</v>
      </c>
      <c r="KY44" t="s">
        <v>77</v>
      </c>
      <c r="KZ44">
        <v>2</v>
      </c>
      <c r="LA44">
        <v>2</v>
      </c>
      <c r="LB44">
        <v>8</v>
      </c>
      <c r="LC44" t="s">
        <v>77</v>
      </c>
      <c r="LD44">
        <v>12</v>
      </c>
      <c r="LE44">
        <v>3</v>
      </c>
      <c r="LF44" t="s">
        <v>77</v>
      </c>
      <c r="LG44">
        <v>2</v>
      </c>
      <c r="LH44" t="s">
        <v>449</v>
      </c>
      <c r="LI44">
        <v>0</v>
      </c>
      <c r="LJ44">
        <v>0</v>
      </c>
      <c r="LK44">
        <v>0</v>
      </c>
      <c r="LL44">
        <v>0</v>
      </c>
      <c r="LM44">
        <v>0</v>
      </c>
      <c r="LN44">
        <v>0</v>
      </c>
      <c r="LO44">
        <v>0</v>
      </c>
      <c r="LP44">
        <v>0</v>
      </c>
      <c r="LQ44">
        <v>1</v>
      </c>
      <c r="LR44" t="s">
        <v>77</v>
      </c>
      <c r="LS44" t="s">
        <v>803</v>
      </c>
      <c r="LT44">
        <v>1</v>
      </c>
      <c r="LU44">
        <v>0</v>
      </c>
      <c r="LV44">
        <v>0</v>
      </c>
      <c r="LW44">
        <v>1</v>
      </c>
      <c r="LX44">
        <v>0</v>
      </c>
      <c r="LY44">
        <v>0</v>
      </c>
      <c r="LZ44">
        <v>3</v>
      </c>
      <c r="MA44" t="s">
        <v>77</v>
      </c>
      <c r="MB44" t="s">
        <v>77</v>
      </c>
      <c r="MC44">
        <v>2</v>
      </c>
      <c r="MD44" t="s">
        <v>684</v>
      </c>
      <c r="ME44">
        <v>0</v>
      </c>
      <c r="MF44">
        <v>0</v>
      </c>
      <c r="MG44">
        <v>0</v>
      </c>
      <c r="MH44">
        <v>0</v>
      </c>
      <c r="MI44">
        <v>0</v>
      </c>
      <c r="MJ44">
        <v>1</v>
      </c>
      <c r="MK44">
        <v>0</v>
      </c>
      <c r="ML44">
        <v>0</v>
      </c>
      <c r="MM44">
        <v>0</v>
      </c>
      <c r="MN44" t="s">
        <v>77</v>
      </c>
      <c r="MO44" t="s">
        <v>77</v>
      </c>
      <c r="MP44" t="s">
        <v>77</v>
      </c>
      <c r="MQ44" t="s">
        <v>77</v>
      </c>
      <c r="MR44" t="s">
        <v>77</v>
      </c>
      <c r="MS44" t="s">
        <v>77</v>
      </c>
      <c r="MT44" t="s">
        <v>77</v>
      </c>
      <c r="MU44" t="s">
        <v>77</v>
      </c>
      <c r="MV44" t="s">
        <v>77</v>
      </c>
      <c r="MW44" t="s">
        <v>77</v>
      </c>
      <c r="MX44" t="s">
        <v>77</v>
      </c>
      <c r="MY44" t="s">
        <v>77</v>
      </c>
      <c r="MZ44" t="s">
        <v>77</v>
      </c>
      <c r="NA44" t="s">
        <v>77</v>
      </c>
      <c r="NB44" t="s">
        <v>77</v>
      </c>
      <c r="NC44" t="s">
        <v>77</v>
      </c>
      <c r="ND44" t="s">
        <v>77</v>
      </c>
      <c r="NE44" t="s">
        <v>77</v>
      </c>
      <c r="NF44" t="s">
        <v>77</v>
      </c>
      <c r="NG44" t="s">
        <v>77</v>
      </c>
      <c r="NH44" t="s">
        <v>77</v>
      </c>
      <c r="NI44" t="s">
        <v>77</v>
      </c>
      <c r="NJ44" t="s">
        <v>77</v>
      </c>
      <c r="NK44" t="s">
        <v>77</v>
      </c>
      <c r="NL44" t="s">
        <v>77</v>
      </c>
      <c r="NM44" t="s">
        <v>77</v>
      </c>
      <c r="NN44" t="s">
        <v>77</v>
      </c>
      <c r="NO44" t="s">
        <v>77</v>
      </c>
      <c r="NP44" t="s">
        <v>77</v>
      </c>
      <c r="NQ44" t="s">
        <v>77</v>
      </c>
      <c r="NR44" t="s">
        <v>77</v>
      </c>
      <c r="NS44" t="s">
        <v>77</v>
      </c>
      <c r="NT44" t="s">
        <v>77</v>
      </c>
      <c r="NU44" t="s">
        <v>77</v>
      </c>
      <c r="NV44" t="s">
        <v>77</v>
      </c>
      <c r="NW44" t="s">
        <v>77</v>
      </c>
      <c r="NX44" t="s">
        <v>77</v>
      </c>
      <c r="NY44" t="s">
        <v>77</v>
      </c>
      <c r="NZ44" t="s">
        <v>77</v>
      </c>
      <c r="OA44" t="s">
        <v>77</v>
      </c>
      <c r="OB44" t="s">
        <v>77</v>
      </c>
      <c r="OC44" t="s">
        <v>77</v>
      </c>
      <c r="OD44" t="s">
        <v>77</v>
      </c>
      <c r="OE44" t="s">
        <v>77</v>
      </c>
      <c r="OF44" t="s">
        <v>77</v>
      </c>
      <c r="OG44" t="s">
        <v>77</v>
      </c>
      <c r="OH44" t="s">
        <v>77</v>
      </c>
      <c r="OI44" t="s">
        <v>77</v>
      </c>
      <c r="OJ44" t="s">
        <v>77</v>
      </c>
      <c r="OK44" t="s">
        <v>77</v>
      </c>
      <c r="OL44" t="s">
        <v>684</v>
      </c>
      <c r="OM44">
        <v>0</v>
      </c>
      <c r="ON44">
        <v>0</v>
      </c>
      <c r="OO44">
        <v>0</v>
      </c>
      <c r="OP44">
        <v>0</v>
      </c>
      <c r="OQ44">
        <v>0</v>
      </c>
      <c r="OR44">
        <v>1</v>
      </c>
      <c r="OS44">
        <v>0</v>
      </c>
      <c r="OT44">
        <v>0</v>
      </c>
      <c r="OU44">
        <v>0</v>
      </c>
      <c r="OV44" t="s">
        <v>77</v>
      </c>
      <c r="OW44" t="s">
        <v>77</v>
      </c>
      <c r="OX44" t="s">
        <v>77</v>
      </c>
      <c r="OY44" t="s">
        <v>77</v>
      </c>
      <c r="OZ44" t="s">
        <v>77</v>
      </c>
      <c r="PA44" t="s">
        <v>77</v>
      </c>
      <c r="PB44" t="s">
        <v>77</v>
      </c>
      <c r="PC44" t="s">
        <v>77</v>
      </c>
      <c r="PD44" t="s">
        <v>77</v>
      </c>
      <c r="PE44" t="s">
        <v>77</v>
      </c>
      <c r="PF44" t="s">
        <v>804</v>
      </c>
      <c r="PG44">
        <v>0</v>
      </c>
      <c r="PH44">
        <v>1</v>
      </c>
      <c r="PI44">
        <v>0</v>
      </c>
      <c r="PJ44">
        <v>0</v>
      </c>
      <c r="PK44">
        <v>0</v>
      </c>
      <c r="PL44">
        <v>0</v>
      </c>
      <c r="PM44" t="s">
        <v>77</v>
      </c>
      <c r="PN44" t="s">
        <v>77</v>
      </c>
      <c r="PO44" t="s">
        <v>77</v>
      </c>
      <c r="PP44" t="s">
        <v>77</v>
      </c>
      <c r="PQ44" t="s">
        <v>77</v>
      </c>
      <c r="PR44" t="s">
        <v>77</v>
      </c>
      <c r="PS44" t="s">
        <v>77</v>
      </c>
      <c r="PT44" t="s">
        <v>77</v>
      </c>
      <c r="PU44" t="s">
        <v>77</v>
      </c>
      <c r="PV44" t="s">
        <v>77</v>
      </c>
      <c r="PW44" t="s">
        <v>77</v>
      </c>
      <c r="PX44" t="s">
        <v>77</v>
      </c>
      <c r="PY44" t="s">
        <v>77</v>
      </c>
      <c r="PZ44" t="s">
        <v>77</v>
      </c>
      <c r="QA44" t="s">
        <v>77</v>
      </c>
      <c r="QB44" t="s">
        <v>77</v>
      </c>
      <c r="QC44" t="s">
        <v>77</v>
      </c>
      <c r="QD44" t="s">
        <v>77</v>
      </c>
      <c r="QE44" t="s">
        <v>77</v>
      </c>
      <c r="QF44" t="s">
        <v>77</v>
      </c>
      <c r="QG44" t="s">
        <v>77</v>
      </c>
      <c r="QH44">
        <v>0</v>
      </c>
      <c r="QI44">
        <v>0</v>
      </c>
      <c r="QJ44">
        <v>0</v>
      </c>
      <c r="QK44">
        <v>0</v>
      </c>
      <c r="QL44">
        <v>0</v>
      </c>
      <c r="QM44" t="s">
        <v>906</v>
      </c>
      <c r="QN44" t="s">
        <v>77</v>
      </c>
      <c r="QO44">
        <v>237463713</v>
      </c>
      <c r="QQ44">
        <v>44530.799293981479</v>
      </c>
      <c r="QR44" t="s">
        <v>77</v>
      </c>
      <c r="QS44" t="s">
        <v>77</v>
      </c>
      <c r="QT44" t="s">
        <v>101</v>
      </c>
      <c r="QU44" t="s">
        <v>102</v>
      </c>
      <c r="QV44" t="s">
        <v>77</v>
      </c>
      <c r="QW44">
        <v>46</v>
      </c>
      <c r="QX44" s="375">
        <f t="shared" si="8"/>
        <v>3.3333333333333335</v>
      </c>
      <c r="QY44" s="375">
        <f t="shared" si="1"/>
        <v>13</v>
      </c>
      <c r="QZ44" s="375">
        <f t="shared" si="2"/>
        <v>5.75</v>
      </c>
      <c r="RA44" s="375">
        <f t="shared" si="3"/>
        <v>2.1666666666666665</v>
      </c>
      <c r="RB44" s="375">
        <f t="shared" si="4"/>
        <v>19.333333333333332</v>
      </c>
      <c r="RC44" s="375">
        <f t="shared" si="5"/>
        <v>6</v>
      </c>
      <c r="RD44" s="375" t="str">
        <f t="shared" si="6"/>
        <v/>
      </c>
      <c r="RE44" s="313">
        <f t="shared" si="7"/>
        <v>2</v>
      </c>
      <c r="RF44" t="s">
        <v>221</v>
      </c>
    </row>
    <row r="45" spans="1:474">
      <c r="A45" t="s">
        <v>907</v>
      </c>
      <c r="B45" s="272">
        <v>44527</v>
      </c>
      <c r="C45" t="s">
        <v>219</v>
      </c>
      <c r="D45" t="s">
        <v>237</v>
      </c>
      <c r="E45" t="s">
        <v>221</v>
      </c>
      <c r="F45" t="s">
        <v>238</v>
      </c>
      <c r="G45" t="s">
        <v>238</v>
      </c>
      <c r="H45" t="s">
        <v>239</v>
      </c>
      <c r="I45" t="s">
        <v>239</v>
      </c>
      <c r="J45" t="s">
        <v>240</v>
      </c>
      <c r="K45" t="s">
        <v>77</v>
      </c>
      <c r="L45" t="s">
        <v>241</v>
      </c>
      <c r="M45" t="s">
        <v>241</v>
      </c>
      <c r="N45" t="s">
        <v>241</v>
      </c>
      <c r="O45" t="s">
        <v>86</v>
      </c>
      <c r="P45" t="s">
        <v>87</v>
      </c>
      <c r="Q45" t="s">
        <v>89</v>
      </c>
      <c r="R45" t="s">
        <v>77</v>
      </c>
      <c r="S45" s="239" t="s">
        <v>77</v>
      </c>
      <c r="T45" s="239" t="s">
        <v>77</v>
      </c>
      <c r="U45" s="239" t="s">
        <v>77</v>
      </c>
      <c r="V45" s="239" t="s">
        <v>77</v>
      </c>
      <c r="W45" s="239" t="s">
        <v>77</v>
      </c>
      <c r="X45" s="239" t="s">
        <v>77</v>
      </c>
      <c r="Y45" t="s">
        <v>77</v>
      </c>
      <c r="Z45" t="s">
        <v>77</v>
      </c>
      <c r="AA45" t="s">
        <v>77</v>
      </c>
      <c r="AB45" t="s">
        <v>77</v>
      </c>
      <c r="AC45" t="s">
        <v>77</v>
      </c>
      <c r="AD45" t="s">
        <v>77</v>
      </c>
      <c r="AE45" t="s">
        <v>77</v>
      </c>
      <c r="AF45" t="s">
        <v>77</v>
      </c>
      <c r="AG45">
        <v>1</v>
      </c>
      <c r="AH45" t="s">
        <v>77</v>
      </c>
      <c r="AI45" t="s">
        <v>77</v>
      </c>
      <c r="AJ45" t="s">
        <v>77</v>
      </c>
      <c r="AK45" t="s">
        <v>77</v>
      </c>
      <c r="AL45" t="s">
        <v>77</v>
      </c>
      <c r="AM45" t="s">
        <v>77</v>
      </c>
      <c r="AN45" t="s">
        <v>77</v>
      </c>
      <c r="AO45" t="s">
        <v>77</v>
      </c>
      <c r="AP45" t="s">
        <v>77</v>
      </c>
      <c r="AQ45" t="s">
        <v>77</v>
      </c>
      <c r="AR45" t="s">
        <v>77</v>
      </c>
      <c r="AS45" t="s">
        <v>77</v>
      </c>
      <c r="AT45" t="s">
        <v>77</v>
      </c>
      <c r="AU45" t="s">
        <v>77</v>
      </c>
      <c r="AV45" t="s">
        <v>77</v>
      </c>
      <c r="AW45" t="s">
        <v>77</v>
      </c>
      <c r="AX45" t="s">
        <v>77</v>
      </c>
      <c r="AY45" t="s">
        <v>77</v>
      </c>
      <c r="AZ45" t="s">
        <v>77</v>
      </c>
      <c r="BA45" t="s">
        <v>77</v>
      </c>
      <c r="BB45" t="s">
        <v>77</v>
      </c>
      <c r="BC45" t="s">
        <v>77</v>
      </c>
      <c r="BD45" t="s">
        <v>77</v>
      </c>
      <c r="BE45" t="s">
        <v>77</v>
      </c>
      <c r="BF45" t="s">
        <v>77</v>
      </c>
      <c r="BG45" t="s">
        <v>77</v>
      </c>
      <c r="BH45" t="s">
        <v>77</v>
      </c>
      <c r="BI45" t="s">
        <v>77</v>
      </c>
      <c r="BJ45" t="s">
        <v>77</v>
      </c>
      <c r="BK45" t="s">
        <v>77</v>
      </c>
      <c r="BL45" t="s">
        <v>77</v>
      </c>
      <c r="BN45" t="s">
        <v>77</v>
      </c>
      <c r="BO45" t="s">
        <v>77</v>
      </c>
      <c r="BP45" t="s">
        <v>77</v>
      </c>
      <c r="BQ45" t="s">
        <v>77</v>
      </c>
      <c r="BR45" t="s">
        <v>77</v>
      </c>
      <c r="BS45" t="s">
        <v>77</v>
      </c>
      <c r="BT45" t="s">
        <v>77</v>
      </c>
      <c r="BU45" t="s">
        <v>77</v>
      </c>
      <c r="BV45" t="s">
        <v>77</v>
      </c>
      <c r="BW45" t="s">
        <v>77</v>
      </c>
      <c r="BX45" t="s">
        <v>77</v>
      </c>
      <c r="BY45" t="s">
        <v>77</v>
      </c>
      <c r="BZ45" t="s">
        <v>77</v>
      </c>
      <c r="CA45" t="s">
        <v>77</v>
      </c>
      <c r="CB45" t="s">
        <v>77</v>
      </c>
      <c r="CC45" t="s">
        <v>77</v>
      </c>
      <c r="CD45" t="s">
        <v>77</v>
      </c>
      <c r="CE45" t="s">
        <v>77</v>
      </c>
      <c r="CF45" t="s">
        <v>77</v>
      </c>
      <c r="CG45" t="s">
        <v>77</v>
      </c>
      <c r="CH45" t="s">
        <v>77</v>
      </c>
      <c r="CI45" t="s">
        <v>77</v>
      </c>
      <c r="CJ45" t="s">
        <v>77</v>
      </c>
      <c r="CK45" t="s">
        <v>77</v>
      </c>
      <c r="CL45" t="s">
        <v>77</v>
      </c>
      <c r="CM45" t="s">
        <v>77</v>
      </c>
      <c r="CN45" t="s">
        <v>77</v>
      </c>
      <c r="CO45" t="s">
        <v>77</v>
      </c>
      <c r="CP45" t="s">
        <v>77</v>
      </c>
      <c r="CQ45" t="s">
        <v>77</v>
      </c>
      <c r="CR45" t="s">
        <v>77</v>
      </c>
      <c r="CS45" t="s">
        <v>77</v>
      </c>
      <c r="CT45" t="s">
        <v>77</v>
      </c>
      <c r="CU45" t="s">
        <v>77</v>
      </c>
      <c r="CV45" t="s">
        <v>77</v>
      </c>
      <c r="CW45" t="s">
        <v>77</v>
      </c>
      <c r="CX45" t="s">
        <v>77</v>
      </c>
      <c r="CY45" t="s">
        <v>77</v>
      </c>
      <c r="CZ45" s="308" t="s">
        <v>221</v>
      </c>
      <c r="DA45" t="s">
        <v>86</v>
      </c>
      <c r="DB45" t="s">
        <v>77</v>
      </c>
      <c r="DC45" t="s">
        <v>77</v>
      </c>
      <c r="DD45" t="s">
        <v>77</v>
      </c>
      <c r="DE45" t="s">
        <v>77</v>
      </c>
      <c r="DF45" t="s">
        <v>77</v>
      </c>
      <c r="DG45" t="s">
        <v>77</v>
      </c>
      <c r="DH45" t="s">
        <v>77</v>
      </c>
      <c r="DK45" t="s">
        <v>77</v>
      </c>
      <c r="DL45" t="s">
        <v>77</v>
      </c>
      <c r="DM45" t="s">
        <v>77</v>
      </c>
      <c r="DN45" t="s">
        <v>77</v>
      </c>
      <c r="DO45" t="s">
        <v>77</v>
      </c>
      <c r="DP45" t="s">
        <v>77</v>
      </c>
      <c r="DQ45" t="s">
        <v>77</v>
      </c>
      <c r="DR45" t="s">
        <v>77</v>
      </c>
      <c r="DS45" t="s">
        <v>77</v>
      </c>
      <c r="DT45" t="s">
        <v>77</v>
      </c>
      <c r="DU45" t="s">
        <v>77</v>
      </c>
      <c r="DV45" t="s">
        <v>77</v>
      </c>
      <c r="DW45" t="s">
        <v>77</v>
      </c>
      <c r="DX45" t="s">
        <v>77</v>
      </c>
      <c r="DY45" t="s">
        <v>77</v>
      </c>
      <c r="DZ45" t="s">
        <v>77</v>
      </c>
      <c r="EA45" t="s">
        <v>77</v>
      </c>
      <c r="EB45" t="s">
        <v>77</v>
      </c>
      <c r="EC45" t="s">
        <v>77</v>
      </c>
      <c r="ED45" t="s">
        <v>77</v>
      </c>
      <c r="EE45" t="s">
        <v>77</v>
      </c>
      <c r="EF45" t="s">
        <v>77</v>
      </c>
      <c r="EG45" t="s">
        <v>77</v>
      </c>
      <c r="EH45" t="s">
        <v>77</v>
      </c>
      <c r="EI45" t="s">
        <v>77</v>
      </c>
      <c r="EJ45" t="s">
        <v>77</v>
      </c>
      <c r="EK45" t="s">
        <v>77</v>
      </c>
      <c r="EL45" t="s">
        <v>77</v>
      </c>
      <c r="EM45" s="308" t="s">
        <v>221</v>
      </c>
      <c r="EN45" t="s">
        <v>86</v>
      </c>
      <c r="EO45" t="s">
        <v>77</v>
      </c>
      <c r="EP45" t="s">
        <v>77</v>
      </c>
      <c r="EQ45" t="s">
        <v>77</v>
      </c>
      <c r="ER45" t="s">
        <v>77</v>
      </c>
      <c r="ES45" t="s">
        <v>77</v>
      </c>
      <c r="ET45" t="s">
        <v>77</v>
      </c>
      <c r="EU45" t="s">
        <v>77</v>
      </c>
      <c r="EW45" t="s">
        <v>77</v>
      </c>
      <c r="EX45" s="308" t="s">
        <v>221</v>
      </c>
      <c r="EY45" t="s">
        <v>77</v>
      </c>
      <c r="EZ45" t="s">
        <v>77</v>
      </c>
      <c r="FA45" t="s">
        <v>77</v>
      </c>
      <c r="FB45" t="s">
        <v>77</v>
      </c>
      <c r="FC45" t="s">
        <v>77</v>
      </c>
      <c r="FD45" t="s">
        <v>77</v>
      </c>
      <c r="FE45" t="s">
        <v>77</v>
      </c>
      <c r="FF45" t="s">
        <v>77</v>
      </c>
      <c r="FG45" t="s">
        <v>77</v>
      </c>
      <c r="FH45" t="s">
        <v>77</v>
      </c>
      <c r="FI45" t="s">
        <v>77</v>
      </c>
      <c r="FJ45" t="s">
        <v>77</v>
      </c>
      <c r="FK45" t="s">
        <v>77</v>
      </c>
      <c r="FL45" t="s">
        <v>77</v>
      </c>
      <c r="FM45" t="s">
        <v>77</v>
      </c>
      <c r="FN45" t="s">
        <v>77</v>
      </c>
      <c r="FO45" t="s">
        <v>77</v>
      </c>
      <c r="FP45" t="s">
        <v>77</v>
      </c>
      <c r="FQ45" t="s">
        <v>77</v>
      </c>
      <c r="FR45" t="s">
        <v>77</v>
      </c>
      <c r="FS45" t="s">
        <v>77</v>
      </c>
      <c r="FT45" t="s">
        <v>77</v>
      </c>
      <c r="FU45" t="s">
        <v>77</v>
      </c>
      <c r="FV45" t="s">
        <v>77</v>
      </c>
      <c r="FW45" t="s">
        <v>77</v>
      </c>
      <c r="FX45" t="s">
        <v>77</v>
      </c>
      <c r="FY45" t="s">
        <v>88</v>
      </c>
      <c r="FZ45" t="s">
        <v>90</v>
      </c>
      <c r="GA45" t="s">
        <v>112</v>
      </c>
      <c r="GB45" t="s">
        <v>77</v>
      </c>
      <c r="GC45" t="s">
        <v>113</v>
      </c>
      <c r="GD45" t="s">
        <v>114</v>
      </c>
      <c r="GE45" t="s">
        <v>114</v>
      </c>
      <c r="GF45" t="s">
        <v>94</v>
      </c>
      <c r="GG45" t="s">
        <v>77</v>
      </c>
      <c r="GH45" t="s">
        <v>95</v>
      </c>
      <c r="GI45" t="s">
        <v>96</v>
      </c>
      <c r="GJ45" t="s">
        <v>97</v>
      </c>
      <c r="GK45" t="s">
        <v>672</v>
      </c>
      <c r="GL45" t="s">
        <v>77</v>
      </c>
      <c r="GM45" t="s">
        <v>77</v>
      </c>
      <c r="GN45" t="s">
        <v>77</v>
      </c>
      <c r="GO45" t="s">
        <v>77</v>
      </c>
      <c r="GP45" t="s">
        <v>77</v>
      </c>
      <c r="GQ45">
        <v>5</v>
      </c>
      <c r="GR45">
        <v>1</v>
      </c>
      <c r="GS45" t="s">
        <v>77</v>
      </c>
      <c r="GT45" t="s">
        <v>98</v>
      </c>
      <c r="GU45" t="s">
        <v>100</v>
      </c>
      <c r="GV45" t="s">
        <v>174</v>
      </c>
      <c r="GW45" t="s">
        <v>100</v>
      </c>
      <c r="GX45" t="s">
        <v>77</v>
      </c>
      <c r="GY45" t="s">
        <v>77</v>
      </c>
      <c r="GZ45" t="s">
        <v>77</v>
      </c>
      <c r="HA45" t="s">
        <v>77</v>
      </c>
      <c r="HB45" t="s">
        <v>77</v>
      </c>
      <c r="HC45" t="s">
        <v>77</v>
      </c>
      <c r="HD45" t="s">
        <v>77</v>
      </c>
      <c r="HE45" t="s">
        <v>77</v>
      </c>
      <c r="HF45" t="s">
        <v>77</v>
      </c>
      <c r="HG45" t="s">
        <v>77</v>
      </c>
      <c r="HH45" t="s">
        <v>77</v>
      </c>
      <c r="HI45" t="s">
        <v>77</v>
      </c>
      <c r="HJ45" t="s">
        <v>77</v>
      </c>
      <c r="HK45" t="s">
        <v>88</v>
      </c>
      <c r="HL45" t="s">
        <v>159</v>
      </c>
      <c r="HM45">
        <v>0</v>
      </c>
      <c r="HN45">
        <v>0</v>
      </c>
      <c r="HO45">
        <v>1</v>
      </c>
      <c r="HP45" t="s">
        <v>908</v>
      </c>
      <c r="HQ45" t="s">
        <v>148</v>
      </c>
      <c r="HR45">
        <v>0</v>
      </c>
      <c r="HS45">
        <v>1</v>
      </c>
      <c r="HT45">
        <v>0</v>
      </c>
      <c r="HU45">
        <v>0</v>
      </c>
      <c r="HV45">
        <v>0</v>
      </c>
      <c r="HW45">
        <v>0</v>
      </c>
      <c r="HX45" t="s">
        <v>77</v>
      </c>
      <c r="HZ45" t="s">
        <v>221</v>
      </c>
      <c r="IA45" s="376">
        <v>3</v>
      </c>
      <c r="IB45" t="s">
        <v>909</v>
      </c>
      <c r="IC45">
        <v>1</v>
      </c>
      <c r="ID45">
        <v>1</v>
      </c>
      <c r="IE45">
        <v>0</v>
      </c>
      <c r="IF45">
        <v>0</v>
      </c>
      <c r="IG45">
        <v>1</v>
      </c>
      <c r="IH45">
        <v>0</v>
      </c>
      <c r="II45">
        <v>0</v>
      </c>
      <c r="IJ45">
        <v>1</v>
      </c>
      <c r="IK45">
        <v>0</v>
      </c>
      <c r="IL45">
        <v>0</v>
      </c>
      <c r="IM45">
        <v>4</v>
      </c>
      <c r="IN45">
        <v>12</v>
      </c>
      <c r="IO45" t="s">
        <v>77</v>
      </c>
      <c r="IP45" t="s">
        <v>77</v>
      </c>
      <c r="IQ45">
        <v>3</v>
      </c>
      <c r="IR45" t="s">
        <v>77</v>
      </c>
      <c r="IS45" t="s">
        <v>77</v>
      </c>
      <c r="IT45">
        <v>2</v>
      </c>
      <c r="IU45" t="s">
        <v>910</v>
      </c>
      <c r="IV45">
        <v>1</v>
      </c>
      <c r="IW45">
        <v>1</v>
      </c>
      <c r="IX45">
        <v>1</v>
      </c>
      <c r="IY45">
        <v>1</v>
      </c>
      <c r="IZ45">
        <v>1</v>
      </c>
      <c r="JA45">
        <v>1</v>
      </c>
      <c r="JB45">
        <v>1</v>
      </c>
      <c r="JC45">
        <v>1</v>
      </c>
      <c r="JD45">
        <v>0</v>
      </c>
      <c r="JE45">
        <v>0</v>
      </c>
      <c r="JF45">
        <v>2</v>
      </c>
      <c r="JG45">
        <v>24</v>
      </c>
      <c r="JH45">
        <v>6</v>
      </c>
      <c r="JI45">
        <v>2</v>
      </c>
      <c r="JJ45">
        <v>3</v>
      </c>
      <c r="JK45">
        <v>6</v>
      </c>
      <c r="JL45">
        <v>3</v>
      </c>
      <c r="JM45">
        <v>12</v>
      </c>
      <c r="JN45" t="s">
        <v>606</v>
      </c>
      <c r="JO45">
        <v>1</v>
      </c>
      <c r="JP45">
        <v>0</v>
      </c>
      <c r="JQ45">
        <v>0</v>
      </c>
      <c r="JR45">
        <v>0</v>
      </c>
      <c r="JS45">
        <v>0</v>
      </c>
      <c r="JT45">
        <v>0</v>
      </c>
      <c r="JU45">
        <v>0</v>
      </c>
      <c r="JV45">
        <v>0</v>
      </c>
      <c r="JW45">
        <v>0</v>
      </c>
      <c r="JX45">
        <v>0</v>
      </c>
      <c r="JY45">
        <v>0</v>
      </c>
      <c r="JZ45">
        <v>0</v>
      </c>
      <c r="KA45">
        <v>0</v>
      </c>
      <c r="KB45">
        <v>15</v>
      </c>
      <c r="KC45" t="s">
        <v>77</v>
      </c>
      <c r="KD45" t="s">
        <v>77</v>
      </c>
      <c r="KE45" t="s">
        <v>77</v>
      </c>
      <c r="KF45" t="s">
        <v>77</v>
      </c>
      <c r="KG45" t="s">
        <v>77</v>
      </c>
      <c r="KH45" t="s">
        <v>77</v>
      </c>
      <c r="KI45" t="s">
        <v>77</v>
      </c>
      <c r="KJ45" t="s">
        <v>77</v>
      </c>
      <c r="KK45" t="s">
        <v>77</v>
      </c>
      <c r="KL45" t="s">
        <v>77</v>
      </c>
      <c r="KM45" t="s">
        <v>911</v>
      </c>
      <c r="KN45">
        <v>0</v>
      </c>
      <c r="KO45">
        <v>1</v>
      </c>
      <c r="KP45">
        <v>0</v>
      </c>
      <c r="KQ45">
        <v>1</v>
      </c>
      <c r="KR45">
        <v>1</v>
      </c>
      <c r="KS45">
        <v>0</v>
      </c>
      <c r="KT45">
        <v>1</v>
      </c>
      <c r="KU45">
        <v>1</v>
      </c>
      <c r="KV45">
        <v>0</v>
      </c>
      <c r="KW45">
        <v>0</v>
      </c>
      <c r="KX45">
        <v>0</v>
      </c>
      <c r="KY45" t="s">
        <v>77</v>
      </c>
      <c r="KZ45">
        <v>5</v>
      </c>
      <c r="LA45" t="s">
        <v>77</v>
      </c>
      <c r="LB45">
        <v>6</v>
      </c>
      <c r="LC45">
        <v>12</v>
      </c>
      <c r="LD45" t="s">
        <v>77</v>
      </c>
      <c r="LE45">
        <v>4</v>
      </c>
      <c r="LF45">
        <v>6</v>
      </c>
      <c r="LG45" t="s">
        <v>77</v>
      </c>
      <c r="LH45" t="s">
        <v>912</v>
      </c>
      <c r="LI45">
        <v>0</v>
      </c>
      <c r="LJ45">
        <v>0</v>
      </c>
      <c r="LK45">
        <v>1</v>
      </c>
      <c r="LL45">
        <v>1</v>
      </c>
      <c r="LM45">
        <v>1</v>
      </c>
      <c r="LN45">
        <v>1</v>
      </c>
      <c r="LO45">
        <v>1</v>
      </c>
      <c r="LP45">
        <v>0</v>
      </c>
      <c r="LQ45">
        <v>0</v>
      </c>
      <c r="LR45" t="s">
        <v>77</v>
      </c>
      <c r="LS45" t="s">
        <v>598</v>
      </c>
      <c r="LT45">
        <v>1</v>
      </c>
      <c r="LU45">
        <v>0</v>
      </c>
      <c r="LV45">
        <v>0</v>
      </c>
      <c r="LW45">
        <v>1</v>
      </c>
      <c r="LX45">
        <v>0</v>
      </c>
      <c r="LY45">
        <v>0</v>
      </c>
      <c r="LZ45">
        <v>1</v>
      </c>
      <c r="MA45" t="s">
        <v>77</v>
      </c>
      <c r="MB45" t="s">
        <v>77</v>
      </c>
      <c r="MC45">
        <v>1</v>
      </c>
      <c r="MD45" t="s">
        <v>913</v>
      </c>
      <c r="ME45">
        <v>1</v>
      </c>
      <c r="MF45">
        <v>1</v>
      </c>
      <c r="MG45">
        <v>1</v>
      </c>
      <c r="MH45">
        <v>1</v>
      </c>
      <c r="MI45">
        <v>0</v>
      </c>
      <c r="MJ45">
        <v>1</v>
      </c>
      <c r="MK45">
        <v>1</v>
      </c>
      <c r="ML45">
        <v>0</v>
      </c>
      <c r="MM45">
        <v>0</v>
      </c>
      <c r="MN45" t="s">
        <v>680</v>
      </c>
      <c r="MO45">
        <v>1</v>
      </c>
      <c r="MP45">
        <v>0</v>
      </c>
      <c r="MQ45">
        <v>0</v>
      </c>
      <c r="MR45">
        <v>0</v>
      </c>
      <c r="MS45">
        <v>0</v>
      </c>
      <c r="MT45">
        <v>0</v>
      </c>
      <c r="MU45">
        <v>0</v>
      </c>
      <c r="MV45">
        <v>0</v>
      </c>
      <c r="MW45">
        <v>0</v>
      </c>
      <c r="MX45" t="s">
        <v>681</v>
      </c>
      <c r="MY45">
        <v>0</v>
      </c>
      <c r="MZ45">
        <v>1</v>
      </c>
      <c r="NA45">
        <v>0</v>
      </c>
      <c r="NB45">
        <v>0</v>
      </c>
      <c r="NC45">
        <v>0</v>
      </c>
      <c r="ND45">
        <v>0</v>
      </c>
      <c r="NE45">
        <v>0</v>
      </c>
      <c r="NF45">
        <v>0</v>
      </c>
      <c r="NG45">
        <v>0</v>
      </c>
      <c r="NH45" t="s">
        <v>620</v>
      </c>
      <c r="NI45">
        <v>0</v>
      </c>
      <c r="NJ45">
        <v>0</v>
      </c>
      <c r="NK45">
        <v>1</v>
      </c>
      <c r="NL45">
        <v>0</v>
      </c>
      <c r="NM45">
        <v>0</v>
      </c>
      <c r="NN45">
        <v>0</v>
      </c>
      <c r="NO45">
        <v>0</v>
      </c>
      <c r="NP45">
        <v>0</v>
      </c>
      <c r="NQ45">
        <v>0</v>
      </c>
      <c r="NR45" t="s">
        <v>682</v>
      </c>
      <c r="NS45">
        <v>0</v>
      </c>
      <c r="NT45">
        <v>0</v>
      </c>
      <c r="NU45">
        <v>0</v>
      </c>
      <c r="NV45">
        <v>1</v>
      </c>
      <c r="NW45">
        <v>0</v>
      </c>
      <c r="NX45">
        <v>0</v>
      </c>
      <c r="NY45">
        <v>0</v>
      </c>
      <c r="NZ45">
        <v>0</v>
      </c>
      <c r="OA45">
        <v>0</v>
      </c>
      <c r="OB45" t="s">
        <v>77</v>
      </c>
      <c r="OC45" t="s">
        <v>77</v>
      </c>
      <c r="OD45" t="s">
        <v>77</v>
      </c>
      <c r="OE45" t="s">
        <v>77</v>
      </c>
      <c r="OF45" t="s">
        <v>77</v>
      </c>
      <c r="OG45" t="s">
        <v>77</v>
      </c>
      <c r="OH45" t="s">
        <v>77</v>
      </c>
      <c r="OI45" t="s">
        <v>77</v>
      </c>
      <c r="OJ45" t="s">
        <v>77</v>
      </c>
      <c r="OK45" t="s">
        <v>77</v>
      </c>
      <c r="OL45" t="s">
        <v>684</v>
      </c>
      <c r="OM45">
        <v>0</v>
      </c>
      <c r="ON45">
        <v>0</v>
      </c>
      <c r="OO45">
        <v>0</v>
      </c>
      <c r="OP45">
        <v>0</v>
      </c>
      <c r="OQ45">
        <v>0</v>
      </c>
      <c r="OR45">
        <v>1</v>
      </c>
      <c r="OS45">
        <v>0</v>
      </c>
      <c r="OT45">
        <v>0</v>
      </c>
      <c r="OU45">
        <v>0</v>
      </c>
      <c r="OV45" t="s">
        <v>685</v>
      </c>
      <c r="OW45">
        <v>0</v>
      </c>
      <c r="OX45">
        <v>0</v>
      </c>
      <c r="OY45">
        <v>0</v>
      </c>
      <c r="OZ45">
        <v>0</v>
      </c>
      <c r="PA45">
        <v>0</v>
      </c>
      <c r="PB45">
        <v>0</v>
      </c>
      <c r="PC45">
        <v>1</v>
      </c>
      <c r="PD45">
        <v>0</v>
      </c>
      <c r="PE45">
        <v>0</v>
      </c>
      <c r="PF45" t="s">
        <v>804</v>
      </c>
      <c r="PG45">
        <v>0</v>
      </c>
      <c r="PH45">
        <v>1</v>
      </c>
      <c r="PI45">
        <v>0</v>
      </c>
      <c r="PJ45">
        <v>0</v>
      </c>
      <c r="PK45">
        <v>0</v>
      </c>
      <c r="PL45">
        <v>0</v>
      </c>
      <c r="PM45" t="s">
        <v>77</v>
      </c>
      <c r="PN45" t="s">
        <v>77</v>
      </c>
      <c r="PO45" t="s">
        <v>77</v>
      </c>
      <c r="PP45" t="s">
        <v>77</v>
      </c>
      <c r="PQ45" t="s">
        <v>77</v>
      </c>
      <c r="PR45" t="s">
        <v>77</v>
      </c>
      <c r="PS45" t="s">
        <v>77</v>
      </c>
      <c r="PT45" t="s">
        <v>77</v>
      </c>
      <c r="PU45" t="s">
        <v>77</v>
      </c>
      <c r="PV45" t="s">
        <v>77</v>
      </c>
      <c r="PW45" t="s">
        <v>77</v>
      </c>
      <c r="PX45" t="s">
        <v>77</v>
      </c>
      <c r="PY45" t="s">
        <v>77</v>
      </c>
      <c r="PZ45" t="s">
        <v>77</v>
      </c>
      <c r="QA45" t="s">
        <v>77</v>
      </c>
      <c r="QB45" t="s">
        <v>77</v>
      </c>
      <c r="QC45" t="s">
        <v>77</v>
      </c>
      <c r="QD45" t="s">
        <v>77</v>
      </c>
      <c r="QE45" t="s">
        <v>77</v>
      </c>
      <c r="QF45" t="s">
        <v>77</v>
      </c>
      <c r="QG45" t="s">
        <v>77</v>
      </c>
      <c r="QH45">
        <v>0</v>
      </c>
      <c r="QI45">
        <v>0</v>
      </c>
      <c r="QJ45">
        <v>0</v>
      </c>
      <c r="QK45">
        <v>0</v>
      </c>
      <c r="QL45">
        <v>0</v>
      </c>
      <c r="QM45" t="s">
        <v>914</v>
      </c>
      <c r="QN45" t="s">
        <v>77</v>
      </c>
      <c r="QO45">
        <v>237463725</v>
      </c>
      <c r="QQ45">
        <v>44530.799305555563</v>
      </c>
      <c r="QR45" t="s">
        <v>77</v>
      </c>
      <c r="QS45" t="s">
        <v>77</v>
      </c>
      <c r="QT45" t="s">
        <v>101</v>
      </c>
      <c r="QU45" t="s">
        <v>102</v>
      </c>
      <c r="QV45" t="s">
        <v>77</v>
      </c>
      <c r="QW45">
        <v>47</v>
      </c>
      <c r="QX45" s="375">
        <f t="shared" si="8"/>
        <v>13.333333333333334</v>
      </c>
      <c r="QY45" s="375">
        <f t="shared" si="1"/>
        <v>52</v>
      </c>
      <c r="QZ45" s="375" t="str">
        <f t="shared" si="2"/>
        <v/>
      </c>
      <c r="RA45" s="375" t="str">
        <f t="shared" si="3"/>
        <v/>
      </c>
      <c r="RB45" s="375">
        <f t="shared" si="4"/>
        <v>14.5</v>
      </c>
      <c r="RC45" s="375" t="str">
        <f t="shared" si="5"/>
        <v/>
      </c>
      <c r="RD45" s="375" t="str">
        <f t="shared" si="6"/>
        <v/>
      </c>
      <c r="RE45" s="313">
        <f t="shared" si="7"/>
        <v>2</v>
      </c>
      <c r="RF45" t="s">
        <v>221</v>
      </c>
    </row>
    <row r="46" spans="1:474">
      <c r="A46" t="s">
        <v>915</v>
      </c>
      <c r="B46" s="272">
        <v>44527</v>
      </c>
      <c r="C46" t="s">
        <v>219</v>
      </c>
      <c r="D46" t="s">
        <v>237</v>
      </c>
      <c r="E46" t="s">
        <v>221</v>
      </c>
      <c r="F46" t="s">
        <v>238</v>
      </c>
      <c r="G46" t="s">
        <v>238</v>
      </c>
      <c r="H46" t="s">
        <v>239</v>
      </c>
      <c r="I46" t="s">
        <v>239</v>
      </c>
      <c r="J46" t="s">
        <v>240</v>
      </c>
      <c r="K46" t="s">
        <v>77</v>
      </c>
      <c r="L46" t="s">
        <v>241</v>
      </c>
      <c r="M46" t="s">
        <v>241</v>
      </c>
      <c r="N46" t="s">
        <v>241</v>
      </c>
      <c r="O46" t="s">
        <v>86</v>
      </c>
      <c r="P46" t="s">
        <v>120</v>
      </c>
      <c r="Q46" t="s">
        <v>89</v>
      </c>
      <c r="R46" t="s">
        <v>121</v>
      </c>
      <c r="S46" s="239" t="s">
        <v>77</v>
      </c>
      <c r="T46" s="239" t="s">
        <v>77</v>
      </c>
      <c r="U46" s="239" t="s">
        <v>77</v>
      </c>
      <c r="V46" s="239" t="s">
        <v>77</v>
      </c>
      <c r="W46" s="239" t="s">
        <v>77</v>
      </c>
      <c r="X46" s="239" t="s">
        <v>77</v>
      </c>
      <c r="Y46" t="s">
        <v>77</v>
      </c>
      <c r="Z46" t="s">
        <v>77</v>
      </c>
      <c r="AA46" t="s">
        <v>77</v>
      </c>
      <c r="AB46" t="s">
        <v>77</v>
      </c>
      <c r="AC46" t="s">
        <v>77</v>
      </c>
      <c r="AD46" t="s">
        <v>77</v>
      </c>
      <c r="AE46" t="s">
        <v>77</v>
      </c>
      <c r="AF46" t="s">
        <v>77</v>
      </c>
      <c r="AG46" t="s">
        <v>77</v>
      </c>
      <c r="AH46">
        <v>75</v>
      </c>
      <c r="AI46" t="s">
        <v>77</v>
      </c>
      <c r="AJ46" t="s">
        <v>77</v>
      </c>
      <c r="AK46" t="s">
        <v>123</v>
      </c>
      <c r="AL46">
        <v>1</v>
      </c>
      <c r="AM46">
        <v>0</v>
      </c>
      <c r="AN46">
        <v>0</v>
      </c>
      <c r="AO46">
        <v>0</v>
      </c>
      <c r="AP46">
        <v>0</v>
      </c>
      <c r="AQ46">
        <v>0</v>
      </c>
      <c r="AR46">
        <v>0</v>
      </c>
      <c r="AS46">
        <v>0</v>
      </c>
      <c r="AT46">
        <v>0</v>
      </c>
      <c r="AU46">
        <v>0</v>
      </c>
      <c r="AV46" t="s">
        <v>139</v>
      </c>
      <c r="AW46" t="s">
        <v>125</v>
      </c>
      <c r="AX46" t="s">
        <v>77</v>
      </c>
      <c r="AY46" t="s">
        <v>77</v>
      </c>
      <c r="AZ46" t="s">
        <v>77</v>
      </c>
      <c r="BA46" t="s">
        <v>77</v>
      </c>
      <c r="BB46" t="s">
        <v>77</v>
      </c>
      <c r="BC46" t="s">
        <v>77</v>
      </c>
      <c r="BD46" t="s">
        <v>77</v>
      </c>
      <c r="BE46" t="s">
        <v>77</v>
      </c>
      <c r="BF46" t="s">
        <v>77</v>
      </c>
      <c r="BG46" t="s">
        <v>77</v>
      </c>
      <c r="BH46" t="s">
        <v>77</v>
      </c>
      <c r="BI46" t="s">
        <v>77</v>
      </c>
      <c r="BJ46" t="s">
        <v>77</v>
      </c>
      <c r="BK46" t="s">
        <v>77</v>
      </c>
      <c r="BL46" t="s">
        <v>77</v>
      </c>
      <c r="BN46" t="s">
        <v>77</v>
      </c>
      <c r="BO46" t="s">
        <v>77</v>
      </c>
      <c r="BP46" t="s">
        <v>77</v>
      </c>
      <c r="BQ46" t="s">
        <v>77</v>
      </c>
      <c r="BR46" t="s">
        <v>77</v>
      </c>
      <c r="BS46" t="s">
        <v>77</v>
      </c>
      <c r="BT46" t="s">
        <v>77</v>
      </c>
      <c r="BU46" t="s">
        <v>77</v>
      </c>
      <c r="BV46" t="s">
        <v>77</v>
      </c>
      <c r="BW46" t="s">
        <v>77</v>
      </c>
      <c r="BX46" t="s">
        <v>77</v>
      </c>
      <c r="BY46" t="s">
        <v>77</v>
      </c>
      <c r="BZ46" t="s">
        <v>77</v>
      </c>
      <c r="CA46" t="s">
        <v>77</v>
      </c>
      <c r="CB46" t="s">
        <v>77</v>
      </c>
      <c r="CC46" t="s">
        <v>77</v>
      </c>
      <c r="CD46" t="s">
        <v>77</v>
      </c>
      <c r="CE46" t="s">
        <v>77</v>
      </c>
      <c r="CF46" t="s">
        <v>77</v>
      </c>
      <c r="CG46" t="s">
        <v>77</v>
      </c>
      <c r="CH46" t="s">
        <v>77</v>
      </c>
      <c r="CI46" t="s">
        <v>77</v>
      </c>
      <c r="CJ46" t="s">
        <v>77</v>
      </c>
      <c r="CK46" t="s">
        <v>77</v>
      </c>
      <c r="CL46" t="s">
        <v>77</v>
      </c>
      <c r="CM46" t="s">
        <v>77</v>
      </c>
      <c r="CN46" t="s">
        <v>77</v>
      </c>
      <c r="CO46" t="s">
        <v>77</v>
      </c>
      <c r="CP46" t="s">
        <v>77</v>
      </c>
      <c r="CQ46" t="s">
        <v>77</v>
      </c>
      <c r="CR46" t="s">
        <v>77</v>
      </c>
      <c r="CS46" t="s">
        <v>77</v>
      </c>
      <c r="CT46" t="s">
        <v>77</v>
      </c>
      <c r="CU46" t="s">
        <v>77</v>
      </c>
      <c r="CV46" t="s">
        <v>77</v>
      </c>
      <c r="CW46" t="s">
        <v>77</v>
      </c>
      <c r="CX46" t="s">
        <v>77</v>
      </c>
      <c r="CY46" t="s">
        <v>77</v>
      </c>
      <c r="CZ46" s="308" t="s">
        <v>221</v>
      </c>
      <c r="DA46" t="s">
        <v>86</v>
      </c>
      <c r="DB46" t="s">
        <v>77</v>
      </c>
      <c r="DC46" t="s">
        <v>77</v>
      </c>
      <c r="DD46" t="s">
        <v>77</v>
      </c>
      <c r="DE46" t="s">
        <v>77</v>
      </c>
      <c r="DF46" t="s">
        <v>77</v>
      </c>
      <c r="DG46" t="s">
        <v>77</v>
      </c>
      <c r="DH46" t="s">
        <v>77</v>
      </c>
      <c r="DK46" t="s">
        <v>77</v>
      </c>
      <c r="DL46" t="s">
        <v>77</v>
      </c>
      <c r="DM46" t="s">
        <v>77</v>
      </c>
      <c r="DN46" t="s">
        <v>77</v>
      </c>
      <c r="DO46" t="s">
        <v>77</v>
      </c>
      <c r="DP46" t="s">
        <v>77</v>
      </c>
      <c r="DQ46" t="s">
        <v>77</v>
      </c>
      <c r="DR46" t="s">
        <v>77</v>
      </c>
      <c r="DS46" t="s">
        <v>77</v>
      </c>
      <c r="DT46" t="s">
        <v>77</v>
      </c>
      <c r="DU46" t="s">
        <v>77</v>
      </c>
      <c r="DV46" t="s">
        <v>77</v>
      </c>
      <c r="DW46" t="s">
        <v>77</v>
      </c>
      <c r="DX46" t="s">
        <v>77</v>
      </c>
      <c r="DY46" t="s">
        <v>77</v>
      </c>
      <c r="DZ46" t="s">
        <v>77</v>
      </c>
      <c r="EA46" t="s">
        <v>77</v>
      </c>
      <c r="EB46" t="s">
        <v>77</v>
      </c>
      <c r="EC46" t="s">
        <v>77</v>
      </c>
      <c r="ED46" t="s">
        <v>77</v>
      </c>
      <c r="EE46" t="s">
        <v>77</v>
      </c>
      <c r="EF46" t="s">
        <v>77</v>
      </c>
      <c r="EG46" t="s">
        <v>77</v>
      </c>
      <c r="EH46" t="s">
        <v>77</v>
      </c>
      <c r="EI46" t="s">
        <v>77</v>
      </c>
      <c r="EJ46" t="s">
        <v>77</v>
      </c>
      <c r="EK46" t="s">
        <v>77</v>
      </c>
      <c r="EL46" t="s">
        <v>77</v>
      </c>
      <c r="EM46" s="308" t="s">
        <v>221</v>
      </c>
      <c r="EN46" t="s">
        <v>86</v>
      </c>
      <c r="EO46" t="s">
        <v>77</v>
      </c>
      <c r="EP46" t="s">
        <v>77</v>
      </c>
      <c r="EQ46" t="s">
        <v>77</v>
      </c>
      <c r="ER46" t="s">
        <v>77</v>
      </c>
      <c r="ES46" t="s">
        <v>77</v>
      </c>
      <c r="ET46" t="s">
        <v>77</v>
      </c>
      <c r="EU46" t="s">
        <v>77</v>
      </c>
      <c r="EW46" t="s">
        <v>88</v>
      </c>
      <c r="EX46" s="308" t="s">
        <v>221</v>
      </c>
      <c r="EY46" t="s">
        <v>99</v>
      </c>
      <c r="EZ46" t="s">
        <v>77</v>
      </c>
      <c r="FA46" t="s">
        <v>77</v>
      </c>
      <c r="FB46" t="s">
        <v>77</v>
      </c>
      <c r="FC46" t="s">
        <v>77</v>
      </c>
      <c r="FD46" t="s">
        <v>77</v>
      </c>
      <c r="FE46" t="s">
        <v>77</v>
      </c>
      <c r="FF46" t="s">
        <v>77</v>
      </c>
      <c r="FG46" t="s">
        <v>77</v>
      </c>
      <c r="FH46" t="s">
        <v>190</v>
      </c>
      <c r="FI46">
        <v>0</v>
      </c>
      <c r="FJ46">
        <v>0</v>
      </c>
      <c r="FK46">
        <v>0</v>
      </c>
      <c r="FL46">
        <v>1</v>
      </c>
      <c r="FM46">
        <v>0</v>
      </c>
      <c r="FN46">
        <v>0</v>
      </c>
      <c r="FO46">
        <v>0</v>
      </c>
      <c r="FP46">
        <v>0</v>
      </c>
      <c r="FQ46" t="s">
        <v>77</v>
      </c>
      <c r="FR46" t="s">
        <v>88</v>
      </c>
      <c r="FS46" t="s">
        <v>77</v>
      </c>
      <c r="FT46" t="s">
        <v>122</v>
      </c>
      <c r="FU46">
        <v>0</v>
      </c>
      <c r="FV46">
        <v>0</v>
      </c>
      <c r="FW46">
        <v>1</v>
      </c>
      <c r="FX46">
        <v>0</v>
      </c>
      <c r="FY46" t="s">
        <v>77</v>
      </c>
      <c r="FZ46" t="s">
        <v>77</v>
      </c>
      <c r="GA46" t="s">
        <v>77</v>
      </c>
      <c r="GB46" t="s">
        <v>77</v>
      </c>
      <c r="GC46" t="s">
        <v>77</v>
      </c>
      <c r="GD46" t="s">
        <v>77</v>
      </c>
      <c r="GE46" t="s">
        <v>77</v>
      </c>
      <c r="GF46" t="s">
        <v>77</v>
      </c>
      <c r="GG46" t="s">
        <v>77</v>
      </c>
      <c r="GH46" t="s">
        <v>77</v>
      </c>
      <c r="GI46" t="s">
        <v>77</v>
      </c>
      <c r="GJ46" t="s">
        <v>77</v>
      </c>
      <c r="GK46" t="s">
        <v>77</v>
      </c>
      <c r="GL46" t="s">
        <v>77</v>
      </c>
      <c r="GM46" t="s">
        <v>77</v>
      </c>
      <c r="GN46" t="s">
        <v>77</v>
      </c>
      <c r="GO46" t="s">
        <v>77</v>
      </c>
      <c r="GP46" t="s">
        <v>77</v>
      </c>
      <c r="GQ46" t="s">
        <v>77</v>
      </c>
      <c r="GR46" t="s">
        <v>77</v>
      </c>
      <c r="GS46" t="s">
        <v>77</v>
      </c>
      <c r="GT46" t="s">
        <v>77</v>
      </c>
      <c r="GU46" t="s">
        <v>77</v>
      </c>
      <c r="GV46" t="s">
        <v>77</v>
      </c>
      <c r="GW46" t="s">
        <v>77</v>
      </c>
      <c r="GX46" t="s">
        <v>77</v>
      </c>
      <c r="GY46" t="s">
        <v>77</v>
      </c>
      <c r="GZ46" t="s">
        <v>77</v>
      </c>
      <c r="HA46" t="s">
        <v>77</v>
      </c>
      <c r="HB46" t="s">
        <v>77</v>
      </c>
      <c r="HC46" t="s">
        <v>77</v>
      </c>
      <c r="HD46" t="s">
        <v>77</v>
      </c>
      <c r="HE46" t="s">
        <v>77</v>
      </c>
      <c r="HF46" t="s">
        <v>77</v>
      </c>
      <c r="HG46" t="s">
        <v>77</v>
      </c>
      <c r="HH46" t="s">
        <v>77</v>
      </c>
      <c r="HI46" t="s">
        <v>77</v>
      </c>
      <c r="HJ46" t="s">
        <v>77</v>
      </c>
      <c r="HK46" t="s">
        <v>77</v>
      </c>
      <c r="HL46" t="s">
        <v>77</v>
      </c>
      <c r="HM46" t="s">
        <v>77</v>
      </c>
      <c r="HN46" t="s">
        <v>77</v>
      </c>
      <c r="HO46" t="s">
        <v>77</v>
      </c>
      <c r="HP46" t="s">
        <v>77</v>
      </c>
      <c r="HQ46" t="s">
        <v>77</v>
      </c>
      <c r="HR46" t="s">
        <v>77</v>
      </c>
      <c r="HS46" t="s">
        <v>77</v>
      </c>
      <c r="HT46" t="s">
        <v>77</v>
      </c>
      <c r="HU46" t="s">
        <v>77</v>
      </c>
      <c r="HV46" t="s">
        <v>77</v>
      </c>
      <c r="HW46" t="s">
        <v>77</v>
      </c>
      <c r="HX46" t="s">
        <v>77</v>
      </c>
      <c r="HZ46" t="s">
        <v>221</v>
      </c>
      <c r="IA46" s="376" t="s">
        <v>77</v>
      </c>
      <c r="IB46" t="s">
        <v>77</v>
      </c>
      <c r="IC46" t="s">
        <v>77</v>
      </c>
      <c r="ID46" t="s">
        <v>77</v>
      </c>
      <c r="IE46" t="s">
        <v>77</v>
      </c>
      <c r="IF46" t="s">
        <v>77</v>
      </c>
      <c r="IG46" t="s">
        <v>77</v>
      </c>
      <c r="IH46" t="s">
        <v>77</v>
      </c>
      <c r="II46" t="s">
        <v>77</v>
      </c>
      <c r="IJ46" t="s">
        <v>77</v>
      </c>
      <c r="IK46" t="s">
        <v>77</v>
      </c>
      <c r="IL46" t="s">
        <v>77</v>
      </c>
      <c r="IM46" t="s">
        <v>77</v>
      </c>
      <c r="IN46" t="s">
        <v>77</v>
      </c>
      <c r="IO46" t="s">
        <v>77</v>
      </c>
      <c r="IP46" t="s">
        <v>77</v>
      </c>
      <c r="IQ46" t="s">
        <v>77</v>
      </c>
      <c r="IR46" t="s">
        <v>77</v>
      </c>
      <c r="IS46" t="s">
        <v>77</v>
      </c>
      <c r="IT46" t="s">
        <v>77</v>
      </c>
      <c r="IU46" t="s">
        <v>77</v>
      </c>
      <c r="IV46" t="s">
        <v>77</v>
      </c>
      <c r="IW46" t="s">
        <v>77</v>
      </c>
      <c r="IX46" t="s">
        <v>77</v>
      </c>
      <c r="IY46" t="s">
        <v>77</v>
      </c>
      <c r="IZ46" t="s">
        <v>77</v>
      </c>
      <c r="JA46" t="s">
        <v>77</v>
      </c>
      <c r="JB46" t="s">
        <v>77</v>
      </c>
      <c r="JC46" t="s">
        <v>77</v>
      </c>
      <c r="JD46" t="s">
        <v>77</v>
      </c>
      <c r="JE46" t="s">
        <v>77</v>
      </c>
      <c r="JF46" t="s">
        <v>77</v>
      </c>
      <c r="JG46" t="s">
        <v>77</v>
      </c>
      <c r="JH46" t="s">
        <v>77</v>
      </c>
      <c r="JI46" t="s">
        <v>77</v>
      </c>
      <c r="JJ46" t="s">
        <v>77</v>
      </c>
      <c r="JK46" t="s">
        <v>77</v>
      </c>
      <c r="JL46" t="s">
        <v>77</v>
      </c>
      <c r="JM46" t="s">
        <v>77</v>
      </c>
      <c r="JN46" t="s">
        <v>77</v>
      </c>
      <c r="JO46" t="s">
        <v>77</v>
      </c>
      <c r="JP46" t="s">
        <v>77</v>
      </c>
      <c r="JQ46" t="s">
        <v>77</v>
      </c>
      <c r="JR46" t="s">
        <v>77</v>
      </c>
      <c r="JS46" t="s">
        <v>77</v>
      </c>
      <c r="JT46" t="s">
        <v>77</v>
      </c>
      <c r="JU46" t="s">
        <v>77</v>
      </c>
      <c r="JV46" t="s">
        <v>77</v>
      </c>
      <c r="JW46" t="s">
        <v>77</v>
      </c>
      <c r="JX46" t="s">
        <v>77</v>
      </c>
      <c r="JY46" t="s">
        <v>77</v>
      </c>
      <c r="JZ46" t="s">
        <v>77</v>
      </c>
      <c r="KA46" t="s">
        <v>77</v>
      </c>
      <c r="KB46" t="s">
        <v>77</v>
      </c>
      <c r="KC46" t="s">
        <v>77</v>
      </c>
      <c r="KD46" t="s">
        <v>77</v>
      </c>
      <c r="KE46" t="s">
        <v>77</v>
      </c>
      <c r="KF46" t="s">
        <v>77</v>
      </c>
      <c r="KG46" t="s">
        <v>77</v>
      </c>
      <c r="KH46" t="s">
        <v>77</v>
      </c>
      <c r="KI46" t="s">
        <v>77</v>
      </c>
      <c r="KJ46" t="s">
        <v>77</v>
      </c>
      <c r="KK46" t="s">
        <v>77</v>
      </c>
      <c r="KL46" t="s">
        <v>77</v>
      </c>
      <c r="KM46" t="s">
        <v>77</v>
      </c>
      <c r="KN46" t="s">
        <v>77</v>
      </c>
      <c r="KO46" t="s">
        <v>77</v>
      </c>
      <c r="KP46" t="s">
        <v>77</v>
      </c>
      <c r="KQ46" t="s">
        <v>77</v>
      </c>
      <c r="KR46" t="s">
        <v>77</v>
      </c>
      <c r="KS46" t="s">
        <v>77</v>
      </c>
      <c r="KT46" t="s">
        <v>77</v>
      </c>
      <c r="KU46" t="s">
        <v>77</v>
      </c>
      <c r="KV46" t="s">
        <v>77</v>
      </c>
      <c r="KW46" t="s">
        <v>77</v>
      </c>
      <c r="KX46" t="s">
        <v>77</v>
      </c>
      <c r="KY46" t="s">
        <v>77</v>
      </c>
      <c r="KZ46" t="s">
        <v>77</v>
      </c>
      <c r="LA46" t="s">
        <v>77</v>
      </c>
      <c r="LB46" t="s">
        <v>77</v>
      </c>
      <c r="LC46" t="s">
        <v>77</v>
      </c>
      <c r="LD46" t="s">
        <v>77</v>
      </c>
      <c r="LE46" t="s">
        <v>77</v>
      </c>
      <c r="LF46" t="s">
        <v>77</v>
      </c>
      <c r="LG46" t="s">
        <v>77</v>
      </c>
      <c r="LH46" t="s">
        <v>77</v>
      </c>
      <c r="LI46" t="s">
        <v>77</v>
      </c>
      <c r="LJ46" t="s">
        <v>77</v>
      </c>
      <c r="LK46" t="s">
        <v>77</v>
      </c>
      <c r="LL46" t="s">
        <v>77</v>
      </c>
      <c r="LM46" t="s">
        <v>77</v>
      </c>
      <c r="LN46" t="s">
        <v>77</v>
      </c>
      <c r="LO46" t="s">
        <v>77</v>
      </c>
      <c r="LP46" t="s">
        <v>77</v>
      </c>
      <c r="LQ46" t="s">
        <v>77</v>
      </c>
      <c r="LR46" t="s">
        <v>77</v>
      </c>
      <c r="LS46" t="s">
        <v>77</v>
      </c>
      <c r="LT46" t="s">
        <v>77</v>
      </c>
      <c r="LU46" t="s">
        <v>77</v>
      </c>
      <c r="LV46" t="s">
        <v>77</v>
      </c>
      <c r="LW46" t="s">
        <v>77</v>
      </c>
      <c r="LX46" t="s">
        <v>77</v>
      </c>
      <c r="LY46" t="s">
        <v>77</v>
      </c>
      <c r="LZ46" t="s">
        <v>77</v>
      </c>
      <c r="MA46" t="s">
        <v>77</v>
      </c>
      <c r="MB46" t="s">
        <v>77</v>
      </c>
      <c r="MC46" t="s">
        <v>77</v>
      </c>
      <c r="MD46" t="s">
        <v>77</v>
      </c>
      <c r="ME46" t="s">
        <v>77</v>
      </c>
      <c r="MF46" t="s">
        <v>77</v>
      </c>
      <c r="MG46" t="s">
        <v>77</v>
      </c>
      <c r="MH46" t="s">
        <v>77</v>
      </c>
      <c r="MI46" t="s">
        <v>77</v>
      </c>
      <c r="MJ46" t="s">
        <v>77</v>
      </c>
      <c r="MK46" t="s">
        <v>77</v>
      </c>
      <c r="ML46" t="s">
        <v>77</v>
      </c>
      <c r="MM46" t="s">
        <v>77</v>
      </c>
      <c r="MN46" t="s">
        <v>77</v>
      </c>
      <c r="MO46" t="s">
        <v>77</v>
      </c>
      <c r="MP46" t="s">
        <v>77</v>
      </c>
      <c r="MQ46" t="s">
        <v>77</v>
      </c>
      <c r="MR46" t="s">
        <v>77</v>
      </c>
      <c r="MS46" t="s">
        <v>77</v>
      </c>
      <c r="MT46" t="s">
        <v>77</v>
      </c>
      <c r="MU46" t="s">
        <v>77</v>
      </c>
      <c r="MV46" t="s">
        <v>77</v>
      </c>
      <c r="MW46" t="s">
        <v>77</v>
      </c>
      <c r="MX46" t="s">
        <v>77</v>
      </c>
      <c r="MY46" t="s">
        <v>77</v>
      </c>
      <c r="MZ46" t="s">
        <v>77</v>
      </c>
      <c r="NA46" t="s">
        <v>77</v>
      </c>
      <c r="NB46" t="s">
        <v>77</v>
      </c>
      <c r="NC46" t="s">
        <v>77</v>
      </c>
      <c r="ND46" t="s">
        <v>77</v>
      </c>
      <c r="NE46" t="s">
        <v>77</v>
      </c>
      <c r="NF46" t="s">
        <v>77</v>
      </c>
      <c r="NG46" t="s">
        <v>77</v>
      </c>
      <c r="NH46" t="s">
        <v>77</v>
      </c>
      <c r="NI46" t="s">
        <v>77</v>
      </c>
      <c r="NJ46" t="s">
        <v>77</v>
      </c>
      <c r="NK46" t="s">
        <v>77</v>
      </c>
      <c r="NL46" t="s">
        <v>77</v>
      </c>
      <c r="NM46" t="s">
        <v>77</v>
      </c>
      <c r="NN46" t="s">
        <v>77</v>
      </c>
      <c r="NO46" t="s">
        <v>77</v>
      </c>
      <c r="NP46" t="s">
        <v>77</v>
      </c>
      <c r="NQ46" t="s">
        <v>77</v>
      </c>
      <c r="NR46" t="s">
        <v>77</v>
      </c>
      <c r="NS46" t="s">
        <v>77</v>
      </c>
      <c r="NT46" t="s">
        <v>77</v>
      </c>
      <c r="NU46" t="s">
        <v>77</v>
      </c>
      <c r="NV46" t="s">
        <v>77</v>
      </c>
      <c r="NW46" t="s">
        <v>77</v>
      </c>
      <c r="NX46" t="s">
        <v>77</v>
      </c>
      <c r="NY46" t="s">
        <v>77</v>
      </c>
      <c r="NZ46" t="s">
        <v>77</v>
      </c>
      <c r="OA46" t="s">
        <v>77</v>
      </c>
      <c r="OB46" t="s">
        <v>77</v>
      </c>
      <c r="OC46" t="s">
        <v>77</v>
      </c>
      <c r="OD46" t="s">
        <v>77</v>
      </c>
      <c r="OE46" t="s">
        <v>77</v>
      </c>
      <c r="OF46" t="s">
        <v>77</v>
      </c>
      <c r="OG46" t="s">
        <v>77</v>
      </c>
      <c r="OH46" t="s">
        <v>77</v>
      </c>
      <c r="OI46" t="s">
        <v>77</v>
      </c>
      <c r="OJ46" t="s">
        <v>77</v>
      </c>
      <c r="OK46" t="s">
        <v>77</v>
      </c>
      <c r="OL46" t="s">
        <v>77</v>
      </c>
      <c r="OM46" t="s">
        <v>77</v>
      </c>
      <c r="ON46" t="s">
        <v>77</v>
      </c>
      <c r="OO46" t="s">
        <v>77</v>
      </c>
      <c r="OP46" t="s">
        <v>77</v>
      </c>
      <c r="OQ46" t="s">
        <v>77</v>
      </c>
      <c r="OR46" t="s">
        <v>77</v>
      </c>
      <c r="OS46" t="s">
        <v>77</v>
      </c>
      <c r="OT46" t="s">
        <v>77</v>
      </c>
      <c r="OU46" t="s">
        <v>77</v>
      </c>
      <c r="OV46" t="s">
        <v>77</v>
      </c>
      <c r="OW46" t="s">
        <v>77</v>
      </c>
      <c r="OX46" t="s">
        <v>77</v>
      </c>
      <c r="OY46" t="s">
        <v>77</v>
      </c>
      <c r="OZ46" t="s">
        <v>77</v>
      </c>
      <c r="PA46" t="s">
        <v>77</v>
      </c>
      <c r="PB46" t="s">
        <v>77</v>
      </c>
      <c r="PC46" t="s">
        <v>77</v>
      </c>
      <c r="PD46" t="s">
        <v>77</v>
      </c>
      <c r="PE46" t="s">
        <v>77</v>
      </c>
      <c r="PF46" t="s">
        <v>77</v>
      </c>
      <c r="PG46" t="s">
        <v>77</v>
      </c>
      <c r="PH46" t="s">
        <v>77</v>
      </c>
      <c r="PI46" t="s">
        <v>77</v>
      </c>
      <c r="PJ46" t="s">
        <v>77</v>
      </c>
      <c r="PK46" t="s">
        <v>77</v>
      </c>
      <c r="PL46" t="s">
        <v>77</v>
      </c>
      <c r="PM46" t="s">
        <v>77</v>
      </c>
      <c r="PN46" t="s">
        <v>77</v>
      </c>
      <c r="PO46" t="s">
        <v>77</v>
      </c>
      <c r="PP46" t="s">
        <v>77</v>
      </c>
      <c r="PQ46" t="s">
        <v>77</v>
      </c>
      <c r="PR46" t="s">
        <v>77</v>
      </c>
      <c r="PS46" t="s">
        <v>77</v>
      </c>
      <c r="PT46" t="s">
        <v>77</v>
      </c>
      <c r="PU46" t="s">
        <v>77</v>
      </c>
      <c r="PV46" t="s">
        <v>77</v>
      </c>
      <c r="PW46" t="s">
        <v>77</v>
      </c>
      <c r="PX46" t="s">
        <v>77</v>
      </c>
      <c r="PY46" t="s">
        <v>77</v>
      </c>
      <c r="PZ46" t="s">
        <v>77</v>
      </c>
      <c r="QA46" t="s">
        <v>77</v>
      </c>
      <c r="QB46" t="s">
        <v>77</v>
      </c>
      <c r="QC46" t="s">
        <v>77</v>
      </c>
      <c r="QD46" t="s">
        <v>77</v>
      </c>
      <c r="QE46" t="s">
        <v>77</v>
      </c>
      <c r="QF46" t="s">
        <v>77</v>
      </c>
      <c r="QG46" t="s">
        <v>77</v>
      </c>
      <c r="QH46">
        <v>0</v>
      </c>
      <c r="QI46">
        <v>0</v>
      </c>
      <c r="QJ46">
        <v>0</v>
      </c>
      <c r="QK46">
        <v>0</v>
      </c>
      <c r="QL46">
        <v>0</v>
      </c>
      <c r="QM46" t="s">
        <v>916</v>
      </c>
      <c r="QN46" t="s">
        <v>77</v>
      </c>
      <c r="QO46">
        <v>237463729</v>
      </c>
      <c r="QQ46">
        <v>44530.799317129633</v>
      </c>
      <c r="QR46" t="s">
        <v>77</v>
      </c>
      <c r="QS46" t="s">
        <v>77</v>
      </c>
      <c r="QT46" t="s">
        <v>101</v>
      </c>
      <c r="QU46" t="s">
        <v>102</v>
      </c>
      <c r="QV46" t="s">
        <v>77</v>
      </c>
      <c r="QW46">
        <v>48</v>
      </c>
      <c r="QX46" s="375" t="str">
        <f t="shared" si="8"/>
        <v/>
      </c>
      <c r="QY46" s="375" t="str">
        <f t="shared" si="1"/>
        <v/>
      </c>
      <c r="QZ46" s="375" t="str">
        <f t="shared" si="2"/>
        <v/>
      </c>
      <c r="RA46" s="375" t="str">
        <f t="shared" si="3"/>
        <v/>
      </c>
      <c r="RB46" s="375" t="str">
        <f t="shared" si="4"/>
        <v/>
      </c>
      <c r="RC46" s="375" t="str">
        <f t="shared" si="5"/>
        <v/>
      </c>
      <c r="RD46" s="375" t="str">
        <f t="shared" si="6"/>
        <v/>
      </c>
      <c r="RE46" s="313" t="str">
        <f t="shared" si="7"/>
        <v/>
      </c>
      <c r="RF46" t="s">
        <v>221</v>
      </c>
    </row>
    <row r="47" spans="1:474">
      <c r="A47" t="s">
        <v>917</v>
      </c>
      <c r="B47" s="272">
        <v>44527</v>
      </c>
      <c r="C47" t="s">
        <v>219</v>
      </c>
      <c r="D47" t="s">
        <v>237</v>
      </c>
      <c r="E47" t="s">
        <v>221</v>
      </c>
      <c r="F47" t="s">
        <v>238</v>
      </c>
      <c r="G47" t="s">
        <v>238</v>
      </c>
      <c r="H47" t="s">
        <v>239</v>
      </c>
      <c r="I47" t="s">
        <v>239</v>
      </c>
      <c r="J47" t="s">
        <v>240</v>
      </c>
      <c r="K47" t="s">
        <v>77</v>
      </c>
      <c r="L47" t="s">
        <v>241</v>
      </c>
      <c r="M47" t="s">
        <v>241</v>
      </c>
      <c r="N47" t="s">
        <v>241</v>
      </c>
      <c r="O47" t="s">
        <v>86</v>
      </c>
      <c r="P47" t="s">
        <v>120</v>
      </c>
      <c r="Q47" t="s">
        <v>89</v>
      </c>
      <c r="R47" t="s">
        <v>121</v>
      </c>
      <c r="S47" s="239" t="s">
        <v>77</v>
      </c>
      <c r="T47" s="239" t="s">
        <v>77</v>
      </c>
      <c r="U47" s="239" t="s">
        <v>77</v>
      </c>
      <c r="V47" s="239" t="s">
        <v>77</v>
      </c>
      <c r="W47" s="239" t="s">
        <v>77</v>
      </c>
      <c r="X47" s="239" t="s">
        <v>77</v>
      </c>
      <c r="Y47" t="s">
        <v>77</v>
      </c>
      <c r="Z47" t="s">
        <v>77</v>
      </c>
      <c r="AA47" t="s">
        <v>77</v>
      </c>
      <c r="AB47" t="s">
        <v>77</v>
      </c>
      <c r="AC47" t="s">
        <v>77</v>
      </c>
      <c r="AD47" t="s">
        <v>77</v>
      </c>
      <c r="AE47" t="s">
        <v>77</v>
      </c>
      <c r="AF47" t="s">
        <v>77</v>
      </c>
      <c r="AG47" t="s">
        <v>77</v>
      </c>
      <c r="AH47">
        <v>50</v>
      </c>
      <c r="AI47" t="s">
        <v>77</v>
      </c>
      <c r="AJ47" t="s">
        <v>77</v>
      </c>
      <c r="AK47" t="s">
        <v>123</v>
      </c>
      <c r="AL47">
        <v>1</v>
      </c>
      <c r="AM47">
        <v>0</v>
      </c>
      <c r="AN47">
        <v>0</v>
      </c>
      <c r="AO47">
        <v>0</v>
      </c>
      <c r="AP47">
        <v>0</v>
      </c>
      <c r="AQ47">
        <v>0</v>
      </c>
      <c r="AR47">
        <v>0</v>
      </c>
      <c r="AS47">
        <v>0</v>
      </c>
      <c r="AT47">
        <v>0</v>
      </c>
      <c r="AU47">
        <v>0</v>
      </c>
      <c r="AV47" t="s">
        <v>124</v>
      </c>
      <c r="AW47" t="s">
        <v>125</v>
      </c>
      <c r="AX47" t="s">
        <v>77</v>
      </c>
      <c r="AY47" t="s">
        <v>77</v>
      </c>
      <c r="AZ47" t="s">
        <v>77</v>
      </c>
      <c r="BA47" t="s">
        <v>77</v>
      </c>
      <c r="BB47" t="s">
        <v>77</v>
      </c>
      <c r="BC47" t="s">
        <v>77</v>
      </c>
      <c r="BD47" t="s">
        <v>77</v>
      </c>
      <c r="BE47" t="s">
        <v>77</v>
      </c>
      <c r="BF47" t="s">
        <v>77</v>
      </c>
      <c r="BG47" t="s">
        <v>77</v>
      </c>
      <c r="BH47" t="s">
        <v>77</v>
      </c>
      <c r="BI47" t="s">
        <v>77</v>
      </c>
      <c r="BJ47" t="s">
        <v>77</v>
      </c>
      <c r="BK47" t="s">
        <v>77</v>
      </c>
      <c r="BL47" t="s">
        <v>77</v>
      </c>
      <c r="BN47" t="s">
        <v>77</v>
      </c>
      <c r="BO47" t="s">
        <v>77</v>
      </c>
      <c r="BP47" t="s">
        <v>77</v>
      </c>
      <c r="BQ47" t="s">
        <v>77</v>
      </c>
      <c r="BR47" t="s">
        <v>77</v>
      </c>
      <c r="BS47" t="s">
        <v>77</v>
      </c>
      <c r="BT47" t="s">
        <v>77</v>
      </c>
      <c r="BU47" t="s">
        <v>77</v>
      </c>
      <c r="BV47" t="s">
        <v>77</v>
      </c>
      <c r="BW47" t="s">
        <v>77</v>
      </c>
      <c r="BX47" t="s">
        <v>77</v>
      </c>
      <c r="BY47" t="s">
        <v>77</v>
      </c>
      <c r="BZ47" t="s">
        <v>77</v>
      </c>
      <c r="CA47" t="s">
        <v>77</v>
      </c>
      <c r="CB47" t="s">
        <v>77</v>
      </c>
      <c r="CC47" t="s">
        <v>77</v>
      </c>
      <c r="CD47" t="s">
        <v>77</v>
      </c>
      <c r="CE47" t="s">
        <v>77</v>
      </c>
      <c r="CF47" t="s">
        <v>77</v>
      </c>
      <c r="CG47" t="s">
        <v>77</v>
      </c>
      <c r="CH47" t="s">
        <v>77</v>
      </c>
      <c r="CI47" t="s">
        <v>77</v>
      </c>
      <c r="CJ47" t="s">
        <v>77</v>
      </c>
      <c r="CK47" t="s">
        <v>77</v>
      </c>
      <c r="CL47" t="s">
        <v>77</v>
      </c>
      <c r="CM47" t="s">
        <v>77</v>
      </c>
      <c r="CN47" t="s">
        <v>77</v>
      </c>
      <c r="CO47" t="s">
        <v>77</v>
      </c>
      <c r="CP47" t="s">
        <v>77</v>
      </c>
      <c r="CQ47" t="s">
        <v>77</v>
      </c>
      <c r="CR47" t="s">
        <v>77</v>
      </c>
      <c r="CS47" t="s">
        <v>77</v>
      </c>
      <c r="CT47" t="s">
        <v>77</v>
      </c>
      <c r="CU47" t="s">
        <v>77</v>
      </c>
      <c r="CV47" t="s">
        <v>77</v>
      </c>
      <c r="CW47" t="s">
        <v>77</v>
      </c>
      <c r="CX47" t="s">
        <v>77</v>
      </c>
      <c r="CY47" t="s">
        <v>77</v>
      </c>
      <c r="CZ47" s="308" t="s">
        <v>221</v>
      </c>
      <c r="DA47" t="s">
        <v>86</v>
      </c>
      <c r="DB47" t="s">
        <v>77</v>
      </c>
      <c r="DC47" t="s">
        <v>77</v>
      </c>
      <c r="DD47" t="s">
        <v>77</v>
      </c>
      <c r="DE47" t="s">
        <v>77</v>
      </c>
      <c r="DF47" t="s">
        <v>77</v>
      </c>
      <c r="DG47" t="s">
        <v>77</v>
      </c>
      <c r="DH47" t="s">
        <v>77</v>
      </c>
      <c r="DK47" t="s">
        <v>77</v>
      </c>
      <c r="DL47" t="s">
        <v>77</v>
      </c>
      <c r="DM47" t="s">
        <v>77</v>
      </c>
      <c r="DN47" t="s">
        <v>77</v>
      </c>
      <c r="DO47" t="s">
        <v>77</v>
      </c>
      <c r="DP47" t="s">
        <v>77</v>
      </c>
      <c r="DQ47" t="s">
        <v>77</v>
      </c>
      <c r="DR47" t="s">
        <v>77</v>
      </c>
      <c r="DS47" t="s">
        <v>77</v>
      </c>
      <c r="DT47" t="s">
        <v>77</v>
      </c>
      <c r="DU47" t="s">
        <v>77</v>
      </c>
      <c r="DV47" t="s">
        <v>77</v>
      </c>
      <c r="DW47" t="s">
        <v>77</v>
      </c>
      <c r="DX47" t="s">
        <v>77</v>
      </c>
      <c r="DY47" t="s">
        <v>77</v>
      </c>
      <c r="DZ47" t="s">
        <v>77</v>
      </c>
      <c r="EA47" t="s">
        <v>77</v>
      </c>
      <c r="EB47" t="s">
        <v>77</v>
      </c>
      <c r="EC47" t="s">
        <v>77</v>
      </c>
      <c r="ED47" t="s">
        <v>77</v>
      </c>
      <c r="EE47" t="s">
        <v>77</v>
      </c>
      <c r="EF47" t="s">
        <v>77</v>
      </c>
      <c r="EG47" t="s">
        <v>77</v>
      </c>
      <c r="EH47" t="s">
        <v>77</v>
      </c>
      <c r="EI47" t="s">
        <v>77</v>
      </c>
      <c r="EJ47" t="s">
        <v>77</v>
      </c>
      <c r="EK47" t="s">
        <v>77</v>
      </c>
      <c r="EL47" t="s">
        <v>77</v>
      </c>
      <c r="EM47" s="308" t="s">
        <v>221</v>
      </c>
      <c r="EN47" t="s">
        <v>86</v>
      </c>
      <c r="EO47" t="s">
        <v>77</v>
      </c>
      <c r="EP47" t="s">
        <v>77</v>
      </c>
      <c r="EQ47" t="s">
        <v>77</v>
      </c>
      <c r="ER47" t="s">
        <v>77</v>
      </c>
      <c r="ES47" t="s">
        <v>77</v>
      </c>
      <c r="ET47" t="s">
        <v>77</v>
      </c>
      <c r="EU47" t="s">
        <v>77</v>
      </c>
      <c r="EW47" t="s">
        <v>88</v>
      </c>
      <c r="EX47" s="308" t="s">
        <v>221</v>
      </c>
      <c r="EY47" t="s">
        <v>88</v>
      </c>
      <c r="EZ47" t="s">
        <v>608</v>
      </c>
      <c r="FA47">
        <v>1</v>
      </c>
      <c r="FB47">
        <v>0</v>
      </c>
      <c r="FC47">
        <v>1</v>
      </c>
      <c r="FD47">
        <v>0</v>
      </c>
      <c r="FE47">
        <v>0</v>
      </c>
      <c r="FF47">
        <v>0</v>
      </c>
      <c r="FG47" t="s">
        <v>77</v>
      </c>
      <c r="FH47" t="s">
        <v>190</v>
      </c>
      <c r="FI47">
        <v>0</v>
      </c>
      <c r="FJ47">
        <v>0</v>
      </c>
      <c r="FK47">
        <v>0</v>
      </c>
      <c r="FL47">
        <v>1</v>
      </c>
      <c r="FM47">
        <v>0</v>
      </c>
      <c r="FN47">
        <v>0</v>
      </c>
      <c r="FO47">
        <v>0</v>
      </c>
      <c r="FP47">
        <v>0</v>
      </c>
      <c r="FQ47" t="s">
        <v>77</v>
      </c>
      <c r="FR47" t="s">
        <v>88</v>
      </c>
      <c r="FS47" t="s">
        <v>77</v>
      </c>
      <c r="FT47" t="s">
        <v>122</v>
      </c>
      <c r="FU47">
        <v>0</v>
      </c>
      <c r="FV47">
        <v>0</v>
      </c>
      <c r="FW47">
        <v>1</v>
      </c>
      <c r="FX47">
        <v>0</v>
      </c>
      <c r="FY47" t="s">
        <v>77</v>
      </c>
      <c r="FZ47" t="s">
        <v>77</v>
      </c>
      <c r="GA47" t="s">
        <v>77</v>
      </c>
      <c r="GB47" t="s">
        <v>77</v>
      </c>
      <c r="GC47" t="s">
        <v>77</v>
      </c>
      <c r="GD47" t="s">
        <v>77</v>
      </c>
      <c r="GE47" t="s">
        <v>77</v>
      </c>
      <c r="GF47" t="s">
        <v>77</v>
      </c>
      <c r="GG47" t="s">
        <v>77</v>
      </c>
      <c r="GH47" t="s">
        <v>77</v>
      </c>
      <c r="GI47" t="s">
        <v>77</v>
      </c>
      <c r="GJ47" t="s">
        <v>77</v>
      </c>
      <c r="GK47" t="s">
        <v>77</v>
      </c>
      <c r="GL47" t="s">
        <v>77</v>
      </c>
      <c r="GM47" t="s">
        <v>77</v>
      </c>
      <c r="GN47" t="s">
        <v>77</v>
      </c>
      <c r="GO47" t="s">
        <v>77</v>
      </c>
      <c r="GP47" t="s">
        <v>77</v>
      </c>
      <c r="GQ47" t="s">
        <v>77</v>
      </c>
      <c r="GR47" t="s">
        <v>77</v>
      </c>
      <c r="GS47" t="s">
        <v>77</v>
      </c>
      <c r="GT47" t="s">
        <v>77</v>
      </c>
      <c r="GU47" t="s">
        <v>77</v>
      </c>
      <c r="GV47" t="s">
        <v>77</v>
      </c>
      <c r="GW47" t="s">
        <v>77</v>
      </c>
      <c r="GX47" t="s">
        <v>77</v>
      </c>
      <c r="GY47" t="s">
        <v>77</v>
      </c>
      <c r="GZ47" t="s">
        <v>77</v>
      </c>
      <c r="HA47" t="s">
        <v>77</v>
      </c>
      <c r="HB47" t="s">
        <v>77</v>
      </c>
      <c r="HC47" t="s">
        <v>77</v>
      </c>
      <c r="HD47" t="s">
        <v>77</v>
      </c>
      <c r="HE47" t="s">
        <v>77</v>
      </c>
      <c r="HF47" t="s">
        <v>77</v>
      </c>
      <c r="HG47" t="s">
        <v>77</v>
      </c>
      <c r="HH47" t="s">
        <v>77</v>
      </c>
      <c r="HI47" t="s">
        <v>77</v>
      </c>
      <c r="HJ47" t="s">
        <v>77</v>
      </c>
      <c r="HK47" t="s">
        <v>77</v>
      </c>
      <c r="HL47" t="s">
        <v>77</v>
      </c>
      <c r="HM47" t="s">
        <v>77</v>
      </c>
      <c r="HN47" t="s">
        <v>77</v>
      </c>
      <c r="HO47" t="s">
        <v>77</v>
      </c>
      <c r="HP47" t="s">
        <v>77</v>
      </c>
      <c r="HQ47" t="s">
        <v>77</v>
      </c>
      <c r="HR47" t="s">
        <v>77</v>
      </c>
      <c r="HS47" t="s">
        <v>77</v>
      </c>
      <c r="HT47" t="s">
        <v>77</v>
      </c>
      <c r="HU47" t="s">
        <v>77</v>
      </c>
      <c r="HV47" t="s">
        <v>77</v>
      </c>
      <c r="HW47" t="s">
        <v>77</v>
      </c>
      <c r="HX47" t="s">
        <v>77</v>
      </c>
      <c r="HZ47" t="s">
        <v>221</v>
      </c>
      <c r="IA47" s="376" t="s">
        <v>77</v>
      </c>
      <c r="IB47" t="s">
        <v>77</v>
      </c>
      <c r="IC47" t="s">
        <v>77</v>
      </c>
      <c r="ID47" t="s">
        <v>77</v>
      </c>
      <c r="IE47" t="s">
        <v>77</v>
      </c>
      <c r="IF47" t="s">
        <v>77</v>
      </c>
      <c r="IG47" t="s">
        <v>77</v>
      </c>
      <c r="IH47" t="s">
        <v>77</v>
      </c>
      <c r="II47" t="s">
        <v>77</v>
      </c>
      <c r="IJ47" t="s">
        <v>77</v>
      </c>
      <c r="IK47" t="s">
        <v>77</v>
      </c>
      <c r="IL47" t="s">
        <v>77</v>
      </c>
      <c r="IM47" t="s">
        <v>77</v>
      </c>
      <c r="IN47" t="s">
        <v>77</v>
      </c>
      <c r="IO47" t="s">
        <v>77</v>
      </c>
      <c r="IP47" t="s">
        <v>77</v>
      </c>
      <c r="IQ47" t="s">
        <v>77</v>
      </c>
      <c r="IR47" t="s">
        <v>77</v>
      </c>
      <c r="IS47" t="s">
        <v>77</v>
      </c>
      <c r="IT47" t="s">
        <v>77</v>
      </c>
      <c r="IU47" t="s">
        <v>77</v>
      </c>
      <c r="IV47" t="s">
        <v>77</v>
      </c>
      <c r="IW47" t="s">
        <v>77</v>
      </c>
      <c r="IX47" t="s">
        <v>77</v>
      </c>
      <c r="IY47" t="s">
        <v>77</v>
      </c>
      <c r="IZ47" t="s">
        <v>77</v>
      </c>
      <c r="JA47" t="s">
        <v>77</v>
      </c>
      <c r="JB47" t="s">
        <v>77</v>
      </c>
      <c r="JC47" t="s">
        <v>77</v>
      </c>
      <c r="JD47" t="s">
        <v>77</v>
      </c>
      <c r="JE47" t="s">
        <v>77</v>
      </c>
      <c r="JF47" t="s">
        <v>77</v>
      </c>
      <c r="JG47" t="s">
        <v>77</v>
      </c>
      <c r="JH47" t="s">
        <v>77</v>
      </c>
      <c r="JI47" t="s">
        <v>77</v>
      </c>
      <c r="JJ47" t="s">
        <v>77</v>
      </c>
      <c r="JK47" t="s">
        <v>77</v>
      </c>
      <c r="JL47" t="s">
        <v>77</v>
      </c>
      <c r="JM47" t="s">
        <v>77</v>
      </c>
      <c r="JN47" t="s">
        <v>77</v>
      </c>
      <c r="JO47" t="s">
        <v>77</v>
      </c>
      <c r="JP47" t="s">
        <v>77</v>
      </c>
      <c r="JQ47" t="s">
        <v>77</v>
      </c>
      <c r="JR47" t="s">
        <v>77</v>
      </c>
      <c r="JS47" t="s">
        <v>77</v>
      </c>
      <c r="JT47" t="s">
        <v>77</v>
      </c>
      <c r="JU47" t="s">
        <v>77</v>
      </c>
      <c r="JV47" t="s">
        <v>77</v>
      </c>
      <c r="JW47" t="s">
        <v>77</v>
      </c>
      <c r="JX47" t="s">
        <v>77</v>
      </c>
      <c r="JY47" t="s">
        <v>77</v>
      </c>
      <c r="JZ47" t="s">
        <v>77</v>
      </c>
      <c r="KA47" t="s">
        <v>77</v>
      </c>
      <c r="KB47" t="s">
        <v>77</v>
      </c>
      <c r="KC47" t="s">
        <v>77</v>
      </c>
      <c r="KD47" t="s">
        <v>77</v>
      </c>
      <c r="KE47" t="s">
        <v>77</v>
      </c>
      <c r="KF47" t="s">
        <v>77</v>
      </c>
      <c r="KG47" t="s">
        <v>77</v>
      </c>
      <c r="KH47" t="s">
        <v>77</v>
      </c>
      <c r="KI47" t="s">
        <v>77</v>
      </c>
      <c r="KJ47" t="s">
        <v>77</v>
      </c>
      <c r="KK47" t="s">
        <v>77</v>
      </c>
      <c r="KL47" t="s">
        <v>77</v>
      </c>
      <c r="KM47" t="s">
        <v>77</v>
      </c>
      <c r="KN47" t="s">
        <v>77</v>
      </c>
      <c r="KO47" t="s">
        <v>77</v>
      </c>
      <c r="KP47" t="s">
        <v>77</v>
      </c>
      <c r="KQ47" t="s">
        <v>77</v>
      </c>
      <c r="KR47" t="s">
        <v>77</v>
      </c>
      <c r="KS47" t="s">
        <v>77</v>
      </c>
      <c r="KT47" t="s">
        <v>77</v>
      </c>
      <c r="KU47" t="s">
        <v>77</v>
      </c>
      <c r="KV47" t="s">
        <v>77</v>
      </c>
      <c r="KW47" t="s">
        <v>77</v>
      </c>
      <c r="KX47" t="s">
        <v>77</v>
      </c>
      <c r="KY47" t="s">
        <v>77</v>
      </c>
      <c r="KZ47" t="s">
        <v>77</v>
      </c>
      <c r="LA47" t="s">
        <v>77</v>
      </c>
      <c r="LB47" t="s">
        <v>77</v>
      </c>
      <c r="LC47" t="s">
        <v>77</v>
      </c>
      <c r="LD47" t="s">
        <v>77</v>
      </c>
      <c r="LE47" t="s">
        <v>77</v>
      </c>
      <c r="LF47" t="s">
        <v>77</v>
      </c>
      <c r="LG47" t="s">
        <v>77</v>
      </c>
      <c r="LH47" t="s">
        <v>77</v>
      </c>
      <c r="LI47" t="s">
        <v>77</v>
      </c>
      <c r="LJ47" t="s">
        <v>77</v>
      </c>
      <c r="LK47" t="s">
        <v>77</v>
      </c>
      <c r="LL47" t="s">
        <v>77</v>
      </c>
      <c r="LM47" t="s">
        <v>77</v>
      </c>
      <c r="LN47" t="s">
        <v>77</v>
      </c>
      <c r="LO47" t="s">
        <v>77</v>
      </c>
      <c r="LP47" t="s">
        <v>77</v>
      </c>
      <c r="LQ47" t="s">
        <v>77</v>
      </c>
      <c r="LR47" t="s">
        <v>77</v>
      </c>
      <c r="LS47" t="s">
        <v>77</v>
      </c>
      <c r="LT47" t="s">
        <v>77</v>
      </c>
      <c r="LU47" t="s">
        <v>77</v>
      </c>
      <c r="LV47" t="s">
        <v>77</v>
      </c>
      <c r="LW47" t="s">
        <v>77</v>
      </c>
      <c r="LX47" t="s">
        <v>77</v>
      </c>
      <c r="LY47" t="s">
        <v>77</v>
      </c>
      <c r="LZ47" t="s">
        <v>77</v>
      </c>
      <c r="MA47" t="s">
        <v>77</v>
      </c>
      <c r="MB47" t="s">
        <v>77</v>
      </c>
      <c r="MC47" t="s">
        <v>77</v>
      </c>
      <c r="MD47" t="s">
        <v>77</v>
      </c>
      <c r="ME47" t="s">
        <v>77</v>
      </c>
      <c r="MF47" t="s">
        <v>77</v>
      </c>
      <c r="MG47" t="s">
        <v>77</v>
      </c>
      <c r="MH47" t="s">
        <v>77</v>
      </c>
      <c r="MI47" t="s">
        <v>77</v>
      </c>
      <c r="MJ47" t="s">
        <v>77</v>
      </c>
      <c r="MK47" t="s">
        <v>77</v>
      </c>
      <c r="ML47" t="s">
        <v>77</v>
      </c>
      <c r="MM47" t="s">
        <v>77</v>
      </c>
      <c r="MN47" t="s">
        <v>77</v>
      </c>
      <c r="MO47" t="s">
        <v>77</v>
      </c>
      <c r="MP47" t="s">
        <v>77</v>
      </c>
      <c r="MQ47" t="s">
        <v>77</v>
      </c>
      <c r="MR47" t="s">
        <v>77</v>
      </c>
      <c r="MS47" t="s">
        <v>77</v>
      </c>
      <c r="MT47" t="s">
        <v>77</v>
      </c>
      <c r="MU47" t="s">
        <v>77</v>
      </c>
      <c r="MV47" t="s">
        <v>77</v>
      </c>
      <c r="MW47" t="s">
        <v>77</v>
      </c>
      <c r="MX47" t="s">
        <v>77</v>
      </c>
      <c r="MY47" t="s">
        <v>77</v>
      </c>
      <c r="MZ47" t="s">
        <v>77</v>
      </c>
      <c r="NA47" t="s">
        <v>77</v>
      </c>
      <c r="NB47" t="s">
        <v>77</v>
      </c>
      <c r="NC47" t="s">
        <v>77</v>
      </c>
      <c r="ND47" t="s">
        <v>77</v>
      </c>
      <c r="NE47" t="s">
        <v>77</v>
      </c>
      <c r="NF47" t="s">
        <v>77</v>
      </c>
      <c r="NG47" t="s">
        <v>77</v>
      </c>
      <c r="NH47" t="s">
        <v>77</v>
      </c>
      <c r="NI47" t="s">
        <v>77</v>
      </c>
      <c r="NJ47" t="s">
        <v>77</v>
      </c>
      <c r="NK47" t="s">
        <v>77</v>
      </c>
      <c r="NL47" t="s">
        <v>77</v>
      </c>
      <c r="NM47" t="s">
        <v>77</v>
      </c>
      <c r="NN47" t="s">
        <v>77</v>
      </c>
      <c r="NO47" t="s">
        <v>77</v>
      </c>
      <c r="NP47" t="s">
        <v>77</v>
      </c>
      <c r="NQ47" t="s">
        <v>77</v>
      </c>
      <c r="NR47" t="s">
        <v>77</v>
      </c>
      <c r="NS47" t="s">
        <v>77</v>
      </c>
      <c r="NT47" t="s">
        <v>77</v>
      </c>
      <c r="NU47" t="s">
        <v>77</v>
      </c>
      <c r="NV47" t="s">
        <v>77</v>
      </c>
      <c r="NW47" t="s">
        <v>77</v>
      </c>
      <c r="NX47" t="s">
        <v>77</v>
      </c>
      <c r="NY47" t="s">
        <v>77</v>
      </c>
      <c r="NZ47" t="s">
        <v>77</v>
      </c>
      <c r="OA47" t="s">
        <v>77</v>
      </c>
      <c r="OB47" t="s">
        <v>77</v>
      </c>
      <c r="OC47" t="s">
        <v>77</v>
      </c>
      <c r="OD47" t="s">
        <v>77</v>
      </c>
      <c r="OE47" t="s">
        <v>77</v>
      </c>
      <c r="OF47" t="s">
        <v>77</v>
      </c>
      <c r="OG47" t="s">
        <v>77</v>
      </c>
      <c r="OH47" t="s">
        <v>77</v>
      </c>
      <c r="OI47" t="s">
        <v>77</v>
      </c>
      <c r="OJ47" t="s">
        <v>77</v>
      </c>
      <c r="OK47" t="s">
        <v>77</v>
      </c>
      <c r="OL47" t="s">
        <v>77</v>
      </c>
      <c r="OM47" t="s">
        <v>77</v>
      </c>
      <c r="ON47" t="s">
        <v>77</v>
      </c>
      <c r="OO47" t="s">
        <v>77</v>
      </c>
      <c r="OP47" t="s">
        <v>77</v>
      </c>
      <c r="OQ47" t="s">
        <v>77</v>
      </c>
      <c r="OR47" t="s">
        <v>77</v>
      </c>
      <c r="OS47" t="s">
        <v>77</v>
      </c>
      <c r="OT47" t="s">
        <v>77</v>
      </c>
      <c r="OU47" t="s">
        <v>77</v>
      </c>
      <c r="OV47" t="s">
        <v>77</v>
      </c>
      <c r="OW47" t="s">
        <v>77</v>
      </c>
      <c r="OX47" t="s">
        <v>77</v>
      </c>
      <c r="OY47" t="s">
        <v>77</v>
      </c>
      <c r="OZ47" t="s">
        <v>77</v>
      </c>
      <c r="PA47" t="s">
        <v>77</v>
      </c>
      <c r="PB47" t="s">
        <v>77</v>
      </c>
      <c r="PC47" t="s">
        <v>77</v>
      </c>
      <c r="PD47" t="s">
        <v>77</v>
      </c>
      <c r="PE47" t="s">
        <v>77</v>
      </c>
      <c r="PF47" t="s">
        <v>77</v>
      </c>
      <c r="PG47" t="s">
        <v>77</v>
      </c>
      <c r="PH47" t="s">
        <v>77</v>
      </c>
      <c r="PI47" t="s">
        <v>77</v>
      </c>
      <c r="PJ47" t="s">
        <v>77</v>
      </c>
      <c r="PK47" t="s">
        <v>77</v>
      </c>
      <c r="PL47" t="s">
        <v>77</v>
      </c>
      <c r="PM47" t="s">
        <v>77</v>
      </c>
      <c r="PN47" t="s">
        <v>77</v>
      </c>
      <c r="PO47" t="s">
        <v>77</v>
      </c>
      <c r="PP47" t="s">
        <v>77</v>
      </c>
      <c r="PQ47" t="s">
        <v>77</v>
      </c>
      <c r="PR47" t="s">
        <v>77</v>
      </c>
      <c r="PS47" t="s">
        <v>77</v>
      </c>
      <c r="PT47" t="s">
        <v>77</v>
      </c>
      <c r="PU47" t="s">
        <v>77</v>
      </c>
      <c r="PV47" t="s">
        <v>77</v>
      </c>
      <c r="PW47" t="s">
        <v>77</v>
      </c>
      <c r="PX47" t="s">
        <v>77</v>
      </c>
      <c r="PY47" t="s">
        <v>77</v>
      </c>
      <c r="PZ47" t="s">
        <v>77</v>
      </c>
      <c r="QA47" t="s">
        <v>77</v>
      </c>
      <c r="QB47" t="s">
        <v>77</v>
      </c>
      <c r="QC47" t="s">
        <v>77</v>
      </c>
      <c r="QD47" t="s">
        <v>77</v>
      </c>
      <c r="QE47" t="s">
        <v>77</v>
      </c>
      <c r="QF47" t="s">
        <v>77</v>
      </c>
      <c r="QG47" t="s">
        <v>77</v>
      </c>
      <c r="QH47">
        <v>0</v>
      </c>
      <c r="QI47">
        <v>0</v>
      </c>
      <c r="QJ47">
        <v>0</v>
      </c>
      <c r="QK47">
        <v>0</v>
      </c>
      <c r="QL47">
        <v>0</v>
      </c>
      <c r="QM47" t="s">
        <v>918</v>
      </c>
      <c r="QN47" t="s">
        <v>77</v>
      </c>
      <c r="QO47">
        <v>237463734</v>
      </c>
      <c r="QQ47">
        <v>44530.799328703702</v>
      </c>
      <c r="QR47" t="s">
        <v>77</v>
      </c>
      <c r="QS47" t="s">
        <v>77</v>
      </c>
      <c r="QT47" t="s">
        <v>101</v>
      </c>
      <c r="QU47" t="s">
        <v>102</v>
      </c>
      <c r="QV47" t="s">
        <v>77</v>
      </c>
      <c r="QW47">
        <v>49</v>
      </c>
      <c r="QX47" s="375" t="str">
        <f t="shared" si="8"/>
        <v/>
      </c>
      <c r="QY47" s="375" t="str">
        <f t="shared" si="1"/>
        <v/>
      </c>
      <c r="QZ47" s="375" t="str">
        <f t="shared" si="2"/>
        <v/>
      </c>
      <c r="RA47" s="375" t="str">
        <f t="shared" si="3"/>
        <v/>
      </c>
      <c r="RB47" s="375" t="str">
        <f t="shared" si="4"/>
        <v/>
      </c>
      <c r="RC47" s="375" t="str">
        <f t="shared" si="5"/>
        <v/>
      </c>
      <c r="RD47" s="375" t="str">
        <f t="shared" si="6"/>
        <v/>
      </c>
      <c r="RE47" s="313" t="str">
        <f t="shared" si="7"/>
        <v/>
      </c>
      <c r="RF47" t="s">
        <v>221</v>
      </c>
    </row>
    <row r="48" spans="1:474">
      <c r="A48" t="s">
        <v>919</v>
      </c>
      <c r="B48" s="272">
        <v>44527</v>
      </c>
      <c r="C48" t="s">
        <v>219</v>
      </c>
      <c r="D48" t="s">
        <v>237</v>
      </c>
      <c r="E48" t="s">
        <v>221</v>
      </c>
      <c r="F48" t="s">
        <v>238</v>
      </c>
      <c r="G48" t="s">
        <v>238</v>
      </c>
      <c r="H48" t="s">
        <v>239</v>
      </c>
      <c r="I48" t="s">
        <v>239</v>
      </c>
      <c r="J48" t="s">
        <v>240</v>
      </c>
      <c r="K48" t="s">
        <v>77</v>
      </c>
      <c r="L48" t="s">
        <v>241</v>
      </c>
      <c r="M48" t="s">
        <v>241</v>
      </c>
      <c r="N48" t="s">
        <v>241</v>
      </c>
      <c r="O48" t="s">
        <v>86</v>
      </c>
      <c r="P48" t="s">
        <v>120</v>
      </c>
      <c r="Q48" t="s">
        <v>89</v>
      </c>
      <c r="R48" t="s">
        <v>134</v>
      </c>
      <c r="S48" s="239" t="s">
        <v>77</v>
      </c>
      <c r="T48" s="239" t="s">
        <v>77</v>
      </c>
      <c r="U48" s="239" t="s">
        <v>77</v>
      </c>
      <c r="V48" s="239" t="s">
        <v>77</v>
      </c>
      <c r="W48" s="239" t="s">
        <v>77</v>
      </c>
      <c r="X48" s="239" t="s">
        <v>77</v>
      </c>
      <c r="Y48" t="s">
        <v>77</v>
      </c>
      <c r="Z48" t="s">
        <v>77</v>
      </c>
      <c r="AA48" t="s">
        <v>77</v>
      </c>
      <c r="AB48" t="s">
        <v>77</v>
      </c>
      <c r="AC48" t="s">
        <v>77</v>
      </c>
      <c r="AD48" t="s">
        <v>77</v>
      </c>
      <c r="AE48" t="s">
        <v>77</v>
      </c>
      <c r="AF48" t="s">
        <v>77</v>
      </c>
      <c r="AG48" t="s">
        <v>77</v>
      </c>
      <c r="AH48" t="s">
        <v>77</v>
      </c>
      <c r="AI48" t="s">
        <v>77</v>
      </c>
      <c r="AJ48" t="s">
        <v>77</v>
      </c>
      <c r="AK48" t="s">
        <v>123</v>
      </c>
      <c r="AL48">
        <v>1</v>
      </c>
      <c r="AM48">
        <v>0</v>
      </c>
      <c r="AN48">
        <v>0</v>
      </c>
      <c r="AO48">
        <v>0</v>
      </c>
      <c r="AP48">
        <v>0</v>
      </c>
      <c r="AQ48">
        <v>0</v>
      </c>
      <c r="AR48">
        <v>0</v>
      </c>
      <c r="AS48">
        <v>0</v>
      </c>
      <c r="AT48">
        <v>0</v>
      </c>
      <c r="AU48">
        <v>0</v>
      </c>
      <c r="AV48" t="s">
        <v>124</v>
      </c>
      <c r="AW48" t="s">
        <v>156</v>
      </c>
      <c r="AX48" t="s">
        <v>77</v>
      </c>
      <c r="AY48" t="s">
        <v>77</v>
      </c>
      <c r="AZ48" t="s">
        <v>77</v>
      </c>
      <c r="BA48" t="s">
        <v>77</v>
      </c>
      <c r="BB48" t="s">
        <v>77</v>
      </c>
      <c r="BC48" t="s">
        <v>77</v>
      </c>
      <c r="BD48" t="s">
        <v>77</v>
      </c>
      <c r="BE48" t="s">
        <v>77</v>
      </c>
      <c r="BF48" t="s">
        <v>77</v>
      </c>
      <c r="BG48" t="s">
        <v>77</v>
      </c>
      <c r="BH48" t="s">
        <v>77</v>
      </c>
      <c r="BI48" t="s">
        <v>77</v>
      </c>
      <c r="BJ48" t="s">
        <v>77</v>
      </c>
      <c r="BK48" t="s">
        <v>77</v>
      </c>
      <c r="BL48" t="s">
        <v>77</v>
      </c>
      <c r="BN48" t="s">
        <v>77</v>
      </c>
      <c r="BO48" t="s">
        <v>77</v>
      </c>
      <c r="BP48" t="s">
        <v>77</v>
      </c>
      <c r="BQ48" t="s">
        <v>77</v>
      </c>
      <c r="BR48" t="s">
        <v>77</v>
      </c>
      <c r="BS48" t="s">
        <v>77</v>
      </c>
      <c r="BT48" t="s">
        <v>77</v>
      </c>
      <c r="BU48" t="s">
        <v>77</v>
      </c>
      <c r="BV48" t="s">
        <v>77</v>
      </c>
      <c r="BW48" t="s">
        <v>77</v>
      </c>
      <c r="BX48" t="s">
        <v>77</v>
      </c>
      <c r="BY48" t="s">
        <v>77</v>
      </c>
      <c r="BZ48" t="s">
        <v>77</v>
      </c>
      <c r="CA48" t="s">
        <v>88</v>
      </c>
      <c r="CB48" t="s">
        <v>573</v>
      </c>
      <c r="CC48">
        <v>0</v>
      </c>
      <c r="CD48">
        <v>0</v>
      </c>
      <c r="CE48">
        <v>0</v>
      </c>
      <c r="CF48">
        <v>0</v>
      </c>
      <c r="CG48">
        <v>0</v>
      </c>
      <c r="CH48">
        <v>0</v>
      </c>
      <c r="CI48">
        <v>0</v>
      </c>
      <c r="CJ48">
        <v>1</v>
      </c>
      <c r="CK48">
        <v>0</v>
      </c>
      <c r="CL48">
        <v>0</v>
      </c>
      <c r="CM48">
        <v>0</v>
      </c>
      <c r="CN48">
        <v>0</v>
      </c>
      <c r="CO48">
        <v>0</v>
      </c>
      <c r="CP48">
        <v>0</v>
      </c>
      <c r="CQ48" t="s">
        <v>449</v>
      </c>
      <c r="CR48">
        <v>0</v>
      </c>
      <c r="CS48">
        <v>0</v>
      </c>
      <c r="CT48">
        <v>0</v>
      </c>
      <c r="CU48">
        <v>0</v>
      </c>
      <c r="CV48">
        <v>0</v>
      </c>
      <c r="CW48">
        <v>0</v>
      </c>
      <c r="CX48">
        <v>0</v>
      </c>
      <c r="CY48">
        <v>1</v>
      </c>
      <c r="CZ48" s="308" t="s">
        <v>221</v>
      </c>
      <c r="DA48" t="s">
        <v>86</v>
      </c>
      <c r="DB48" t="s">
        <v>100</v>
      </c>
      <c r="DC48" t="s">
        <v>100</v>
      </c>
      <c r="DD48" t="s">
        <v>88</v>
      </c>
      <c r="DE48" t="s">
        <v>221</v>
      </c>
      <c r="DF48" t="s">
        <v>131</v>
      </c>
      <c r="DG48" t="s">
        <v>238</v>
      </c>
      <c r="DH48" t="s">
        <v>131</v>
      </c>
      <c r="DK48" t="s">
        <v>77</v>
      </c>
      <c r="DL48" t="s">
        <v>77</v>
      </c>
      <c r="DM48" t="s">
        <v>77</v>
      </c>
      <c r="DN48" t="s">
        <v>77</v>
      </c>
      <c r="DO48" t="s">
        <v>77</v>
      </c>
      <c r="DP48" t="s">
        <v>77</v>
      </c>
      <c r="DQ48" t="s">
        <v>77</v>
      </c>
      <c r="DR48" t="s">
        <v>77</v>
      </c>
      <c r="DS48" t="s">
        <v>77</v>
      </c>
      <c r="DT48" t="s">
        <v>77</v>
      </c>
      <c r="DU48" t="s">
        <v>77</v>
      </c>
      <c r="DV48" t="s">
        <v>77</v>
      </c>
      <c r="DW48" t="s">
        <v>77</v>
      </c>
      <c r="DX48" t="s">
        <v>77</v>
      </c>
      <c r="DY48" t="s">
        <v>77</v>
      </c>
      <c r="DZ48" t="s">
        <v>77</v>
      </c>
      <c r="EA48" t="s">
        <v>77</v>
      </c>
      <c r="EB48" t="s">
        <v>77</v>
      </c>
      <c r="EC48" t="s">
        <v>77</v>
      </c>
      <c r="ED48" t="s">
        <v>77</v>
      </c>
      <c r="EE48" t="s">
        <v>77</v>
      </c>
      <c r="EF48" t="s">
        <v>77</v>
      </c>
      <c r="EG48" t="s">
        <v>77</v>
      </c>
      <c r="EH48" t="s">
        <v>77</v>
      </c>
      <c r="EI48" t="s">
        <v>77</v>
      </c>
      <c r="EJ48" t="s">
        <v>77</v>
      </c>
      <c r="EK48" t="s">
        <v>77</v>
      </c>
      <c r="EL48" t="s">
        <v>77</v>
      </c>
      <c r="EM48" s="308" t="s">
        <v>221</v>
      </c>
      <c r="EN48" t="s">
        <v>86</v>
      </c>
      <c r="EO48" t="s">
        <v>77</v>
      </c>
      <c r="EP48" t="s">
        <v>77</v>
      </c>
      <c r="EQ48" t="s">
        <v>77</v>
      </c>
      <c r="ER48" t="s">
        <v>77</v>
      </c>
      <c r="ES48" t="s">
        <v>77</v>
      </c>
      <c r="ET48" t="s">
        <v>77</v>
      </c>
      <c r="EU48" t="s">
        <v>77</v>
      </c>
      <c r="EW48" t="s">
        <v>77</v>
      </c>
      <c r="EX48" s="308" t="s">
        <v>221</v>
      </c>
      <c r="EY48" t="s">
        <v>100</v>
      </c>
      <c r="EZ48" t="s">
        <v>77</v>
      </c>
      <c r="FA48" t="s">
        <v>77</v>
      </c>
      <c r="FB48" t="s">
        <v>77</v>
      </c>
      <c r="FC48" t="s">
        <v>77</v>
      </c>
      <c r="FD48" t="s">
        <v>77</v>
      </c>
      <c r="FE48" t="s">
        <v>77</v>
      </c>
      <c r="FF48" t="s">
        <v>77</v>
      </c>
      <c r="FG48" t="s">
        <v>77</v>
      </c>
      <c r="FH48" t="s">
        <v>177</v>
      </c>
      <c r="FI48">
        <v>1</v>
      </c>
      <c r="FJ48">
        <v>0</v>
      </c>
      <c r="FK48">
        <v>0</v>
      </c>
      <c r="FL48">
        <v>0</v>
      </c>
      <c r="FM48">
        <v>0</v>
      </c>
      <c r="FN48">
        <v>0</v>
      </c>
      <c r="FO48">
        <v>0</v>
      </c>
      <c r="FP48">
        <v>0</v>
      </c>
      <c r="FQ48" t="s">
        <v>77</v>
      </c>
      <c r="FR48" t="s">
        <v>99</v>
      </c>
      <c r="FS48" t="s">
        <v>77</v>
      </c>
      <c r="FT48" t="s">
        <v>77</v>
      </c>
      <c r="FU48" t="s">
        <v>77</v>
      </c>
      <c r="FV48" t="s">
        <v>77</v>
      </c>
      <c r="FW48" t="s">
        <v>77</v>
      </c>
      <c r="FX48" t="s">
        <v>77</v>
      </c>
      <c r="FY48" t="s">
        <v>77</v>
      </c>
      <c r="FZ48" t="s">
        <v>77</v>
      </c>
      <c r="GA48" t="s">
        <v>77</v>
      </c>
      <c r="GB48" t="s">
        <v>77</v>
      </c>
      <c r="GC48" t="s">
        <v>77</v>
      </c>
      <c r="GD48" t="s">
        <v>77</v>
      </c>
      <c r="GE48" t="s">
        <v>77</v>
      </c>
      <c r="GF48" t="s">
        <v>77</v>
      </c>
      <c r="GG48" t="s">
        <v>77</v>
      </c>
      <c r="GH48" t="s">
        <v>77</v>
      </c>
      <c r="GI48" t="s">
        <v>77</v>
      </c>
      <c r="GJ48" t="s">
        <v>77</v>
      </c>
      <c r="GK48" t="s">
        <v>77</v>
      </c>
      <c r="GL48" t="s">
        <v>77</v>
      </c>
      <c r="GM48" t="s">
        <v>77</v>
      </c>
      <c r="GN48" t="s">
        <v>77</v>
      </c>
      <c r="GO48" t="s">
        <v>77</v>
      </c>
      <c r="GP48" t="s">
        <v>77</v>
      </c>
      <c r="GQ48" t="s">
        <v>77</v>
      </c>
      <c r="GR48" t="s">
        <v>77</v>
      </c>
      <c r="GS48" t="s">
        <v>77</v>
      </c>
      <c r="GT48" t="s">
        <v>77</v>
      </c>
      <c r="GU48" t="s">
        <v>77</v>
      </c>
      <c r="GV48" t="s">
        <v>77</v>
      </c>
      <c r="GW48" t="s">
        <v>77</v>
      </c>
      <c r="GX48" t="s">
        <v>77</v>
      </c>
      <c r="GY48" t="s">
        <v>77</v>
      </c>
      <c r="GZ48" t="s">
        <v>77</v>
      </c>
      <c r="HA48" t="s">
        <v>77</v>
      </c>
      <c r="HB48" t="s">
        <v>77</v>
      </c>
      <c r="HC48" t="s">
        <v>77</v>
      </c>
      <c r="HD48" t="s">
        <v>77</v>
      </c>
      <c r="HE48" t="s">
        <v>77</v>
      </c>
      <c r="HF48" t="s">
        <v>77</v>
      </c>
      <c r="HG48" t="s">
        <v>77</v>
      </c>
      <c r="HH48" t="s">
        <v>77</v>
      </c>
      <c r="HI48" t="s">
        <v>77</v>
      </c>
      <c r="HJ48" t="s">
        <v>77</v>
      </c>
      <c r="HK48" t="s">
        <v>77</v>
      </c>
      <c r="HL48" t="s">
        <v>77</v>
      </c>
      <c r="HM48" t="s">
        <v>77</v>
      </c>
      <c r="HN48" t="s">
        <v>77</v>
      </c>
      <c r="HO48" t="s">
        <v>77</v>
      </c>
      <c r="HP48" t="s">
        <v>77</v>
      </c>
      <c r="HQ48" t="s">
        <v>77</v>
      </c>
      <c r="HR48" t="s">
        <v>77</v>
      </c>
      <c r="HS48" t="s">
        <v>77</v>
      </c>
      <c r="HT48" t="s">
        <v>77</v>
      </c>
      <c r="HU48" t="s">
        <v>77</v>
      </c>
      <c r="HV48" t="s">
        <v>77</v>
      </c>
      <c r="HW48" t="s">
        <v>77</v>
      </c>
      <c r="HX48" t="s">
        <v>77</v>
      </c>
      <c r="HZ48" t="s">
        <v>221</v>
      </c>
      <c r="IA48" s="376" t="s">
        <v>77</v>
      </c>
      <c r="IB48" t="s">
        <v>77</v>
      </c>
      <c r="IC48" t="s">
        <v>77</v>
      </c>
      <c r="ID48" t="s">
        <v>77</v>
      </c>
      <c r="IE48" t="s">
        <v>77</v>
      </c>
      <c r="IF48" t="s">
        <v>77</v>
      </c>
      <c r="IG48" t="s">
        <v>77</v>
      </c>
      <c r="IH48" t="s">
        <v>77</v>
      </c>
      <c r="II48" t="s">
        <v>77</v>
      </c>
      <c r="IJ48" t="s">
        <v>77</v>
      </c>
      <c r="IK48" t="s">
        <v>77</v>
      </c>
      <c r="IL48" t="s">
        <v>77</v>
      </c>
      <c r="IM48" t="s">
        <v>77</v>
      </c>
      <c r="IN48" t="s">
        <v>77</v>
      </c>
      <c r="IO48" t="s">
        <v>77</v>
      </c>
      <c r="IP48" t="s">
        <v>77</v>
      </c>
      <c r="IQ48" t="s">
        <v>77</v>
      </c>
      <c r="IR48" t="s">
        <v>77</v>
      </c>
      <c r="IS48" t="s">
        <v>77</v>
      </c>
      <c r="IT48" t="s">
        <v>77</v>
      </c>
      <c r="IU48" t="s">
        <v>77</v>
      </c>
      <c r="IV48" t="s">
        <v>77</v>
      </c>
      <c r="IW48" t="s">
        <v>77</v>
      </c>
      <c r="IX48" t="s">
        <v>77</v>
      </c>
      <c r="IY48" t="s">
        <v>77</v>
      </c>
      <c r="IZ48" t="s">
        <v>77</v>
      </c>
      <c r="JA48" t="s">
        <v>77</v>
      </c>
      <c r="JB48" t="s">
        <v>77</v>
      </c>
      <c r="JC48" t="s">
        <v>77</v>
      </c>
      <c r="JD48" t="s">
        <v>77</v>
      </c>
      <c r="JE48" t="s">
        <v>77</v>
      </c>
      <c r="JF48" t="s">
        <v>77</v>
      </c>
      <c r="JG48" t="s">
        <v>77</v>
      </c>
      <c r="JH48" t="s">
        <v>77</v>
      </c>
      <c r="JI48" t="s">
        <v>77</v>
      </c>
      <c r="JJ48" t="s">
        <v>77</v>
      </c>
      <c r="JK48" t="s">
        <v>77</v>
      </c>
      <c r="JL48" t="s">
        <v>77</v>
      </c>
      <c r="JM48" t="s">
        <v>77</v>
      </c>
      <c r="JN48" t="s">
        <v>77</v>
      </c>
      <c r="JO48" t="s">
        <v>77</v>
      </c>
      <c r="JP48" t="s">
        <v>77</v>
      </c>
      <c r="JQ48" t="s">
        <v>77</v>
      </c>
      <c r="JR48" t="s">
        <v>77</v>
      </c>
      <c r="JS48" t="s">
        <v>77</v>
      </c>
      <c r="JT48" t="s">
        <v>77</v>
      </c>
      <c r="JU48" t="s">
        <v>77</v>
      </c>
      <c r="JV48" t="s">
        <v>77</v>
      </c>
      <c r="JW48" t="s">
        <v>77</v>
      </c>
      <c r="JX48" t="s">
        <v>77</v>
      </c>
      <c r="JY48" t="s">
        <v>77</v>
      </c>
      <c r="JZ48" t="s">
        <v>77</v>
      </c>
      <c r="KA48" t="s">
        <v>77</v>
      </c>
      <c r="KB48" t="s">
        <v>77</v>
      </c>
      <c r="KC48" t="s">
        <v>77</v>
      </c>
      <c r="KD48" t="s">
        <v>77</v>
      </c>
      <c r="KE48" t="s">
        <v>77</v>
      </c>
      <c r="KF48" t="s">
        <v>77</v>
      </c>
      <c r="KG48" t="s">
        <v>77</v>
      </c>
      <c r="KH48" t="s">
        <v>77</v>
      </c>
      <c r="KI48" t="s">
        <v>77</v>
      </c>
      <c r="KJ48" t="s">
        <v>77</v>
      </c>
      <c r="KK48" t="s">
        <v>77</v>
      </c>
      <c r="KL48" t="s">
        <v>77</v>
      </c>
      <c r="KM48" t="s">
        <v>77</v>
      </c>
      <c r="KN48" t="s">
        <v>77</v>
      </c>
      <c r="KO48" t="s">
        <v>77</v>
      </c>
      <c r="KP48" t="s">
        <v>77</v>
      </c>
      <c r="KQ48" t="s">
        <v>77</v>
      </c>
      <c r="KR48" t="s">
        <v>77</v>
      </c>
      <c r="KS48" t="s">
        <v>77</v>
      </c>
      <c r="KT48" t="s">
        <v>77</v>
      </c>
      <c r="KU48" t="s">
        <v>77</v>
      </c>
      <c r="KV48" t="s">
        <v>77</v>
      </c>
      <c r="KW48" t="s">
        <v>77</v>
      </c>
      <c r="KX48" t="s">
        <v>77</v>
      </c>
      <c r="KY48" t="s">
        <v>77</v>
      </c>
      <c r="KZ48" t="s">
        <v>77</v>
      </c>
      <c r="LA48" t="s">
        <v>77</v>
      </c>
      <c r="LB48" t="s">
        <v>77</v>
      </c>
      <c r="LC48" t="s">
        <v>77</v>
      </c>
      <c r="LD48" t="s">
        <v>77</v>
      </c>
      <c r="LE48" t="s">
        <v>77</v>
      </c>
      <c r="LF48" t="s">
        <v>77</v>
      </c>
      <c r="LG48" t="s">
        <v>77</v>
      </c>
      <c r="LH48" t="s">
        <v>77</v>
      </c>
      <c r="LI48" t="s">
        <v>77</v>
      </c>
      <c r="LJ48" t="s">
        <v>77</v>
      </c>
      <c r="LK48" t="s">
        <v>77</v>
      </c>
      <c r="LL48" t="s">
        <v>77</v>
      </c>
      <c r="LM48" t="s">
        <v>77</v>
      </c>
      <c r="LN48" t="s">
        <v>77</v>
      </c>
      <c r="LO48" t="s">
        <v>77</v>
      </c>
      <c r="LP48" t="s">
        <v>77</v>
      </c>
      <c r="LQ48" t="s">
        <v>77</v>
      </c>
      <c r="LR48" t="s">
        <v>77</v>
      </c>
      <c r="LS48" t="s">
        <v>77</v>
      </c>
      <c r="LT48" t="s">
        <v>77</v>
      </c>
      <c r="LU48" t="s">
        <v>77</v>
      </c>
      <c r="LV48" t="s">
        <v>77</v>
      </c>
      <c r="LW48" t="s">
        <v>77</v>
      </c>
      <c r="LX48" t="s">
        <v>77</v>
      </c>
      <c r="LY48" t="s">
        <v>77</v>
      </c>
      <c r="LZ48" t="s">
        <v>77</v>
      </c>
      <c r="MA48" t="s">
        <v>77</v>
      </c>
      <c r="MB48" t="s">
        <v>77</v>
      </c>
      <c r="MC48" t="s">
        <v>77</v>
      </c>
      <c r="MD48" t="s">
        <v>77</v>
      </c>
      <c r="ME48" t="s">
        <v>77</v>
      </c>
      <c r="MF48" t="s">
        <v>77</v>
      </c>
      <c r="MG48" t="s">
        <v>77</v>
      </c>
      <c r="MH48" t="s">
        <v>77</v>
      </c>
      <c r="MI48" t="s">
        <v>77</v>
      </c>
      <c r="MJ48" t="s">
        <v>77</v>
      </c>
      <c r="MK48" t="s">
        <v>77</v>
      </c>
      <c r="ML48" t="s">
        <v>77</v>
      </c>
      <c r="MM48" t="s">
        <v>77</v>
      </c>
      <c r="MN48" t="s">
        <v>77</v>
      </c>
      <c r="MO48" t="s">
        <v>77</v>
      </c>
      <c r="MP48" t="s">
        <v>77</v>
      </c>
      <c r="MQ48" t="s">
        <v>77</v>
      </c>
      <c r="MR48" t="s">
        <v>77</v>
      </c>
      <c r="MS48" t="s">
        <v>77</v>
      </c>
      <c r="MT48" t="s">
        <v>77</v>
      </c>
      <c r="MU48" t="s">
        <v>77</v>
      </c>
      <c r="MV48" t="s">
        <v>77</v>
      </c>
      <c r="MW48" t="s">
        <v>77</v>
      </c>
      <c r="MX48" t="s">
        <v>77</v>
      </c>
      <c r="MY48" t="s">
        <v>77</v>
      </c>
      <c r="MZ48" t="s">
        <v>77</v>
      </c>
      <c r="NA48" t="s">
        <v>77</v>
      </c>
      <c r="NB48" t="s">
        <v>77</v>
      </c>
      <c r="NC48" t="s">
        <v>77</v>
      </c>
      <c r="ND48" t="s">
        <v>77</v>
      </c>
      <c r="NE48" t="s">
        <v>77</v>
      </c>
      <c r="NF48" t="s">
        <v>77</v>
      </c>
      <c r="NG48" t="s">
        <v>77</v>
      </c>
      <c r="NH48" t="s">
        <v>77</v>
      </c>
      <c r="NI48" t="s">
        <v>77</v>
      </c>
      <c r="NJ48" t="s">
        <v>77</v>
      </c>
      <c r="NK48" t="s">
        <v>77</v>
      </c>
      <c r="NL48" t="s">
        <v>77</v>
      </c>
      <c r="NM48" t="s">
        <v>77</v>
      </c>
      <c r="NN48" t="s">
        <v>77</v>
      </c>
      <c r="NO48" t="s">
        <v>77</v>
      </c>
      <c r="NP48" t="s">
        <v>77</v>
      </c>
      <c r="NQ48" t="s">
        <v>77</v>
      </c>
      <c r="NR48" t="s">
        <v>77</v>
      </c>
      <c r="NS48" t="s">
        <v>77</v>
      </c>
      <c r="NT48" t="s">
        <v>77</v>
      </c>
      <c r="NU48" t="s">
        <v>77</v>
      </c>
      <c r="NV48" t="s">
        <v>77</v>
      </c>
      <c r="NW48" t="s">
        <v>77</v>
      </c>
      <c r="NX48" t="s">
        <v>77</v>
      </c>
      <c r="NY48" t="s">
        <v>77</v>
      </c>
      <c r="NZ48" t="s">
        <v>77</v>
      </c>
      <c r="OA48" t="s">
        <v>77</v>
      </c>
      <c r="OB48" t="s">
        <v>77</v>
      </c>
      <c r="OC48" t="s">
        <v>77</v>
      </c>
      <c r="OD48" t="s">
        <v>77</v>
      </c>
      <c r="OE48" t="s">
        <v>77</v>
      </c>
      <c r="OF48" t="s">
        <v>77</v>
      </c>
      <c r="OG48" t="s">
        <v>77</v>
      </c>
      <c r="OH48" t="s">
        <v>77</v>
      </c>
      <c r="OI48" t="s">
        <v>77</v>
      </c>
      <c r="OJ48" t="s">
        <v>77</v>
      </c>
      <c r="OK48" t="s">
        <v>77</v>
      </c>
      <c r="OL48" t="s">
        <v>77</v>
      </c>
      <c r="OM48" t="s">
        <v>77</v>
      </c>
      <c r="ON48" t="s">
        <v>77</v>
      </c>
      <c r="OO48" t="s">
        <v>77</v>
      </c>
      <c r="OP48" t="s">
        <v>77</v>
      </c>
      <c r="OQ48" t="s">
        <v>77</v>
      </c>
      <c r="OR48" t="s">
        <v>77</v>
      </c>
      <c r="OS48" t="s">
        <v>77</v>
      </c>
      <c r="OT48" t="s">
        <v>77</v>
      </c>
      <c r="OU48" t="s">
        <v>77</v>
      </c>
      <c r="OV48" t="s">
        <v>77</v>
      </c>
      <c r="OW48" t="s">
        <v>77</v>
      </c>
      <c r="OX48" t="s">
        <v>77</v>
      </c>
      <c r="OY48" t="s">
        <v>77</v>
      </c>
      <c r="OZ48" t="s">
        <v>77</v>
      </c>
      <c r="PA48" t="s">
        <v>77</v>
      </c>
      <c r="PB48" t="s">
        <v>77</v>
      </c>
      <c r="PC48" t="s">
        <v>77</v>
      </c>
      <c r="PD48" t="s">
        <v>77</v>
      </c>
      <c r="PE48" t="s">
        <v>77</v>
      </c>
      <c r="PF48" t="s">
        <v>77</v>
      </c>
      <c r="PG48" t="s">
        <v>77</v>
      </c>
      <c r="PH48" t="s">
        <v>77</v>
      </c>
      <c r="PI48" t="s">
        <v>77</v>
      </c>
      <c r="PJ48" t="s">
        <v>77</v>
      </c>
      <c r="PK48" t="s">
        <v>77</v>
      </c>
      <c r="PL48" t="s">
        <v>77</v>
      </c>
      <c r="PM48" t="s">
        <v>77</v>
      </c>
      <c r="PN48" t="s">
        <v>77</v>
      </c>
      <c r="PO48" t="s">
        <v>77</v>
      </c>
      <c r="PP48" t="s">
        <v>77</v>
      </c>
      <c r="PQ48" t="s">
        <v>77</v>
      </c>
      <c r="PR48" t="s">
        <v>77</v>
      </c>
      <c r="PS48" t="s">
        <v>77</v>
      </c>
      <c r="PT48" t="s">
        <v>77</v>
      </c>
      <c r="PU48" t="s">
        <v>77</v>
      </c>
      <c r="PV48" t="s">
        <v>77</v>
      </c>
      <c r="PW48" t="s">
        <v>77</v>
      </c>
      <c r="PX48" t="s">
        <v>77</v>
      </c>
      <c r="PY48" t="s">
        <v>77</v>
      </c>
      <c r="PZ48" t="s">
        <v>77</v>
      </c>
      <c r="QA48" t="s">
        <v>77</v>
      </c>
      <c r="QB48" t="s">
        <v>77</v>
      </c>
      <c r="QC48" t="s">
        <v>77</v>
      </c>
      <c r="QD48" t="s">
        <v>77</v>
      </c>
      <c r="QE48" t="s">
        <v>77</v>
      </c>
      <c r="QF48" t="s">
        <v>77</v>
      </c>
      <c r="QG48" t="s">
        <v>77</v>
      </c>
      <c r="QH48">
        <v>0</v>
      </c>
      <c r="QI48">
        <v>0</v>
      </c>
      <c r="QJ48">
        <v>0</v>
      </c>
      <c r="QK48">
        <v>0</v>
      </c>
      <c r="QL48">
        <v>0</v>
      </c>
      <c r="QM48" t="s">
        <v>920</v>
      </c>
      <c r="QN48" t="s">
        <v>77</v>
      </c>
      <c r="QO48">
        <v>237463737</v>
      </c>
      <c r="QQ48">
        <v>44530.799340277779</v>
      </c>
      <c r="QR48" t="s">
        <v>77</v>
      </c>
      <c r="QS48" t="s">
        <v>77</v>
      </c>
      <c r="QT48" t="s">
        <v>101</v>
      </c>
      <c r="QU48" t="s">
        <v>102</v>
      </c>
      <c r="QV48" t="s">
        <v>77</v>
      </c>
      <c r="QW48">
        <v>50</v>
      </c>
      <c r="QX48" s="375" t="str">
        <f t="shared" si="8"/>
        <v/>
      </c>
      <c r="QY48" s="375" t="str">
        <f t="shared" si="1"/>
        <v/>
      </c>
      <c r="QZ48" s="375" t="str">
        <f t="shared" si="2"/>
        <v/>
      </c>
      <c r="RA48" s="375" t="str">
        <f t="shared" si="3"/>
        <v/>
      </c>
      <c r="RB48" s="375" t="str">
        <f t="shared" si="4"/>
        <v/>
      </c>
      <c r="RC48" s="375" t="str">
        <f t="shared" si="5"/>
        <v/>
      </c>
      <c r="RD48" s="375" t="str">
        <f t="shared" si="6"/>
        <v/>
      </c>
      <c r="RE48" s="313" t="str">
        <f t="shared" si="7"/>
        <v/>
      </c>
      <c r="RF48" t="s">
        <v>221</v>
      </c>
    </row>
    <row r="49" spans="1:474">
      <c r="A49" t="s">
        <v>921</v>
      </c>
      <c r="B49" s="272">
        <v>44527</v>
      </c>
      <c r="C49" t="s">
        <v>219</v>
      </c>
      <c r="D49" t="s">
        <v>237</v>
      </c>
      <c r="E49" t="s">
        <v>221</v>
      </c>
      <c r="F49" t="s">
        <v>238</v>
      </c>
      <c r="G49" t="s">
        <v>238</v>
      </c>
      <c r="H49" t="s">
        <v>239</v>
      </c>
      <c r="I49" t="s">
        <v>239</v>
      </c>
      <c r="J49" t="s">
        <v>240</v>
      </c>
      <c r="K49" t="s">
        <v>77</v>
      </c>
      <c r="L49" t="s">
        <v>241</v>
      </c>
      <c r="M49" t="s">
        <v>241</v>
      </c>
      <c r="N49" t="s">
        <v>241</v>
      </c>
      <c r="O49" t="s">
        <v>86</v>
      </c>
      <c r="P49" t="s">
        <v>120</v>
      </c>
      <c r="Q49" t="s">
        <v>89</v>
      </c>
      <c r="R49" t="s">
        <v>121</v>
      </c>
      <c r="S49" s="239" t="s">
        <v>77</v>
      </c>
      <c r="T49" s="239" t="s">
        <v>77</v>
      </c>
      <c r="U49" s="239" t="s">
        <v>77</v>
      </c>
      <c r="V49" s="239" t="s">
        <v>77</v>
      </c>
      <c r="W49" s="239" t="s">
        <v>77</v>
      </c>
      <c r="X49" s="239" t="s">
        <v>77</v>
      </c>
      <c r="Y49" t="s">
        <v>77</v>
      </c>
      <c r="Z49" t="s">
        <v>77</v>
      </c>
      <c r="AA49">
        <v>25</v>
      </c>
      <c r="AB49">
        <v>25</v>
      </c>
      <c r="AC49">
        <v>15</v>
      </c>
      <c r="AD49">
        <v>100</v>
      </c>
      <c r="AE49">
        <v>100</v>
      </c>
      <c r="AF49" t="s">
        <v>77</v>
      </c>
      <c r="AG49" t="s">
        <v>77</v>
      </c>
      <c r="AH49" t="s">
        <v>77</v>
      </c>
      <c r="AI49" t="s">
        <v>77</v>
      </c>
      <c r="AJ49" t="s">
        <v>77</v>
      </c>
      <c r="AK49" t="s">
        <v>123</v>
      </c>
      <c r="AL49">
        <v>1</v>
      </c>
      <c r="AM49">
        <v>0</v>
      </c>
      <c r="AN49">
        <v>0</v>
      </c>
      <c r="AO49">
        <v>0</v>
      </c>
      <c r="AP49">
        <v>0</v>
      </c>
      <c r="AQ49">
        <v>0</v>
      </c>
      <c r="AR49">
        <v>0</v>
      </c>
      <c r="AS49">
        <v>0</v>
      </c>
      <c r="AT49">
        <v>0</v>
      </c>
      <c r="AU49">
        <v>0</v>
      </c>
      <c r="AV49" t="s">
        <v>130</v>
      </c>
      <c r="AW49" t="s">
        <v>125</v>
      </c>
      <c r="AX49" t="s">
        <v>77</v>
      </c>
      <c r="AY49" t="s">
        <v>77</v>
      </c>
      <c r="AZ49" t="s">
        <v>77</v>
      </c>
      <c r="BA49" t="s">
        <v>77</v>
      </c>
      <c r="BB49" t="s">
        <v>77</v>
      </c>
      <c r="BC49" t="s">
        <v>77</v>
      </c>
      <c r="BD49" t="s">
        <v>77</v>
      </c>
      <c r="BE49" t="s">
        <v>77</v>
      </c>
      <c r="BF49" t="s">
        <v>77</v>
      </c>
      <c r="BG49" t="s">
        <v>88</v>
      </c>
      <c r="BH49" t="s">
        <v>88</v>
      </c>
      <c r="BI49" t="s">
        <v>88</v>
      </c>
      <c r="BJ49" t="s">
        <v>88</v>
      </c>
      <c r="BK49" t="s">
        <v>88</v>
      </c>
      <c r="BL49" t="s">
        <v>77</v>
      </c>
      <c r="BN49" t="s">
        <v>77</v>
      </c>
      <c r="BO49" t="s">
        <v>77</v>
      </c>
      <c r="BP49" t="s">
        <v>77</v>
      </c>
      <c r="BQ49" t="s">
        <v>77</v>
      </c>
      <c r="BR49" t="s">
        <v>77</v>
      </c>
      <c r="BS49" t="s">
        <v>77</v>
      </c>
      <c r="BT49" t="s">
        <v>77</v>
      </c>
      <c r="BU49" t="s">
        <v>77</v>
      </c>
      <c r="BV49" t="s">
        <v>77</v>
      </c>
      <c r="BW49" t="s">
        <v>77</v>
      </c>
      <c r="BX49" t="s">
        <v>77</v>
      </c>
      <c r="BY49" t="s">
        <v>77</v>
      </c>
      <c r="BZ49" t="s">
        <v>77</v>
      </c>
      <c r="CA49" t="s">
        <v>77</v>
      </c>
      <c r="CB49" t="s">
        <v>77</v>
      </c>
      <c r="CC49" t="s">
        <v>77</v>
      </c>
      <c r="CD49" t="s">
        <v>77</v>
      </c>
      <c r="CE49" t="s">
        <v>77</v>
      </c>
      <c r="CF49" t="s">
        <v>77</v>
      </c>
      <c r="CG49" t="s">
        <v>77</v>
      </c>
      <c r="CH49" t="s">
        <v>77</v>
      </c>
      <c r="CI49" t="s">
        <v>77</v>
      </c>
      <c r="CJ49" t="s">
        <v>77</v>
      </c>
      <c r="CK49" t="s">
        <v>77</v>
      </c>
      <c r="CL49" t="s">
        <v>77</v>
      </c>
      <c r="CM49" t="s">
        <v>77</v>
      </c>
      <c r="CN49" t="s">
        <v>77</v>
      </c>
      <c r="CO49" t="s">
        <v>77</v>
      </c>
      <c r="CP49" t="s">
        <v>77</v>
      </c>
      <c r="CQ49" t="s">
        <v>77</v>
      </c>
      <c r="CR49" t="s">
        <v>77</v>
      </c>
      <c r="CS49" t="s">
        <v>77</v>
      </c>
      <c r="CT49" t="s">
        <v>77</v>
      </c>
      <c r="CU49" t="s">
        <v>77</v>
      </c>
      <c r="CV49" t="s">
        <v>77</v>
      </c>
      <c r="CW49" t="s">
        <v>77</v>
      </c>
      <c r="CX49" t="s">
        <v>77</v>
      </c>
      <c r="CY49" t="s">
        <v>77</v>
      </c>
      <c r="CZ49" s="308" t="s">
        <v>221</v>
      </c>
      <c r="DA49" t="s">
        <v>86</v>
      </c>
      <c r="DB49" t="s">
        <v>77</v>
      </c>
      <c r="DC49" t="s">
        <v>77</v>
      </c>
      <c r="DD49" t="s">
        <v>77</v>
      </c>
      <c r="DE49" t="s">
        <v>77</v>
      </c>
      <c r="DF49" t="s">
        <v>77</v>
      </c>
      <c r="DG49" t="s">
        <v>77</v>
      </c>
      <c r="DH49" t="s">
        <v>77</v>
      </c>
      <c r="DK49" t="s">
        <v>100</v>
      </c>
      <c r="DL49" t="s">
        <v>77</v>
      </c>
      <c r="DM49" t="s">
        <v>77</v>
      </c>
      <c r="DN49" t="s">
        <v>77</v>
      </c>
      <c r="DO49" t="s">
        <v>77</v>
      </c>
      <c r="DP49" t="s">
        <v>77</v>
      </c>
      <c r="DQ49" t="s">
        <v>77</v>
      </c>
      <c r="DR49" t="s">
        <v>77</v>
      </c>
      <c r="DS49" t="s">
        <v>77</v>
      </c>
      <c r="DT49" t="s">
        <v>77</v>
      </c>
      <c r="DU49" t="s">
        <v>77</v>
      </c>
      <c r="DV49" t="s">
        <v>77</v>
      </c>
      <c r="DW49" t="s">
        <v>77</v>
      </c>
      <c r="DX49" t="s">
        <v>77</v>
      </c>
      <c r="DY49" t="s">
        <v>77</v>
      </c>
      <c r="DZ49" t="s">
        <v>77</v>
      </c>
      <c r="EA49" t="s">
        <v>77</v>
      </c>
      <c r="EB49" t="s">
        <v>77</v>
      </c>
      <c r="EC49" t="s">
        <v>77</v>
      </c>
      <c r="ED49" t="s">
        <v>77</v>
      </c>
      <c r="EE49" t="s">
        <v>77</v>
      </c>
      <c r="EF49" t="s">
        <v>77</v>
      </c>
      <c r="EG49" t="s">
        <v>77</v>
      </c>
      <c r="EH49" t="s">
        <v>77</v>
      </c>
      <c r="EI49" t="s">
        <v>77</v>
      </c>
      <c r="EJ49" t="s">
        <v>77</v>
      </c>
      <c r="EK49" t="s">
        <v>77</v>
      </c>
      <c r="EL49" t="s">
        <v>77</v>
      </c>
      <c r="EM49" s="308" t="s">
        <v>221</v>
      </c>
      <c r="EN49" t="s">
        <v>86</v>
      </c>
      <c r="EO49" t="s">
        <v>100</v>
      </c>
      <c r="EP49" t="s">
        <v>100</v>
      </c>
      <c r="EQ49" t="s">
        <v>88</v>
      </c>
      <c r="ER49" t="s">
        <v>221</v>
      </c>
      <c r="ES49" t="s">
        <v>131</v>
      </c>
      <c r="ET49" t="s">
        <v>238</v>
      </c>
      <c r="EU49" t="s">
        <v>131</v>
      </c>
      <c r="EW49" t="s">
        <v>77</v>
      </c>
      <c r="EX49" s="308" t="s">
        <v>221</v>
      </c>
      <c r="EY49" t="s">
        <v>88</v>
      </c>
      <c r="EZ49" t="s">
        <v>159</v>
      </c>
      <c r="FA49">
        <v>0</v>
      </c>
      <c r="FB49">
        <v>0</v>
      </c>
      <c r="FC49">
        <v>0</v>
      </c>
      <c r="FD49">
        <v>0</v>
      </c>
      <c r="FE49">
        <v>0</v>
      </c>
      <c r="FF49">
        <v>1</v>
      </c>
      <c r="FG49" t="s">
        <v>922</v>
      </c>
      <c r="FH49" t="s">
        <v>227</v>
      </c>
      <c r="FI49">
        <v>0</v>
      </c>
      <c r="FJ49">
        <v>1</v>
      </c>
      <c r="FK49">
        <v>1</v>
      </c>
      <c r="FL49">
        <v>0</v>
      </c>
      <c r="FM49">
        <v>0</v>
      </c>
      <c r="FN49">
        <v>0</v>
      </c>
      <c r="FO49">
        <v>0</v>
      </c>
      <c r="FP49">
        <v>0</v>
      </c>
      <c r="FQ49" t="s">
        <v>77</v>
      </c>
      <c r="FR49" t="s">
        <v>88</v>
      </c>
      <c r="FS49" t="s">
        <v>77</v>
      </c>
      <c r="FT49" t="s">
        <v>129</v>
      </c>
      <c r="FU49">
        <v>0</v>
      </c>
      <c r="FV49">
        <v>1</v>
      </c>
      <c r="FW49">
        <v>0</v>
      </c>
      <c r="FX49">
        <v>0</v>
      </c>
      <c r="FY49" t="s">
        <v>77</v>
      </c>
      <c r="FZ49" t="s">
        <v>77</v>
      </c>
      <c r="GA49" t="s">
        <v>77</v>
      </c>
      <c r="GB49" t="s">
        <v>77</v>
      </c>
      <c r="GC49" t="s">
        <v>77</v>
      </c>
      <c r="GD49" t="s">
        <v>77</v>
      </c>
      <c r="GE49" t="s">
        <v>77</v>
      </c>
      <c r="GF49" t="s">
        <v>77</v>
      </c>
      <c r="GG49" t="s">
        <v>77</v>
      </c>
      <c r="GH49" t="s">
        <v>77</v>
      </c>
      <c r="GI49" t="s">
        <v>77</v>
      </c>
      <c r="GJ49" t="s">
        <v>77</v>
      </c>
      <c r="GK49" t="s">
        <v>77</v>
      </c>
      <c r="GL49" t="s">
        <v>77</v>
      </c>
      <c r="GM49" t="s">
        <v>77</v>
      </c>
      <c r="GN49" t="s">
        <v>77</v>
      </c>
      <c r="GO49" t="s">
        <v>77</v>
      </c>
      <c r="GP49" t="s">
        <v>77</v>
      </c>
      <c r="GQ49" t="s">
        <v>77</v>
      </c>
      <c r="GR49" t="s">
        <v>77</v>
      </c>
      <c r="GS49" t="s">
        <v>77</v>
      </c>
      <c r="GT49" t="s">
        <v>77</v>
      </c>
      <c r="GU49" t="s">
        <v>77</v>
      </c>
      <c r="GV49" t="s">
        <v>77</v>
      </c>
      <c r="GW49" t="s">
        <v>77</v>
      </c>
      <c r="GX49" t="s">
        <v>77</v>
      </c>
      <c r="GY49" t="s">
        <v>77</v>
      </c>
      <c r="GZ49" t="s">
        <v>77</v>
      </c>
      <c r="HA49" t="s">
        <v>77</v>
      </c>
      <c r="HB49" t="s">
        <v>77</v>
      </c>
      <c r="HC49" t="s">
        <v>77</v>
      </c>
      <c r="HD49" t="s">
        <v>77</v>
      </c>
      <c r="HE49" t="s">
        <v>77</v>
      </c>
      <c r="HF49" t="s">
        <v>77</v>
      </c>
      <c r="HG49" t="s">
        <v>77</v>
      </c>
      <c r="HH49" t="s">
        <v>77</v>
      </c>
      <c r="HI49" t="s">
        <v>77</v>
      </c>
      <c r="HJ49" t="s">
        <v>77</v>
      </c>
      <c r="HK49" t="s">
        <v>77</v>
      </c>
      <c r="HL49" t="s">
        <v>77</v>
      </c>
      <c r="HM49" t="s">
        <v>77</v>
      </c>
      <c r="HN49" t="s">
        <v>77</v>
      </c>
      <c r="HO49" t="s">
        <v>77</v>
      </c>
      <c r="HP49" t="s">
        <v>77</v>
      </c>
      <c r="HQ49" t="s">
        <v>77</v>
      </c>
      <c r="HR49" t="s">
        <v>77</v>
      </c>
      <c r="HS49" t="s">
        <v>77</v>
      </c>
      <c r="HT49" t="s">
        <v>77</v>
      </c>
      <c r="HU49" t="s">
        <v>77</v>
      </c>
      <c r="HV49" t="s">
        <v>77</v>
      </c>
      <c r="HW49" t="s">
        <v>77</v>
      </c>
      <c r="HX49" t="s">
        <v>77</v>
      </c>
      <c r="HZ49" t="s">
        <v>221</v>
      </c>
      <c r="IA49" s="376" t="s">
        <v>77</v>
      </c>
      <c r="IB49" t="s">
        <v>77</v>
      </c>
      <c r="IC49" t="s">
        <v>77</v>
      </c>
      <c r="ID49" t="s">
        <v>77</v>
      </c>
      <c r="IE49" t="s">
        <v>77</v>
      </c>
      <c r="IF49" t="s">
        <v>77</v>
      </c>
      <c r="IG49" t="s">
        <v>77</v>
      </c>
      <c r="IH49" t="s">
        <v>77</v>
      </c>
      <c r="II49" t="s">
        <v>77</v>
      </c>
      <c r="IJ49" t="s">
        <v>77</v>
      </c>
      <c r="IK49" t="s">
        <v>77</v>
      </c>
      <c r="IL49" t="s">
        <v>77</v>
      </c>
      <c r="IM49" t="s">
        <v>77</v>
      </c>
      <c r="IN49" t="s">
        <v>77</v>
      </c>
      <c r="IO49" t="s">
        <v>77</v>
      </c>
      <c r="IP49" t="s">
        <v>77</v>
      </c>
      <c r="IQ49" t="s">
        <v>77</v>
      </c>
      <c r="IR49" t="s">
        <v>77</v>
      </c>
      <c r="IS49" t="s">
        <v>77</v>
      </c>
      <c r="IT49" t="s">
        <v>77</v>
      </c>
      <c r="IU49" t="s">
        <v>77</v>
      </c>
      <c r="IV49" t="s">
        <v>77</v>
      </c>
      <c r="IW49" t="s">
        <v>77</v>
      </c>
      <c r="IX49" t="s">
        <v>77</v>
      </c>
      <c r="IY49" t="s">
        <v>77</v>
      </c>
      <c r="IZ49" t="s">
        <v>77</v>
      </c>
      <c r="JA49" t="s">
        <v>77</v>
      </c>
      <c r="JB49" t="s">
        <v>77</v>
      </c>
      <c r="JC49" t="s">
        <v>77</v>
      </c>
      <c r="JD49" t="s">
        <v>77</v>
      </c>
      <c r="JE49" t="s">
        <v>77</v>
      </c>
      <c r="JF49" t="s">
        <v>77</v>
      </c>
      <c r="JG49" t="s">
        <v>77</v>
      </c>
      <c r="JH49" t="s">
        <v>77</v>
      </c>
      <c r="JI49" t="s">
        <v>77</v>
      </c>
      <c r="JJ49" t="s">
        <v>77</v>
      </c>
      <c r="JK49" t="s">
        <v>77</v>
      </c>
      <c r="JL49" t="s">
        <v>77</v>
      </c>
      <c r="JM49" t="s">
        <v>77</v>
      </c>
      <c r="JN49" t="s">
        <v>77</v>
      </c>
      <c r="JO49" t="s">
        <v>77</v>
      </c>
      <c r="JP49" t="s">
        <v>77</v>
      </c>
      <c r="JQ49" t="s">
        <v>77</v>
      </c>
      <c r="JR49" t="s">
        <v>77</v>
      </c>
      <c r="JS49" t="s">
        <v>77</v>
      </c>
      <c r="JT49" t="s">
        <v>77</v>
      </c>
      <c r="JU49" t="s">
        <v>77</v>
      </c>
      <c r="JV49" t="s">
        <v>77</v>
      </c>
      <c r="JW49" t="s">
        <v>77</v>
      </c>
      <c r="JX49" t="s">
        <v>77</v>
      </c>
      <c r="JY49" t="s">
        <v>77</v>
      </c>
      <c r="JZ49" t="s">
        <v>77</v>
      </c>
      <c r="KA49" t="s">
        <v>77</v>
      </c>
      <c r="KB49" t="s">
        <v>77</v>
      </c>
      <c r="KC49" t="s">
        <v>77</v>
      </c>
      <c r="KD49" t="s">
        <v>77</v>
      </c>
      <c r="KE49" t="s">
        <v>77</v>
      </c>
      <c r="KF49" t="s">
        <v>77</v>
      </c>
      <c r="KG49" t="s">
        <v>77</v>
      </c>
      <c r="KH49" t="s">
        <v>77</v>
      </c>
      <c r="KI49" t="s">
        <v>77</v>
      </c>
      <c r="KJ49" t="s">
        <v>77</v>
      </c>
      <c r="KK49" t="s">
        <v>77</v>
      </c>
      <c r="KL49" t="s">
        <v>77</v>
      </c>
      <c r="KM49" t="s">
        <v>77</v>
      </c>
      <c r="KN49" t="s">
        <v>77</v>
      </c>
      <c r="KO49" t="s">
        <v>77</v>
      </c>
      <c r="KP49" t="s">
        <v>77</v>
      </c>
      <c r="KQ49" t="s">
        <v>77</v>
      </c>
      <c r="KR49" t="s">
        <v>77</v>
      </c>
      <c r="KS49" t="s">
        <v>77</v>
      </c>
      <c r="KT49" t="s">
        <v>77</v>
      </c>
      <c r="KU49" t="s">
        <v>77</v>
      </c>
      <c r="KV49" t="s">
        <v>77</v>
      </c>
      <c r="KW49" t="s">
        <v>77</v>
      </c>
      <c r="KX49" t="s">
        <v>77</v>
      </c>
      <c r="KY49" t="s">
        <v>77</v>
      </c>
      <c r="KZ49" t="s">
        <v>77</v>
      </c>
      <c r="LA49" t="s">
        <v>77</v>
      </c>
      <c r="LB49" t="s">
        <v>77</v>
      </c>
      <c r="LC49" t="s">
        <v>77</v>
      </c>
      <c r="LD49" t="s">
        <v>77</v>
      </c>
      <c r="LE49" t="s">
        <v>77</v>
      </c>
      <c r="LF49" t="s">
        <v>77</v>
      </c>
      <c r="LG49" t="s">
        <v>77</v>
      </c>
      <c r="LH49" t="s">
        <v>77</v>
      </c>
      <c r="LI49" t="s">
        <v>77</v>
      </c>
      <c r="LJ49" t="s">
        <v>77</v>
      </c>
      <c r="LK49" t="s">
        <v>77</v>
      </c>
      <c r="LL49" t="s">
        <v>77</v>
      </c>
      <c r="LM49" t="s">
        <v>77</v>
      </c>
      <c r="LN49" t="s">
        <v>77</v>
      </c>
      <c r="LO49" t="s">
        <v>77</v>
      </c>
      <c r="LP49" t="s">
        <v>77</v>
      </c>
      <c r="LQ49" t="s">
        <v>77</v>
      </c>
      <c r="LR49" t="s">
        <v>77</v>
      </c>
      <c r="LS49" t="s">
        <v>77</v>
      </c>
      <c r="LT49" t="s">
        <v>77</v>
      </c>
      <c r="LU49" t="s">
        <v>77</v>
      </c>
      <c r="LV49" t="s">
        <v>77</v>
      </c>
      <c r="LW49" t="s">
        <v>77</v>
      </c>
      <c r="LX49" t="s">
        <v>77</v>
      </c>
      <c r="LY49" t="s">
        <v>77</v>
      </c>
      <c r="LZ49" t="s">
        <v>77</v>
      </c>
      <c r="MA49" t="s">
        <v>77</v>
      </c>
      <c r="MB49" t="s">
        <v>77</v>
      </c>
      <c r="MC49" t="s">
        <v>77</v>
      </c>
      <c r="MD49" t="s">
        <v>77</v>
      </c>
      <c r="ME49" t="s">
        <v>77</v>
      </c>
      <c r="MF49" t="s">
        <v>77</v>
      </c>
      <c r="MG49" t="s">
        <v>77</v>
      </c>
      <c r="MH49" t="s">
        <v>77</v>
      </c>
      <c r="MI49" t="s">
        <v>77</v>
      </c>
      <c r="MJ49" t="s">
        <v>77</v>
      </c>
      <c r="MK49" t="s">
        <v>77</v>
      </c>
      <c r="ML49" t="s">
        <v>77</v>
      </c>
      <c r="MM49" t="s">
        <v>77</v>
      </c>
      <c r="MN49" t="s">
        <v>77</v>
      </c>
      <c r="MO49" t="s">
        <v>77</v>
      </c>
      <c r="MP49" t="s">
        <v>77</v>
      </c>
      <c r="MQ49" t="s">
        <v>77</v>
      </c>
      <c r="MR49" t="s">
        <v>77</v>
      </c>
      <c r="MS49" t="s">
        <v>77</v>
      </c>
      <c r="MT49" t="s">
        <v>77</v>
      </c>
      <c r="MU49" t="s">
        <v>77</v>
      </c>
      <c r="MV49" t="s">
        <v>77</v>
      </c>
      <c r="MW49" t="s">
        <v>77</v>
      </c>
      <c r="MX49" t="s">
        <v>77</v>
      </c>
      <c r="MY49" t="s">
        <v>77</v>
      </c>
      <c r="MZ49" t="s">
        <v>77</v>
      </c>
      <c r="NA49" t="s">
        <v>77</v>
      </c>
      <c r="NB49" t="s">
        <v>77</v>
      </c>
      <c r="NC49" t="s">
        <v>77</v>
      </c>
      <c r="ND49" t="s">
        <v>77</v>
      </c>
      <c r="NE49" t="s">
        <v>77</v>
      </c>
      <c r="NF49" t="s">
        <v>77</v>
      </c>
      <c r="NG49" t="s">
        <v>77</v>
      </c>
      <c r="NH49" t="s">
        <v>77</v>
      </c>
      <c r="NI49" t="s">
        <v>77</v>
      </c>
      <c r="NJ49" t="s">
        <v>77</v>
      </c>
      <c r="NK49" t="s">
        <v>77</v>
      </c>
      <c r="NL49" t="s">
        <v>77</v>
      </c>
      <c r="NM49" t="s">
        <v>77</v>
      </c>
      <c r="NN49" t="s">
        <v>77</v>
      </c>
      <c r="NO49" t="s">
        <v>77</v>
      </c>
      <c r="NP49" t="s">
        <v>77</v>
      </c>
      <c r="NQ49" t="s">
        <v>77</v>
      </c>
      <c r="NR49" t="s">
        <v>77</v>
      </c>
      <c r="NS49" t="s">
        <v>77</v>
      </c>
      <c r="NT49" t="s">
        <v>77</v>
      </c>
      <c r="NU49" t="s">
        <v>77</v>
      </c>
      <c r="NV49" t="s">
        <v>77</v>
      </c>
      <c r="NW49" t="s">
        <v>77</v>
      </c>
      <c r="NX49" t="s">
        <v>77</v>
      </c>
      <c r="NY49" t="s">
        <v>77</v>
      </c>
      <c r="NZ49" t="s">
        <v>77</v>
      </c>
      <c r="OA49" t="s">
        <v>77</v>
      </c>
      <c r="OB49" t="s">
        <v>77</v>
      </c>
      <c r="OC49" t="s">
        <v>77</v>
      </c>
      <c r="OD49" t="s">
        <v>77</v>
      </c>
      <c r="OE49" t="s">
        <v>77</v>
      </c>
      <c r="OF49" t="s">
        <v>77</v>
      </c>
      <c r="OG49" t="s">
        <v>77</v>
      </c>
      <c r="OH49" t="s">
        <v>77</v>
      </c>
      <c r="OI49" t="s">
        <v>77</v>
      </c>
      <c r="OJ49" t="s">
        <v>77</v>
      </c>
      <c r="OK49" t="s">
        <v>77</v>
      </c>
      <c r="OL49" t="s">
        <v>77</v>
      </c>
      <c r="OM49" t="s">
        <v>77</v>
      </c>
      <c r="ON49" t="s">
        <v>77</v>
      </c>
      <c r="OO49" t="s">
        <v>77</v>
      </c>
      <c r="OP49" t="s">
        <v>77</v>
      </c>
      <c r="OQ49" t="s">
        <v>77</v>
      </c>
      <c r="OR49" t="s">
        <v>77</v>
      </c>
      <c r="OS49" t="s">
        <v>77</v>
      </c>
      <c r="OT49" t="s">
        <v>77</v>
      </c>
      <c r="OU49" t="s">
        <v>77</v>
      </c>
      <c r="OV49" t="s">
        <v>77</v>
      </c>
      <c r="OW49" t="s">
        <v>77</v>
      </c>
      <c r="OX49" t="s">
        <v>77</v>
      </c>
      <c r="OY49" t="s">
        <v>77</v>
      </c>
      <c r="OZ49" t="s">
        <v>77</v>
      </c>
      <c r="PA49" t="s">
        <v>77</v>
      </c>
      <c r="PB49" t="s">
        <v>77</v>
      </c>
      <c r="PC49" t="s">
        <v>77</v>
      </c>
      <c r="PD49" t="s">
        <v>77</v>
      </c>
      <c r="PE49" t="s">
        <v>77</v>
      </c>
      <c r="PF49" t="s">
        <v>77</v>
      </c>
      <c r="PG49" t="s">
        <v>77</v>
      </c>
      <c r="PH49" t="s">
        <v>77</v>
      </c>
      <c r="PI49" t="s">
        <v>77</v>
      </c>
      <c r="PJ49" t="s">
        <v>77</v>
      </c>
      <c r="PK49" t="s">
        <v>77</v>
      </c>
      <c r="PL49" t="s">
        <v>77</v>
      </c>
      <c r="PM49" t="s">
        <v>77</v>
      </c>
      <c r="PN49" t="s">
        <v>77</v>
      </c>
      <c r="PO49" t="s">
        <v>77</v>
      </c>
      <c r="PP49" t="s">
        <v>77</v>
      </c>
      <c r="PQ49" t="s">
        <v>77</v>
      </c>
      <c r="PR49" t="s">
        <v>77</v>
      </c>
      <c r="PS49" t="s">
        <v>77</v>
      </c>
      <c r="PT49" t="s">
        <v>77</v>
      </c>
      <c r="PU49" t="s">
        <v>77</v>
      </c>
      <c r="PV49" t="s">
        <v>77</v>
      </c>
      <c r="PW49" t="s">
        <v>77</v>
      </c>
      <c r="PX49" t="s">
        <v>77</v>
      </c>
      <c r="PY49" t="s">
        <v>77</v>
      </c>
      <c r="PZ49" t="s">
        <v>77</v>
      </c>
      <c r="QA49" t="s">
        <v>77</v>
      </c>
      <c r="QB49" t="s">
        <v>77</v>
      </c>
      <c r="QC49" t="s">
        <v>77</v>
      </c>
      <c r="QD49" t="s">
        <v>77</v>
      </c>
      <c r="QE49" t="s">
        <v>77</v>
      </c>
      <c r="QF49" t="s">
        <v>77</v>
      </c>
      <c r="QG49" t="s">
        <v>77</v>
      </c>
      <c r="QH49">
        <v>0</v>
      </c>
      <c r="QI49">
        <v>0</v>
      </c>
      <c r="QJ49">
        <v>0</v>
      </c>
      <c r="QK49">
        <v>0</v>
      </c>
      <c r="QL49">
        <v>0</v>
      </c>
      <c r="QM49" t="s">
        <v>923</v>
      </c>
      <c r="QN49" t="s">
        <v>77</v>
      </c>
      <c r="QO49">
        <v>237463741</v>
      </c>
      <c r="QQ49">
        <v>44530.799351851849</v>
      </c>
      <c r="QR49" t="s">
        <v>77</v>
      </c>
      <c r="QS49" t="s">
        <v>77</v>
      </c>
      <c r="QT49" t="s">
        <v>101</v>
      </c>
      <c r="QU49" t="s">
        <v>102</v>
      </c>
      <c r="QV49" t="s">
        <v>77</v>
      </c>
      <c r="QW49">
        <v>51</v>
      </c>
      <c r="QX49" s="375" t="str">
        <f t="shared" si="8"/>
        <v/>
      </c>
      <c r="QY49" s="375" t="str">
        <f t="shared" si="1"/>
        <v/>
      </c>
      <c r="QZ49" s="375" t="str">
        <f t="shared" si="2"/>
        <v/>
      </c>
      <c r="RA49" s="375" t="str">
        <f t="shared" si="3"/>
        <v/>
      </c>
      <c r="RB49" s="375" t="str">
        <f t="shared" si="4"/>
        <v/>
      </c>
      <c r="RC49" s="375" t="str">
        <f t="shared" si="5"/>
        <v/>
      </c>
      <c r="RD49" s="375" t="str">
        <f t="shared" si="6"/>
        <v/>
      </c>
      <c r="RE49" s="313" t="str">
        <f t="shared" si="7"/>
        <v/>
      </c>
      <c r="RF49" t="s">
        <v>221</v>
      </c>
    </row>
    <row r="50" spans="1:474">
      <c r="A50" t="s">
        <v>924</v>
      </c>
      <c r="B50" s="272">
        <v>44527</v>
      </c>
      <c r="C50" t="s">
        <v>219</v>
      </c>
      <c r="D50" t="s">
        <v>237</v>
      </c>
      <c r="E50" t="s">
        <v>221</v>
      </c>
      <c r="F50" t="s">
        <v>238</v>
      </c>
      <c r="G50" t="s">
        <v>238</v>
      </c>
      <c r="H50" t="s">
        <v>239</v>
      </c>
      <c r="I50" t="s">
        <v>239</v>
      </c>
      <c r="J50" t="s">
        <v>240</v>
      </c>
      <c r="K50" t="s">
        <v>77</v>
      </c>
      <c r="L50" t="s">
        <v>241</v>
      </c>
      <c r="M50" t="s">
        <v>241</v>
      </c>
      <c r="N50" t="s">
        <v>241</v>
      </c>
      <c r="O50" t="s">
        <v>86</v>
      </c>
      <c r="P50" t="s">
        <v>87</v>
      </c>
      <c r="Q50" t="s">
        <v>110</v>
      </c>
      <c r="R50" t="s">
        <v>77</v>
      </c>
      <c r="S50" s="239" t="s">
        <v>77</v>
      </c>
      <c r="T50" s="239" t="s">
        <v>77</v>
      </c>
      <c r="U50" s="239" t="s">
        <v>77</v>
      </c>
      <c r="V50" s="239" t="s">
        <v>77</v>
      </c>
      <c r="W50" s="239" t="s">
        <v>77</v>
      </c>
      <c r="X50" s="239" t="s">
        <v>77</v>
      </c>
      <c r="Y50" t="s">
        <v>77</v>
      </c>
      <c r="Z50" t="s">
        <v>77</v>
      </c>
      <c r="AA50" t="s">
        <v>77</v>
      </c>
      <c r="AB50" t="s">
        <v>77</v>
      </c>
      <c r="AC50" t="s">
        <v>77</v>
      </c>
      <c r="AD50" t="s">
        <v>77</v>
      </c>
      <c r="AE50" t="s">
        <v>77</v>
      </c>
      <c r="AF50" t="s">
        <v>77</v>
      </c>
      <c r="AG50">
        <v>1</v>
      </c>
      <c r="AH50" t="s">
        <v>77</v>
      </c>
      <c r="AI50" t="s">
        <v>77</v>
      </c>
      <c r="AJ50" t="s">
        <v>77</v>
      </c>
      <c r="AK50" t="s">
        <v>77</v>
      </c>
      <c r="AL50" t="s">
        <v>77</v>
      </c>
      <c r="AM50" t="s">
        <v>77</v>
      </c>
      <c r="AN50" t="s">
        <v>77</v>
      </c>
      <c r="AO50" t="s">
        <v>77</v>
      </c>
      <c r="AP50" t="s">
        <v>77</v>
      </c>
      <c r="AQ50" t="s">
        <v>77</v>
      </c>
      <c r="AR50" t="s">
        <v>77</v>
      </c>
      <c r="AS50" t="s">
        <v>77</v>
      </c>
      <c r="AT50" t="s">
        <v>77</v>
      </c>
      <c r="AU50" t="s">
        <v>77</v>
      </c>
      <c r="AV50" t="s">
        <v>77</v>
      </c>
      <c r="AW50" t="s">
        <v>77</v>
      </c>
      <c r="AX50" t="s">
        <v>77</v>
      </c>
      <c r="AY50" t="s">
        <v>77</v>
      </c>
      <c r="AZ50" t="s">
        <v>77</v>
      </c>
      <c r="BA50" t="s">
        <v>77</v>
      </c>
      <c r="BB50" t="s">
        <v>77</v>
      </c>
      <c r="BC50" t="s">
        <v>77</v>
      </c>
      <c r="BD50" t="s">
        <v>77</v>
      </c>
      <c r="BE50" t="s">
        <v>77</v>
      </c>
      <c r="BF50" t="s">
        <v>77</v>
      </c>
      <c r="BG50" t="s">
        <v>77</v>
      </c>
      <c r="BH50" t="s">
        <v>77</v>
      </c>
      <c r="BI50" t="s">
        <v>77</v>
      </c>
      <c r="BJ50" t="s">
        <v>77</v>
      </c>
      <c r="BK50" t="s">
        <v>77</v>
      </c>
      <c r="BL50" t="s">
        <v>77</v>
      </c>
      <c r="BN50" t="s">
        <v>77</v>
      </c>
      <c r="BO50" t="s">
        <v>77</v>
      </c>
      <c r="BP50" t="s">
        <v>77</v>
      </c>
      <c r="BQ50" t="s">
        <v>77</v>
      </c>
      <c r="BR50" t="s">
        <v>77</v>
      </c>
      <c r="BS50" t="s">
        <v>77</v>
      </c>
      <c r="BT50" t="s">
        <v>77</v>
      </c>
      <c r="BU50" t="s">
        <v>77</v>
      </c>
      <c r="BV50" t="s">
        <v>77</v>
      </c>
      <c r="BW50" t="s">
        <v>77</v>
      </c>
      <c r="BX50" t="s">
        <v>77</v>
      </c>
      <c r="BY50" t="s">
        <v>77</v>
      </c>
      <c r="BZ50" t="s">
        <v>77</v>
      </c>
      <c r="CA50" t="s">
        <v>77</v>
      </c>
      <c r="CB50" t="s">
        <v>77</v>
      </c>
      <c r="CC50" t="s">
        <v>77</v>
      </c>
      <c r="CD50" t="s">
        <v>77</v>
      </c>
      <c r="CE50" t="s">
        <v>77</v>
      </c>
      <c r="CF50" t="s">
        <v>77</v>
      </c>
      <c r="CG50" t="s">
        <v>77</v>
      </c>
      <c r="CH50" t="s">
        <v>77</v>
      </c>
      <c r="CI50" t="s">
        <v>77</v>
      </c>
      <c r="CJ50" t="s">
        <v>77</v>
      </c>
      <c r="CK50" t="s">
        <v>77</v>
      </c>
      <c r="CL50" t="s">
        <v>77</v>
      </c>
      <c r="CM50" t="s">
        <v>77</v>
      </c>
      <c r="CN50" t="s">
        <v>77</v>
      </c>
      <c r="CO50" t="s">
        <v>77</v>
      </c>
      <c r="CP50" t="s">
        <v>77</v>
      </c>
      <c r="CQ50" t="s">
        <v>77</v>
      </c>
      <c r="CR50" t="s">
        <v>77</v>
      </c>
      <c r="CS50" t="s">
        <v>77</v>
      </c>
      <c r="CT50" t="s">
        <v>77</v>
      </c>
      <c r="CU50" t="s">
        <v>77</v>
      </c>
      <c r="CV50" t="s">
        <v>77</v>
      </c>
      <c r="CW50" t="s">
        <v>77</v>
      </c>
      <c r="CX50" t="s">
        <v>77</v>
      </c>
      <c r="CY50" t="s">
        <v>77</v>
      </c>
      <c r="CZ50" s="308" t="s">
        <v>221</v>
      </c>
      <c r="DA50" t="s">
        <v>86</v>
      </c>
      <c r="DB50" t="s">
        <v>77</v>
      </c>
      <c r="DC50" t="s">
        <v>77</v>
      </c>
      <c r="DD50" t="s">
        <v>77</v>
      </c>
      <c r="DE50" t="s">
        <v>77</v>
      </c>
      <c r="DF50" t="s">
        <v>77</v>
      </c>
      <c r="DG50" t="s">
        <v>77</v>
      </c>
      <c r="DH50" t="s">
        <v>77</v>
      </c>
      <c r="DK50" t="s">
        <v>77</v>
      </c>
      <c r="DL50" t="s">
        <v>77</v>
      </c>
      <c r="DM50" t="s">
        <v>77</v>
      </c>
      <c r="DN50" t="s">
        <v>77</v>
      </c>
      <c r="DO50" t="s">
        <v>77</v>
      </c>
      <c r="DP50" t="s">
        <v>77</v>
      </c>
      <c r="DQ50" t="s">
        <v>77</v>
      </c>
      <c r="DR50" t="s">
        <v>77</v>
      </c>
      <c r="DS50" t="s">
        <v>77</v>
      </c>
      <c r="DT50" t="s">
        <v>77</v>
      </c>
      <c r="DU50" t="s">
        <v>77</v>
      </c>
      <c r="DV50" t="s">
        <v>77</v>
      </c>
      <c r="DW50" t="s">
        <v>77</v>
      </c>
      <c r="DX50" t="s">
        <v>77</v>
      </c>
      <c r="DY50" t="s">
        <v>77</v>
      </c>
      <c r="DZ50" t="s">
        <v>77</v>
      </c>
      <c r="EA50" t="s">
        <v>77</v>
      </c>
      <c r="EB50" t="s">
        <v>77</v>
      </c>
      <c r="EC50" t="s">
        <v>77</v>
      </c>
      <c r="ED50" t="s">
        <v>77</v>
      </c>
      <c r="EE50" t="s">
        <v>77</v>
      </c>
      <c r="EF50" t="s">
        <v>77</v>
      </c>
      <c r="EG50" t="s">
        <v>77</v>
      </c>
      <c r="EH50" t="s">
        <v>77</v>
      </c>
      <c r="EI50" t="s">
        <v>77</v>
      </c>
      <c r="EJ50" t="s">
        <v>77</v>
      </c>
      <c r="EK50" t="s">
        <v>77</v>
      </c>
      <c r="EL50" t="s">
        <v>77</v>
      </c>
      <c r="EM50" s="308" t="s">
        <v>221</v>
      </c>
      <c r="EN50" t="s">
        <v>86</v>
      </c>
      <c r="EO50" t="s">
        <v>77</v>
      </c>
      <c r="EP50" t="s">
        <v>77</v>
      </c>
      <c r="EQ50" t="s">
        <v>77</v>
      </c>
      <c r="ER50" t="s">
        <v>77</v>
      </c>
      <c r="ES50" t="s">
        <v>77</v>
      </c>
      <c r="ET50" t="s">
        <v>77</v>
      </c>
      <c r="EU50" t="s">
        <v>77</v>
      </c>
      <c r="EW50" t="s">
        <v>77</v>
      </c>
      <c r="EX50" s="308" t="s">
        <v>221</v>
      </c>
      <c r="EY50" t="s">
        <v>77</v>
      </c>
      <c r="EZ50" t="s">
        <v>77</v>
      </c>
      <c r="FA50" t="s">
        <v>77</v>
      </c>
      <c r="FB50" t="s">
        <v>77</v>
      </c>
      <c r="FC50" t="s">
        <v>77</v>
      </c>
      <c r="FD50" t="s">
        <v>77</v>
      </c>
      <c r="FE50" t="s">
        <v>77</v>
      </c>
      <c r="FF50" t="s">
        <v>77</v>
      </c>
      <c r="FG50" t="s">
        <v>77</v>
      </c>
      <c r="FH50" t="s">
        <v>77</v>
      </c>
      <c r="FI50" t="s">
        <v>77</v>
      </c>
      <c r="FJ50" t="s">
        <v>77</v>
      </c>
      <c r="FK50" t="s">
        <v>77</v>
      </c>
      <c r="FL50" t="s">
        <v>77</v>
      </c>
      <c r="FM50" t="s">
        <v>77</v>
      </c>
      <c r="FN50" t="s">
        <v>77</v>
      </c>
      <c r="FO50" t="s">
        <v>77</v>
      </c>
      <c r="FP50" t="s">
        <v>77</v>
      </c>
      <c r="FQ50" t="s">
        <v>77</v>
      </c>
      <c r="FR50" t="s">
        <v>77</v>
      </c>
      <c r="FS50" t="s">
        <v>77</v>
      </c>
      <c r="FT50" t="s">
        <v>77</v>
      </c>
      <c r="FU50" t="s">
        <v>77</v>
      </c>
      <c r="FV50" t="s">
        <v>77</v>
      </c>
      <c r="FW50" t="s">
        <v>77</v>
      </c>
      <c r="FX50" t="s">
        <v>77</v>
      </c>
      <c r="FY50" t="s">
        <v>88</v>
      </c>
      <c r="FZ50" t="s">
        <v>90</v>
      </c>
      <c r="GA50" t="s">
        <v>91</v>
      </c>
      <c r="GB50" t="s">
        <v>77</v>
      </c>
      <c r="GC50" t="s">
        <v>92</v>
      </c>
      <c r="GD50" t="s">
        <v>93</v>
      </c>
      <c r="GE50" t="s">
        <v>93</v>
      </c>
      <c r="GF50" t="s">
        <v>94</v>
      </c>
      <c r="GG50" t="s">
        <v>77</v>
      </c>
      <c r="GH50" t="s">
        <v>147</v>
      </c>
      <c r="GI50" t="s">
        <v>96</v>
      </c>
      <c r="GJ50" t="s">
        <v>97</v>
      </c>
      <c r="GK50" t="s">
        <v>672</v>
      </c>
      <c r="GL50" t="s">
        <v>77</v>
      </c>
      <c r="GM50" t="s">
        <v>77</v>
      </c>
      <c r="GN50" t="s">
        <v>77</v>
      </c>
      <c r="GO50" t="s">
        <v>77</v>
      </c>
      <c r="GP50" t="s">
        <v>77</v>
      </c>
      <c r="GQ50">
        <v>5</v>
      </c>
      <c r="GR50">
        <v>1</v>
      </c>
      <c r="GS50" t="s">
        <v>77</v>
      </c>
      <c r="GT50" t="s">
        <v>98</v>
      </c>
      <c r="GU50" t="s">
        <v>100</v>
      </c>
      <c r="GV50" t="s">
        <v>116</v>
      </c>
      <c r="GW50" t="s">
        <v>88</v>
      </c>
      <c r="GX50" t="s">
        <v>248</v>
      </c>
      <c r="GY50">
        <v>0</v>
      </c>
      <c r="GZ50">
        <v>0</v>
      </c>
      <c r="HA50">
        <v>0</v>
      </c>
      <c r="HB50">
        <v>0</v>
      </c>
      <c r="HC50">
        <v>0</v>
      </c>
      <c r="HD50">
        <v>0</v>
      </c>
      <c r="HE50">
        <v>0</v>
      </c>
      <c r="HF50">
        <v>0</v>
      </c>
      <c r="HG50">
        <v>1</v>
      </c>
      <c r="HH50">
        <v>0</v>
      </c>
      <c r="HI50">
        <v>0</v>
      </c>
      <c r="HJ50" t="s">
        <v>77</v>
      </c>
      <c r="HK50" t="s">
        <v>88</v>
      </c>
      <c r="HL50" t="s">
        <v>195</v>
      </c>
      <c r="HM50">
        <v>1</v>
      </c>
      <c r="HN50">
        <v>0</v>
      </c>
      <c r="HO50">
        <v>0</v>
      </c>
      <c r="HP50" t="s">
        <v>77</v>
      </c>
      <c r="HQ50" t="s">
        <v>148</v>
      </c>
      <c r="HR50">
        <v>0</v>
      </c>
      <c r="HS50">
        <v>1</v>
      </c>
      <c r="HT50">
        <v>0</v>
      </c>
      <c r="HU50">
        <v>0</v>
      </c>
      <c r="HV50">
        <v>0</v>
      </c>
      <c r="HW50">
        <v>0</v>
      </c>
      <c r="HX50" t="s">
        <v>77</v>
      </c>
      <c r="HZ50" t="s">
        <v>221</v>
      </c>
      <c r="IA50" s="376">
        <v>4</v>
      </c>
      <c r="IB50" t="s">
        <v>925</v>
      </c>
      <c r="IC50">
        <v>0</v>
      </c>
      <c r="ID50">
        <v>1</v>
      </c>
      <c r="IE50">
        <v>0</v>
      </c>
      <c r="IF50">
        <v>1</v>
      </c>
      <c r="IG50">
        <v>0</v>
      </c>
      <c r="IH50">
        <v>0</v>
      </c>
      <c r="II50">
        <v>0</v>
      </c>
      <c r="IJ50">
        <v>1</v>
      </c>
      <c r="IK50">
        <v>0</v>
      </c>
      <c r="IL50">
        <v>0</v>
      </c>
      <c r="IM50" t="s">
        <v>77</v>
      </c>
      <c r="IN50">
        <v>2</v>
      </c>
      <c r="IO50" t="s">
        <v>77</v>
      </c>
      <c r="IP50">
        <v>2</v>
      </c>
      <c r="IQ50" t="s">
        <v>77</v>
      </c>
      <c r="IR50" t="s">
        <v>77</v>
      </c>
      <c r="IS50" t="s">
        <v>77</v>
      </c>
      <c r="IT50">
        <v>3</v>
      </c>
      <c r="IU50" t="s">
        <v>306</v>
      </c>
      <c r="IV50">
        <v>0</v>
      </c>
      <c r="IW50">
        <v>0</v>
      </c>
      <c r="IX50">
        <v>0</v>
      </c>
      <c r="IY50">
        <v>0</v>
      </c>
      <c r="IZ50">
        <v>1</v>
      </c>
      <c r="JA50">
        <v>0</v>
      </c>
      <c r="JB50">
        <v>0</v>
      </c>
      <c r="JC50">
        <v>0</v>
      </c>
      <c r="JD50">
        <v>0</v>
      </c>
      <c r="JE50">
        <v>0</v>
      </c>
      <c r="JF50" t="s">
        <v>77</v>
      </c>
      <c r="JG50" t="s">
        <v>77</v>
      </c>
      <c r="JH50" t="s">
        <v>77</v>
      </c>
      <c r="JI50" t="s">
        <v>77</v>
      </c>
      <c r="JJ50">
        <v>2</v>
      </c>
      <c r="JK50" t="s">
        <v>77</v>
      </c>
      <c r="JL50" t="s">
        <v>77</v>
      </c>
      <c r="JM50" t="s">
        <v>77</v>
      </c>
      <c r="JN50" t="s">
        <v>606</v>
      </c>
      <c r="JO50">
        <v>1</v>
      </c>
      <c r="JP50">
        <v>0</v>
      </c>
      <c r="JQ50">
        <v>0</v>
      </c>
      <c r="JR50">
        <v>0</v>
      </c>
      <c r="JS50">
        <v>0</v>
      </c>
      <c r="JT50">
        <v>0</v>
      </c>
      <c r="JU50">
        <v>0</v>
      </c>
      <c r="JV50">
        <v>0</v>
      </c>
      <c r="JW50">
        <v>0</v>
      </c>
      <c r="JX50">
        <v>0</v>
      </c>
      <c r="JY50">
        <v>0</v>
      </c>
      <c r="JZ50">
        <v>0</v>
      </c>
      <c r="KA50">
        <v>0</v>
      </c>
      <c r="KB50">
        <v>80</v>
      </c>
      <c r="KC50" t="s">
        <v>77</v>
      </c>
      <c r="KD50" t="s">
        <v>77</v>
      </c>
      <c r="KE50" t="s">
        <v>77</v>
      </c>
      <c r="KF50" t="s">
        <v>77</v>
      </c>
      <c r="KG50" t="s">
        <v>77</v>
      </c>
      <c r="KH50" t="s">
        <v>77</v>
      </c>
      <c r="KI50" t="s">
        <v>77</v>
      </c>
      <c r="KJ50" t="s">
        <v>77</v>
      </c>
      <c r="KK50" t="s">
        <v>77</v>
      </c>
      <c r="KL50" t="s">
        <v>77</v>
      </c>
      <c r="KM50" t="s">
        <v>676</v>
      </c>
      <c r="KN50">
        <v>0</v>
      </c>
      <c r="KO50">
        <v>1</v>
      </c>
      <c r="KP50">
        <v>0</v>
      </c>
      <c r="KQ50">
        <v>0</v>
      </c>
      <c r="KR50">
        <v>0</v>
      </c>
      <c r="KS50">
        <v>0</v>
      </c>
      <c r="KT50">
        <v>0</v>
      </c>
      <c r="KU50">
        <v>0</v>
      </c>
      <c r="KV50">
        <v>0</v>
      </c>
      <c r="KW50">
        <v>0</v>
      </c>
      <c r="KX50">
        <v>0</v>
      </c>
      <c r="KY50" t="s">
        <v>77</v>
      </c>
      <c r="KZ50">
        <v>2</v>
      </c>
      <c r="LA50" t="s">
        <v>77</v>
      </c>
      <c r="LB50" t="s">
        <v>77</v>
      </c>
      <c r="LC50" t="s">
        <v>77</v>
      </c>
      <c r="LD50" t="s">
        <v>77</v>
      </c>
      <c r="LE50" t="s">
        <v>77</v>
      </c>
      <c r="LF50" t="s">
        <v>77</v>
      </c>
      <c r="LG50" t="s">
        <v>77</v>
      </c>
      <c r="LH50" t="s">
        <v>926</v>
      </c>
      <c r="LI50">
        <v>0</v>
      </c>
      <c r="LJ50">
        <v>0</v>
      </c>
      <c r="LK50">
        <v>0</v>
      </c>
      <c r="LL50">
        <v>0</v>
      </c>
      <c r="LM50">
        <v>0</v>
      </c>
      <c r="LN50">
        <v>1</v>
      </c>
      <c r="LO50">
        <v>0</v>
      </c>
      <c r="LP50">
        <v>0</v>
      </c>
      <c r="LQ50">
        <v>0</v>
      </c>
      <c r="LR50" t="s">
        <v>77</v>
      </c>
      <c r="LS50" t="s">
        <v>607</v>
      </c>
      <c r="LT50">
        <v>0</v>
      </c>
      <c r="LU50">
        <v>0</v>
      </c>
      <c r="LV50">
        <v>0</v>
      </c>
      <c r="LW50">
        <v>1</v>
      </c>
      <c r="LX50">
        <v>0</v>
      </c>
      <c r="LY50">
        <v>0</v>
      </c>
      <c r="LZ50" t="s">
        <v>77</v>
      </c>
      <c r="MA50" t="s">
        <v>77</v>
      </c>
      <c r="MB50" t="s">
        <v>77</v>
      </c>
      <c r="MC50">
        <v>1</v>
      </c>
      <c r="MD50" t="s">
        <v>927</v>
      </c>
      <c r="ME50">
        <v>1</v>
      </c>
      <c r="MF50">
        <v>1</v>
      </c>
      <c r="MG50">
        <v>1</v>
      </c>
      <c r="MH50">
        <v>0</v>
      </c>
      <c r="MI50">
        <v>0</v>
      </c>
      <c r="MJ50">
        <v>1</v>
      </c>
      <c r="MK50">
        <v>1</v>
      </c>
      <c r="ML50">
        <v>0</v>
      </c>
      <c r="MM50">
        <v>0</v>
      </c>
      <c r="MN50" t="s">
        <v>680</v>
      </c>
      <c r="MO50">
        <v>1</v>
      </c>
      <c r="MP50">
        <v>0</v>
      </c>
      <c r="MQ50">
        <v>0</v>
      </c>
      <c r="MR50">
        <v>0</v>
      </c>
      <c r="MS50">
        <v>0</v>
      </c>
      <c r="MT50">
        <v>0</v>
      </c>
      <c r="MU50">
        <v>0</v>
      </c>
      <c r="MV50">
        <v>0</v>
      </c>
      <c r="MW50">
        <v>0</v>
      </c>
      <c r="MX50" t="s">
        <v>681</v>
      </c>
      <c r="MY50">
        <v>0</v>
      </c>
      <c r="MZ50">
        <v>1</v>
      </c>
      <c r="NA50">
        <v>0</v>
      </c>
      <c r="NB50">
        <v>0</v>
      </c>
      <c r="NC50">
        <v>0</v>
      </c>
      <c r="ND50">
        <v>0</v>
      </c>
      <c r="NE50">
        <v>0</v>
      </c>
      <c r="NF50">
        <v>0</v>
      </c>
      <c r="NG50">
        <v>0</v>
      </c>
      <c r="NH50" t="s">
        <v>620</v>
      </c>
      <c r="NI50">
        <v>0</v>
      </c>
      <c r="NJ50">
        <v>0</v>
      </c>
      <c r="NK50">
        <v>1</v>
      </c>
      <c r="NL50">
        <v>0</v>
      </c>
      <c r="NM50">
        <v>0</v>
      </c>
      <c r="NN50">
        <v>0</v>
      </c>
      <c r="NO50">
        <v>0</v>
      </c>
      <c r="NP50">
        <v>0</v>
      </c>
      <c r="NQ50">
        <v>0</v>
      </c>
      <c r="NR50" t="s">
        <v>77</v>
      </c>
      <c r="NS50" t="s">
        <v>77</v>
      </c>
      <c r="NT50" t="s">
        <v>77</v>
      </c>
      <c r="NU50" t="s">
        <v>77</v>
      </c>
      <c r="NV50" t="s">
        <v>77</v>
      </c>
      <c r="NW50" t="s">
        <v>77</v>
      </c>
      <c r="NX50" t="s">
        <v>77</v>
      </c>
      <c r="NY50" t="s">
        <v>77</v>
      </c>
      <c r="NZ50" t="s">
        <v>77</v>
      </c>
      <c r="OA50" t="s">
        <v>77</v>
      </c>
      <c r="OB50" t="s">
        <v>77</v>
      </c>
      <c r="OC50" t="s">
        <v>77</v>
      </c>
      <c r="OD50" t="s">
        <v>77</v>
      </c>
      <c r="OE50" t="s">
        <v>77</v>
      </c>
      <c r="OF50" t="s">
        <v>77</v>
      </c>
      <c r="OG50" t="s">
        <v>77</v>
      </c>
      <c r="OH50" t="s">
        <v>77</v>
      </c>
      <c r="OI50" t="s">
        <v>77</v>
      </c>
      <c r="OJ50" t="s">
        <v>77</v>
      </c>
      <c r="OK50" t="s">
        <v>77</v>
      </c>
      <c r="OL50" t="s">
        <v>684</v>
      </c>
      <c r="OM50">
        <v>0</v>
      </c>
      <c r="ON50">
        <v>0</v>
      </c>
      <c r="OO50">
        <v>0</v>
      </c>
      <c r="OP50">
        <v>0</v>
      </c>
      <c r="OQ50">
        <v>0</v>
      </c>
      <c r="OR50">
        <v>1</v>
      </c>
      <c r="OS50">
        <v>0</v>
      </c>
      <c r="OT50">
        <v>0</v>
      </c>
      <c r="OU50">
        <v>0</v>
      </c>
      <c r="OV50" t="s">
        <v>685</v>
      </c>
      <c r="OW50">
        <v>0</v>
      </c>
      <c r="OX50">
        <v>0</v>
      </c>
      <c r="OY50">
        <v>0</v>
      </c>
      <c r="OZ50">
        <v>0</v>
      </c>
      <c r="PA50">
        <v>0</v>
      </c>
      <c r="PB50">
        <v>0</v>
      </c>
      <c r="PC50">
        <v>1</v>
      </c>
      <c r="PD50">
        <v>0</v>
      </c>
      <c r="PE50">
        <v>0</v>
      </c>
      <c r="PF50" t="s">
        <v>804</v>
      </c>
      <c r="PG50">
        <v>0</v>
      </c>
      <c r="PH50">
        <v>1</v>
      </c>
      <c r="PI50">
        <v>0</v>
      </c>
      <c r="PJ50">
        <v>0</v>
      </c>
      <c r="PK50">
        <v>0</v>
      </c>
      <c r="PL50">
        <v>0</v>
      </c>
      <c r="PM50" t="s">
        <v>77</v>
      </c>
      <c r="PN50" t="s">
        <v>77</v>
      </c>
      <c r="PO50" t="s">
        <v>77</v>
      </c>
      <c r="PP50" t="s">
        <v>77</v>
      </c>
      <c r="PQ50" t="s">
        <v>77</v>
      </c>
      <c r="PR50" t="s">
        <v>77</v>
      </c>
      <c r="PS50" t="s">
        <v>77</v>
      </c>
      <c r="PT50" t="s">
        <v>77</v>
      </c>
      <c r="PU50" t="s">
        <v>77</v>
      </c>
      <c r="PV50" t="s">
        <v>77</v>
      </c>
      <c r="PW50" t="s">
        <v>77</v>
      </c>
      <c r="PX50" t="s">
        <v>77</v>
      </c>
      <c r="PY50" t="s">
        <v>77</v>
      </c>
      <c r="PZ50" t="s">
        <v>77</v>
      </c>
      <c r="QA50" t="s">
        <v>77</v>
      </c>
      <c r="QB50" t="s">
        <v>77</v>
      </c>
      <c r="QC50" t="s">
        <v>77</v>
      </c>
      <c r="QD50" t="s">
        <v>77</v>
      </c>
      <c r="QE50" t="s">
        <v>77</v>
      </c>
      <c r="QF50" t="s">
        <v>77</v>
      </c>
      <c r="QG50" t="s">
        <v>77</v>
      </c>
      <c r="QH50">
        <v>0</v>
      </c>
      <c r="QI50">
        <v>0</v>
      </c>
      <c r="QJ50">
        <v>0</v>
      </c>
      <c r="QK50">
        <v>0</v>
      </c>
      <c r="QL50">
        <v>0</v>
      </c>
      <c r="QM50" t="s">
        <v>928</v>
      </c>
      <c r="QN50" t="s">
        <v>77</v>
      </c>
      <c r="QO50">
        <v>237463747</v>
      </c>
      <c r="QQ50">
        <v>44530.799363425933</v>
      </c>
      <c r="QR50" t="s">
        <v>77</v>
      </c>
      <c r="QS50" t="s">
        <v>77</v>
      </c>
      <c r="QT50" t="s">
        <v>101</v>
      </c>
      <c r="QU50" t="s">
        <v>102</v>
      </c>
      <c r="QV50" t="s">
        <v>77</v>
      </c>
      <c r="QW50">
        <v>52</v>
      </c>
      <c r="QX50" s="375" t="str">
        <f t="shared" si="8"/>
        <v/>
      </c>
      <c r="QY50" s="375">
        <f t="shared" si="1"/>
        <v>6.5</v>
      </c>
      <c r="QZ50" s="375" t="str">
        <f t="shared" si="2"/>
        <v/>
      </c>
      <c r="RA50" s="375">
        <f t="shared" si="3"/>
        <v>6.5</v>
      </c>
      <c r="RB50" s="375" t="str">
        <f t="shared" si="4"/>
        <v/>
      </c>
      <c r="RC50" s="375" t="str">
        <f t="shared" si="5"/>
        <v/>
      </c>
      <c r="RD50" s="375" t="str">
        <f t="shared" si="6"/>
        <v/>
      </c>
      <c r="RE50" s="313">
        <f t="shared" si="7"/>
        <v>3</v>
      </c>
      <c r="RF50" t="s">
        <v>221</v>
      </c>
    </row>
    <row r="51" spans="1:474">
      <c r="A51" t="s">
        <v>929</v>
      </c>
      <c r="B51" s="272">
        <v>44527</v>
      </c>
      <c r="C51" t="s">
        <v>219</v>
      </c>
      <c r="D51" t="s">
        <v>237</v>
      </c>
      <c r="E51" t="s">
        <v>221</v>
      </c>
      <c r="F51" t="s">
        <v>238</v>
      </c>
      <c r="G51" t="s">
        <v>238</v>
      </c>
      <c r="H51" t="s">
        <v>239</v>
      </c>
      <c r="I51" t="s">
        <v>239</v>
      </c>
      <c r="J51" t="s">
        <v>240</v>
      </c>
      <c r="K51" t="s">
        <v>77</v>
      </c>
      <c r="L51" t="s">
        <v>241</v>
      </c>
      <c r="M51" t="s">
        <v>241</v>
      </c>
      <c r="N51" t="s">
        <v>241</v>
      </c>
      <c r="O51" t="s">
        <v>86</v>
      </c>
      <c r="P51" t="s">
        <v>87</v>
      </c>
      <c r="Q51" t="s">
        <v>110</v>
      </c>
      <c r="R51" t="s">
        <v>77</v>
      </c>
      <c r="S51" s="239" t="s">
        <v>77</v>
      </c>
      <c r="T51" s="239" t="s">
        <v>77</v>
      </c>
      <c r="U51" s="239" t="s">
        <v>77</v>
      </c>
      <c r="V51" s="239" t="s">
        <v>77</v>
      </c>
      <c r="W51" s="239" t="s">
        <v>77</v>
      </c>
      <c r="X51" s="239" t="s">
        <v>77</v>
      </c>
      <c r="Y51" t="s">
        <v>77</v>
      </c>
      <c r="Z51" t="s">
        <v>77</v>
      </c>
      <c r="AA51" t="s">
        <v>77</v>
      </c>
      <c r="AB51" t="s">
        <v>77</v>
      </c>
      <c r="AC51" t="s">
        <v>77</v>
      </c>
      <c r="AD51" t="s">
        <v>77</v>
      </c>
      <c r="AE51" t="s">
        <v>77</v>
      </c>
      <c r="AF51" t="s">
        <v>77</v>
      </c>
      <c r="AG51">
        <v>1</v>
      </c>
      <c r="AH51" t="s">
        <v>77</v>
      </c>
      <c r="AI51" t="s">
        <v>77</v>
      </c>
      <c r="AJ51" t="s">
        <v>77</v>
      </c>
      <c r="AK51" t="s">
        <v>77</v>
      </c>
      <c r="AL51" t="s">
        <v>77</v>
      </c>
      <c r="AM51" t="s">
        <v>77</v>
      </c>
      <c r="AN51" t="s">
        <v>77</v>
      </c>
      <c r="AO51" t="s">
        <v>77</v>
      </c>
      <c r="AP51" t="s">
        <v>77</v>
      </c>
      <c r="AQ51" t="s">
        <v>77</v>
      </c>
      <c r="AR51" t="s">
        <v>77</v>
      </c>
      <c r="AS51" t="s">
        <v>77</v>
      </c>
      <c r="AT51" t="s">
        <v>77</v>
      </c>
      <c r="AU51" t="s">
        <v>77</v>
      </c>
      <c r="AV51" t="s">
        <v>77</v>
      </c>
      <c r="AW51" t="s">
        <v>77</v>
      </c>
      <c r="AX51" t="s">
        <v>77</v>
      </c>
      <c r="AY51" t="s">
        <v>77</v>
      </c>
      <c r="AZ51" t="s">
        <v>77</v>
      </c>
      <c r="BA51" t="s">
        <v>77</v>
      </c>
      <c r="BB51" t="s">
        <v>77</v>
      </c>
      <c r="BC51" t="s">
        <v>77</v>
      </c>
      <c r="BD51" t="s">
        <v>77</v>
      </c>
      <c r="BE51" t="s">
        <v>77</v>
      </c>
      <c r="BF51" t="s">
        <v>77</v>
      </c>
      <c r="BG51" t="s">
        <v>77</v>
      </c>
      <c r="BH51" t="s">
        <v>77</v>
      </c>
      <c r="BI51" t="s">
        <v>77</v>
      </c>
      <c r="BJ51" t="s">
        <v>77</v>
      </c>
      <c r="BK51" t="s">
        <v>77</v>
      </c>
      <c r="BL51" t="s">
        <v>77</v>
      </c>
      <c r="BN51" t="s">
        <v>77</v>
      </c>
      <c r="BO51" t="s">
        <v>77</v>
      </c>
      <c r="BP51" t="s">
        <v>77</v>
      </c>
      <c r="BQ51" t="s">
        <v>77</v>
      </c>
      <c r="BR51" t="s">
        <v>77</v>
      </c>
      <c r="BS51" t="s">
        <v>77</v>
      </c>
      <c r="BT51" t="s">
        <v>77</v>
      </c>
      <c r="BU51" t="s">
        <v>77</v>
      </c>
      <c r="BV51" t="s">
        <v>77</v>
      </c>
      <c r="BW51" t="s">
        <v>77</v>
      </c>
      <c r="BX51" t="s">
        <v>77</v>
      </c>
      <c r="BY51" t="s">
        <v>77</v>
      </c>
      <c r="BZ51" t="s">
        <v>77</v>
      </c>
      <c r="CA51" t="s">
        <v>77</v>
      </c>
      <c r="CB51" t="s">
        <v>77</v>
      </c>
      <c r="CC51" t="s">
        <v>77</v>
      </c>
      <c r="CD51" t="s">
        <v>77</v>
      </c>
      <c r="CE51" t="s">
        <v>77</v>
      </c>
      <c r="CF51" t="s">
        <v>77</v>
      </c>
      <c r="CG51" t="s">
        <v>77</v>
      </c>
      <c r="CH51" t="s">
        <v>77</v>
      </c>
      <c r="CI51" t="s">
        <v>77</v>
      </c>
      <c r="CJ51" t="s">
        <v>77</v>
      </c>
      <c r="CK51" t="s">
        <v>77</v>
      </c>
      <c r="CL51" t="s">
        <v>77</v>
      </c>
      <c r="CM51" t="s">
        <v>77</v>
      </c>
      <c r="CN51" t="s">
        <v>77</v>
      </c>
      <c r="CO51" t="s">
        <v>77</v>
      </c>
      <c r="CP51" t="s">
        <v>77</v>
      </c>
      <c r="CQ51" t="s">
        <v>77</v>
      </c>
      <c r="CR51" t="s">
        <v>77</v>
      </c>
      <c r="CS51" t="s">
        <v>77</v>
      </c>
      <c r="CT51" t="s">
        <v>77</v>
      </c>
      <c r="CU51" t="s">
        <v>77</v>
      </c>
      <c r="CV51" t="s">
        <v>77</v>
      </c>
      <c r="CW51" t="s">
        <v>77</v>
      </c>
      <c r="CX51" t="s">
        <v>77</v>
      </c>
      <c r="CY51" t="s">
        <v>77</v>
      </c>
      <c r="CZ51" s="308" t="s">
        <v>221</v>
      </c>
      <c r="DA51" t="s">
        <v>86</v>
      </c>
      <c r="DB51" t="s">
        <v>77</v>
      </c>
      <c r="DC51" t="s">
        <v>77</v>
      </c>
      <c r="DD51" t="s">
        <v>77</v>
      </c>
      <c r="DE51" t="s">
        <v>77</v>
      </c>
      <c r="DF51" t="s">
        <v>77</v>
      </c>
      <c r="DG51" t="s">
        <v>77</v>
      </c>
      <c r="DH51" t="s">
        <v>77</v>
      </c>
      <c r="DK51" t="s">
        <v>77</v>
      </c>
      <c r="DL51" t="s">
        <v>77</v>
      </c>
      <c r="DM51" t="s">
        <v>77</v>
      </c>
      <c r="DN51" t="s">
        <v>77</v>
      </c>
      <c r="DO51" t="s">
        <v>77</v>
      </c>
      <c r="DP51" t="s">
        <v>77</v>
      </c>
      <c r="DQ51" t="s">
        <v>77</v>
      </c>
      <c r="DR51" t="s">
        <v>77</v>
      </c>
      <c r="DS51" t="s">
        <v>77</v>
      </c>
      <c r="DT51" t="s">
        <v>77</v>
      </c>
      <c r="DU51" t="s">
        <v>77</v>
      </c>
      <c r="DV51" t="s">
        <v>77</v>
      </c>
      <c r="DW51" t="s">
        <v>77</v>
      </c>
      <c r="DX51" t="s">
        <v>77</v>
      </c>
      <c r="DY51" t="s">
        <v>77</v>
      </c>
      <c r="DZ51" t="s">
        <v>77</v>
      </c>
      <c r="EA51" t="s">
        <v>77</v>
      </c>
      <c r="EB51" t="s">
        <v>77</v>
      </c>
      <c r="EC51" t="s">
        <v>77</v>
      </c>
      <c r="ED51" t="s">
        <v>77</v>
      </c>
      <c r="EE51" t="s">
        <v>77</v>
      </c>
      <c r="EF51" t="s">
        <v>77</v>
      </c>
      <c r="EG51" t="s">
        <v>77</v>
      </c>
      <c r="EH51" t="s">
        <v>77</v>
      </c>
      <c r="EI51" t="s">
        <v>77</v>
      </c>
      <c r="EJ51" t="s">
        <v>77</v>
      </c>
      <c r="EK51" t="s">
        <v>77</v>
      </c>
      <c r="EL51" t="s">
        <v>77</v>
      </c>
      <c r="EM51" s="308" t="s">
        <v>221</v>
      </c>
      <c r="EN51" t="s">
        <v>86</v>
      </c>
      <c r="EO51" t="s">
        <v>77</v>
      </c>
      <c r="EP51" t="s">
        <v>77</v>
      </c>
      <c r="EQ51" t="s">
        <v>77</v>
      </c>
      <c r="ER51" t="s">
        <v>77</v>
      </c>
      <c r="ES51" t="s">
        <v>77</v>
      </c>
      <c r="ET51" t="s">
        <v>77</v>
      </c>
      <c r="EU51" t="s">
        <v>77</v>
      </c>
      <c r="EW51" t="s">
        <v>77</v>
      </c>
      <c r="EX51" s="308" t="s">
        <v>221</v>
      </c>
      <c r="EY51" t="s">
        <v>77</v>
      </c>
      <c r="EZ51" t="s">
        <v>77</v>
      </c>
      <c r="FA51" t="s">
        <v>77</v>
      </c>
      <c r="FB51" t="s">
        <v>77</v>
      </c>
      <c r="FC51" t="s">
        <v>77</v>
      </c>
      <c r="FD51" t="s">
        <v>77</v>
      </c>
      <c r="FE51" t="s">
        <v>77</v>
      </c>
      <c r="FF51" t="s">
        <v>77</v>
      </c>
      <c r="FG51" t="s">
        <v>77</v>
      </c>
      <c r="FH51" t="s">
        <v>77</v>
      </c>
      <c r="FI51" t="s">
        <v>77</v>
      </c>
      <c r="FJ51" t="s">
        <v>77</v>
      </c>
      <c r="FK51" t="s">
        <v>77</v>
      </c>
      <c r="FL51" t="s">
        <v>77</v>
      </c>
      <c r="FM51" t="s">
        <v>77</v>
      </c>
      <c r="FN51" t="s">
        <v>77</v>
      </c>
      <c r="FO51" t="s">
        <v>77</v>
      </c>
      <c r="FP51" t="s">
        <v>77</v>
      </c>
      <c r="FQ51" t="s">
        <v>77</v>
      </c>
      <c r="FR51" t="s">
        <v>77</v>
      </c>
      <c r="FS51" t="s">
        <v>77</v>
      </c>
      <c r="FT51" t="s">
        <v>77</v>
      </c>
      <c r="FU51" t="s">
        <v>77</v>
      </c>
      <c r="FV51" t="s">
        <v>77</v>
      </c>
      <c r="FW51" t="s">
        <v>77</v>
      </c>
      <c r="FX51" t="s">
        <v>77</v>
      </c>
      <c r="FY51" t="s">
        <v>88</v>
      </c>
      <c r="FZ51" t="s">
        <v>90</v>
      </c>
      <c r="GA51" t="s">
        <v>112</v>
      </c>
      <c r="GB51" t="s">
        <v>77</v>
      </c>
      <c r="GC51" t="s">
        <v>113</v>
      </c>
      <c r="GD51" t="s">
        <v>114</v>
      </c>
      <c r="GE51" t="s">
        <v>114</v>
      </c>
      <c r="GF51" t="s">
        <v>94</v>
      </c>
      <c r="GG51" t="s">
        <v>77</v>
      </c>
      <c r="GH51" t="s">
        <v>95</v>
      </c>
      <c r="GI51" t="s">
        <v>96</v>
      </c>
      <c r="GJ51" t="s">
        <v>97</v>
      </c>
      <c r="GK51" t="s">
        <v>672</v>
      </c>
      <c r="GL51" t="s">
        <v>77</v>
      </c>
      <c r="GM51" t="s">
        <v>77</v>
      </c>
      <c r="GN51" t="s">
        <v>77</v>
      </c>
      <c r="GO51" t="s">
        <v>77</v>
      </c>
      <c r="GP51" t="s">
        <v>77</v>
      </c>
      <c r="GQ51">
        <v>5</v>
      </c>
      <c r="GR51">
        <v>1</v>
      </c>
      <c r="GS51" t="s">
        <v>77</v>
      </c>
      <c r="GT51" t="s">
        <v>98</v>
      </c>
      <c r="GU51" t="s">
        <v>100</v>
      </c>
      <c r="GV51" t="s">
        <v>116</v>
      </c>
      <c r="GW51" t="s">
        <v>88</v>
      </c>
      <c r="GX51" t="s">
        <v>248</v>
      </c>
      <c r="GY51">
        <v>0</v>
      </c>
      <c r="GZ51">
        <v>0</v>
      </c>
      <c r="HA51">
        <v>0</v>
      </c>
      <c r="HB51">
        <v>0</v>
      </c>
      <c r="HC51">
        <v>0</v>
      </c>
      <c r="HD51">
        <v>0</v>
      </c>
      <c r="HE51">
        <v>0</v>
      </c>
      <c r="HF51">
        <v>0</v>
      </c>
      <c r="HG51">
        <v>1</v>
      </c>
      <c r="HH51">
        <v>0</v>
      </c>
      <c r="HI51">
        <v>0</v>
      </c>
      <c r="HJ51" t="s">
        <v>77</v>
      </c>
      <c r="HK51" t="s">
        <v>88</v>
      </c>
      <c r="HL51" t="s">
        <v>195</v>
      </c>
      <c r="HM51">
        <v>1</v>
      </c>
      <c r="HN51">
        <v>0</v>
      </c>
      <c r="HO51">
        <v>0</v>
      </c>
      <c r="HP51" t="s">
        <v>77</v>
      </c>
      <c r="HQ51" t="s">
        <v>148</v>
      </c>
      <c r="HR51">
        <v>0</v>
      </c>
      <c r="HS51">
        <v>1</v>
      </c>
      <c r="HT51">
        <v>0</v>
      </c>
      <c r="HU51">
        <v>0</v>
      </c>
      <c r="HV51">
        <v>0</v>
      </c>
      <c r="HW51">
        <v>0</v>
      </c>
      <c r="HX51" t="s">
        <v>77</v>
      </c>
      <c r="HZ51" t="s">
        <v>221</v>
      </c>
      <c r="IA51" s="376">
        <v>2</v>
      </c>
      <c r="IB51" t="s">
        <v>626</v>
      </c>
      <c r="IC51">
        <v>0</v>
      </c>
      <c r="ID51">
        <v>1</v>
      </c>
      <c r="IE51">
        <v>0</v>
      </c>
      <c r="IF51">
        <v>0</v>
      </c>
      <c r="IG51">
        <v>1</v>
      </c>
      <c r="IH51">
        <v>0</v>
      </c>
      <c r="II51">
        <v>0</v>
      </c>
      <c r="IJ51">
        <v>0</v>
      </c>
      <c r="IK51">
        <v>0</v>
      </c>
      <c r="IL51">
        <v>0</v>
      </c>
      <c r="IM51" t="s">
        <v>77</v>
      </c>
      <c r="IN51">
        <v>4</v>
      </c>
      <c r="IO51" t="s">
        <v>77</v>
      </c>
      <c r="IP51" t="s">
        <v>77</v>
      </c>
      <c r="IQ51">
        <v>5</v>
      </c>
      <c r="IR51" t="s">
        <v>77</v>
      </c>
      <c r="IS51" t="s">
        <v>77</v>
      </c>
      <c r="IT51" t="s">
        <v>77</v>
      </c>
      <c r="IU51" t="s">
        <v>831</v>
      </c>
      <c r="IV51">
        <v>0</v>
      </c>
      <c r="IW51">
        <v>0</v>
      </c>
      <c r="IX51">
        <v>0</v>
      </c>
      <c r="IY51">
        <v>0</v>
      </c>
      <c r="IZ51">
        <v>1</v>
      </c>
      <c r="JA51">
        <v>1</v>
      </c>
      <c r="JB51">
        <v>1</v>
      </c>
      <c r="JC51">
        <v>0</v>
      </c>
      <c r="JD51">
        <v>0</v>
      </c>
      <c r="JE51">
        <v>0</v>
      </c>
      <c r="JF51" t="s">
        <v>77</v>
      </c>
      <c r="JG51" t="s">
        <v>77</v>
      </c>
      <c r="JH51" t="s">
        <v>77</v>
      </c>
      <c r="JI51" t="s">
        <v>77</v>
      </c>
      <c r="JJ51">
        <v>2</v>
      </c>
      <c r="JK51">
        <v>5</v>
      </c>
      <c r="JL51">
        <v>3</v>
      </c>
      <c r="JM51" t="s">
        <v>77</v>
      </c>
      <c r="JN51" t="s">
        <v>606</v>
      </c>
      <c r="JO51">
        <v>1</v>
      </c>
      <c r="JP51">
        <v>0</v>
      </c>
      <c r="JQ51">
        <v>0</v>
      </c>
      <c r="JR51">
        <v>0</v>
      </c>
      <c r="JS51">
        <v>0</v>
      </c>
      <c r="JT51">
        <v>0</v>
      </c>
      <c r="JU51">
        <v>0</v>
      </c>
      <c r="JV51">
        <v>0</v>
      </c>
      <c r="JW51">
        <v>0</v>
      </c>
      <c r="JX51">
        <v>0</v>
      </c>
      <c r="JY51">
        <v>0</v>
      </c>
      <c r="JZ51">
        <v>0</v>
      </c>
      <c r="KA51">
        <v>0</v>
      </c>
      <c r="KB51">
        <v>50</v>
      </c>
      <c r="KC51" t="s">
        <v>77</v>
      </c>
      <c r="KD51" t="s">
        <v>77</v>
      </c>
      <c r="KE51" t="s">
        <v>77</v>
      </c>
      <c r="KF51" t="s">
        <v>77</v>
      </c>
      <c r="KG51" t="s">
        <v>77</v>
      </c>
      <c r="KH51" t="s">
        <v>77</v>
      </c>
      <c r="KI51" t="s">
        <v>77</v>
      </c>
      <c r="KJ51" t="s">
        <v>77</v>
      </c>
      <c r="KK51" t="s">
        <v>77</v>
      </c>
      <c r="KL51" t="s">
        <v>77</v>
      </c>
      <c r="KM51" t="s">
        <v>930</v>
      </c>
      <c r="KN51">
        <v>0</v>
      </c>
      <c r="KO51">
        <v>0</v>
      </c>
      <c r="KP51">
        <v>0</v>
      </c>
      <c r="KQ51">
        <v>1</v>
      </c>
      <c r="KR51">
        <v>0</v>
      </c>
      <c r="KS51">
        <v>1</v>
      </c>
      <c r="KT51">
        <v>0</v>
      </c>
      <c r="KU51">
        <v>0</v>
      </c>
      <c r="KV51">
        <v>0</v>
      </c>
      <c r="KW51">
        <v>0</v>
      </c>
      <c r="KX51">
        <v>0</v>
      </c>
      <c r="KY51" t="s">
        <v>77</v>
      </c>
      <c r="KZ51" t="s">
        <v>77</v>
      </c>
      <c r="LA51" t="s">
        <v>77</v>
      </c>
      <c r="LB51">
        <v>5</v>
      </c>
      <c r="LC51" t="s">
        <v>77</v>
      </c>
      <c r="LD51">
        <v>10</v>
      </c>
      <c r="LE51" t="s">
        <v>77</v>
      </c>
      <c r="LF51" t="s">
        <v>77</v>
      </c>
      <c r="LG51" t="s">
        <v>77</v>
      </c>
      <c r="LH51" t="s">
        <v>926</v>
      </c>
      <c r="LI51">
        <v>0</v>
      </c>
      <c r="LJ51">
        <v>0</v>
      </c>
      <c r="LK51">
        <v>0</v>
      </c>
      <c r="LL51">
        <v>0</v>
      </c>
      <c r="LM51">
        <v>0</v>
      </c>
      <c r="LN51">
        <v>1</v>
      </c>
      <c r="LO51">
        <v>0</v>
      </c>
      <c r="LP51">
        <v>0</v>
      </c>
      <c r="LQ51">
        <v>0</v>
      </c>
      <c r="LR51" t="s">
        <v>77</v>
      </c>
      <c r="LS51" t="s">
        <v>598</v>
      </c>
      <c r="LT51">
        <v>1</v>
      </c>
      <c r="LU51">
        <v>0</v>
      </c>
      <c r="LV51">
        <v>0</v>
      </c>
      <c r="LW51">
        <v>1</v>
      </c>
      <c r="LX51">
        <v>0</v>
      </c>
      <c r="LY51">
        <v>0</v>
      </c>
      <c r="LZ51">
        <v>2</v>
      </c>
      <c r="MA51" t="s">
        <v>77</v>
      </c>
      <c r="MB51" t="s">
        <v>77</v>
      </c>
      <c r="MC51">
        <v>2</v>
      </c>
      <c r="MD51" t="s">
        <v>620</v>
      </c>
      <c r="ME51">
        <v>0</v>
      </c>
      <c r="MF51">
        <v>0</v>
      </c>
      <c r="MG51">
        <v>1</v>
      </c>
      <c r="MH51">
        <v>0</v>
      </c>
      <c r="MI51">
        <v>0</v>
      </c>
      <c r="MJ51">
        <v>0</v>
      </c>
      <c r="MK51">
        <v>0</v>
      </c>
      <c r="ML51">
        <v>0</v>
      </c>
      <c r="MM51">
        <v>0</v>
      </c>
      <c r="MN51" t="s">
        <v>77</v>
      </c>
      <c r="MO51" t="s">
        <v>77</v>
      </c>
      <c r="MP51" t="s">
        <v>77</v>
      </c>
      <c r="MQ51" t="s">
        <v>77</v>
      </c>
      <c r="MR51" t="s">
        <v>77</v>
      </c>
      <c r="MS51" t="s">
        <v>77</v>
      </c>
      <c r="MT51" t="s">
        <v>77</v>
      </c>
      <c r="MU51" t="s">
        <v>77</v>
      </c>
      <c r="MV51" t="s">
        <v>77</v>
      </c>
      <c r="MW51" t="s">
        <v>77</v>
      </c>
      <c r="MX51" t="s">
        <v>77</v>
      </c>
      <c r="MY51" t="s">
        <v>77</v>
      </c>
      <c r="MZ51" t="s">
        <v>77</v>
      </c>
      <c r="NA51" t="s">
        <v>77</v>
      </c>
      <c r="NB51" t="s">
        <v>77</v>
      </c>
      <c r="NC51" t="s">
        <v>77</v>
      </c>
      <c r="ND51" t="s">
        <v>77</v>
      </c>
      <c r="NE51" t="s">
        <v>77</v>
      </c>
      <c r="NF51" t="s">
        <v>77</v>
      </c>
      <c r="NG51" t="s">
        <v>77</v>
      </c>
      <c r="NH51" t="s">
        <v>620</v>
      </c>
      <c r="NI51">
        <v>0</v>
      </c>
      <c r="NJ51">
        <v>0</v>
      </c>
      <c r="NK51">
        <v>1</v>
      </c>
      <c r="NL51">
        <v>0</v>
      </c>
      <c r="NM51">
        <v>0</v>
      </c>
      <c r="NN51">
        <v>0</v>
      </c>
      <c r="NO51">
        <v>0</v>
      </c>
      <c r="NP51">
        <v>0</v>
      </c>
      <c r="NQ51">
        <v>0</v>
      </c>
      <c r="NR51" t="s">
        <v>77</v>
      </c>
      <c r="NS51" t="s">
        <v>77</v>
      </c>
      <c r="NT51" t="s">
        <v>77</v>
      </c>
      <c r="NU51" t="s">
        <v>77</v>
      </c>
      <c r="NV51" t="s">
        <v>77</v>
      </c>
      <c r="NW51" t="s">
        <v>77</v>
      </c>
      <c r="NX51" t="s">
        <v>77</v>
      </c>
      <c r="NY51" t="s">
        <v>77</v>
      </c>
      <c r="NZ51" t="s">
        <v>77</v>
      </c>
      <c r="OA51" t="s">
        <v>77</v>
      </c>
      <c r="OB51" t="s">
        <v>77</v>
      </c>
      <c r="OC51" t="s">
        <v>77</v>
      </c>
      <c r="OD51" t="s">
        <v>77</v>
      </c>
      <c r="OE51" t="s">
        <v>77</v>
      </c>
      <c r="OF51" t="s">
        <v>77</v>
      </c>
      <c r="OG51" t="s">
        <v>77</v>
      </c>
      <c r="OH51" t="s">
        <v>77</v>
      </c>
      <c r="OI51" t="s">
        <v>77</v>
      </c>
      <c r="OJ51" t="s">
        <v>77</v>
      </c>
      <c r="OK51" t="s">
        <v>77</v>
      </c>
      <c r="OL51" t="s">
        <v>77</v>
      </c>
      <c r="OM51" t="s">
        <v>77</v>
      </c>
      <c r="ON51" t="s">
        <v>77</v>
      </c>
      <c r="OO51" t="s">
        <v>77</v>
      </c>
      <c r="OP51" t="s">
        <v>77</v>
      </c>
      <c r="OQ51" t="s">
        <v>77</v>
      </c>
      <c r="OR51" t="s">
        <v>77</v>
      </c>
      <c r="OS51" t="s">
        <v>77</v>
      </c>
      <c r="OT51" t="s">
        <v>77</v>
      </c>
      <c r="OU51" t="s">
        <v>77</v>
      </c>
      <c r="OV51" t="s">
        <v>77</v>
      </c>
      <c r="OW51" t="s">
        <v>77</v>
      </c>
      <c r="OX51" t="s">
        <v>77</v>
      </c>
      <c r="OY51" t="s">
        <v>77</v>
      </c>
      <c r="OZ51" t="s">
        <v>77</v>
      </c>
      <c r="PA51" t="s">
        <v>77</v>
      </c>
      <c r="PB51" t="s">
        <v>77</v>
      </c>
      <c r="PC51" t="s">
        <v>77</v>
      </c>
      <c r="PD51" t="s">
        <v>77</v>
      </c>
      <c r="PE51" t="s">
        <v>77</v>
      </c>
      <c r="PF51" t="s">
        <v>804</v>
      </c>
      <c r="PG51">
        <v>0</v>
      </c>
      <c r="PH51">
        <v>1</v>
      </c>
      <c r="PI51">
        <v>0</v>
      </c>
      <c r="PJ51">
        <v>0</v>
      </c>
      <c r="PK51">
        <v>0</v>
      </c>
      <c r="PL51">
        <v>0</v>
      </c>
      <c r="PM51" t="s">
        <v>77</v>
      </c>
      <c r="PN51" t="s">
        <v>77</v>
      </c>
      <c r="PO51" t="s">
        <v>77</v>
      </c>
      <c r="PP51" t="s">
        <v>77</v>
      </c>
      <c r="PQ51" t="s">
        <v>77</v>
      </c>
      <c r="PR51" t="s">
        <v>77</v>
      </c>
      <c r="PS51" t="s">
        <v>77</v>
      </c>
      <c r="PT51" t="s">
        <v>77</v>
      </c>
      <c r="PU51" t="s">
        <v>77</v>
      </c>
      <c r="PV51" t="s">
        <v>77</v>
      </c>
      <c r="PW51" t="s">
        <v>77</v>
      </c>
      <c r="PX51" t="s">
        <v>77</v>
      </c>
      <c r="PY51" t="s">
        <v>77</v>
      </c>
      <c r="PZ51" t="s">
        <v>77</v>
      </c>
      <c r="QA51" t="s">
        <v>77</v>
      </c>
      <c r="QB51" t="s">
        <v>77</v>
      </c>
      <c r="QC51" t="s">
        <v>77</v>
      </c>
      <c r="QD51" t="s">
        <v>77</v>
      </c>
      <c r="QE51" t="s">
        <v>77</v>
      </c>
      <c r="QF51" t="s">
        <v>77</v>
      </c>
      <c r="QG51" t="s">
        <v>77</v>
      </c>
      <c r="QH51">
        <v>0</v>
      </c>
      <c r="QI51">
        <v>0</v>
      </c>
      <c r="QJ51">
        <v>0</v>
      </c>
      <c r="QK51">
        <v>0</v>
      </c>
      <c r="QL51">
        <v>0</v>
      </c>
      <c r="QM51" t="s">
        <v>77</v>
      </c>
      <c r="QN51" t="s">
        <v>77</v>
      </c>
      <c r="QO51">
        <v>237463761</v>
      </c>
      <c r="QQ51">
        <v>44530.799386574072</v>
      </c>
      <c r="QR51" t="s">
        <v>77</v>
      </c>
      <c r="QS51" t="s">
        <v>77</v>
      </c>
      <c r="QT51" t="s">
        <v>101</v>
      </c>
      <c r="QU51" t="s">
        <v>102</v>
      </c>
      <c r="QV51" t="s">
        <v>77</v>
      </c>
      <c r="QW51">
        <v>53</v>
      </c>
      <c r="QX51" s="375" t="str">
        <f t="shared" si="8"/>
        <v/>
      </c>
      <c r="QY51" s="375">
        <f t="shared" si="1"/>
        <v>26</v>
      </c>
      <c r="QZ51" s="375" t="str">
        <f t="shared" si="2"/>
        <v/>
      </c>
      <c r="RA51" s="375" t="str">
        <f t="shared" si="3"/>
        <v/>
      </c>
      <c r="RB51" s="375">
        <f t="shared" si="4"/>
        <v>36.25</v>
      </c>
      <c r="RC51" s="375" t="str">
        <f t="shared" si="5"/>
        <v/>
      </c>
      <c r="RD51" s="375" t="str">
        <f t="shared" si="6"/>
        <v/>
      </c>
      <c r="RE51" s="313" t="str">
        <f t="shared" si="7"/>
        <v/>
      </c>
      <c r="RF51" t="s">
        <v>221</v>
      </c>
    </row>
    <row r="52" spans="1:474">
      <c r="A52" t="s">
        <v>931</v>
      </c>
      <c r="B52" s="272">
        <v>44527</v>
      </c>
      <c r="C52" t="s">
        <v>219</v>
      </c>
      <c r="D52" t="s">
        <v>237</v>
      </c>
      <c r="E52" t="s">
        <v>221</v>
      </c>
      <c r="F52" t="s">
        <v>238</v>
      </c>
      <c r="G52" t="s">
        <v>238</v>
      </c>
      <c r="H52" t="s">
        <v>239</v>
      </c>
      <c r="I52" t="s">
        <v>239</v>
      </c>
      <c r="J52" t="s">
        <v>240</v>
      </c>
      <c r="K52" t="s">
        <v>77</v>
      </c>
      <c r="L52" t="s">
        <v>241</v>
      </c>
      <c r="M52" t="s">
        <v>241</v>
      </c>
      <c r="N52" t="s">
        <v>241</v>
      </c>
      <c r="O52" t="s">
        <v>86</v>
      </c>
      <c r="P52" t="s">
        <v>120</v>
      </c>
      <c r="Q52" t="s">
        <v>89</v>
      </c>
      <c r="R52" t="s">
        <v>121</v>
      </c>
      <c r="S52" s="239" t="s">
        <v>77</v>
      </c>
      <c r="T52" s="239" t="s">
        <v>77</v>
      </c>
      <c r="U52" s="239" t="s">
        <v>77</v>
      </c>
      <c r="V52" s="239" t="s">
        <v>77</v>
      </c>
      <c r="W52" s="239" t="s">
        <v>77</v>
      </c>
      <c r="X52" s="239" t="s">
        <v>77</v>
      </c>
      <c r="Y52" t="s">
        <v>77</v>
      </c>
      <c r="Z52" t="s">
        <v>77</v>
      </c>
      <c r="AA52" t="s">
        <v>77</v>
      </c>
      <c r="AB52" t="s">
        <v>77</v>
      </c>
      <c r="AC52" t="s">
        <v>77</v>
      </c>
      <c r="AD52" t="s">
        <v>77</v>
      </c>
      <c r="AE52" t="s">
        <v>77</v>
      </c>
      <c r="AF52" t="s">
        <v>77</v>
      </c>
      <c r="AG52" t="s">
        <v>77</v>
      </c>
      <c r="AH52">
        <v>75</v>
      </c>
      <c r="AI52" t="s">
        <v>77</v>
      </c>
      <c r="AJ52" t="s">
        <v>77</v>
      </c>
      <c r="AK52" t="s">
        <v>123</v>
      </c>
      <c r="AL52">
        <v>1</v>
      </c>
      <c r="AM52">
        <v>0</v>
      </c>
      <c r="AN52">
        <v>0</v>
      </c>
      <c r="AO52">
        <v>0</v>
      </c>
      <c r="AP52">
        <v>0</v>
      </c>
      <c r="AQ52">
        <v>0</v>
      </c>
      <c r="AR52">
        <v>0</v>
      </c>
      <c r="AS52">
        <v>0</v>
      </c>
      <c r="AT52">
        <v>0</v>
      </c>
      <c r="AU52">
        <v>0</v>
      </c>
      <c r="AV52" t="s">
        <v>130</v>
      </c>
      <c r="AW52" t="s">
        <v>125</v>
      </c>
      <c r="AX52" t="s">
        <v>77</v>
      </c>
      <c r="AY52" t="s">
        <v>77</v>
      </c>
      <c r="AZ52" t="s">
        <v>77</v>
      </c>
      <c r="BA52" t="s">
        <v>77</v>
      </c>
      <c r="BB52" t="s">
        <v>77</v>
      </c>
      <c r="BC52" t="s">
        <v>77</v>
      </c>
      <c r="BD52" t="s">
        <v>77</v>
      </c>
      <c r="BE52" t="s">
        <v>77</v>
      </c>
      <c r="BF52" t="s">
        <v>77</v>
      </c>
      <c r="BG52" t="s">
        <v>77</v>
      </c>
      <c r="BH52" t="s">
        <v>77</v>
      </c>
      <c r="BI52" t="s">
        <v>77</v>
      </c>
      <c r="BJ52" t="s">
        <v>77</v>
      </c>
      <c r="BK52" t="s">
        <v>77</v>
      </c>
      <c r="BL52" t="s">
        <v>77</v>
      </c>
      <c r="BN52" t="s">
        <v>77</v>
      </c>
      <c r="BO52" t="s">
        <v>77</v>
      </c>
      <c r="BP52" t="s">
        <v>77</v>
      </c>
      <c r="BQ52" t="s">
        <v>77</v>
      </c>
      <c r="BR52" t="s">
        <v>77</v>
      </c>
      <c r="BS52" t="s">
        <v>77</v>
      </c>
      <c r="BT52" t="s">
        <v>77</v>
      </c>
      <c r="BU52" t="s">
        <v>77</v>
      </c>
      <c r="BV52" t="s">
        <v>77</v>
      </c>
      <c r="BW52" t="s">
        <v>77</v>
      </c>
      <c r="BX52" t="s">
        <v>77</v>
      </c>
      <c r="BY52" t="s">
        <v>77</v>
      </c>
      <c r="BZ52" t="s">
        <v>77</v>
      </c>
      <c r="CA52" t="s">
        <v>77</v>
      </c>
      <c r="CB52" t="s">
        <v>77</v>
      </c>
      <c r="CC52" t="s">
        <v>77</v>
      </c>
      <c r="CD52" t="s">
        <v>77</v>
      </c>
      <c r="CE52" t="s">
        <v>77</v>
      </c>
      <c r="CF52" t="s">
        <v>77</v>
      </c>
      <c r="CG52" t="s">
        <v>77</v>
      </c>
      <c r="CH52" t="s">
        <v>77</v>
      </c>
      <c r="CI52" t="s">
        <v>77</v>
      </c>
      <c r="CJ52" t="s">
        <v>77</v>
      </c>
      <c r="CK52" t="s">
        <v>77</v>
      </c>
      <c r="CL52" t="s">
        <v>77</v>
      </c>
      <c r="CM52" t="s">
        <v>77</v>
      </c>
      <c r="CN52" t="s">
        <v>77</v>
      </c>
      <c r="CO52" t="s">
        <v>77</v>
      </c>
      <c r="CP52" t="s">
        <v>77</v>
      </c>
      <c r="CQ52" t="s">
        <v>77</v>
      </c>
      <c r="CR52" t="s">
        <v>77</v>
      </c>
      <c r="CS52" t="s">
        <v>77</v>
      </c>
      <c r="CT52" t="s">
        <v>77</v>
      </c>
      <c r="CU52" t="s">
        <v>77</v>
      </c>
      <c r="CV52" t="s">
        <v>77</v>
      </c>
      <c r="CW52" t="s">
        <v>77</v>
      </c>
      <c r="CX52" t="s">
        <v>77</v>
      </c>
      <c r="CY52" t="s">
        <v>77</v>
      </c>
      <c r="CZ52" s="308" t="s">
        <v>221</v>
      </c>
      <c r="DA52" t="s">
        <v>86</v>
      </c>
      <c r="DB52" t="s">
        <v>77</v>
      </c>
      <c r="DC52" t="s">
        <v>77</v>
      </c>
      <c r="DD52" t="s">
        <v>77</v>
      </c>
      <c r="DE52" t="s">
        <v>77</v>
      </c>
      <c r="DF52" t="s">
        <v>77</v>
      </c>
      <c r="DG52" t="s">
        <v>77</v>
      </c>
      <c r="DH52" t="s">
        <v>77</v>
      </c>
      <c r="DK52" t="s">
        <v>77</v>
      </c>
      <c r="DL52" t="s">
        <v>77</v>
      </c>
      <c r="DM52" t="s">
        <v>77</v>
      </c>
      <c r="DN52" t="s">
        <v>77</v>
      </c>
      <c r="DO52" t="s">
        <v>77</v>
      </c>
      <c r="DP52" t="s">
        <v>77</v>
      </c>
      <c r="DQ52" t="s">
        <v>77</v>
      </c>
      <c r="DR52" t="s">
        <v>77</v>
      </c>
      <c r="DS52" t="s">
        <v>77</v>
      </c>
      <c r="DT52" t="s">
        <v>77</v>
      </c>
      <c r="DU52" t="s">
        <v>77</v>
      </c>
      <c r="DV52" t="s">
        <v>77</v>
      </c>
      <c r="DW52" t="s">
        <v>77</v>
      </c>
      <c r="DX52" t="s">
        <v>77</v>
      </c>
      <c r="DY52" t="s">
        <v>77</v>
      </c>
      <c r="DZ52" t="s">
        <v>77</v>
      </c>
      <c r="EA52" t="s">
        <v>77</v>
      </c>
      <c r="EB52" t="s">
        <v>77</v>
      </c>
      <c r="EC52" t="s">
        <v>77</v>
      </c>
      <c r="ED52" t="s">
        <v>77</v>
      </c>
      <c r="EE52" t="s">
        <v>77</v>
      </c>
      <c r="EF52" t="s">
        <v>77</v>
      </c>
      <c r="EG52" t="s">
        <v>77</v>
      </c>
      <c r="EH52" t="s">
        <v>77</v>
      </c>
      <c r="EI52" t="s">
        <v>77</v>
      </c>
      <c r="EJ52" t="s">
        <v>77</v>
      </c>
      <c r="EK52" t="s">
        <v>77</v>
      </c>
      <c r="EL52" t="s">
        <v>77</v>
      </c>
      <c r="EM52" s="308" t="s">
        <v>221</v>
      </c>
      <c r="EN52" t="s">
        <v>86</v>
      </c>
      <c r="EO52" t="s">
        <v>77</v>
      </c>
      <c r="EP52" t="s">
        <v>77</v>
      </c>
      <c r="EQ52" t="s">
        <v>77</v>
      </c>
      <c r="ER52" t="s">
        <v>77</v>
      </c>
      <c r="ES52" t="s">
        <v>77</v>
      </c>
      <c r="ET52" t="s">
        <v>77</v>
      </c>
      <c r="EU52" t="s">
        <v>77</v>
      </c>
      <c r="EW52" t="s">
        <v>88</v>
      </c>
      <c r="EX52" s="308" t="s">
        <v>221</v>
      </c>
      <c r="EY52" t="s">
        <v>99</v>
      </c>
      <c r="EZ52" t="s">
        <v>77</v>
      </c>
      <c r="FA52" t="s">
        <v>77</v>
      </c>
      <c r="FB52" t="s">
        <v>77</v>
      </c>
      <c r="FC52" t="s">
        <v>77</v>
      </c>
      <c r="FD52" t="s">
        <v>77</v>
      </c>
      <c r="FE52" t="s">
        <v>77</v>
      </c>
      <c r="FF52" t="s">
        <v>77</v>
      </c>
      <c r="FG52" t="s">
        <v>77</v>
      </c>
      <c r="FH52" t="s">
        <v>187</v>
      </c>
      <c r="FI52">
        <v>0</v>
      </c>
      <c r="FJ52">
        <v>0</v>
      </c>
      <c r="FK52">
        <v>1</v>
      </c>
      <c r="FL52">
        <v>0</v>
      </c>
      <c r="FM52">
        <v>0</v>
      </c>
      <c r="FN52">
        <v>0</v>
      </c>
      <c r="FO52">
        <v>0</v>
      </c>
      <c r="FP52">
        <v>0</v>
      </c>
      <c r="FQ52" t="s">
        <v>77</v>
      </c>
      <c r="FR52" t="s">
        <v>88</v>
      </c>
      <c r="FS52" t="s">
        <v>77</v>
      </c>
      <c r="FT52" t="s">
        <v>122</v>
      </c>
      <c r="FU52">
        <v>0</v>
      </c>
      <c r="FV52">
        <v>0</v>
      </c>
      <c r="FW52">
        <v>1</v>
      </c>
      <c r="FX52">
        <v>0</v>
      </c>
      <c r="FY52" t="s">
        <v>77</v>
      </c>
      <c r="FZ52" t="s">
        <v>77</v>
      </c>
      <c r="GA52" t="s">
        <v>77</v>
      </c>
      <c r="GB52" t="s">
        <v>77</v>
      </c>
      <c r="GC52" t="s">
        <v>77</v>
      </c>
      <c r="GD52" t="s">
        <v>77</v>
      </c>
      <c r="GE52" t="s">
        <v>77</v>
      </c>
      <c r="GF52" t="s">
        <v>77</v>
      </c>
      <c r="GG52" t="s">
        <v>77</v>
      </c>
      <c r="GH52" t="s">
        <v>77</v>
      </c>
      <c r="GI52" t="s">
        <v>77</v>
      </c>
      <c r="GJ52" t="s">
        <v>77</v>
      </c>
      <c r="GK52" t="s">
        <v>77</v>
      </c>
      <c r="GL52" t="s">
        <v>77</v>
      </c>
      <c r="GM52" t="s">
        <v>77</v>
      </c>
      <c r="GN52" t="s">
        <v>77</v>
      </c>
      <c r="GO52" t="s">
        <v>77</v>
      </c>
      <c r="GP52" t="s">
        <v>77</v>
      </c>
      <c r="GQ52" t="s">
        <v>77</v>
      </c>
      <c r="GR52" t="s">
        <v>77</v>
      </c>
      <c r="GS52" t="s">
        <v>77</v>
      </c>
      <c r="GT52" t="s">
        <v>77</v>
      </c>
      <c r="GU52" t="s">
        <v>77</v>
      </c>
      <c r="GV52" t="s">
        <v>77</v>
      </c>
      <c r="GW52" t="s">
        <v>77</v>
      </c>
      <c r="GX52" t="s">
        <v>77</v>
      </c>
      <c r="GY52" t="s">
        <v>77</v>
      </c>
      <c r="GZ52" t="s">
        <v>77</v>
      </c>
      <c r="HA52" t="s">
        <v>77</v>
      </c>
      <c r="HB52" t="s">
        <v>77</v>
      </c>
      <c r="HC52" t="s">
        <v>77</v>
      </c>
      <c r="HD52" t="s">
        <v>77</v>
      </c>
      <c r="HE52" t="s">
        <v>77</v>
      </c>
      <c r="HF52" t="s">
        <v>77</v>
      </c>
      <c r="HG52" t="s">
        <v>77</v>
      </c>
      <c r="HH52" t="s">
        <v>77</v>
      </c>
      <c r="HI52" t="s">
        <v>77</v>
      </c>
      <c r="HJ52" t="s">
        <v>77</v>
      </c>
      <c r="HK52" t="s">
        <v>77</v>
      </c>
      <c r="HL52" t="s">
        <v>77</v>
      </c>
      <c r="HM52" t="s">
        <v>77</v>
      </c>
      <c r="HN52" t="s">
        <v>77</v>
      </c>
      <c r="HO52" t="s">
        <v>77</v>
      </c>
      <c r="HP52" t="s">
        <v>77</v>
      </c>
      <c r="HQ52" t="s">
        <v>77</v>
      </c>
      <c r="HR52" t="s">
        <v>77</v>
      </c>
      <c r="HS52" t="s">
        <v>77</v>
      </c>
      <c r="HT52" t="s">
        <v>77</v>
      </c>
      <c r="HU52" t="s">
        <v>77</v>
      </c>
      <c r="HV52" t="s">
        <v>77</v>
      </c>
      <c r="HW52" t="s">
        <v>77</v>
      </c>
      <c r="HX52" t="s">
        <v>77</v>
      </c>
      <c r="HZ52" t="s">
        <v>221</v>
      </c>
      <c r="IA52" s="376" t="s">
        <v>77</v>
      </c>
      <c r="IB52" t="s">
        <v>77</v>
      </c>
      <c r="IC52" t="s">
        <v>77</v>
      </c>
      <c r="ID52" t="s">
        <v>77</v>
      </c>
      <c r="IE52" t="s">
        <v>77</v>
      </c>
      <c r="IF52" t="s">
        <v>77</v>
      </c>
      <c r="IG52" t="s">
        <v>77</v>
      </c>
      <c r="IH52" t="s">
        <v>77</v>
      </c>
      <c r="II52" t="s">
        <v>77</v>
      </c>
      <c r="IJ52" t="s">
        <v>77</v>
      </c>
      <c r="IK52" t="s">
        <v>77</v>
      </c>
      <c r="IL52" t="s">
        <v>77</v>
      </c>
      <c r="IM52" t="s">
        <v>77</v>
      </c>
      <c r="IN52" t="s">
        <v>77</v>
      </c>
      <c r="IO52" t="s">
        <v>77</v>
      </c>
      <c r="IP52" t="s">
        <v>77</v>
      </c>
      <c r="IQ52" t="s">
        <v>77</v>
      </c>
      <c r="IR52" t="s">
        <v>77</v>
      </c>
      <c r="IS52" t="s">
        <v>77</v>
      </c>
      <c r="IT52" t="s">
        <v>77</v>
      </c>
      <c r="IU52" t="s">
        <v>77</v>
      </c>
      <c r="IV52" t="s">
        <v>77</v>
      </c>
      <c r="IW52" t="s">
        <v>77</v>
      </c>
      <c r="IX52" t="s">
        <v>77</v>
      </c>
      <c r="IY52" t="s">
        <v>77</v>
      </c>
      <c r="IZ52" t="s">
        <v>77</v>
      </c>
      <c r="JA52" t="s">
        <v>77</v>
      </c>
      <c r="JB52" t="s">
        <v>77</v>
      </c>
      <c r="JC52" t="s">
        <v>77</v>
      </c>
      <c r="JD52" t="s">
        <v>77</v>
      </c>
      <c r="JE52" t="s">
        <v>77</v>
      </c>
      <c r="JF52" t="s">
        <v>77</v>
      </c>
      <c r="JG52" t="s">
        <v>77</v>
      </c>
      <c r="JH52" t="s">
        <v>77</v>
      </c>
      <c r="JI52" t="s">
        <v>77</v>
      </c>
      <c r="JJ52" t="s">
        <v>77</v>
      </c>
      <c r="JK52" t="s">
        <v>77</v>
      </c>
      <c r="JL52" t="s">
        <v>77</v>
      </c>
      <c r="JM52" t="s">
        <v>77</v>
      </c>
      <c r="JN52" t="s">
        <v>77</v>
      </c>
      <c r="JO52" t="s">
        <v>77</v>
      </c>
      <c r="JP52" t="s">
        <v>77</v>
      </c>
      <c r="JQ52" t="s">
        <v>77</v>
      </c>
      <c r="JR52" t="s">
        <v>77</v>
      </c>
      <c r="JS52" t="s">
        <v>77</v>
      </c>
      <c r="JT52" t="s">
        <v>77</v>
      </c>
      <c r="JU52" t="s">
        <v>77</v>
      </c>
      <c r="JV52" t="s">
        <v>77</v>
      </c>
      <c r="JW52" t="s">
        <v>77</v>
      </c>
      <c r="JX52" t="s">
        <v>77</v>
      </c>
      <c r="JY52" t="s">
        <v>77</v>
      </c>
      <c r="JZ52" t="s">
        <v>77</v>
      </c>
      <c r="KA52" t="s">
        <v>77</v>
      </c>
      <c r="KB52" t="s">
        <v>77</v>
      </c>
      <c r="KC52" t="s">
        <v>77</v>
      </c>
      <c r="KD52" t="s">
        <v>77</v>
      </c>
      <c r="KE52" t="s">
        <v>77</v>
      </c>
      <c r="KF52" t="s">
        <v>77</v>
      </c>
      <c r="KG52" t="s">
        <v>77</v>
      </c>
      <c r="KH52" t="s">
        <v>77</v>
      </c>
      <c r="KI52" t="s">
        <v>77</v>
      </c>
      <c r="KJ52" t="s">
        <v>77</v>
      </c>
      <c r="KK52" t="s">
        <v>77</v>
      </c>
      <c r="KL52" t="s">
        <v>77</v>
      </c>
      <c r="KM52" t="s">
        <v>77</v>
      </c>
      <c r="KN52" t="s">
        <v>77</v>
      </c>
      <c r="KO52" t="s">
        <v>77</v>
      </c>
      <c r="KP52" t="s">
        <v>77</v>
      </c>
      <c r="KQ52" t="s">
        <v>77</v>
      </c>
      <c r="KR52" t="s">
        <v>77</v>
      </c>
      <c r="KS52" t="s">
        <v>77</v>
      </c>
      <c r="KT52" t="s">
        <v>77</v>
      </c>
      <c r="KU52" t="s">
        <v>77</v>
      </c>
      <c r="KV52" t="s">
        <v>77</v>
      </c>
      <c r="KW52" t="s">
        <v>77</v>
      </c>
      <c r="KX52" t="s">
        <v>77</v>
      </c>
      <c r="KY52" t="s">
        <v>77</v>
      </c>
      <c r="KZ52" t="s">
        <v>77</v>
      </c>
      <c r="LA52" t="s">
        <v>77</v>
      </c>
      <c r="LB52" t="s">
        <v>77</v>
      </c>
      <c r="LC52" t="s">
        <v>77</v>
      </c>
      <c r="LD52" t="s">
        <v>77</v>
      </c>
      <c r="LE52" t="s">
        <v>77</v>
      </c>
      <c r="LF52" t="s">
        <v>77</v>
      </c>
      <c r="LG52" t="s">
        <v>77</v>
      </c>
      <c r="LH52" t="s">
        <v>77</v>
      </c>
      <c r="LI52" t="s">
        <v>77</v>
      </c>
      <c r="LJ52" t="s">
        <v>77</v>
      </c>
      <c r="LK52" t="s">
        <v>77</v>
      </c>
      <c r="LL52" t="s">
        <v>77</v>
      </c>
      <c r="LM52" t="s">
        <v>77</v>
      </c>
      <c r="LN52" t="s">
        <v>77</v>
      </c>
      <c r="LO52" t="s">
        <v>77</v>
      </c>
      <c r="LP52" t="s">
        <v>77</v>
      </c>
      <c r="LQ52" t="s">
        <v>77</v>
      </c>
      <c r="LR52" t="s">
        <v>77</v>
      </c>
      <c r="LS52" t="s">
        <v>77</v>
      </c>
      <c r="LT52" t="s">
        <v>77</v>
      </c>
      <c r="LU52" t="s">
        <v>77</v>
      </c>
      <c r="LV52" t="s">
        <v>77</v>
      </c>
      <c r="LW52" t="s">
        <v>77</v>
      </c>
      <c r="LX52" t="s">
        <v>77</v>
      </c>
      <c r="LY52" t="s">
        <v>77</v>
      </c>
      <c r="LZ52" t="s">
        <v>77</v>
      </c>
      <c r="MA52" t="s">
        <v>77</v>
      </c>
      <c r="MB52" t="s">
        <v>77</v>
      </c>
      <c r="MC52" t="s">
        <v>77</v>
      </c>
      <c r="MD52" t="s">
        <v>77</v>
      </c>
      <c r="ME52" t="s">
        <v>77</v>
      </c>
      <c r="MF52" t="s">
        <v>77</v>
      </c>
      <c r="MG52" t="s">
        <v>77</v>
      </c>
      <c r="MH52" t="s">
        <v>77</v>
      </c>
      <c r="MI52" t="s">
        <v>77</v>
      </c>
      <c r="MJ52" t="s">
        <v>77</v>
      </c>
      <c r="MK52" t="s">
        <v>77</v>
      </c>
      <c r="ML52" t="s">
        <v>77</v>
      </c>
      <c r="MM52" t="s">
        <v>77</v>
      </c>
      <c r="MN52" t="s">
        <v>77</v>
      </c>
      <c r="MO52" t="s">
        <v>77</v>
      </c>
      <c r="MP52" t="s">
        <v>77</v>
      </c>
      <c r="MQ52" t="s">
        <v>77</v>
      </c>
      <c r="MR52" t="s">
        <v>77</v>
      </c>
      <c r="MS52" t="s">
        <v>77</v>
      </c>
      <c r="MT52" t="s">
        <v>77</v>
      </c>
      <c r="MU52" t="s">
        <v>77</v>
      </c>
      <c r="MV52" t="s">
        <v>77</v>
      </c>
      <c r="MW52" t="s">
        <v>77</v>
      </c>
      <c r="MX52" t="s">
        <v>77</v>
      </c>
      <c r="MY52" t="s">
        <v>77</v>
      </c>
      <c r="MZ52" t="s">
        <v>77</v>
      </c>
      <c r="NA52" t="s">
        <v>77</v>
      </c>
      <c r="NB52" t="s">
        <v>77</v>
      </c>
      <c r="NC52" t="s">
        <v>77</v>
      </c>
      <c r="ND52" t="s">
        <v>77</v>
      </c>
      <c r="NE52" t="s">
        <v>77</v>
      </c>
      <c r="NF52" t="s">
        <v>77</v>
      </c>
      <c r="NG52" t="s">
        <v>77</v>
      </c>
      <c r="NH52" t="s">
        <v>77</v>
      </c>
      <c r="NI52" t="s">
        <v>77</v>
      </c>
      <c r="NJ52" t="s">
        <v>77</v>
      </c>
      <c r="NK52" t="s">
        <v>77</v>
      </c>
      <c r="NL52" t="s">
        <v>77</v>
      </c>
      <c r="NM52" t="s">
        <v>77</v>
      </c>
      <c r="NN52" t="s">
        <v>77</v>
      </c>
      <c r="NO52" t="s">
        <v>77</v>
      </c>
      <c r="NP52" t="s">
        <v>77</v>
      </c>
      <c r="NQ52" t="s">
        <v>77</v>
      </c>
      <c r="NR52" t="s">
        <v>77</v>
      </c>
      <c r="NS52" t="s">
        <v>77</v>
      </c>
      <c r="NT52" t="s">
        <v>77</v>
      </c>
      <c r="NU52" t="s">
        <v>77</v>
      </c>
      <c r="NV52" t="s">
        <v>77</v>
      </c>
      <c r="NW52" t="s">
        <v>77</v>
      </c>
      <c r="NX52" t="s">
        <v>77</v>
      </c>
      <c r="NY52" t="s">
        <v>77</v>
      </c>
      <c r="NZ52" t="s">
        <v>77</v>
      </c>
      <c r="OA52" t="s">
        <v>77</v>
      </c>
      <c r="OB52" t="s">
        <v>77</v>
      </c>
      <c r="OC52" t="s">
        <v>77</v>
      </c>
      <c r="OD52" t="s">
        <v>77</v>
      </c>
      <c r="OE52" t="s">
        <v>77</v>
      </c>
      <c r="OF52" t="s">
        <v>77</v>
      </c>
      <c r="OG52" t="s">
        <v>77</v>
      </c>
      <c r="OH52" t="s">
        <v>77</v>
      </c>
      <c r="OI52" t="s">
        <v>77</v>
      </c>
      <c r="OJ52" t="s">
        <v>77</v>
      </c>
      <c r="OK52" t="s">
        <v>77</v>
      </c>
      <c r="OL52" t="s">
        <v>77</v>
      </c>
      <c r="OM52" t="s">
        <v>77</v>
      </c>
      <c r="ON52" t="s">
        <v>77</v>
      </c>
      <c r="OO52" t="s">
        <v>77</v>
      </c>
      <c r="OP52" t="s">
        <v>77</v>
      </c>
      <c r="OQ52" t="s">
        <v>77</v>
      </c>
      <c r="OR52" t="s">
        <v>77</v>
      </c>
      <c r="OS52" t="s">
        <v>77</v>
      </c>
      <c r="OT52" t="s">
        <v>77</v>
      </c>
      <c r="OU52" t="s">
        <v>77</v>
      </c>
      <c r="OV52" t="s">
        <v>77</v>
      </c>
      <c r="OW52" t="s">
        <v>77</v>
      </c>
      <c r="OX52" t="s">
        <v>77</v>
      </c>
      <c r="OY52" t="s">
        <v>77</v>
      </c>
      <c r="OZ52" t="s">
        <v>77</v>
      </c>
      <c r="PA52" t="s">
        <v>77</v>
      </c>
      <c r="PB52" t="s">
        <v>77</v>
      </c>
      <c r="PC52" t="s">
        <v>77</v>
      </c>
      <c r="PD52" t="s">
        <v>77</v>
      </c>
      <c r="PE52" t="s">
        <v>77</v>
      </c>
      <c r="PF52" t="s">
        <v>77</v>
      </c>
      <c r="PG52" t="s">
        <v>77</v>
      </c>
      <c r="PH52" t="s">
        <v>77</v>
      </c>
      <c r="PI52" t="s">
        <v>77</v>
      </c>
      <c r="PJ52" t="s">
        <v>77</v>
      </c>
      <c r="PK52" t="s">
        <v>77</v>
      </c>
      <c r="PL52" t="s">
        <v>77</v>
      </c>
      <c r="PM52" t="s">
        <v>77</v>
      </c>
      <c r="PN52" t="s">
        <v>77</v>
      </c>
      <c r="PO52" t="s">
        <v>77</v>
      </c>
      <c r="PP52" t="s">
        <v>77</v>
      </c>
      <c r="PQ52" t="s">
        <v>77</v>
      </c>
      <c r="PR52" t="s">
        <v>77</v>
      </c>
      <c r="PS52" t="s">
        <v>77</v>
      </c>
      <c r="PT52" t="s">
        <v>77</v>
      </c>
      <c r="PU52" t="s">
        <v>77</v>
      </c>
      <c r="PV52" t="s">
        <v>77</v>
      </c>
      <c r="PW52" t="s">
        <v>77</v>
      </c>
      <c r="PX52" t="s">
        <v>77</v>
      </c>
      <c r="PY52" t="s">
        <v>77</v>
      </c>
      <c r="PZ52" t="s">
        <v>77</v>
      </c>
      <c r="QA52" t="s">
        <v>77</v>
      </c>
      <c r="QB52" t="s">
        <v>77</v>
      </c>
      <c r="QC52" t="s">
        <v>77</v>
      </c>
      <c r="QD52" t="s">
        <v>77</v>
      </c>
      <c r="QE52" t="s">
        <v>77</v>
      </c>
      <c r="QF52" t="s">
        <v>77</v>
      </c>
      <c r="QG52" t="s">
        <v>77</v>
      </c>
      <c r="QH52">
        <v>0</v>
      </c>
      <c r="QI52">
        <v>0</v>
      </c>
      <c r="QJ52">
        <v>0</v>
      </c>
      <c r="QK52">
        <v>0</v>
      </c>
      <c r="QL52">
        <v>0</v>
      </c>
      <c r="QM52" t="s">
        <v>932</v>
      </c>
      <c r="QN52" t="s">
        <v>77</v>
      </c>
      <c r="QO52">
        <v>237463765</v>
      </c>
      <c r="QQ52">
        <v>44530.799398148149</v>
      </c>
      <c r="QR52" t="s">
        <v>77</v>
      </c>
      <c r="QS52" t="s">
        <v>77</v>
      </c>
      <c r="QT52" t="s">
        <v>101</v>
      </c>
      <c r="QU52" t="s">
        <v>102</v>
      </c>
      <c r="QV52" t="s">
        <v>77</v>
      </c>
      <c r="QW52">
        <v>54</v>
      </c>
      <c r="QX52" s="375" t="str">
        <f t="shared" si="8"/>
        <v/>
      </c>
      <c r="QY52" s="375" t="str">
        <f t="shared" si="1"/>
        <v/>
      </c>
      <c r="QZ52" s="375" t="str">
        <f t="shared" si="2"/>
        <v/>
      </c>
      <c r="RA52" s="375" t="str">
        <f t="shared" si="3"/>
        <v/>
      </c>
      <c r="RB52" s="375" t="str">
        <f t="shared" si="4"/>
        <v/>
      </c>
      <c r="RC52" s="375" t="str">
        <f t="shared" si="5"/>
        <v/>
      </c>
      <c r="RD52" s="375" t="str">
        <f t="shared" si="6"/>
        <v/>
      </c>
      <c r="RE52" s="313" t="str">
        <f t="shared" si="7"/>
        <v/>
      </c>
      <c r="RF52" t="s">
        <v>221</v>
      </c>
    </row>
    <row r="53" spans="1:474">
      <c r="A53" t="s">
        <v>933</v>
      </c>
      <c r="B53" s="272">
        <v>44527</v>
      </c>
      <c r="C53" t="s">
        <v>219</v>
      </c>
      <c r="D53" t="s">
        <v>237</v>
      </c>
      <c r="E53" t="s">
        <v>221</v>
      </c>
      <c r="F53" t="s">
        <v>238</v>
      </c>
      <c r="G53" t="s">
        <v>238</v>
      </c>
      <c r="H53" t="s">
        <v>239</v>
      </c>
      <c r="I53" t="s">
        <v>239</v>
      </c>
      <c r="J53" t="s">
        <v>240</v>
      </c>
      <c r="K53" t="s">
        <v>77</v>
      </c>
      <c r="L53" t="s">
        <v>241</v>
      </c>
      <c r="M53" t="s">
        <v>241</v>
      </c>
      <c r="N53" t="s">
        <v>241</v>
      </c>
      <c r="O53" t="s">
        <v>86</v>
      </c>
      <c r="P53" t="s">
        <v>120</v>
      </c>
      <c r="Q53" t="s">
        <v>89</v>
      </c>
      <c r="R53" t="s">
        <v>138</v>
      </c>
      <c r="S53" s="239" t="s">
        <v>77</v>
      </c>
      <c r="T53" s="239" t="s">
        <v>77</v>
      </c>
      <c r="U53" s="239" t="s">
        <v>77</v>
      </c>
      <c r="V53" s="239" t="s">
        <v>77</v>
      </c>
      <c r="W53" s="239" t="s">
        <v>77</v>
      </c>
      <c r="X53" s="239" t="s">
        <v>77</v>
      </c>
      <c r="Y53" t="s">
        <v>77</v>
      </c>
      <c r="Z53" t="s">
        <v>77</v>
      </c>
      <c r="AA53">
        <v>25</v>
      </c>
      <c r="AB53">
        <v>25</v>
      </c>
      <c r="AC53">
        <v>25</v>
      </c>
      <c r="AD53">
        <v>100</v>
      </c>
      <c r="AE53">
        <v>100</v>
      </c>
      <c r="AF53" t="s">
        <v>77</v>
      </c>
      <c r="AG53" t="s">
        <v>77</v>
      </c>
      <c r="AH53" t="s">
        <v>77</v>
      </c>
      <c r="AI53" t="s">
        <v>77</v>
      </c>
      <c r="AJ53" t="s">
        <v>77</v>
      </c>
      <c r="AK53" t="s">
        <v>123</v>
      </c>
      <c r="AL53">
        <v>1</v>
      </c>
      <c r="AM53">
        <v>0</v>
      </c>
      <c r="AN53">
        <v>0</v>
      </c>
      <c r="AO53">
        <v>0</v>
      </c>
      <c r="AP53">
        <v>0</v>
      </c>
      <c r="AQ53">
        <v>0</v>
      </c>
      <c r="AR53">
        <v>0</v>
      </c>
      <c r="AS53">
        <v>0</v>
      </c>
      <c r="AT53">
        <v>0</v>
      </c>
      <c r="AU53">
        <v>0</v>
      </c>
      <c r="AV53" t="s">
        <v>124</v>
      </c>
      <c r="AW53" t="s">
        <v>156</v>
      </c>
      <c r="AX53" t="s">
        <v>77</v>
      </c>
      <c r="AY53" t="s">
        <v>77</v>
      </c>
      <c r="AZ53" t="s">
        <v>77</v>
      </c>
      <c r="BA53" t="s">
        <v>77</v>
      </c>
      <c r="BB53" t="s">
        <v>77</v>
      </c>
      <c r="BC53" t="s">
        <v>77</v>
      </c>
      <c r="BD53" t="s">
        <v>77</v>
      </c>
      <c r="BE53" t="s">
        <v>77</v>
      </c>
      <c r="BF53" t="s">
        <v>77</v>
      </c>
      <c r="BG53" t="s">
        <v>88</v>
      </c>
      <c r="BH53" t="s">
        <v>88</v>
      </c>
      <c r="BI53" t="s">
        <v>88</v>
      </c>
      <c r="BJ53" t="s">
        <v>88</v>
      </c>
      <c r="BK53" t="s">
        <v>88</v>
      </c>
      <c r="BL53" t="s">
        <v>77</v>
      </c>
      <c r="BN53" t="s">
        <v>77</v>
      </c>
      <c r="BO53" t="s">
        <v>77</v>
      </c>
      <c r="BP53" t="s">
        <v>77</v>
      </c>
      <c r="BQ53" t="s">
        <v>77</v>
      </c>
      <c r="BR53" t="s">
        <v>77</v>
      </c>
      <c r="BS53" t="s">
        <v>77</v>
      </c>
      <c r="BT53" t="s">
        <v>77</v>
      </c>
      <c r="BU53" t="s">
        <v>77</v>
      </c>
      <c r="BV53" t="s">
        <v>77</v>
      </c>
      <c r="BW53" t="s">
        <v>77</v>
      </c>
      <c r="BX53" t="s">
        <v>77</v>
      </c>
      <c r="BY53" t="s">
        <v>77</v>
      </c>
      <c r="BZ53" t="s">
        <v>77</v>
      </c>
      <c r="CA53" t="s">
        <v>77</v>
      </c>
      <c r="CB53" t="s">
        <v>77</v>
      </c>
      <c r="CC53" t="s">
        <v>77</v>
      </c>
      <c r="CD53" t="s">
        <v>77</v>
      </c>
      <c r="CE53" t="s">
        <v>77</v>
      </c>
      <c r="CF53" t="s">
        <v>77</v>
      </c>
      <c r="CG53" t="s">
        <v>77</v>
      </c>
      <c r="CH53" t="s">
        <v>77</v>
      </c>
      <c r="CI53" t="s">
        <v>77</v>
      </c>
      <c r="CJ53" t="s">
        <v>77</v>
      </c>
      <c r="CK53" t="s">
        <v>77</v>
      </c>
      <c r="CL53" t="s">
        <v>77</v>
      </c>
      <c r="CM53" t="s">
        <v>77</v>
      </c>
      <c r="CN53" t="s">
        <v>77</v>
      </c>
      <c r="CO53" t="s">
        <v>77</v>
      </c>
      <c r="CP53" t="s">
        <v>77</v>
      </c>
      <c r="CQ53" t="s">
        <v>77</v>
      </c>
      <c r="CR53" t="s">
        <v>77</v>
      </c>
      <c r="CS53" t="s">
        <v>77</v>
      </c>
      <c r="CT53" t="s">
        <v>77</v>
      </c>
      <c r="CU53" t="s">
        <v>77</v>
      </c>
      <c r="CV53" t="s">
        <v>77</v>
      </c>
      <c r="CW53" t="s">
        <v>77</v>
      </c>
      <c r="CX53" t="s">
        <v>77</v>
      </c>
      <c r="CY53" t="s">
        <v>77</v>
      </c>
      <c r="CZ53" s="308" t="s">
        <v>221</v>
      </c>
      <c r="DA53" t="s">
        <v>86</v>
      </c>
      <c r="DB53" t="s">
        <v>77</v>
      </c>
      <c r="DC53" t="s">
        <v>77</v>
      </c>
      <c r="DD53" t="s">
        <v>77</v>
      </c>
      <c r="DE53" t="s">
        <v>77</v>
      </c>
      <c r="DF53" t="s">
        <v>77</v>
      </c>
      <c r="DG53" t="s">
        <v>77</v>
      </c>
      <c r="DH53" t="s">
        <v>77</v>
      </c>
      <c r="DK53" t="s">
        <v>88</v>
      </c>
      <c r="DL53" t="s">
        <v>184</v>
      </c>
      <c r="DM53">
        <v>0</v>
      </c>
      <c r="DN53">
        <v>0</v>
      </c>
      <c r="DO53">
        <v>0</v>
      </c>
      <c r="DP53">
        <v>0</v>
      </c>
      <c r="DQ53">
        <v>1</v>
      </c>
      <c r="DR53">
        <v>0</v>
      </c>
      <c r="DS53">
        <v>0</v>
      </c>
      <c r="DT53">
        <v>0</v>
      </c>
      <c r="DU53">
        <v>0</v>
      </c>
      <c r="DV53">
        <v>0</v>
      </c>
      <c r="DW53">
        <v>0</v>
      </c>
      <c r="DX53">
        <v>0</v>
      </c>
      <c r="DY53">
        <v>0</v>
      </c>
      <c r="DZ53" t="s">
        <v>77</v>
      </c>
      <c r="EA53" t="s">
        <v>615</v>
      </c>
      <c r="EB53">
        <v>0</v>
      </c>
      <c r="EC53">
        <v>0</v>
      </c>
      <c r="ED53">
        <v>1</v>
      </c>
      <c r="EE53">
        <v>0</v>
      </c>
      <c r="EF53">
        <v>1</v>
      </c>
      <c r="EG53">
        <v>0</v>
      </c>
      <c r="EH53">
        <v>0</v>
      </c>
      <c r="EI53">
        <v>0</v>
      </c>
      <c r="EJ53">
        <v>0</v>
      </c>
      <c r="EK53">
        <v>0</v>
      </c>
      <c r="EL53">
        <v>0</v>
      </c>
      <c r="EM53" s="308" t="s">
        <v>221</v>
      </c>
      <c r="EN53" t="s">
        <v>86</v>
      </c>
      <c r="EO53" t="s">
        <v>100</v>
      </c>
      <c r="EP53" t="s">
        <v>100</v>
      </c>
      <c r="EQ53" t="s">
        <v>88</v>
      </c>
      <c r="ER53" t="s">
        <v>221</v>
      </c>
      <c r="ES53" t="s">
        <v>131</v>
      </c>
      <c r="ET53" t="s">
        <v>238</v>
      </c>
      <c r="EU53" t="s">
        <v>131</v>
      </c>
      <c r="EW53" t="s">
        <v>77</v>
      </c>
      <c r="EX53" s="308" t="s">
        <v>221</v>
      </c>
      <c r="EY53" t="s">
        <v>88</v>
      </c>
      <c r="EZ53" t="s">
        <v>193</v>
      </c>
      <c r="FA53">
        <v>0</v>
      </c>
      <c r="FB53">
        <v>1</v>
      </c>
      <c r="FC53">
        <v>0</v>
      </c>
      <c r="FD53">
        <v>0</v>
      </c>
      <c r="FE53">
        <v>0</v>
      </c>
      <c r="FF53">
        <v>0</v>
      </c>
      <c r="FG53" t="s">
        <v>77</v>
      </c>
      <c r="FH53" t="s">
        <v>190</v>
      </c>
      <c r="FI53">
        <v>0</v>
      </c>
      <c r="FJ53">
        <v>0</v>
      </c>
      <c r="FK53">
        <v>0</v>
      </c>
      <c r="FL53">
        <v>1</v>
      </c>
      <c r="FM53">
        <v>0</v>
      </c>
      <c r="FN53">
        <v>0</v>
      </c>
      <c r="FO53">
        <v>0</v>
      </c>
      <c r="FP53">
        <v>0</v>
      </c>
      <c r="FQ53" t="s">
        <v>77</v>
      </c>
      <c r="FR53" t="s">
        <v>88</v>
      </c>
      <c r="FS53" t="s">
        <v>77</v>
      </c>
      <c r="FT53" t="s">
        <v>129</v>
      </c>
      <c r="FU53">
        <v>0</v>
      </c>
      <c r="FV53">
        <v>1</v>
      </c>
      <c r="FW53">
        <v>0</v>
      </c>
      <c r="FX53">
        <v>0</v>
      </c>
      <c r="FY53" t="s">
        <v>77</v>
      </c>
      <c r="FZ53" t="s">
        <v>77</v>
      </c>
      <c r="GA53" t="s">
        <v>77</v>
      </c>
      <c r="GB53" t="s">
        <v>77</v>
      </c>
      <c r="GC53" t="s">
        <v>77</v>
      </c>
      <c r="GD53" t="s">
        <v>77</v>
      </c>
      <c r="GE53" t="s">
        <v>77</v>
      </c>
      <c r="GF53" t="s">
        <v>77</v>
      </c>
      <c r="GG53" t="s">
        <v>77</v>
      </c>
      <c r="GH53" t="s">
        <v>77</v>
      </c>
      <c r="GI53" t="s">
        <v>77</v>
      </c>
      <c r="GJ53" t="s">
        <v>77</v>
      </c>
      <c r="GK53" t="s">
        <v>77</v>
      </c>
      <c r="GL53" t="s">
        <v>77</v>
      </c>
      <c r="GM53" t="s">
        <v>77</v>
      </c>
      <c r="GN53" t="s">
        <v>77</v>
      </c>
      <c r="GO53" t="s">
        <v>77</v>
      </c>
      <c r="GP53" t="s">
        <v>77</v>
      </c>
      <c r="GQ53" t="s">
        <v>77</v>
      </c>
      <c r="GR53" t="s">
        <v>77</v>
      </c>
      <c r="GS53" t="s">
        <v>77</v>
      </c>
      <c r="GT53" t="s">
        <v>77</v>
      </c>
      <c r="GU53" t="s">
        <v>77</v>
      </c>
      <c r="GV53" t="s">
        <v>77</v>
      </c>
      <c r="GW53" t="s">
        <v>77</v>
      </c>
      <c r="GX53" t="s">
        <v>77</v>
      </c>
      <c r="GY53" t="s">
        <v>77</v>
      </c>
      <c r="GZ53" t="s">
        <v>77</v>
      </c>
      <c r="HA53" t="s">
        <v>77</v>
      </c>
      <c r="HB53" t="s">
        <v>77</v>
      </c>
      <c r="HC53" t="s">
        <v>77</v>
      </c>
      <c r="HD53" t="s">
        <v>77</v>
      </c>
      <c r="HE53" t="s">
        <v>77</v>
      </c>
      <c r="HF53" t="s">
        <v>77</v>
      </c>
      <c r="HG53" t="s">
        <v>77</v>
      </c>
      <c r="HH53" t="s">
        <v>77</v>
      </c>
      <c r="HI53" t="s">
        <v>77</v>
      </c>
      <c r="HJ53" t="s">
        <v>77</v>
      </c>
      <c r="HK53" t="s">
        <v>77</v>
      </c>
      <c r="HL53" t="s">
        <v>77</v>
      </c>
      <c r="HM53" t="s">
        <v>77</v>
      </c>
      <c r="HN53" t="s">
        <v>77</v>
      </c>
      <c r="HO53" t="s">
        <v>77</v>
      </c>
      <c r="HP53" t="s">
        <v>77</v>
      </c>
      <c r="HQ53" t="s">
        <v>77</v>
      </c>
      <c r="HR53" t="s">
        <v>77</v>
      </c>
      <c r="HS53" t="s">
        <v>77</v>
      </c>
      <c r="HT53" t="s">
        <v>77</v>
      </c>
      <c r="HU53" t="s">
        <v>77</v>
      </c>
      <c r="HV53" t="s">
        <v>77</v>
      </c>
      <c r="HW53" t="s">
        <v>77</v>
      </c>
      <c r="HX53" t="s">
        <v>77</v>
      </c>
      <c r="HZ53" t="s">
        <v>221</v>
      </c>
      <c r="IA53" s="376" t="s">
        <v>77</v>
      </c>
      <c r="IB53" t="s">
        <v>77</v>
      </c>
      <c r="IC53" t="s">
        <v>77</v>
      </c>
      <c r="ID53" t="s">
        <v>77</v>
      </c>
      <c r="IE53" t="s">
        <v>77</v>
      </c>
      <c r="IF53" t="s">
        <v>77</v>
      </c>
      <c r="IG53" t="s">
        <v>77</v>
      </c>
      <c r="IH53" t="s">
        <v>77</v>
      </c>
      <c r="II53" t="s">
        <v>77</v>
      </c>
      <c r="IJ53" t="s">
        <v>77</v>
      </c>
      <c r="IK53" t="s">
        <v>77</v>
      </c>
      <c r="IL53" t="s">
        <v>77</v>
      </c>
      <c r="IM53" t="s">
        <v>77</v>
      </c>
      <c r="IN53" t="s">
        <v>77</v>
      </c>
      <c r="IO53" t="s">
        <v>77</v>
      </c>
      <c r="IP53" t="s">
        <v>77</v>
      </c>
      <c r="IQ53" t="s">
        <v>77</v>
      </c>
      <c r="IR53" t="s">
        <v>77</v>
      </c>
      <c r="IS53" t="s">
        <v>77</v>
      </c>
      <c r="IT53" t="s">
        <v>77</v>
      </c>
      <c r="IU53" t="s">
        <v>77</v>
      </c>
      <c r="IV53" t="s">
        <v>77</v>
      </c>
      <c r="IW53" t="s">
        <v>77</v>
      </c>
      <c r="IX53" t="s">
        <v>77</v>
      </c>
      <c r="IY53" t="s">
        <v>77</v>
      </c>
      <c r="IZ53" t="s">
        <v>77</v>
      </c>
      <c r="JA53" t="s">
        <v>77</v>
      </c>
      <c r="JB53" t="s">
        <v>77</v>
      </c>
      <c r="JC53" t="s">
        <v>77</v>
      </c>
      <c r="JD53" t="s">
        <v>77</v>
      </c>
      <c r="JE53" t="s">
        <v>77</v>
      </c>
      <c r="JF53" t="s">
        <v>77</v>
      </c>
      <c r="JG53" t="s">
        <v>77</v>
      </c>
      <c r="JH53" t="s">
        <v>77</v>
      </c>
      <c r="JI53" t="s">
        <v>77</v>
      </c>
      <c r="JJ53" t="s">
        <v>77</v>
      </c>
      <c r="JK53" t="s">
        <v>77</v>
      </c>
      <c r="JL53" t="s">
        <v>77</v>
      </c>
      <c r="JM53" t="s">
        <v>77</v>
      </c>
      <c r="JN53" t="s">
        <v>77</v>
      </c>
      <c r="JO53" t="s">
        <v>77</v>
      </c>
      <c r="JP53" t="s">
        <v>77</v>
      </c>
      <c r="JQ53" t="s">
        <v>77</v>
      </c>
      <c r="JR53" t="s">
        <v>77</v>
      </c>
      <c r="JS53" t="s">
        <v>77</v>
      </c>
      <c r="JT53" t="s">
        <v>77</v>
      </c>
      <c r="JU53" t="s">
        <v>77</v>
      </c>
      <c r="JV53" t="s">
        <v>77</v>
      </c>
      <c r="JW53" t="s">
        <v>77</v>
      </c>
      <c r="JX53" t="s">
        <v>77</v>
      </c>
      <c r="JY53" t="s">
        <v>77</v>
      </c>
      <c r="JZ53" t="s">
        <v>77</v>
      </c>
      <c r="KA53" t="s">
        <v>77</v>
      </c>
      <c r="KB53" t="s">
        <v>77</v>
      </c>
      <c r="KC53" t="s">
        <v>77</v>
      </c>
      <c r="KD53" t="s">
        <v>77</v>
      </c>
      <c r="KE53" t="s">
        <v>77</v>
      </c>
      <c r="KF53" t="s">
        <v>77</v>
      </c>
      <c r="KG53" t="s">
        <v>77</v>
      </c>
      <c r="KH53" t="s">
        <v>77</v>
      </c>
      <c r="KI53" t="s">
        <v>77</v>
      </c>
      <c r="KJ53" t="s">
        <v>77</v>
      </c>
      <c r="KK53" t="s">
        <v>77</v>
      </c>
      <c r="KL53" t="s">
        <v>77</v>
      </c>
      <c r="KM53" t="s">
        <v>77</v>
      </c>
      <c r="KN53" t="s">
        <v>77</v>
      </c>
      <c r="KO53" t="s">
        <v>77</v>
      </c>
      <c r="KP53" t="s">
        <v>77</v>
      </c>
      <c r="KQ53" t="s">
        <v>77</v>
      </c>
      <c r="KR53" t="s">
        <v>77</v>
      </c>
      <c r="KS53" t="s">
        <v>77</v>
      </c>
      <c r="KT53" t="s">
        <v>77</v>
      </c>
      <c r="KU53" t="s">
        <v>77</v>
      </c>
      <c r="KV53" t="s">
        <v>77</v>
      </c>
      <c r="KW53" t="s">
        <v>77</v>
      </c>
      <c r="KX53" t="s">
        <v>77</v>
      </c>
      <c r="KY53" t="s">
        <v>77</v>
      </c>
      <c r="KZ53" t="s">
        <v>77</v>
      </c>
      <c r="LA53" t="s">
        <v>77</v>
      </c>
      <c r="LB53" t="s">
        <v>77</v>
      </c>
      <c r="LC53" t="s">
        <v>77</v>
      </c>
      <c r="LD53" t="s">
        <v>77</v>
      </c>
      <c r="LE53" t="s">
        <v>77</v>
      </c>
      <c r="LF53" t="s">
        <v>77</v>
      </c>
      <c r="LG53" t="s">
        <v>77</v>
      </c>
      <c r="LH53" t="s">
        <v>77</v>
      </c>
      <c r="LI53" t="s">
        <v>77</v>
      </c>
      <c r="LJ53" t="s">
        <v>77</v>
      </c>
      <c r="LK53" t="s">
        <v>77</v>
      </c>
      <c r="LL53" t="s">
        <v>77</v>
      </c>
      <c r="LM53" t="s">
        <v>77</v>
      </c>
      <c r="LN53" t="s">
        <v>77</v>
      </c>
      <c r="LO53" t="s">
        <v>77</v>
      </c>
      <c r="LP53" t="s">
        <v>77</v>
      </c>
      <c r="LQ53" t="s">
        <v>77</v>
      </c>
      <c r="LR53" t="s">
        <v>77</v>
      </c>
      <c r="LS53" t="s">
        <v>77</v>
      </c>
      <c r="LT53" t="s">
        <v>77</v>
      </c>
      <c r="LU53" t="s">
        <v>77</v>
      </c>
      <c r="LV53" t="s">
        <v>77</v>
      </c>
      <c r="LW53" t="s">
        <v>77</v>
      </c>
      <c r="LX53" t="s">
        <v>77</v>
      </c>
      <c r="LY53" t="s">
        <v>77</v>
      </c>
      <c r="LZ53" t="s">
        <v>77</v>
      </c>
      <c r="MA53" t="s">
        <v>77</v>
      </c>
      <c r="MB53" t="s">
        <v>77</v>
      </c>
      <c r="MC53" t="s">
        <v>77</v>
      </c>
      <c r="MD53" t="s">
        <v>77</v>
      </c>
      <c r="ME53" t="s">
        <v>77</v>
      </c>
      <c r="MF53" t="s">
        <v>77</v>
      </c>
      <c r="MG53" t="s">
        <v>77</v>
      </c>
      <c r="MH53" t="s">
        <v>77</v>
      </c>
      <c r="MI53" t="s">
        <v>77</v>
      </c>
      <c r="MJ53" t="s">
        <v>77</v>
      </c>
      <c r="MK53" t="s">
        <v>77</v>
      </c>
      <c r="ML53" t="s">
        <v>77</v>
      </c>
      <c r="MM53" t="s">
        <v>77</v>
      </c>
      <c r="MN53" t="s">
        <v>77</v>
      </c>
      <c r="MO53" t="s">
        <v>77</v>
      </c>
      <c r="MP53" t="s">
        <v>77</v>
      </c>
      <c r="MQ53" t="s">
        <v>77</v>
      </c>
      <c r="MR53" t="s">
        <v>77</v>
      </c>
      <c r="MS53" t="s">
        <v>77</v>
      </c>
      <c r="MT53" t="s">
        <v>77</v>
      </c>
      <c r="MU53" t="s">
        <v>77</v>
      </c>
      <c r="MV53" t="s">
        <v>77</v>
      </c>
      <c r="MW53" t="s">
        <v>77</v>
      </c>
      <c r="MX53" t="s">
        <v>77</v>
      </c>
      <c r="MY53" t="s">
        <v>77</v>
      </c>
      <c r="MZ53" t="s">
        <v>77</v>
      </c>
      <c r="NA53" t="s">
        <v>77</v>
      </c>
      <c r="NB53" t="s">
        <v>77</v>
      </c>
      <c r="NC53" t="s">
        <v>77</v>
      </c>
      <c r="ND53" t="s">
        <v>77</v>
      </c>
      <c r="NE53" t="s">
        <v>77</v>
      </c>
      <c r="NF53" t="s">
        <v>77</v>
      </c>
      <c r="NG53" t="s">
        <v>77</v>
      </c>
      <c r="NH53" t="s">
        <v>77</v>
      </c>
      <c r="NI53" t="s">
        <v>77</v>
      </c>
      <c r="NJ53" t="s">
        <v>77</v>
      </c>
      <c r="NK53" t="s">
        <v>77</v>
      </c>
      <c r="NL53" t="s">
        <v>77</v>
      </c>
      <c r="NM53" t="s">
        <v>77</v>
      </c>
      <c r="NN53" t="s">
        <v>77</v>
      </c>
      <c r="NO53" t="s">
        <v>77</v>
      </c>
      <c r="NP53" t="s">
        <v>77</v>
      </c>
      <c r="NQ53" t="s">
        <v>77</v>
      </c>
      <c r="NR53" t="s">
        <v>77</v>
      </c>
      <c r="NS53" t="s">
        <v>77</v>
      </c>
      <c r="NT53" t="s">
        <v>77</v>
      </c>
      <c r="NU53" t="s">
        <v>77</v>
      </c>
      <c r="NV53" t="s">
        <v>77</v>
      </c>
      <c r="NW53" t="s">
        <v>77</v>
      </c>
      <c r="NX53" t="s">
        <v>77</v>
      </c>
      <c r="NY53" t="s">
        <v>77</v>
      </c>
      <c r="NZ53" t="s">
        <v>77</v>
      </c>
      <c r="OA53" t="s">
        <v>77</v>
      </c>
      <c r="OB53" t="s">
        <v>77</v>
      </c>
      <c r="OC53" t="s">
        <v>77</v>
      </c>
      <c r="OD53" t="s">
        <v>77</v>
      </c>
      <c r="OE53" t="s">
        <v>77</v>
      </c>
      <c r="OF53" t="s">
        <v>77</v>
      </c>
      <c r="OG53" t="s">
        <v>77</v>
      </c>
      <c r="OH53" t="s">
        <v>77</v>
      </c>
      <c r="OI53" t="s">
        <v>77</v>
      </c>
      <c r="OJ53" t="s">
        <v>77</v>
      </c>
      <c r="OK53" t="s">
        <v>77</v>
      </c>
      <c r="OL53" t="s">
        <v>77</v>
      </c>
      <c r="OM53" t="s">
        <v>77</v>
      </c>
      <c r="ON53" t="s">
        <v>77</v>
      </c>
      <c r="OO53" t="s">
        <v>77</v>
      </c>
      <c r="OP53" t="s">
        <v>77</v>
      </c>
      <c r="OQ53" t="s">
        <v>77</v>
      </c>
      <c r="OR53" t="s">
        <v>77</v>
      </c>
      <c r="OS53" t="s">
        <v>77</v>
      </c>
      <c r="OT53" t="s">
        <v>77</v>
      </c>
      <c r="OU53" t="s">
        <v>77</v>
      </c>
      <c r="OV53" t="s">
        <v>77</v>
      </c>
      <c r="OW53" t="s">
        <v>77</v>
      </c>
      <c r="OX53" t="s">
        <v>77</v>
      </c>
      <c r="OY53" t="s">
        <v>77</v>
      </c>
      <c r="OZ53" t="s">
        <v>77</v>
      </c>
      <c r="PA53" t="s">
        <v>77</v>
      </c>
      <c r="PB53" t="s">
        <v>77</v>
      </c>
      <c r="PC53" t="s">
        <v>77</v>
      </c>
      <c r="PD53" t="s">
        <v>77</v>
      </c>
      <c r="PE53" t="s">
        <v>77</v>
      </c>
      <c r="PF53" t="s">
        <v>77</v>
      </c>
      <c r="PG53" t="s">
        <v>77</v>
      </c>
      <c r="PH53" t="s">
        <v>77</v>
      </c>
      <c r="PI53" t="s">
        <v>77</v>
      </c>
      <c r="PJ53" t="s">
        <v>77</v>
      </c>
      <c r="PK53" t="s">
        <v>77</v>
      </c>
      <c r="PL53" t="s">
        <v>77</v>
      </c>
      <c r="PM53" t="s">
        <v>77</v>
      </c>
      <c r="PN53" t="s">
        <v>77</v>
      </c>
      <c r="PO53" t="s">
        <v>77</v>
      </c>
      <c r="PP53" t="s">
        <v>77</v>
      </c>
      <c r="PQ53" t="s">
        <v>77</v>
      </c>
      <c r="PR53" t="s">
        <v>77</v>
      </c>
      <c r="PS53" t="s">
        <v>77</v>
      </c>
      <c r="PT53" t="s">
        <v>77</v>
      </c>
      <c r="PU53" t="s">
        <v>77</v>
      </c>
      <c r="PV53" t="s">
        <v>77</v>
      </c>
      <c r="PW53" t="s">
        <v>77</v>
      </c>
      <c r="PX53" t="s">
        <v>77</v>
      </c>
      <c r="PY53" t="s">
        <v>77</v>
      </c>
      <c r="PZ53" t="s">
        <v>77</v>
      </c>
      <c r="QA53" t="s">
        <v>77</v>
      </c>
      <c r="QB53" t="s">
        <v>77</v>
      </c>
      <c r="QC53" t="s">
        <v>77</v>
      </c>
      <c r="QD53" t="s">
        <v>77</v>
      </c>
      <c r="QE53" t="s">
        <v>77</v>
      </c>
      <c r="QF53" t="s">
        <v>77</v>
      </c>
      <c r="QG53" t="s">
        <v>77</v>
      </c>
      <c r="QH53">
        <v>0</v>
      </c>
      <c r="QI53">
        <v>0</v>
      </c>
      <c r="QJ53">
        <v>0</v>
      </c>
      <c r="QK53">
        <v>0</v>
      </c>
      <c r="QL53">
        <v>0</v>
      </c>
      <c r="QM53" t="s">
        <v>934</v>
      </c>
      <c r="QN53" t="s">
        <v>77</v>
      </c>
      <c r="QO53">
        <v>237463773</v>
      </c>
      <c r="QQ53">
        <v>44530.799409722233</v>
      </c>
      <c r="QR53" t="s">
        <v>77</v>
      </c>
      <c r="QS53" t="s">
        <v>77</v>
      </c>
      <c r="QT53" t="s">
        <v>101</v>
      </c>
      <c r="QU53" t="s">
        <v>102</v>
      </c>
      <c r="QV53" t="s">
        <v>77</v>
      </c>
      <c r="QW53">
        <v>55</v>
      </c>
      <c r="QX53" s="375" t="str">
        <f t="shared" si="8"/>
        <v/>
      </c>
      <c r="QY53" s="375" t="str">
        <f t="shared" si="1"/>
        <v/>
      </c>
      <c r="QZ53" s="375" t="str">
        <f t="shared" si="2"/>
        <v/>
      </c>
      <c r="RA53" s="375" t="str">
        <f t="shared" si="3"/>
        <v/>
      </c>
      <c r="RB53" s="375" t="str">
        <f t="shared" si="4"/>
        <v/>
      </c>
      <c r="RC53" s="375" t="str">
        <f t="shared" si="5"/>
        <v/>
      </c>
      <c r="RD53" s="375" t="str">
        <f t="shared" si="6"/>
        <v/>
      </c>
      <c r="RE53" s="313" t="str">
        <f t="shared" si="7"/>
        <v/>
      </c>
      <c r="RF53" t="s">
        <v>221</v>
      </c>
    </row>
    <row r="54" spans="1:474">
      <c r="A54" t="s">
        <v>935</v>
      </c>
      <c r="B54" s="272">
        <v>44530</v>
      </c>
      <c r="C54" t="s">
        <v>219</v>
      </c>
      <c r="D54" t="s">
        <v>237</v>
      </c>
      <c r="E54" t="s">
        <v>221</v>
      </c>
      <c r="F54" t="s">
        <v>222</v>
      </c>
      <c r="G54" t="s">
        <v>222</v>
      </c>
      <c r="H54" t="s">
        <v>223</v>
      </c>
      <c r="I54" t="s">
        <v>223</v>
      </c>
      <c r="J54" t="s">
        <v>224</v>
      </c>
      <c r="K54" t="s">
        <v>77</v>
      </c>
      <c r="L54" t="s">
        <v>225</v>
      </c>
      <c r="M54" t="s">
        <v>225</v>
      </c>
      <c r="N54" t="s">
        <v>225</v>
      </c>
      <c r="O54" t="s">
        <v>170</v>
      </c>
      <c r="P54" t="s">
        <v>120</v>
      </c>
      <c r="Q54" t="s">
        <v>89</v>
      </c>
      <c r="R54" t="s">
        <v>121</v>
      </c>
      <c r="S54" s="239" t="s">
        <v>77</v>
      </c>
      <c r="T54" s="239" t="s">
        <v>77</v>
      </c>
      <c r="U54" s="239" t="s">
        <v>77</v>
      </c>
      <c r="V54" s="239" t="s">
        <v>77</v>
      </c>
      <c r="W54" s="239" t="s">
        <v>77</v>
      </c>
      <c r="X54" s="239" t="s">
        <v>77</v>
      </c>
      <c r="Y54" t="s">
        <v>77</v>
      </c>
      <c r="Z54" t="s">
        <v>77</v>
      </c>
      <c r="AA54" t="s">
        <v>77</v>
      </c>
      <c r="AB54" t="s">
        <v>77</v>
      </c>
      <c r="AC54" t="s">
        <v>77</v>
      </c>
      <c r="AD54" t="s">
        <v>77</v>
      </c>
      <c r="AE54" t="s">
        <v>77</v>
      </c>
      <c r="AF54" t="s">
        <v>77</v>
      </c>
      <c r="AG54" t="s">
        <v>77</v>
      </c>
      <c r="AH54">
        <v>50</v>
      </c>
      <c r="AI54" t="s">
        <v>77</v>
      </c>
      <c r="AJ54" t="s">
        <v>77</v>
      </c>
      <c r="AK54" t="s">
        <v>123</v>
      </c>
      <c r="AL54">
        <v>1</v>
      </c>
      <c r="AM54">
        <v>0</v>
      </c>
      <c r="AN54">
        <v>0</v>
      </c>
      <c r="AO54">
        <v>0</v>
      </c>
      <c r="AP54">
        <v>0</v>
      </c>
      <c r="AQ54">
        <v>0</v>
      </c>
      <c r="AR54">
        <v>0</v>
      </c>
      <c r="AS54">
        <v>0</v>
      </c>
      <c r="AT54">
        <v>0</v>
      </c>
      <c r="AU54">
        <v>0</v>
      </c>
      <c r="AV54" t="s">
        <v>139</v>
      </c>
      <c r="AW54" t="s">
        <v>125</v>
      </c>
      <c r="AX54" t="s">
        <v>77</v>
      </c>
      <c r="AY54" t="s">
        <v>77</v>
      </c>
      <c r="AZ54" t="s">
        <v>77</v>
      </c>
      <c r="BA54" t="s">
        <v>77</v>
      </c>
      <c r="BB54" t="s">
        <v>77</v>
      </c>
      <c r="BC54" t="s">
        <v>77</v>
      </c>
      <c r="BD54" t="s">
        <v>77</v>
      </c>
      <c r="BE54" t="s">
        <v>77</v>
      </c>
      <c r="BF54" t="s">
        <v>77</v>
      </c>
      <c r="BG54" t="s">
        <v>77</v>
      </c>
      <c r="BH54" t="s">
        <v>77</v>
      </c>
      <c r="BI54" t="s">
        <v>77</v>
      </c>
      <c r="BJ54" t="s">
        <v>77</v>
      </c>
      <c r="BK54" t="s">
        <v>77</v>
      </c>
      <c r="BL54" t="s">
        <v>77</v>
      </c>
      <c r="BN54" t="s">
        <v>77</v>
      </c>
      <c r="BO54" t="s">
        <v>77</v>
      </c>
      <c r="BP54" t="s">
        <v>77</v>
      </c>
      <c r="BQ54" t="s">
        <v>77</v>
      </c>
      <c r="BR54" t="s">
        <v>77</v>
      </c>
      <c r="BS54" t="s">
        <v>77</v>
      </c>
      <c r="BT54" t="s">
        <v>77</v>
      </c>
      <c r="BU54" t="s">
        <v>77</v>
      </c>
      <c r="BV54" t="s">
        <v>77</v>
      </c>
      <c r="BW54" t="s">
        <v>77</v>
      </c>
      <c r="BX54" t="s">
        <v>77</v>
      </c>
      <c r="BY54" t="s">
        <v>77</v>
      </c>
      <c r="BZ54" t="s">
        <v>77</v>
      </c>
      <c r="CA54" t="s">
        <v>77</v>
      </c>
      <c r="CB54" t="s">
        <v>77</v>
      </c>
      <c r="CC54" t="s">
        <v>77</v>
      </c>
      <c r="CD54" t="s">
        <v>77</v>
      </c>
      <c r="CE54" t="s">
        <v>77</v>
      </c>
      <c r="CF54" t="s">
        <v>77</v>
      </c>
      <c r="CG54" t="s">
        <v>77</v>
      </c>
      <c r="CH54" t="s">
        <v>77</v>
      </c>
      <c r="CI54" t="s">
        <v>77</v>
      </c>
      <c r="CJ54" t="s">
        <v>77</v>
      </c>
      <c r="CK54" t="s">
        <v>77</v>
      </c>
      <c r="CL54" t="s">
        <v>77</v>
      </c>
      <c r="CM54" t="s">
        <v>77</v>
      </c>
      <c r="CN54" t="s">
        <v>77</v>
      </c>
      <c r="CO54" t="s">
        <v>77</v>
      </c>
      <c r="CP54" t="s">
        <v>77</v>
      </c>
      <c r="CQ54" t="s">
        <v>77</v>
      </c>
      <c r="CR54" t="s">
        <v>77</v>
      </c>
      <c r="CS54" t="s">
        <v>77</v>
      </c>
      <c r="CT54" t="s">
        <v>77</v>
      </c>
      <c r="CU54" t="s">
        <v>77</v>
      </c>
      <c r="CV54" t="s">
        <v>77</v>
      </c>
      <c r="CW54" t="s">
        <v>77</v>
      </c>
      <c r="CX54" t="s">
        <v>77</v>
      </c>
      <c r="CY54" t="s">
        <v>77</v>
      </c>
      <c r="CZ54" s="308" t="s">
        <v>221</v>
      </c>
      <c r="DA54" t="s">
        <v>170</v>
      </c>
      <c r="DB54" t="s">
        <v>77</v>
      </c>
      <c r="DC54" t="s">
        <v>77</v>
      </c>
      <c r="DD54" t="s">
        <v>77</v>
      </c>
      <c r="DE54" t="s">
        <v>77</v>
      </c>
      <c r="DF54" t="s">
        <v>77</v>
      </c>
      <c r="DG54" t="s">
        <v>77</v>
      </c>
      <c r="DH54" t="s">
        <v>77</v>
      </c>
      <c r="DK54" t="s">
        <v>77</v>
      </c>
      <c r="DL54" t="s">
        <v>77</v>
      </c>
      <c r="DM54" t="s">
        <v>77</v>
      </c>
      <c r="DN54" t="s">
        <v>77</v>
      </c>
      <c r="DO54" t="s">
        <v>77</v>
      </c>
      <c r="DP54" t="s">
        <v>77</v>
      </c>
      <c r="DQ54" t="s">
        <v>77</v>
      </c>
      <c r="DR54" t="s">
        <v>77</v>
      </c>
      <c r="DS54" t="s">
        <v>77</v>
      </c>
      <c r="DT54" t="s">
        <v>77</v>
      </c>
      <c r="DU54" t="s">
        <v>77</v>
      </c>
      <c r="DV54" t="s">
        <v>77</v>
      </c>
      <c r="DW54" t="s">
        <v>77</v>
      </c>
      <c r="DX54" t="s">
        <v>77</v>
      </c>
      <c r="DY54" t="s">
        <v>77</v>
      </c>
      <c r="DZ54" t="s">
        <v>77</v>
      </c>
      <c r="EA54" t="s">
        <v>77</v>
      </c>
      <c r="EB54" t="s">
        <v>77</v>
      </c>
      <c r="EC54" t="s">
        <v>77</v>
      </c>
      <c r="ED54" t="s">
        <v>77</v>
      </c>
      <c r="EE54" t="s">
        <v>77</v>
      </c>
      <c r="EF54" t="s">
        <v>77</v>
      </c>
      <c r="EG54" t="s">
        <v>77</v>
      </c>
      <c r="EH54" t="s">
        <v>77</v>
      </c>
      <c r="EI54" t="s">
        <v>77</v>
      </c>
      <c r="EJ54" t="s">
        <v>77</v>
      </c>
      <c r="EK54" t="s">
        <v>77</v>
      </c>
      <c r="EL54" t="s">
        <v>77</v>
      </c>
      <c r="EM54" s="308" t="s">
        <v>221</v>
      </c>
      <c r="EN54" t="s">
        <v>170</v>
      </c>
      <c r="EO54" t="s">
        <v>77</v>
      </c>
      <c r="EP54" t="s">
        <v>77</v>
      </c>
      <c r="EQ54" t="s">
        <v>77</v>
      </c>
      <c r="ER54" t="s">
        <v>77</v>
      </c>
      <c r="ES54" t="s">
        <v>77</v>
      </c>
      <c r="ET54" t="s">
        <v>77</v>
      </c>
      <c r="EU54" t="s">
        <v>77</v>
      </c>
      <c r="EW54" t="s">
        <v>100</v>
      </c>
      <c r="EX54" s="308" t="s">
        <v>221</v>
      </c>
      <c r="EY54" t="s">
        <v>100</v>
      </c>
      <c r="EZ54" t="s">
        <v>77</v>
      </c>
      <c r="FA54" t="s">
        <v>77</v>
      </c>
      <c r="FB54" t="s">
        <v>77</v>
      </c>
      <c r="FC54" t="s">
        <v>77</v>
      </c>
      <c r="FD54" t="s">
        <v>77</v>
      </c>
      <c r="FE54" t="s">
        <v>77</v>
      </c>
      <c r="FF54" t="s">
        <v>77</v>
      </c>
      <c r="FG54" t="s">
        <v>77</v>
      </c>
      <c r="FH54" t="s">
        <v>207</v>
      </c>
      <c r="FI54">
        <v>0</v>
      </c>
      <c r="FJ54">
        <v>0</v>
      </c>
      <c r="FK54">
        <v>0</v>
      </c>
      <c r="FL54">
        <v>0</v>
      </c>
      <c r="FM54">
        <v>1</v>
      </c>
      <c r="FN54">
        <v>0</v>
      </c>
      <c r="FO54">
        <v>0</v>
      </c>
      <c r="FP54">
        <v>0</v>
      </c>
      <c r="FQ54" t="s">
        <v>77</v>
      </c>
      <c r="FR54" t="s">
        <v>88</v>
      </c>
      <c r="FS54" t="s">
        <v>77</v>
      </c>
      <c r="FT54" t="s">
        <v>122</v>
      </c>
      <c r="FU54">
        <v>0</v>
      </c>
      <c r="FV54">
        <v>0</v>
      </c>
      <c r="FW54">
        <v>1</v>
      </c>
      <c r="FX54">
        <v>0</v>
      </c>
      <c r="FY54" t="s">
        <v>77</v>
      </c>
      <c r="FZ54" t="s">
        <v>77</v>
      </c>
      <c r="GA54" t="s">
        <v>77</v>
      </c>
      <c r="GB54" t="s">
        <v>77</v>
      </c>
      <c r="GC54" t="s">
        <v>77</v>
      </c>
      <c r="GD54" t="s">
        <v>77</v>
      </c>
      <c r="GE54" t="s">
        <v>77</v>
      </c>
      <c r="GF54" t="s">
        <v>77</v>
      </c>
      <c r="GG54" t="s">
        <v>77</v>
      </c>
      <c r="GH54" t="s">
        <v>77</v>
      </c>
      <c r="GI54" t="s">
        <v>77</v>
      </c>
      <c r="GJ54" t="s">
        <v>77</v>
      </c>
      <c r="GK54" t="s">
        <v>77</v>
      </c>
      <c r="GL54" t="s">
        <v>77</v>
      </c>
      <c r="GM54" t="s">
        <v>77</v>
      </c>
      <c r="GN54" t="s">
        <v>77</v>
      </c>
      <c r="GO54" t="s">
        <v>77</v>
      </c>
      <c r="GP54" t="s">
        <v>77</v>
      </c>
      <c r="GQ54" t="s">
        <v>77</v>
      </c>
      <c r="GR54" t="s">
        <v>77</v>
      </c>
      <c r="GS54" t="s">
        <v>77</v>
      </c>
      <c r="GT54" t="s">
        <v>77</v>
      </c>
      <c r="GU54" t="s">
        <v>77</v>
      </c>
      <c r="GV54" t="s">
        <v>77</v>
      </c>
      <c r="GW54" t="s">
        <v>77</v>
      </c>
      <c r="GX54" t="s">
        <v>77</v>
      </c>
      <c r="GY54" t="s">
        <v>77</v>
      </c>
      <c r="GZ54" t="s">
        <v>77</v>
      </c>
      <c r="HA54" t="s">
        <v>77</v>
      </c>
      <c r="HB54" t="s">
        <v>77</v>
      </c>
      <c r="HC54" t="s">
        <v>77</v>
      </c>
      <c r="HD54" t="s">
        <v>77</v>
      </c>
      <c r="HE54" t="s">
        <v>77</v>
      </c>
      <c r="HF54" t="s">
        <v>77</v>
      </c>
      <c r="HG54" t="s">
        <v>77</v>
      </c>
      <c r="HH54" t="s">
        <v>77</v>
      </c>
      <c r="HI54" t="s">
        <v>77</v>
      </c>
      <c r="HJ54" t="s">
        <v>77</v>
      </c>
      <c r="HK54" t="s">
        <v>77</v>
      </c>
      <c r="HL54" t="s">
        <v>77</v>
      </c>
      <c r="HM54" t="s">
        <v>77</v>
      </c>
      <c r="HN54" t="s">
        <v>77</v>
      </c>
      <c r="HO54" t="s">
        <v>77</v>
      </c>
      <c r="HP54" t="s">
        <v>77</v>
      </c>
      <c r="HQ54" t="s">
        <v>77</v>
      </c>
      <c r="HR54" t="s">
        <v>77</v>
      </c>
      <c r="HS54" t="s">
        <v>77</v>
      </c>
      <c r="HT54" t="s">
        <v>77</v>
      </c>
      <c r="HU54" t="s">
        <v>77</v>
      </c>
      <c r="HV54" t="s">
        <v>77</v>
      </c>
      <c r="HW54" t="s">
        <v>77</v>
      </c>
      <c r="HX54" t="s">
        <v>77</v>
      </c>
      <c r="HZ54" t="s">
        <v>221</v>
      </c>
      <c r="IA54" s="376" t="s">
        <v>77</v>
      </c>
      <c r="IB54" t="s">
        <v>77</v>
      </c>
      <c r="IC54" t="s">
        <v>77</v>
      </c>
      <c r="ID54" t="s">
        <v>77</v>
      </c>
      <c r="IE54" t="s">
        <v>77</v>
      </c>
      <c r="IF54" t="s">
        <v>77</v>
      </c>
      <c r="IG54" t="s">
        <v>77</v>
      </c>
      <c r="IH54" t="s">
        <v>77</v>
      </c>
      <c r="II54" t="s">
        <v>77</v>
      </c>
      <c r="IJ54" t="s">
        <v>77</v>
      </c>
      <c r="IK54" t="s">
        <v>77</v>
      </c>
      <c r="IL54" t="s">
        <v>77</v>
      </c>
      <c r="IM54" t="s">
        <v>77</v>
      </c>
      <c r="IN54" t="s">
        <v>77</v>
      </c>
      <c r="IO54" t="s">
        <v>77</v>
      </c>
      <c r="IP54" t="s">
        <v>77</v>
      </c>
      <c r="IQ54" t="s">
        <v>77</v>
      </c>
      <c r="IR54" t="s">
        <v>77</v>
      </c>
      <c r="IS54" t="s">
        <v>77</v>
      </c>
      <c r="IT54" t="s">
        <v>77</v>
      </c>
      <c r="IU54" t="s">
        <v>77</v>
      </c>
      <c r="IV54" t="s">
        <v>77</v>
      </c>
      <c r="IW54" t="s">
        <v>77</v>
      </c>
      <c r="IX54" t="s">
        <v>77</v>
      </c>
      <c r="IY54" t="s">
        <v>77</v>
      </c>
      <c r="IZ54" t="s">
        <v>77</v>
      </c>
      <c r="JA54" t="s">
        <v>77</v>
      </c>
      <c r="JB54" t="s">
        <v>77</v>
      </c>
      <c r="JC54" t="s">
        <v>77</v>
      </c>
      <c r="JD54" t="s">
        <v>77</v>
      </c>
      <c r="JE54" t="s">
        <v>77</v>
      </c>
      <c r="JF54" t="s">
        <v>77</v>
      </c>
      <c r="JG54" t="s">
        <v>77</v>
      </c>
      <c r="JH54" t="s">
        <v>77</v>
      </c>
      <c r="JI54" t="s">
        <v>77</v>
      </c>
      <c r="JJ54" t="s">
        <v>77</v>
      </c>
      <c r="JK54" t="s">
        <v>77</v>
      </c>
      <c r="JL54" t="s">
        <v>77</v>
      </c>
      <c r="JM54" t="s">
        <v>77</v>
      </c>
      <c r="JN54" t="s">
        <v>77</v>
      </c>
      <c r="JO54" t="s">
        <v>77</v>
      </c>
      <c r="JP54" t="s">
        <v>77</v>
      </c>
      <c r="JQ54" t="s">
        <v>77</v>
      </c>
      <c r="JR54" t="s">
        <v>77</v>
      </c>
      <c r="JS54" t="s">
        <v>77</v>
      </c>
      <c r="JT54" t="s">
        <v>77</v>
      </c>
      <c r="JU54" t="s">
        <v>77</v>
      </c>
      <c r="JV54" t="s">
        <v>77</v>
      </c>
      <c r="JW54" t="s">
        <v>77</v>
      </c>
      <c r="JX54" t="s">
        <v>77</v>
      </c>
      <c r="JY54" t="s">
        <v>77</v>
      </c>
      <c r="JZ54" t="s">
        <v>77</v>
      </c>
      <c r="KA54" t="s">
        <v>77</v>
      </c>
      <c r="KB54" t="s">
        <v>77</v>
      </c>
      <c r="KC54" t="s">
        <v>77</v>
      </c>
      <c r="KD54" t="s">
        <v>77</v>
      </c>
      <c r="KE54" t="s">
        <v>77</v>
      </c>
      <c r="KF54" t="s">
        <v>77</v>
      </c>
      <c r="KG54" t="s">
        <v>77</v>
      </c>
      <c r="KH54" t="s">
        <v>77</v>
      </c>
      <c r="KI54" t="s">
        <v>77</v>
      </c>
      <c r="KJ54" t="s">
        <v>77</v>
      </c>
      <c r="KK54" t="s">
        <v>77</v>
      </c>
      <c r="KL54" t="s">
        <v>77</v>
      </c>
      <c r="KM54" t="s">
        <v>77</v>
      </c>
      <c r="KN54" t="s">
        <v>77</v>
      </c>
      <c r="KO54" t="s">
        <v>77</v>
      </c>
      <c r="KP54" t="s">
        <v>77</v>
      </c>
      <c r="KQ54" t="s">
        <v>77</v>
      </c>
      <c r="KR54" t="s">
        <v>77</v>
      </c>
      <c r="KS54" t="s">
        <v>77</v>
      </c>
      <c r="KT54" t="s">
        <v>77</v>
      </c>
      <c r="KU54" t="s">
        <v>77</v>
      </c>
      <c r="KV54" t="s">
        <v>77</v>
      </c>
      <c r="KW54" t="s">
        <v>77</v>
      </c>
      <c r="KX54" t="s">
        <v>77</v>
      </c>
      <c r="KY54" t="s">
        <v>77</v>
      </c>
      <c r="KZ54" t="s">
        <v>77</v>
      </c>
      <c r="LA54" t="s">
        <v>77</v>
      </c>
      <c r="LB54" t="s">
        <v>77</v>
      </c>
      <c r="LC54" t="s">
        <v>77</v>
      </c>
      <c r="LD54" t="s">
        <v>77</v>
      </c>
      <c r="LE54" t="s">
        <v>77</v>
      </c>
      <c r="LF54" t="s">
        <v>77</v>
      </c>
      <c r="LG54" t="s">
        <v>77</v>
      </c>
      <c r="LH54" t="s">
        <v>77</v>
      </c>
      <c r="LI54" t="s">
        <v>77</v>
      </c>
      <c r="LJ54" t="s">
        <v>77</v>
      </c>
      <c r="LK54" t="s">
        <v>77</v>
      </c>
      <c r="LL54" t="s">
        <v>77</v>
      </c>
      <c r="LM54" t="s">
        <v>77</v>
      </c>
      <c r="LN54" t="s">
        <v>77</v>
      </c>
      <c r="LO54" t="s">
        <v>77</v>
      </c>
      <c r="LP54" t="s">
        <v>77</v>
      </c>
      <c r="LQ54" t="s">
        <v>77</v>
      </c>
      <c r="LR54" t="s">
        <v>77</v>
      </c>
      <c r="LS54" t="s">
        <v>77</v>
      </c>
      <c r="LT54" t="s">
        <v>77</v>
      </c>
      <c r="LU54" t="s">
        <v>77</v>
      </c>
      <c r="LV54" t="s">
        <v>77</v>
      </c>
      <c r="LW54" t="s">
        <v>77</v>
      </c>
      <c r="LX54" t="s">
        <v>77</v>
      </c>
      <c r="LY54" t="s">
        <v>77</v>
      </c>
      <c r="LZ54" t="s">
        <v>77</v>
      </c>
      <c r="MA54" t="s">
        <v>77</v>
      </c>
      <c r="MB54" t="s">
        <v>77</v>
      </c>
      <c r="MC54" t="s">
        <v>77</v>
      </c>
      <c r="MD54" t="s">
        <v>77</v>
      </c>
      <c r="ME54" t="s">
        <v>77</v>
      </c>
      <c r="MF54" t="s">
        <v>77</v>
      </c>
      <c r="MG54" t="s">
        <v>77</v>
      </c>
      <c r="MH54" t="s">
        <v>77</v>
      </c>
      <c r="MI54" t="s">
        <v>77</v>
      </c>
      <c r="MJ54" t="s">
        <v>77</v>
      </c>
      <c r="MK54" t="s">
        <v>77</v>
      </c>
      <c r="ML54" t="s">
        <v>77</v>
      </c>
      <c r="MM54" t="s">
        <v>77</v>
      </c>
      <c r="MN54" t="s">
        <v>77</v>
      </c>
      <c r="MO54" t="s">
        <v>77</v>
      </c>
      <c r="MP54" t="s">
        <v>77</v>
      </c>
      <c r="MQ54" t="s">
        <v>77</v>
      </c>
      <c r="MR54" t="s">
        <v>77</v>
      </c>
      <c r="MS54" t="s">
        <v>77</v>
      </c>
      <c r="MT54" t="s">
        <v>77</v>
      </c>
      <c r="MU54" t="s">
        <v>77</v>
      </c>
      <c r="MV54" t="s">
        <v>77</v>
      </c>
      <c r="MW54" t="s">
        <v>77</v>
      </c>
      <c r="MX54" t="s">
        <v>77</v>
      </c>
      <c r="MY54" t="s">
        <v>77</v>
      </c>
      <c r="MZ54" t="s">
        <v>77</v>
      </c>
      <c r="NA54" t="s">
        <v>77</v>
      </c>
      <c r="NB54" t="s">
        <v>77</v>
      </c>
      <c r="NC54" t="s">
        <v>77</v>
      </c>
      <c r="ND54" t="s">
        <v>77</v>
      </c>
      <c r="NE54" t="s">
        <v>77</v>
      </c>
      <c r="NF54" t="s">
        <v>77</v>
      </c>
      <c r="NG54" t="s">
        <v>77</v>
      </c>
      <c r="NH54" t="s">
        <v>77</v>
      </c>
      <c r="NI54" t="s">
        <v>77</v>
      </c>
      <c r="NJ54" t="s">
        <v>77</v>
      </c>
      <c r="NK54" t="s">
        <v>77</v>
      </c>
      <c r="NL54" t="s">
        <v>77</v>
      </c>
      <c r="NM54" t="s">
        <v>77</v>
      </c>
      <c r="NN54" t="s">
        <v>77</v>
      </c>
      <c r="NO54" t="s">
        <v>77</v>
      </c>
      <c r="NP54" t="s">
        <v>77</v>
      </c>
      <c r="NQ54" t="s">
        <v>77</v>
      </c>
      <c r="NR54" t="s">
        <v>77</v>
      </c>
      <c r="NS54" t="s">
        <v>77</v>
      </c>
      <c r="NT54" t="s">
        <v>77</v>
      </c>
      <c r="NU54" t="s">
        <v>77</v>
      </c>
      <c r="NV54" t="s">
        <v>77</v>
      </c>
      <c r="NW54" t="s">
        <v>77</v>
      </c>
      <c r="NX54" t="s">
        <v>77</v>
      </c>
      <c r="NY54" t="s">
        <v>77</v>
      </c>
      <c r="NZ54" t="s">
        <v>77</v>
      </c>
      <c r="OA54" t="s">
        <v>77</v>
      </c>
      <c r="OB54" t="s">
        <v>77</v>
      </c>
      <c r="OC54" t="s">
        <v>77</v>
      </c>
      <c r="OD54" t="s">
        <v>77</v>
      </c>
      <c r="OE54" t="s">
        <v>77</v>
      </c>
      <c r="OF54" t="s">
        <v>77</v>
      </c>
      <c r="OG54" t="s">
        <v>77</v>
      </c>
      <c r="OH54" t="s">
        <v>77</v>
      </c>
      <c r="OI54" t="s">
        <v>77</v>
      </c>
      <c r="OJ54" t="s">
        <v>77</v>
      </c>
      <c r="OK54" t="s">
        <v>77</v>
      </c>
      <c r="OL54" t="s">
        <v>77</v>
      </c>
      <c r="OM54" t="s">
        <v>77</v>
      </c>
      <c r="ON54" t="s">
        <v>77</v>
      </c>
      <c r="OO54" t="s">
        <v>77</v>
      </c>
      <c r="OP54" t="s">
        <v>77</v>
      </c>
      <c r="OQ54" t="s">
        <v>77</v>
      </c>
      <c r="OR54" t="s">
        <v>77</v>
      </c>
      <c r="OS54" t="s">
        <v>77</v>
      </c>
      <c r="OT54" t="s">
        <v>77</v>
      </c>
      <c r="OU54" t="s">
        <v>77</v>
      </c>
      <c r="OV54" t="s">
        <v>77</v>
      </c>
      <c r="OW54" t="s">
        <v>77</v>
      </c>
      <c r="OX54" t="s">
        <v>77</v>
      </c>
      <c r="OY54" t="s">
        <v>77</v>
      </c>
      <c r="OZ54" t="s">
        <v>77</v>
      </c>
      <c r="PA54" t="s">
        <v>77</v>
      </c>
      <c r="PB54" t="s">
        <v>77</v>
      </c>
      <c r="PC54" t="s">
        <v>77</v>
      </c>
      <c r="PD54" t="s">
        <v>77</v>
      </c>
      <c r="PE54" t="s">
        <v>77</v>
      </c>
      <c r="PF54" t="s">
        <v>77</v>
      </c>
      <c r="PG54" t="s">
        <v>77</v>
      </c>
      <c r="PH54" t="s">
        <v>77</v>
      </c>
      <c r="PI54" t="s">
        <v>77</v>
      </c>
      <c r="PJ54" t="s">
        <v>77</v>
      </c>
      <c r="PK54" t="s">
        <v>77</v>
      </c>
      <c r="PL54" t="s">
        <v>77</v>
      </c>
      <c r="PM54" t="s">
        <v>77</v>
      </c>
      <c r="PN54" t="s">
        <v>77</v>
      </c>
      <c r="PO54" t="s">
        <v>77</v>
      </c>
      <c r="PP54" t="s">
        <v>77</v>
      </c>
      <c r="PQ54" t="s">
        <v>77</v>
      </c>
      <c r="PR54" t="s">
        <v>77</v>
      </c>
      <c r="PS54" t="s">
        <v>77</v>
      </c>
      <c r="PT54" t="s">
        <v>77</v>
      </c>
      <c r="PU54" t="s">
        <v>77</v>
      </c>
      <c r="PV54" t="s">
        <v>77</v>
      </c>
      <c r="PW54" t="s">
        <v>77</v>
      </c>
      <c r="PX54" t="s">
        <v>77</v>
      </c>
      <c r="PY54" t="s">
        <v>77</v>
      </c>
      <c r="PZ54" t="s">
        <v>77</v>
      </c>
      <c r="QA54" t="s">
        <v>77</v>
      </c>
      <c r="QB54" t="s">
        <v>77</v>
      </c>
      <c r="QC54" t="s">
        <v>77</v>
      </c>
      <c r="QD54" t="s">
        <v>77</v>
      </c>
      <c r="QE54" t="s">
        <v>77</v>
      </c>
      <c r="QF54" t="s">
        <v>77</v>
      </c>
      <c r="QG54" t="s">
        <v>77</v>
      </c>
      <c r="QH54">
        <v>0</v>
      </c>
      <c r="QI54">
        <v>0</v>
      </c>
      <c r="QJ54">
        <v>0</v>
      </c>
      <c r="QK54">
        <v>0</v>
      </c>
      <c r="QL54">
        <v>0</v>
      </c>
      <c r="QM54" t="s">
        <v>936</v>
      </c>
      <c r="QN54" t="s">
        <v>77</v>
      </c>
      <c r="QO54">
        <v>237463777</v>
      </c>
      <c r="QQ54">
        <v>44530.799421296288</v>
      </c>
      <c r="QR54" t="s">
        <v>77</v>
      </c>
      <c r="QS54" t="s">
        <v>77</v>
      </c>
      <c r="QT54" t="s">
        <v>101</v>
      </c>
      <c r="QU54" t="s">
        <v>102</v>
      </c>
      <c r="QV54" t="s">
        <v>77</v>
      </c>
      <c r="QW54">
        <v>56</v>
      </c>
      <c r="QX54" s="375" t="str">
        <f t="shared" si="8"/>
        <v/>
      </c>
      <c r="QY54" s="375" t="str">
        <f t="shared" si="1"/>
        <v/>
      </c>
      <c r="QZ54" s="375" t="str">
        <f t="shared" si="2"/>
        <v/>
      </c>
      <c r="RA54" s="375" t="str">
        <f t="shared" si="3"/>
        <v/>
      </c>
      <c r="RB54" s="375" t="str">
        <f t="shared" si="4"/>
        <v/>
      </c>
      <c r="RC54" s="375" t="str">
        <f t="shared" si="5"/>
        <v/>
      </c>
      <c r="RD54" s="375" t="str">
        <f t="shared" si="6"/>
        <v/>
      </c>
      <c r="RE54" s="313" t="str">
        <f t="shared" si="7"/>
        <v/>
      </c>
      <c r="RF54" t="s">
        <v>221</v>
      </c>
    </row>
    <row r="55" spans="1:474">
      <c r="A55" t="s">
        <v>937</v>
      </c>
      <c r="B55" s="272">
        <v>44530</v>
      </c>
      <c r="C55" t="s">
        <v>219</v>
      </c>
      <c r="D55" t="s">
        <v>237</v>
      </c>
      <c r="E55" t="s">
        <v>221</v>
      </c>
      <c r="F55" t="s">
        <v>222</v>
      </c>
      <c r="G55" t="s">
        <v>222</v>
      </c>
      <c r="H55" t="s">
        <v>223</v>
      </c>
      <c r="I55" t="s">
        <v>223</v>
      </c>
      <c r="J55" t="s">
        <v>224</v>
      </c>
      <c r="K55" t="s">
        <v>77</v>
      </c>
      <c r="L55" t="s">
        <v>225</v>
      </c>
      <c r="M55" t="s">
        <v>225</v>
      </c>
      <c r="N55" t="s">
        <v>225</v>
      </c>
      <c r="O55" t="s">
        <v>170</v>
      </c>
      <c r="P55" t="s">
        <v>120</v>
      </c>
      <c r="Q55" t="s">
        <v>89</v>
      </c>
      <c r="R55" t="s">
        <v>121</v>
      </c>
      <c r="S55" s="239" t="s">
        <v>77</v>
      </c>
      <c r="T55" s="239" t="s">
        <v>77</v>
      </c>
      <c r="U55" s="239" t="s">
        <v>77</v>
      </c>
      <c r="V55" s="239">
        <v>41.379310344827502</v>
      </c>
      <c r="W55" s="239" t="s">
        <v>77</v>
      </c>
      <c r="X55" s="239" t="s">
        <v>77</v>
      </c>
      <c r="Y55" t="s">
        <v>77</v>
      </c>
      <c r="Z55" t="s">
        <v>77</v>
      </c>
      <c r="AA55" t="s">
        <v>77</v>
      </c>
      <c r="AB55" t="s">
        <v>77</v>
      </c>
      <c r="AC55" t="s">
        <v>77</v>
      </c>
      <c r="AD55" t="s">
        <v>77</v>
      </c>
      <c r="AE55" t="s">
        <v>77</v>
      </c>
      <c r="AF55" t="s">
        <v>77</v>
      </c>
      <c r="AG55" t="s">
        <v>77</v>
      </c>
      <c r="AH55" t="s">
        <v>77</v>
      </c>
      <c r="AI55" t="s">
        <v>77</v>
      </c>
      <c r="AJ55" t="s">
        <v>77</v>
      </c>
      <c r="AK55" t="s">
        <v>123</v>
      </c>
      <c r="AL55">
        <v>1</v>
      </c>
      <c r="AM55">
        <v>0</v>
      </c>
      <c r="AN55">
        <v>0</v>
      </c>
      <c r="AO55">
        <v>0</v>
      </c>
      <c r="AP55">
        <v>0</v>
      </c>
      <c r="AQ55">
        <v>0</v>
      </c>
      <c r="AR55">
        <v>0</v>
      </c>
      <c r="AS55">
        <v>0</v>
      </c>
      <c r="AT55">
        <v>0</v>
      </c>
      <c r="AU55">
        <v>0</v>
      </c>
      <c r="AV55" t="s">
        <v>139</v>
      </c>
      <c r="AW55" t="s">
        <v>125</v>
      </c>
      <c r="AX55" t="s">
        <v>77</v>
      </c>
      <c r="AY55" t="s">
        <v>77</v>
      </c>
      <c r="AZ55" t="s">
        <v>77</v>
      </c>
      <c r="BA55" t="s">
        <v>77</v>
      </c>
      <c r="BB55" t="s">
        <v>88</v>
      </c>
      <c r="BC55" t="s">
        <v>77</v>
      </c>
      <c r="BD55" t="s">
        <v>77</v>
      </c>
      <c r="BE55" t="s">
        <v>77</v>
      </c>
      <c r="BF55" t="s">
        <v>77</v>
      </c>
      <c r="BG55" t="s">
        <v>77</v>
      </c>
      <c r="BH55" t="s">
        <v>77</v>
      </c>
      <c r="BI55" t="s">
        <v>77</v>
      </c>
      <c r="BJ55" t="s">
        <v>77</v>
      </c>
      <c r="BK55" t="s">
        <v>77</v>
      </c>
      <c r="BL55" t="s">
        <v>77</v>
      </c>
      <c r="BN55" t="s">
        <v>77</v>
      </c>
      <c r="BO55" t="s">
        <v>77</v>
      </c>
      <c r="BP55">
        <v>600</v>
      </c>
      <c r="BQ55" t="s">
        <v>77</v>
      </c>
      <c r="BR55" t="s">
        <v>77</v>
      </c>
      <c r="BS55" t="s">
        <v>77</v>
      </c>
      <c r="BT55" t="s">
        <v>77</v>
      </c>
      <c r="BU55" t="s">
        <v>77</v>
      </c>
      <c r="BV55" t="s">
        <v>77</v>
      </c>
      <c r="BW55" t="s">
        <v>77</v>
      </c>
      <c r="BX55" t="s">
        <v>77</v>
      </c>
      <c r="BY55" t="s">
        <v>77</v>
      </c>
      <c r="BZ55" t="s">
        <v>77</v>
      </c>
      <c r="CA55" t="s">
        <v>100</v>
      </c>
      <c r="CB55" t="s">
        <v>77</v>
      </c>
      <c r="CC55" t="s">
        <v>77</v>
      </c>
      <c r="CD55" t="s">
        <v>77</v>
      </c>
      <c r="CE55" t="s">
        <v>77</v>
      </c>
      <c r="CF55" t="s">
        <v>77</v>
      </c>
      <c r="CG55" t="s">
        <v>77</v>
      </c>
      <c r="CH55" t="s">
        <v>77</v>
      </c>
      <c r="CI55" t="s">
        <v>77</v>
      </c>
      <c r="CJ55" t="s">
        <v>77</v>
      </c>
      <c r="CK55" t="s">
        <v>77</v>
      </c>
      <c r="CL55" t="s">
        <v>77</v>
      </c>
      <c r="CM55" t="s">
        <v>77</v>
      </c>
      <c r="CN55" t="s">
        <v>77</v>
      </c>
      <c r="CO55" t="s">
        <v>77</v>
      </c>
      <c r="CP55" t="s">
        <v>77</v>
      </c>
      <c r="CQ55" t="s">
        <v>77</v>
      </c>
      <c r="CR55" t="s">
        <v>77</v>
      </c>
      <c r="CS55" t="s">
        <v>77</v>
      </c>
      <c r="CT55" t="s">
        <v>77</v>
      </c>
      <c r="CU55" t="s">
        <v>77</v>
      </c>
      <c r="CV55" t="s">
        <v>77</v>
      </c>
      <c r="CW55" t="s">
        <v>77</v>
      </c>
      <c r="CX55" t="s">
        <v>77</v>
      </c>
      <c r="CY55" t="s">
        <v>77</v>
      </c>
      <c r="CZ55" s="308" t="s">
        <v>221</v>
      </c>
      <c r="DA55" t="s">
        <v>170</v>
      </c>
      <c r="DB55" t="s">
        <v>88</v>
      </c>
      <c r="DC55" t="s">
        <v>100</v>
      </c>
      <c r="DD55" t="s">
        <v>88</v>
      </c>
      <c r="DE55" t="s">
        <v>221</v>
      </c>
      <c r="DF55" t="s">
        <v>131</v>
      </c>
      <c r="DG55" t="s">
        <v>99</v>
      </c>
      <c r="DH55" t="s">
        <v>137</v>
      </c>
      <c r="DK55" t="s">
        <v>77</v>
      </c>
      <c r="DL55" t="s">
        <v>77</v>
      </c>
      <c r="DM55" t="s">
        <v>77</v>
      </c>
      <c r="DN55" t="s">
        <v>77</v>
      </c>
      <c r="DO55" t="s">
        <v>77</v>
      </c>
      <c r="DP55" t="s">
        <v>77</v>
      </c>
      <c r="DQ55" t="s">
        <v>77</v>
      </c>
      <c r="DR55" t="s">
        <v>77</v>
      </c>
      <c r="DS55" t="s">
        <v>77</v>
      </c>
      <c r="DT55" t="s">
        <v>77</v>
      </c>
      <c r="DU55" t="s">
        <v>77</v>
      </c>
      <c r="DV55" t="s">
        <v>77</v>
      </c>
      <c r="DW55" t="s">
        <v>77</v>
      </c>
      <c r="DX55" t="s">
        <v>77</v>
      </c>
      <c r="DY55" t="s">
        <v>77</v>
      </c>
      <c r="DZ55" t="s">
        <v>77</v>
      </c>
      <c r="EA55" t="s">
        <v>77</v>
      </c>
      <c r="EB55" t="s">
        <v>77</v>
      </c>
      <c r="EC55" t="s">
        <v>77</v>
      </c>
      <c r="ED55" t="s">
        <v>77</v>
      </c>
      <c r="EE55" t="s">
        <v>77</v>
      </c>
      <c r="EF55" t="s">
        <v>77</v>
      </c>
      <c r="EG55" t="s">
        <v>77</v>
      </c>
      <c r="EH55" t="s">
        <v>77</v>
      </c>
      <c r="EI55" t="s">
        <v>77</v>
      </c>
      <c r="EJ55" t="s">
        <v>77</v>
      </c>
      <c r="EK55" t="s">
        <v>77</v>
      </c>
      <c r="EL55" t="s">
        <v>77</v>
      </c>
      <c r="EM55" s="308" t="s">
        <v>221</v>
      </c>
      <c r="EN55" t="s">
        <v>170</v>
      </c>
      <c r="EO55" t="s">
        <v>77</v>
      </c>
      <c r="EP55" t="s">
        <v>77</v>
      </c>
      <c r="EQ55" t="s">
        <v>77</v>
      </c>
      <c r="ER55" t="s">
        <v>77</v>
      </c>
      <c r="ES55" t="s">
        <v>77</v>
      </c>
      <c r="ET55" t="s">
        <v>77</v>
      </c>
      <c r="EU55" t="s">
        <v>77</v>
      </c>
      <c r="EW55" t="s">
        <v>77</v>
      </c>
      <c r="EX55" s="308" t="s">
        <v>221</v>
      </c>
      <c r="EY55" t="s">
        <v>100</v>
      </c>
      <c r="EZ55" t="s">
        <v>77</v>
      </c>
      <c r="FA55" t="s">
        <v>77</v>
      </c>
      <c r="FB55" t="s">
        <v>77</v>
      </c>
      <c r="FC55" t="s">
        <v>77</v>
      </c>
      <c r="FD55" t="s">
        <v>77</v>
      </c>
      <c r="FE55" t="s">
        <v>77</v>
      </c>
      <c r="FF55" t="s">
        <v>77</v>
      </c>
      <c r="FG55" t="s">
        <v>77</v>
      </c>
      <c r="FH55" t="s">
        <v>938</v>
      </c>
      <c r="FI55">
        <v>0</v>
      </c>
      <c r="FJ55">
        <v>0</v>
      </c>
      <c r="FK55">
        <v>1</v>
      </c>
      <c r="FL55">
        <v>1</v>
      </c>
      <c r="FM55">
        <v>0</v>
      </c>
      <c r="FN55">
        <v>0</v>
      </c>
      <c r="FO55">
        <v>0</v>
      </c>
      <c r="FP55">
        <v>0</v>
      </c>
      <c r="FQ55" t="s">
        <v>77</v>
      </c>
      <c r="FR55" t="s">
        <v>88</v>
      </c>
      <c r="FS55" t="s">
        <v>77</v>
      </c>
      <c r="FT55" t="s">
        <v>140</v>
      </c>
      <c r="FU55">
        <v>1</v>
      </c>
      <c r="FV55">
        <v>0</v>
      </c>
      <c r="FW55">
        <v>0</v>
      </c>
      <c r="FX55">
        <v>0</v>
      </c>
      <c r="FY55" t="s">
        <v>77</v>
      </c>
      <c r="FZ55" t="s">
        <v>77</v>
      </c>
      <c r="GA55" t="s">
        <v>77</v>
      </c>
      <c r="GB55" t="s">
        <v>77</v>
      </c>
      <c r="GC55" t="s">
        <v>77</v>
      </c>
      <c r="GD55" t="s">
        <v>77</v>
      </c>
      <c r="GE55" t="s">
        <v>77</v>
      </c>
      <c r="GF55" t="s">
        <v>77</v>
      </c>
      <c r="GG55" t="s">
        <v>77</v>
      </c>
      <c r="GH55" t="s">
        <v>77</v>
      </c>
      <c r="GI55" t="s">
        <v>77</v>
      </c>
      <c r="GJ55" t="s">
        <v>77</v>
      </c>
      <c r="GK55" t="s">
        <v>77</v>
      </c>
      <c r="GL55" t="s">
        <v>77</v>
      </c>
      <c r="GM55" t="s">
        <v>77</v>
      </c>
      <c r="GN55" t="s">
        <v>77</v>
      </c>
      <c r="GO55" t="s">
        <v>77</v>
      </c>
      <c r="GP55" t="s">
        <v>77</v>
      </c>
      <c r="GQ55" t="s">
        <v>77</v>
      </c>
      <c r="GR55" t="s">
        <v>77</v>
      </c>
      <c r="GS55" t="s">
        <v>77</v>
      </c>
      <c r="GT55" t="s">
        <v>77</v>
      </c>
      <c r="GU55" t="s">
        <v>77</v>
      </c>
      <c r="GV55" t="s">
        <v>77</v>
      </c>
      <c r="GW55" t="s">
        <v>77</v>
      </c>
      <c r="GX55" t="s">
        <v>77</v>
      </c>
      <c r="GY55" t="s">
        <v>77</v>
      </c>
      <c r="GZ55" t="s">
        <v>77</v>
      </c>
      <c r="HA55" t="s">
        <v>77</v>
      </c>
      <c r="HB55" t="s">
        <v>77</v>
      </c>
      <c r="HC55" t="s">
        <v>77</v>
      </c>
      <c r="HD55" t="s">
        <v>77</v>
      </c>
      <c r="HE55" t="s">
        <v>77</v>
      </c>
      <c r="HF55" t="s">
        <v>77</v>
      </c>
      <c r="HG55" t="s">
        <v>77</v>
      </c>
      <c r="HH55" t="s">
        <v>77</v>
      </c>
      <c r="HI55" t="s">
        <v>77</v>
      </c>
      <c r="HJ55" t="s">
        <v>77</v>
      </c>
      <c r="HK55" t="s">
        <v>77</v>
      </c>
      <c r="HL55" t="s">
        <v>77</v>
      </c>
      <c r="HM55" t="s">
        <v>77</v>
      </c>
      <c r="HN55" t="s">
        <v>77</v>
      </c>
      <c r="HO55" t="s">
        <v>77</v>
      </c>
      <c r="HP55" t="s">
        <v>77</v>
      </c>
      <c r="HQ55" t="s">
        <v>77</v>
      </c>
      <c r="HR55" t="s">
        <v>77</v>
      </c>
      <c r="HS55" t="s">
        <v>77</v>
      </c>
      <c r="HT55" t="s">
        <v>77</v>
      </c>
      <c r="HU55" t="s">
        <v>77</v>
      </c>
      <c r="HV55" t="s">
        <v>77</v>
      </c>
      <c r="HW55" t="s">
        <v>77</v>
      </c>
      <c r="HX55" t="s">
        <v>77</v>
      </c>
      <c r="HZ55" t="s">
        <v>221</v>
      </c>
      <c r="IA55" s="376" t="s">
        <v>77</v>
      </c>
      <c r="IB55" t="s">
        <v>77</v>
      </c>
      <c r="IC55" t="s">
        <v>77</v>
      </c>
      <c r="ID55" t="s">
        <v>77</v>
      </c>
      <c r="IE55" t="s">
        <v>77</v>
      </c>
      <c r="IF55" t="s">
        <v>77</v>
      </c>
      <c r="IG55" t="s">
        <v>77</v>
      </c>
      <c r="IH55" t="s">
        <v>77</v>
      </c>
      <c r="II55" t="s">
        <v>77</v>
      </c>
      <c r="IJ55" t="s">
        <v>77</v>
      </c>
      <c r="IK55" t="s">
        <v>77</v>
      </c>
      <c r="IL55" t="s">
        <v>77</v>
      </c>
      <c r="IM55" t="s">
        <v>77</v>
      </c>
      <c r="IN55" t="s">
        <v>77</v>
      </c>
      <c r="IO55" t="s">
        <v>77</v>
      </c>
      <c r="IP55" t="s">
        <v>77</v>
      </c>
      <c r="IQ55" t="s">
        <v>77</v>
      </c>
      <c r="IR55" t="s">
        <v>77</v>
      </c>
      <c r="IS55" t="s">
        <v>77</v>
      </c>
      <c r="IT55" t="s">
        <v>77</v>
      </c>
      <c r="IU55" t="s">
        <v>77</v>
      </c>
      <c r="IV55" t="s">
        <v>77</v>
      </c>
      <c r="IW55" t="s">
        <v>77</v>
      </c>
      <c r="IX55" t="s">
        <v>77</v>
      </c>
      <c r="IY55" t="s">
        <v>77</v>
      </c>
      <c r="IZ55" t="s">
        <v>77</v>
      </c>
      <c r="JA55" t="s">
        <v>77</v>
      </c>
      <c r="JB55" t="s">
        <v>77</v>
      </c>
      <c r="JC55" t="s">
        <v>77</v>
      </c>
      <c r="JD55" t="s">
        <v>77</v>
      </c>
      <c r="JE55" t="s">
        <v>77</v>
      </c>
      <c r="JF55" t="s">
        <v>77</v>
      </c>
      <c r="JG55" t="s">
        <v>77</v>
      </c>
      <c r="JH55" t="s">
        <v>77</v>
      </c>
      <c r="JI55" t="s">
        <v>77</v>
      </c>
      <c r="JJ55" t="s">
        <v>77</v>
      </c>
      <c r="JK55" t="s">
        <v>77</v>
      </c>
      <c r="JL55" t="s">
        <v>77</v>
      </c>
      <c r="JM55" t="s">
        <v>77</v>
      </c>
      <c r="JN55" t="s">
        <v>77</v>
      </c>
      <c r="JO55" t="s">
        <v>77</v>
      </c>
      <c r="JP55" t="s">
        <v>77</v>
      </c>
      <c r="JQ55" t="s">
        <v>77</v>
      </c>
      <c r="JR55" t="s">
        <v>77</v>
      </c>
      <c r="JS55" t="s">
        <v>77</v>
      </c>
      <c r="JT55" t="s">
        <v>77</v>
      </c>
      <c r="JU55" t="s">
        <v>77</v>
      </c>
      <c r="JV55" t="s">
        <v>77</v>
      </c>
      <c r="JW55" t="s">
        <v>77</v>
      </c>
      <c r="JX55" t="s">
        <v>77</v>
      </c>
      <c r="JY55" t="s">
        <v>77</v>
      </c>
      <c r="JZ55" t="s">
        <v>77</v>
      </c>
      <c r="KA55" t="s">
        <v>77</v>
      </c>
      <c r="KB55" t="s">
        <v>77</v>
      </c>
      <c r="KC55" t="s">
        <v>77</v>
      </c>
      <c r="KD55" t="s">
        <v>77</v>
      </c>
      <c r="KE55" t="s">
        <v>77</v>
      </c>
      <c r="KF55" t="s">
        <v>77</v>
      </c>
      <c r="KG55" t="s">
        <v>77</v>
      </c>
      <c r="KH55" t="s">
        <v>77</v>
      </c>
      <c r="KI55" t="s">
        <v>77</v>
      </c>
      <c r="KJ55" t="s">
        <v>77</v>
      </c>
      <c r="KK55" t="s">
        <v>77</v>
      </c>
      <c r="KL55" t="s">
        <v>77</v>
      </c>
      <c r="KM55" t="s">
        <v>77</v>
      </c>
      <c r="KN55" t="s">
        <v>77</v>
      </c>
      <c r="KO55" t="s">
        <v>77</v>
      </c>
      <c r="KP55" t="s">
        <v>77</v>
      </c>
      <c r="KQ55" t="s">
        <v>77</v>
      </c>
      <c r="KR55" t="s">
        <v>77</v>
      </c>
      <c r="KS55" t="s">
        <v>77</v>
      </c>
      <c r="KT55" t="s">
        <v>77</v>
      </c>
      <c r="KU55" t="s">
        <v>77</v>
      </c>
      <c r="KV55" t="s">
        <v>77</v>
      </c>
      <c r="KW55" t="s">
        <v>77</v>
      </c>
      <c r="KX55" t="s">
        <v>77</v>
      </c>
      <c r="KY55" t="s">
        <v>77</v>
      </c>
      <c r="KZ55" t="s">
        <v>77</v>
      </c>
      <c r="LA55" t="s">
        <v>77</v>
      </c>
      <c r="LB55" t="s">
        <v>77</v>
      </c>
      <c r="LC55" t="s">
        <v>77</v>
      </c>
      <c r="LD55" t="s">
        <v>77</v>
      </c>
      <c r="LE55" t="s">
        <v>77</v>
      </c>
      <c r="LF55" t="s">
        <v>77</v>
      </c>
      <c r="LG55" t="s">
        <v>77</v>
      </c>
      <c r="LH55" t="s">
        <v>77</v>
      </c>
      <c r="LI55" t="s">
        <v>77</v>
      </c>
      <c r="LJ55" t="s">
        <v>77</v>
      </c>
      <c r="LK55" t="s">
        <v>77</v>
      </c>
      <c r="LL55" t="s">
        <v>77</v>
      </c>
      <c r="LM55" t="s">
        <v>77</v>
      </c>
      <c r="LN55" t="s">
        <v>77</v>
      </c>
      <c r="LO55" t="s">
        <v>77</v>
      </c>
      <c r="LP55" t="s">
        <v>77</v>
      </c>
      <c r="LQ55" t="s">
        <v>77</v>
      </c>
      <c r="LR55" t="s">
        <v>77</v>
      </c>
      <c r="LS55" t="s">
        <v>77</v>
      </c>
      <c r="LT55" t="s">
        <v>77</v>
      </c>
      <c r="LU55" t="s">
        <v>77</v>
      </c>
      <c r="LV55" t="s">
        <v>77</v>
      </c>
      <c r="LW55" t="s">
        <v>77</v>
      </c>
      <c r="LX55" t="s">
        <v>77</v>
      </c>
      <c r="LY55" t="s">
        <v>77</v>
      </c>
      <c r="LZ55" t="s">
        <v>77</v>
      </c>
      <c r="MA55" t="s">
        <v>77</v>
      </c>
      <c r="MB55" t="s">
        <v>77</v>
      </c>
      <c r="MC55" t="s">
        <v>77</v>
      </c>
      <c r="MD55" t="s">
        <v>77</v>
      </c>
      <c r="ME55" t="s">
        <v>77</v>
      </c>
      <c r="MF55" t="s">
        <v>77</v>
      </c>
      <c r="MG55" t="s">
        <v>77</v>
      </c>
      <c r="MH55" t="s">
        <v>77</v>
      </c>
      <c r="MI55" t="s">
        <v>77</v>
      </c>
      <c r="MJ55" t="s">
        <v>77</v>
      </c>
      <c r="MK55" t="s">
        <v>77</v>
      </c>
      <c r="ML55" t="s">
        <v>77</v>
      </c>
      <c r="MM55" t="s">
        <v>77</v>
      </c>
      <c r="MN55" t="s">
        <v>77</v>
      </c>
      <c r="MO55" t="s">
        <v>77</v>
      </c>
      <c r="MP55" t="s">
        <v>77</v>
      </c>
      <c r="MQ55" t="s">
        <v>77</v>
      </c>
      <c r="MR55" t="s">
        <v>77</v>
      </c>
      <c r="MS55" t="s">
        <v>77</v>
      </c>
      <c r="MT55" t="s">
        <v>77</v>
      </c>
      <c r="MU55" t="s">
        <v>77</v>
      </c>
      <c r="MV55" t="s">
        <v>77</v>
      </c>
      <c r="MW55" t="s">
        <v>77</v>
      </c>
      <c r="MX55" t="s">
        <v>77</v>
      </c>
      <c r="MY55" t="s">
        <v>77</v>
      </c>
      <c r="MZ55" t="s">
        <v>77</v>
      </c>
      <c r="NA55" t="s">
        <v>77</v>
      </c>
      <c r="NB55" t="s">
        <v>77</v>
      </c>
      <c r="NC55" t="s">
        <v>77</v>
      </c>
      <c r="ND55" t="s">
        <v>77</v>
      </c>
      <c r="NE55" t="s">
        <v>77</v>
      </c>
      <c r="NF55" t="s">
        <v>77</v>
      </c>
      <c r="NG55" t="s">
        <v>77</v>
      </c>
      <c r="NH55" t="s">
        <v>77</v>
      </c>
      <c r="NI55" t="s">
        <v>77</v>
      </c>
      <c r="NJ55" t="s">
        <v>77</v>
      </c>
      <c r="NK55" t="s">
        <v>77</v>
      </c>
      <c r="NL55" t="s">
        <v>77</v>
      </c>
      <c r="NM55" t="s">
        <v>77</v>
      </c>
      <c r="NN55" t="s">
        <v>77</v>
      </c>
      <c r="NO55" t="s">
        <v>77</v>
      </c>
      <c r="NP55" t="s">
        <v>77</v>
      </c>
      <c r="NQ55" t="s">
        <v>77</v>
      </c>
      <c r="NR55" t="s">
        <v>77</v>
      </c>
      <c r="NS55" t="s">
        <v>77</v>
      </c>
      <c r="NT55" t="s">
        <v>77</v>
      </c>
      <c r="NU55" t="s">
        <v>77</v>
      </c>
      <c r="NV55" t="s">
        <v>77</v>
      </c>
      <c r="NW55" t="s">
        <v>77</v>
      </c>
      <c r="NX55" t="s">
        <v>77</v>
      </c>
      <c r="NY55" t="s">
        <v>77</v>
      </c>
      <c r="NZ55" t="s">
        <v>77</v>
      </c>
      <c r="OA55" t="s">
        <v>77</v>
      </c>
      <c r="OB55" t="s">
        <v>77</v>
      </c>
      <c r="OC55" t="s">
        <v>77</v>
      </c>
      <c r="OD55" t="s">
        <v>77</v>
      </c>
      <c r="OE55" t="s">
        <v>77</v>
      </c>
      <c r="OF55" t="s">
        <v>77</v>
      </c>
      <c r="OG55" t="s">
        <v>77</v>
      </c>
      <c r="OH55" t="s">
        <v>77</v>
      </c>
      <c r="OI55" t="s">
        <v>77</v>
      </c>
      <c r="OJ55" t="s">
        <v>77</v>
      </c>
      <c r="OK55" t="s">
        <v>77</v>
      </c>
      <c r="OL55" t="s">
        <v>77</v>
      </c>
      <c r="OM55" t="s">
        <v>77</v>
      </c>
      <c r="ON55" t="s">
        <v>77</v>
      </c>
      <c r="OO55" t="s">
        <v>77</v>
      </c>
      <c r="OP55" t="s">
        <v>77</v>
      </c>
      <c r="OQ55" t="s">
        <v>77</v>
      </c>
      <c r="OR55" t="s">
        <v>77</v>
      </c>
      <c r="OS55" t="s">
        <v>77</v>
      </c>
      <c r="OT55" t="s">
        <v>77</v>
      </c>
      <c r="OU55" t="s">
        <v>77</v>
      </c>
      <c r="OV55" t="s">
        <v>77</v>
      </c>
      <c r="OW55" t="s">
        <v>77</v>
      </c>
      <c r="OX55" t="s">
        <v>77</v>
      </c>
      <c r="OY55" t="s">
        <v>77</v>
      </c>
      <c r="OZ55" t="s">
        <v>77</v>
      </c>
      <c r="PA55" t="s">
        <v>77</v>
      </c>
      <c r="PB55" t="s">
        <v>77</v>
      </c>
      <c r="PC55" t="s">
        <v>77</v>
      </c>
      <c r="PD55" t="s">
        <v>77</v>
      </c>
      <c r="PE55" t="s">
        <v>77</v>
      </c>
      <c r="PF55" t="s">
        <v>77</v>
      </c>
      <c r="PG55" t="s">
        <v>77</v>
      </c>
      <c r="PH55" t="s">
        <v>77</v>
      </c>
      <c r="PI55" t="s">
        <v>77</v>
      </c>
      <c r="PJ55" t="s">
        <v>77</v>
      </c>
      <c r="PK55" t="s">
        <v>77</v>
      </c>
      <c r="PL55" t="s">
        <v>77</v>
      </c>
      <c r="PM55" t="s">
        <v>77</v>
      </c>
      <c r="PN55" t="s">
        <v>77</v>
      </c>
      <c r="PO55" t="s">
        <v>77</v>
      </c>
      <c r="PP55" t="s">
        <v>77</v>
      </c>
      <c r="PQ55" t="s">
        <v>77</v>
      </c>
      <c r="PR55" t="s">
        <v>77</v>
      </c>
      <c r="PS55" t="s">
        <v>77</v>
      </c>
      <c r="PT55" t="s">
        <v>77</v>
      </c>
      <c r="PU55" t="s">
        <v>77</v>
      </c>
      <c r="PV55" t="s">
        <v>77</v>
      </c>
      <c r="PW55" t="s">
        <v>77</v>
      </c>
      <c r="PX55" t="s">
        <v>77</v>
      </c>
      <c r="PY55" t="s">
        <v>77</v>
      </c>
      <c r="PZ55" t="s">
        <v>77</v>
      </c>
      <c r="QA55" t="s">
        <v>77</v>
      </c>
      <c r="QB55" t="s">
        <v>77</v>
      </c>
      <c r="QC55" t="s">
        <v>77</v>
      </c>
      <c r="QD55" t="s">
        <v>77</v>
      </c>
      <c r="QE55" t="s">
        <v>77</v>
      </c>
      <c r="QF55" t="s">
        <v>77</v>
      </c>
      <c r="QG55" t="s">
        <v>77</v>
      </c>
      <c r="QH55">
        <v>0</v>
      </c>
      <c r="QI55">
        <v>0</v>
      </c>
      <c r="QJ55">
        <v>0</v>
      </c>
      <c r="QK55">
        <v>0</v>
      </c>
      <c r="QL55">
        <v>0</v>
      </c>
      <c r="QM55" t="s">
        <v>939</v>
      </c>
      <c r="QN55" t="s">
        <v>77</v>
      </c>
      <c r="QO55">
        <v>237463786</v>
      </c>
      <c r="QQ55">
        <v>44530.799444444441</v>
      </c>
      <c r="QR55" t="s">
        <v>77</v>
      </c>
      <c r="QS55" t="s">
        <v>77</v>
      </c>
      <c r="QT55" t="s">
        <v>101</v>
      </c>
      <c r="QU55" t="s">
        <v>102</v>
      </c>
      <c r="QV55" t="s">
        <v>77</v>
      </c>
      <c r="QW55">
        <v>57</v>
      </c>
      <c r="QX55" s="375" t="str">
        <f t="shared" si="8"/>
        <v/>
      </c>
      <c r="QY55" s="375" t="str">
        <f t="shared" si="1"/>
        <v/>
      </c>
      <c r="QZ55" s="375" t="str">
        <f t="shared" si="2"/>
        <v/>
      </c>
      <c r="RA55" s="375" t="str">
        <f t="shared" si="3"/>
        <v/>
      </c>
      <c r="RB55" s="375" t="str">
        <f t="shared" si="4"/>
        <v/>
      </c>
      <c r="RC55" s="375" t="str">
        <f t="shared" si="5"/>
        <v/>
      </c>
      <c r="RD55" s="375" t="str">
        <f t="shared" si="6"/>
        <v/>
      </c>
      <c r="RE55" s="313" t="str">
        <f t="shared" si="7"/>
        <v/>
      </c>
      <c r="RF55" t="s">
        <v>221</v>
      </c>
    </row>
    <row r="56" spans="1:474">
      <c r="A56" t="s">
        <v>940</v>
      </c>
      <c r="B56" s="272">
        <v>44530</v>
      </c>
      <c r="C56" t="s">
        <v>219</v>
      </c>
      <c r="D56" t="s">
        <v>237</v>
      </c>
      <c r="E56" t="s">
        <v>221</v>
      </c>
      <c r="F56" t="s">
        <v>222</v>
      </c>
      <c r="G56" t="s">
        <v>222</v>
      </c>
      <c r="H56" t="s">
        <v>223</v>
      </c>
      <c r="I56" t="s">
        <v>223</v>
      </c>
      <c r="J56" t="s">
        <v>224</v>
      </c>
      <c r="K56" t="s">
        <v>77</v>
      </c>
      <c r="L56" t="s">
        <v>225</v>
      </c>
      <c r="M56" t="s">
        <v>225</v>
      </c>
      <c r="N56" t="s">
        <v>225</v>
      </c>
      <c r="O56" t="s">
        <v>170</v>
      </c>
      <c r="P56" t="s">
        <v>87</v>
      </c>
      <c r="Q56" t="s">
        <v>110</v>
      </c>
      <c r="R56" t="s">
        <v>77</v>
      </c>
      <c r="S56" s="239" t="s">
        <v>77</v>
      </c>
      <c r="T56" s="239" t="s">
        <v>77</v>
      </c>
      <c r="U56" s="239" t="s">
        <v>77</v>
      </c>
      <c r="V56" s="239" t="s">
        <v>77</v>
      </c>
      <c r="W56" s="239" t="s">
        <v>77</v>
      </c>
      <c r="X56" s="239" t="s">
        <v>77</v>
      </c>
      <c r="Y56" t="s">
        <v>77</v>
      </c>
      <c r="Z56" t="s">
        <v>77</v>
      </c>
      <c r="AA56" t="s">
        <v>77</v>
      </c>
      <c r="AB56" t="s">
        <v>77</v>
      </c>
      <c r="AC56" t="s">
        <v>77</v>
      </c>
      <c r="AD56" t="s">
        <v>77</v>
      </c>
      <c r="AE56" t="s">
        <v>77</v>
      </c>
      <c r="AF56" t="s">
        <v>77</v>
      </c>
      <c r="AG56">
        <v>0</v>
      </c>
      <c r="AH56" t="s">
        <v>77</v>
      </c>
      <c r="AI56" t="s">
        <v>77</v>
      </c>
      <c r="AJ56" t="s">
        <v>77</v>
      </c>
      <c r="AK56" t="s">
        <v>77</v>
      </c>
      <c r="AL56" t="s">
        <v>77</v>
      </c>
      <c r="AM56" t="s">
        <v>77</v>
      </c>
      <c r="AN56" t="s">
        <v>77</v>
      </c>
      <c r="AO56" t="s">
        <v>77</v>
      </c>
      <c r="AP56" t="s">
        <v>77</v>
      </c>
      <c r="AQ56" t="s">
        <v>77</v>
      </c>
      <c r="AR56" t="s">
        <v>77</v>
      </c>
      <c r="AS56" t="s">
        <v>77</v>
      </c>
      <c r="AT56" t="s">
        <v>77</v>
      </c>
      <c r="AU56" t="s">
        <v>77</v>
      </c>
      <c r="AV56" t="s">
        <v>77</v>
      </c>
      <c r="AW56" t="s">
        <v>77</v>
      </c>
      <c r="AX56" t="s">
        <v>77</v>
      </c>
      <c r="AY56" t="s">
        <v>77</v>
      </c>
      <c r="AZ56" t="s">
        <v>77</v>
      </c>
      <c r="BA56" t="s">
        <v>77</v>
      </c>
      <c r="BB56" t="s">
        <v>77</v>
      </c>
      <c r="BC56" t="s">
        <v>77</v>
      </c>
      <c r="BD56" t="s">
        <v>77</v>
      </c>
      <c r="BE56" t="s">
        <v>77</v>
      </c>
      <c r="BF56" t="s">
        <v>77</v>
      </c>
      <c r="BG56" t="s">
        <v>77</v>
      </c>
      <c r="BH56" t="s">
        <v>77</v>
      </c>
      <c r="BI56" t="s">
        <v>77</v>
      </c>
      <c r="BJ56" t="s">
        <v>77</v>
      </c>
      <c r="BK56" t="s">
        <v>77</v>
      </c>
      <c r="BL56" t="s">
        <v>77</v>
      </c>
      <c r="BN56" t="s">
        <v>77</v>
      </c>
      <c r="BO56" t="s">
        <v>77</v>
      </c>
      <c r="BP56" t="s">
        <v>77</v>
      </c>
      <c r="BQ56" t="s">
        <v>77</v>
      </c>
      <c r="BR56" t="s">
        <v>77</v>
      </c>
      <c r="BS56" t="s">
        <v>77</v>
      </c>
      <c r="BT56" t="s">
        <v>77</v>
      </c>
      <c r="BU56" t="s">
        <v>77</v>
      </c>
      <c r="BV56" t="s">
        <v>77</v>
      </c>
      <c r="BW56" t="s">
        <v>77</v>
      </c>
      <c r="BX56" t="s">
        <v>77</v>
      </c>
      <c r="BY56" t="s">
        <v>77</v>
      </c>
      <c r="BZ56" t="s">
        <v>77</v>
      </c>
      <c r="CA56" t="s">
        <v>77</v>
      </c>
      <c r="CB56" t="s">
        <v>77</v>
      </c>
      <c r="CC56" t="s">
        <v>77</v>
      </c>
      <c r="CD56" t="s">
        <v>77</v>
      </c>
      <c r="CE56" t="s">
        <v>77</v>
      </c>
      <c r="CF56" t="s">
        <v>77</v>
      </c>
      <c r="CG56" t="s">
        <v>77</v>
      </c>
      <c r="CH56" t="s">
        <v>77</v>
      </c>
      <c r="CI56" t="s">
        <v>77</v>
      </c>
      <c r="CJ56" t="s">
        <v>77</v>
      </c>
      <c r="CK56" t="s">
        <v>77</v>
      </c>
      <c r="CL56" t="s">
        <v>77</v>
      </c>
      <c r="CM56" t="s">
        <v>77</v>
      </c>
      <c r="CN56" t="s">
        <v>77</v>
      </c>
      <c r="CO56" t="s">
        <v>77</v>
      </c>
      <c r="CP56" t="s">
        <v>77</v>
      </c>
      <c r="CQ56" t="s">
        <v>77</v>
      </c>
      <c r="CR56" t="s">
        <v>77</v>
      </c>
      <c r="CS56" t="s">
        <v>77</v>
      </c>
      <c r="CT56" t="s">
        <v>77</v>
      </c>
      <c r="CU56" t="s">
        <v>77</v>
      </c>
      <c r="CV56" t="s">
        <v>77</v>
      </c>
      <c r="CW56" t="s">
        <v>77</v>
      </c>
      <c r="CX56" t="s">
        <v>77</v>
      </c>
      <c r="CY56" t="s">
        <v>77</v>
      </c>
      <c r="CZ56" s="308" t="s">
        <v>221</v>
      </c>
      <c r="DA56" t="s">
        <v>170</v>
      </c>
      <c r="DB56" t="s">
        <v>77</v>
      </c>
      <c r="DC56" t="s">
        <v>77</v>
      </c>
      <c r="DD56" t="s">
        <v>77</v>
      </c>
      <c r="DE56" t="s">
        <v>77</v>
      </c>
      <c r="DF56" t="s">
        <v>77</v>
      </c>
      <c r="DG56" t="s">
        <v>77</v>
      </c>
      <c r="DH56" t="s">
        <v>77</v>
      </c>
      <c r="DK56" t="s">
        <v>77</v>
      </c>
      <c r="DL56" t="s">
        <v>77</v>
      </c>
      <c r="DM56" t="s">
        <v>77</v>
      </c>
      <c r="DN56" t="s">
        <v>77</v>
      </c>
      <c r="DO56" t="s">
        <v>77</v>
      </c>
      <c r="DP56" t="s">
        <v>77</v>
      </c>
      <c r="DQ56" t="s">
        <v>77</v>
      </c>
      <c r="DR56" t="s">
        <v>77</v>
      </c>
      <c r="DS56" t="s">
        <v>77</v>
      </c>
      <c r="DT56" t="s">
        <v>77</v>
      </c>
      <c r="DU56" t="s">
        <v>77</v>
      </c>
      <c r="DV56" t="s">
        <v>77</v>
      </c>
      <c r="DW56" t="s">
        <v>77</v>
      </c>
      <c r="DX56" t="s">
        <v>77</v>
      </c>
      <c r="DY56" t="s">
        <v>77</v>
      </c>
      <c r="DZ56" t="s">
        <v>77</v>
      </c>
      <c r="EA56" t="s">
        <v>77</v>
      </c>
      <c r="EB56" t="s">
        <v>77</v>
      </c>
      <c r="EC56" t="s">
        <v>77</v>
      </c>
      <c r="ED56" t="s">
        <v>77</v>
      </c>
      <c r="EE56" t="s">
        <v>77</v>
      </c>
      <c r="EF56" t="s">
        <v>77</v>
      </c>
      <c r="EG56" t="s">
        <v>77</v>
      </c>
      <c r="EH56" t="s">
        <v>77</v>
      </c>
      <c r="EI56" t="s">
        <v>77</v>
      </c>
      <c r="EJ56" t="s">
        <v>77</v>
      </c>
      <c r="EK56" t="s">
        <v>77</v>
      </c>
      <c r="EL56" t="s">
        <v>77</v>
      </c>
      <c r="EM56" s="308" t="s">
        <v>221</v>
      </c>
      <c r="EN56" t="s">
        <v>170</v>
      </c>
      <c r="EO56" t="s">
        <v>77</v>
      </c>
      <c r="EP56" t="s">
        <v>77</v>
      </c>
      <c r="EQ56" t="s">
        <v>77</v>
      </c>
      <c r="ER56" t="s">
        <v>77</v>
      </c>
      <c r="ES56" t="s">
        <v>77</v>
      </c>
      <c r="ET56" t="s">
        <v>77</v>
      </c>
      <c r="EU56" t="s">
        <v>77</v>
      </c>
      <c r="EW56" t="s">
        <v>77</v>
      </c>
      <c r="EX56" s="308" t="s">
        <v>221</v>
      </c>
      <c r="EY56" t="s">
        <v>77</v>
      </c>
      <c r="EZ56" t="s">
        <v>77</v>
      </c>
      <c r="FA56" t="s">
        <v>77</v>
      </c>
      <c r="FB56" t="s">
        <v>77</v>
      </c>
      <c r="FC56" t="s">
        <v>77</v>
      </c>
      <c r="FD56" t="s">
        <v>77</v>
      </c>
      <c r="FE56" t="s">
        <v>77</v>
      </c>
      <c r="FF56" t="s">
        <v>77</v>
      </c>
      <c r="FG56" t="s">
        <v>77</v>
      </c>
      <c r="FH56" t="s">
        <v>77</v>
      </c>
      <c r="FI56" t="s">
        <v>77</v>
      </c>
      <c r="FJ56" t="s">
        <v>77</v>
      </c>
      <c r="FK56" t="s">
        <v>77</v>
      </c>
      <c r="FL56" t="s">
        <v>77</v>
      </c>
      <c r="FM56" t="s">
        <v>77</v>
      </c>
      <c r="FN56" t="s">
        <v>77</v>
      </c>
      <c r="FO56" t="s">
        <v>77</v>
      </c>
      <c r="FP56" t="s">
        <v>77</v>
      </c>
      <c r="FQ56" t="s">
        <v>77</v>
      </c>
      <c r="FR56" t="s">
        <v>77</v>
      </c>
      <c r="FS56" t="s">
        <v>77</v>
      </c>
      <c r="FT56" t="s">
        <v>77</v>
      </c>
      <c r="FU56" t="s">
        <v>77</v>
      </c>
      <c r="FV56" t="s">
        <v>77</v>
      </c>
      <c r="FW56" t="s">
        <v>77</v>
      </c>
      <c r="FX56" t="s">
        <v>77</v>
      </c>
      <c r="FY56" t="s">
        <v>88</v>
      </c>
      <c r="FZ56" t="s">
        <v>90</v>
      </c>
      <c r="GA56" t="s">
        <v>152</v>
      </c>
      <c r="GB56" t="s">
        <v>77</v>
      </c>
      <c r="GC56" t="s">
        <v>153</v>
      </c>
      <c r="GD56" t="s">
        <v>154</v>
      </c>
      <c r="GE56" t="s">
        <v>154</v>
      </c>
      <c r="GF56" t="s">
        <v>94</v>
      </c>
      <c r="GG56" t="s">
        <v>77</v>
      </c>
      <c r="GH56" t="s">
        <v>155</v>
      </c>
      <c r="GI56" t="s">
        <v>144</v>
      </c>
      <c r="GJ56" t="s">
        <v>145</v>
      </c>
      <c r="GK56" t="s">
        <v>671</v>
      </c>
      <c r="GL56" t="s">
        <v>77</v>
      </c>
      <c r="GM56" t="s">
        <v>77</v>
      </c>
      <c r="GN56" t="s">
        <v>77</v>
      </c>
      <c r="GO56" t="s">
        <v>77</v>
      </c>
      <c r="GP56" t="s">
        <v>77</v>
      </c>
      <c r="GQ56">
        <v>0</v>
      </c>
      <c r="GR56">
        <v>0</v>
      </c>
      <c r="GS56" t="s">
        <v>77</v>
      </c>
      <c r="GT56" t="s">
        <v>98</v>
      </c>
      <c r="GU56" t="s">
        <v>88</v>
      </c>
      <c r="GV56" t="s">
        <v>77</v>
      </c>
      <c r="GW56" t="s">
        <v>88</v>
      </c>
      <c r="GX56" t="s">
        <v>183</v>
      </c>
      <c r="GY56">
        <v>0</v>
      </c>
      <c r="GZ56">
        <v>0</v>
      </c>
      <c r="HA56">
        <v>0</v>
      </c>
      <c r="HB56">
        <v>1</v>
      </c>
      <c r="HC56">
        <v>0</v>
      </c>
      <c r="HD56">
        <v>0</v>
      </c>
      <c r="HE56">
        <v>0</v>
      </c>
      <c r="HF56">
        <v>0</v>
      </c>
      <c r="HG56">
        <v>0</v>
      </c>
      <c r="HH56">
        <v>0</v>
      </c>
      <c r="HI56">
        <v>0</v>
      </c>
      <c r="HJ56" t="s">
        <v>77</v>
      </c>
      <c r="HK56" t="s">
        <v>88</v>
      </c>
      <c r="HL56" t="s">
        <v>195</v>
      </c>
      <c r="HM56">
        <v>1</v>
      </c>
      <c r="HN56">
        <v>0</v>
      </c>
      <c r="HO56">
        <v>0</v>
      </c>
      <c r="HP56" t="s">
        <v>77</v>
      </c>
      <c r="HQ56" t="s">
        <v>133</v>
      </c>
      <c r="HR56">
        <v>1</v>
      </c>
      <c r="HS56">
        <v>0</v>
      </c>
      <c r="HT56">
        <v>0</v>
      </c>
      <c r="HU56">
        <v>0</v>
      </c>
      <c r="HV56">
        <v>0</v>
      </c>
      <c r="HW56">
        <v>0</v>
      </c>
      <c r="HX56" t="s">
        <v>77</v>
      </c>
      <c r="HZ56" t="s">
        <v>221</v>
      </c>
      <c r="IA56" s="376">
        <v>4</v>
      </c>
      <c r="IB56" t="s">
        <v>613</v>
      </c>
      <c r="IC56">
        <v>0</v>
      </c>
      <c r="ID56">
        <v>0</v>
      </c>
      <c r="IE56">
        <v>1</v>
      </c>
      <c r="IF56">
        <v>0</v>
      </c>
      <c r="IG56">
        <v>0</v>
      </c>
      <c r="IH56">
        <v>0</v>
      </c>
      <c r="II56">
        <v>0</v>
      </c>
      <c r="IJ56">
        <v>0</v>
      </c>
      <c r="IK56">
        <v>0</v>
      </c>
      <c r="IL56">
        <v>0</v>
      </c>
      <c r="IM56" t="s">
        <v>77</v>
      </c>
      <c r="IN56" t="s">
        <v>77</v>
      </c>
      <c r="IO56">
        <v>12</v>
      </c>
      <c r="IP56" t="s">
        <v>77</v>
      </c>
      <c r="IQ56" t="s">
        <v>77</v>
      </c>
      <c r="IR56" t="s">
        <v>77</v>
      </c>
      <c r="IS56" t="s">
        <v>77</v>
      </c>
      <c r="IT56" t="s">
        <v>77</v>
      </c>
      <c r="IU56" t="s">
        <v>302</v>
      </c>
      <c r="IV56">
        <v>0</v>
      </c>
      <c r="IW56">
        <v>1</v>
      </c>
      <c r="IX56">
        <v>0</v>
      </c>
      <c r="IY56">
        <v>0</v>
      </c>
      <c r="IZ56">
        <v>0</v>
      </c>
      <c r="JA56">
        <v>0</v>
      </c>
      <c r="JB56">
        <v>0</v>
      </c>
      <c r="JC56">
        <v>0</v>
      </c>
      <c r="JD56">
        <v>0</v>
      </c>
      <c r="JE56">
        <v>0</v>
      </c>
      <c r="JF56" t="s">
        <v>77</v>
      </c>
      <c r="JG56">
        <v>3</v>
      </c>
      <c r="JH56" t="s">
        <v>77</v>
      </c>
      <c r="JI56" t="s">
        <v>77</v>
      </c>
      <c r="JJ56" t="s">
        <v>77</v>
      </c>
      <c r="JK56" t="s">
        <v>77</v>
      </c>
      <c r="JL56" t="s">
        <v>77</v>
      </c>
      <c r="JM56" t="s">
        <v>77</v>
      </c>
      <c r="JN56" t="s">
        <v>606</v>
      </c>
      <c r="JO56">
        <v>1</v>
      </c>
      <c r="JP56">
        <v>0</v>
      </c>
      <c r="JQ56">
        <v>0</v>
      </c>
      <c r="JR56">
        <v>0</v>
      </c>
      <c r="JS56">
        <v>0</v>
      </c>
      <c r="JT56">
        <v>0</v>
      </c>
      <c r="JU56">
        <v>0</v>
      </c>
      <c r="JV56">
        <v>0</v>
      </c>
      <c r="JW56">
        <v>0</v>
      </c>
      <c r="JX56">
        <v>0</v>
      </c>
      <c r="JY56">
        <v>0</v>
      </c>
      <c r="JZ56">
        <v>0</v>
      </c>
      <c r="KA56">
        <v>0</v>
      </c>
      <c r="KB56">
        <v>30</v>
      </c>
      <c r="KC56" t="s">
        <v>77</v>
      </c>
      <c r="KD56" t="s">
        <v>77</v>
      </c>
      <c r="KE56" t="s">
        <v>77</v>
      </c>
      <c r="KF56" t="s">
        <v>77</v>
      </c>
      <c r="KG56" t="s">
        <v>77</v>
      </c>
      <c r="KH56" t="s">
        <v>77</v>
      </c>
      <c r="KI56" t="s">
        <v>77</v>
      </c>
      <c r="KJ56" t="s">
        <v>77</v>
      </c>
      <c r="KK56" t="s">
        <v>77</v>
      </c>
      <c r="KL56" t="s">
        <v>77</v>
      </c>
      <c r="KM56" t="s">
        <v>676</v>
      </c>
      <c r="KN56">
        <v>0</v>
      </c>
      <c r="KO56">
        <v>1</v>
      </c>
      <c r="KP56">
        <v>0</v>
      </c>
      <c r="KQ56">
        <v>0</v>
      </c>
      <c r="KR56">
        <v>0</v>
      </c>
      <c r="KS56">
        <v>0</v>
      </c>
      <c r="KT56">
        <v>0</v>
      </c>
      <c r="KU56">
        <v>0</v>
      </c>
      <c r="KV56">
        <v>0</v>
      </c>
      <c r="KW56">
        <v>0</v>
      </c>
      <c r="KX56">
        <v>0</v>
      </c>
      <c r="KY56" t="s">
        <v>77</v>
      </c>
      <c r="KZ56">
        <v>3</v>
      </c>
      <c r="LA56" t="s">
        <v>77</v>
      </c>
      <c r="LB56" t="s">
        <v>77</v>
      </c>
      <c r="LC56" t="s">
        <v>77</v>
      </c>
      <c r="LD56" t="s">
        <v>77</v>
      </c>
      <c r="LE56" t="s">
        <v>77</v>
      </c>
      <c r="LF56" t="s">
        <v>77</v>
      </c>
      <c r="LG56" t="s">
        <v>77</v>
      </c>
      <c r="LH56" t="s">
        <v>802</v>
      </c>
      <c r="LI56">
        <v>0</v>
      </c>
      <c r="LJ56">
        <v>1</v>
      </c>
      <c r="LK56">
        <v>0</v>
      </c>
      <c r="LL56">
        <v>0</v>
      </c>
      <c r="LM56">
        <v>0</v>
      </c>
      <c r="LN56">
        <v>0</v>
      </c>
      <c r="LO56">
        <v>0</v>
      </c>
      <c r="LP56">
        <v>0</v>
      </c>
      <c r="LQ56">
        <v>0</v>
      </c>
      <c r="LR56" t="s">
        <v>77</v>
      </c>
      <c r="LS56" t="s">
        <v>612</v>
      </c>
      <c r="LT56">
        <v>1</v>
      </c>
      <c r="LU56">
        <v>0</v>
      </c>
      <c r="LV56">
        <v>0</v>
      </c>
      <c r="LW56">
        <v>0</v>
      </c>
      <c r="LX56">
        <v>0</v>
      </c>
      <c r="LY56">
        <v>0</v>
      </c>
      <c r="LZ56">
        <v>2</v>
      </c>
      <c r="MA56" t="s">
        <v>77</v>
      </c>
      <c r="MB56" t="s">
        <v>77</v>
      </c>
      <c r="MC56" t="s">
        <v>77</v>
      </c>
      <c r="MD56" t="s">
        <v>682</v>
      </c>
      <c r="ME56">
        <v>0</v>
      </c>
      <c r="MF56">
        <v>0</v>
      </c>
      <c r="MG56">
        <v>0</v>
      </c>
      <c r="MH56">
        <v>1</v>
      </c>
      <c r="MI56">
        <v>0</v>
      </c>
      <c r="MJ56">
        <v>0</v>
      </c>
      <c r="MK56">
        <v>0</v>
      </c>
      <c r="ML56">
        <v>0</v>
      </c>
      <c r="MM56">
        <v>0</v>
      </c>
      <c r="MN56" t="s">
        <v>77</v>
      </c>
      <c r="MO56" t="s">
        <v>77</v>
      </c>
      <c r="MP56" t="s">
        <v>77</v>
      </c>
      <c r="MQ56" t="s">
        <v>77</v>
      </c>
      <c r="MR56" t="s">
        <v>77</v>
      </c>
      <c r="MS56" t="s">
        <v>77</v>
      </c>
      <c r="MT56" t="s">
        <v>77</v>
      </c>
      <c r="MU56" t="s">
        <v>77</v>
      </c>
      <c r="MV56" t="s">
        <v>77</v>
      </c>
      <c r="MW56" t="s">
        <v>77</v>
      </c>
      <c r="MX56" t="s">
        <v>77</v>
      </c>
      <c r="MY56" t="s">
        <v>77</v>
      </c>
      <c r="MZ56" t="s">
        <v>77</v>
      </c>
      <c r="NA56" t="s">
        <v>77</v>
      </c>
      <c r="NB56" t="s">
        <v>77</v>
      </c>
      <c r="NC56" t="s">
        <v>77</v>
      </c>
      <c r="ND56" t="s">
        <v>77</v>
      </c>
      <c r="NE56" t="s">
        <v>77</v>
      </c>
      <c r="NF56" t="s">
        <v>77</v>
      </c>
      <c r="NG56" t="s">
        <v>77</v>
      </c>
      <c r="NH56" t="s">
        <v>77</v>
      </c>
      <c r="NI56" t="s">
        <v>77</v>
      </c>
      <c r="NJ56" t="s">
        <v>77</v>
      </c>
      <c r="NK56" t="s">
        <v>77</v>
      </c>
      <c r="NL56" t="s">
        <v>77</v>
      </c>
      <c r="NM56" t="s">
        <v>77</v>
      </c>
      <c r="NN56" t="s">
        <v>77</v>
      </c>
      <c r="NO56" t="s">
        <v>77</v>
      </c>
      <c r="NP56" t="s">
        <v>77</v>
      </c>
      <c r="NQ56" t="s">
        <v>77</v>
      </c>
      <c r="NR56" t="s">
        <v>682</v>
      </c>
      <c r="NS56">
        <v>0</v>
      </c>
      <c r="NT56">
        <v>0</v>
      </c>
      <c r="NU56">
        <v>0</v>
      </c>
      <c r="NV56">
        <v>1</v>
      </c>
      <c r="NW56">
        <v>0</v>
      </c>
      <c r="NX56">
        <v>0</v>
      </c>
      <c r="NY56">
        <v>0</v>
      </c>
      <c r="NZ56">
        <v>0</v>
      </c>
      <c r="OA56">
        <v>0</v>
      </c>
      <c r="OB56" t="s">
        <v>77</v>
      </c>
      <c r="OC56" t="s">
        <v>77</v>
      </c>
      <c r="OD56" t="s">
        <v>77</v>
      </c>
      <c r="OE56" t="s">
        <v>77</v>
      </c>
      <c r="OF56" t="s">
        <v>77</v>
      </c>
      <c r="OG56" t="s">
        <v>77</v>
      </c>
      <c r="OH56" t="s">
        <v>77</v>
      </c>
      <c r="OI56" t="s">
        <v>77</v>
      </c>
      <c r="OJ56" t="s">
        <v>77</v>
      </c>
      <c r="OK56" t="s">
        <v>77</v>
      </c>
      <c r="OL56" t="s">
        <v>77</v>
      </c>
      <c r="OM56" t="s">
        <v>77</v>
      </c>
      <c r="ON56" t="s">
        <v>77</v>
      </c>
      <c r="OO56" t="s">
        <v>77</v>
      </c>
      <c r="OP56" t="s">
        <v>77</v>
      </c>
      <c r="OQ56" t="s">
        <v>77</v>
      </c>
      <c r="OR56" t="s">
        <v>77</v>
      </c>
      <c r="OS56" t="s">
        <v>77</v>
      </c>
      <c r="OT56" t="s">
        <v>77</v>
      </c>
      <c r="OU56" t="s">
        <v>77</v>
      </c>
      <c r="OV56" t="s">
        <v>77</v>
      </c>
      <c r="OW56" t="s">
        <v>77</v>
      </c>
      <c r="OX56" t="s">
        <v>77</v>
      </c>
      <c r="OY56" t="s">
        <v>77</v>
      </c>
      <c r="OZ56" t="s">
        <v>77</v>
      </c>
      <c r="PA56" t="s">
        <v>77</v>
      </c>
      <c r="PB56" t="s">
        <v>77</v>
      </c>
      <c r="PC56" t="s">
        <v>77</v>
      </c>
      <c r="PD56" t="s">
        <v>77</v>
      </c>
      <c r="PE56" t="s">
        <v>77</v>
      </c>
      <c r="PF56" t="s">
        <v>804</v>
      </c>
      <c r="PG56">
        <v>0</v>
      </c>
      <c r="PH56">
        <v>1</v>
      </c>
      <c r="PI56">
        <v>0</v>
      </c>
      <c r="PJ56">
        <v>0</v>
      </c>
      <c r="PK56">
        <v>0</v>
      </c>
      <c r="PL56">
        <v>0</v>
      </c>
      <c r="PM56" t="s">
        <v>77</v>
      </c>
      <c r="PN56" t="s">
        <v>77</v>
      </c>
      <c r="PO56" t="s">
        <v>77</v>
      </c>
      <c r="PP56" t="s">
        <v>77</v>
      </c>
      <c r="PQ56" t="s">
        <v>77</v>
      </c>
      <c r="PR56" t="s">
        <v>77</v>
      </c>
      <c r="PS56" t="s">
        <v>77</v>
      </c>
      <c r="PT56" t="s">
        <v>77</v>
      </c>
      <c r="PU56" t="s">
        <v>77</v>
      </c>
      <c r="PV56" t="s">
        <v>77</v>
      </c>
      <c r="PW56" t="s">
        <v>77</v>
      </c>
      <c r="PX56" t="s">
        <v>77</v>
      </c>
      <c r="PY56" t="s">
        <v>77</v>
      </c>
      <c r="PZ56" t="s">
        <v>77</v>
      </c>
      <c r="QA56" t="s">
        <v>77</v>
      </c>
      <c r="QB56" t="s">
        <v>77</v>
      </c>
      <c r="QC56" t="s">
        <v>77</v>
      </c>
      <c r="QD56" t="s">
        <v>77</v>
      </c>
      <c r="QE56" t="s">
        <v>77</v>
      </c>
      <c r="QF56" t="s">
        <v>77</v>
      </c>
      <c r="QG56" t="s">
        <v>77</v>
      </c>
      <c r="QH56">
        <v>0</v>
      </c>
      <c r="QI56">
        <v>0</v>
      </c>
      <c r="QJ56">
        <v>0</v>
      </c>
      <c r="QK56">
        <v>0</v>
      </c>
      <c r="QL56">
        <v>0</v>
      </c>
      <c r="QM56" t="s">
        <v>941</v>
      </c>
      <c r="QN56" t="s">
        <v>77</v>
      </c>
      <c r="QO56">
        <v>237463789</v>
      </c>
      <c r="QQ56">
        <v>44530.799456018518</v>
      </c>
      <c r="QR56" t="s">
        <v>77</v>
      </c>
      <c r="QS56" t="s">
        <v>77</v>
      </c>
      <c r="QT56" t="s">
        <v>101</v>
      </c>
      <c r="QU56" t="s">
        <v>102</v>
      </c>
      <c r="QV56" t="s">
        <v>77</v>
      </c>
      <c r="QW56">
        <v>58</v>
      </c>
      <c r="QX56" s="375" t="str">
        <f t="shared" si="8"/>
        <v/>
      </c>
      <c r="QY56" s="375" t="str">
        <f t="shared" si="1"/>
        <v/>
      </c>
      <c r="QZ56" s="375">
        <f t="shared" si="2"/>
        <v>34.5</v>
      </c>
      <c r="RA56" s="375" t="str">
        <f t="shared" si="3"/>
        <v/>
      </c>
      <c r="RB56" s="375" t="str">
        <f t="shared" si="4"/>
        <v/>
      </c>
      <c r="RC56" s="375" t="str">
        <f t="shared" si="5"/>
        <v/>
      </c>
      <c r="RD56" s="375" t="str">
        <f t="shared" si="6"/>
        <v/>
      </c>
      <c r="RE56" s="313" t="str">
        <f t="shared" si="7"/>
        <v/>
      </c>
      <c r="RF56" t="s">
        <v>221</v>
      </c>
    </row>
    <row r="57" spans="1:474">
      <c r="A57" t="s">
        <v>942</v>
      </c>
      <c r="B57" s="272">
        <v>44530</v>
      </c>
      <c r="C57" t="s">
        <v>219</v>
      </c>
      <c r="D57" t="s">
        <v>237</v>
      </c>
      <c r="E57" t="s">
        <v>221</v>
      </c>
      <c r="F57" t="s">
        <v>222</v>
      </c>
      <c r="G57" t="s">
        <v>222</v>
      </c>
      <c r="H57" t="s">
        <v>223</v>
      </c>
      <c r="I57" t="s">
        <v>223</v>
      </c>
      <c r="J57" t="s">
        <v>224</v>
      </c>
      <c r="K57" t="s">
        <v>77</v>
      </c>
      <c r="L57" t="s">
        <v>225</v>
      </c>
      <c r="M57" t="s">
        <v>225</v>
      </c>
      <c r="N57" t="s">
        <v>225</v>
      </c>
      <c r="O57" t="s">
        <v>170</v>
      </c>
      <c r="P57" t="s">
        <v>120</v>
      </c>
      <c r="Q57" t="s">
        <v>89</v>
      </c>
      <c r="R57" t="s">
        <v>121</v>
      </c>
      <c r="S57" s="239" t="s">
        <v>77</v>
      </c>
      <c r="T57" s="239" t="s">
        <v>77</v>
      </c>
      <c r="U57" s="239" t="s">
        <v>77</v>
      </c>
      <c r="V57" s="239" t="s">
        <v>77</v>
      </c>
      <c r="W57" s="239" t="s">
        <v>77</v>
      </c>
      <c r="X57" s="239" t="s">
        <v>77</v>
      </c>
      <c r="Y57" t="s">
        <v>77</v>
      </c>
      <c r="Z57" t="s">
        <v>77</v>
      </c>
      <c r="AA57" t="s">
        <v>77</v>
      </c>
      <c r="AB57" t="s">
        <v>77</v>
      </c>
      <c r="AC57" t="s">
        <v>77</v>
      </c>
      <c r="AD57" t="s">
        <v>77</v>
      </c>
      <c r="AE57" t="s">
        <v>77</v>
      </c>
      <c r="AF57" t="s">
        <v>77</v>
      </c>
      <c r="AG57" t="s">
        <v>77</v>
      </c>
      <c r="AH57">
        <v>50</v>
      </c>
      <c r="AI57" t="s">
        <v>77</v>
      </c>
      <c r="AJ57" t="s">
        <v>77</v>
      </c>
      <c r="AK57" t="s">
        <v>123</v>
      </c>
      <c r="AL57">
        <v>1</v>
      </c>
      <c r="AM57">
        <v>0</v>
      </c>
      <c r="AN57">
        <v>0</v>
      </c>
      <c r="AO57">
        <v>0</v>
      </c>
      <c r="AP57">
        <v>0</v>
      </c>
      <c r="AQ57">
        <v>0</v>
      </c>
      <c r="AR57">
        <v>0</v>
      </c>
      <c r="AS57">
        <v>0</v>
      </c>
      <c r="AT57">
        <v>0</v>
      </c>
      <c r="AU57">
        <v>0</v>
      </c>
      <c r="AV57" t="s">
        <v>139</v>
      </c>
      <c r="AW57" t="s">
        <v>125</v>
      </c>
      <c r="AX57" t="s">
        <v>77</v>
      </c>
      <c r="AY57" t="s">
        <v>77</v>
      </c>
      <c r="AZ57" t="s">
        <v>77</v>
      </c>
      <c r="BA57" t="s">
        <v>77</v>
      </c>
      <c r="BB57" t="s">
        <v>77</v>
      </c>
      <c r="BC57" t="s">
        <v>77</v>
      </c>
      <c r="BD57" t="s">
        <v>77</v>
      </c>
      <c r="BE57" t="s">
        <v>77</v>
      </c>
      <c r="BF57" t="s">
        <v>77</v>
      </c>
      <c r="BG57" t="s">
        <v>77</v>
      </c>
      <c r="BH57" t="s">
        <v>77</v>
      </c>
      <c r="BI57" t="s">
        <v>77</v>
      </c>
      <c r="BJ57" t="s">
        <v>77</v>
      </c>
      <c r="BK57" t="s">
        <v>77</v>
      </c>
      <c r="BL57" t="s">
        <v>77</v>
      </c>
      <c r="BN57" t="s">
        <v>77</v>
      </c>
      <c r="BO57" t="s">
        <v>77</v>
      </c>
      <c r="BP57" t="s">
        <v>77</v>
      </c>
      <c r="BQ57" t="s">
        <v>77</v>
      </c>
      <c r="BR57" t="s">
        <v>77</v>
      </c>
      <c r="BS57" t="s">
        <v>77</v>
      </c>
      <c r="BT57" t="s">
        <v>77</v>
      </c>
      <c r="BU57" t="s">
        <v>77</v>
      </c>
      <c r="BV57" t="s">
        <v>77</v>
      </c>
      <c r="BW57" t="s">
        <v>77</v>
      </c>
      <c r="BX57" t="s">
        <v>77</v>
      </c>
      <c r="BY57" t="s">
        <v>77</v>
      </c>
      <c r="BZ57" t="s">
        <v>77</v>
      </c>
      <c r="CA57" t="s">
        <v>77</v>
      </c>
      <c r="CB57" t="s">
        <v>77</v>
      </c>
      <c r="CC57" t="s">
        <v>77</v>
      </c>
      <c r="CD57" t="s">
        <v>77</v>
      </c>
      <c r="CE57" t="s">
        <v>77</v>
      </c>
      <c r="CF57" t="s">
        <v>77</v>
      </c>
      <c r="CG57" t="s">
        <v>77</v>
      </c>
      <c r="CH57" t="s">
        <v>77</v>
      </c>
      <c r="CI57" t="s">
        <v>77</v>
      </c>
      <c r="CJ57" t="s">
        <v>77</v>
      </c>
      <c r="CK57" t="s">
        <v>77</v>
      </c>
      <c r="CL57" t="s">
        <v>77</v>
      </c>
      <c r="CM57" t="s">
        <v>77</v>
      </c>
      <c r="CN57" t="s">
        <v>77</v>
      </c>
      <c r="CO57" t="s">
        <v>77</v>
      </c>
      <c r="CP57" t="s">
        <v>77</v>
      </c>
      <c r="CQ57" t="s">
        <v>77</v>
      </c>
      <c r="CR57" t="s">
        <v>77</v>
      </c>
      <c r="CS57" t="s">
        <v>77</v>
      </c>
      <c r="CT57" t="s">
        <v>77</v>
      </c>
      <c r="CU57" t="s">
        <v>77</v>
      </c>
      <c r="CV57" t="s">
        <v>77</v>
      </c>
      <c r="CW57" t="s">
        <v>77</v>
      </c>
      <c r="CX57" t="s">
        <v>77</v>
      </c>
      <c r="CY57" t="s">
        <v>77</v>
      </c>
      <c r="CZ57" s="308" t="s">
        <v>221</v>
      </c>
      <c r="DA57" t="s">
        <v>170</v>
      </c>
      <c r="DB57" t="s">
        <v>77</v>
      </c>
      <c r="DC57" t="s">
        <v>77</v>
      </c>
      <c r="DD57" t="s">
        <v>77</v>
      </c>
      <c r="DE57" t="s">
        <v>77</v>
      </c>
      <c r="DF57" t="s">
        <v>77</v>
      </c>
      <c r="DG57" t="s">
        <v>77</v>
      </c>
      <c r="DH57" t="s">
        <v>77</v>
      </c>
      <c r="DK57" t="s">
        <v>77</v>
      </c>
      <c r="DL57" t="s">
        <v>77</v>
      </c>
      <c r="DM57" t="s">
        <v>77</v>
      </c>
      <c r="DN57" t="s">
        <v>77</v>
      </c>
      <c r="DO57" t="s">
        <v>77</v>
      </c>
      <c r="DP57" t="s">
        <v>77</v>
      </c>
      <c r="DQ57" t="s">
        <v>77</v>
      </c>
      <c r="DR57" t="s">
        <v>77</v>
      </c>
      <c r="DS57" t="s">
        <v>77</v>
      </c>
      <c r="DT57" t="s">
        <v>77</v>
      </c>
      <c r="DU57" t="s">
        <v>77</v>
      </c>
      <c r="DV57" t="s">
        <v>77</v>
      </c>
      <c r="DW57" t="s">
        <v>77</v>
      </c>
      <c r="DX57" t="s">
        <v>77</v>
      </c>
      <c r="DY57" t="s">
        <v>77</v>
      </c>
      <c r="DZ57" t="s">
        <v>77</v>
      </c>
      <c r="EA57" t="s">
        <v>77</v>
      </c>
      <c r="EB57" t="s">
        <v>77</v>
      </c>
      <c r="EC57" t="s">
        <v>77</v>
      </c>
      <c r="ED57" t="s">
        <v>77</v>
      </c>
      <c r="EE57" t="s">
        <v>77</v>
      </c>
      <c r="EF57" t="s">
        <v>77</v>
      </c>
      <c r="EG57" t="s">
        <v>77</v>
      </c>
      <c r="EH57" t="s">
        <v>77</v>
      </c>
      <c r="EI57" t="s">
        <v>77</v>
      </c>
      <c r="EJ57" t="s">
        <v>77</v>
      </c>
      <c r="EK57" t="s">
        <v>77</v>
      </c>
      <c r="EL57" t="s">
        <v>77</v>
      </c>
      <c r="EM57" s="308" t="s">
        <v>221</v>
      </c>
      <c r="EN57" t="s">
        <v>170</v>
      </c>
      <c r="EO57" t="s">
        <v>77</v>
      </c>
      <c r="EP57" t="s">
        <v>77</v>
      </c>
      <c r="EQ57" t="s">
        <v>77</v>
      </c>
      <c r="ER57" t="s">
        <v>77</v>
      </c>
      <c r="ES57" t="s">
        <v>77</v>
      </c>
      <c r="ET57" t="s">
        <v>77</v>
      </c>
      <c r="EU57" t="s">
        <v>77</v>
      </c>
      <c r="EW57" t="s">
        <v>100</v>
      </c>
      <c r="EX57" s="308" t="s">
        <v>221</v>
      </c>
      <c r="EY57" t="s">
        <v>100</v>
      </c>
      <c r="EZ57" t="s">
        <v>77</v>
      </c>
      <c r="FA57" t="s">
        <v>77</v>
      </c>
      <c r="FB57" t="s">
        <v>77</v>
      </c>
      <c r="FC57" t="s">
        <v>77</v>
      </c>
      <c r="FD57" t="s">
        <v>77</v>
      </c>
      <c r="FE57" t="s">
        <v>77</v>
      </c>
      <c r="FF57" t="s">
        <v>77</v>
      </c>
      <c r="FG57" t="s">
        <v>77</v>
      </c>
      <c r="FH57" t="s">
        <v>207</v>
      </c>
      <c r="FI57">
        <v>0</v>
      </c>
      <c r="FJ57">
        <v>0</v>
      </c>
      <c r="FK57">
        <v>0</v>
      </c>
      <c r="FL57">
        <v>0</v>
      </c>
      <c r="FM57">
        <v>1</v>
      </c>
      <c r="FN57">
        <v>0</v>
      </c>
      <c r="FO57">
        <v>0</v>
      </c>
      <c r="FP57">
        <v>0</v>
      </c>
      <c r="FQ57" t="s">
        <v>77</v>
      </c>
      <c r="FR57" t="s">
        <v>88</v>
      </c>
      <c r="FS57" t="s">
        <v>77</v>
      </c>
      <c r="FT57" t="s">
        <v>122</v>
      </c>
      <c r="FU57">
        <v>0</v>
      </c>
      <c r="FV57">
        <v>0</v>
      </c>
      <c r="FW57">
        <v>1</v>
      </c>
      <c r="FX57">
        <v>0</v>
      </c>
      <c r="FY57" t="s">
        <v>77</v>
      </c>
      <c r="FZ57" t="s">
        <v>77</v>
      </c>
      <c r="GA57" t="s">
        <v>77</v>
      </c>
      <c r="GB57" t="s">
        <v>77</v>
      </c>
      <c r="GC57" t="s">
        <v>77</v>
      </c>
      <c r="GD57" t="s">
        <v>77</v>
      </c>
      <c r="GE57" t="s">
        <v>77</v>
      </c>
      <c r="GF57" t="s">
        <v>77</v>
      </c>
      <c r="GG57" t="s">
        <v>77</v>
      </c>
      <c r="GH57" t="s">
        <v>77</v>
      </c>
      <c r="GI57" t="s">
        <v>77</v>
      </c>
      <c r="GJ57" t="s">
        <v>77</v>
      </c>
      <c r="GK57" t="s">
        <v>77</v>
      </c>
      <c r="GL57" t="s">
        <v>77</v>
      </c>
      <c r="GM57" t="s">
        <v>77</v>
      </c>
      <c r="GN57" t="s">
        <v>77</v>
      </c>
      <c r="GO57" t="s">
        <v>77</v>
      </c>
      <c r="GP57" t="s">
        <v>77</v>
      </c>
      <c r="GQ57" t="s">
        <v>77</v>
      </c>
      <c r="GR57" t="s">
        <v>77</v>
      </c>
      <c r="GS57" t="s">
        <v>77</v>
      </c>
      <c r="GT57" t="s">
        <v>77</v>
      </c>
      <c r="GU57" t="s">
        <v>77</v>
      </c>
      <c r="GV57" t="s">
        <v>77</v>
      </c>
      <c r="GW57" t="s">
        <v>77</v>
      </c>
      <c r="GX57" t="s">
        <v>77</v>
      </c>
      <c r="GY57" t="s">
        <v>77</v>
      </c>
      <c r="GZ57" t="s">
        <v>77</v>
      </c>
      <c r="HA57" t="s">
        <v>77</v>
      </c>
      <c r="HB57" t="s">
        <v>77</v>
      </c>
      <c r="HC57" t="s">
        <v>77</v>
      </c>
      <c r="HD57" t="s">
        <v>77</v>
      </c>
      <c r="HE57" t="s">
        <v>77</v>
      </c>
      <c r="HF57" t="s">
        <v>77</v>
      </c>
      <c r="HG57" t="s">
        <v>77</v>
      </c>
      <c r="HH57" t="s">
        <v>77</v>
      </c>
      <c r="HI57" t="s">
        <v>77</v>
      </c>
      <c r="HJ57" t="s">
        <v>77</v>
      </c>
      <c r="HK57" t="s">
        <v>77</v>
      </c>
      <c r="HL57" t="s">
        <v>77</v>
      </c>
      <c r="HM57" t="s">
        <v>77</v>
      </c>
      <c r="HN57" t="s">
        <v>77</v>
      </c>
      <c r="HO57" t="s">
        <v>77</v>
      </c>
      <c r="HP57" t="s">
        <v>77</v>
      </c>
      <c r="HQ57" t="s">
        <v>77</v>
      </c>
      <c r="HR57" t="s">
        <v>77</v>
      </c>
      <c r="HS57" t="s">
        <v>77</v>
      </c>
      <c r="HT57" t="s">
        <v>77</v>
      </c>
      <c r="HU57" t="s">
        <v>77</v>
      </c>
      <c r="HV57" t="s">
        <v>77</v>
      </c>
      <c r="HW57" t="s">
        <v>77</v>
      </c>
      <c r="HX57" t="s">
        <v>77</v>
      </c>
      <c r="HZ57" t="s">
        <v>221</v>
      </c>
      <c r="IA57" s="376" t="s">
        <v>77</v>
      </c>
      <c r="IB57" t="s">
        <v>77</v>
      </c>
      <c r="IC57" t="s">
        <v>77</v>
      </c>
      <c r="ID57" t="s">
        <v>77</v>
      </c>
      <c r="IE57" t="s">
        <v>77</v>
      </c>
      <c r="IF57" t="s">
        <v>77</v>
      </c>
      <c r="IG57" t="s">
        <v>77</v>
      </c>
      <c r="IH57" t="s">
        <v>77</v>
      </c>
      <c r="II57" t="s">
        <v>77</v>
      </c>
      <c r="IJ57" t="s">
        <v>77</v>
      </c>
      <c r="IK57" t="s">
        <v>77</v>
      </c>
      <c r="IL57" t="s">
        <v>77</v>
      </c>
      <c r="IM57" t="s">
        <v>77</v>
      </c>
      <c r="IN57" t="s">
        <v>77</v>
      </c>
      <c r="IO57" t="s">
        <v>77</v>
      </c>
      <c r="IP57" t="s">
        <v>77</v>
      </c>
      <c r="IQ57" t="s">
        <v>77</v>
      </c>
      <c r="IR57" t="s">
        <v>77</v>
      </c>
      <c r="IS57" t="s">
        <v>77</v>
      </c>
      <c r="IT57" t="s">
        <v>77</v>
      </c>
      <c r="IU57" t="s">
        <v>77</v>
      </c>
      <c r="IV57" t="s">
        <v>77</v>
      </c>
      <c r="IW57" t="s">
        <v>77</v>
      </c>
      <c r="IX57" t="s">
        <v>77</v>
      </c>
      <c r="IY57" t="s">
        <v>77</v>
      </c>
      <c r="IZ57" t="s">
        <v>77</v>
      </c>
      <c r="JA57" t="s">
        <v>77</v>
      </c>
      <c r="JB57" t="s">
        <v>77</v>
      </c>
      <c r="JC57" t="s">
        <v>77</v>
      </c>
      <c r="JD57" t="s">
        <v>77</v>
      </c>
      <c r="JE57" t="s">
        <v>77</v>
      </c>
      <c r="JF57" t="s">
        <v>77</v>
      </c>
      <c r="JG57" t="s">
        <v>77</v>
      </c>
      <c r="JH57" t="s">
        <v>77</v>
      </c>
      <c r="JI57" t="s">
        <v>77</v>
      </c>
      <c r="JJ57" t="s">
        <v>77</v>
      </c>
      <c r="JK57" t="s">
        <v>77</v>
      </c>
      <c r="JL57" t="s">
        <v>77</v>
      </c>
      <c r="JM57" t="s">
        <v>77</v>
      </c>
      <c r="JN57" t="s">
        <v>77</v>
      </c>
      <c r="JO57" t="s">
        <v>77</v>
      </c>
      <c r="JP57" t="s">
        <v>77</v>
      </c>
      <c r="JQ57" t="s">
        <v>77</v>
      </c>
      <c r="JR57" t="s">
        <v>77</v>
      </c>
      <c r="JS57" t="s">
        <v>77</v>
      </c>
      <c r="JT57" t="s">
        <v>77</v>
      </c>
      <c r="JU57" t="s">
        <v>77</v>
      </c>
      <c r="JV57" t="s">
        <v>77</v>
      </c>
      <c r="JW57" t="s">
        <v>77</v>
      </c>
      <c r="JX57" t="s">
        <v>77</v>
      </c>
      <c r="JY57" t="s">
        <v>77</v>
      </c>
      <c r="JZ57" t="s">
        <v>77</v>
      </c>
      <c r="KA57" t="s">
        <v>77</v>
      </c>
      <c r="KB57" t="s">
        <v>77</v>
      </c>
      <c r="KC57" t="s">
        <v>77</v>
      </c>
      <c r="KD57" t="s">
        <v>77</v>
      </c>
      <c r="KE57" t="s">
        <v>77</v>
      </c>
      <c r="KF57" t="s">
        <v>77</v>
      </c>
      <c r="KG57" t="s">
        <v>77</v>
      </c>
      <c r="KH57" t="s">
        <v>77</v>
      </c>
      <c r="KI57" t="s">
        <v>77</v>
      </c>
      <c r="KJ57" t="s">
        <v>77</v>
      </c>
      <c r="KK57" t="s">
        <v>77</v>
      </c>
      <c r="KL57" t="s">
        <v>77</v>
      </c>
      <c r="KM57" t="s">
        <v>77</v>
      </c>
      <c r="KN57" t="s">
        <v>77</v>
      </c>
      <c r="KO57" t="s">
        <v>77</v>
      </c>
      <c r="KP57" t="s">
        <v>77</v>
      </c>
      <c r="KQ57" t="s">
        <v>77</v>
      </c>
      <c r="KR57" t="s">
        <v>77</v>
      </c>
      <c r="KS57" t="s">
        <v>77</v>
      </c>
      <c r="KT57" t="s">
        <v>77</v>
      </c>
      <c r="KU57" t="s">
        <v>77</v>
      </c>
      <c r="KV57" t="s">
        <v>77</v>
      </c>
      <c r="KW57" t="s">
        <v>77</v>
      </c>
      <c r="KX57" t="s">
        <v>77</v>
      </c>
      <c r="KY57" t="s">
        <v>77</v>
      </c>
      <c r="KZ57" t="s">
        <v>77</v>
      </c>
      <c r="LA57" t="s">
        <v>77</v>
      </c>
      <c r="LB57" t="s">
        <v>77</v>
      </c>
      <c r="LC57" t="s">
        <v>77</v>
      </c>
      <c r="LD57" t="s">
        <v>77</v>
      </c>
      <c r="LE57" t="s">
        <v>77</v>
      </c>
      <c r="LF57" t="s">
        <v>77</v>
      </c>
      <c r="LG57" t="s">
        <v>77</v>
      </c>
      <c r="LH57" t="s">
        <v>77</v>
      </c>
      <c r="LI57" t="s">
        <v>77</v>
      </c>
      <c r="LJ57" t="s">
        <v>77</v>
      </c>
      <c r="LK57" t="s">
        <v>77</v>
      </c>
      <c r="LL57" t="s">
        <v>77</v>
      </c>
      <c r="LM57" t="s">
        <v>77</v>
      </c>
      <c r="LN57" t="s">
        <v>77</v>
      </c>
      <c r="LO57" t="s">
        <v>77</v>
      </c>
      <c r="LP57" t="s">
        <v>77</v>
      </c>
      <c r="LQ57" t="s">
        <v>77</v>
      </c>
      <c r="LR57" t="s">
        <v>77</v>
      </c>
      <c r="LS57" t="s">
        <v>77</v>
      </c>
      <c r="LT57" t="s">
        <v>77</v>
      </c>
      <c r="LU57" t="s">
        <v>77</v>
      </c>
      <c r="LV57" t="s">
        <v>77</v>
      </c>
      <c r="LW57" t="s">
        <v>77</v>
      </c>
      <c r="LX57" t="s">
        <v>77</v>
      </c>
      <c r="LY57" t="s">
        <v>77</v>
      </c>
      <c r="LZ57" t="s">
        <v>77</v>
      </c>
      <c r="MA57" t="s">
        <v>77</v>
      </c>
      <c r="MB57" t="s">
        <v>77</v>
      </c>
      <c r="MC57" t="s">
        <v>77</v>
      </c>
      <c r="MD57" t="s">
        <v>77</v>
      </c>
      <c r="ME57" t="s">
        <v>77</v>
      </c>
      <c r="MF57" t="s">
        <v>77</v>
      </c>
      <c r="MG57" t="s">
        <v>77</v>
      </c>
      <c r="MH57" t="s">
        <v>77</v>
      </c>
      <c r="MI57" t="s">
        <v>77</v>
      </c>
      <c r="MJ57" t="s">
        <v>77</v>
      </c>
      <c r="MK57" t="s">
        <v>77</v>
      </c>
      <c r="ML57" t="s">
        <v>77</v>
      </c>
      <c r="MM57" t="s">
        <v>77</v>
      </c>
      <c r="MN57" t="s">
        <v>77</v>
      </c>
      <c r="MO57" t="s">
        <v>77</v>
      </c>
      <c r="MP57" t="s">
        <v>77</v>
      </c>
      <c r="MQ57" t="s">
        <v>77</v>
      </c>
      <c r="MR57" t="s">
        <v>77</v>
      </c>
      <c r="MS57" t="s">
        <v>77</v>
      </c>
      <c r="MT57" t="s">
        <v>77</v>
      </c>
      <c r="MU57" t="s">
        <v>77</v>
      </c>
      <c r="MV57" t="s">
        <v>77</v>
      </c>
      <c r="MW57" t="s">
        <v>77</v>
      </c>
      <c r="MX57" t="s">
        <v>77</v>
      </c>
      <c r="MY57" t="s">
        <v>77</v>
      </c>
      <c r="MZ57" t="s">
        <v>77</v>
      </c>
      <c r="NA57" t="s">
        <v>77</v>
      </c>
      <c r="NB57" t="s">
        <v>77</v>
      </c>
      <c r="NC57" t="s">
        <v>77</v>
      </c>
      <c r="ND57" t="s">
        <v>77</v>
      </c>
      <c r="NE57" t="s">
        <v>77</v>
      </c>
      <c r="NF57" t="s">
        <v>77</v>
      </c>
      <c r="NG57" t="s">
        <v>77</v>
      </c>
      <c r="NH57" t="s">
        <v>77</v>
      </c>
      <c r="NI57" t="s">
        <v>77</v>
      </c>
      <c r="NJ57" t="s">
        <v>77</v>
      </c>
      <c r="NK57" t="s">
        <v>77</v>
      </c>
      <c r="NL57" t="s">
        <v>77</v>
      </c>
      <c r="NM57" t="s">
        <v>77</v>
      </c>
      <c r="NN57" t="s">
        <v>77</v>
      </c>
      <c r="NO57" t="s">
        <v>77</v>
      </c>
      <c r="NP57" t="s">
        <v>77</v>
      </c>
      <c r="NQ57" t="s">
        <v>77</v>
      </c>
      <c r="NR57" t="s">
        <v>77</v>
      </c>
      <c r="NS57" t="s">
        <v>77</v>
      </c>
      <c r="NT57" t="s">
        <v>77</v>
      </c>
      <c r="NU57" t="s">
        <v>77</v>
      </c>
      <c r="NV57" t="s">
        <v>77</v>
      </c>
      <c r="NW57" t="s">
        <v>77</v>
      </c>
      <c r="NX57" t="s">
        <v>77</v>
      </c>
      <c r="NY57" t="s">
        <v>77</v>
      </c>
      <c r="NZ57" t="s">
        <v>77</v>
      </c>
      <c r="OA57" t="s">
        <v>77</v>
      </c>
      <c r="OB57" t="s">
        <v>77</v>
      </c>
      <c r="OC57" t="s">
        <v>77</v>
      </c>
      <c r="OD57" t="s">
        <v>77</v>
      </c>
      <c r="OE57" t="s">
        <v>77</v>
      </c>
      <c r="OF57" t="s">
        <v>77</v>
      </c>
      <c r="OG57" t="s">
        <v>77</v>
      </c>
      <c r="OH57" t="s">
        <v>77</v>
      </c>
      <c r="OI57" t="s">
        <v>77</v>
      </c>
      <c r="OJ57" t="s">
        <v>77</v>
      </c>
      <c r="OK57" t="s">
        <v>77</v>
      </c>
      <c r="OL57" t="s">
        <v>77</v>
      </c>
      <c r="OM57" t="s">
        <v>77</v>
      </c>
      <c r="ON57" t="s">
        <v>77</v>
      </c>
      <c r="OO57" t="s">
        <v>77</v>
      </c>
      <c r="OP57" t="s">
        <v>77</v>
      </c>
      <c r="OQ57" t="s">
        <v>77</v>
      </c>
      <c r="OR57" t="s">
        <v>77</v>
      </c>
      <c r="OS57" t="s">
        <v>77</v>
      </c>
      <c r="OT57" t="s">
        <v>77</v>
      </c>
      <c r="OU57" t="s">
        <v>77</v>
      </c>
      <c r="OV57" t="s">
        <v>77</v>
      </c>
      <c r="OW57" t="s">
        <v>77</v>
      </c>
      <c r="OX57" t="s">
        <v>77</v>
      </c>
      <c r="OY57" t="s">
        <v>77</v>
      </c>
      <c r="OZ57" t="s">
        <v>77</v>
      </c>
      <c r="PA57" t="s">
        <v>77</v>
      </c>
      <c r="PB57" t="s">
        <v>77</v>
      </c>
      <c r="PC57" t="s">
        <v>77</v>
      </c>
      <c r="PD57" t="s">
        <v>77</v>
      </c>
      <c r="PE57" t="s">
        <v>77</v>
      </c>
      <c r="PF57" t="s">
        <v>77</v>
      </c>
      <c r="PG57" t="s">
        <v>77</v>
      </c>
      <c r="PH57" t="s">
        <v>77</v>
      </c>
      <c r="PI57" t="s">
        <v>77</v>
      </c>
      <c r="PJ57" t="s">
        <v>77</v>
      </c>
      <c r="PK57" t="s">
        <v>77</v>
      </c>
      <c r="PL57" t="s">
        <v>77</v>
      </c>
      <c r="PM57" t="s">
        <v>77</v>
      </c>
      <c r="PN57" t="s">
        <v>77</v>
      </c>
      <c r="PO57" t="s">
        <v>77</v>
      </c>
      <c r="PP57" t="s">
        <v>77</v>
      </c>
      <c r="PQ57" t="s">
        <v>77</v>
      </c>
      <c r="PR57" t="s">
        <v>77</v>
      </c>
      <c r="PS57" t="s">
        <v>77</v>
      </c>
      <c r="PT57" t="s">
        <v>77</v>
      </c>
      <c r="PU57" t="s">
        <v>77</v>
      </c>
      <c r="PV57" t="s">
        <v>77</v>
      </c>
      <c r="PW57" t="s">
        <v>77</v>
      </c>
      <c r="PX57" t="s">
        <v>77</v>
      </c>
      <c r="PY57" t="s">
        <v>77</v>
      </c>
      <c r="PZ57" t="s">
        <v>77</v>
      </c>
      <c r="QA57" t="s">
        <v>77</v>
      </c>
      <c r="QB57" t="s">
        <v>77</v>
      </c>
      <c r="QC57" t="s">
        <v>77</v>
      </c>
      <c r="QD57" t="s">
        <v>77</v>
      </c>
      <c r="QE57" t="s">
        <v>77</v>
      </c>
      <c r="QF57" t="s">
        <v>77</v>
      </c>
      <c r="QG57" t="s">
        <v>77</v>
      </c>
      <c r="QH57">
        <v>0</v>
      </c>
      <c r="QI57">
        <v>0</v>
      </c>
      <c r="QJ57">
        <v>0</v>
      </c>
      <c r="QK57">
        <v>0</v>
      </c>
      <c r="QL57">
        <v>0</v>
      </c>
      <c r="QM57" t="s">
        <v>941</v>
      </c>
      <c r="QN57" t="s">
        <v>77</v>
      </c>
      <c r="QO57">
        <v>237463795</v>
      </c>
      <c r="QQ57">
        <v>44530.799467592587</v>
      </c>
      <c r="QR57" t="s">
        <v>77</v>
      </c>
      <c r="QS57" t="s">
        <v>77</v>
      </c>
      <c r="QT57" t="s">
        <v>101</v>
      </c>
      <c r="QU57" t="s">
        <v>102</v>
      </c>
      <c r="QV57" t="s">
        <v>77</v>
      </c>
      <c r="QW57">
        <v>59</v>
      </c>
      <c r="QX57" s="375" t="str">
        <f t="shared" si="8"/>
        <v/>
      </c>
      <c r="QY57" s="375" t="str">
        <f t="shared" si="1"/>
        <v/>
      </c>
      <c r="QZ57" s="375" t="str">
        <f t="shared" si="2"/>
        <v/>
      </c>
      <c r="RA57" s="375" t="str">
        <f t="shared" si="3"/>
        <v/>
      </c>
      <c r="RB57" s="375" t="str">
        <f t="shared" si="4"/>
        <v/>
      </c>
      <c r="RC57" s="375" t="str">
        <f t="shared" si="5"/>
        <v/>
      </c>
      <c r="RD57" s="375" t="str">
        <f t="shared" si="6"/>
        <v/>
      </c>
      <c r="RE57" s="313" t="str">
        <f t="shared" si="7"/>
        <v/>
      </c>
      <c r="RF57" t="s">
        <v>221</v>
      </c>
    </row>
    <row r="58" spans="1:474">
      <c r="A58" t="s">
        <v>943</v>
      </c>
      <c r="B58" s="272">
        <v>44530</v>
      </c>
      <c r="C58" t="s">
        <v>78</v>
      </c>
      <c r="D58" t="s">
        <v>563</v>
      </c>
      <c r="E58" t="s">
        <v>80</v>
      </c>
      <c r="F58" t="s">
        <v>81</v>
      </c>
      <c r="G58" t="s">
        <v>81</v>
      </c>
      <c r="H58" t="s">
        <v>82</v>
      </c>
      <c r="I58" t="s">
        <v>128</v>
      </c>
      <c r="J58" t="s">
        <v>83</v>
      </c>
      <c r="K58" t="s">
        <v>77</v>
      </c>
      <c r="L58" t="s">
        <v>84</v>
      </c>
      <c r="M58" t="s">
        <v>84</v>
      </c>
      <c r="N58" t="s">
        <v>84</v>
      </c>
      <c r="O58" t="s">
        <v>86</v>
      </c>
      <c r="P58" t="s">
        <v>120</v>
      </c>
      <c r="Q58" t="s">
        <v>89</v>
      </c>
      <c r="R58" t="s">
        <v>121</v>
      </c>
      <c r="S58" s="239" t="s">
        <v>77</v>
      </c>
      <c r="T58" s="239" t="s">
        <v>77</v>
      </c>
      <c r="U58" s="239" t="s">
        <v>77</v>
      </c>
      <c r="V58" s="239" t="s">
        <v>77</v>
      </c>
      <c r="W58" s="239" t="s">
        <v>77</v>
      </c>
      <c r="X58" s="239" t="s">
        <v>77</v>
      </c>
      <c r="Y58" t="s">
        <v>77</v>
      </c>
      <c r="Z58">
        <v>50</v>
      </c>
      <c r="AA58">
        <v>25</v>
      </c>
      <c r="AB58" t="s">
        <v>77</v>
      </c>
      <c r="AC58" t="s">
        <v>77</v>
      </c>
      <c r="AD58">
        <v>125</v>
      </c>
      <c r="AE58" t="s">
        <v>77</v>
      </c>
      <c r="AF58" t="s">
        <v>77</v>
      </c>
      <c r="AG58" t="s">
        <v>77</v>
      </c>
      <c r="AH58" t="s">
        <v>77</v>
      </c>
      <c r="AI58" t="s">
        <v>77</v>
      </c>
      <c r="AJ58" t="s">
        <v>77</v>
      </c>
      <c r="AK58" t="s">
        <v>123</v>
      </c>
      <c r="AL58">
        <v>1</v>
      </c>
      <c r="AM58">
        <v>0</v>
      </c>
      <c r="AN58">
        <v>0</v>
      </c>
      <c r="AO58">
        <v>0</v>
      </c>
      <c r="AP58">
        <v>0</v>
      </c>
      <c r="AQ58">
        <v>0</v>
      </c>
      <c r="AR58">
        <v>0</v>
      </c>
      <c r="AS58">
        <v>0</v>
      </c>
      <c r="AT58">
        <v>0</v>
      </c>
      <c r="AU58">
        <v>0</v>
      </c>
      <c r="AV58" t="s">
        <v>124</v>
      </c>
      <c r="AW58" t="s">
        <v>125</v>
      </c>
      <c r="AX58" t="s">
        <v>77</v>
      </c>
      <c r="AY58" t="s">
        <v>77</v>
      </c>
      <c r="AZ58" t="s">
        <v>77</v>
      </c>
      <c r="BA58" t="s">
        <v>77</v>
      </c>
      <c r="BB58" t="s">
        <v>77</v>
      </c>
      <c r="BC58" t="s">
        <v>77</v>
      </c>
      <c r="BD58" t="s">
        <v>77</v>
      </c>
      <c r="BE58" t="s">
        <v>77</v>
      </c>
      <c r="BF58" t="s">
        <v>88</v>
      </c>
      <c r="BG58" t="s">
        <v>88</v>
      </c>
      <c r="BH58" t="s">
        <v>77</v>
      </c>
      <c r="BI58" t="s">
        <v>77</v>
      </c>
      <c r="BJ58" t="s">
        <v>88</v>
      </c>
      <c r="BK58" t="s">
        <v>77</v>
      </c>
      <c r="BL58" t="s">
        <v>77</v>
      </c>
      <c r="BN58" t="s">
        <v>77</v>
      </c>
      <c r="BO58" t="s">
        <v>77</v>
      </c>
      <c r="BP58" t="s">
        <v>77</v>
      </c>
      <c r="BQ58" t="s">
        <v>77</v>
      </c>
      <c r="BR58" t="s">
        <v>77</v>
      </c>
      <c r="BS58" t="s">
        <v>77</v>
      </c>
      <c r="BT58" t="s">
        <v>77</v>
      </c>
      <c r="BU58" t="s">
        <v>77</v>
      </c>
      <c r="BV58" t="s">
        <v>77</v>
      </c>
      <c r="BW58" t="s">
        <v>77</v>
      </c>
      <c r="BX58" t="s">
        <v>77</v>
      </c>
      <c r="BY58" t="s">
        <v>77</v>
      </c>
      <c r="BZ58" t="s">
        <v>77</v>
      </c>
      <c r="CA58" t="s">
        <v>77</v>
      </c>
      <c r="CB58" t="s">
        <v>77</v>
      </c>
      <c r="CC58" t="s">
        <v>77</v>
      </c>
      <c r="CD58" t="s">
        <v>77</v>
      </c>
      <c r="CE58" t="s">
        <v>77</v>
      </c>
      <c r="CF58" t="s">
        <v>77</v>
      </c>
      <c r="CG58" t="s">
        <v>77</v>
      </c>
      <c r="CH58" t="s">
        <v>77</v>
      </c>
      <c r="CI58" t="s">
        <v>77</v>
      </c>
      <c r="CJ58" t="s">
        <v>77</v>
      </c>
      <c r="CK58" t="s">
        <v>77</v>
      </c>
      <c r="CL58" t="s">
        <v>77</v>
      </c>
      <c r="CM58" t="s">
        <v>77</v>
      </c>
      <c r="CN58" t="s">
        <v>77</v>
      </c>
      <c r="CO58" t="s">
        <v>77</v>
      </c>
      <c r="CP58" t="s">
        <v>77</v>
      </c>
      <c r="CQ58" t="s">
        <v>77</v>
      </c>
      <c r="CR58" t="s">
        <v>77</v>
      </c>
      <c r="CS58" t="s">
        <v>77</v>
      </c>
      <c r="CT58" t="s">
        <v>77</v>
      </c>
      <c r="CU58" t="s">
        <v>77</v>
      </c>
      <c r="CV58" t="s">
        <v>77</v>
      </c>
      <c r="CW58" t="s">
        <v>77</v>
      </c>
      <c r="CX58" t="s">
        <v>77</v>
      </c>
      <c r="CY58" t="s">
        <v>77</v>
      </c>
      <c r="CZ58" s="308" t="s">
        <v>80</v>
      </c>
      <c r="DA58" t="s">
        <v>86</v>
      </c>
      <c r="DB58" t="s">
        <v>77</v>
      </c>
      <c r="DC58" t="s">
        <v>77</v>
      </c>
      <c r="DD58" t="s">
        <v>77</v>
      </c>
      <c r="DE58" t="s">
        <v>77</v>
      </c>
      <c r="DF58" t="s">
        <v>77</v>
      </c>
      <c r="DG58" t="s">
        <v>77</v>
      </c>
      <c r="DH58" t="s">
        <v>77</v>
      </c>
      <c r="DK58" t="s">
        <v>100</v>
      </c>
      <c r="DL58" t="s">
        <v>77</v>
      </c>
      <c r="DM58" t="s">
        <v>77</v>
      </c>
      <c r="DN58" t="s">
        <v>77</v>
      </c>
      <c r="DO58" t="s">
        <v>77</v>
      </c>
      <c r="DP58" t="s">
        <v>77</v>
      </c>
      <c r="DQ58" t="s">
        <v>77</v>
      </c>
      <c r="DR58" t="s">
        <v>77</v>
      </c>
      <c r="DS58" t="s">
        <v>77</v>
      </c>
      <c r="DT58" t="s">
        <v>77</v>
      </c>
      <c r="DU58" t="s">
        <v>77</v>
      </c>
      <c r="DV58" t="s">
        <v>77</v>
      </c>
      <c r="DW58" t="s">
        <v>77</v>
      </c>
      <c r="DX58" t="s">
        <v>77</v>
      </c>
      <c r="DY58" t="s">
        <v>77</v>
      </c>
      <c r="DZ58" t="s">
        <v>77</v>
      </c>
      <c r="EA58" t="s">
        <v>77</v>
      </c>
      <c r="EB58" t="s">
        <v>77</v>
      </c>
      <c r="EC58" t="s">
        <v>77</v>
      </c>
      <c r="ED58" t="s">
        <v>77</v>
      </c>
      <c r="EE58" t="s">
        <v>77</v>
      </c>
      <c r="EF58" t="s">
        <v>77</v>
      </c>
      <c r="EG58" t="s">
        <v>77</v>
      </c>
      <c r="EH58" t="s">
        <v>77</v>
      </c>
      <c r="EI58" t="s">
        <v>77</v>
      </c>
      <c r="EJ58" t="s">
        <v>77</v>
      </c>
      <c r="EK58" t="s">
        <v>77</v>
      </c>
      <c r="EL58" t="s">
        <v>77</v>
      </c>
      <c r="EM58" s="308" t="s">
        <v>80</v>
      </c>
      <c r="EN58" t="s">
        <v>86</v>
      </c>
      <c r="EO58" t="s">
        <v>100</v>
      </c>
      <c r="EP58" t="s">
        <v>100</v>
      </c>
      <c r="EQ58" t="s">
        <v>88</v>
      </c>
      <c r="ER58" t="s">
        <v>80</v>
      </c>
      <c r="ES58" t="s">
        <v>131</v>
      </c>
      <c r="ET58" t="s">
        <v>127</v>
      </c>
      <c r="EU58" t="s">
        <v>137</v>
      </c>
      <c r="EW58" t="s">
        <v>77</v>
      </c>
      <c r="EX58" s="308" t="s">
        <v>80</v>
      </c>
      <c r="EY58" t="s">
        <v>100</v>
      </c>
      <c r="EZ58" t="s">
        <v>77</v>
      </c>
      <c r="FA58" t="s">
        <v>77</v>
      </c>
      <c r="FB58" t="s">
        <v>77</v>
      </c>
      <c r="FC58" t="s">
        <v>77</v>
      </c>
      <c r="FD58" t="s">
        <v>77</v>
      </c>
      <c r="FE58" t="s">
        <v>77</v>
      </c>
      <c r="FF58" t="s">
        <v>77</v>
      </c>
      <c r="FG58" t="s">
        <v>77</v>
      </c>
      <c r="FH58" t="s">
        <v>177</v>
      </c>
      <c r="FI58">
        <v>1</v>
      </c>
      <c r="FJ58">
        <v>0</v>
      </c>
      <c r="FK58">
        <v>0</v>
      </c>
      <c r="FL58">
        <v>0</v>
      </c>
      <c r="FM58">
        <v>0</v>
      </c>
      <c r="FN58">
        <v>0</v>
      </c>
      <c r="FO58">
        <v>0</v>
      </c>
      <c r="FP58">
        <v>0</v>
      </c>
      <c r="FQ58" t="s">
        <v>77</v>
      </c>
      <c r="FR58" t="s">
        <v>88</v>
      </c>
      <c r="FS58" t="s">
        <v>77</v>
      </c>
      <c r="FT58" t="s">
        <v>129</v>
      </c>
      <c r="FU58">
        <v>0</v>
      </c>
      <c r="FV58">
        <v>1</v>
      </c>
      <c r="FW58">
        <v>0</v>
      </c>
      <c r="FX58">
        <v>0</v>
      </c>
      <c r="FY58" t="s">
        <v>77</v>
      </c>
      <c r="FZ58" t="s">
        <v>77</v>
      </c>
      <c r="GA58" t="s">
        <v>77</v>
      </c>
      <c r="GB58" t="s">
        <v>77</v>
      </c>
      <c r="GC58" t="s">
        <v>77</v>
      </c>
      <c r="GD58" t="s">
        <v>77</v>
      </c>
      <c r="GE58" t="s">
        <v>77</v>
      </c>
      <c r="GF58" t="s">
        <v>77</v>
      </c>
      <c r="GG58" t="s">
        <v>77</v>
      </c>
      <c r="GH58" t="s">
        <v>77</v>
      </c>
      <c r="GI58" t="s">
        <v>77</v>
      </c>
      <c r="GJ58" t="s">
        <v>77</v>
      </c>
      <c r="GK58" t="s">
        <v>77</v>
      </c>
      <c r="GL58" t="s">
        <v>77</v>
      </c>
      <c r="GM58" t="s">
        <v>77</v>
      </c>
      <c r="GN58" t="s">
        <v>77</v>
      </c>
      <c r="GO58" t="s">
        <v>77</v>
      </c>
      <c r="GP58" t="s">
        <v>77</v>
      </c>
      <c r="GQ58" t="s">
        <v>77</v>
      </c>
      <c r="GR58" t="s">
        <v>77</v>
      </c>
      <c r="GS58" t="s">
        <v>77</v>
      </c>
      <c r="GT58" t="s">
        <v>77</v>
      </c>
      <c r="GU58" t="s">
        <v>77</v>
      </c>
      <c r="GV58" t="s">
        <v>77</v>
      </c>
      <c r="GW58" t="s">
        <v>77</v>
      </c>
      <c r="GX58" t="s">
        <v>77</v>
      </c>
      <c r="GY58" t="s">
        <v>77</v>
      </c>
      <c r="GZ58" t="s">
        <v>77</v>
      </c>
      <c r="HA58" t="s">
        <v>77</v>
      </c>
      <c r="HB58" t="s">
        <v>77</v>
      </c>
      <c r="HC58" t="s">
        <v>77</v>
      </c>
      <c r="HD58" t="s">
        <v>77</v>
      </c>
      <c r="HE58" t="s">
        <v>77</v>
      </c>
      <c r="HF58" t="s">
        <v>77</v>
      </c>
      <c r="HG58" t="s">
        <v>77</v>
      </c>
      <c r="HH58" t="s">
        <v>77</v>
      </c>
      <c r="HI58" t="s">
        <v>77</v>
      </c>
      <c r="HJ58" t="s">
        <v>77</v>
      </c>
      <c r="HK58" t="s">
        <v>77</v>
      </c>
      <c r="HL58" t="s">
        <v>77</v>
      </c>
      <c r="HM58" t="s">
        <v>77</v>
      </c>
      <c r="HN58" t="s">
        <v>77</v>
      </c>
      <c r="HO58" t="s">
        <v>77</v>
      </c>
      <c r="HP58" t="s">
        <v>77</v>
      </c>
      <c r="HQ58" t="s">
        <v>77</v>
      </c>
      <c r="HR58" t="s">
        <v>77</v>
      </c>
      <c r="HS58" t="s">
        <v>77</v>
      </c>
      <c r="HT58" t="s">
        <v>77</v>
      </c>
      <c r="HU58" t="s">
        <v>77</v>
      </c>
      <c r="HV58" t="s">
        <v>77</v>
      </c>
      <c r="HW58" t="s">
        <v>77</v>
      </c>
      <c r="HX58" t="s">
        <v>77</v>
      </c>
      <c r="HZ58" t="s">
        <v>80</v>
      </c>
      <c r="IA58" s="376" t="s">
        <v>77</v>
      </c>
      <c r="IB58" t="s">
        <v>77</v>
      </c>
      <c r="IC58" t="s">
        <v>77</v>
      </c>
      <c r="ID58" t="s">
        <v>77</v>
      </c>
      <c r="IE58" t="s">
        <v>77</v>
      </c>
      <c r="IF58" t="s">
        <v>77</v>
      </c>
      <c r="IG58" t="s">
        <v>77</v>
      </c>
      <c r="IH58" t="s">
        <v>77</v>
      </c>
      <c r="II58" t="s">
        <v>77</v>
      </c>
      <c r="IJ58" t="s">
        <v>77</v>
      </c>
      <c r="IK58" t="s">
        <v>77</v>
      </c>
      <c r="IL58" t="s">
        <v>77</v>
      </c>
      <c r="IM58" t="s">
        <v>77</v>
      </c>
      <c r="IN58" t="s">
        <v>77</v>
      </c>
      <c r="IO58" t="s">
        <v>77</v>
      </c>
      <c r="IP58" t="s">
        <v>77</v>
      </c>
      <c r="IQ58" t="s">
        <v>77</v>
      </c>
      <c r="IR58" t="s">
        <v>77</v>
      </c>
      <c r="IS58" t="s">
        <v>77</v>
      </c>
      <c r="IT58" t="s">
        <v>77</v>
      </c>
      <c r="IU58" t="s">
        <v>77</v>
      </c>
      <c r="IV58" t="s">
        <v>77</v>
      </c>
      <c r="IW58" t="s">
        <v>77</v>
      </c>
      <c r="IX58" t="s">
        <v>77</v>
      </c>
      <c r="IY58" t="s">
        <v>77</v>
      </c>
      <c r="IZ58" t="s">
        <v>77</v>
      </c>
      <c r="JA58" t="s">
        <v>77</v>
      </c>
      <c r="JB58" t="s">
        <v>77</v>
      </c>
      <c r="JC58" t="s">
        <v>77</v>
      </c>
      <c r="JD58" t="s">
        <v>77</v>
      </c>
      <c r="JE58" t="s">
        <v>77</v>
      </c>
      <c r="JF58" t="s">
        <v>77</v>
      </c>
      <c r="JG58" t="s">
        <v>77</v>
      </c>
      <c r="JH58" t="s">
        <v>77</v>
      </c>
      <c r="JI58" t="s">
        <v>77</v>
      </c>
      <c r="JJ58" t="s">
        <v>77</v>
      </c>
      <c r="JK58" t="s">
        <v>77</v>
      </c>
      <c r="JL58" t="s">
        <v>77</v>
      </c>
      <c r="JM58" t="s">
        <v>77</v>
      </c>
      <c r="JN58" t="s">
        <v>77</v>
      </c>
      <c r="JO58" t="s">
        <v>77</v>
      </c>
      <c r="JP58" t="s">
        <v>77</v>
      </c>
      <c r="JQ58" t="s">
        <v>77</v>
      </c>
      <c r="JR58" t="s">
        <v>77</v>
      </c>
      <c r="JS58" t="s">
        <v>77</v>
      </c>
      <c r="JT58" t="s">
        <v>77</v>
      </c>
      <c r="JU58" t="s">
        <v>77</v>
      </c>
      <c r="JV58" t="s">
        <v>77</v>
      </c>
      <c r="JW58" t="s">
        <v>77</v>
      </c>
      <c r="JX58" t="s">
        <v>77</v>
      </c>
      <c r="JY58" t="s">
        <v>77</v>
      </c>
      <c r="JZ58" t="s">
        <v>77</v>
      </c>
      <c r="KA58" t="s">
        <v>77</v>
      </c>
      <c r="KB58" t="s">
        <v>77</v>
      </c>
      <c r="KC58" t="s">
        <v>77</v>
      </c>
      <c r="KD58" t="s">
        <v>77</v>
      </c>
      <c r="KE58" t="s">
        <v>77</v>
      </c>
      <c r="KF58" t="s">
        <v>77</v>
      </c>
      <c r="KG58" t="s">
        <v>77</v>
      </c>
      <c r="KH58" t="s">
        <v>77</v>
      </c>
      <c r="KI58" t="s">
        <v>77</v>
      </c>
      <c r="KJ58" t="s">
        <v>77</v>
      </c>
      <c r="KK58" t="s">
        <v>77</v>
      </c>
      <c r="KL58" t="s">
        <v>77</v>
      </c>
      <c r="KM58" t="s">
        <v>77</v>
      </c>
      <c r="KN58" t="s">
        <v>77</v>
      </c>
      <c r="KO58" t="s">
        <v>77</v>
      </c>
      <c r="KP58" t="s">
        <v>77</v>
      </c>
      <c r="KQ58" t="s">
        <v>77</v>
      </c>
      <c r="KR58" t="s">
        <v>77</v>
      </c>
      <c r="KS58" t="s">
        <v>77</v>
      </c>
      <c r="KT58" t="s">
        <v>77</v>
      </c>
      <c r="KU58" t="s">
        <v>77</v>
      </c>
      <c r="KV58" t="s">
        <v>77</v>
      </c>
      <c r="KW58" t="s">
        <v>77</v>
      </c>
      <c r="KX58" t="s">
        <v>77</v>
      </c>
      <c r="KY58" t="s">
        <v>77</v>
      </c>
      <c r="KZ58" t="s">
        <v>77</v>
      </c>
      <c r="LA58" t="s">
        <v>77</v>
      </c>
      <c r="LB58" t="s">
        <v>77</v>
      </c>
      <c r="LC58" t="s">
        <v>77</v>
      </c>
      <c r="LD58" t="s">
        <v>77</v>
      </c>
      <c r="LE58" t="s">
        <v>77</v>
      </c>
      <c r="LF58" t="s">
        <v>77</v>
      </c>
      <c r="LG58" t="s">
        <v>77</v>
      </c>
      <c r="LH58" t="s">
        <v>77</v>
      </c>
      <c r="LI58" t="s">
        <v>77</v>
      </c>
      <c r="LJ58" t="s">
        <v>77</v>
      </c>
      <c r="LK58" t="s">
        <v>77</v>
      </c>
      <c r="LL58" t="s">
        <v>77</v>
      </c>
      <c r="LM58" t="s">
        <v>77</v>
      </c>
      <c r="LN58" t="s">
        <v>77</v>
      </c>
      <c r="LO58" t="s">
        <v>77</v>
      </c>
      <c r="LP58" t="s">
        <v>77</v>
      </c>
      <c r="LQ58" t="s">
        <v>77</v>
      </c>
      <c r="LR58" t="s">
        <v>77</v>
      </c>
      <c r="LS58" t="s">
        <v>77</v>
      </c>
      <c r="LT58" t="s">
        <v>77</v>
      </c>
      <c r="LU58" t="s">
        <v>77</v>
      </c>
      <c r="LV58" t="s">
        <v>77</v>
      </c>
      <c r="LW58" t="s">
        <v>77</v>
      </c>
      <c r="LX58" t="s">
        <v>77</v>
      </c>
      <c r="LY58" t="s">
        <v>77</v>
      </c>
      <c r="LZ58" t="s">
        <v>77</v>
      </c>
      <c r="MA58" t="s">
        <v>77</v>
      </c>
      <c r="MB58" t="s">
        <v>77</v>
      </c>
      <c r="MC58" t="s">
        <v>77</v>
      </c>
      <c r="MD58" t="s">
        <v>77</v>
      </c>
      <c r="ME58" t="s">
        <v>77</v>
      </c>
      <c r="MF58" t="s">
        <v>77</v>
      </c>
      <c r="MG58" t="s">
        <v>77</v>
      </c>
      <c r="MH58" t="s">
        <v>77</v>
      </c>
      <c r="MI58" t="s">
        <v>77</v>
      </c>
      <c r="MJ58" t="s">
        <v>77</v>
      </c>
      <c r="MK58" t="s">
        <v>77</v>
      </c>
      <c r="ML58" t="s">
        <v>77</v>
      </c>
      <c r="MM58" t="s">
        <v>77</v>
      </c>
      <c r="MN58" t="s">
        <v>77</v>
      </c>
      <c r="MO58" t="s">
        <v>77</v>
      </c>
      <c r="MP58" t="s">
        <v>77</v>
      </c>
      <c r="MQ58" t="s">
        <v>77</v>
      </c>
      <c r="MR58" t="s">
        <v>77</v>
      </c>
      <c r="MS58" t="s">
        <v>77</v>
      </c>
      <c r="MT58" t="s">
        <v>77</v>
      </c>
      <c r="MU58" t="s">
        <v>77</v>
      </c>
      <c r="MV58" t="s">
        <v>77</v>
      </c>
      <c r="MW58" t="s">
        <v>77</v>
      </c>
      <c r="MX58" t="s">
        <v>77</v>
      </c>
      <c r="MY58" t="s">
        <v>77</v>
      </c>
      <c r="MZ58" t="s">
        <v>77</v>
      </c>
      <c r="NA58" t="s">
        <v>77</v>
      </c>
      <c r="NB58" t="s">
        <v>77</v>
      </c>
      <c r="NC58" t="s">
        <v>77</v>
      </c>
      <c r="ND58" t="s">
        <v>77</v>
      </c>
      <c r="NE58" t="s">
        <v>77</v>
      </c>
      <c r="NF58" t="s">
        <v>77</v>
      </c>
      <c r="NG58" t="s">
        <v>77</v>
      </c>
      <c r="NH58" t="s">
        <v>77</v>
      </c>
      <c r="NI58" t="s">
        <v>77</v>
      </c>
      <c r="NJ58" t="s">
        <v>77</v>
      </c>
      <c r="NK58" t="s">
        <v>77</v>
      </c>
      <c r="NL58" t="s">
        <v>77</v>
      </c>
      <c r="NM58" t="s">
        <v>77</v>
      </c>
      <c r="NN58" t="s">
        <v>77</v>
      </c>
      <c r="NO58" t="s">
        <v>77</v>
      </c>
      <c r="NP58" t="s">
        <v>77</v>
      </c>
      <c r="NQ58" t="s">
        <v>77</v>
      </c>
      <c r="NR58" t="s">
        <v>77</v>
      </c>
      <c r="NS58" t="s">
        <v>77</v>
      </c>
      <c r="NT58" t="s">
        <v>77</v>
      </c>
      <c r="NU58" t="s">
        <v>77</v>
      </c>
      <c r="NV58" t="s">
        <v>77</v>
      </c>
      <c r="NW58" t="s">
        <v>77</v>
      </c>
      <c r="NX58" t="s">
        <v>77</v>
      </c>
      <c r="NY58" t="s">
        <v>77</v>
      </c>
      <c r="NZ58" t="s">
        <v>77</v>
      </c>
      <c r="OA58" t="s">
        <v>77</v>
      </c>
      <c r="OB58" t="s">
        <v>77</v>
      </c>
      <c r="OC58" t="s">
        <v>77</v>
      </c>
      <c r="OD58" t="s">
        <v>77</v>
      </c>
      <c r="OE58" t="s">
        <v>77</v>
      </c>
      <c r="OF58" t="s">
        <v>77</v>
      </c>
      <c r="OG58" t="s">
        <v>77</v>
      </c>
      <c r="OH58" t="s">
        <v>77</v>
      </c>
      <c r="OI58" t="s">
        <v>77</v>
      </c>
      <c r="OJ58" t="s">
        <v>77</v>
      </c>
      <c r="OK58" t="s">
        <v>77</v>
      </c>
      <c r="OL58" t="s">
        <v>77</v>
      </c>
      <c r="OM58" t="s">
        <v>77</v>
      </c>
      <c r="ON58" t="s">
        <v>77</v>
      </c>
      <c r="OO58" t="s">
        <v>77</v>
      </c>
      <c r="OP58" t="s">
        <v>77</v>
      </c>
      <c r="OQ58" t="s">
        <v>77</v>
      </c>
      <c r="OR58" t="s">
        <v>77</v>
      </c>
      <c r="OS58" t="s">
        <v>77</v>
      </c>
      <c r="OT58" t="s">
        <v>77</v>
      </c>
      <c r="OU58" t="s">
        <v>77</v>
      </c>
      <c r="OV58" t="s">
        <v>77</v>
      </c>
      <c r="OW58" t="s">
        <v>77</v>
      </c>
      <c r="OX58" t="s">
        <v>77</v>
      </c>
      <c r="OY58" t="s">
        <v>77</v>
      </c>
      <c r="OZ58" t="s">
        <v>77</v>
      </c>
      <c r="PA58" t="s">
        <v>77</v>
      </c>
      <c r="PB58" t="s">
        <v>77</v>
      </c>
      <c r="PC58" t="s">
        <v>77</v>
      </c>
      <c r="PD58" t="s">
        <v>77</v>
      </c>
      <c r="PE58" t="s">
        <v>77</v>
      </c>
      <c r="PF58" t="s">
        <v>77</v>
      </c>
      <c r="PG58" t="s">
        <v>77</v>
      </c>
      <c r="PH58" t="s">
        <v>77</v>
      </c>
      <c r="PI58" t="s">
        <v>77</v>
      </c>
      <c r="PJ58" t="s">
        <v>77</v>
      </c>
      <c r="PK58" t="s">
        <v>77</v>
      </c>
      <c r="PL58" t="s">
        <v>77</v>
      </c>
      <c r="PM58" t="s">
        <v>77</v>
      </c>
      <c r="PN58" t="s">
        <v>77</v>
      </c>
      <c r="PO58" t="s">
        <v>77</v>
      </c>
      <c r="PP58" t="s">
        <v>77</v>
      </c>
      <c r="PQ58" t="s">
        <v>77</v>
      </c>
      <c r="PR58" t="s">
        <v>77</v>
      </c>
      <c r="PS58" t="s">
        <v>77</v>
      </c>
      <c r="PT58" t="s">
        <v>77</v>
      </c>
      <c r="PU58" t="s">
        <v>77</v>
      </c>
      <c r="PV58" t="s">
        <v>77</v>
      </c>
      <c r="PW58" t="s">
        <v>77</v>
      </c>
      <c r="PX58" t="s">
        <v>77</v>
      </c>
      <c r="PY58" t="s">
        <v>77</v>
      </c>
      <c r="PZ58" t="s">
        <v>77</v>
      </c>
      <c r="QA58" t="s">
        <v>77</v>
      </c>
      <c r="QB58" t="s">
        <v>77</v>
      </c>
      <c r="QC58" t="s">
        <v>77</v>
      </c>
      <c r="QD58" t="s">
        <v>77</v>
      </c>
      <c r="QE58" t="s">
        <v>77</v>
      </c>
      <c r="QF58" t="s">
        <v>77</v>
      </c>
      <c r="QG58" t="s">
        <v>77</v>
      </c>
      <c r="QH58">
        <v>0</v>
      </c>
      <c r="QI58">
        <v>0</v>
      </c>
      <c r="QJ58">
        <v>0</v>
      </c>
      <c r="QK58">
        <v>0</v>
      </c>
      <c r="QL58">
        <v>0</v>
      </c>
      <c r="QM58" t="s">
        <v>944</v>
      </c>
      <c r="QN58" t="s">
        <v>77</v>
      </c>
      <c r="QO58">
        <v>237501995</v>
      </c>
      <c r="QQ58">
        <v>44530.922430555547</v>
      </c>
      <c r="QR58" t="s">
        <v>77</v>
      </c>
      <c r="QS58" t="s">
        <v>77</v>
      </c>
      <c r="QT58" t="s">
        <v>101</v>
      </c>
      <c r="QU58" t="s">
        <v>102</v>
      </c>
      <c r="QV58" t="s">
        <v>77</v>
      </c>
      <c r="QW58">
        <v>60</v>
      </c>
      <c r="QX58" s="375" t="str">
        <f t="shared" si="8"/>
        <v/>
      </c>
      <c r="QY58" s="375" t="str">
        <f t="shared" si="1"/>
        <v/>
      </c>
      <c r="QZ58" s="375" t="str">
        <f t="shared" si="2"/>
        <v/>
      </c>
      <c r="RA58" s="375" t="str">
        <f t="shared" si="3"/>
        <v/>
      </c>
      <c r="RB58" s="375" t="str">
        <f t="shared" si="4"/>
        <v/>
      </c>
      <c r="RC58" s="375" t="str">
        <f t="shared" si="5"/>
        <v/>
      </c>
      <c r="RD58" s="375" t="str">
        <f t="shared" si="6"/>
        <v/>
      </c>
      <c r="RE58" s="313" t="str">
        <f t="shared" si="7"/>
        <v/>
      </c>
      <c r="RF58" t="s">
        <v>80</v>
      </c>
    </row>
    <row r="59" spans="1:474">
      <c r="A59" t="s">
        <v>945</v>
      </c>
      <c r="B59" s="272">
        <v>44530</v>
      </c>
      <c r="C59" t="s">
        <v>78</v>
      </c>
      <c r="D59" t="s">
        <v>563</v>
      </c>
      <c r="E59" t="s">
        <v>80</v>
      </c>
      <c r="F59" t="s">
        <v>81</v>
      </c>
      <c r="G59" t="s">
        <v>81</v>
      </c>
      <c r="H59" t="s">
        <v>82</v>
      </c>
      <c r="I59" t="s">
        <v>128</v>
      </c>
      <c r="J59" t="s">
        <v>83</v>
      </c>
      <c r="K59" t="s">
        <v>77</v>
      </c>
      <c r="L59" t="s">
        <v>84</v>
      </c>
      <c r="M59" t="s">
        <v>84</v>
      </c>
      <c r="N59" t="s">
        <v>84</v>
      </c>
      <c r="O59" t="s">
        <v>86</v>
      </c>
      <c r="P59" t="s">
        <v>120</v>
      </c>
      <c r="Q59" t="s">
        <v>89</v>
      </c>
      <c r="R59" t="s">
        <v>121</v>
      </c>
      <c r="S59" s="239" t="s">
        <v>77</v>
      </c>
      <c r="T59" s="239" t="s">
        <v>77</v>
      </c>
      <c r="U59" s="239" t="s">
        <v>77</v>
      </c>
      <c r="V59" s="239" t="s">
        <v>77</v>
      </c>
      <c r="W59" s="239" t="s">
        <v>77</v>
      </c>
      <c r="X59" s="239" t="s">
        <v>77</v>
      </c>
      <c r="Y59" t="s">
        <v>77</v>
      </c>
      <c r="Z59" t="s">
        <v>77</v>
      </c>
      <c r="AA59">
        <v>25</v>
      </c>
      <c r="AB59">
        <v>25</v>
      </c>
      <c r="AC59" t="s">
        <v>77</v>
      </c>
      <c r="AD59">
        <v>400</v>
      </c>
      <c r="AE59">
        <v>90</v>
      </c>
      <c r="AF59" t="s">
        <v>77</v>
      </c>
      <c r="AG59" t="s">
        <v>77</v>
      </c>
      <c r="AH59" t="s">
        <v>77</v>
      </c>
      <c r="AI59" t="s">
        <v>77</v>
      </c>
      <c r="AJ59" t="s">
        <v>77</v>
      </c>
      <c r="AK59" t="s">
        <v>123</v>
      </c>
      <c r="AL59">
        <v>1</v>
      </c>
      <c r="AM59">
        <v>0</v>
      </c>
      <c r="AN59">
        <v>0</v>
      </c>
      <c r="AO59">
        <v>0</v>
      </c>
      <c r="AP59">
        <v>0</v>
      </c>
      <c r="AQ59">
        <v>0</v>
      </c>
      <c r="AR59">
        <v>0</v>
      </c>
      <c r="AS59">
        <v>0</v>
      </c>
      <c r="AT59">
        <v>0</v>
      </c>
      <c r="AU59">
        <v>0</v>
      </c>
      <c r="AV59" t="s">
        <v>124</v>
      </c>
      <c r="AW59" t="s">
        <v>125</v>
      </c>
      <c r="AX59" t="s">
        <v>77</v>
      </c>
      <c r="AY59" t="s">
        <v>77</v>
      </c>
      <c r="AZ59" t="s">
        <v>77</v>
      </c>
      <c r="BA59" t="s">
        <v>77</v>
      </c>
      <c r="BB59" t="s">
        <v>77</v>
      </c>
      <c r="BC59" t="s">
        <v>77</v>
      </c>
      <c r="BD59" t="s">
        <v>77</v>
      </c>
      <c r="BE59" t="s">
        <v>77</v>
      </c>
      <c r="BF59" t="s">
        <v>77</v>
      </c>
      <c r="BG59" t="s">
        <v>88</v>
      </c>
      <c r="BH59" t="s">
        <v>88</v>
      </c>
      <c r="BI59" t="s">
        <v>77</v>
      </c>
      <c r="BJ59" t="s">
        <v>88</v>
      </c>
      <c r="BK59" t="s">
        <v>88</v>
      </c>
      <c r="BL59" t="s">
        <v>77</v>
      </c>
      <c r="BN59" t="s">
        <v>77</v>
      </c>
      <c r="BO59" t="s">
        <v>77</v>
      </c>
      <c r="BP59" t="s">
        <v>77</v>
      </c>
      <c r="BQ59" t="s">
        <v>77</v>
      </c>
      <c r="BR59" t="s">
        <v>77</v>
      </c>
      <c r="BS59" t="s">
        <v>77</v>
      </c>
      <c r="BT59" t="s">
        <v>77</v>
      </c>
      <c r="BU59" t="s">
        <v>77</v>
      </c>
      <c r="BV59" t="s">
        <v>77</v>
      </c>
      <c r="BW59" t="s">
        <v>77</v>
      </c>
      <c r="BX59" t="s">
        <v>77</v>
      </c>
      <c r="BY59" t="s">
        <v>77</v>
      </c>
      <c r="BZ59" t="s">
        <v>77</v>
      </c>
      <c r="CA59" t="s">
        <v>77</v>
      </c>
      <c r="CB59" t="s">
        <v>77</v>
      </c>
      <c r="CC59" t="s">
        <v>77</v>
      </c>
      <c r="CD59" t="s">
        <v>77</v>
      </c>
      <c r="CE59" t="s">
        <v>77</v>
      </c>
      <c r="CF59" t="s">
        <v>77</v>
      </c>
      <c r="CG59" t="s">
        <v>77</v>
      </c>
      <c r="CH59" t="s">
        <v>77</v>
      </c>
      <c r="CI59" t="s">
        <v>77</v>
      </c>
      <c r="CJ59" t="s">
        <v>77</v>
      </c>
      <c r="CK59" t="s">
        <v>77</v>
      </c>
      <c r="CL59" t="s">
        <v>77</v>
      </c>
      <c r="CM59" t="s">
        <v>77</v>
      </c>
      <c r="CN59" t="s">
        <v>77</v>
      </c>
      <c r="CO59" t="s">
        <v>77</v>
      </c>
      <c r="CP59" t="s">
        <v>77</v>
      </c>
      <c r="CQ59" t="s">
        <v>77</v>
      </c>
      <c r="CR59" t="s">
        <v>77</v>
      </c>
      <c r="CS59" t="s">
        <v>77</v>
      </c>
      <c r="CT59" t="s">
        <v>77</v>
      </c>
      <c r="CU59" t="s">
        <v>77</v>
      </c>
      <c r="CV59" t="s">
        <v>77</v>
      </c>
      <c r="CW59" t="s">
        <v>77</v>
      </c>
      <c r="CX59" t="s">
        <v>77</v>
      </c>
      <c r="CY59" t="s">
        <v>77</v>
      </c>
      <c r="CZ59" s="308" t="s">
        <v>80</v>
      </c>
      <c r="DA59" t="s">
        <v>86</v>
      </c>
      <c r="DB59" t="s">
        <v>77</v>
      </c>
      <c r="DC59" t="s">
        <v>77</v>
      </c>
      <c r="DD59" t="s">
        <v>77</v>
      </c>
      <c r="DE59" t="s">
        <v>77</v>
      </c>
      <c r="DF59" t="s">
        <v>77</v>
      </c>
      <c r="DG59" t="s">
        <v>77</v>
      </c>
      <c r="DH59" t="s">
        <v>77</v>
      </c>
      <c r="DK59" t="s">
        <v>100</v>
      </c>
      <c r="DL59" t="s">
        <v>77</v>
      </c>
      <c r="DM59" t="s">
        <v>77</v>
      </c>
      <c r="DN59" t="s">
        <v>77</v>
      </c>
      <c r="DO59" t="s">
        <v>77</v>
      </c>
      <c r="DP59" t="s">
        <v>77</v>
      </c>
      <c r="DQ59" t="s">
        <v>77</v>
      </c>
      <c r="DR59" t="s">
        <v>77</v>
      </c>
      <c r="DS59" t="s">
        <v>77</v>
      </c>
      <c r="DT59" t="s">
        <v>77</v>
      </c>
      <c r="DU59" t="s">
        <v>77</v>
      </c>
      <c r="DV59" t="s">
        <v>77</v>
      </c>
      <c r="DW59" t="s">
        <v>77</v>
      </c>
      <c r="DX59" t="s">
        <v>77</v>
      </c>
      <c r="DY59" t="s">
        <v>77</v>
      </c>
      <c r="DZ59" t="s">
        <v>77</v>
      </c>
      <c r="EA59" t="s">
        <v>77</v>
      </c>
      <c r="EB59" t="s">
        <v>77</v>
      </c>
      <c r="EC59" t="s">
        <v>77</v>
      </c>
      <c r="ED59" t="s">
        <v>77</v>
      </c>
      <c r="EE59" t="s">
        <v>77</v>
      </c>
      <c r="EF59" t="s">
        <v>77</v>
      </c>
      <c r="EG59" t="s">
        <v>77</v>
      </c>
      <c r="EH59" t="s">
        <v>77</v>
      </c>
      <c r="EI59" t="s">
        <v>77</v>
      </c>
      <c r="EJ59" t="s">
        <v>77</v>
      </c>
      <c r="EK59" t="s">
        <v>77</v>
      </c>
      <c r="EL59" t="s">
        <v>77</v>
      </c>
      <c r="EM59" s="308" t="s">
        <v>80</v>
      </c>
      <c r="EN59" t="s">
        <v>86</v>
      </c>
      <c r="EO59" t="s">
        <v>100</v>
      </c>
      <c r="EP59" t="s">
        <v>88</v>
      </c>
      <c r="EQ59" t="s">
        <v>88</v>
      </c>
      <c r="ER59" t="s">
        <v>80</v>
      </c>
      <c r="ES59" t="s">
        <v>131</v>
      </c>
      <c r="ET59" t="s">
        <v>199</v>
      </c>
      <c r="EU59" t="s">
        <v>137</v>
      </c>
      <c r="EW59" t="s">
        <v>77</v>
      </c>
      <c r="EX59" s="308" t="s">
        <v>80</v>
      </c>
      <c r="EY59" t="s">
        <v>88</v>
      </c>
      <c r="EZ59" t="s">
        <v>132</v>
      </c>
      <c r="FA59">
        <v>1</v>
      </c>
      <c r="FB59">
        <v>0</v>
      </c>
      <c r="FC59">
        <v>0</v>
      </c>
      <c r="FD59">
        <v>0</v>
      </c>
      <c r="FE59">
        <v>0</v>
      </c>
      <c r="FF59">
        <v>0</v>
      </c>
      <c r="FG59" t="s">
        <v>77</v>
      </c>
      <c r="FH59" t="s">
        <v>172</v>
      </c>
      <c r="FI59">
        <v>0</v>
      </c>
      <c r="FJ59">
        <v>0</v>
      </c>
      <c r="FK59">
        <v>0</v>
      </c>
      <c r="FL59">
        <v>0</v>
      </c>
      <c r="FM59">
        <v>0</v>
      </c>
      <c r="FN59">
        <v>1</v>
      </c>
      <c r="FO59">
        <v>0</v>
      </c>
      <c r="FP59">
        <v>0</v>
      </c>
      <c r="FQ59" t="s">
        <v>77</v>
      </c>
      <c r="FR59" t="s">
        <v>100</v>
      </c>
      <c r="FS59" t="s">
        <v>77</v>
      </c>
      <c r="FT59" t="s">
        <v>77</v>
      </c>
      <c r="FU59" t="s">
        <v>77</v>
      </c>
      <c r="FV59" t="s">
        <v>77</v>
      </c>
      <c r="FW59" t="s">
        <v>77</v>
      </c>
      <c r="FX59" t="s">
        <v>77</v>
      </c>
      <c r="FY59" t="s">
        <v>77</v>
      </c>
      <c r="FZ59" t="s">
        <v>77</v>
      </c>
      <c r="GA59" t="s">
        <v>77</v>
      </c>
      <c r="GB59" t="s">
        <v>77</v>
      </c>
      <c r="GC59" t="s">
        <v>77</v>
      </c>
      <c r="GD59" t="s">
        <v>77</v>
      </c>
      <c r="GE59" t="s">
        <v>77</v>
      </c>
      <c r="GF59" t="s">
        <v>77</v>
      </c>
      <c r="GG59" t="s">
        <v>77</v>
      </c>
      <c r="GH59" t="s">
        <v>77</v>
      </c>
      <c r="GI59" t="s">
        <v>77</v>
      </c>
      <c r="GJ59" t="s">
        <v>77</v>
      </c>
      <c r="GK59" t="s">
        <v>77</v>
      </c>
      <c r="GL59" t="s">
        <v>77</v>
      </c>
      <c r="GM59" t="s">
        <v>77</v>
      </c>
      <c r="GN59" t="s">
        <v>77</v>
      </c>
      <c r="GO59" t="s">
        <v>77</v>
      </c>
      <c r="GP59" t="s">
        <v>77</v>
      </c>
      <c r="GQ59" t="s">
        <v>77</v>
      </c>
      <c r="GR59" t="s">
        <v>77</v>
      </c>
      <c r="GS59" t="s">
        <v>77</v>
      </c>
      <c r="GT59" t="s">
        <v>77</v>
      </c>
      <c r="GU59" t="s">
        <v>77</v>
      </c>
      <c r="GV59" t="s">
        <v>77</v>
      </c>
      <c r="GW59" t="s">
        <v>77</v>
      </c>
      <c r="GX59" t="s">
        <v>77</v>
      </c>
      <c r="GY59" t="s">
        <v>77</v>
      </c>
      <c r="GZ59" t="s">
        <v>77</v>
      </c>
      <c r="HA59" t="s">
        <v>77</v>
      </c>
      <c r="HB59" t="s">
        <v>77</v>
      </c>
      <c r="HC59" t="s">
        <v>77</v>
      </c>
      <c r="HD59" t="s">
        <v>77</v>
      </c>
      <c r="HE59" t="s">
        <v>77</v>
      </c>
      <c r="HF59" t="s">
        <v>77</v>
      </c>
      <c r="HG59" t="s">
        <v>77</v>
      </c>
      <c r="HH59" t="s">
        <v>77</v>
      </c>
      <c r="HI59" t="s">
        <v>77</v>
      </c>
      <c r="HJ59" t="s">
        <v>77</v>
      </c>
      <c r="HK59" t="s">
        <v>77</v>
      </c>
      <c r="HL59" t="s">
        <v>77</v>
      </c>
      <c r="HM59" t="s">
        <v>77</v>
      </c>
      <c r="HN59" t="s">
        <v>77</v>
      </c>
      <c r="HO59" t="s">
        <v>77</v>
      </c>
      <c r="HP59" t="s">
        <v>77</v>
      </c>
      <c r="HQ59" t="s">
        <v>77</v>
      </c>
      <c r="HR59" t="s">
        <v>77</v>
      </c>
      <c r="HS59" t="s">
        <v>77</v>
      </c>
      <c r="HT59" t="s">
        <v>77</v>
      </c>
      <c r="HU59" t="s">
        <v>77</v>
      </c>
      <c r="HV59" t="s">
        <v>77</v>
      </c>
      <c r="HW59" t="s">
        <v>77</v>
      </c>
      <c r="HX59" t="s">
        <v>77</v>
      </c>
      <c r="HZ59" t="s">
        <v>80</v>
      </c>
      <c r="IA59" s="376" t="s">
        <v>77</v>
      </c>
      <c r="IB59" t="s">
        <v>77</v>
      </c>
      <c r="IC59" t="s">
        <v>77</v>
      </c>
      <c r="ID59" t="s">
        <v>77</v>
      </c>
      <c r="IE59" t="s">
        <v>77</v>
      </c>
      <c r="IF59" t="s">
        <v>77</v>
      </c>
      <c r="IG59" t="s">
        <v>77</v>
      </c>
      <c r="IH59" t="s">
        <v>77</v>
      </c>
      <c r="II59" t="s">
        <v>77</v>
      </c>
      <c r="IJ59" t="s">
        <v>77</v>
      </c>
      <c r="IK59" t="s">
        <v>77</v>
      </c>
      <c r="IL59" t="s">
        <v>77</v>
      </c>
      <c r="IM59" t="s">
        <v>77</v>
      </c>
      <c r="IN59" t="s">
        <v>77</v>
      </c>
      <c r="IO59" t="s">
        <v>77</v>
      </c>
      <c r="IP59" t="s">
        <v>77</v>
      </c>
      <c r="IQ59" t="s">
        <v>77</v>
      </c>
      <c r="IR59" t="s">
        <v>77</v>
      </c>
      <c r="IS59" t="s">
        <v>77</v>
      </c>
      <c r="IT59" t="s">
        <v>77</v>
      </c>
      <c r="IU59" t="s">
        <v>77</v>
      </c>
      <c r="IV59" t="s">
        <v>77</v>
      </c>
      <c r="IW59" t="s">
        <v>77</v>
      </c>
      <c r="IX59" t="s">
        <v>77</v>
      </c>
      <c r="IY59" t="s">
        <v>77</v>
      </c>
      <c r="IZ59" t="s">
        <v>77</v>
      </c>
      <c r="JA59" t="s">
        <v>77</v>
      </c>
      <c r="JB59" t="s">
        <v>77</v>
      </c>
      <c r="JC59" t="s">
        <v>77</v>
      </c>
      <c r="JD59" t="s">
        <v>77</v>
      </c>
      <c r="JE59" t="s">
        <v>77</v>
      </c>
      <c r="JF59" t="s">
        <v>77</v>
      </c>
      <c r="JG59" t="s">
        <v>77</v>
      </c>
      <c r="JH59" t="s">
        <v>77</v>
      </c>
      <c r="JI59" t="s">
        <v>77</v>
      </c>
      <c r="JJ59" t="s">
        <v>77</v>
      </c>
      <c r="JK59" t="s">
        <v>77</v>
      </c>
      <c r="JL59" t="s">
        <v>77</v>
      </c>
      <c r="JM59" t="s">
        <v>77</v>
      </c>
      <c r="JN59" t="s">
        <v>77</v>
      </c>
      <c r="JO59" t="s">
        <v>77</v>
      </c>
      <c r="JP59" t="s">
        <v>77</v>
      </c>
      <c r="JQ59" t="s">
        <v>77</v>
      </c>
      <c r="JR59" t="s">
        <v>77</v>
      </c>
      <c r="JS59" t="s">
        <v>77</v>
      </c>
      <c r="JT59" t="s">
        <v>77</v>
      </c>
      <c r="JU59" t="s">
        <v>77</v>
      </c>
      <c r="JV59" t="s">
        <v>77</v>
      </c>
      <c r="JW59" t="s">
        <v>77</v>
      </c>
      <c r="JX59" t="s">
        <v>77</v>
      </c>
      <c r="JY59" t="s">
        <v>77</v>
      </c>
      <c r="JZ59" t="s">
        <v>77</v>
      </c>
      <c r="KA59" t="s">
        <v>77</v>
      </c>
      <c r="KB59" t="s">
        <v>77</v>
      </c>
      <c r="KC59" t="s">
        <v>77</v>
      </c>
      <c r="KD59" t="s">
        <v>77</v>
      </c>
      <c r="KE59" t="s">
        <v>77</v>
      </c>
      <c r="KF59" t="s">
        <v>77</v>
      </c>
      <c r="KG59" t="s">
        <v>77</v>
      </c>
      <c r="KH59" t="s">
        <v>77</v>
      </c>
      <c r="KI59" t="s">
        <v>77</v>
      </c>
      <c r="KJ59" t="s">
        <v>77</v>
      </c>
      <c r="KK59" t="s">
        <v>77</v>
      </c>
      <c r="KL59" t="s">
        <v>77</v>
      </c>
      <c r="KM59" t="s">
        <v>77</v>
      </c>
      <c r="KN59" t="s">
        <v>77</v>
      </c>
      <c r="KO59" t="s">
        <v>77</v>
      </c>
      <c r="KP59" t="s">
        <v>77</v>
      </c>
      <c r="KQ59" t="s">
        <v>77</v>
      </c>
      <c r="KR59" t="s">
        <v>77</v>
      </c>
      <c r="KS59" t="s">
        <v>77</v>
      </c>
      <c r="KT59" t="s">
        <v>77</v>
      </c>
      <c r="KU59" t="s">
        <v>77</v>
      </c>
      <c r="KV59" t="s">
        <v>77</v>
      </c>
      <c r="KW59" t="s">
        <v>77</v>
      </c>
      <c r="KX59" t="s">
        <v>77</v>
      </c>
      <c r="KY59" t="s">
        <v>77</v>
      </c>
      <c r="KZ59" t="s">
        <v>77</v>
      </c>
      <c r="LA59" t="s">
        <v>77</v>
      </c>
      <c r="LB59" t="s">
        <v>77</v>
      </c>
      <c r="LC59" t="s">
        <v>77</v>
      </c>
      <c r="LD59" t="s">
        <v>77</v>
      </c>
      <c r="LE59" t="s">
        <v>77</v>
      </c>
      <c r="LF59" t="s">
        <v>77</v>
      </c>
      <c r="LG59" t="s">
        <v>77</v>
      </c>
      <c r="LH59" t="s">
        <v>77</v>
      </c>
      <c r="LI59" t="s">
        <v>77</v>
      </c>
      <c r="LJ59" t="s">
        <v>77</v>
      </c>
      <c r="LK59" t="s">
        <v>77</v>
      </c>
      <c r="LL59" t="s">
        <v>77</v>
      </c>
      <c r="LM59" t="s">
        <v>77</v>
      </c>
      <c r="LN59" t="s">
        <v>77</v>
      </c>
      <c r="LO59" t="s">
        <v>77</v>
      </c>
      <c r="LP59" t="s">
        <v>77</v>
      </c>
      <c r="LQ59" t="s">
        <v>77</v>
      </c>
      <c r="LR59" t="s">
        <v>77</v>
      </c>
      <c r="LS59" t="s">
        <v>77</v>
      </c>
      <c r="LT59" t="s">
        <v>77</v>
      </c>
      <c r="LU59" t="s">
        <v>77</v>
      </c>
      <c r="LV59" t="s">
        <v>77</v>
      </c>
      <c r="LW59" t="s">
        <v>77</v>
      </c>
      <c r="LX59" t="s">
        <v>77</v>
      </c>
      <c r="LY59" t="s">
        <v>77</v>
      </c>
      <c r="LZ59" t="s">
        <v>77</v>
      </c>
      <c r="MA59" t="s">
        <v>77</v>
      </c>
      <c r="MB59" t="s">
        <v>77</v>
      </c>
      <c r="MC59" t="s">
        <v>77</v>
      </c>
      <c r="MD59" t="s">
        <v>77</v>
      </c>
      <c r="ME59" t="s">
        <v>77</v>
      </c>
      <c r="MF59" t="s">
        <v>77</v>
      </c>
      <c r="MG59" t="s">
        <v>77</v>
      </c>
      <c r="MH59" t="s">
        <v>77</v>
      </c>
      <c r="MI59" t="s">
        <v>77</v>
      </c>
      <c r="MJ59" t="s">
        <v>77</v>
      </c>
      <c r="MK59" t="s">
        <v>77</v>
      </c>
      <c r="ML59" t="s">
        <v>77</v>
      </c>
      <c r="MM59" t="s">
        <v>77</v>
      </c>
      <c r="MN59" t="s">
        <v>77</v>
      </c>
      <c r="MO59" t="s">
        <v>77</v>
      </c>
      <c r="MP59" t="s">
        <v>77</v>
      </c>
      <c r="MQ59" t="s">
        <v>77</v>
      </c>
      <c r="MR59" t="s">
        <v>77</v>
      </c>
      <c r="MS59" t="s">
        <v>77</v>
      </c>
      <c r="MT59" t="s">
        <v>77</v>
      </c>
      <c r="MU59" t="s">
        <v>77</v>
      </c>
      <c r="MV59" t="s">
        <v>77</v>
      </c>
      <c r="MW59" t="s">
        <v>77</v>
      </c>
      <c r="MX59" t="s">
        <v>77</v>
      </c>
      <c r="MY59" t="s">
        <v>77</v>
      </c>
      <c r="MZ59" t="s">
        <v>77</v>
      </c>
      <c r="NA59" t="s">
        <v>77</v>
      </c>
      <c r="NB59" t="s">
        <v>77</v>
      </c>
      <c r="NC59" t="s">
        <v>77</v>
      </c>
      <c r="ND59" t="s">
        <v>77</v>
      </c>
      <c r="NE59" t="s">
        <v>77</v>
      </c>
      <c r="NF59" t="s">
        <v>77</v>
      </c>
      <c r="NG59" t="s">
        <v>77</v>
      </c>
      <c r="NH59" t="s">
        <v>77</v>
      </c>
      <c r="NI59" t="s">
        <v>77</v>
      </c>
      <c r="NJ59" t="s">
        <v>77</v>
      </c>
      <c r="NK59" t="s">
        <v>77</v>
      </c>
      <c r="NL59" t="s">
        <v>77</v>
      </c>
      <c r="NM59" t="s">
        <v>77</v>
      </c>
      <c r="NN59" t="s">
        <v>77</v>
      </c>
      <c r="NO59" t="s">
        <v>77</v>
      </c>
      <c r="NP59" t="s">
        <v>77</v>
      </c>
      <c r="NQ59" t="s">
        <v>77</v>
      </c>
      <c r="NR59" t="s">
        <v>77</v>
      </c>
      <c r="NS59" t="s">
        <v>77</v>
      </c>
      <c r="NT59" t="s">
        <v>77</v>
      </c>
      <c r="NU59" t="s">
        <v>77</v>
      </c>
      <c r="NV59" t="s">
        <v>77</v>
      </c>
      <c r="NW59" t="s">
        <v>77</v>
      </c>
      <c r="NX59" t="s">
        <v>77</v>
      </c>
      <c r="NY59" t="s">
        <v>77</v>
      </c>
      <c r="NZ59" t="s">
        <v>77</v>
      </c>
      <c r="OA59" t="s">
        <v>77</v>
      </c>
      <c r="OB59" t="s">
        <v>77</v>
      </c>
      <c r="OC59" t="s">
        <v>77</v>
      </c>
      <c r="OD59" t="s">
        <v>77</v>
      </c>
      <c r="OE59" t="s">
        <v>77</v>
      </c>
      <c r="OF59" t="s">
        <v>77</v>
      </c>
      <c r="OG59" t="s">
        <v>77</v>
      </c>
      <c r="OH59" t="s">
        <v>77</v>
      </c>
      <c r="OI59" t="s">
        <v>77</v>
      </c>
      <c r="OJ59" t="s">
        <v>77</v>
      </c>
      <c r="OK59" t="s">
        <v>77</v>
      </c>
      <c r="OL59" t="s">
        <v>77</v>
      </c>
      <c r="OM59" t="s">
        <v>77</v>
      </c>
      <c r="ON59" t="s">
        <v>77</v>
      </c>
      <c r="OO59" t="s">
        <v>77</v>
      </c>
      <c r="OP59" t="s">
        <v>77</v>
      </c>
      <c r="OQ59" t="s">
        <v>77</v>
      </c>
      <c r="OR59" t="s">
        <v>77</v>
      </c>
      <c r="OS59" t="s">
        <v>77</v>
      </c>
      <c r="OT59" t="s">
        <v>77</v>
      </c>
      <c r="OU59" t="s">
        <v>77</v>
      </c>
      <c r="OV59" t="s">
        <v>77</v>
      </c>
      <c r="OW59" t="s">
        <v>77</v>
      </c>
      <c r="OX59" t="s">
        <v>77</v>
      </c>
      <c r="OY59" t="s">
        <v>77</v>
      </c>
      <c r="OZ59" t="s">
        <v>77</v>
      </c>
      <c r="PA59" t="s">
        <v>77</v>
      </c>
      <c r="PB59" t="s">
        <v>77</v>
      </c>
      <c r="PC59" t="s">
        <v>77</v>
      </c>
      <c r="PD59" t="s">
        <v>77</v>
      </c>
      <c r="PE59" t="s">
        <v>77</v>
      </c>
      <c r="PF59" t="s">
        <v>77</v>
      </c>
      <c r="PG59" t="s">
        <v>77</v>
      </c>
      <c r="PH59" t="s">
        <v>77</v>
      </c>
      <c r="PI59" t="s">
        <v>77</v>
      </c>
      <c r="PJ59" t="s">
        <v>77</v>
      </c>
      <c r="PK59" t="s">
        <v>77</v>
      </c>
      <c r="PL59" t="s">
        <v>77</v>
      </c>
      <c r="PM59" t="s">
        <v>77</v>
      </c>
      <c r="PN59" t="s">
        <v>77</v>
      </c>
      <c r="PO59" t="s">
        <v>77</v>
      </c>
      <c r="PP59" t="s">
        <v>77</v>
      </c>
      <c r="PQ59" t="s">
        <v>77</v>
      </c>
      <c r="PR59" t="s">
        <v>77</v>
      </c>
      <c r="PS59" t="s">
        <v>77</v>
      </c>
      <c r="PT59" t="s">
        <v>77</v>
      </c>
      <c r="PU59" t="s">
        <v>77</v>
      </c>
      <c r="PV59" t="s">
        <v>77</v>
      </c>
      <c r="PW59" t="s">
        <v>77</v>
      </c>
      <c r="PX59" t="s">
        <v>77</v>
      </c>
      <c r="PY59" t="s">
        <v>77</v>
      </c>
      <c r="PZ59" t="s">
        <v>77</v>
      </c>
      <c r="QA59" t="s">
        <v>77</v>
      </c>
      <c r="QB59" t="s">
        <v>77</v>
      </c>
      <c r="QC59" t="s">
        <v>77</v>
      </c>
      <c r="QD59" t="s">
        <v>77</v>
      </c>
      <c r="QE59" t="s">
        <v>77</v>
      </c>
      <c r="QF59" t="s">
        <v>77</v>
      </c>
      <c r="QG59" t="s">
        <v>77</v>
      </c>
      <c r="QH59">
        <v>0</v>
      </c>
      <c r="QI59">
        <v>0</v>
      </c>
      <c r="QJ59">
        <v>0</v>
      </c>
      <c r="QK59">
        <v>0</v>
      </c>
      <c r="QL59">
        <v>0</v>
      </c>
      <c r="QM59" t="s">
        <v>946</v>
      </c>
      <c r="QN59" t="s">
        <v>77</v>
      </c>
      <c r="QO59">
        <v>237501999</v>
      </c>
      <c r="QQ59">
        <v>44530.922442129631</v>
      </c>
      <c r="QR59" t="s">
        <v>77</v>
      </c>
      <c r="QS59" t="s">
        <v>77</v>
      </c>
      <c r="QT59" t="s">
        <v>101</v>
      </c>
      <c r="QU59" t="s">
        <v>102</v>
      </c>
      <c r="QV59" t="s">
        <v>77</v>
      </c>
      <c r="QW59">
        <v>61</v>
      </c>
      <c r="QX59" s="375" t="str">
        <f t="shared" si="8"/>
        <v/>
      </c>
      <c r="QY59" s="375" t="str">
        <f t="shared" si="1"/>
        <v/>
      </c>
      <c r="QZ59" s="375" t="str">
        <f t="shared" si="2"/>
        <v/>
      </c>
      <c r="RA59" s="375" t="str">
        <f t="shared" si="3"/>
        <v/>
      </c>
      <c r="RB59" s="375" t="str">
        <f t="shared" si="4"/>
        <v/>
      </c>
      <c r="RC59" s="375" t="str">
        <f t="shared" si="5"/>
        <v/>
      </c>
      <c r="RD59" s="375" t="str">
        <f t="shared" si="6"/>
        <v/>
      </c>
      <c r="RE59" s="313" t="str">
        <f t="shared" si="7"/>
        <v/>
      </c>
      <c r="RF59" t="s">
        <v>80</v>
      </c>
    </row>
    <row r="60" spans="1:474">
      <c r="A60" t="s">
        <v>947</v>
      </c>
      <c r="B60" s="272">
        <v>44530</v>
      </c>
      <c r="C60" t="s">
        <v>78</v>
      </c>
      <c r="D60" t="s">
        <v>564</v>
      </c>
      <c r="E60" t="s">
        <v>80</v>
      </c>
      <c r="F60" t="s">
        <v>81</v>
      </c>
      <c r="G60" t="s">
        <v>81</v>
      </c>
      <c r="H60" t="s">
        <v>82</v>
      </c>
      <c r="I60" t="s">
        <v>128</v>
      </c>
      <c r="J60" t="s">
        <v>83</v>
      </c>
      <c r="K60" t="s">
        <v>77</v>
      </c>
      <c r="L60" t="s">
        <v>84</v>
      </c>
      <c r="M60" t="s">
        <v>84</v>
      </c>
      <c r="N60" t="s">
        <v>84</v>
      </c>
      <c r="O60" t="s">
        <v>86</v>
      </c>
      <c r="P60" t="s">
        <v>120</v>
      </c>
      <c r="Q60" t="s">
        <v>89</v>
      </c>
      <c r="R60" t="s">
        <v>121</v>
      </c>
      <c r="S60" s="239" t="s">
        <v>77</v>
      </c>
      <c r="T60" s="239" t="s">
        <v>77</v>
      </c>
      <c r="U60" s="239" t="s">
        <v>77</v>
      </c>
      <c r="V60" s="239" t="s">
        <v>77</v>
      </c>
      <c r="W60" s="239" t="s">
        <v>77</v>
      </c>
      <c r="X60" s="239" t="s">
        <v>77</v>
      </c>
      <c r="Y60" t="s">
        <v>77</v>
      </c>
      <c r="Z60" t="s">
        <v>77</v>
      </c>
      <c r="AA60" t="s">
        <v>77</v>
      </c>
      <c r="AB60" t="s">
        <v>77</v>
      </c>
      <c r="AC60">
        <v>25</v>
      </c>
      <c r="AD60" t="s">
        <v>77</v>
      </c>
      <c r="AE60" t="s">
        <v>77</v>
      </c>
      <c r="AF60">
        <v>10</v>
      </c>
      <c r="AG60" t="s">
        <v>77</v>
      </c>
      <c r="AH60" t="s">
        <v>77</v>
      </c>
      <c r="AI60">
        <v>250</v>
      </c>
      <c r="AJ60">
        <v>25</v>
      </c>
      <c r="AK60" t="s">
        <v>123</v>
      </c>
      <c r="AL60">
        <v>1</v>
      </c>
      <c r="AM60">
        <v>0</v>
      </c>
      <c r="AN60">
        <v>0</v>
      </c>
      <c r="AO60">
        <v>0</v>
      </c>
      <c r="AP60">
        <v>0</v>
      </c>
      <c r="AQ60">
        <v>0</v>
      </c>
      <c r="AR60">
        <v>0</v>
      </c>
      <c r="AS60">
        <v>0</v>
      </c>
      <c r="AT60">
        <v>0</v>
      </c>
      <c r="AU60">
        <v>0</v>
      </c>
      <c r="AV60" t="s">
        <v>130</v>
      </c>
      <c r="AW60" t="s">
        <v>125</v>
      </c>
      <c r="AX60" t="s">
        <v>77</v>
      </c>
      <c r="AY60" t="s">
        <v>77</v>
      </c>
      <c r="AZ60" t="s">
        <v>77</v>
      </c>
      <c r="BA60" t="s">
        <v>77</v>
      </c>
      <c r="BB60" t="s">
        <v>77</v>
      </c>
      <c r="BC60" t="s">
        <v>77</v>
      </c>
      <c r="BD60" t="s">
        <v>77</v>
      </c>
      <c r="BE60" t="s">
        <v>77</v>
      </c>
      <c r="BF60" t="s">
        <v>77</v>
      </c>
      <c r="BG60" t="s">
        <v>77</v>
      </c>
      <c r="BH60" t="s">
        <v>77</v>
      </c>
      <c r="BI60" t="s">
        <v>88</v>
      </c>
      <c r="BJ60" t="s">
        <v>77</v>
      </c>
      <c r="BK60" t="s">
        <v>77</v>
      </c>
      <c r="BL60" t="s">
        <v>88</v>
      </c>
      <c r="BN60" t="s">
        <v>77</v>
      </c>
      <c r="BO60" t="s">
        <v>77</v>
      </c>
      <c r="BP60" t="s">
        <v>77</v>
      </c>
      <c r="BQ60" t="s">
        <v>77</v>
      </c>
      <c r="BR60" t="s">
        <v>77</v>
      </c>
      <c r="BS60" t="s">
        <v>77</v>
      </c>
      <c r="BT60" t="s">
        <v>77</v>
      </c>
      <c r="BU60" t="s">
        <v>77</v>
      </c>
      <c r="BV60" t="s">
        <v>77</v>
      </c>
      <c r="BW60" t="s">
        <v>77</v>
      </c>
      <c r="BX60" t="s">
        <v>77</v>
      </c>
      <c r="BY60" t="s">
        <v>77</v>
      </c>
      <c r="BZ60" t="s">
        <v>77</v>
      </c>
      <c r="CA60" t="s">
        <v>77</v>
      </c>
      <c r="CB60" t="s">
        <v>77</v>
      </c>
      <c r="CC60" t="s">
        <v>77</v>
      </c>
      <c r="CD60" t="s">
        <v>77</v>
      </c>
      <c r="CE60" t="s">
        <v>77</v>
      </c>
      <c r="CF60" t="s">
        <v>77</v>
      </c>
      <c r="CG60" t="s">
        <v>77</v>
      </c>
      <c r="CH60" t="s">
        <v>77</v>
      </c>
      <c r="CI60" t="s">
        <v>77</v>
      </c>
      <c r="CJ60" t="s">
        <v>77</v>
      </c>
      <c r="CK60" t="s">
        <v>77</v>
      </c>
      <c r="CL60" t="s">
        <v>77</v>
      </c>
      <c r="CM60" t="s">
        <v>77</v>
      </c>
      <c r="CN60" t="s">
        <v>77</v>
      </c>
      <c r="CO60" t="s">
        <v>77</v>
      </c>
      <c r="CP60" t="s">
        <v>77</v>
      </c>
      <c r="CQ60" t="s">
        <v>77</v>
      </c>
      <c r="CR60" t="s">
        <v>77</v>
      </c>
      <c r="CS60" t="s">
        <v>77</v>
      </c>
      <c r="CT60" t="s">
        <v>77</v>
      </c>
      <c r="CU60" t="s">
        <v>77</v>
      </c>
      <c r="CV60" t="s">
        <v>77</v>
      </c>
      <c r="CW60" t="s">
        <v>77</v>
      </c>
      <c r="CX60" t="s">
        <v>77</v>
      </c>
      <c r="CY60" t="s">
        <v>77</v>
      </c>
      <c r="CZ60" s="308" t="s">
        <v>80</v>
      </c>
      <c r="DA60" t="s">
        <v>86</v>
      </c>
      <c r="DB60" t="s">
        <v>77</v>
      </c>
      <c r="DC60" t="s">
        <v>77</v>
      </c>
      <c r="DD60" t="s">
        <v>77</v>
      </c>
      <c r="DE60" t="s">
        <v>77</v>
      </c>
      <c r="DF60" t="s">
        <v>77</v>
      </c>
      <c r="DG60" t="s">
        <v>77</v>
      </c>
      <c r="DH60" t="s">
        <v>77</v>
      </c>
      <c r="DK60" t="s">
        <v>88</v>
      </c>
      <c r="DL60" t="s">
        <v>236</v>
      </c>
      <c r="DM60">
        <v>0</v>
      </c>
      <c r="DN60">
        <v>0</v>
      </c>
      <c r="DO60">
        <v>0</v>
      </c>
      <c r="DP60">
        <v>1</v>
      </c>
      <c r="DQ60">
        <v>1</v>
      </c>
      <c r="DR60">
        <v>0</v>
      </c>
      <c r="DS60">
        <v>0</v>
      </c>
      <c r="DT60">
        <v>0</v>
      </c>
      <c r="DU60">
        <v>0</v>
      </c>
      <c r="DV60">
        <v>0</v>
      </c>
      <c r="DW60">
        <v>0</v>
      </c>
      <c r="DX60">
        <v>0</v>
      </c>
      <c r="DY60">
        <v>0</v>
      </c>
      <c r="DZ60" t="s">
        <v>77</v>
      </c>
      <c r="EA60" t="s">
        <v>1290</v>
      </c>
      <c r="EB60">
        <v>0</v>
      </c>
      <c r="EC60">
        <v>0</v>
      </c>
      <c r="ED60">
        <v>0</v>
      </c>
      <c r="EE60">
        <v>0</v>
      </c>
      <c r="EF60">
        <v>0</v>
      </c>
      <c r="EG60">
        <v>1</v>
      </c>
      <c r="EH60">
        <v>0</v>
      </c>
      <c r="EI60">
        <v>1</v>
      </c>
      <c r="EJ60">
        <v>1</v>
      </c>
      <c r="EK60">
        <v>0</v>
      </c>
      <c r="EL60">
        <v>0</v>
      </c>
      <c r="EM60" s="308" t="s">
        <v>80</v>
      </c>
      <c r="EN60" t="s">
        <v>86</v>
      </c>
      <c r="EO60" t="s">
        <v>88</v>
      </c>
      <c r="EP60" t="s">
        <v>88</v>
      </c>
      <c r="EQ60" t="s">
        <v>88</v>
      </c>
      <c r="ER60" t="s">
        <v>80</v>
      </c>
      <c r="ES60" t="s">
        <v>131</v>
      </c>
      <c r="ET60" t="s">
        <v>199</v>
      </c>
      <c r="EU60" t="s">
        <v>137</v>
      </c>
      <c r="EW60" t="s">
        <v>77</v>
      </c>
      <c r="EX60" s="308" t="s">
        <v>80</v>
      </c>
      <c r="EY60" t="s">
        <v>100</v>
      </c>
      <c r="EZ60" t="s">
        <v>77</v>
      </c>
      <c r="FA60" t="s">
        <v>77</v>
      </c>
      <c r="FB60" t="s">
        <v>77</v>
      </c>
      <c r="FC60" t="s">
        <v>77</v>
      </c>
      <c r="FD60" t="s">
        <v>77</v>
      </c>
      <c r="FE60" t="s">
        <v>77</v>
      </c>
      <c r="FF60" t="s">
        <v>77</v>
      </c>
      <c r="FG60" t="s">
        <v>77</v>
      </c>
      <c r="FH60" t="s">
        <v>172</v>
      </c>
      <c r="FI60">
        <v>0</v>
      </c>
      <c r="FJ60">
        <v>0</v>
      </c>
      <c r="FK60">
        <v>0</v>
      </c>
      <c r="FL60">
        <v>0</v>
      </c>
      <c r="FM60">
        <v>0</v>
      </c>
      <c r="FN60">
        <v>1</v>
      </c>
      <c r="FO60">
        <v>0</v>
      </c>
      <c r="FP60">
        <v>0</v>
      </c>
      <c r="FQ60" t="s">
        <v>77</v>
      </c>
      <c r="FR60" t="s">
        <v>100</v>
      </c>
      <c r="FS60" t="s">
        <v>77</v>
      </c>
      <c r="FT60" t="s">
        <v>77</v>
      </c>
      <c r="FU60" t="s">
        <v>77</v>
      </c>
      <c r="FV60" t="s">
        <v>77</v>
      </c>
      <c r="FW60" t="s">
        <v>77</v>
      </c>
      <c r="FX60" t="s">
        <v>77</v>
      </c>
      <c r="FY60" t="s">
        <v>77</v>
      </c>
      <c r="FZ60" t="s">
        <v>77</v>
      </c>
      <c r="GA60" t="s">
        <v>77</v>
      </c>
      <c r="GB60" t="s">
        <v>77</v>
      </c>
      <c r="GC60" t="s">
        <v>77</v>
      </c>
      <c r="GD60" t="s">
        <v>77</v>
      </c>
      <c r="GE60" t="s">
        <v>77</v>
      </c>
      <c r="GF60" t="s">
        <v>77</v>
      </c>
      <c r="GG60" t="s">
        <v>77</v>
      </c>
      <c r="GH60" t="s">
        <v>77</v>
      </c>
      <c r="GI60" t="s">
        <v>77</v>
      </c>
      <c r="GJ60" t="s">
        <v>77</v>
      </c>
      <c r="GK60" t="s">
        <v>77</v>
      </c>
      <c r="GL60" t="s">
        <v>77</v>
      </c>
      <c r="GM60" t="s">
        <v>77</v>
      </c>
      <c r="GN60" t="s">
        <v>77</v>
      </c>
      <c r="GO60" t="s">
        <v>77</v>
      </c>
      <c r="GP60" t="s">
        <v>77</v>
      </c>
      <c r="GQ60" t="s">
        <v>77</v>
      </c>
      <c r="GR60" t="s">
        <v>77</v>
      </c>
      <c r="GS60" t="s">
        <v>77</v>
      </c>
      <c r="GT60" t="s">
        <v>77</v>
      </c>
      <c r="GU60" t="s">
        <v>77</v>
      </c>
      <c r="GV60" t="s">
        <v>77</v>
      </c>
      <c r="GW60" t="s">
        <v>77</v>
      </c>
      <c r="GX60" t="s">
        <v>77</v>
      </c>
      <c r="GY60" t="s">
        <v>77</v>
      </c>
      <c r="GZ60" t="s">
        <v>77</v>
      </c>
      <c r="HA60" t="s">
        <v>77</v>
      </c>
      <c r="HB60" t="s">
        <v>77</v>
      </c>
      <c r="HC60" t="s">
        <v>77</v>
      </c>
      <c r="HD60" t="s">
        <v>77</v>
      </c>
      <c r="HE60" t="s">
        <v>77</v>
      </c>
      <c r="HF60" t="s">
        <v>77</v>
      </c>
      <c r="HG60" t="s">
        <v>77</v>
      </c>
      <c r="HH60" t="s">
        <v>77</v>
      </c>
      <c r="HI60" t="s">
        <v>77</v>
      </c>
      <c r="HJ60" t="s">
        <v>77</v>
      </c>
      <c r="HK60" t="s">
        <v>77</v>
      </c>
      <c r="HL60" t="s">
        <v>77</v>
      </c>
      <c r="HM60" t="s">
        <v>77</v>
      </c>
      <c r="HN60" t="s">
        <v>77</v>
      </c>
      <c r="HO60" t="s">
        <v>77</v>
      </c>
      <c r="HP60" t="s">
        <v>77</v>
      </c>
      <c r="HQ60" t="s">
        <v>77</v>
      </c>
      <c r="HR60" t="s">
        <v>77</v>
      </c>
      <c r="HS60" t="s">
        <v>77</v>
      </c>
      <c r="HT60" t="s">
        <v>77</v>
      </c>
      <c r="HU60" t="s">
        <v>77</v>
      </c>
      <c r="HV60" t="s">
        <v>77</v>
      </c>
      <c r="HW60" t="s">
        <v>77</v>
      </c>
      <c r="HX60" t="s">
        <v>77</v>
      </c>
      <c r="HZ60" t="s">
        <v>80</v>
      </c>
      <c r="IA60" s="376" t="s">
        <v>77</v>
      </c>
      <c r="IB60" t="s">
        <v>77</v>
      </c>
      <c r="IC60" t="s">
        <v>77</v>
      </c>
      <c r="ID60" t="s">
        <v>77</v>
      </c>
      <c r="IE60" t="s">
        <v>77</v>
      </c>
      <c r="IF60" t="s">
        <v>77</v>
      </c>
      <c r="IG60" t="s">
        <v>77</v>
      </c>
      <c r="IH60" t="s">
        <v>77</v>
      </c>
      <c r="II60" t="s">
        <v>77</v>
      </c>
      <c r="IJ60" t="s">
        <v>77</v>
      </c>
      <c r="IK60" t="s">
        <v>77</v>
      </c>
      <c r="IL60" t="s">
        <v>77</v>
      </c>
      <c r="IM60" t="s">
        <v>77</v>
      </c>
      <c r="IN60" t="s">
        <v>77</v>
      </c>
      <c r="IO60" t="s">
        <v>77</v>
      </c>
      <c r="IP60" t="s">
        <v>77</v>
      </c>
      <c r="IQ60" t="s">
        <v>77</v>
      </c>
      <c r="IR60" t="s">
        <v>77</v>
      </c>
      <c r="IS60" t="s">
        <v>77</v>
      </c>
      <c r="IT60" t="s">
        <v>77</v>
      </c>
      <c r="IU60" t="s">
        <v>77</v>
      </c>
      <c r="IV60" t="s">
        <v>77</v>
      </c>
      <c r="IW60" t="s">
        <v>77</v>
      </c>
      <c r="IX60" t="s">
        <v>77</v>
      </c>
      <c r="IY60" t="s">
        <v>77</v>
      </c>
      <c r="IZ60" t="s">
        <v>77</v>
      </c>
      <c r="JA60" t="s">
        <v>77</v>
      </c>
      <c r="JB60" t="s">
        <v>77</v>
      </c>
      <c r="JC60" t="s">
        <v>77</v>
      </c>
      <c r="JD60" t="s">
        <v>77</v>
      </c>
      <c r="JE60" t="s">
        <v>77</v>
      </c>
      <c r="JF60" t="s">
        <v>77</v>
      </c>
      <c r="JG60" t="s">
        <v>77</v>
      </c>
      <c r="JH60" t="s">
        <v>77</v>
      </c>
      <c r="JI60" t="s">
        <v>77</v>
      </c>
      <c r="JJ60" t="s">
        <v>77</v>
      </c>
      <c r="JK60" t="s">
        <v>77</v>
      </c>
      <c r="JL60" t="s">
        <v>77</v>
      </c>
      <c r="JM60" t="s">
        <v>77</v>
      </c>
      <c r="JN60" t="s">
        <v>77</v>
      </c>
      <c r="JO60" t="s">
        <v>77</v>
      </c>
      <c r="JP60" t="s">
        <v>77</v>
      </c>
      <c r="JQ60" t="s">
        <v>77</v>
      </c>
      <c r="JR60" t="s">
        <v>77</v>
      </c>
      <c r="JS60" t="s">
        <v>77</v>
      </c>
      <c r="JT60" t="s">
        <v>77</v>
      </c>
      <c r="JU60" t="s">
        <v>77</v>
      </c>
      <c r="JV60" t="s">
        <v>77</v>
      </c>
      <c r="JW60" t="s">
        <v>77</v>
      </c>
      <c r="JX60" t="s">
        <v>77</v>
      </c>
      <c r="JY60" t="s">
        <v>77</v>
      </c>
      <c r="JZ60" t="s">
        <v>77</v>
      </c>
      <c r="KA60" t="s">
        <v>77</v>
      </c>
      <c r="KB60" t="s">
        <v>77</v>
      </c>
      <c r="KC60" t="s">
        <v>77</v>
      </c>
      <c r="KD60" t="s">
        <v>77</v>
      </c>
      <c r="KE60" t="s">
        <v>77</v>
      </c>
      <c r="KF60" t="s">
        <v>77</v>
      </c>
      <c r="KG60" t="s">
        <v>77</v>
      </c>
      <c r="KH60" t="s">
        <v>77</v>
      </c>
      <c r="KI60" t="s">
        <v>77</v>
      </c>
      <c r="KJ60" t="s">
        <v>77</v>
      </c>
      <c r="KK60" t="s">
        <v>77</v>
      </c>
      <c r="KL60" t="s">
        <v>77</v>
      </c>
      <c r="KM60" t="s">
        <v>77</v>
      </c>
      <c r="KN60" t="s">
        <v>77</v>
      </c>
      <c r="KO60" t="s">
        <v>77</v>
      </c>
      <c r="KP60" t="s">
        <v>77</v>
      </c>
      <c r="KQ60" t="s">
        <v>77</v>
      </c>
      <c r="KR60" t="s">
        <v>77</v>
      </c>
      <c r="KS60" t="s">
        <v>77</v>
      </c>
      <c r="KT60" t="s">
        <v>77</v>
      </c>
      <c r="KU60" t="s">
        <v>77</v>
      </c>
      <c r="KV60" t="s">
        <v>77</v>
      </c>
      <c r="KW60" t="s">
        <v>77</v>
      </c>
      <c r="KX60" t="s">
        <v>77</v>
      </c>
      <c r="KY60" t="s">
        <v>77</v>
      </c>
      <c r="KZ60" t="s">
        <v>77</v>
      </c>
      <c r="LA60" t="s">
        <v>77</v>
      </c>
      <c r="LB60" t="s">
        <v>77</v>
      </c>
      <c r="LC60" t="s">
        <v>77</v>
      </c>
      <c r="LD60" t="s">
        <v>77</v>
      </c>
      <c r="LE60" t="s">
        <v>77</v>
      </c>
      <c r="LF60" t="s">
        <v>77</v>
      </c>
      <c r="LG60" t="s">
        <v>77</v>
      </c>
      <c r="LH60" t="s">
        <v>77</v>
      </c>
      <c r="LI60" t="s">
        <v>77</v>
      </c>
      <c r="LJ60" t="s">
        <v>77</v>
      </c>
      <c r="LK60" t="s">
        <v>77</v>
      </c>
      <c r="LL60" t="s">
        <v>77</v>
      </c>
      <c r="LM60" t="s">
        <v>77</v>
      </c>
      <c r="LN60" t="s">
        <v>77</v>
      </c>
      <c r="LO60" t="s">
        <v>77</v>
      </c>
      <c r="LP60" t="s">
        <v>77</v>
      </c>
      <c r="LQ60" t="s">
        <v>77</v>
      </c>
      <c r="LR60" t="s">
        <v>77</v>
      </c>
      <c r="LS60" t="s">
        <v>77</v>
      </c>
      <c r="LT60" t="s">
        <v>77</v>
      </c>
      <c r="LU60" t="s">
        <v>77</v>
      </c>
      <c r="LV60" t="s">
        <v>77</v>
      </c>
      <c r="LW60" t="s">
        <v>77</v>
      </c>
      <c r="LX60" t="s">
        <v>77</v>
      </c>
      <c r="LY60" t="s">
        <v>77</v>
      </c>
      <c r="LZ60" t="s">
        <v>77</v>
      </c>
      <c r="MA60" t="s">
        <v>77</v>
      </c>
      <c r="MB60" t="s">
        <v>77</v>
      </c>
      <c r="MC60" t="s">
        <v>77</v>
      </c>
      <c r="MD60" t="s">
        <v>77</v>
      </c>
      <c r="ME60" t="s">
        <v>77</v>
      </c>
      <c r="MF60" t="s">
        <v>77</v>
      </c>
      <c r="MG60" t="s">
        <v>77</v>
      </c>
      <c r="MH60" t="s">
        <v>77</v>
      </c>
      <c r="MI60" t="s">
        <v>77</v>
      </c>
      <c r="MJ60" t="s">
        <v>77</v>
      </c>
      <c r="MK60" t="s">
        <v>77</v>
      </c>
      <c r="ML60" t="s">
        <v>77</v>
      </c>
      <c r="MM60" t="s">
        <v>77</v>
      </c>
      <c r="MN60" t="s">
        <v>77</v>
      </c>
      <c r="MO60" t="s">
        <v>77</v>
      </c>
      <c r="MP60" t="s">
        <v>77</v>
      </c>
      <c r="MQ60" t="s">
        <v>77</v>
      </c>
      <c r="MR60" t="s">
        <v>77</v>
      </c>
      <c r="MS60" t="s">
        <v>77</v>
      </c>
      <c r="MT60" t="s">
        <v>77</v>
      </c>
      <c r="MU60" t="s">
        <v>77</v>
      </c>
      <c r="MV60" t="s">
        <v>77</v>
      </c>
      <c r="MW60" t="s">
        <v>77</v>
      </c>
      <c r="MX60" t="s">
        <v>77</v>
      </c>
      <c r="MY60" t="s">
        <v>77</v>
      </c>
      <c r="MZ60" t="s">
        <v>77</v>
      </c>
      <c r="NA60" t="s">
        <v>77</v>
      </c>
      <c r="NB60" t="s">
        <v>77</v>
      </c>
      <c r="NC60" t="s">
        <v>77</v>
      </c>
      <c r="ND60" t="s">
        <v>77</v>
      </c>
      <c r="NE60" t="s">
        <v>77</v>
      </c>
      <c r="NF60" t="s">
        <v>77</v>
      </c>
      <c r="NG60" t="s">
        <v>77</v>
      </c>
      <c r="NH60" t="s">
        <v>77</v>
      </c>
      <c r="NI60" t="s">
        <v>77</v>
      </c>
      <c r="NJ60" t="s">
        <v>77</v>
      </c>
      <c r="NK60" t="s">
        <v>77</v>
      </c>
      <c r="NL60" t="s">
        <v>77</v>
      </c>
      <c r="NM60" t="s">
        <v>77</v>
      </c>
      <c r="NN60" t="s">
        <v>77</v>
      </c>
      <c r="NO60" t="s">
        <v>77</v>
      </c>
      <c r="NP60" t="s">
        <v>77</v>
      </c>
      <c r="NQ60" t="s">
        <v>77</v>
      </c>
      <c r="NR60" t="s">
        <v>77</v>
      </c>
      <c r="NS60" t="s">
        <v>77</v>
      </c>
      <c r="NT60" t="s">
        <v>77</v>
      </c>
      <c r="NU60" t="s">
        <v>77</v>
      </c>
      <c r="NV60" t="s">
        <v>77</v>
      </c>
      <c r="NW60" t="s">
        <v>77</v>
      </c>
      <c r="NX60" t="s">
        <v>77</v>
      </c>
      <c r="NY60" t="s">
        <v>77</v>
      </c>
      <c r="NZ60" t="s">
        <v>77</v>
      </c>
      <c r="OA60" t="s">
        <v>77</v>
      </c>
      <c r="OB60" t="s">
        <v>77</v>
      </c>
      <c r="OC60" t="s">
        <v>77</v>
      </c>
      <c r="OD60" t="s">
        <v>77</v>
      </c>
      <c r="OE60" t="s">
        <v>77</v>
      </c>
      <c r="OF60" t="s">
        <v>77</v>
      </c>
      <c r="OG60" t="s">
        <v>77</v>
      </c>
      <c r="OH60" t="s">
        <v>77</v>
      </c>
      <c r="OI60" t="s">
        <v>77</v>
      </c>
      <c r="OJ60" t="s">
        <v>77</v>
      </c>
      <c r="OK60" t="s">
        <v>77</v>
      </c>
      <c r="OL60" t="s">
        <v>77</v>
      </c>
      <c r="OM60" t="s">
        <v>77</v>
      </c>
      <c r="ON60" t="s">
        <v>77</v>
      </c>
      <c r="OO60" t="s">
        <v>77</v>
      </c>
      <c r="OP60" t="s">
        <v>77</v>
      </c>
      <c r="OQ60" t="s">
        <v>77</v>
      </c>
      <c r="OR60" t="s">
        <v>77</v>
      </c>
      <c r="OS60" t="s">
        <v>77</v>
      </c>
      <c r="OT60" t="s">
        <v>77</v>
      </c>
      <c r="OU60" t="s">
        <v>77</v>
      </c>
      <c r="OV60" t="s">
        <v>77</v>
      </c>
      <c r="OW60" t="s">
        <v>77</v>
      </c>
      <c r="OX60" t="s">
        <v>77</v>
      </c>
      <c r="OY60" t="s">
        <v>77</v>
      </c>
      <c r="OZ60" t="s">
        <v>77</v>
      </c>
      <c r="PA60" t="s">
        <v>77</v>
      </c>
      <c r="PB60" t="s">
        <v>77</v>
      </c>
      <c r="PC60" t="s">
        <v>77</v>
      </c>
      <c r="PD60" t="s">
        <v>77</v>
      </c>
      <c r="PE60" t="s">
        <v>77</v>
      </c>
      <c r="PF60" t="s">
        <v>77</v>
      </c>
      <c r="PG60" t="s">
        <v>77</v>
      </c>
      <c r="PH60" t="s">
        <v>77</v>
      </c>
      <c r="PI60" t="s">
        <v>77</v>
      </c>
      <c r="PJ60" t="s">
        <v>77</v>
      </c>
      <c r="PK60" t="s">
        <v>77</v>
      </c>
      <c r="PL60" t="s">
        <v>77</v>
      </c>
      <c r="PM60" t="s">
        <v>77</v>
      </c>
      <c r="PN60" t="s">
        <v>77</v>
      </c>
      <c r="PO60" t="s">
        <v>77</v>
      </c>
      <c r="PP60" t="s">
        <v>77</v>
      </c>
      <c r="PQ60" t="s">
        <v>77</v>
      </c>
      <c r="PR60" t="s">
        <v>77</v>
      </c>
      <c r="PS60" t="s">
        <v>77</v>
      </c>
      <c r="PT60" t="s">
        <v>77</v>
      </c>
      <c r="PU60" t="s">
        <v>77</v>
      </c>
      <c r="PV60" t="s">
        <v>77</v>
      </c>
      <c r="PW60" t="s">
        <v>77</v>
      </c>
      <c r="PX60" t="s">
        <v>77</v>
      </c>
      <c r="PY60" t="s">
        <v>77</v>
      </c>
      <c r="PZ60" t="s">
        <v>77</v>
      </c>
      <c r="QA60" t="s">
        <v>77</v>
      </c>
      <c r="QB60" t="s">
        <v>77</v>
      </c>
      <c r="QC60" t="s">
        <v>77</v>
      </c>
      <c r="QD60" t="s">
        <v>77</v>
      </c>
      <c r="QE60" t="s">
        <v>77</v>
      </c>
      <c r="QF60" t="s">
        <v>77</v>
      </c>
      <c r="QG60" t="s">
        <v>77</v>
      </c>
      <c r="QH60">
        <v>0</v>
      </c>
      <c r="QI60">
        <v>0</v>
      </c>
      <c r="QJ60">
        <v>0</v>
      </c>
      <c r="QK60">
        <v>0</v>
      </c>
      <c r="QL60">
        <v>0</v>
      </c>
      <c r="QM60" t="s">
        <v>948</v>
      </c>
      <c r="QN60" t="s">
        <v>77</v>
      </c>
      <c r="QO60">
        <v>237502018</v>
      </c>
      <c r="QQ60">
        <v>44530.922523148147</v>
      </c>
      <c r="QR60" t="s">
        <v>77</v>
      </c>
      <c r="QS60" t="s">
        <v>77</v>
      </c>
      <c r="QT60" t="s">
        <v>101</v>
      </c>
      <c r="QU60" t="s">
        <v>102</v>
      </c>
      <c r="QV60" t="s">
        <v>77</v>
      </c>
      <c r="QW60">
        <v>62</v>
      </c>
      <c r="QX60" s="375" t="str">
        <f t="shared" si="8"/>
        <v/>
      </c>
      <c r="QY60" s="375" t="str">
        <f t="shared" si="1"/>
        <v/>
      </c>
      <c r="QZ60" s="375" t="str">
        <f t="shared" si="2"/>
        <v/>
      </c>
      <c r="RA60" s="375" t="str">
        <f t="shared" si="3"/>
        <v/>
      </c>
      <c r="RB60" s="375" t="str">
        <f t="shared" si="4"/>
        <v/>
      </c>
      <c r="RC60" s="375" t="str">
        <f t="shared" si="5"/>
        <v/>
      </c>
      <c r="RD60" s="375" t="str">
        <f t="shared" si="6"/>
        <v/>
      </c>
      <c r="RE60" s="313" t="str">
        <f t="shared" si="7"/>
        <v/>
      </c>
      <c r="RF60" t="s">
        <v>80</v>
      </c>
    </row>
    <row r="61" spans="1:474">
      <c r="A61" t="s">
        <v>949</v>
      </c>
      <c r="B61" s="272">
        <v>44530</v>
      </c>
      <c r="C61" t="s">
        <v>78</v>
      </c>
      <c r="D61" t="s">
        <v>564</v>
      </c>
      <c r="E61" t="s">
        <v>80</v>
      </c>
      <c r="F61" t="s">
        <v>81</v>
      </c>
      <c r="G61" t="s">
        <v>81</v>
      </c>
      <c r="H61" t="s">
        <v>82</v>
      </c>
      <c r="I61" t="s">
        <v>128</v>
      </c>
      <c r="J61" t="s">
        <v>83</v>
      </c>
      <c r="K61" t="s">
        <v>77</v>
      </c>
      <c r="L61" t="s">
        <v>84</v>
      </c>
      <c r="M61" t="s">
        <v>84</v>
      </c>
      <c r="N61" t="s">
        <v>84</v>
      </c>
      <c r="O61" t="s">
        <v>86</v>
      </c>
      <c r="P61" t="s">
        <v>120</v>
      </c>
      <c r="Q61" t="s">
        <v>110</v>
      </c>
      <c r="R61" t="s">
        <v>121</v>
      </c>
      <c r="S61" s="239" t="s">
        <v>77</v>
      </c>
      <c r="T61" s="239" t="s">
        <v>77</v>
      </c>
      <c r="U61" s="239" t="s">
        <v>77</v>
      </c>
      <c r="V61" s="239" t="s">
        <v>77</v>
      </c>
      <c r="W61" s="239" t="s">
        <v>77</v>
      </c>
      <c r="X61" s="239" t="s">
        <v>77</v>
      </c>
      <c r="Y61" t="s">
        <v>77</v>
      </c>
      <c r="Z61" t="s">
        <v>77</v>
      </c>
      <c r="AA61" t="s">
        <v>77</v>
      </c>
      <c r="AB61" t="s">
        <v>77</v>
      </c>
      <c r="AC61">
        <v>25</v>
      </c>
      <c r="AD61" t="s">
        <v>77</v>
      </c>
      <c r="AE61" t="s">
        <v>77</v>
      </c>
      <c r="AF61">
        <v>10</v>
      </c>
      <c r="AG61" t="s">
        <v>77</v>
      </c>
      <c r="AH61" t="s">
        <v>77</v>
      </c>
      <c r="AI61">
        <v>250</v>
      </c>
      <c r="AJ61">
        <v>50</v>
      </c>
      <c r="AK61" t="s">
        <v>123</v>
      </c>
      <c r="AL61">
        <v>1</v>
      </c>
      <c r="AM61">
        <v>0</v>
      </c>
      <c r="AN61">
        <v>0</v>
      </c>
      <c r="AO61">
        <v>0</v>
      </c>
      <c r="AP61">
        <v>0</v>
      </c>
      <c r="AQ61">
        <v>0</v>
      </c>
      <c r="AR61">
        <v>0</v>
      </c>
      <c r="AS61">
        <v>0</v>
      </c>
      <c r="AT61">
        <v>0</v>
      </c>
      <c r="AU61">
        <v>0</v>
      </c>
      <c r="AV61" t="s">
        <v>130</v>
      </c>
      <c r="AW61" t="s">
        <v>125</v>
      </c>
      <c r="AX61" t="s">
        <v>77</v>
      </c>
      <c r="AY61" t="s">
        <v>77</v>
      </c>
      <c r="AZ61" t="s">
        <v>77</v>
      </c>
      <c r="BA61" t="s">
        <v>77</v>
      </c>
      <c r="BB61" t="s">
        <v>77</v>
      </c>
      <c r="BC61" t="s">
        <v>77</v>
      </c>
      <c r="BD61" t="s">
        <v>77</v>
      </c>
      <c r="BE61" t="s">
        <v>77</v>
      </c>
      <c r="BF61" t="s">
        <v>77</v>
      </c>
      <c r="BG61" t="s">
        <v>77</v>
      </c>
      <c r="BH61" t="s">
        <v>77</v>
      </c>
      <c r="BI61" t="s">
        <v>88</v>
      </c>
      <c r="BJ61" t="s">
        <v>77</v>
      </c>
      <c r="BK61" t="s">
        <v>77</v>
      </c>
      <c r="BL61" t="s">
        <v>88</v>
      </c>
      <c r="BN61" t="s">
        <v>77</v>
      </c>
      <c r="BO61" t="s">
        <v>77</v>
      </c>
      <c r="BP61" t="s">
        <v>77</v>
      </c>
      <c r="BQ61" t="s">
        <v>77</v>
      </c>
      <c r="BR61" t="s">
        <v>77</v>
      </c>
      <c r="BS61" t="s">
        <v>77</v>
      </c>
      <c r="BT61" t="s">
        <v>77</v>
      </c>
      <c r="BU61" t="s">
        <v>77</v>
      </c>
      <c r="BV61" t="s">
        <v>77</v>
      </c>
      <c r="BW61" t="s">
        <v>77</v>
      </c>
      <c r="BX61" t="s">
        <v>77</v>
      </c>
      <c r="BY61" t="s">
        <v>77</v>
      </c>
      <c r="BZ61" t="s">
        <v>77</v>
      </c>
      <c r="CA61" t="s">
        <v>77</v>
      </c>
      <c r="CB61" t="s">
        <v>77</v>
      </c>
      <c r="CC61" t="s">
        <v>77</v>
      </c>
      <c r="CD61" t="s">
        <v>77</v>
      </c>
      <c r="CE61" t="s">
        <v>77</v>
      </c>
      <c r="CF61" t="s">
        <v>77</v>
      </c>
      <c r="CG61" t="s">
        <v>77</v>
      </c>
      <c r="CH61" t="s">
        <v>77</v>
      </c>
      <c r="CI61" t="s">
        <v>77</v>
      </c>
      <c r="CJ61" t="s">
        <v>77</v>
      </c>
      <c r="CK61" t="s">
        <v>77</v>
      </c>
      <c r="CL61" t="s">
        <v>77</v>
      </c>
      <c r="CM61" t="s">
        <v>77</v>
      </c>
      <c r="CN61" t="s">
        <v>77</v>
      </c>
      <c r="CO61" t="s">
        <v>77</v>
      </c>
      <c r="CP61" t="s">
        <v>77</v>
      </c>
      <c r="CQ61" t="s">
        <v>77</v>
      </c>
      <c r="CR61" t="s">
        <v>77</v>
      </c>
      <c r="CS61" t="s">
        <v>77</v>
      </c>
      <c r="CT61" t="s">
        <v>77</v>
      </c>
      <c r="CU61" t="s">
        <v>77</v>
      </c>
      <c r="CV61" t="s">
        <v>77</v>
      </c>
      <c r="CW61" t="s">
        <v>77</v>
      </c>
      <c r="CX61" t="s">
        <v>77</v>
      </c>
      <c r="CY61" t="s">
        <v>77</v>
      </c>
      <c r="CZ61" s="308" t="s">
        <v>80</v>
      </c>
      <c r="DA61" t="s">
        <v>86</v>
      </c>
      <c r="DB61" t="s">
        <v>77</v>
      </c>
      <c r="DC61" t="s">
        <v>77</v>
      </c>
      <c r="DD61" t="s">
        <v>77</v>
      </c>
      <c r="DE61" t="s">
        <v>77</v>
      </c>
      <c r="DF61" t="s">
        <v>77</v>
      </c>
      <c r="DG61" t="s">
        <v>77</v>
      </c>
      <c r="DH61" t="s">
        <v>77</v>
      </c>
      <c r="DK61" t="s">
        <v>100</v>
      </c>
      <c r="DL61" t="s">
        <v>77</v>
      </c>
      <c r="DM61" t="s">
        <v>77</v>
      </c>
      <c r="DN61" t="s">
        <v>77</v>
      </c>
      <c r="DO61" t="s">
        <v>77</v>
      </c>
      <c r="DP61" t="s">
        <v>77</v>
      </c>
      <c r="DQ61" t="s">
        <v>77</v>
      </c>
      <c r="DR61" t="s">
        <v>77</v>
      </c>
      <c r="DS61" t="s">
        <v>77</v>
      </c>
      <c r="DT61" t="s">
        <v>77</v>
      </c>
      <c r="DU61" t="s">
        <v>77</v>
      </c>
      <c r="DV61" t="s">
        <v>77</v>
      </c>
      <c r="DW61" t="s">
        <v>77</v>
      </c>
      <c r="DX61" t="s">
        <v>77</v>
      </c>
      <c r="DY61" t="s">
        <v>77</v>
      </c>
      <c r="DZ61" t="s">
        <v>77</v>
      </c>
      <c r="EA61" t="s">
        <v>77</v>
      </c>
      <c r="EB61" t="s">
        <v>77</v>
      </c>
      <c r="EC61" t="s">
        <v>77</v>
      </c>
      <c r="ED61" t="s">
        <v>77</v>
      </c>
      <c r="EE61" t="s">
        <v>77</v>
      </c>
      <c r="EF61" t="s">
        <v>77</v>
      </c>
      <c r="EG61" t="s">
        <v>77</v>
      </c>
      <c r="EH61" t="s">
        <v>77</v>
      </c>
      <c r="EI61" t="s">
        <v>77</v>
      </c>
      <c r="EJ61" t="s">
        <v>77</v>
      </c>
      <c r="EK61" t="s">
        <v>77</v>
      </c>
      <c r="EL61" t="s">
        <v>77</v>
      </c>
      <c r="EM61" s="308" t="s">
        <v>80</v>
      </c>
      <c r="EN61" t="s">
        <v>86</v>
      </c>
      <c r="EO61" t="s">
        <v>88</v>
      </c>
      <c r="EP61" t="s">
        <v>88</v>
      </c>
      <c r="EQ61" t="s">
        <v>88</v>
      </c>
      <c r="ER61" t="s">
        <v>80</v>
      </c>
      <c r="ES61" t="s">
        <v>131</v>
      </c>
      <c r="ET61" t="s">
        <v>199</v>
      </c>
      <c r="EU61" t="s">
        <v>137</v>
      </c>
      <c r="EW61" t="s">
        <v>77</v>
      </c>
      <c r="EX61" s="308" t="s">
        <v>80</v>
      </c>
      <c r="EY61" t="s">
        <v>100</v>
      </c>
      <c r="EZ61" t="s">
        <v>77</v>
      </c>
      <c r="FA61" t="s">
        <v>77</v>
      </c>
      <c r="FB61" t="s">
        <v>77</v>
      </c>
      <c r="FC61" t="s">
        <v>77</v>
      </c>
      <c r="FD61" t="s">
        <v>77</v>
      </c>
      <c r="FE61" t="s">
        <v>77</v>
      </c>
      <c r="FF61" t="s">
        <v>77</v>
      </c>
      <c r="FG61" t="s">
        <v>77</v>
      </c>
      <c r="FH61" t="s">
        <v>214</v>
      </c>
      <c r="FI61">
        <v>1</v>
      </c>
      <c r="FJ61">
        <v>0</v>
      </c>
      <c r="FK61">
        <v>1</v>
      </c>
      <c r="FL61">
        <v>0</v>
      </c>
      <c r="FM61">
        <v>0</v>
      </c>
      <c r="FN61">
        <v>0</v>
      </c>
      <c r="FO61">
        <v>0</v>
      </c>
      <c r="FP61">
        <v>0</v>
      </c>
      <c r="FQ61" t="s">
        <v>77</v>
      </c>
      <c r="FR61" t="s">
        <v>88</v>
      </c>
      <c r="FS61" t="s">
        <v>77</v>
      </c>
      <c r="FT61" t="s">
        <v>129</v>
      </c>
      <c r="FU61">
        <v>0</v>
      </c>
      <c r="FV61">
        <v>1</v>
      </c>
      <c r="FW61">
        <v>0</v>
      </c>
      <c r="FX61">
        <v>0</v>
      </c>
      <c r="FY61" t="s">
        <v>77</v>
      </c>
      <c r="FZ61" t="s">
        <v>77</v>
      </c>
      <c r="GA61" t="s">
        <v>77</v>
      </c>
      <c r="GB61" t="s">
        <v>77</v>
      </c>
      <c r="GC61" t="s">
        <v>77</v>
      </c>
      <c r="GD61" t="s">
        <v>77</v>
      </c>
      <c r="GE61" t="s">
        <v>77</v>
      </c>
      <c r="GF61" t="s">
        <v>77</v>
      </c>
      <c r="GG61" t="s">
        <v>77</v>
      </c>
      <c r="GH61" t="s">
        <v>77</v>
      </c>
      <c r="GI61" t="s">
        <v>77</v>
      </c>
      <c r="GJ61" t="s">
        <v>77</v>
      </c>
      <c r="GK61" t="s">
        <v>77</v>
      </c>
      <c r="GL61" t="s">
        <v>77</v>
      </c>
      <c r="GM61" t="s">
        <v>77</v>
      </c>
      <c r="GN61" t="s">
        <v>77</v>
      </c>
      <c r="GO61" t="s">
        <v>77</v>
      </c>
      <c r="GP61" t="s">
        <v>77</v>
      </c>
      <c r="GQ61" t="s">
        <v>77</v>
      </c>
      <c r="GR61" t="s">
        <v>77</v>
      </c>
      <c r="GS61" t="s">
        <v>77</v>
      </c>
      <c r="GT61" t="s">
        <v>77</v>
      </c>
      <c r="GU61" t="s">
        <v>77</v>
      </c>
      <c r="GV61" t="s">
        <v>77</v>
      </c>
      <c r="GW61" t="s">
        <v>77</v>
      </c>
      <c r="GX61" t="s">
        <v>77</v>
      </c>
      <c r="GY61" t="s">
        <v>77</v>
      </c>
      <c r="GZ61" t="s">
        <v>77</v>
      </c>
      <c r="HA61" t="s">
        <v>77</v>
      </c>
      <c r="HB61" t="s">
        <v>77</v>
      </c>
      <c r="HC61" t="s">
        <v>77</v>
      </c>
      <c r="HD61" t="s">
        <v>77</v>
      </c>
      <c r="HE61" t="s">
        <v>77</v>
      </c>
      <c r="HF61" t="s">
        <v>77</v>
      </c>
      <c r="HG61" t="s">
        <v>77</v>
      </c>
      <c r="HH61" t="s">
        <v>77</v>
      </c>
      <c r="HI61" t="s">
        <v>77</v>
      </c>
      <c r="HJ61" t="s">
        <v>77</v>
      </c>
      <c r="HK61" t="s">
        <v>77</v>
      </c>
      <c r="HL61" t="s">
        <v>77</v>
      </c>
      <c r="HM61" t="s">
        <v>77</v>
      </c>
      <c r="HN61" t="s">
        <v>77</v>
      </c>
      <c r="HO61" t="s">
        <v>77</v>
      </c>
      <c r="HP61" t="s">
        <v>77</v>
      </c>
      <c r="HQ61" t="s">
        <v>77</v>
      </c>
      <c r="HR61" t="s">
        <v>77</v>
      </c>
      <c r="HS61" t="s">
        <v>77</v>
      </c>
      <c r="HT61" t="s">
        <v>77</v>
      </c>
      <c r="HU61" t="s">
        <v>77</v>
      </c>
      <c r="HV61" t="s">
        <v>77</v>
      </c>
      <c r="HW61" t="s">
        <v>77</v>
      </c>
      <c r="HX61" t="s">
        <v>77</v>
      </c>
      <c r="HZ61" t="s">
        <v>80</v>
      </c>
      <c r="IA61" s="376" t="s">
        <v>77</v>
      </c>
      <c r="IB61" t="s">
        <v>77</v>
      </c>
      <c r="IC61" t="s">
        <v>77</v>
      </c>
      <c r="ID61" t="s">
        <v>77</v>
      </c>
      <c r="IE61" t="s">
        <v>77</v>
      </c>
      <c r="IF61" t="s">
        <v>77</v>
      </c>
      <c r="IG61" t="s">
        <v>77</v>
      </c>
      <c r="IH61" t="s">
        <v>77</v>
      </c>
      <c r="II61" t="s">
        <v>77</v>
      </c>
      <c r="IJ61" t="s">
        <v>77</v>
      </c>
      <c r="IK61" t="s">
        <v>77</v>
      </c>
      <c r="IL61" t="s">
        <v>77</v>
      </c>
      <c r="IM61" t="s">
        <v>77</v>
      </c>
      <c r="IN61" t="s">
        <v>77</v>
      </c>
      <c r="IO61" t="s">
        <v>77</v>
      </c>
      <c r="IP61" t="s">
        <v>77</v>
      </c>
      <c r="IQ61" t="s">
        <v>77</v>
      </c>
      <c r="IR61" t="s">
        <v>77</v>
      </c>
      <c r="IS61" t="s">
        <v>77</v>
      </c>
      <c r="IT61" t="s">
        <v>77</v>
      </c>
      <c r="IU61" t="s">
        <v>77</v>
      </c>
      <c r="IV61" t="s">
        <v>77</v>
      </c>
      <c r="IW61" t="s">
        <v>77</v>
      </c>
      <c r="IX61" t="s">
        <v>77</v>
      </c>
      <c r="IY61" t="s">
        <v>77</v>
      </c>
      <c r="IZ61" t="s">
        <v>77</v>
      </c>
      <c r="JA61" t="s">
        <v>77</v>
      </c>
      <c r="JB61" t="s">
        <v>77</v>
      </c>
      <c r="JC61" t="s">
        <v>77</v>
      </c>
      <c r="JD61" t="s">
        <v>77</v>
      </c>
      <c r="JE61" t="s">
        <v>77</v>
      </c>
      <c r="JF61" t="s">
        <v>77</v>
      </c>
      <c r="JG61" t="s">
        <v>77</v>
      </c>
      <c r="JH61" t="s">
        <v>77</v>
      </c>
      <c r="JI61" t="s">
        <v>77</v>
      </c>
      <c r="JJ61" t="s">
        <v>77</v>
      </c>
      <c r="JK61" t="s">
        <v>77</v>
      </c>
      <c r="JL61" t="s">
        <v>77</v>
      </c>
      <c r="JM61" t="s">
        <v>77</v>
      </c>
      <c r="JN61" t="s">
        <v>77</v>
      </c>
      <c r="JO61" t="s">
        <v>77</v>
      </c>
      <c r="JP61" t="s">
        <v>77</v>
      </c>
      <c r="JQ61" t="s">
        <v>77</v>
      </c>
      <c r="JR61" t="s">
        <v>77</v>
      </c>
      <c r="JS61" t="s">
        <v>77</v>
      </c>
      <c r="JT61" t="s">
        <v>77</v>
      </c>
      <c r="JU61" t="s">
        <v>77</v>
      </c>
      <c r="JV61" t="s">
        <v>77</v>
      </c>
      <c r="JW61" t="s">
        <v>77</v>
      </c>
      <c r="JX61" t="s">
        <v>77</v>
      </c>
      <c r="JY61" t="s">
        <v>77</v>
      </c>
      <c r="JZ61" t="s">
        <v>77</v>
      </c>
      <c r="KA61" t="s">
        <v>77</v>
      </c>
      <c r="KB61" t="s">
        <v>77</v>
      </c>
      <c r="KC61" t="s">
        <v>77</v>
      </c>
      <c r="KD61" t="s">
        <v>77</v>
      </c>
      <c r="KE61" t="s">
        <v>77</v>
      </c>
      <c r="KF61" t="s">
        <v>77</v>
      </c>
      <c r="KG61" t="s">
        <v>77</v>
      </c>
      <c r="KH61" t="s">
        <v>77</v>
      </c>
      <c r="KI61" t="s">
        <v>77</v>
      </c>
      <c r="KJ61" t="s">
        <v>77</v>
      </c>
      <c r="KK61" t="s">
        <v>77</v>
      </c>
      <c r="KL61" t="s">
        <v>77</v>
      </c>
      <c r="KM61" t="s">
        <v>77</v>
      </c>
      <c r="KN61" t="s">
        <v>77</v>
      </c>
      <c r="KO61" t="s">
        <v>77</v>
      </c>
      <c r="KP61" t="s">
        <v>77</v>
      </c>
      <c r="KQ61" t="s">
        <v>77</v>
      </c>
      <c r="KR61" t="s">
        <v>77</v>
      </c>
      <c r="KS61" t="s">
        <v>77</v>
      </c>
      <c r="KT61" t="s">
        <v>77</v>
      </c>
      <c r="KU61" t="s">
        <v>77</v>
      </c>
      <c r="KV61" t="s">
        <v>77</v>
      </c>
      <c r="KW61" t="s">
        <v>77</v>
      </c>
      <c r="KX61" t="s">
        <v>77</v>
      </c>
      <c r="KY61" t="s">
        <v>77</v>
      </c>
      <c r="KZ61" t="s">
        <v>77</v>
      </c>
      <c r="LA61" t="s">
        <v>77</v>
      </c>
      <c r="LB61" t="s">
        <v>77</v>
      </c>
      <c r="LC61" t="s">
        <v>77</v>
      </c>
      <c r="LD61" t="s">
        <v>77</v>
      </c>
      <c r="LE61" t="s">
        <v>77</v>
      </c>
      <c r="LF61" t="s">
        <v>77</v>
      </c>
      <c r="LG61" t="s">
        <v>77</v>
      </c>
      <c r="LH61" t="s">
        <v>77</v>
      </c>
      <c r="LI61" t="s">
        <v>77</v>
      </c>
      <c r="LJ61" t="s">
        <v>77</v>
      </c>
      <c r="LK61" t="s">
        <v>77</v>
      </c>
      <c r="LL61" t="s">
        <v>77</v>
      </c>
      <c r="LM61" t="s">
        <v>77</v>
      </c>
      <c r="LN61" t="s">
        <v>77</v>
      </c>
      <c r="LO61" t="s">
        <v>77</v>
      </c>
      <c r="LP61" t="s">
        <v>77</v>
      </c>
      <c r="LQ61" t="s">
        <v>77</v>
      </c>
      <c r="LR61" t="s">
        <v>77</v>
      </c>
      <c r="LS61" t="s">
        <v>77</v>
      </c>
      <c r="LT61" t="s">
        <v>77</v>
      </c>
      <c r="LU61" t="s">
        <v>77</v>
      </c>
      <c r="LV61" t="s">
        <v>77</v>
      </c>
      <c r="LW61" t="s">
        <v>77</v>
      </c>
      <c r="LX61" t="s">
        <v>77</v>
      </c>
      <c r="LY61" t="s">
        <v>77</v>
      </c>
      <c r="LZ61" t="s">
        <v>77</v>
      </c>
      <c r="MA61" t="s">
        <v>77</v>
      </c>
      <c r="MB61" t="s">
        <v>77</v>
      </c>
      <c r="MC61" t="s">
        <v>77</v>
      </c>
      <c r="MD61" t="s">
        <v>77</v>
      </c>
      <c r="ME61" t="s">
        <v>77</v>
      </c>
      <c r="MF61" t="s">
        <v>77</v>
      </c>
      <c r="MG61" t="s">
        <v>77</v>
      </c>
      <c r="MH61" t="s">
        <v>77</v>
      </c>
      <c r="MI61" t="s">
        <v>77</v>
      </c>
      <c r="MJ61" t="s">
        <v>77</v>
      </c>
      <c r="MK61" t="s">
        <v>77</v>
      </c>
      <c r="ML61" t="s">
        <v>77</v>
      </c>
      <c r="MM61" t="s">
        <v>77</v>
      </c>
      <c r="MN61" t="s">
        <v>77</v>
      </c>
      <c r="MO61" t="s">
        <v>77</v>
      </c>
      <c r="MP61" t="s">
        <v>77</v>
      </c>
      <c r="MQ61" t="s">
        <v>77</v>
      </c>
      <c r="MR61" t="s">
        <v>77</v>
      </c>
      <c r="MS61" t="s">
        <v>77</v>
      </c>
      <c r="MT61" t="s">
        <v>77</v>
      </c>
      <c r="MU61" t="s">
        <v>77</v>
      </c>
      <c r="MV61" t="s">
        <v>77</v>
      </c>
      <c r="MW61" t="s">
        <v>77</v>
      </c>
      <c r="MX61" t="s">
        <v>77</v>
      </c>
      <c r="MY61" t="s">
        <v>77</v>
      </c>
      <c r="MZ61" t="s">
        <v>77</v>
      </c>
      <c r="NA61" t="s">
        <v>77</v>
      </c>
      <c r="NB61" t="s">
        <v>77</v>
      </c>
      <c r="NC61" t="s">
        <v>77</v>
      </c>
      <c r="ND61" t="s">
        <v>77</v>
      </c>
      <c r="NE61" t="s">
        <v>77</v>
      </c>
      <c r="NF61" t="s">
        <v>77</v>
      </c>
      <c r="NG61" t="s">
        <v>77</v>
      </c>
      <c r="NH61" t="s">
        <v>77</v>
      </c>
      <c r="NI61" t="s">
        <v>77</v>
      </c>
      <c r="NJ61" t="s">
        <v>77</v>
      </c>
      <c r="NK61" t="s">
        <v>77</v>
      </c>
      <c r="NL61" t="s">
        <v>77</v>
      </c>
      <c r="NM61" t="s">
        <v>77</v>
      </c>
      <c r="NN61" t="s">
        <v>77</v>
      </c>
      <c r="NO61" t="s">
        <v>77</v>
      </c>
      <c r="NP61" t="s">
        <v>77</v>
      </c>
      <c r="NQ61" t="s">
        <v>77</v>
      </c>
      <c r="NR61" t="s">
        <v>77</v>
      </c>
      <c r="NS61" t="s">
        <v>77</v>
      </c>
      <c r="NT61" t="s">
        <v>77</v>
      </c>
      <c r="NU61" t="s">
        <v>77</v>
      </c>
      <c r="NV61" t="s">
        <v>77</v>
      </c>
      <c r="NW61" t="s">
        <v>77</v>
      </c>
      <c r="NX61" t="s">
        <v>77</v>
      </c>
      <c r="NY61" t="s">
        <v>77</v>
      </c>
      <c r="NZ61" t="s">
        <v>77</v>
      </c>
      <c r="OA61" t="s">
        <v>77</v>
      </c>
      <c r="OB61" t="s">
        <v>77</v>
      </c>
      <c r="OC61" t="s">
        <v>77</v>
      </c>
      <c r="OD61" t="s">
        <v>77</v>
      </c>
      <c r="OE61" t="s">
        <v>77</v>
      </c>
      <c r="OF61" t="s">
        <v>77</v>
      </c>
      <c r="OG61" t="s">
        <v>77</v>
      </c>
      <c r="OH61" t="s">
        <v>77</v>
      </c>
      <c r="OI61" t="s">
        <v>77</v>
      </c>
      <c r="OJ61" t="s">
        <v>77</v>
      </c>
      <c r="OK61" t="s">
        <v>77</v>
      </c>
      <c r="OL61" t="s">
        <v>77</v>
      </c>
      <c r="OM61" t="s">
        <v>77</v>
      </c>
      <c r="ON61" t="s">
        <v>77</v>
      </c>
      <c r="OO61" t="s">
        <v>77</v>
      </c>
      <c r="OP61" t="s">
        <v>77</v>
      </c>
      <c r="OQ61" t="s">
        <v>77</v>
      </c>
      <c r="OR61" t="s">
        <v>77</v>
      </c>
      <c r="OS61" t="s">
        <v>77</v>
      </c>
      <c r="OT61" t="s">
        <v>77</v>
      </c>
      <c r="OU61" t="s">
        <v>77</v>
      </c>
      <c r="OV61" t="s">
        <v>77</v>
      </c>
      <c r="OW61" t="s">
        <v>77</v>
      </c>
      <c r="OX61" t="s">
        <v>77</v>
      </c>
      <c r="OY61" t="s">
        <v>77</v>
      </c>
      <c r="OZ61" t="s">
        <v>77</v>
      </c>
      <c r="PA61" t="s">
        <v>77</v>
      </c>
      <c r="PB61" t="s">
        <v>77</v>
      </c>
      <c r="PC61" t="s">
        <v>77</v>
      </c>
      <c r="PD61" t="s">
        <v>77</v>
      </c>
      <c r="PE61" t="s">
        <v>77</v>
      </c>
      <c r="PF61" t="s">
        <v>77</v>
      </c>
      <c r="PG61" t="s">
        <v>77</v>
      </c>
      <c r="PH61" t="s">
        <v>77</v>
      </c>
      <c r="PI61" t="s">
        <v>77</v>
      </c>
      <c r="PJ61" t="s">
        <v>77</v>
      </c>
      <c r="PK61" t="s">
        <v>77</v>
      </c>
      <c r="PL61" t="s">
        <v>77</v>
      </c>
      <c r="PM61" t="s">
        <v>77</v>
      </c>
      <c r="PN61" t="s">
        <v>77</v>
      </c>
      <c r="PO61" t="s">
        <v>77</v>
      </c>
      <c r="PP61" t="s">
        <v>77</v>
      </c>
      <c r="PQ61" t="s">
        <v>77</v>
      </c>
      <c r="PR61" t="s">
        <v>77</v>
      </c>
      <c r="PS61" t="s">
        <v>77</v>
      </c>
      <c r="PT61" t="s">
        <v>77</v>
      </c>
      <c r="PU61" t="s">
        <v>77</v>
      </c>
      <c r="PV61" t="s">
        <v>77</v>
      </c>
      <c r="PW61" t="s">
        <v>77</v>
      </c>
      <c r="PX61" t="s">
        <v>77</v>
      </c>
      <c r="PY61" t="s">
        <v>77</v>
      </c>
      <c r="PZ61" t="s">
        <v>77</v>
      </c>
      <c r="QA61" t="s">
        <v>77</v>
      </c>
      <c r="QB61" t="s">
        <v>77</v>
      </c>
      <c r="QC61" t="s">
        <v>77</v>
      </c>
      <c r="QD61" t="s">
        <v>77</v>
      </c>
      <c r="QE61" t="s">
        <v>77</v>
      </c>
      <c r="QF61" t="s">
        <v>77</v>
      </c>
      <c r="QG61" t="s">
        <v>77</v>
      </c>
      <c r="QH61">
        <v>0</v>
      </c>
      <c r="QI61">
        <v>0</v>
      </c>
      <c r="QJ61">
        <v>0</v>
      </c>
      <c r="QK61">
        <v>0</v>
      </c>
      <c r="QL61">
        <v>0</v>
      </c>
      <c r="QM61" t="s">
        <v>950</v>
      </c>
      <c r="QN61" t="s">
        <v>77</v>
      </c>
      <c r="QO61">
        <v>237502026</v>
      </c>
      <c r="QQ61">
        <v>44530.922546296293</v>
      </c>
      <c r="QR61" t="s">
        <v>77</v>
      </c>
      <c r="QS61" t="s">
        <v>77</v>
      </c>
      <c r="QT61" t="s">
        <v>101</v>
      </c>
      <c r="QU61" t="s">
        <v>102</v>
      </c>
      <c r="QV61" t="s">
        <v>77</v>
      </c>
      <c r="QW61">
        <v>63</v>
      </c>
      <c r="QX61" s="375" t="str">
        <f t="shared" si="8"/>
        <v/>
      </c>
      <c r="QY61" s="375" t="str">
        <f t="shared" si="1"/>
        <v/>
      </c>
      <c r="QZ61" s="375" t="str">
        <f t="shared" si="2"/>
        <v/>
      </c>
      <c r="RA61" s="375" t="str">
        <f t="shared" si="3"/>
        <v/>
      </c>
      <c r="RB61" s="375" t="str">
        <f t="shared" si="4"/>
        <v/>
      </c>
      <c r="RC61" s="375" t="str">
        <f t="shared" si="5"/>
        <v/>
      </c>
      <c r="RD61" s="375" t="str">
        <f t="shared" si="6"/>
        <v/>
      </c>
      <c r="RE61" s="313" t="str">
        <f t="shared" si="7"/>
        <v/>
      </c>
      <c r="RF61" t="s">
        <v>80</v>
      </c>
    </row>
    <row r="62" spans="1:474">
      <c r="A62" t="s">
        <v>951</v>
      </c>
      <c r="B62" s="272">
        <v>44530</v>
      </c>
      <c r="C62" t="s">
        <v>78</v>
      </c>
      <c r="D62" t="s">
        <v>79</v>
      </c>
      <c r="E62" t="s">
        <v>80</v>
      </c>
      <c r="F62" t="s">
        <v>81</v>
      </c>
      <c r="G62" t="s">
        <v>81</v>
      </c>
      <c r="H62" t="s">
        <v>82</v>
      </c>
      <c r="I62" t="s">
        <v>82</v>
      </c>
      <c r="J62" t="s">
        <v>83</v>
      </c>
      <c r="K62" t="s">
        <v>77</v>
      </c>
      <c r="L62" t="s">
        <v>84</v>
      </c>
      <c r="M62" t="s">
        <v>84</v>
      </c>
      <c r="N62" t="s">
        <v>84</v>
      </c>
      <c r="O62" t="s">
        <v>86</v>
      </c>
      <c r="P62" t="s">
        <v>87</v>
      </c>
      <c r="Q62" t="s">
        <v>110</v>
      </c>
      <c r="R62" t="s">
        <v>77</v>
      </c>
      <c r="S62" s="239" t="s">
        <v>77</v>
      </c>
      <c r="T62" s="239" t="s">
        <v>77</v>
      </c>
      <c r="U62" s="239" t="s">
        <v>77</v>
      </c>
      <c r="V62" s="239" t="s">
        <v>77</v>
      </c>
      <c r="W62" s="239" t="s">
        <v>77</v>
      </c>
      <c r="X62" s="239" t="s">
        <v>77</v>
      </c>
      <c r="Y62" t="s">
        <v>77</v>
      </c>
      <c r="Z62" t="s">
        <v>77</v>
      </c>
      <c r="AA62" t="s">
        <v>77</v>
      </c>
      <c r="AB62" t="s">
        <v>77</v>
      </c>
      <c r="AC62" t="s">
        <v>77</v>
      </c>
      <c r="AD62" t="s">
        <v>77</v>
      </c>
      <c r="AE62" t="s">
        <v>77</v>
      </c>
      <c r="AF62" t="s">
        <v>77</v>
      </c>
      <c r="AG62">
        <v>8</v>
      </c>
      <c r="AH62" t="s">
        <v>77</v>
      </c>
      <c r="AI62" t="s">
        <v>77</v>
      </c>
      <c r="AJ62" t="s">
        <v>77</v>
      </c>
      <c r="AK62" t="s">
        <v>77</v>
      </c>
      <c r="AL62" t="s">
        <v>77</v>
      </c>
      <c r="AM62" t="s">
        <v>77</v>
      </c>
      <c r="AN62" t="s">
        <v>77</v>
      </c>
      <c r="AO62" t="s">
        <v>77</v>
      </c>
      <c r="AP62" t="s">
        <v>77</v>
      </c>
      <c r="AQ62" t="s">
        <v>77</v>
      </c>
      <c r="AR62" t="s">
        <v>77</v>
      </c>
      <c r="AS62" t="s">
        <v>77</v>
      </c>
      <c r="AT62" t="s">
        <v>77</v>
      </c>
      <c r="AU62" t="s">
        <v>77</v>
      </c>
      <c r="AV62" t="s">
        <v>77</v>
      </c>
      <c r="AW62" t="s">
        <v>77</v>
      </c>
      <c r="AX62" t="s">
        <v>77</v>
      </c>
      <c r="AY62" t="s">
        <v>77</v>
      </c>
      <c r="AZ62" t="s">
        <v>77</v>
      </c>
      <c r="BA62" t="s">
        <v>77</v>
      </c>
      <c r="BB62" t="s">
        <v>77</v>
      </c>
      <c r="BC62" t="s">
        <v>77</v>
      </c>
      <c r="BD62" t="s">
        <v>77</v>
      </c>
      <c r="BE62" t="s">
        <v>77</v>
      </c>
      <c r="BF62" t="s">
        <v>77</v>
      </c>
      <c r="BG62" t="s">
        <v>77</v>
      </c>
      <c r="BH62" t="s">
        <v>77</v>
      </c>
      <c r="BI62" t="s">
        <v>77</v>
      </c>
      <c r="BJ62" t="s">
        <v>77</v>
      </c>
      <c r="BK62" t="s">
        <v>77</v>
      </c>
      <c r="BL62" t="s">
        <v>77</v>
      </c>
      <c r="BN62" t="s">
        <v>77</v>
      </c>
      <c r="BO62" t="s">
        <v>77</v>
      </c>
      <c r="BP62" t="s">
        <v>77</v>
      </c>
      <c r="BQ62" t="s">
        <v>77</v>
      </c>
      <c r="BR62" t="s">
        <v>77</v>
      </c>
      <c r="BS62" t="s">
        <v>77</v>
      </c>
      <c r="BT62" t="s">
        <v>77</v>
      </c>
      <c r="BU62" t="s">
        <v>77</v>
      </c>
      <c r="BV62" t="s">
        <v>77</v>
      </c>
      <c r="BW62" t="s">
        <v>77</v>
      </c>
      <c r="BX62" t="s">
        <v>77</v>
      </c>
      <c r="BY62" t="s">
        <v>77</v>
      </c>
      <c r="BZ62" t="s">
        <v>77</v>
      </c>
      <c r="CA62" t="s">
        <v>77</v>
      </c>
      <c r="CB62" t="s">
        <v>77</v>
      </c>
      <c r="CC62" t="s">
        <v>77</v>
      </c>
      <c r="CD62" t="s">
        <v>77</v>
      </c>
      <c r="CE62" t="s">
        <v>77</v>
      </c>
      <c r="CF62" t="s">
        <v>77</v>
      </c>
      <c r="CG62" t="s">
        <v>77</v>
      </c>
      <c r="CH62" t="s">
        <v>77</v>
      </c>
      <c r="CI62" t="s">
        <v>77</v>
      </c>
      <c r="CJ62" t="s">
        <v>77</v>
      </c>
      <c r="CK62" t="s">
        <v>77</v>
      </c>
      <c r="CL62" t="s">
        <v>77</v>
      </c>
      <c r="CM62" t="s">
        <v>77</v>
      </c>
      <c r="CN62" t="s">
        <v>77</v>
      </c>
      <c r="CO62" t="s">
        <v>77</v>
      </c>
      <c r="CP62" t="s">
        <v>77</v>
      </c>
      <c r="CQ62" t="s">
        <v>77</v>
      </c>
      <c r="CR62" t="s">
        <v>77</v>
      </c>
      <c r="CS62" t="s">
        <v>77</v>
      </c>
      <c r="CT62" t="s">
        <v>77</v>
      </c>
      <c r="CU62" t="s">
        <v>77</v>
      </c>
      <c r="CV62" t="s">
        <v>77</v>
      </c>
      <c r="CW62" t="s">
        <v>77</v>
      </c>
      <c r="CX62" t="s">
        <v>77</v>
      </c>
      <c r="CY62" t="s">
        <v>77</v>
      </c>
      <c r="CZ62" s="308" t="s">
        <v>80</v>
      </c>
      <c r="DA62" t="s">
        <v>86</v>
      </c>
      <c r="DB62" t="s">
        <v>77</v>
      </c>
      <c r="DC62" t="s">
        <v>77</v>
      </c>
      <c r="DD62" t="s">
        <v>77</v>
      </c>
      <c r="DE62" t="s">
        <v>77</v>
      </c>
      <c r="DF62" t="s">
        <v>77</v>
      </c>
      <c r="DG62" t="s">
        <v>77</v>
      </c>
      <c r="DH62" t="s">
        <v>77</v>
      </c>
      <c r="DK62" t="s">
        <v>77</v>
      </c>
      <c r="DL62" t="s">
        <v>77</v>
      </c>
      <c r="DM62" t="s">
        <v>77</v>
      </c>
      <c r="DN62" t="s">
        <v>77</v>
      </c>
      <c r="DO62" t="s">
        <v>77</v>
      </c>
      <c r="DP62" t="s">
        <v>77</v>
      </c>
      <c r="DQ62" t="s">
        <v>77</v>
      </c>
      <c r="DR62" t="s">
        <v>77</v>
      </c>
      <c r="DS62" t="s">
        <v>77</v>
      </c>
      <c r="DT62" t="s">
        <v>77</v>
      </c>
      <c r="DU62" t="s">
        <v>77</v>
      </c>
      <c r="DV62" t="s">
        <v>77</v>
      </c>
      <c r="DW62" t="s">
        <v>77</v>
      </c>
      <c r="DX62" t="s">
        <v>77</v>
      </c>
      <c r="DY62" t="s">
        <v>77</v>
      </c>
      <c r="DZ62" t="s">
        <v>77</v>
      </c>
      <c r="EA62" t="s">
        <v>77</v>
      </c>
      <c r="EB62" t="s">
        <v>77</v>
      </c>
      <c r="EC62" t="s">
        <v>77</v>
      </c>
      <c r="ED62" t="s">
        <v>77</v>
      </c>
      <c r="EE62" t="s">
        <v>77</v>
      </c>
      <c r="EF62" t="s">
        <v>77</v>
      </c>
      <c r="EG62" t="s">
        <v>77</v>
      </c>
      <c r="EH62" t="s">
        <v>77</v>
      </c>
      <c r="EI62" t="s">
        <v>77</v>
      </c>
      <c r="EJ62" t="s">
        <v>77</v>
      </c>
      <c r="EK62" t="s">
        <v>77</v>
      </c>
      <c r="EL62" t="s">
        <v>77</v>
      </c>
      <c r="EM62" s="308" t="s">
        <v>80</v>
      </c>
      <c r="EN62" t="s">
        <v>86</v>
      </c>
      <c r="EO62" t="s">
        <v>77</v>
      </c>
      <c r="EP62" t="s">
        <v>77</v>
      </c>
      <c r="EQ62" t="s">
        <v>77</v>
      </c>
      <c r="ER62" t="s">
        <v>77</v>
      </c>
      <c r="ES62" t="s">
        <v>77</v>
      </c>
      <c r="ET62" t="s">
        <v>77</v>
      </c>
      <c r="EU62" t="s">
        <v>77</v>
      </c>
      <c r="EW62" t="s">
        <v>77</v>
      </c>
      <c r="EX62" s="308" t="s">
        <v>80</v>
      </c>
      <c r="EY62" t="s">
        <v>77</v>
      </c>
      <c r="EZ62" t="s">
        <v>77</v>
      </c>
      <c r="FA62" t="s">
        <v>77</v>
      </c>
      <c r="FB62" t="s">
        <v>77</v>
      </c>
      <c r="FC62" t="s">
        <v>77</v>
      </c>
      <c r="FD62" t="s">
        <v>77</v>
      </c>
      <c r="FE62" t="s">
        <v>77</v>
      </c>
      <c r="FF62" t="s">
        <v>77</v>
      </c>
      <c r="FG62" t="s">
        <v>77</v>
      </c>
      <c r="FH62" t="s">
        <v>77</v>
      </c>
      <c r="FI62" t="s">
        <v>77</v>
      </c>
      <c r="FJ62" t="s">
        <v>77</v>
      </c>
      <c r="FK62" t="s">
        <v>77</v>
      </c>
      <c r="FL62" t="s">
        <v>77</v>
      </c>
      <c r="FM62" t="s">
        <v>77</v>
      </c>
      <c r="FN62" t="s">
        <v>77</v>
      </c>
      <c r="FO62" t="s">
        <v>77</v>
      </c>
      <c r="FP62" t="s">
        <v>77</v>
      </c>
      <c r="FQ62" t="s">
        <v>77</v>
      </c>
      <c r="FR62" t="s">
        <v>77</v>
      </c>
      <c r="FS62" t="s">
        <v>77</v>
      </c>
      <c r="FT62" t="s">
        <v>77</v>
      </c>
      <c r="FU62" t="s">
        <v>77</v>
      </c>
      <c r="FV62" t="s">
        <v>77</v>
      </c>
      <c r="FW62" t="s">
        <v>77</v>
      </c>
      <c r="FX62" t="s">
        <v>77</v>
      </c>
      <c r="FY62" t="s">
        <v>88</v>
      </c>
      <c r="FZ62" t="s">
        <v>90</v>
      </c>
      <c r="GA62" t="s">
        <v>91</v>
      </c>
      <c r="GB62" t="s">
        <v>77</v>
      </c>
      <c r="GC62" t="s">
        <v>92</v>
      </c>
      <c r="GD62" t="s">
        <v>93</v>
      </c>
      <c r="GE62" t="s">
        <v>93</v>
      </c>
      <c r="GF62" t="s">
        <v>111</v>
      </c>
      <c r="GG62" t="s">
        <v>77</v>
      </c>
      <c r="GH62" t="s">
        <v>95</v>
      </c>
      <c r="GI62" t="s">
        <v>96</v>
      </c>
      <c r="GJ62" t="s">
        <v>97</v>
      </c>
      <c r="GK62" t="s">
        <v>672</v>
      </c>
      <c r="GL62" t="s">
        <v>77</v>
      </c>
      <c r="GM62" t="s">
        <v>77</v>
      </c>
      <c r="GN62" t="s">
        <v>77</v>
      </c>
      <c r="GO62" t="s">
        <v>77</v>
      </c>
      <c r="GP62" t="s">
        <v>77</v>
      </c>
      <c r="GQ62">
        <v>40</v>
      </c>
      <c r="GR62">
        <v>8</v>
      </c>
      <c r="GS62" t="s">
        <v>77</v>
      </c>
      <c r="GT62" t="s">
        <v>98</v>
      </c>
      <c r="GU62" t="s">
        <v>88</v>
      </c>
      <c r="GV62" t="s">
        <v>77</v>
      </c>
      <c r="GW62" t="s">
        <v>88</v>
      </c>
      <c r="GX62" t="s">
        <v>146</v>
      </c>
      <c r="GY62">
        <v>0</v>
      </c>
      <c r="GZ62">
        <v>1</v>
      </c>
      <c r="HA62">
        <v>0</v>
      </c>
      <c r="HB62">
        <v>0</v>
      </c>
      <c r="HC62">
        <v>0</v>
      </c>
      <c r="HD62">
        <v>0</v>
      </c>
      <c r="HE62">
        <v>0</v>
      </c>
      <c r="HF62">
        <v>0</v>
      </c>
      <c r="HG62">
        <v>0</v>
      </c>
      <c r="HH62">
        <v>0</v>
      </c>
      <c r="HI62">
        <v>0</v>
      </c>
      <c r="HJ62" t="s">
        <v>77</v>
      </c>
      <c r="HK62" t="s">
        <v>100</v>
      </c>
      <c r="HL62" t="s">
        <v>77</v>
      </c>
      <c r="HM62" t="s">
        <v>77</v>
      </c>
      <c r="HN62" t="s">
        <v>77</v>
      </c>
      <c r="HO62" t="s">
        <v>77</v>
      </c>
      <c r="HP62" t="s">
        <v>77</v>
      </c>
      <c r="HQ62" t="s">
        <v>77</v>
      </c>
      <c r="HR62" t="s">
        <v>77</v>
      </c>
      <c r="HS62" t="s">
        <v>77</v>
      </c>
      <c r="HT62" t="s">
        <v>77</v>
      </c>
      <c r="HU62" t="s">
        <v>77</v>
      </c>
      <c r="HV62" t="s">
        <v>77</v>
      </c>
      <c r="HW62" t="s">
        <v>77</v>
      </c>
      <c r="HX62" t="s">
        <v>77</v>
      </c>
      <c r="HZ62" t="s">
        <v>80</v>
      </c>
      <c r="IA62" s="376">
        <v>7</v>
      </c>
      <c r="IB62" t="s">
        <v>242</v>
      </c>
      <c r="IC62">
        <v>0</v>
      </c>
      <c r="ID62">
        <v>1</v>
      </c>
      <c r="IE62">
        <v>0</v>
      </c>
      <c r="IF62">
        <v>0</v>
      </c>
      <c r="IG62">
        <v>0</v>
      </c>
      <c r="IH62">
        <v>0</v>
      </c>
      <c r="II62">
        <v>0</v>
      </c>
      <c r="IJ62">
        <v>0</v>
      </c>
      <c r="IK62">
        <v>0</v>
      </c>
      <c r="IL62">
        <v>0</v>
      </c>
      <c r="IM62" t="s">
        <v>77</v>
      </c>
      <c r="IN62">
        <v>90</v>
      </c>
      <c r="IO62" t="s">
        <v>77</v>
      </c>
      <c r="IP62" t="s">
        <v>77</v>
      </c>
      <c r="IQ62" t="s">
        <v>77</v>
      </c>
      <c r="IR62" t="s">
        <v>77</v>
      </c>
      <c r="IS62" t="s">
        <v>77</v>
      </c>
      <c r="IT62" t="s">
        <v>77</v>
      </c>
      <c r="IU62" t="s">
        <v>952</v>
      </c>
      <c r="IV62">
        <v>0</v>
      </c>
      <c r="IW62">
        <v>1</v>
      </c>
      <c r="IX62">
        <v>0</v>
      </c>
      <c r="IY62">
        <v>1</v>
      </c>
      <c r="IZ62">
        <v>0</v>
      </c>
      <c r="JA62">
        <v>1</v>
      </c>
      <c r="JB62">
        <v>0</v>
      </c>
      <c r="JC62">
        <v>0</v>
      </c>
      <c r="JD62">
        <v>0</v>
      </c>
      <c r="JE62">
        <v>0</v>
      </c>
      <c r="JF62" t="s">
        <v>77</v>
      </c>
      <c r="JG62">
        <v>20</v>
      </c>
      <c r="JH62" t="s">
        <v>77</v>
      </c>
      <c r="JI62">
        <v>3</v>
      </c>
      <c r="JJ62" t="s">
        <v>77</v>
      </c>
      <c r="JK62">
        <v>13</v>
      </c>
      <c r="JL62" t="s">
        <v>77</v>
      </c>
      <c r="JM62" t="s">
        <v>77</v>
      </c>
      <c r="JN62" t="s">
        <v>201</v>
      </c>
      <c r="JO62">
        <v>0</v>
      </c>
      <c r="JP62">
        <v>0</v>
      </c>
      <c r="JQ62">
        <v>0</v>
      </c>
      <c r="JR62">
        <v>0</v>
      </c>
      <c r="JS62">
        <v>0</v>
      </c>
      <c r="JT62">
        <v>0</v>
      </c>
      <c r="JU62">
        <v>0</v>
      </c>
      <c r="JV62">
        <v>0</v>
      </c>
      <c r="JW62">
        <v>0</v>
      </c>
      <c r="JX62">
        <v>0</v>
      </c>
      <c r="JY62">
        <v>0</v>
      </c>
      <c r="JZ62">
        <v>1</v>
      </c>
      <c r="KA62">
        <v>0</v>
      </c>
      <c r="KB62" t="s">
        <v>77</v>
      </c>
      <c r="KC62" t="s">
        <v>77</v>
      </c>
      <c r="KD62" t="s">
        <v>77</v>
      </c>
      <c r="KE62" t="s">
        <v>77</v>
      </c>
      <c r="KF62" t="s">
        <v>77</v>
      </c>
      <c r="KG62" t="s">
        <v>77</v>
      </c>
      <c r="KH62" t="s">
        <v>77</v>
      </c>
      <c r="KI62" t="s">
        <v>77</v>
      </c>
      <c r="KJ62" t="s">
        <v>77</v>
      </c>
      <c r="KK62" t="s">
        <v>77</v>
      </c>
      <c r="KL62" t="s">
        <v>77</v>
      </c>
      <c r="KM62" t="s">
        <v>953</v>
      </c>
      <c r="KN62">
        <v>0</v>
      </c>
      <c r="KO62">
        <v>0</v>
      </c>
      <c r="KP62">
        <v>0</v>
      </c>
      <c r="KQ62">
        <v>0</v>
      </c>
      <c r="KR62">
        <v>1</v>
      </c>
      <c r="KS62">
        <v>0</v>
      </c>
      <c r="KT62">
        <v>0</v>
      </c>
      <c r="KU62">
        <v>1</v>
      </c>
      <c r="KV62">
        <v>0</v>
      </c>
      <c r="KW62">
        <v>0</v>
      </c>
      <c r="KX62">
        <v>0</v>
      </c>
      <c r="KY62" t="s">
        <v>77</v>
      </c>
      <c r="KZ62" t="s">
        <v>77</v>
      </c>
      <c r="LA62" t="s">
        <v>77</v>
      </c>
      <c r="LB62" t="s">
        <v>77</v>
      </c>
      <c r="LC62">
        <v>24</v>
      </c>
      <c r="LD62" t="s">
        <v>77</v>
      </c>
      <c r="LE62" t="s">
        <v>77</v>
      </c>
      <c r="LF62">
        <v>6</v>
      </c>
      <c r="LG62" t="s">
        <v>77</v>
      </c>
      <c r="LH62" t="s">
        <v>954</v>
      </c>
      <c r="LI62">
        <v>1</v>
      </c>
      <c r="LJ62">
        <v>0</v>
      </c>
      <c r="LK62">
        <v>0</v>
      </c>
      <c r="LL62">
        <v>0</v>
      </c>
      <c r="LM62">
        <v>0</v>
      </c>
      <c r="LN62">
        <v>0</v>
      </c>
      <c r="LO62">
        <v>0</v>
      </c>
      <c r="LP62">
        <v>1</v>
      </c>
      <c r="LQ62">
        <v>0</v>
      </c>
      <c r="LR62" t="s">
        <v>955</v>
      </c>
      <c r="LS62" t="s">
        <v>607</v>
      </c>
      <c r="LT62">
        <v>0</v>
      </c>
      <c r="LU62">
        <v>0</v>
      </c>
      <c r="LV62">
        <v>0</v>
      </c>
      <c r="LW62">
        <v>1</v>
      </c>
      <c r="LX62">
        <v>0</v>
      </c>
      <c r="LY62">
        <v>0</v>
      </c>
      <c r="LZ62" t="s">
        <v>77</v>
      </c>
      <c r="MA62" t="s">
        <v>77</v>
      </c>
      <c r="MB62" t="s">
        <v>77</v>
      </c>
      <c r="MC62">
        <v>1</v>
      </c>
      <c r="MD62" t="s">
        <v>956</v>
      </c>
      <c r="ME62">
        <v>1</v>
      </c>
      <c r="MF62">
        <v>0</v>
      </c>
      <c r="MG62">
        <v>1</v>
      </c>
      <c r="MH62">
        <v>1</v>
      </c>
      <c r="MI62">
        <v>0</v>
      </c>
      <c r="MJ62">
        <v>1</v>
      </c>
      <c r="MK62">
        <v>0</v>
      </c>
      <c r="ML62">
        <v>0</v>
      </c>
      <c r="MM62">
        <v>0</v>
      </c>
      <c r="MN62" t="s">
        <v>957</v>
      </c>
      <c r="MO62">
        <v>1</v>
      </c>
      <c r="MP62">
        <v>0</v>
      </c>
      <c r="MQ62">
        <v>0</v>
      </c>
      <c r="MR62">
        <v>0</v>
      </c>
      <c r="MS62">
        <v>0</v>
      </c>
      <c r="MT62">
        <v>0</v>
      </c>
      <c r="MU62">
        <v>0</v>
      </c>
      <c r="MV62">
        <v>1</v>
      </c>
      <c r="MW62">
        <v>0</v>
      </c>
      <c r="MX62" t="s">
        <v>77</v>
      </c>
      <c r="MY62" t="s">
        <v>77</v>
      </c>
      <c r="MZ62" t="s">
        <v>77</v>
      </c>
      <c r="NA62" t="s">
        <v>77</v>
      </c>
      <c r="NB62" t="s">
        <v>77</v>
      </c>
      <c r="NC62" t="s">
        <v>77</v>
      </c>
      <c r="ND62" t="s">
        <v>77</v>
      </c>
      <c r="NE62" t="s">
        <v>77</v>
      </c>
      <c r="NF62" t="s">
        <v>77</v>
      </c>
      <c r="NG62" t="s">
        <v>77</v>
      </c>
      <c r="NH62" t="s">
        <v>620</v>
      </c>
      <c r="NI62">
        <v>0</v>
      </c>
      <c r="NJ62">
        <v>0</v>
      </c>
      <c r="NK62">
        <v>1</v>
      </c>
      <c r="NL62">
        <v>0</v>
      </c>
      <c r="NM62">
        <v>0</v>
      </c>
      <c r="NN62">
        <v>0</v>
      </c>
      <c r="NO62">
        <v>0</v>
      </c>
      <c r="NP62">
        <v>0</v>
      </c>
      <c r="NQ62">
        <v>0</v>
      </c>
      <c r="NR62" t="s">
        <v>682</v>
      </c>
      <c r="NS62">
        <v>0</v>
      </c>
      <c r="NT62">
        <v>0</v>
      </c>
      <c r="NU62">
        <v>0</v>
      </c>
      <c r="NV62">
        <v>1</v>
      </c>
      <c r="NW62">
        <v>0</v>
      </c>
      <c r="NX62">
        <v>0</v>
      </c>
      <c r="NY62">
        <v>0</v>
      </c>
      <c r="NZ62">
        <v>0</v>
      </c>
      <c r="OA62">
        <v>0</v>
      </c>
      <c r="OB62" t="s">
        <v>77</v>
      </c>
      <c r="OC62" t="s">
        <v>77</v>
      </c>
      <c r="OD62" t="s">
        <v>77</v>
      </c>
      <c r="OE62" t="s">
        <v>77</v>
      </c>
      <c r="OF62" t="s">
        <v>77</v>
      </c>
      <c r="OG62" t="s">
        <v>77</v>
      </c>
      <c r="OH62" t="s">
        <v>77</v>
      </c>
      <c r="OI62" t="s">
        <v>77</v>
      </c>
      <c r="OJ62" t="s">
        <v>77</v>
      </c>
      <c r="OK62" t="s">
        <v>77</v>
      </c>
      <c r="OL62" t="s">
        <v>684</v>
      </c>
      <c r="OM62">
        <v>0</v>
      </c>
      <c r="ON62">
        <v>0</v>
      </c>
      <c r="OO62">
        <v>0</v>
      </c>
      <c r="OP62">
        <v>0</v>
      </c>
      <c r="OQ62">
        <v>0</v>
      </c>
      <c r="OR62">
        <v>1</v>
      </c>
      <c r="OS62">
        <v>0</v>
      </c>
      <c r="OT62">
        <v>0</v>
      </c>
      <c r="OU62">
        <v>0</v>
      </c>
      <c r="OV62" t="s">
        <v>77</v>
      </c>
      <c r="OW62" t="s">
        <v>77</v>
      </c>
      <c r="OX62" t="s">
        <v>77</v>
      </c>
      <c r="OY62" t="s">
        <v>77</v>
      </c>
      <c r="OZ62" t="s">
        <v>77</v>
      </c>
      <c r="PA62" t="s">
        <v>77</v>
      </c>
      <c r="PB62" t="s">
        <v>77</v>
      </c>
      <c r="PC62" t="s">
        <v>77</v>
      </c>
      <c r="PD62" t="s">
        <v>77</v>
      </c>
      <c r="PE62" t="s">
        <v>77</v>
      </c>
      <c r="PF62" t="s">
        <v>958</v>
      </c>
      <c r="PG62">
        <v>0</v>
      </c>
      <c r="PH62">
        <v>0</v>
      </c>
      <c r="PI62">
        <v>1</v>
      </c>
      <c r="PJ62">
        <v>1</v>
      </c>
      <c r="PK62">
        <v>0</v>
      </c>
      <c r="PL62">
        <v>0</v>
      </c>
      <c r="PM62" t="s">
        <v>77</v>
      </c>
      <c r="PN62" t="s">
        <v>77</v>
      </c>
      <c r="PO62" t="s">
        <v>77</v>
      </c>
      <c r="PP62" t="s">
        <v>77</v>
      </c>
      <c r="PQ62" t="s">
        <v>77</v>
      </c>
      <c r="PR62" t="s">
        <v>77</v>
      </c>
      <c r="PS62" t="s">
        <v>77</v>
      </c>
      <c r="PT62" t="s">
        <v>201</v>
      </c>
      <c r="PU62">
        <v>0</v>
      </c>
      <c r="PV62">
        <v>0</v>
      </c>
      <c r="PW62">
        <v>0</v>
      </c>
      <c r="PX62">
        <v>0</v>
      </c>
      <c r="PY62">
        <v>1</v>
      </c>
      <c r="PZ62">
        <v>0</v>
      </c>
      <c r="QA62" t="s">
        <v>201</v>
      </c>
      <c r="QB62">
        <v>0</v>
      </c>
      <c r="QC62">
        <v>0</v>
      </c>
      <c r="QD62">
        <v>0</v>
      </c>
      <c r="QE62">
        <v>0</v>
      </c>
      <c r="QF62">
        <v>1</v>
      </c>
      <c r="QG62">
        <v>0</v>
      </c>
      <c r="QH62">
        <v>0</v>
      </c>
      <c r="QI62">
        <v>0</v>
      </c>
      <c r="QJ62">
        <v>0</v>
      </c>
      <c r="QK62">
        <v>0</v>
      </c>
      <c r="QL62">
        <v>0</v>
      </c>
      <c r="QM62" t="s">
        <v>600</v>
      </c>
      <c r="QN62" t="s">
        <v>77</v>
      </c>
      <c r="QO62">
        <v>237502089</v>
      </c>
      <c r="QQ62">
        <v>44530.922847222217</v>
      </c>
      <c r="QR62" t="s">
        <v>77</v>
      </c>
      <c r="QS62" t="s">
        <v>77</v>
      </c>
      <c r="QT62" t="s">
        <v>101</v>
      </c>
      <c r="QU62" t="s">
        <v>102</v>
      </c>
      <c r="QV62" t="s">
        <v>77</v>
      </c>
      <c r="QW62">
        <v>64</v>
      </c>
      <c r="QX62" s="375" t="str">
        <f t="shared" si="8"/>
        <v/>
      </c>
      <c r="QY62" s="375">
        <f t="shared" si="1"/>
        <v>167.14285714285714</v>
      </c>
      <c r="QZ62" s="375" t="str">
        <f t="shared" si="2"/>
        <v/>
      </c>
      <c r="RA62" s="375" t="str">
        <f t="shared" si="3"/>
        <v/>
      </c>
      <c r="RB62" s="375" t="str">
        <f t="shared" si="4"/>
        <v/>
      </c>
      <c r="RC62" s="375" t="str">
        <f t="shared" si="5"/>
        <v/>
      </c>
      <c r="RD62" s="375" t="str">
        <f t="shared" si="6"/>
        <v/>
      </c>
      <c r="RE62" s="313" t="str">
        <f t="shared" si="7"/>
        <v/>
      </c>
      <c r="RF62" t="s">
        <v>80</v>
      </c>
    </row>
    <row r="63" spans="1:474">
      <c r="A63" t="s">
        <v>959</v>
      </c>
      <c r="B63" s="272">
        <v>44530</v>
      </c>
      <c r="C63" t="s">
        <v>78</v>
      </c>
      <c r="D63" t="s">
        <v>79</v>
      </c>
      <c r="E63" t="s">
        <v>80</v>
      </c>
      <c r="F63" t="s">
        <v>81</v>
      </c>
      <c r="G63" t="s">
        <v>81</v>
      </c>
      <c r="H63" t="s">
        <v>82</v>
      </c>
      <c r="I63" t="s">
        <v>82</v>
      </c>
      <c r="J63" t="s">
        <v>83</v>
      </c>
      <c r="K63" t="s">
        <v>77</v>
      </c>
      <c r="L63" t="s">
        <v>84</v>
      </c>
      <c r="M63" t="s">
        <v>84</v>
      </c>
      <c r="N63" t="s">
        <v>84</v>
      </c>
      <c r="O63" t="s">
        <v>86</v>
      </c>
      <c r="P63" t="s">
        <v>87</v>
      </c>
      <c r="Q63" t="s">
        <v>89</v>
      </c>
      <c r="R63" t="s">
        <v>77</v>
      </c>
      <c r="S63" s="239" t="s">
        <v>77</v>
      </c>
      <c r="T63" s="239" t="s">
        <v>77</v>
      </c>
      <c r="U63" s="239" t="s">
        <v>77</v>
      </c>
      <c r="V63" s="239" t="s">
        <v>77</v>
      </c>
      <c r="W63" s="239" t="s">
        <v>77</v>
      </c>
      <c r="X63" s="239" t="s">
        <v>77</v>
      </c>
      <c r="Y63" t="s">
        <v>77</v>
      </c>
      <c r="Z63" t="s">
        <v>77</v>
      </c>
      <c r="AA63" t="s">
        <v>77</v>
      </c>
      <c r="AB63" t="s">
        <v>77</v>
      </c>
      <c r="AC63" t="s">
        <v>77</v>
      </c>
      <c r="AD63" t="s">
        <v>77</v>
      </c>
      <c r="AE63" t="s">
        <v>77</v>
      </c>
      <c r="AF63" t="s">
        <v>77</v>
      </c>
      <c r="AG63">
        <v>10</v>
      </c>
      <c r="AH63" t="s">
        <v>77</v>
      </c>
      <c r="AI63" t="s">
        <v>77</v>
      </c>
      <c r="AJ63" t="s">
        <v>77</v>
      </c>
      <c r="AK63" t="s">
        <v>77</v>
      </c>
      <c r="AL63" t="s">
        <v>77</v>
      </c>
      <c r="AM63" t="s">
        <v>77</v>
      </c>
      <c r="AN63" t="s">
        <v>77</v>
      </c>
      <c r="AO63" t="s">
        <v>77</v>
      </c>
      <c r="AP63" t="s">
        <v>77</v>
      </c>
      <c r="AQ63" t="s">
        <v>77</v>
      </c>
      <c r="AR63" t="s">
        <v>77</v>
      </c>
      <c r="AS63" t="s">
        <v>77</v>
      </c>
      <c r="AT63" t="s">
        <v>77</v>
      </c>
      <c r="AU63" t="s">
        <v>77</v>
      </c>
      <c r="AV63" t="s">
        <v>77</v>
      </c>
      <c r="AW63" t="s">
        <v>77</v>
      </c>
      <c r="AX63" t="s">
        <v>77</v>
      </c>
      <c r="AY63" t="s">
        <v>77</v>
      </c>
      <c r="AZ63" t="s">
        <v>77</v>
      </c>
      <c r="BA63" t="s">
        <v>77</v>
      </c>
      <c r="BB63" t="s">
        <v>77</v>
      </c>
      <c r="BC63" t="s">
        <v>77</v>
      </c>
      <c r="BD63" t="s">
        <v>77</v>
      </c>
      <c r="BE63" t="s">
        <v>77</v>
      </c>
      <c r="BF63" t="s">
        <v>77</v>
      </c>
      <c r="BG63" t="s">
        <v>77</v>
      </c>
      <c r="BH63" t="s">
        <v>77</v>
      </c>
      <c r="BI63" t="s">
        <v>77</v>
      </c>
      <c r="BJ63" t="s">
        <v>77</v>
      </c>
      <c r="BK63" t="s">
        <v>77</v>
      </c>
      <c r="BL63" t="s">
        <v>77</v>
      </c>
      <c r="BN63" t="s">
        <v>77</v>
      </c>
      <c r="BO63" t="s">
        <v>77</v>
      </c>
      <c r="BP63" t="s">
        <v>77</v>
      </c>
      <c r="BQ63" t="s">
        <v>77</v>
      </c>
      <c r="BR63" t="s">
        <v>77</v>
      </c>
      <c r="BS63" t="s">
        <v>77</v>
      </c>
      <c r="BT63" t="s">
        <v>77</v>
      </c>
      <c r="BU63" t="s">
        <v>77</v>
      </c>
      <c r="BV63" t="s">
        <v>77</v>
      </c>
      <c r="BW63" t="s">
        <v>77</v>
      </c>
      <c r="BX63" t="s">
        <v>77</v>
      </c>
      <c r="BY63" t="s">
        <v>77</v>
      </c>
      <c r="BZ63" t="s">
        <v>77</v>
      </c>
      <c r="CA63" t="s">
        <v>77</v>
      </c>
      <c r="CB63" t="s">
        <v>77</v>
      </c>
      <c r="CC63" t="s">
        <v>77</v>
      </c>
      <c r="CD63" t="s">
        <v>77</v>
      </c>
      <c r="CE63" t="s">
        <v>77</v>
      </c>
      <c r="CF63" t="s">
        <v>77</v>
      </c>
      <c r="CG63" t="s">
        <v>77</v>
      </c>
      <c r="CH63" t="s">
        <v>77</v>
      </c>
      <c r="CI63" t="s">
        <v>77</v>
      </c>
      <c r="CJ63" t="s">
        <v>77</v>
      </c>
      <c r="CK63" t="s">
        <v>77</v>
      </c>
      <c r="CL63" t="s">
        <v>77</v>
      </c>
      <c r="CM63" t="s">
        <v>77</v>
      </c>
      <c r="CN63" t="s">
        <v>77</v>
      </c>
      <c r="CO63" t="s">
        <v>77</v>
      </c>
      <c r="CP63" t="s">
        <v>77</v>
      </c>
      <c r="CQ63" t="s">
        <v>77</v>
      </c>
      <c r="CR63" t="s">
        <v>77</v>
      </c>
      <c r="CS63" t="s">
        <v>77</v>
      </c>
      <c r="CT63" t="s">
        <v>77</v>
      </c>
      <c r="CU63" t="s">
        <v>77</v>
      </c>
      <c r="CV63" t="s">
        <v>77</v>
      </c>
      <c r="CW63" t="s">
        <v>77</v>
      </c>
      <c r="CX63" t="s">
        <v>77</v>
      </c>
      <c r="CY63" t="s">
        <v>77</v>
      </c>
      <c r="CZ63" s="308" t="s">
        <v>80</v>
      </c>
      <c r="DA63" t="s">
        <v>86</v>
      </c>
      <c r="DB63" t="s">
        <v>77</v>
      </c>
      <c r="DC63" t="s">
        <v>77</v>
      </c>
      <c r="DD63" t="s">
        <v>77</v>
      </c>
      <c r="DE63" t="s">
        <v>77</v>
      </c>
      <c r="DF63" t="s">
        <v>77</v>
      </c>
      <c r="DG63" t="s">
        <v>77</v>
      </c>
      <c r="DH63" t="s">
        <v>77</v>
      </c>
      <c r="DK63" t="s">
        <v>77</v>
      </c>
      <c r="DL63" t="s">
        <v>77</v>
      </c>
      <c r="DM63" t="s">
        <v>77</v>
      </c>
      <c r="DN63" t="s">
        <v>77</v>
      </c>
      <c r="DO63" t="s">
        <v>77</v>
      </c>
      <c r="DP63" t="s">
        <v>77</v>
      </c>
      <c r="DQ63" t="s">
        <v>77</v>
      </c>
      <c r="DR63" t="s">
        <v>77</v>
      </c>
      <c r="DS63" t="s">
        <v>77</v>
      </c>
      <c r="DT63" t="s">
        <v>77</v>
      </c>
      <c r="DU63" t="s">
        <v>77</v>
      </c>
      <c r="DV63" t="s">
        <v>77</v>
      </c>
      <c r="DW63" t="s">
        <v>77</v>
      </c>
      <c r="DX63" t="s">
        <v>77</v>
      </c>
      <c r="DY63" t="s">
        <v>77</v>
      </c>
      <c r="DZ63" t="s">
        <v>77</v>
      </c>
      <c r="EA63" t="s">
        <v>77</v>
      </c>
      <c r="EB63" t="s">
        <v>77</v>
      </c>
      <c r="EC63" t="s">
        <v>77</v>
      </c>
      <c r="ED63" t="s">
        <v>77</v>
      </c>
      <c r="EE63" t="s">
        <v>77</v>
      </c>
      <c r="EF63" t="s">
        <v>77</v>
      </c>
      <c r="EG63" t="s">
        <v>77</v>
      </c>
      <c r="EH63" t="s">
        <v>77</v>
      </c>
      <c r="EI63" t="s">
        <v>77</v>
      </c>
      <c r="EJ63" t="s">
        <v>77</v>
      </c>
      <c r="EK63" t="s">
        <v>77</v>
      </c>
      <c r="EL63" t="s">
        <v>77</v>
      </c>
      <c r="EM63" s="308" t="s">
        <v>80</v>
      </c>
      <c r="EN63" t="s">
        <v>86</v>
      </c>
      <c r="EO63" t="s">
        <v>77</v>
      </c>
      <c r="EP63" t="s">
        <v>77</v>
      </c>
      <c r="EQ63" t="s">
        <v>77</v>
      </c>
      <c r="ER63" t="s">
        <v>77</v>
      </c>
      <c r="ES63" t="s">
        <v>77</v>
      </c>
      <c r="ET63" t="s">
        <v>77</v>
      </c>
      <c r="EU63" t="s">
        <v>77</v>
      </c>
      <c r="EW63" t="s">
        <v>77</v>
      </c>
      <c r="EX63" s="308" t="s">
        <v>80</v>
      </c>
      <c r="EY63" t="s">
        <v>77</v>
      </c>
      <c r="EZ63" t="s">
        <v>77</v>
      </c>
      <c r="FA63" t="s">
        <v>77</v>
      </c>
      <c r="FB63" t="s">
        <v>77</v>
      </c>
      <c r="FC63" t="s">
        <v>77</v>
      </c>
      <c r="FD63" t="s">
        <v>77</v>
      </c>
      <c r="FE63" t="s">
        <v>77</v>
      </c>
      <c r="FF63" t="s">
        <v>77</v>
      </c>
      <c r="FG63" t="s">
        <v>77</v>
      </c>
      <c r="FH63" t="s">
        <v>77</v>
      </c>
      <c r="FI63" t="s">
        <v>77</v>
      </c>
      <c r="FJ63" t="s">
        <v>77</v>
      </c>
      <c r="FK63" t="s">
        <v>77</v>
      </c>
      <c r="FL63" t="s">
        <v>77</v>
      </c>
      <c r="FM63" t="s">
        <v>77</v>
      </c>
      <c r="FN63" t="s">
        <v>77</v>
      </c>
      <c r="FO63" t="s">
        <v>77</v>
      </c>
      <c r="FP63" t="s">
        <v>77</v>
      </c>
      <c r="FQ63" t="s">
        <v>77</v>
      </c>
      <c r="FR63" t="s">
        <v>77</v>
      </c>
      <c r="FS63" t="s">
        <v>77</v>
      </c>
      <c r="FT63" t="s">
        <v>77</v>
      </c>
      <c r="FU63" t="s">
        <v>77</v>
      </c>
      <c r="FV63" t="s">
        <v>77</v>
      </c>
      <c r="FW63" t="s">
        <v>77</v>
      </c>
      <c r="FX63" t="s">
        <v>77</v>
      </c>
      <c r="FY63" t="s">
        <v>88</v>
      </c>
      <c r="FZ63" t="s">
        <v>90</v>
      </c>
      <c r="GA63" t="s">
        <v>91</v>
      </c>
      <c r="GB63" t="s">
        <v>77</v>
      </c>
      <c r="GC63" t="s">
        <v>92</v>
      </c>
      <c r="GD63" t="s">
        <v>93</v>
      </c>
      <c r="GE63" t="s">
        <v>93</v>
      </c>
      <c r="GF63" t="s">
        <v>94</v>
      </c>
      <c r="GG63" t="s">
        <v>77</v>
      </c>
      <c r="GH63" t="s">
        <v>95</v>
      </c>
      <c r="GI63" t="s">
        <v>96</v>
      </c>
      <c r="GJ63" t="s">
        <v>97</v>
      </c>
      <c r="GK63" t="s">
        <v>672</v>
      </c>
      <c r="GL63" t="s">
        <v>77</v>
      </c>
      <c r="GM63" t="s">
        <v>77</v>
      </c>
      <c r="GN63" t="s">
        <v>77</v>
      </c>
      <c r="GO63" t="s">
        <v>77</v>
      </c>
      <c r="GP63" t="s">
        <v>77</v>
      </c>
      <c r="GQ63">
        <v>50</v>
      </c>
      <c r="GR63">
        <v>10</v>
      </c>
      <c r="GS63" t="s">
        <v>77</v>
      </c>
      <c r="GT63" t="s">
        <v>98</v>
      </c>
      <c r="GU63" t="s">
        <v>99</v>
      </c>
      <c r="GV63" t="s">
        <v>77</v>
      </c>
      <c r="GW63" t="s">
        <v>88</v>
      </c>
      <c r="GX63" t="s">
        <v>146</v>
      </c>
      <c r="GY63">
        <v>0</v>
      </c>
      <c r="GZ63">
        <v>1</v>
      </c>
      <c r="HA63">
        <v>0</v>
      </c>
      <c r="HB63">
        <v>0</v>
      </c>
      <c r="HC63">
        <v>0</v>
      </c>
      <c r="HD63">
        <v>0</v>
      </c>
      <c r="HE63">
        <v>0</v>
      </c>
      <c r="HF63">
        <v>0</v>
      </c>
      <c r="HG63">
        <v>0</v>
      </c>
      <c r="HH63">
        <v>0</v>
      </c>
      <c r="HI63">
        <v>0</v>
      </c>
      <c r="HJ63" t="s">
        <v>77</v>
      </c>
      <c r="HK63" t="s">
        <v>88</v>
      </c>
      <c r="HL63" t="s">
        <v>159</v>
      </c>
      <c r="HM63">
        <v>0</v>
      </c>
      <c r="HN63">
        <v>0</v>
      </c>
      <c r="HO63">
        <v>1</v>
      </c>
      <c r="HP63" t="s">
        <v>960</v>
      </c>
      <c r="HQ63" t="s">
        <v>133</v>
      </c>
      <c r="HR63">
        <v>1</v>
      </c>
      <c r="HS63">
        <v>0</v>
      </c>
      <c r="HT63">
        <v>0</v>
      </c>
      <c r="HU63">
        <v>0</v>
      </c>
      <c r="HV63">
        <v>0</v>
      </c>
      <c r="HW63">
        <v>0</v>
      </c>
      <c r="HX63" t="s">
        <v>77</v>
      </c>
      <c r="HZ63" t="s">
        <v>80</v>
      </c>
      <c r="IA63" s="376">
        <v>7</v>
      </c>
      <c r="IB63" t="s">
        <v>798</v>
      </c>
      <c r="IC63">
        <v>0</v>
      </c>
      <c r="ID63">
        <v>1</v>
      </c>
      <c r="IE63">
        <v>1</v>
      </c>
      <c r="IF63">
        <v>0</v>
      </c>
      <c r="IG63">
        <v>0</v>
      </c>
      <c r="IH63">
        <v>0</v>
      </c>
      <c r="II63">
        <v>0</v>
      </c>
      <c r="IJ63">
        <v>0</v>
      </c>
      <c r="IK63">
        <v>0</v>
      </c>
      <c r="IL63">
        <v>0</v>
      </c>
      <c r="IM63" t="s">
        <v>77</v>
      </c>
      <c r="IN63">
        <v>60</v>
      </c>
      <c r="IO63">
        <v>20</v>
      </c>
      <c r="IP63" t="s">
        <v>77</v>
      </c>
      <c r="IQ63" t="s">
        <v>77</v>
      </c>
      <c r="IR63" t="s">
        <v>77</v>
      </c>
      <c r="IS63" t="s">
        <v>77</v>
      </c>
      <c r="IT63" t="s">
        <v>77</v>
      </c>
      <c r="IU63" t="s">
        <v>961</v>
      </c>
      <c r="IV63">
        <v>0</v>
      </c>
      <c r="IW63">
        <v>0</v>
      </c>
      <c r="IX63">
        <v>0</v>
      </c>
      <c r="IY63">
        <v>0</v>
      </c>
      <c r="IZ63">
        <v>1</v>
      </c>
      <c r="JA63">
        <v>1</v>
      </c>
      <c r="JB63">
        <v>1</v>
      </c>
      <c r="JC63">
        <v>0</v>
      </c>
      <c r="JD63">
        <v>0</v>
      </c>
      <c r="JE63">
        <v>0</v>
      </c>
      <c r="JF63" t="s">
        <v>77</v>
      </c>
      <c r="JG63" t="s">
        <v>77</v>
      </c>
      <c r="JH63" t="s">
        <v>77</v>
      </c>
      <c r="JI63" t="s">
        <v>77</v>
      </c>
      <c r="JJ63">
        <v>2</v>
      </c>
      <c r="JK63">
        <v>15</v>
      </c>
      <c r="JL63">
        <v>3</v>
      </c>
      <c r="JM63" t="s">
        <v>77</v>
      </c>
      <c r="JN63" t="s">
        <v>962</v>
      </c>
      <c r="JO63">
        <v>1</v>
      </c>
      <c r="JP63">
        <v>0</v>
      </c>
      <c r="JQ63">
        <v>1</v>
      </c>
      <c r="JR63">
        <v>1</v>
      </c>
      <c r="JS63">
        <v>0</v>
      </c>
      <c r="JT63">
        <v>0</v>
      </c>
      <c r="JU63">
        <v>0</v>
      </c>
      <c r="JV63">
        <v>0</v>
      </c>
      <c r="JW63">
        <v>0</v>
      </c>
      <c r="JX63">
        <v>0</v>
      </c>
      <c r="JY63">
        <v>0</v>
      </c>
      <c r="JZ63">
        <v>0</v>
      </c>
      <c r="KA63">
        <v>0</v>
      </c>
      <c r="KB63">
        <v>70</v>
      </c>
      <c r="KC63" t="s">
        <v>77</v>
      </c>
      <c r="KD63">
        <v>20</v>
      </c>
      <c r="KE63">
        <v>24</v>
      </c>
      <c r="KF63" t="s">
        <v>77</v>
      </c>
      <c r="KG63" t="s">
        <v>77</v>
      </c>
      <c r="KH63" t="s">
        <v>77</v>
      </c>
      <c r="KI63" t="s">
        <v>77</v>
      </c>
      <c r="KJ63" t="s">
        <v>77</v>
      </c>
      <c r="KK63" t="s">
        <v>77</v>
      </c>
      <c r="KL63" t="s">
        <v>77</v>
      </c>
      <c r="KM63" t="s">
        <v>963</v>
      </c>
      <c r="KN63">
        <v>0</v>
      </c>
      <c r="KO63">
        <v>1</v>
      </c>
      <c r="KP63">
        <v>0</v>
      </c>
      <c r="KQ63">
        <v>0</v>
      </c>
      <c r="KR63">
        <v>1</v>
      </c>
      <c r="KS63">
        <v>0</v>
      </c>
      <c r="KT63">
        <v>0</v>
      </c>
      <c r="KU63">
        <v>1</v>
      </c>
      <c r="KV63">
        <v>0</v>
      </c>
      <c r="KW63">
        <v>0</v>
      </c>
      <c r="KX63">
        <v>0</v>
      </c>
      <c r="KY63" t="s">
        <v>77</v>
      </c>
      <c r="KZ63">
        <v>2</v>
      </c>
      <c r="LA63" t="s">
        <v>77</v>
      </c>
      <c r="LB63" t="s">
        <v>77</v>
      </c>
      <c r="LC63">
        <v>2</v>
      </c>
      <c r="LD63" t="s">
        <v>77</v>
      </c>
      <c r="LE63" t="s">
        <v>77</v>
      </c>
      <c r="LF63">
        <v>2</v>
      </c>
      <c r="LG63" t="s">
        <v>77</v>
      </c>
      <c r="LH63" t="s">
        <v>954</v>
      </c>
      <c r="LI63">
        <v>1</v>
      </c>
      <c r="LJ63">
        <v>0</v>
      </c>
      <c r="LK63">
        <v>0</v>
      </c>
      <c r="LL63">
        <v>0</v>
      </c>
      <c r="LM63">
        <v>0</v>
      </c>
      <c r="LN63">
        <v>0</v>
      </c>
      <c r="LO63">
        <v>0</v>
      </c>
      <c r="LP63">
        <v>1</v>
      </c>
      <c r="LQ63">
        <v>0</v>
      </c>
      <c r="LR63" t="s">
        <v>964</v>
      </c>
      <c r="LS63" t="s">
        <v>803</v>
      </c>
      <c r="LT63">
        <v>1</v>
      </c>
      <c r="LU63">
        <v>0</v>
      </c>
      <c r="LV63">
        <v>0</v>
      </c>
      <c r="LW63">
        <v>1</v>
      </c>
      <c r="LX63">
        <v>0</v>
      </c>
      <c r="LY63">
        <v>0</v>
      </c>
      <c r="LZ63">
        <v>3</v>
      </c>
      <c r="MA63" t="s">
        <v>77</v>
      </c>
      <c r="MB63" t="s">
        <v>77</v>
      </c>
      <c r="MC63">
        <v>1</v>
      </c>
      <c r="MD63" t="s">
        <v>965</v>
      </c>
      <c r="ME63">
        <v>1</v>
      </c>
      <c r="MF63">
        <v>1</v>
      </c>
      <c r="MG63">
        <v>1</v>
      </c>
      <c r="MH63">
        <v>0</v>
      </c>
      <c r="MI63">
        <v>0</v>
      </c>
      <c r="MJ63">
        <v>0</v>
      </c>
      <c r="MK63">
        <v>0</v>
      </c>
      <c r="ML63">
        <v>0</v>
      </c>
      <c r="MM63">
        <v>0</v>
      </c>
      <c r="MN63" t="s">
        <v>966</v>
      </c>
      <c r="MO63">
        <v>1</v>
      </c>
      <c r="MP63">
        <v>0</v>
      </c>
      <c r="MQ63">
        <v>0</v>
      </c>
      <c r="MR63">
        <v>0</v>
      </c>
      <c r="MS63">
        <v>0</v>
      </c>
      <c r="MT63">
        <v>0</v>
      </c>
      <c r="MU63">
        <v>0</v>
      </c>
      <c r="MV63">
        <v>1</v>
      </c>
      <c r="MW63">
        <v>0</v>
      </c>
      <c r="MX63" t="s">
        <v>681</v>
      </c>
      <c r="MY63">
        <v>0</v>
      </c>
      <c r="MZ63">
        <v>1</v>
      </c>
      <c r="NA63">
        <v>0</v>
      </c>
      <c r="NB63">
        <v>0</v>
      </c>
      <c r="NC63">
        <v>0</v>
      </c>
      <c r="ND63">
        <v>0</v>
      </c>
      <c r="NE63">
        <v>0</v>
      </c>
      <c r="NF63">
        <v>0</v>
      </c>
      <c r="NG63">
        <v>0</v>
      </c>
      <c r="NH63" t="s">
        <v>620</v>
      </c>
      <c r="NI63">
        <v>0</v>
      </c>
      <c r="NJ63">
        <v>0</v>
      </c>
      <c r="NK63">
        <v>1</v>
      </c>
      <c r="NL63">
        <v>0</v>
      </c>
      <c r="NM63">
        <v>0</v>
      </c>
      <c r="NN63">
        <v>0</v>
      </c>
      <c r="NO63">
        <v>0</v>
      </c>
      <c r="NP63">
        <v>0</v>
      </c>
      <c r="NQ63">
        <v>0</v>
      </c>
      <c r="NR63" t="s">
        <v>77</v>
      </c>
      <c r="NS63" t="s">
        <v>77</v>
      </c>
      <c r="NT63" t="s">
        <v>77</v>
      </c>
      <c r="NU63" t="s">
        <v>77</v>
      </c>
      <c r="NV63" t="s">
        <v>77</v>
      </c>
      <c r="NW63" t="s">
        <v>77</v>
      </c>
      <c r="NX63" t="s">
        <v>77</v>
      </c>
      <c r="NY63" t="s">
        <v>77</v>
      </c>
      <c r="NZ63" t="s">
        <v>77</v>
      </c>
      <c r="OA63" t="s">
        <v>77</v>
      </c>
      <c r="OB63" t="s">
        <v>77</v>
      </c>
      <c r="OC63" t="s">
        <v>77</v>
      </c>
      <c r="OD63" t="s">
        <v>77</v>
      </c>
      <c r="OE63" t="s">
        <v>77</v>
      </c>
      <c r="OF63" t="s">
        <v>77</v>
      </c>
      <c r="OG63" t="s">
        <v>77</v>
      </c>
      <c r="OH63" t="s">
        <v>77</v>
      </c>
      <c r="OI63" t="s">
        <v>77</v>
      </c>
      <c r="OJ63" t="s">
        <v>77</v>
      </c>
      <c r="OK63" t="s">
        <v>77</v>
      </c>
      <c r="OL63" t="s">
        <v>77</v>
      </c>
      <c r="OM63" t="s">
        <v>77</v>
      </c>
      <c r="ON63" t="s">
        <v>77</v>
      </c>
      <c r="OO63" t="s">
        <v>77</v>
      </c>
      <c r="OP63" t="s">
        <v>77</v>
      </c>
      <c r="OQ63" t="s">
        <v>77</v>
      </c>
      <c r="OR63" t="s">
        <v>77</v>
      </c>
      <c r="OS63" t="s">
        <v>77</v>
      </c>
      <c r="OT63" t="s">
        <v>77</v>
      </c>
      <c r="OU63" t="s">
        <v>77</v>
      </c>
      <c r="OV63" t="s">
        <v>77</v>
      </c>
      <c r="OW63" t="s">
        <v>77</v>
      </c>
      <c r="OX63" t="s">
        <v>77</v>
      </c>
      <c r="OY63" t="s">
        <v>77</v>
      </c>
      <c r="OZ63" t="s">
        <v>77</v>
      </c>
      <c r="PA63" t="s">
        <v>77</v>
      </c>
      <c r="PB63" t="s">
        <v>77</v>
      </c>
      <c r="PC63" t="s">
        <v>77</v>
      </c>
      <c r="PD63" t="s">
        <v>77</v>
      </c>
      <c r="PE63" t="s">
        <v>77</v>
      </c>
      <c r="PF63" t="s">
        <v>804</v>
      </c>
      <c r="PG63">
        <v>0</v>
      </c>
      <c r="PH63">
        <v>1</v>
      </c>
      <c r="PI63">
        <v>0</v>
      </c>
      <c r="PJ63">
        <v>0</v>
      </c>
      <c r="PK63">
        <v>0</v>
      </c>
      <c r="PL63">
        <v>0</v>
      </c>
      <c r="PM63" t="s">
        <v>77</v>
      </c>
      <c r="PN63" t="s">
        <v>77</v>
      </c>
      <c r="PO63" t="s">
        <v>77</v>
      </c>
      <c r="PP63" t="s">
        <v>77</v>
      </c>
      <c r="PQ63" t="s">
        <v>77</v>
      </c>
      <c r="PR63" t="s">
        <v>77</v>
      </c>
      <c r="PS63" t="s">
        <v>77</v>
      </c>
      <c r="PT63" t="s">
        <v>77</v>
      </c>
      <c r="PU63" t="s">
        <v>77</v>
      </c>
      <c r="PV63" t="s">
        <v>77</v>
      </c>
      <c r="PW63" t="s">
        <v>77</v>
      </c>
      <c r="PX63" t="s">
        <v>77</v>
      </c>
      <c r="PY63" t="s">
        <v>77</v>
      </c>
      <c r="PZ63" t="s">
        <v>77</v>
      </c>
      <c r="QA63" t="s">
        <v>77</v>
      </c>
      <c r="QB63" t="s">
        <v>77</v>
      </c>
      <c r="QC63" t="s">
        <v>77</v>
      </c>
      <c r="QD63" t="s">
        <v>77</v>
      </c>
      <c r="QE63" t="s">
        <v>77</v>
      </c>
      <c r="QF63" t="s">
        <v>77</v>
      </c>
      <c r="QG63" t="s">
        <v>77</v>
      </c>
      <c r="QH63">
        <v>0</v>
      </c>
      <c r="QI63">
        <v>0</v>
      </c>
      <c r="QJ63">
        <v>0</v>
      </c>
      <c r="QK63">
        <v>0</v>
      </c>
      <c r="QL63">
        <v>0</v>
      </c>
      <c r="QM63" t="s">
        <v>967</v>
      </c>
      <c r="QN63" t="s">
        <v>77</v>
      </c>
      <c r="QO63">
        <v>237502094</v>
      </c>
      <c r="QQ63">
        <v>44530.922858796293</v>
      </c>
      <c r="QR63" t="s">
        <v>77</v>
      </c>
      <c r="QS63" t="s">
        <v>77</v>
      </c>
      <c r="QT63" t="s">
        <v>101</v>
      </c>
      <c r="QU63" t="s">
        <v>102</v>
      </c>
      <c r="QV63" t="s">
        <v>77</v>
      </c>
      <c r="QW63">
        <v>65</v>
      </c>
      <c r="QX63" s="375" t="str">
        <f t="shared" si="8"/>
        <v/>
      </c>
      <c r="QY63" s="375">
        <f t="shared" si="1"/>
        <v>111.42857142857143</v>
      </c>
      <c r="QZ63" s="375">
        <f t="shared" si="2"/>
        <v>32.857142857142854</v>
      </c>
      <c r="RA63" s="375" t="str">
        <f t="shared" si="3"/>
        <v/>
      </c>
      <c r="RB63" s="375" t="str">
        <f t="shared" si="4"/>
        <v/>
      </c>
      <c r="RC63" s="375" t="str">
        <f t="shared" si="5"/>
        <v/>
      </c>
      <c r="RD63" s="375" t="str">
        <f t="shared" si="6"/>
        <v/>
      </c>
      <c r="RE63" s="313" t="str">
        <f t="shared" si="7"/>
        <v/>
      </c>
      <c r="RF63" t="s">
        <v>80</v>
      </c>
    </row>
    <row r="64" spans="1:474">
      <c r="A64" t="s">
        <v>968</v>
      </c>
      <c r="B64" s="272">
        <v>44530</v>
      </c>
      <c r="C64" t="s">
        <v>78</v>
      </c>
      <c r="D64" t="s">
        <v>79</v>
      </c>
      <c r="E64" t="s">
        <v>80</v>
      </c>
      <c r="F64" t="s">
        <v>81</v>
      </c>
      <c r="G64" t="s">
        <v>81</v>
      </c>
      <c r="H64" t="s">
        <v>82</v>
      </c>
      <c r="I64" t="s">
        <v>82</v>
      </c>
      <c r="J64" t="s">
        <v>83</v>
      </c>
      <c r="K64" t="s">
        <v>77</v>
      </c>
      <c r="L64" t="s">
        <v>84</v>
      </c>
      <c r="M64" t="s">
        <v>84</v>
      </c>
      <c r="N64" t="s">
        <v>84</v>
      </c>
      <c r="O64" t="s">
        <v>86</v>
      </c>
      <c r="P64" t="s">
        <v>87</v>
      </c>
      <c r="Q64" t="s">
        <v>89</v>
      </c>
      <c r="R64" t="s">
        <v>77</v>
      </c>
      <c r="S64" s="239" t="s">
        <v>77</v>
      </c>
      <c r="T64" s="239" t="s">
        <v>77</v>
      </c>
      <c r="U64" s="239" t="s">
        <v>77</v>
      </c>
      <c r="V64" s="239" t="s">
        <v>77</v>
      </c>
      <c r="W64" s="239" t="s">
        <v>77</v>
      </c>
      <c r="X64" s="239" t="s">
        <v>77</v>
      </c>
      <c r="Y64" t="s">
        <v>77</v>
      </c>
      <c r="Z64" t="s">
        <v>77</v>
      </c>
      <c r="AA64" t="s">
        <v>77</v>
      </c>
      <c r="AB64" t="s">
        <v>77</v>
      </c>
      <c r="AC64" t="s">
        <v>77</v>
      </c>
      <c r="AD64" t="s">
        <v>77</v>
      </c>
      <c r="AE64" t="s">
        <v>77</v>
      </c>
      <c r="AF64" t="s">
        <v>77</v>
      </c>
      <c r="AG64">
        <v>10</v>
      </c>
      <c r="AH64" t="s">
        <v>77</v>
      </c>
      <c r="AI64" t="s">
        <v>77</v>
      </c>
      <c r="AJ64" t="s">
        <v>77</v>
      </c>
      <c r="AK64" t="s">
        <v>77</v>
      </c>
      <c r="AL64" t="s">
        <v>77</v>
      </c>
      <c r="AM64" t="s">
        <v>77</v>
      </c>
      <c r="AN64" t="s">
        <v>77</v>
      </c>
      <c r="AO64" t="s">
        <v>77</v>
      </c>
      <c r="AP64" t="s">
        <v>77</v>
      </c>
      <c r="AQ64" t="s">
        <v>77</v>
      </c>
      <c r="AR64" t="s">
        <v>77</v>
      </c>
      <c r="AS64" t="s">
        <v>77</v>
      </c>
      <c r="AT64" t="s">
        <v>77</v>
      </c>
      <c r="AU64" t="s">
        <v>77</v>
      </c>
      <c r="AV64" t="s">
        <v>77</v>
      </c>
      <c r="AW64" t="s">
        <v>77</v>
      </c>
      <c r="AX64" t="s">
        <v>77</v>
      </c>
      <c r="AY64" t="s">
        <v>77</v>
      </c>
      <c r="AZ64" t="s">
        <v>77</v>
      </c>
      <c r="BA64" t="s">
        <v>77</v>
      </c>
      <c r="BB64" t="s">
        <v>77</v>
      </c>
      <c r="BC64" t="s">
        <v>77</v>
      </c>
      <c r="BD64" t="s">
        <v>77</v>
      </c>
      <c r="BE64" t="s">
        <v>77</v>
      </c>
      <c r="BF64" t="s">
        <v>77</v>
      </c>
      <c r="BG64" t="s">
        <v>77</v>
      </c>
      <c r="BH64" t="s">
        <v>77</v>
      </c>
      <c r="BI64" t="s">
        <v>77</v>
      </c>
      <c r="BJ64" t="s">
        <v>77</v>
      </c>
      <c r="BK64" t="s">
        <v>77</v>
      </c>
      <c r="BL64" t="s">
        <v>77</v>
      </c>
      <c r="BN64" t="s">
        <v>77</v>
      </c>
      <c r="BO64" t="s">
        <v>77</v>
      </c>
      <c r="BP64" t="s">
        <v>77</v>
      </c>
      <c r="BQ64" t="s">
        <v>77</v>
      </c>
      <c r="BR64" t="s">
        <v>77</v>
      </c>
      <c r="BS64" t="s">
        <v>77</v>
      </c>
      <c r="BT64" t="s">
        <v>77</v>
      </c>
      <c r="BU64" t="s">
        <v>77</v>
      </c>
      <c r="BV64" t="s">
        <v>77</v>
      </c>
      <c r="BW64" t="s">
        <v>77</v>
      </c>
      <c r="BX64" t="s">
        <v>77</v>
      </c>
      <c r="BY64" t="s">
        <v>77</v>
      </c>
      <c r="BZ64" t="s">
        <v>77</v>
      </c>
      <c r="CA64" t="s">
        <v>77</v>
      </c>
      <c r="CB64" t="s">
        <v>77</v>
      </c>
      <c r="CC64" t="s">
        <v>77</v>
      </c>
      <c r="CD64" t="s">
        <v>77</v>
      </c>
      <c r="CE64" t="s">
        <v>77</v>
      </c>
      <c r="CF64" t="s">
        <v>77</v>
      </c>
      <c r="CG64" t="s">
        <v>77</v>
      </c>
      <c r="CH64" t="s">
        <v>77</v>
      </c>
      <c r="CI64" t="s">
        <v>77</v>
      </c>
      <c r="CJ64" t="s">
        <v>77</v>
      </c>
      <c r="CK64" t="s">
        <v>77</v>
      </c>
      <c r="CL64" t="s">
        <v>77</v>
      </c>
      <c r="CM64" t="s">
        <v>77</v>
      </c>
      <c r="CN64" t="s">
        <v>77</v>
      </c>
      <c r="CO64" t="s">
        <v>77</v>
      </c>
      <c r="CP64" t="s">
        <v>77</v>
      </c>
      <c r="CQ64" t="s">
        <v>77</v>
      </c>
      <c r="CR64" t="s">
        <v>77</v>
      </c>
      <c r="CS64" t="s">
        <v>77</v>
      </c>
      <c r="CT64" t="s">
        <v>77</v>
      </c>
      <c r="CU64" t="s">
        <v>77</v>
      </c>
      <c r="CV64" t="s">
        <v>77</v>
      </c>
      <c r="CW64" t="s">
        <v>77</v>
      </c>
      <c r="CX64" t="s">
        <v>77</v>
      </c>
      <c r="CY64" t="s">
        <v>77</v>
      </c>
      <c r="CZ64" s="308" t="s">
        <v>80</v>
      </c>
      <c r="DA64" t="s">
        <v>86</v>
      </c>
      <c r="DB64" t="s">
        <v>77</v>
      </c>
      <c r="DC64" t="s">
        <v>77</v>
      </c>
      <c r="DD64" t="s">
        <v>77</v>
      </c>
      <c r="DE64" t="s">
        <v>77</v>
      </c>
      <c r="DF64" t="s">
        <v>77</v>
      </c>
      <c r="DG64" t="s">
        <v>77</v>
      </c>
      <c r="DH64" t="s">
        <v>77</v>
      </c>
      <c r="DK64" t="s">
        <v>77</v>
      </c>
      <c r="DL64" t="s">
        <v>77</v>
      </c>
      <c r="DM64" t="s">
        <v>77</v>
      </c>
      <c r="DN64" t="s">
        <v>77</v>
      </c>
      <c r="DO64" t="s">
        <v>77</v>
      </c>
      <c r="DP64" t="s">
        <v>77</v>
      </c>
      <c r="DQ64" t="s">
        <v>77</v>
      </c>
      <c r="DR64" t="s">
        <v>77</v>
      </c>
      <c r="DS64" t="s">
        <v>77</v>
      </c>
      <c r="DT64" t="s">
        <v>77</v>
      </c>
      <c r="DU64" t="s">
        <v>77</v>
      </c>
      <c r="DV64" t="s">
        <v>77</v>
      </c>
      <c r="DW64" t="s">
        <v>77</v>
      </c>
      <c r="DX64" t="s">
        <v>77</v>
      </c>
      <c r="DY64" t="s">
        <v>77</v>
      </c>
      <c r="DZ64" t="s">
        <v>77</v>
      </c>
      <c r="EA64" t="s">
        <v>77</v>
      </c>
      <c r="EB64" t="s">
        <v>77</v>
      </c>
      <c r="EC64" t="s">
        <v>77</v>
      </c>
      <c r="ED64" t="s">
        <v>77</v>
      </c>
      <c r="EE64" t="s">
        <v>77</v>
      </c>
      <c r="EF64" t="s">
        <v>77</v>
      </c>
      <c r="EG64" t="s">
        <v>77</v>
      </c>
      <c r="EH64" t="s">
        <v>77</v>
      </c>
      <c r="EI64" t="s">
        <v>77</v>
      </c>
      <c r="EJ64" t="s">
        <v>77</v>
      </c>
      <c r="EK64" t="s">
        <v>77</v>
      </c>
      <c r="EL64" t="s">
        <v>77</v>
      </c>
      <c r="EM64" s="308" t="s">
        <v>80</v>
      </c>
      <c r="EN64" t="s">
        <v>86</v>
      </c>
      <c r="EO64" t="s">
        <v>77</v>
      </c>
      <c r="EP64" t="s">
        <v>77</v>
      </c>
      <c r="EQ64" t="s">
        <v>77</v>
      </c>
      <c r="ER64" t="s">
        <v>77</v>
      </c>
      <c r="ES64" t="s">
        <v>77</v>
      </c>
      <c r="ET64" t="s">
        <v>77</v>
      </c>
      <c r="EU64" t="s">
        <v>77</v>
      </c>
      <c r="EW64" t="s">
        <v>77</v>
      </c>
      <c r="EX64" s="308" t="s">
        <v>80</v>
      </c>
      <c r="EY64" t="s">
        <v>77</v>
      </c>
      <c r="EZ64" t="s">
        <v>77</v>
      </c>
      <c r="FA64" t="s">
        <v>77</v>
      </c>
      <c r="FB64" t="s">
        <v>77</v>
      </c>
      <c r="FC64" t="s">
        <v>77</v>
      </c>
      <c r="FD64" t="s">
        <v>77</v>
      </c>
      <c r="FE64" t="s">
        <v>77</v>
      </c>
      <c r="FF64" t="s">
        <v>77</v>
      </c>
      <c r="FG64" t="s">
        <v>77</v>
      </c>
      <c r="FH64" t="s">
        <v>77</v>
      </c>
      <c r="FI64" t="s">
        <v>77</v>
      </c>
      <c r="FJ64" t="s">
        <v>77</v>
      </c>
      <c r="FK64" t="s">
        <v>77</v>
      </c>
      <c r="FL64" t="s">
        <v>77</v>
      </c>
      <c r="FM64" t="s">
        <v>77</v>
      </c>
      <c r="FN64" t="s">
        <v>77</v>
      </c>
      <c r="FO64" t="s">
        <v>77</v>
      </c>
      <c r="FP64" t="s">
        <v>77</v>
      </c>
      <c r="FQ64" t="s">
        <v>77</v>
      </c>
      <c r="FR64" t="s">
        <v>77</v>
      </c>
      <c r="FS64" t="s">
        <v>77</v>
      </c>
      <c r="FT64" t="s">
        <v>77</v>
      </c>
      <c r="FU64" t="s">
        <v>77</v>
      </c>
      <c r="FV64" t="s">
        <v>77</v>
      </c>
      <c r="FW64" t="s">
        <v>77</v>
      </c>
      <c r="FX64" t="s">
        <v>77</v>
      </c>
      <c r="FY64" t="s">
        <v>88</v>
      </c>
      <c r="FZ64" t="s">
        <v>90</v>
      </c>
      <c r="GA64" t="s">
        <v>91</v>
      </c>
      <c r="GB64" t="s">
        <v>77</v>
      </c>
      <c r="GC64" t="s">
        <v>92</v>
      </c>
      <c r="GD64" t="s">
        <v>93</v>
      </c>
      <c r="GE64" t="s">
        <v>93</v>
      </c>
      <c r="GF64" t="s">
        <v>159</v>
      </c>
      <c r="GG64" t="s">
        <v>969</v>
      </c>
      <c r="GH64" t="s">
        <v>95</v>
      </c>
      <c r="GI64" t="s">
        <v>144</v>
      </c>
      <c r="GJ64" t="s">
        <v>145</v>
      </c>
      <c r="GK64" t="s">
        <v>671</v>
      </c>
      <c r="GL64" t="s">
        <v>77</v>
      </c>
      <c r="GM64" t="s">
        <v>77</v>
      </c>
      <c r="GN64" t="s">
        <v>77</v>
      </c>
      <c r="GO64" t="s">
        <v>77</v>
      </c>
      <c r="GP64" t="s">
        <v>77</v>
      </c>
      <c r="GQ64">
        <v>10</v>
      </c>
      <c r="GR64">
        <v>10</v>
      </c>
      <c r="GS64" t="s">
        <v>77</v>
      </c>
      <c r="GT64" t="s">
        <v>98</v>
      </c>
      <c r="GU64" t="s">
        <v>99</v>
      </c>
      <c r="GV64" t="s">
        <v>77</v>
      </c>
      <c r="GW64" t="s">
        <v>88</v>
      </c>
      <c r="GX64" t="s">
        <v>146</v>
      </c>
      <c r="GY64">
        <v>0</v>
      </c>
      <c r="GZ64">
        <v>1</v>
      </c>
      <c r="HA64">
        <v>0</v>
      </c>
      <c r="HB64">
        <v>0</v>
      </c>
      <c r="HC64">
        <v>0</v>
      </c>
      <c r="HD64">
        <v>0</v>
      </c>
      <c r="HE64">
        <v>0</v>
      </c>
      <c r="HF64">
        <v>0</v>
      </c>
      <c r="HG64">
        <v>0</v>
      </c>
      <c r="HH64">
        <v>0</v>
      </c>
      <c r="HI64">
        <v>0</v>
      </c>
      <c r="HJ64" t="s">
        <v>77</v>
      </c>
      <c r="HK64" t="s">
        <v>88</v>
      </c>
      <c r="HL64" t="s">
        <v>159</v>
      </c>
      <c r="HM64">
        <v>0</v>
      </c>
      <c r="HN64">
        <v>0</v>
      </c>
      <c r="HO64">
        <v>1</v>
      </c>
      <c r="HP64" t="s">
        <v>970</v>
      </c>
      <c r="HQ64" t="s">
        <v>148</v>
      </c>
      <c r="HR64">
        <v>0</v>
      </c>
      <c r="HS64">
        <v>1</v>
      </c>
      <c r="HT64">
        <v>0</v>
      </c>
      <c r="HU64">
        <v>0</v>
      </c>
      <c r="HV64">
        <v>0</v>
      </c>
      <c r="HW64">
        <v>0</v>
      </c>
      <c r="HX64" t="s">
        <v>77</v>
      </c>
      <c r="HZ64" t="s">
        <v>80</v>
      </c>
      <c r="IA64" s="376">
        <v>8</v>
      </c>
      <c r="IB64" t="s">
        <v>613</v>
      </c>
      <c r="IC64">
        <v>0</v>
      </c>
      <c r="ID64">
        <v>0</v>
      </c>
      <c r="IE64">
        <v>1</v>
      </c>
      <c r="IF64">
        <v>0</v>
      </c>
      <c r="IG64">
        <v>0</v>
      </c>
      <c r="IH64">
        <v>0</v>
      </c>
      <c r="II64">
        <v>0</v>
      </c>
      <c r="IJ64">
        <v>0</v>
      </c>
      <c r="IK64">
        <v>0</v>
      </c>
      <c r="IL64">
        <v>0</v>
      </c>
      <c r="IM64" t="s">
        <v>77</v>
      </c>
      <c r="IN64" t="s">
        <v>77</v>
      </c>
      <c r="IO64">
        <v>30</v>
      </c>
      <c r="IP64" t="s">
        <v>77</v>
      </c>
      <c r="IQ64" t="s">
        <v>77</v>
      </c>
      <c r="IR64" t="s">
        <v>77</v>
      </c>
      <c r="IS64" t="s">
        <v>77</v>
      </c>
      <c r="IT64" t="s">
        <v>77</v>
      </c>
      <c r="IU64" t="s">
        <v>971</v>
      </c>
      <c r="IV64">
        <v>0</v>
      </c>
      <c r="IW64">
        <v>1</v>
      </c>
      <c r="IX64">
        <v>0</v>
      </c>
      <c r="IY64">
        <v>0</v>
      </c>
      <c r="IZ64">
        <v>1</v>
      </c>
      <c r="JA64">
        <v>1</v>
      </c>
      <c r="JB64">
        <v>1</v>
      </c>
      <c r="JC64">
        <v>0</v>
      </c>
      <c r="JD64">
        <v>0</v>
      </c>
      <c r="JE64">
        <v>0</v>
      </c>
      <c r="JF64" t="s">
        <v>77</v>
      </c>
      <c r="JG64">
        <v>30</v>
      </c>
      <c r="JH64" t="s">
        <v>77</v>
      </c>
      <c r="JI64" t="s">
        <v>77</v>
      </c>
      <c r="JJ64">
        <v>4</v>
      </c>
      <c r="JK64">
        <v>20</v>
      </c>
      <c r="JL64">
        <v>2</v>
      </c>
      <c r="JM64" t="s">
        <v>77</v>
      </c>
      <c r="JN64" t="s">
        <v>201</v>
      </c>
      <c r="JO64">
        <v>0</v>
      </c>
      <c r="JP64">
        <v>0</v>
      </c>
      <c r="JQ64">
        <v>0</v>
      </c>
      <c r="JR64">
        <v>0</v>
      </c>
      <c r="JS64">
        <v>0</v>
      </c>
      <c r="JT64">
        <v>0</v>
      </c>
      <c r="JU64">
        <v>0</v>
      </c>
      <c r="JV64">
        <v>0</v>
      </c>
      <c r="JW64">
        <v>0</v>
      </c>
      <c r="JX64">
        <v>0</v>
      </c>
      <c r="JY64">
        <v>0</v>
      </c>
      <c r="JZ64">
        <v>1</v>
      </c>
      <c r="KA64">
        <v>0</v>
      </c>
      <c r="KB64" t="s">
        <v>77</v>
      </c>
      <c r="KC64" t="s">
        <v>77</v>
      </c>
      <c r="KD64" t="s">
        <v>77</v>
      </c>
      <c r="KE64" t="s">
        <v>77</v>
      </c>
      <c r="KF64" t="s">
        <v>77</v>
      </c>
      <c r="KG64" t="s">
        <v>77</v>
      </c>
      <c r="KH64" t="s">
        <v>77</v>
      </c>
      <c r="KI64" t="s">
        <v>77</v>
      </c>
      <c r="KJ64" t="s">
        <v>77</v>
      </c>
      <c r="KK64" t="s">
        <v>77</v>
      </c>
      <c r="KL64" t="s">
        <v>77</v>
      </c>
      <c r="KM64" t="s">
        <v>676</v>
      </c>
      <c r="KN64">
        <v>0</v>
      </c>
      <c r="KO64">
        <v>1</v>
      </c>
      <c r="KP64">
        <v>0</v>
      </c>
      <c r="KQ64">
        <v>0</v>
      </c>
      <c r="KR64">
        <v>0</v>
      </c>
      <c r="KS64">
        <v>0</v>
      </c>
      <c r="KT64">
        <v>0</v>
      </c>
      <c r="KU64">
        <v>0</v>
      </c>
      <c r="KV64">
        <v>0</v>
      </c>
      <c r="KW64">
        <v>0</v>
      </c>
      <c r="KX64">
        <v>0</v>
      </c>
      <c r="KY64" t="s">
        <v>77</v>
      </c>
      <c r="KZ64">
        <v>2</v>
      </c>
      <c r="LA64" t="s">
        <v>77</v>
      </c>
      <c r="LB64" t="s">
        <v>77</v>
      </c>
      <c r="LC64" t="s">
        <v>77</v>
      </c>
      <c r="LD64" t="s">
        <v>77</v>
      </c>
      <c r="LE64" t="s">
        <v>77</v>
      </c>
      <c r="LF64" t="s">
        <v>77</v>
      </c>
      <c r="LG64" t="s">
        <v>77</v>
      </c>
      <c r="LH64" t="s">
        <v>597</v>
      </c>
      <c r="LI64">
        <v>1</v>
      </c>
      <c r="LJ64">
        <v>0</v>
      </c>
      <c r="LK64">
        <v>0</v>
      </c>
      <c r="LL64">
        <v>0</v>
      </c>
      <c r="LM64">
        <v>0</v>
      </c>
      <c r="LN64">
        <v>0</v>
      </c>
      <c r="LO64">
        <v>0</v>
      </c>
      <c r="LP64">
        <v>0</v>
      </c>
      <c r="LQ64">
        <v>0</v>
      </c>
      <c r="LR64" t="s">
        <v>77</v>
      </c>
      <c r="LS64" t="s">
        <v>607</v>
      </c>
      <c r="LT64">
        <v>0</v>
      </c>
      <c r="LU64">
        <v>0</v>
      </c>
      <c r="LV64">
        <v>0</v>
      </c>
      <c r="LW64">
        <v>1</v>
      </c>
      <c r="LX64">
        <v>0</v>
      </c>
      <c r="LY64">
        <v>0</v>
      </c>
      <c r="LZ64" t="s">
        <v>77</v>
      </c>
      <c r="MA64" t="s">
        <v>77</v>
      </c>
      <c r="MB64" t="s">
        <v>77</v>
      </c>
      <c r="MC64">
        <v>1</v>
      </c>
      <c r="MD64" t="s">
        <v>972</v>
      </c>
      <c r="ME64">
        <v>1</v>
      </c>
      <c r="MF64">
        <v>1</v>
      </c>
      <c r="MG64">
        <v>0</v>
      </c>
      <c r="MH64">
        <v>0</v>
      </c>
      <c r="MI64">
        <v>0</v>
      </c>
      <c r="MJ64">
        <v>1</v>
      </c>
      <c r="MK64">
        <v>0</v>
      </c>
      <c r="ML64">
        <v>0</v>
      </c>
      <c r="MM64">
        <v>0</v>
      </c>
      <c r="MN64" t="s">
        <v>680</v>
      </c>
      <c r="MO64">
        <v>1</v>
      </c>
      <c r="MP64">
        <v>0</v>
      </c>
      <c r="MQ64">
        <v>0</v>
      </c>
      <c r="MR64">
        <v>0</v>
      </c>
      <c r="MS64">
        <v>0</v>
      </c>
      <c r="MT64">
        <v>0</v>
      </c>
      <c r="MU64">
        <v>0</v>
      </c>
      <c r="MV64">
        <v>0</v>
      </c>
      <c r="MW64">
        <v>0</v>
      </c>
      <c r="MX64" t="s">
        <v>681</v>
      </c>
      <c r="MY64">
        <v>0</v>
      </c>
      <c r="MZ64">
        <v>1</v>
      </c>
      <c r="NA64">
        <v>0</v>
      </c>
      <c r="NB64">
        <v>0</v>
      </c>
      <c r="NC64">
        <v>0</v>
      </c>
      <c r="ND64">
        <v>0</v>
      </c>
      <c r="NE64">
        <v>0</v>
      </c>
      <c r="NF64">
        <v>0</v>
      </c>
      <c r="NG64">
        <v>0</v>
      </c>
      <c r="NH64" t="s">
        <v>77</v>
      </c>
      <c r="NI64" t="s">
        <v>77</v>
      </c>
      <c r="NJ64" t="s">
        <v>77</v>
      </c>
      <c r="NK64" t="s">
        <v>77</v>
      </c>
      <c r="NL64" t="s">
        <v>77</v>
      </c>
      <c r="NM64" t="s">
        <v>77</v>
      </c>
      <c r="NN64" t="s">
        <v>77</v>
      </c>
      <c r="NO64" t="s">
        <v>77</v>
      </c>
      <c r="NP64" t="s">
        <v>77</v>
      </c>
      <c r="NQ64" t="s">
        <v>77</v>
      </c>
      <c r="NR64" t="s">
        <v>77</v>
      </c>
      <c r="NS64" t="s">
        <v>77</v>
      </c>
      <c r="NT64" t="s">
        <v>77</v>
      </c>
      <c r="NU64" t="s">
        <v>77</v>
      </c>
      <c r="NV64" t="s">
        <v>77</v>
      </c>
      <c r="NW64" t="s">
        <v>77</v>
      </c>
      <c r="NX64" t="s">
        <v>77</v>
      </c>
      <c r="NY64" t="s">
        <v>77</v>
      </c>
      <c r="NZ64" t="s">
        <v>77</v>
      </c>
      <c r="OA64" t="s">
        <v>77</v>
      </c>
      <c r="OB64" t="s">
        <v>77</v>
      </c>
      <c r="OC64" t="s">
        <v>77</v>
      </c>
      <c r="OD64" t="s">
        <v>77</v>
      </c>
      <c r="OE64" t="s">
        <v>77</v>
      </c>
      <c r="OF64" t="s">
        <v>77</v>
      </c>
      <c r="OG64" t="s">
        <v>77</v>
      </c>
      <c r="OH64" t="s">
        <v>77</v>
      </c>
      <c r="OI64" t="s">
        <v>77</v>
      </c>
      <c r="OJ64" t="s">
        <v>77</v>
      </c>
      <c r="OK64" t="s">
        <v>77</v>
      </c>
      <c r="OL64" t="s">
        <v>684</v>
      </c>
      <c r="OM64">
        <v>0</v>
      </c>
      <c r="ON64">
        <v>0</v>
      </c>
      <c r="OO64">
        <v>0</v>
      </c>
      <c r="OP64">
        <v>0</v>
      </c>
      <c r="OQ64">
        <v>0</v>
      </c>
      <c r="OR64">
        <v>1</v>
      </c>
      <c r="OS64">
        <v>0</v>
      </c>
      <c r="OT64">
        <v>0</v>
      </c>
      <c r="OU64">
        <v>0</v>
      </c>
      <c r="OV64" t="s">
        <v>77</v>
      </c>
      <c r="OW64" t="s">
        <v>77</v>
      </c>
      <c r="OX64" t="s">
        <v>77</v>
      </c>
      <c r="OY64" t="s">
        <v>77</v>
      </c>
      <c r="OZ64" t="s">
        <v>77</v>
      </c>
      <c r="PA64" t="s">
        <v>77</v>
      </c>
      <c r="PB64" t="s">
        <v>77</v>
      </c>
      <c r="PC64" t="s">
        <v>77</v>
      </c>
      <c r="PD64" t="s">
        <v>77</v>
      </c>
      <c r="PE64" t="s">
        <v>77</v>
      </c>
      <c r="PF64" t="s">
        <v>973</v>
      </c>
      <c r="PG64">
        <v>0</v>
      </c>
      <c r="PH64">
        <v>1</v>
      </c>
      <c r="PI64">
        <v>1</v>
      </c>
      <c r="PJ64">
        <v>0</v>
      </c>
      <c r="PK64">
        <v>0</v>
      </c>
      <c r="PL64">
        <v>0</v>
      </c>
      <c r="PM64" t="s">
        <v>77</v>
      </c>
      <c r="PN64" t="s">
        <v>77</v>
      </c>
      <c r="PO64" t="s">
        <v>77</v>
      </c>
      <c r="PP64" t="s">
        <v>77</v>
      </c>
      <c r="PQ64" t="s">
        <v>77</v>
      </c>
      <c r="PR64" t="s">
        <v>77</v>
      </c>
      <c r="PS64" t="s">
        <v>77</v>
      </c>
      <c r="PT64" t="s">
        <v>873</v>
      </c>
      <c r="PU64">
        <v>0</v>
      </c>
      <c r="PV64">
        <v>0</v>
      </c>
      <c r="PW64">
        <v>1</v>
      </c>
      <c r="PX64">
        <v>0</v>
      </c>
      <c r="PY64">
        <v>0</v>
      </c>
      <c r="PZ64">
        <v>0</v>
      </c>
      <c r="QA64" t="s">
        <v>77</v>
      </c>
      <c r="QB64" t="s">
        <v>77</v>
      </c>
      <c r="QC64" t="s">
        <v>77</v>
      </c>
      <c r="QD64" t="s">
        <v>77</v>
      </c>
      <c r="QE64" t="s">
        <v>77</v>
      </c>
      <c r="QF64" t="s">
        <v>77</v>
      </c>
      <c r="QG64" t="s">
        <v>77</v>
      </c>
      <c r="QH64">
        <v>0</v>
      </c>
      <c r="QI64">
        <v>0</v>
      </c>
      <c r="QJ64">
        <v>0</v>
      </c>
      <c r="QK64">
        <v>0</v>
      </c>
      <c r="QL64">
        <v>0</v>
      </c>
      <c r="QM64" t="s">
        <v>974</v>
      </c>
      <c r="QN64" t="s">
        <v>77</v>
      </c>
      <c r="QO64">
        <v>237502098</v>
      </c>
      <c r="QQ64">
        <v>44530.92287037037</v>
      </c>
      <c r="QR64" t="s">
        <v>77</v>
      </c>
      <c r="QS64" t="s">
        <v>77</v>
      </c>
      <c r="QT64" t="s">
        <v>101</v>
      </c>
      <c r="QU64" t="s">
        <v>102</v>
      </c>
      <c r="QV64" t="s">
        <v>77</v>
      </c>
      <c r="QW64">
        <v>66</v>
      </c>
      <c r="QX64" s="375" t="str">
        <f t="shared" si="8"/>
        <v/>
      </c>
      <c r="QY64" s="375" t="str">
        <f t="shared" si="1"/>
        <v/>
      </c>
      <c r="QZ64" s="375">
        <f t="shared" si="2"/>
        <v>43.125</v>
      </c>
      <c r="RA64" s="375" t="str">
        <f t="shared" si="3"/>
        <v/>
      </c>
      <c r="RB64" s="375" t="str">
        <f t="shared" si="4"/>
        <v/>
      </c>
      <c r="RC64" s="375" t="str">
        <f t="shared" si="5"/>
        <v/>
      </c>
      <c r="RD64" s="375" t="str">
        <f t="shared" si="6"/>
        <v/>
      </c>
      <c r="RE64" s="313" t="str">
        <f t="shared" si="7"/>
        <v/>
      </c>
      <c r="RF64" t="s">
        <v>80</v>
      </c>
    </row>
    <row r="65" spans="1:474">
      <c r="A65" t="s">
        <v>975</v>
      </c>
      <c r="B65" s="272">
        <v>44530</v>
      </c>
      <c r="C65" t="s">
        <v>78</v>
      </c>
      <c r="D65" t="s">
        <v>79</v>
      </c>
      <c r="E65" t="s">
        <v>80</v>
      </c>
      <c r="F65" t="s">
        <v>81</v>
      </c>
      <c r="G65" t="s">
        <v>81</v>
      </c>
      <c r="H65" t="s">
        <v>82</v>
      </c>
      <c r="I65" t="s">
        <v>82</v>
      </c>
      <c r="J65" t="s">
        <v>83</v>
      </c>
      <c r="K65" t="s">
        <v>77</v>
      </c>
      <c r="L65" t="s">
        <v>84</v>
      </c>
      <c r="M65" t="s">
        <v>84</v>
      </c>
      <c r="N65" t="s">
        <v>84</v>
      </c>
      <c r="O65" t="s">
        <v>86</v>
      </c>
      <c r="P65" t="s">
        <v>120</v>
      </c>
      <c r="Q65" t="s">
        <v>89</v>
      </c>
      <c r="R65" t="s">
        <v>134</v>
      </c>
      <c r="S65" s="239" t="s">
        <v>77</v>
      </c>
      <c r="T65" s="239" t="s">
        <v>77</v>
      </c>
      <c r="U65" s="239" t="s">
        <v>77</v>
      </c>
      <c r="V65" s="239" t="s">
        <v>77</v>
      </c>
      <c r="W65" s="239" t="s">
        <v>77</v>
      </c>
      <c r="X65" s="239" t="s">
        <v>77</v>
      </c>
      <c r="Y65" t="s">
        <v>77</v>
      </c>
      <c r="Z65" t="s">
        <v>77</v>
      </c>
      <c r="AA65" t="s">
        <v>77</v>
      </c>
      <c r="AB65" t="s">
        <v>77</v>
      </c>
      <c r="AC65" t="s">
        <v>77</v>
      </c>
      <c r="AD65" t="s">
        <v>77</v>
      </c>
      <c r="AE65" t="s">
        <v>77</v>
      </c>
      <c r="AF65" t="s">
        <v>77</v>
      </c>
      <c r="AG65" t="s">
        <v>77</v>
      </c>
      <c r="AH65">
        <v>50</v>
      </c>
      <c r="AI65" t="s">
        <v>77</v>
      </c>
      <c r="AJ65" t="s">
        <v>77</v>
      </c>
      <c r="AK65" t="s">
        <v>123</v>
      </c>
      <c r="AL65">
        <v>1</v>
      </c>
      <c r="AM65">
        <v>0</v>
      </c>
      <c r="AN65">
        <v>0</v>
      </c>
      <c r="AO65">
        <v>0</v>
      </c>
      <c r="AP65">
        <v>0</v>
      </c>
      <c r="AQ65">
        <v>0</v>
      </c>
      <c r="AR65">
        <v>0</v>
      </c>
      <c r="AS65">
        <v>0</v>
      </c>
      <c r="AT65">
        <v>0</v>
      </c>
      <c r="AU65">
        <v>0</v>
      </c>
      <c r="AV65" t="s">
        <v>124</v>
      </c>
      <c r="AW65" t="s">
        <v>156</v>
      </c>
      <c r="AX65" t="s">
        <v>77</v>
      </c>
      <c r="AY65" t="s">
        <v>77</v>
      </c>
      <c r="AZ65" t="s">
        <v>77</v>
      </c>
      <c r="BA65" t="s">
        <v>77</v>
      </c>
      <c r="BB65" t="s">
        <v>77</v>
      </c>
      <c r="BC65" t="s">
        <v>77</v>
      </c>
      <c r="BD65" t="s">
        <v>77</v>
      </c>
      <c r="BE65" t="s">
        <v>77</v>
      </c>
      <c r="BF65" t="s">
        <v>77</v>
      </c>
      <c r="BG65" t="s">
        <v>77</v>
      </c>
      <c r="BH65" t="s">
        <v>77</v>
      </c>
      <c r="BI65" t="s">
        <v>77</v>
      </c>
      <c r="BJ65" t="s">
        <v>77</v>
      </c>
      <c r="BK65" t="s">
        <v>77</v>
      </c>
      <c r="BL65" t="s">
        <v>77</v>
      </c>
      <c r="BN65" t="s">
        <v>77</v>
      </c>
      <c r="BO65" t="s">
        <v>77</v>
      </c>
      <c r="BP65" t="s">
        <v>77</v>
      </c>
      <c r="BQ65" t="s">
        <v>77</v>
      </c>
      <c r="BR65" t="s">
        <v>77</v>
      </c>
      <c r="BS65" t="s">
        <v>77</v>
      </c>
      <c r="BT65" t="s">
        <v>77</v>
      </c>
      <c r="BU65" t="s">
        <v>77</v>
      </c>
      <c r="BV65" t="s">
        <v>77</v>
      </c>
      <c r="BW65" t="s">
        <v>77</v>
      </c>
      <c r="BX65" t="s">
        <v>77</v>
      </c>
      <c r="BY65" t="s">
        <v>77</v>
      </c>
      <c r="BZ65" t="s">
        <v>77</v>
      </c>
      <c r="CA65" t="s">
        <v>77</v>
      </c>
      <c r="CB65" t="s">
        <v>77</v>
      </c>
      <c r="CC65" t="s">
        <v>77</v>
      </c>
      <c r="CD65" t="s">
        <v>77</v>
      </c>
      <c r="CE65" t="s">
        <v>77</v>
      </c>
      <c r="CF65" t="s">
        <v>77</v>
      </c>
      <c r="CG65" t="s">
        <v>77</v>
      </c>
      <c r="CH65" t="s">
        <v>77</v>
      </c>
      <c r="CI65" t="s">
        <v>77</v>
      </c>
      <c r="CJ65" t="s">
        <v>77</v>
      </c>
      <c r="CK65" t="s">
        <v>77</v>
      </c>
      <c r="CL65" t="s">
        <v>77</v>
      </c>
      <c r="CM65" t="s">
        <v>77</v>
      </c>
      <c r="CN65" t="s">
        <v>77</v>
      </c>
      <c r="CO65" t="s">
        <v>77</v>
      </c>
      <c r="CP65" t="s">
        <v>77</v>
      </c>
      <c r="CQ65" t="s">
        <v>77</v>
      </c>
      <c r="CR65" t="s">
        <v>77</v>
      </c>
      <c r="CS65" t="s">
        <v>77</v>
      </c>
      <c r="CT65" t="s">
        <v>77</v>
      </c>
      <c r="CU65" t="s">
        <v>77</v>
      </c>
      <c r="CV65" t="s">
        <v>77</v>
      </c>
      <c r="CW65" t="s">
        <v>77</v>
      </c>
      <c r="CX65" t="s">
        <v>77</v>
      </c>
      <c r="CY65" t="s">
        <v>77</v>
      </c>
      <c r="CZ65" s="308" t="s">
        <v>80</v>
      </c>
      <c r="DA65" t="s">
        <v>86</v>
      </c>
      <c r="DB65" t="s">
        <v>77</v>
      </c>
      <c r="DC65" t="s">
        <v>77</v>
      </c>
      <c r="DD65" t="s">
        <v>77</v>
      </c>
      <c r="DE65" t="s">
        <v>77</v>
      </c>
      <c r="DF65" t="s">
        <v>77</v>
      </c>
      <c r="DG65" t="s">
        <v>77</v>
      </c>
      <c r="DH65" t="s">
        <v>77</v>
      </c>
      <c r="DK65" t="s">
        <v>77</v>
      </c>
      <c r="DL65" t="s">
        <v>77</v>
      </c>
      <c r="DM65" t="s">
        <v>77</v>
      </c>
      <c r="DN65" t="s">
        <v>77</v>
      </c>
      <c r="DO65" t="s">
        <v>77</v>
      </c>
      <c r="DP65" t="s">
        <v>77</v>
      </c>
      <c r="DQ65" t="s">
        <v>77</v>
      </c>
      <c r="DR65" t="s">
        <v>77</v>
      </c>
      <c r="DS65" t="s">
        <v>77</v>
      </c>
      <c r="DT65" t="s">
        <v>77</v>
      </c>
      <c r="DU65" t="s">
        <v>77</v>
      </c>
      <c r="DV65" t="s">
        <v>77</v>
      </c>
      <c r="DW65" t="s">
        <v>77</v>
      </c>
      <c r="DX65" t="s">
        <v>77</v>
      </c>
      <c r="DY65" t="s">
        <v>77</v>
      </c>
      <c r="DZ65" t="s">
        <v>77</v>
      </c>
      <c r="EA65" t="s">
        <v>77</v>
      </c>
      <c r="EB65" t="s">
        <v>77</v>
      </c>
      <c r="EC65" t="s">
        <v>77</v>
      </c>
      <c r="ED65" t="s">
        <v>77</v>
      </c>
      <c r="EE65" t="s">
        <v>77</v>
      </c>
      <c r="EF65" t="s">
        <v>77</v>
      </c>
      <c r="EG65" t="s">
        <v>77</v>
      </c>
      <c r="EH65" t="s">
        <v>77</v>
      </c>
      <c r="EI65" t="s">
        <v>77</v>
      </c>
      <c r="EJ65" t="s">
        <v>77</v>
      </c>
      <c r="EK65" t="s">
        <v>77</v>
      </c>
      <c r="EL65" t="s">
        <v>77</v>
      </c>
      <c r="EM65" s="308" t="s">
        <v>80</v>
      </c>
      <c r="EN65" t="s">
        <v>86</v>
      </c>
      <c r="EO65" t="s">
        <v>77</v>
      </c>
      <c r="EP65" t="s">
        <v>77</v>
      </c>
      <c r="EQ65" t="s">
        <v>77</v>
      </c>
      <c r="ER65" t="s">
        <v>77</v>
      </c>
      <c r="ES65" t="s">
        <v>77</v>
      </c>
      <c r="ET65" t="s">
        <v>77</v>
      </c>
      <c r="EU65" t="s">
        <v>77</v>
      </c>
      <c r="EW65" t="s">
        <v>88</v>
      </c>
      <c r="EX65" s="308" t="s">
        <v>80</v>
      </c>
      <c r="EY65" t="s">
        <v>100</v>
      </c>
      <c r="EZ65" t="s">
        <v>77</v>
      </c>
      <c r="FA65" t="s">
        <v>77</v>
      </c>
      <c r="FB65" t="s">
        <v>77</v>
      </c>
      <c r="FC65" t="s">
        <v>77</v>
      </c>
      <c r="FD65" t="s">
        <v>77</v>
      </c>
      <c r="FE65" t="s">
        <v>77</v>
      </c>
      <c r="FF65" t="s">
        <v>77</v>
      </c>
      <c r="FG65" t="s">
        <v>77</v>
      </c>
      <c r="FH65" t="s">
        <v>159</v>
      </c>
      <c r="FI65">
        <v>0</v>
      </c>
      <c r="FJ65">
        <v>0</v>
      </c>
      <c r="FK65">
        <v>0</v>
      </c>
      <c r="FL65">
        <v>0</v>
      </c>
      <c r="FM65">
        <v>0</v>
      </c>
      <c r="FN65">
        <v>0</v>
      </c>
      <c r="FO65">
        <v>1</v>
      </c>
      <c r="FP65">
        <v>0</v>
      </c>
      <c r="FQ65" t="s">
        <v>976</v>
      </c>
      <c r="FR65" t="s">
        <v>88</v>
      </c>
      <c r="FS65" t="s">
        <v>77</v>
      </c>
      <c r="FT65" t="s">
        <v>122</v>
      </c>
      <c r="FU65">
        <v>0</v>
      </c>
      <c r="FV65">
        <v>0</v>
      </c>
      <c r="FW65">
        <v>1</v>
      </c>
      <c r="FX65">
        <v>0</v>
      </c>
      <c r="FY65" t="s">
        <v>77</v>
      </c>
      <c r="FZ65" t="s">
        <v>77</v>
      </c>
      <c r="GA65" t="s">
        <v>77</v>
      </c>
      <c r="GB65" t="s">
        <v>77</v>
      </c>
      <c r="GC65" t="s">
        <v>77</v>
      </c>
      <c r="GD65" t="s">
        <v>77</v>
      </c>
      <c r="GE65" t="s">
        <v>77</v>
      </c>
      <c r="GF65" t="s">
        <v>77</v>
      </c>
      <c r="GG65" t="s">
        <v>77</v>
      </c>
      <c r="GH65" t="s">
        <v>77</v>
      </c>
      <c r="GI65" t="s">
        <v>77</v>
      </c>
      <c r="GJ65" t="s">
        <v>77</v>
      </c>
      <c r="GK65" t="s">
        <v>77</v>
      </c>
      <c r="GL65" t="s">
        <v>77</v>
      </c>
      <c r="GM65" t="s">
        <v>77</v>
      </c>
      <c r="GN65" t="s">
        <v>77</v>
      </c>
      <c r="GO65" t="s">
        <v>77</v>
      </c>
      <c r="GP65" t="s">
        <v>77</v>
      </c>
      <c r="GQ65" t="s">
        <v>77</v>
      </c>
      <c r="GR65" t="s">
        <v>77</v>
      </c>
      <c r="GS65" t="s">
        <v>77</v>
      </c>
      <c r="GT65" t="s">
        <v>77</v>
      </c>
      <c r="GU65" t="s">
        <v>77</v>
      </c>
      <c r="GV65" t="s">
        <v>77</v>
      </c>
      <c r="GW65" t="s">
        <v>77</v>
      </c>
      <c r="GX65" t="s">
        <v>77</v>
      </c>
      <c r="GY65" t="s">
        <v>77</v>
      </c>
      <c r="GZ65" t="s">
        <v>77</v>
      </c>
      <c r="HA65" t="s">
        <v>77</v>
      </c>
      <c r="HB65" t="s">
        <v>77</v>
      </c>
      <c r="HC65" t="s">
        <v>77</v>
      </c>
      <c r="HD65" t="s">
        <v>77</v>
      </c>
      <c r="HE65" t="s">
        <v>77</v>
      </c>
      <c r="HF65" t="s">
        <v>77</v>
      </c>
      <c r="HG65" t="s">
        <v>77</v>
      </c>
      <c r="HH65" t="s">
        <v>77</v>
      </c>
      <c r="HI65" t="s">
        <v>77</v>
      </c>
      <c r="HJ65" t="s">
        <v>77</v>
      </c>
      <c r="HK65" t="s">
        <v>77</v>
      </c>
      <c r="HL65" t="s">
        <v>77</v>
      </c>
      <c r="HM65" t="s">
        <v>77</v>
      </c>
      <c r="HN65" t="s">
        <v>77</v>
      </c>
      <c r="HO65" t="s">
        <v>77</v>
      </c>
      <c r="HP65" t="s">
        <v>77</v>
      </c>
      <c r="HQ65" t="s">
        <v>77</v>
      </c>
      <c r="HR65" t="s">
        <v>77</v>
      </c>
      <c r="HS65" t="s">
        <v>77</v>
      </c>
      <c r="HT65" t="s">
        <v>77</v>
      </c>
      <c r="HU65" t="s">
        <v>77</v>
      </c>
      <c r="HV65" t="s">
        <v>77</v>
      </c>
      <c r="HW65" t="s">
        <v>77</v>
      </c>
      <c r="HX65" t="s">
        <v>77</v>
      </c>
      <c r="HZ65" t="s">
        <v>80</v>
      </c>
      <c r="IA65" s="376" t="s">
        <v>77</v>
      </c>
      <c r="IB65" t="s">
        <v>77</v>
      </c>
      <c r="IC65" t="s">
        <v>77</v>
      </c>
      <c r="ID65" t="s">
        <v>77</v>
      </c>
      <c r="IE65" t="s">
        <v>77</v>
      </c>
      <c r="IF65" t="s">
        <v>77</v>
      </c>
      <c r="IG65" t="s">
        <v>77</v>
      </c>
      <c r="IH65" t="s">
        <v>77</v>
      </c>
      <c r="II65" t="s">
        <v>77</v>
      </c>
      <c r="IJ65" t="s">
        <v>77</v>
      </c>
      <c r="IK65" t="s">
        <v>77</v>
      </c>
      <c r="IL65" t="s">
        <v>77</v>
      </c>
      <c r="IM65" t="s">
        <v>77</v>
      </c>
      <c r="IN65" t="s">
        <v>77</v>
      </c>
      <c r="IO65" t="s">
        <v>77</v>
      </c>
      <c r="IP65" t="s">
        <v>77</v>
      </c>
      <c r="IQ65" t="s">
        <v>77</v>
      </c>
      <c r="IR65" t="s">
        <v>77</v>
      </c>
      <c r="IS65" t="s">
        <v>77</v>
      </c>
      <c r="IT65" t="s">
        <v>77</v>
      </c>
      <c r="IU65" t="s">
        <v>77</v>
      </c>
      <c r="IV65" t="s">
        <v>77</v>
      </c>
      <c r="IW65" t="s">
        <v>77</v>
      </c>
      <c r="IX65" t="s">
        <v>77</v>
      </c>
      <c r="IY65" t="s">
        <v>77</v>
      </c>
      <c r="IZ65" t="s">
        <v>77</v>
      </c>
      <c r="JA65" t="s">
        <v>77</v>
      </c>
      <c r="JB65" t="s">
        <v>77</v>
      </c>
      <c r="JC65" t="s">
        <v>77</v>
      </c>
      <c r="JD65" t="s">
        <v>77</v>
      </c>
      <c r="JE65" t="s">
        <v>77</v>
      </c>
      <c r="JF65" t="s">
        <v>77</v>
      </c>
      <c r="JG65" t="s">
        <v>77</v>
      </c>
      <c r="JH65" t="s">
        <v>77</v>
      </c>
      <c r="JI65" t="s">
        <v>77</v>
      </c>
      <c r="JJ65" t="s">
        <v>77</v>
      </c>
      <c r="JK65" t="s">
        <v>77</v>
      </c>
      <c r="JL65" t="s">
        <v>77</v>
      </c>
      <c r="JM65" t="s">
        <v>77</v>
      </c>
      <c r="JN65" t="s">
        <v>77</v>
      </c>
      <c r="JO65" t="s">
        <v>77</v>
      </c>
      <c r="JP65" t="s">
        <v>77</v>
      </c>
      <c r="JQ65" t="s">
        <v>77</v>
      </c>
      <c r="JR65" t="s">
        <v>77</v>
      </c>
      <c r="JS65" t="s">
        <v>77</v>
      </c>
      <c r="JT65" t="s">
        <v>77</v>
      </c>
      <c r="JU65" t="s">
        <v>77</v>
      </c>
      <c r="JV65" t="s">
        <v>77</v>
      </c>
      <c r="JW65" t="s">
        <v>77</v>
      </c>
      <c r="JX65" t="s">
        <v>77</v>
      </c>
      <c r="JY65" t="s">
        <v>77</v>
      </c>
      <c r="JZ65" t="s">
        <v>77</v>
      </c>
      <c r="KA65" t="s">
        <v>77</v>
      </c>
      <c r="KB65" t="s">
        <v>77</v>
      </c>
      <c r="KC65" t="s">
        <v>77</v>
      </c>
      <c r="KD65" t="s">
        <v>77</v>
      </c>
      <c r="KE65" t="s">
        <v>77</v>
      </c>
      <c r="KF65" t="s">
        <v>77</v>
      </c>
      <c r="KG65" t="s">
        <v>77</v>
      </c>
      <c r="KH65" t="s">
        <v>77</v>
      </c>
      <c r="KI65" t="s">
        <v>77</v>
      </c>
      <c r="KJ65" t="s">
        <v>77</v>
      </c>
      <c r="KK65" t="s">
        <v>77</v>
      </c>
      <c r="KL65" t="s">
        <v>77</v>
      </c>
      <c r="KM65" t="s">
        <v>77</v>
      </c>
      <c r="KN65" t="s">
        <v>77</v>
      </c>
      <c r="KO65" t="s">
        <v>77</v>
      </c>
      <c r="KP65" t="s">
        <v>77</v>
      </c>
      <c r="KQ65" t="s">
        <v>77</v>
      </c>
      <c r="KR65" t="s">
        <v>77</v>
      </c>
      <c r="KS65" t="s">
        <v>77</v>
      </c>
      <c r="KT65" t="s">
        <v>77</v>
      </c>
      <c r="KU65" t="s">
        <v>77</v>
      </c>
      <c r="KV65" t="s">
        <v>77</v>
      </c>
      <c r="KW65" t="s">
        <v>77</v>
      </c>
      <c r="KX65" t="s">
        <v>77</v>
      </c>
      <c r="KY65" t="s">
        <v>77</v>
      </c>
      <c r="KZ65" t="s">
        <v>77</v>
      </c>
      <c r="LA65" t="s">
        <v>77</v>
      </c>
      <c r="LB65" t="s">
        <v>77</v>
      </c>
      <c r="LC65" t="s">
        <v>77</v>
      </c>
      <c r="LD65" t="s">
        <v>77</v>
      </c>
      <c r="LE65" t="s">
        <v>77</v>
      </c>
      <c r="LF65" t="s">
        <v>77</v>
      </c>
      <c r="LG65" t="s">
        <v>77</v>
      </c>
      <c r="LH65" t="s">
        <v>77</v>
      </c>
      <c r="LI65" t="s">
        <v>77</v>
      </c>
      <c r="LJ65" t="s">
        <v>77</v>
      </c>
      <c r="LK65" t="s">
        <v>77</v>
      </c>
      <c r="LL65" t="s">
        <v>77</v>
      </c>
      <c r="LM65" t="s">
        <v>77</v>
      </c>
      <c r="LN65" t="s">
        <v>77</v>
      </c>
      <c r="LO65" t="s">
        <v>77</v>
      </c>
      <c r="LP65" t="s">
        <v>77</v>
      </c>
      <c r="LQ65" t="s">
        <v>77</v>
      </c>
      <c r="LR65" t="s">
        <v>77</v>
      </c>
      <c r="LS65" t="s">
        <v>77</v>
      </c>
      <c r="LT65" t="s">
        <v>77</v>
      </c>
      <c r="LU65" t="s">
        <v>77</v>
      </c>
      <c r="LV65" t="s">
        <v>77</v>
      </c>
      <c r="LW65" t="s">
        <v>77</v>
      </c>
      <c r="LX65" t="s">
        <v>77</v>
      </c>
      <c r="LY65" t="s">
        <v>77</v>
      </c>
      <c r="LZ65" t="s">
        <v>77</v>
      </c>
      <c r="MA65" t="s">
        <v>77</v>
      </c>
      <c r="MB65" t="s">
        <v>77</v>
      </c>
      <c r="MC65" t="s">
        <v>77</v>
      </c>
      <c r="MD65" t="s">
        <v>77</v>
      </c>
      <c r="ME65" t="s">
        <v>77</v>
      </c>
      <c r="MF65" t="s">
        <v>77</v>
      </c>
      <c r="MG65" t="s">
        <v>77</v>
      </c>
      <c r="MH65" t="s">
        <v>77</v>
      </c>
      <c r="MI65" t="s">
        <v>77</v>
      </c>
      <c r="MJ65" t="s">
        <v>77</v>
      </c>
      <c r="MK65" t="s">
        <v>77</v>
      </c>
      <c r="ML65" t="s">
        <v>77</v>
      </c>
      <c r="MM65" t="s">
        <v>77</v>
      </c>
      <c r="MN65" t="s">
        <v>77</v>
      </c>
      <c r="MO65" t="s">
        <v>77</v>
      </c>
      <c r="MP65" t="s">
        <v>77</v>
      </c>
      <c r="MQ65" t="s">
        <v>77</v>
      </c>
      <c r="MR65" t="s">
        <v>77</v>
      </c>
      <c r="MS65" t="s">
        <v>77</v>
      </c>
      <c r="MT65" t="s">
        <v>77</v>
      </c>
      <c r="MU65" t="s">
        <v>77</v>
      </c>
      <c r="MV65" t="s">
        <v>77</v>
      </c>
      <c r="MW65" t="s">
        <v>77</v>
      </c>
      <c r="MX65" t="s">
        <v>77</v>
      </c>
      <c r="MY65" t="s">
        <v>77</v>
      </c>
      <c r="MZ65" t="s">
        <v>77</v>
      </c>
      <c r="NA65" t="s">
        <v>77</v>
      </c>
      <c r="NB65" t="s">
        <v>77</v>
      </c>
      <c r="NC65" t="s">
        <v>77</v>
      </c>
      <c r="ND65" t="s">
        <v>77</v>
      </c>
      <c r="NE65" t="s">
        <v>77</v>
      </c>
      <c r="NF65" t="s">
        <v>77</v>
      </c>
      <c r="NG65" t="s">
        <v>77</v>
      </c>
      <c r="NH65" t="s">
        <v>77</v>
      </c>
      <c r="NI65" t="s">
        <v>77</v>
      </c>
      <c r="NJ65" t="s">
        <v>77</v>
      </c>
      <c r="NK65" t="s">
        <v>77</v>
      </c>
      <c r="NL65" t="s">
        <v>77</v>
      </c>
      <c r="NM65" t="s">
        <v>77</v>
      </c>
      <c r="NN65" t="s">
        <v>77</v>
      </c>
      <c r="NO65" t="s">
        <v>77</v>
      </c>
      <c r="NP65" t="s">
        <v>77</v>
      </c>
      <c r="NQ65" t="s">
        <v>77</v>
      </c>
      <c r="NR65" t="s">
        <v>77</v>
      </c>
      <c r="NS65" t="s">
        <v>77</v>
      </c>
      <c r="NT65" t="s">
        <v>77</v>
      </c>
      <c r="NU65" t="s">
        <v>77</v>
      </c>
      <c r="NV65" t="s">
        <v>77</v>
      </c>
      <c r="NW65" t="s">
        <v>77</v>
      </c>
      <c r="NX65" t="s">
        <v>77</v>
      </c>
      <c r="NY65" t="s">
        <v>77</v>
      </c>
      <c r="NZ65" t="s">
        <v>77</v>
      </c>
      <c r="OA65" t="s">
        <v>77</v>
      </c>
      <c r="OB65" t="s">
        <v>77</v>
      </c>
      <c r="OC65" t="s">
        <v>77</v>
      </c>
      <c r="OD65" t="s">
        <v>77</v>
      </c>
      <c r="OE65" t="s">
        <v>77</v>
      </c>
      <c r="OF65" t="s">
        <v>77</v>
      </c>
      <c r="OG65" t="s">
        <v>77</v>
      </c>
      <c r="OH65" t="s">
        <v>77</v>
      </c>
      <c r="OI65" t="s">
        <v>77</v>
      </c>
      <c r="OJ65" t="s">
        <v>77</v>
      </c>
      <c r="OK65" t="s">
        <v>77</v>
      </c>
      <c r="OL65" t="s">
        <v>77</v>
      </c>
      <c r="OM65" t="s">
        <v>77</v>
      </c>
      <c r="ON65" t="s">
        <v>77</v>
      </c>
      <c r="OO65" t="s">
        <v>77</v>
      </c>
      <c r="OP65" t="s">
        <v>77</v>
      </c>
      <c r="OQ65" t="s">
        <v>77</v>
      </c>
      <c r="OR65" t="s">
        <v>77</v>
      </c>
      <c r="OS65" t="s">
        <v>77</v>
      </c>
      <c r="OT65" t="s">
        <v>77</v>
      </c>
      <c r="OU65" t="s">
        <v>77</v>
      </c>
      <c r="OV65" t="s">
        <v>77</v>
      </c>
      <c r="OW65" t="s">
        <v>77</v>
      </c>
      <c r="OX65" t="s">
        <v>77</v>
      </c>
      <c r="OY65" t="s">
        <v>77</v>
      </c>
      <c r="OZ65" t="s">
        <v>77</v>
      </c>
      <c r="PA65" t="s">
        <v>77</v>
      </c>
      <c r="PB65" t="s">
        <v>77</v>
      </c>
      <c r="PC65" t="s">
        <v>77</v>
      </c>
      <c r="PD65" t="s">
        <v>77</v>
      </c>
      <c r="PE65" t="s">
        <v>77</v>
      </c>
      <c r="PF65" t="s">
        <v>77</v>
      </c>
      <c r="PG65" t="s">
        <v>77</v>
      </c>
      <c r="PH65" t="s">
        <v>77</v>
      </c>
      <c r="PI65" t="s">
        <v>77</v>
      </c>
      <c r="PJ65" t="s">
        <v>77</v>
      </c>
      <c r="PK65" t="s">
        <v>77</v>
      </c>
      <c r="PL65" t="s">
        <v>77</v>
      </c>
      <c r="PM65" t="s">
        <v>77</v>
      </c>
      <c r="PN65" t="s">
        <v>77</v>
      </c>
      <c r="PO65" t="s">
        <v>77</v>
      </c>
      <c r="PP65" t="s">
        <v>77</v>
      </c>
      <c r="PQ65" t="s">
        <v>77</v>
      </c>
      <c r="PR65" t="s">
        <v>77</v>
      </c>
      <c r="PS65" t="s">
        <v>77</v>
      </c>
      <c r="PT65" t="s">
        <v>77</v>
      </c>
      <c r="PU65" t="s">
        <v>77</v>
      </c>
      <c r="PV65" t="s">
        <v>77</v>
      </c>
      <c r="PW65" t="s">
        <v>77</v>
      </c>
      <c r="PX65" t="s">
        <v>77</v>
      </c>
      <c r="PY65" t="s">
        <v>77</v>
      </c>
      <c r="PZ65" t="s">
        <v>77</v>
      </c>
      <c r="QA65" t="s">
        <v>77</v>
      </c>
      <c r="QB65" t="s">
        <v>77</v>
      </c>
      <c r="QC65" t="s">
        <v>77</v>
      </c>
      <c r="QD65" t="s">
        <v>77</v>
      </c>
      <c r="QE65" t="s">
        <v>77</v>
      </c>
      <c r="QF65" t="s">
        <v>77</v>
      </c>
      <c r="QG65" t="s">
        <v>77</v>
      </c>
      <c r="QH65">
        <v>0</v>
      </c>
      <c r="QI65">
        <v>0</v>
      </c>
      <c r="QJ65">
        <v>0</v>
      </c>
      <c r="QK65">
        <v>0</v>
      </c>
      <c r="QL65">
        <v>0</v>
      </c>
      <c r="QM65" t="s">
        <v>977</v>
      </c>
      <c r="QN65" t="s">
        <v>77</v>
      </c>
      <c r="QO65">
        <v>237502102</v>
      </c>
      <c r="QQ65">
        <v>44530.922881944447</v>
      </c>
      <c r="QR65" t="s">
        <v>77</v>
      </c>
      <c r="QS65" t="s">
        <v>77</v>
      </c>
      <c r="QT65" t="s">
        <v>101</v>
      </c>
      <c r="QU65" t="s">
        <v>102</v>
      </c>
      <c r="QV65" t="s">
        <v>77</v>
      </c>
      <c r="QW65">
        <v>67</v>
      </c>
      <c r="QX65" s="375" t="str">
        <f t="shared" si="8"/>
        <v/>
      </c>
      <c r="QY65" s="375" t="str">
        <f t="shared" si="1"/>
        <v/>
      </c>
      <c r="QZ65" s="375" t="str">
        <f t="shared" si="2"/>
        <v/>
      </c>
      <c r="RA65" s="375" t="str">
        <f t="shared" si="3"/>
        <v/>
      </c>
      <c r="RB65" s="375" t="str">
        <f t="shared" si="4"/>
        <v/>
      </c>
      <c r="RC65" s="375" t="str">
        <f t="shared" si="5"/>
        <v/>
      </c>
      <c r="RD65" s="375" t="str">
        <f t="shared" si="6"/>
        <v/>
      </c>
      <c r="RE65" s="313" t="str">
        <f t="shared" si="7"/>
        <v/>
      </c>
      <c r="RF65" t="s">
        <v>80</v>
      </c>
    </row>
    <row r="66" spans="1:474">
      <c r="A66" t="s">
        <v>978</v>
      </c>
      <c r="B66" s="272">
        <v>44530</v>
      </c>
      <c r="C66" t="s">
        <v>78</v>
      </c>
      <c r="D66" t="s">
        <v>79</v>
      </c>
      <c r="E66" t="s">
        <v>80</v>
      </c>
      <c r="F66" t="s">
        <v>81</v>
      </c>
      <c r="G66" t="s">
        <v>81</v>
      </c>
      <c r="H66" t="s">
        <v>82</v>
      </c>
      <c r="I66" t="s">
        <v>82</v>
      </c>
      <c r="J66" t="s">
        <v>83</v>
      </c>
      <c r="K66" t="s">
        <v>77</v>
      </c>
      <c r="L66" t="s">
        <v>84</v>
      </c>
      <c r="M66" t="s">
        <v>84</v>
      </c>
      <c r="N66" t="s">
        <v>84</v>
      </c>
      <c r="O66" t="s">
        <v>86</v>
      </c>
      <c r="P66" t="s">
        <v>120</v>
      </c>
      <c r="Q66" t="s">
        <v>89</v>
      </c>
      <c r="R66" t="s">
        <v>134</v>
      </c>
      <c r="S66" s="239" t="s">
        <v>77</v>
      </c>
      <c r="T66" s="239" t="s">
        <v>77</v>
      </c>
      <c r="U66" s="239" t="s">
        <v>77</v>
      </c>
      <c r="V66" s="239" t="s">
        <v>77</v>
      </c>
      <c r="W66" s="239" t="s">
        <v>77</v>
      </c>
      <c r="X66" s="239" t="s">
        <v>77</v>
      </c>
      <c r="Y66" t="s">
        <v>77</v>
      </c>
      <c r="Z66" t="s">
        <v>77</v>
      </c>
      <c r="AA66" t="s">
        <v>77</v>
      </c>
      <c r="AB66" t="s">
        <v>77</v>
      </c>
      <c r="AC66" t="s">
        <v>77</v>
      </c>
      <c r="AD66" t="s">
        <v>77</v>
      </c>
      <c r="AE66" t="s">
        <v>77</v>
      </c>
      <c r="AF66" t="s">
        <v>77</v>
      </c>
      <c r="AG66" t="s">
        <v>77</v>
      </c>
      <c r="AH66">
        <v>50</v>
      </c>
      <c r="AI66" t="s">
        <v>77</v>
      </c>
      <c r="AJ66" t="s">
        <v>77</v>
      </c>
      <c r="AK66" t="s">
        <v>123</v>
      </c>
      <c r="AL66">
        <v>1</v>
      </c>
      <c r="AM66">
        <v>0</v>
      </c>
      <c r="AN66">
        <v>0</v>
      </c>
      <c r="AO66">
        <v>0</v>
      </c>
      <c r="AP66">
        <v>0</v>
      </c>
      <c r="AQ66">
        <v>0</v>
      </c>
      <c r="AR66">
        <v>0</v>
      </c>
      <c r="AS66">
        <v>0</v>
      </c>
      <c r="AT66">
        <v>0</v>
      </c>
      <c r="AU66">
        <v>0</v>
      </c>
      <c r="AV66" t="s">
        <v>130</v>
      </c>
      <c r="AW66" t="s">
        <v>156</v>
      </c>
      <c r="AX66" t="s">
        <v>77</v>
      </c>
      <c r="AY66" t="s">
        <v>77</v>
      </c>
      <c r="AZ66" t="s">
        <v>77</v>
      </c>
      <c r="BA66" t="s">
        <v>77</v>
      </c>
      <c r="BB66" t="s">
        <v>77</v>
      </c>
      <c r="BC66" t="s">
        <v>77</v>
      </c>
      <c r="BD66" t="s">
        <v>77</v>
      </c>
      <c r="BE66" t="s">
        <v>77</v>
      </c>
      <c r="BF66" t="s">
        <v>77</v>
      </c>
      <c r="BG66" t="s">
        <v>77</v>
      </c>
      <c r="BH66" t="s">
        <v>77</v>
      </c>
      <c r="BI66" t="s">
        <v>77</v>
      </c>
      <c r="BJ66" t="s">
        <v>77</v>
      </c>
      <c r="BK66" t="s">
        <v>77</v>
      </c>
      <c r="BL66" t="s">
        <v>77</v>
      </c>
      <c r="BN66" t="s">
        <v>77</v>
      </c>
      <c r="BO66" t="s">
        <v>77</v>
      </c>
      <c r="BP66" t="s">
        <v>77</v>
      </c>
      <c r="BQ66" t="s">
        <v>77</v>
      </c>
      <c r="BR66" t="s">
        <v>77</v>
      </c>
      <c r="BS66" t="s">
        <v>77</v>
      </c>
      <c r="BT66" t="s">
        <v>77</v>
      </c>
      <c r="BU66" t="s">
        <v>77</v>
      </c>
      <c r="BV66" t="s">
        <v>77</v>
      </c>
      <c r="BW66" t="s">
        <v>77</v>
      </c>
      <c r="BX66" t="s">
        <v>77</v>
      </c>
      <c r="BY66" t="s">
        <v>77</v>
      </c>
      <c r="BZ66" t="s">
        <v>77</v>
      </c>
      <c r="CA66" t="s">
        <v>77</v>
      </c>
      <c r="CB66" t="s">
        <v>77</v>
      </c>
      <c r="CC66" t="s">
        <v>77</v>
      </c>
      <c r="CD66" t="s">
        <v>77</v>
      </c>
      <c r="CE66" t="s">
        <v>77</v>
      </c>
      <c r="CF66" t="s">
        <v>77</v>
      </c>
      <c r="CG66" t="s">
        <v>77</v>
      </c>
      <c r="CH66" t="s">
        <v>77</v>
      </c>
      <c r="CI66" t="s">
        <v>77</v>
      </c>
      <c r="CJ66" t="s">
        <v>77</v>
      </c>
      <c r="CK66" t="s">
        <v>77</v>
      </c>
      <c r="CL66" t="s">
        <v>77</v>
      </c>
      <c r="CM66" t="s">
        <v>77</v>
      </c>
      <c r="CN66" t="s">
        <v>77</v>
      </c>
      <c r="CO66" t="s">
        <v>77</v>
      </c>
      <c r="CP66" t="s">
        <v>77</v>
      </c>
      <c r="CQ66" t="s">
        <v>77</v>
      </c>
      <c r="CR66" t="s">
        <v>77</v>
      </c>
      <c r="CS66" t="s">
        <v>77</v>
      </c>
      <c r="CT66" t="s">
        <v>77</v>
      </c>
      <c r="CU66" t="s">
        <v>77</v>
      </c>
      <c r="CV66" t="s">
        <v>77</v>
      </c>
      <c r="CW66" t="s">
        <v>77</v>
      </c>
      <c r="CX66" t="s">
        <v>77</v>
      </c>
      <c r="CY66" t="s">
        <v>77</v>
      </c>
      <c r="CZ66" s="308" t="s">
        <v>80</v>
      </c>
      <c r="DA66" t="s">
        <v>86</v>
      </c>
      <c r="DB66" t="s">
        <v>77</v>
      </c>
      <c r="DC66" t="s">
        <v>77</v>
      </c>
      <c r="DD66" t="s">
        <v>77</v>
      </c>
      <c r="DE66" t="s">
        <v>77</v>
      </c>
      <c r="DF66" t="s">
        <v>77</v>
      </c>
      <c r="DG66" t="s">
        <v>77</v>
      </c>
      <c r="DH66" t="s">
        <v>77</v>
      </c>
      <c r="DK66" t="s">
        <v>77</v>
      </c>
      <c r="DL66" t="s">
        <v>77</v>
      </c>
      <c r="DM66" t="s">
        <v>77</v>
      </c>
      <c r="DN66" t="s">
        <v>77</v>
      </c>
      <c r="DO66" t="s">
        <v>77</v>
      </c>
      <c r="DP66" t="s">
        <v>77</v>
      </c>
      <c r="DQ66" t="s">
        <v>77</v>
      </c>
      <c r="DR66" t="s">
        <v>77</v>
      </c>
      <c r="DS66" t="s">
        <v>77</v>
      </c>
      <c r="DT66" t="s">
        <v>77</v>
      </c>
      <c r="DU66" t="s">
        <v>77</v>
      </c>
      <c r="DV66" t="s">
        <v>77</v>
      </c>
      <c r="DW66" t="s">
        <v>77</v>
      </c>
      <c r="DX66" t="s">
        <v>77</v>
      </c>
      <c r="DY66" t="s">
        <v>77</v>
      </c>
      <c r="DZ66" t="s">
        <v>77</v>
      </c>
      <c r="EA66" t="s">
        <v>77</v>
      </c>
      <c r="EB66" t="s">
        <v>77</v>
      </c>
      <c r="EC66" t="s">
        <v>77</v>
      </c>
      <c r="ED66" t="s">
        <v>77</v>
      </c>
      <c r="EE66" t="s">
        <v>77</v>
      </c>
      <c r="EF66" t="s">
        <v>77</v>
      </c>
      <c r="EG66" t="s">
        <v>77</v>
      </c>
      <c r="EH66" t="s">
        <v>77</v>
      </c>
      <c r="EI66" t="s">
        <v>77</v>
      </c>
      <c r="EJ66" t="s">
        <v>77</v>
      </c>
      <c r="EK66" t="s">
        <v>77</v>
      </c>
      <c r="EL66" t="s">
        <v>77</v>
      </c>
      <c r="EM66" s="308" t="s">
        <v>80</v>
      </c>
      <c r="EN66" t="s">
        <v>86</v>
      </c>
      <c r="EO66" t="s">
        <v>77</v>
      </c>
      <c r="EP66" t="s">
        <v>77</v>
      </c>
      <c r="EQ66" t="s">
        <v>77</v>
      </c>
      <c r="ER66" t="s">
        <v>77</v>
      </c>
      <c r="ES66" t="s">
        <v>77</v>
      </c>
      <c r="ET66" t="s">
        <v>77</v>
      </c>
      <c r="EU66" t="s">
        <v>77</v>
      </c>
      <c r="EW66" t="s">
        <v>88</v>
      </c>
      <c r="EX66" s="308" t="s">
        <v>80</v>
      </c>
      <c r="EY66" t="s">
        <v>100</v>
      </c>
      <c r="EZ66" t="s">
        <v>77</v>
      </c>
      <c r="FA66" t="s">
        <v>77</v>
      </c>
      <c r="FB66" t="s">
        <v>77</v>
      </c>
      <c r="FC66" t="s">
        <v>77</v>
      </c>
      <c r="FD66" t="s">
        <v>77</v>
      </c>
      <c r="FE66" t="s">
        <v>77</v>
      </c>
      <c r="FF66" t="s">
        <v>77</v>
      </c>
      <c r="FG66" t="s">
        <v>77</v>
      </c>
      <c r="FH66" t="s">
        <v>172</v>
      </c>
      <c r="FI66">
        <v>0</v>
      </c>
      <c r="FJ66">
        <v>0</v>
      </c>
      <c r="FK66">
        <v>0</v>
      </c>
      <c r="FL66">
        <v>0</v>
      </c>
      <c r="FM66">
        <v>0</v>
      </c>
      <c r="FN66">
        <v>1</v>
      </c>
      <c r="FO66">
        <v>0</v>
      </c>
      <c r="FP66">
        <v>0</v>
      </c>
      <c r="FQ66" t="s">
        <v>77</v>
      </c>
      <c r="FR66" t="s">
        <v>88</v>
      </c>
      <c r="FS66" t="s">
        <v>77</v>
      </c>
      <c r="FT66" t="s">
        <v>122</v>
      </c>
      <c r="FU66">
        <v>0</v>
      </c>
      <c r="FV66">
        <v>0</v>
      </c>
      <c r="FW66">
        <v>1</v>
      </c>
      <c r="FX66">
        <v>0</v>
      </c>
      <c r="FY66" t="s">
        <v>77</v>
      </c>
      <c r="FZ66" t="s">
        <v>77</v>
      </c>
      <c r="GA66" t="s">
        <v>77</v>
      </c>
      <c r="GB66" t="s">
        <v>77</v>
      </c>
      <c r="GC66" t="s">
        <v>77</v>
      </c>
      <c r="GD66" t="s">
        <v>77</v>
      </c>
      <c r="GE66" t="s">
        <v>77</v>
      </c>
      <c r="GF66" t="s">
        <v>77</v>
      </c>
      <c r="GG66" t="s">
        <v>77</v>
      </c>
      <c r="GH66" t="s">
        <v>77</v>
      </c>
      <c r="GI66" t="s">
        <v>77</v>
      </c>
      <c r="GJ66" t="s">
        <v>77</v>
      </c>
      <c r="GK66" t="s">
        <v>77</v>
      </c>
      <c r="GL66" t="s">
        <v>77</v>
      </c>
      <c r="GM66" t="s">
        <v>77</v>
      </c>
      <c r="GN66" t="s">
        <v>77</v>
      </c>
      <c r="GO66" t="s">
        <v>77</v>
      </c>
      <c r="GP66" t="s">
        <v>77</v>
      </c>
      <c r="GQ66" t="s">
        <v>77</v>
      </c>
      <c r="GR66" t="s">
        <v>77</v>
      </c>
      <c r="GS66" t="s">
        <v>77</v>
      </c>
      <c r="GT66" t="s">
        <v>77</v>
      </c>
      <c r="GU66" t="s">
        <v>77</v>
      </c>
      <c r="GV66" t="s">
        <v>77</v>
      </c>
      <c r="GW66" t="s">
        <v>77</v>
      </c>
      <c r="GX66" t="s">
        <v>77</v>
      </c>
      <c r="GY66" t="s">
        <v>77</v>
      </c>
      <c r="GZ66" t="s">
        <v>77</v>
      </c>
      <c r="HA66" t="s">
        <v>77</v>
      </c>
      <c r="HB66" t="s">
        <v>77</v>
      </c>
      <c r="HC66" t="s">
        <v>77</v>
      </c>
      <c r="HD66" t="s">
        <v>77</v>
      </c>
      <c r="HE66" t="s">
        <v>77</v>
      </c>
      <c r="HF66" t="s">
        <v>77</v>
      </c>
      <c r="HG66" t="s">
        <v>77</v>
      </c>
      <c r="HH66" t="s">
        <v>77</v>
      </c>
      <c r="HI66" t="s">
        <v>77</v>
      </c>
      <c r="HJ66" t="s">
        <v>77</v>
      </c>
      <c r="HK66" t="s">
        <v>77</v>
      </c>
      <c r="HL66" t="s">
        <v>77</v>
      </c>
      <c r="HM66" t="s">
        <v>77</v>
      </c>
      <c r="HN66" t="s">
        <v>77</v>
      </c>
      <c r="HO66" t="s">
        <v>77</v>
      </c>
      <c r="HP66" t="s">
        <v>77</v>
      </c>
      <c r="HQ66" t="s">
        <v>77</v>
      </c>
      <c r="HR66" t="s">
        <v>77</v>
      </c>
      <c r="HS66" t="s">
        <v>77</v>
      </c>
      <c r="HT66" t="s">
        <v>77</v>
      </c>
      <c r="HU66" t="s">
        <v>77</v>
      </c>
      <c r="HV66" t="s">
        <v>77</v>
      </c>
      <c r="HW66" t="s">
        <v>77</v>
      </c>
      <c r="HX66" t="s">
        <v>77</v>
      </c>
      <c r="HZ66" t="s">
        <v>80</v>
      </c>
      <c r="IA66" s="376" t="s">
        <v>77</v>
      </c>
      <c r="IB66" t="s">
        <v>77</v>
      </c>
      <c r="IC66" t="s">
        <v>77</v>
      </c>
      <c r="ID66" t="s">
        <v>77</v>
      </c>
      <c r="IE66" t="s">
        <v>77</v>
      </c>
      <c r="IF66" t="s">
        <v>77</v>
      </c>
      <c r="IG66" t="s">
        <v>77</v>
      </c>
      <c r="IH66" t="s">
        <v>77</v>
      </c>
      <c r="II66" t="s">
        <v>77</v>
      </c>
      <c r="IJ66" t="s">
        <v>77</v>
      </c>
      <c r="IK66" t="s">
        <v>77</v>
      </c>
      <c r="IL66" t="s">
        <v>77</v>
      </c>
      <c r="IM66" t="s">
        <v>77</v>
      </c>
      <c r="IN66" t="s">
        <v>77</v>
      </c>
      <c r="IO66" t="s">
        <v>77</v>
      </c>
      <c r="IP66" t="s">
        <v>77</v>
      </c>
      <c r="IQ66" t="s">
        <v>77</v>
      </c>
      <c r="IR66" t="s">
        <v>77</v>
      </c>
      <c r="IS66" t="s">
        <v>77</v>
      </c>
      <c r="IT66" t="s">
        <v>77</v>
      </c>
      <c r="IU66" t="s">
        <v>77</v>
      </c>
      <c r="IV66" t="s">
        <v>77</v>
      </c>
      <c r="IW66" t="s">
        <v>77</v>
      </c>
      <c r="IX66" t="s">
        <v>77</v>
      </c>
      <c r="IY66" t="s">
        <v>77</v>
      </c>
      <c r="IZ66" t="s">
        <v>77</v>
      </c>
      <c r="JA66" t="s">
        <v>77</v>
      </c>
      <c r="JB66" t="s">
        <v>77</v>
      </c>
      <c r="JC66" t="s">
        <v>77</v>
      </c>
      <c r="JD66" t="s">
        <v>77</v>
      </c>
      <c r="JE66" t="s">
        <v>77</v>
      </c>
      <c r="JF66" t="s">
        <v>77</v>
      </c>
      <c r="JG66" t="s">
        <v>77</v>
      </c>
      <c r="JH66" t="s">
        <v>77</v>
      </c>
      <c r="JI66" t="s">
        <v>77</v>
      </c>
      <c r="JJ66" t="s">
        <v>77</v>
      </c>
      <c r="JK66" t="s">
        <v>77</v>
      </c>
      <c r="JL66" t="s">
        <v>77</v>
      </c>
      <c r="JM66" t="s">
        <v>77</v>
      </c>
      <c r="JN66" t="s">
        <v>77</v>
      </c>
      <c r="JO66" t="s">
        <v>77</v>
      </c>
      <c r="JP66" t="s">
        <v>77</v>
      </c>
      <c r="JQ66" t="s">
        <v>77</v>
      </c>
      <c r="JR66" t="s">
        <v>77</v>
      </c>
      <c r="JS66" t="s">
        <v>77</v>
      </c>
      <c r="JT66" t="s">
        <v>77</v>
      </c>
      <c r="JU66" t="s">
        <v>77</v>
      </c>
      <c r="JV66" t="s">
        <v>77</v>
      </c>
      <c r="JW66" t="s">
        <v>77</v>
      </c>
      <c r="JX66" t="s">
        <v>77</v>
      </c>
      <c r="JY66" t="s">
        <v>77</v>
      </c>
      <c r="JZ66" t="s">
        <v>77</v>
      </c>
      <c r="KA66" t="s">
        <v>77</v>
      </c>
      <c r="KB66" t="s">
        <v>77</v>
      </c>
      <c r="KC66" t="s">
        <v>77</v>
      </c>
      <c r="KD66" t="s">
        <v>77</v>
      </c>
      <c r="KE66" t="s">
        <v>77</v>
      </c>
      <c r="KF66" t="s">
        <v>77</v>
      </c>
      <c r="KG66" t="s">
        <v>77</v>
      </c>
      <c r="KH66" t="s">
        <v>77</v>
      </c>
      <c r="KI66" t="s">
        <v>77</v>
      </c>
      <c r="KJ66" t="s">
        <v>77</v>
      </c>
      <c r="KK66" t="s">
        <v>77</v>
      </c>
      <c r="KL66" t="s">
        <v>77</v>
      </c>
      <c r="KM66" t="s">
        <v>77</v>
      </c>
      <c r="KN66" t="s">
        <v>77</v>
      </c>
      <c r="KO66" t="s">
        <v>77</v>
      </c>
      <c r="KP66" t="s">
        <v>77</v>
      </c>
      <c r="KQ66" t="s">
        <v>77</v>
      </c>
      <c r="KR66" t="s">
        <v>77</v>
      </c>
      <c r="KS66" t="s">
        <v>77</v>
      </c>
      <c r="KT66" t="s">
        <v>77</v>
      </c>
      <c r="KU66" t="s">
        <v>77</v>
      </c>
      <c r="KV66" t="s">
        <v>77</v>
      </c>
      <c r="KW66" t="s">
        <v>77</v>
      </c>
      <c r="KX66" t="s">
        <v>77</v>
      </c>
      <c r="KY66" t="s">
        <v>77</v>
      </c>
      <c r="KZ66" t="s">
        <v>77</v>
      </c>
      <c r="LA66" t="s">
        <v>77</v>
      </c>
      <c r="LB66" t="s">
        <v>77</v>
      </c>
      <c r="LC66" t="s">
        <v>77</v>
      </c>
      <c r="LD66" t="s">
        <v>77</v>
      </c>
      <c r="LE66" t="s">
        <v>77</v>
      </c>
      <c r="LF66" t="s">
        <v>77</v>
      </c>
      <c r="LG66" t="s">
        <v>77</v>
      </c>
      <c r="LH66" t="s">
        <v>77</v>
      </c>
      <c r="LI66" t="s">
        <v>77</v>
      </c>
      <c r="LJ66" t="s">
        <v>77</v>
      </c>
      <c r="LK66" t="s">
        <v>77</v>
      </c>
      <c r="LL66" t="s">
        <v>77</v>
      </c>
      <c r="LM66" t="s">
        <v>77</v>
      </c>
      <c r="LN66" t="s">
        <v>77</v>
      </c>
      <c r="LO66" t="s">
        <v>77</v>
      </c>
      <c r="LP66" t="s">
        <v>77</v>
      </c>
      <c r="LQ66" t="s">
        <v>77</v>
      </c>
      <c r="LR66" t="s">
        <v>77</v>
      </c>
      <c r="LS66" t="s">
        <v>77</v>
      </c>
      <c r="LT66" t="s">
        <v>77</v>
      </c>
      <c r="LU66" t="s">
        <v>77</v>
      </c>
      <c r="LV66" t="s">
        <v>77</v>
      </c>
      <c r="LW66" t="s">
        <v>77</v>
      </c>
      <c r="LX66" t="s">
        <v>77</v>
      </c>
      <c r="LY66" t="s">
        <v>77</v>
      </c>
      <c r="LZ66" t="s">
        <v>77</v>
      </c>
      <c r="MA66" t="s">
        <v>77</v>
      </c>
      <c r="MB66" t="s">
        <v>77</v>
      </c>
      <c r="MC66" t="s">
        <v>77</v>
      </c>
      <c r="MD66" t="s">
        <v>77</v>
      </c>
      <c r="ME66" t="s">
        <v>77</v>
      </c>
      <c r="MF66" t="s">
        <v>77</v>
      </c>
      <c r="MG66" t="s">
        <v>77</v>
      </c>
      <c r="MH66" t="s">
        <v>77</v>
      </c>
      <c r="MI66" t="s">
        <v>77</v>
      </c>
      <c r="MJ66" t="s">
        <v>77</v>
      </c>
      <c r="MK66" t="s">
        <v>77</v>
      </c>
      <c r="ML66" t="s">
        <v>77</v>
      </c>
      <c r="MM66" t="s">
        <v>77</v>
      </c>
      <c r="MN66" t="s">
        <v>77</v>
      </c>
      <c r="MO66" t="s">
        <v>77</v>
      </c>
      <c r="MP66" t="s">
        <v>77</v>
      </c>
      <c r="MQ66" t="s">
        <v>77</v>
      </c>
      <c r="MR66" t="s">
        <v>77</v>
      </c>
      <c r="MS66" t="s">
        <v>77</v>
      </c>
      <c r="MT66" t="s">
        <v>77</v>
      </c>
      <c r="MU66" t="s">
        <v>77</v>
      </c>
      <c r="MV66" t="s">
        <v>77</v>
      </c>
      <c r="MW66" t="s">
        <v>77</v>
      </c>
      <c r="MX66" t="s">
        <v>77</v>
      </c>
      <c r="MY66" t="s">
        <v>77</v>
      </c>
      <c r="MZ66" t="s">
        <v>77</v>
      </c>
      <c r="NA66" t="s">
        <v>77</v>
      </c>
      <c r="NB66" t="s">
        <v>77</v>
      </c>
      <c r="NC66" t="s">
        <v>77</v>
      </c>
      <c r="ND66" t="s">
        <v>77</v>
      </c>
      <c r="NE66" t="s">
        <v>77</v>
      </c>
      <c r="NF66" t="s">
        <v>77</v>
      </c>
      <c r="NG66" t="s">
        <v>77</v>
      </c>
      <c r="NH66" t="s">
        <v>77</v>
      </c>
      <c r="NI66" t="s">
        <v>77</v>
      </c>
      <c r="NJ66" t="s">
        <v>77</v>
      </c>
      <c r="NK66" t="s">
        <v>77</v>
      </c>
      <c r="NL66" t="s">
        <v>77</v>
      </c>
      <c r="NM66" t="s">
        <v>77</v>
      </c>
      <c r="NN66" t="s">
        <v>77</v>
      </c>
      <c r="NO66" t="s">
        <v>77</v>
      </c>
      <c r="NP66" t="s">
        <v>77</v>
      </c>
      <c r="NQ66" t="s">
        <v>77</v>
      </c>
      <c r="NR66" t="s">
        <v>77</v>
      </c>
      <c r="NS66" t="s">
        <v>77</v>
      </c>
      <c r="NT66" t="s">
        <v>77</v>
      </c>
      <c r="NU66" t="s">
        <v>77</v>
      </c>
      <c r="NV66" t="s">
        <v>77</v>
      </c>
      <c r="NW66" t="s">
        <v>77</v>
      </c>
      <c r="NX66" t="s">
        <v>77</v>
      </c>
      <c r="NY66" t="s">
        <v>77</v>
      </c>
      <c r="NZ66" t="s">
        <v>77</v>
      </c>
      <c r="OA66" t="s">
        <v>77</v>
      </c>
      <c r="OB66" t="s">
        <v>77</v>
      </c>
      <c r="OC66" t="s">
        <v>77</v>
      </c>
      <c r="OD66" t="s">
        <v>77</v>
      </c>
      <c r="OE66" t="s">
        <v>77</v>
      </c>
      <c r="OF66" t="s">
        <v>77</v>
      </c>
      <c r="OG66" t="s">
        <v>77</v>
      </c>
      <c r="OH66" t="s">
        <v>77</v>
      </c>
      <c r="OI66" t="s">
        <v>77</v>
      </c>
      <c r="OJ66" t="s">
        <v>77</v>
      </c>
      <c r="OK66" t="s">
        <v>77</v>
      </c>
      <c r="OL66" t="s">
        <v>77</v>
      </c>
      <c r="OM66" t="s">
        <v>77</v>
      </c>
      <c r="ON66" t="s">
        <v>77</v>
      </c>
      <c r="OO66" t="s">
        <v>77</v>
      </c>
      <c r="OP66" t="s">
        <v>77</v>
      </c>
      <c r="OQ66" t="s">
        <v>77</v>
      </c>
      <c r="OR66" t="s">
        <v>77</v>
      </c>
      <c r="OS66" t="s">
        <v>77</v>
      </c>
      <c r="OT66" t="s">
        <v>77</v>
      </c>
      <c r="OU66" t="s">
        <v>77</v>
      </c>
      <c r="OV66" t="s">
        <v>77</v>
      </c>
      <c r="OW66" t="s">
        <v>77</v>
      </c>
      <c r="OX66" t="s">
        <v>77</v>
      </c>
      <c r="OY66" t="s">
        <v>77</v>
      </c>
      <c r="OZ66" t="s">
        <v>77</v>
      </c>
      <c r="PA66" t="s">
        <v>77</v>
      </c>
      <c r="PB66" t="s">
        <v>77</v>
      </c>
      <c r="PC66" t="s">
        <v>77</v>
      </c>
      <c r="PD66" t="s">
        <v>77</v>
      </c>
      <c r="PE66" t="s">
        <v>77</v>
      </c>
      <c r="PF66" t="s">
        <v>77</v>
      </c>
      <c r="PG66" t="s">
        <v>77</v>
      </c>
      <c r="PH66" t="s">
        <v>77</v>
      </c>
      <c r="PI66" t="s">
        <v>77</v>
      </c>
      <c r="PJ66" t="s">
        <v>77</v>
      </c>
      <c r="PK66" t="s">
        <v>77</v>
      </c>
      <c r="PL66" t="s">
        <v>77</v>
      </c>
      <c r="PM66" t="s">
        <v>77</v>
      </c>
      <c r="PN66" t="s">
        <v>77</v>
      </c>
      <c r="PO66" t="s">
        <v>77</v>
      </c>
      <c r="PP66" t="s">
        <v>77</v>
      </c>
      <c r="PQ66" t="s">
        <v>77</v>
      </c>
      <c r="PR66" t="s">
        <v>77</v>
      </c>
      <c r="PS66" t="s">
        <v>77</v>
      </c>
      <c r="PT66" t="s">
        <v>77</v>
      </c>
      <c r="PU66" t="s">
        <v>77</v>
      </c>
      <c r="PV66" t="s">
        <v>77</v>
      </c>
      <c r="PW66" t="s">
        <v>77</v>
      </c>
      <c r="PX66" t="s">
        <v>77</v>
      </c>
      <c r="PY66" t="s">
        <v>77</v>
      </c>
      <c r="PZ66" t="s">
        <v>77</v>
      </c>
      <c r="QA66" t="s">
        <v>77</v>
      </c>
      <c r="QB66" t="s">
        <v>77</v>
      </c>
      <c r="QC66" t="s">
        <v>77</v>
      </c>
      <c r="QD66" t="s">
        <v>77</v>
      </c>
      <c r="QE66" t="s">
        <v>77</v>
      </c>
      <c r="QF66" t="s">
        <v>77</v>
      </c>
      <c r="QG66" t="s">
        <v>77</v>
      </c>
      <c r="QH66">
        <v>0</v>
      </c>
      <c r="QI66">
        <v>0</v>
      </c>
      <c r="QJ66">
        <v>0</v>
      </c>
      <c r="QK66">
        <v>0</v>
      </c>
      <c r="QL66">
        <v>0</v>
      </c>
      <c r="QM66" t="s">
        <v>979</v>
      </c>
      <c r="QN66" t="s">
        <v>77</v>
      </c>
      <c r="QO66">
        <v>237502104</v>
      </c>
      <c r="QQ66">
        <v>44530.922893518517</v>
      </c>
      <c r="QR66" t="s">
        <v>77</v>
      </c>
      <c r="QS66" t="s">
        <v>77</v>
      </c>
      <c r="QT66" t="s">
        <v>101</v>
      </c>
      <c r="QU66" t="s">
        <v>102</v>
      </c>
      <c r="QV66" t="s">
        <v>77</v>
      </c>
      <c r="QW66">
        <v>68</v>
      </c>
      <c r="QX66" s="375" t="str">
        <f t="shared" si="8"/>
        <v/>
      </c>
      <c r="QY66" s="375" t="str">
        <f t="shared" si="1"/>
        <v/>
      </c>
      <c r="QZ66" s="375" t="str">
        <f t="shared" si="2"/>
        <v/>
      </c>
      <c r="RA66" s="375" t="str">
        <f t="shared" si="3"/>
        <v/>
      </c>
      <c r="RB66" s="375" t="str">
        <f t="shared" si="4"/>
        <v/>
      </c>
      <c r="RC66" s="375" t="str">
        <f t="shared" si="5"/>
        <v/>
      </c>
      <c r="RD66" s="375" t="str">
        <f t="shared" si="6"/>
        <v/>
      </c>
      <c r="RE66" s="313" t="str">
        <f t="shared" si="7"/>
        <v/>
      </c>
      <c r="RF66" t="s">
        <v>80</v>
      </c>
    </row>
    <row r="67" spans="1:474">
      <c r="A67" t="s">
        <v>980</v>
      </c>
      <c r="B67" s="272">
        <v>44530</v>
      </c>
      <c r="C67" t="s">
        <v>78</v>
      </c>
      <c r="D67" t="s">
        <v>79</v>
      </c>
      <c r="E67" t="s">
        <v>80</v>
      </c>
      <c r="F67" t="s">
        <v>81</v>
      </c>
      <c r="G67" t="s">
        <v>81</v>
      </c>
      <c r="H67" t="s">
        <v>82</v>
      </c>
      <c r="I67" t="s">
        <v>82</v>
      </c>
      <c r="J67" t="s">
        <v>83</v>
      </c>
      <c r="K67" t="s">
        <v>77</v>
      </c>
      <c r="L67" t="s">
        <v>84</v>
      </c>
      <c r="M67" t="s">
        <v>84</v>
      </c>
      <c r="N67" t="s">
        <v>84</v>
      </c>
      <c r="O67" t="s">
        <v>86</v>
      </c>
      <c r="P67" t="s">
        <v>120</v>
      </c>
      <c r="Q67" t="s">
        <v>110</v>
      </c>
      <c r="R67" t="s">
        <v>121</v>
      </c>
      <c r="S67" s="239" t="s">
        <v>77</v>
      </c>
      <c r="T67" s="239" t="s">
        <v>77</v>
      </c>
      <c r="U67" s="239" t="s">
        <v>77</v>
      </c>
      <c r="V67" s="239" t="s">
        <v>77</v>
      </c>
      <c r="W67" s="239" t="s">
        <v>77</v>
      </c>
      <c r="X67" s="239" t="s">
        <v>77</v>
      </c>
      <c r="Y67" t="s">
        <v>77</v>
      </c>
      <c r="Z67" t="s">
        <v>77</v>
      </c>
      <c r="AA67" t="s">
        <v>77</v>
      </c>
      <c r="AB67" t="s">
        <v>77</v>
      </c>
      <c r="AC67" t="s">
        <v>77</v>
      </c>
      <c r="AD67" t="s">
        <v>77</v>
      </c>
      <c r="AE67" t="s">
        <v>77</v>
      </c>
      <c r="AF67" t="s">
        <v>77</v>
      </c>
      <c r="AG67" t="s">
        <v>77</v>
      </c>
      <c r="AH67">
        <v>50</v>
      </c>
      <c r="AI67" t="s">
        <v>77</v>
      </c>
      <c r="AJ67" t="s">
        <v>77</v>
      </c>
      <c r="AK67" t="s">
        <v>123</v>
      </c>
      <c r="AL67">
        <v>1</v>
      </c>
      <c r="AM67">
        <v>0</v>
      </c>
      <c r="AN67">
        <v>0</v>
      </c>
      <c r="AO67">
        <v>0</v>
      </c>
      <c r="AP67">
        <v>0</v>
      </c>
      <c r="AQ67">
        <v>0</v>
      </c>
      <c r="AR67">
        <v>0</v>
      </c>
      <c r="AS67">
        <v>0</v>
      </c>
      <c r="AT67">
        <v>0</v>
      </c>
      <c r="AU67">
        <v>0</v>
      </c>
      <c r="AV67" t="s">
        <v>130</v>
      </c>
      <c r="AW67" t="s">
        <v>156</v>
      </c>
      <c r="AX67" t="s">
        <v>77</v>
      </c>
      <c r="AY67" t="s">
        <v>77</v>
      </c>
      <c r="AZ67" t="s">
        <v>77</v>
      </c>
      <c r="BA67" t="s">
        <v>77</v>
      </c>
      <c r="BB67" t="s">
        <v>77</v>
      </c>
      <c r="BC67" t="s">
        <v>77</v>
      </c>
      <c r="BD67" t="s">
        <v>77</v>
      </c>
      <c r="BE67" t="s">
        <v>77</v>
      </c>
      <c r="BF67" t="s">
        <v>77</v>
      </c>
      <c r="BG67" t="s">
        <v>77</v>
      </c>
      <c r="BH67" t="s">
        <v>77</v>
      </c>
      <c r="BI67" t="s">
        <v>77</v>
      </c>
      <c r="BJ67" t="s">
        <v>77</v>
      </c>
      <c r="BK67" t="s">
        <v>77</v>
      </c>
      <c r="BL67" t="s">
        <v>77</v>
      </c>
      <c r="BN67" t="s">
        <v>77</v>
      </c>
      <c r="BO67" t="s">
        <v>77</v>
      </c>
      <c r="BP67" t="s">
        <v>77</v>
      </c>
      <c r="BQ67" t="s">
        <v>77</v>
      </c>
      <c r="BR67" t="s">
        <v>77</v>
      </c>
      <c r="BS67" t="s">
        <v>77</v>
      </c>
      <c r="BT67" t="s">
        <v>77</v>
      </c>
      <c r="BU67" t="s">
        <v>77</v>
      </c>
      <c r="BV67" t="s">
        <v>77</v>
      </c>
      <c r="BW67" t="s">
        <v>77</v>
      </c>
      <c r="BX67" t="s">
        <v>77</v>
      </c>
      <c r="BY67" t="s">
        <v>77</v>
      </c>
      <c r="BZ67" t="s">
        <v>77</v>
      </c>
      <c r="CA67" t="s">
        <v>77</v>
      </c>
      <c r="CB67" t="s">
        <v>77</v>
      </c>
      <c r="CC67" t="s">
        <v>77</v>
      </c>
      <c r="CD67" t="s">
        <v>77</v>
      </c>
      <c r="CE67" t="s">
        <v>77</v>
      </c>
      <c r="CF67" t="s">
        <v>77</v>
      </c>
      <c r="CG67" t="s">
        <v>77</v>
      </c>
      <c r="CH67" t="s">
        <v>77</v>
      </c>
      <c r="CI67" t="s">
        <v>77</v>
      </c>
      <c r="CJ67" t="s">
        <v>77</v>
      </c>
      <c r="CK67" t="s">
        <v>77</v>
      </c>
      <c r="CL67" t="s">
        <v>77</v>
      </c>
      <c r="CM67" t="s">
        <v>77</v>
      </c>
      <c r="CN67" t="s">
        <v>77</v>
      </c>
      <c r="CO67" t="s">
        <v>77</v>
      </c>
      <c r="CP67" t="s">
        <v>77</v>
      </c>
      <c r="CQ67" t="s">
        <v>77</v>
      </c>
      <c r="CR67" t="s">
        <v>77</v>
      </c>
      <c r="CS67" t="s">
        <v>77</v>
      </c>
      <c r="CT67" t="s">
        <v>77</v>
      </c>
      <c r="CU67" t="s">
        <v>77</v>
      </c>
      <c r="CV67" t="s">
        <v>77</v>
      </c>
      <c r="CW67" t="s">
        <v>77</v>
      </c>
      <c r="CX67" t="s">
        <v>77</v>
      </c>
      <c r="CY67" t="s">
        <v>77</v>
      </c>
      <c r="CZ67" s="308" t="s">
        <v>80</v>
      </c>
      <c r="DA67" t="s">
        <v>86</v>
      </c>
      <c r="DB67" t="s">
        <v>77</v>
      </c>
      <c r="DC67" t="s">
        <v>77</v>
      </c>
      <c r="DD67" t="s">
        <v>77</v>
      </c>
      <c r="DE67" t="s">
        <v>77</v>
      </c>
      <c r="DF67" t="s">
        <v>77</v>
      </c>
      <c r="DG67" t="s">
        <v>77</v>
      </c>
      <c r="DH67" t="s">
        <v>77</v>
      </c>
      <c r="DK67" t="s">
        <v>77</v>
      </c>
      <c r="DL67" t="s">
        <v>77</v>
      </c>
      <c r="DM67" t="s">
        <v>77</v>
      </c>
      <c r="DN67" t="s">
        <v>77</v>
      </c>
      <c r="DO67" t="s">
        <v>77</v>
      </c>
      <c r="DP67" t="s">
        <v>77</v>
      </c>
      <c r="DQ67" t="s">
        <v>77</v>
      </c>
      <c r="DR67" t="s">
        <v>77</v>
      </c>
      <c r="DS67" t="s">
        <v>77</v>
      </c>
      <c r="DT67" t="s">
        <v>77</v>
      </c>
      <c r="DU67" t="s">
        <v>77</v>
      </c>
      <c r="DV67" t="s">
        <v>77</v>
      </c>
      <c r="DW67" t="s">
        <v>77</v>
      </c>
      <c r="DX67" t="s">
        <v>77</v>
      </c>
      <c r="DY67" t="s">
        <v>77</v>
      </c>
      <c r="DZ67" t="s">
        <v>77</v>
      </c>
      <c r="EA67" t="s">
        <v>77</v>
      </c>
      <c r="EB67" t="s">
        <v>77</v>
      </c>
      <c r="EC67" t="s">
        <v>77</v>
      </c>
      <c r="ED67" t="s">
        <v>77</v>
      </c>
      <c r="EE67" t="s">
        <v>77</v>
      </c>
      <c r="EF67" t="s">
        <v>77</v>
      </c>
      <c r="EG67" t="s">
        <v>77</v>
      </c>
      <c r="EH67" t="s">
        <v>77</v>
      </c>
      <c r="EI67" t="s">
        <v>77</v>
      </c>
      <c r="EJ67" t="s">
        <v>77</v>
      </c>
      <c r="EK67" t="s">
        <v>77</v>
      </c>
      <c r="EL67" t="s">
        <v>77</v>
      </c>
      <c r="EM67" s="308" t="s">
        <v>80</v>
      </c>
      <c r="EN67" t="s">
        <v>86</v>
      </c>
      <c r="EO67" t="s">
        <v>77</v>
      </c>
      <c r="EP67" t="s">
        <v>77</v>
      </c>
      <c r="EQ67" t="s">
        <v>77</v>
      </c>
      <c r="ER67" t="s">
        <v>77</v>
      </c>
      <c r="ES67" t="s">
        <v>77</v>
      </c>
      <c r="ET67" t="s">
        <v>77</v>
      </c>
      <c r="EU67" t="s">
        <v>77</v>
      </c>
      <c r="EW67" t="s">
        <v>88</v>
      </c>
      <c r="EX67" s="308" t="s">
        <v>80</v>
      </c>
      <c r="EY67" t="s">
        <v>100</v>
      </c>
      <c r="EZ67" t="s">
        <v>77</v>
      </c>
      <c r="FA67" t="s">
        <v>77</v>
      </c>
      <c r="FB67" t="s">
        <v>77</v>
      </c>
      <c r="FC67" t="s">
        <v>77</v>
      </c>
      <c r="FD67" t="s">
        <v>77</v>
      </c>
      <c r="FE67" t="s">
        <v>77</v>
      </c>
      <c r="FF67" t="s">
        <v>77</v>
      </c>
      <c r="FG67" t="s">
        <v>77</v>
      </c>
      <c r="FH67" t="s">
        <v>207</v>
      </c>
      <c r="FI67">
        <v>0</v>
      </c>
      <c r="FJ67">
        <v>0</v>
      </c>
      <c r="FK67">
        <v>0</v>
      </c>
      <c r="FL67">
        <v>0</v>
      </c>
      <c r="FM67">
        <v>1</v>
      </c>
      <c r="FN67">
        <v>0</v>
      </c>
      <c r="FO67">
        <v>0</v>
      </c>
      <c r="FP67">
        <v>0</v>
      </c>
      <c r="FQ67" t="s">
        <v>77</v>
      </c>
      <c r="FR67" t="s">
        <v>88</v>
      </c>
      <c r="FS67" t="s">
        <v>77</v>
      </c>
      <c r="FT67" t="s">
        <v>122</v>
      </c>
      <c r="FU67">
        <v>0</v>
      </c>
      <c r="FV67">
        <v>0</v>
      </c>
      <c r="FW67">
        <v>1</v>
      </c>
      <c r="FX67">
        <v>0</v>
      </c>
      <c r="FY67" t="s">
        <v>77</v>
      </c>
      <c r="FZ67" t="s">
        <v>77</v>
      </c>
      <c r="GA67" t="s">
        <v>77</v>
      </c>
      <c r="GB67" t="s">
        <v>77</v>
      </c>
      <c r="GC67" t="s">
        <v>77</v>
      </c>
      <c r="GD67" t="s">
        <v>77</v>
      </c>
      <c r="GE67" t="s">
        <v>77</v>
      </c>
      <c r="GF67" t="s">
        <v>77</v>
      </c>
      <c r="GG67" t="s">
        <v>77</v>
      </c>
      <c r="GH67" t="s">
        <v>77</v>
      </c>
      <c r="GI67" t="s">
        <v>77</v>
      </c>
      <c r="GJ67" t="s">
        <v>77</v>
      </c>
      <c r="GK67" t="s">
        <v>77</v>
      </c>
      <c r="GL67" t="s">
        <v>77</v>
      </c>
      <c r="GM67" t="s">
        <v>77</v>
      </c>
      <c r="GN67" t="s">
        <v>77</v>
      </c>
      <c r="GO67" t="s">
        <v>77</v>
      </c>
      <c r="GP67" t="s">
        <v>77</v>
      </c>
      <c r="GQ67" t="s">
        <v>77</v>
      </c>
      <c r="GR67" t="s">
        <v>77</v>
      </c>
      <c r="GS67" t="s">
        <v>77</v>
      </c>
      <c r="GT67" t="s">
        <v>77</v>
      </c>
      <c r="GU67" t="s">
        <v>77</v>
      </c>
      <c r="GV67" t="s">
        <v>77</v>
      </c>
      <c r="GW67" t="s">
        <v>77</v>
      </c>
      <c r="GX67" t="s">
        <v>77</v>
      </c>
      <c r="GY67" t="s">
        <v>77</v>
      </c>
      <c r="GZ67" t="s">
        <v>77</v>
      </c>
      <c r="HA67" t="s">
        <v>77</v>
      </c>
      <c r="HB67" t="s">
        <v>77</v>
      </c>
      <c r="HC67" t="s">
        <v>77</v>
      </c>
      <c r="HD67" t="s">
        <v>77</v>
      </c>
      <c r="HE67" t="s">
        <v>77</v>
      </c>
      <c r="HF67" t="s">
        <v>77</v>
      </c>
      <c r="HG67" t="s">
        <v>77</v>
      </c>
      <c r="HH67" t="s">
        <v>77</v>
      </c>
      <c r="HI67" t="s">
        <v>77</v>
      </c>
      <c r="HJ67" t="s">
        <v>77</v>
      </c>
      <c r="HK67" t="s">
        <v>77</v>
      </c>
      <c r="HL67" t="s">
        <v>77</v>
      </c>
      <c r="HM67" t="s">
        <v>77</v>
      </c>
      <c r="HN67" t="s">
        <v>77</v>
      </c>
      <c r="HO67" t="s">
        <v>77</v>
      </c>
      <c r="HP67" t="s">
        <v>77</v>
      </c>
      <c r="HQ67" t="s">
        <v>77</v>
      </c>
      <c r="HR67" t="s">
        <v>77</v>
      </c>
      <c r="HS67" t="s">
        <v>77</v>
      </c>
      <c r="HT67" t="s">
        <v>77</v>
      </c>
      <c r="HU67" t="s">
        <v>77</v>
      </c>
      <c r="HV67" t="s">
        <v>77</v>
      </c>
      <c r="HW67" t="s">
        <v>77</v>
      </c>
      <c r="HX67" t="s">
        <v>77</v>
      </c>
      <c r="HZ67" t="s">
        <v>80</v>
      </c>
      <c r="IA67" s="376" t="s">
        <v>77</v>
      </c>
      <c r="IB67" t="s">
        <v>77</v>
      </c>
      <c r="IC67" t="s">
        <v>77</v>
      </c>
      <c r="ID67" t="s">
        <v>77</v>
      </c>
      <c r="IE67" t="s">
        <v>77</v>
      </c>
      <c r="IF67" t="s">
        <v>77</v>
      </c>
      <c r="IG67" t="s">
        <v>77</v>
      </c>
      <c r="IH67" t="s">
        <v>77</v>
      </c>
      <c r="II67" t="s">
        <v>77</v>
      </c>
      <c r="IJ67" t="s">
        <v>77</v>
      </c>
      <c r="IK67" t="s">
        <v>77</v>
      </c>
      <c r="IL67" t="s">
        <v>77</v>
      </c>
      <c r="IM67" t="s">
        <v>77</v>
      </c>
      <c r="IN67" t="s">
        <v>77</v>
      </c>
      <c r="IO67" t="s">
        <v>77</v>
      </c>
      <c r="IP67" t="s">
        <v>77</v>
      </c>
      <c r="IQ67" t="s">
        <v>77</v>
      </c>
      <c r="IR67" t="s">
        <v>77</v>
      </c>
      <c r="IS67" t="s">
        <v>77</v>
      </c>
      <c r="IT67" t="s">
        <v>77</v>
      </c>
      <c r="IU67" t="s">
        <v>77</v>
      </c>
      <c r="IV67" t="s">
        <v>77</v>
      </c>
      <c r="IW67" t="s">
        <v>77</v>
      </c>
      <c r="IX67" t="s">
        <v>77</v>
      </c>
      <c r="IY67" t="s">
        <v>77</v>
      </c>
      <c r="IZ67" t="s">
        <v>77</v>
      </c>
      <c r="JA67" t="s">
        <v>77</v>
      </c>
      <c r="JB67" t="s">
        <v>77</v>
      </c>
      <c r="JC67" t="s">
        <v>77</v>
      </c>
      <c r="JD67" t="s">
        <v>77</v>
      </c>
      <c r="JE67" t="s">
        <v>77</v>
      </c>
      <c r="JF67" t="s">
        <v>77</v>
      </c>
      <c r="JG67" t="s">
        <v>77</v>
      </c>
      <c r="JH67" t="s">
        <v>77</v>
      </c>
      <c r="JI67" t="s">
        <v>77</v>
      </c>
      <c r="JJ67" t="s">
        <v>77</v>
      </c>
      <c r="JK67" t="s">
        <v>77</v>
      </c>
      <c r="JL67" t="s">
        <v>77</v>
      </c>
      <c r="JM67" t="s">
        <v>77</v>
      </c>
      <c r="JN67" t="s">
        <v>77</v>
      </c>
      <c r="JO67" t="s">
        <v>77</v>
      </c>
      <c r="JP67" t="s">
        <v>77</v>
      </c>
      <c r="JQ67" t="s">
        <v>77</v>
      </c>
      <c r="JR67" t="s">
        <v>77</v>
      </c>
      <c r="JS67" t="s">
        <v>77</v>
      </c>
      <c r="JT67" t="s">
        <v>77</v>
      </c>
      <c r="JU67" t="s">
        <v>77</v>
      </c>
      <c r="JV67" t="s">
        <v>77</v>
      </c>
      <c r="JW67" t="s">
        <v>77</v>
      </c>
      <c r="JX67" t="s">
        <v>77</v>
      </c>
      <c r="JY67" t="s">
        <v>77</v>
      </c>
      <c r="JZ67" t="s">
        <v>77</v>
      </c>
      <c r="KA67" t="s">
        <v>77</v>
      </c>
      <c r="KB67" t="s">
        <v>77</v>
      </c>
      <c r="KC67" t="s">
        <v>77</v>
      </c>
      <c r="KD67" t="s">
        <v>77</v>
      </c>
      <c r="KE67" t="s">
        <v>77</v>
      </c>
      <c r="KF67" t="s">
        <v>77</v>
      </c>
      <c r="KG67" t="s">
        <v>77</v>
      </c>
      <c r="KH67" t="s">
        <v>77</v>
      </c>
      <c r="KI67" t="s">
        <v>77</v>
      </c>
      <c r="KJ67" t="s">
        <v>77</v>
      </c>
      <c r="KK67" t="s">
        <v>77</v>
      </c>
      <c r="KL67" t="s">
        <v>77</v>
      </c>
      <c r="KM67" t="s">
        <v>77</v>
      </c>
      <c r="KN67" t="s">
        <v>77</v>
      </c>
      <c r="KO67" t="s">
        <v>77</v>
      </c>
      <c r="KP67" t="s">
        <v>77</v>
      </c>
      <c r="KQ67" t="s">
        <v>77</v>
      </c>
      <c r="KR67" t="s">
        <v>77</v>
      </c>
      <c r="KS67" t="s">
        <v>77</v>
      </c>
      <c r="KT67" t="s">
        <v>77</v>
      </c>
      <c r="KU67" t="s">
        <v>77</v>
      </c>
      <c r="KV67" t="s">
        <v>77</v>
      </c>
      <c r="KW67" t="s">
        <v>77</v>
      </c>
      <c r="KX67" t="s">
        <v>77</v>
      </c>
      <c r="KY67" t="s">
        <v>77</v>
      </c>
      <c r="KZ67" t="s">
        <v>77</v>
      </c>
      <c r="LA67" t="s">
        <v>77</v>
      </c>
      <c r="LB67" t="s">
        <v>77</v>
      </c>
      <c r="LC67" t="s">
        <v>77</v>
      </c>
      <c r="LD67" t="s">
        <v>77</v>
      </c>
      <c r="LE67" t="s">
        <v>77</v>
      </c>
      <c r="LF67" t="s">
        <v>77</v>
      </c>
      <c r="LG67" t="s">
        <v>77</v>
      </c>
      <c r="LH67" t="s">
        <v>77</v>
      </c>
      <c r="LI67" t="s">
        <v>77</v>
      </c>
      <c r="LJ67" t="s">
        <v>77</v>
      </c>
      <c r="LK67" t="s">
        <v>77</v>
      </c>
      <c r="LL67" t="s">
        <v>77</v>
      </c>
      <c r="LM67" t="s">
        <v>77</v>
      </c>
      <c r="LN67" t="s">
        <v>77</v>
      </c>
      <c r="LO67" t="s">
        <v>77</v>
      </c>
      <c r="LP67" t="s">
        <v>77</v>
      </c>
      <c r="LQ67" t="s">
        <v>77</v>
      </c>
      <c r="LR67" t="s">
        <v>77</v>
      </c>
      <c r="LS67" t="s">
        <v>77</v>
      </c>
      <c r="LT67" t="s">
        <v>77</v>
      </c>
      <c r="LU67" t="s">
        <v>77</v>
      </c>
      <c r="LV67" t="s">
        <v>77</v>
      </c>
      <c r="LW67" t="s">
        <v>77</v>
      </c>
      <c r="LX67" t="s">
        <v>77</v>
      </c>
      <c r="LY67" t="s">
        <v>77</v>
      </c>
      <c r="LZ67" t="s">
        <v>77</v>
      </c>
      <c r="MA67" t="s">
        <v>77</v>
      </c>
      <c r="MB67" t="s">
        <v>77</v>
      </c>
      <c r="MC67" t="s">
        <v>77</v>
      </c>
      <c r="MD67" t="s">
        <v>77</v>
      </c>
      <c r="ME67" t="s">
        <v>77</v>
      </c>
      <c r="MF67" t="s">
        <v>77</v>
      </c>
      <c r="MG67" t="s">
        <v>77</v>
      </c>
      <c r="MH67" t="s">
        <v>77</v>
      </c>
      <c r="MI67" t="s">
        <v>77</v>
      </c>
      <c r="MJ67" t="s">
        <v>77</v>
      </c>
      <c r="MK67" t="s">
        <v>77</v>
      </c>
      <c r="ML67" t="s">
        <v>77</v>
      </c>
      <c r="MM67" t="s">
        <v>77</v>
      </c>
      <c r="MN67" t="s">
        <v>77</v>
      </c>
      <c r="MO67" t="s">
        <v>77</v>
      </c>
      <c r="MP67" t="s">
        <v>77</v>
      </c>
      <c r="MQ67" t="s">
        <v>77</v>
      </c>
      <c r="MR67" t="s">
        <v>77</v>
      </c>
      <c r="MS67" t="s">
        <v>77</v>
      </c>
      <c r="MT67" t="s">
        <v>77</v>
      </c>
      <c r="MU67" t="s">
        <v>77</v>
      </c>
      <c r="MV67" t="s">
        <v>77</v>
      </c>
      <c r="MW67" t="s">
        <v>77</v>
      </c>
      <c r="MX67" t="s">
        <v>77</v>
      </c>
      <c r="MY67" t="s">
        <v>77</v>
      </c>
      <c r="MZ67" t="s">
        <v>77</v>
      </c>
      <c r="NA67" t="s">
        <v>77</v>
      </c>
      <c r="NB67" t="s">
        <v>77</v>
      </c>
      <c r="NC67" t="s">
        <v>77</v>
      </c>
      <c r="ND67" t="s">
        <v>77</v>
      </c>
      <c r="NE67" t="s">
        <v>77</v>
      </c>
      <c r="NF67" t="s">
        <v>77</v>
      </c>
      <c r="NG67" t="s">
        <v>77</v>
      </c>
      <c r="NH67" t="s">
        <v>77</v>
      </c>
      <c r="NI67" t="s">
        <v>77</v>
      </c>
      <c r="NJ67" t="s">
        <v>77</v>
      </c>
      <c r="NK67" t="s">
        <v>77</v>
      </c>
      <c r="NL67" t="s">
        <v>77</v>
      </c>
      <c r="NM67" t="s">
        <v>77</v>
      </c>
      <c r="NN67" t="s">
        <v>77</v>
      </c>
      <c r="NO67" t="s">
        <v>77</v>
      </c>
      <c r="NP67" t="s">
        <v>77</v>
      </c>
      <c r="NQ67" t="s">
        <v>77</v>
      </c>
      <c r="NR67" t="s">
        <v>77</v>
      </c>
      <c r="NS67" t="s">
        <v>77</v>
      </c>
      <c r="NT67" t="s">
        <v>77</v>
      </c>
      <c r="NU67" t="s">
        <v>77</v>
      </c>
      <c r="NV67" t="s">
        <v>77</v>
      </c>
      <c r="NW67" t="s">
        <v>77</v>
      </c>
      <c r="NX67" t="s">
        <v>77</v>
      </c>
      <c r="NY67" t="s">
        <v>77</v>
      </c>
      <c r="NZ67" t="s">
        <v>77</v>
      </c>
      <c r="OA67" t="s">
        <v>77</v>
      </c>
      <c r="OB67" t="s">
        <v>77</v>
      </c>
      <c r="OC67" t="s">
        <v>77</v>
      </c>
      <c r="OD67" t="s">
        <v>77</v>
      </c>
      <c r="OE67" t="s">
        <v>77</v>
      </c>
      <c r="OF67" t="s">
        <v>77</v>
      </c>
      <c r="OG67" t="s">
        <v>77</v>
      </c>
      <c r="OH67" t="s">
        <v>77</v>
      </c>
      <c r="OI67" t="s">
        <v>77</v>
      </c>
      <c r="OJ67" t="s">
        <v>77</v>
      </c>
      <c r="OK67" t="s">
        <v>77</v>
      </c>
      <c r="OL67" t="s">
        <v>77</v>
      </c>
      <c r="OM67" t="s">
        <v>77</v>
      </c>
      <c r="ON67" t="s">
        <v>77</v>
      </c>
      <c r="OO67" t="s">
        <v>77</v>
      </c>
      <c r="OP67" t="s">
        <v>77</v>
      </c>
      <c r="OQ67" t="s">
        <v>77</v>
      </c>
      <c r="OR67" t="s">
        <v>77</v>
      </c>
      <c r="OS67" t="s">
        <v>77</v>
      </c>
      <c r="OT67" t="s">
        <v>77</v>
      </c>
      <c r="OU67" t="s">
        <v>77</v>
      </c>
      <c r="OV67" t="s">
        <v>77</v>
      </c>
      <c r="OW67" t="s">
        <v>77</v>
      </c>
      <c r="OX67" t="s">
        <v>77</v>
      </c>
      <c r="OY67" t="s">
        <v>77</v>
      </c>
      <c r="OZ67" t="s">
        <v>77</v>
      </c>
      <c r="PA67" t="s">
        <v>77</v>
      </c>
      <c r="PB67" t="s">
        <v>77</v>
      </c>
      <c r="PC67" t="s">
        <v>77</v>
      </c>
      <c r="PD67" t="s">
        <v>77</v>
      </c>
      <c r="PE67" t="s">
        <v>77</v>
      </c>
      <c r="PF67" t="s">
        <v>77</v>
      </c>
      <c r="PG67" t="s">
        <v>77</v>
      </c>
      <c r="PH67" t="s">
        <v>77</v>
      </c>
      <c r="PI67" t="s">
        <v>77</v>
      </c>
      <c r="PJ67" t="s">
        <v>77</v>
      </c>
      <c r="PK67" t="s">
        <v>77</v>
      </c>
      <c r="PL67" t="s">
        <v>77</v>
      </c>
      <c r="PM67" t="s">
        <v>77</v>
      </c>
      <c r="PN67" t="s">
        <v>77</v>
      </c>
      <c r="PO67" t="s">
        <v>77</v>
      </c>
      <c r="PP67" t="s">
        <v>77</v>
      </c>
      <c r="PQ67" t="s">
        <v>77</v>
      </c>
      <c r="PR67" t="s">
        <v>77</v>
      </c>
      <c r="PS67" t="s">
        <v>77</v>
      </c>
      <c r="PT67" t="s">
        <v>77</v>
      </c>
      <c r="PU67" t="s">
        <v>77</v>
      </c>
      <c r="PV67" t="s">
        <v>77</v>
      </c>
      <c r="PW67" t="s">
        <v>77</v>
      </c>
      <c r="PX67" t="s">
        <v>77</v>
      </c>
      <c r="PY67" t="s">
        <v>77</v>
      </c>
      <c r="PZ67" t="s">
        <v>77</v>
      </c>
      <c r="QA67" t="s">
        <v>77</v>
      </c>
      <c r="QB67" t="s">
        <v>77</v>
      </c>
      <c r="QC67" t="s">
        <v>77</v>
      </c>
      <c r="QD67" t="s">
        <v>77</v>
      </c>
      <c r="QE67" t="s">
        <v>77</v>
      </c>
      <c r="QF67" t="s">
        <v>77</v>
      </c>
      <c r="QG67" t="s">
        <v>77</v>
      </c>
      <c r="QH67">
        <v>0</v>
      </c>
      <c r="QI67">
        <v>0</v>
      </c>
      <c r="QJ67">
        <v>0</v>
      </c>
      <c r="QK67">
        <v>0</v>
      </c>
      <c r="QL67">
        <v>0</v>
      </c>
      <c r="QM67" t="s">
        <v>981</v>
      </c>
      <c r="QN67" t="s">
        <v>77</v>
      </c>
      <c r="QO67">
        <v>237502107</v>
      </c>
      <c r="QQ67">
        <v>44530.922905092593</v>
      </c>
      <c r="QR67" t="s">
        <v>77</v>
      </c>
      <c r="QS67" t="s">
        <v>77</v>
      </c>
      <c r="QT67" t="s">
        <v>101</v>
      </c>
      <c r="QU67" t="s">
        <v>102</v>
      </c>
      <c r="QV67" t="s">
        <v>77</v>
      </c>
      <c r="QW67">
        <v>69</v>
      </c>
      <c r="QX67" s="375" t="str">
        <f t="shared" si="8"/>
        <v/>
      </c>
      <c r="QY67" s="375" t="str">
        <f t="shared" ref="QY67:QY107" si="9">IFERROR(((IN67*2.6)*5)/IA67,"")</f>
        <v/>
      </c>
      <c r="QZ67" s="375" t="str">
        <f t="shared" ref="QZ67:QZ107" si="10">IFERROR(((IO67*2.3)*5)/IA67,"")</f>
        <v/>
      </c>
      <c r="RA67" s="375" t="str">
        <f t="shared" ref="RA67:RA107" si="11">IFERROR(((IP67*2.6)*5)/IA67,"")</f>
        <v/>
      </c>
      <c r="RB67" s="375" t="str">
        <f t="shared" ref="RB67:RB107" si="12">IFERROR(((IQ67*2.9)*5)/IA67,"")</f>
        <v/>
      </c>
      <c r="RC67" s="375" t="str">
        <f t="shared" ref="RC67:RC107" si="13">IFERROR(((IR67*2.4)*5)/IA67,"")</f>
        <v/>
      </c>
      <c r="RD67" s="375" t="str">
        <f t="shared" ref="RD67:RD107" si="14">IFERROR(((IS67*2.4)*5)/IA67,"")</f>
        <v/>
      </c>
      <c r="RE67" s="313" t="str">
        <f t="shared" ref="RE67:RE107" si="15">IT67</f>
        <v/>
      </c>
      <c r="RF67" t="s">
        <v>80</v>
      </c>
    </row>
    <row r="68" spans="1:474">
      <c r="A68" t="s">
        <v>982</v>
      </c>
      <c r="B68" s="272">
        <v>44530</v>
      </c>
      <c r="C68" t="s">
        <v>78</v>
      </c>
      <c r="D68" t="s">
        <v>79</v>
      </c>
      <c r="E68" t="s">
        <v>80</v>
      </c>
      <c r="F68" t="s">
        <v>81</v>
      </c>
      <c r="G68" t="s">
        <v>81</v>
      </c>
      <c r="H68" t="s">
        <v>82</v>
      </c>
      <c r="I68" t="s">
        <v>82</v>
      </c>
      <c r="J68" t="s">
        <v>83</v>
      </c>
      <c r="K68" t="s">
        <v>77</v>
      </c>
      <c r="L68" t="s">
        <v>84</v>
      </c>
      <c r="M68" t="s">
        <v>84</v>
      </c>
      <c r="N68" t="s">
        <v>84</v>
      </c>
      <c r="O68" t="s">
        <v>86</v>
      </c>
      <c r="P68" t="s">
        <v>120</v>
      </c>
      <c r="Q68" t="s">
        <v>89</v>
      </c>
      <c r="R68" t="s">
        <v>134</v>
      </c>
      <c r="S68" s="239" t="s">
        <v>77</v>
      </c>
      <c r="T68" s="239" t="s">
        <v>77</v>
      </c>
      <c r="U68" s="239" t="s">
        <v>77</v>
      </c>
      <c r="V68" s="239" t="s">
        <v>77</v>
      </c>
      <c r="W68" s="239" t="s">
        <v>77</v>
      </c>
      <c r="X68" s="239" t="s">
        <v>77</v>
      </c>
      <c r="Y68" t="s">
        <v>77</v>
      </c>
      <c r="Z68" t="s">
        <v>77</v>
      </c>
      <c r="AA68" t="s">
        <v>77</v>
      </c>
      <c r="AB68" t="s">
        <v>77</v>
      </c>
      <c r="AC68" t="s">
        <v>77</v>
      </c>
      <c r="AD68" t="s">
        <v>77</v>
      </c>
      <c r="AE68" t="s">
        <v>77</v>
      </c>
      <c r="AF68" t="s">
        <v>77</v>
      </c>
      <c r="AG68" t="s">
        <v>77</v>
      </c>
      <c r="AH68">
        <v>50</v>
      </c>
      <c r="AI68" t="s">
        <v>77</v>
      </c>
      <c r="AJ68" t="s">
        <v>77</v>
      </c>
      <c r="AK68" t="s">
        <v>123</v>
      </c>
      <c r="AL68">
        <v>1</v>
      </c>
      <c r="AM68">
        <v>0</v>
      </c>
      <c r="AN68">
        <v>0</v>
      </c>
      <c r="AO68">
        <v>0</v>
      </c>
      <c r="AP68">
        <v>0</v>
      </c>
      <c r="AQ68">
        <v>0</v>
      </c>
      <c r="AR68">
        <v>0</v>
      </c>
      <c r="AS68">
        <v>0</v>
      </c>
      <c r="AT68">
        <v>0</v>
      </c>
      <c r="AU68">
        <v>0</v>
      </c>
      <c r="AV68" t="s">
        <v>130</v>
      </c>
      <c r="AW68" t="s">
        <v>156</v>
      </c>
      <c r="AX68" t="s">
        <v>77</v>
      </c>
      <c r="AY68" t="s">
        <v>77</v>
      </c>
      <c r="AZ68" t="s">
        <v>77</v>
      </c>
      <c r="BA68" t="s">
        <v>77</v>
      </c>
      <c r="BB68" t="s">
        <v>77</v>
      </c>
      <c r="BC68" t="s">
        <v>77</v>
      </c>
      <c r="BD68" t="s">
        <v>77</v>
      </c>
      <c r="BE68" t="s">
        <v>77</v>
      </c>
      <c r="BF68" t="s">
        <v>77</v>
      </c>
      <c r="BG68" t="s">
        <v>77</v>
      </c>
      <c r="BH68" t="s">
        <v>77</v>
      </c>
      <c r="BI68" t="s">
        <v>77</v>
      </c>
      <c r="BJ68" t="s">
        <v>77</v>
      </c>
      <c r="BK68" t="s">
        <v>77</v>
      </c>
      <c r="BL68" t="s">
        <v>77</v>
      </c>
      <c r="BN68" t="s">
        <v>77</v>
      </c>
      <c r="BO68" t="s">
        <v>77</v>
      </c>
      <c r="BP68" t="s">
        <v>77</v>
      </c>
      <c r="BQ68" t="s">
        <v>77</v>
      </c>
      <c r="BR68" t="s">
        <v>77</v>
      </c>
      <c r="BS68" t="s">
        <v>77</v>
      </c>
      <c r="BT68" t="s">
        <v>77</v>
      </c>
      <c r="BU68" t="s">
        <v>77</v>
      </c>
      <c r="BV68" t="s">
        <v>77</v>
      </c>
      <c r="BW68" t="s">
        <v>77</v>
      </c>
      <c r="BX68" t="s">
        <v>77</v>
      </c>
      <c r="BY68" t="s">
        <v>77</v>
      </c>
      <c r="BZ68" t="s">
        <v>77</v>
      </c>
      <c r="CA68" t="s">
        <v>77</v>
      </c>
      <c r="CB68" t="s">
        <v>77</v>
      </c>
      <c r="CC68" t="s">
        <v>77</v>
      </c>
      <c r="CD68" t="s">
        <v>77</v>
      </c>
      <c r="CE68" t="s">
        <v>77</v>
      </c>
      <c r="CF68" t="s">
        <v>77</v>
      </c>
      <c r="CG68" t="s">
        <v>77</v>
      </c>
      <c r="CH68" t="s">
        <v>77</v>
      </c>
      <c r="CI68" t="s">
        <v>77</v>
      </c>
      <c r="CJ68" t="s">
        <v>77</v>
      </c>
      <c r="CK68" t="s">
        <v>77</v>
      </c>
      <c r="CL68" t="s">
        <v>77</v>
      </c>
      <c r="CM68" t="s">
        <v>77</v>
      </c>
      <c r="CN68" t="s">
        <v>77</v>
      </c>
      <c r="CO68" t="s">
        <v>77</v>
      </c>
      <c r="CP68" t="s">
        <v>77</v>
      </c>
      <c r="CQ68" t="s">
        <v>77</v>
      </c>
      <c r="CR68" t="s">
        <v>77</v>
      </c>
      <c r="CS68" t="s">
        <v>77</v>
      </c>
      <c r="CT68" t="s">
        <v>77</v>
      </c>
      <c r="CU68" t="s">
        <v>77</v>
      </c>
      <c r="CV68" t="s">
        <v>77</v>
      </c>
      <c r="CW68" t="s">
        <v>77</v>
      </c>
      <c r="CX68" t="s">
        <v>77</v>
      </c>
      <c r="CY68" t="s">
        <v>77</v>
      </c>
      <c r="CZ68" s="308" t="s">
        <v>80</v>
      </c>
      <c r="DA68" t="s">
        <v>86</v>
      </c>
      <c r="DB68" t="s">
        <v>77</v>
      </c>
      <c r="DC68" t="s">
        <v>77</v>
      </c>
      <c r="DD68" t="s">
        <v>77</v>
      </c>
      <c r="DE68" t="s">
        <v>77</v>
      </c>
      <c r="DF68" t="s">
        <v>77</v>
      </c>
      <c r="DG68" t="s">
        <v>77</v>
      </c>
      <c r="DH68" t="s">
        <v>77</v>
      </c>
      <c r="DK68" t="s">
        <v>77</v>
      </c>
      <c r="DL68" t="s">
        <v>77</v>
      </c>
      <c r="DM68" t="s">
        <v>77</v>
      </c>
      <c r="DN68" t="s">
        <v>77</v>
      </c>
      <c r="DO68" t="s">
        <v>77</v>
      </c>
      <c r="DP68" t="s">
        <v>77</v>
      </c>
      <c r="DQ68" t="s">
        <v>77</v>
      </c>
      <c r="DR68" t="s">
        <v>77</v>
      </c>
      <c r="DS68" t="s">
        <v>77</v>
      </c>
      <c r="DT68" t="s">
        <v>77</v>
      </c>
      <c r="DU68" t="s">
        <v>77</v>
      </c>
      <c r="DV68" t="s">
        <v>77</v>
      </c>
      <c r="DW68" t="s">
        <v>77</v>
      </c>
      <c r="DX68" t="s">
        <v>77</v>
      </c>
      <c r="DY68" t="s">
        <v>77</v>
      </c>
      <c r="DZ68" t="s">
        <v>77</v>
      </c>
      <c r="EA68" t="s">
        <v>77</v>
      </c>
      <c r="EB68" t="s">
        <v>77</v>
      </c>
      <c r="EC68" t="s">
        <v>77</v>
      </c>
      <c r="ED68" t="s">
        <v>77</v>
      </c>
      <c r="EE68" t="s">
        <v>77</v>
      </c>
      <c r="EF68" t="s">
        <v>77</v>
      </c>
      <c r="EG68" t="s">
        <v>77</v>
      </c>
      <c r="EH68" t="s">
        <v>77</v>
      </c>
      <c r="EI68" t="s">
        <v>77</v>
      </c>
      <c r="EJ68" t="s">
        <v>77</v>
      </c>
      <c r="EK68" t="s">
        <v>77</v>
      </c>
      <c r="EL68" t="s">
        <v>77</v>
      </c>
      <c r="EM68" s="308" t="s">
        <v>80</v>
      </c>
      <c r="EN68" t="s">
        <v>86</v>
      </c>
      <c r="EO68" t="s">
        <v>77</v>
      </c>
      <c r="EP68" t="s">
        <v>77</v>
      </c>
      <c r="EQ68" t="s">
        <v>77</v>
      </c>
      <c r="ER68" t="s">
        <v>77</v>
      </c>
      <c r="ES68" t="s">
        <v>77</v>
      </c>
      <c r="ET68" t="s">
        <v>77</v>
      </c>
      <c r="EU68" t="s">
        <v>77</v>
      </c>
      <c r="EW68" t="s">
        <v>88</v>
      </c>
      <c r="EX68" s="308" t="s">
        <v>80</v>
      </c>
      <c r="EY68" t="s">
        <v>99</v>
      </c>
      <c r="EZ68" t="s">
        <v>77</v>
      </c>
      <c r="FA68" t="s">
        <v>77</v>
      </c>
      <c r="FB68" t="s">
        <v>77</v>
      </c>
      <c r="FC68" t="s">
        <v>77</v>
      </c>
      <c r="FD68" t="s">
        <v>77</v>
      </c>
      <c r="FE68" t="s">
        <v>77</v>
      </c>
      <c r="FF68" t="s">
        <v>77</v>
      </c>
      <c r="FG68" t="s">
        <v>77</v>
      </c>
      <c r="FH68" t="s">
        <v>172</v>
      </c>
      <c r="FI68">
        <v>0</v>
      </c>
      <c r="FJ68">
        <v>0</v>
      </c>
      <c r="FK68">
        <v>0</v>
      </c>
      <c r="FL68">
        <v>0</v>
      </c>
      <c r="FM68">
        <v>0</v>
      </c>
      <c r="FN68">
        <v>1</v>
      </c>
      <c r="FO68">
        <v>0</v>
      </c>
      <c r="FP68">
        <v>0</v>
      </c>
      <c r="FQ68" t="s">
        <v>77</v>
      </c>
      <c r="FR68" t="s">
        <v>88</v>
      </c>
      <c r="FS68" t="s">
        <v>77</v>
      </c>
      <c r="FT68" t="s">
        <v>122</v>
      </c>
      <c r="FU68">
        <v>0</v>
      </c>
      <c r="FV68">
        <v>0</v>
      </c>
      <c r="FW68">
        <v>1</v>
      </c>
      <c r="FX68">
        <v>0</v>
      </c>
      <c r="FY68" t="s">
        <v>77</v>
      </c>
      <c r="FZ68" t="s">
        <v>77</v>
      </c>
      <c r="GA68" t="s">
        <v>77</v>
      </c>
      <c r="GB68" t="s">
        <v>77</v>
      </c>
      <c r="GC68" t="s">
        <v>77</v>
      </c>
      <c r="GD68" t="s">
        <v>77</v>
      </c>
      <c r="GE68" t="s">
        <v>77</v>
      </c>
      <c r="GF68" t="s">
        <v>77</v>
      </c>
      <c r="GG68" t="s">
        <v>77</v>
      </c>
      <c r="GH68" t="s">
        <v>77</v>
      </c>
      <c r="GI68" t="s">
        <v>77</v>
      </c>
      <c r="GJ68" t="s">
        <v>77</v>
      </c>
      <c r="GK68" t="s">
        <v>77</v>
      </c>
      <c r="GL68" t="s">
        <v>77</v>
      </c>
      <c r="GM68" t="s">
        <v>77</v>
      </c>
      <c r="GN68" t="s">
        <v>77</v>
      </c>
      <c r="GO68" t="s">
        <v>77</v>
      </c>
      <c r="GP68" t="s">
        <v>77</v>
      </c>
      <c r="GQ68" t="s">
        <v>77</v>
      </c>
      <c r="GR68" t="s">
        <v>77</v>
      </c>
      <c r="GS68" t="s">
        <v>77</v>
      </c>
      <c r="GT68" t="s">
        <v>77</v>
      </c>
      <c r="GU68" t="s">
        <v>77</v>
      </c>
      <c r="GV68" t="s">
        <v>77</v>
      </c>
      <c r="GW68" t="s">
        <v>77</v>
      </c>
      <c r="GX68" t="s">
        <v>77</v>
      </c>
      <c r="GY68" t="s">
        <v>77</v>
      </c>
      <c r="GZ68" t="s">
        <v>77</v>
      </c>
      <c r="HA68" t="s">
        <v>77</v>
      </c>
      <c r="HB68" t="s">
        <v>77</v>
      </c>
      <c r="HC68" t="s">
        <v>77</v>
      </c>
      <c r="HD68" t="s">
        <v>77</v>
      </c>
      <c r="HE68" t="s">
        <v>77</v>
      </c>
      <c r="HF68" t="s">
        <v>77</v>
      </c>
      <c r="HG68" t="s">
        <v>77</v>
      </c>
      <c r="HH68" t="s">
        <v>77</v>
      </c>
      <c r="HI68" t="s">
        <v>77</v>
      </c>
      <c r="HJ68" t="s">
        <v>77</v>
      </c>
      <c r="HK68" t="s">
        <v>77</v>
      </c>
      <c r="HL68" t="s">
        <v>77</v>
      </c>
      <c r="HM68" t="s">
        <v>77</v>
      </c>
      <c r="HN68" t="s">
        <v>77</v>
      </c>
      <c r="HO68" t="s">
        <v>77</v>
      </c>
      <c r="HP68" t="s">
        <v>77</v>
      </c>
      <c r="HQ68" t="s">
        <v>77</v>
      </c>
      <c r="HR68" t="s">
        <v>77</v>
      </c>
      <c r="HS68" t="s">
        <v>77</v>
      </c>
      <c r="HT68" t="s">
        <v>77</v>
      </c>
      <c r="HU68" t="s">
        <v>77</v>
      </c>
      <c r="HV68" t="s">
        <v>77</v>
      </c>
      <c r="HW68" t="s">
        <v>77</v>
      </c>
      <c r="HX68" t="s">
        <v>77</v>
      </c>
      <c r="HZ68" t="s">
        <v>80</v>
      </c>
      <c r="IA68" s="376" t="s">
        <v>77</v>
      </c>
      <c r="IB68" t="s">
        <v>77</v>
      </c>
      <c r="IC68" t="s">
        <v>77</v>
      </c>
      <c r="ID68" t="s">
        <v>77</v>
      </c>
      <c r="IE68" t="s">
        <v>77</v>
      </c>
      <c r="IF68" t="s">
        <v>77</v>
      </c>
      <c r="IG68" t="s">
        <v>77</v>
      </c>
      <c r="IH68" t="s">
        <v>77</v>
      </c>
      <c r="II68" t="s">
        <v>77</v>
      </c>
      <c r="IJ68" t="s">
        <v>77</v>
      </c>
      <c r="IK68" t="s">
        <v>77</v>
      </c>
      <c r="IL68" t="s">
        <v>77</v>
      </c>
      <c r="IM68" t="s">
        <v>77</v>
      </c>
      <c r="IN68" t="s">
        <v>77</v>
      </c>
      <c r="IO68" t="s">
        <v>77</v>
      </c>
      <c r="IP68" t="s">
        <v>77</v>
      </c>
      <c r="IQ68" t="s">
        <v>77</v>
      </c>
      <c r="IR68" t="s">
        <v>77</v>
      </c>
      <c r="IS68" t="s">
        <v>77</v>
      </c>
      <c r="IT68" t="s">
        <v>77</v>
      </c>
      <c r="IU68" t="s">
        <v>77</v>
      </c>
      <c r="IV68" t="s">
        <v>77</v>
      </c>
      <c r="IW68" t="s">
        <v>77</v>
      </c>
      <c r="IX68" t="s">
        <v>77</v>
      </c>
      <c r="IY68" t="s">
        <v>77</v>
      </c>
      <c r="IZ68" t="s">
        <v>77</v>
      </c>
      <c r="JA68" t="s">
        <v>77</v>
      </c>
      <c r="JB68" t="s">
        <v>77</v>
      </c>
      <c r="JC68" t="s">
        <v>77</v>
      </c>
      <c r="JD68" t="s">
        <v>77</v>
      </c>
      <c r="JE68" t="s">
        <v>77</v>
      </c>
      <c r="JF68" t="s">
        <v>77</v>
      </c>
      <c r="JG68" t="s">
        <v>77</v>
      </c>
      <c r="JH68" t="s">
        <v>77</v>
      </c>
      <c r="JI68" t="s">
        <v>77</v>
      </c>
      <c r="JJ68" t="s">
        <v>77</v>
      </c>
      <c r="JK68" t="s">
        <v>77</v>
      </c>
      <c r="JL68" t="s">
        <v>77</v>
      </c>
      <c r="JM68" t="s">
        <v>77</v>
      </c>
      <c r="JN68" t="s">
        <v>77</v>
      </c>
      <c r="JO68" t="s">
        <v>77</v>
      </c>
      <c r="JP68" t="s">
        <v>77</v>
      </c>
      <c r="JQ68" t="s">
        <v>77</v>
      </c>
      <c r="JR68" t="s">
        <v>77</v>
      </c>
      <c r="JS68" t="s">
        <v>77</v>
      </c>
      <c r="JT68" t="s">
        <v>77</v>
      </c>
      <c r="JU68" t="s">
        <v>77</v>
      </c>
      <c r="JV68" t="s">
        <v>77</v>
      </c>
      <c r="JW68" t="s">
        <v>77</v>
      </c>
      <c r="JX68" t="s">
        <v>77</v>
      </c>
      <c r="JY68" t="s">
        <v>77</v>
      </c>
      <c r="JZ68" t="s">
        <v>77</v>
      </c>
      <c r="KA68" t="s">
        <v>77</v>
      </c>
      <c r="KB68" t="s">
        <v>77</v>
      </c>
      <c r="KC68" t="s">
        <v>77</v>
      </c>
      <c r="KD68" t="s">
        <v>77</v>
      </c>
      <c r="KE68" t="s">
        <v>77</v>
      </c>
      <c r="KF68" t="s">
        <v>77</v>
      </c>
      <c r="KG68" t="s">
        <v>77</v>
      </c>
      <c r="KH68" t="s">
        <v>77</v>
      </c>
      <c r="KI68" t="s">
        <v>77</v>
      </c>
      <c r="KJ68" t="s">
        <v>77</v>
      </c>
      <c r="KK68" t="s">
        <v>77</v>
      </c>
      <c r="KL68" t="s">
        <v>77</v>
      </c>
      <c r="KM68" t="s">
        <v>77</v>
      </c>
      <c r="KN68" t="s">
        <v>77</v>
      </c>
      <c r="KO68" t="s">
        <v>77</v>
      </c>
      <c r="KP68" t="s">
        <v>77</v>
      </c>
      <c r="KQ68" t="s">
        <v>77</v>
      </c>
      <c r="KR68" t="s">
        <v>77</v>
      </c>
      <c r="KS68" t="s">
        <v>77</v>
      </c>
      <c r="KT68" t="s">
        <v>77</v>
      </c>
      <c r="KU68" t="s">
        <v>77</v>
      </c>
      <c r="KV68" t="s">
        <v>77</v>
      </c>
      <c r="KW68" t="s">
        <v>77</v>
      </c>
      <c r="KX68" t="s">
        <v>77</v>
      </c>
      <c r="KY68" t="s">
        <v>77</v>
      </c>
      <c r="KZ68" t="s">
        <v>77</v>
      </c>
      <c r="LA68" t="s">
        <v>77</v>
      </c>
      <c r="LB68" t="s">
        <v>77</v>
      </c>
      <c r="LC68" t="s">
        <v>77</v>
      </c>
      <c r="LD68" t="s">
        <v>77</v>
      </c>
      <c r="LE68" t="s">
        <v>77</v>
      </c>
      <c r="LF68" t="s">
        <v>77</v>
      </c>
      <c r="LG68" t="s">
        <v>77</v>
      </c>
      <c r="LH68" t="s">
        <v>77</v>
      </c>
      <c r="LI68" t="s">
        <v>77</v>
      </c>
      <c r="LJ68" t="s">
        <v>77</v>
      </c>
      <c r="LK68" t="s">
        <v>77</v>
      </c>
      <c r="LL68" t="s">
        <v>77</v>
      </c>
      <c r="LM68" t="s">
        <v>77</v>
      </c>
      <c r="LN68" t="s">
        <v>77</v>
      </c>
      <c r="LO68" t="s">
        <v>77</v>
      </c>
      <c r="LP68" t="s">
        <v>77</v>
      </c>
      <c r="LQ68" t="s">
        <v>77</v>
      </c>
      <c r="LR68" t="s">
        <v>77</v>
      </c>
      <c r="LS68" t="s">
        <v>77</v>
      </c>
      <c r="LT68" t="s">
        <v>77</v>
      </c>
      <c r="LU68" t="s">
        <v>77</v>
      </c>
      <c r="LV68" t="s">
        <v>77</v>
      </c>
      <c r="LW68" t="s">
        <v>77</v>
      </c>
      <c r="LX68" t="s">
        <v>77</v>
      </c>
      <c r="LY68" t="s">
        <v>77</v>
      </c>
      <c r="LZ68" t="s">
        <v>77</v>
      </c>
      <c r="MA68" t="s">
        <v>77</v>
      </c>
      <c r="MB68" t="s">
        <v>77</v>
      </c>
      <c r="MC68" t="s">
        <v>77</v>
      </c>
      <c r="MD68" t="s">
        <v>77</v>
      </c>
      <c r="ME68" t="s">
        <v>77</v>
      </c>
      <c r="MF68" t="s">
        <v>77</v>
      </c>
      <c r="MG68" t="s">
        <v>77</v>
      </c>
      <c r="MH68" t="s">
        <v>77</v>
      </c>
      <c r="MI68" t="s">
        <v>77</v>
      </c>
      <c r="MJ68" t="s">
        <v>77</v>
      </c>
      <c r="MK68" t="s">
        <v>77</v>
      </c>
      <c r="ML68" t="s">
        <v>77</v>
      </c>
      <c r="MM68" t="s">
        <v>77</v>
      </c>
      <c r="MN68" t="s">
        <v>77</v>
      </c>
      <c r="MO68" t="s">
        <v>77</v>
      </c>
      <c r="MP68" t="s">
        <v>77</v>
      </c>
      <c r="MQ68" t="s">
        <v>77</v>
      </c>
      <c r="MR68" t="s">
        <v>77</v>
      </c>
      <c r="MS68" t="s">
        <v>77</v>
      </c>
      <c r="MT68" t="s">
        <v>77</v>
      </c>
      <c r="MU68" t="s">
        <v>77</v>
      </c>
      <c r="MV68" t="s">
        <v>77</v>
      </c>
      <c r="MW68" t="s">
        <v>77</v>
      </c>
      <c r="MX68" t="s">
        <v>77</v>
      </c>
      <c r="MY68" t="s">
        <v>77</v>
      </c>
      <c r="MZ68" t="s">
        <v>77</v>
      </c>
      <c r="NA68" t="s">
        <v>77</v>
      </c>
      <c r="NB68" t="s">
        <v>77</v>
      </c>
      <c r="NC68" t="s">
        <v>77</v>
      </c>
      <c r="ND68" t="s">
        <v>77</v>
      </c>
      <c r="NE68" t="s">
        <v>77</v>
      </c>
      <c r="NF68" t="s">
        <v>77</v>
      </c>
      <c r="NG68" t="s">
        <v>77</v>
      </c>
      <c r="NH68" t="s">
        <v>77</v>
      </c>
      <c r="NI68" t="s">
        <v>77</v>
      </c>
      <c r="NJ68" t="s">
        <v>77</v>
      </c>
      <c r="NK68" t="s">
        <v>77</v>
      </c>
      <c r="NL68" t="s">
        <v>77</v>
      </c>
      <c r="NM68" t="s">
        <v>77</v>
      </c>
      <c r="NN68" t="s">
        <v>77</v>
      </c>
      <c r="NO68" t="s">
        <v>77</v>
      </c>
      <c r="NP68" t="s">
        <v>77</v>
      </c>
      <c r="NQ68" t="s">
        <v>77</v>
      </c>
      <c r="NR68" t="s">
        <v>77</v>
      </c>
      <c r="NS68" t="s">
        <v>77</v>
      </c>
      <c r="NT68" t="s">
        <v>77</v>
      </c>
      <c r="NU68" t="s">
        <v>77</v>
      </c>
      <c r="NV68" t="s">
        <v>77</v>
      </c>
      <c r="NW68" t="s">
        <v>77</v>
      </c>
      <c r="NX68" t="s">
        <v>77</v>
      </c>
      <c r="NY68" t="s">
        <v>77</v>
      </c>
      <c r="NZ68" t="s">
        <v>77</v>
      </c>
      <c r="OA68" t="s">
        <v>77</v>
      </c>
      <c r="OB68" t="s">
        <v>77</v>
      </c>
      <c r="OC68" t="s">
        <v>77</v>
      </c>
      <c r="OD68" t="s">
        <v>77</v>
      </c>
      <c r="OE68" t="s">
        <v>77</v>
      </c>
      <c r="OF68" t="s">
        <v>77</v>
      </c>
      <c r="OG68" t="s">
        <v>77</v>
      </c>
      <c r="OH68" t="s">
        <v>77</v>
      </c>
      <c r="OI68" t="s">
        <v>77</v>
      </c>
      <c r="OJ68" t="s">
        <v>77</v>
      </c>
      <c r="OK68" t="s">
        <v>77</v>
      </c>
      <c r="OL68" t="s">
        <v>77</v>
      </c>
      <c r="OM68" t="s">
        <v>77</v>
      </c>
      <c r="ON68" t="s">
        <v>77</v>
      </c>
      <c r="OO68" t="s">
        <v>77</v>
      </c>
      <c r="OP68" t="s">
        <v>77</v>
      </c>
      <c r="OQ68" t="s">
        <v>77</v>
      </c>
      <c r="OR68" t="s">
        <v>77</v>
      </c>
      <c r="OS68" t="s">
        <v>77</v>
      </c>
      <c r="OT68" t="s">
        <v>77</v>
      </c>
      <c r="OU68" t="s">
        <v>77</v>
      </c>
      <c r="OV68" t="s">
        <v>77</v>
      </c>
      <c r="OW68" t="s">
        <v>77</v>
      </c>
      <c r="OX68" t="s">
        <v>77</v>
      </c>
      <c r="OY68" t="s">
        <v>77</v>
      </c>
      <c r="OZ68" t="s">
        <v>77</v>
      </c>
      <c r="PA68" t="s">
        <v>77</v>
      </c>
      <c r="PB68" t="s">
        <v>77</v>
      </c>
      <c r="PC68" t="s">
        <v>77</v>
      </c>
      <c r="PD68" t="s">
        <v>77</v>
      </c>
      <c r="PE68" t="s">
        <v>77</v>
      </c>
      <c r="PF68" t="s">
        <v>77</v>
      </c>
      <c r="PG68" t="s">
        <v>77</v>
      </c>
      <c r="PH68" t="s">
        <v>77</v>
      </c>
      <c r="PI68" t="s">
        <v>77</v>
      </c>
      <c r="PJ68" t="s">
        <v>77</v>
      </c>
      <c r="PK68" t="s">
        <v>77</v>
      </c>
      <c r="PL68" t="s">
        <v>77</v>
      </c>
      <c r="PM68" t="s">
        <v>77</v>
      </c>
      <c r="PN68" t="s">
        <v>77</v>
      </c>
      <c r="PO68" t="s">
        <v>77</v>
      </c>
      <c r="PP68" t="s">
        <v>77</v>
      </c>
      <c r="PQ68" t="s">
        <v>77</v>
      </c>
      <c r="PR68" t="s">
        <v>77</v>
      </c>
      <c r="PS68" t="s">
        <v>77</v>
      </c>
      <c r="PT68" t="s">
        <v>77</v>
      </c>
      <c r="PU68" t="s">
        <v>77</v>
      </c>
      <c r="PV68" t="s">
        <v>77</v>
      </c>
      <c r="PW68" t="s">
        <v>77</v>
      </c>
      <c r="PX68" t="s">
        <v>77</v>
      </c>
      <c r="PY68" t="s">
        <v>77</v>
      </c>
      <c r="PZ68" t="s">
        <v>77</v>
      </c>
      <c r="QA68" t="s">
        <v>77</v>
      </c>
      <c r="QB68" t="s">
        <v>77</v>
      </c>
      <c r="QC68" t="s">
        <v>77</v>
      </c>
      <c r="QD68" t="s">
        <v>77</v>
      </c>
      <c r="QE68" t="s">
        <v>77</v>
      </c>
      <c r="QF68" t="s">
        <v>77</v>
      </c>
      <c r="QG68" t="s">
        <v>77</v>
      </c>
      <c r="QH68">
        <v>0</v>
      </c>
      <c r="QI68">
        <v>0</v>
      </c>
      <c r="QJ68">
        <v>0</v>
      </c>
      <c r="QK68">
        <v>0</v>
      </c>
      <c r="QL68">
        <v>0</v>
      </c>
      <c r="QM68" t="s">
        <v>77</v>
      </c>
      <c r="QN68" t="s">
        <v>77</v>
      </c>
      <c r="QO68">
        <v>237502112</v>
      </c>
      <c r="QQ68">
        <v>44530.922905092593</v>
      </c>
      <c r="QR68" t="s">
        <v>77</v>
      </c>
      <c r="QS68" t="s">
        <v>77</v>
      </c>
      <c r="QT68" t="s">
        <v>101</v>
      </c>
      <c r="QU68" t="s">
        <v>102</v>
      </c>
      <c r="QV68" t="s">
        <v>77</v>
      </c>
      <c r="QW68">
        <v>70</v>
      </c>
      <c r="QX68" s="375" t="str">
        <f t="shared" si="8"/>
        <v/>
      </c>
      <c r="QY68" s="375" t="str">
        <f t="shared" si="9"/>
        <v/>
      </c>
      <c r="QZ68" s="375" t="str">
        <f t="shared" si="10"/>
        <v/>
      </c>
      <c r="RA68" s="375" t="str">
        <f t="shared" si="11"/>
        <v/>
      </c>
      <c r="RB68" s="375" t="str">
        <f t="shared" si="12"/>
        <v/>
      </c>
      <c r="RC68" s="375" t="str">
        <f t="shared" si="13"/>
        <v/>
      </c>
      <c r="RD68" s="375" t="str">
        <f t="shared" si="14"/>
        <v/>
      </c>
      <c r="RE68" s="313" t="str">
        <f t="shared" si="15"/>
        <v/>
      </c>
      <c r="RF68" t="s">
        <v>80</v>
      </c>
    </row>
    <row r="69" spans="1:474">
      <c r="A69" t="s">
        <v>983</v>
      </c>
      <c r="B69" s="272">
        <v>44530</v>
      </c>
      <c r="C69" t="s">
        <v>78</v>
      </c>
      <c r="D69" t="s">
        <v>79</v>
      </c>
      <c r="E69" t="s">
        <v>80</v>
      </c>
      <c r="F69" t="s">
        <v>81</v>
      </c>
      <c r="G69" t="s">
        <v>81</v>
      </c>
      <c r="H69" t="s">
        <v>82</v>
      </c>
      <c r="I69" t="s">
        <v>82</v>
      </c>
      <c r="J69" t="s">
        <v>83</v>
      </c>
      <c r="K69" t="s">
        <v>77</v>
      </c>
      <c r="L69" t="s">
        <v>84</v>
      </c>
      <c r="M69" t="s">
        <v>84</v>
      </c>
      <c r="N69" t="s">
        <v>84</v>
      </c>
      <c r="O69" t="s">
        <v>86</v>
      </c>
      <c r="P69" t="s">
        <v>87</v>
      </c>
      <c r="Q69" t="s">
        <v>110</v>
      </c>
      <c r="R69" t="s">
        <v>77</v>
      </c>
      <c r="S69" s="239" t="s">
        <v>77</v>
      </c>
      <c r="T69" s="239" t="s">
        <v>77</v>
      </c>
      <c r="U69" s="239" t="s">
        <v>77</v>
      </c>
      <c r="V69" s="239" t="s">
        <v>77</v>
      </c>
      <c r="W69" s="239" t="s">
        <v>77</v>
      </c>
      <c r="X69" s="239" t="s">
        <v>77</v>
      </c>
      <c r="Y69" t="s">
        <v>77</v>
      </c>
      <c r="Z69" t="s">
        <v>77</v>
      </c>
      <c r="AA69" t="s">
        <v>77</v>
      </c>
      <c r="AB69" t="s">
        <v>77</v>
      </c>
      <c r="AC69" t="s">
        <v>77</v>
      </c>
      <c r="AD69" t="s">
        <v>77</v>
      </c>
      <c r="AE69" t="s">
        <v>77</v>
      </c>
      <c r="AF69" t="s">
        <v>77</v>
      </c>
      <c r="AG69">
        <v>5</v>
      </c>
      <c r="AH69" t="s">
        <v>77</v>
      </c>
      <c r="AI69" t="s">
        <v>77</v>
      </c>
      <c r="AJ69" t="s">
        <v>77</v>
      </c>
      <c r="AK69" t="s">
        <v>77</v>
      </c>
      <c r="AL69" t="s">
        <v>77</v>
      </c>
      <c r="AM69" t="s">
        <v>77</v>
      </c>
      <c r="AN69" t="s">
        <v>77</v>
      </c>
      <c r="AO69" t="s">
        <v>77</v>
      </c>
      <c r="AP69" t="s">
        <v>77</v>
      </c>
      <c r="AQ69" t="s">
        <v>77</v>
      </c>
      <c r="AR69" t="s">
        <v>77</v>
      </c>
      <c r="AS69" t="s">
        <v>77</v>
      </c>
      <c r="AT69" t="s">
        <v>77</v>
      </c>
      <c r="AU69" t="s">
        <v>77</v>
      </c>
      <c r="AV69" t="s">
        <v>77</v>
      </c>
      <c r="AW69" t="s">
        <v>77</v>
      </c>
      <c r="AX69" t="s">
        <v>77</v>
      </c>
      <c r="AY69" t="s">
        <v>77</v>
      </c>
      <c r="AZ69" t="s">
        <v>77</v>
      </c>
      <c r="BA69" t="s">
        <v>77</v>
      </c>
      <c r="BB69" t="s">
        <v>77</v>
      </c>
      <c r="BC69" t="s">
        <v>77</v>
      </c>
      <c r="BD69" t="s">
        <v>77</v>
      </c>
      <c r="BE69" t="s">
        <v>77</v>
      </c>
      <c r="BF69" t="s">
        <v>77</v>
      </c>
      <c r="BG69" t="s">
        <v>77</v>
      </c>
      <c r="BH69" t="s">
        <v>77</v>
      </c>
      <c r="BI69" t="s">
        <v>77</v>
      </c>
      <c r="BJ69" t="s">
        <v>77</v>
      </c>
      <c r="BK69" t="s">
        <v>77</v>
      </c>
      <c r="BL69" t="s">
        <v>77</v>
      </c>
      <c r="BN69" t="s">
        <v>77</v>
      </c>
      <c r="BO69" t="s">
        <v>77</v>
      </c>
      <c r="BP69" t="s">
        <v>77</v>
      </c>
      <c r="BQ69" t="s">
        <v>77</v>
      </c>
      <c r="BR69" t="s">
        <v>77</v>
      </c>
      <c r="BS69" t="s">
        <v>77</v>
      </c>
      <c r="BT69" t="s">
        <v>77</v>
      </c>
      <c r="BU69" t="s">
        <v>77</v>
      </c>
      <c r="BV69" t="s">
        <v>77</v>
      </c>
      <c r="BW69" t="s">
        <v>77</v>
      </c>
      <c r="BX69" t="s">
        <v>77</v>
      </c>
      <c r="BY69" t="s">
        <v>77</v>
      </c>
      <c r="BZ69" t="s">
        <v>77</v>
      </c>
      <c r="CA69" t="s">
        <v>77</v>
      </c>
      <c r="CB69" t="s">
        <v>77</v>
      </c>
      <c r="CC69" t="s">
        <v>77</v>
      </c>
      <c r="CD69" t="s">
        <v>77</v>
      </c>
      <c r="CE69" t="s">
        <v>77</v>
      </c>
      <c r="CF69" t="s">
        <v>77</v>
      </c>
      <c r="CG69" t="s">
        <v>77</v>
      </c>
      <c r="CH69" t="s">
        <v>77</v>
      </c>
      <c r="CI69" t="s">
        <v>77</v>
      </c>
      <c r="CJ69" t="s">
        <v>77</v>
      </c>
      <c r="CK69" t="s">
        <v>77</v>
      </c>
      <c r="CL69" t="s">
        <v>77</v>
      </c>
      <c r="CM69" t="s">
        <v>77</v>
      </c>
      <c r="CN69" t="s">
        <v>77</v>
      </c>
      <c r="CO69" t="s">
        <v>77</v>
      </c>
      <c r="CP69" t="s">
        <v>77</v>
      </c>
      <c r="CQ69" t="s">
        <v>77</v>
      </c>
      <c r="CR69" t="s">
        <v>77</v>
      </c>
      <c r="CS69" t="s">
        <v>77</v>
      </c>
      <c r="CT69" t="s">
        <v>77</v>
      </c>
      <c r="CU69" t="s">
        <v>77</v>
      </c>
      <c r="CV69" t="s">
        <v>77</v>
      </c>
      <c r="CW69" t="s">
        <v>77</v>
      </c>
      <c r="CX69" t="s">
        <v>77</v>
      </c>
      <c r="CY69" t="s">
        <v>77</v>
      </c>
      <c r="CZ69" s="308" t="s">
        <v>80</v>
      </c>
      <c r="DA69" t="s">
        <v>86</v>
      </c>
      <c r="DB69" t="s">
        <v>77</v>
      </c>
      <c r="DC69" t="s">
        <v>77</v>
      </c>
      <c r="DD69" t="s">
        <v>77</v>
      </c>
      <c r="DE69" t="s">
        <v>77</v>
      </c>
      <c r="DF69" t="s">
        <v>77</v>
      </c>
      <c r="DG69" t="s">
        <v>77</v>
      </c>
      <c r="DH69" t="s">
        <v>77</v>
      </c>
      <c r="DK69" t="s">
        <v>77</v>
      </c>
      <c r="DL69" t="s">
        <v>77</v>
      </c>
      <c r="DM69" t="s">
        <v>77</v>
      </c>
      <c r="DN69" t="s">
        <v>77</v>
      </c>
      <c r="DO69" t="s">
        <v>77</v>
      </c>
      <c r="DP69" t="s">
        <v>77</v>
      </c>
      <c r="DQ69" t="s">
        <v>77</v>
      </c>
      <c r="DR69" t="s">
        <v>77</v>
      </c>
      <c r="DS69" t="s">
        <v>77</v>
      </c>
      <c r="DT69" t="s">
        <v>77</v>
      </c>
      <c r="DU69" t="s">
        <v>77</v>
      </c>
      <c r="DV69" t="s">
        <v>77</v>
      </c>
      <c r="DW69" t="s">
        <v>77</v>
      </c>
      <c r="DX69" t="s">
        <v>77</v>
      </c>
      <c r="DY69" t="s">
        <v>77</v>
      </c>
      <c r="DZ69" t="s">
        <v>77</v>
      </c>
      <c r="EA69" t="s">
        <v>77</v>
      </c>
      <c r="EB69" t="s">
        <v>77</v>
      </c>
      <c r="EC69" t="s">
        <v>77</v>
      </c>
      <c r="ED69" t="s">
        <v>77</v>
      </c>
      <c r="EE69" t="s">
        <v>77</v>
      </c>
      <c r="EF69" t="s">
        <v>77</v>
      </c>
      <c r="EG69" t="s">
        <v>77</v>
      </c>
      <c r="EH69" t="s">
        <v>77</v>
      </c>
      <c r="EI69" t="s">
        <v>77</v>
      </c>
      <c r="EJ69" t="s">
        <v>77</v>
      </c>
      <c r="EK69" t="s">
        <v>77</v>
      </c>
      <c r="EL69" t="s">
        <v>77</v>
      </c>
      <c r="EM69" s="308" t="s">
        <v>80</v>
      </c>
      <c r="EN69" t="s">
        <v>86</v>
      </c>
      <c r="EO69" t="s">
        <v>77</v>
      </c>
      <c r="EP69" t="s">
        <v>77</v>
      </c>
      <c r="EQ69" t="s">
        <v>77</v>
      </c>
      <c r="ER69" t="s">
        <v>77</v>
      </c>
      <c r="ES69" t="s">
        <v>77</v>
      </c>
      <c r="ET69" t="s">
        <v>77</v>
      </c>
      <c r="EU69" t="s">
        <v>77</v>
      </c>
      <c r="EW69" t="s">
        <v>77</v>
      </c>
      <c r="EX69" s="308" t="s">
        <v>80</v>
      </c>
      <c r="EY69" t="s">
        <v>77</v>
      </c>
      <c r="EZ69" t="s">
        <v>77</v>
      </c>
      <c r="FA69" t="s">
        <v>77</v>
      </c>
      <c r="FB69" t="s">
        <v>77</v>
      </c>
      <c r="FC69" t="s">
        <v>77</v>
      </c>
      <c r="FD69" t="s">
        <v>77</v>
      </c>
      <c r="FE69" t="s">
        <v>77</v>
      </c>
      <c r="FF69" t="s">
        <v>77</v>
      </c>
      <c r="FG69" t="s">
        <v>77</v>
      </c>
      <c r="FH69" t="s">
        <v>77</v>
      </c>
      <c r="FI69" t="s">
        <v>77</v>
      </c>
      <c r="FJ69" t="s">
        <v>77</v>
      </c>
      <c r="FK69" t="s">
        <v>77</v>
      </c>
      <c r="FL69" t="s">
        <v>77</v>
      </c>
      <c r="FM69" t="s">
        <v>77</v>
      </c>
      <c r="FN69" t="s">
        <v>77</v>
      </c>
      <c r="FO69" t="s">
        <v>77</v>
      </c>
      <c r="FP69" t="s">
        <v>77</v>
      </c>
      <c r="FQ69" t="s">
        <v>77</v>
      </c>
      <c r="FR69" t="s">
        <v>77</v>
      </c>
      <c r="FS69" t="s">
        <v>77</v>
      </c>
      <c r="FT69" t="s">
        <v>77</v>
      </c>
      <c r="FU69" t="s">
        <v>77</v>
      </c>
      <c r="FV69" t="s">
        <v>77</v>
      </c>
      <c r="FW69" t="s">
        <v>77</v>
      </c>
      <c r="FX69" t="s">
        <v>77</v>
      </c>
      <c r="FY69" t="s">
        <v>88</v>
      </c>
      <c r="FZ69" t="s">
        <v>90</v>
      </c>
      <c r="GA69" t="s">
        <v>91</v>
      </c>
      <c r="GB69" t="s">
        <v>77</v>
      </c>
      <c r="GC69" t="s">
        <v>92</v>
      </c>
      <c r="GD69" t="s">
        <v>93</v>
      </c>
      <c r="GE69" t="s">
        <v>93</v>
      </c>
      <c r="GF69" t="s">
        <v>94</v>
      </c>
      <c r="GG69" t="s">
        <v>77</v>
      </c>
      <c r="GH69" t="s">
        <v>95</v>
      </c>
      <c r="GI69" t="s">
        <v>201</v>
      </c>
      <c r="GJ69" t="s">
        <v>85</v>
      </c>
      <c r="GK69" t="s">
        <v>517</v>
      </c>
      <c r="GL69" t="s">
        <v>77</v>
      </c>
      <c r="GM69" t="s">
        <v>202</v>
      </c>
      <c r="GN69" t="s">
        <v>203</v>
      </c>
      <c r="GO69" t="s">
        <v>204</v>
      </c>
      <c r="GP69">
        <v>3</v>
      </c>
      <c r="GQ69" t="s">
        <v>77</v>
      </c>
      <c r="GR69" t="s">
        <v>98</v>
      </c>
      <c r="GS69">
        <v>15</v>
      </c>
      <c r="GT69">
        <v>5</v>
      </c>
      <c r="GU69" t="s">
        <v>99</v>
      </c>
      <c r="GV69" t="s">
        <v>77</v>
      </c>
      <c r="GW69" t="s">
        <v>88</v>
      </c>
      <c r="GX69" t="s">
        <v>146</v>
      </c>
      <c r="GY69">
        <v>0</v>
      </c>
      <c r="GZ69">
        <v>1</v>
      </c>
      <c r="HA69">
        <v>0</v>
      </c>
      <c r="HB69">
        <v>0</v>
      </c>
      <c r="HC69">
        <v>0</v>
      </c>
      <c r="HD69">
        <v>0</v>
      </c>
      <c r="HE69">
        <v>0</v>
      </c>
      <c r="HF69">
        <v>0</v>
      </c>
      <c r="HG69">
        <v>0</v>
      </c>
      <c r="HH69">
        <v>0</v>
      </c>
      <c r="HI69">
        <v>0</v>
      </c>
      <c r="HJ69" t="s">
        <v>77</v>
      </c>
      <c r="HK69" t="s">
        <v>100</v>
      </c>
      <c r="HL69" t="s">
        <v>77</v>
      </c>
      <c r="HM69" t="s">
        <v>77</v>
      </c>
      <c r="HN69" t="s">
        <v>77</v>
      </c>
      <c r="HO69" t="s">
        <v>77</v>
      </c>
      <c r="HP69" t="s">
        <v>77</v>
      </c>
      <c r="HQ69" t="s">
        <v>77</v>
      </c>
      <c r="HR69" t="s">
        <v>77</v>
      </c>
      <c r="HS69" t="s">
        <v>77</v>
      </c>
      <c r="HT69" t="s">
        <v>77</v>
      </c>
      <c r="HU69" t="s">
        <v>77</v>
      </c>
      <c r="HV69" t="s">
        <v>77</v>
      </c>
      <c r="HW69" t="s">
        <v>77</v>
      </c>
      <c r="HX69" t="s">
        <v>77</v>
      </c>
      <c r="HZ69" t="s">
        <v>80</v>
      </c>
      <c r="IA69" s="376">
        <v>7</v>
      </c>
      <c r="IB69" t="s">
        <v>242</v>
      </c>
      <c r="IC69">
        <v>0</v>
      </c>
      <c r="ID69">
        <v>1</v>
      </c>
      <c r="IE69">
        <v>0</v>
      </c>
      <c r="IF69">
        <v>0</v>
      </c>
      <c r="IG69">
        <v>0</v>
      </c>
      <c r="IH69">
        <v>0</v>
      </c>
      <c r="II69">
        <v>0</v>
      </c>
      <c r="IJ69">
        <v>0</v>
      </c>
      <c r="IK69">
        <v>0</v>
      </c>
      <c r="IL69">
        <v>0</v>
      </c>
      <c r="IM69" t="s">
        <v>77</v>
      </c>
      <c r="IN69">
        <v>50</v>
      </c>
      <c r="IO69" t="s">
        <v>77</v>
      </c>
      <c r="IP69" t="s">
        <v>77</v>
      </c>
      <c r="IQ69" t="s">
        <v>77</v>
      </c>
      <c r="IR69" t="s">
        <v>77</v>
      </c>
      <c r="IS69" t="s">
        <v>77</v>
      </c>
      <c r="IT69" t="s">
        <v>77</v>
      </c>
      <c r="IU69" t="s">
        <v>984</v>
      </c>
      <c r="IV69">
        <v>0</v>
      </c>
      <c r="IW69">
        <v>0</v>
      </c>
      <c r="IX69">
        <v>1</v>
      </c>
      <c r="IY69">
        <v>0</v>
      </c>
      <c r="IZ69">
        <v>1</v>
      </c>
      <c r="JA69">
        <v>0</v>
      </c>
      <c r="JB69">
        <v>1</v>
      </c>
      <c r="JC69">
        <v>0</v>
      </c>
      <c r="JD69">
        <v>0</v>
      </c>
      <c r="JE69">
        <v>0</v>
      </c>
      <c r="JF69" t="s">
        <v>77</v>
      </c>
      <c r="JG69" t="s">
        <v>77</v>
      </c>
      <c r="JH69">
        <v>30</v>
      </c>
      <c r="JI69" t="s">
        <v>77</v>
      </c>
      <c r="JJ69">
        <v>3</v>
      </c>
      <c r="JK69" t="s">
        <v>77</v>
      </c>
      <c r="JL69">
        <v>3</v>
      </c>
      <c r="JM69" t="s">
        <v>77</v>
      </c>
      <c r="JN69" t="s">
        <v>606</v>
      </c>
      <c r="JO69">
        <v>1</v>
      </c>
      <c r="JP69">
        <v>0</v>
      </c>
      <c r="JQ69">
        <v>0</v>
      </c>
      <c r="JR69">
        <v>0</v>
      </c>
      <c r="JS69">
        <v>0</v>
      </c>
      <c r="JT69">
        <v>0</v>
      </c>
      <c r="JU69">
        <v>0</v>
      </c>
      <c r="JV69">
        <v>0</v>
      </c>
      <c r="JW69">
        <v>0</v>
      </c>
      <c r="JX69">
        <v>0</v>
      </c>
      <c r="JY69">
        <v>0</v>
      </c>
      <c r="JZ69">
        <v>0</v>
      </c>
      <c r="KA69">
        <v>0</v>
      </c>
      <c r="KB69">
        <v>20</v>
      </c>
      <c r="KC69" t="s">
        <v>77</v>
      </c>
      <c r="KD69" t="s">
        <v>77</v>
      </c>
      <c r="KE69" t="s">
        <v>77</v>
      </c>
      <c r="KF69" t="s">
        <v>77</v>
      </c>
      <c r="KG69" t="s">
        <v>77</v>
      </c>
      <c r="KH69" t="s">
        <v>77</v>
      </c>
      <c r="KI69" t="s">
        <v>77</v>
      </c>
      <c r="KJ69" t="s">
        <v>77</v>
      </c>
      <c r="KK69" t="s">
        <v>77</v>
      </c>
      <c r="KL69" t="s">
        <v>77</v>
      </c>
      <c r="KM69" t="s">
        <v>449</v>
      </c>
      <c r="KN69">
        <v>0</v>
      </c>
      <c r="KO69">
        <v>0</v>
      </c>
      <c r="KP69">
        <v>0</v>
      </c>
      <c r="KQ69">
        <v>0</v>
      </c>
      <c r="KR69">
        <v>0</v>
      </c>
      <c r="KS69">
        <v>0</v>
      </c>
      <c r="KT69">
        <v>0</v>
      </c>
      <c r="KU69">
        <v>0</v>
      </c>
      <c r="KV69">
        <v>0</v>
      </c>
      <c r="KW69">
        <v>0</v>
      </c>
      <c r="KX69">
        <v>1</v>
      </c>
      <c r="KY69" t="s">
        <v>77</v>
      </c>
      <c r="KZ69" t="s">
        <v>77</v>
      </c>
      <c r="LA69" t="s">
        <v>77</v>
      </c>
      <c r="LB69" t="s">
        <v>77</v>
      </c>
      <c r="LC69" t="s">
        <v>77</v>
      </c>
      <c r="LD69" t="s">
        <v>77</v>
      </c>
      <c r="LE69" t="s">
        <v>77</v>
      </c>
      <c r="LF69" t="s">
        <v>77</v>
      </c>
      <c r="LG69" t="s">
        <v>77</v>
      </c>
      <c r="LH69" t="s">
        <v>985</v>
      </c>
      <c r="LI69">
        <v>0</v>
      </c>
      <c r="LJ69">
        <v>0</v>
      </c>
      <c r="LK69">
        <v>0</v>
      </c>
      <c r="LL69">
        <v>0</v>
      </c>
      <c r="LM69">
        <v>1</v>
      </c>
      <c r="LN69">
        <v>1</v>
      </c>
      <c r="LO69">
        <v>0</v>
      </c>
      <c r="LP69">
        <v>0</v>
      </c>
      <c r="LQ69">
        <v>0</v>
      </c>
      <c r="LR69" t="s">
        <v>77</v>
      </c>
      <c r="LS69" t="s">
        <v>612</v>
      </c>
      <c r="LT69">
        <v>1</v>
      </c>
      <c r="LU69">
        <v>0</v>
      </c>
      <c r="LV69">
        <v>0</v>
      </c>
      <c r="LW69">
        <v>0</v>
      </c>
      <c r="LX69">
        <v>0</v>
      </c>
      <c r="LY69">
        <v>0</v>
      </c>
      <c r="LZ69">
        <v>1</v>
      </c>
      <c r="MA69" t="s">
        <v>77</v>
      </c>
      <c r="MB69" t="s">
        <v>77</v>
      </c>
      <c r="MC69" t="s">
        <v>77</v>
      </c>
      <c r="MD69" t="s">
        <v>986</v>
      </c>
      <c r="ME69">
        <v>1</v>
      </c>
      <c r="MF69">
        <v>0</v>
      </c>
      <c r="MG69">
        <v>0</v>
      </c>
      <c r="MH69">
        <v>0</v>
      </c>
      <c r="MI69">
        <v>0</v>
      </c>
      <c r="MJ69">
        <v>1</v>
      </c>
      <c r="MK69">
        <v>0</v>
      </c>
      <c r="ML69">
        <v>0</v>
      </c>
      <c r="MM69">
        <v>0</v>
      </c>
      <c r="MN69" t="s">
        <v>680</v>
      </c>
      <c r="MO69">
        <v>1</v>
      </c>
      <c r="MP69">
        <v>0</v>
      </c>
      <c r="MQ69">
        <v>0</v>
      </c>
      <c r="MR69">
        <v>0</v>
      </c>
      <c r="MS69">
        <v>0</v>
      </c>
      <c r="MT69">
        <v>0</v>
      </c>
      <c r="MU69">
        <v>0</v>
      </c>
      <c r="MV69">
        <v>0</v>
      </c>
      <c r="MW69">
        <v>0</v>
      </c>
      <c r="MX69" t="s">
        <v>77</v>
      </c>
      <c r="MY69" t="s">
        <v>77</v>
      </c>
      <c r="MZ69" t="s">
        <v>77</v>
      </c>
      <c r="NA69" t="s">
        <v>77</v>
      </c>
      <c r="NB69" t="s">
        <v>77</v>
      </c>
      <c r="NC69" t="s">
        <v>77</v>
      </c>
      <c r="ND69" t="s">
        <v>77</v>
      </c>
      <c r="NE69" t="s">
        <v>77</v>
      </c>
      <c r="NF69" t="s">
        <v>77</v>
      </c>
      <c r="NG69" t="s">
        <v>77</v>
      </c>
      <c r="NH69" t="s">
        <v>77</v>
      </c>
      <c r="NI69" t="s">
        <v>77</v>
      </c>
      <c r="NJ69" t="s">
        <v>77</v>
      </c>
      <c r="NK69" t="s">
        <v>77</v>
      </c>
      <c r="NL69" t="s">
        <v>77</v>
      </c>
      <c r="NM69" t="s">
        <v>77</v>
      </c>
      <c r="NN69" t="s">
        <v>77</v>
      </c>
      <c r="NO69" t="s">
        <v>77</v>
      </c>
      <c r="NP69" t="s">
        <v>77</v>
      </c>
      <c r="NQ69" t="s">
        <v>77</v>
      </c>
      <c r="NR69" t="s">
        <v>77</v>
      </c>
      <c r="NS69" t="s">
        <v>77</v>
      </c>
      <c r="NT69" t="s">
        <v>77</v>
      </c>
      <c r="NU69" t="s">
        <v>77</v>
      </c>
      <c r="NV69" t="s">
        <v>77</v>
      </c>
      <c r="NW69" t="s">
        <v>77</v>
      </c>
      <c r="NX69" t="s">
        <v>77</v>
      </c>
      <c r="NY69" t="s">
        <v>77</v>
      </c>
      <c r="NZ69" t="s">
        <v>77</v>
      </c>
      <c r="OA69" t="s">
        <v>77</v>
      </c>
      <c r="OB69" t="s">
        <v>77</v>
      </c>
      <c r="OC69" t="s">
        <v>77</v>
      </c>
      <c r="OD69" t="s">
        <v>77</v>
      </c>
      <c r="OE69" t="s">
        <v>77</v>
      </c>
      <c r="OF69" t="s">
        <v>77</v>
      </c>
      <c r="OG69" t="s">
        <v>77</v>
      </c>
      <c r="OH69" t="s">
        <v>77</v>
      </c>
      <c r="OI69" t="s">
        <v>77</v>
      </c>
      <c r="OJ69" t="s">
        <v>77</v>
      </c>
      <c r="OK69" t="s">
        <v>77</v>
      </c>
      <c r="OL69" t="s">
        <v>684</v>
      </c>
      <c r="OM69">
        <v>0</v>
      </c>
      <c r="ON69">
        <v>0</v>
      </c>
      <c r="OO69">
        <v>0</v>
      </c>
      <c r="OP69">
        <v>0</v>
      </c>
      <c r="OQ69">
        <v>0</v>
      </c>
      <c r="OR69">
        <v>1</v>
      </c>
      <c r="OS69">
        <v>0</v>
      </c>
      <c r="OT69">
        <v>0</v>
      </c>
      <c r="OU69">
        <v>0</v>
      </c>
      <c r="OV69" t="s">
        <v>77</v>
      </c>
      <c r="OW69" t="s">
        <v>77</v>
      </c>
      <c r="OX69" t="s">
        <v>77</v>
      </c>
      <c r="OY69" t="s">
        <v>77</v>
      </c>
      <c r="OZ69" t="s">
        <v>77</v>
      </c>
      <c r="PA69" t="s">
        <v>77</v>
      </c>
      <c r="PB69" t="s">
        <v>77</v>
      </c>
      <c r="PC69" t="s">
        <v>77</v>
      </c>
      <c r="PD69" t="s">
        <v>77</v>
      </c>
      <c r="PE69" t="s">
        <v>77</v>
      </c>
      <c r="PF69" t="s">
        <v>973</v>
      </c>
      <c r="PG69">
        <v>0</v>
      </c>
      <c r="PH69">
        <v>1</v>
      </c>
      <c r="PI69">
        <v>1</v>
      </c>
      <c r="PJ69">
        <v>0</v>
      </c>
      <c r="PK69">
        <v>0</v>
      </c>
      <c r="PL69">
        <v>0</v>
      </c>
      <c r="PM69" t="s">
        <v>77</v>
      </c>
      <c r="PN69" t="s">
        <v>77</v>
      </c>
      <c r="PO69" t="s">
        <v>77</v>
      </c>
      <c r="PP69" t="s">
        <v>77</v>
      </c>
      <c r="PQ69" t="s">
        <v>77</v>
      </c>
      <c r="PR69" t="s">
        <v>77</v>
      </c>
      <c r="PS69" t="s">
        <v>77</v>
      </c>
      <c r="PT69" t="s">
        <v>873</v>
      </c>
      <c r="PU69">
        <v>0</v>
      </c>
      <c r="PV69">
        <v>0</v>
      </c>
      <c r="PW69">
        <v>1</v>
      </c>
      <c r="PX69">
        <v>0</v>
      </c>
      <c r="PY69">
        <v>0</v>
      </c>
      <c r="PZ69">
        <v>0</v>
      </c>
      <c r="QA69" t="s">
        <v>77</v>
      </c>
      <c r="QB69" t="s">
        <v>77</v>
      </c>
      <c r="QC69" t="s">
        <v>77</v>
      </c>
      <c r="QD69" t="s">
        <v>77</v>
      </c>
      <c r="QE69" t="s">
        <v>77</v>
      </c>
      <c r="QF69" t="s">
        <v>77</v>
      </c>
      <c r="QG69" t="s">
        <v>77</v>
      </c>
      <c r="QH69">
        <v>0</v>
      </c>
      <c r="QI69">
        <v>0</v>
      </c>
      <c r="QJ69">
        <v>0</v>
      </c>
      <c r="QK69">
        <v>0</v>
      </c>
      <c r="QL69">
        <v>0</v>
      </c>
      <c r="QM69" t="s">
        <v>77</v>
      </c>
      <c r="QN69" t="s">
        <v>77</v>
      </c>
      <c r="QO69">
        <v>237502114</v>
      </c>
      <c r="QQ69">
        <v>44530.92291666667</v>
      </c>
      <c r="QR69" t="s">
        <v>77</v>
      </c>
      <c r="QS69" t="s">
        <v>77</v>
      </c>
      <c r="QT69" t="s">
        <v>101</v>
      </c>
      <c r="QU69" t="s">
        <v>102</v>
      </c>
      <c r="QV69" t="s">
        <v>77</v>
      </c>
      <c r="QW69">
        <v>71</v>
      </c>
      <c r="QX69" s="375" t="str">
        <f t="shared" si="8"/>
        <v/>
      </c>
      <c r="QY69" s="375">
        <f t="shared" si="9"/>
        <v>92.857142857142861</v>
      </c>
      <c r="QZ69" s="375" t="str">
        <f t="shared" si="10"/>
        <v/>
      </c>
      <c r="RA69" s="375" t="str">
        <f t="shared" si="11"/>
        <v/>
      </c>
      <c r="RB69" s="375" t="str">
        <f t="shared" si="12"/>
        <v/>
      </c>
      <c r="RC69" s="375" t="str">
        <f t="shared" si="13"/>
        <v/>
      </c>
      <c r="RD69" s="375" t="str">
        <f t="shared" si="14"/>
        <v/>
      </c>
      <c r="RE69" s="313" t="str">
        <f t="shared" si="15"/>
        <v/>
      </c>
      <c r="RF69" t="s">
        <v>80</v>
      </c>
    </row>
    <row r="70" spans="1:474">
      <c r="A70" t="s">
        <v>987</v>
      </c>
      <c r="B70" s="272">
        <v>44530</v>
      </c>
      <c r="C70" t="s">
        <v>78</v>
      </c>
      <c r="D70" t="s">
        <v>194</v>
      </c>
      <c r="E70" t="s">
        <v>80</v>
      </c>
      <c r="F70" t="s">
        <v>81</v>
      </c>
      <c r="G70" t="s">
        <v>81</v>
      </c>
      <c r="H70" t="s">
        <v>82</v>
      </c>
      <c r="I70" t="s">
        <v>82</v>
      </c>
      <c r="J70" t="s">
        <v>83</v>
      </c>
      <c r="K70" t="s">
        <v>77</v>
      </c>
      <c r="L70" t="s">
        <v>84</v>
      </c>
      <c r="M70" t="s">
        <v>84</v>
      </c>
      <c r="N70" t="s">
        <v>84</v>
      </c>
      <c r="O70" t="s">
        <v>86</v>
      </c>
      <c r="P70" t="s">
        <v>120</v>
      </c>
      <c r="Q70" t="s">
        <v>89</v>
      </c>
      <c r="R70" t="s">
        <v>134</v>
      </c>
      <c r="S70" s="239">
        <v>125</v>
      </c>
      <c r="T70" s="239">
        <v>115.384615384615</v>
      </c>
      <c r="U70" s="239">
        <v>108.695652173913</v>
      </c>
      <c r="V70" s="239">
        <v>120.689655172413</v>
      </c>
      <c r="W70" s="239">
        <v>229.166666666666</v>
      </c>
      <c r="X70" s="239">
        <v>270.83333333333297</v>
      </c>
      <c r="Y70">
        <v>900</v>
      </c>
      <c r="Z70" t="s">
        <v>77</v>
      </c>
      <c r="AA70" t="s">
        <v>77</v>
      </c>
      <c r="AB70" t="s">
        <v>77</v>
      </c>
      <c r="AC70" t="s">
        <v>77</v>
      </c>
      <c r="AD70" t="s">
        <v>77</v>
      </c>
      <c r="AE70" t="s">
        <v>77</v>
      </c>
      <c r="AF70" t="s">
        <v>77</v>
      </c>
      <c r="AG70" t="s">
        <v>77</v>
      </c>
      <c r="AH70" t="s">
        <v>77</v>
      </c>
      <c r="AI70" t="s">
        <v>77</v>
      </c>
      <c r="AJ70" t="s">
        <v>77</v>
      </c>
      <c r="AK70" t="s">
        <v>205</v>
      </c>
      <c r="AL70">
        <v>1</v>
      </c>
      <c r="AM70">
        <v>0</v>
      </c>
      <c r="AN70">
        <v>1</v>
      </c>
      <c r="AO70">
        <v>0</v>
      </c>
      <c r="AP70">
        <v>0</v>
      </c>
      <c r="AQ70">
        <v>0</v>
      </c>
      <c r="AR70">
        <v>0</v>
      </c>
      <c r="AS70">
        <v>0</v>
      </c>
      <c r="AT70">
        <v>0</v>
      </c>
      <c r="AU70">
        <v>0</v>
      </c>
      <c r="AV70" t="s">
        <v>139</v>
      </c>
      <c r="AW70" t="s">
        <v>135</v>
      </c>
      <c r="AX70">
        <v>250</v>
      </c>
      <c r="AY70" t="s">
        <v>88</v>
      </c>
      <c r="AZ70" t="s">
        <v>88</v>
      </c>
      <c r="BA70" t="s">
        <v>88</v>
      </c>
      <c r="BB70" t="s">
        <v>88</v>
      </c>
      <c r="BC70" t="s">
        <v>88</v>
      </c>
      <c r="BD70" t="s">
        <v>88</v>
      </c>
      <c r="BE70" t="s">
        <v>88</v>
      </c>
      <c r="BF70" t="s">
        <v>77</v>
      </c>
      <c r="BG70" t="s">
        <v>77</v>
      </c>
      <c r="BH70" t="s">
        <v>77</v>
      </c>
      <c r="BI70" t="s">
        <v>77</v>
      </c>
      <c r="BJ70" t="s">
        <v>77</v>
      </c>
      <c r="BK70" t="s">
        <v>77</v>
      </c>
      <c r="BL70" t="s">
        <v>77</v>
      </c>
      <c r="BN70">
        <v>300</v>
      </c>
      <c r="BO70">
        <v>250</v>
      </c>
      <c r="BP70">
        <v>350</v>
      </c>
      <c r="BQ70">
        <v>550</v>
      </c>
      <c r="BR70">
        <v>650</v>
      </c>
      <c r="BS70" t="s">
        <v>88</v>
      </c>
      <c r="BT70">
        <v>900</v>
      </c>
      <c r="BU70" t="s">
        <v>77</v>
      </c>
      <c r="BV70" t="s">
        <v>77</v>
      </c>
      <c r="BW70" t="s">
        <v>77</v>
      </c>
      <c r="BX70" t="s">
        <v>77</v>
      </c>
      <c r="BY70" t="s">
        <v>77</v>
      </c>
      <c r="BZ70" t="s">
        <v>77</v>
      </c>
      <c r="CA70" t="s">
        <v>88</v>
      </c>
      <c r="CB70" t="s">
        <v>206</v>
      </c>
      <c r="CC70">
        <v>0</v>
      </c>
      <c r="CD70">
        <v>0</v>
      </c>
      <c r="CE70">
        <v>0</v>
      </c>
      <c r="CF70">
        <v>0</v>
      </c>
      <c r="CG70">
        <v>0</v>
      </c>
      <c r="CH70">
        <v>0</v>
      </c>
      <c r="CI70">
        <v>0</v>
      </c>
      <c r="CJ70">
        <v>0</v>
      </c>
      <c r="CK70">
        <v>0</v>
      </c>
      <c r="CL70">
        <v>0</v>
      </c>
      <c r="CM70">
        <v>1</v>
      </c>
      <c r="CN70">
        <v>0</v>
      </c>
      <c r="CO70">
        <v>0</v>
      </c>
      <c r="CP70">
        <v>0</v>
      </c>
      <c r="CQ70" t="s">
        <v>157</v>
      </c>
      <c r="CR70">
        <v>1</v>
      </c>
      <c r="CS70">
        <v>1</v>
      </c>
      <c r="CT70">
        <v>1</v>
      </c>
      <c r="CU70">
        <v>1</v>
      </c>
      <c r="CV70">
        <v>1</v>
      </c>
      <c r="CW70">
        <v>1</v>
      </c>
      <c r="CX70">
        <v>1</v>
      </c>
      <c r="CY70">
        <v>0</v>
      </c>
      <c r="CZ70" s="308" t="s">
        <v>80</v>
      </c>
      <c r="DA70" t="s">
        <v>86</v>
      </c>
      <c r="DB70" t="s">
        <v>88</v>
      </c>
      <c r="DC70" t="s">
        <v>88</v>
      </c>
      <c r="DD70" t="s">
        <v>88</v>
      </c>
      <c r="DE70" t="s">
        <v>80</v>
      </c>
      <c r="DF70" t="s">
        <v>131</v>
      </c>
      <c r="DG70" t="s">
        <v>81</v>
      </c>
      <c r="DH70" t="s">
        <v>131</v>
      </c>
      <c r="DK70" t="s">
        <v>77</v>
      </c>
      <c r="DL70" t="s">
        <v>77</v>
      </c>
      <c r="DM70" t="s">
        <v>77</v>
      </c>
      <c r="DN70" t="s">
        <v>77</v>
      </c>
      <c r="DO70" t="s">
        <v>77</v>
      </c>
      <c r="DP70" t="s">
        <v>77</v>
      </c>
      <c r="DQ70" t="s">
        <v>77</v>
      </c>
      <c r="DR70" t="s">
        <v>77</v>
      </c>
      <c r="DS70" t="s">
        <v>77</v>
      </c>
      <c r="DT70" t="s">
        <v>77</v>
      </c>
      <c r="DU70" t="s">
        <v>77</v>
      </c>
      <c r="DV70" t="s">
        <v>77</v>
      </c>
      <c r="DW70" t="s">
        <v>77</v>
      </c>
      <c r="DX70" t="s">
        <v>77</v>
      </c>
      <c r="DY70" t="s">
        <v>77</v>
      </c>
      <c r="DZ70" t="s">
        <v>77</v>
      </c>
      <c r="EA70" t="s">
        <v>77</v>
      </c>
      <c r="EB70" t="s">
        <v>77</v>
      </c>
      <c r="EC70" t="s">
        <v>77</v>
      </c>
      <c r="ED70" t="s">
        <v>77</v>
      </c>
      <c r="EE70" t="s">
        <v>77</v>
      </c>
      <c r="EF70" t="s">
        <v>77</v>
      </c>
      <c r="EG70" t="s">
        <v>77</v>
      </c>
      <c r="EH70" t="s">
        <v>77</v>
      </c>
      <c r="EI70" t="s">
        <v>77</v>
      </c>
      <c r="EJ70" t="s">
        <v>77</v>
      </c>
      <c r="EK70" t="s">
        <v>77</v>
      </c>
      <c r="EL70" t="s">
        <v>77</v>
      </c>
      <c r="EM70" s="308" t="s">
        <v>80</v>
      </c>
      <c r="EN70" t="s">
        <v>86</v>
      </c>
      <c r="EO70" t="s">
        <v>77</v>
      </c>
      <c r="EP70" t="s">
        <v>77</v>
      </c>
      <c r="EQ70" t="s">
        <v>77</v>
      </c>
      <c r="ER70" t="s">
        <v>77</v>
      </c>
      <c r="ES70" t="s">
        <v>77</v>
      </c>
      <c r="ET70" t="s">
        <v>77</v>
      </c>
      <c r="EU70" t="s">
        <v>77</v>
      </c>
      <c r="EW70" t="s">
        <v>77</v>
      </c>
      <c r="EX70" s="308" t="s">
        <v>80</v>
      </c>
      <c r="EY70" t="s">
        <v>100</v>
      </c>
      <c r="EZ70" t="s">
        <v>77</v>
      </c>
      <c r="FA70" t="s">
        <v>77</v>
      </c>
      <c r="FB70" t="s">
        <v>77</v>
      </c>
      <c r="FC70" t="s">
        <v>77</v>
      </c>
      <c r="FD70" t="s">
        <v>77</v>
      </c>
      <c r="FE70" t="s">
        <v>77</v>
      </c>
      <c r="FF70" t="s">
        <v>77</v>
      </c>
      <c r="FG70" t="s">
        <v>77</v>
      </c>
      <c r="FH70" t="s">
        <v>172</v>
      </c>
      <c r="FI70">
        <v>0</v>
      </c>
      <c r="FJ70">
        <v>0</v>
      </c>
      <c r="FK70">
        <v>0</v>
      </c>
      <c r="FL70">
        <v>0</v>
      </c>
      <c r="FM70">
        <v>0</v>
      </c>
      <c r="FN70">
        <v>1</v>
      </c>
      <c r="FO70">
        <v>0</v>
      </c>
      <c r="FP70">
        <v>0</v>
      </c>
      <c r="FQ70" t="s">
        <v>77</v>
      </c>
      <c r="FR70" t="s">
        <v>88</v>
      </c>
      <c r="FS70" t="s">
        <v>77</v>
      </c>
      <c r="FT70" t="s">
        <v>140</v>
      </c>
      <c r="FU70">
        <v>1</v>
      </c>
      <c r="FV70">
        <v>0</v>
      </c>
      <c r="FW70">
        <v>0</v>
      </c>
      <c r="FX70">
        <v>0</v>
      </c>
      <c r="FY70" t="s">
        <v>77</v>
      </c>
      <c r="FZ70" t="s">
        <v>77</v>
      </c>
      <c r="GA70" t="s">
        <v>77</v>
      </c>
      <c r="GB70" t="s">
        <v>77</v>
      </c>
      <c r="GC70" t="s">
        <v>77</v>
      </c>
      <c r="GD70" t="s">
        <v>77</v>
      </c>
      <c r="GE70" t="s">
        <v>77</v>
      </c>
      <c r="GF70" t="s">
        <v>77</v>
      </c>
      <c r="GG70" t="s">
        <v>77</v>
      </c>
      <c r="GH70" t="s">
        <v>77</v>
      </c>
      <c r="GI70" t="s">
        <v>77</v>
      </c>
      <c r="GJ70" t="s">
        <v>77</v>
      </c>
      <c r="GK70" t="s">
        <v>77</v>
      </c>
      <c r="GL70" t="s">
        <v>77</v>
      </c>
      <c r="GM70" t="s">
        <v>77</v>
      </c>
      <c r="GN70" t="s">
        <v>77</v>
      </c>
      <c r="GO70" t="s">
        <v>77</v>
      </c>
      <c r="GP70" t="s">
        <v>77</v>
      </c>
      <c r="GQ70" t="s">
        <v>77</v>
      </c>
      <c r="GR70" t="s">
        <v>77</v>
      </c>
      <c r="GS70" t="s">
        <v>77</v>
      </c>
      <c r="GT70" t="s">
        <v>77</v>
      </c>
      <c r="GU70" t="s">
        <v>77</v>
      </c>
      <c r="GV70" t="s">
        <v>77</v>
      </c>
      <c r="GW70" t="s">
        <v>77</v>
      </c>
      <c r="GX70" t="s">
        <v>77</v>
      </c>
      <c r="GY70" t="s">
        <v>77</v>
      </c>
      <c r="GZ70" t="s">
        <v>77</v>
      </c>
      <c r="HA70" t="s">
        <v>77</v>
      </c>
      <c r="HB70" t="s">
        <v>77</v>
      </c>
      <c r="HC70" t="s">
        <v>77</v>
      </c>
      <c r="HD70" t="s">
        <v>77</v>
      </c>
      <c r="HE70" t="s">
        <v>77</v>
      </c>
      <c r="HF70" t="s">
        <v>77</v>
      </c>
      <c r="HG70" t="s">
        <v>77</v>
      </c>
      <c r="HH70" t="s">
        <v>77</v>
      </c>
      <c r="HI70" t="s">
        <v>77</v>
      </c>
      <c r="HJ70" t="s">
        <v>77</v>
      </c>
      <c r="HK70" t="s">
        <v>77</v>
      </c>
      <c r="HL70" t="s">
        <v>77</v>
      </c>
      <c r="HM70" t="s">
        <v>77</v>
      </c>
      <c r="HN70" t="s">
        <v>77</v>
      </c>
      <c r="HO70" t="s">
        <v>77</v>
      </c>
      <c r="HP70" t="s">
        <v>77</v>
      </c>
      <c r="HQ70" t="s">
        <v>77</v>
      </c>
      <c r="HR70" t="s">
        <v>77</v>
      </c>
      <c r="HS70" t="s">
        <v>77</v>
      </c>
      <c r="HT70" t="s">
        <v>77</v>
      </c>
      <c r="HU70" t="s">
        <v>77</v>
      </c>
      <c r="HV70" t="s">
        <v>77</v>
      </c>
      <c r="HW70" t="s">
        <v>77</v>
      </c>
      <c r="HX70" t="s">
        <v>77</v>
      </c>
      <c r="HZ70" t="s">
        <v>80</v>
      </c>
      <c r="IA70" s="376" t="s">
        <v>77</v>
      </c>
      <c r="IB70" t="s">
        <v>77</v>
      </c>
      <c r="IC70" t="s">
        <v>77</v>
      </c>
      <c r="ID70" t="s">
        <v>77</v>
      </c>
      <c r="IE70" t="s">
        <v>77</v>
      </c>
      <c r="IF70" t="s">
        <v>77</v>
      </c>
      <c r="IG70" t="s">
        <v>77</v>
      </c>
      <c r="IH70" t="s">
        <v>77</v>
      </c>
      <c r="II70" t="s">
        <v>77</v>
      </c>
      <c r="IJ70" t="s">
        <v>77</v>
      </c>
      <c r="IK70" t="s">
        <v>77</v>
      </c>
      <c r="IL70" t="s">
        <v>77</v>
      </c>
      <c r="IM70" t="s">
        <v>77</v>
      </c>
      <c r="IN70" t="s">
        <v>77</v>
      </c>
      <c r="IO70" t="s">
        <v>77</v>
      </c>
      <c r="IP70" t="s">
        <v>77</v>
      </c>
      <c r="IQ70" t="s">
        <v>77</v>
      </c>
      <c r="IR70" t="s">
        <v>77</v>
      </c>
      <c r="IS70" t="s">
        <v>77</v>
      </c>
      <c r="IT70" t="s">
        <v>77</v>
      </c>
      <c r="IU70" t="s">
        <v>77</v>
      </c>
      <c r="IV70" t="s">
        <v>77</v>
      </c>
      <c r="IW70" t="s">
        <v>77</v>
      </c>
      <c r="IX70" t="s">
        <v>77</v>
      </c>
      <c r="IY70" t="s">
        <v>77</v>
      </c>
      <c r="IZ70" t="s">
        <v>77</v>
      </c>
      <c r="JA70" t="s">
        <v>77</v>
      </c>
      <c r="JB70" t="s">
        <v>77</v>
      </c>
      <c r="JC70" t="s">
        <v>77</v>
      </c>
      <c r="JD70" t="s">
        <v>77</v>
      </c>
      <c r="JE70" t="s">
        <v>77</v>
      </c>
      <c r="JF70" t="s">
        <v>77</v>
      </c>
      <c r="JG70" t="s">
        <v>77</v>
      </c>
      <c r="JH70" t="s">
        <v>77</v>
      </c>
      <c r="JI70" t="s">
        <v>77</v>
      </c>
      <c r="JJ70" t="s">
        <v>77</v>
      </c>
      <c r="JK70" t="s">
        <v>77</v>
      </c>
      <c r="JL70" t="s">
        <v>77</v>
      </c>
      <c r="JM70" t="s">
        <v>77</v>
      </c>
      <c r="JN70" t="s">
        <v>77</v>
      </c>
      <c r="JO70" t="s">
        <v>77</v>
      </c>
      <c r="JP70" t="s">
        <v>77</v>
      </c>
      <c r="JQ70" t="s">
        <v>77</v>
      </c>
      <c r="JR70" t="s">
        <v>77</v>
      </c>
      <c r="JS70" t="s">
        <v>77</v>
      </c>
      <c r="JT70" t="s">
        <v>77</v>
      </c>
      <c r="JU70" t="s">
        <v>77</v>
      </c>
      <c r="JV70" t="s">
        <v>77</v>
      </c>
      <c r="JW70" t="s">
        <v>77</v>
      </c>
      <c r="JX70" t="s">
        <v>77</v>
      </c>
      <c r="JY70" t="s">
        <v>77</v>
      </c>
      <c r="JZ70" t="s">
        <v>77</v>
      </c>
      <c r="KA70" t="s">
        <v>77</v>
      </c>
      <c r="KB70" t="s">
        <v>77</v>
      </c>
      <c r="KC70" t="s">
        <v>77</v>
      </c>
      <c r="KD70" t="s">
        <v>77</v>
      </c>
      <c r="KE70" t="s">
        <v>77</v>
      </c>
      <c r="KF70" t="s">
        <v>77</v>
      </c>
      <c r="KG70" t="s">
        <v>77</v>
      </c>
      <c r="KH70" t="s">
        <v>77</v>
      </c>
      <c r="KI70" t="s">
        <v>77</v>
      </c>
      <c r="KJ70" t="s">
        <v>77</v>
      </c>
      <c r="KK70" t="s">
        <v>77</v>
      </c>
      <c r="KL70" t="s">
        <v>77</v>
      </c>
      <c r="KM70" t="s">
        <v>77</v>
      </c>
      <c r="KN70" t="s">
        <v>77</v>
      </c>
      <c r="KO70" t="s">
        <v>77</v>
      </c>
      <c r="KP70" t="s">
        <v>77</v>
      </c>
      <c r="KQ70" t="s">
        <v>77</v>
      </c>
      <c r="KR70" t="s">
        <v>77</v>
      </c>
      <c r="KS70" t="s">
        <v>77</v>
      </c>
      <c r="KT70" t="s">
        <v>77</v>
      </c>
      <c r="KU70" t="s">
        <v>77</v>
      </c>
      <c r="KV70" t="s">
        <v>77</v>
      </c>
      <c r="KW70" t="s">
        <v>77</v>
      </c>
      <c r="KX70" t="s">
        <v>77</v>
      </c>
      <c r="KY70" t="s">
        <v>77</v>
      </c>
      <c r="KZ70" t="s">
        <v>77</v>
      </c>
      <c r="LA70" t="s">
        <v>77</v>
      </c>
      <c r="LB70" t="s">
        <v>77</v>
      </c>
      <c r="LC70" t="s">
        <v>77</v>
      </c>
      <c r="LD70" t="s">
        <v>77</v>
      </c>
      <c r="LE70" t="s">
        <v>77</v>
      </c>
      <c r="LF70" t="s">
        <v>77</v>
      </c>
      <c r="LG70" t="s">
        <v>77</v>
      </c>
      <c r="LH70" t="s">
        <v>77</v>
      </c>
      <c r="LI70" t="s">
        <v>77</v>
      </c>
      <c r="LJ70" t="s">
        <v>77</v>
      </c>
      <c r="LK70" t="s">
        <v>77</v>
      </c>
      <c r="LL70" t="s">
        <v>77</v>
      </c>
      <c r="LM70" t="s">
        <v>77</v>
      </c>
      <c r="LN70" t="s">
        <v>77</v>
      </c>
      <c r="LO70" t="s">
        <v>77</v>
      </c>
      <c r="LP70" t="s">
        <v>77</v>
      </c>
      <c r="LQ70" t="s">
        <v>77</v>
      </c>
      <c r="LR70" t="s">
        <v>77</v>
      </c>
      <c r="LS70" t="s">
        <v>77</v>
      </c>
      <c r="LT70" t="s">
        <v>77</v>
      </c>
      <c r="LU70" t="s">
        <v>77</v>
      </c>
      <c r="LV70" t="s">
        <v>77</v>
      </c>
      <c r="LW70" t="s">
        <v>77</v>
      </c>
      <c r="LX70" t="s">
        <v>77</v>
      </c>
      <c r="LY70" t="s">
        <v>77</v>
      </c>
      <c r="LZ70" t="s">
        <v>77</v>
      </c>
      <c r="MA70" t="s">
        <v>77</v>
      </c>
      <c r="MB70" t="s">
        <v>77</v>
      </c>
      <c r="MC70" t="s">
        <v>77</v>
      </c>
      <c r="MD70" t="s">
        <v>77</v>
      </c>
      <c r="ME70" t="s">
        <v>77</v>
      </c>
      <c r="MF70" t="s">
        <v>77</v>
      </c>
      <c r="MG70" t="s">
        <v>77</v>
      </c>
      <c r="MH70" t="s">
        <v>77</v>
      </c>
      <c r="MI70" t="s">
        <v>77</v>
      </c>
      <c r="MJ70" t="s">
        <v>77</v>
      </c>
      <c r="MK70" t="s">
        <v>77</v>
      </c>
      <c r="ML70" t="s">
        <v>77</v>
      </c>
      <c r="MM70" t="s">
        <v>77</v>
      </c>
      <c r="MN70" t="s">
        <v>77</v>
      </c>
      <c r="MO70" t="s">
        <v>77</v>
      </c>
      <c r="MP70" t="s">
        <v>77</v>
      </c>
      <c r="MQ70" t="s">
        <v>77</v>
      </c>
      <c r="MR70" t="s">
        <v>77</v>
      </c>
      <c r="MS70" t="s">
        <v>77</v>
      </c>
      <c r="MT70" t="s">
        <v>77</v>
      </c>
      <c r="MU70" t="s">
        <v>77</v>
      </c>
      <c r="MV70" t="s">
        <v>77</v>
      </c>
      <c r="MW70" t="s">
        <v>77</v>
      </c>
      <c r="MX70" t="s">
        <v>77</v>
      </c>
      <c r="MY70" t="s">
        <v>77</v>
      </c>
      <c r="MZ70" t="s">
        <v>77</v>
      </c>
      <c r="NA70" t="s">
        <v>77</v>
      </c>
      <c r="NB70" t="s">
        <v>77</v>
      </c>
      <c r="NC70" t="s">
        <v>77</v>
      </c>
      <c r="ND70" t="s">
        <v>77</v>
      </c>
      <c r="NE70" t="s">
        <v>77</v>
      </c>
      <c r="NF70" t="s">
        <v>77</v>
      </c>
      <c r="NG70" t="s">
        <v>77</v>
      </c>
      <c r="NH70" t="s">
        <v>77</v>
      </c>
      <c r="NI70" t="s">
        <v>77</v>
      </c>
      <c r="NJ70" t="s">
        <v>77</v>
      </c>
      <c r="NK70" t="s">
        <v>77</v>
      </c>
      <c r="NL70" t="s">
        <v>77</v>
      </c>
      <c r="NM70" t="s">
        <v>77</v>
      </c>
      <c r="NN70" t="s">
        <v>77</v>
      </c>
      <c r="NO70" t="s">
        <v>77</v>
      </c>
      <c r="NP70" t="s">
        <v>77</v>
      </c>
      <c r="NQ70" t="s">
        <v>77</v>
      </c>
      <c r="NR70" t="s">
        <v>77</v>
      </c>
      <c r="NS70" t="s">
        <v>77</v>
      </c>
      <c r="NT70" t="s">
        <v>77</v>
      </c>
      <c r="NU70" t="s">
        <v>77</v>
      </c>
      <c r="NV70" t="s">
        <v>77</v>
      </c>
      <c r="NW70" t="s">
        <v>77</v>
      </c>
      <c r="NX70" t="s">
        <v>77</v>
      </c>
      <c r="NY70" t="s">
        <v>77</v>
      </c>
      <c r="NZ70" t="s">
        <v>77</v>
      </c>
      <c r="OA70" t="s">
        <v>77</v>
      </c>
      <c r="OB70" t="s">
        <v>77</v>
      </c>
      <c r="OC70" t="s">
        <v>77</v>
      </c>
      <c r="OD70" t="s">
        <v>77</v>
      </c>
      <c r="OE70" t="s">
        <v>77</v>
      </c>
      <c r="OF70" t="s">
        <v>77</v>
      </c>
      <c r="OG70" t="s">
        <v>77</v>
      </c>
      <c r="OH70" t="s">
        <v>77</v>
      </c>
      <c r="OI70" t="s">
        <v>77</v>
      </c>
      <c r="OJ70" t="s">
        <v>77</v>
      </c>
      <c r="OK70" t="s">
        <v>77</v>
      </c>
      <c r="OL70" t="s">
        <v>77</v>
      </c>
      <c r="OM70" t="s">
        <v>77</v>
      </c>
      <c r="ON70" t="s">
        <v>77</v>
      </c>
      <c r="OO70" t="s">
        <v>77</v>
      </c>
      <c r="OP70" t="s">
        <v>77</v>
      </c>
      <c r="OQ70" t="s">
        <v>77</v>
      </c>
      <c r="OR70" t="s">
        <v>77</v>
      </c>
      <c r="OS70" t="s">
        <v>77</v>
      </c>
      <c r="OT70" t="s">
        <v>77</v>
      </c>
      <c r="OU70" t="s">
        <v>77</v>
      </c>
      <c r="OV70" t="s">
        <v>77</v>
      </c>
      <c r="OW70" t="s">
        <v>77</v>
      </c>
      <c r="OX70" t="s">
        <v>77</v>
      </c>
      <c r="OY70" t="s">
        <v>77</v>
      </c>
      <c r="OZ70" t="s">
        <v>77</v>
      </c>
      <c r="PA70" t="s">
        <v>77</v>
      </c>
      <c r="PB70" t="s">
        <v>77</v>
      </c>
      <c r="PC70" t="s">
        <v>77</v>
      </c>
      <c r="PD70" t="s">
        <v>77</v>
      </c>
      <c r="PE70" t="s">
        <v>77</v>
      </c>
      <c r="PF70" t="s">
        <v>77</v>
      </c>
      <c r="PG70" t="s">
        <v>77</v>
      </c>
      <c r="PH70" t="s">
        <v>77</v>
      </c>
      <c r="PI70" t="s">
        <v>77</v>
      </c>
      <c r="PJ70" t="s">
        <v>77</v>
      </c>
      <c r="PK70" t="s">
        <v>77</v>
      </c>
      <c r="PL70" t="s">
        <v>77</v>
      </c>
      <c r="PM70" t="s">
        <v>77</v>
      </c>
      <c r="PN70" t="s">
        <v>77</v>
      </c>
      <c r="PO70" t="s">
        <v>77</v>
      </c>
      <c r="PP70" t="s">
        <v>77</v>
      </c>
      <c r="PQ70" t="s">
        <v>77</v>
      </c>
      <c r="PR70" t="s">
        <v>77</v>
      </c>
      <c r="PS70" t="s">
        <v>77</v>
      </c>
      <c r="PT70" t="s">
        <v>77</v>
      </c>
      <c r="PU70" t="s">
        <v>77</v>
      </c>
      <c r="PV70" t="s">
        <v>77</v>
      </c>
      <c r="PW70" t="s">
        <v>77</v>
      </c>
      <c r="PX70" t="s">
        <v>77</v>
      </c>
      <c r="PY70" t="s">
        <v>77</v>
      </c>
      <c r="PZ70" t="s">
        <v>77</v>
      </c>
      <c r="QA70" t="s">
        <v>77</v>
      </c>
      <c r="QB70" t="s">
        <v>77</v>
      </c>
      <c r="QC70" t="s">
        <v>77</v>
      </c>
      <c r="QD70" t="s">
        <v>77</v>
      </c>
      <c r="QE70" t="s">
        <v>77</v>
      </c>
      <c r="QF70" t="s">
        <v>77</v>
      </c>
      <c r="QG70" t="s">
        <v>77</v>
      </c>
      <c r="QH70">
        <v>0</v>
      </c>
      <c r="QI70">
        <v>0</v>
      </c>
      <c r="QJ70">
        <v>0</v>
      </c>
      <c r="QK70">
        <v>0</v>
      </c>
      <c r="QL70">
        <v>0</v>
      </c>
      <c r="QM70" t="s">
        <v>77</v>
      </c>
      <c r="QN70" t="s">
        <v>77</v>
      </c>
      <c r="QO70">
        <v>237502199</v>
      </c>
      <c r="QQ70">
        <v>44530.923206018517</v>
      </c>
      <c r="QR70" t="s">
        <v>77</v>
      </c>
      <c r="QS70" t="s">
        <v>77</v>
      </c>
      <c r="QT70" t="s">
        <v>101</v>
      </c>
      <c r="QU70" t="s">
        <v>102</v>
      </c>
      <c r="QV70" t="s">
        <v>77</v>
      </c>
      <c r="QW70">
        <v>72</v>
      </c>
      <c r="QX70" s="375" t="str">
        <f t="shared" si="8"/>
        <v/>
      </c>
      <c r="QY70" s="375" t="str">
        <f t="shared" si="9"/>
        <v/>
      </c>
      <c r="QZ70" s="375" t="str">
        <f t="shared" si="10"/>
        <v/>
      </c>
      <c r="RA70" s="375" t="str">
        <f t="shared" si="11"/>
        <v/>
      </c>
      <c r="RB70" s="375" t="str">
        <f t="shared" si="12"/>
        <v/>
      </c>
      <c r="RC70" s="375" t="str">
        <f t="shared" si="13"/>
        <v/>
      </c>
      <c r="RD70" s="375" t="str">
        <f t="shared" si="14"/>
        <v/>
      </c>
      <c r="RE70" s="313" t="str">
        <f t="shared" si="15"/>
        <v/>
      </c>
      <c r="RF70" t="s">
        <v>80</v>
      </c>
    </row>
    <row r="71" spans="1:474">
      <c r="A71" t="s">
        <v>988</v>
      </c>
      <c r="B71" s="272">
        <v>44530</v>
      </c>
      <c r="C71" t="s">
        <v>78</v>
      </c>
      <c r="D71" t="s">
        <v>194</v>
      </c>
      <c r="E71" t="s">
        <v>80</v>
      </c>
      <c r="F71" t="s">
        <v>81</v>
      </c>
      <c r="G71" t="s">
        <v>81</v>
      </c>
      <c r="H71" t="s">
        <v>82</v>
      </c>
      <c r="I71" t="s">
        <v>82</v>
      </c>
      <c r="J71" t="s">
        <v>83</v>
      </c>
      <c r="K71" t="s">
        <v>77</v>
      </c>
      <c r="L71" t="s">
        <v>84</v>
      </c>
      <c r="M71" t="s">
        <v>84</v>
      </c>
      <c r="N71" t="s">
        <v>84</v>
      </c>
      <c r="O71" t="s">
        <v>86</v>
      </c>
      <c r="P71" t="s">
        <v>120</v>
      </c>
      <c r="Q71" t="s">
        <v>89</v>
      </c>
      <c r="R71" t="s">
        <v>134</v>
      </c>
      <c r="S71" s="239">
        <v>175</v>
      </c>
      <c r="T71" s="239">
        <v>125</v>
      </c>
      <c r="U71" s="239">
        <v>108.695652173913</v>
      </c>
      <c r="V71" s="239">
        <v>129.31034482758599</v>
      </c>
      <c r="W71" s="239">
        <v>250</v>
      </c>
      <c r="X71" s="239">
        <v>312.5</v>
      </c>
      <c r="Y71">
        <v>1000</v>
      </c>
      <c r="Z71" t="s">
        <v>77</v>
      </c>
      <c r="AA71" t="s">
        <v>77</v>
      </c>
      <c r="AB71" t="s">
        <v>77</v>
      </c>
      <c r="AC71" t="s">
        <v>77</v>
      </c>
      <c r="AD71" t="s">
        <v>77</v>
      </c>
      <c r="AE71" t="s">
        <v>77</v>
      </c>
      <c r="AF71" t="s">
        <v>77</v>
      </c>
      <c r="AG71" t="s">
        <v>77</v>
      </c>
      <c r="AH71" t="s">
        <v>77</v>
      </c>
      <c r="AI71" t="s">
        <v>77</v>
      </c>
      <c r="AJ71" t="s">
        <v>77</v>
      </c>
      <c r="AK71" t="s">
        <v>205</v>
      </c>
      <c r="AL71">
        <v>1</v>
      </c>
      <c r="AM71">
        <v>0</v>
      </c>
      <c r="AN71">
        <v>1</v>
      </c>
      <c r="AO71">
        <v>0</v>
      </c>
      <c r="AP71">
        <v>0</v>
      </c>
      <c r="AQ71">
        <v>0</v>
      </c>
      <c r="AR71">
        <v>0</v>
      </c>
      <c r="AS71">
        <v>0</v>
      </c>
      <c r="AT71">
        <v>0</v>
      </c>
      <c r="AU71">
        <v>0</v>
      </c>
      <c r="AV71" t="s">
        <v>130</v>
      </c>
      <c r="AW71" t="s">
        <v>197</v>
      </c>
      <c r="AX71">
        <v>350</v>
      </c>
      <c r="AY71" t="s">
        <v>88</v>
      </c>
      <c r="AZ71" t="s">
        <v>88</v>
      </c>
      <c r="BA71" t="s">
        <v>88</v>
      </c>
      <c r="BB71" t="s">
        <v>88</v>
      </c>
      <c r="BC71" t="s">
        <v>100</v>
      </c>
      <c r="BD71" t="s">
        <v>88</v>
      </c>
      <c r="BE71" t="s">
        <v>100</v>
      </c>
      <c r="BF71" t="s">
        <v>77</v>
      </c>
      <c r="BG71" t="s">
        <v>77</v>
      </c>
      <c r="BH71" t="s">
        <v>77</v>
      </c>
      <c r="BI71" t="s">
        <v>77</v>
      </c>
      <c r="BJ71" t="s">
        <v>77</v>
      </c>
      <c r="BK71" t="s">
        <v>77</v>
      </c>
      <c r="BL71" t="s">
        <v>77</v>
      </c>
      <c r="BN71">
        <v>325</v>
      </c>
      <c r="BO71">
        <v>250</v>
      </c>
      <c r="BP71">
        <v>375</v>
      </c>
      <c r="BQ71">
        <v>600</v>
      </c>
      <c r="BR71">
        <v>750</v>
      </c>
      <c r="BS71" t="s">
        <v>88</v>
      </c>
      <c r="BT71">
        <v>1000</v>
      </c>
      <c r="BU71" t="s">
        <v>77</v>
      </c>
      <c r="BV71" t="s">
        <v>77</v>
      </c>
      <c r="BW71" t="s">
        <v>77</v>
      </c>
      <c r="BX71" t="s">
        <v>77</v>
      </c>
      <c r="BY71" t="s">
        <v>77</v>
      </c>
      <c r="BZ71" t="s">
        <v>77</v>
      </c>
      <c r="CA71" t="s">
        <v>88</v>
      </c>
      <c r="CB71" t="s">
        <v>206</v>
      </c>
      <c r="CC71">
        <v>0</v>
      </c>
      <c r="CD71">
        <v>0</v>
      </c>
      <c r="CE71">
        <v>0</v>
      </c>
      <c r="CF71">
        <v>0</v>
      </c>
      <c r="CG71">
        <v>0</v>
      </c>
      <c r="CH71">
        <v>0</v>
      </c>
      <c r="CI71">
        <v>0</v>
      </c>
      <c r="CJ71">
        <v>0</v>
      </c>
      <c r="CK71">
        <v>0</v>
      </c>
      <c r="CL71">
        <v>0</v>
      </c>
      <c r="CM71">
        <v>1</v>
      </c>
      <c r="CN71">
        <v>0</v>
      </c>
      <c r="CO71">
        <v>0</v>
      </c>
      <c r="CP71">
        <v>0</v>
      </c>
      <c r="CQ71" t="s">
        <v>157</v>
      </c>
      <c r="CR71">
        <v>1</v>
      </c>
      <c r="CS71">
        <v>1</v>
      </c>
      <c r="CT71">
        <v>1</v>
      </c>
      <c r="CU71">
        <v>1</v>
      </c>
      <c r="CV71">
        <v>1</v>
      </c>
      <c r="CW71">
        <v>1</v>
      </c>
      <c r="CX71">
        <v>1</v>
      </c>
      <c r="CY71">
        <v>0</v>
      </c>
      <c r="CZ71" s="308" t="s">
        <v>80</v>
      </c>
      <c r="DA71" t="s">
        <v>86</v>
      </c>
      <c r="DB71" t="s">
        <v>100</v>
      </c>
      <c r="DC71" t="s">
        <v>88</v>
      </c>
      <c r="DD71" t="s">
        <v>88</v>
      </c>
      <c r="DE71" t="s">
        <v>80</v>
      </c>
      <c r="DF71" t="s">
        <v>131</v>
      </c>
      <c r="DG71" t="s">
        <v>81</v>
      </c>
      <c r="DH71" t="s">
        <v>131</v>
      </c>
      <c r="DK71" t="s">
        <v>77</v>
      </c>
      <c r="DL71" t="s">
        <v>77</v>
      </c>
      <c r="DM71" t="s">
        <v>77</v>
      </c>
      <c r="DN71" t="s">
        <v>77</v>
      </c>
      <c r="DO71" t="s">
        <v>77</v>
      </c>
      <c r="DP71" t="s">
        <v>77</v>
      </c>
      <c r="DQ71" t="s">
        <v>77</v>
      </c>
      <c r="DR71" t="s">
        <v>77</v>
      </c>
      <c r="DS71" t="s">
        <v>77</v>
      </c>
      <c r="DT71" t="s">
        <v>77</v>
      </c>
      <c r="DU71" t="s">
        <v>77</v>
      </c>
      <c r="DV71" t="s">
        <v>77</v>
      </c>
      <c r="DW71" t="s">
        <v>77</v>
      </c>
      <c r="DX71" t="s">
        <v>77</v>
      </c>
      <c r="DY71" t="s">
        <v>77</v>
      </c>
      <c r="DZ71" t="s">
        <v>77</v>
      </c>
      <c r="EA71" t="s">
        <v>77</v>
      </c>
      <c r="EB71" t="s">
        <v>77</v>
      </c>
      <c r="EC71" t="s">
        <v>77</v>
      </c>
      <c r="ED71" t="s">
        <v>77</v>
      </c>
      <c r="EE71" t="s">
        <v>77</v>
      </c>
      <c r="EF71" t="s">
        <v>77</v>
      </c>
      <c r="EG71" t="s">
        <v>77</v>
      </c>
      <c r="EH71" t="s">
        <v>77</v>
      </c>
      <c r="EI71" t="s">
        <v>77</v>
      </c>
      <c r="EJ71" t="s">
        <v>77</v>
      </c>
      <c r="EK71" t="s">
        <v>77</v>
      </c>
      <c r="EL71" t="s">
        <v>77</v>
      </c>
      <c r="EM71" s="308" t="s">
        <v>80</v>
      </c>
      <c r="EN71" t="s">
        <v>86</v>
      </c>
      <c r="EO71" t="s">
        <v>77</v>
      </c>
      <c r="EP71" t="s">
        <v>77</v>
      </c>
      <c r="EQ71" t="s">
        <v>77</v>
      </c>
      <c r="ER71" t="s">
        <v>77</v>
      </c>
      <c r="ES71" t="s">
        <v>77</v>
      </c>
      <c r="ET71" t="s">
        <v>77</v>
      </c>
      <c r="EU71" t="s">
        <v>77</v>
      </c>
      <c r="EW71" t="s">
        <v>77</v>
      </c>
      <c r="EX71" s="308" t="s">
        <v>80</v>
      </c>
      <c r="EY71" t="s">
        <v>100</v>
      </c>
      <c r="EZ71" t="s">
        <v>77</v>
      </c>
      <c r="FA71" t="s">
        <v>77</v>
      </c>
      <c r="FB71" t="s">
        <v>77</v>
      </c>
      <c r="FC71" t="s">
        <v>77</v>
      </c>
      <c r="FD71" t="s">
        <v>77</v>
      </c>
      <c r="FE71" t="s">
        <v>77</v>
      </c>
      <c r="FF71" t="s">
        <v>77</v>
      </c>
      <c r="FG71" t="s">
        <v>77</v>
      </c>
      <c r="FH71" t="s">
        <v>172</v>
      </c>
      <c r="FI71">
        <v>0</v>
      </c>
      <c r="FJ71">
        <v>0</v>
      </c>
      <c r="FK71">
        <v>0</v>
      </c>
      <c r="FL71">
        <v>0</v>
      </c>
      <c r="FM71">
        <v>0</v>
      </c>
      <c r="FN71">
        <v>1</v>
      </c>
      <c r="FO71">
        <v>0</v>
      </c>
      <c r="FP71">
        <v>0</v>
      </c>
      <c r="FQ71" t="s">
        <v>77</v>
      </c>
      <c r="FR71" t="s">
        <v>88</v>
      </c>
      <c r="FS71" t="s">
        <v>77</v>
      </c>
      <c r="FT71" t="s">
        <v>140</v>
      </c>
      <c r="FU71">
        <v>1</v>
      </c>
      <c r="FV71">
        <v>0</v>
      </c>
      <c r="FW71">
        <v>0</v>
      </c>
      <c r="FX71">
        <v>0</v>
      </c>
      <c r="FY71" t="s">
        <v>77</v>
      </c>
      <c r="FZ71" t="s">
        <v>77</v>
      </c>
      <c r="GA71" t="s">
        <v>77</v>
      </c>
      <c r="GB71" t="s">
        <v>77</v>
      </c>
      <c r="GC71" t="s">
        <v>77</v>
      </c>
      <c r="GD71" t="s">
        <v>77</v>
      </c>
      <c r="GE71" t="s">
        <v>77</v>
      </c>
      <c r="GF71" t="s">
        <v>77</v>
      </c>
      <c r="GG71" t="s">
        <v>77</v>
      </c>
      <c r="GH71" t="s">
        <v>77</v>
      </c>
      <c r="GI71" t="s">
        <v>77</v>
      </c>
      <c r="GJ71" t="s">
        <v>77</v>
      </c>
      <c r="GK71" t="s">
        <v>77</v>
      </c>
      <c r="GL71" t="s">
        <v>77</v>
      </c>
      <c r="GM71" t="s">
        <v>77</v>
      </c>
      <c r="GN71" t="s">
        <v>77</v>
      </c>
      <c r="GO71" t="s">
        <v>77</v>
      </c>
      <c r="GP71" t="s">
        <v>77</v>
      </c>
      <c r="GQ71" t="s">
        <v>77</v>
      </c>
      <c r="GR71" t="s">
        <v>77</v>
      </c>
      <c r="GS71" t="s">
        <v>77</v>
      </c>
      <c r="GT71" t="s">
        <v>77</v>
      </c>
      <c r="GU71" t="s">
        <v>77</v>
      </c>
      <c r="GV71" t="s">
        <v>77</v>
      </c>
      <c r="GW71" t="s">
        <v>77</v>
      </c>
      <c r="GX71" t="s">
        <v>77</v>
      </c>
      <c r="GY71" t="s">
        <v>77</v>
      </c>
      <c r="GZ71" t="s">
        <v>77</v>
      </c>
      <c r="HA71" t="s">
        <v>77</v>
      </c>
      <c r="HB71" t="s">
        <v>77</v>
      </c>
      <c r="HC71" t="s">
        <v>77</v>
      </c>
      <c r="HD71" t="s">
        <v>77</v>
      </c>
      <c r="HE71" t="s">
        <v>77</v>
      </c>
      <c r="HF71" t="s">
        <v>77</v>
      </c>
      <c r="HG71" t="s">
        <v>77</v>
      </c>
      <c r="HH71" t="s">
        <v>77</v>
      </c>
      <c r="HI71" t="s">
        <v>77</v>
      </c>
      <c r="HJ71" t="s">
        <v>77</v>
      </c>
      <c r="HK71" t="s">
        <v>77</v>
      </c>
      <c r="HL71" t="s">
        <v>77</v>
      </c>
      <c r="HM71" t="s">
        <v>77</v>
      </c>
      <c r="HN71" t="s">
        <v>77</v>
      </c>
      <c r="HO71" t="s">
        <v>77</v>
      </c>
      <c r="HP71" t="s">
        <v>77</v>
      </c>
      <c r="HQ71" t="s">
        <v>77</v>
      </c>
      <c r="HR71" t="s">
        <v>77</v>
      </c>
      <c r="HS71" t="s">
        <v>77</v>
      </c>
      <c r="HT71" t="s">
        <v>77</v>
      </c>
      <c r="HU71" t="s">
        <v>77</v>
      </c>
      <c r="HV71" t="s">
        <v>77</v>
      </c>
      <c r="HW71" t="s">
        <v>77</v>
      </c>
      <c r="HX71" t="s">
        <v>77</v>
      </c>
      <c r="HZ71" t="s">
        <v>80</v>
      </c>
      <c r="IA71" s="376" t="s">
        <v>77</v>
      </c>
      <c r="IB71" t="s">
        <v>77</v>
      </c>
      <c r="IC71" t="s">
        <v>77</v>
      </c>
      <c r="ID71" t="s">
        <v>77</v>
      </c>
      <c r="IE71" t="s">
        <v>77</v>
      </c>
      <c r="IF71" t="s">
        <v>77</v>
      </c>
      <c r="IG71" t="s">
        <v>77</v>
      </c>
      <c r="IH71" t="s">
        <v>77</v>
      </c>
      <c r="II71" t="s">
        <v>77</v>
      </c>
      <c r="IJ71" t="s">
        <v>77</v>
      </c>
      <c r="IK71" t="s">
        <v>77</v>
      </c>
      <c r="IL71" t="s">
        <v>77</v>
      </c>
      <c r="IM71" t="s">
        <v>77</v>
      </c>
      <c r="IN71" t="s">
        <v>77</v>
      </c>
      <c r="IO71" t="s">
        <v>77</v>
      </c>
      <c r="IP71" t="s">
        <v>77</v>
      </c>
      <c r="IQ71" t="s">
        <v>77</v>
      </c>
      <c r="IR71" t="s">
        <v>77</v>
      </c>
      <c r="IS71" t="s">
        <v>77</v>
      </c>
      <c r="IT71" t="s">
        <v>77</v>
      </c>
      <c r="IU71" t="s">
        <v>77</v>
      </c>
      <c r="IV71" t="s">
        <v>77</v>
      </c>
      <c r="IW71" t="s">
        <v>77</v>
      </c>
      <c r="IX71" t="s">
        <v>77</v>
      </c>
      <c r="IY71" t="s">
        <v>77</v>
      </c>
      <c r="IZ71" t="s">
        <v>77</v>
      </c>
      <c r="JA71" t="s">
        <v>77</v>
      </c>
      <c r="JB71" t="s">
        <v>77</v>
      </c>
      <c r="JC71" t="s">
        <v>77</v>
      </c>
      <c r="JD71" t="s">
        <v>77</v>
      </c>
      <c r="JE71" t="s">
        <v>77</v>
      </c>
      <c r="JF71" t="s">
        <v>77</v>
      </c>
      <c r="JG71" t="s">
        <v>77</v>
      </c>
      <c r="JH71" t="s">
        <v>77</v>
      </c>
      <c r="JI71" t="s">
        <v>77</v>
      </c>
      <c r="JJ71" t="s">
        <v>77</v>
      </c>
      <c r="JK71" t="s">
        <v>77</v>
      </c>
      <c r="JL71" t="s">
        <v>77</v>
      </c>
      <c r="JM71" t="s">
        <v>77</v>
      </c>
      <c r="JN71" t="s">
        <v>77</v>
      </c>
      <c r="JO71" t="s">
        <v>77</v>
      </c>
      <c r="JP71" t="s">
        <v>77</v>
      </c>
      <c r="JQ71" t="s">
        <v>77</v>
      </c>
      <c r="JR71" t="s">
        <v>77</v>
      </c>
      <c r="JS71" t="s">
        <v>77</v>
      </c>
      <c r="JT71" t="s">
        <v>77</v>
      </c>
      <c r="JU71" t="s">
        <v>77</v>
      </c>
      <c r="JV71" t="s">
        <v>77</v>
      </c>
      <c r="JW71" t="s">
        <v>77</v>
      </c>
      <c r="JX71" t="s">
        <v>77</v>
      </c>
      <c r="JY71" t="s">
        <v>77</v>
      </c>
      <c r="JZ71" t="s">
        <v>77</v>
      </c>
      <c r="KA71" t="s">
        <v>77</v>
      </c>
      <c r="KB71" t="s">
        <v>77</v>
      </c>
      <c r="KC71" t="s">
        <v>77</v>
      </c>
      <c r="KD71" t="s">
        <v>77</v>
      </c>
      <c r="KE71" t="s">
        <v>77</v>
      </c>
      <c r="KF71" t="s">
        <v>77</v>
      </c>
      <c r="KG71" t="s">
        <v>77</v>
      </c>
      <c r="KH71" t="s">
        <v>77</v>
      </c>
      <c r="KI71" t="s">
        <v>77</v>
      </c>
      <c r="KJ71" t="s">
        <v>77</v>
      </c>
      <c r="KK71" t="s">
        <v>77</v>
      </c>
      <c r="KL71" t="s">
        <v>77</v>
      </c>
      <c r="KM71" t="s">
        <v>77</v>
      </c>
      <c r="KN71" t="s">
        <v>77</v>
      </c>
      <c r="KO71" t="s">
        <v>77</v>
      </c>
      <c r="KP71" t="s">
        <v>77</v>
      </c>
      <c r="KQ71" t="s">
        <v>77</v>
      </c>
      <c r="KR71" t="s">
        <v>77</v>
      </c>
      <c r="KS71" t="s">
        <v>77</v>
      </c>
      <c r="KT71" t="s">
        <v>77</v>
      </c>
      <c r="KU71" t="s">
        <v>77</v>
      </c>
      <c r="KV71" t="s">
        <v>77</v>
      </c>
      <c r="KW71" t="s">
        <v>77</v>
      </c>
      <c r="KX71" t="s">
        <v>77</v>
      </c>
      <c r="KY71" t="s">
        <v>77</v>
      </c>
      <c r="KZ71" t="s">
        <v>77</v>
      </c>
      <c r="LA71" t="s">
        <v>77</v>
      </c>
      <c r="LB71" t="s">
        <v>77</v>
      </c>
      <c r="LC71" t="s">
        <v>77</v>
      </c>
      <c r="LD71" t="s">
        <v>77</v>
      </c>
      <c r="LE71" t="s">
        <v>77</v>
      </c>
      <c r="LF71" t="s">
        <v>77</v>
      </c>
      <c r="LG71" t="s">
        <v>77</v>
      </c>
      <c r="LH71" t="s">
        <v>77</v>
      </c>
      <c r="LI71" t="s">
        <v>77</v>
      </c>
      <c r="LJ71" t="s">
        <v>77</v>
      </c>
      <c r="LK71" t="s">
        <v>77</v>
      </c>
      <c r="LL71" t="s">
        <v>77</v>
      </c>
      <c r="LM71" t="s">
        <v>77</v>
      </c>
      <c r="LN71" t="s">
        <v>77</v>
      </c>
      <c r="LO71" t="s">
        <v>77</v>
      </c>
      <c r="LP71" t="s">
        <v>77</v>
      </c>
      <c r="LQ71" t="s">
        <v>77</v>
      </c>
      <c r="LR71" t="s">
        <v>77</v>
      </c>
      <c r="LS71" t="s">
        <v>77</v>
      </c>
      <c r="LT71" t="s">
        <v>77</v>
      </c>
      <c r="LU71" t="s">
        <v>77</v>
      </c>
      <c r="LV71" t="s">
        <v>77</v>
      </c>
      <c r="LW71" t="s">
        <v>77</v>
      </c>
      <c r="LX71" t="s">
        <v>77</v>
      </c>
      <c r="LY71" t="s">
        <v>77</v>
      </c>
      <c r="LZ71" t="s">
        <v>77</v>
      </c>
      <c r="MA71" t="s">
        <v>77</v>
      </c>
      <c r="MB71" t="s">
        <v>77</v>
      </c>
      <c r="MC71" t="s">
        <v>77</v>
      </c>
      <c r="MD71" t="s">
        <v>77</v>
      </c>
      <c r="ME71" t="s">
        <v>77</v>
      </c>
      <c r="MF71" t="s">
        <v>77</v>
      </c>
      <c r="MG71" t="s">
        <v>77</v>
      </c>
      <c r="MH71" t="s">
        <v>77</v>
      </c>
      <c r="MI71" t="s">
        <v>77</v>
      </c>
      <c r="MJ71" t="s">
        <v>77</v>
      </c>
      <c r="MK71" t="s">
        <v>77</v>
      </c>
      <c r="ML71" t="s">
        <v>77</v>
      </c>
      <c r="MM71" t="s">
        <v>77</v>
      </c>
      <c r="MN71" t="s">
        <v>77</v>
      </c>
      <c r="MO71" t="s">
        <v>77</v>
      </c>
      <c r="MP71" t="s">
        <v>77</v>
      </c>
      <c r="MQ71" t="s">
        <v>77</v>
      </c>
      <c r="MR71" t="s">
        <v>77</v>
      </c>
      <c r="MS71" t="s">
        <v>77</v>
      </c>
      <c r="MT71" t="s">
        <v>77</v>
      </c>
      <c r="MU71" t="s">
        <v>77</v>
      </c>
      <c r="MV71" t="s">
        <v>77</v>
      </c>
      <c r="MW71" t="s">
        <v>77</v>
      </c>
      <c r="MX71" t="s">
        <v>77</v>
      </c>
      <c r="MY71" t="s">
        <v>77</v>
      </c>
      <c r="MZ71" t="s">
        <v>77</v>
      </c>
      <c r="NA71" t="s">
        <v>77</v>
      </c>
      <c r="NB71" t="s">
        <v>77</v>
      </c>
      <c r="NC71" t="s">
        <v>77</v>
      </c>
      <c r="ND71" t="s">
        <v>77</v>
      </c>
      <c r="NE71" t="s">
        <v>77</v>
      </c>
      <c r="NF71" t="s">
        <v>77</v>
      </c>
      <c r="NG71" t="s">
        <v>77</v>
      </c>
      <c r="NH71" t="s">
        <v>77</v>
      </c>
      <c r="NI71" t="s">
        <v>77</v>
      </c>
      <c r="NJ71" t="s">
        <v>77</v>
      </c>
      <c r="NK71" t="s">
        <v>77</v>
      </c>
      <c r="NL71" t="s">
        <v>77</v>
      </c>
      <c r="NM71" t="s">
        <v>77</v>
      </c>
      <c r="NN71" t="s">
        <v>77</v>
      </c>
      <c r="NO71" t="s">
        <v>77</v>
      </c>
      <c r="NP71" t="s">
        <v>77</v>
      </c>
      <c r="NQ71" t="s">
        <v>77</v>
      </c>
      <c r="NR71" t="s">
        <v>77</v>
      </c>
      <c r="NS71" t="s">
        <v>77</v>
      </c>
      <c r="NT71" t="s">
        <v>77</v>
      </c>
      <c r="NU71" t="s">
        <v>77</v>
      </c>
      <c r="NV71" t="s">
        <v>77</v>
      </c>
      <c r="NW71" t="s">
        <v>77</v>
      </c>
      <c r="NX71" t="s">
        <v>77</v>
      </c>
      <c r="NY71" t="s">
        <v>77</v>
      </c>
      <c r="NZ71" t="s">
        <v>77</v>
      </c>
      <c r="OA71" t="s">
        <v>77</v>
      </c>
      <c r="OB71" t="s">
        <v>77</v>
      </c>
      <c r="OC71" t="s">
        <v>77</v>
      </c>
      <c r="OD71" t="s">
        <v>77</v>
      </c>
      <c r="OE71" t="s">
        <v>77</v>
      </c>
      <c r="OF71" t="s">
        <v>77</v>
      </c>
      <c r="OG71" t="s">
        <v>77</v>
      </c>
      <c r="OH71" t="s">
        <v>77</v>
      </c>
      <c r="OI71" t="s">
        <v>77</v>
      </c>
      <c r="OJ71" t="s">
        <v>77</v>
      </c>
      <c r="OK71" t="s">
        <v>77</v>
      </c>
      <c r="OL71" t="s">
        <v>77</v>
      </c>
      <c r="OM71" t="s">
        <v>77</v>
      </c>
      <c r="ON71" t="s">
        <v>77</v>
      </c>
      <c r="OO71" t="s">
        <v>77</v>
      </c>
      <c r="OP71" t="s">
        <v>77</v>
      </c>
      <c r="OQ71" t="s">
        <v>77</v>
      </c>
      <c r="OR71" t="s">
        <v>77</v>
      </c>
      <c r="OS71" t="s">
        <v>77</v>
      </c>
      <c r="OT71" t="s">
        <v>77</v>
      </c>
      <c r="OU71" t="s">
        <v>77</v>
      </c>
      <c r="OV71" t="s">
        <v>77</v>
      </c>
      <c r="OW71" t="s">
        <v>77</v>
      </c>
      <c r="OX71" t="s">
        <v>77</v>
      </c>
      <c r="OY71" t="s">
        <v>77</v>
      </c>
      <c r="OZ71" t="s">
        <v>77</v>
      </c>
      <c r="PA71" t="s">
        <v>77</v>
      </c>
      <c r="PB71" t="s">
        <v>77</v>
      </c>
      <c r="PC71" t="s">
        <v>77</v>
      </c>
      <c r="PD71" t="s">
        <v>77</v>
      </c>
      <c r="PE71" t="s">
        <v>77</v>
      </c>
      <c r="PF71" t="s">
        <v>77</v>
      </c>
      <c r="PG71" t="s">
        <v>77</v>
      </c>
      <c r="PH71" t="s">
        <v>77</v>
      </c>
      <c r="PI71" t="s">
        <v>77</v>
      </c>
      <c r="PJ71" t="s">
        <v>77</v>
      </c>
      <c r="PK71" t="s">
        <v>77</v>
      </c>
      <c r="PL71" t="s">
        <v>77</v>
      </c>
      <c r="PM71" t="s">
        <v>77</v>
      </c>
      <c r="PN71" t="s">
        <v>77</v>
      </c>
      <c r="PO71" t="s">
        <v>77</v>
      </c>
      <c r="PP71" t="s">
        <v>77</v>
      </c>
      <c r="PQ71" t="s">
        <v>77</v>
      </c>
      <c r="PR71" t="s">
        <v>77</v>
      </c>
      <c r="PS71" t="s">
        <v>77</v>
      </c>
      <c r="PT71" t="s">
        <v>77</v>
      </c>
      <c r="PU71" t="s">
        <v>77</v>
      </c>
      <c r="PV71" t="s">
        <v>77</v>
      </c>
      <c r="PW71" t="s">
        <v>77</v>
      </c>
      <c r="PX71" t="s">
        <v>77</v>
      </c>
      <c r="PY71" t="s">
        <v>77</v>
      </c>
      <c r="PZ71" t="s">
        <v>77</v>
      </c>
      <c r="QA71" t="s">
        <v>77</v>
      </c>
      <c r="QB71" t="s">
        <v>77</v>
      </c>
      <c r="QC71" t="s">
        <v>77</v>
      </c>
      <c r="QD71" t="s">
        <v>77</v>
      </c>
      <c r="QE71" t="s">
        <v>77</v>
      </c>
      <c r="QF71" t="s">
        <v>77</v>
      </c>
      <c r="QG71" t="s">
        <v>77</v>
      </c>
      <c r="QH71">
        <v>0</v>
      </c>
      <c r="QI71">
        <v>0</v>
      </c>
      <c r="QJ71">
        <v>0</v>
      </c>
      <c r="QK71">
        <v>0</v>
      </c>
      <c r="QL71">
        <v>0</v>
      </c>
      <c r="QM71" t="s">
        <v>77</v>
      </c>
      <c r="QN71" t="s">
        <v>77</v>
      </c>
      <c r="QO71">
        <v>237502203</v>
      </c>
      <c r="QQ71">
        <v>44530.923217592594</v>
      </c>
      <c r="QR71" t="s">
        <v>77</v>
      </c>
      <c r="QS71" t="s">
        <v>77</v>
      </c>
      <c r="QT71" t="s">
        <v>101</v>
      </c>
      <c r="QU71" t="s">
        <v>102</v>
      </c>
      <c r="QV71" t="s">
        <v>77</v>
      </c>
      <c r="QW71">
        <v>73</v>
      </c>
      <c r="QX71" s="375" t="str">
        <f t="shared" si="8"/>
        <v/>
      </c>
      <c r="QY71" s="375" t="str">
        <f t="shared" si="9"/>
        <v/>
      </c>
      <c r="QZ71" s="375" t="str">
        <f t="shared" si="10"/>
        <v/>
      </c>
      <c r="RA71" s="375" t="str">
        <f t="shared" si="11"/>
        <v/>
      </c>
      <c r="RB71" s="375" t="str">
        <f t="shared" si="12"/>
        <v/>
      </c>
      <c r="RC71" s="375" t="str">
        <f t="shared" si="13"/>
        <v/>
      </c>
      <c r="RD71" s="375" t="str">
        <f t="shared" si="14"/>
        <v/>
      </c>
      <c r="RE71" s="313" t="str">
        <f t="shared" si="15"/>
        <v/>
      </c>
      <c r="RF71" t="s">
        <v>80</v>
      </c>
    </row>
    <row r="72" spans="1:474">
      <c r="A72" t="s">
        <v>989</v>
      </c>
      <c r="B72" s="272">
        <v>44530</v>
      </c>
      <c r="C72" t="s">
        <v>78</v>
      </c>
      <c r="D72" t="s">
        <v>194</v>
      </c>
      <c r="E72" t="s">
        <v>80</v>
      </c>
      <c r="F72" t="s">
        <v>81</v>
      </c>
      <c r="G72" t="s">
        <v>81</v>
      </c>
      <c r="H72" t="s">
        <v>82</v>
      </c>
      <c r="I72" t="s">
        <v>82</v>
      </c>
      <c r="J72" t="s">
        <v>83</v>
      </c>
      <c r="K72" t="s">
        <v>77</v>
      </c>
      <c r="L72" t="s">
        <v>84</v>
      </c>
      <c r="M72" t="s">
        <v>84</v>
      </c>
      <c r="N72" t="s">
        <v>84</v>
      </c>
      <c r="O72" t="s">
        <v>86</v>
      </c>
      <c r="P72" t="s">
        <v>120</v>
      </c>
      <c r="Q72" t="s">
        <v>89</v>
      </c>
      <c r="R72" t="s">
        <v>134</v>
      </c>
      <c r="S72" s="239">
        <v>150</v>
      </c>
      <c r="T72" s="239">
        <v>134.61538461538399</v>
      </c>
      <c r="U72" s="239">
        <v>152.173913043478</v>
      </c>
      <c r="V72" s="239">
        <v>103.448275862068</v>
      </c>
      <c r="W72" s="239">
        <v>229.166666666666</v>
      </c>
      <c r="X72" s="239" t="s">
        <v>77</v>
      </c>
      <c r="Y72">
        <v>1000</v>
      </c>
      <c r="Z72" t="s">
        <v>77</v>
      </c>
      <c r="AA72" t="s">
        <v>77</v>
      </c>
      <c r="AB72" t="s">
        <v>77</v>
      </c>
      <c r="AC72" t="s">
        <v>77</v>
      </c>
      <c r="AD72" t="s">
        <v>77</v>
      </c>
      <c r="AE72" t="s">
        <v>77</v>
      </c>
      <c r="AF72" t="s">
        <v>77</v>
      </c>
      <c r="AG72" t="s">
        <v>77</v>
      </c>
      <c r="AH72" t="s">
        <v>77</v>
      </c>
      <c r="AI72" t="s">
        <v>77</v>
      </c>
      <c r="AJ72" t="s">
        <v>77</v>
      </c>
      <c r="AK72" t="s">
        <v>123</v>
      </c>
      <c r="AL72">
        <v>1</v>
      </c>
      <c r="AM72">
        <v>0</v>
      </c>
      <c r="AN72">
        <v>0</v>
      </c>
      <c r="AO72">
        <v>0</v>
      </c>
      <c r="AP72">
        <v>0</v>
      </c>
      <c r="AQ72">
        <v>0</v>
      </c>
      <c r="AR72">
        <v>0</v>
      </c>
      <c r="AS72">
        <v>0</v>
      </c>
      <c r="AT72">
        <v>0</v>
      </c>
      <c r="AU72">
        <v>0</v>
      </c>
      <c r="AV72" t="s">
        <v>130</v>
      </c>
      <c r="AW72" t="s">
        <v>125</v>
      </c>
      <c r="AX72">
        <v>300</v>
      </c>
      <c r="AY72" t="s">
        <v>88</v>
      </c>
      <c r="AZ72" t="s">
        <v>88</v>
      </c>
      <c r="BA72" t="s">
        <v>88</v>
      </c>
      <c r="BB72" t="s">
        <v>88</v>
      </c>
      <c r="BC72" t="s">
        <v>88</v>
      </c>
      <c r="BD72" t="s">
        <v>77</v>
      </c>
      <c r="BE72" t="s">
        <v>88</v>
      </c>
      <c r="BF72" t="s">
        <v>77</v>
      </c>
      <c r="BG72" t="s">
        <v>77</v>
      </c>
      <c r="BH72" t="s">
        <v>77</v>
      </c>
      <c r="BI72" t="s">
        <v>77</v>
      </c>
      <c r="BJ72" t="s">
        <v>77</v>
      </c>
      <c r="BK72" t="s">
        <v>77</v>
      </c>
      <c r="BL72" t="s">
        <v>77</v>
      </c>
      <c r="BN72">
        <v>350</v>
      </c>
      <c r="BO72">
        <v>350</v>
      </c>
      <c r="BP72">
        <v>300</v>
      </c>
      <c r="BQ72">
        <v>550</v>
      </c>
      <c r="BR72" t="s">
        <v>77</v>
      </c>
      <c r="BS72" t="s">
        <v>88</v>
      </c>
      <c r="BT72">
        <v>1000</v>
      </c>
      <c r="BU72" t="s">
        <v>77</v>
      </c>
      <c r="BV72" t="s">
        <v>77</v>
      </c>
      <c r="BW72" t="s">
        <v>77</v>
      </c>
      <c r="BX72" t="s">
        <v>77</v>
      </c>
      <c r="BY72" t="s">
        <v>77</v>
      </c>
      <c r="BZ72" t="s">
        <v>77</v>
      </c>
      <c r="CA72" t="s">
        <v>88</v>
      </c>
      <c r="CB72" t="s">
        <v>206</v>
      </c>
      <c r="CC72">
        <v>0</v>
      </c>
      <c r="CD72">
        <v>0</v>
      </c>
      <c r="CE72">
        <v>0</v>
      </c>
      <c r="CF72">
        <v>0</v>
      </c>
      <c r="CG72">
        <v>0</v>
      </c>
      <c r="CH72">
        <v>0</v>
      </c>
      <c r="CI72">
        <v>0</v>
      </c>
      <c r="CJ72">
        <v>0</v>
      </c>
      <c r="CK72">
        <v>0</v>
      </c>
      <c r="CL72">
        <v>0</v>
      </c>
      <c r="CM72">
        <v>1</v>
      </c>
      <c r="CN72">
        <v>0</v>
      </c>
      <c r="CO72">
        <v>0</v>
      </c>
      <c r="CP72">
        <v>0</v>
      </c>
      <c r="CQ72" t="s">
        <v>160</v>
      </c>
      <c r="CR72">
        <v>1</v>
      </c>
      <c r="CS72">
        <v>1</v>
      </c>
      <c r="CT72">
        <v>1</v>
      </c>
      <c r="CU72">
        <v>1</v>
      </c>
      <c r="CV72">
        <v>1</v>
      </c>
      <c r="CW72">
        <v>0</v>
      </c>
      <c r="CX72">
        <v>1</v>
      </c>
      <c r="CY72">
        <v>0</v>
      </c>
      <c r="CZ72" s="308" t="s">
        <v>80</v>
      </c>
      <c r="DA72" t="s">
        <v>86</v>
      </c>
      <c r="DB72" t="s">
        <v>100</v>
      </c>
      <c r="DC72" t="s">
        <v>88</v>
      </c>
      <c r="DD72" t="s">
        <v>88</v>
      </c>
      <c r="DE72" t="s">
        <v>80</v>
      </c>
      <c r="DF72" t="s">
        <v>131</v>
      </c>
      <c r="DG72" t="s">
        <v>81</v>
      </c>
      <c r="DH72" t="s">
        <v>131</v>
      </c>
      <c r="DK72" t="s">
        <v>77</v>
      </c>
      <c r="DL72" t="s">
        <v>77</v>
      </c>
      <c r="DM72" t="s">
        <v>77</v>
      </c>
      <c r="DN72" t="s">
        <v>77</v>
      </c>
      <c r="DO72" t="s">
        <v>77</v>
      </c>
      <c r="DP72" t="s">
        <v>77</v>
      </c>
      <c r="DQ72" t="s">
        <v>77</v>
      </c>
      <c r="DR72" t="s">
        <v>77</v>
      </c>
      <c r="DS72" t="s">
        <v>77</v>
      </c>
      <c r="DT72" t="s">
        <v>77</v>
      </c>
      <c r="DU72" t="s">
        <v>77</v>
      </c>
      <c r="DV72" t="s">
        <v>77</v>
      </c>
      <c r="DW72" t="s">
        <v>77</v>
      </c>
      <c r="DX72" t="s">
        <v>77</v>
      </c>
      <c r="DY72" t="s">
        <v>77</v>
      </c>
      <c r="DZ72" t="s">
        <v>77</v>
      </c>
      <c r="EA72" t="s">
        <v>77</v>
      </c>
      <c r="EB72" t="s">
        <v>77</v>
      </c>
      <c r="EC72" t="s">
        <v>77</v>
      </c>
      <c r="ED72" t="s">
        <v>77</v>
      </c>
      <c r="EE72" t="s">
        <v>77</v>
      </c>
      <c r="EF72" t="s">
        <v>77</v>
      </c>
      <c r="EG72" t="s">
        <v>77</v>
      </c>
      <c r="EH72" t="s">
        <v>77</v>
      </c>
      <c r="EI72" t="s">
        <v>77</v>
      </c>
      <c r="EJ72" t="s">
        <v>77</v>
      </c>
      <c r="EK72" t="s">
        <v>77</v>
      </c>
      <c r="EL72" t="s">
        <v>77</v>
      </c>
      <c r="EM72" s="308" t="s">
        <v>80</v>
      </c>
      <c r="EN72" t="s">
        <v>86</v>
      </c>
      <c r="EO72" t="s">
        <v>77</v>
      </c>
      <c r="EP72" t="s">
        <v>77</v>
      </c>
      <c r="EQ72" t="s">
        <v>77</v>
      </c>
      <c r="ER72" t="s">
        <v>77</v>
      </c>
      <c r="ES72" t="s">
        <v>77</v>
      </c>
      <c r="ET72" t="s">
        <v>77</v>
      </c>
      <c r="EU72" t="s">
        <v>77</v>
      </c>
      <c r="EW72" t="s">
        <v>77</v>
      </c>
      <c r="EX72" s="308" t="s">
        <v>80</v>
      </c>
      <c r="EY72" t="s">
        <v>100</v>
      </c>
      <c r="EZ72" t="s">
        <v>77</v>
      </c>
      <c r="FA72" t="s">
        <v>77</v>
      </c>
      <c r="FB72" t="s">
        <v>77</v>
      </c>
      <c r="FC72" t="s">
        <v>77</v>
      </c>
      <c r="FD72" t="s">
        <v>77</v>
      </c>
      <c r="FE72" t="s">
        <v>77</v>
      </c>
      <c r="FF72" t="s">
        <v>77</v>
      </c>
      <c r="FG72" t="s">
        <v>77</v>
      </c>
      <c r="FH72" t="s">
        <v>172</v>
      </c>
      <c r="FI72">
        <v>0</v>
      </c>
      <c r="FJ72">
        <v>0</v>
      </c>
      <c r="FK72">
        <v>0</v>
      </c>
      <c r="FL72">
        <v>0</v>
      </c>
      <c r="FM72">
        <v>0</v>
      </c>
      <c r="FN72">
        <v>1</v>
      </c>
      <c r="FO72">
        <v>0</v>
      </c>
      <c r="FP72">
        <v>0</v>
      </c>
      <c r="FQ72" t="s">
        <v>77</v>
      </c>
      <c r="FR72" t="s">
        <v>88</v>
      </c>
      <c r="FS72" t="s">
        <v>77</v>
      </c>
      <c r="FT72" t="s">
        <v>140</v>
      </c>
      <c r="FU72">
        <v>1</v>
      </c>
      <c r="FV72">
        <v>0</v>
      </c>
      <c r="FW72">
        <v>0</v>
      </c>
      <c r="FX72">
        <v>0</v>
      </c>
      <c r="FY72" t="s">
        <v>77</v>
      </c>
      <c r="FZ72" t="s">
        <v>77</v>
      </c>
      <c r="GA72" t="s">
        <v>77</v>
      </c>
      <c r="GB72" t="s">
        <v>77</v>
      </c>
      <c r="GC72" t="s">
        <v>77</v>
      </c>
      <c r="GD72" t="s">
        <v>77</v>
      </c>
      <c r="GE72" t="s">
        <v>77</v>
      </c>
      <c r="GF72" t="s">
        <v>77</v>
      </c>
      <c r="GG72" t="s">
        <v>77</v>
      </c>
      <c r="GH72" t="s">
        <v>77</v>
      </c>
      <c r="GI72" t="s">
        <v>77</v>
      </c>
      <c r="GJ72" t="s">
        <v>77</v>
      </c>
      <c r="GK72" t="s">
        <v>77</v>
      </c>
      <c r="GL72" t="s">
        <v>77</v>
      </c>
      <c r="GM72" t="s">
        <v>77</v>
      </c>
      <c r="GN72" t="s">
        <v>77</v>
      </c>
      <c r="GO72" t="s">
        <v>77</v>
      </c>
      <c r="GP72" t="s">
        <v>77</v>
      </c>
      <c r="GQ72" t="s">
        <v>77</v>
      </c>
      <c r="GR72" t="s">
        <v>77</v>
      </c>
      <c r="GS72" t="s">
        <v>77</v>
      </c>
      <c r="GT72" t="s">
        <v>77</v>
      </c>
      <c r="GU72" t="s">
        <v>77</v>
      </c>
      <c r="GV72" t="s">
        <v>77</v>
      </c>
      <c r="GW72" t="s">
        <v>77</v>
      </c>
      <c r="GX72" t="s">
        <v>77</v>
      </c>
      <c r="GY72" t="s">
        <v>77</v>
      </c>
      <c r="GZ72" t="s">
        <v>77</v>
      </c>
      <c r="HA72" t="s">
        <v>77</v>
      </c>
      <c r="HB72" t="s">
        <v>77</v>
      </c>
      <c r="HC72" t="s">
        <v>77</v>
      </c>
      <c r="HD72" t="s">
        <v>77</v>
      </c>
      <c r="HE72" t="s">
        <v>77</v>
      </c>
      <c r="HF72" t="s">
        <v>77</v>
      </c>
      <c r="HG72" t="s">
        <v>77</v>
      </c>
      <c r="HH72" t="s">
        <v>77</v>
      </c>
      <c r="HI72" t="s">
        <v>77</v>
      </c>
      <c r="HJ72" t="s">
        <v>77</v>
      </c>
      <c r="HK72" t="s">
        <v>77</v>
      </c>
      <c r="HL72" t="s">
        <v>77</v>
      </c>
      <c r="HM72" t="s">
        <v>77</v>
      </c>
      <c r="HN72" t="s">
        <v>77</v>
      </c>
      <c r="HO72" t="s">
        <v>77</v>
      </c>
      <c r="HP72" t="s">
        <v>77</v>
      </c>
      <c r="HQ72" t="s">
        <v>77</v>
      </c>
      <c r="HR72" t="s">
        <v>77</v>
      </c>
      <c r="HS72" t="s">
        <v>77</v>
      </c>
      <c r="HT72" t="s">
        <v>77</v>
      </c>
      <c r="HU72" t="s">
        <v>77</v>
      </c>
      <c r="HV72" t="s">
        <v>77</v>
      </c>
      <c r="HW72" t="s">
        <v>77</v>
      </c>
      <c r="HX72" t="s">
        <v>77</v>
      </c>
      <c r="HZ72" t="s">
        <v>80</v>
      </c>
      <c r="IA72" s="376" t="s">
        <v>77</v>
      </c>
      <c r="IB72" t="s">
        <v>77</v>
      </c>
      <c r="IC72" t="s">
        <v>77</v>
      </c>
      <c r="ID72" t="s">
        <v>77</v>
      </c>
      <c r="IE72" t="s">
        <v>77</v>
      </c>
      <c r="IF72" t="s">
        <v>77</v>
      </c>
      <c r="IG72" t="s">
        <v>77</v>
      </c>
      <c r="IH72" t="s">
        <v>77</v>
      </c>
      <c r="II72" t="s">
        <v>77</v>
      </c>
      <c r="IJ72" t="s">
        <v>77</v>
      </c>
      <c r="IK72" t="s">
        <v>77</v>
      </c>
      <c r="IL72" t="s">
        <v>77</v>
      </c>
      <c r="IM72" t="s">
        <v>77</v>
      </c>
      <c r="IN72" t="s">
        <v>77</v>
      </c>
      <c r="IO72" t="s">
        <v>77</v>
      </c>
      <c r="IP72" t="s">
        <v>77</v>
      </c>
      <c r="IQ72" t="s">
        <v>77</v>
      </c>
      <c r="IR72" t="s">
        <v>77</v>
      </c>
      <c r="IS72" t="s">
        <v>77</v>
      </c>
      <c r="IT72" t="s">
        <v>77</v>
      </c>
      <c r="IU72" t="s">
        <v>77</v>
      </c>
      <c r="IV72" t="s">
        <v>77</v>
      </c>
      <c r="IW72" t="s">
        <v>77</v>
      </c>
      <c r="IX72" t="s">
        <v>77</v>
      </c>
      <c r="IY72" t="s">
        <v>77</v>
      </c>
      <c r="IZ72" t="s">
        <v>77</v>
      </c>
      <c r="JA72" t="s">
        <v>77</v>
      </c>
      <c r="JB72" t="s">
        <v>77</v>
      </c>
      <c r="JC72" t="s">
        <v>77</v>
      </c>
      <c r="JD72" t="s">
        <v>77</v>
      </c>
      <c r="JE72" t="s">
        <v>77</v>
      </c>
      <c r="JF72" t="s">
        <v>77</v>
      </c>
      <c r="JG72" t="s">
        <v>77</v>
      </c>
      <c r="JH72" t="s">
        <v>77</v>
      </c>
      <c r="JI72" t="s">
        <v>77</v>
      </c>
      <c r="JJ72" t="s">
        <v>77</v>
      </c>
      <c r="JK72" t="s">
        <v>77</v>
      </c>
      <c r="JL72" t="s">
        <v>77</v>
      </c>
      <c r="JM72" t="s">
        <v>77</v>
      </c>
      <c r="JN72" t="s">
        <v>77</v>
      </c>
      <c r="JO72" t="s">
        <v>77</v>
      </c>
      <c r="JP72" t="s">
        <v>77</v>
      </c>
      <c r="JQ72" t="s">
        <v>77</v>
      </c>
      <c r="JR72" t="s">
        <v>77</v>
      </c>
      <c r="JS72" t="s">
        <v>77</v>
      </c>
      <c r="JT72" t="s">
        <v>77</v>
      </c>
      <c r="JU72" t="s">
        <v>77</v>
      </c>
      <c r="JV72" t="s">
        <v>77</v>
      </c>
      <c r="JW72" t="s">
        <v>77</v>
      </c>
      <c r="JX72" t="s">
        <v>77</v>
      </c>
      <c r="JY72" t="s">
        <v>77</v>
      </c>
      <c r="JZ72" t="s">
        <v>77</v>
      </c>
      <c r="KA72" t="s">
        <v>77</v>
      </c>
      <c r="KB72" t="s">
        <v>77</v>
      </c>
      <c r="KC72" t="s">
        <v>77</v>
      </c>
      <c r="KD72" t="s">
        <v>77</v>
      </c>
      <c r="KE72" t="s">
        <v>77</v>
      </c>
      <c r="KF72" t="s">
        <v>77</v>
      </c>
      <c r="KG72" t="s">
        <v>77</v>
      </c>
      <c r="KH72" t="s">
        <v>77</v>
      </c>
      <c r="KI72" t="s">
        <v>77</v>
      </c>
      <c r="KJ72" t="s">
        <v>77</v>
      </c>
      <c r="KK72" t="s">
        <v>77</v>
      </c>
      <c r="KL72" t="s">
        <v>77</v>
      </c>
      <c r="KM72" t="s">
        <v>77</v>
      </c>
      <c r="KN72" t="s">
        <v>77</v>
      </c>
      <c r="KO72" t="s">
        <v>77</v>
      </c>
      <c r="KP72" t="s">
        <v>77</v>
      </c>
      <c r="KQ72" t="s">
        <v>77</v>
      </c>
      <c r="KR72" t="s">
        <v>77</v>
      </c>
      <c r="KS72" t="s">
        <v>77</v>
      </c>
      <c r="KT72" t="s">
        <v>77</v>
      </c>
      <c r="KU72" t="s">
        <v>77</v>
      </c>
      <c r="KV72" t="s">
        <v>77</v>
      </c>
      <c r="KW72" t="s">
        <v>77</v>
      </c>
      <c r="KX72" t="s">
        <v>77</v>
      </c>
      <c r="KY72" t="s">
        <v>77</v>
      </c>
      <c r="KZ72" t="s">
        <v>77</v>
      </c>
      <c r="LA72" t="s">
        <v>77</v>
      </c>
      <c r="LB72" t="s">
        <v>77</v>
      </c>
      <c r="LC72" t="s">
        <v>77</v>
      </c>
      <c r="LD72" t="s">
        <v>77</v>
      </c>
      <c r="LE72" t="s">
        <v>77</v>
      </c>
      <c r="LF72" t="s">
        <v>77</v>
      </c>
      <c r="LG72" t="s">
        <v>77</v>
      </c>
      <c r="LH72" t="s">
        <v>77</v>
      </c>
      <c r="LI72" t="s">
        <v>77</v>
      </c>
      <c r="LJ72" t="s">
        <v>77</v>
      </c>
      <c r="LK72" t="s">
        <v>77</v>
      </c>
      <c r="LL72" t="s">
        <v>77</v>
      </c>
      <c r="LM72" t="s">
        <v>77</v>
      </c>
      <c r="LN72" t="s">
        <v>77</v>
      </c>
      <c r="LO72" t="s">
        <v>77</v>
      </c>
      <c r="LP72" t="s">
        <v>77</v>
      </c>
      <c r="LQ72" t="s">
        <v>77</v>
      </c>
      <c r="LR72" t="s">
        <v>77</v>
      </c>
      <c r="LS72" t="s">
        <v>77</v>
      </c>
      <c r="LT72" t="s">
        <v>77</v>
      </c>
      <c r="LU72" t="s">
        <v>77</v>
      </c>
      <c r="LV72" t="s">
        <v>77</v>
      </c>
      <c r="LW72" t="s">
        <v>77</v>
      </c>
      <c r="LX72" t="s">
        <v>77</v>
      </c>
      <c r="LY72" t="s">
        <v>77</v>
      </c>
      <c r="LZ72" t="s">
        <v>77</v>
      </c>
      <c r="MA72" t="s">
        <v>77</v>
      </c>
      <c r="MB72" t="s">
        <v>77</v>
      </c>
      <c r="MC72" t="s">
        <v>77</v>
      </c>
      <c r="MD72" t="s">
        <v>77</v>
      </c>
      <c r="ME72" t="s">
        <v>77</v>
      </c>
      <c r="MF72" t="s">
        <v>77</v>
      </c>
      <c r="MG72" t="s">
        <v>77</v>
      </c>
      <c r="MH72" t="s">
        <v>77</v>
      </c>
      <c r="MI72" t="s">
        <v>77</v>
      </c>
      <c r="MJ72" t="s">
        <v>77</v>
      </c>
      <c r="MK72" t="s">
        <v>77</v>
      </c>
      <c r="ML72" t="s">
        <v>77</v>
      </c>
      <c r="MM72" t="s">
        <v>77</v>
      </c>
      <c r="MN72" t="s">
        <v>77</v>
      </c>
      <c r="MO72" t="s">
        <v>77</v>
      </c>
      <c r="MP72" t="s">
        <v>77</v>
      </c>
      <c r="MQ72" t="s">
        <v>77</v>
      </c>
      <c r="MR72" t="s">
        <v>77</v>
      </c>
      <c r="MS72" t="s">
        <v>77</v>
      </c>
      <c r="MT72" t="s">
        <v>77</v>
      </c>
      <c r="MU72" t="s">
        <v>77</v>
      </c>
      <c r="MV72" t="s">
        <v>77</v>
      </c>
      <c r="MW72" t="s">
        <v>77</v>
      </c>
      <c r="MX72" t="s">
        <v>77</v>
      </c>
      <c r="MY72" t="s">
        <v>77</v>
      </c>
      <c r="MZ72" t="s">
        <v>77</v>
      </c>
      <c r="NA72" t="s">
        <v>77</v>
      </c>
      <c r="NB72" t="s">
        <v>77</v>
      </c>
      <c r="NC72" t="s">
        <v>77</v>
      </c>
      <c r="ND72" t="s">
        <v>77</v>
      </c>
      <c r="NE72" t="s">
        <v>77</v>
      </c>
      <c r="NF72" t="s">
        <v>77</v>
      </c>
      <c r="NG72" t="s">
        <v>77</v>
      </c>
      <c r="NH72" t="s">
        <v>77</v>
      </c>
      <c r="NI72" t="s">
        <v>77</v>
      </c>
      <c r="NJ72" t="s">
        <v>77</v>
      </c>
      <c r="NK72" t="s">
        <v>77</v>
      </c>
      <c r="NL72" t="s">
        <v>77</v>
      </c>
      <c r="NM72" t="s">
        <v>77</v>
      </c>
      <c r="NN72" t="s">
        <v>77</v>
      </c>
      <c r="NO72" t="s">
        <v>77</v>
      </c>
      <c r="NP72" t="s">
        <v>77</v>
      </c>
      <c r="NQ72" t="s">
        <v>77</v>
      </c>
      <c r="NR72" t="s">
        <v>77</v>
      </c>
      <c r="NS72" t="s">
        <v>77</v>
      </c>
      <c r="NT72" t="s">
        <v>77</v>
      </c>
      <c r="NU72" t="s">
        <v>77</v>
      </c>
      <c r="NV72" t="s">
        <v>77</v>
      </c>
      <c r="NW72" t="s">
        <v>77</v>
      </c>
      <c r="NX72" t="s">
        <v>77</v>
      </c>
      <c r="NY72" t="s">
        <v>77</v>
      </c>
      <c r="NZ72" t="s">
        <v>77</v>
      </c>
      <c r="OA72" t="s">
        <v>77</v>
      </c>
      <c r="OB72" t="s">
        <v>77</v>
      </c>
      <c r="OC72" t="s">
        <v>77</v>
      </c>
      <c r="OD72" t="s">
        <v>77</v>
      </c>
      <c r="OE72" t="s">
        <v>77</v>
      </c>
      <c r="OF72" t="s">
        <v>77</v>
      </c>
      <c r="OG72" t="s">
        <v>77</v>
      </c>
      <c r="OH72" t="s">
        <v>77</v>
      </c>
      <c r="OI72" t="s">
        <v>77</v>
      </c>
      <c r="OJ72" t="s">
        <v>77</v>
      </c>
      <c r="OK72" t="s">
        <v>77</v>
      </c>
      <c r="OL72" t="s">
        <v>77</v>
      </c>
      <c r="OM72" t="s">
        <v>77</v>
      </c>
      <c r="ON72" t="s">
        <v>77</v>
      </c>
      <c r="OO72" t="s">
        <v>77</v>
      </c>
      <c r="OP72" t="s">
        <v>77</v>
      </c>
      <c r="OQ72" t="s">
        <v>77</v>
      </c>
      <c r="OR72" t="s">
        <v>77</v>
      </c>
      <c r="OS72" t="s">
        <v>77</v>
      </c>
      <c r="OT72" t="s">
        <v>77</v>
      </c>
      <c r="OU72" t="s">
        <v>77</v>
      </c>
      <c r="OV72" t="s">
        <v>77</v>
      </c>
      <c r="OW72" t="s">
        <v>77</v>
      </c>
      <c r="OX72" t="s">
        <v>77</v>
      </c>
      <c r="OY72" t="s">
        <v>77</v>
      </c>
      <c r="OZ72" t="s">
        <v>77</v>
      </c>
      <c r="PA72" t="s">
        <v>77</v>
      </c>
      <c r="PB72" t="s">
        <v>77</v>
      </c>
      <c r="PC72" t="s">
        <v>77</v>
      </c>
      <c r="PD72" t="s">
        <v>77</v>
      </c>
      <c r="PE72" t="s">
        <v>77</v>
      </c>
      <c r="PF72" t="s">
        <v>77</v>
      </c>
      <c r="PG72" t="s">
        <v>77</v>
      </c>
      <c r="PH72" t="s">
        <v>77</v>
      </c>
      <c r="PI72" t="s">
        <v>77</v>
      </c>
      <c r="PJ72" t="s">
        <v>77</v>
      </c>
      <c r="PK72" t="s">
        <v>77</v>
      </c>
      <c r="PL72" t="s">
        <v>77</v>
      </c>
      <c r="PM72" t="s">
        <v>77</v>
      </c>
      <c r="PN72" t="s">
        <v>77</v>
      </c>
      <c r="PO72" t="s">
        <v>77</v>
      </c>
      <c r="PP72" t="s">
        <v>77</v>
      </c>
      <c r="PQ72" t="s">
        <v>77</v>
      </c>
      <c r="PR72" t="s">
        <v>77</v>
      </c>
      <c r="PS72" t="s">
        <v>77</v>
      </c>
      <c r="PT72" t="s">
        <v>77</v>
      </c>
      <c r="PU72" t="s">
        <v>77</v>
      </c>
      <c r="PV72" t="s">
        <v>77</v>
      </c>
      <c r="PW72" t="s">
        <v>77</v>
      </c>
      <c r="PX72" t="s">
        <v>77</v>
      </c>
      <c r="PY72" t="s">
        <v>77</v>
      </c>
      <c r="PZ72" t="s">
        <v>77</v>
      </c>
      <c r="QA72" t="s">
        <v>77</v>
      </c>
      <c r="QB72" t="s">
        <v>77</v>
      </c>
      <c r="QC72" t="s">
        <v>77</v>
      </c>
      <c r="QD72" t="s">
        <v>77</v>
      </c>
      <c r="QE72" t="s">
        <v>77</v>
      </c>
      <c r="QF72" t="s">
        <v>77</v>
      </c>
      <c r="QG72" t="s">
        <v>77</v>
      </c>
      <c r="QH72">
        <v>0</v>
      </c>
      <c r="QI72">
        <v>0</v>
      </c>
      <c r="QJ72">
        <v>0</v>
      </c>
      <c r="QK72">
        <v>0</v>
      </c>
      <c r="QL72">
        <v>0</v>
      </c>
      <c r="QM72" t="s">
        <v>77</v>
      </c>
      <c r="QN72" t="s">
        <v>77</v>
      </c>
      <c r="QO72">
        <v>237502209</v>
      </c>
      <c r="QQ72">
        <v>44530.923229166663</v>
      </c>
      <c r="QR72" t="s">
        <v>77</v>
      </c>
      <c r="QS72" t="s">
        <v>77</v>
      </c>
      <c r="QT72" t="s">
        <v>101</v>
      </c>
      <c r="QU72" t="s">
        <v>102</v>
      </c>
      <c r="QV72" t="s">
        <v>77</v>
      </c>
      <c r="QW72">
        <v>74</v>
      </c>
      <c r="QX72" s="375" t="str">
        <f t="shared" ref="QX72:QX107" si="16">IFERROR(((IM72*2)*5)/IA72,"")</f>
        <v/>
      </c>
      <c r="QY72" s="375" t="str">
        <f t="shared" si="9"/>
        <v/>
      </c>
      <c r="QZ72" s="375" t="str">
        <f t="shared" si="10"/>
        <v/>
      </c>
      <c r="RA72" s="375" t="str">
        <f t="shared" si="11"/>
        <v/>
      </c>
      <c r="RB72" s="375" t="str">
        <f t="shared" si="12"/>
        <v/>
      </c>
      <c r="RC72" s="375" t="str">
        <f t="shared" si="13"/>
        <v/>
      </c>
      <c r="RD72" s="375" t="str">
        <f t="shared" si="14"/>
        <v/>
      </c>
      <c r="RE72" s="313" t="str">
        <f t="shared" si="15"/>
        <v/>
      </c>
      <c r="RF72" t="s">
        <v>80</v>
      </c>
    </row>
    <row r="73" spans="1:474">
      <c r="A73" t="s">
        <v>990</v>
      </c>
      <c r="B73" s="272">
        <v>44530</v>
      </c>
      <c r="C73" t="s">
        <v>78</v>
      </c>
      <c r="D73" t="s">
        <v>194</v>
      </c>
      <c r="E73" t="s">
        <v>80</v>
      </c>
      <c r="F73" t="s">
        <v>81</v>
      </c>
      <c r="G73" t="s">
        <v>81</v>
      </c>
      <c r="H73" t="s">
        <v>82</v>
      </c>
      <c r="I73" t="s">
        <v>82</v>
      </c>
      <c r="J73" t="s">
        <v>83</v>
      </c>
      <c r="K73" t="s">
        <v>77</v>
      </c>
      <c r="L73" t="s">
        <v>84</v>
      </c>
      <c r="M73" t="s">
        <v>84</v>
      </c>
      <c r="N73" t="s">
        <v>84</v>
      </c>
      <c r="O73" t="s">
        <v>86</v>
      </c>
      <c r="P73" t="s">
        <v>120</v>
      </c>
      <c r="Q73" t="s">
        <v>89</v>
      </c>
      <c r="R73" t="s">
        <v>134</v>
      </c>
      <c r="S73" s="239">
        <v>112.5</v>
      </c>
      <c r="T73" s="239">
        <v>125</v>
      </c>
      <c r="U73" s="239">
        <v>97.826086956521706</v>
      </c>
      <c r="V73" s="239">
        <v>120.689655172413</v>
      </c>
      <c r="W73" s="239">
        <v>208.333333333333</v>
      </c>
      <c r="X73" s="239" t="s">
        <v>77</v>
      </c>
      <c r="Y73">
        <v>900</v>
      </c>
      <c r="Z73" t="s">
        <v>77</v>
      </c>
      <c r="AA73" t="s">
        <v>77</v>
      </c>
      <c r="AB73" t="s">
        <v>77</v>
      </c>
      <c r="AC73" t="s">
        <v>77</v>
      </c>
      <c r="AD73" t="s">
        <v>77</v>
      </c>
      <c r="AE73" t="s">
        <v>77</v>
      </c>
      <c r="AF73" t="s">
        <v>77</v>
      </c>
      <c r="AG73" t="s">
        <v>77</v>
      </c>
      <c r="AH73" t="s">
        <v>77</v>
      </c>
      <c r="AI73" t="s">
        <v>77</v>
      </c>
      <c r="AJ73" t="s">
        <v>77</v>
      </c>
      <c r="AK73" t="s">
        <v>123</v>
      </c>
      <c r="AL73">
        <v>1</v>
      </c>
      <c r="AM73">
        <v>0</v>
      </c>
      <c r="AN73">
        <v>0</v>
      </c>
      <c r="AO73">
        <v>0</v>
      </c>
      <c r="AP73">
        <v>0</v>
      </c>
      <c r="AQ73">
        <v>0</v>
      </c>
      <c r="AR73">
        <v>0</v>
      </c>
      <c r="AS73">
        <v>0</v>
      </c>
      <c r="AT73">
        <v>0</v>
      </c>
      <c r="AU73">
        <v>0</v>
      </c>
      <c r="AV73" t="s">
        <v>130</v>
      </c>
      <c r="AW73" t="s">
        <v>135</v>
      </c>
      <c r="AX73">
        <v>225</v>
      </c>
      <c r="AY73" t="s">
        <v>88</v>
      </c>
      <c r="AZ73" t="s">
        <v>88</v>
      </c>
      <c r="BA73" t="s">
        <v>88</v>
      </c>
      <c r="BB73" t="s">
        <v>88</v>
      </c>
      <c r="BC73" t="s">
        <v>100</v>
      </c>
      <c r="BD73" t="s">
        <v>77</v>
      </c>
      <c r="BE73" t="s">
        <v>99</v>
      </c>
      <c r="BF73" t="s">
        <v>77</v>
      </c>
      <c r="BG73" t="s">
        <v>77</v>
      </c>
      <c r="BH73" t="s">
        <v>77</v>
      </c>
      <c r="BI73" t="s">
        <v>77</v>
      </c>
      <c r="BJ73" t="s">
        <v>77</v>
      </c>
      <c r="BK73" t="s">
        <v>77</v>
      </c>
      <c r="BL73" t="s">
        <v>77</v>
      </c>
      <c r="BN73">
        <v>325</v>
      </c>
      <c r="BO73">
        <v>225</v>
      </c>
      <c r="BP73">
        <v>350</v>
      </c>
      <c r="BQ73">
        <v>500</v>
      </c>
      <c r="BR73" t="s">
        <v>77</v>
      </c>
      <c r="BS73" t="s">
        <v>88</v>
      </c>
      <c r="BT73">
        <v>900</v>
      </c>
      <c r="BU73" t="s">
        <v>77</v>
      </c>
      <c r="BV73" t="s">
        <v>77</v>
      </c>
      <c r="BW73" t="s">
        <v>77</v>
      </c>
      <c r="BX73" t="s">
        <v>77</v>
      </c>
      <c r="BY73" t="s">
        <v>77</v>
      </c>
      <c r="BZ73" t="s">
        <v>77</v>
      </c>
      <c r="CA73" t="s">
        <v>88</v>
      </c>
      <c r="CB73" t="s">
        <v>206</v>
      </c>
      <c r="CC73">
        <v>0</v>
      </c>
      <c r="CD73">
        <v>0</v>
      </c>
      <c r="CE73">
        <v>0</v>
      </c>
      <c r="CF73">
        <v>0</v>
      </c>
      <c r="CG73">
        <v>0</v>
      </c>
      <c r="CH73">
        <v>0</v>
      </c>
      <c r="CI73">
        <v>0</v>
      </c>
      <c r="CJ73">
        <v>0</v>
      </c>
      <c r="CK73">
        <v>0</v>
      </c>
      <c r="CL73">
        <v>0</v>
      </c>
      <c r="CM73">
        <v>1</v>
      </c>
      <c r="CN73">
        <v>0</v>
      </c>
      <c r="CO73">
        <v>0</v>
      </c>
      <c r="CP73">
        <v>0</v>
      </c>
      <c r="CQ73" t="s">
        <v>991</v>
      </c>
      <c r="CR73">
        <v>1</v>
      </c>
      <c r="CS73">
        <v>1</v>
      </c>
      <c r="CT73">
        <v>1</v>
      </c>
      <c r="CU73">
        <v>1</v>
      </c>
      <c r="CV73">
        <v>1</v>
      </c>
      <c r="CW73">
        <v>0</v>
      </c>
      <c r="CX73">
        <v>1</v>
      </c>
      <c r="CY73">
        <v>0</v>
      </c>
      <c r="CZ73" s="308" t="s">
        <v>80</v>
      </c>
      <c r="DA73" t="s">
        <v>86</v>
      </c>
      <c r="DB73" t="s">
        <v>100</v>
      </c>
      <c r="DC73" t="s">
        <v>88</v>
      </c>
      <c r="DD73" t="s">
        <v>88</v>
      </c>
      <c r="DE73" t="s">
        <v>80</v>
      </c>
      <c r="DF73" t="s">
        <v>131</v>
      </c>
      <c r="DG73" t="s">
        <v>81</v>
      </c>
      <c r="DH73" t="s">
        <v>131</v>
      </c>
      <c r="DK73" t="s">
        <v>77</v>
      </c>
      <c r="DL73" t="s">
        <v>77</v>
      </c>
      <c r="DM73" t="s">
        <v>77</v>
      </c>
      <c r="DN73" t="s">
        <v>77</v>
      </c>
      <c r="DO73" t="s">
        <v>77</v>
      </c>
      <c r="DP73" t="s">
        <v>77</v>
      </c>
      <c r="DQ73" t="s">
        <v>77</v>
      </c>
      <c r="DR73" t="s">
        <v>77</v>
      </c>
      <c r="DS73" t="s">
        <v>77</v>
      </c>
      <c r="DT73" t="s">
        <v>77</v>
      </c>
      <c r="DU73" t="s">
        <v>77</v>
      </c>
      <c r="DV73" t="s">
        <v>77</v>
      </c>
      <c r="DW73" t="s">
        <v>77</v>
      </c>
      <c r="DX73" t="s">
        <v>77</v>
      </c>
      <c r="DY73" t="s">
        <v>77</v>
      </c>
      <c r="DZ73" t="s">
        <v>77</v>
      </c>
      <c r="EA73" t="s">
        <v>77</v>
      </c>
      <c r="EB73" t="s">
        <v>77</v>
      </c>
      <c r="EC73" t="s">
        <v>77</v>
      </c>
      <c r="ED73" t="s">
        <v>77</v>
      </c>
      <c r="EE73" t="s">
        <v>77</v>
      </c>
      <c r="EF73" t="s">
        <v>77</v>
      </c>
      <c r="EG73" t="s">
        <v>77</v>
      </c>
      <c r="EH73" t="s">
        <v>77</v>
      </c>
      <c r="EI73" t="s">
        <v>77</v>
      </c>
      <c r="EJ73" t="s">
        <v>77</v>
      </c>
      <c r="EK73" t="s">
        <v>77</v>
      </c>
      <c r="EL73" t="s">
        <v>77</v>
      </c>
      <c r="EM73" s="308" t="s">
        <v>80</v>
      </c>
      <c r="EN73" t="s">
        <v>86</v>
      </c>
      <c r="EO73" t="s">
        <v>77</v>
      </c>
      <c r="EP73" t="s">
        <v>77</v>
      </c>
      <c r="EQ73" t="s">
        <v>77</v>
      </c>
      <c r="ER73" t="s">
        <v>77</v>
      </c>
      <c r="ES73" t="s">
        <v>77</v>
      </c>
      <c r="ET73" t="s">
        <v>77</v>
      </c>
      <c r="EU73" t="s">
        <v>77</v>
      </c>
      <c r="EW73" t="s">
        <v>77</v>
      </c>
      <c r="EX73" s="308" t="s">
        <v>80</v>
      </c>
      <c r="EY73" t="s">
        <v>100</v>
      </c>
      <c r="EZ73" t="s">
        <v>77</v>
      </c>
      <c r="FA73" t="s">
        <v>77</v>
      </c>
      <c r="FB73" t="s">
        <v>77</v>
      </c>
      <c r="FC73" t="s">
        <v>77</v>
      </c>
      <c r="FD73" t="s">
        <v>77</v>
      </c>
      <c r="FE73" t="s">
        <v>77</v>
      </c>
      <c r="FF73" t="s">
        <v>77</v>
      </c>
      <c r="FG73" t="s">
        <v>77</v>
      </c>
      <c r="FH73" t="s">
        <v>172</v>
      </c>
      <c r="FI73">
        <v>0</v>
      </c>
      <c r="FJ73">
        <v>0</v>
      </c>
      <c r="FK73">
        <v>0</v>
      </c>
      <c r="FL73">
        <v>0</v>
      </c>
      <c r="FM73">
        <v>0</v>
      </c>
      <c r="FN73">
        <v>1</v>
      </c>
      <c r="FO73">
        <v>0</v>
      </c>
      <c r="FP73">
        <v>0</v>
      </c>
      <c r="FQ73" t="s">
        <v>77</v>
      </c>
      <c r="FR73" t="s">
        <v>88</v>
      </c>
      <c r="FS73" t="s">
        <v>77</v>
      </c>
      <c r="FT73" t="s">
        <v>140</v>
      </c>
      <c r="FU73">
        <v>1</v>
      </c>
      <c r="FV73">
        <v>0</v>
      </c>
      <c r="FW73">
        <v>0</v>
      </c>
      <c r="FX73">
        <v>0</v>
      </c>
      <c r="FY73" t="s">
        <v>77</v>
      </c>
      <c r="FZ73" t="s">
        <v>77</v>
      </c>
      <c r="GA73" t="s">
        <v>77</v>
      </c>
      <c r="GB73" t="s">
        <v>77</v>
      </c>
      <c r="GC73" t="s">
        <v>77</v>
      </c>
      <c r="GD73" t="s">
        <v>77</v>
      </c>
      <c r="GE73" t="s">
        <v>77</v>
      </c>
      <c r="GF73" t="s">
        <v>77</v>
      </c>
      <c r="GG73" t="s">
        <v>77</v>
      </c>
      <c r="GH73" t="s">
        <v>77</v>
      </c>
      <c r="GI73" t="s">
        <v>77</v>
      </c>
      <c r="GJ73" t="s">
        <v>77</v>
      </c>
      <c r="GK73" t="s">
        <v>77</v>
      </c>
      <c r="GL73" t="s">
        <v>77</v>
      </c>
      <c r="GM73" t="s">
        <v>77</v>
      </c>
      <c r="GN73" t="s">
        <v>77</v>
      </c>
      <c r="GO73" t="s">
        <v>77</v>
      </c>
      <c r="GP73" t="s">
        <v>77</v>
      </c>
      <c r="GQ73" t="s">
        <v>77</v>
      </c>
      <c r="GR73" t="s">
        <v>77</v>
      </c>
      <c r="GS73" t="s">
        <v>77</v>
      </c>
      <c r="GT73" t="s">
        <v>77</v>
      </c>
      <c r="GU73" t="s">
        <v>77</v>
      </c>
      <c r="GV73" t="s">
        <v>77</v>
      </c>
      <c r="GW73" t="s">
        <v>77</v>
      </c>
      <c r="GX73" t="s">
        <v>77</v>
      </c>
      <c r="GY73" t="s">
        <v>77</v>
      </c>
      <c r="GZ73" t="s">
        <v>77</v>
      </c>
      <c r="HA73" t="s">
        <v>77</v>
      </c>
      <c r="HB73" t="s">
        <v>77</v>
      </c>
      <c r="HC73" t="s">
        <v>77</v>
      </c>
      <c r="HD73" t="s">
        <v>77</v>
      </c>
      <c r="HE73" t="s">
        <v>77</v>
      </c>
      <c r="HF73" t="s">
        <v>77</v>
      </c>
      <c r="HG73" t="s">
        <v>77</v>
      </c>
      <c r="HH73" t="s">
        <v>77</v>
      </c>
      <c r="HI73" t="s">
        <v>77</v>
      </c>
      <c r="HJ73" t="s">
        <v>77</v>
      </c>
      <c r="HK73" t="s">
        <v>77</v>
      </c>
      <c r="HL73" t="s">
        <v>77</v>
      </c>
      <c r="HM73" t="s">
        <v>77</v>
      </c>
      <c r="HN73" t="s">
        <v>77</v>
      </c>
      <c r="HO73" t="s">
        <v>77</v>
      </c>
      <c r="HP73" t="s">
        <v>77</v>
      </c>
      <c r="HQ73" t="s">
        <v>77</v>
      </c>
      <c r="HR73" t="s">
        <v>77</v>
      </c>
      <c r="HS73" t="s">
        <v>77</v>
      </c>
      <c r="HT73" t="s">
        <v>77</v>
      </c>
      <c r="HU73" t="s">
        <v>77</v>
      </c>
      <c r="HV73" t="s">
        <v>77</v>
      </c>
      <c r="HW73" t="s">
        <v>77</v>
      </c>
      <c r="HX73" t="s">
        <v>77</v>
      </c>
      <c r="HZ73" t="s">
        <v>80</v>
      </c>
      <c r="IA73" s="376" t="s">
        <v>77</v>
      </c>
      <c r="IB73" t="s">
        <v>77</v>
      </c>
      <c r="IC73" t="s">
        <v>77</v>
      </c>
      <c r="ID73" t="s">
        <v>77</v>
      </c>
      <c r="IE73" t="s">
        <v>77</v>
      </c>
      <c r="IF73" t="s">
        <v>77</v>
      </c>
      <c r="IG73" t="s">
        <v>77</v>
      </c>
      <c r="IH73" t="s">
        <v>77</v>
      </c>
      <c r="II73" t="s">
        <v>77</v>
      </c>
      <c r="IJ73" t="s">
        <v>77</v>
      </c>
      <c r="IK73" t="s">
        <v>77</v>
      </c>
      <c r="IL73" t="s">
        <v>77</v>
      </c>
      <c r="IM73" t="s">
        <v>77</v>
      </c>
      <c r="IN73" t="s">
        <v>77</v>
      </c>
      <c r="IO73" t="s">
        <v>77</v>
      </c>
      <c r="IP73" t="s">
        <v>77</v>
      </c>
      <c r="IQ73" t="s">
        <v>77</v>
      </c>
      <c r="IR73" t="s">
        <v>77</v>
      </c>
      <c r="IS73" t="s">
        <v>77</v>
      </c>
      <c r="IT73" t="s">
        <v>77</v>
      </c>
      <c r="IU73" t="s">
        <v>77</v>
      </c>
      <c r="IV73" t="s">
        <v>77</v>
      </c>
      <c r="IW73" t="s">
        <v>77</v>
      </c>
      <c r="IX73" t="s">
        <v>77</v>
      </c>
      <c r="IY73" t="s">
        <v>77</v>
      </c>
      <c r="IZ73" t="s">
        <v>77</v>
      </c>
      <c r="JA73" t="s">
        <v>77</v>
      </c>
      <c r="JB73" t="s">
        <v>77</v>
      </c>
      <c r="JC73" t="s">
        <v>77</v>
      </c>
      <c r="JD73" t="s">
        <v>77</v>
      </c>
      <c r="JE73" t="s">
        <v>77</v>
      </c>
      <c r="JF73" t="s">
        <v>77</v>
      </c>
      <c r="JG73" t="s">
        <v>77</v>
      </c>
      <c r="JH73" t="s">
        <v>77</v>
      </c>
      <c r="JI73" t="s">
        <v>77</v>
      </c>
      <c r="JJ73" t="s">
        <v>77</v>
      </c>
      <c r="JK73" t="s">
        <v>77</v>
      </c>
      <c r="JL73" t="s">
        <v>77</v>
      </c>
      <c r="JM73" t="s">
        <v>77</v>
      </c>
      <c r="JN73" t="s">
        <v>77</v>
      </c>
      <c r="JO73" t="s">
        <v>77</v>
      </c>
      <c r="JP73" t="s">
        <v>77</v>
      </c>
      <c r="JQ73" t="s">
        <v>77</v>
      </c>
      <c r="JR73" t="s">
        <v>77</v>
      </c>
      <c r="JS73" t="s">
        <v>77</v>
      </c>
      <c r="JT73" t="s">
        <v>77</v>
      </c>
      <c r="JU73" t="s">
        <v>77</v>
      </c>
      <c r="JV73" t="s">
        <v>77</v>
      </c>
      <c r="JW73" t="s">
        <v>77</v>
      </c>
      <c r="JX73" t="s">
        <v>77</v>
      </c>
      <c r="JY73" t="s">
        <v>77</v>
      </c>
      <c r="JZ73" t="s">
        <v>77</v>
      </c>
      <c r="KA73" t="s">
        <v>77</v>
      </c>
      <c r="KB73" t="s">
        <v>77</v>
      </c>
      <c r="KC73" t="s">
        <v>77</v>
      </c>
      <c r="KD73" t="s">
        <v>77</v>
      </c>
      <c r="KE73" t="s">
        <v>77</v>
      </c>
      <c r="KF73" t="s">
        <v>77</v>
      </c>
      <c r="KG73" t="s">
        <v>77</v>
      </c>
      <c r="KH73" t="s">
        <v>77</v>
      </c>
      <c r="KI73" t="s">
        <v>77</v>
      </c>
      <c r="KJ73" t="s">
        <v>77</v>
      </c>
      <c r="KK73" t="s">
        <v>77</v>
      </c>
      <c r="KL73" t="s">
        <v>77</v>
      </c>
      <c r="KM73" t="s">
        <v>77</v>
      </c>
      <c r="KN73" t="s">
        <v>77</v>
      </c>
      <c r="KO73" t="s">
        <v>77</v>
      </c>
      <c r="KP73" t="s">
        <v>77</v>
      </c>
      <c r="KQ73" t="s">
        <v>77</v>
      </c>
      <c r="KR73" t="s">
        <v>77</v>
      </c>
      <c r="KS73" t="s">
        <v>77</v>
      </c>
      <c r="KT73" t="s">
        <v>77</v>
      </c>
      <c r="KU73" t="s">
        <v>77</v>
      </c>
      <c r="KV73" t="s">
        <v>77</v>
      </c>
      <c r="KW73" t="s">
        <v>77</v>
      </c>
      <c r="KX73" t="s">
        <v>77</v>
      </c>
      <c r="KY73" t="s">
        <v>77</v>
      </c>
      <c r="KZ73" t="s">
        <v>77</v>
      </c>
      <c r="LA73" t="s">
        <v>77</v>
      </c>
      <c r="LB73" t="s">
        <v>77</v>
      </c>
      <c r="LC73" t="s">
        <v>77</v>
      </c>
      <c r="LD73" t="s">
        <v>77</v>
      </c>
      <c r="LE73" t="s">
        <v>77</v>
      </c>
      <c r="LF73" t="s">
        <v>77</v>
      </c>
      <c r="LG73" t="s">
        <v>77</v>
      </c>
      <c r="LH73" t="s">
        <v>77</v>
      </c>
      <c r="LI73" t="s">
        <v>77</v>
      </c>
      <c r="LJ73" t="s">
        <v>77</v>
      </c>
      <c r="LK73" t="s">
        <v>77</v>
      </c>
      <c r="LL73" t="s">
        <v>77</v>
      </c>
      <c r="LM73" t="s">
        <v>77</v>
      </c>
      <c r="LN73" t="s">
        <v>77</v>
      </c>
      <c r="LO73" t="s">
        <v>77</v>
      </c>
      <c r="LP73" t="s">
        <v>77</v>
      </c>
      <c r="LQ73" t="s">
        <v>77</v>
      </c>
      <c r="LR73" t="s">
        <v>77</v>
      </c>
      <c r="LS73" t="s">
        <v>77</v>
      </c>
      <c r="LT73" t="s">
        <v>77</v>
      </c>
      <c r="LU73" t="s">
        <v>77</v>
      </c>
      <c r="LV73" t="s">
        <v>77</v>
      </c>
      <c r="LW73" t="s">
        <v>77</v>
      </c>
      <c r="LX73" t="s">
        <v>77</v>
      </c>
      <c r="LY73" t="s">
        <v>77</v>
      </c>
      <c r="LZ73" t="s">
        <v>77</v>
      </c>
      <c r="MA73" t="s">
        <v>77</v>
      </c>
      <c r="MB73" t="s">
        <v>77</v>
      </c>
      <c r="MC73" t="s">
        <v>77</v>
      </c>
      <c r="MD73" t="s">
        <v>77</v>
      </c>
      <c r="ME73" t="s">
        <v>77</v>
      </c>
      <c r="MF73" t="s">
        <v>77</v>
      </c>
      <c r="MG73" t="s">
        <v>77</v>
      </c>
      <c r="MH73" t="s">
        <v>77</v>
      </c>
      <c r="MI73" t="s">
        <v>77</v>
      </c>
      <c r="MJ73" t="s">
        <v>77</v>
      </c>
      <c r="MK73" t="s">
        <v>77</v>
      </c>
      <c r="ML73" t="s">
        <v>77</v>
      </c>
      <c r="MM73" t="s">
        <v>77</v>
      </c>
      <c r="MN73" t="s">
        <v>77</v>
      </c>
      <c r="MO73" t="s">
        <v>77</v>
      </c>
      <c r="MP73" t="s">
        <v>77</v>
      </c>
      <c r="MQ73" t="s">
        <v>77</v>
      </c>
      <c r="MR73" t="s">
        <v>77</v>
      </c>
      <c r="MS73" t="s">
        <v>77</v>
      </c>
      <c r="MT73" t="s">
        <v>77</v>
      </c>
      <c r="MU73" t="s">
        <v>77</v>
      </c>
      <c r="MV73" t="s">
        <v>77</v>
      </c>
      <c r="MW73" t="s">
        <v>77</v>
      </c>
      <c r="MX73" t="s">
        <v>77</v>
      </c>
      <c r="MY73" t="s">
        <v>77</v>
      </c>
      <c r="MZ73" t="s">
        <v>77</v>
      </c>
      <c r="NA73" t="s">
        <v>77</v>
      </c>
      <c r="NB73" t="s">
        <v>77</v>
      </c>
      <c r="NC73" t="s">
        <v>77</v>
      </c>
      <c r="ND73" t="s">
        <v>77</v>
      </c>
      <c r="NE73" t="s">
        <v>77</v>
      </c>
      <c r="NF73" t="s">
        <v>77</v>
      </c>
      <c r="NG73" t="s">
        <v>77</v>
      </c>
      <c r="NH73" t="s">
        <v>77</v>
      </c>
      <c r="NI73" t="s">
        <v>77</v>
      </c>
      <c r="NJ73" t="s">
        <v>77</v>
      </c>
      <c r="NK73" t="s">
        <v>77</v>
      </c>
      <c r="NL73" t="s">
        <v>77</v>
      </c>
      <c r="NM73" t="s">
        <v>77</v>
      </c>
      <c r="NN73" t="s">
        <v>77</v>
      </c>
      <c r="NO73" t="s">
        <v>77</v>
      </c>
      <c r="NP73" t="s">
        <v>77</v>
      </c>
      <c r="NQ73" t="s">
        <v>77</v>
      </c>
      <c r="NR73" t="s">
        <v>77</v>
      </c>
      <c r="NS73" t="s">
        <v>77</v>
      </c>
      <c r="NT73" t="s">
        <v>77</v>
      </c>
      <c r="NU73" t="s">
        <v>77</v>
      </c>
      <c r="NV73" t="s">
        <v>77</v>
      </c>
      <c r="NW73" t="s">
        <v>77</v>
      </c>
      <c r="NX73" t="s">
        <v>77</v>
      </c>
      <c r="NY73" t="s">
        <v>77</v>
      </c>
      <c r="NZ73" t="s">
        <v>77</v>
      </c>
      <c r="OA73" t="s">
        <v>77</v>
      </c>
      <c r="OB73" t="s">
        <v>77</v>
      </c>
      <c r="OC73" t="s">
        <v>77</v>
      </c>
      <c r="OD73" t="s">
        <v>77</v>
      </c>
      <c r="OE73" t="s">
        <v>77</v>
      </c>
      <c r="OF73" t="s">
        <v>77</v>
      </c>
      <c r="OG73" t="s">
        <v>77</v>
      </c>
      <c r="OH73" t="s">
        <v>77</v>
      </c>
      <c r="OI73" t="s">
        <v>77</v>
      </c>
      <c r="OJ73" t="s">
        <v>77</v>
      </c>
      <c r="OK73" t="s">
        <v>77</v>
      </c>
      <c r="OL73" t="s">
        <v>77</v>
      </c>
      <c r="OM73" t="s">
        <v>77</v>
      </c>
      <c r="ON73" t="s">
        <v>77</v>
      </c>
      <c r="OO73" t="s">
        <v>77</v>
      </c>
      <c r="OP73" t="s">
        <v>77</v>
      </c>
      <c r="OQ73" t="s">
        <v>77</v>
      </c>
      <c r="OR73" t="s">
        <v>77</v>
      </c>
      <c r="OS73" t="s">
        <v>77</v>
      </c>
      <c r="OT73" t="s">
        <v>77</v>
      </c>
      <c r="OU73" t="s">
        <v>77</v>
      </c>
      <c r="OV73" t="s">
        <v>77</v>
      </c>
      <c r="OW73" t="s">
        <v>77</v>
      </c>
      <c r="OX73" t="s">
        <v>77</v>
      </c>
      <c r="OY73" t="s">
        <v>77</v>
      </c>
      <c r="OZ73" t="s">
        <v>77</v>
      </c>
      <c r="PA73" t="s">
        <v>77</v>
      </c>
      <c r="PB73" t="s">
        <v>77</v>
      </c>
      <c r="PC73" t="s">
        <v>77</v>
      </c>
      <c r="PD73" t="s">
        <v>77</v>
      </c>
      <c r="PE73" t="s">
        <v>77</v>
      </c>
      <c r="PF73" t="s">
        <v>77</v>
      </c>
      <c r="PG73" t="s">
        <v>77</v>
      </c>
      <c r="PH73" t="s">
        <v>77</v>
      </c>
      <c r="PI73" t="s">
        <v>77</v>
      </c>
      <c r="PJ73" t="s">
        <v>77</v>
      </c>
      <c r="PK73" t="s">
        <v>77</v>
      </c>
      <c r="PL73" t="s">
        <v>77</v>
      </c>
      <c r="PM73" t="s">
        <v>77</v>
      </c>
      <c r="PN73" t="s">
        <v>77</v>
      </c>
      <c r="PO73" t="s">
        <v>77</v>
      </c>
      <c r="PP73" t="s">
        <v>77</v>
      </c>
      <c r="PQ73" t="s">
        <v>77</v>
      </c>
      <c r="PR73" t="s">
        <v>77</v>
      </c>
      <c r="PS73" t="s">
        <v>77</v>
      </c>
      <c r="PT73" t="s">
        <v>77</v>
      </c>
      <c r="PU73" t="s">
        <v>77</v>
      </c>
      <c r="PV73" t="s">
        <v>77</v>
      </c>
      <c r="PW73" t="s">
        <v>77</v>
      </c>
      <c r="PX73" t="s">
        <v>77</v>
      </c>
      <c r="PY73" t="s">
        <v>77</v>
      </c>
      <c r="PZ73" t="s">
        <v>77</v>
      </c>
      <c r="QA73" t="s">
        <v>77</v>
      </c>
      <c r="QB73" t="s">
        <v>77</v>
      </c>
      <c r="QC73" t="s">
        <v>77</v>
      </c>
      <c r="QD73" t="s">
        <v>77</v>
      </c>
      <c r="QE73" t="s">
        <v>77</v>
      </c>
      <c r="QF73" t="s">
        <v>77</v>
      </c>
      <c r="QG73" t="s">
        <v>77</v>
      </c>
      <c r="QH73">
        <v>0</v>
      </c>
      <c r="QI73">
        <v>0</v>
      </c>
      <c r="QJ73">
        <v>0</v>
      </c>
      <c r="QK73">
        <v>0</v>
      </c>
      <c r="QL73">
        <v>0</v>
      </c>
      <c r="QM73" t="s">
        <v>77</v>
      </c>
      <c r="QN73" t="s">
        <v>77</v>
      </c>
      <c r="QO73">
        <v>237502217</v>
      </c>
      <c r="QQ73">
        <v>44530.923252314817</v>
      </c>
      <c r="QR73" t="s">
        <v>77</v>
      </c>
      <c r="QS73" t="s">
        <v>77</v>
      </c>
      <c r="QT73" t="s">
        <v>101</v>
      </c>
      <c r="QU73" t="s">
        <v>102</v>
      </c>
      <c r="QV73" t="s">
        <v>77</v>
      </c>
      <c r="QW73">
        <v>75</v>
      </c>
      <c r="QX73" s="375" t="str">
        <f t="shared" si="16"/>
        <v/>
      </c>
      <c r="QY73" s="375" t="str">
        <f t="shared" si="9"/>
        <v/>
      </c>
      <c r="QZ73" s="375" t="str">
        <f t="shared" si="10"/>
        <v/>
      </c>
      <c r="RA73" s="375" t="str">
        <f t="shared" si="11"/>
        <v/>
      </c>
      <c r="RB73" s="375" t="str">
        <f t="shared" si="12"/>
        <v/>
      </c>
      <c r="RC73" s="375" t="str">
        <f t="shared" si="13"/>
        <v/>
      </c>
      <c r="RD73" s="375" t="str">
        <f t="shared" si="14"/>
        <v/>
      </c>
      <c r="RE73" s="313" t="str">
        <f t="shared" si="15"/>
        <v/>
      </c>
      <c r="RF73" t="s">
        <v>80</v>
      </c>
    </row>
    <row r="74" spans="1:474">
      <c r="A74" t="s">
        <v>992</v>
      </c>
      <c r="B74" s="272">
        <v>44531</v>
      </c>
      <c r="C74" t="s">
        <v>208</v>
      </c>
      <c r="D74" t="s">
        <v>1291</v>
      </c>
      <c r="E74" t="s">
        <v>209</v>
      </c>
      <c r="F74" t="s">
        <v>213</v>
      </c>
      <c r="G74" t="s">
        <v>213</v>
      </c>
      <c r="H74" t="s">
        <v>584</v>
      </c>
      <c r="I74" t="s">
        <v>588</v>
      </c>
      <c r="J74" t="s">
        <v>593</v>
      </c>
      <c r="K74" t="s">
        <v>993</v>
      </c>
      <c r="L74" t="s">
        <v>594</v>
      </c>
      <c r="M74" t="s">
        <v>594</v>
      </c>
      <c r="N74" t="s">
        <v>594</v>
      </c>
      <c r="O74" t="s">
        <v>86</v>
      </c>
      <c r="P74" t="s">
        <v>120</v>
      </c>
      <c r="Q74" t="s">
        <v>89</v>
      </c>
      <c r="R74" t="s">
        <v>121</v>
      </c>
      <c r="S74" s="239" t="s">
        <v>77</v>
      </c>
      <c r="T74" s="239" t="s">
        <v>77</v>
      </c>
      <c r="U74" s="239" t="s">
        <v>77</v>
      </c>
      <c r="V74" s="239" t="s">
        <v>77</v>
      </c>
      <c r="W74" s="239" t="s">
        <v>77</v>
      </c>
      <c r="X74" s="239" t="s">
        <v>77</v>
      </c>
      <c r="Z74">
        <v>60</v>
      </c>
      <c r="AA74">
        <v>25</v>
      </c>
      <c r="AB74">
        <v>25</v>
      </c>
      <c r="AC74">
        <v>75</v>
      </c>
      <c r="AD74" t="s">
        <v>77</v>
      </c>
      <c r="AE74">
        <v>100</v>
      </c>
      <c r="AF74">
        <v>10</v>
      </c>
      <c r="AG74" t="s">
        <v>77</v>
      </c>
      <c r="AH74" t="s">
        <v>77</v>
      </c>
      <c r="AI74" t="s">
        <v>77</v>
      </c>
      <c r="AJ74" t="s">
        <v>77</v>
      </c>
      <c r="AK74" t="s">
        <v>123</v>
      </c>
      <c r="AL74">
        <v>1</v>
      </c>
      <c r="AM74">
        <v>0</v>
      </c>
      <c r="AN74">
        <v>0</v>
      </c>
      <c r="AO74">
        <v>0</v>
      </c>
      <c r="AP74">
        <v>0</v>
      </c>
      <c r="AQ74">
        <v>0</v>
      </c>
      <c r="AR74">
        <v>0</v>
      </c>
      <c r="AS74">
        <v>0</v>
      </c>
      <c r="AT74">
        <v>0</v>
      </c>
      <c r="AU74">
        <v>0</v>
      </c>
      <c r="AV74" t="s">
        <v>130</v>
      </c>
      <c r="AW74" t="s">
        <v>135</v>
      </c>
      <c r="AX74" t="s">
        <v>77</v>
      </c>
      <c r="AY74" t="s">
        <v>77</v>
      </c>
      <c r="AZ74" t="s">
        <v>77</v>
      </c>
      <c r="BA74" t="s">
        <v>77</v>
      </c>
      <c r="BB74" t="s">
        <v>77</v>
      </c>
      <c r="BC74" t="s">
        <v>77</v>
      </c>
      <c r="BD74" t="s">
        <v>77</v>
      </c>
      <c r="BE74" t="s">
        <v>88</v>
      </c>
      <c r="BF74" t="s">
        <v>88</v>
      </c>
      <c r="BG74" t="s">
        <v>88</v>
      </c>
      <c r="BH74" t="s">
        <v>88</v>
      </c>
      <c r="BI74" t="s">
        <v>88</v>
      </c>
      <c r="BJ74" t="s">
        <v>77</v>
      </c>
      <c r="BK74" t="s">
        <v>88</v>
      </c>
      <c r="BL74" t="s">
        <v>88</v>
      </c>
      <c r="BN74" t="s">
        <v>77</v>
      </c>
      <c r="BO74" t="s">
        <v>77</v>
      </c>
      <c r="BP74" t="s">
        <v>77</v>
      </c>
      <c r="BQ74" t="s">
        <v>77</v>
      </c>
      <c r="BR74" t="s">
        <v>77</v>
      </c>
      <c r="BS74" t="s">
        <v>100</v>
      </c>
      <c r="BT74" t="s">
        <v>77</v>
      </c>
      <c r="BU74" t="s">
        <v>77</v>
      </c>
      <c r="BV74" t="s">
        <v>569</v>
      </c>
      <c r="BW74" t="s">
        <v>568</v>
      </c>
      <c r="BX74" t="s">
        <v>569</v>
      </c>
      <c r="BY74">
        <v>10</v>
      </c>
      <c r="BZ74">
        <v>12</v>
      </c>
      <c r="CA74" t="s">
        <v>100</v>
      </c>
      <c r="CB74" t="s">
        <v>77</v>
      </c>
      <c r="CC74" t="s">
        <v>77</v>
      </c>
      <c r="CD74" t="s">
        <v>77</v>
      </c>
      <c r="CE74" t="s">
        <v>77</v>
      </c>
      <c r="CF74" t="s">
        <v>77</v>
      </c>
      <c r="CG74" t="s">
        <v>77</v>
      </c>
      <c r="CH74" t="s">
        <v>77</v>
      </c>
      <c r="CI74" t="s">
        <v>77</v>
      </c>
      <c r="CJ74" t="s">
        <v>77</v>
      </c>
      <c r="CK74" t="s">
        <v>77</v>
      </c>
      <c r="CL74" t="s">
        <v>77</v>
      </c>
      <c r="CM74" t="s">
        <v>77</v>
      </c>
      <c r="CN74" t="s">
        <v>77</v>
      </c>
      <c r="CO74" t="s">
        <v>77</v>
      </c>
      <c r="CP74" t="s">
        <v>77</v>
      </c>
      <c r="CQ74" t="s">
        <v>77</v>
      </c>
      <c r="CR74" t="s">
        <v>77</v>
      </c>
      <c r="CS74" t="s">
        <v>77</v>
      </c>
      <c r="CT74" t="s">
        <v>77</v>
      </c>
      <c r="CU74" t="s">
        <v>77</v>
      </c>
      <c r="CV74" t="s">
        <v>77</v>
      </c>
      <c r="CW74" t="s">
        <v>77</v>
      </c>
      <c r="CX74" t="s">
        <v>77</v>
      </c>
      <c r="CY74" t="s">
        <v>77</v>
      </c>
      <c r="CZ74" s="308" t="s">
        <v>209</v>
      </c>
      <c r="DA74" t="s">
        <v>86</v>
      </c>
      <c r="DB74" t="s">
        <v>88</v>
      </c>
      <c r="DC74" t="s">
        <v>100</v>
      </c>
      <c r="DD74" t="s">
        <v>88</v>
      </c>
      <c r="DE74" t="s">
        <v>209</v>
      </c>
      <c r="DF74" t="s">
        <v>131</v>
      </c>
      <c r="DG74" t="s">
        <v>213</v>
      </c>
      <c r="DH74" t="s">
        <v>131</v>
      </c>
      <c r="DK74" t="s">
        <v>100</v>
      </c>
      <c r="DL74" t="s">
        <v>77</v>
      </c>
      <c r="DM74" t="s">
        <v>77</v>
      </c>
      <c r="DN74" t="s">
        <v>77</v>
      </c>
      <c r="DO74" t="s">
        <v>77</v>
      </c>
      <c r="DP74" t="s">
        <v>77</v>
      </c>
      <c r="DQ74" t="s">
        <v>77</v>
      </c>
      <c r="DR74" t="s">
        <v>77</v>
      </c>
      <c r="DS74" t="s">
        <v>77</v>
      </c>
      <c r="DT74" t="s">
        <v>77</v>
      </c>
      <c r="DU74" t="s">
        <v>77</v>
      </c>
      <c r="DV74" t="s">
        <v>77</v>
      </c>
      <c r="DW74" t="s">
        <v>77</v>
      </c>
      <c r="DX74" t="s">
        <v>77</v>
      </c>
      <c r="DY74" t="s">
        <v>77</v>
      </c>
      <c r="DZ74" t="s">
        <v>77</v>
      </c>
      <c r="EA74" t="s">
        <v>77</v>
      </c>
      <c r="EB74" t="s">
        <v>77</v>
      </c>
      <c r="EC74" t="s">
        <v>77</v>
      </c>
      <c r="ED74" t="s">
        <v>77</v>
      </c>
      <c r="EE74" t="s">
        <v>77</v>
      </c>
      <c r="EF74" t="s">
        <v>77</v>
      </c>
      <c r="EG74" t="s">
        <v>77</v>
      </c>
      <c r="EH74" t="s">
        <v>77</v>
      </c>
      <c r="EI74" t="s">
        <v>77</v>
      </c>
      <c r="EJ74" t="s">
        <v>77</v>
      </c>
      <c r="EK74" t="s">
        <v>77</v>
      </c>
      <c r="EL74" t="s">
        <v>77</v>
      </c>
      <c r="EM74" s="308" t="s">
        <v>209</v>
      </c>
      <c r="EN74" t="s">
        <v>86</v>
      </c>
      <c r="EO74" t="s">
        <v>100</v>
      </c>
      <c r="EP74" t="s">
        <v>88</v>
      </c>
      <c r="EQ74" t="s">
        <v>88</v>
      </c>
      <c r="ER74" t="s">
        <v>209</v>
      </c>
      <c r="ES74" t="s">
        <v>131</v>
      </c>
      <c r="ET74" t="s">
        <v>213</v>
      </c>
      <c r="EU74" t="s">
        <v>131</v>
      </c>
      <c r="EW74" t="s">
        <v>77</v>
      </c>
      <c r="EX74" s="308" t="s">
        <v>209</v>
      </c>
      <c r="EY74" t="s">
        <v>100</v>
      </c>
      <c r="EZ74" t="s">
        <v>77</v>
      </c>
      <c r="FA74" t="s">
        <v>77</v>
      </c>
      <c r="FB74" t="s">
        <v>77</v>
      </c>
      <c r="FC74" t="s">
        <v>77</v>
      </c>
      <c r="FD74" t="s">
        <v>77</v>
      </c>
      <c r="FE74" t="s">
        <v>77</v>
      </c>
      <c r="FF74" t="s">
        <v>77</v>
      </c>
      <c r="FG74" t="s">
        <v>77</v>
      </c>
      <c r="FH74" t="s">
        <v>126</v>
      </c>
      <c r="FI74">
        <v>0</v>
      </c>
      <c r="FJ74">
        <v>1</v>
      </c>
      <c r="FK74">
        <v>1</v>
      </c>
      <c r="FL74">
        <v>1</v>
      </c>
      <c r="FM74">
        <v>0</v>
      </c>
      <c r="FN74">
        <v>0</v>
      </c>
      <c r="FO74">
        <v>0</v>
      </c>
      <c r="FP74">
        <v>0</v>
      </c>
      <c r="FQ74" t="s">
        <v>77</v>
      </c>
      <c r="FR74" t="s">
        <v>100</v>
      </c>
      <c r="FS74" t="s">
        <v>77</v>
      </c>
      <c r="FT74" t="s">
        <v>77</v>
      </c>
      <c r="FU74" t="s">
        <v>77</v>
      </c>
      <c r="FV74" t="s">
        <v>77</v>
      </c>
      <c r="FW74" t="s">
        <v>77</v>
      </c>
      <c r="FX74" t="s">
        <v>77</v>
      </c>
      <c r="FY74" t="s">
        <v>77</v>
      </c>
      <c r="FZ74" t="s">
        <v>77</v>
      </c>
      <c r="GA74" t="s">
        <v>77</v>
      </c>
      <c r="GB74" t="s">
        <v>77</v>
      </c>
      <c r="GC74" t="s">
        <v>77</v>
      </c>
      <c r="GD74" t="s">
        <v>77</v>
      </c>
      <c r="GE74" t="s">
        <v>77</v>
      </c>
      <c r="GF74" t="s">
        <v>77</v>
      </c>
      <c r="GG74" t="s">
        <v>77</v>
      </c>
      <c r="GH74" t="s">
        <v>77</v>
      </c>
      <c r="GI74" t="s">
        <v>77</v>
      </c>
      <c r="GJ74" t="s">
        <v>77</v>
      </c>
      <c r="GK74" t="s">
        <v>77</v>
      </c>
      <c r="GL74" t="s">
        <v>77</v>
      </c>
      <c r="GM74" t="s">
        <v>77</v>
      </c>
      <c r="GN74" t="s">
        <v>77</v>
      </c>
      <c r="GO74" t="s">
        <v>77</v>
      </c>
      <c r="GP74" t="s">
        <v>77</v>
      </c>
      <c r="GQ74" t="s">
        <v>77</v>
      </c>
      <c r="GR74" t="s">
        <v>77</v>
      </c>
      <c r="GS74" t="s">
        <v>77</v>
      </c>
      <c r="GT74" t="s">
        <v>77</v>
      </c>
      <c r="GU74" t="s">
        <v>77</v>
      </c>
      <c r="GV74" t="s">
        <v>77</v>
      </c>
      <c r="GW74" t="s">
        <v>77</v>
      </c>
      <c r="GX74" t="s">
        <v>77</v>
      </c>
      <c r="GY74" t="s">
        <v>77</v>
      </c>
      <c r="GZ74" t="s">
        <v>77</v>
      </c>
      <c r="HA74" t="s">
        <v>77</v>
      </c>
      <c r="HB74" t="s">
        <v>77</v>
      </c>
      <c r="HC74" t="s">
        <v>77</v>
      </c>
      <c r="HD74" t="s">
        <v>77</v>
      </c>
      <c r="HE74" t="s">
        <v>77</v>
      </c>
      <c r="HF74" t="s">
        <v>77</v>
      </c>
      <c r="HG74" t="s">
        <v>77</v>
      </c>
      <c r="HH74" t="s">
        <v>77</v>
      </c>
      <c r="HI74" t="s">
        <v>77</v>
      </c>
      <c r="HJ74" t="s">
        <v>77</v>
      </c>
      <c r="HK74" t="s">
        <v>77</v>
      </c>
      <c r="HL74" t="s">
        <v>77</v>
      </c>
      <c r="HM74" t="s">
        <v>77</v>
      </c>
      <c r="HN74" t="s">
        <v>77</v>
      </c>
      <c r="HO74" t="s">
        <v>77</v>
      </c>
      <c r="HP74" t="s">
        <v>77</v>
      </c>
      <c r="HQ74" t="s">
        <v>77</v>
      </c>
      <c r="HR74" t="s">
        <v>77</v>
      </c>
      <c r="HS74" t="s">
        <v>77</v>
      </c>
      <c r="HT74" t="s">
        <v>77</v>
      </c>
      <c r="HU74" t="s">
        <v>77</v>
      </c>
      <c r="HV74" t="s">
        <v>77</v>
      </c>
      <c r="HW74" t="s">
        <v>77</v>
      </c>
      <c r="HX74" t="s">
        <v>77</v>
      </c>
      <c r="HZ74" t="s">
        <v>209</v>
      </c>
      <c r="IA74" s="376" t="s">
        <v>77</v>
      </c>
      <c r="IB74" t="s">
        <v>77</v>
      </c>
      <c r="IC74" t="s">
        <v>77</v>
      </c>
      <c r="ID74" t="s">
        <v>77</v>
      </c>
      <c r="IE74" t="s">
        <v>77</v>
      </c>
      <c r="IF74" t="s">
        <v>77</v>
      </c>
      <c r="IG74" t="s">
        <v>77</v>
      </c>
      <c r="IH74" t="s">
        <v>77</v>
      </c>
      <c r="II74" t="s">
        <v>77</v>
      </c>
      <c r="IJ74" t="s">
        <v>77</v>
      </c>
      <c r="IK74" t="s">
        <v>77</v>
      </c>
      <c r="IL74" t="s">
        <v>77</v>
      </c>
      <c r="IM74" t="s">
        <v>77</v>
      </c>
      <c r="IN74" t="s">
        <v>77</v>
      </c>
      <c r="IO74" t="s">
        <v>77</v>
      </c>
      <c r="IP74" t="s">
        <v>77</v>
      </c>
      <c r="IQ74" t="s">
        <v>77</v>
      </c>
      <c r="IR74" t="s">
        <v>77</v>
      </c>
      <c r="IS74" t="s">
        <v>77</v>
      </c>
      <c r="IT74" t="s">
        <v>77</v>
      </c>
      <c r="IU74" t="s">
        <v>77</v>
      </c>
      <c r="IV74" t="s">
        <v>77</v>
      </c>
      <c r="IW74" t="s">
        <v>77</v>
      </c>
      <c r="IX74" t="s">
        <v>77</v>
      </c>
      <c r="IY74" t="s">
        <v>77</v>
      </c>
      <c r="IZ74" t="s">
        <v>77</v>
      </c>
      <c r="JA74" t="s">
        <v>77</v>
      </c>
      <c r="JB74" t="s">
        <v>77</v>
      </c>
      <c r="JC74" t="s">
        <v>77</v>
      </c>
      <c r="JD74" t="s">
        <v>77</v>
      </c>
      <c r="JE74" t="s">
        <v>77</v>
      </c>
      <c r="JF74" t="s">
        <v>77</v>
      </c>
      <c r="JG74" t="s">
        <v>77</v>
      </c>
      <c r="JH74" t="s">
        <v>77</v>
      </c>
      <c r="JI74" t="s">
        <v>77</v>
      </c>
      <c r="JJ74" t="s">
        <v>77</v>
      </c>
      <c r="JK74" t="s">
        <v>77</v>
      </c>
      <c r="JL74" t="s">
        <v>77</v>
      </c>
      <c r="JM74" t="s">
        <v>77</v>
      </c>
      <c r="JN74" t="s">
        <v>77</v>
      </c>
      <c r="JO74" t="s">
        <v>77</v>
      </c>
      <c r="JP74" t="s">
        <v>77</v>
      </c>
      <c r="JQ74" t="s">
        <v>77</v>
      </c>
      <c r="JR74" t="s">
        <v>77</v>
      </c>
      <c r="JS74" t="s">
        <v>77</v>
      </c>
      <c r="JT74" t="s">
        <v>77</v>
      </c>
      <c r="JU74" t="s">
        <v>77</v>
      </c>
      <c r="JV74" t="s">
        <v>77</v>
      </c>
      <c r="JW74" t="s">
        <v>77</v>
      </c>
      <c r="JX74" t="s">
        <v>77</v>
      </c>
      <c r="JY74" t="s">
        <v>77</v>
      </c>
      <c r="JZ74" t="s">
        <v>77</v>
      </c>
      <c r="KA74" t="s">
        <v>77</v>
      </c>
      <c r="KB74" t="s">
        <v>77</v>
      </c>
      <c r="KC74" t="s">
        <v>77</v>
      </c>
      <c r="KD74" t="s">
        <v>77</v>
      </c>
      <c r="KE74" t="s">
        <v>77</v>
      </c>
      <c r="KF74" t="s">
        <v>77</v>
      </c>
      <c r="KG74" t="s">
        <v>77</v>
      </c>
      <c r="KH74" t="s">
        <v>77</v>
      </c>
      <c r="KI74" t="s">
        <v>77</v>
      </c>
      <c r="KJ74" t="s">
        <v>77</v>
      </c>
      <c r="KK74" t="s">
        <v>77</v>
      </c>
      <c r="KL74" t="s">
        <v>77</v>
      </c>
      <c r="KM74" t="s">
        <v>77</v>
      </c>
      <c r="KN74" t="s">
        <v>77</v>
      </c>
      <c r="KO74" t="s">
        <v>77</v>
      </c>
      <c r="KP74" t="s">
        <v>77</v>
      </c>
      <c r="KQ74" t="s">
        <v>77</v>
      </c>
      <c r="KR74" t="s">
        <v>77</v>
      </c>
      <c r="KS74" t="s">
        <v>77</v>
      </c>
      <c r="KT74" t="s">
        <v>77</v>
      </c>
      <c r="KU74" t="s">
        <v>77</v>
      </c>
      <c r="KV74" t="s">
        <v>77</v>
      </c>
      <c r="KW74" t="s">
        <v>77</v>
      </c>
      <c r="KX74" t="s">
        <v>77</v>
      </c>
      <c r="KY74" t="s">
        <v>77</v>
      </c>
      <c r="KZ74" t="s">
        <v>77</v>
      </c>
      <c r="LA74" t="s">
        <v>77</v>
      </c>
      <c r="LB74" t="s">
        <v>77</v>
      </c>
      <c r="LC74" t="s">
        <v>77</v>
      </c>
      <c r="LD74" t="s">
        <v>77</v>
      </c>
      <c r="LE74" t="s">
        <v>77</v>
      </c>
      <c r="LF74" t="s">
        <v>77</v>
      </c>
      <c r="LG74" t="s">
        <v>77</v>
      </c>
      <c r="LH74" t="s">
        <v>77</v>
      </c>
      <c r="LI74" t="s">
        <v>77</v>
      </c>
      <c r="LJ74" t="s">
        <v>77</v>
      </c>
      <c r="LK74" t="s">
        <v>77</v>
      </c>
      <c r="LL74" t="s">
        <v>77</v>
      </c>
      <c r="LM74" t="s">
        <v>77</v>
      </c>
      <c r="LN74" t="s">
        <v>77</v>
      </c>
      <c r="LO74" t="s">
        <v>77</v>
      </c>
      <c r="LP74" t="s">
        <v>77</v>
      </c>
      <c r="LQ74" t="s">
        <v>77</v>
      </c>
      <c r="LR74" t="s">
        <v>77</v>
      </c>
      <c r="LS74" t="s">
        <v>77</v>
      </c>
      <c r="LT74" t="s">
        <v>77</v>
      </c>
      <c r="LU74" t="s">
        <v>77</v>
      </c>
      <c r="LV74" t="s">
        <v>77</v>
      </c>
      <c r="LW74" t="s">
        <v>77</v>
      </c>
      <c r="LX74" t="s">
        <v>77</v>
      </c>
      <c r="LY74" t="s">
        <v>77</v>
      </c>
      <c r="LZ74" t="s">
        <v>77</v>
      </c>
      <c r="MA74" t="s">
        <v>77</v>
      </c>
      <c r="MB74" t="s">
        <v>77</v>
      </c>
      <c r="MC74" t="s">
        <v>77</v>
      </c>
      <c r="MD74" t="s">
        <v>77</v>
      </c>
      <c r="ME74" t="s">
        <v>77</v>
      </c>
      <c r="MF74" t="s">
        <v>77</v>
      </c>
      <c r="MG74" t="s">
        <v>77</v>
      </c>
      <c r="MH74" t="s">
        <v>77</v>
      </c>
      <c r="MI74" t="s">
        <v>77</v>
      </c>
      <c r="MJ74" t="s">
        <v>77</v>
      </c>
      <c r="MK74" t="s">
        <v>77</v>
      </c>
      <c r="ML74" t="s">
        <v>77</v>
      </c>
      <c r="MM74" t="s">
        <v>77</v>
      </c>
      <c r="MN74" t="s">
        <v>77</v>
      </c>
      <c r="MO74" t="s">
        <v>77</v>
      </c>
      <c r="MP74" t="s">
        <v>77</v>
      </c>
      <c r="MQ74" t="s">
        <v>77</v>
      </c>
      <c r="MR74" t="s">
        <v>77</v>
      </c>
      <c r="MS74" t="s">
        <v>77</v>
      </c>
      <c r="MT74" t="s">
        <v>77</v>
      </c>
      <c r="MU74" t="s">
        <v>77</v>
      </c>
      <c r="MV74" t="s">
        <v>77</v>
      </c>
      <c r="MW74" t="s">
        <v>77</v>
      </c>
      <c r="MX74" t="s">
        <v>77</v>
      </c>
      <c r="MY74" t="s">
        <v>77</v>
      </c>
      <c r="MZ74" t="s">
        <v>77</v>
      </c>
      <c r="NA74" t="s">
        <v>77</v>
      </c>
      <c r="NB74" t="s">
        <v>77</v>
      </c>
      <c r="NC74" t="s">
        <v>77</v>
      </c>
      <c r="ND74" t="s">
        <v>77</v>
      </c>
      <c r="NE74" t="s">
        <v>77</v>
      </c>
      <c r="NF74" t="s">
        <v>77</v>
      </c>
      <c r="NG74" t="s">
        <v>77</v>
      </c>
      <c r="NH74" t="s">
        <v>77</v>
      </c>
      <c r="NI74" t="s">
        <v>77</v>
      </c>
      <c r="NJ74" t="s">
        <v>77</v>
      </c>
      <c r="NK74" t="s">
        <v>77</v>
      </c>
      <c r="NL74" t="s">
        <v>77</v>
      </c>
      <c r="NM74" t="s">
        <v>77</v>
      </c>
      <c r="NN74" t="s">
        <v>77</v>
      </c>
      <c r="NO74" t="s">
        <v>77</v>
      </c>
      <c r="NP74" t="s">
        <v>77</v>
      </c>
      <c r="NQ74" t="s">
        <v>77</v>
      </c>
      <c r="NR74" t="s">
        <v>77</v>
      </c>
      <c r="NS74" t="s">
        <v>77</v>
      </c>
      <c r="NT74" t="s">
        <v>77</v>
      </c>
      <c r="NU74" t="s">
        <v>77</v>
      </c>
      <c r="NV74" t="s">
        <v>77</v>
      </c>
      <c r="NW74" t="s">
        <v>77</v>
      </c>
      <c r="NX74" t="s">
        <v>77</v>
      </c>
      <c r="NY74" t="s">
        <v>77</v>
      </c>
      <c r="NZ74" t="s">
        <v>77</v>
      </c>
      <c r="OA74" t="s">
        <v>77</v>
      </c>
      <c r="OB74" t="s">
        <v>77</v>
      </c>
      <c r="OC74" t="s">
        <v>77</v>
      </c>
      <c r="OD74" t="s">
        <v>77</v>
      </c>
      <c r="OE74" t="s">
        <v>77</v>
      </c>
      <c r="OF74" t="s">
        <v>77</v>
      </c>
      <c r="OG74" t="s">
        <v>77</v>
      </c>
      <c r="OH74" t="s">
        <v>77</v>
      </c>
      <c r="OI74" t="s">
        <v>77</v>
      </c>
      <c r="OJ74" t="s">
        <v>77</v>
      </c>
      <c r="OK74" t="s">
        <v>77</v>
      </c>
      <c r="OL74" t="s">
        <v>77</v>
      </c>
      <c r="OM74" t="s">
        <v>77</v>
      </c>
      <c r="ON74" t="s">
        <v>77</v>
      </c>
      <c r="OO74" t="s">
        <v>77</v>
      </c>
      <c r="OP74" t="s">
        <v>77</v>
      </c>
      <c r="OQ74" t="s">
        <v>77</v>
      </c>
      <c r="OR74" t="s">
        <v>77</v>
      </c>
      <c r="OS74" t="s">
        <v>77</v>
      </c>
      <c r="OT74" t="s">
        <v>77</v>
      </c>
      <c r="OU74" t="s">
        <v>77</v>
      </c>
      <c r="OV74" t="s">
        <v>77</v>
      </c>
      <c r="OW74" t="s">
        <v>77</v>
      </c>
      <c r="OX74" t="s">
        <v>77</v>
      </c>
      <c r="OY74" t="s">
        <v>77</v>
      </c>
      <c r="OZ74" t="s">
        <v>77</v>
      </c>
      <c r="PA74" t="s">
        <v>77</v>
      </c>
      <c r="PB74" t="s">
        <v>77</v>
      </c>
      <c r="PC74" t="s">
        <v>77</v>
      </c>
      <c r="PD74" t="s">
        <v>77</v>
      </c>
      <c r="PE74" t="s">
        <v>77</v>
      </c>
      <c r="PF74" t="s">
        <v>77</v>
      </c>
      <c r="PG74" t="s">
        <v>77</v>
      </c>
      <c r="PH74" t="s">
        <v>77</v>
      </c>
      <c r="PI74" t="s">
        <v>77</v>
      </c>
      <c r="PJ74" t="s">
        <v>77</v>
      </c>
      <c r="PK74" t="s">
        <v>77</v>
      </c>
      <c r="PL74" t="s">
        <v>77</v>
      </c>
      <c r="PM74" t="s">
        <v>77</v>
      </c>
      <c r="PN74" t="s">
        <v>77</v>
      </c>
      <c r="PO74" t="s">
        <v>77</v>
      </c>
      <c r="PP74" t="s">
        <v>77</v>
      </c>
      <c r="PQ74" t="s">
        <v>77</v>
      </c>
      <c r="PR74" t="s">
        <v>77</v>
      </c>
      <c r="PS74" t="s">
        <v>77</v>
      </c>
      <c r="PT74" t="s">
        <v>77</v>
      </c>
      <c r="PU74" t="s">
        <v>77</v>
      </c>
      <c r="PV74" t="s">
        <v>77</v>
      </c>
      <c r="PW74" t="s">
        <v>77</v>
      </c>
      <c r="PX74" t="s">
        <v>77</v>
      </c>
      <c r="PY74" t="s">
        <v>77</v>
      </c>
      <c r="PZ74" t="s">
        <v>77</v>
      </c>
      <c r="QA74" t="s">
        <v>77</v>
      </c>
      <c r="QB74" t="s">
        <v>77</v>
      </c>
      <c r="QC74" t="s">
        <v>77</v>
      </c>
      <c r="QD74" t="s">
        <v>77</v>
      </c>
      <c r="QE74" t="s">
        <v>77</v>
      </c>
      <c r="QF74" t="s">
        <v>77</v>
      </c>
      <c r="QG74" t="s">
        <v>77</v>
      </c>
      <c r="QH74">
        <v>0</v>
      </c>
      <c r="QI74">
        <v>0</v>
      </c>
      <c r="QJ74">
        <v>0</v>
      </c>
      <c r="QK74">
        <v>0</v>
      </c>
      <c r="QL74">
        <v>0</v>
      </c>
      <c r="QM74" t="s">
        <v>77</v>
      </c>
      <c r="QN74" t="s">
        <v>77</v>
      </c>
      <c r="QO74">
        <v>237779555</v>
      </c>
      <c r="QQ74">
        <v>44531.651469907411</v>
      </c>
      <c r="QR74" t="s">
        <v>77</v>
      </c>
      <c r="QS74" t="s">
        <v>77</v>
      </c>
      <c r="QT74" t="s">
        <v>101</v>
      </c>
      <c r="QU74" t="s">
        <v>102</v>
      </c>
      <c r="QV74" t="s">
        <v>77</v>
      </c>
      <c r="QW74">
        <v>76</v>
      </c>
      <c r="QX74" s="375" t="str">
        <f t="shared" si="16"/>
        <v/>
      </c>
      <c r="QY74" s="375" t="str">
        <f t="shared" si="9"/>
        <v/>
      </c>
      <c r="QZ74" s="375" t="str">
        <f t="shared" si="10"/>
        <v/>
      </c>
      <c r="RA74" s="375" t="str">
        <f t="shared" si="11"/>
        <v/>
      </c>
      <c r="RB74" s="375" t="str">
        <f t="shared" si="12"/>
        <v/>
      </c>
      <c r="RC74" s="375" t="str">
        <f t="shared" si="13"/>
        <v/>
      </c>
      <c r="RD74" s="375" t="str">
        <f t="shared" si="14"/>
        <v/>
      </c>
      <c r="RE74" s="313" t="str">
        <f t="shared" si="15"/>
        <v/>
      </c>
      <c r="RF74" t="s">
        <v>209</v>
      </c>
    </row>
    <row r="75" spans="1:474">
      <c r="A75" t="s">
        <v>994</v>
      </c>
      <c r="B75" s="272">
        <v>44531</v>
      </c>
      <c r="C75" t="s">
        <v>208</v>
      </c>
      <c r="D75" t="s">
        <v>1291</v>
      </c>
      <c r="E75" t="s">
        <v>209</v>
      </c>
      <c r="F75" t="s">
        <v>213</v>
      </c>
      <c r="G75" t="s">
        <v>213</v>
      </c>
      <c r="H75" t="s">
        <v>584</v>
      </c>
      <c r="I75" t="s">
        <v>588</v>
      </c>
      <c r="J75" t="s">
        <v>593</v>
      </c>
      <c r="K75" t="s">
        <v>77</v>
      </c>
      <c r="L75" t="s">
        <v>594</v>
      </c>
      <c r="M75" t="s">
        <v>594</v>
      </c>
      <c r="N75" t="s">
        <v>594</v>
      </c>
      <c r="O75" t="s">
        <v>86</v>
      </c>
      <c r="P75" t="s">
        <v>87</v>
      </c>
      <c r="Q75" t="s">
        <v>89</v>
      </c>
      <c r="R75" t="s">
        <v>77</v>
      </c>
      <c r="S75" s="239" t="s">
        <v>77</v>
      </c>
      <c r="T75" s="239" t="s">
        <v>77</v>
      </c>
      <c r="U75" s="239" t="s">
        <v>77</v>
      </c>
      <c r="V75" s="239" t="s">
        <v>77</v>
      </c>
      <c r="W75" s="239" t="s">
        <v>77</v>
      </c>
      <c r="X75" s="239" t="s">
        <v>77</v>
      </c>
      <c r="Y75" t="s">
        <v>77</v>
      </c>
      <c r="Z75" t="s">
        <v>77</v>
      </c>
      <c r="AA75" t="s">
        <v>77</v>
      </c>
      <c r="AB75" t="s">
        <v>77</v>
      </c>
      <c r="AC75" t="s">
        <v>77</v>
      </c>
      <c r="AD75" t="s">
        <v>77</v>
      </c>
      <c r="AE75" t="s">
        <v>77</v>
      </c>
      <c r="AF75" t="s">
        <v>77</v>
      </c>
      <c r="AG75">
        <v>15</v>
      </c>
      <c r="AH75" t="s">
        <v>77</v>
      </c>
      <c r="AI75" t="s">
        <v>77</v>
      </c>
      <c r="AJ75" t="s">
        <v>77</v>
      </c>
      <c r="AK75" t="s">
        <v>77</v>
      </c>
      <c r="AL75" t="s">
        <v>77</v>
      </c>
      <c r="AM75" t="s">
        <v>77</v>
      </c>
      <c r="AN75" t="s">
        <v>77</v>
      </c>
      <c r="AO75" t="s">
        <v>77</v>
      </c>
      <c r="AP75" t="s">
        <v>77</v>
      </c>
      <c r="AQ75" t="s">
        <v>77</v>
      </c>
      <c r="AR75" t="s">
        <v>77</v>
      </c>
      <c r="AS75" t="s">
        <v>77</v>
      </c>
      <c r="AT75" t="s">
        <v>77</v>
      </c>
      <c r="AU75" t="s">
        <v>77</v>
      </c>
      <c r="AV75" t="s">
        <v>77</v>
      </c>
      <c r="AW75" t="s">
        <v>77</v>
      </c>
      <c r="AX75" t="s">
        <v>77</v>
      </c>
      <c r="AY75" t="s">
        <v>77</v>
      </c>
      <c r="AZ75" t="s">
        <v>77</v>
      </c>
      <c r="BA75" t="s">
        <v>77</v>
      </c>
      <c r="BB75" t="s">
        <v>77</v>
      </c>
      <c r="BC75" t="s">
        <v>77</v>
      </c>
      <c r="BD75" t="s">
        <v>77</v>
      </c>
      <c r="BE75" t="s">
        <v>77</v>
      </c>
      <c r="BF75" t="s">
        <v>77</v>
      </c>
      <c r="BG75" t="s">
        <v>77</v>
      </c>
      <c r="BH75" t="s">
        <v>77</v>
      </c>
      <c r="BI75" t="s">
        <v>77</v>
      </c>
      <c r="BJ75" t="s">
        <v>77</v>
      </c>
      <c r="BK75" t="s">
        <v>77</v>
      </c>
      <c r="BL75" t="s">
        <v>77</v>
      </c>
      <c r="BN75" t="s">
        <v>77</v>
      </c>
      <c r="BO75" t="s">
        <v>77</v>
      </c>
      <c r="BP75" t="s">
        <v>77</v>
      </c>
      <c r="BQ75" t="s">
        <v>77</v>
      </c>
      <c r="BR75" t="s">
        <v>77</v>
      </c>
      <c r="BS75" t="s">
        <v>77</v>
      </c>
      <c r="BT75" t="s">
        <v>77</v>
      </c>
      <c r="BU75" t="s">
        <v>77</v>
      </c>
      <c r="BV75" t="s">
        <v>77</v>
      </c>
      <c r="BW75" t="s">
        <v>77</v>
      </c>
      <c r="BX75" t="s">
        <v>77</v>
      </c>
      <c r="BY75" t="s">
        <v>77</v>
      </c>
      <c r="BZ75" t="s">
        <v>77</v>
      </c>
      <c r="CA75" t="s">
        <v>77</v>
      </c>
      <c r="CB75" t="s">
        <v>77</v>
      </c>
      <c r="CC75" t="s">
        <v>77</v>
      </c>
      <c r="CD75" t="s">
        <v>77</v>
      </c>
      <c r="CE75" t="s">
        <v>77</v>
      </c>
      <c r="CF75" t="s">
        <v>77</v>
      </c>
      <c r="CG75" t="s">
        <v>77</v>
      </c>
      <c r="CH75" t="s">
        <v>77</v>
      </c>
      <c r="CI75" t="s">
        <v>77</v>
      </c>
      <c r="CJ75" t="s">
        <v>77</v>
      </c>
      <c r="CK75" t="s">
        <v>77</v>
      </c>
      <c r="CL75" t="s">
        <v>77</v>
      </c>
      <c r="CM75" t="s">
        <v>77</v>
      </c>
      <c r="CN75" t="s">
        <v>77</v>
      </c>
      <c r="CO75" t="s">
        <v>77</v>
      </c>
      <c r="CP75" t="s">
        <v>77</v>
      </c>
      <c r="CQ75" t="s">
        <v>77</v>
      </c>
      <c r="CR75" t="s">
        <v>77</v>
      </c>
      <c r="CS75" t="s">
        <v>77</v>
      </c>
      <c r="CT75" t="s">
        <v>77</v>
      </c>
      <c r="CU75" t="s">
        <v>77</v>
      </c>
      <c r="CV75" t="s">
        <v>77</v>
      </c>
      <c r="CW75" t="s">
        <v>77</v>
      </c>
      <c r="CX75" t="s">
        <v>77</v>
      </c>
      <c r="CY75" t="s">
        <v>77</v>
      </c>
      <c r="CZ75" s="308" t="s">
        <v>209</v>
      </c>
      <c r="DA75" t="s">
        <v>86</v>
      </c>
      <c r="DB75" t="s">
        <v>77</v>
      </c>
      <c r="DC75" t="s">
        <v>77</v>
      </c>
      <c r="DD75" t="s">
        <v>77</v>
      </c>
      <c r="DE75" t="s">
        <v>77</v>
      </c>
      <c r="DF75" t="s">
        <v>77</v>
      </c>
      <c r="DG75" t="s">
        <v>77</v>
      </c>
      <c r="DH75" t="s">
        <v>77</v>
      </c>
      <c r="DK75" t="s">
        <v>77</v>
      </c>
      <c r="DL75" t="s">
        <v>77</v>
      </c>
      <c r="DM75" t="s">
        <v>77</v>
      </c>
      <c r="DN75" t="s">
        <v>77</v>
      </c>
      <c r="DO75" t="s">
        <v>77</v>
      </c>
      <c r="DP75" t="s">
        <v>77</v>
      </c>
      <c r="DQ75" t="s">
        <v>77</v>
      </c>
      <c r="DR75" t="s">
        <v>77</v>
      </c>
      <c r="DS75" t="s">
        <v>77</v>
      </c>
      <c r="DT75" t="s">
        <v>77</v>
      </c>
      <c r="DU75" t="s">
        <v>77</v>
      </c>
      <c r="DV75" t="s">
        <v>77</v>
      </c>
      <c r="DW75" t="s">
        <v>77</v>
      </c>
      <c r="DX75" t="s">
        <v>77</v>
      </c>
      <c r="DY75" t="s">
        <v>77</v>
      </c>
      <c r="DZ75" t="s">
        <v>77</v>
      </c>
      <c r="EA75" t="s">
        <v>77</v>
      </c>
      <c r="EB75" t="s">
        <v>77</v>
      </c>
      <c r="EC75" t="s">
        <v>77</v>
      </c>
      <c r="ED75" t="s">
        <v>77</v>
      </c>
      <c r="EE75" t="s">
        <v>77</v>
      </c>
      <c r="EF75" t="s">
        <v>77</v>
      </c>
      <c r="EG75" t="s">
        <v>77</v>
      </c>
      <c r="EH75" t="s">
        <v>77</v>
      </c>
      <c r="EI75" t="s">
        <v>77</v>
      </c>
      <c r="EJ75" t="s">
        <v>77</v>
      </c>
      <c r="EK75" t="s">
        <v>77</v>
      </c>
      <c r="EL75" t="s">
        <v>77</v>
      </c>
      <c r="EM75" s="308" t="s">
        <v>209</v>
      </c>
      <c r="EN75" t="s">
        <v>86</v>
      </c>
      <c r="EO75" t="s">
        <v>77</v>
      </c>
      <c r="EP75" t="s">
        <v>77</v>
      </c>
      <c r="EQ75" t="s">
        <v>77</v>
      </c>
      <c r="ER75" t="s">
        <v>77</v>
      </c>
      <c r="ES75" t="s">
        <v>77</v>
      </c>
      <c r="ET75" t="s">
        <v>77</v>
      </c>
      <c r="EU75" t="s">
        <v>77</v>
      </c>
      <c r="EW75" t="s">
        <v>77</v>
      </c>
      <c r="EX75" s="308" t="s">
        <v>209</v>
      </c>
      <c r="EY75" t="s">
        <v>77</v>
      </c>
      <c r="EZ75" t="s">
        <v>77</v>
      </c>
      <c r="FA75" t="s">
        <v>77</v>
      </c>
      <c r="FB75" t="s">
        <v>77</v>
      </c>
      <c r="FC75" t="s">
        <v>77</v>
      </c>
      <c r="FD75" t="s">
        <v>77</v>
      </c>
      <c r="FE75" t="s">
        <v>77</v>
      </c>
      <c r="FF75" t="s">
        <v>77</v>
      </c>
      <c r="FG75" t="s">
        <v>77</v>
      </c>
      <c r="FH75" t="s">
        <v>77</v>
      </c>
      <c r="FI75" t="s">
        <v>77</v>
      </c>
      <c r="FJ75" t="s">
        <v>77</v>
      </c>
      <c r="FK75" t="s">
        <v>77</v>
      </c>
      <c r="FL75" t="s">
        <v>77</v>
      </c>
      <c r="FM75" t="s">
        <v>77</v>
      </c>
      <c r="FN75" t="s">
        <v>77</v>
      </c>
      <c r="FO75" t="s">
        <v>77</v>
      </c>
      <c r="FP75" t="s">
        <v>77</v>
      </c>
      <c r="FQ75" t="s">
        <v>77</v>
      </c>
      <c r="FR75" t="s">
        <v>77</v>
      </c>
      <c r="FS75" t="s">
        <v>77</v>
      </c>
      <c r="FT75" t="s">
        <v>77</v>
      </c>
      <c r="FU75" t="s">
        <v>77</v>
      </c>
      <c r="FV75" t="s">
        <v>77</v>
      </c>
      <c r="FW75" t="s">
        <v>77</v>
      </c>
      <c r="FX75" t="s">
        <v>77</v>
      </c>
      <c r="FY75" t="s">
        <v>88</v>
      </c>
      <c r="FZ75" t="s">
        <v>90</v>
      </c>
      <c r="GA75" t="s">
        <v>141</v>
      </c>
      <c r="GB75" t="s">
        <v>77</v>
      </c>
      <c r="GC75" t="s">
        <v>142</v>
      </c>
      <c r="GD75" t="s">
        <v>141</v>
      </c>
      <c r="GE75" t="s">
        <v>141</v>
      </c>
      <c r="GF75" t="s">
        <v>111</v>
      </c>
      <c r="GG75" t="s">
        <v>77</v>
      </c>
      <c r="GH75" t="s">
        <v>95</v>
      </c>
      <c r="GI75" t="s">
        <v>144</v>
      </c>
      <c r="GJ75" t="s">
        <v>145</v>
      </c>
      <c r="GK75" t="s">
        <v>144</v>
      </c>
      <c r="GL75" t="s">
        <v>77</v>
      </c>
      <c r="GM75" t="s">
        <v>77</v>
      </c>
      <c r="GN75" t="s">
        <v>77</v>
      </c>
      <c r="GO75" t="s">
        <v>77</v>
      </c>
      <c r="GP75" t="s">
        <v>77</v>
      </c>
      <c r="GQ75">
        <v>15</v>
      </c>
      <c r="GR75">
        <v>15</v>
      </c>
      <c r="GS75" t="s">
        <v>77</v>
      </c>
      <c r="GT75" t="s">
        <v>98</v>
      </c>
      <c r="GU75" t="s">
        <v>88</v>
      </c>
      <c r="GV75" t="s">
        <v>77</v>
      </c>
      <c r="GW75" t="s">
        <v>100</v>
      </c>
      <c r="GX75" t="s">
        <v>77</v>
      </c>
      <c r="GY75" t="s">
        <v>77</v>
      </c>
      <c r="GZ75" t="s">
        <v>77</v>
      </c>
      <c r="HA75" t="s">
        <v>77</v>
      </c>
      <c r="HB75" t="s">
        <v>77</v>
      </c>
      <c r="HC75" t="s">
        <v>77</v>
      </c>
      <c r="HD75" t="s">
        <v>77</v>
      </c>
      <c r="HE75" t="s">
        <v>77</v>
      </c>
      <c r="HF75" t="s">
        <v>77</v>
      </c>
      <c r="HG75" t="s">
        <v>77</v>
      </c>
      <c r="HH75" t="s">
        <v>77</v>
      </c>
      <c r="HI75" t="s">
        <v>77</v>
      </c>
      <c r="HJ75" t="s">
        <v>77</v>
      </c>
      <c r="HK75" t="s">
        <v>100</v>
      </c>
      <c r="HL75" t="s">
        <v>77</v>
      </c>
      <c r="HM75" t="s">
        <v>77</v>
      </c>
      <c r="HN75" t="s">
        <v>77</v>
      </c>
      <c r="HO75" t="s">
        <v>77</v>
      </c>
      <c r="HP75" t="s">
        <v>77</v>
      </c>
      <c r="HQ75" t="s">
        <v>77</v>
      </c>
      <c r="HR75" t="s">
        <v>77</v>
      </c>
      <c r="HS75" t="s">
        <v>77</v>
      </c>
      <c r="HT75" t="s">
        <v>77</v>
      </c>
      <c r="HU75" t="s">
        <v>77</v>
      </c>
      <c r="HV75" t="s">
        <v>77</v>
      </c>
      <c r="HW75" t="s">
        <v>77</v>
      </c>
      <c r="HX75" t="s">
        <v>77</v>
      </c>
      <c r="HZ75" t="s">
        <v>209</v>
      </c>
      <c r="IA75" s="376">
        <v>5</v>
      </c>
      <c r="IB75" t="s">
        <v>995</v>
      </c>
      <c r="IC75">
        <v>1</v>
      </c>
      <c r="ID75">
        <v>1</v>
      </c>
      <c r="IE75">
        <v>1</v>
      </c>
      <c r="IF75">
        <v>1</v>
      </c>
      <c r="IG75">
        <v>1</v>
      </c>
      <c r="IH75">
        <v>1</v>
      </c>
      <c r="II75">
        <v>1</v>
      </c>
      <c r="IJ75">
        <v>1</v>
      </c>
      <c r="IK75">
        <v>0</v>
      </c>
      <c r="IL75">
        <v>0</v>
      </c>
      <c r="IM75">
        <v>2</v>
      </c>
      <c r="IN75">
        <v>9</v>
      </c>
      <c r="IO75">
        <v>1</v>
      </c>
      <c r="IP75">
        <v>1</v>
      </c>
      <c r="IQ75">
        <v>2</v>
      </c>
      <c r="IR75">
        <v>1</v>
      </c>
      <c r="IS75">
        <v>1</v>
      </c>
      <c r="IT75">
        <v>1</v>
      </c>
      <c r="IU75" t="s">
        <v>996</v>
      </c>
      <c r="IV75">
        <v>0</v>
      </c>
      <c r="IW75">
        <v>1</v>
      </c>
      <c r="IX75">
        <v>1</v>
      </c>
      <c r="IY75">
        <v>1</v>
      </c>
      <c r="IZ75">
        <v>1</v>
      </c>
      <c r="JA75">
        <v>1</v>
      </c>
      <c r="JB75">
        <v>1</v>
      </c>
      <c r="JC75">
        <v>1</v>
      </c>
      <c r="JD75">
        <v>0</v>
      </c>
      <c r="JE75">
        <v>0</v>
      </c>
      <c r="JF75" t="s">
        <v>77</v>
      </c>
      <c r="JG75">
        <v>1</v>
      </c>
      <c r="JH75">
        <v>5</v>
      </c>
      <c r="JI75">
        <v>20</v>
      </c>
      <c r="JJ75">
        <v>2</v>
      </c>
      <c r="JK75">
        <v>5</v>
      </c>
      <c r="JL75">
        <v>2</v>
      </c>
      <c r="JM75">
        <v>6</v>
      </c>
      <c r="JN75" t="s">
        <v>201</v>
      </c>
      <c r="JO75">
        <v>0</v>
      </c>
      <c r="JP75">
        <v>0</v>
      </c>
      <c r="JQ75">
        <v>0</v>
      </c>
      <c r="JR75">
        <v>0</v>
      </c>
      <c r="JS75">
        <v>0</v>
      </c>
      <c r="JT75">
        <v>0</v>
      </c>
      <c r="JU75">
        <v>0</v>
      </c>
      <c r="JV75">
        <v>0</v>
      </c>
      <c r="JW75">
        <v>0</v>
      </c>
      <c r="JX75">
        <v>0</v>
      </c>
      <c r="JY75">
        <v>0</v>
      </c>
      <c r="JZ75">
        <v>1</v>
      </c>
      <c r="KA75">
        <v>0</v>
      </c>
      <c r="KB75" t="s">
        <v>77</v>
      </c>
      <c r="KC75" t="s">
        <v>77</v>
      </c>
      <c r="KD75" t="s">
        <v>77</v>
      </c>
      <c r="KE75" t="s">
        <v>77</v>
      </c>
      <c r="KF75" t="s">
        <v>77</v>
      </c>
      <c r="KG75" t="s">
        <v>77</v>
      </c>
      <c r="KH75" t="s">
        <v>77</v>
      </c>
      <c r="KI75" t="s">
        <v>77</v>
      </c>
      <c r="KJ75" t="s">
        <v>77</v>
      </c>
      <c r="KK75" t="s">
        <v>77</v>
      </c>
      <c r="KL75" t="s">
        <v>77</v>
      </c>
      <c r="KM75" t="s">
        <v>997</v>
      </c>
      <c r="KN75">
        <v>1</v>
      </c>
      <c r="KO75">
        <v>1</v>
      </c>
      <c r="KP75">
        <v>1</v>
      </c>
      <c r="KQ75">
        <v>1</v>
      </c>
      <c r="KR75">
        <v>1</v>
      </c>
      <c r="KS75">
        <v>1</v>
      </c>
      <c r="KT75">
        <v>0</v>
      </c>
      <c r="KU75">
        <v>0</v>
      </c>
      <c r="KV75">
        <v>0</v>
      </c>
      <c r="KW75">
        <v>0</v>
      </c>
      <c r="KX75">
        <v>0</v>
      </c>
      <c r="KY75">
        <v>5</v>
      </c>
      <c r="KZ75">
        <v>5</v>
      </c>
      <c r="LA75">
        <v>3</v>
      </c>
      <c r="LB75">
        <v>6</v>
      </c>
      <c r="LC75">
        <v>6</v>
      </c>
      <c r="LD75">
        <v>6</v>
      </c>
      <c r="LE75" t="s">
        <v>77</v>
      </c>
      <c r="LF75" t="s">
        <v>77</v>
      </c>
      <c r="LG75" t="s">
        <v>77</v>
      </c>
      <c r="LH75" t="s">
        <v>998</v>
      </c>
      <c r="LI75">
        <v>1</v>
      </c>
      <c r="LJ75">
        <v>1</v>
      </c>
      <c r="LK75">
        <v>0</v>
      </c>
      <c r="LL75">
        <v>1</v>
      </c>
      <c r="LM75">
        <v>1</v>
      </c>
      <c r="LN75">
        <v>0</v>
      </c>
      <c r="LO75">
        <v>0</v>
      </c>
      <c r="LP75">
        <v>0</v>
      </c>
      <c r="LQ75">
        <v>0</v>
      </c>
      <c r="LR75" t="s">
        <v>77</v>
      </c>
      <c r="LS75" t="s">
        <v>610</v>
      </c>
      <c r="LT75">
        <v>1</v>
      </c>
      <c r="LU75">
        <v>1</v>
      </c>
      <c r="LV75">
        <v>0</v>
      </c>
      <c r="LW75">
        <v>1</v>
      </c>
      <c r="LX75">
        <v>0</v>
      </c>
      <c r="LY75">
        <v>0</v>
      </c>
      <c r="LZ75">
        <v>3</v>
      </c>
      <c r="MA75">
        <v>1</v>
      </c>
      <c r="MB75" t="s">
        <v>77</v>
      </c>
      <c r="MC75">
        <v>1</v>
      </c>
      <c r="MD75" t="s">
        <v>449</v>
      </c>
      <c r="ME75">
        <v>0</v>
      </c>
      <c r="MF75">
        <v>0</v>
      </c>
      <c r="MG75">
        <v>0</v>
      </c>
      <c r="MH75">
        <v>0</v>
      </c>
      <c r="MI75">
        <v>0</v>
      </c>
      <c r="MJ75">
        <v>0</v>
      </c>
      <c r="MK75">
        <v>0</v>
      </c>
      <c r="ML75">
        <v>0</v>
      </c>
      <c r="MM75">
        <v>1</v>
      </c>
      <c r="MN75" t="s">
        <v>77</v>
      </c>
      <c r="MO75" t="s">
        <v>77</v>
      </c>
      <c r="MP75" t="s">
        <v>77</v>
      </c>
      <c r="MQ75" t="s">
        <v>77</v>
      </c>
      <c r="MR75" t="s">
        <v>77</v>
      </c>
      <c r="MS75" t="s">
        <v>77</v>
      </c>
      <c r="MT75" t="s">
        <v>77</v>
      </c>
      <c r="MU75" t="s">
        <v>77</v>
      </c>
      <c r="MV75" t="s">
        <v>77</v>
      </c>
      <c r="MW75" t="s">
        <v>77</v>
      </c>
      <c r="MX75" t="s">
        <v>77</v>
      </c>
      <c r="MY75" t="s">
        <v>77</v>
      </c>
      <c r="MZ75" t="s">
        <v>77</v>
      </c>
      <c r="NA75" t="s">
        <v>77</v>
      </c>
      <c r="NB75" t="s">
        <v>77</v>
      </c>
      <c r="NC75" t="s">
        <v>77</v>
      </c>
      <c r="ND75" t="s">
        <v>77</v>
      </c>
      <c r="NE75" t="s">
        <v>77</v>
      </c>
      <c r="NF75" t="s">
        <v>77</v>
      </c>
      <c r="NG75" t="s">
        <v>77</v>
      </c>
      <c r="NH75" t="s">
        <v>77</v>
      </c>
      <c r="NI75" t="s">
        <v>77</v>
      </c>
      <c r="NJ75" t="s">
        <v>77</v>
      </c>
      <c r="NK75" t="s">
        <v>77</v>
      </c>
      <c r="NL75" t="s">
        <v>77</v>
      </c>
      <c r="NM75" t="s">
        <v>77</v>
      </c>
      <c r="NN75" t="s">
        <v>77</v>
      </c>
      <c r="NO75" t="s">
        <v>77</v>
      </c>
      <c r="NP75" t="s">
        <v>77</v>
      </c>
      <c r="NQ75" t="s">
        <v>77</v>
      </c>
      <c r="NR75" t="s">
        <v>77</v>
      </c>
      <c r="NS75" t="s">
        <v>77</v>
      </c>
      <c r="NT75" t="s">
        <v>77</v>
      </c>
      <c r="NU75" t="s">
        <v>77</v>
      </c>
      <c r="NV75" t="s">
        <v>77</v>
      </c>
      <c r="NW75" t="s">
        <v>77</v>
      </c>
      <c r="NX75" t="s">
        <v>77</v>
      </c>
      <c r="NY75" t="s">
        <v>77</v>
      </c>
      <c r="NZ75" t="s">
        <v>77</v>
      </c>
      <c r="OA75" t="s">
        <v>77</v>
      </c>
      <c r="OB75" t="s">
        <v>77</v>
      </c>
      <c r="OC75" t="s">
        <v>77</v>
      </c>
      <c r="OD75" t="s">
        <v>77</v>
      </c>
      <c r="OE75" t="s">
        <v>77</v>
      </c>
      <c r="OF75" t="s">
        <v>77</v>
      </c>
      <c r="OG75" t="s">
        <v>77</v>
      </c>
      <c r="OH75" t="s">
        <v>77</v>
      </c>
      <c r="OI75" t="s">
        <v>77</v>
      </c>
      <c r="OJ75" t="s">
        <v>77</v>
      </c>
      <c r="OK75" t="s">
        <v>77</v>
      </c>
      <c r="OL75" t="s">
        <v>77</v>
      </c>
      <c r="OM75" t="s">
        <v>77</v>
      </c>
      <c r="ON75" t="s">
        <v>77</v>
      </c>
      <c r="OO75" t="s">
        <v>77</v>
      </c>
      <c r="OP75" t="s">
        <v>77</v>
      </c>
      <c r="OQ75" t="s">
        <v>77</v>
      </c>
      <c r="OR75" t="s">
        <v>77</v>
      </c>
      <c r="OS75" t="s">
        <v>77</v>
      </c>
      <c r="OT75" t="s">
        <v>77</v>
      </c>
      <c r="OU75" t="s">
        <v>77</v>
      </c>
      <c r="OV75" t="s">
        <v>77</v>
      </c>
      <c r="OW75" t="s">
        <v>77</v>
      </c>
      <c r="OX75" t="s">
        <v>77</v>
      </c>
      <c r="OY75" t="s">
        <v>77</v>
      </c>
      <c r="OZ75" t="s">
        <v>77</v>
      </c>
      <c r="PA75" t="s">
        <v>77</v>
      </c>
      <c r="PB75" t="s">
        <v>77</v>
      </c>
      <c r="PC75" t="s">
        <v>77</v>
      </c>
      <c r="PD75" t="s">
        <v>77</v>
      </c>
      <c r="PE75" t="s">
        <v>77</v>
      </c>
      <c r="PF75" t="s">
        <v>999</v>
      </c>
      <c r="PG75">
        <v>1</v>
      </c>
      <c r="PH75">
        <v>1</v>
      </c>
      <c r="PI75">
        <v>1</v>
      </c>
      <c r="PJ75">
        <v>1</v>
      </c>
      <c r="PK75">
        <v>0</v>
      </c>
      <c r="PL75">
        <v>0</v>
      </c>
      <c r="PM75" t="s">
        <v>686</v>
      </c>
      <c r="PN75">
        <v>1</v>
      </c>
      <c r="PO75">
        <v>0</v>
      </c>
      <c r="PP75">
        <v>0</v>
      </c>
      <c r="PQ75">
        <v>0</v>
      </c>
      <c r="PR75">
        <v>0</v>
      </c>
      <c r="PS75">
        <v>0</v>
      </c>
      <c r="PT75" t="s">
        <v>873</v>
      </c>
      <c r="PU75">
        <v>0</v>
      </c>
      <c r="PV75">
        <v>0</v>
      </c>
      <c r="PW75">
        <v>1</v>
      </c>
      <c r="PX75">
        <v>0</v>
      </c>
      <c r="PY75">
        <v>0</v>
      </c>
      <c r="PZ75">
        <v>0</v>
      </c>
      <c r="QA75" t="s">
        <v>687</v>
      </c>
      <c r="QB75">
        <v>0</v>
      </c>
      <c r="QC75">
        <v>0</v>
      </c>
      <c r="QD75">
        <v>0</v>
      </c>
      <c r="QE75">
        <v>1</v>
      </c>
      <c r="QF75">
        <v>0</v>
      </c>
      <c r="QG75">
        <v>0</v>
      </c>
      <c r="QH75">
        <v>0</v>
      </c>
      <c r="QI75">
        <v>0</v>
      </c>
      <c r="QJ75">
        <v>0</v>
      </c>
      <c r="QK75">
        <v>0</v>
      </c>
      <c r="QL75">
        <v>0</v>
      </c>
      <c r="QM75" t="s">
        <v>77</v>
      </c>
      <c r="QN75" t="s">
        <v>77</v>
      </c>
      <c r="QO75">
        <v>237779627</v>
      </c>
      <c r="QQ75">
        <v>44531.651608796303</v>
      </c>
      <c r="QR75" t="s">
        <v>77</v>
      </c>
      <c r="QS75" t="s">
        <v>77</v>
      </c>
      <c r="QT75" t="s">
        <v>101</v>
      </c>
      <c r="QU75" t="s">
        <v>102</v>
      </c>
      <c r="QV75" t="s">
        <v>77</v>
      </c>
      <c r="QW75">
        <v>77</v>
      </c>
      <c r="QX75" s="375">
        <f t="shared" si="16"/>
        <v>4</v>
      </c>
      <c r="QY75" s="375">
        <f t="shared" si="9"/>
        <v>23.400000000000002</v>
      </c>
      <c r="QZ75" s="375">
        <f t="shared" si="10"/>
        <v>2.2999999999999998</v>
      </c>
      <c r="RA75" s="375">
        <f t="shared" si="11"/>
        <v>2.6</v>
      </c>
      <c r="RB75" s="375">
        <f t="shared" si="12"/>
        <v>5.8</v>
      </c>
      <c r="RC75" s="375">
        <f t="shared" si="13"/>
        <v>2.4</v>
      </c>
      <c r="RD75" s="375">
        <f t="shared" si="14"/>
        <v>2.4</v>
      </c>
      <c r="RE75" s="313">
        <f t="shared" si="15"/>
        <v>1</v>
      </c>
      <c r="RF75" t="s">
        <v>209</v>
      </c>
    </row>
    <row r="76" spans="1:474">
      <c r="A76" t="s">
        <v>1000</v>
      </c>
      <c r="B76" s="272">
        <v>44531</v>
      </c>
      <c r="C76" t="s">
        <v>208</v>
      </c>
      <c r="D76" t="s">
        <v>1291</v>
      </c>
      <c r="E76" t="s">
        <v>209</v>
      </c>
      <c r="F76" t="s">
        <v>213</v>
      </c>
      <c r="G76" t="s">
        <v>213</v>
      </c>
      <c r="H76" t="s">
        <v>584</v>
      </c>
      <c r="I76" t="s">
        <v>584</v>
      </c>
      <c r="J76" t="s">
        <v>593</v>
      </c>
      <c r="K76" t="s">
        <v>77</v>
      </c>
      <c r="L76" t="s">
        <v>594</v>
      </c>
      <c r="M76" t="s">
        <v>594</v>
      </c>
      <c r="N76" t="s">
        <v>594</v>
      </c>
      <c r="O76" t="s">
        <v>86</v>
      </c>
      <c r="P76" t="s">
        <v>120</v>
      </c>
      <c r="Q76" t="s">
        <v>89</v>
      </c>
      <c r="R76" t="s">
        <v>121</v>
      </c>
      <c r="S76" s="239">
        <v>150</v>
      </c>
      <c r="T76" s="239">
        <v>138.461538461538</v>
      </c>
      <c r="U76" s="239">
        <v>117.39130434782599</v>
      </c>
      <c r="V76" s="239">
        <v>155.172413793103</v>
      </c>
      <c r="W76" s="239">
        <v>229.166666666666</v>
      </c>
      <c r="X76" s="239" t="s">
        <v>77</v>
      </c>
      <c r="Y76">
        <v>1000</v>
      </c>
      <c r="Z76">
        <v>60</v>
      </c>
      <c r="AA76">
        <v>25</v>
      </c>
      <c r="AB76">
        <v>50</v>
      </c>
      <c r="AC76" t="s">
        <v>77</v>
      </c>
      <c r="AD76">
        <v>125</v>
      </c>
      <c r="AE76">
        <v>100</v>
      </c>
      <c r="AF76">
        <v>10</v>
      </c>
      <c r="AG76" t="s">
        <v>77</v>
      </c>
      <c r="AH76">
        <v>150</v>
      </c>
      <c r="AI76" t="s">
        <v>77</v>
      </c>
      <c r="AJ76" t="s">
        <v>77</v>
      </c>
      <c r="AK76" t="s">
        <v>123</v>
      </c>
      <c r="AL76">
        <v>1</v>
      </c>
      <c r="AM76">
        <v>0</v>
      </c>
      <c r="AN76">
        <v>0</v>
      </c>
      <c r="AO76">
        <v>0</v>
      </c>
      <c r="AP76">
        <v>0</v>
      </c>
      <c r="AQ76">
        <v>0</v>
      </c>
      <c r="AR76">
        <v>0</v>
      </c>
      <c r="AS76">
        <v>0</v>
      </c>
      <c r="AT76">
        <v>0</v>
      </c>
      <c r="AU76">
        <v>0</v>
      </c>
      <c r="AV76" t="s">
        <v>130</v>
      </c>
      <c r="AW76" t="s">
        <v>125</v>
      </c>
      <c r="AX76">
        <v>300</v>
      </c>
      <c r="AY76" t="s">
        <v>88</v>
      </c>
      <c r="AZ76" t="s">
        <v>88</v>
      </c>
      <c r="BA76" t="s">
        <v>88</v>
      </c>
      <c r="BB76" t="s">
        <v>88</v>
      </c>
      <c r="BC76" t="s">
        <v>100</v>
      </c>
      <c r="BD76" t="s">
        <v>77</v>
      </c>
      <c r="BE76" t="s">
        <v>88</v>
      </c>
      <c r="BF76" t="s">
        <v>88</v>
      </c>
      <c r="BG76" t="s">
        <v>88</v>
      </c>
      <c r="BH76" t="s">
        <v>88</v>
      </c>
      <c r="BI76" t="s">
        <v>77</v>
      </c>
      <c r="BJ76" t="s">
        <v>88</v>
      </c>
      <c r="BK76" t="s">
        <v>88</v>
      </c>
      <c r="BL76" t="s">
        <v>88</v>
      </c>
      <c r="BN76">
        <v>360</v>
      </c>
      <c r="BO76">
        <v>270</v>
      </c>
      <c r="BP76">
        <v>450</v>
      </c>
      <c r="BQ76">
        <v>550</v>
      </c>
      <c r="BR76" t="s">
        <v>77</v>
      </c>
      <c r="BS76" t="s">
        <v>88</v>
      </c>
      <c r="BT76">
        <v>500</v>
      </c>
      <c r="BU76" t="s">
        <v>77</v>
      </c>
      <c r="BV76" t="s">
        <v>77</v>
      </c>
      <c r="BW76" t="s">
        <v>77</v>
      </c>
      <c r="BX76" t="s">
        <v>77</v>
      </c>
      <c r="BY76" t="s">
        <v>77</v>
      </c>
      <c r="BZ76" t="s">
        <v>77</v>
      </c>
      <c r="CA76" t="s">
        <v>100</v>
      </c>
      <c r="CB76" t="s">
        <v>77</v>
      </c>
      <c r="CC76" t="s">
        <v>77</v>
      </c>
      <c r="CD76" t="s">
        <v>77</v>
      </c>
      <c r="CE76" t="s">
        <v>77</v>
      </c>
      <c r="CF76" t="s">
        <v>77</v>
      </c>
      <c r="CG76" t="s">
        <v>77</v>
      </c>
      <c r="CH76" t="s">
        <v>77</v>
      </c>
      <c r="CI76" t="s">
        <v>77</v>
      </c>
      <c r="CJ76" t="s">
        <v>77</v>
      </c>
      <c r="CK76" t="s">
        <v>77</v>
      </c>
      <c r="CL76" t="s">
        <v>77</v>
      </c>
      <c r="CM76" t="s">
        <v>77</v>
      </c>
      <c r="CN76" t="s">
        <v>77</v>
      </c>
      <c r="CO76" t="s">
        <v>77</v>
      </c>
      <c r="CP76" t="s">
        <v>77</v>
      </c>
      <c r="CQ76" t="s">
        <v>77</v>
      </c>
      <c r="CR76" t="s">
        <v>77</v>
      </c>
      <c r="CS76" t="s">
        <v>77</v>
      </c>
      <c r="CT76" t="s">
        <v>77</v>
      </c>
      <c r="CU76" t="s">
        <v>77</v>
      </c>
      <c r="CV76" t="s">
        <v>77</v>
      </c>
      <c r="CW76" t="s">
        <v>77</v>
      </c>
      <c r="CX76" t="s">
        <v>77</v>
      </c>
      <c r="CY76" t="s">
        <v>77</v>
      </c>
      <c r="CZ76" s="308" t="s">
        <v>209</v>
      </c>
      <c r="DA76" t="s">
        <v>86</v>
      </c>
      <c r="DB76" t="s">
        <v>100</v>
      </c>
      <c r="DC76" t="s">
        <v>100</v>
      </c>
      <c r="DD76" t="s">
        <v>88</v>
      </c>
      <c r="DE76" t="s">
        <v>209</v>
      </c>
      <c r="DF76" t="s">
        <v>131</v>
      </c>
      <c r="DG76" t="s">
        <v>213</v>
      </c>
      <c r="DH76" t="s">
        <v>131</v>
      </c>
      <c r="DK76" t="s">
        <v>100</v>
      </c>
      <c r="DL76" t="s">
        <v>77</v>
      </c>
      <c r="DM76" t="s">
        <v>77</v>
      </c>
      <c r="DN76" t="s">
        <v>77</v>
      </c>
      <c r="DO76" t="s">
        <v>77</v>
      </c>
      <c r="DP76" t="s">
        <v>77</v>
      </c>
      <c r="DQ76" t="s">
        <v>77</v>
      </c>
      <c r="DR76" t="s">
        <v>77</v>
      </c>
      <c r="DS76" t="s">
        <v>77</v>
      </c>
      <c r="DT76" t="s">
        <v>77</v>
      </c>
      <c r="DU76" t="s">
        <v>77</v>
      </c>
      <c r="DV76" t="s">
        <v>77</v>
      </c>
      <c r="DW76" t="s">
        <v>77</v>
      </c>
      <c r="DX76" t="s">
        <v>77</v>
      </c>
      <c r="DY76" t="s">
        <v>77</v>
      </c>
      <c r="DZ76" t="s">
        <v>77</v>
      </c>
      <c r="EA76" t="s">
        <v>77</v>
      </c>
      <c r="EB76" t="s">
        <v>77</v>
      </c>
      <c r="EC76" t="s">
        <v>77</v>
      </c>
      <c r="ED76" t="s">
        <v>77</v>
      </c>
      <c r="EE76" t="s">
        <v>77</v>
      </c>
      <c r="EF76" t="s">
        <v>77</v>
      </c>
      <c r="EG76" t="s">
        <v>77</v>
      </c>
      <c r="EH76" t="s">
        <v>77</v>
      </c>
      <c r="EI76" t="s">
        <v>77</v>
      </c>
      <c r="EJ76" t="s">
        <v>77</v>
      </c>
      <c r="EK76" t="s">
        <v>77</v>
      </c>
      <c r="EL76" t="s">
        <v>77</v>
      </c>
      <c r="EM76" s="308" t="s">
        <v>209</v>
      </c>
      <c r="EN76" t="s">
        <v>86</v>
      </c>
      <c r="EO76" t="s">
        <v>88</v>
      </c>
      <c r="EP76" t="s">
        <v>100</v>
      </c>
      <c r="EQ76" t="s">
        <v>88</v>
      </c>
      <c r="ER76" t="s">
        <v>209</v>
      </c>
      <c r="ES76" t="s">
        <v>131</v>
      </c>
      <c r="ET76" t="s">
        <v>213</v>
      </c>
      <c r="EU76" t="s">
        <v>131</v>
      </c>
      <c r="EW76" t="s">
        <v>100</v>
      </c>
      <c r="EX76" s="308" t="s">
        <v>209</v>
      </c>
      <c r="EY76" t="s">
        <v>100</v>
      </c>
      <c r="EZ76" t="s">
        <v>77</v>
      </c>
      <c r="FA76" t="s">
        <v>77</v>
      </c>
      <c r="FB76" t="s">
        <v>77</v>
      </c>
      <c r="FC76" t="s">
        <v>77</v>
      </c>
      <c r="FD76" t="s">
        <v>77</v>
      </c>
      <c r="FE76" t="s">
        <v>77</v>
      </c>
      <c r="FF76" t="s">
        <v>77</v>
      </c>
      <c r="FG76" t="s">
        <v>77</v>
      </c>
      <c r="FH76" t="s">
        <v>1001</v>
      </c>
      <c r="FI76">
        <v>0</v>
      </c>
      <c r="FJ76">
        <v>1</v>
      </c>
      <c r="FK76">
        <v>1</v>
      </c>
      <c r="FL76">
        <v>0</v>
      </c>
      <c r="FM76">
        <v>0</v>
      </c>
      <c r="FN76">
        <v>0</v>
      </c>
      <c r="FO76">
        <v>1</v>
      </c>
      <c r="FP76">
        <v>0</v>
      </c>
      <c r="FQ76" t="s">
        <v>1002</v>
      </c>
      <c r="FR76" t="s">
        <v>100</v>
      </c>
      <c r="FS76" t="s">
        <v>77</v>
      </c>
      <c r="FT76" t="s">
        <v>77</v>
      </c>
      <c r="FU76" t="s">
        <v>77</v>
      </c>
      <c r="FV76" t="s">
        <v>77</v>
      </c>
      <c r="FW76" t="s">
        <v>77</v>
      </c>
      <c r="FX76" t="s">
        <v>77</v>
      </c>
      <c r="FY76" t="s">
        <v>77</v>
      </c>
      <c r="FZ76" t="s">
        <v>77</v>
      </c>
      <c r="GA76" t="s">
        <v>77</v>
      </c>
      <c r="GB76" t="s">
        <v>77</v>
      </c>
      <c r="GC76" t="s">
        <v>77</v>
      </c>
      <c r="GD76" t="s">
        <v>77</v>
      </c>
      <c r="GE76" t="s">
        <v>77</v>
      </c>
      <c r="GF76" t="s">
        <v>77</v>
      </c>
      <c r="GG76" t="s">
        <v>77</v>
      </c>
      <c r="GH76" t="s">
        <v>77</v>
      </c>
      <c r="GI76" t="s">
        <v>77</v>
      </c>
      <c r="GJ76" t="s">
        <v>77</v>
      </c>
      <c r="GK76" t="s">
        <v>77</v>
      </c>
      <c r="GL76" t="s">
        <v>77</v>
      </c>
      <c r="GM76" t="s">
        <v>77</v>
      </c>
      <c r="GN76" t="s">
        <v>77</v>
      </c>
      <c r="GO76" t="s">
        <v>77</v>
      </c>
      <c r="GP76" t="s">
        <v>77</v>
      </c>
      <c r="GQ76" t="s">
        <v>77</v>
      </c>
      <c r="GR76" t="s">
        <v>77</v>
      </c>
      <c r="GS76" t="s">
        <v>77</v>
      </c>
      <c r="GT76" t="s">
        <v>77</v>
      </c>
      <c r="GU76" t="s">
        <v>77</v>
      </c>
      <c r="GV76" t="s">
        <v>77</v>
      </c>
      <c r="GW76" t="s">
        <v>77</v>
      </c>
      <c r="GX76" t="s">
        <v>77</v>
      </c>
      <c r="GY76" t="s">
        <v>77</v>
      </c>
      <c r="GZ76" t="s">
        <v>77</v>
      </c>
      <c r="HA76" t="s">
        <v>77</v>
      </c>
      <c r="HB76" t="s">
        <v>77</v>
      </c>
      <c r="HC76" t="s">
        <v>77</v>
      </c>
      <c r="HD76" t="s">
        <v>77</v>
      </c>
      <c r="HE76" t="s">
        <v>77</v>
      </c>
      <c r="HF76" t="s">
        <v>77</v>
      </c>
      <c r="HG76" t="s">
        <v>77</v>
      </c>
      <c r="HH76" t="s">
        <v>77</v>
      </c>
      <c r="HI76" t="s">
        <v>77</v>
      </c>
      <c r="HJ76" t="s">
        <v>77</v>
      </c>
      <c r="HK76" t="s">
        <v>77</v>
      </c>
      <c r="HL76" t="s">
        <v>77</v>
      </c>
      <c r="HM76" t="s">
        <v>77</v>
      </c>
      <c r="HN76" t="s">
        <v>77</v>
      </c>
      <c r="HO76" t="s">
        <v>77</v>
      </c>
      <c r="HP76" t="s">
        <v>77</v>
      </c>
      <c r="HQ76" t="s">
        <v>77</v>
      </c>
      <c r="HR76" t="s">
        <v>77</v>
      </c>
      <c r="HS76" t="s">
        <v>77</v>
      </c>
      <c r="HT76" t="s">
        <v>77</v>
      </c>
      <c r="HU76" t="s">
        <v>77</v>
      </c>
      <c r="HV76" t="s">
        <v>77</v>
      </c>
      <c r="HW76" t="s">
        <v>77</v>
      </c>
      <c r="HX76" t="s">
        <v>77</v>
      </c>
      <c r="HZ76" t="s">
        <v>209</v>
      </c>
      <c r="IA76" s="376" t="s">
        <v>77</v>
      </c>
      <c r="IB76" t="s">
        <v>77</v>
      </c>
      <c r="IC76" t="s">
        <v>77</v>
      </c>
      <c r="ID76" t="s">
        <v>77</v>
      </c>
      <c r="IE76" t="s">
        <v>77</v>
      </c>
      <c r="IF76" t="s">
        <v>77</v>
      </c>
      <c r="IG76" t="s">
        <v>77</v>
      </c>
      <c r="IH76" t="s">
        <v>77</v>
      </c>
      <c r="II76" t="s">
        <v>77</v>
      </c>
      <c r="IJ76" t="s">
        <v>77</v>
      </c>
      <c r="IK76" t="s">
        <v>77</v>
      </c>
      <c r="IL76" t="s">
        <v>77</v>
      </c>
      <c r="IM76" t="s">
        <v>77</v>
      </c>
      <c r="IN76" t="s">
        <v>77</v>
      </c>
      <c r="IO76" t="s">
        <v>77</v>
      </c>
      <c r="IP76" t="s">
        <v>77</v>
      </c>
      <c r="IQ76" t="s">
        <v>77</v>
      </c>
      <c r="IR76" t="s">
        <v>77</v>
      </c>
      <c r="IS76" t="s">
        <v>77</v>
      </c>
      <c r="IT76" t="s">
        <v>77</v>
      </c>
      <c r="IU76" t="s">
        <v>77</v>
      </c>
      <c r="IV76" t="s">
        <v>77</v>
      </c>
      <c r="IW76" t="s">
        <v>77</v>
      </c>
      <c r="IX76" t="s">
        <v>77</v>
      </c>
      <c r="IY76" t="s">
        <v>77</v>
      </c>
      <c r="IZ76" t="s">
        <v>77</v>
      </c>
      <c r="JA76" t="s">
        <v>77</v>
      </c>
      <c r="JB76" t="s">
        <v>77</v>
      </c>
      <c r="JC76" t="s">
        <v>77</v>
      </c>
      <c r="JD76" t="s">
        <v>77</v>
      </c>
      <c r="JE76" t="s">
        <v>77</v>
      </c>
      <c r="JF76" t="s">
        <v>77</v>
      </c>
      <c r="JG76" t="s">
        <v>77</v>
      </c>
      <c r="JH76" t="s">
        <v>77</v>
      </c>
      <c r="JI76" t="s">
        <v>77</v>
      </c>
      <c r="JJ76" t="s">
        <v>77</v>
      </c>
      <c r="JK76" t="s">
        <v>77</v>
      </c>
      <c r="JL76" t="s">
        <v>77</v>
      </c>
      <c r="JM76" t="s">
        <v>77</v>
      </c>
      <c r="JN76" t="s">
        <v>77</v>
      </c>
      <c r="JO76" t="s">
        <v>77</v>
      </c>
      <c r="JP76" t="s">
        <v>77</v>
      </c>
      <c r="JQ76" t="s">
        <v>77</v>
      </c>
      <c r="JR76" t="s">
        <v>77</v>
      </c>
      <c r="JS76" t="s">
        <v>77</v>
      </c>
      <c r="JT76" t="s">
        <v>77</v>
      </c>
      <c r="JU76" t="s">
        <v>77</v>
      </c>
      <c r="JV76" t="s">
        <v>77</v>
      </c>
      <c r="JW76" t="s">
        <v>77</v>
      </c>
      <c r="JX76" t="s">
        <v>77</v>
      </c>
      <c r="JY76" t="s">
        <v>77</v>
      </c>
      <c r="JZ76" t="s">
        <v>77</v>
      </c>
      <c r="KA76" t="s">
        <v>77</v>
      </c>
      <c r="KB76" t="s">
        <v>77</v>
      </c>
      <c r="KC76" t="s">
        <v>77</v>
      </c>
      <c r="KD76" t="s">
        <v>77</v>
      </c>
      <c r="KE76" t="s">
        <v>77</v>
      </c>
      <c r="KF76" t="s">
        <v>77</v>
      </c>
      <c r="KG76" t="s">
        <v>77</v>
      </c>
      <c r="KH76" t="s">
        <v>77</v>
      </c>
      <c r="KI76" t="s">
        <v>77</v>
      </c>
      <c r="KJ76" t="s">
        <v>77</v>
      </c>
      <c r="KK76" t="s">
        <v>77</v>
      </c>
      <c r="KL76" t="s">
        <v>77</v>
      </c>
      <c r="KM76" t="s">
        <v>77</v>
      </c>
      <c r="KN76" t="s">
        <v>77</v>
      </c>
      <c r="KO76" t="s">
        <v>77</v>
      </c>
      <c r="KP76" t="s">
        <v>77</v>
      </c>
      <c r="KQ76" t="s">
        <v>77</v>
      </c>
      <c r="KR76" t="s">
        <v>77</v>
      </c>
      <c r="KS76" t="s">
        <v>77</v>
      </c>
      <c r="KT76" t="s">
        <v>77</v>
      </c>
      <c r="KU76" t="s">
        <v>77</v>
      </c>
      <c r="KV76" t="s">
        <v>77</v>
      </c>
      <c r="KW76" t="s">
        <v>77</v>
      </c>
      <c r="KX76" t="s">
        <v>77</v>
      </c>
      <c r="KY76" t="s">
        <v>77</v>
      </c>
      <c r="KZ76" t="s">
        <v>77</v>
      </c>
      <c r="LA76" t="s">
        <v>77</v>
      </c>
      <c r="LB76" t="s">
        <v>77</v>
      </c>
      <c r="LC76" t="s">
        <v>77</v>
      </c>
      <c r="LD76" t="s">
        <v>77</v>
      </c>
      <c r="LE76" t="s">
        <v>77</v>
      </c>
      <c r="LF76" t="s">
        <v>77</v>
      </c>
      <c r="LG76" t="s">
        <v>77</v>
      </c>
      <c r="LH76" t="s">
        <v>77</v>
      </c>
      <c r="LI76" t="s">
        <v>77</v>
      </c>
      <c r="LJ76" t="s">
        <v>77</v>
      </c>
      <c r="LK76" t="s">
        <v>77</v>
      </c>
      <c r="LL76" t="s">
        <v>77</v>
      </c>
      <c r="LM76" t="s">
        <v>77</v>
      </c>
      <c r="LN76" t="s">
        <v>77</v>
      </c>
      <c r="LO76" t="s">
        <v>77</v>
      </c>
      <c r="LP76" t="s">
        <v>77</v>
      </c>
      <c r="LQ76" t="s">
        <v>77</v>
      </c>
      <c r="LR76" t="s">
        <v>77</v>
      </c>
      <c r="LS76" t="s">
        <v>77</v>
      </c>
      <c r="LT76" t="s">
        <v>77</v>
      </c>
      <c r="LU76" t="s">
        <v>77</v>
      </c>
      <c r="LV76" t="s">
        <v>77</v>
      </c>
      <c r="LW76" t="s">
        <v>77</v>
      </c>
      <c r="LX76" t="s">
        <v>77</v>
      </c>
      <c r="LY76" t="s">
        <v>77</v>
      </c>
      <c r="LZ76" t="s">
        <v>77</v>
      </c>
      <c r="MA76" t="s">
        <v>77</v>
      </c>
      <c r="MB76" t="s">
        <v>77</v>
      </c>
      <c r="MC76" t="s">
        <v>77</v>
      </c>
      <c r="MD76" t="s">
        <v>77</v>
      </c>
      <c r="ME76" t="s">
        <v>77</v>
      </c>
      <c r="MF76" t="s">
        <v>77</v>
      </c>
      <c r="MG76" t="s">
        <v>77</v>
      </c>
      <c r="MH76" t="s">
        <v>77</v>
      </c>
      <c r="MI76" t="s">
        <v>77</v>
      </c>
      <c r="MJ76" t="s">
        <v>77</v>
      </c>
      <c r="MK76" t="s">
        <v>77</v>
      </c>
      <c r="ML76" t="s">
        <v>77</v>
      </c>
      <c r="MM76" t="s">
        <v>77</v>
      </c>
      <c r="MN76" t="s">
        <v>77</v>
      </c>
      <c r="MO76" t="s">
        <v>77</v>
      </c>
      <c r="MP76" t="s">
        <v>77</v>
      </c>
      <c r="MQ76" t="s">
        <v>77</v>
      </c>
      <c r="MR76" t="s">
        <v>77</v>
      </c>
      <c r="MS76" t="s">
        <v>77</v>
      </c>
      <c r="MT76" t="s">
        <v>77</v>
      </c>
      <c r="MU76" t="s">
        <v>77</v>
      </c>
      <c r="MV76" t="s">
        <v>77</v>
      </c>
      <c r="MW76" t="s">
        <v>77</v>
      </c>
      <c r="MX76" t="s">
        <v>77</v>
      </c>
      <c r="MY76" t="s">
        <v>77</v>
      </c>
      <c r="MZ76" t="s">
        <v>77</v>
      </c>
      <c r="NA76" t="s">
        <v>77</v>
      </c>
      <c r="NB76" t="s">
        <v>77</v>
      </c>
      <c r="NC76" t="s">
        <v>77</v>
      </c>
      <c r="ND76" t="s">
        <v>77</v>
      </c>
      <c r="NE76" t="s">
        <v>77</v>
      </c>
      <c r="NF76" t="s">
        <v>77</v>
      </c>
      <c r="NG76" t="s">
        <v>77</v>
      </c>
      <c r="NH76" t="s">
        <v>77</v>
      </c>
      <c r="NI76" t="s">
        <v>77</v>
      </c>
      <c r="NJ76" t="s">
        <v>77</v>
      </c>
      <c r="NK76" t="s">
        <v>77</v>
      </c>
      <c r="NL76" t="s">
        <v>77</v>
      </c>
      <c r="NM76" t="s">
        <v>77</v>
      </c>
      <c r="NN76" t="s">
        <v>77</v>
      </c>
      <c r="NO76" t="s">
        <v>77</v>
      </c>
      <c r="NP76" t="s">
        <v>77</v>
      </c>
      <c r="NQ76" t="s">
        <v>77</v>
      </c>
      <c r="NR76" t="s">
        <v>77</v>
      </c>
      <c r="NS76" t="s">
        <v>77</v>
      </c>
      <c r="NT76" t="s">
        <v>77</v>
      </c>
      <c r="NU76" t="s">
        <v>77</v>
      </c>
      <c r="NV76" t="s">
        <v>77</v>
      </c>
      <c r="NW76" t="s">
        <v>77</v>
      </c>
      <c r="NX76" t="s">
        <v>77</v>
      </c>
      <c r="NY76" t="s">
        <v>77</v>
      </c>
      <c r="NZ76" t="s">
        <v>77</v>
      </c>
      <c r="OA76" t="s">
        <v>77</v>
      </c>
      <c r="OB76" t="s">
        <v>77</v>
      </c>
      <c r="OC76" t="s">
        <v>77</v>
      </c>
      <c r="OD76" t="s">
        <v>77</v>
      </c>
      <c r="OE76" t="s">
        <v>77</v>
      </c>
      <c r="OF76" t="s">
        <v>77</v>
      </c>
      <c r="OG76" t="s">
        <v>77</v>
      </c>
      <c r="OH76" t="s">
        <v>77</v>
      </c>
      <c r="OI76" t="s">
        <v>77</v>
      </c>
      <c r="OJ76" t="s">
        <v>77</v>
      </c>
      <c r="OK76" t="s">
        <v>77</v>
      </c>
      <c r="OL76" t="s">
        <v>77</v>
      </c>
      <c r="OM76" t="s">
        <v>77</v>
      </c>
      <c r="ON76" t="s">
        <v>77</v>
      </c>
      <c r="OO76" t="s">
        <v>77</v>
      </c>
      <c r="OP76" t="s">
        <v>77</v>
      </c>
      <c r="OQ76" t="s">
        <v>77</v>
      </c>
      <c r="OR76" t="s">
        <v>77</v>
      </c>
      <c r="OS76" t="s">
        <v>77</v>
      </c>
      <c r="OT76" t="s">
        <v>77</v>
      </c>
      <c r="OU76" t="s">
        <v>77</v>
      </c>
      <c r="OV76" t="s">
        <v>77</v>
      </c>
      <c r="OW76" t="s">
        <v>77</v>
      </c>
      <c r="OX76" t="s">
        <v>77</v>
      </c>
      <c r="OY76" t="s">
        <v>77</v>
      </c>
      <c r="OZ76" t="s">
        <v>77</v>
      </c>
      <c r="PA76" t="s">
        <v>77</v>
      </c>
      <c r="PB76" t="s">
        <v>77</v>
      </c>
      <c r="PC76" t="s">
        <v>77</v>
      </c>
      <c r="PD76" t="s">
        <v>77</v>
      </c>
      <c r="PE76" t="s">
        <v>77</v>
      </c>
      <c r="PF76" t="s">
        <v>77</v>
      </c>
      <c r="PG76" t="s">
        <v>77</v>
      </c>
      <c r="PH76" t="s">
        <v>77</v>
      </c>
      <c r="PI76" t="s">
        <v>77</v>
      </c>
      <c r="PJ76" t="s">
        <v>77</v>
      </c>
      <c r="PK76" t="s">
        <v>77</v>
      </c>
      <c r="PL76" t="s">
        <v>77</v>
      </c>
      <c r="PM76" t="s">
        <v>77</v>
      </c>
      <c r="PN76" t="s">
        <v>77</v>
      </c>
      <c r="PO76" t="s">
        <v>77</v>
      </c>
      <c r="PP76" t="s">
        <v>77</v>
      </c>
      <c r="PQ76" t="s">
        <v>77</v>
      </c>
      <c r="PR76" t="s">
        <v>77</v>
      </c>
      <c r="PS76" t="s">
        <v>77</v>
      </c>
      <c r="PT76" t="s">
        <v>77</v>
      </c>
      <c r="PU76" t="s">
        <v>77</v>
      </c>
      <c r="PV76" t="s">
        <v>77</v>
      </c>
      <c r="PW76" t="s">
        <v>77</v>
      </c>
      <c r="PX76" t="s">
        <v>77</v>
      </c>
      <c r="PY76" t="s">
        <v>77</v>
      </c>
      <c r="PZ76" t="s">
        <v>77</v>
      </c>
      <c r="QA76" t="s">
        <v>77</v>
      </c>
      <c r="QB76" t="s">
        <v>77</v>
      </c>
      <c r="QC76" t="s">
        <v>77</v>
      </c>
      <c r="QD76" t="s">
        <v>77</v>
      </c>
      <c r="QE76" t="s">
        <v>77</v>
      </c>
      <c r="QF76" t="s">
        <v>77</v>
      </c>
      <c r="QG76" t="s">
        <v>77</v>
      </c>
      <c r="QH76">
        <v>0</v>
      </c>
      <c r="QI76">
        <v>0</v>
      </c>
      <c r="QJ76">
        <v>0</v>
      </c>
      <c r="QK76">
        <v>0</v>
      </c>
      <c r="QL76">
        <v>0</v>
      </c>
      <c r="QM76" t="s">
        <v>77</v>
      </c>
      <c r="QN76" t="s">
        <v>77</v>
      </c>
      <c r="QO76">
        <v>237779734</v>
      </c>
      <c r="QQ76">
        <v>44531.651898148149</v>
      </c>
      <c r="QR76" t="s">
        <v>77</v>
      </c>
      <c r="QS76" t="s">
        <v>77</v>
      </c>
      <c r="QT76" t="s">
        <v>101</v>
      </c>
      <c r="QU76" t="s">
        <v>102</v>
      </c>
      <c r="QV76" t="s">
        <v>77</v>
      </c>
      <c r="QW76">
        <v>78</v>
      </c>
      <c r="QX76" s="375" t="str">
        <f t="shared" si="16"/>
        <v/>
      </c>
      <c r="QY76" s="375" t="str">
        <f t="shared" si="9"/>
        <v/>
      </c>
      <c r="QZ76" s="375" t="str">
        <f t="shared" si="10"/>
        <v/>
      </c>
      <c r="RA76" s="375" t="str">
        <f t="shared" si="11"/>
        <v/>
      </c>
      <c r="RB76" s="375" t="str">
        <f t="shared" si="12"/>
        <v/>
      </c>
      <c r="RC76" s="375" t="str">
        <f t="shared" si="13"/>
        <v/>
      </c>
      <c r="RD76" s="375" t="str">
        <f t="shared" si="14"/>
        <v/>
      </c>
      <c r="RE76" s="313" t="str">
        <f t="shared" si="15"/>
        <v/>
      </c>
      <c r="RF76" t="s">
        <v>209</v>
      </c>
    </row>
    <row r="77" spans="1:474">
      <c r="A77" t="s">
        <v>1003</v>
      </c>
      <c r="B77" s="272">
        <v>44531</v>
      </c>
      <c r="C77" t="s">
        <v>208</v>
      </c>
      <c r="D77" t="s">
        <v>1291</v>
      </c>
      <c r="E77" t="s">
        <v>209</v>
      </c>
      <c r="F77" t="s">
        <v>213</v>
      </c>
      <c r="G77" t="s">
        <v>213</v>
      </c>
      <c r="H77" t="s">
        <v>584</v>
      </c>
      <c r="I77" t="s">
        <v>584</v>
      </c>
      <c r="J77" t="s">
        <v>593</v>
      </c>
      <c r="K77" t="s">
        <v>1004</v>
      </c>
      <c r="L77" t="s">
        <v>594</v>
      </c>
      <c r="M77" t="s">
        <v>594</v>
      </c>
      <c r="N77" t="s">
        <v>594</v>
      </c>
      <c r="O77" t="s">
        <v>86</v>
      </c>
      <c r="P77" t="s">
        <v>87</v>
      </c>
      <c r="Q77" t="s">
        <v>89</v>
      </c>
      <c r="R77" t="s">
        <v>77</v>
      </c>
      <c r="S77" s="239" t="s">
        <v>77</v>
      </c>
      <c r="T77" s="239" t="s">
        <v>77</v>
      </c>
      <c r="U77" s="239" t="s">
        <v>77</v>
      </c>
      <c r="V77" s="239" t="s">
        <v>77</v>
      </c>
      <c r="W77" s="239" t="s">
        <v>77</v>
      </c>
      <c r="X77" s="239" t="s">
        <v>77</v>
      </c>
      <c r="Y77" t="s">
        <v>77</v>
      </c>
      <c r="Z77" t="s">
        <v>77</v>
      </c>
      <c r="AA77" t="s">
        <v>77</v>
      </c>
      <c r="AB77" t="s">
        <v>77</v>
      </c>
      <c r="AC77" t="s">
        <v>77</v>
      </c>
      <c r="AD77" t="s">
        <v>77</v>
      </c>
      <c r="AE77" t="s">
        <v>77</v>
      </c>
      <c r="AF77" t="s">
        <v>77</v>
      </c>
      <c r="AG77">
        <v>10</v>
      </c>
      <c r="AH77" t="s">
        <v>77</v>
      </c>
      <c r="AI77" t="s">
        <v>77</v>
      </c>
      <c r="AJ77" t="s">
        <v>77</v>
      </c>
      <c r="AK77" t="s">
        <v>77</v>
      </c>
      <c r="AL77" t="s">
        <v>77</v>
      </c>
      <c r="AM77" t="s">
        <v>77</v>
      </c>
      <c r="AN77" t="s">
        <v>77</v>
      </c>
      <c r="AO77" t="s">
        <v>77</v>
      </c>
      <c r="AP77" t="s">
        <v>77</v>
      </c>
      <c r="AQ77" t="s">
        <v>77</v>
      </c>
      <c r="AR77" t="s">
        <v>77</v>
      </c>
      <c r="AS77" t="s">
        <v>77</v>
      </c>
      <c r="AT77" t="s">
        <v>77</v>
      </c>
      <c r="AU77" t="s">
        <v>77</v>
      </c>
      <c r="AV77" t="s">
        <v>77</v>
      </c>
      <c r="AW77" t="s">
        <v>77</v>
      </c>
      <c r="AX77" t="s">
        <v>77</v>
      </c>
      <c r="AY77" t="s">
        <v>77</v>
      </c>
      <c r="AZ77" t="s">
        <v>77</v>
      </c>
      <c r="BA77" t="s">
        <v>77</v>
      </c>
      <c r="BB77" t="s">
        <v>77</v>
      </c>
      <c r="BC77" t="s">
        <v>77</v>
      </c>
      <c r="BD77" t="s">
        <v>77</v>
      </c>
      <c r="BE77" t="s">
        <v>77</v>
      </c>
      <c r="BF77" t="s">
        <v>77</v>
      </c>
      <c r="BG77" t="s">
        <v>77</v>
      </c>
      <c r="BH77" t="s">
        <v>77</v>
      </c>
      <c r="BI77" t="s">
        <v>77</v>
      </c>
      <c r="BJ77" t="s">
        <v>77</v>
      </c>
      <c r="BK77" t="s">
        <v>77</v>
      </c>
      <c r="BL77" t="s">
        <v>77</v>
      </c>
      <c r="BN77" t="s">
        <v>77</v>
      </c>
      <c r="BO77" t="s">
        <v>77</v>
      </c>
      <c r="BP77" t="s">
        <v>77</v>
      </c>
      <c r="BQ77" t="s">
        <v>77</v>
      </c>
      <c r="BR77" t="s">
        <v>77</v>
      </c>
      <c r="BS77" t="s">
        <v>77</v>
      </c>
      <c r="BT77" t="s">
        <v>77</v>
      </c>
      <c r="BU77" t="s">
        <v>77</v>
      </c>
      <c r="BV77" t="s">
        <v>77</v>
      </c>
      <c r="BW77" t="s">
        <v>77</v>
      </c>
      <c r="BX77" t="s">
        <v>77</v>
      </c>
      <c r="BY77" t="s">
        <v>77</v>
      </c>
      <c r="BZ77" t="s">
        <v>77</v>
      </c>
      <c r="CA77" t="s">
        <v>77</v>
      </c>
      <c r="CB77" t="s">
        <v>77</v>
      </c>
      <c r="CC77" t="s">
        <v>77</v>
      </c>
      <c r="CD77" t="s">
        <v>77</v>
      </c>
      <c r="CE77" t="s">
        <v>77</v>
      </c>
      <c r="CF77" t="s">
        <v>77</v>
      </c>
      <c r="CG77" t="s">
        <v>77</v>
      </c>
      <c r="CH77" t="s">
        <v>77</v>
      </c>
      <c r="CI77" t="s">
        <v>77</v>
      </c>
      <c r="CJ77" t="s">
        <v>77</v>
      </c>
      <c r="CK77" t="s">
        <v>77</v>
      </c>
      <c r="CL77" t="s">
        <v>77</v>
      </c>
      <c r="CM77" t="s">
        <v>77</v>
      </c>
      <c r="CN77" t="s">
        <v>77</v>
      </c>
      <c r="CO77" t="s">
        <v>77</v>
      </c>
      <c r="CP77" t="s">
        <v>77</v>
      </c>
      <c r="CQ77" t="s">
        <v>77</v>
      </c>
      <c r="CR77" t="s">
        <v>77</v>
      </c>
      <c r="CS77" t="s">
        <v>77</v>
      </c>
      <c r="CT77" t="s">
        <v>77</v>
      </c>
      <c r="CU77" t="s">
        <v>77</v>
      </c>
      <c r="CV77" t="s">
        <v>77</v>
      </c>
      <c r="CW77" t="s">
        <v>77</v>
      </c>
      <c r="CX77" t="s">
        <v>77</v>
      </c>
      <c r="CY77" t="s">
        <v>77</v>
      </c>
      <c r="CZ77" s="308" t="s">
        <v>209</v>
      </c>
      <c r="DA77" t="s">
        <v>86</v>
      </c>
      <c r="DB77" t="s">
        <v>77</v>
      </c>
      <c r="DC77" t="s">
        <v>77</v>
      </c>
      <c r="DD77" t="s">
        <v>77</v>
      </c>
      <c r="DE77" t="s">
        <v>77</v>
      </c>
      <c r="DF77" t="s">
        <v>77</v>
      </c>
      <c r="DG77" t="s">
        <v>77</v>
      </c>
      <c r="DH77" t="s">
        <v>77</v>
      </c>
      <c r="DK77" t="s">
        <v>77</v>
      </c>
      <c r="DL77" t="s">
        <v>77</v>
      </c>
      <c r="DM77" t="s">
        <v>77</v>
      </c>
      <c r="DN77" t="s">
        <v>77</v>
      </c>
      <c r="DO77" t="s">
        <v>77</v>
      </c>
      <c r="DP77" t="s">
        <v>77</v>
      </c>
      <c r="DQ77" t="s">
        <v>77</v>
      </c>
      <c r="DR77" t="s">
        <v>77</v>
      </c>
      <c r="DS77" t="s">
        <v>77</v>
      </c>
      <c r="DT77" t="s">
        <v>77</v>
      </c>
      <c r="DU77" t="s">
        <v>77</v>
      </c>
      <c r="DV77" t="s">
        <v>77</v>
      </c>
      <c r="DW77" t="s">
        <v>77</v>
      </c>
      <c r="DX77" t="s">
        <v>77</v>
      </c>
      <c r="DY77" t="s">
        <v>77</v>
      </c>
      <c r="DZ77" t="s">
        <v>77</v>
      </c>
      <c r="EA77" t="s">
        <v>77</v>
      </c>
      <c r="EB77" t="s">
        <v>77</v>
      </c>
      <c r="EC77" t="s">
        <v>77</v>
      </c>
      <c r="ED77" t="s">
        <v>77</v>
      </c>
      <c r="EE77" t="s">
        <v>77</v>
      </c>
      <c r="EF77" t="s">
        <v>77</v>
      </c>
      <c r="EG77" t="s">
        <v>77</v>
      </c>
      <c r="EH77" t="s">
        <v>77</v>
      </c>
      <c r="EI77" t="s">
        <v>77</v>
      </c>
      <c r="EJ77" t="s">
        <v>77</v>
      </c>
      <c r="EK77" t="s">
        <v>77</v>
      </c>
      <c r="EL77" t="s">
        <v>77</v>
      </c>
      <c r="EM77" s="308" t="s">
        <v>209</v>
      </c>
      <c r="EN77" t="s">
        <v>86</v>
      </c>
      <c r="EO77" t="s">
        <v>77</v>
      </c>
      <c r="EP77" t="s">
        <v>77</v>
      </c>
      <c r="EQ77" t="s">
        <v>77</v>
      </c>
      <c r="ER77" t="s">
        <v>77</v>
      </c>
      <c r="ES77" t="s">
        <v>77</v>
      </c>
      <c r="ET77" t="s">
        <v>77</v>
      </c>
      <c r="EU77" t="s">
        <v>77</v>
      </c>
      <c r="EW77" t="s">
        <v>77</v>
      </c>
      <c r="EX77" s="308" t="s">
        <v>209</v>
      </c>
      <c r="EY77" t="s">
        <v>77</v>
      </c>
      <c r="EZ77" t="s">
        <v>77</v>
      </c>
      <c r="FA77" t="s">
        <v>77</v>
      </c>
      <c r="FB77" t="s">
        <v>77</v>
      </c>
      <c r="FC77" t="s">
        <v>77</v>
      </c>
      <c r="FD77" t="s">
        <v>77</v>
      </c>
      <c r="FE77" t="s">
        <v>77</v>
      </c>
      <c r="FF77" t="s">
        <v>77</v>
      </c>
      <c r="FG77" t="s">
        <v>77</v>
      </c>
      <c r="FH77" t="s">
        <v>77</v>
      </c>
      <c r="FI77" t="s">
        <v>77</v>
      </c>
      <c r="FJ77" t="s">
        <v>77</v>
      </c>
      <c r="FK77" t="s">
        <v>77</v>
      </c>
      <c r="FL77" t="s">
        <v>77</v>
      </c>
      <c r="FM77" t="s">
        <v>77</v>
      </c>
      <c r="FN77" t="s">
        <v>77</v>
      </c>
      <c r="FO77" t="s">
        <v>77</v>
      </c>
      <c r="FP77" t="s">
        <v>77</v>
      </c>
      <c r="FQ77" t="s">
        <v>77</v>
      </c>
      <c r="FR77" t="s">
        <v>77</v>
      </c>
      <c r="FS77" t="s">
        <v>77</v>
      </c>
      <c r="FT77" t="s">
        <v>77</v>
      </c>
      <c r="FU77" t="s">
        <v>77</v>
      </c>
      <c r="FV77" t="s">
        <v>77</v>
      </c>
      <c r="FW77" t="s">
        <v>77</v>
      </c>
      <c r="FX77" t="s">
        <v>77</v>
      </c>
      <c r="FY77" t="s">
        <v>88</v>
      </c>
      <c r="FZ77" t="s">
        <v>90</v>
      </c>
      <c r="GA77" t="s">
        <v>141</v>
      </c>
      <c r="GB77" t="s">
        <v>77</v>
      </c>
      <c r="GC77" t="s">
        <v>142</v>
      </c>
      <c r="GD77" t="s">
        <v>141</v>
      </c>
      <c r="GE77" t="s">
        <v>141</v>
      </c>
      <c r="GF77" t="s">
        <v>111</v>
      </c>
      <c r="GG77" t="s">
        <v>77</v>
      </c>
      <c r="GH77" t="s">
        <v>95</v>
      </c>
      <c r="GI77" t="s">
        <v>96</v>
      </c>
      <c r="GJ77" t="s">
        <v>97</v>
      </c>
      <c r="GK77" t="s">
        <v>96</v>
      </c>
      <c r="GL77" t="s">
        <v>77</v>
      </c>
      <c r="GM77" t="s">
        <v>77</v>
      </c>
      <c r="GN77" t="s">
        <v>77</v>
      </c>
      <c r="GO77" t="s">
        <v>77</v>
      </c>
      <c r="GP77" t="s">
        <v>77</v>
      </c>
      <c r="GQ77">
        <v>50</v>
      </c>
      <c r="GR77">
        <v>10</v>
      </c>
      <c r="GS77" t="s">
        <v>77</v>
      </c>
      <c r="GT77" t="s">
        <v>98</v>
      </c>
      <c r="GU77" t="s">
        <v>88</v>
      </c>
      <c r="GV77" t="s">
        <v>77</v>
      </c>
      <c r="GW77" t="s">
        <v>100</v>
      </c>
      <c r="GX77" t="s">
        <v>77</v>
      </c>
      <c r="GY77" t="s">
        <v>77</v>
      </c>
      <c r="GZ77" t="s">
        <v>77</v>
      </c>
      <c r="HA77" t="s">
        <v>77</v>
      </c>
      <c r="HB77" t="s">
        <v>77</v>
      </c>
      <c r="HC77" t="s">
        <v>77</v>
      </c>
      <c r="HD77" t="s">
        <v>77</v>
      </c>
      <c r="HE77" t="s">
        <v>77</v>
      </c>
      <c r="HF77" t="s">
        <v>77</v>
      </c>
      <c r="HG77" t="s">
        <v>77</v>
      </c>
      <c r="HH77" t="s">
        <v>77</v>
      </c>
      <c r="HI77" t="s">
        <v>77</v>
      </c>
      <c r="HJ77" t="s">
        <v>77</v>
      </c>
      <c r="HK77" t="s">
        <v>100</v>
      </c>
      <c r="HL77" t="s">
        <v>77</v>
      </c>
      <c r="HM77" t="s">
        <v>77</v>
      </c>
      <c r="HN77" t="s">
        <v>77</v>
      </c>
      <c r="HO77" t="s">
        <v>77</v>
      </c>
      <c r="HP77" t="s">
        <v>77</v>
      </c>
      <c r="HQ77" t="s">
        <v>77</v>
      </c>
      <c r="HR77" t="s">
        <v>77</v>
      </c>
      <c r="HS77" t="s">
        <v>77</v>
      </c>
      <c r="HT77" t="s">
        <v>77</v>
      </c>
      <c r="HU77" t="s">
        <v>77</v>
      </c>
      <c r="HV77" t="s">
        <v>77</v>
      </c>
      <c r="HW77" t="s">
        <v>77</v>
      </c>
      <c r="HX77" t="s">
        <v>77</v>
      </c>
      <c r="HZ77" t="s">
        <v>209</v>
      </c>
      <c r="IA77" s="376">
        <v>3</v>
      </c>
      <c r="IB77" t="s">
        <v>1005</v>
      </c>
      <c r="IC77">
        <v>0</v>
      </c>
      <c r="ID77">
        <v>1</v>
      </c>
      <c r="IE77">
        <v>1</v>
      </c>
      <c r="IF77">
        <v>0</v>
      </c>
      <c r="IG77">
        <v>1</v>
      </c>
      <c r="IH77">
        <v>1</v>
      </c>
      <c r="II77">
        <v>0</v>
      </c>
      <c r="IJ77">
        <v>1</v>
      </c>
      <c r="IK77">
        <v>0</v>
      </c>
      <c r="IL77">
        <v>0</v>
      </c>
      <c r="IM77" t="s">
        <v>77</v>
      </c>
      <c r="IN77">
        <v>9</v>
      </c>
      <c r="IO77">
        <v>0.5</v>
      </c>
      <c r="IP77" t="s">
        <v>77</v>
      </c>
      <c r="IQ77">
        <v>16</v>
      </c>
      <c r="IR77">
        <v>15</v>
      </c>
      <c r="IS77" t="s">
        <v>77</v>
      </c>
      <c r="IT77">
        <v>2</v>
      </c>
      <c r="IU77" t="s">
        <v>1006</v>
      </c>
      <c r="IV77">
        <v>1</v>
      </c>
      <c r="IW77">
        <v>1</v>
      </c>
      <c r="IX77">
        <v>1</v>
      </c>
      <c r="IY77">
        <v>1</v>
      </c>
      <c r="IZ77">
        <v>1</v>
      </c>
      <c r="JA77">
        <v>1</v>
      </c>
      <c r="JB77">
        <v>1</v>
      </c>
      <c r="JC77">
        <v>1</v>
      </c>
      <c r="JD77">
        <v>0</v>
      </c>
      <c r="JE77">
        <v>0</v>
      </c>
      <c r="JF77">
        <v>4</v>
      </c>
      <c r="JG77">
        <v>4</v>
      </c>
      <c r="JH77">
        <v>8</v>
      </c>
      <c r="JI77">
        <v>10</v>
      </c>
      <c r="JJ77">
        <v>2</v>
      </c>
      <c r="JK77">
        <v>5</v>
      </c>
      <c r="JL77">
        <v>2</v>
      </c>
      <c r="JM77">
        <v>2</v>
      </c>
      <c r="JN77" t="s">
        <v>201</v>
      </c>
      <c r="JO77">
        <v>0</v>
      </c>
      <c r="JP77">
        <v>0</v>
      </c>
      <c r="JQ77">
        <v>0</v>
      </c>
      <c r="JR77">
        <v>0</v>
      </c>
      <c r="JS77">
        <v>0</v>
      </c>
      <c r="JT77">
        <v>0</v>
      </c>
      <c r="JU77">
        <v>0</v>
      </c>
      <c r="JV77">
        <v>0</v>
      </c>
      <c r="JW77">
        <v>0</v>
      </c>
      <c r="JX77">
        <v>0</v>
      </c>
      <c r="JY77">
        <v>0</v>
      </c>
      <c r="JZ77">
        <v>1</v>
      </c>
      <c r="KA77">
        <v>0</v>
      </c>
      <c r="KB77" t="s">
        <v>77</v>
      </c>
      <c r="KC77" t="s">
        <v>77</v>
      </c>
      <c r="KD77" t="s">
        <v>77</v>
      </c>
      <c r="KE77" t="s">
        <v>77</v>
      </c>
      <c r="KF77" t="s">
        <v>77</v>
      </c>
      <c r="KG77" t="s">
        <v>77</v>
      </c>
      <c r="KH77" t="s">
        <v>77</v>
      </c>
      <c r="KI77" t="s">
        <v>77</v>
      </c>
      <c r="KJ77" t="s">
        <v>77</v>
      </c>
      <c r="KK77" t="s">
        <v>77</v>
      </c>
      <c r="KL77" t="s">
        <v>77</v>
      </c>
      <c r="KM77" t="s">
        <v>449</v>
      </c>
      <c r="KN77">
        <v>0</v>
      </c>
      <c r="KO77">
        <v>0</v>
      </c>
      <c r="KP77">
        <v>0</v>
      </c>
      <c r="KQ77">
        <v>0</v>
      </c>
      <c r="KR77">
        <v>0</v>
      </c>
      <c r="KS77">
        <v>0</v>
      </c>
      <c r="KT77">
        <v>0</v>
      </c>
      <c r="KU77">
        <v>0</v>
      </c>
      <c r="KV77">
        <v>0</v>
      </c>
      <c r="KW77">
        <v>0</v>
      </c>
      <c r="KX77">
        <v>1</v>
      </c>
      <c r="KY77" t="s">
        <v>77</v>
      </c>
      <c r="KZ77" t="s">
        <v>77</v>
      </c>
      <c r="LA77" t="s">
        <v>77</v>
      </c>
      <c r="LB77" t="s">
        <v>77</v>
      </c>
      <c r="LC77" t="s">
        <v>77</v>
      </c>
      <c r="LD77" t="s">
        <v>77</v>
      </c>
      <c r="LE77" t="s">
        <v>77</v>
      </c>
      <c r="LF77" t="s">
        <v>77</v>
      </c>
      <c r="LG77" t="s">
        <v>77</v>
      </c>
      <c r="LH77" t="s">
        <v>597</v>
      </c>
      <c r="LI77">
        <v>1</v>
      </c>
      <c r="LJ77">
        <v>0</v>
      </c>
      <c r="LK77">
        <v>0</v>
      </c>
      <c r="LL77">
        <v>0</v>
      </c>
      <c r="LM77">
        <v>0</v>
      </c>
      <c r="LN77">
        <v>0</v>
      </c>
      <c r="LO77">
        <v>0</v>
      </c>
      <c r="LP77">
        <v>0</v>
      </c>
      <c r="LQ77">
        <v>0</v>
      </c>
      <c r="LR77" t="s">
        <v>77</v>
      </c>
      <c r="LS77" t="s">
        <v>803</v>
      </c>
      <c r="LT77">
        <v>1</v>
      </c>
      <c r="LU77">
        <v>0</v>
      </c>
      <c r="LV77">
        <v>0</v>
      </c>
      <c r="LW77">
        <v>1</v>
      </c>
      <c r="LX77">
        <v>0</v>
      </c>
      <c r="LY77">
        <v>0</v>
      </c>
      <c r="LZ77">
        <v>2</v>
      </c>
      <c r="MA77" t="s">
        <v>77</v>
      </c>
      <c r="MB77" t="s">
        <v>77</v>
      </c>
      <c r="MC77">
        <v>1</v>
      </c>
      <c r="MD77" t="s">
        <v>449</v>
      </c>
      <c r="ME77">
        <v>0</v>
      </c>
      <c r="MF77">
        <v>0</v>
      </c>
      <c r="MG77">
        <v>0</v>
      </c>
      <c r="MH77">
        <v>0</v>
      </c>
      <c r="MI77">
        <v>0</v>
      </c>
      <c r="MJ77">
        <v>0</v>
      </c>
      <c r="MK77">
        <v>0</v>
      </c>
      <c r="ML77">
        <v>0</v>
      </c>
      <c r="MM77">
        <v>1</v>
      </c>
      <c r="MN77" t="s">
        <v>77</v>
      </c>
      <c r="MO77" t="s">
        <v>77</v>
      </c>
      <c r="MP77" t="s">
        <v>77</v>
      </c>
      <c r="MQ77" t="s">
        <v>77</v>
      </c>
      <c r="MR77" t="s">
        <v>77</v>
      </c>
      <c r="MS77" t="s">
        <v>77</v>
      </c>
      <c r="MT77" t="s">
        <v>77</v>
      </c>
      <c r="MU77" t="s">
        <v>77</v>
      </c>
      <c r="MV77" t="s">
        <v>77</v>
      </c>
      <c r="MW77" t="s">
        <v>77</v>
      </c>
      <c r="MX77" t="s">
        <v>77</v>
      </c>
      <c r="MY77" t="s">
        <v>77</v>
      </c>
      <c r="MZ77" t="s">
        <v>77</v>
      </c>
      <c r="NA77" t="s">
        <v>77</v>
      </c>
      <c r="NB77" t="s">
        <v>77</v>
      </c>
      <c r="NC77" t="s">
        <v>77</v>
      </c>
      <c r="ND77" t="s">
        <v>77</v>
      </c>
      <c r="NE77" t="s">
        <v>77</v>
      </c>
      <c r="NF77" t="s">
        <v>77</v>
      </c>
      <c r="NG77" t="s">
        <v>77</v>
      </c>
      <c r="NH77" t="s">
        <v>77</v>
      </c>
      <c r="NI77" t="s">
        <v>77</v>
      </c>
      <c r="NJ77" t="s">
        <v>77</v>
      </c>
      <c r="NK77" t="s">
        <v>77</v>
      </c>
      <c r="NL77" t="s">
        <v>77</v>
      </c>
      <c r="NM77" t="s">
        <v>77</v>
      </c>
      <c r="NN77" t="s">
        <v>77</v>
      </c>
      <c r="NO77" t="s">
        <v>77</v>
      </c>
      <c r="NP77" t="s">
        <v>77</v>
      </c>
      <c r="NQ77" t="s">
        <v>77</v>
      </c>
      <c r="NR77" t="s">
        <v>77</v>
      </c>
      <c r="NS77" t="s">
        <v>77</v>
      </c>
      <c r="NT77" t="s">
        <v>77</v>
      </c>
      <c r="NU77" t="s">
        <v>77</v>
      </c>
      <c r="NV77" t="s">
        <v>77</v>
      </c>
      <c r="NW77" t="s">
        <v>77</v>
      </c>
      <c r="NX77" t="s">
        <v>77</v>
      </c>
      <c r="NY77" t="s">
        <v>77</v>
      </c>
      <c r="NZ77" t="s">
        <v>77</v>
      </c>
      <c r="OA77" t="s">
        <v>77</v>
      </c>
      <c r="OB77" t="s">
        <v>77</v>
      </c>
      <c r="OC77" t="s">
        <v>77</v>
      </c>
      <c r="OD77" t="s">
        <v>77</v>
      </c>
      <c r="OE77" t="s">
        <v>77</v>
      </c>
      <c r="OF77" t="s">
        <v>77</v>
      </c>
      <c r="OG77" t="s">
        <v>77</v>
      </c>
      <c r="OH77" t="s">
        <v>77</v>
      </c>
      <c r="OI77" t="s">
        <v>77</v>
      </c>
      <c r="OJ77" t="s">
        <v>77</v>
      </c>
      <c r="OK77" t="s">
        <v>77</v>
      </c>
      <c r="OL77" t="s">
        <v>77</v>
      </c>
      <c r="OM77" t="s">
        <v>77</v>
      </c>
      <c r="ON77" t="s">
        <v>77</v>
      </c>
      <c r="OO77" t="s">
        <v>77</v>
      </c>
      <c r="OP77" t="s">
        <v>77</v>
      </c>
      <c r="OQ77" t="s">
        <v>77</v>
      </c>
      <c r="OR77" t="s">
        <v>77</v>
      </c>
      <c r="OS77" t="s">
        <v>77</v>
      </c>
      <c r="OT77" t="s">
        <v>77</v>
      </c>
      <c r="OU77" t="s">
        <v>77</v>
      </c>
      <c r="OV77" t="s">
        <v>77</v>
      </c>
      <c r="OW77" t="s">
        <v>77</v>
      </c>
      <c r="OX77" t="s">
        <v>77</v>
      </c>
      <c r="OY77" t="s">
        <v>77</v>
      </c>
      <c r="OZ77" t="s">
        <v>77</v>
      </c>
      <c r="PA77" t="s">
        <v>77</v>
      </c>
      <c r="PB77" t="s">
        <v>77</v>
      </c>
      <c r="PC77" t="s">
        <v>77</v>
      </c>
      <c r="PD77" t="s">
        <v>77</v>
      </c>
      <c r="PE77" t="s">
        <v>77</v>
      </c>
      <c r="PF77" t="s">
        <v>1007</v>
      </c>
      <c r="PG77">
        <v>1</v>
      </c>
      <c r="PH77">
        <v>1</v>
      </c>
      <c r="PI77">
        <v>0</v>
      </c>
      <c r="PJ77">
        <v>1</v>
      </c>
      <c r="PK77">
        <v>0</v>
      </c>
      <c r="PL77">
        <v>0</v>
      </c>
      <c r="PM77" t="s">
        <v>686</v>
      </c>
      <c r="PN77">
        <v>1</v>
      </c>
      <c r="PO77">
        <v>0</v>
      </c>
      <c r="PP77">
        <v>0</v>
      </c>
      <c r="PQ77">
        <v>0</v>
      </c>
      <c r="PR77">
        <v>0</v>
      </c>
      <c r="PS77">
        <v>0</v>
      </c>
      <c r="PT77" t="s">
        <v>77</v>
      </c>
      <c r="PU77" t="s">
        <v>77</v>
      </c>
      <c r="PV77" t="s">
        <v>77</v>
      </c>
      <c r="PW77" t="s">
        <v>77</v>
      </c>
      <c r="PX77" t="s">
        <v>77</v>
      </c>
      <c r="PY77" t="s">
        <v>77</v>
      </c>
      <c r="PZ77" t="s">
        <v>77</v>
      </c>
      <c r="QA77" t="s">
        <v>1008</v>
      </c>
      <c r="QB77">
        <v>1</v>
      </c>
      <c r="QC77">
        <v>1</v>
      </c>
      <c r="QD77">
        <v>0</v>
      </c>
      <c r="QE77">
        <v>0</v>
      </c>
      <c r="QF77">
        <v>0</v>
      </c>
      <c r="QG77">
        <v>0</v>
      </c>
      <c r="QH77">
        <v>0</v>
      </c>
      <c r="QI77">
        <v>0</v>
      </c>
      <c r="QJ77">
        <v>0</v>
      </c>
      <c r="QK77">
        <v>0</v>
      </c>
      <c r="QL77">
        <v>0</v>
      </c>
      <c r="QM77" t="s">
        <v>77</v>
      </c>
      <c r="QN77" t="s">
        <v>77</v>
      </c>
      <c r="QO77">
        <v>237779808</v>
      </c>
      <c r="QQ77">
        <v>44531.652141203696</v>
      </c>
      <c r="QR77" t="s">
        <v>77</v>
      </c>
      <c r="QS77" t="s">
        <v>77</v>
      </c>
      <c r="QT77" t="s">
        <v>101</v>
      </c>
      <c r="QU77" t="s">
        <v>102</v>
      </c>
      <c r="QV77" t="s">
        <v>77</v>
      </c>
      <c r="QW77">
        <v>79</v>
      </c>
      <c r="QX77" s="375" t="str">
        <f t="shared" si="16"/>
        <v/>
      </c>
      <c r="QY77" s="375">
        <f t="shared" si="9"/>
        <v>39.000000000000007</v>
      </c>
      <c r="QZ77" s="375">
        <f t="shared" si="10"/>
        <v>1.9166666666666667</v>
      </c>
      <c r="RA77" s="375" t="str">
        <f t="shared" si="11"/>
        <v/>
      </c>
      <c r="RB77" s="375">
        <f>IFERROR(((IQ77*2.9)*5)/IA77,"")</f>
        <v>77.333333333333329</v>
      </c>
      <c r="RC77" s="375">
        <f t="shared" si="13"/>
        <v>60</v>
      </c>
      <c r="RD77" s="375" t="str">
        <f t="shared" si="14"/>
        <v/>
      </c>
      <c r="RE77" s="313">
        <f t="shared" si="15"/>
        <v>2</v>
      </c>
      <c r="RF77" t="s">
        <v>209</v>
      </c>
    </row>
    <row r="78" spans="1:474">
      <c r="A78" t="s">
        <v>1009</v>
      </c>
      <c r="B78" s="272">
        <v>44531</v>
      </c>
      <c r="C78" t="s">
        <v>208</v>
      </c>
      <c r="D78" t="s">
        <v>1291</v>
      </c>
      <c r="E78" t="s">
        <v>209</v>
      </c>
      <c r="F78" t="s">
        <v>213</v>
      </c>
      <c r="G78" t="s">
        <v>213</v>
      </c>
      <c r="H78" t="s">
        <v>584</v>
      </c>
      <c r="I78" t="s">
        <v>590</v>
      </c>
      <c r="J78" t="s">
        <v>593</v>
      </c>
      <c r="K78" t="s">
        <v>1010</v>
      </c>
      <c r="L78" t="s">
        <v>594</v>
      </c>
      <c r="M78" t="s">
        <v>594</v>
      </c>
      <c r="N78" t="s">
        <v>594</v>
      </c>
      <c r="O78" t="s">
        <v>86</v>
      </c>
      <c r="P78" t="s">
        <v>87</v>
      </c>
      <c r="Q78" t="s">
        <v>89</v>
      </c>
      <c r="R78" t="s">
        <v>77</v>
      </c>
      <c r="S78" s="239" t="s">
        <v>77</v>
      </c>
      <c r="T78" s="239" t="s">
        <v>77</v>
      </c>
      <c r="U78" s="239" t="s">
        <v>77</v>
      </c>
      <c r="V78" s="239" t="s">
        <v>77</v>
      </c>
      <c r="W78" s="239" t="s">
        <v>77</v>
      </c>
      <c r="X78" s="239" t="s">
        <v>77</v>
      </c>
      <c r="Y78" t="s">
        <v>77</v>
      </c>
      <c r="Z78" t="s">
        <v>77</v>
      </c>
      <c r="AA78" t="s">
        <v>77</v>
      </c>
      <c r="AB78" t="s">
        <v>77</v>
      </c>
      <c r="AC78" t="s">
        <v>77</v>
      </c>
      <c r="AD78" t="s">
        <v>77</v>
      </c>
      <c r="AE78" t="s">
        <v>77</v>
      </c>
      <c r="AF78" t="s">
        <v>77</v>
      </c>
      <c r="AG78">
        <v>15</v>
      </c>
      <c r="AH78" t="s">
        <v>77</v>
      </c>
      <c r="AI78" t="s">
        <v>77</v>
      </c>
      <c r="AJ78" t="s">
        <v>77</v>
      </c>
      <c r="AK78" t="s">
        <v>77</v>
      </c>
      <c r="AL78" t="s">
        <v>77</v>
      </c>
      <c r="AM78" t="s">
        <v>77</v>
      </c>
      <c r="AN78" t="s">
        <v>77</v>
      </c>
      <c r="AO78" t="s">
        <v>77</v>
      </c>
      <c r="AP78" t="s">
        <v>77</v>
      </c>
      <c r="AQ78" t="s">
        <v>77</v>
      </c>
      <c r="AR78" t="s">
        <v>77</v>
      </c>
      <c r="AS78" t="s">
        <v>77</v>
      </c>
      <c r="AT78" t="s">
        <v>77</v>
      </c>
      <c r="AU78" t="s">
        <v>77</v>
      </c>
      <c r="AV78" t="s">
        <v>77</v>
      </c>
      <c r="AW78" t="s">
        <v>77</v>
      </c>
      <c r="AX78" t="s">
        <v>77</v>
      </c>
      <c r="AY78" t="s">
        <v>77</v>
      </c>
      <c r="AZ78" t="s">
        <v>77</v>
      </c>
      <c r="BA78" t="s">
        <v>77</v>
      </c>
      <c r="BB78" t="s">
        <v>77</v>
      </c>
      <c r="BC78" t="s">
        <v>77</v>
      </c>
      <c r="BD78" t="s">
        <v>77</v>
      </c>
      <c r="BE78" t="s">
        <v>77</v>
      </c>
      <c r="BF78" t="s">
        <v>77</v>
      </c>
      <c r="BG78" t="s">
        <v>77</v>
      </c>
      <c r="BH78" t="s">
        <v>77</v>
      </c>
      <c r="BI78" t="s">
        <v>77</v>
      </c>
      <c r="BJ78" t="s">
        <v>77</v>
      </c>
      <c r="BK78" t="s">
        <v>77</v>
      </c>
      <c r="BL78" t="s">
        <v>77</v>
      </c>
      <c r="BN78" t="s">
        <v>77</v>
      </c>
      <c r="BO78" t="s">
        <v>77</v>
      </c>
      <c r="BP78" t="s">
        <v>77</v>
      </c>
      <c r="BQ78" t="s">
        <v>77</v>
      </c>
      <c r="BR78" t="s">
        <v>77</v>
      </c>
      <c r="BS78" t="s">
        <v>77</v>
      </c>
      <c r="BT78" t="s">
        <v>77</v>
      </c>
      <c r="BU78" t="s">
        <v>77</v>
      </c>
      <c r="BV78" t="s">
        <v>77</v>
      </c>
      <c r="BW78" t="s">
        <v>77</v>
      </c>
      <c r="BX78" t="s">
        <v>77</v>
      </c>
      <c r="BY78" t="s">
        <v>77</v>
      </c>
      <c r="BZ78" t="s">
        <v>77</v>
      </c>
      <c r="CA78" t="s">
        <v>77</v>
      </c>
      <c r="CB78" t="s">
        <v>77</v>
      </c>
      <c r="CC78" t="s">
        <v>77</v>
      </c>
      <c r="CD78" t="s">
        <v>77</v>
      </c>
      <c r="CE78" t="s">
        <v>77</v>
      </c>
      <c r="CF78" t="s">
        <v>77</v>
      </c>
      <c r="CG78" t="s">
        <v>77</v>
      </c>
      <c r="CH78" t="s">
        <v>77</v>
      </c>
      <c r="CI78" t="s">
        <v>77</v>
      </c>
      <c r="CJ78" t="s">
        <v>77</v>
      </c>
      <c r="CK78" t="s">
        <v>77</v>
      </c>
      <c r="CL78" t="s">
        <v>77</v>
      </c>
      <c r="CM78" t="s">
        <v>77</v>
      </c>
      <c r="CN78" t="s">
        <v>77</v>
      </c>
      <c r="CO78" t="s">
        <v>77</v>
      </c>
      <c r="CP78" t="s">
        <v>77</v>
      </c>
      <c r="CQ78" t="s">
        <v>77</v>
      </c>
      <c r="CR78" t="s">
        <v>77</v>
      </c>
      <c r="CS78" t="s">
        <v>77</v>
      </c>
      <c r="CT78" t="s">
        <v>77</v>
      </c>
      <c r="CU78" t="s">
        <v>77</v>
      </c>
      <c r="CV78" t="s">
        <v>77</v>
      </c>
      <c r="CW78" t="s">
        <v>77</v>
      </c>
      <c r="CX78" t="s">
        <v>77</v>
      </c>
      <c r="CY78" t="s">
        <v>77</v>
      </c>
      <c r="CZ78" s="308" t="s">
        <v>209</v>
      </c>
      <c r="DA78" t="s">
        <v>86</v>
      </c>
      <c r="DB78" t="s">
        <v>77</v>
      </c>
      <c r="DC78" t="s">
        <v>77</v>
      </c>
      <c r="DD78" t="s">
        <v>77</v>
      </c>
      <c r="DE78" t="s">
        <v>77</v>
      </c>
      <c r="DF78" t="s">
        <v>77</v>
      </c>
      <c r="DG78" t="s">
        <v>77</v>
      </c>
      <c r="DH78" t="s">
        <v>77</v>
      </c>
      <c r="DK78" t="s">
        <v>77</v>
      </c>
      <c r="DL78" t="s">
        <v>77</v>
      </c>
      <c r="DM78" t="s">
        <v>77</v>
      </c>
      <c r="DN78" t="s">
        <v>77</v>
      </c>
      <c r="DO78" t="s">
        <v>77</v>
      </c>
      <c r="DP78" t="s">
        <v>77</v>
      </c>
      <c r="DQ78" t="s">
        <v>77</v>
      </c>
      <c r="DR78" t="s">
        <v>77</v>
      </c>
      <c r="DS78" t="s">
        <v>77</v>
      </c>
      <c r="DT78" t="s">
        <v>77</v>
      </c>
      <c r="DU78" t="s">
        <v>77</v>
      </c>
      <c r="DV78" t="s">
        <v>77</v>
      </c>
      <c r="DW78" t="s">
        <v>77</v>
      </c>
      <c r="DX78" t="s">
        <v>77</v>
      </c>
      <c r="DY78" t="s">
        <v>77</v>
      </c>
      <c r="DZ78" t="s">
        <v>77</v>
      </c>
      <c r="EA78" t="s">
        <v>77</v>
      </c>
      <c r="EB78" t="s">
        <v>77</v>
      </c>
      <c r="EC78" t="s">
        <v>77</v>
      </c>
      <c r="ED78" t="s">
        <v>77</v>
      </c>
      <c r="EE78" t="s">
        <v>77</v>
      </c>
      <c r="EF78" t="s">
        <v>77</v>
      </c>
      <c r="EG78" t="s">
        <v>77</v>
      </c>
      <c r="EH78" t="s">
        <v>77</v>
      </c>
      <c r="EI78" t="s">
        <v>77</v>
      </c>
      <c r="EJ78" t="s">
        <v>77</v>
      </c>
      <c r="EK78" t="s">
        <v>77</v>
      </c>
      <c r="EL78" t="s">
        <v>77</v>
      </c>
      <c r="EM78" s="308" t="s">
        <v>209</v>
      </c>
      <c r="EN78" t="s">
        <v>86</v>
      </c>
      <c r="EO78" t="s">
        <v>77</v>
      </c>
      <c r="EP78" t="s">
        <v>77</v>
      </c>
      <c r="EQ78" t="s">
        <v>77</v>
      </c>
      <c r="ER78" t="s">
        <v>77</v>
      </c>
      <c r="ES78" t="s">
        <v>77</v>
      </c>
      <c r="ET78" t="s">
        <v>77</v>
      </c>
      <c r="EU78" t="s">
        <v>77</v>
      </c>
      <c r="EW78" t="s">
        <v>77</v>
      </c>
      <c r="EX78" s="308" t="s">
        <v>209</v>
      </c>
      <c r="EY78" t="s">
        <v>77</v>
      </c>
      <c r="EZ78" t="s">
        <v>77</v>
      </c>
      <c r="FA78" t="s">
        <v>77</v>
      </c>
      <c r="FB78" t="s">
        <v>77</v>
      </c>
      <c r="FC78" t="s">
        <v>77</v>
      </c>
      <c r="FD78" t="s">
        <v>77</v>
      </c>
      <c r="FE78" t="s">
        <v>77</v>
      </c>
      <c r="FF78" t="s">
        <v>77</v>
      </c>
      <c r="FG78" t="s">
        <v>77</v>
      </c>
      <c r="FH78" t="s">
        <v>77</v>
      </c>
      <c r="FI78" t="s">
        <v>77</v>
      </c>
      <c r="FJ78" t="s">
        <v>77</v>
      </c>
      <c r="FK78" t="s">
        <v>77</v>
      </c>
      <c r="FL78" t="s">
        <v>77</v>
      </c>
      <c r="FM78" t="s">
        <v>77</v>
      </c>
      <c r="FN78" t="s">
        <v>77</v>
      </c>
      <c r="FO78" t="s">
        <v>77</v>
      </c>
      <c r="FP78" t="s">
        <v>77</v>
      </c>
      <c r="FQ78" t="s">
        <v>77</v>
      </c>
      <c r="FR78" t="s">
        <v>77</v>
      </c>
      <c r="FS78" t="s">
        <v>77</v>
      </c>
      <c r="FT78" t="s">
        <v>77</v>
      </c>
      <c r="FU78" t="s">
        <v>77</v>
      </c>
      <c r="FV78" t="s">
        <v>77</v>
      </c>
      <c r="FW78" t="s">
        <v>77</v>
      </c>
      <c r="FX78" t="s">
        <v>77</v>
      </c>
      <c r="FY78" t="s">
        <v>88</v>
      </c>
      <c r="FZ78" t="s">
        <v>90</v>
      </c>
      <c r="GA78" t="s">
        <v>91</v>
      </c>
      <c r="GB78" t="s">
        <v>77</v>
      </c>
      <c r="GC78" t="s">
        <v>92</v>
      </c>
      <c r="GD78" t="s">
        <v>91</v>
      </c>
      <c r="GE78" t="s">
        <v>91</v>
      </c>
      <c r="GF78" t="s">
        <v>115</v>
      </c>
      <c r="GG78" t="s">
        <v>77</v>
      </c>
      <c r="GH78" t="s">
        <v>147</v>
      </c>
      <c r="GI78" t="s">
        <v>96</v>
      </c>
      <c r="GJ78" t="s">
        <v>97</v>
      </c>
      <c r="GK78" t="s">
        <v>96</v>
      </c>
      <c r="GL78" t="s">
        <v>77</v>
      </c>
      <c r="GM78" t="s">
        <v>77</v>
      </c>
      <c r="GN78" t="s">
        <v>77</v>
      </c>
      <c r="GO78" t="s">
        <v>77</v>
      </c>
      <c r="GP78" t="s">
        <v>77</v>
      </c>
      <c r="GQ78">
        <v>75</v>
      </c>
      <c r="GR78">
        <v>15</v>
      </c>
      <c r="GS78" t="s">
        <v>77</v>
      </c>
      <c r="GT78" t="s">
        <v>98</v>
      </c>
      <c r="GU78" t="s">
        <v>88</v>
      </c>
      <c r="GV78" t="s">
        <v>77</v>
      </c>
      <c r="GW78" t="s">
        <v>88</v>
      </c>
      <c r="GX78" t="s">
        <v>117</v>
      </c>
      <c r="GY78">
        <v>0</v>
      </c>
      <c r="GZ78">
        <v>0</v>
      </c>
      <c r="HA78">
        <v>0</v>
      </c>
      <c r="HB78">
        <v>0</v>
      </c>
      <c r="HC78">
        <v>0</v>
      </c>
      <c r="HD78">
        <v>0</v>
      </c>
      <c r="HE78">
        <v>0</v>
      </c>
      <c r="HF78">
        <v>0</v>
      </c>
      <c r="HG78">
        <v>0</v>
      </c>
      <c r="HH78">
        <v>1</v>
      </c>
      <c r="HI78">
        <v>0</v>
      </c>
      <c r="HJ78" t="s">
        <v>1011</v>
      </c>
      <c r="HK78" t="s">
        <v>100</v>
      </c>
      <c r="HL78" t="s">
        <v>77</v>
      </c>
      <c r="HM78" t="s">
        <v>77</v>
      </c>
      <c r="HN78" t="s">
        <v>77</v>
      </c>
      <c r="HO78" t="s">
        <v>77</v>
      </c>
      <c r="HP78" t="s">
        <v>77</v>
      </c>
      <c r="HQ78" t="s">
        <v>77</v>
      </c>
      <c r="HR78" t="s">
        <v>77</v>
      </c>
      <c r="HS78" t="s">
        <v>77</v>
      </c>
      <c r="HT78" t="s">
        <v>77</v>
      </c>
      <c r="HU78" t="s">
        <v>77</v>
      </c>
      <c r="HV78" t="s">
        <v>77</v>
      </c>
      <c r="HW78" t="s">
        <v>77</v>
      </c>
      <c r="HX78" t="s">
        <v>77</v>
      </c>
      <c r="HZ78" t="s">
        <v>209</v>
      </c>
      <c r="IA78" s="376">
        <v>7</v>
      </c>
      <c r="IB78" t="s">
        <v>1012</v>
      </c>
      <c r="IC78">
        <v>1</v>
      </c>
      <c r="ID78">
        <v>1</v>
      </c>
      <c r="IE78">
        <v>1</v>
      </c>
      <c r="IF78">
        <v>0</v>
      </c>
      <c r="IG78">
        <v>1</v>
      </c>
      <c r="IH78">
        <v>1</v>
      </c>
      <c r="II78">
        <v>1</v>
      </c>
      <c r="IJ78">
        <v>1</v>
      </c>
      <c r="IK78">
        <v>0</v>
      </c>
      <c r="IL78">
        <v>0</v>
      </c>
      <c r="IM78">
        <v>2</v>
      </c>
      <c r="IN78">
        <v>9</v>
      </c>
      <c r="IO78">
        <v>5</v>
      </c>
      <c r="IP78" t="s">
        <v>77</v>
      </c>
      <c r="IQ78">
        <v>10</v>
      </c>
      <c r="IR78">
        <v>3</v>
      </c>
      <c r="IS78">
        <v>2</v>
      </c>
      <c r="IT78">
        <v>2</v>
      </c>
      <c r="IU78" t="s">
        <v>1013</v>
      </c>
      <c r="IV78">
        <v>1</v>
      </c>
      <c r="IW78">
        <v>1</v>
      </c>
      <c r="IX78">
        <v>1</v>
      </c>
      <c r="IY78">
        <v>1</v>
      </c>
      <c r="IZ78">
        <v>1</v>
      </c>
      <c r="JA78">
        <v>1</v>
      </c>
      <c r="JB78">
        <v>1</v>
      </c>
      <c r="JC78">
        <v>1</v>
      </c>
      <c r="JD78">
        <v>0</v>
      </c>
      <c r="JE78">
        <v>0</v>
      </c>
      <c r="JF78">
        <v>10</v>
      </c>
      <c r="JG78">
        <v>10</v>
      </c>
      <c r="JH78">
        <v>6</v>
      </c>
      <c r="JI78">
        <v>20</v>
      </c>
      <c r="JJ78">
        <v>3</v>
      </c>
      <c r="JK78">
        <v>10</v>
      </c>
      <c r="JL78">
        <v>7</v>
      </c>
      <c r="JM78">
        <v>3</v>
      </c>
      <c r="JN78" t="s">
        <v>599</v>
      </c>
      <c r="JO78">
        <v>0</v>
      </c>
      <c r="JP78">
        <v>0</v>
      </c>
      <c r="JQ78">
        <v>0</v>
      </c>
      <c r="JR78">
        <v>0</v>
      </c>
      <c r="JS78">
        <v>0</v>
      </c>
      <c r="JT78">
        <v>0</v>
      </c>
      <c r="JU78">
        <v>1</v>
      </c>
      <c r="JV78">
        <v>0</v>
      </c>
      <c r="JW78">
        <v>0</v>
      </c>
      <c r="JX78">
        <v>0</v>
      </c>
      <c r="JY78">
        <v>0</v>
      </c>
      <c r="JZ78">
        <v>0</v>
      </c>
      <c r="KA78">
        <v>0</v>
      </c>
      <c r="KB78" t="s">
        <v>77</v>
      </c>
      <c r="KC78" t="s">
        <v>77</v>
      </c>
      <c r="KD78" t="s">
        <v>77</v>
      </c>
      <c r="KE78" t="s">
        <v>77</v>
      </c>
      <c r="KF78" t="s">
        <v>77</v>
      </c>
      <c r="KG78" t="s">
        <v>77</v>
      </c>
      <c r="KH78">
        <v>3</v>
      </c>
      <c r="KI78" t="s">
        <v>77</v>
      </c>
      <c r="KJ78" t="s">
        <v>77</v>
      </c>
      <c r="KK78" t="s">
        <v>77</v>
      </c>
      <c r="KL78" t="s">
        <v>77</v>
      </c>
      <c r="KM78" t="s">
        <v>1014</v>
      </c>
      <c r="KN78">
        <v>1</v>
      </c>
      <c r="KO78">
        <v>1</v>
      </c>
      <c r="KP78">
        <v>1</v>
      </c>
      <c r="KQ78">
        <v>1</v>
      </c>
      <c r="KR78">
        <v>1</v>
      </c>
      <c r="KS78">
        <v>1</v>
      </c>
      <c r="KT78">
        <v>1</v>
      </c>
      <c r="KU78">
        <v>0</v>
      </c>
      <c r="KV78">
        <v>1</v>
      </c>
      <c r="KW78">
        <v>0</v>
      </c>
      <c r="KX78">
        <v>0</v>
      </c>
      <c r="KY78">
        <v>14</v>
      </c>
      <c r="KZ78">
        <v>4</v>
      </c>
      <c r="LA78">
        <v>2</v>
      </c>
      <c r="LB78">
        <v>14</v>
      </c>
      <c r="LC78">
        <v>9</v>
      </c>
      <c r="LD78">
        <v>9</v>
      </c>
      <c r="LE78">
        <v>3</v>
      </c>
      <c r="LF78" t="s">
        <v>77</v>
      </c>
      <c r="LG78">
        <v>3</v>
      </c>
      <c r="LH78" t="s">
        <v>1015</v>
      </c>
      <c r="LI78">
        <v>1</v>
      </c>
      <c r="LJ78">
        <v>1</v>
      </c>
      <c r="LK78">
        <v>0</v>
      </c>
      <c r="LL78">
        <v>0</v>
      </c>
      <c r="LM78">
        <v>1</v>
      </c>
      <c r="LN78">
        <v>1</v>
      </c>
      <c r="LO78">
        <v>0</v>
      </c>
      <c r="LP78">
        <v>0</v>
      </c>
      <c r="LQ78">
        <v>0</v>
      </c>
      <c r="LR78" t="s">
        <v>77</v>
      </c>
      <c r="LS78" t="s">
        <v>1016</v>
      </c>
      <c r="LT78">
        <v>1</v>
      </c>
      <c r="LU78">
        <v>1</v>
      </c>
      <c r="LV78">
        <v>1</v>
      </c>
      <c r="LW78">
        <v>1</v>
      </c>
      <c r="LX78">
        <v>0</v>
      </c>
      <c r="LY78">
        <v>0</v>
      </c>
      <c r="LZ78">
        <v>4</v>
      </c>
      <c r="MA78">
        <v>3</v>
      </c>
      <c r="MB78">
        <v>7</v>
      </c>
      <c r="MC78">
        <v>1</v>
      </c>
      <c r="MD78" t="s">
        <v>1017</v>
      </c>
      <c r="ME78">
        <v>1</v>
      </c>
      <c r="MF78">
        <v>0</v>
      </c>
      <c r="MG78">
        <v>0</v>
      </c>
      <c r="MH78">
        <v>0</v>
      </c>
      <c r="MI78">
        <v>0</v>
      </c>
      <c r="MJ78">
        <v>1</v>
      </c>
      <c r="MK78">
        <v>0</v>
      </c>
      <c r="ML78">
        <v>0</v>
      </c>
      <c r="MM78">
        <v>0</v>
      </c>
      <c r="MN78" t="s">
        <v>966</v>
      </c>
      <c r="MO78">
        <v>1</v>
      </c>
      <c r="MP78">
        <v>0</v>
      </c>
      <c r="MQ78">
        <v>0</v>
      </c>
      <c r="MR78">
        <v>0</v>
      </c>
      <c r="MS78">
        <v>0</v>
      </c>
      <c r="MT78">
        <v>0</v>
      </c>
      <c r="MU78">
        <v>0</v>
      </c>
      <c r="MV78">
        <v>1</v>
      </c>
      <c r="MW78">
        <v>0</v>
      </c>
      <c r="MX78" t="s">
        <v>77</v>
      </c>
      <c r="MY78" t="s">
        <v>77</v>
      </c>
      <c r="MZ78" t="s">
        <v>77</v>
      </c>
      <c r="NA78" t="s">
        <v>77</v>
      </c>
      <c r="NB78" t="s">
        <v>77</v>
      </c>
      <c r="NC78" t="s">
        <v>77</v>
      </c>
      <c r="ND78" t="s">
        <v>77</v>
      </c>
      <c r="NE78" t="s">
        <v>77</v>
      </c>
      <c r="NF78" t="s">
        <v>77</v>
      </c>
      <c r="NG78" t="s">
        <v>77</v>
      </c>
      <c r="NH78" t="s">
        <v>77</v>
      </c>
      <c r="NI78" t="s">
        <v>77</v>
      </c>
      <c r="NJ78" t="s">
        <v>77</v>
      </c>
      <c r="NK78" t="s">
        <v>77</v>
      </c>
      <c r="NL78" t="s">
        <v>77</v>
      </c>
      <c r="NM78" t="s">
        <v>77</v>
      </c>
      <c r="NN78" t="s">
        <v>77</v>
      </c>
      <c r="NO78" t="s">
        <v>77</v>
      </c>
      <c r="NP78" t="s">
        <v>77</v>
      </c>
      <c r="NQ78" t="s">
        <v>77</v>
      </c>
      <c r="NR78" t="s">
        <v>77</v>
      </c>
      <c r="NS78" t="s">
        <v>77</v>
      </c>
      <c r="NT78" t="s">
        <v>77</v>
      </c>
      <c r="NU78" t="s">
        <v>77</v>
      </c>
      <c r="NV78" t="s">
        <v>77</v>
      </c>
      <c r="NW78" t="s">
        <v>77</v>
      </c>
      <c r="NX78" t="s">
        <v>77</v>
      </c>
      <c r="NY78" t="s">
        <v>77</v>
      </c>
      <c r="NZ78" t="s">
        <v>77</v>
      </c>
      <c r="OA78" t="s">
        <v>77</v>
      </c>
      <c r="OB78" t="s">
        <v>77</v>
      </c>
      <c r="OC78" t="s">
        <v>77</v>
      </c>
      <c r="OD78" t="s">
        <v>77</v>
      </c>
      <c r="OE78" t="s">
        <v>77</v>
      </c>
      <c r="OF78" t="s">
        <v>77</v>
      </c>
      <c r="OG78" t="s">
        <v>77</v>
      </c>
      <c r="OH78" t="s">
        <v>77</v>
      </c>
      <c r="OI78" t="s">
        <v>77</v>
      </c>
      <c r="OJ78" t="s">
        <v>77</v>
      </c>
      <c r="OK78" t="s">
        <v>77</v>
      </c>
      <c r="OL78" t="s">
        <v>1018</v>
      </c>
      <c r="OM78">
        <v>0</v>
      </c>
      <c r="ON78">
        <v>0</v>
      </c>
      <c r="OO78">
        <v>0</v>
      </c>
      <c r="OP78">
        <v>0</v>
      </c>
      <c r="OQ78">
        <v>0</v>
      </c>
      <c r="OR78">
        <v>1</v>
      </c>
      <c r="OS78">
        <v>0</v>
      </c>
      <c r="OT78">
        <v>1</v>
      </c>
      <c r="OU78">
        <v>0</v>
      </c>
      <c r="OV78" t="s">
        <v>77</v>
      </c>
      <c r="OW78" t="s">
        <v>77</v>
      </c>
      <c r="OX78" t="s">
        <v>77</v>
      </c>
      <c r="OY78" t="s">
        <v>77</v>
      </c>
      <c r="OZ78" t="s">
        <v>77</v>
      </c>
      <c r="PA78" t="s">
        <v>77</v>
      </c>
      <c r="PB78" t="s">
        <v>77</v>
      </c>
      <c r="PC78" t="s">
        <v>77</v>
      </c>
      <c r="PD78" t="s">
        <v>77</v>
      </c>
      <c r="PE78" t="s">
        <v>77</v>
      </c>
      <c r="PF78" t="s">
        <v>1008</v>
      </c>
      <c r="PG78">
        <v>1</v>
      </c>
      <c r="PH78">
        <v>1</v>
      </c>
      <c r="PI78">
        <v>0</v>
      </c>
      <c r="PJ78">
        <v>0</v>
      </c>
      <c r="PK78">
        <v>0</v>
      </c>
      <c r="PL78">
        <v>0</v>
      </c>
      <c r="PM78" t="s">
        <v>1019</v>
      </c>
      <c r="PN78">
        <v>1</v>
      </c>
      <c r="PO78">
        <v>0</v>
      </c>
      <c r="PP78">
        <v>0</v>
      </c>
      <c r="PQ78">
        <v>0</v>
      </c>
      <c r="PR78">
        <v>1</v>
      </c>
      <c r="PS78">
        <v>0</v>
      </c>
      <c r="PT78" t="s">
        <v>77</v>
      </c>
      <c r="PU78" t="s">
        <v>77</v>
      </c>
      <c r="PV78" t="s">
        <v>77</v>
      </c>
      <c r="PW78" t="s">
        <v>77</v>
      </c>
      <c r="PX78" t="s">
        <v>77</v>
      </c>
      <c r="PY78" t="s">
        <v>77</v>
      </c>
      <c r="PZ78" t="s">
        <v>77</v>
      </c>
      <c r="QA78" t="s">
        <v>77</v>
      </c>
      <c r="QB78" t="s">
        <v>77</v>
      </c>
      <c r="QC78" t="s">
        <v>77</v>
      </c>
      <c r="QD78" t="s">
        <v>77</v>
      </c>
      <c r="QE78" t="s">
        <v>77</v>
      </c>
      <c r="QF78" t="s">
        <v>77</v>
      </c>
      <c r="QG78" t="s">
        <v>77</v>
      </c>
      <c r="QH78">
        <v>0</v>
      </c>
      <c r="QI78">
        <v>0</v>
      </c>
      <c r="QJ78">
        <v>0</v>
      </c>
      <c r="QK78">
        <v>0</v>
      </c>
      <c r="QL78">
        <v>0</v>
      </c>
      <c r="QM78" t="s">
        <v>77</v>
      </c>
      <c r="QN78" t="s">
        <v>77</v>
      </c>
      <c r="QO78">
        <v>237779948</v>
      </c>
      <c r="QQ78">
        <v>44531.652499999997</v>
      </c>
      <c r="QR78" t="s">
        <v>77</v>
      </c>
      <c r="QS78" t="s">
        <v>77</v>
      </c>
      <c r="QT78" t="s">
        <v>101</v>
      </c>
      <c r="QU78" t="s">
        <v>102</v>
      </c>
      <c r="QV78" t="s">
        <v>77</v>
      </c>
      <c r="QW78">
        <v>80</v>
      </c>
      <c r="QX78" s="375">
        <f t="shared" si="16"/>
        <v>2.8571428571428572</v>
      </c>
      <c r="QY78" s="375">
        <f>IFERROR(((IN78*2.6)*5)/IA78,"")</f>
        <v>16.714285714285715</v>
      </c>
      <c r="QZ78" s="375">
        <f t="shared" si="10"/>
        <v>8.2142857142857135</v>
      </c>
      <c r="RA78" s="375" t="str">
        <f t="shared" si="11"/>
        <v/>
      </c>
      <c r="RB78" s="375">
        <f t="shared" si="12"/>
        <v>20.714285714285715</v>
      </c>
      <c r="RC78" s="375">
        <f t="shared" si="13"/>
        <v>5.1428571428571432</v>
      </c>
      <c r="RD78" s="375">
        <f t="shared" si="14"/>
        <v>3.4285714285714284</v>
      </c>
      <c r="RE78" s="313">
        <f t="shared" si="15"/>
        <v>2</v>
      </c>
      <c r="RF78" t="s">
        <v>209</v>
      </c>
    </row>
    <row r="79" spans="1:474">
      <c r="A79" t="s">
        <v>1020</v>
      </c>
      <c r="B79" s="272">
        <v>44531</v>
      </c>
      <c r="C79" t="s">
        <v>208</v>
      </c>
      <c r="D79" t="s">
        <v>562</v>
      </c>
      <c r="E79" t="s">
        <v>209</v>
      </c>
      <c r="F79" t="s">
        <v>210</v>
      </c>
      <c r="G79" t="s">
        <v>210</v>
      </c>
      <c r="H79" t="s">
        <v>211</v>
      </c>
      <c r="I79" t="s">
        <v>211</v>
      </c>
      <c r="J79" t="s">
        <v>210</v>
      </c>
      <c r="K79" t="s">
        <v>77</v>
      </c>
      <c r="L79" t="s">
        <v>212</v>
      </c>
      <c r="M79" t="s">
        <v>212</v>
      </c>
      <c r="N79" t="s">
        <v>212</v>
      </c>
      <c r="O79" t="s">
        <v>86</v>
      </c>
      <c r="P79" t="s">
        <v>120</v>
      </c>
      <c r="Q79" t="s">
        <v>89</v>
      </c>
      <c r="R79" t="s">
        <v>121</v>
      </c>
      <c r="S79" s="239">
        <v>144.5</v>
      </c>
      <c r="T79" s="239">
        <v>161.53846153846101</v>
      </c>
      <c r="U79" s="239">
        <v>125.652173913043</v>
      </c>
      <c r="V79" s="239">
        <v>156.896551724137</v>
      </c>
      <c r="W79" s="239">
        <v>291.666666666666</v>
      </c>
      <c r="X79" s="239">
        <v>291.666666666666</v>
      </c>
      <c r="Y79">
        <v>1000</v>
      </c>
      <c r="Z79" t="s">
        <v>77</v>
      </c>
      <c r="AA79" t="s">
        <v>77</v>
      </c>
      <c r="AB79" t="s">
        <v>77</v>
      </c>
      <c r="AC79" t="s">
        <v>77</v>
      </c>
      <c r="AD79" t="s">
        <v>77</v>
      </c>
      <c r="AE79" t="s">
        <v>77</v>
      </c>
      <c r="AF79" t="s">
        <v>77</v>
      </c>
      <c r="AG79" t="s">
        <v>77</v>
      </c>
      <c r="AH79" t="s">
        <v>77</v>
      </c>
      <c r="AI79" t="s">
        <v>77</v>
      </c>
      <c r="AJ79" t="s">
        <v>77</v>
      </c>
      <c r="AK79" t="s">
        <v>123</v>
      </c>
      <c r="AL79">
        <v>1</v>
      </c>
      <c r="AM79">
        <v>0</v>
      </c>
      <c r="AN79">
        <v>0</v>
      </c>
      <c r="AO79">
        <v>0</v>
      </c>
      <c r="AP79">
        <v>0</v>
      </c>
      <c r="AQ79">
        <v>0</v>
      </c>
      <c r="AR79">
        <v>0</v>
      </c>
      <c r="AS79">
        <v>0</v>
      </c>
      <c r="AT79">
        <v>0</v>
      </c>
      <c r="AU79">
        <v>0</v>
      </c>
      <c r="AV79" t="s">
        <v>124</v>
      </c>
      <c r="AW79" t="s">
        <v>125</v>
      </c>
      <c r="AX79">
        <v>289</v>
      </c>
      <c r="AY79" t="s">
        <v>88</v>
      </c>
      <c r="AZ79" t="s">
        <v>88</v>
      </c>
      <c r="BA79" t="s">
        <v>88</v>
      </c>
      <c r="BB79" t="s">
        <v>88</v>
      </c>
      <c r="BC79" t="s">
        <v>100</v>
      </c>
      <c r="BD79" t="s">
        <v>88</v>
      </c>
      <c r="BE79" t="s">
        <v>88</v>
      </c>
      <c r="BF79" t="s">
        <v>77</v>
      </c>
      <c r="BG79" t="s">
        <v>77</v>
      </c>
      <c r="BH79" t="s">
        <v>77</v>
      </c>
      <c r="BI79" t="s">
        <v>77</v>
      </c>
      <c r="BJ79" t="s">
        <v>77</v>
      </c>
      <c r="BK79" t="s">
        <v>77</v>
      </c>
      <c r="BL79" t="s">
        <v>77</v>
      </c>
      <c r="BN79">
        <v>420</v>
      </c>
      <c r="BO79">
        <v>289</v>
      </c>
      <c r="BP79">
        <v>455</v>
      </c>
      <c r="BQ79">
        <v>700</v>
      </c>
      <c r="BR79">
        <v>700</v>
      </c>
      <c r="BS79" t="s">
        <v>88</v>
      </c>
      <c r="BT79">
        <v>1000</v>
      </c>
      <c r="BU79" t="s">
        <v>77</v>
      </c>
      <c r="BV79" t="s">
        <v>77</v>
      </c>
      <c r="BW79" t="s">
        <v>77</v>
      </c>
      <c r="BX79" t="s">
        <v>77</v>
      </c>
      <c r="BY79" t="s">
        <v>77</v>
      </c>
      <c r="BZ79" t="s">
        <v>77</v>
      </c>
      <c r="CA79" t="s">
        <v>88</v>
      </c>
      <c r="CB79" t="s">
        <v>618</v>
      </c>
      <c r="CC79">
        <v>0</v>
      </c>
      <c r="CD79">
        <v>0</v>
      </c>
      <c r="CE79">
        <v>0</v>
      </c>
      <c r="CF79">
        <v>0</v>
      </c>
      <c r="CG79">
        <v>1</v>
      </c>
      <c r="CH79">
        <v>1</v>
      </c>
      <c r="CI79">
        <v>0</v>
      </c>
      <c r="CJ79">
        <v>0</v>
      </c>
      <c r="CK79">
        <v>0</v>
      </c>
      <c r="CL79">
        <v>0</v>
      </c>
      <c r="CM79">
        <v>0</v>
      </c>
      <c r="CN79">
        <v>0</v>
      </c>
      <c r="CO79">
        <v>0</v>
      </c>
      <c r="CP79">
        <v>0</v>
      </c>
      <c r="CQ79" t="s">
        <v>192</v>
      </c>
      <c r="CR79">
        <v>0</v>
      </c>
      <c r="CS79">
        <v>0</v>
      </c>
      <c r="CT79">
        <v>0</v>
      </c>
      <c r="CU79">
        <v>0</v>
      </c>
      <c r="CV79">
        <v>0</v>
      </c>
      <c r="CW79">
        <v>0</v>
      </c>
      <c r="CX79">
        <v>1</v>
      </c>
      <c r="CY79">
        <v>0</v>
      </c>
      <c r="CZ79" s="308" t="s">
        <v>209</v>
      </c>
      <c r="DA79" t="s">
        <v>86</v>
      </c>
      <c r="DB79" t="s">
        <v>100</v>
      </c>
      <c r="DC79" t="s">
        <v>100</v>
      </c>
      <c r="DD79" t="s">
        <v>88</v>
      </c>
      <c r="DE79" t="s">
        <v>209</v>
      </c>
      <c r="DF79" t="s">
        <v>131</v>
      </c>
      <c r="DG79" t="s">
        <v>213</v>
      </c>
      <c r="DH79" t="s">
        <v>137</v>
      </c>
      <c r="DK79" t="s">
        <v>77</v>
      </c>
      <c r="DL79" t="s">
        <v>77</v>
      </c>
      <c r="DM79" t="s">
        <v>77</v>
      </c>
      <c r="DN79" t="s">
        <v>77</v>
      </c>
      <c r="DO79" t="s">
        <v>77</v>
      </c>
      <c r="DP79" t="s">
        <v>77</v>
      </c>
      <c r="DQ79" t="s">
        <v>77</v>
      </c>
      <c r="DR79" t="s">
        <v>77</v>
      </c>
      <c r="DS79" t="s">
        <v>77</v>
      </c>
      <c r="DT79" t="s">
        <v>77</v>
      </c>
      <c r="DU79" t="s">
        <v>77</v>
      </c>
      <c r="DV79" t="s">
        <v>77</v>
      </c>
      <c r="DW79" t="s">
        <v>77</v>
      </c>
      <c r="DX79" t="s">
        <v>77</v>
      </c>
      <c r="DY79" t="s">
        <v>77</v>
      </c>
      <c r="DZ79" t="s">
        <v>77</v>
      </c>
      <c r="EA79" t="s">
        <v>77</v>
      </c>
      <c r="EB79" t="s">
        <v>77</v>
      </c>
      <c r="EC79" t="s">
        <v>77</v>
      </c>
      <c r="ED79" t="s">
        <v>77</v>
      </c>
      <c r="EE79" t="s">
        <v>77</v>
      </c>
      <c r="EF79" t="s">
        <v>77</v>
      </c>
      <c r="EG79" t="s">
        <v>77</v>
      </c>
      <c r="EH79" t="s">
        <v>77</v>
      </c>
      <c r="EI79" t="s">
        <v>77</v>
      </c>
      <c r="EJ79" t="s">
        <v>77</v>
      </c>
      <c r="EK79" t="s">
        <v>77</v>
      </c>
      <c r="EL79" t="s">
        <v>77</v>
      </c>
      <c r="EM79" s="308" t="s">
        <v>209</v>
      </c>
      <c r="EN79" t="s">
        <v>86</v>
      </c>
      <c r="EO79" t="s">
        <v>77</v>
      </c>
      <c r="EP79" t="s">
        <v>77</v>
      </c>
      <c r="EQ79" t="s">
        <v>77</v>
      </c>
      <c r="ER79" t="s">
        <v>77</v>
      </c>
      <c r="ES79" t="s">
        <v>77</v>
      </c>
      <c r="ET79" t="s">
        <v>77</v>
      </c>
      <c r="EU79" t="s">
        <v>77</v>
      </c>
      <c r="EW79" t="s">
        <v>77</v>
      </c>
      <c r="EX79" s="308" t="s">
        <v>209</v>
      </c>
      <c r="EY79" t="s">
        <v>100</v>
      </c>
      <c r="EZ79" t="s">
        <v>77</v>
      </c>
      <c r="FA79" t="s">
        <v>77</v>
      </c>
      <c r="FB79" t="s">
        <v>77</v>
      </c>
      <c r="FC79" t="s">
        <v>77</v>
      </c>
      <c r="FD79" t="s">
        <v>77</v>
      </c>
      <c r="FE79" t="s">
        <v>77</v>
      </c>
      <c r="FF79" t="s">
        <v>77</v>
      </c>
      <c r="FG79" t="s">
        <v>77</v>
      </c>
      <c r="FH79" t="s">
        <v>164</v>
      </c>
      <c r="FI79">
        <v>0</v>
      </c>
      <c r="FJ79">
        <v>0</v>
      </c>
      <c r="FK79">
        <v>1</v>
      </c>
      <c r="FL79">
        <v>1</v>
      </c>
      <c r="FM79">
        <v>0</v>
      </c>
      <c r="FN79">
        <v>0</v>
      </c>
      <c r="FO79">
        <v>0</v>
      </c>
      <c r="FP79">
        <v>0</v>
      </c>
      <c r="FQ79" t="s">
        <v>77</v>
      </c>
      <c r="FR79" t="s">
        <v>100</v>
      </c>
      <c r="FS79" t="s">
        <v>77</v>
      </c>
      <c r="FT79" t="s">
        <v>77</v>
      </c>
      <c r="FU79" t="s">
        <v>77</v>
      </c>
      <c r="FV79" t="s">
        <v>77</v>
      </c>
      <c r="FW79" t="s">
        <v>77</v>
      </c>
      <c r="FX79" t="s">
        <v>77</v>
      </c>
      <c r="FY79" t="s">
        <v>77</v>
      </c>
      <c r="FZ79" t="s">
        <v>77</v>
      </c>
      <c r="GA79" t="s">
        <v>77</v>
      </c>
      <c r="GB79" t="s">
        <v>77</v>
      </c>
      <c r="GC79" t="s">
        <v>77</v>
      </c>
      <c r="GD79" t="s">
        <v>77</v>
      </c>
      <c r="GE79" t="s">
        <v>77</v>
      </c>
      <c r="GF79" t="s">
        <v>77</v>
      </c>
      <c r="GG79" t="s">
        <v>77</v>
      </c>
      <c r="GH79" t="s">
        <v>77</v>
      </c>
      <c r="GI79" t="s">
        <v>77</v>
      </c>
      <c r="GJ79" t="s">
        <v>77</v>
      </c>
      <c r="GK79" t="s">
        <v>77</v>
      </c>
      <c r="GL79" t="s">
        <v>77</v>
      </c>
      <c r="GM79" t="s">
        <v>77</v>
      </c>
      <c r="GN79" t="s">
        <v>77</v>
      </c>
      <c r="GO79" t="s">
        <v>77</v>
      </c>
      <c r="GP79" t="s">
        <v>77</v>
      </c>
      <c r="GQ79" t="s">
        <v>77</v>
      </c>
      <c r="GR79" t="s">
        <v>77</v>
      </c>
      <c r="GS79" t="s">
        <v>77</v>
      </c>
      <c r="GT79" t="s">
        <v>77</v>
      </c>
      <c r="GU79" t="s">
        <v>77</v>
      </c>
      <c r="GV79" t="s">
        <v>77</v>
      </c>
      <c r="GW79" t="s">
        <v>77</v>
      </c>
      <c r="GX79" t="s">
        <v>77</v>
      </c>
      <c r="GY79" t="s">
        <v>77</v>
      </c>
      <c r="GZ79" t="s">
        <v>77</v>
      </c>
      <c r="HA79" t="s">
        <v>77</v>
      </c>
      <c r="HB79" t="s">
        <v>77</v>
      </c>
      <c r="HC79" t="s">
        <v>77</v>
      </c>
      <c r="HD79" t="s">
        <v>77</v>
      </c>
      <c r="HE79" t="s">
        <v>77</v>
      </c>
      <c r="HF79" t="s">
        <v>77</v>
      </c>
      <c r="HG79" t="s">
        <v>77</v>
      </c>
      <c r="HH79" t="s">
        <v>77</v>
      </c>
      <c r="HI79" t="s">
        <v>77</v>
      </c>
      <c r="HJ79" t="s">
        <v>77</v>
      </c>
      <c r="HK79" t="s">
        <v>77</v>
      </c>
      <c r="HL79" t="s">
        <v>77</v>
      </c>
      <c r="HM79" t="s">
        <v>77</v>
      </c>
      <c r="HN79" t="s">
        <v>77</v>
      </c>
      <c r="HO79" t="s">
        <v>77</v>
      </c>
      <c r="HP79" t="s">
        <v>77</v>
      </c>
      <c r="HQ79" t="s">
        <v>77</v>
      </c>
      <c r="HR79" t="s">
        <v>77</v>
      </c>
      <c r="HS79" t="s">
        <v>77</v>
      </c>
      <c r="HT79" t="s">
        <v>77</v>
      </c>
      <c r="HU79" t="s">
        <v>77</v>
      </c>
      <c r="HV79" t="s">
        <v>77</v>
      </c>
      <c r="HW79" t="s">
        <v>77</v>
      </c>
      <c r="HX79" t="s">
        <v>77</v>
      </c>
      <c r="HZ79" t="s">
        <v>209</v>
      </c>
      <c r="IA79" s="376" t="s">
        <v>77</v>
      </c>
      <c r="IB79" t="s">
        <v>77</v>
      </c>
      <c r="IC79" t="s">
        <v>77</v>
      </c>
      <c r="ID79" t="s">
        <v>77</v>
      </c>
      <c r="IE79" t="s">
        <v>77</v>
      </c>
      <c r="IF79" t="s">
        <v>77</v>
      </c>
      <c r="IG79" t="s">
        <v>77</v>
      </c>
      <c r="IH79" t="s">
        <v>77</v>
      </c>
      <c r="II79" t="s">
        <v>77</v>
      </c>
      <c r="IJ79" t="s">
        <v>77</v>
      </c>
      <c r="IK79" t="s">
        <v>77</v>
      </c>
      <c r="IL79" t="s">
        <v>77</v>
      </c>
      <c r="IM79" t="s">
        <v>77</v>
      </c>
      <c r="IN79" t="s">
        <v>77</v>
      </c>
      <c r="IO79" t="s">
        <v>77</v>
      </c>
      <c r="IP79" t="s">
        <v>77</v>
      </c>
      <c r="IQ79" t="s">
        <v>77</v>
      </c>
      <c r="IR79" t="s">
        <v>77</v>
      </c>
      <c r="IS79" t="s">
        <v>77</v>
      </c>
      <c r="IT79" t="s">
        <v>77</v>
      </c>
      <c r="IU79" t="s">
        <v>77</v>
      </c>
      <c r="IV79" t="s">
        <v>77</v>
      </c>
      <c r="IW79" t="s">
        <v>77</v>
      </c>
      <c r="IX79" t="s">
        <v>77</v>
      </c>
      <c r="IY79" t="s">
        <v>77</v>
      </c>
      <c r="IZ79" t="s">
        <v>77</v>
      </c>
      <c r="JA79" t="s">
        <v>77</v>
      </c>
      <c r="JB79" t="s">
        <v>77</v>
      </c>
      <c r="JC79" t="s">
        <v>77</v>
      </c>
      <c r="JD79" t="s">
        <v>77</v>
      </c>
      <c r="JE79" t="s">
        <v>77</v>
      </c>
      <c r="JF79" t="s">
        <v>77</v>
      </c>
      <c r="JG79" t="s">
        <v>77</v>
      </c>
      <c r="JH79" t="s">
        <v>77</v>
      </c>
      <c r="JI79" t="s">
        <v>77</v>
      </c>
      <c r="JJ79" t="s">
        <v>77</v>
      </c>
      <c r="JK79" t="s">
        <v>77</v>
      </c>
      <c r="JL79" t="s">
        <v>77</v>
      </c>
      <c r="JM79" t="s">
        <v>77</v>
      </c>
      <c r="JN79" t="s">
        <v>77</v>
      </c>
      <c r="JO79" t="s">
        <v>77</v>
      </c>
      <c r="JP79" t="s">
        <v>77</v>
      </c>
      <c r="JQ79" t="s">
        <v>77</v>
      </c>
      <c r="JR79" t="s">
        <v>77</v>
      </c>
      <c r="JS79" t="s">
        <v>77</v>
      </c>
      <c r="JT79" t="s">
        <v>77</v>
      </c>
      <c r="JU79" t="s">
        <v>77</v>
      </c>
      <c r="JV79" t="s">
        <v>77</v>
      </c>
      <c r="JW79" t="s">
        <v>77</v>
      </c>
      <c r="JX79" t="s">
        <v>77</v>
      </c>
      <c r="JY79" t="s">
        <v>77</v>
      </c>
      <c r="JZ79" t="s">
        <v>77</v>
      </c>
      <c r="KA79" t="s">
        <v>77</v>
      </c>
      <c r="KB79" t="s">
        <v>77</v>
      </c>
      <c r="KC79" t="s">
        <v>77</v>
      </c>
      <c r="KD79" t="s">
        <v>77</v>
      </c>
      <c r="KE79" t="s">
        <v>77</v>
      </c>
      <c r="KF79" t="s">
        <v>77</v>
      </c>
      <c r="KG79" t="s">
        <v>77</v>
      </c>
      <c r="KH79" t="s">
        <v>77</v>
      </c>
      <c r="KI79" t="s">
        <v>77</v>
      </c>
      <c r="KJ79" t="s">
        <v>77</v>
      </c>
      <c r="KK79" t="s">
        <v>77</v>
      </c>
      <c r="KL79" t="s">
        <v>77</v>
      </c>
      <c r="KM79" t="s">
        <v>77</v>
      </c>
      <c r="KN79" t="s">
        <v>77</v>
      </c>
      <c r="KO79" t="s">
        <v>77</v>
      </c>
      <c r="KP79" t="s">
        <v>77</v>
      </c>
      <c r="KQ79" t="s">
        <v>77</v>
      </c>
      <c r="KR79" t="s">
        <v>77</v>
      </c>
      <c r="KS79" t="s">
        <v>77</v>
      </c>
      <c r="KT79" t="s">
        <v>77</v>
      </c>
      <c r="KU79" t="s">
        <v>77</v>
      </c>
      <c r="KV79" t="s">
        <v>77</v>
      </c>
      <c r="KW79" t="s">
        <v>77</v>
      </c>
      <c r="KX79" t="s">
        <v>77</v>
      </c>
      <c r="KY79" t="s">
        <v>77</v>
      </c>
      <c r="KZ79" t="s">
        <v>77</v>
      </c>
      <c r="LA79" t="s">
        <v>77</v>
      </c>
      <c r="LB79" t="s">
        <v>77</v>
      </c>
      <c r="LC79" t="s">
        <v>77</v>
      </c>
      <c r="LD79" t="s">
        <v>77</v>
      </c>
      <c r="LE79" t="s">
        <v>77</v>
      </c>
      <c r="LF79" t="s">
        <v>77</v>
      </c>
      <c r="LG79" t="s">
        <v>77</v>
      </c>
      <c r="LH79" t="s">
        <v>77</v>
      </c>
      <c r="LI79" t="s">
        <v>77</v>
      </c>
      <c r="LJ79" t="s">
        <v>77</v>
      </c>
      <c r="LK79" t="s">
        <v>77</v>
      </c>
      <c r="LL79" t="s">
        <v>77</v>
      </c>
      <c r="LM79" t="s">
        <v>77</v>
      </c>
      <c r="LN79" t="s">
        <v>77</v>
      </c>
      <c r="LO79" t="s">
        <v>77</v>
      </c>
      <c r="LP79" t="s">
        <v>77</v>
      </c>
      <c r="LQ79" t="s">
        <v>77</v>
      </c>
      <c r="LR79" t="s">
        <v>77</v>
      </c>
      <c r="LS79" t="s">
        <v>77</v>
      </c>
      <c r="LT79" t="s">
        <v>77</v>
      </c>
      <c r="LU79" t="s">
        <v>77</v>
      </c>
      <c r="LV79" t="s">
        <v>77</v>
      </c>
      <c r="LW79" t="s">
        <v>77</v>
      </c>
      <c r="LX79" t="s">
        <v>77</v>
      </c>
      <c r="LY79" t="s">
        <v>77</v>
      </c>
      <c r="LZ79" t="s">
        <v>77</v>
      </c>
      <c r="MA79" t="s">
        <v>77</v>
      </c>
      <c r="MB79" t="s">
        <v>77</v>
      </c>
      <c r="MC79" t="s">
        <v>77</v>
      </c>
      <c r="MD79" t="s">
        <v>77</v>
      </c>
      <c r="ME79" t="s">
        <v>77</v>
      </c>
      <c r="MF79" t="s">
        <v>77</v>
      </c>
      <c r="MG79" t="s">
        <v>77</v>
      </c>
      <c r="MH79" t="s">
        <v>77</v>
      </c>
      <c r="MI79" t="s">
        <v>77</v>
      </c>
      <c r="MJ79" t="s">
        <v>77</v>
      </c>
      <c r="MK79" t="s">
        <v>77</v>
      </c>
      <c r="ML79" t="s">
        <v>77</v>
      </c>
      <c r="MM79" t="s">
        <v>77</v>
      </c>
      <c r="MN79" t="s">
        <v>77</v>
      </c>
      <c r="MO79" t="s">
        <v>77</v>
      </c>
      <c r="MP79" t="s">
        <v>77</v>
      </c>
      <c r="MQ79" t="s">
        <v>77</v>
      </c>
      <c r="MR79" t="s">
        <v>77</v>
      </c>
      <c r="MS79" t="s">
        <v>77</v>
      </c>
      <c r="MT79" t="s">
        <v>77</v>
      </c>
      <c r="MU79" t="s">
        <v>77</v>
      </c>
      <c r="MV79" t="s">
        <v>77</v>
      </c>
      <c r="MW79" t="s">
        <v>77</v>
      </c>
      <c r="MX79" t="s">
        <v>77</v>
      </c>
      <c r="MY79" t="s">
        <v>77</v>
      </c>
      <c r="MZ79" t="s">
        <v>77</v>
      </c>
      <c r="NA79" t="s">
        <v>77</v>
      </c>
      <c r="NB79" t="s">
        <v>77</v>
      </c>
      <c r="NC79" t="s">
        <v>77</v>
      </c>
      <c r="ND79" t="s">
        <v>77</v>
      </c>
      <c r="NE79" t="s">
        <v>77</v>
      </c>
      <c r="NF79" t="s">
        <v>77</v>
      </c>
      <c r="NG79" t="s">
        <v>77</v>
      </c>
      <c r="NH79" t="s">
        <v>77</v>
      </c>
      <c r="NI79" t="s">
        <v>77</v>
      </c>
      <c r="NJ79" t="s">
        <v>77</v>
      </c>
      <c r="NK79" t="s">
        <v>77</v>
      </c>
      <c r="NL79" t="s">
        <v>77</v>
      </c>
      <c r="NM79" t="s">
        <v>77</v>
      </c>
      <c r="NN79" t="s">
        <v>77</v>
      </c>
      <c r="NO79" t="s">
        <v>77</v>
      </c>
      <c r="NP79" t="s">
        <v>77</v>
      </c>
      <c r="NQ79" t="s">
        <v>77</v>
      </c>
      <c r="NR79" t="s">
        <v>77</v>
      </c>
      <c r="NS79" t="s">
        <v>77</v>
      </c>
      <c r="NT79" t="s">
        <v>77</v>
      </c>
      <c r="NU79" t="s">
        <v>77</v>
      </c>
      <c r="NV79" t="s">
        <v>77</v>
      </c>
      <c r="NW79" t="s">
        <v>77</v>
      </c>
      <c r="NX79" t="s">
        <v>77</v>
      </c>
      <c r="NY79" t="s">
        <v>77</v>
      </c>
      <c r="NZ79" t="s">
        <v>77</v>
      </c>
      <c r="OA79" t="s">
        <v>77</v>
      </c>
      <c r="OB79" t="s">
        <v>77</v>
      </c>
      <c r="OC79" t="s">
        <v>77</v>
      </c>
      <c r="OD79" t="s">
        <v>77</v>
      </c>
      <c r="OE79" t="s">
        <v>77</v>
      </c>
      <c r="OF79" t="s">
        <v>77</v>
      </c>
      <c r="OG79" t="s">
        <v>77</v>
      </c>
      <c r="OH79" t="s">
        <v>77</v>
      </c>
      <c r="OI79" t="s">
        <v>77</v>
      </c>
      <c r="OJ79" t="s">
        <v>77</v>
      </c>
      <c r="OK79" t="s">
        <v>77</v>
      </c>
      <c r="OL79" t="s">
        <v>77</v>
      </c>
      <c r="OM79" t="s">
        <v>77</v>
      </c>
      <c r="ON79" t="s">
        <v>77</v>
      </c>
      <c r="OO79" t="s">
        <v>77</v>
      </c>
      <c r="OP79" t="s">
        <v>77</v>
      </c>
      <c r="OQ79" t="s">
        <v>77</v>
      </c>
      <c r="OR79" t="s">
        <v>77</v>
      </c>
      <c r="OS79" t="s">
        <v>77</v>
      </c>
      <c r="OT79" t="s">
        <v>77</v>
      </c>
      <c r="OU79" t="s">
        <v>77</v>
      </c>
      <c r="OV79" t="s">
        <v>77</v>
      </c>
      <c r="OW79" t="s">
        <v>77</v>
      </c>
      <c r="OX79" t="s">
        <v>77</v>
      </c>
      <c r="OY79" t="s">
        <v>77</v>
      </c>
      <c r="OZ79" t="s">
        <v>77</v>
      </c>
      <c r="PA79" t="s">
        <v>77</v>
      </c>
      <c r="PB79" t="s">
        <v>77</v>
      </c>
      <c r="PC79" t="s">
        <v>77</v>
      </c>
      <c r="PD79" t="s">
        <v>77</v>
      </c>
      <c r="PE79" t="s">
        <v>77</v>
      </c>
      <c r="PF79" t="s">
        <v>77</v>
      </c>
      <c r="PG79" t="s">
        <v>77</v>
      </c>
      <c r="PH79" t="s">
        <v>77</v>
      </c>
      <c r="PI79" t="s">
        <v>77</v>
      </c>
      <c r="PJ79" t="s">
        <v>77</v>
      </c>
      <c r="PK79" t="s">
        <v>77</v>
      </c>
      <c r="PL79" t="s">
        <v>77</v>
      </c>
      <c r="PM79" t="s">
        <v>77</v>
      </c>
      <c r="PN79" t="s">
        <v>77</v>
      </c>
      <c r="PO79" t="s">
        <v>77</v>
      </c>
      <c r="PP79" t="s">
        <v>77</v>
      </c>
      <c r="PQ79" t="s">
        <v>77</v>
      </c>
      <c r="PR79" t="s">
        <v>77</v>
      </c>
      <c r="PS79" t="s">
        <v>77</v>
      </c>
      <c r="PT79" t="s">
        <v>77</v>
      </c>
      <c r="PU79" t="s">
        <v>77</v>
      </c>
      <c r="PV79" t="s">
        <v>77</v>
      </c>
      <c r="PW79" t="s">
        <v>77</v>
      </c>
      <c r="PX79" t="s">
        <v>77</v>
      </c>
      <c r="PY79" t="s">
        <v>77</v>
      </c>
      <c r="PZ79" t="s">
        <v>77</v>
      </c>
      <c r="QA79" t="s">
        <v>77</v>
      </c>
      <c r="QB79" t="s">
        <v>77</v>
      </c>
      <c r="QC79" t="s">
        <v>77</v>
      </c>
      <c r="QD79" t="s">
        <v>77</v>
      </c>
      <c r="QE79" t="s">
        <v>77</v>
      </c>
      <c r="QF79" t="s">
        <v>77</v>
      </c>
      <c r="QG79" t="s">
        <v>77</v>
      </c>
      <c r="QH79">
        <v>0</v>
      </c>
      <c r="QI79">
        <v>0</v>
      </c>
      <c r="QJ79">
        <v>0</v>
      </c>
      <c r="QK79">
        <v>0</v>
      </c>
      <c r="QL79">
        <v>0</v>
      </c>
      <c r="QM79" t="s">
        <v>1021</v>
      </c>
      <c r="QN79" t="s">
        <v>77</v>
      </c>
      <c r="QO79">
        <v>237886546</v>
      </c>
      <c r="QQ79">
        <v>44532.096377314818</v>
      </c>
      <c r="QR79" t="s">
        <v>77</v>
      </c>
      <c r="QS79" t="s">
        <v>77</v>
      </c>
      <c r="QT79" t="s">
        <v>101</v>
      </c>
      <c r="QU79" t="s">
        <v>102</v>
      </c>
      <c r="QV79" t="s">
        <v>77</v>
      </c>
      <c r="QW79">
        <v>81</v>
      </c>
      <c r="QX79" s="375" t="str">
        <f t="shared" si="16"/>
        <v/>
      </c>
      <c r="QY79" s="375" t="str">
        <f t="shared" si="9"/>
        <v/>
      </c>
      <c r="QZ79" s="375" t="str">
        <f t="shared" si="10"/>
        <v/>
      </c>
      <c r="RA79" s="375" t="str">
        <f t="shared" si="11"/>
        <v/>
      </c>
      <c r="RB79" s="375" t="str">
        <f t="shared" si="12"/>
        <v/>
      </c>
      <c r="RC79" s="375" t="str">
        <f t="shared" si="13"/>
        <v/>
      </c>
      <c r="RD79" s="375" t="str">
        <f t="shared" si="14"/>
        <v/>
      </c>
      <c r="RE79" s="313" t="str">
        <f t="shared" si="15"/>
        <v/>
      </c>
      <c r="RF79" t="s">
        <v>209</v>
      </c>
    </row>
    <row r="80" spans="1:474">
      <c r="A80" t="s">
        <v>1022</v>
      </c>
      <c r="B80" s="272">
        <v>44531</v>
      </c>
      <c r="C80" t="s">
        <v>208</v>
      </c>
      <c r="D80" t="s">
        <v>562</v>
      </c>
      <c r="E80" t="s">
        <v>209</v>
      </c>
      <c r="F80" t="s">
        <v>210</v>
      </c>
      <c r="G80" t="s">
        <v>210</v>
      </c>
      <c r="H80" t="s">
        <v>211</v>
      </c>
      <c r="I80" t="s">
        <v>211</v>
      </c>
      <c r="J80" t="s">
        <v>210</v>
      </c>
      <c r="K80" t="s">
        <v>77</v>
      </c>
      <c r="L80" t="s">
        <v>212</v>
      </c>
      <c r="M80" t="s">
        <v>212</v>
      </c>
      <c r="N80" t="s">
        <v>212</v>
      </c>
      <c r="O80" t="s">
        <v>86</v>
      </c>
      <c r="P80" t="s">
        <v>120</v>
      </c>
      <c r="Q80" t="s">
        <v>89</v>
      </c>
      <c r="R80" t="s">
        <v>121</v>
      </c>
      <c r="S80" s="239">
        <v>144.5</v>
      </c>
      <c r="T80" s="239">
        <v>161.53846153846101</v>
      </c>
      <c r="U80" s="239">
        <v>125.652173913043</v>
      </c>
      <c r="V80" s="239">
        <v>156.896551724137</v>
      </c>
      <c r="W80" s="239">
        <v>291.666666666666</v>
      </c>
      <c r="X80" s="239">
        <v>291.666666666666</v>
      </c>
      <c r="Y80">
        <v>1000</v>
      </c>
      <c r="Z80" t="s">
        <v>77</v>
      </c>
      <c r="AA80" t="s">
        <v>77</v>
      </c>
      <c r="AB80" t="s">
        <v>77</v>
      </c>
      <c r="AC80" t="s">
        <v>77</v>
      </c>
      <c r="AD80" t="s">
        <v>77</v>
      </c>
      <c r="AE80" t="s">
        <v>77</v>
      </c>
      <c r="AF80" t="s">
        <v>77</v>
      </c>
      <c r="AG80" t="s">
        <v>77</v>
      </c>
      <c r="AH80" t="s">
        <v>77</v>
      </c>
      <c r="AI80" t="s">
        <v>77</v>
      </c>
      <c r="AJ80" t="s">
        <v>77</v>
      </c>
      <c r="AK80" t="s">
        <v>123</v>
      </c>
      <c r="AL80">
        <v>1</v>
      </c>
      <c r="AM80">
        <v>0</v>
      </c>
      <c r="AN80">
        <v>0</v>
      </c>
      <c r="AO80">
        <v>0</v>
      </c>
      <c r="AP80">
        <v>0</v>
      </c>
      <c r="AQ80">
        <v>0</v>
      </c>
      <c r="AR80">
        <v>0</v>
      </c>
      <c r="AS80">
        <v>0</v>
      </c>
      <c r="AT80">
        <v>0</v>
      </c>
      <c r="AU80">
        <v>0</v>
      </c>
      <c r="AV80" t="s">
        <v>124</v>
      </c>
      <c r="AW80" t="s">
        <v>125</v>
      </c>
      <c r="AX80">
        <v>289</v>
      </c>
      <c r="AY80" t="s">
        <v>88</v>
      </c>
      <c r="AZ80" t="s">
        <v>88</v>
      </c>
      <c r="BA80" t="s">
        <v>88</v>
      </c>
      <c r="BB80" t="s">
        <v>88</v>
      </c>
      <c r="BC80" t="s">
        <v>88</v>
      </c>
      <c r="BD80" t="s">
        <v>88</v>
      </c>
      <c r="BE80" t="s">
        <v>88</v>
      </c>
      <c r="BF80" t="s">
        <v>77</v>
      </c>
      <c r="BG80" t="s">
        <v>77</v>
      </c>
      <c r="BH80" t="s">
        <v>77</v>
      </c>
      <c r="BI80" t="s">
        <v>77</v>
      </c>
      <c r="BJ80" t="s">
        <v>77</v>
      </c>
      <c r="BK80" t="s">
        <v>77</v>
      </c>
      <c r="BL80" t="s">
        <v>77</v>
      </c>
      <c r="BN80">
        <v>420</v>
      </c>
      <c r="BO80">
        <v>289</v>
      </c>
      <c r="BP80">
        <v>455</v>
      </c>
      <c r="BQ80">
        <v>700</v>
      </c>
      <c r="BR80">
        <v>700</v>
      </c>
      <c r="BS80" t="s">
        <v>88</v>
      </c>
      <c r="BT80">
        <v>1000</v>
      </c>
      <c r="BU80" t="s">
        <v>77</v>
      </c>
      <c r="BV80" t="s">
        <v>77</v>
      </c>
      <c r="BW80" t="s">
        <v>77</v>
      </c>
      <c r="BX80" t="s">
        <v>77</v>
      </c>
      <c r="BY80" t="s">
        <v>77</v>
      </c>
      <c r="BZ80" t="s">
        <v>77</v>
      </c>
      <c r="CA80" t="s">
        <v>88</v>
      </c>
      <c r="CB80" t="s">
        <v>605</v>
      </c>
      <c r="CC80">
        <v>1</v>
      </c>
      <c r="CD80">
        <v>0</v>
      </c>
      <c r="CE80">
        <v>0</v>
      </c>
      <c r="CF80">
        <v>0</v>
      </c>
      <c r="CG80">
        <v>1</v>
      </c>
      <c r="CH80">
        <v>0</v>
      </c>
      <c r="CI80">
        <v>0</v>
      </c>
      <c r="CJ80">
        <v>0</v>
      </c>
      <c r="CK80">
        <v>0</v>
      </c>
      <c r="CL80">
        <v>0</v>
      </c>
      <c r="CM80">
        <v>0</v>
      </c>
      <c r="CN80">
        <v>0</v>
      </c>
      <c r="CO80">
        <v>0</v>
      </c>
      <c r="CP80">
        <v>0</v>
      </c>
      <c r="CQ80" t="s">
        <v>151</v>
      </c>
      <c r="CR80">
        <v>0</v>
      </c>
      <c r="CS80">
        <v>0</v>
      </c>
      <c r="CT80">
        <v>0</v>
      </c>
      <c r="CU80">
        <v>1</v>
      </c>
      <c r="CV80">
        <v>0</v>
      </c>
      <c r="CW80">
        <v>0</v>
      </c>
      <c r="CX80">
        <v>0</v>
      </c>
      <c r="CY80">
        <v>0</v>
      </c>
      <c r="CZ80" s="308" t="s">
        <v>209</v>
      </c>
      <c r="DA80" t="s">
        <v>86</v>
      </c>
      <c r="DB80" t="s">
        <v>100</v>
      </c>
      <c r="DC80" t="s">
        <v>100</v>
      </c>
      <c r="DD80" t="s">
        <v>88</v>
      </c>
      <c r="DE80" t="s">
        <v>209</v>
      </c>
      <c r="DF80" t="s">
        <v>131</v>
      </c>
      <c r="DG80" t="s">
        <v>210</v>
      </c>
      <c r="DH80" t="s">
        <v>131</v>
      </c>
      <c r="DK80" t="s">
        <v>77</v>
      </c>
      <c r="DL80" t="s">
        <v>77</v>
      </c>
      <c r="DM80" t="s">
        <v>77</v>
      </c>
      <c r="DN80" t="s">
        <v>77</v>
      </c>
      <c r="DO80" t="s">
        <v>77</v>
      </c>
      <c r="DP80" t="s">
        <v>77</v>
      </c>
      <c r="DQ80" t="s">
        <v>77</v>
      </c>
      <c r="DR80" t="s">
        <v>77</v>
      </c>
      <c r="DS80" t="s">
        <v>77</v>
      </c>
      <c r="DT80" t="s">
        <v>77</v>
      </c>
      <c r="DU80" t="s">
        <v>77</v>
      </c>
      <c r="DV80" t="s">
        <v>77</v>
      </c>
      <c r="DW80" t="s">
        <v>77</v>
      </c>
      <c r="DX80" t="s">
        <v>77</v>
      </c>
      <c r="DY80" t="s">
        <v>77</v>
      </c>
      <c r="DZ80" t="s">
        <v>77</v>
      </c>
      <c r="EA80" t="s">
        <v>77</v>
      </c>
      <c r="EB80" t="s">
        <v>77</v>
      </c>
      <c r="EC80" t="s">
        <v>77</v>
      </c>
      <c r="ED80" t="s">
        <v>77</v>
      </c>
      <c r="EE80" t="s">
        <v>77</v>
      </c>
      <c r="EF80" t="s">
        <v>77</v>
      </c>
      <c r="EG80" t="s">
        <v>77</v>
      </c>
      <c r="EH80" t="s">
        <v>77</v>
      </c>
      <c r="EI80" t="s">
        <v>77</v>
      </c>
      <c r="EJ80" t="s">
        <v>77</v>
      </c>
      <c r="EK80" t="s">
        <v>77</v>
      </c>
      <c r="EL80" t="s">
        <v>77</v>
      </c>
      <c r="EM80" s="308" t="s">
        <v>209</v>
      </c>
      <c r="EN80" t="s">
        <v>86</v>
      </c>
      <c r="EO80" t="s">
        <v>77</v>
      </c>
      <c r="EP80" t="s">
        <v>77</v>
      </c>
      <c r="EQ80" t="s">
        <v>77</v>
      </c>
      <c r="ER80" t="s">
        <v>77</v>
      </c>
      <c r="ES80" t="s">
        <v>77</v>
      </c>
      <c r="ET80" t="s">
        <v>77</v>
      </c>
      <c r="EU80" t="s">
        <v>77</v>
      </c>
      <c r="EW80" t="s">
        <v>77</v>
      </c>
      <c r="EX80" s="308" t="s">
        <v>209</v>
      </c>
      <c r="EY80" t="s">
        <v>100</v>
      </c>
      <c r="EZ80" t="s">
        <v>77</v>
      </c>
      <c r="FA80" t="s">
        <v>77</v>
      </c>
      <c r="FB80" t="s">
        <v>77</v>
      </c>
      <c r="FC80" t="s">
        <v>77</v>
      </c>
      <c r="FD80" t="s">
        <v>77</v>
      </c>
      <c r="FE80" t="s">
        <v>77</v>
      </c>
      <c r="FF80" t="s">
        <v>77</v>
      </c>
      <c r="FG80" t="s">
        <v>77</v>
      </c>
      <c r="FH80" t="s">
        <v>162</v>
      </c>
      <c r="FI80">
        <v>0</v>
      </c>
      <c r="FJ80">
        <v>1</v>
      </c>
      <c r="FK80">
        <v>1</v>
      </c>
      <c r="FL80">
        <v>1</v>
      </c>
      <c r="FM80">
        <v>0</v>
      </c>
      <c r="FN80">
        <v>0</v>
      </c>
      <c r="FO80">
        <v>0</v>
      </c>
      <c r="FP80">
        <v>0</v>
      </c>
      <c r="FQ80" t="s">
        <v>77</v>
      </c>
      <c r="FR80" t="s">
        <v>100</v>
      </c>
      <c r="FS80" t="s">
        <v>77</v>
      </c>
      <c r="FT80" t="s">
        <v>77</v>
      </c>
      <c r="FU80" t="s">
        <v>77</v>
      </c>
      <c r="FV80" t="s">
        <v>77</v>
      </c>
      <c r="FW80" t="s">
        <v>77</v>
      </c>
      <c r="FX80" t="s">
        <v>77</v>
      </c>
      <c r="FY80" t="s">
        <v>77</v>
      </c>
      <c r="FZ80" t="s">
        <v>77</v>
      </c>
      <c r="GA80" t="s">
        <v>77</v>
      </c>
      <c r="GB80" t="s">
        <v>77</v>
      </c>
      <c r="GC80" t="s">
        <v>77</v>
      </c>
      <c r="GD80" t="s">
        <v>77</v>
      </c>
      <c r="GE80" t="s">
        <v>77</v>
      </c>
      <c r="GF80" t="s">
        <v>77</v>
      </c>
      <c r="GG80" t="s">
        <v>77</v>
      </c>
      <c r="GH80" t="s">
        <v>77</v>
      </c>
      <c r="GI80" t="s">
        <v>77</v>
      </c>
      <c r="GJ80" t="s">
        <v>77</v>
      </c>
      <c r="GK80" t="s">
        <v>77</v>
      </c>
      <c r="GL80" t="s">
        <v>77</v>
      </c>
      <c r="GM80" t="s">
        <v>77</v>
      </c>
      <c r="GN80" t="s">
        <v>77</v>
      </c>
      <c r="GO80" t="s">
        <v>77</v>
      </c>
      <c r="GP80" t="s">
        <v>77</v>
      </c>
      <c r="GQ80" t="s">
        <v>77</v>
      </c>
      <c r="GR80" t="s">
        <v>77</v>
      </c>
      <c r="GS80" t="s">
        <v>77</v>
      </c>
      <c r="GT80" t="s">
        <v>77</v>
      </c>
      <c r="GU80" t="s">
        <v>77</v>
      </c>
      <c r="GV80" t="s">
        <v>77</v>
      </c>
      <c r="GW80" t="s">
        <v>77</v>
      </c>
      <c r="GX80" t="s">
        <v>77</v>
      </c>
      <c r="GY80" t="s">
        <v>77</v>
      </c>
      <c r="GZ80" t="s">
        <v>77</v>
      </c>
      <c r="HA80" t="s">
        <v>77</v>
      </c>
      <c r="HB80" t="s">
        <v>77</v>
      </c>
      <c r="HC80" t="s">
        <v>77</v>
      </c>
      <c r="HD80" t="s">
        <v>77</v>
      </c>
      <c r="HE80" t="s">
        <v>77</v>
      </c>
      <c r="HF80" t="s">
        <v>77</v>
      </c>
      <c r="HG80" t="s">
        <v>77</v>
      </c>
      <c r="HH80" t="s">
        <v>77</v>
      </c>
      <c r="HI80" t="s">
        <v>77</v>
      </c>
      <c r="HJ80" t="s">
        <v>77</v>
      </c>
      <c r="HK80" t="s">
        <v>77</v>
      </c>
      <c r="HL80" t="s">
        <v>77</v>
      </c>
      <c r="HM80" t="s">
        <v>77</v>
      </c>
      <c r="HN80" t="s">
        <v>77</v>
      </c>
      <c r="HO80" t="s">
        <v>77</v>
      </c>
      <c r="HP80" t="s">
        <v>77</v>
      </c>
      <c r="HQ80" t="s">
        <v>77</v>
      </c>
      <c r="HR80" t="s">
        <v>77</v>
      </c>
      <c r="HS80" t="s">
        <v>77</v>
      </c>
      <c r="HT80" t="s">
        <v>77</v>
      </c>
      <c r="HU80" t="s">
        <v>77</v>
      </c>
      <c r="HV80" t="s">
        <v>77</v>
      </c>
      <c r="HW80" t="s">
        <v>77</v>
      </c>
      <c r="HX80" t="s">
        <v>77</v>
      </c>
      <c r="HZ80" t="s">
        <v>209</v>
      </c>
      <c r="IA80" s="376" t="s">
        <v>77</v>
      </c>
      <c r="IB80" t="s">
        <v>77</v>
      </c>
      <c r="IC80" t="s">
        <v>77</v>
      </c>
      <c r="ID80" t="s">
        <v>77</v>
      </c>
      <c r="IE80" t="s">
        <v>77</v>
      </c>
      <c r="IF80" t="s">
        <v>77</v>
      </c>
      <c r="IG80" t="s">
        <v>77</v>
      </c>
      <c r="IH80" t="s">
        <v>77</v>
      </c>
      <c r="II80" t="s">
        <v>77</v>
      </c>
      <c r="IJ80" t="s">
        <v>77</v>
      </c>
      <c r="IK80" t="s">
        <v>77</v>
      </c>
      <c r="IL80" t="s">
        <v>77</v>
      </c>
      <c r="IM80" t="s">
        <v>77</v>
      </c>
      <c r="IN80" t="s">
        <v>77</v>
      </c>
      <c r="IO80" t="s">
        <v>77</v>
      </c>
      <c r="IP80" t="s">
        <v>77</v>
      </c>
      <c r="IQ80" t="s">
        <v>77</v>
      </c>
      <c r="IR80" t="s">
        <v>77</v>
      </c>
      <c r="IS80" t="s">
        <v>77</v>
      </c>
      <c r="IT80" t="s">
        <v>77</v>
      </c>
      <c r="IU80" t="s">
        <v>77</v>
      </c>
      <c r="IV80" t="s">
        <v>77</v>
      </c>
      <c r="IW80" t="s">
        <v>77</v>
      </c>
      <c r="IX80" t="s">
        <v>77</v>
      </c>
      <c r="IY80" t="s">
        <v>77</v>
      </c>
      <c r="IZ80" t="s">
        <v>77</v>
      </c>
      <c r="JA80" t="s">
        <v>77</v>
      </c>
      <c r="JB80" t="s">
        <v>77</v>
      </c>
      <c r="JC80" t="s">
        <v>77</v>
      </c>
      <c r="JD80" t="s">
        <v>77</v>
      </c>
      <c r="JE80" t="s">
        <v>77</v>
      </c>
      <c r="JF80" t="s">
        <v>77</v>
      </c>
      <c r="JG80" t="s">
        <v>77</v>
      </c>
      <c r="JH80" t="s">
        <v>77</v>
      </c>
      <c r="JI80" t="s">
        <v>77</v>
      </c>
      <c r="JJ80" t="s">
        <v>77</v>
      </c>
      <c r="JK80" t="s">
        <v>77</v>
      </c>
      <c r="JL80" t="s">
        <v>77</v>
      </c>
      <c r="JM80" t="s">
        <v>77</v>
      </c>
      <c r="JN80" t="s">
        <v>77</v>
      </c>
      <c r="JO80" t="s">
        <v>77</v>
      </c>
      <c r="JP80" t="s">
        <v>77</v>
      </c>
      <c r="JQ80" t="s">
        <v>77</v>
      </c>
      <c r="JR80" t="s">
        <v>77</v>
      </c>
      <c r="JS80" t="s">
        <v>77</v>
      </c>
      <c r="JT80" t="s">
        <v>77</v>
      </c>
      <c r="JU80" t="s">
        <v>77</v>
      </c>
      <c r="JV80" t="s">
        <v>77</v>
      </c>
      <c r="JW80" t="s">
        <v>77</v>
      </c>
      <c r="JX80" t="s">
        <v>77</v>
      </c>
      <c r="JY80" t="s">
        <v>77</v>
      </c>
      <c r="JZ80" t="s">
        <v>77</v>
      </c>
      <c r="KA80" t="s">
        <v>77</v>
      </c>
      <c r="KB80" t="s">
        <v>77</v>
      </c>
      <c r="KC80" t="s">
        <v>77</v>
      </c>
      <c r="KD80" t="s">
        <v>77</v>
      </c>
      <c r="KE80" t="s">
        <v>77</v>
      </c>
      <c r="KF80" t="s">
        <v>77</v>
      </c>
      <c r="KG80" t="s">
        <v>77</v>
      </c>
      <c r="KH80" t="s">
        <v>77</v>
      </c>
      <c r="KI80" t="s">
        <v>77</v>
      </c>
      <c r="KJ80" t="s">
        <v>77</v>
      </c>
      <c r="KK80" t="s">
        <v>77</v>
      </c>
      <c r="KL80" t="s">
        <v>77</v>
      </c>
      <c r="KM80" t="s">
        <v>77</v>
      </c>
      <c r="KN80" t="s">
        <v>77</v>
      </c>
      <c r="KO80" t="s">
        <v>77</v>
      </c>
      <c r="KP80" t="s">
        <v>77</v>
      </c>
      <c r="KQ80" t="s">
        <v>77</v>
      </c>
      <c r="KR80" t="s">
        <v>77</v>
      </c>
      <c r="KS80" t="s">
        <v>77</v>
      </c>
      <c r="KT80" t="s">
        <v>77</v>
      </c>
      <c r="KU80" t="s">
        <v>77</v>
      </c>
      <c r="KV80" t="s">
        <v>77</v>
      </c>
      <c r="KW80" t="s">
        <v>77</v>
      </c>
      <c r="KX80" t="s">
        <v>77</v>
      </c>
      <c r="KY80" t="s">
        <v>77</v>
      </c>
      <c r="KZ80" t="s">
        <v>77</v>
      </c>
      <c r="LA80" t="s">
        <v>77</v>
      </c>
      <c r="LB80" t="s">
        <v>77</v>
      </c>
      <c r="LC80" t="s">
        <v>77</v>
      </c>
      <c r="LD80" t="s">
        <v>77</v>
      </c>
      <c r="LE80" t="s">
        <v>77</v>
      </c>
      <c r="LF80" t="s">
        <v>77</v>
      </c>
      <c r="LG80" t="s">
        <v>77</v>
      </c>
      <c r="LH80" t="s">
        <v>77</v>
      </c>
      <c r="LI80" t="s">
        <v>77</v>
      </c>
      <c r="LJ80" t="s">
        <v>77</v>
      </c>
      <c r="LK80" t="s">
        <v>77</v>
      </c>
      <c r="LL80" t="s">
        <v>77</v>
      </c>
      <c r="LM80" t="s">
        <v>77</v>
      </c>
      <c r="LN80" t="s">
        <v>77</v>
      </c>
      <c r="LO80" t="s">
        <v>77</v>
      </c>
      <c r="LP80" t="s">
        <v>77</v>
      </c>
      <c r="LQ80" t="s">
        <v>77</v>
      </c>
      <c r="LR80" t="s">
        <v>77</v>
      </c>
      <c r="LS80" t="s">
        <v>77</v>
      </c>
      <c r="LT80" t="s">
        <v>77</v>
      </c>
      <c r="LU80" t="s">
        <v>77</v>
      </c>
      <c r="LV80" t="s">
        <v>77</v>
      </c>
      <c r="LW80" t="s">
        <v>77</v>
      </c>
      <c r="LX80" t="s">
        <v>77</v>
      </c>
      <c r="LY80" t="s">
        <v>77</v>
      </c>
      <c r="LZ80" t="s">
        <v>77</v>
      </c>
      <c r="MA80" t="s">
        <v>77</v>
      </c>
      <c r="MB80" t="s">
        <v>77</v>
      </c>
      <c r="MC80" t="s">
        <v>77</v>
      </c>
      <c r="MD80" t="s">
        <v>77</v>
      </c>
      <c r="ME80" t="s">
        <v>77</v>
      </c>
      <c r="MF80" t="s">
        <v>77</v>
      </c>
      <c r="MG80" t="s">
        <v>77</v>
      </c>
      <c r="MH80" t="s">
        <v>77</v>
      </c>
      <c r="MI80" t="s">
        <v>77</v>
      </c>
      <c r="MJ80" t="s">
        <v>77</v>
      </c>
      <c r="MK80" t="s">
        <v>77</v>
      </c>
      <c r="ML80" t="s">
        <v>77</v>
      </c>
      <c r="MM80" t="s">
        <v>77</v>
      </c>
      <c r="MN80" t="s">
        <v>77</v>
      </c>
      <c r="MO80" t="s">
        <v>77</v>
      </c>
      <c r="MP80" t="s">
        <v>77</v>
      </c>
      <c r="MQ80" t="s">
        <v>77</v>
      </c>
      <c r="MR80" t="s">
        <v>77</v>
      </c>
      <c r="MS80" t="s">
        <v>77</v>
      </c>
      <c r="MT80" t="s">
        <v>77</v>
      </c>
      <c r="MU80" t="s">
        <v>77</v>
      </c>
      <c r="MV80" t="s">
        <v>77</v>
      </c>
      <c r="MW80" t="s">
        <v>77</v>
      </c>
      <c r="MX80" t="s">
        <v>77</v>
      </c>
      <c r="MY80" t="s">
        <v>77</v>
      </c>
      <c r="MZ80" t="s">
        <v>77</v>
      </c>
      <c r="NA80" t="s">
        <v>77</v>
      </c>
      <c r="NB80" t="s">
        <v>77</v>
      </c>
      <c r="NC80" t="s">
        <v>77</v>
      </c>
      <c r="ND80" t="s">
        <v>77</v>
      </c>
      <c r="NE80" t="s">
        <v>77</v>
      </c>
      <c r="NF80" t="s">
        <v>77</v>
      </c>
      <c r="NG80" t="s">
        <v>77</v>
      </c>
      <c r="NH80" t="s">
        <v>77</v>
      </c>
      <c r="NI80" t="s">
        <v>77</v>
      </c>
      <c r="NJ80" t="s">
        <v>77</v>
      </c>
      <c r="NK80" t="s">
        <v>77</v>
      </c>
      <c r="NL80" t="s">
        <v>77</v>
      </c>
      <c r="NM80" t="s">
        <v>77</v>
      </c>
      <c r="NN80" t="s">
        <v>77</v>
      </c>
      <c r="NO80" t="s">
        <v>77</v>
      </c>
      <c r="NP80" t="s">
        <v>77</v>
      </c>
      <c r="NQ80" t="s">
        <v>77</v>
      </c>
      <c r="NR80" t="s">
        <v>77</v>
      </c>
      <c r="NS80" t="s">
        <v>77</v>
      </c>
      <c r="NT80" t="s">
        <v>77</v>
      </c>
      <c r="NU80" t="s">
        <v>77</v>
      </c>
      <c r="NV80" t="s">
        <v>77</v>
      </c>
      <c r="NW80" t="s">
        <v>77</v>
      </c>
      <c r="NX80" t="s">
        <v>77</v>
      </c>
      <c r="NY80" t="s">
        <v>77</v>
      </c>
      <c r="NZ80" t="s">
        <v>77</v>
      </c>
      <c r="OA80" t="s">
        <v>77</v>
      </c>
      <c r="OB80" t="s">
        <v>77</v>
      </c>
      <c r="OC80" t="s">
        <v>77</v>
      </c>
      <c r="OD80" t="s">
        <v>77</v>
      </c>
      <c r="OE80" t="s">
        <v>77</v>
      </c>
      <c r="OF80" t="s">
        <v>77</v>
      </c>
      <c r="OG80" t="s">
        <v>77</v>
      </c>
      <c r="OH80" t="s">
        <v>77</v>
      </c>
      <c r="OI80" t="s">
        <v>77</v>
      </c>
      <c r="OJ80" t="s">
        <v>77</v>
      </c>
      <c r="OK80" t="s">
        <v>77</v>
      </c>
      <c r="OL80" t="s">
        <v>77</v>
      </c>
      <c r="OM80" t="s">
        <v>77</v>
      </c>
      <c r="ON80" t="s">
        <v>77</v>
      </c>
      <c r="OO80" t="s">
        <v>77</v>
      </c>
      <c r="OP80" t="s">
        <v>77</v>
      </c>
      <c r="OQ80" t="s">
        <v>77</v>
      </c>
      <c r="OR80" t="s">
        <v>77</v>
      </c>
      <c r="OS80" t="s">
        <v>77</v>
      </c>
      <c r="OT80" t="s">
        <v>77</v>
      </c>
      <c r="OU80" t="s">
        <v>77</v>
      </c>
      <c r="OV80" t="s">
        <v>77</v>
      </c>
      <c r="OW80" t="s">
        <v>77</v>
      </c>
      <c r="OX80" t="s">
        <v>77</v>
      </c>
      <c r="OY80" t="s">
        <v>77</v>
      </c>
      <c r="OZ80" t="s">
        <v>77</v>
      </c>
      <c r="PA80" t="s">
        <v>77</v>
      </c>
      <c r="PB80" t="s">
        <v>77</v>
      </c>
      <c r="PC80" t="s">
        <v>77</v>
      </c>
      <c r="PD80" t="s">
        <v>77</v>
      </c>
      <c r="PE80" t="s">
        <v>77</v>
      </c>
      <c r="PF80" t="s">
        <v>77</v>
      </c>
      <c r="PG80" t="s">
        <v>77</v>
      </c>
      <c r="PH80" t="s">
        <v>77</v>
      </c>
      <c r="PI80" t="s">
        <v>77</v>
      </c>
      <c r="PJ80" t="s">
        <v>77</v>
      </c>
      <c r="PK80" t="s">
        <v>77</v>
      </c>
      <c r="PL80" t="s">
        <v>77</v>
      </c>
      <c r="PM80" t="s">
        <v>77</v>
      </c>
      <c r="PN80" t="s">
        <v>77</v>
      </c>
      <c r="PO80" t="s">
        <v>77</v>
      </c>
      <c r="PP80" t="s">
        <v>77</v>
      </c>
      <c r="PQ80" t="s">
        <v>77</v>
      </c>
      <c r="PR80" t="s">
        <v>77</v>
      </c>
      <c r="PS80" t="s">
        <v>77</v>
      </c>
      <c r="PT80" t="s">
        <v>77</v>
      </c>
      <c r="PU80" t="s">
        <v>77</v>
      </c>
      <c r="PV80" t="s">
        <v>77</v>
      </c>
      <c r="PW80" t="s">
        <v>77</v>
      </c>
      <c r="PX80" t="s">
        <v>77</v>
      </c>
      <c r="PY80" t="s">
        <v>77</v>
      </c>
      <c r="PZ80" t="s">
        <v>77</v>
      </c>
      <c r="QA80" t="s">
        <v>77</v>
      </c>
      <c r="QB80" t="s">
        <v>77</v>
      </c>
      <c r="QC80" t="s">
        <v>77</v>
      </c>
      <c r="QD80" t="s">
        <v>77</v>
      </c>
      <c r="QE80" t="s">
        <v>77</v>
      </c>
      <c r="QF80" t="s">
        <v>77</v>
      </c>
      <c r="QG80" t="s">
        <v>77</v>
      </c>
      <c r="QH80">
        <v>0</v>
      </c>
      <c r="QI80">
        <v>0</v>
      </c>
      <c r="QJ80">
        <v>0</v>
      </c>
      <c r="QK80">
        <v>0</v>
      </c>
      <c r="QL80">
        <v>0</v>
      </c>
      <c r="QM80" t="s">
        <v>77</v>
      </c>
      <c r="QN80" t="s">
        <v>77</v>
      </c>
      <c r="QO80">
        <v>237886553</v>
      </c>
      <c r="QQ80">
        <v>44532.096400462957</v>
      </c>
      <c r="QR80" t="s">
        <v>77</v>
      </c>
      <c r="QS80" t="s">
        <v>77</v>
      </c>
      <c r="QT80" t="s">
        <v>101</v>
      </c>
      <c r="QU80" t="s">
        <v>102</v>
      </c>
      <c r="QV80" t="s">
        <v>77</v>
      </c>
      <c r="QW80">
        <v>82</v>
      </c>
      <c r="QX80" s="375" t="str">
        <f t="shared" si="16"/>
        <v/>
      </c>
      <c r="QY80" s="375" t="str">
        <f t="shared" si="9"/>
        <v/>
      </c>
      <c r="QZ80" s="375" t="str">
        <f t="shared" si="10"/>
        <v/>
      </c>
      <c r="RA80" s="375" t="str">
        <f t="shared" si="11"/>
        <v/>
      </c>
      <c r="RB80" s="375" t="str">
        <f t="shared" si="12"/>
        <v/>
      </c>
      <c r="RC80" s="375" t="str">
        <f t="shared" si="13"/>
        <v/>
      </c>
      <c r="RD80" s="375" t="str">
        <f t="shared" si="14"/>
        <v/>
      </c>
      <c r="RE80" s="313" t="str">
        <f t="shared" si="15"/>
        <v/>
      </c>
      <c r="RF80" t="s">
        <v>209</v>
      </c>
    </row>
    <row r="81" spans="1:474">
      <c r="A81" t="s">
        <v>1023</v>
      </c>
      <c r="B81" s="272">
        <v>44531</v>
      </c>
      <c r="C81" t="s">
        <v>208</v>
      </c>
      <c r="D81" t="s">
        <v>562</v>
      </c>
      <c r="E81" t="s">
        <v>209</v>
      </c>
      <c r="F81" t="s">
        <v>210</v>
      </c>
      <c r="G81" t="s">
        <v>210</v>
      </c>
      <c r="H81" t="s">
        <v>211</v>
      </c>
      <c r="I81" t="s">
        <v>211</v>
      </c>
      <c r="J81" t="s">
        <v>210</v>
      </c>
      <c r="K81" t="s">
        <v>77</v>
      </c>
      <c r="L81" t="s">
        <v>212</v>
      </c>
      <c r="M81" t="s">
        <v>212</v>
      </c>
      <c r="N81" t="s">
        <v>212</v>
      </c>
      <c r="O81" t="s">
        <v>86</v>
      </c>
      <c r="P81" t="s">
        <v>120</v>
      </c>
      <c r="Q81" t="s">
        <v>89</v>
      </c>
      <c r="R81" t="s">
        <v>121</v>
      </c>
      <c r="S81" s="239">
        <v>144.5</v>
      </c>
      <c r="T81" s="239">
        <v>175</v>
      </c>
      <c r="U81" s="239">
        <v>125.652173913043</v>
      </c>
      <c r="V81" s="239">
        <v>156.896551724137</v>
      </c>
      <c r="W81" s="239">
        <v>291.666666666666</v>
      </c>
      <c r="X81" s="239">
        <v>291.666666666666</v>
      </c>
      <c r="Y81">
        <v>1000</v>
      </c>
      <c r="Z81" t="s">
        <v>77</v>
      </c>
      <c r="AA81" t="s">
        <v>77</v>
      </c>
      <c r="AB81" t="s">
        <v>77</v>
      </c>
      <c r="AC81" t="s">
        <v>77</v>
      </c>
      <c r="AD81" t="s">
        <v>77</v>
      </c>
      <c r="AE81" t="s">
        <v>77</v>
      </c>
      <c r="AF81" t="s">
        <v>77</v>
      </c>
      <c r="AG81" t="s">
        <v>77</v>
      </c>
      <c r="AH81" t="s">
        <v>77</v>
      </c>
      <c r="AI81" t="s">
        <v>77</v>
      </c>
      <c r="AJ81" t="s">
        <v>77</v>
      </c>
      <c r="AK81" t="s">
        <v>123</v>
      </c>
      <c r="AL81">
        <v>1</v>
      </c>
      <c r="AM81">
        <v>0</v>
      </c>
      <c r="AN81">
        <v>0</v>
      </c>
      <c r="AO81">
        <v>0</v>
      </c>
      <c r="AP81">
        <v>0</v>
      </c>
      <c r="AQ81">
        <v>0</v>
      </c>
      <c r="AR81">
        <v>0</v>
      </c>
      <c r="AS81">
        <v>0</v>
      </c>
      <c r="AT81">
        <v>0</v>
      </c>
      <c r="AU81">
        <v>0</v>
      </c>
      <c r="AV81" t="s">
        <v>124</v>
      </c>
      <c r="AW81" t="s">
        <v>125</v>
      </c>
      <c r="AX81">
        <v>289</v>
      </c>
      <c r="AY81" t="s">
        <v>88</v>
      </c>
      <c r="AZ81" t="s">
        <v>88</v>
      </c>
      <c r="BA81" t="s">
        <v>88</v>
      </c>
      <c r="BB81" t="s">
        <v>88</v>
      </c>
      <c r="BC81" t="s">
        <v>88</v>
      </c>
      <c r="BD81" t="s">
        <v>88</v>
      </c>
      <c r="BE81" t="s">
        <v>88</v>
      </c>
      <c r="BF81" t="s">
        <v>77</v>
      </c>
      <c r="BG81" t="s">
        <v>77</v>
      </c>
      <c r="BH81" t="s">
        <v>77</v>
      </c>
      <c r="BI81" t="s">
        <v>77</v>
      </c>
      <c r="BJ81" t="s">
        <v>77</v>
      </c>
      <c r="BK81" t="s">
        <v>77</v>
      </c>
      <c r="BL81" t="s">
        <v>77</v>
      </c>
      <c r="BN81">
        <v>455</v>
      </c>
      <c r="BO81">
        <v>289</v>
      </c>
      <c r="BP81">
        <v>455</v>
      </c>
      <c r="BQ81">
        <v>700</v>
      </c>
      <c r="BR81">
        <v>700</v>
      </c>
      <c r="BS81" t="s">
        <v>88</v>
      </c>
      <c r="BT81">
        <v>1000</v>
      </c>
      <c r="BU81" t="s">
        <v>77</v>
      </c>
      <c r="BV81" t="s">
        <v>77</v>
      </c>
      <c r="BW81" t="s">
        <v>77</v>
      </c>
      <c r="BX81" t="s">
        <v>77</v>
      </c>
      <c r="BY81" t="s">
        <v>77</v>
      </c>
      <c r="BZ81" t="s">
        <v>77</v>
      </c>
      <c r="CA81" t="s">
        <v>88</v>
      </c>
      <c r="CB81" t="s">
        <v>181</v>
      </c>
      <c r="CC81">
        <v>1</v>
      </c>
      <c r="CD81">
        <v>0</v>
      </c>
      <c r="CE81">
        <v>0</v>
      </c>
      <c r="CF81">
        <v>0</v>
      </c>
      <c r="CG81">
        <v>1</v>
      </c>
      <c r="CH81">
        <v>1</v>
      </c>
      <c r="CI81">
        <v>0</v>
      </c>
      <c r="CJ81">
        <v>0</v>
      </c>
      <c r="CK81">
        <v>0</v>
      </c>
      <c r="CL81">
        <v>0</v>
      </c>
      <c r="CM81">
        <v>0</v>
      </c>
      <c r="CN81">
        <v>0</v>
      </c>
      <c r="CO81">
        <v>0</v>
      </c>
      <c r="CP81">
        <v>0</v>
      </c>
      <c r="CQ81" t="s">
        <v>390</v>
      </c>
      <c r="CR81">
        <v>0</v>
      </c>
      <c r="CS81">
        <v>0</v>
      </c>
      <c r="CT81">
        <v>0</v>
      </c>
      <c r="CU81">
        <v>0</v>
      </c>
      <c r="CV81">
        <v>0</v>
      </c>
      <c r="CW81">
        <v>1</v>
      </c>
      <c r="CX81">
        <v>0</v>
      </c>
      <c r="CY81">
        <v>0</v>
      </c>
      <c r="CZ81" s="308" t="s">
        <v>209</v>
      </c>
      <c r="DA81" t="s">
        <v>86</v>
      </c>
      <c r="DB81" t="s">
        <v>100</v>
      </c>
      <c r="DC81" t="s">
        <v>100</v>
      </c>
      <c r="DD81" t="s">
        <v>88</v>
      </c>
      <c r="DE81" t="s">
        <v>209</v>
      </c>
      <c r="DF81" t="s">
        <v>131</v>
      </c>
      <c r="DG81" t="s">
        <v>213</v>
      </c>
      <c r="DH81" t="s">
        <v>137</v>
      </c>
      <c r="DK81" t="s">
        <v>77</v>
      </c>
      <c r="DL81" t="s">
        <v>77</v>
      </c>
      <c r="DM81" t="s">
        <v>77</v>
      </c>
      <c r="DN81" t="s">
        <v>77</v>
      </c>
      <c r="DO81" t="s">
        <v>77</v>
      </c>
      <c r="DP81" t="s">
        <v>77</v>
      </c>
      <c r="DQ81" t="s">
        <v>77</v>
      </c>
      <c r="DR81" t="s">
        <v>77</v>
      </c>
      <c r="DS81" t="s">
        <v>77</v>
      </c>
      <c r="DT81" t="s">
        <v>77</v>
      </c>
      <c r="DU81" t="s">
        <v>77</v>
      </c>
      <c r="DV81" t="s">
        <v>77</v>
      </c>
      <c r="DW81" t="s">
        <v>77</v>
      </c>
      <c r="DX81" t="s">
        <v>77</v>
      </c>
      <c r="DY81" t="s">
        <v>77</v>
      </c>
      <c r="DZ81" t="s">
        <v>77</v>
      </c>
      <c r="EA81" t="s">
        <v>77</v>
      </c>
      <c r="EB81" t="s">
        <v>77</v>
      </c>
      <c r="EC81" t="s">
        <v>77</v>
      </c>
      <c r="ED81" t="s">
        <v>77</v>
      </c>
      <c r="EE81" t="s">
        <v>77</v>
      </c>
      <c r="EF81" t="s">
        <v>77</v>
      </c>
      <c r="EG81" t="s">
        <v>77</v>
      </c>
      <c r="EH81" t="s">
        <v>77</v>
      </c>
      <c r="EI81" t="s">
        <v>77</v>
      </c>
      <c r="EJ81" t="s">
        <v>77</v>
      </c>
      <c r="EK81" t="s">
        <v>77</v>
      </c>
      <c r="EL81" t="s">
        <v>77</v>
      </c>
      <c r="EM81" s="308" t="s">
        <v>209</v>
      </c>
      <c r="EN81" t="s">
        <v>86</v>
      </c>
      <c r="EO81" t="s">
        <v>77</v>
      </c>
      <c r="EP81" t="s">
        <v>77</v>
      </c>
      <c r="EQ81" t="s">
        <v>77</v>
      </c>
      <c r="ER81" t="s">
        <v>77</v>
      </c>
      <c r="ES81" t="s">
        <v>77</v>
      </c>
      <c r="ET81" t="s">
        <v>77</v>
      </c>
      <c r="EU81" t="s">
        <v>77</v>
      </c>
      <c r="EW81" t="s">
        <v>77</v>
      </c>
      <c r="EX81" s="308" t="s">
        <v>209</v>
      </c>
      <c r="EY81" t="s">
        <v>100</v>
      </c>
      <c r="EZ81" t="s">
        <v>77</v>
      </c>
      <c r="FA81" t="s">
        <v>77</v>
      </c>
      <c r="FB81" t="s">
        <v>77</v>
      </c>
      <c r="FC81" t="s">
        <v>77</v>
      </c>
      <c r="FD81" t="s">
        <v>77</v>
      </c>
      <c r="FE81" t="s">
        <v>77</v>
      </c>
      <c r="FF81" t="s">
        <v>77</v>
      </c>
      <c r="FG81" t="s">
        <v>77</v>
      </c>
      <c r="FH81" t="s">
        <v>126</v>
      </c>
      <c r="FI81">
        <v>0</v>
      </c>
      <c r="FJ81">
        <v>1</v>
      </c>
      <c r="FK81">
        <v>1</v>
      </c>
      <c r="FL81">
        <v>1</v>
      </c>
      <c r="FM81">
        <v>0</v>
      </c>
      <c r="FN81">
        <v>0</v>
      </c>
      <c r="FO81">
        <v>0</v>
      </c>
      <c r="FP81">
        <v>0</v>
      </c>
      <c r="FQ81" t="s">
        <v>77</v>
      </c>
      <c r="FR81" t="s">
        <v>100</v>
      </c>
      <c r="FS81" t="s">
        <v>77</v>
      </c>
      <c r="FT81" t="s">
        <v>77</v>
      </c>
      <c r="FU81" t="s">
        <v>77</v>
      </c>
      <c r="FV81" t="s">
        <v>77</v>
      </c>
      <c r="FW81" t="s">
        <v>77</v>
      </c>
      <c r="FX81" t="s">
        <v>77</v>
      </c>
      <c r="FY81" t="s">
        <v>77</v>
      </c>
      <c r="FZ81" t="s">
        <v>77</v>
      </c>
      <c r="GA81" t="s">
        <v>77</v>
      </c>
      <c r="GB81" t="s">
        <v>77</v>
      </c>
      <c r="GC81" t="s">
        <v>77</v>
      </c>
      <c r="GD81" t="s">
        <v>77</v>
      </c>
      <c r="GE81" t="s">
        <v>77</v>
      </c>
      <c r="GF81" t="s">
        <v>77</v>
      </c>
      <c r="GG81" t="s">
        <v>77</v>
      </c>
      <c r="GH81" t="s">
        <v>77</v>
      </c>
      <c r="GI81" t="s">
        <v>77</v>
      </c>
      <c r="GJ81" t="s">
        <v>77</v>
      </c>
      <c r="GK81" t="s">
        <v>77</v>
      </c>
      <c r="GL81" t="s">
        <v>77</v>
      </c>
      <c r="GM81" t="s">
        <v>77</v>
      </c>
      <c r="GN81" t="s">
        <v>77</v>
      </c>
      <c r="GO81" t="s">
        <v>77</v>
      </c>
      <c r="GP81" t="s">
        <v>77</v>
      </c>
      <c r="GQ81" t="s">
        <v>77</v>
      </c>
      <c r="GR81" t="s">
        <v>77</v>
      </c>
      <c r="GS81" t="s">
        <v>77</v>
      </c>
      <c r="GT81" t="s">
        <v>77</v>
      </c>
      <c r="GU81" t="s">
        <v>77</v>
      </c>
      <c r="GV81" t="s">
        <v>77</v>
      </c>
      <c r="GW81" t="s">
        <v>77</v>
      </c>
      <c r="GX81" t="s">
        <v>77</v>
      </c>
      <c r="GY81" t="s">
        <v>77</v>
      </c>
      <c r="GZ81" t="s">
        <v>77</v>
      </c>
      <c r="HA81" t="s">
        <v>77</v>
      </c>
      <c r="HB81" t="s">
        <v>77</v>
      </c>
      <c r="HC81" t="s">
        <v>77</v>
      </c>
      <c r="HD81" t="s">
        <v>77</v>
      </c>
      <c r="HE81" t="s">
        <v>77</v>
      </c>
      <c r="HF81" t="s">
        <v>77</v>
      </c>
      <c r="HG81" t="s">
        <v>77</v>
      </c>
      <c r="HH81" t="s">
        <v>77</v>
      </c>
      <c r="HI81" t="s">
        <v>77</v>
      </c>
      <c r="HJ81" t="s">
        <v>77</v>
      </c>
      <c r="HK81" t="s">
        <v>77</v>
      </c>
      <c r="HL81" t="s">
        <v>77</v>
      </c>
      <c r="HM81" t="s">
        <v>77</v>
      </c>
      <c r="HN81" t="s">
        <v>77</v>
      </c>
      <c r="HO81" t="s">
        <v>77</v>
      </c>
      <c r="HP81" t="s">
        <v>77</v>
      </c>
      <c r="HQ81" t="s">
        <v>77</v>
      </c>
      <c r="HR81" t="s">
        <v>77</v>
      </c>
      <c r="HS81" t="s">
        <v>77</v>
      </c>
      <c r="HT81" t="s">
        <v>77</v>
      </c>
      <c r="HU81" t="s">
        <v>77</v>
      </c>
      <c r="HV81" t="s">
        <v>77</v>
      </c>
      <c r="HW81" t="s">
        <v>77</v>
      </c>
      <c r="HX81" t="s">
        <v>77</v>
      </c>
      <c r="HZ81" t="s">
        <v>209</v>
      </c>
      <c r="IA81" s="376" t="s">
        <v>77</v>
      </c>
      <c r="IB81" t="s">
        <v>77</v>
      </c>
      <c r="IC81" t="s">
        <v>77</v>
      </c>
      <c r="ID81" t="s">
        <v>77</v>
      </c>
      <c r="IE81" t="s">
        <v>77</v>
      </c>
      <c r="IF81" t="s">
        <v>77</v>
      </c>
      <c r="IG81" t="s">
        <v>77</v>
      </c>
      <c r="IH81" t="s">
        <v>77</v>
      </c>
      <c r="II81" t="s">
        <v>77</v>
      </c>
      <c r="IJ81" t="s">
        <v>77</v>
      </c>
      <c r="IK81" t="s">
        <v>77</v>
      </c>
      <c r="IL81" t="s">
        <v>77</v>
      </c>
      <c r="IM81" t="s">
        <v>77</v>
      </c>
      <c r="IN81" t="s">
        <v>77</v>
      </c>
      <c r="IO81" t="s">
        <v>77</v>
      </c>
      <c r="IP81" t="s">
        <v>77</v>
      </c>
      <c r="IQ81" t="s">
        <v>77</v>
      </c>
      <c r="IR81" t="s">
        <v>77</v>
      </c>
      <c r="IS81" t="s">
        <v>77</v>
      </c>
      <c r="IT81" t="s">
        <v>77</v>
      </c>
      <c r="IU81" t="s">
        <v>77</v>
      </c>
      <c r="IV81" t="s">
        <v>77</v>
      </c>
      <c r="IW81" t="s">
        <v>77</v>
      </c>
      <c r="IX81" t="s">
        <v>77</v>
      </c>
      <c r="IY81" t="s">
        <v>77</v>
      </c>
      <c r="IZ81" t="s">
        <v>77</v>
      </c>
      <c r="JA81" t="s">
        <v>77</v>
      </c>
      <c r="JB81" t="s">
        <v>77</v>
      </c>
      <c r="JC81" t="s">
        <v>77</v>
      </c>
      <c r="JD81" t="s">
        <v>77</v>
      </c>
      <c r="JE81" t="s">
        <v>77</v>
      </c>
      <c r="JF81" t="s">
        <v>77</v>
      </c>
      <c r="JG81" t="s">
        <v>77</v>
      </c>
      <c r="JH81" t="s">
        <v>77</v>
      </c>
      <c r="JI81" t="s">
        <v>77</v>
      </c>
      <c r="JJ81" t="s">
        <v>77</v>
      </c>
      <c r="JK81" t="s">
        <v>77</v>
      </c>
      <c r="JL81" t="s">
        <v>77</v>
      </c>
      <c r="JM81" t="s">
        <v>77</v>
      </c>
      <c r="JN81" t="s">
        <v>77</v>
      </c>
      <c r="JO81" t="s">
        <v>77</v>
      </c>
      <c r="JP81" t="s">
        <v>77</v>
      </c>
      <c r="JQ81" t="s">
        <v>77</v>
      </c>
      <c r="JR81" t="s">
        <v>77</v>
      </c>
      <c r="JS81" t="s">
        <v>77</v>
      </c>
      <c r="JT81" t="s">
        <v>77</v>
      </c>
      <c r="JU81" t="s">
        <v>77</v>
      </c>
      <c r="JV81" t="s">
        <v>77</v>
      </c>
      <c r="JW81" t="s">
        <v>77</v>
      </c>
      <c r="JX81" t="s">
        <v>77</v>
      </c>
      <c r="JY81" t="s">
        <v>77</v>
      </c>
      <c r="JZ81" t="s">
        <v>77</v>
      </c>
      <c r="KA81" t="s">
        <v>77</v>
      </c>
      <c r="KB81" t="s">
        <v>77</v>
      </c>
      <c r="KC81" t="s">
        <v>77</v>
      </c>
      <c r="KD81" t="s">
        <v>77</v>
      </c>
      <c r="KE81" t="s">
        <v>77</v>
      </c>
      <c r="KF81" t="s">
        <v>77</v>
      </c>
      <c r="KG81" t="s">
        <v>77</v>
      </c>
      <c r="KH81" t="s">
        <v>77</v>
      </c>
      <c r="KI81" t="s">
        <v>77</v>
      </c>
      <c r="KJ81" t="s">
        <v>77</v>
      </c>
      <c r="KK81" t="s">
        <v>77</v>
      </c>
      <c r="KL81" t="s">
        <v>77</v>
      </c>
      <c r="KM81" t="s">
        <v>77</v>
      </c>
      <c r="KN81" t="s">
        <v>77</v>
      </c>
      <c r="KO81" t="s">
        <v>77</v>
      </c>
      <c r="KP81" t="s">
        <v>77</v>
      </c>
      <c r="KQ81" t="s">
        <v>77</v>
      </c>
      <c r="KR81" t="s">
        <v>77</v>
      </c>
      <c r="KS81" t="s">
        <v>77</v>
      </c>
      <c r="KT81" t="s">
        <v>77</v>
      </c>
      <c r="KU81" t="s">
        <v>77</v>
      </c>
      <c r="KV81" t="s">
        <v>77</v>
      </c>
      <c r="KW81" t="s">
        <v>77</v>
      </c>
      <c r="KX81" t="s">
        <v>77</v>
      </c>
      <c r="KY81" t="s">
        <v>77</v>
      </c>
      <c r="KZ81" t="s">
        <v>77</v>
      </c>
      <c r="LA81" t="s">
        <v>77</v>
      </c>
      <c r="LB81" t="s">
        <v>77</v>
      </c>
      <c r="LC81" t="s">
        <v>77</v>
      </c>
      <c r="LD81" t="s">
        <v>77</v>
      </c>
      <c r="LE81" t="s">
        <v>77</v>
      </c>
      <c r="LF81" t="s">
        <v>77</v>
      </c>
      <c r="LG81" t="s">
        <v>77</v>
      </c>
      <c r="LH81" t="s">
        <v>77</v>
      </c>
      <c r="LI81" t="s">
        <v>77</v>
      </c>
      <c r="LJ81" t="s">
        <v>77</v>
      </c>
      <c r="LK81" t="s">
        <v>77</v>
      </c>
      <c r="LL81" t="s">
        <v>77</v>
      </c>
      <c r="LM81" t="s">
        <v>77</v>
      </c>
      <c r="LN81" t="s">
        <v>77</v>
      </c>
      <c r="LO81" t="s">
        <v>77</v>
      </c>
      <c r="LP81" t="s">
        <v>77</v>
      </c>
      <c r="LQ81" t="s">
        <v>77</v>
      </c>
      <c r="LR81" t="s">
        <v>77</v>
      </c>
      <c r="LS81" t="s">
        <v>77</v>
      </c>
      <c r="LT81" t="s">
        <v>77</v>
      </c>
      <c r="LU81" t="s">
        <v>77</v>
      </c>
      <c r="LV81" t="s">
        <v>77</v>
      </c>
      <c r="LW81" t="s">
        <v>77</v>
      </c>
      <c r="LX81" t="s">
        <v>77</v>
      </c>
      <c r="LY81" t="s">
        <v>77</v>
      </c>
      <c r="LZ81" t="s">
        <v>77</v>
      </c>
      <c r="MA81" t="s">
        <v>77</v>
      </c>
      <c r="MB81" t="s">
        <v>77</v>
      </c>
      <c r="MC81" t="s">
        <v>77</v>
      </c>
      <c r="MD81" t="s">
        <v>77</v>
      </c>
      <c r="ME81" t="s">
        <v>77</v>
      </c>
      <c r="MF81" t="s">
        <v>77</v>
      </c>
      <c r="MG81" t="s">
        <v>77</v>
      </c>
      <c r="MH81" t="s">
        <v>77</v>
      </c>
      <c r="MI81" t="s">
        <v>77</v>
      </c>
      <c r="MJ81" t="s">
        <v>77</v>
      </c>
      <c r="MK81" t="s">
        <v>77</v>
      </c>
      <c r="ML81" t="s">
        <v>77</v>
      </c>
      <c r="MM81" t="s">
        <v>77</v>
      </c>
      <c r="MN81" t="s">
        <v>77</v>
      </c>
      <c r="MO81" t="s">
        <v>77</v>
      </c>
      <c r="MP81" t="s">
        <v>77</v>
      </c>
      <c r="MQ81" t="s">
        <v>77</v>
      </c>
      <c r="MR81" t="s">
        <v>77</v>
      </c>
      <c r="MS81" t="s">
        <v>77</v>
      </c>
      <c r="MT81" t="s">
        <v>77</v>
      </c>
      <c r="MU81" t="s">
        <v>77</v>
      </c>
      <c r="MV81" t="s">
        <v>77</v>
      </c>
      <c r="MW81" t="s">
        <v>77</v>
      </c>
      <c r="MX81" t="s">
        <v>77</v>
      </c>
      <c r="MY81" t="s">
        <v>77</v>
      </c>
      <c r="MZ81" t="s">
        <v>77</v>
      </c>
      <c r="NA81" t="s">
        <v>77</v>
      </c>
      <c r="NB81" t="s">
        <v>77</v>
      </c>
      <c r="NC81" t="s">
        <v>77</v>
      </c>
      <c r="ND81" t="s">
        <v>77</v>
      </c>
      <c r="NE81" t="s">
        <v>77</v>
      </c>
      <c r="NF81" t="s">
        <v>77</v>
      </c>
      <c r="NG81" t="s">
        <v>77</v>
      </c>
      <c r="NH81" t="s">
        <v>77</v>
      </c>
      <c r="NI81" t="s">
        <v>77</v>
      </c>
      <c r="NJ81" t="s">
        <v>77</v>
      </c>
      <c r="NK81" t="s">
        <v>77</v>
      </c>
      <c r="NL81" t="s">
        <v>77</v>
      </c>
      <c r="NM81" t="s">
        <v>77</v>
      </c>
      <c r="NN81" t="s">
        <v>77</v>
      </c>
      <c r="NO81" t="s">
        <v>77</v>
      </c>
      <c r="NP81" t="s">
        <v>77</v>
      </c>
      <c r="NQ81" t="s">
        <v>77</v>
      </c>
      <c r="NR81" t="s">
        <v>77</v>
      </c>
      <c r="NS81" t="s">
        <v>77</v>
      </c>
      <c r="NT81" t="s">
        <v>77</v>
      </c>
      <c r="NU81" t="s">
        <v>77</v>
      </c>
      <c r="NV81" t="s">
        <v>77</v>
      </c>
      <c r="NW81" t="s">
        <v>77</v>
      </c>
      <c r="NX81" t="s">
        <v>77</v>
      </c>
      <c r="NY81" t="s">
        <v>77</v>
      </c>
      <c r="NZ81" t="s">
        <v>77</v>
      </c>
      <c r="OA81" t="s">
        <v>77</v>
      </c>
      <c r="OB81" t="s">
        <v>77</v>
      </c>
      <c r="OC81" t="s">
        <v>77</v>
      </c>
      <c r="OD81" t="s">
        <v>77</v>
      </c>
      <c r="OE81" t="s">
        <v>77</v>
      </c>
      <c r="OF81" t="s">
        <v>77</v>
      </c>
      <c r="OG81" t="s">
        <v>77</v>
      </c>
      <c r="OH81" t="s">
        <v>77</v>
      </c>
      <c r="OI81" t="s">
        <v>77</v>
      </c>
      <c r="OJ81" t="s">
        <v>77</v>
      </c>
      <c r="OK81" t="s">
        <v>77</v>
      </c>
      <c r="OL81" t="s">
        <v>77</v>
      </c>
      <c r="OM81" t="s">
        <v>77</v>
      </c>
      <c r="ON81" t="s">
        <v>77</v>
      </c>
      <c r="OO81" t="s">
        <v>77</v>
      </c>
      <c r="OP81" t="s">
        <v>77</v>
      </c>
      <c r="OQ81" t="s">
        <v>77</v>
      </c>
      <c r="OR81" t="s">
        <v>77</v>
      </c>
      <c r="OS81" t="s">
        <v>77</v>
      </c>
      <c r="OT81" t="s">
        <v>77</v>
      </c>
      <c r="OU81" t="s">
        <v>77</v>
      </c>
      <c r="OV81" t="s">
        <v>77</v>
      </c>
      <c r="OW81" t="s">
        <v>77</v>
      </c>
      <c r="OX81" t="s">
        <v>77</v>
      </c>
      <c r="OY81" t="s">
        <v>77</v>
      </c>
      <c r="OZ81" t="s">
        <v>77</v>
      </c>
      <c r="PA81" t="s">
        <v>77</v>
      </c>
      <c r="PB81" t="s">
        <v>77</v>
      </c>
      <c r="PC81" t="s">
        <v>77</v>
      </c>
      <c r="PD81" t="s">
        <v>77</v>
      </c>
      <c r="PE81" t="s">
        <v>77</v>
      </c>
      <c r="PF81" t="s">
        <v>77</v>
      </c>
      <c r="PG81" t="s">
        <v>77</v>
      </c>
      <c r="PH81" t="s">
        <v>77</v>
      </c>
      <c r="PI81" t="s">
        <v>77</v>
      </c>
      <c r="PJ81" t="s">
        <v>77</v>
      </c>
      <c r="PK81" t="s">
        <v>77</v>
      </c>
      <c r="PL81" t="s">
        <v>77</v>
      </c>
      <c r="PM81" t="s">
        <v>77</v>
      </c>
      <c r="PN81" t="s">
        <v>77</v>
      </c>
      <c r="PO81" t="s">
        <v>77</v>
      </c>
      <c r="PP81" t="s">
        <v>77</v>
      </c>
      <c r="PQ81" t="s">
        <v>77</v>
      </c>
      <c r="PR81" t="s">
        <v>77</v>
      </c>
      <c r="PS81" t="s">
        <v>77</v>
      </c>
      <c r="PT81" t="s">
        <v>77</v>
      </c>
      <c r="PU81" t="s">
        <v>77</v>
      </c>
      <c r="PV81" t="s">
        <v>77</v>
      </c>
      <c r="PW81" t="s">
        <v>77</v>
      </c>
      <c r="PX81" t="s">
        <v>77</v>
      </c>
      <c r="PY81" t="s">
        <v>77</v>
      </c>
      <c r="PZ81" t="s">
        <v>77</v>
      </c>
      <c r="QA81" t="s">
        <v>77</v>
      </c>
      <c r="QB81" t="s">
        <v>77</v>
      </c>
      <c r="QC81" t="s">
        <v>77</v>
      </c>
      <c r="QD81" t="s">
        <v>77</v>
      </c>
      <c r="QE81" t="s">
        <v>77</v>
      </c>
      <c r="QF81" t="s">
        <v>77</v>
      </c>
      <c r="QG81" t="s">
        <v>77</v>
      </c>
      <c r="QH81">
        <v>0</v>
      </c>
      <c r="QI81">
        <v>0</v>
      </c>
      <c r="QJ81">
        <v>0</v>
      </c>
      <c r="QK81">
        <v>0</v>
      </c>
      <c r="QL81">
        <v>0</v>
      </c>
      <c r="QM81" t="s">
        <v>77</v>
      </c>
      <c r="QN81" t="s">
        <v>77</v>
      </c>
      <c r="QO81">
        <v>237886558</v>
      </c>
      <c r="QQ81">
        <v>44532.09642361111</v>
      </c>
      <c r="QR81" t="s">
        <v>77</v>
      </c>
      <c r="QS81" t="s">
        <v>77</v>
      </c>
      <c r="QT81" t="s">
        <v>101</v>
      </c>
      <c r="QU81" t="s">
        <v>102</v>
      </c>
      <c r="QV81" t="s">
        <v>77</v>
      </c>
      <c r="QW81">
        <v>83</v>
      </c>
      <c r="QX81" s="375" t="str">
        <f t="shared" si="16"/>
        <v/>
      </c>
      <c r="QY81" s="375" t="str">
        <f t="shared" si="9"/>
        <v/>
      </c>
      <c r="QZ81" s="375" t="str">
        <f t="shared" si="10"/>
        <v/>
      </c>
      <c r="RA81" s="375" t="str">
        <f t="shared" si="11"/>
        <v/>
      </c>
      <c r="RB81" s="375" t="str">
        <f t="shared" si="12"/>
        <v/>
      </c>
      <c r="RC81" s="375" t="str">
        <f t="shared" si="13"/>
        <v/>
      </c>
      <c r="RD81" s="375" t="str">
        <f t="shared" si="14"/>
        <v/>
      </c>
      <c r="RE81" s="313" t="str">
        <f t="shared" si="15"/>
        <v/>
      </c>
      <c r="RF81" t="s">
        <v>209</v>
      </c>
    </row>
    <row r="82" spans="1:474">
      <c r="A82" t="s">
        <v>1024</v>
      </c>
      <c r="B82" s="272">
        <v>44531</v>
      </c>
      <c r="C82" t="s">
        <v>208</v>
      </c>
      <c r="D82" t="s">
        <v>562</v>
      </c>
      <c r="E82" t="s">
        <v>209</v>
      </c>
      <c r="F82" t="s">
        <v>210</v>
      </c>
      <c r="G82" t="s">
        <v>210</v>
      </c>
      <c r="H82" t="s">
        <v>211</v>
      </c>
      <c r="I82" t="s">
        <v>211</v>
      </c>
      <c r="J82" t="s">
        <v>210</v>
      </c>
      <c r="K82" t="s">
        <v>77</v>
      </c>
      <c r="L82" t="s">
        <v>212</v>
      </c>
      <c r="M82" t="s">
        <v>212</v>
      </c>
      <c r="N82" t="s">
        <v>212</v>
      </c>
      <c r="O82" t="s">
        <v>86</v>
      </c>
      <c r="P82" t="s">
        <v>120</v>
      </c>
      <c r="Q82" t="s">
        <v>89</v>
      </c>
      <c r="R82" t="s">
        <v>121</v>
      </c>
      <c r="S82" s="239">
        <v>144.5</v>
      </c>
      <c r="T82" s="239">
        <v>161.53846153846101</v>
      </c>
      <c r="U82" s="239">
        <v>125.652173913043</v>
      </c>
      <c r="V82" s="239">
        <v>156.896551724137</v>
      </c>
      <c r="W82" s="239">
        <v>291.666666666666</v>
      </c>
      <c r="X82" s="239">
        <v>291.666666666666</v>
      </c>
      <c r="Y82">
        <v>1000</v>
      </c>
      <c r="Z82" t="s">
        <v>77</v>
      </c>
      <c r="AA82" t="s">
        <v>77</v>
      </c>
      <c r="AB82" t="s">
        <v>77</v>
      </c>
      <c r="AC82" t="s">
        <v>77</v>
      </c>
      <c r="AD82" t="s">
        <v>77</v>
      </c>
      <c r="AE82" t="s">
        <v>77</v>
      </c>
      <c r="AF82" t="s">
        <v>77</v>
      </c>
      <c r="AG82" t="s">
        <v>77</v>
      </c>
      <c r="AH82" t="s">
        <v>77</v>
      </c>
      <c r="AI82" t="s">
        <v>77</v>
      </c>
      <c r="AJ82" t="s">
        <v>77</v>
      </c>
      <c r="AK82" t="s">
        <v>123</v>
      </c>
      <c r="AL82">
        <v>1</v>
      </c>
      <c r="AM82">
        <v>0</v>
      </c>
      <c r="AN82">
        <v>0</v>
      </c>
      <c r="AO82">
        <v>0</v>
      </c>
      <c r="AP82">
        <v>0</v>
      </c>
      <c r="AQ82">
        <v>0</v>
      </c>
      <c r="AR82">
        <v>0</v>
      </c>
      <c r="AS82">
        <v>0</v>
      </c>
      <c r="AT82">
        <v>0</v>
      </c>
      <c r="AU82">
        <v>0</v>
      </c>
      <c r="AV82" t="s">
        <v>156</v>
      </c>
      <c r="AW82" t="s">
        <v>125</v>
      </c>
      <c r="AX82">
        <v>289</v>
      </c>
      <c r="AY82" t="s">
        <v>88</v>
      </c>
      <c r="AZ82" t="s">
        <v>88</v>
      </c>
      <c r="BA82" t="s">
        <v>88</v>
      </c>
      <c r="BB82" t="s">
        <v>88</v>
      </c>
      <c r="BC82" t="s">
        <v>100</v>
      </c>
      <c r="BD82" t="s">
        <v>88</v>
      </c>
      <c r="BE82" t="s">
        <v>88</v>
      </c>
      <c r="BF82" t="s">
        <v>77</v>
      </c>
      <c r="BG82" t="s">
        <v>77</v>
      </c>
      <c r="BH82" t="s">
        <v>77</v>
      </c>
      <c r="BI82" t="s">
        <v>77</v>
      </c>
      <c r="BJ82" t="s">
        <v>77</v>
      </c>
      <c r="BK82" t="s">
        <v>77</v>
      </c>
      <c r="BL82" t="s">
        <v>77</v>
      </c>
      <c r="BN82">
        <v>420</v>
      </c>
      <c r="BO82">
        <v>289</v>
      </c>
      <c r="BP82">
        <v>455</v>
      </c>
      <c r="BQ82">
        <v>700</v>
      </c>
      <c r="BR82">
        <v>700</v>
      </c>
      <c r="BS82" t="s">
        <v>88</v>
      </c>
      <c r="BT82">
        <v>1000</v>
      </c>
      <c r="BU82" t="s">
        <v>77</v>
      </c>
      <c r="BV82" t="s">
        <v>77</v>
      </c>
      <c r="BW82" t="s">
        <v>77</v>
      </c>
      <c r="BX82" t="s">
        <v>77</v>
      </c>
      <c r="BY82" t="s">
        <v>77</v>
      </c>
      <c r="BZ82" t="s">
        <v>77</v>
      </c>
      <c r="CA82" t="s">
        <v>88</v>
      </c>
      <c r="CB82" t="s">
        <v>246</v>
      </c>
      <c r="CC82">
        <v>1</v>
      </c>
      <c r="CD82">
        <v>0</v>
      </c>
      <c r="CE82">
        <v>0</v>
      </c>
      <c r="CF82">
        <v>0</v>
      </c>
      <c r="CG82">
        <v>1</v>
      </c>
      <c r="CH82">
        <v>1</v>
      </c>
      <c r="CI82">
        <v>0</v>
      </c>
      <c r="CJ82">
        <v>0</v>
      </c>
      <c r="CK82">
        <v>0</v>
      </c>
      <c r="CL82">
        <v>0</v>
      </c>
      <c r="CM82">
        <v>0</v>
      </c>
      <c r="CN82">
        <v>0</v>
      </c>
      <c r="CO82">
        <v>0</v>
      </c>
      <c r="CP82">
        <v>0</v>
      </c>
      <c r="CQ82" t="s">
        <v>390</v>
      </c>
      <c r="CR82">
        <v>0</v>
      </c>
      <c r="CS82">
        <v>0</v>
      </c>
      <c r="CT82">
        <v>0</v>
      </c>
      <c r="CU82">
        <v>0</v>
      </c>
      <c r="CV82">
        <v>0</v>
      </c>
      <c r="CW82">
        <v>1</v>
      </c>
      <c r="CX82">
        <v>0</v>
      </c>
      <c r="CY82">
        <v>0</v>
      </c>
      <c r="CZ82" s="308" t="s">
        <v>209</v>
      </c>
      <c r="DA82" t="s">
        <v>86</v>
      </c>
      <c r="DB82" t="s">
        <v>88</v>
      </c>
      <c r="DC82" t="s">
        <v>100</v>
      </c>
      <c r="DD82" t="s">
        <v>88</v>
      </c>
      <c r="DE82" t="s">
        <v>209</v>
      </c>
      <c r="DF82" t="s">
        <v>131</v>
      </c>
      <c r="DG82" t="s">
        <v>213</v>
      </c>
      <c r="DH82" t="s">
        <v>137</v>
      </c>
      <c r="DK82" t="s">
        <v>77</v>
      </c>
      <c r="DL82" t="s">
        <v>77</v>
      </c>
      <c r="DM82" t="s">
        <v>77</v>
      </c>
      <c r="DN82" t="s">
        <v>77</v>
      </c>
      <c r="DO82" t="s">
        <v>77</v>
      </c>
      <c r="DP82" t="s">
        <v>77</v>
      </c>
      <c r="DQ82" t="s">
        <v>77</v>
      </c>
      <c r="DR82" t="s">
        <v>77</v>
      </c>
      <c r="DS82" t="s">
        <v>77</v>
      </c>
      <c r="DT82" t="s">
        <v>77</v>
      </c>
      <c r="DU82" t="s">
        <v>77</v>
      </c>
      <c r="DV82" t="s">
        <v>77</v>
      </c>
      <c r="DW82" t="s">
        <v>77</v>
      </c>
      <c r="DX82" t="s">
        <v>77</v>
      </c>
      <c r="DY82" t="s">
        <v>77</v>
      </c>
      <c r="DZ82" t="s">
        <v>77</v>
      </c>
      <c r="EA82" t="s">
        <v>77</v>
      </c>
      <c r="EB82" t="s">
        <v>77</v>
      </c>
      <c r="EC82" t="s">
        <v>77</v>
      </c>
      <c r="ED82" t="s">
        <v>77</v>
      </c>
      <c r="EE82" t="s">
        <v>77</v>
      </c>
      <c r="EF82" t="s">
        <v>77</v>
      </c>
      <c r="EG82" t="s">
        <v>77</v>
      </c>
      <c r="EH82" t="s">
        <v>77</v>
      </c>
      <c r="EI82" t="s">
        <v>77</v>
      </c>
      <c r="EJ82" t="s">
        <v>77</v>
      </c>
      <c r="EK82" t="s">
        <v>77</v>
      </c>
      <c r="EL82" t="s">
        <v>77</v>
      </c>
      <c r="EM82" s="308" t="s">
        <v>209</v>
      </c>
      <c r="EN82" t="s">
        <v>86</v>
      </c>
      <c r="EO82" t="s">
        <v>77</v>
      </c>
      <c r="EP82" t="s">
        <v>77</v>
      </c>
      <c r="EQ82" t="s">
        <v>77</v>
      </c>
      <c r="ER82" t="s">
        <v>77</v>
      </c>
      <c r="ES82" t="s">
        <v>77</v>
      </c>
      <c r="ET82" t="s">
        <v>77</v>
      </c>
      <c r="EU82" t="s">
        <v>77</v>
      </c>
      <c r="EW82" t="s">
        <v>77</v>
      </c>
      <c r="EX82" s="308" t="s">
        <v>209</v>
      </c>
      <c r="EY82" t="s">
        <v>100</v>
      </c>
      <c r="EZ82" t="s">
        <v>77</v>
      </c>
      <c r="FA82" t="s">
        <v>77</v>
      </c>
      <c r="FB82" t="s">
        <v>77</v>
      </c>
      <c r="FC82" t="s">
        <v>77</v>
      </c>
      <c r="FD82" t="s">
        <v>77</v>
      </c>
      <c r="FE82" t="s">
        <v>77</v>
      </c>
      <c r="FF82" t="s">
        <v>77</v>
      </c>
      <c r="FG82" t="s">
        <v>77</v>
      </c>
      <c r="FH82" t="s">
        <v>187</v>
      </c>
      <c r="FI82">
        <v>0</v>
      </c>
      <c r="FJ82">
        <v>0</v>
      </c>
      <c r="FK82">
        <v>1</v>
      </c>
      <c r="FL82">
        <v>0</v>
      </c>
      <c r="FM82">
        <v>0</v>
      </c>
      <c r="FN82">
        <v>0</v>
      </c>
      <c r="FO82">
        <v>0</v>
      </c>
      <c r="FP82">
        <v>0</v>
      </c>
      <c r="FQ82" t="s">
        <v>77</v>
      </c>
      <c r="FR82" t="s">
        <v>100</v>
      </c>
      <c r="FS82" t="s">
        <v>77</v>
      </c>
      <c r="FT82" t="s">
        <v>77</v>
      </c>
      <c r="FU82" t="s">
        <v>77</v>
      </c>
      <c r="FV82" t="s">
        <v>77</v>
      </c>
      <c r="FW82" t="s">
        <v>77</v>
      </c>
      <c r="FX82" t="s">
        <v>77</v>
      </c>
      <c r="FY82" t="s">
        <v>77</v>
      </c>
      <c r="FZ82" t="s">
        <v>77</v>
      </c>
      <c r="GA82" t="s">
        <v>77</v>
      </c>
      <c r="GB82" t="s">
        <v>77</v>
      </c>
      <c r="GC82" t="s">
        <v>77</v>
      </c>
      <c r="GD82" t="s">
        <v>77</v>
      </c>
      <c r="GE82" t="s">
        <v>77</v>
      </c>
      <c r="GF82" t="s">
        <v>77</v>
      </c>
      <c r="GG82" t="s">
        <v>77</v>
      </c>
      <c r="GH82" t="s">
        <v>77</v>
      </c>
      <c r="GI82" t="s">
        <v>77</v>
      </c>
      <c r="GJ82" t="s">
        <v>77</v>
      </c>
      <c r="GK82" t="s">
        <v>77</v>
      </c>
      <c r="GL82" t="s">
        <v>77</v>
      </c>
      <c r="GM82" t="s">
        <v>77</v>
      </c>
      <c r="GN82" t="s">
        <v>77</v>
      </c>
      <c r="GO82" t="s">
        <v>77</v>
      </c>
      <c r="GP82" t="s">
        <v>77</v>
      </c>
      <c r="GQ82" t="s">
        <v>77</v>
      </c>
      <c r="GR82" t="s">
        <v>77</v>
      </c>
      <c r="GS82" t="s">
        <v>77</v>
      </c>
      <c r="GT82" t="s">
        <v>77</v>
      </c>
      <c r="GU82" t="s">
        <v>77</v>
      </c>
      <c r="GV82" t="s">
        <v>77</v>
      </c>
      <c r="GW82" t="s">
        <v>77</v>
      </c>
      <c r="GX82" t="s">
        <v>77</v>
      </c>
      <c r="GY82" t="s">
        <v>77</v>
      </c>
      <c r="GZ82" t="s">
        <v>77</v>
      </c>
      <c r="HA82" t="s">
        <v>77</v>
      </c>
      <c r="HB82" t="s">
        <v>77</v>
      </c>
      <c r="HC82" t="s">
        <v>77</v>
      </c>
      <c r="HD82" t="s">
        <v>77</v>
      </c>
      <c r="HE82" t="s">
        <v>77</v>
      </c>
      <c r="HF82" t="s">
        <v>77</v>
      </c>
      <c r="HG82" t="s">
        <v>77</v>
      </c>
      <c r="HH82" t="s">
        <v>77</v>
      </c>
      <c r="HI82" t="s">
        <v>77</v>
      </c>
      <c r="HJ82" t="s">
        <v>77</v>
      </c>
      <c r="HK82" t="s">
        <v>77</v>
      </c>
      <c r="HL82" t="s">
        <v>77</v>
      </c>
      <c r="HM82" t="s">
        <v>77</v>
      </c>
      <c r="HN82" t="s">
        <v>77</v>
      </c>
      <c r="HO82" t="s">
        <v>77</v>
      </c>
      <c r="HP82" t="s">
        <v>77</v>
      </c>
      <c r="HQ82" t="s">
        <v>77</v>
      </c>
      <c r="HR82" t="s">
        <v>77</v>
      </c>
      <c r="HS82" t="s">
        <v>77</v>
      </c>
      <c r="HT82" t="s">
        <v>77</v>
      </c>
      <c r="HU82" t="s">
        <v>77</v>
      </c>
      <c r="HV82" t="s">
        <v>77</v>
      </c>
      <c r="HW82" t="s">
        <v>77</v>
      </c>
      <c r="HX82" t="s">
        <v>77</v>
      </c>
      <c r="HZ82" t="s">
        <v>209</v>
      </c>
      <c r="IA82" s="376" t="s">
        <v>77</v>
      </c>
      <c r="IB82" t="s">
        <v>77</v>
      </c>
      <c r="IC82" t="s">
        <v>77</v>
      </c>
      <c r="ID82" t="s">
        <v>77</v>
      </c>
      <c r="IE82" t="s">
        <v>77</v>
      </c>
      <c r="IF82" t="s">
        <v>77</v>
      </c>
      <c r="IG82" t="s">
        <v>77</v>
      </c>
      <c r="IH82" t="s">
        <v>77</v>
      </c>
      <c r="II82" t="s">
        <v>77</v>
      </c>
      <c r="IJ82" t="s">
        <v>77</v>
      </c>
      <c r="IK82" t="s">
        <v>77</v>
      </c>
      <c r="IL82" t="s">
        <v>77</v>
      </c>
      <c r="IM82" t="s">
        <v>77</v>
      </c>
      <c r="IN82" t="s">
        <v>77</v>
      </c>
      <c r="IO82" t="s">
        <v>77</v>
      </c>
      <c r="IP82" t="s">
        <v>77</v>
      </c>
      <c r="IQ82" t="s">
        <v>77</v>
      </c>
      <c r="IR82" t="s">
        <v>77</v>
      </c>
      <c r="IS82" t="s">
        <v>77</v>
      </c>
      <c r="IT82" t="s">
        <v>77</v>
      </c>
      <c r="IU82" t="s">
        <v>77</v>
      </c>
      <c r="IV82" t="s">
        <v>77</v>
      </c>
      <c r="IW82" t="s">
        <v>77</v>
      </c>
      <c r="IX82" t="s">
        <v>77</v>
      </c>
      <c r="IY82" t="s">
        <v>77</v>
      </c>
      <c r="IZ82" t="s">
        <v>77</v>
      </c>
      <c r="JA82" t="s">
        <v>77</v>
      </c>
      <c r="JB82" t="s">
        <v>77</v>
      </c>
      <c r="JC82" t="s">
        <v>77</v>
      </c>
      <c r="JD82" t="s">
        <v>77</v>
      </c>
      <c r="JE82" t="s">
        <v>77</v>
      </c>
      <c r="JF82" t="s">
        <v>77</v>
      </c>
      <c r="JG82" t="s">
        <v>77</v>
      </c>
      <c r="JH82" t="s">
        <v>77</v>
      </c>
      <c r="JI82" t="s">
        <v>77</v>
      </c>
      <c r="JJ82" t="s">
        <v>77</v>
      </c>
      <c r="JK82" t="s">
        <v>77</v>
      </c>
      <c r="JL82" t="s">
        <v>77</v>
      </c>
      <c r="JM82" t="s">
        <v>77</v>
      </c>
      <c r="JN82" t="s">
        <v>77</v>
      </c>
      <c r="JO82" t="s">
        <v>77</v>
      </c>
      <c r="JP82" t="s">
        <v>77</v>
      </c>
      <c r="JQ82" t="s">
        <v>77</v>
      </c>
      <c r="JR82" t="s">
        <v>77</v>
      </c>
      <c r="JS82" t="s">
        <v>77</v>
      </c>
      <c r="JT82" t="s">
        <v>77</v>
      </c>
      <c r="JU82" t="s">
        <v>77</v>
      </c>
      <c r="JV82" t="s">
        <v>77</v>
      </c>
      <c r="JW82" t="s">
        <v>77</v>
      </c>
      <c r="JX82" t="s">
        <v>77</v>
      </c>
      <c r="JY82" t="s">
        <v>77</v>
      </c>
      <c r="JZ82" t="s">
        <v>77</v>
      </c>
      <c r="KA82" t="s">
        <v>77</v>
      </c>
      <c r="KB82" t="s">
        <v>77</v>
      </c>
      <c r="KC82" t="s">
        <v>77</v>
      </c>
      <c r="KD82" t="s">
        <v>77</v>
      </c>
      <c r="KE82" t="s">
        <v>77</v>
      </c>
      <c r="KF82" t="s">
        <v>77</v>
      </c>
      <c r="KG82" t="s">
        <v>77</v>
      </c>
      <c r="KH82" t="s">
        <v>77</v>
      </c>
      <c r="KI82" t="s">
        <v>77</v>
      </c>
      <c r="KJ82" t="s">
        <v>77</v>
      </c>
      <c r="KK82" t="s">
        <v>77</v>
      </c>
      <c r="KL82" t="s">
        <v>77</v>
      </c>
      <c r="KM82" t="s">
        <v>77</v>
      </c>
      <c r="KN82" t="s">
        <v>77</v>
      </c>
      <c r="KO82" t="s">
        <v>77</v>
      </c>
      <c r="KP82" t="s">
        <v>77</v>
      </c>
      <c r="KQ82" t="s">
        <v>77</v>
      </c>
      <c r="KR82" t="s">
        <v>77</v>
      </c>
      <c r="KS82" t="s">
        <v>77</v>
      </c>
      <c r="KT82" t="s">
        <v>77</v>
      </c>
      <c r="KU82" t="s">
        <v>77</v>
      </c>
      <c r="KV82" t="s">
        <v>77</v>
      </c>
      <c r="KW82" t="s">
        <v>77</v>
      </c>
      <c r="KX82" t="s">
        <v>77</v>
      </c>
      <c r="KY82" t="s">
        <v>77</v>
      </c>
      <c r="KZ82" t="s">
        <v>77</v>
      </c>
      <c r="LA82" t="s">
        <v>77</v>
      </c>
      <c r="LB82" t="s">
        <v>77</v>
      </c>
      <c r="LC82" t="s">
        <v>77</v>
      </c>
      <c r="LD82" t="s">
        <v>77</v>
      </c>
      <c r="LE82" t="s">
        <v>77</v>
      </c>
      <c r="LF82" t="s">
        <v>77</v>
      </c>
      <c r="LG82" t="s">
        <v>77</v>
      </c>
      <c r="LH82" t="s">
        <v>77</v>
      </c>
      <c r="LI82" t="s">
        <v>77</v>
      </c>
      <c r="LJ82" t="s">
        <v>77</v>
      </c>
      <c r="LK82" t="s">
        <v>77</v>
      </c>
      <c r="LL82" t="s">
        <v>77</v>
      </c>
      <c r="LM82" t="s">
        <v>77</v>
      </c>
      <c r="LN82" t="s">
        <v>77</v>
      </c>
      <c r="LO82" t="s">
        <v>77</v>
      </c>
      <c r="LP82" t="s">
        <v>77</v>
      </c>
      <c r="LQ82" t="s">
        <v>77</v>
      </c>
      <c r="LR82" t="s">
        <v>77</v>
      </c>
      <c r="LS82" t="s">
        <v>77</v>
      </c>
      <c r="LT82" t="s">
        <v>77</v>
      </c>
      <c r="LU82" t="s">
        <v>77</v>
      </c>
      <c r="LV82" t="s">
        <v>77</v>
      </c>
      <c r="LW82" t="s">
        <v>77</v>
      </c>
      <c r="LX82" t="s">
        <v>77</v>
      </c>
      <c r="LY82" t="s">
        <v>77</v>
      </c>
      <c r="LZ82" t="s">
        <v>77</v>
      </c>
      <c r="MA82" t="s">
        <v>77</v>
      </c>
      <c r="MB82" t="s">
        <v>77</v>
      </c>
      <c r="MC82" t="s">
        <v>77</v>
      </c>
      <c r="MD82" t="s">
        <v>77</v>
      </c>
      <c r="ME82" t="s">
        <v>77</v>
      </c>
      <c r="MF82" t="s">
        <v>77</v>
      </c>
      <c r="MG82" t="s">
        <v>77</v>
      </c>
      <c r="MH82" t="s">
        <v>77</v>
      </c>
      <c r="MI82" t="s">
        <v>77</v>
      </c>
      <c r="MJ82" t="s">
        <v>77</v>
      </c>
      <c r="MK82" t="s">
        <v>77</v>
      </c>
      <c r="ML82" t="s">
        <v>77</v>
      </c>
      <c r="MM82" t="s">
        <v>77</v>
      </c>
      <c r="MN82" t="s">
        <v>77</v>
      </c>
      <c r="MO82" t="s">
        <v>77</v>
      </c>
      <c r="MP82" t="s">
        <v>77</v>
      </c>
      <c r="MQ82" t="s">
        <v>77</v>
      </c>
      <c r="MR82" t="s">
        <v>77</v>
      </c>
      <c r="MS82" t="s">
        <v>77</v>
      </c>
      <c r="MT82" t="s">
        <v>77</v>
      </c>
      <c r="MU82" t="s">
        <v>77</v>
      </c>
      <c r="MV82" t="s">
        <v>77</v>
      </c>
      <c r="MW82" t="s">
        <v>77</v>
      </c>
      <c r="MX82" t="s">
        <v>77</v>
      </c>
      <c r="MY82" t="s">
        <v>77</v>
      </c>
      <c r="MZ82" t="s">
        <v>77</v>
      </c>
      <c r="NA82" t="s">
        <v>77</v>
      </c>
      <c r="NB82" t="s">
        <v>77</v>
      </c>
      <c r="NC82" t="s">
        <v>77</v>
      </c>
      <c r="ND82" t="s">
        <v>77</v>
      </c>
      <c r="NE82" t="s">
        <v>77</v>
      </c>
      <c r="NF82" t="s">
        <v>77</v>
      </c>
      <c r="NG82" t="s">
        <v>77</v>
      </c>
      <c r="NH82" t="s">
        <v>77</v>
      </c>
      <c r="NI82" t="s">
        <v>77</v>
      </c>
      <c r="NJ82" t="s">
        <v>77</v>
      </c>
      <c r="NK82" t="s">
        <v>77</v>
      </c>
      <c r="NL82" t="s">
        <v>77</v>
      </c>
      <c r="NM82" t="s">
        <v>77</v>
      </c>
      <c r="NN82" t="s">
        <v>77</v>
      </c>
      <c r="NO82" t="s">
        <v>77</v>
      </c>
      <c r="NP82" t="s">
        <v>77</v>
      </c>
      <c r="NQ82" t="s">
        <v>77</v>
      </c>
      <c r="NR82" t="s">
        <v>77</v>
      </c>
      <c r="NS82" t="s">
        <v>77</v>
      </c>
      <c r="NT82" t="s">
        <v>77</v>
      </c>
      <c r="NU82" t="s">
        <v>77</v>
      </c>
      <c r="NV82" t="s">
        <v>77</v>
      </c>
      <c r="NW82" t="s">
        <v>77</v>
      </c>
      <c r="NX82" t="s">
        <v>77</v>
      </c>
      <c r="NY82" t="s">
        <v>77</v>
      </c>
      <c r="NZ82" t="s">
        <v>77</v>
      </c>
      <c r="OA82" t="s">
        <v>77</v>
      </c>
      <c r="OB82" t="s">
        <v>77</v>
      </c>
      <c r="OC82" t="s">
        <v>77</v>
      </c>
      <c r="OD82" t="s">
        <v>77</v>
      </c>
      <c r="OE82" t="s">
        <v>77</v>
      </c>
      <c r="OF82" t="s">
        <v>77</v>
      </c>
      <c r="OG82" t="s">
        <v>77</v>
      </c>
      <c r="OH82" t="s">
        <v>77</v>
      </c>
      <c r="OI82" t="s">
        <v>77</v>
      </c>
      <c r="OJ82" t="s">
        <v>77</v>
      </c>
      <c r="OK82" t="s">
        <v>77</v>
      </c>
      <c r="OL82" t="s">
        <v>77</v>
      </c>
      <c r="OM82" t="s">
        <v>77</v>
      </c>
      <c r="ON82" t="s">
        <v>77</v>
      </c>
      <c r="OO82" t="s">
        <v>77</v>
      </c>
      <c r="OP82" t="s">
        <v>77</v>
      </c>
      <c r="OQ82" t="s">
        <v>77</v>
      </c>
      <c r="OR82" t="s">
        <v>77</v>
      </c>
      <c r="OS82" t="s">
        <v>77</v>
      </c>
      <c r="OT82" t="s">
        <v>77</v>
      </c>
      <c r="OU82" t="s">
        <v>77</v>
      </c>
      <c r="OV82" t="s">
        <v>77</v>
      </c>
      <c r="OW82" t="s">
        <v>77</v>
      </c>
      <c r="OX82" t="s">
        <v>77</v>
      </c>
      <c r="OY82" t="s">
        <v>77</v>
      </c>
      <c r="OZ82" t="s">
        <v>77</v>
      </c>
      <c r="PA82" t="s">
        <v>77</v>
      </c>
      <c r="PB82" t="s">
        <v>77</v>
      </c>
      <c r="PC82" t="s">
        <v>77</v>
      </c>
      <c r="PD82" t="s">
        <v>77</v>
      </c>
      <c r="PE82" t="s">
        <v>77</v>
      </c>
      <c r="PF82" t="s">
        <v>77</v>
      </c>
      <c r="PG82" t="s">
        <v>77</v>
      </c>
      <c r="PH82" t="s">
        <v>77</v>
      </c>
      <c r="PI82" t="s">
        <v>77</v>
      </c>
      <c r="PJ82" t="s">
        <v>77</v>
      </c>
      <c r="PK82" t="s">
        <v>77</v>
      </c>
      <c r="PL82" t="s">
        <v>77</v>
      </c>
      <c r="PM82" t="s">
        <v>77</v>
      </c>
      <c r="PN82" t="s">
        <v>77</v>
      </c>
      <c r="PO82" t="s">
        <v>77</v>
      </c>
      <c r="PP82" t="s">
        <v>77</v>
      </c>
      <c r="PQ82" t="s">
        <v>77</v>
      </c>
      <c r="PR82" t="s">
        <v>77</v>
      </c>
      <c r="PS82" t="s">
        <v>77</v>
      </c>
      <c r="PT82" t="s">
        <v>77</v>
      </c>
      <c r="PU82" t="s">
        <v>77</v>
      </c>
      <c r="PV82" t="s">
        <v>77</v>
      </c>
      <c r="PW82" t="s">
        <v>77</v>
      </c>
      <c r="PX82" t="s">
        <v>77</v>
      </c>
      <c r="PY82" t="s">
        <v>77</v>
      </c>
      <c r="PZ82" t="s">
        <v>77</v>
      </c>
      <c r="QA82" t="s">
        <v>77</v>
      </c>
      <c r="QB82" t="s">
        <v>77</v>
      </c>
      <c r="QC82" t="s">
        <v>77</v>
      </c>
      <c r="QD82" t="s">
        <v>77</v>
      </c>
      <c r="QE82" t="s">
        <v>77</v>
      </c>
      <c r="QF82" t="s">
        <v>77</v>
      </c>
      <c r="QG82" t="s">
        <v>77</v>
      </c>
      <c r="QH82">
        <v>0</v>
      </c>
      <c r="QI82">
        <v>0</v>
      </c>
      <c r="QJ82">
        <v>0</v>
      </c>
      <c r="QK82">
        <v>0</v>
      </c>
      <c r="QL82">
        <v>0</v>
      </c>
      <c r="QM82" t="s">
        <v>77</v>
      </c>
      <c r="QN82" t="s">
        <v>77</v>
      </c>
      <c r="QO82">
        <v>237886568</v>
      </c>
      <c r="QQ82">
        <v>44532.096504629633</v>
      </c>
      <c r="QR82" t="s">
        <v>77</v>
      </c>
      <c r="QS82" t="s">
        <v>77</v>
      </c>
      <c r="QT82" t="s">
        <v>101</v>
      </c>
      <c r="QU82" t="s">
        <v>102</v>
      </c>
      <c r="QV82" t="s">
        <v>77</v>
      </c>
      <c r="QW82">
        <v>84</v>
      </c>
      <c r="QX82" s="375" t="str">
        <f t="shared" si="16"/>
        <v/>
      </c>
      <c r="QY82" s="375" t="str">
        <f t="shared" si="9"/>
        <v/>
      </c>
      <c r="QZ82" s="375" t="str">
        <f t="shared" si="10"/>
        <v/>
      </c>
      <c r="RA82" s="375" t="str">
        <f t="shared" si="11"/>
        <v/>
      </c>
      <c r="RB82" s="375" t="str">
        <f t="shared" si="12"/>
        <v/>
      </c>
      <c r="RC82" s="375" t="str">
        <f t="shared" si="13"/>
        <v/>
      </c>
      <c r="RD82" s="375" t="str">
        <f t="shared" si="14"/>
        <v/>
      </c>
      <c r="RE82" s="313" t="str">
        <f t="shared" si="15"/>
        <v/>
      </c>
      <c r="RF82" t="s">
        <v>209</v>
      </c>
    </row>
    <row r="83" spans="1:474">
      <c r="A83" t="s">
        <v>1025</v>
      </c>
      <c r="B83" s="272">
        <v>44531</v>
      </c>
      <c r="C83" t="s">
        <v>208</v>
      </c>
      <c r="D83" t="s">
        <v>562</v>
      </c>
      <c r="E83" t="s">
        <v>209</v>
      </c>
      <c r="F83" t="s">
        <v>210</v>
      </c>
      <c r="G83" t="s">
        <v>210</v>
      </c>
      <c r="H83" t="s">
        <v>211</v>
      </c>
      <c r="I83" t="s">
        <v>211</v>
      </c>
      <c r="J83" t="s">
        <v>210</v>
      </c>
      <c r="K83" t="s">
        <v>77</v>
      </c>
      <c r="L83" t="s">
        <v>212</v>
      </c>
      <c r="M83" t="s">
        <v>212</v>
      </c>
      <c r="N83" t="s">
        <v>212</v>
      </c>
      <c r="O83" t="s">
        <v>86</v>
      </c>
      <c r="P83" t="s">
        <v>120</v>
      </c>
      <c r="Q83" t="s">
        <v>89</v>
      </c>
      <c r="R83" t="s">
        <v>121</v>
      </c>
      <c r="S83" s="239" t="s">
        <v>77</v>
      </c>
      <c r="T83" s="239" t="s">
        <v>77</v>
      </c>
      <c r="U83" s="239" t="s">
        <v>77</v>
      </c>
      <c r="V83" s="239" t="s">
        <v>77</v>
      </c>
      <c r="W83" s="239" t="s">
        <v>77</v>
      </c>
      <c r="X83" s="239" t="s">
        <v>77</v>
      </c>
      <c r="Y83" t="s">
        <v>77</v>
      </c>
      <c r="Z83">
        <v>35</v>
      </c>
      <c r="AA83">
        <v>20</v>
      </c>
      <c r="AB83">
        <v>25</v>
      </c>
      <c r="AC83">
        <v>25</v>
      </c>
      <c r="AD83">
        <v>100</v>
      </c>
      <c r="AE83">
        <v>100</v>
      </c>
      <c r="AF83">
        <v>10</v>
      </c>
      <c r="AG83" t="s">
        <v>77</v>
      </c>
      <c r="AH83" t="s">
        <v>77</v>
      </c>
      <c r="AI83" t="s">
        <v>77</v>
      </c>
      <c r="AJ83" t="s">
        <v>77</v>
      </c>
      <c r="AK83" t="s">
        <v>123</v>
      </c>
      <c r="AL83">
        <v>1</v>
      </c>
      <c r="AM83">
        <v>0</v>
      </c>
      <c r="AN83">
        <v>0</v>
      </c>
      <c r="AO83">
        <v>0</v>
      </c>
      <c r="AP83">
        <v>0</v>
      </c>
      <c r="AQ83">
        <v>0</v>
      </c>
      <c r="AR83">
        <v>0</v>
      </c>
      <c r="AS83">
        <v>0</v>
      </c>
      <c r="AT83">
        <v>0</v>
      </c>
      <c r="AU83">
        <v>0</v>
      </c>
      <c r="AV83" t="s">
        <v>156</v>
      </c>
      <c r="AW83" t="s">
        <v>125</v>
      </c>
      <c r="AX83" t="s">
        <v>77</v>
      </c>
      <c r="AY83" t="s">
        <v>77</v>
      </c>
      <c r="AZ83" t="s">
        <v>77</v>
      </c>
      <c r="BA83" t="s">
        <v>77</v>
      </c>
      <c r="BB83" t="s">
        <v>77</v>
      </c>
      <c r="BC83" t="s">
        <v>77</v>
      </c>
      <c r="BD83" t="s">
        <v>77</v>
      </c>
      <c r="BE83" t="s">
        <v>77</v>
      </c>
      <c r="BF83" t="s">
        <v>100</v>
      </c>
      <c r="BG83" t="s">
        <v>100</v>
      </c>
      <c r="BH83" t="s">
        <v>100</v>
      </c>
      <c r="BI83" t="s">
        <v>100</v>
      </c>
      <c r="BJ83" t="s">
        <v>100</v>
      </c>
      <c r="BK83" t="s">
        <v>88</v>
      </c>
      <c r="BL83" t="s">
        <v>100</v>
      </c>
      <c r="BN83" t="s">
        <v>77</v>
      </c>
      <c r="BO83" t="s">
        <v>77</v>
      </c>
      <c r="BP83" t="s">
        <v>77</v>
      </c>
      <c r="BQ83" t="s">
        <v>77</v>
      </c>
      <c r="BR83" t="s">
        <v>77</v>
      </c>
      <c r="BS83" t="s">
        <v>77</v>
      </c>
      <c r="BT83" t="s">
        <v>77</v>
      </c>
      <c r="BU83" t="s">
        <v>77</v>
      </c>
      <c r="BV83" t="s">
        <v>77</v>
      </c>
      <c r="BW83" t="s">
        <v>77</v>
      </c>
      <c r="BX83" t="s">
        <v>77</v>
      </c>
      <c r="BY83" t="s">
        <v>77</v>
      </c>
      <c r="BZ83" t="s">
        <v>77</v>
      </c>
      <c r="CA83" t="s">
        <v>77</v>
      </c>
      <c r="CB83" t="s">
        <v>77</v>
      </c>
      <c r="CC83" t="s">
        <v>77</v>
      </c>
      <c r="CD83" t="s">
        <v>77</v>
      </c>
      <c r="CE83" t="s">
        <v>77</v>
      </c>
      <c r="CF83" t="s">
        <v>77</v>
      </c>
      <c r="CG83" t="s">
        <v>77</v>
      </c>
      <c r="CH83" t="s">
        <v>77</v>
      </c>
      <c r="CI83" t="s">
        <v>77</v>
      </c>
      <c r="CJ83" t="s">
        <v>77</v>
      </c>
      <c r="CK83" t="s">
        <v>77</v>
      </c>
      <c r="CL83" t="s">
        <v>77</v>
      </c>
      <c r="CM83" t="s">
        <v>77</v>
      </c>
      <c r="CN83" t="s">
        <v>77</v>
      </c>
      <c r="CO83" t="s">
        <v>77</v>
      </c>
      <c r="CP83" t="s">
        <v>77</v>
      </c>
      <c r="CQ83" t="s">
        <v>77</v>
      </c>
      <c r="CR83" t="s">
        <v>77</v>
      </c>
      <c r="CS83" t="s">
        <v>77</v>
      </c>
      <c r="CT83" t="s">
        <v>77</v>
      </c>
      <c r="CU83" t="s">
        <v>77</v>
      </c>
      <c r="CV83" t="s">
        <v>77</v>
      </c>
      <c r="CW83" t="s">
        <v>77</v>
      </c>
      <c r="CX83" t="s">
        <v>77</v>
      </c>
      <c r="CY83" t="s">
        <v>77</v>
      </c>
      <c r="CZ83" s="308" t="s">
        <v>209</v>
      </c>
      <c r="DA83" t="s">
        <v>86</v>
      </c>
      <c r="DB83" t="s">
        <v>77</v>
      </c>
      <c r="DC83" t="s">
        <v>77</v>
      </c>
      <c r="DD83" t="s">
        <v>77</v>
      </c>
      <c r="DE83" t="s">
        <v>77</v>
      </c>
      <c r="DF83" t="s">
        <v>77</v>
      </c>
      <c r="DG83" t="s">
        <v>77</v>
      </c>
      <c r="DH83" t="s">
        <v>77</v>
      </c>
      <c r="DK83" t="s">
        <v>88</v>
      </c>
      <c r="DL83" t="s">
        <v>198</v>
      </c>
      <c r="DM83">
        <v>0</v>
      </c>
      <c r="DN83">
        <v>1</v>
      </c>
      <c r="DO83">
        <v>0</v>
      </c>
      <c r="DP83">
        <v>0</v>
      </c>
      <c r="DQ83">
        <v>0</v>
      </c>
      <c r="DR83">
        <v>0</v>
      </c>
      <c r="DS83">
        <v>0</v>
      </c>
      <c r="DT83">
        <v>0</v>
      </c>
      <c r="DU83">
        <v>0</v>
      </c>
      <c r="DV83">
        <v>0</v>
      </c>
      <c r="DW83">
        <v>0</v>
      </c>
      <c r="DX83">
        <v>0</v>
      </c>
      <c r="DY83">
        <v>0</v>
      </c>
      <c r="DZ83" t="s">
        <v>77</v>
      </c>
      <c r="EA83" t="s">
        <v>570</v>
      </c>
      <c r="EB83">
        <v>0</v>
      </c>
      <c r="EC83">
        <v>0</v>
      </c>
      <c r="ED83">
        <v>0</v>
      </c>
      <c r="EE83">
        <v>0</v>
      </c>
      <c r="EF83">
        <v>0</v>
      </c>
      <c r="EG83">
        <v>1</v>
      </c>
      <c r="EH83">
        <v>0</v>
      </c>
      <c r="EI83">
        <v>0</v>
      </c>
      <c r="EJ83">
        <v>0</v>
      </c>
      <c r="EK83">
        <v>0</v>
      </c>
      <c r="EL83">
        <v>0</v>
      </c>
      <c r="EM83" s="308" t="s">
        <v>209</v>
      </c>
      <c r="EN83" t="s">
        <v>86</v>
      </c>
      <c r="EO83" t="s">
        <v>100</v>
      </c>
      <c r="EP83" t="s">
        <v>100</v>
      </c>
      <c r="EQ83" t="s">
        <v>88</v>
      </c>
      <c r="ER83" t="s">
        <v>209</v>
      </c>
      <c r="ES83" t="s">
        <v>131</v>
      </c>
      <c r="ET83" t="s">
        <v>213</v>
      </c>
      <c r="EU83" t="s">
        <v>137</v>
      </c>
      <c r="EW83" t="s">
        <v>77</v>
      </c>
      <c r="EX83" s="308" t="s">
        <v>209</v>
      </c>
      <c r="EY83" t="s">
        <v>100</v>
      </c>
      <c r="EZ83" t="s">
        <v>77</v>
      </c>
      <c r="FA83" t="s">
        <v>77</v>
      </c>
      <c r="FB83" t="s">
        <v>77</v>
      </c>
      <c r="FC83" t="s">
        <v>77</v>
      </c>
      <c r="FD83" t="s">
        <v>77</v>
      </c>
      <c r="FE83" t="s">
        <v>77</v>
      </c>
      <c r="FF83" t="s">
        <v>77</v>
      </c>
      <c r="FG83" t="s">
        <v>77</v>
      </c>
      <c r="FH83" t="s">
        <v>938</v>
      </c>
      <c r="FI83">
        <v>0</v>
      </c>
      <c r="FJ83">
        <v>0</v>
      </c>
      <c r="FK83">
        <v>1</v>
      </c>
      <c r="FL83">
        <v>1</v>
      </c>
      <c r="FM83">
        <v>0</v>
      </c>
      <c r="FN83">
        <v>0</v>
      </c>
      <c r="FO83">
        <v>0</v>
      </c>
      <c r="FP83">
        <v>0</v>
      </c>
      <c r="FQ83" t="s">
        <v>77</v>
      </c>
      <c r="FR83" t="s">
        <v>100</v>
      </c>
      <c r="FS83" t="s">
        <v>77</v>
      </c>
      <c r="FT83" t="s">
        <v>77</v>
      </c>
      <c r="FU83" t="s">
        <v>77</v>
      </c>
      <c r="FV83" t="s">
        <v>77</v>
      </c>
      <c r="FW83" t="s">
        <v>77</v>
      </c>
      <c r="FX83" t="s">
        <v>77</v>
      </c>
      <c r="FY83" t="s">
        <v>77</v>
      </c>
      <c r="FZ83" t="s">
        <v>77</v>
      </c>
      <c r="GA83" t="s">
        <v>77</v>
      </c>
      <c r="GB83" t="s">
        <v>77</v>
      </c>
      <c r="GC83" t="s">
        <v>77</v>
      </c>
      <c r="GD83" t="s">
        <v>77</v>
      </c>
      <c r="GE83" t="s">
        <v>77</v>
      </c>
      <c r="GF83" t="s">
        <v>77</v>
      </c>
      <c r="GG83" t="s">
        <v>77</v>
      </c>
      <c r="GH83" t="s">
        <v>77</v>
      </c>
      <c r="GI83" t="s">
        <v>77</v>
      </c>
      <c r="GJ83" t="s">
        <v>77</v>
      </c>
      <c r="GK83" t="s">
        <v>77</v>
      </c>
      <c r="GL83" t="s">
        <v>77</v>
      </c>
      <c r="GM83" t="s">
        <v>77</v>
      </c>
      <c r="GN83" t="s">
        <v>77</v>
      </c>
      <c r="GO83" t="s">
        <v>77</v>
      </c>
      <c r="GP83" t="s">
        <v>77</v>
      </c>
      <c r="GQ83" t="s">
        <v>77</v>
      </c>
      <c r="GR83" t="s">
        <v>77</v>
      </c>
      <c r="GS83" t="s">
        <v>77</v>
      </c>
      <c r="GT83" t="s">
        <v>77</v>
      </c>
      <c r="GU83" t="s">
        <v>77</v>
      </c>
      <c r="GV83" t="s">
        <v>77</v>
      </c>
      <c r="GW83" t="s">
        <v>77</v>
      </c>
      <c r="GX83" t="s">
        <v>77</v>
      </c>
      <c r="GY83" t="s">
        <v>77</v>
      </c>
      <c r="GZ83" t="s">
        <v>77</v>
      </c>
      <c r="HA83" t="s">
        <v>77</v>
      </c>
      <c r="HB83" t="s">
        <v>77</v>
      </c>
      <c r="HC83" t="s">
        <v>77</v>
      </c>
      <c r="HD83" t="s">
        <v>77</v>
      </c>
      <c r="HE83" t="s">
        <v>77</v>
      </c>
      <c r="HF83" t="s">
        <v>77</v>
      </c>
      <c r="HG83" t="s">
        <v>77</v>
      </c>
      <c r="HH83" t="s">
        <v>77</v>
      </c>
      <c r="HI83" t="s">
        <v>77</v>
      </c>
      <c r="HJ83" t="s">
        <v>77</v>
      </c>
      <c r="HK83" t="s">
        <v>77</v>
      </c>
      <c r="HL83" t="s">
        <v>77</v>
      </c>
      <c r="HM83" t="s">
        <v>77</v>
      </c>
      <c r="HN83" t="s">
        <v>77</v>
      </c>
      <c r="HO83" t="s">
        <v>77</v>
      </c>
      <c r="HP83" t="s">
        <v>77</v>
      </c>
      <c r="HQ83" t="s">
        <v>77</v>
      </c>
      <c r="HR83" t="s">
        <v>77</v>
      </c>
      <c r="HS83" t="s">
        <v>77</v>
      </c>
      <c r="HT83" t="s">
        <v>77</v>
      </c>
      <c r="HU83" t="s">
        <v>77</v>
      </c>
      <c r="HV83" t="s">
        <v>77</v>
      </c>
      <c r="HW83" t="s">
        <v>77</v>
      </c>
      <c r="HX83" t="s">
        <v>77</v>
      </c>
      <c r="HZ83" t="s">
        <v>209</v>
      </c>
      <c r="IA83" s="376" t="s">
        <v>77</v>
      </c>
      <c r="IB83" t="s">
        <v>77</v>
      </c>
      <c r="IC83" t="s">
        <v>77</v>
      </c>
      <c r="ID83" t="s">
        <v>77</v>
      </c>
      <c r="IE83" t="s">
        <v>77</v>
      </c>
      <c r="IF83" t="s">
        <v>77</v>
      </c>
      <c r="IG83" t="s">
        <v>77</v>
      </c>
      <c r="IH83" t="s">
        <v>77</v>
      </c>
      <c r="II83" t="s">
        <v>77</v>
      </c>
      <c r="IJ83" t="s">
        <v>77</v>
      </c>
      <c r="IK83" t="s">
        <v>77</v>
      </c>
      <c r="IL83" t="s">
        <v>77</v>
      </c>
      <c r="IM83" t="s">
        <v>77</v>
      </c>
      <c r="IN83" t="s">
        <v>77</v>
      </c>
      <c r="IO83" t="s">
        <v>77</v>
      </c>
      <c r="IP83" t="s">
        <v>77</v>
      </c>
      <c r="IQ83" t="s">
        <v>77</v>
      </c>
      <c r="IR83" t="s">
        <v>77</v>
      </c>
      <c r="IS83" t="s">
        <v>77</v>
      </c>
      <c r="IT83" t="s">
        <v>77</v>
      </c>
      <c r="IU83" t="s">
        <v>77</v>
      </c>
      <c r="IV83" t="s">
        <v>77</v>
      </c>
      <c r="IW83" t="s">
        <v>77</v>
      </c>
      <c r="IX83" t="s">
        <v>77</v>
      </c>
      <c r="IY83" t="s">
        <v>77</v>
      </c>
      <c r="IZ83" t="s">
        <v>77</v>
      </c>
      <c r="JA83" t="s">
        <v>77</v>
      </c>
      <c r="JB83" t="s">
        <v>77</v>
      </c>
      <c r="JC83" t="s">
        <v>77</v>
      </c>
      <c r="JD83" t="s">
        <v>77</v>
      </c>
      <c r="JE83" t="s">
        <v>77</v>
      </c>
      <c r="JF83" t="s">
        <v>77</v>
      </c>
      <c r="JG83" t="s">
        <v>77</v>
      </c>
      <c r="JH83" t="s">
        <v>77</v>
      </c>
      <c r="JI83" t="s">
        <v>77</v>
      </c>
      <c r="JJ83" t="s">
        <v>77</v>
      </c>
      <c r="JK83" t="s">
        <v>77</v>
      </c>
      <c r="JL83" t="s">
        <v>77</v>
      </c>
      <c r="JM83" t="s">
        <v>77</v>
      </c>
      <c r="JN83" t="s">
        <v>77</v>
      </c>
      <c r="JO83" t="s">
        <v>77</v>
      </c>
      <c r="JP83" t="s">
        <v>77</v>
      </c>
      <c r="JQ83" t="s">
        <v>77</v>
      </c>
      <c r="JR83" t="s">
        <v>77</v>
      </c>
      <c r="JS83" t="s">
        <v>77</v>
      </c>
      <c r="JT83" t="s">
        <v>77</v>
      </c>
      <c r="JU83" t="s">
        <v>77</v>
      </c>
      <c r="JV83" t="s">
        <v>77</v>
      </c>
      <c r="JW83" t="s">
        <v>77</v>
      </c>
      <c r="JX83" t="s">
        <v>77</v>
      </c>
      <c r="JY83" t="s">
        <v>77</v>
      </c>
      <c r="JZ83" t="s">
        <v>77</v>
      </c>
      <c r="KA83" t="s">
        <v>77</v>
      </c>
      <c r="KB83" t="s">
        <v>77</v>
      </c>
      <c r="KC83" t="s">
        <v>77</v>
      </c>
      <c r="KD83" t="s">
        <v>77</v>
      </c>
      <c r="KE83" t="s">
        <v>77</v>
      </c>
      <c r="KF83" t="s">
        <v>77</v>
      </c>
      <c r="KG83" t="s">
        <v>77</v>
      </c>
      <c r="KH83" t="s">
        <v>77</v>
      </c>
      <c r="KI83" t="s">
        <v>77</v>
      </c>
      <c r="KJ83" t="s">
        <v>77</v>
      </c>
      <c r="KK83" t="s">
        <v>77</v>
      </c>
      <c r="KL83" t="s">
        <v>77</v>
      </c>
      <c r="KM83" t="s">
        <v>77</v>
      </c>
      <c r="KN83" t="s">
        <v>77</v>
      </c>
      <c r="KO83" t="s">
        <v>77</v>
      </c>
      <c r="KP83" t="s">
        <v>77</v>
      </c>
      <c r="KQ83" t="s">
        <v>77</v>
      </c>
      <c r="KR83" t="s">
        <v>77</v>
      </c>
      <c r="KS83" t="s">
        <v>77</v>
      </c>
      <c r="KT83" t="s">
        <v>77</v>
      </c>
      <c r="KU83" t="s">
        <v>77</v>
      </c>
      <c r="KV83" t="s">
        <v>77</v>
      </c>
      <c r="KW83" t="s">
        <v>77</v>
      </c>
      <c r="KX83" t="s">
        <v>77</v>
      </c>
      <c r="KY83" t="s">
        <v>77</v>
      </c>
      <c r="KZ83" t="s">
        <v>77</v>
      </c>
      <c r="LA83" t="s">
        <v>77</v>
      </c>
      <c r="LB83" t="s">
        <v>77</v>
      </c>
      <c r="LC83" t="s">
        <v>77</v>
      </c>
      <c r="LD83" t="s">
        <v>77</v>
      </c>
      <c r="LE83" t="s">
        <v>77</v>
      </c>
      <c r="LF83" t="s">
        <v>77</v>
      </c>
      <c r="LG83" t="s">
        <v>77</v>
      </c>
      <c r="LH83" t="s">
        <v>77</v>
      </c>
      <c r="LI83" t="s">
        <v>77</v>
      </c>
      <c r="LJ83" t="s">
        <v>77</v>
      </c>
      <c r="LK83" t="s">
        <v>77</v>
      </c>
      <c r="LL83" t="s">
        <v>77</v>
      </c>
      <c r="LM83" t="s">
        <v>77</v>
      </c>
      <c r="LN83" t="s">
        <v>77</v>
      </c>
      <c r="LO83" t="s">
        <v>77</v>
      </c>
      <c r="LP83" t="s">
        <v>77</v>
      </c>
      <c r="LQ83" t="s">
        <v>77</v>
      </c>
      <c r="LR83" t="s">
        <v>77</v>
      </c>
      <c r="LS83" t="s">
        <v>77</v>
      </c>
      <c r="LT83" t="s">
        <v>77</v>
      </c>
      <c r="LU83" t="s">
        <v>77</v>
      </c>
      <c r="LV83" t="s">
        <v>77</v>
      </c>
      <c r="LW83" t="s">
        <v>77</v>
      </c>
      <c r="LX83" t="s">
        <v>77</v>
      </c>
      <c r="LY83" t="s">
        <v>77</v>
      </c>
      <c r="LZ83" t="s">
        <v>77</v>
      </c>
      <c r="MA83" t="s">
        <v>77</v>
      </c>
      <c r="MB83" t="s">
        <v>77</v>
      </c>
      <c r="MC83" t="s">
        <v>77</v>
      </c>
      <c r="MD83" t="s">
        <v>77</v>
      </c>
      <c r="ME83" t="s">
        <v>77</v>
      </c>
      <c r="MF83" t="s">
        <v>77</v>
      </c>
      <c r="MG83" t="s">
        <v>77</v>
      </c>
      <c r="MH83" t="s">
        <v>77</v>
      </c>
      <c r="MI83" t="s">
        <v>77</v>
      </c>
      <c r="MJ83" t="s">
        <v>77</v>
      </c>
      <c r="MK83" t="s">
        <v>77</v>
      </c>
      <c r="ML83" t="s">
        <v>77</v>
      </c>
      <c r="MM83" t="s">
        <v>77</v>
      </c>
      <c r="MN83" t="s">
        <v>77</v>
      </c>
      <c r="MO83" t="s">
        <v>77</v>
      </c>
      <c r="MP83" t="s">
        <v>77</v>
      </c>
      <c r="MQ83" t="s">
        <v>77</v>
      </c>
      <c r="MR83" t="s">
        <v>77</v>
      </c>
      <c r="MS83" t="s">
        <v>77</v>
      </c>
      <c r="MT83" t="s">
        <v>77</v>
      </c>
      <c r="MU83" t="s">
        <v>77</v>
      </c>
      <c r="MV83" t="s">
        <v>77</v>
      </c>
      <c r="MW83" t="s">
        <v>77</v>
      </c>
      <c r="MX83" t="s">
        <v>77</v>
      </c>
      <c r="MY83" t="s">
        <v>77</v>
      </c>
      <c r="MZ83" t="s">
        <v>77</v>
      </c>
      <c r="NA83" t="s">
        <v>77</v>
      </c>
      <c r="NB83" t="s">
        <v>77</v>
      </c>
      <c r="NC83" t="s">
        <v>77</v>
      </c>
      <c r="ND83" t="s">
        <v>77</v>
      </c>
      <c r="NE83" t="s">
        <v>77</v>
      </c>
      <c r="NF83" t="s">
        <v>77</v>
      </c>
      <c r="NG83" t="s">
        <v>77</v>
      </c>
      <c r="NH83" t="s">
        <v>77</v>
      </c>
      <c r="NI83" t="s">
        <v>77</v>
      </c>
      <c r="NJ83" t="s">
        <v>77</v>
      </c>
      <c r="NK83" t="s">
        <v>77</v>
      </c>
      <c r="NL83" t="s">
        <v>77</v>
      </c>
      <c r="NM83" t="s">
        <v>77</v>
      </c>
      <c r="NN83" t="s">
        <v>77</v>
      </c>
      <c r="NO83" t="s">
        <v>77</v>
      </c>
      <c r="NP83" t="s">
        <v>77</v>
      </c>
      <c r="NQ83" t="s">
        <v>77</v>
      </c>
      <c r="NR83" t="s">
        <v>77</v>
      </c>
      <c r="NS83" t="s">
        <v>77</v>
      </c>
      <c r="NT83" t="s">
        <v>77</v>
      </c>
      <c r="NU83" t="s">
        <v>77</v>
      </c>
      <c r="NV83" t="s">
        <v>77</v>
      </c>
      <c r="NW83" t="s">
        <v>77</v>
      </c>
      <c r="NX83" t="s">
        <v>77</v>
      </c>
      <c r="NY83" t="s">
        <v>77</v>
      </c>
      <c r="NZ83" t="s">
        <v>77</v>
      </c>
      <c r="OA83" t="s">
        <v>77</v>
      </c>
      <c r="OB83" t="s">
        <v>77</v>
      </c>
      <c r="OC83" t="s">
        <v>77</v>
      </c>
      <c r="OD83" t="s">
        <v>77</v>
      </c>
      <c r="OE83" t="s">
        <v>77</v>
      </c>
      <c r="OF83" t="s">
        <v>77</v>
      </c>
      <c r="OG83" t="s">
        <v>77</v>
      </c>
      <c r="OH83" t="s">
        <v>77</v>
      </c>
      <c r="OI83" t="s">
        <v>77</v>
      </c>
      <c r="OJ83" t="s">
        <v>77</v>
      </c>
      <c r="OK83" t="s">
        <v>77</v>
      </c>
      <c r="OL83" t="s">
        <v>77</v>
      </c>
      <c r="OM83" t="s">
        <v>77</v>
      </c>
      <c r="ON83" t="s">
        <v>77</v>
      </c>
      <c r="OO83" t="s">
        <v>77</v>
      </c>
      <c r="OP83" t="s">
        <v>77</v>
      </c>
      <c r="OQ83" t="s">
        <v>77</v>
      </c>
      <c r="OR83" t="s">
        <v>77</v>
      </c>
      <c r="OS83" t="s">
        <v>77</v>
      </c>
      <c r="OT83" t="s">
        <v>77</v>
      </c>
      <c r="OU83" t="s">
        <v>77</v>
      </c>
      <c r="OV83" t="s">
        <v>77</v>
      </c>
      <c r="OW83" t="s">
        <v>77</v>
      </c>
      <c r="OX83" t="s">
        <v>77</v>
      </c>
      <c r="OY83" t="s">
        <v>77</v>
      </c>
      <c r="OZ83" t="s">
        <v>77</v>
      </c>
      <c r="PA83" t="s">
        <v>77</v>
      </c>
      <c r="PB83" t="s">
        <v>77</v>
      </c>
      <c r="PC83" t="s">
        <v>77</v>
      </c>
      <c r="PD83" t="s">
        <v>77</v>
      </c>
      <c r="PE83" t="s">
        <v>77</v>
      </c>
      <c r="PF83" t="s">
        <v>77</v>
      </c>
      <c r="PG83" t="s">
        <v>77</v>
      </c>
      <c r="PH83" t="s">
        <v>77</v>
      </c>
      <c r="PI83" t="s">
        <v>77</v>
      </c>
      <c r="PJ83" t="s">
        <v>77</v>
      </c>
      <c r="PK83" t="s">
        <v>77</v>
      </c>
      <c r="PL83" t="s">
        <v>77</v>
      </c>
      <c r="PM83" t="s">
        <v>77</v>
      </c>
      <c r="PN83" t="s">
        <v>77</v>
      </c>
      <c r="PO83" t="s">
        <v>77</v>
      </c>
      <c r="PP83" t="s">
        <v>77</v>
      </c>
      <c r="PQ83" t="s">
        <v>77</v>
      </c>
      <c r="PR83" t="s">
        <v>77</v>
      </c>
      <c r="PS83" t="s">
        <v>77</v>
      </c>
      <c r="PT83" t="s">
        <v>77</v>
      </c>
      <c r="PU83" t="s">
        <v>77</v>
      </c>
      <c r="PV83" t="s">
        <v>77</v>
      </c>
      <c r="PW83" t="s">
        <v>77</v>
      </c>
      <c r="PX83" t="s">
        <v>77</v>
      </c>
      <c r="PY83" t="s">
        <v>77</v>
      </c>
      <c r="PZ83" t="s">
        <v>77</v>
      </c>
      <c r="QA83" t="s">
        <v>77</v>
      </c>
      <c r="QB83" t="s">
        <v>77</v>
      </c>
      <c r="QC83" t="s">
        <v>77</v>
      </c>
      <c r="QD83" t="s">
        <v>77</v>
      </c>
      <c r="QE83" t="s">
        <v>77</v>
      </c>
      <c r="QF83" t="s">
        <v>77</v>
      </c>
      <c r="QG83" t="s">
        <v>77</v>
      </c>
      <c r="QH83">
        <v>0</v>
      </c>
      <c r="QI83">
        <v>0</v>
      </c>
      <c r="QJ83">
        <v>0</v>
      </c>
      <c r="QK83">
        <v>0</v>
      </c>
      <c r="QL83">
        <v>0</v>
      </c>
      <c r="QM83" t="s">
        <v>77</v>
      </c>
      <c r="QN83" t="s">
        <v>77</v>
      </c>
      <c r="QO83">
        <v>237886571</v>
      </c>
      <c r="QQ83">
        <v>44532.09652777778</v>
      </c>
      <c r="QR83" t="s">
        <v>77</v>
      </c>
      <c r="QS83" t="s">
        <v>77</v>
      </c>
      <c r="QT83" t="s">
        <v>101</v>
      </c>
      <c r="QU83" t="s">
        <v>102</v>
      </c>
      <c r="QV83" t="s">
        <v>77</v>
      </c>
      <c r="QW83">
        <v>85</v>
      </c>
      <c r="QX83" s="375" t="str">
        <f t="shared" si="16"/>
        <v/>
      </c>
      <c r="QY83" s="375" t="str">
        <f t="shared" si="9"/>
        <v/>
      </c>
      <c r="QZ83" s="375" t="str">
        <f t="shared" si="10"/>
        <v/>
      </c>
      <c r="RA83" s="375" t="str">
        <f t="shared" si="11"/>
        <v/>
      </c>
      <c r="RB83" s="375" t="str">
        <f t="shared" si="12"/>
        <v/>
      </c>
      <c r="RC83" s="375" t="str">
        <f t="shared" si="13"/>
        <v/>
      </c>
      <c r="RD83" s="375" t="str">
        <f t="shared" si="14"/>
        <v/>
      </c>
      <c r="RE83" s="313" t="str">
        <f t="shared" si="15"/>
        <v/>
      </c>
      <c r="RF83" t="s">
        <v>209</v>
      </c>
    </row>
    <row r="84" spans="1:474">
      <c r="A84" t="s">
        <v>1026</v>
      </c>
      <c r="B84" s="272">
        <v>44531</v>
      </c>
      <c r="C84" t="s">
        <v>208</v>
      </c>
      <c r="D84" t="s">
        <v>562</v>
      </c>
      <c r="E84" t="s">
        <v>209</v>
      </c>
      <c r="F84" t="s">
        <v>210</v>
      </c>
      <c r="G84" t="s">
        <v>210</v>
      </c>
      <c r="H84" t="s">
        <v>211</v>
      </c>
      <c r="I84" t="s">
        <v>211</v>
      </c>
      <c r="J84" t="s">
        <v>210</v>
      </c>
      <c r="K84" t="s">
        <v>77</v>
      </c>
      <c r="L84" t="s">
        <v>212</v>
      </c>
      <c r="M84" t="s">
        <v>212</v>
      </c>
      <c r="N84" t="s">
        <v>212</v>
      </c>
      <c r="O84" t="s">
        <v>86</v>
      </c>
      <c r="P84" t="s">
        <v>120</v>
      </c>
      <c r="Q84" t="s">
        <v>89</v>
      </c>
      <c r="R84" t="s">
        <v>121</v>
      </c>
      <c r="S84" s="239" t="s">
        <v>77</v>
      </c>
      <c r="T84" s="239" t="s">
        <v>77</v>
      </c>
      <c r="U84" s="239" t="s">
        <v>77</v>
      </c>
      <c r="V84" s="239" t="s">
        <v>77</v>
      </c>
      <c r="W84" s="239" t="s">
        <v>77</v>
      </c>
      <c r="X84" s="239" t="s">
        <v>77</v>
      </c>
      <c r="Y84" t="s">
        <v>77</v>
      </c>
      <c r="Z84">
        <v>30</v>
      </c>
      <c r="AA84">
        <v>25</v>
      </c>
      <c r="AB84">
        <v>30</v>
      </c>
      <c r="AC84">
        <v>20</v>
      </c>
      <c r="AD84">
        <v>100</v>
      </c>
      <c r="AE84">
        <v>100</v>
      </c>
      <c r="AF84">
        <v>10</v>
      </c>
      <c r="AG84" t="s">
        <v>77</v>
      </c>
      <c r="AH84" t="s">
        <v>77</v>
      </c>
      <c r="AI84" t="s">
        <v>77</v>
      </c>
      <c r="AJ84" t="s">
        <v>77</v>
      </c>
      <c r="AK84" t="s">
        <v>123</v>
      </c>
      <c r="AL84">
        <v>1</v>
      </c>
      <c r="AM84">
        <v>0</v>
      </c>
      <c r="AN84">
        <v>0</v>
      </c>
      <c r="AO84">
        <v>0</v>
      </c>
      <c r="AP84">
        <v>0</v>
      </c>
      <c r="AQ84">
        <v>0</v>
      </c>
      <c r="AR84">
        <v>0</v>
      </c>
      <c r="AS84">
        <v>0</v>
      </c>
      <c r="AT84">
        <v>0</v>
      </c>
      <c r="AU84">
        <v>0</v>
      </c>
      <c r="AV84" t="s">
        <v>156</v>
      </c>
      <c r="AW84" t="s">
        <v>125</v>
      </c>
      <c r="AX84" t="s">
        <v>77</v>
      </c>
      <c r="AY84" t="s">
        <v>77</v>
      </c>
      <c r="AZ84" t="s">
        <v>77</v>
      </c>
      <c r="BA84" t="s">
        <v>77</v>
      </c>
      <c r="BB84" t="s">
        <v>77</v>
      </c>
      <c r="BC84" t="s">
        <v>77</v>
      </c>
      <c r="BD84" t="s">
        <v>77</v>
      </c>
      <c r="BE84" t="s">
        <v>77</v>
      </c>
      <c r="BF84" t="s">
        <v>88</v>
      </c>
      <c r="BG84" t="s">
        <v>100</v>
      </c>
      <c r="BH84" t="s">
        <v>88</v>
      </c>
      <c r="BI84" t="s">
        <v>100</v>
      </c>
      <c r="BJ84" t="s">
        <v>100</v>
      </c>
      <c r="BK84" t="s">
        <v>100</v>
      </c>
      <c r="BL84" t="s">
        <v>100</v>
      </c>
      <c r="BN84" t="s">
        <v>77</v>
      </c>
      <c r="BO84" t="s">
        <v>77</v>
      </c>
      <c r="BP84" t="s">
        <v>77</v>
      </c>
      <c r="BQ84" t="s">
        <v>77</v>
      </c>
      <c r="BR84" t="s">
        <v>77</v>
      </c>
      <c r="BS84" t="s">
        <v>77</v>
      </c>
      <c r="BT84" t="s">
        <v>77</v>
      </c>
      <c r="BU84" t="s">
        <v>77</v>
      </c>
      <c r="BV84" t="s">
        <v>77</v>
      </c>
      <c r="BW84" t="s">
        <v>77</v>
      </c>
      <c r="BX84" t="s">
        <v>77</v>
      </c>
      <c r="BY84" t="s">
        <v>77</v>
      </c>
      <c r="BZ84" t="s">
        <v>77</v>
      </c>
      <c r="CA84" t="s">
        <v>77</v>
      </c>
      <c r="CB84" t="s">
        <v>77</v>
      </c>
      <c r="CC84" t="s">
        <v>77</v>
      </c>
      <c r="CD84" t="s">
        <v>77</v>
      </c>
      <c r="CE84" t="s">
        <v>77</v>
      </c>
      <c r="CF84" t="s">
        <v>77</v>
      </c>
      <c r="CG84" t="s">
        <v>77</v>
      </c>
      <c r="CH84" t="s">
        <v>77</v>
      </c>
      <c r="CI84" t="s">
        <v>77</v>
      </c>
      <c r="CJ84" t="s">
        <v>77</v>
      </c>
      <c r="CK84" t="s">
        <v>77</v>
      </c>
      <c r="CL84" t="s">
        <v>77</v>
      </c>
      <c r="CM84" t="s">
        <v>77</v>
      </c>
      <c r="CN84" t="s">
        <v>77</v>
      </c>
      <c r="CO84" t="s">
        <v>77</v>
      </c>
      <c r="CP84" t="s">
        <v>77</v>
      </c>
      <c r="CQ84" t="s">
        <v>77</v>
      </c>
      <c r="CR84" t="s">
        <v>77</v>
      </c>
      <c r="CS84" t="s">
        <v>77</v>
      </c>
      <c r="CT84" t="s">
        <v>77</v>
      </c>
      <c r="CU84" t="s">
        <v>77</v>
      </c>
      <c r="CV84" t="s">
        <v>77</v>
      </c>
      <c r="CW84" t="s">
        <v>77</v>
      </c>
      <c r="CX84" t="s">
        <v>77</v>
      </c>
      <c r="CY84" t="s">
        <v>77</v>
      </c>
      <c r="CZ84" s="308" t="s">
        <v>209</v>
      </c>
      <c r="DA84" t="s">
        <v>86</v>
      </c>
      <c r="DB84" t="s">
        <v>77</v>
      </c>
      <c r="DC84" t="s">
        <v>77</v>
      </c>
      <c r="DD84" t="s">
        <v>77</v>
      </c>
      <c r="DE84" t="s">
        <v>77</v>
      </c>
      <c r="DF84" t="s">
        <v>77</v>
      </c>
      <c r="DG84" t="s">
        <v>77</v>
      </c>
      <c r="DH84" t="s">
        <v>77</v>
      </c>
      <c r="DK84" t="s">
        <v>88</v>
      </c>
      <c r="DL84" t="s">
        <v>614</v>
      </c>
      <c r="DM84">
        <v>0</v>
      </c>
      <c r="DN84">
        <v>1</v>
      </c>
      <c r="DO84">
        <v>0</v>
      </c>
      <c r="DP84">
        <v>0</v>
      </c>
      <c r="DQ84">
        <v>1</v>
      </c>
      <c r="DR84">
        <v>0</v>
      </c>
      <c r="DS84">
        <v>0</v>
      </c>
      <c r="DT84">
        <v>0</v>
      </c>
      <c r="DU84">
        <v>0</v>
      </c>
      <c r="DV84">
        <v>0</v>
      </c>
      <c r="DW84">
        <v>0</v>
      </c>
      <c r="DX84">
        <v>0</v>
      </c>
      <c r="DY84">
        <v>0</v>
      </c>
      <c r="DZ84" t="s">
        <v>77</v>
      </c>
      <c r="EA84" t="s">
        <v>570</v>
      </c>
      <c r="EB84">
        <v>0</v>
      </c>
      <c r="EC84">
        <v>0</v>
      </c>
      <c r="ED84">
        <v>0</v>
      </c>
      <c r="EE84">
        <v>0</v>
      </c>
      <c r="EF84">
        <v>0</v>
      </c>
      <c r="EG84">
        <v>1</v>
      </c>
      <c r="EH84">
        <v>0</v>
      </c>
      <c r="EI84">
        <v>0</v>
      </c>
      <c r="EJ84">
        <v>0</v>
      </c>
      <c r="EK84">
        <v>0</v>
      </c>
      <c r="EL84">
        <v>0</v>
      </c>
      <c r="EM84" s="308" t="s">
        <v>209</v>
      </c>
      <c r="EN84" t="s">
        <v>86</v>
      </c>
      <c r="EO84" t="s">
        <v>100</v>
      </c>
      <c r="EP84" t="s">
        <v>100</v>
      </c>
      <c r="EQ84" t="s">
        <v>88</v>
      </c>
      <c r="ER84" t="s">
        <v>209</v>
      </c>
      <c r="ES84" t="s">
        <v>131</v>
      </c>
      <c r="ET84" t="s">
        <v>210</v>
      </c>
      <c r="EU84" t="s">
        <v>131</v>
      </c>
      <c r="EW84" t="s">
        <v>77</v>
      </c>
      <c r="EX84" s="308" t="s">
        <v>209</v>
      </c>
      <c r="EY84" t="s">
        <v>100</v>
      </c>
      <c r="EZ84" t="s">
        <v>77</v>
      </c>
      <c r="FA84" t="s">
        <v>77</v>
      </c>
      <c r="FB84" t="s">
        <v>77</v>
      </c>
      <c r="FC84" t="s">
        <v>77</v>
      </c>
      <c r="FD84" t="s">
        <v>77</v>
      </c>
      <c r="FE84" t="s">
        <v>77</v>
      </c>
      <c r="FF84" t="s">
        <v>77</v>
      </c>
      <c r="FG84" t="s">
        <v>77</v>
      </c>
      <c r="FH84" t="s">
        <v>187</v>
      </c>
      <c r="FI84">
        <v>0</v>
      </c>
      <c r="FJ84">
        <v>0</v>
      </c>
      <c r="FK84">
        <v>1</v>
      </c>
      <c r="FL84">
        <v>0</v>
      </c>
      <c r="FM84">
        <v>0</v>
      </c>
      <c r="FN84">
        <v>0</v>
      </c>
      <c r="FO84">
        <v>0</v>
      </c>
      <c r="FP84">
        <v>0</v>
      </c>
      <c r="FQ84" t="s">
        <v>77</v>
      </c>
      <c r="FR84" t="s">
        <v>100</v>
      </c>
      <c r="FS84" t="s">
        <v>77</v>
      </c>
      <c r="FT84" t="s">
        <v>77</v>
      </c>
      <c r="FU84" t="s">
        <v>77</v>
      </c>
      <c r="FV84" t="s">
        <v>77</v>
      </c>
      <c r="FW84" t="s">
        <v>77</v>
      </c>
      <c r="FX84" t="s">
        <v>77</v>
      </c>
      <c r="FY84" t="s">
        <v>77</v>
      </c>
      <c r="FZ84" t="s">
        <v>77</v>
      </c>
      <c r="GA84" t="s">
        <v>77</v>
      </c>
      <c r="GB84" t="s">
        <v>77</v>
      </c>
      <c r="GC84" t="s">
        <v>77</v>
      </c>
      <c r="GD84" t="s">
        <v>77</v>
      </c>
      <c r="GE84" t="s">
        <v>77</v>
      </c>
      <c r="GF84" t="s">
        <v>77</v>
      </c>
      <c r="GG84" t="s">
        <v>77</v>
      </c>
      <c r="GH84" t="s">
        <v>77</v>
      </c>
      <c r="GI84" t="s">
        <v>77</v>
      </c>
      <c r="GJ84" t="s">
        <v>77</v>
      </c>
      <c r="GK84" t="s">
        <v>77</v>
      </c>
      <c r="GL84" t="s">
        <v>77</v>
      </c>
      <c r="GM84" t="s">
        <v>77</v>
      </c>
      <c r="GN84" t="s">
        <v>77</v>
      </c>
      <c r="GO84" t="s">
        <v>77</v>
      </c>
      <c r="GP84" t="s">
        <v>77</v>
      </c>
      <c r="GQ84" t="s">
        <v>77</v>
      </c>
      <c r="GR84" t="s">
        <v>77</v>
      </c>
      <c r="GS84" t="s">
        <v>77</v>
      </c>
      <c r="GT84" t="s">
        <v>77</v>
      </c>
      <c r="GU84" t="s">
        <v>77</v>
      </c>
      <c r="GV84" t="s">
        <v>77</v>
      </c>
      <c r="GW84" t="s">
        <v>77</v>
      </c>
      <c r="GX84" t="s">
        <v>77</v>
      </c>
      <c r="GY84" t="s">
        <v>77</v>
      </c>
      <c r="GZ84" t="s">
        <v>77</v>
      </c>
      <c r="HA84" t="s">
        <v>77</v>
      </c>
      <c r="HB84" t="s">
        <v>77</v>
      </c>
      <c r="HC84" t="s">
        <v>77</v>
      </c>
      <c r="HD84" t="s">
        <v>77</v>
      </c>
      <c r="HE84" t="s">
        <v>77</v>
      </c>
      <c r="HF84" t="s">
        <v>77</v>
      </c>
      <c r="HG84" t="s">
        <v>77</v>
      </c>
      <c r="HH84" t="s">
        <v>77</v>
      </c>
      <c r="HI84" t="s">
        <v>77</v>
      </c>
      <c r="HJ84" t="s">
        <v>77</v>
      </c>
      <c r="HK84" t="s">
        <v>77</v>
      </c>
      <c r="HL84" t="s">
        <v>77</v>
      </c>
      <c r="HM84" t="s">
        <v>77</v>
      </c>
      <c r="HN84" t="s">
        <v>77</v>
      </c>
      <c r="HO84" t="s">
        <v>77</v>
      </c>
      <c r="HP84" t="s">
        <v>77</v>
      </c>
      <c r="HQ84" t="s">
        <v>77</v>
      </c>
      <c r="HR84" t="s">
        <v>77</v>
      </c>
      <c r="HS84" t="s">
        <v>77</v>
      </c>
      <c r="HT84" t="s">
        <v>77</v>
      </c>
      <c r="HU84" t="s">
        <v>77</v>
      </c>
      <c r="HV84" t="s">
        <v>77</v>
      </c>
      <c r="HW84" t="s">
        <v>77</v>
      </c>
      <c r="HX84" t="s">
        <v>77</v>
      </c>
      <c r="HZ84" t="s">
        <v>209</v>
      </c>
      <c r="IA84" s="376" t="s">
        <v>77</v>
      </c>
      <c r="IB84" t="s">
        <v>77</v>
      </c>
      <c r="IC84" t="s">
        <v>77</v>
      </c>
      <c r="ID84" t="s">
        <v>77</v>
      </c>
      <c r="IE84" t="s">
        <v>77</v>
      </c>
      <c r="IF84" t="s">
        <v>77</v>
      </c>
      <c r="IG84" t="s">
        <v>77</v>
      </c>
      <c r="IH84" t="s">
        <v>77</v>
      </c>
      <c r="II84" t="s">
        <v>77</v>
      </c>
      <c r="IJ84" t="s">
        <v>77</v>
      </c>
      <c r="IK84" t="s">
        <v>77</v>
      </c>
      <c r="IL84" t="s">
        <v>77</v>
      </c>
      <c r="IM84" t="s">
        <v>77</v>
      </c>
      <c r="IN84" t="s">
        <v>77</v>
      </c>
      <c r="IO84" t="s">
        <v>77</v>
      </c>
      <c r="IP84" t="s">
        <v>77</v>
      </c>
      <c r="IQ84" t="s">
        <v>77</v>
      </c>
      <c r="IR84" t="s">
        <v>77</v>
      </c>
      <c r="IS84" t="s">
        <v>77</v>
      </c>
      <c r="IT84" t="s">
        <v>77</v>
      </c>
      <c r="IU84" t="s">
        <v>77</v>
      </c>
      <c r="IV84" t="s">
        <v>77</v>
      </c>
      <c r="IW84" t="s">
        <v>77</v>
      </c>
      <c r="IX84" t="s">
        <v>77</v>
      </c>
      <c r="IY84" t="s">
        <v>77</v>
      </c>
      <c r="IZ84" t="s">
        <v>77</v>
      </c>
      <c r="JA84" t="s">
        <v>77</v>
      </c>
      <c r="JB84" t="s">
        <v>77</v>
      </c>
      <c r="JC84" t="s">
        <v>77</v>
      </c>
      <c r="JD84" t="s">
        <v>77</v>
      </c>
      <c r="JE84" t="s">
        <v>77</v>
      </c>
      <c r="JF84" t="s">
        <v>77</v>
      </c>
      <c r="JG84" t="s">
        <v>77</v>
      </c>
      <c r="JH84" t="s">
        <v>77</v>
      </c>
      <c r="JI84" t="s">
        <v>77</v>
      </c>
      <c r="JJ84" t="s">
        <v>77</v>
      </c>
      <c r="JK84" t="s">
        <v>77</v>
      </c>
      <c r="JL84" t="s">
        <v>77</v>
      </c>
      <c r="JM84" t="s">
        <v>77</v>
      </c>
      <c r="JN84" t="s">
        <v>77</v>
      </c>
      <c r="JO84" t="s">
        <v>77</v>
      </c>
      <c r="JP84" t="s">
        <v>77</v>
      </c>
      <c r="JQ84" t="s">
        <v>77</v>
      </c>
      <c r="JR84" t="s">
        <v>77</v>
      </c>
      <c r="JS84" t="s">
        <v>77</v>
      </c>
      <c r="JT84" t="s">
        <v>77</v>
      </c>
      <c r="JU84" t="s">
        <v>77</v>
      </c>
      <c r="JV84" t="s">
        <v>77</v>
      </c>
      <c r="JW84" t="s">
        <v>77</v>
      </c>
      <c r="JX84" t="s">
        <v>77</v>
      </c>
      <c r="JY84" t="s">
        <v>77</v>
      </c>
      <c r="JZ84" t="s">
        <v>77</v>
      </c>
      <c r="KA84" t="s">
        <v>77</v>
      </c>
      <c r="KB84" t="s">
        <v>77</v>
      </c>
      <c r="KC84" t="s">
        <v>77</v>
      </c>
      <c r="KD84" t="s">
        <v>77</v>
      </c>
      <c r="KE84" t="s">
        <v>77</v>
      </c>
      <c r="KF84" t="s">
        <v>77</v>
      </c>
      <c r="KG84" t="s">
        <v>77</v>
      </c>
      <c r="KH84" t="s">
        <v>77</v>
      </c>
      <c r="KI84" t="s">
        <v>77</v>
      </c>
      <c r="KJ84" t="s">
        <v>77</v>
      </c>
      <c r="KK84" t="s">
        <v>77</v>
      </c>
      <c r="KL84" t="s">
        <v>77</v>
      </c>
      <c r="KM84" t="s">
        <v>77</v>
      </c>
      <c r="KN84" t="s">
        <v>77</v>
      </c>
      <c r="KO84" t="s">
        <v>77</v>
      </c>
      <c r="KP84" t="s">
        <v>77</v>
      </c>
      <c r="KQ84" t="s">
        <v>77</v>
      </c>
      <c r="KR84" t="s">
        <v>77</v>
      </c>
      <c r="KS84" t="s">
        <v>77</v>
      </c>
      <c r="KT84" t="s">
        <v>77</v>
      </c>
      <c r="KU84" t="s">
        <v>77</v>
      </c>
      <c r="KV84" t="s">
        <v>77</v>
      </c>
      <c r="KW84" t="s">
        <v>77</v>
      </c>
      <c r="KX84" t="s">
        <v>77</v>
      </c>
      <c r="KY84" t="s">
        <v>77</v>
      </c>
      <c r="KZ84" t="s">
        <v>77</v>
      </c>
      <c r="LA84" t="s">
        <v>77</v>
      </c>
      <c r="LB84" t="s">
        <v>77</v>
      </c>
      <c r="LC84" t="s">
        <v>77</v>
      </c>
      <c r="LD84" t="s">
        <v>77</v>
      </c>
      <c r="LE84" t="s">
        <v>77</v>
      </c>
      <c r="LF84" t="s">
        <v>77</v>
      </c>
      <c r="LG84" t="s">
        <v>77</v>
      </c>
      <c r="LH84" t="s">
        <v>77</v>
      </c>
      <c r="LI84" t="s">
        <v>77</v>
      </c>
      <c r="LJ84" t="s">
        <v>77</v>
      </c>
      <c r="LK84" t="s">
        <v>77</v>
      </c>
      <c r="LL84" t="s">
        <v>77</v>
      </c>
      <c r="LM84" t="s">
        <v>77</v>
      </c>
      <c r="LN84" t="s">
        <v>77</v>
      </c>
      <c r="LO84" t="s">
        <v>77</v>
      </c>
      <c r="LP84" t="s">
        <v>77</v>
      </c>
      <c r="LQ84" t="s">
        <v>77</v>
      </c>
      <c r="LR84" t="s">
        <v>77</v>
      </c>
      <c r="LS84" t="s">
        <v>77</v>
      </c>
      <c r="LT84" t="s">
        <v>77</v>
      </c>
      <c r="LU84" t="s">
        <v>77</v>
      </c>
      <c r="LV84" t="s">
        <v>77</v>
      </c>
      <c r="LW84" t="s">
        <v>77</v>
      </c>
      <c r="LX84" t="s">
        <v>77</v>
      </c>
      <c r="LY84" t="s">
        <v>77</v>
      </c>
      <c r="LZ84" t="s">
        <v>77</v>
      </c>
      <c r="MA84" t="s">
        <v>77</v>
      </c>
      <c r="MB84" t="s">
        <v>77</v>
      </c>
      <c r="MC84" t="s">
        <v>77</v>
      </c>
      <c r="MD84" t="s">
        <v>77</v>
      </c>
      <c r="ME84" t="s">
        <v>77</v>
      </c>
      <c r="MF84" t="s">
        <v>77</v>
      </c>
      <c r="MG84" t="s">
        <v>77</v>
      </c>
      <c r="MH84" t="s">
        <v>77</v>
      </c>
      <c r="MI84" t="s">
        <v>77</v>
      </c>
      <c r="MJ84" t="s">
        <v>77</v>
      </c>
      <c r="MK84" t="s">
        <v>77</v>
      </c>
      <c r="ML84" t="s">
        <v>77</v>
      </c>
      <c r="MM84" t="s">
        <v>77</v>
      </c>
      <c r="MN84" t="s">
        <v>77</v>
      </c>
      <c r="MO84" t="s">
        <v>77</v>
      </c>
      <c r="MP84" t="s">
        <v>77</v>
      </c>
      <c r="MQ84" t="s">
        <v>77</v>
      </c>
      <c r="MR84" t="s">
        <v>77</v>
      </c>
      <c r="MS84" t="s">
        <v>77</v>
      </c>
      <c r="MT84" t="s">
        <v>77</v>
      </c>
      <c r="MU84" t="s">
        <v>77</v>
      </c>
      <c r="MV84" t="s">
        <v>77</v>
      </c>
      <c r="MW84" t="s">
        <v>77</v>
      </c>
      <c r="MX84" t="s">
        <v>77</v>
      </c>
      <c r="MY84" t="s">
        <v>77</v>
      </c>
      <c r="MZ84" t="s">
        <v>77</v>
      </c>
      <c r="NA84" t="s">
        <v>77</v>
      </c>
      <c r="NB84" t="s">
        <v>77</v>
      </c>
      <c r="NC84" t="s">
        <v>77</v>
      </c>
      <c r="ND84" t="s">
        <v>77</v>
      </c>
      <c r="NE84" t="s">
        <v>77</v>
      </c>
      <c r="NF84" t="s">
        <v>77</v>
      </c>
      <c r="NG84" t="s">
        <v>77</v>
      </c>
      <c r="NH84" t="s">
        <v>77</v>
      </c>
      <c r="NI84" t="s">
        <v>77</v>
      </c>
      <c r="NJ84" t="s">
        <v>77</v>
      </c>
      <c r="NK84" t="s">
        <v>77</v>
      </c>
      <c r="NL84" t="s">
        <v>77</v>
      </c>
      <c r="NM84" t="s">
        <v>77</v>
      </c>
      <c r="NN84" t="s">
        <v>77</v>
      </c>
      <c r="NO84" t="s">
        <v>77</v>
      </c>
      <c r="NP84" t="s">
        <v>77</v>
      </c>
      <c r="NQ84" t="s">
        <v>77</v>
      </c>
      <c r="NR84" t="s">
        <v>77</v>
      </c>
      <c r="NS84" t="s">
        <v>77</v>
      </c>
      <c r="NT84" t="s">
        <v>77</v>
      </c>
      <c r="NU84" t="s">
        <v>77</v>
      </c>
      <c r="NV84" t="s">
        <v>77</v>
      </c>
      <c r="NW84" t="s">
        <v>77</v>
      </c>
      <c r="NX84" t="s">
        <v>77</v>
      </c>
      <c r="NY84" t="s">
        <v>77</v>
      </c>
      <c r="NZ84" t="s">
        <v>77</v>
      </c>
      <c r="OA84" t="s">
        <v>77</v>
      </c>
      <c r="OB84" t="s">
        <v>77</v>
      </c>
      <c r="OC84" t="s">
        <v>77</v>
      </c>
      <c r="OD84" t="s">
        <v>77</v>
      </c>
      <c r="OE84" t="s">
        <v>77</v>
      </c>
      <c r="OF84" t="s">
        <v>77</v>
      </c>
      <c r="OG84" t="s">
        <v>77</v>
      </c>
      <c r="OH84" t="s">
        <v>77</v>
      </c>
      <c r="OI84" t="s">
        <v>77</v>
      </c>
      <c r="OJ84" t="s">
        <v>77</v>
      </c>
      <c r="OK84" t="s">
        <v>77</v>
      </c>
      <c r="OL84" t="s">
        <v>77</v>
      </c>
      <c r="OM84" t="s">
        <v>77</v>
      </c>
      <c r="ON84" t="s">
        <v>77</v>
      </c>
      <c r="OO84" t="s">
        <v>77</v>
      </c>
      <c r="OP84" t="s">
        <v>77</v>
      </c>
      <c r="OQ84" t="s">
        <v>77</v>
      </c>
      <c r="OR84" t="s">
        <v>77</v>
      </c>
      <c r="OS84" t="s">
        <v>77</v>
      </c>
      <c r="OT84" t="s">
        <v>77</v>
      </c>
      <c r="OU84" t="s">
        <v>77</v>
      </c>
      <c r="OV84" t="s">
        <v>77</v>
      </c>
      <c r="OW84" t="s">
        <v>77</v>
      </c>
      <c r="OX84" t="s">
        <v>77</v>
      </c>
      <c r="OY84" t="s">
        <v>77</v>
      </c>
      <c r="OZ84" t="s">
        <v>77</v>
      </c>
      <c r="PA84" t="s">
        <v>77</v>
      </c>
      <c r="PB84" t="s">
        <v>77</v>
      </c>
      <c r="PC84" t="s">
        <v>77</v>
      </c>
      <c r="PD84" t="s">
        <v>77</v>
      </c>
      <c r="PE84" t="s">
        <v>77</v>
      </c>
      <c r="PF84" t="s">
        <v>77</v>
      </c>
      <c r="PG84" t="s">
        <v>77</v>
      </c>
      <c r="PH84" t="s">
        <v>77</v>
      </c>
      <c r="PI84" t="s">
        <v>77</v>
      </c>
      <c r="PJ84" t="s">
        <v>77</v>
      </c>
      <c r="PK84" t="s">
        <v>77</v>
      </c>
      <c r="PL84" t="s">
        <v>77</v>
      </c>
      <c r="PM84" t="s">
        <v>77</v>
      </c>
      <c r="PN84" t="s">
        <v>77</v>
      </c>
      <c r="PO84" t="s">
        <v>77</v>
      </c>
      <c r="PP84" t="s">
        <v>77</v>
      </c>
      <c r="PQ84" t="s">
        <v>77</v>
      </c>
      <c r="PR84" t="s">
        <v>77</v>
      </c>
      <c r="PS84" t="s">
        <v>77</v>
      </c>
      <c r="PT84" t="s">
        <v>77</v>
      </c>
      <c r="PU84" t="s">
        <v>77</v>
      </c>
      <c r="PV84" t="s">
        <v>77</v>
      </c>
      <c r="PW84" t="s">
        <v>77</v>
      </c>
      <c r="PX84" t="s">
        <v>77</v>
      </c>
      <c r="PY84" t="s">
        <v>77</v>
      </c>
      <c r="PZ84" t="s">
        <v>77</v>
      </c>
      <c r="QA84" t="s">
        <v>77</v>
      </c>
      <c r="QB84" t="s">
        <v>77</v>
      </c>
      <c r="QC84" t="s">
        <v>77</v>
      </c>
      <c r="QD84" t="s">
        <v>77</v>
      </c>
      <c r="QE84" t="s">
        <v>77</v>
      </c>
      <c r="QF84" t="s">
        <v>77</v>
      </c>
      <c r="QG84" t="s">
        <v>77</v>
      </c>
      <c r="QH84">
        <v>0</v>
      </c>
      <c r="QI84">
        <v>0</v>
      </c>
      <c r="QJ84">
        <v>0</v>
      </c>
      <c r="QK84">
        <v>0</v>
      </c>
      <c r="QL84">
        <v>0</v>
      </c>
      <c r="QM84" t="s">
        <v>77</v>
      </c>
      <c r="QN84" t="s">
        <v>77</v>
      </c>
      <c r="QO84">
        <v>237886578</v>
      </c>
      <c r="QQ84">
        <v>44532.096574074072</v>
      </c>
      <c r="QR84" t="s">
        <v>77</v>
      </c>
      <c r="QS84" t="s">
        <v>77</v>
      </c>
      <c r="QT84" t="s">
        <v>101</v>
      </c>
      <c r="QU84" t="s">
        <v>102</v>
      </c>
      <c r="QV84" t="s">
        <v>77</v>
      </c>
      <c r="QW84">
        <v>86</v>
      </c>
      <c r="QX84" s="375" t="str">
        <f t="shared" si="16"/>
        <v/>
      </c>
      <c r="QY84" s="375" t="str">
        <f t="shared" si="9"/>
        <v/>
      </c>
      <c r="QZ84" s="375" t="str">
        <f t="shared" si="10"/>
        <v/>
      </c>
      <c r="RA84" s="375" t="str">
        <f t="shared" si="11"/>
        <v/>
      </c>
      <c r="RB84" s="375" t="str">
        <f t="shared" si="12"/>
        <v/>
      </c>
      <c r="RC84" s="375" t="str">
        <f t="shared" si="13"/>
        <v/>
      </c>
      <c r="RD84" s="375" t="str">
        <f t="shared" si="14"/>
        <v/>
      </c>
      <c r="RE84" s="313" t="str">
        <f t="shared" si="15"/>
        <v/>
      </c>
      <c r="RF84" t="s">
        <v>209</v>
      </c>
    </row>
    <row r="85" spans="1:474">
      <c r="A85" t="s">
        <v>1027</v>
      </c>
      <c r="B85" s="272">
        <v>44531</v>
      </c>
      <c r="C85" t="s">
        <v>208</v>
      </c>
      <c r="D85" t="s">
        <v>562</v>
      </c>
      <c r="E85" t="s">
        <v>209</v>
      </c>
      <c r="F85" t="s">
        <v>210</v>
      </c>
      <c r="G85" t="s">
        <v>210</v>
      </c>
      <c r="H85" t="s">
        <v>211</v>
      </c>
      <c r="I85" t="s">
        <v>211</v>
      </c>
      <c r="J85" t="s">
        <v>210</v>
      </c>
      <c r="K85" t="s">
        <v>77</v>
      </c>
      <c r="L85" t="s">
        <v>212</v>
      </c>
      <c r="M85" t="s">
        <v>212</v>
      </c>
      <c r="N85" t="s">
        <v>212</v>
      </c>
      <c r="O85" t="s">
        <v>86</v>
      </c>
      <c r="P85" t="s">
        <v>120</v>
      </c>
      <c r="Q85" t="s">
        <v>89</v>
      </c>
      <c r="R85" t="s">
        <v>121</v>
      </c>
      <c r="S85" s="239" t="s">
        <v>77</v>
      </c>
      <c r="T85" s="239" t="s">
        <v>77</v>
      </c>
      <c r="U85" s="239" t="s">
        <v>77</v>
      </c>
      <c r="V85" s="239" t="s">
        <v>77</v>
      </c>
      <c r="W85" s="239" t="s">
        <v>77</v>
      </c>
      <c r="X85" s="239" t="s">
        <v>77</v>
      </c>
      <c r="Y85" t="s">
        <v>77</v>
      </c>
      <c r="Z85">
        <v>35</v>
      </c>
      <c r="AA85">
        <v>20</v>
      </c>
      <c r="AB85">
        <v>30</v>
      </c>
      <c r="AC85">
        <v>20</v>
      </c>
      <c r="AD85" s="239">
        <v>62.3333333333333</v>
      </c>
      <c r="AE85">
        <v>100</v>
      </c>
      <c r="AF85">
        <v>25</v>
      </c>
      <c r="AG85" t="s">
        <v>77</v>
      </c>
      <c r="AH85" t="s">
        <v>77</v>
      </c>
      <c r="AI85" t="s">
        <v>77</v>
      </c>
      <c r="AJ85" t="s">
        <v>77</v>
      </c>
      <c r="AK85" t="s">
        <v>123</v>
      </c>
      <c r="AL85">
        <v>1</v>
      </c>
      <c r="AM85">
        <v>0</v>
      </c>
      <c r="AN85">
        <v>0</v>
      </c>
      <c r="AO85">
        <v>0</v>
      </c>
      <c r="AP85">
        <v>0</v>
      </c>
      <c r="AQ85">
        <v>0</v>
      </c>
      <c r="AR85">
        <v>0</v>
      </c>
      <c r="AS85">
        <v>0</v>
      </c>
      <c r="AT85">
        <v>0</v>
      </c>
      <c r="AU85">
        <v>0</v>
      </c>
      <c r="AV85" t="s">
        <v>124</v>
      </c>
      <c r="AW85" t="s">
        <v>125</v>
      </c>
      <c r="AX85" t="s">
        <v>77</v>
      </c>
      <c r="AY85" t="s">
        <v>77</v>
      </c>
      <c r="AZ85" t="s">
        <v>77</v>
      </c>
      <c r="BA85" t="s">
        <v>77</v>
      </c>
      <c r="BB85" t="s">
        <v>77</v>
      </c>
      <c r="BC85" t="s">
        <v>77</v>
      </c>
      <c r="BD85" t="s">
        <v>77</v>
      </c>
      <c r="BE85" t="s">
        <v>77</v>
      </c>
      <c r="BF85" t="s">
        <v>100</v>
      </c>
      <c r="BG85" t="s">
        <v>100</v>
      </c>
      <c r="BH85" t="s">
        <v>100</v>
      </c>
      <c r="BI85" t="s">
        <v>100</v>
      </c>
      <c r="BJ85" t="s">
        <v>100</v>
      </c>
      <c r="BK85" t="s">
        <v>100</v>
      </c>
      <c r="BL85" t="s">
        <v>100</v>
      </c>
      <c r="BN85" t="s">
        <v>77</v>
      </c>
      <c r="BO85" t="s">
        <v>77</v>
      </c>
      <c r="BP85" t="s">
        <v>77</v>
      </c>
      <c r="BQ85" t="s">
        <v>77</v>
      </c>
      <c r="BR85" t="s">
        <v>77</v>
      </c>
      <c r="BS85" t="s">
        <v>77</v>
      </c>
      <c r="BT85" t="s">
        <v>77</v>
      </c>
      <c r="BU85" t="s">
        <v>77</v>
      </c>
      <c r="BV85" t="s">
        <v>77</v>
      </c>
      <c r="BW85" t="s">
        <v>77</v>
      </c>
      <c r="BX85" t="s">
        <v>77</v>
      </c>
      <c r="BY85" t="s">
        <v>77</v>
      </c>
      <c r="BZ85" t="s">
        <v>77</v>
      </c>
      <c r="CA85" t="s">
        <v>77</v>
      </c>
      <c r="CB85" t="s">
        <v>77</v>
      </c>
      <c r="CC85" t="s">
        <v>77</v>
      </c>
      <c r="CD85" t="s">
        <v>77</v>
      </c>
      <c r="CE85" t="s">
        <v>77</v>
      </c>
      <c r="CF85" t="s">
        <v>77</v>
      </c>
      <c r="CG85" t="s">
        <v>77</v>
      </c>
      <c r="CH85" t="s">
        <v>77</v>
      </c>
      <c r="CI85" t="s">
        <v>77</v>
      </c>
      <c r="CJ85" t="s">
        <v>77</v>
      </c>
      <c r="CK85" t="s">
        <v>77</v>
      </c>
      <c r="CL85" t="s">
        <v>77</v>
      </c>
      <c r="CM85" t="s">
        <v>77</v>
      </c>
      <c r="CN85" t="s">
        <v>77</v>
      </c>
      <c r="CO85" t="s">
        <v>77</v>
      </c>
      <c r="CP85" t="s">
        <v>77</v>
      </c>
      <c r="CQ85" t="s">
        <v>77</v>
      </c>
      <c r="CR85" t="s">
        <v>77</v>
      </c>
      <c r="CS85" t="s">
        <v>77</v>
      </c>
      <c r="CT85" t="s">
        <v>77</v>
      </c>
      <c r="CU85" t="s">
        <v>77</v>
      </c>
      <c r="CV85" t="s">
        <v>77</v>
      </c>
      <c r="CW85" t="s">
        <v>77</v>
      </c>
      <c r="CX85" t="s">
        <v>77</v>
      </c>
      <c r="CY85" t="s">
        <v>77</v>
      </c>
      <c r="CZ85" s="308" t="s">
        <v>209</v>
      </c>
      <c r="DA85" t="s">
        <v>86</v>
      </c>
      <c r="DB85" t="s">
        <v>77</v>
      </c>
      <c r="DC85" t="s">
        <v>77</v>
      </c>
      <c r="DD85" t="s">
        <v>77</v>
      </c>
      <c r="DE85" t="s">
        <v>77</v>
      </c>
      <c r="DF85" t="s">
        <v>77</v>
      </c>
      <c r="DG85" t="s">
        <v>77</v>
      </c>
      <c r="DH85" t="s">
        <v>77</v>
      </c>
      <c r="DK85" t="s">
        <v>88</v>
      </c>
      <c r="DL85" t="s">
        <v>188</v>
      </c>
      <c r="DM85">
        <v>0</v>
      </c>
      <c r="DN85">
        <v>0</v>
      </c>
      <c r="DO85">
        <v>0</v>
      </c>
      <c r="DP85">
        <v>1</v>
      </c>
      <c r="DQ85">
        <v>0</v>
      </c>
      <c r="DR85">
        <v>0</v>
      </c>
      <c r="DS85">
        <v>0</v>
      </c>
      <c r="DT85">
        <v>0</v>
      </c>
      <c r="DU85">
        <v>0</v>
      </c>
      <c r="DV85">
        <v>0</v>
      </c>
      <c r="DW85">
        <v>0</v>
      </c>
      <c r="DX85">
        <v>0</v>
      </c>
      <c r="DY85">
        <v>0</v>
      </c>
      <c r="DZ85" t="s">
        <v>77</v>
      </c>
      <c r="EA85" t="s">
        <v>306</v>
      </c>
      <c r="EB85">
        <v>0</v>
      </c>
      <c r="EC85">
        <v>0</v>
      </c>
      <c r="ED85">
        <v>1</v>
      </c>
      <c r="EE85">
        <v>0</v>
      </c>
      <c r="EF85">
        <v>0</v>
      </c>
      <c r="EG85">
        <v>0</v>
      </c>
      <c r="EH85">
        <v>0</v>
      </c>
      <c r="EI85">
        <v>0</v>
      </c>
      <c r="EJ85">
        <v>0</v>
      </c>
      <c r="EK85">
        <v>0</v>
      </c>
      <c r="EL85">
        <v>0</v>
      </c>
      <c r="EM85" s="308" t="s">
        <v>209</v>
      </c>
      <c r="EN85" t="s">
        <v>86</v>
      </c>
      <c r="EO85" t="s">
        <v>100</v>
      </c>
      <c r="EP85" t="s">
        <v>100</v>
      </c>
      <c r="EQ85" t="s">
        <v>88</v>
      </c>
      <c r="ER85" t="s">
        <v>209</v>
      </c>
      <c r="ES85" t="s">
        <v>131</v>
      </c>
      <c r="ET85" t="s">
        <v>213</v>
      </c>
      <c r="EU85" t="s">
        <v>137</v>
      </c>
      <c r="EW85" t="s">
        <v>77</v>
      </c>
      <c r="EX85" s="308" t="s">
        <v>209</v>
      </c>
      <c r="EY85" t="s">
        <v>100</v>
      </c>
      <c r="EZ85" t="s">
        <v>77</v>
      </c>
      <c r="FA85" t="s">
        <v>77</v>
      </c>
      <c r="FB85" t="s">
        <v>77</v>
      </c>
      <c r="FC85" t="s">
        <v>77</v>
      </c>
      <c r="FD85" t="s">
        <v>77</v>
      </c>
      <c r="FE85" t="s">
        <v>77</v>
      </c>
      <c r="FF85" t="s">
        <v>77</v>
      </c>
      <c r="FG85" t="s">
        <v>77</v>
      </c>
      <c r="FH85" t="s">
        <v>187</v>
      </c>
      <c r="FI85">
        <v>0</v>
      </c>
      <c r="FJ85">
        <v>0</v>
      </c>
      <c r="FK85">
        <v>1</v>
      </c>
      <c r="FL85">
        <v>0</v>
      </c>
      <c r="FM85">
        <v>0</v>
      </c>
      <c r="FN85">
        <v>0</v>
      </c>
      <c r="FO85">
        <v>0</v>
      </c>
      <c r="FP85">
        <v>0</v>
      </c>
      <c r="FQ85" t="s">
        <v>77</v>
      </c>
      <c r="FR85" t="s">
        <v>100</v>
      </c>
      <c r="FS85" t="s">
        <v>77</v>
      </c>
      <c r="FT85" t="s">
        <v>77</v>
      </c>
      <c r="FU85" t="s">
        <v>77</v>
      </c>
      <c r="FV85" t="s">
        <v>77</v>
      </c>
      <c r="FW85" t="s">
        <v>77</v>
      </c>
      <c r="FX85" t="s">
        <v>77</v>
      </c>
      <c r="FY85" t="s">
        <v>77</v>
      </c>
      <c r="FZ85" t="s">
        <v>77</v>
      </c>
      <c r="GA85" t="s">
        <v>77</v>
      </c>
      <c r="GB85" t="s">
        <v>77</v>
      </c>
      <c r="GC85" t="s">
        <v>77</v>
      </c>
      <c r="GD85" t="s">
        <v>77</v>
      </c>
      <c r="GE85" t="s">
        <v>77</v>
      </c>
      <c r="GF85" t="s">
        <v>77</v>
      </c>
      <c r="GG85" t="s">
        <v>77</v>
      </c>
      <c r="GH85" t="s">
        <v>77</v>
      </c>
      <c r="GI85" t="s">
        <v>77</v>
      </c>
      <c r="GJ85" t="s">
        <v>77</v>
      </c>
      <c r="GK85" t="s">
        <v>77</v>
      </c>
      <c r="GL85" t="s">
        <v>77</v>
      </c>
      <c r="GM85" t="s">
        <v>77</v>
      </c>
      <c r="GN85" t="s">
        <v>77</v>
      </c>
      <c r="GO85" t="s">
        <v>77</v>
      </c>
      <c r="GP85" t="s">
        <v>77</v>
      </c>
      <c r="GQ85" t="s">
        <v>77</v>
      </c>
      <c r="GR85" t="s">
        <v>77</v>
      </c>
      <c r="GS85" t="s">
        <v>77</v>
      </c>
      <c r="GT85" t="s">
        <v>77</v>
      </c>
      <c r="GU85" t="s">
        <v>77</v>
      </c>
      <c r="GV85" t="s">
        <v>77</v>
      </c>
      <c r="GW85" t="s">
        <v>77</v>
      </c>
      <c r="GX85" t="s">
        <v>77</v>
      </c>
      <c r="GY85" t="s">
        <v>77</v>
      </c>
      <c r="GZ85" t="s">
        <v>77</v>
      </c>
      <c r="HA85" t="s">
        <v>77</v>
      </c>
      <c r="HB85" t="s">
        <v>77</v>
      </c>
      <c r="HC85" t="s">
        <v>77</v>
      </c>
      <c r="HD85" t="s">
        <v>77</v>
      </c>
      <c r="HE85" t="s">
        <v>77</v>
      </c>
      <c r="HF85" t="s">
        <v>77</v>
      </c>
      <c r="HG85" t="s">
        <v>77</v>
      </c>
      <c r="HH85" t="s">
        <v>77</v>
      </c>
      <c r="HI85" t="s">
        <v>77</v>
      </c>
      <c r="HJ85" t="s">
        <v>77</v>
      </c>
      <c r="HK85" t="s">
        <v>77</v>
      </c>
      <c r="HL85" t="s">
        <v>77</v>
      </c>
      <c r="HM85" t="s">
        <v>77</v>
      </c>
      <c r="HN85" t="s">
        <v>77</v>
      </c>
      <c r="HO85" t="s">
        <v>77</v>
      </c>
      <c r="HP85" t="s">
        <v>77</v>
      </c>
      <c r="HQ85" t="s">
        <v>77</v>
      </c>
      <c r="HR85" t="s">
        <v>77</v>
      </c>
      <c r="HS85" t="s">
        <v>77</v>
      </c>
      <c r="HT85" t="s">
        <v>77</v>
      </c>
      <c r="HU85" t="s">
        <v>77</v>
      </c>
      <c r="HV85" t="s">
        <v>77</v>
      </c>
      <c r="HW85" t="s">
        <v>77</v>
      </c>
      <c r="HX85" t="s">
        <v>77</v>
      </c>
      <c r="HZ85" t="s">
        <v>209</v>
      </c>
      <c r="IA85" s="376" t="s">
        <v>77</v>
      </c>
      <c r="IB85" t="s">
        <v>77</v>
      </c>
      <c r="IC85" t="s">
        <v>77</v>
      </c>
      <c r="ID85" t="s">
        <v>77</v>
      </c>
      <c r="IE85" t="s">
        <v>77</v>
      </c>
      <c r="IF85" t="s">
        <v>77</v>
      </c>
      <c r="IG85" t="s">
        <v>77</v>
      </c>
      <c r="IH85" t="s">
        <v>77</v>
      </c>
      <c r="II85" t="s">
        <v>77</v>
      </c>
      <c r="IJ85" t="s">
        <v>77</v>
      </c>
      <c r="IK85" t="s">
        <v>77</v>
      </c>
      <c r="IL85" t="s">
        <v>77</v>
      </c>
      <c r="IM85" t="s">
        <v>77</v>
      </c>
      <c r="IN85" t="s">
        <v>77</v>
      </c>
      <c r="IO85" t="s">
        <v>77</v>
      </c>
      <c r="IP85" t="s">
        <v>77</v>
      </c>
      <c r="IQ85" t="s">
        <v>77</v>
      </c>
      <c r="IR85" t="s">
        <v>77</v>
      </c>
      <c r="IS85" t="s">
        <v>77</v>
      </c>
      <c r="IT85" t="s">
        <v>77</v>
      </c>
      <c r="IU85" t="s">
        <v>77</v>
      </c>
      <c r="IV85" t="s">
        <v>77</v>
      </c>
      <c r="IW85" t="s">
        <v>77</v>
      </c>
      <c r="IX85" t="s">
        <v>77</v>
      </c>
      <c r="IY85" t="s">
        <v>77</v>
      </c>
      <c r="IZ85" t="s">
        <v>77</v>
      </c>
      <c r="JA85" t="s">
        <v>77</v>
      </c>
      <c r="JB85" t="s">
        <v>77</v>
      </c>
      <c r="JC85" t="s">
        <v>77</v>
      </c>
      <c r="JD85" t="s">
        <v>77</v>
      </c>
      <c r="JE85" t="s">
        <v>77</v>
      </c>
      <c r="JF85" t="s">
        <v>77</v>
      </c>
      <c r="JG85" t="s">
        <v>77</v>
      </c>
      <c r="JH85" t="s">
        <v>77</v>
      </c>
      <c r="JI85" t="s">
        <v>77</v>
      </c>
      <c r="JJ85" t="s">
        <v>77</v>
      </c>
      <c r="JK85" t="s">
        <v>77</v>
      </c>
      <c r="JL85" t="s">
        <v>77</v>
      </c>
      <c r="JM85" t="s">
        <v>77</v>
      </c>
      <c r="JN85" t="s">
        <v>77</v>
      </c>
      <c r="JO85" t="s">
        <v>77</v>
      </c>
      <c r="JP85" t="s">
        <v>77</v>
      </c>
      <c r="JQ85" t="s">
        <v>77</v>
      </c>
      <c r="JR85" t="s">
        <v>77</v>
      </c>
      <c r="JS85" t="s">
        <v>77</v>
      </c>
      <c r="JT85" t="s">
        <v>77</v>
      </c>
      <c r="JU85" t="s">
        <v>77</v>
      </c>
      <c r="JV85" t="s">
        <v>77</v>
      </c>
      <c r="JW85" t="s">
        <v>77</v>
      </c>
      <c r="JX85" t="s">
        <v>77</v>
      </c>
      <c r="JY85" t="s">
        <v>77</v>
      </c>
      <c r="JZ85" t="s">
        <v>77</v>
      </c>
      <c r="KA85" t="s">
        <v>77</v>
      </c>
      <c r="KB85" t="s">
        <v>77</v>
      </c>
      <c r="KC85" t="s">
        <v>77</v>
      </c>
      <c r="KD85" t="s">
        <v>77</v>
      </c>
      <c r="KE85" t="s">
        <v>77</v>
      </c>
      <c r="KF85" t="s">
        <v>77</v>
      </c>
      <c r="KG85" t="s">
        <v>77</v>
      </c>
      <c r="KH85" t="s">
        <v>77</v>
      </c>
      <c r="KI85" t="s">
        <v>77</v>
      </c>
      <c r="KJ85" t="s">
        <v>77</v>
      </c>
      <c r="KK85" t="s">
        <v>77</v>
      </c>
      <c r="KL85" t="s">
        <v>77</v>
      </c>
      <c r="KM85" t="s">
        <v>77</v>
      </c>
      <c r="KN85" t="s">
        <v>77</v>
      </c>
      <c r="KO85" t="s">
        <v>77</v>
      </c>
      <c r="KP85" t="s">
        <v>77</v>
      </c>
      <c r="KQ85" t="s">
        <v>77</v>
      </c>
      <c r="KR85" t="s">
        <v>77</v>
      </c>
      <c r="KS85" t="s">
        <v>77</v>
      </c>
      <c r="KT85" t="s">
        <v>77</v>
      </c>
      <c r="KU85" t="s">
        <v>77</v>
      </c>
      <c r="KV85" t="s">
        <v>77</v>
      </c>
      <c r="KW85" t="s">
        <v>77</v>
      </c>
      <c r="KX85" t="s">
        <v>77</v>
      </c>
      <c r="KY85" t="s">
        <v>77</v>
      </c>
      <c r="KZ85" t="s">
        <v>77</v>
      </c>
      <c r="LA85" t="s">
        <v>77</v>
      </c>
      <c r="LB85" t="s">
        <v>77</v>
      </c>
      <c r="LC85" t="s">
        <v>77</v>
      </c>
      <c r="LD85" t="s">
        <v>77</v>
      </c>
      <c r="LE85" t="s">
        <v>77</v>
      </c>
      <c r="LF85" t="s">
        <v>77</v>
      </c>
      <c r="LG85" t="s">
        <v>77</v>
      </c>
      <c r="LH85" t="s">
        <v>77</v>
      </c>
      <c r="LI85" t="s">
        <v>77</v>
      </c>
      <c r="LJ85" t="s">
        <v>77</v>
      </c>
      <c r="LK85" t="s">
        <v>77</v>
      </c>
      <c r="LL85" t="s">
        <v>77</v>
      </c>
      <c r="LM85" t="s">
        <v>77</v>
      </c>
      <c r="LN85" t="s">
        <v>77</v>
      </c>
      <c r="LO85" t="s">
        <v>77</v>
      </c>
      <c r="LP85" t="s">
        <v>77</v>
      </c>
      <c r="LQ85" t="s">
        <v>77</v>
      </c>
      <c r="LR85" t="s">
        <v>77</v>
      </c>
      <c r="LS85" t="s">
        <v>77</v>
      </c>
      <c r="LT85" t="s">
        <v>77</v>
      </c>
      <c r="LU85" t="s">
        <v>77</v>
      </c>
      <c r="LV85" t="s">
        <v>77</v>
      </c>
      <c r="LW85" t="s">
        <v>77</v>
      </c>
      <c r="LX85" t="s">
        <v>77</v>
      </c>
      <c r="LY85" t="s">
        <v>77</v>
      </c>
      <c r="LZ85" t="s">
        <v>77</v>
      </c>
      <c r="MA85" t="s">
        <v>77</v>
      </c>
      <c r="MB85" t="s">
        <v>77</v>
      </c>
      <c r="MC85" t="s">
        <v>77</v>
      </c>
      <c r="MD85" t="s">
        <v>77</v>
      </c>
      <c r="ME85" t="s">
        <v>77</v>
      </c>
      <c r="MF85" t="s">
        <v>77</v>
      </c>
      <c r="MG85" t="s">
        <v>77</v>
      </c>
      <c r="MH85" t="s">
        <v>77</v>
      </c>
      <c r="MI85" t="s">
        <v>77</v>
      </c>
      <c r="MJ85" t="s">
        <v>77</v>
      </c>
      <c r="MK85" t="s">
        <v>77</v>
      </c>
      <c r="ML85" t="s">
        <v>77</v>
      </c>
      <c r="MM85" t="s">
        <v>77</v>
      </c>
      <c r="MN85" t="s">
        <v>77</v>
      </c>
      <c r="MO85" t="s">
        <v>77</v>
      </c>
      <c r="MP85" t="s">
        <v>77</v>
      </c>
      <c r="MQ85" t="s">
        <v>77</v>
      </c>
      <c r="MR85" t="s">
        <v>77</v>
      </c>
      <c r="MS85" t="s">
        <v>77</v>
      </c>
      <c r="MT85" t="s">
        <v>77</v>
      </c>
      <c r="MU85" t="s">
        <v>77</v>
      </c>
      <c r="MV85" t="s">
        <v>77</v>
      </c>
      <c r="MW85" t="s">
        <v>77</v>
      </c>
      <c r="MX85" t="s">
        <v>77</v>
      </c>
      <c r="MY85" t="s">
        <v>77</v>
      </c>
      <c r="MZ85" t="s">
        <v>77</v>
      </c>
      <c r="NA85" t="s">
        <v>77</v>
      </c>
      <c r="NB85" t="s">
        <v>77</v>
      </c>
      <c r="NC85" t="s">
        <v>77</v>
      </c>
      <c r="ND85" t="s">
        <v>77</v>
      </c>
      <c r="NE85" t="s">
        <v>77</v>
      </c>
      <c r="NF85" t="s">
        <v>77</v>
      </c>
      <c r="NG85" t="s">
        <v>77</v>
      </c>
      <c r="NH85" t="s">
        <v>77</v>
      </c>
      <c r="NI85" t="s">
        <v>77</v>
      </c>
      <c r="NJ85" t="s">
        <v>77</v>
      </c>
      <c r="NK85" t="s">
        <v>77</v>
      </c>
      <c r="NL85" t="s">
        <v>77</v>
      </c>
      <c r="NM85" t="s">
        <v>77</v>
      </c>
      <c r="NN85" t="s">
        <v>77</v>
      </c>
      <c r="NO85" t="s">
        <v>77</v>
      </c>
      <c r="NP85" t="s">
        <v>77</v>
      </c>
      <c r="NQ85" t="s">
        <v>77</v>
      </c>
      <c r="NR85" t="s">
        <v>77</v>
      </c>
      <c r="NS85" t="s">
        <v>77</v>
      </c>
      <c r="NT85" t="s">
        <v>77</v>
      </c>
      <c r="NU85" t="s">
        <v>77</v>
      </c>
      <c r="NV85" t="s">
        <v>77</v>
      </c>
      <c r="NW85" t="s">
        <v>77</v>
      </c>
      <c r="NX85" t="s">
        <v>77</v>
      </c>
      <c r="NY85" t="s">
        <v>77</v>
      </c>
      <c r="NZ85" t="s">
        <v>77</v>
      </c>
      <c r="OA85" t="s">
        <v>77</v>
      </c>
      <c r="OB85" t="s">
        <v>77</v>
      </c>
      <c r="OC85" t="s">
        <v>77</v>
      </c>
      <c r="OD85" t="s">
        <v>77</v>
      </c>
      <c r="OE85" t="s">
        <v>77</v>
      </c>
      <c r="OF85" t="s">
        <v>77</v>
      </c>
      <c r="OG85" t="s">
        <v>77</v>
      </c>
      <c r="OH85" t="s">
        <v>77</v>
      </c>
      <c r="OI85" t="s">
        <v>77</v>
      </c>
      <c r="OJ85" t="s">
        <v>77</v>
      </c>
      <c r="OK85" t="s">
        <v>77</v>
      </c>
      <c r="OL85" t="s">
        <v>77</v>
      </c>
      <c r="OM85" t="s">
        <v>77</v>
      </c>
      <c r="ON85" t="s">
        <v>77</v>
      </c>
      <c r="OO85" t="s">
        <v>77</v>
      </c>
      <c r="OP85" t="s">
        <v>77</v>
      </c>
      <c r="OQ85" t="s">
        <v>77</v>
      </c>
      <c r="OR85" t="s">
        <v>77</v>
      </c>
      <c r="OS85" t="s">
        <v>77</v>
      </c>
      <c r="OT85" t="s">
        <v>77</v>
      </c>
      <c r="OU85" t="s">
        <v>77</v>
      </c>
      <c r="OV85" t="s">
        <v>77</v>
      </c>
      <c r="OW85" t="s">
        <v>77</v>
      </c>
      <c r="OX85" t="s">
        <v>77</v>
      </c>
      <c r="OY85" t="s">
        <v>77</v>
      </c>
      <c r="OZ85" t="s">
        <v>77</v>
      </c>
      <c r="PA85" t="s">
        <v>77</v>
      </c>
      <c r="PB85" t="s">
        <v>77</v>
      </c>
      <c r="PC85" t="s">
        <v>77</v>
      </c>
      <c r="PD85" t="s">
        <v>77</v>
      </c>
      <c r="PE85" t="s">
        <v>77</v>
      </c>
      <c r="PF85" t="s">
        <v>77</v>
      </c>
      <c r="PG85" t="s">
        <v>77</v>
      </c>
      <c r="PH85" t="s">
        <v>77</v>
      </c>
      <c r="PI85" t="s">
        <v>77</v>
      </c>
      <c r="PJ85" t="s">
        <v>77</v>
      </c>
      <c r="PK85" t="s">
        <v>77</v>
      </c>
      <c r="PL85" t="s">
        <v>77</v>
      </c>
      <c r="PM85" t="s">
        <v>77</v>
      </c>
      <c r="PN85" t="s">
        <v>77</v>
      </c>
      <c r="PO85" t="s">
        <v>77</v>
      </c>
      <c r="PP85" t="s">
        <v>77</v>
      </c>
      <c r="PQ85" t="s">
        <v>77</v>
      </c>
      <c r="PR85" t="s">
        <v>77</v>
      </c>
      <c r="PS85" t="s">
        <v>77</v>
      </c>
      <c r="PT85" t="s">
        <v>77</v>
      </c>
      <c r="PU85" t="s">
        <v>77</v>
      </c>
      <c r="PV85" t="s">
        <v>77</v>
      </c>
      <c r="PW85" t="s">
        <v>77</v>
      </c>
      <c r="PX85" t="s">
        <v>77</v>
      </c>
      <c r="PY85" t="s">
        <v>77</v>
      </c>
      <c r="PZ85" t="s">
        <v>77</v>
      </c>
      <c r="QA85" t="s">
        <v>77</v>
      </c>
      <c r="QB85" t="s">
        <v>77</v>
      </c>
      <c r="QC85" t="s">
        <v>77</v>
      </c>
      <c r="QD85" t="s">
        <v>77</v>
      </c>
      <c r="QE85" t="s">
        <v>77</v>
      </c>
      <c r="QF85" t="s">
        <v>77</v>
      </c>
      <c r="QG85" t="s">
        <v>77</v>
      </c>
      <c r="QH85">
        <v>0</v>
      </c>
      <c r="QI85">
        <v>0</v>
      </c>
      <c r="QJ85">
        <v>0</v>
      </c>
      <c r="QK85">
        <v>0</v>
      </c>
      <c r="QL85">
        <v>0</v>
      </c>
      <c r="QM85" t="s">
        <v>77</v>
      </c>
      <c r="QN85" t="s">
        <v>77</v>
      </c>
      <c r="QO85">
        <v>237886581</v>
      </c>
      <c r="QQ85">
        <v>44532.096585648149</v>
      </c>
      <c r="QR85" t="s">
        <v>77</v>
      </c>
      <c r="QS85" t="s">
        <v>77</v>
      </c>
      <c r="QT85" t="s">
        <v>101</v>
      </c>
      <c r="QU85" t="s">
        <v>102</v>
      </c>
      <c r="QV85" t="s">
        <v>77</v>
      </c>
      <c r="QW85">
        <v>87</v>
      </c>
      <c r="QX85" s="375" t="str">
        <f t="shared" si="16"/>
        <v/>
      </c>
      <c r="QY85" s="375" t="str">
        <f t="shared" si="9"/>
        <v/>
      </c>
      <c r="QZ85" s="375" t="str">
        <f t="shared" si="10"/>
        <v/>
      </c>
      <c r="RA85" s="375" t="str">
        <f t="shared" si="11"/>
        <v/>
      </c>
      <c r="RB85" s="375" t="str">
        <f t="shared" si="12"/>
        <v/>
      </c>
      <c r="RC85" s="375" t="str">
        <f t="shared" si="13"/>
        <v/>
      </c>
      <c r="RD85" s="375" t="str">
        <f t="shared" si="14"/>
        <v/>
      </c>
      <c r="RE85" s="313" t="str">
        <f t="shared" si="15"/>
        <v/>
      </c>
      <c r="RF85" t="s">
        <v>209</v>
      </c>
    </row>
    <row r="86" spans="1:474">
      <c r="A86" t="s">
        <v>1028</v>
      </c>
      <c r="B86" s="272">
        <v>44531</v>
      </c>
      <c r="C86" t="s">
        <v>208</v>
      </c>
      <c r="D86" t="s">
        <v>562</v>
      </c>
      <c r="E86" t="s">
        <v>209</v>
      </c>
      <c r="F86" t="s">
        <v>210</v>
      </c>
      <c r="G86" t="s">
        <v>210</v>
      </c>
      <c r="H86" t="s">
        <v>211</v>
      </c>
      <c r="I86" t="s">
        <v>211</v>
      </c>
      <c r="J86" t="s">
        <v>210</v>
      </c>
      <c r="K86" t="s">
        <v>77</v>
      </c>
      <c r="L86" t="s">
        <v>212</v>
      </c>
      <c r="M86" t="s">
        <v>212</v>
      </c>
      <c r="N86" t="s">
        <v>212</v>
      </c>
      <c r="O86" t="s">
        <v>86</v>
      </c>
      <c r="P86" t="s">
        <v>120</v>
      </c>
      <c r="Q86" t="s">
        <v>89</v>
      </c>
      <c r="R86" t="s">
        <v>138</v>
      </c>
      <c r="S86" s="239" t="s">
        <v>77</v>
      </c>
      <c r="T86" s="239" t="s">
        <v>77</v>
      </c>
      <c r="U86" s="239" t="s">
        <v>77</v>
      </c>
      <c r="V86" s="239" t="s">
        <v>77</v>
      </c>
      <c r="W86" s="239" t="s">
        <v>77</v>
      </c>
      <c r="X86" s="239" t="s">
        <v>77</v>
      </c>
      <c r="Y86" t="s">
        <v>77</v>
      </c>
      <c r="Z86">
        <v>30</v>
      </c>
      <c r="AA86">
        <v>20</v>
      </c>
      <c r="AB86">
        <v>25</v>
      </c>
      <c r="AC86">
        <v>25</v>
      </c>
      <c r="AD86">
        <v>100</v>
      </c>
      <c r="AE86">
        <v>85</v>
      </c>
      <c r="AF86">
        <v>10</v>
      </c>
      <c r="AG86" t="s">
        <v>77</v>
      </c>
      <c r="AH86" t="s">
        <v>77</v>
      </c>
      <c r="AI86" t="s">
        <v>77</v>
      </c>
      <c r="AJ86" t="s">
        <v>77</v>
      </c>
      <c r="AK86" t="s">
        <v>123</v>
      </c>
      <c r="AL86">
        <v>1</v>
      </c>
      <c r="AM86">
        <v>0</v>
      </c>
      <c r="AN86">
        <v>0</v>
      </c>
      <c r="AO86">
        <v>0</v>
      </c>
      <c r="AP86">
        <v>0</v>
      </c>
      <c r="AQ86">
        <v>0</v>
      </c>
      <c r="AR86">
        <v>0</v>
      </c>
      <c r="AS86">
        <v>0</v>
      </c>
      <c r="AT86">
        <v>0</v>
      </c>
      <c r="AU86">
        <v>0</v>
      </c>
      <c r="AV86" t="s">
        <v>156</v>
      </c>
      <c r="AW86" t="s">
        <v>125</v>
      </c>
      <c r="AX86" t="s">
        <v>77</v>
      </c>
      <c r="AY86" t="s">
        <v>77</v>
      </c>
      <c r="AZ86" t="s">
        <v>77</v>
      </c>
      <c r="BA86" t="s">
        <v>77</v>
      </c>
      <c r="BB86" t="s">
        <v>77</v>
      </c>
      <c r="BC86" t="s">
        <v>77</v>
      </c>
      <c r="BD86" t="s">
        <v>77</v>
      </c>
      <c r="BE86" t="s">
        <v>77</v>
      </c>
      <c r="BF86" t="s">
        <v>100</v>
      </c>
      <c r="BG86" t="s">
        <v>100</v>
      </c>
      <c r="BH86" t="s">
        <v>88</v>
      </c>
      <c r="BI86" t="s">
        <v>100</v>
      </c>
      <c r="BJ86" t="s">
        <v>100</v>
      </c>
      <c r="BK86" t="s">
        <v>100</v>
      </c>
      <c r="BL86" t="s">
        <v>100</v>
      </c>
      <c r="BN86" t="s">
        <v>77</v>
      </c>
      <c r="BO86" t="s">
        <v>77</v>
      </c>
      <c r="BP86" t="s">
        <v>77</v>
      </c>
      <c r="BQ86" t="s">
        <v>77</v>
      </c>
      <c r="BR86" t="s">
        <v>77</v>
      </c>
      <c r="BS86" t="s">
        <v>77</v>
      </c>
      <c r="BT86" t="s">
        <v>77</v>
      </c>
      <c r="BU86" t="s">
        <v>77</v>
      </c>
      <c r="BV86" t="s">
        <v>77</v>
      </c>
      <c r="BW86" t="s">
        <v>77</v>
      </c>
      <c r="BX86" t="s">
        <v>77</v>
      </c>
      <c r="BY86" t="s">
        <v>77</v>
      </c>
      <c r="BZ86" t="s">
        <v>77</v>
      </c>
      <c r="CA86" t="s">
        <v>77</v>
      </c>
      <c r="CB86" t="s">
        <v>77</v>
      </c>
      <c r="CC86" t="s">
        <v>77</v>
      </c>
      <c r="CD86" t="s">
        <v>77</v>
      </c>
      <c r="CE86" t="s">
        <v>77</v>
      </c>
      <c r="CF86" t="s">
        <v>77</v>
      </c>
      <c r="CG86" t="s">
        <v>77</v>
      </c>
      <c r="CH86" t="s">
        <v>77</v>
      </c>
      <c r="CI86" t="s">
        <v>77</v>
      </c>
      <c r="CJ86" t="s">
        <v>77</v>
      </c>
      <c r="CK86" t="s">
        <v>77</v>
      </c>
      <c r="CL86" t="s">
        <v>77</v>
      </c>
      <c r="CM86" t="s">
        <v>77</v>
      </c>
      <c r="CN86" t="s">
        <v>77</v>
      </c>
      <c r="CO86" t="s">
        <v>77</v>
      </c>
      <c r="CP86" t="s">
        <v>77</v>
      </c>
      <c r="CQ86" t="s">
        <v>77</v>
      </c>
      <c r="CR86" t="s">
        <v>77</v>
      </c>
      <c r="CS86" t="s">
        <v>77</v>
      </c>
      <c r="CT86" t="s">
        <v>77</v>
      </c>
      <c r="CU86" t="s">
        <v>77</v>
      </c>
      <c r="CV86" t="s">
        <v>77</v>
      </c>
      <c r="CW86" t="s">
        <v>77</v>
      </c>
      <c r="CX86" t="s">
        <v>77</v>
      </c>
      <c r="CY86" t="s">
        <v>77</v>
      </c>
      <c r="CZ86" s="308" t="s">
        <v>209</v>
      </c>
      <c r="DA86" t="s">
        <v>86</v>
      </c>
      <c r="DB86" t="s">
        <v>77</v>
      </c>
      <c r="DC86" t="s">
        <v>77</v>
      </c>
      <c r="DD86" t="s">
        <v>77</v>
      </c>
      <c r="DE86" t="s">
        <v>77</v>
      </c>
      <c r="DF86" t="s">
        <v>77</v>
      </c>
      <c r="DG86" t="s">
        <v>77</v>
      </c>
      <c r="DH86" t="s">
        <v>77</v>
      </c>
      <c r="DK86" t="s">
        <v>88</v>
      </c>
      <c r="DL86" t="s">
        <v>99</v>
      </c>
      <c r="DM86">
        <v>0</v>
      </c>
      <c r="DN86">
        <v>0</v>
      </c>
      <c r="DO86">
        <v>0</v>
      </c>
      <c r="DP86">
        <v>0</v>
      </c>
      <c r="DQ86">
        <v>0</v>
      </c>
      <c r="DR86">
        <v>0</v>
      </c>
      <c r="DS86">
        <v>0</v>
      </c>
      <c r="DT86">
        <v>0</v>
      </c>
      <c r="DU86">
        <v>0</v>
      </c>
      <c r="DV86">
        <v>0</v>
      </c>
      <c r="DW86">
        <v>0</v>
      </c>
      <c r="DX86">
        <v>0</v>
      </c>
      <c r="DY86">
        <v>1</v>
      </c>
      <c r="DZ86" t="s">
        <v>77</v>
      </c>
      <c r="EA86" t="s">
        <v>570</v>
      </c>
      <c r="EB86">
        <v>0</v>
      </c>
      <c r="EC86">
        <v>0</v>
      </c>
      <c r="ED86">
        <v>0</v>
      </c>
      <c r="EE86">
        <v>0</v>
      </c>
      <c r="EF86">
        <v>0</v>
      </c>
      <c r="EG86">
        <v>1</v>
      </c>
      <c r="EH86">
        <v>0</v>
      </c>
      <c r="EI86">
        <v>0</v>
      </c>
      <c r="EJ86">
        <v>0</v>
      </c>
      <c r="EK86">
        <v>0</v>
      </c>
      <c r="EL86">
        <v>0</v>
      </c>
      <c r="EM86" s="308" t="s">
        <v>209</v>
      </c>
      <c r="EN86" t="s">
        <v>86</v>
      </c>
      <c r="EO86" t="s">
        <v>100</v>
      </c>
      <c r="EP86" t="s">
        <v>100</v>
      </c>
      <c r="EQ86" t="s">
        <v>88</v>
      </c>
      <c r="ER86" t="s">
        <v>209</v>
      </c>
      <c r="ES86" t="s">
        <v>131</v>
      </c>
      <c r="ET86" t="s">
        <v>210</v>
      </c>
      <c r="EU86" t="s">
        <v>131</v>
      </c>
      <c r="EW86" t="s">
        <v>77</v>
      </c>
      <c r="EX86" s="308" t="s">
        <v>209</v>
      </c>
      <c r="EY86" t="s">
        <v>100</v>
      </c>
      <c r="EZ86" t="s">
        <v>77</v>
      </c>
      <c r="FA86" t="s">
        <v>77</v>
      </c>
      <c r="FB86" t="s">
        <v>77</v>
      </c>
      <c r="FC86" t="s">
        <v>77</v>
      </c>
      <c r="FD86" t="s">
        <v>77</v>
      </c>
      <c r="FE86" t="s">
        <v>77</v>
      </c>
      <c r="FF86" t="s">
        <v>77</v>
      </c>
      <c r="FG86" t="s">
        <v>77</v>
      </c>
      <c r="FH86" t="s">
        <v>177</v>
      </c>
      <c r="FI86">
        <v>1</v>
      </c>
      <c r="FJ86">
        <v>0</v>
      </c>
      <c r="FK86">
        <v>0</v>
      </c>
      <c r="FL86">
        <v>0</v>
      </c>
      <c r="FM86">
        <v>0</v>
      </c>
      <c r="FN86">
        <v>0</v>
      </c>
      <c r="FO86">
        <v>0</v>
      </c>
      <c r="FP86">
        <v>0</v>
      </c>
      <c r="FQ86" t="s">
        <v>77</v>
      </c>
      <c r="FR86" t="s">
        <v>100</v>
      </c>
      <c r="FS86" t="s">
        <v>77</v>
      </c>
      <c r="FT86" t="s">
        <v>77</v>
      </c>
      <c r="FU86" t="s">
        <v>77</v>
      </c>
      <c r="FV86" t="s">
        <v>77</v>
      </c>
      <c r="FW86" t="s">
        <v>77</v>
      </c>
      <c r="FX86" t="s">
        <v>77</v>
      </c>
      <c r="FY86" t="s">
        <v>77</v>
      </c>
      <c r="FZ86" t="s">
        <v>77</v>
      </c>
      <c r="GA86" t="s">
        <v>77</v>
      </c>
      <c r="GB86" t="s">
        <v>77</v>
      </c>
      <c r="GC86" t="s">
        <v>77</v>
      </c>
      <c r="GD86" t="s">
        <v>77</v>
      </c>
      <c r="GE86" t="s">
        <v>77</v>
      </c>
      <c r="GF86" t="s">
        <v>77</v>
      </c>
      <c r="GG86" t="s">
        <v>77</v>
      </c>
      <c r="GH86" t="s">
        <v>77</v>
      </c>
      <c r="GI86" t="s">
        <v>77</v>
      </c>
      <c r="GJ86" t="s">
        <v>77</v>
      </c>
      <c r="GK86" t="s">
        <v>77</v>
      </c>
      <c r="GL86" t="s">
        <v>77</v>
      </c>
      <c r="GM86" t="s">
        <v>77</v>
      </c>
      <c r="GN86" t="s">
        <v>77</v>
      </c>
      <c r="GO86" t="s">
        <v>77</v>
      </c>
      <c r="GP86" t="s">
        <v>77</v>
      </c>
      <c r="GQ86" t="s">
        <v>77</v>
      </c>
      <c r="GR86" t="s">
        <v>77</v>
      </c>
      <c r="GS86" t="s">
        <v>77</v>
      </c>
      <c r="GT86" t="s">
        <v>77</v>
      </c>
      <c r="GU86" t="s">
        <v>77</v>
      </c>
      <c r="GV86" t="s">
        <v>77</v>
      </c>
      <c r="GW86" t="s">
        <v>77</v>
      </c>
      <c r="GX86" t="s">
        <v>77</v>
      </c>
      <c r="GY86" t="s">
        <v>77</v>
      </c>
      <c r="GZ86" t="s">
        <v>77</v>
      </c>
      <c r="HA86" t="s">
        <v>77</v>
      </c>
      <c r="HB86" t="s">
        <v>77</v>
      </c>
      <c r="HC86" t="s">
        <v>77</v>
      </c>
      <c r="HD86" t="s">
        <v>77</v>
      </c>
      <c r="HE86" t="s">
        <v>77</v>
      </c>
      <c r="HF86" t="s">
        <v>77</v>
      </c>
      <c r="HG86" t="s">
        <v>77</v>
      </c>
      <c r="HH86" t="s">
        <v>77</v>
      </c>
      <c r="HI86" t="s">
        <v>77</v>
      </c>
      <c r="HJ86" t="s">
        <v>77</v>
      </c>
      <c r="HK86" t="s">
        <v>77</v>
      </c>
      <c r="HL86" t="s">
        <v>77</v>
      </c>
      <c r="HM86" t="s">
        <v>77</v>
      </c>
      <c r="HN86" t="s">
        <v>77</v>
      </c>
      <c r="HO86" t="s">
        <v>77</v>
      </c>
      <c r="HP86" t="s">
        <v>77</v>
      </c>
      <c r="HQ86" t="s">
        <v>77</v>
      </c>
      <c r="HR86" t="s">
        <v>77</v>
      </c>
      <c r="HS86" t="s">
        <v>77</v>
      </c>
      <c r="HT86" t="s">
        <v>77</v>
      </c>
      <c r="HU86" t="s">
        <v>77</v>
      </c>
      <c r="HV86" t="s">
        <v>77</v>
      </c>
      <c r="HW86" t="s">
        <v>77</v>
      </c>
      <c r="HX86" t="s">
        <v>77</v>
      </c>
      <c r="HZ86" t="s">
        <v>209</v>
      </c>
      <c r="IA86" s="376" t="s">
        <v>77</v>
      </c>
      <c r="IB86" t="s">
        <v>77</v>
      </c>
      <c r="IC86" t="s">
        <v>77</v>
      </c>
      <c r="ID86" t="s">
        <v>77</v>
      </c>
      <c r="IE86" t="s">
        <v>77</v>
      </c>
      <c r="IF86" t="s">
        <v>77</v>
      </c>
      <c r="IG86" t="s">
        <v>77</v>
      </c>
      <c r="IH86" t="s">
        <v>77</v>
      </c>
      <c r="II86" t="s">
        <v>77</v>
      </c>
      <c r="IJ86" t="s">
        <v>77</v>
      </c>
      <c r="IK86" t="s">
        <v>77</v>
      </c>
      <c r="IL86" t="s">
        <v>77</v>
      </c>
      <c r="IM86" t="s">
        <v>77</v>
      </c>
      <c r="IN86" t="s">
        <v>77</v>
      </c>
      <c r="IO86" t="s">
        <v>77</v>
      </c>
      <c r="IP86" t="s">
        <v>77</v>
      </c>
      <c r="IQ86" t="s">
        <v>77</v>
      </c>
      <c r="IR86" t="s">
        <v>77</v>
      </c>
      <c r="IS86" t="s">
        <v>77</v>
      </c>
      <c r="IT86" t="s">
        <v>77</v>
      </c>
      <c r="IU86" t="s">
        <v>77</v>
      </c>
      <c r="IV86" t="s">
        <v>77</v>
      </c>
      <c r="IW86" t="s">
        <v>77</v>
      </c>
      <c r="IX86" t="s">
        <v>77</v>
      </c>
      <c r="IY86" t="s">
        <v>77</v>
      </c>
      <c r="IZ86" t="s">
        <v>77</v>
      </c>
      <c r="JA86" t="s">
        <v>77</v>
      </c>
      <c r="JB86" t="s">
        <v>77</v>
      </c>
      <c r="JC86" t="s">
        <v>77</v>
      </c>
      <c r="JD86" t="s">
        <v>77</v>
      </c>
      <c r="JE86" t="s">
        <v>77</v>
      </c>
      <c r="JF86" t="s">
        <v>77</v>
      </c>
      <c r="JG86" t="s">
        <v>77</v>
      </c>
      <c r="JH86" t="s">
        <v>77</v>
      </c>
      <c r="JI86" t="s">
        <v>77</v>
      </c>
      <c r="JJ86" t="s">
        <v>77</v>
      </c>
      <c r="JK86" t="s">
        <v>77</v>
      </c>
      <c r="JL86" t="s">
        <v>77</v>
      </c>
      <c r="JM86" t="s">
        <v>77</v>
      </c>
      <c r="JN86" t="s">
        <v>77</v>
      </c>
      <c r="JO86" t="s">
        <v>77</v>
      </c>
      <c r="JP86" t="s">
        <v>77</v>
      </c>
      <c r="JQ86" t="s">
        <v>77</v>
      </c>
      <c r="JR86" t="s">
        <v>77</v>
      </c>
      <c r="JS86" t="s">
        <v>77</v>
      </c>
      <c r="JT86" t="s">
        <v>77</v>
      </c>
      <c r="JU86" t="s">
        <v>77</v>
      </c>
      <c r="JV86" t="s">
        <v>77</v>
      </c>
      <c r="JW86" t="s">
        <v>77</v>
      </c>
      <c r="JX86" t="s">
        <v>77</v>
      </c>
      <c r="JY86" t="s">
        <v>77</v>
      </c>
      <c r="JZ86" t="s">
        <v>77</v>
      </c>
      <c r="KA86" t="s">
        <v>77</v>
      </c>
      <c r="KB86" t="s">
        <v>77</v>
      </c>
      <c r="KC86" t="s">
        <v>77</v>
      </c>
      <c r="KD86" t="s">
        <v>77</v>
      </c>
      <c r="KE86" t="s">
        <v>77</v>
      </c>
      <c r="KF86" t="s">
        <v>77</v>
      </c>
      <c r="KG86" t="s">
        <v>77</v>
      </c>
      <c r="KH86" t="s">
        <v>77</v>
      </c>
      <c r="KI86" t="s">
        <v>77</v>
      </c>
      <c r="KJ86" t="s">
        <v>77</v>
      </c>
      <c r="KK86" t="s">
        <v>77</v>
      </c>
      <c r="KL86" t="s">
        <v>77</v>
      </c>
      <c r="KM86" t="s">
        <v>77</v>
      </c>
      <c r="KN86" t="s">
        <v>77</v>
      </c>
      <c r="KO86" t="s">
        <v>77</v>
      </c>
      <c r="KP86" t="s">
        <v>77</v>
      </c>
      <c r="KQ86" t="s">
        <v>77</v>
      </c>
      <c r="KR86" t="s">
        <v>77</v>
      </c>
      <c r="KS86" t="s">
        <v>77</v>
      </c>
      <c r="KT86" t="s">
        <v>77</v>
      </c>
      <c r="KU86" t="s">
        <v>77</v>
      </c>
      <c r="KV86" t="s">
        <v>77</v>
      </c>
      <c r="KW86" t="s">
        <v>77</v>
      </c>
      <c r="KX86" t="s">
        <v>77</v>
      </c>
      <c r="KY86" t="s">
        <v>77</v>
      </c>
      <c r="KZ86" t="s">
        <v>77</v>
      </c>
      <c r="LA86" t="s">
        <v>77</v>
      </c>
      <c r="LB86" t="s">
        <v>77</v>
      </c>
      <c r="LC86" t="s">
        <v>77</v>
      </c>
      <c r="LD86" t="s">
        <v>77</v>
      </c>
      <c r="LE86" t="s">
        <v>77</v>
      </c>
      <c r="LF86" t="s">
        <v>77</v>
      </c>
      <c r="LG86" t="s">
        <v>77</v>
      </c>
      <c r="LH86" t="s">
        <v>77</v>
      </c>
      <c r="LI86" t="s">
        <v>77</v>
      </c>
      <c r="LJ86" t="s">
        <v>77</v>
      </c>
      <c r="LK86" t="s">
        <v>77</v>
      </c>
      <c r="LL86" t="s">
        <v>77</v>
      </c>
      <c r="LM86" t="s">
        <v>77</v>
      </c>
      <c r="LN86" t="s">
        <v>77</v>
      </c>
      <c r="LO86" t="s">
        <v>77</v>
      </c>
      <c r="LP86" t="s">
        <v>77</v>
      </c>
      <c r="LQ86" t="s">
        <v>77</v>
      </c>
      <c r="LR86" t="s">
        <v>77</v>
      </c>
      <c r="LS86" t="s">
        <v>77</v>
      </c>
      <c r="LT86" t="s">
        <v>77</v>
      </c>
      <c r="LU86" t="s">
        <v>77</v>
      </c>
      <c r="LV86" t="s">
        <v>77</v>
      </c>
      <c r="LW86" t="s">
        <v>77</v>
      </c>
      <c r="LX86" t="s">
        <v>77</v>
      </c>
      <c r="LY86" t="s">
        <v>77</v>
      </c>
      <c r="LZ86" t="s">
        <v>77</v>
      </c>
      <c r="MA86" t="s">
        <v>77</v>
      </c>
      <c r="MB86" t="s">
        <v>77</v>
      </c>
      <c r="MC86" t="s">
        <v>77</v>
      </c>
      <c r="MD86" t="s">
        <v>77</v>
      </c>
      <c r="ME86" t="s">
        <v>77</v>
      </c>
      <c r="MF86" t="s">
        <v>77</v>
      </c>
      <c r="MG86" t="s">
        <v>77</v>
      </c>
      <c r="MH86" t="s">
        <v>77</v>
      </c>
      <c r="MI86" t="s">
        <v>77</v>
      </c>
      <c r="MJ86" t="s">
        <v>77</v>
      </c>
      <c r="MK86" t="s">
        <v>77</v>
      </c>
      <c r="ML86" t="s">
        <v>77</v>
      </c>
      <c r="MM86" t="s">
        <v>77</v>
      </c>
      <c r="MN86" t="s">
        <v>77</v>
      </c>
      <c r="MO86" t="s">
        <v>77</v>
      </c>
      <c r="MP86" t="s">
        <v>77</v>
      </c>
      <c r="MQ86" t="s">
        <v>77</v>
      </c>
      <c r="MR86" t="s">
        <v>77</v>
      </c>
      <c r="MS86" t="s">
        <v>77</v>
      </c>
      <c r="MT86" t="s">
        <v>77</v>
      </c>
      <c r="MU86" t="s">
        <v>77</v>
      </c>
      <c r="MV86" t="s">
        <v>77</v>
      </c>
      <c r="MW86" t="s">
        <v>77</v>
      </c>
      <c r="MX86" t="s">
        <v>77</v>
      </c>
      <c r="MY86" t="s">
        <v>77</v>
      </c>
      <c r="MZ86" t="s">
        <v>77</v>
      </c>
      <c r="NA86" t="s">
        <v>77</v>
      </c>
      <c r="NB86" t="s">
        <v>77</v>
      </c>
      <c r="NC86" t="s">
        <v>77</v>
      </c>
      <c r="ND86" t="s">
        <v>77</v>
      </c>
      <c r="NE86" t="s">
        <v>77</v>
      </c>
      <c r="NF86" t="s">
        <v>77</v>
      </c>
      <c r="NG86" t="s">
        <v>77</v>
      </c>
      <c r="NH86" t="s">
        <v>77</v>
      </c>
      <c r="NI86" t="s">
        <v>77</v>
      </c>
      <c r="NJ86" t="s">
        <v>77</v>
      </c>
      <c r="NK86" t="s">
        <v>77</v>
      </c>
      <c r="NL86" t="s">
        <v>77</v>
      </c>
      <c r="NM86" t="s">
        <v>77</v>
      </c>
      <c r="NN86" t="s">
        <v>77</v>
      </c>
      <c r="NO86" t="s">
        <v>77</v>
      </c>
      <c r="NP86" t="s">
        <v>77</v>
      </c>
      <c r="NQ86" t="s">
        <v>77</v>
      </c>
      <c r="NR86" t="s">
        <v>77</v>
      </c>
      <c r="NS86" t="s">
        <v>77</v>
      </c>
      <c r="NT86" t="s">
        <v>77</v>
      </c>
      <c r="NU86" t="s">
        <v>77</v>
      </c>
      <c r="NV86" t="s">
        <v>77</v>
      </c>
      <c r="NW86" t="s">
        <v>77</v>
      </c>
      <c r="NX86" t="s">
        <v>77</v>
      </c>
      <c r="NY86" t="s">
        <v>77</v>
      </c>
      <c r="NZ86" t="s">
        <v>77</v>
      </c>
      <c r="OA86" t="s">
        <v>77</v>
      </c>
      <c r="OB86" t="s">
        <v>77</v>
      </c>
      <c r="OC86" t="s">
        <v>77</v>
      </c>
      <c r="OD86" t="s">
        <v>77</v>
      </c>
      <c r="OE86" t="s">
        <v>77</v>
      </c>
      <c r="OF86" t="s">
        <v>77</v>
      </c>
      <c r="OG86" t="s">
        <v>77</v>
      </c>
      <c r="OH86" t="s">
        <v>77</v>
      </c>
      <c r="OI86" t="s">
        <v>77</v>
      </c>
      <c r="OJ86" t="s">
        <v>77</v>
      </c>
      <c r="OK86" t="s">
        <v>77</v>
      </c>
      <c r="OL86" t="s">
        <v>77</v>
      </c>
      <c r="OM86" t="s">
        <v>77</v>
      </c>
      <c r="ON86" t="s">
        <v>77</v>
      </c>
      <c r="OO86" t="s">
        <v>77</v>
      </c>
      <c r="OP86" t="s">
        <v>77</v>
      </c>
      <c r="OQ86" t="s">
        <v>77</v>
      </c>
      <c r="OR86" t="s">
        <v>77</v>
      </c>
      <c r="OS86" t="s">
        <v>77</v>
      </c>
      <c r="OT86" t="s">
        <v>77</v>
      </c>
      <c r="OU86" t="s">
        <v>77</v>
      </c>
      <c r="OV86" t="s">
        <v>77</v>
      </c>
      <c r="OW86" t="s">
        <v>77</v>
      </c>
      <c r="OX86" t="s">
        <v>77</v>
      </c>
      <c r="OY86" t="s">
        <v>77</v>
      </c>
      <c r="OZ86" t="s">
        <v>77</v>
      </c>
      <c r="PA86" t="s">
        <v>77</v>
      </c>
      <c r="PB86" t="s">
        <v>77</v>
      </c>
      <c r="PC86" t="s">
        <v>77</v>
      </c>
      <c r="PD86" t="s">
        <v>77</v>
      </c>
      <c r="PE86" t="s">
        <v>77</v>
      </c>
      <c r="PF86" t="s">
        <v>77</v>
      </c>
      <c r="PG86" t="s">
        <v>77</v>
      </c>
      <c r="PH86" t="s">
        <v>77</v>
      </c>
      <c r="PI86" t="s">
        <v>77</v>
      </c>
      <c r="PJ86" t="s">
        <v>77</v>
      </c>
      <c r="PK86" t="s">
        <v>77</v>
      </c>
      <c r="PL86" t="s">
        <v>77</v>
      </c>
      <c r="PM86" t="s">
        <v>77</v>
      </c>
      <c r="PN86" t="s">
        <v>77</v>
      </c>
      <c r="PO86" t="s">
        <v>77</v>
      </c>
      <c r="PP86" t="s">
        <v>77</v>
      </c>
      <c r="PQ86" t="s">
        <v>77</v>
      </c>
      <c r="PR86" t="s">
        <v>77</v>
      </c>
      <c r="PS86" t="s">
        <v>77</v>
      </c>
      <c r="PT86" t="s">
        <v>77</v>
      </c>
      <c r="PU86" t="s">
        <v>77</v>
      </c>
      <c r="PV86" t="s">
        <v>77</v>
      </c>
      <c r="PW86" t="s">
        <v>77</v>
      </c>
      <c r="PX86" t="s">
        <v>77</v>
      </c>
      <c r="PY86" t="s">
        <v>77</v>
      </c>
      <c r="PZ86" t="s">
        <v>77</v>
      </c>
      <c r="QA86" t="s">
        <v>77</v>
      </c>
      <c r="QB86" t="s">
        <v>77</v>
      </c>
      <c r="QC86" t="s">
        <v>77</v>
      </c>
      <c r="QD86" t="s">
        <v>77</v>
      </c>
      <c r="QE86" t="s">
        <v>77</v>
      </c>
      <c r="QF86" t="s">
        <v>77</v>
      </c>
      <c r="QG86" t="s">
        <v>77</v>
      </c>
      <c r="QH86">
        <v>0</v>
      </c>
      <c r="QI86">
        <v>0</v>
      </c>
      <c r="QJ86">
        <v>0</v>
      </c>
      <c r="QK86">
        <v>0</v>
      </c>
      <c r="QL86">
        <v>0</v>
      </c>
      <c r="QM86" t="s">
        <v>77</v>
      </c>
      <c r="QN86" t="s">
        <v>77</v>
      </c>
      <c r="QO86">
        <v>237886588</v>
      </c>
      <c r="QQ86">
        <v>44532.096608796302</v>
      </c>
      <c r="QR86" t="s">
        <v>77</v>
      </c>
      <c r="QS86" t="s">
        <v>77</v>
      </c>
      <c r="QT86" t="s">
        <v>101</v>
      </c>
      <c r="QU86" t="s">
        <v>102</v>
      </c>
      <c r="QV86" t="s">
        <v>77</v>
      </c>
      <c r="QW86">
        <v>88</v>
      </c>
      <c r="QX86" s="375" t="str">
        <f t="shared" si="16"/>
        <v/>
      </c>
      <c r="QY86" s="375" t="str">
        <f t="shared" si="9"/>
        <v/>
      </c>
      <c r="QZ86" s="375" t="str">
        <f t="shared" si="10"/>
        <v/>
      </c>
      <c r="RA86" s="375" t="str">
        <f t="shared" si="11"/>
        <v/>
      </c>
      <c r="RB86" s="375" t="str">
        <f t="shared" si="12"/>
        <v/>
      </c>
      <c r="RC86" s="375" t="str">
        <f t="shared" si="13"/>
        <v/>
      </c>
      <c r="RD86" s="375" t="str">
        <f t="shared" si="14"/>
        <v/>
      </c>
      <c r="RE86" s="313" t="str">
        <f t="shared" si="15"/>
        <v/>
      </c>
      <c r="RF86" t="s">
        <v>209</v>
      </c>
    </row>
    <row r="87" spans="1:474">
      <c r="A87" t="s">
        <v>1029</v>
      </c>
      <c r="B87" s="272">
        <v>44525</v>
      </c>
      <c r="C87" t="s">
        <v>232</v>
      </c>
      <c r="D87" t="s">
        <v>233</v>
      </c>
      <c r="E87" t="s">
        <v>80</v>
      </c>
      <c r="F87" t="s">
        <v>175</v>
      </c>
      <c r="G87" t="s">
        <v>175</v>
      </c>
      <c r="H87" t="s">
        <v>1292</v>
      </c>
      <c r="I87" t="s">
        <v>589</v>
      </c>
      <c r="J87" t="s">
        <v>234</v>
      </c>
      <c r="K87" t="s">
        <v>77</v>
      </c>
      <c r="L87" t="s">
        <v>235</v>
      </c>
      <c r="M87" t="s">
        <v>235</v>
      </c>
      <c r="N87" t="s">
        <v>235</v>
      </c>
      <c r="O87" t="s">
        <v>86</v>
      </c>
      <c r="P87" t="s">
        <v>120</v>
      </c>
      <c r="Q87" t="s">
        <v>89</v>
      </c>
      <c r="R87" t="s">
        <v>121</v>
      </c>
      <c r="S87" s="239">
        <v>150</v>
      </c>
      <c r="T87" s="239">
        <v>134.61538461538399</v>
      </c>
      <c r="U87" s="239">
        <v>173.91304347825999</v>
      </c>
      <c r="V87" s="239">
        <v>120.689655172413</v>
      </c>
      <c r="W87" s="239">
        <v>229.166666666666</v>
      </c>
      <c r="X87" s="239">
        <v>270.83333333333297</v>
      </c>
      <c r="Y87">
        <v>1050</v>
      </c>
      <c r="Z87" t="s">
        <v>77</v>
      </c>
      <c r="AA87" t="s">
        <v>77</v>
      </c>
      <c r="AB87" t="s">
        <v>77</v>
      </c>
      <c r="AC87" t="s">
        <v>77</v>
      </c>
      <c r="AD87" t="s">
        <v>77</v>
      </c>
      <c r="AE87" t="s">
        <v>77</v>
      </c>
      <c r="AF87" t="s">
        <v>77</v>
      </c>
      <c r="AG87" t="s">
        <v>77</v>
      </c>
      <c r="AH87" t="s">
        <v>77</v>
      </c>
      <c r="AI87" t="s">
        <v>77</v>
      </c>
      <c r="AJ87" t="s">
        <v>77</v>
      </c>
      <c r="AK87" t="s">
        <v>123</v>
      </c>
      <c r="AL87">
        <v>1</v>
      </c>
      <c r="AM87">
        <v>0</v>
      </c>
      <c r="AN87">
        <v>0</v>
      </c>
      <c r="AO87">
        <v>0</v>
      </c>
      <c r="AP87">
        <v>0</v>
      </c>
      <c r="AQ87">
        <v>0</v>
      </c>
      <c r="AR87">
        <v>0</v>
      </c>
      <c r="AS87">
        <v>0</v>
      </c>
      <c r="AT87">
        <v>0</v>
      </c>
      <c r="AU87">
        <v>0</v>
      </c>
      <c r="AV87" t="s">
        <v>139</v>
      </c>
      <c r="AW87" t="s">
        <v>125</v>
      </c>
      <c r="AX87">
        <v>300</v>
      </c>
      <c r="AY87" t="s">
        <v>100</v>
      </c>
      <c r="AZ87" t="s">
        <v>88</v>
      </c>
      <c r="BA87" t="s">
        <v>88</v>
      </c>
      <c r="BB87" t="s">
        <v>88</v>
      </c>
      <c r="BC87" t="s">
        <v>100</v>
      </c>
      <c r="BD87" t="s">
        <v>100</v>
      </c>
      <c r="BE87" t="s">
        <v>88</v>
      </c>
      <c r="BF87" t="s">
        <v>77</v>
      </c>
      <c r="BG87" t="s">
        <v>77</v>
      </c>
      <c r="BH87" t="s">
        <v>77</v>
      </c>
      <c r="BI87" t="s">
        <v>77</v>
      </c>
      <c r="BJ87" t="s">
        <v>77</v>
      </c>
      <c r="BK87" t="s">
        <v>77</v>
      </c>
      <c r="BL87" t="s">
        <v>77</v>
      </c>
      <c r="BN87">
        <v>350</v>
      </c>
      <c r="BO87">
        <v>400</v>
      </c>
      <c r="BP87">
        <v>350</v>
      </c>
      <c r="BQ87">
        <v>550</v>
      </c>
      <c r="BR87">
        <v>650</v>
      </c>
      <c r="BS87" t="s">
        <v>88</v>
      </c>
      <c r="BT87">
        <v>1050</v>
      </c>
      <c r="BU87" t="s">
        <v>77</v>
      </c>
      <c r="BV87" t="s">
        <v>77</v>
      </c>
      <c r="BW87" t="s">
        <v>77</v>
      </c>
      <c r="BX87" t="s">
        <v>77</v>
      </c>
      <c r="BY87" t="s">
        <v>77</v>
      </c>
      <c r="BZ87" t="s">
        <v>77</v>
      </c>
      <c r="CA87" t="s">
        <v>88</v>
      </c>
      <c r="CB87" t="s">
        <v>198</v>
      </c>
      <c r="CC87">
        <v>0</v>
      </c>
      <c r="CD87">
        <v>1</v>
      </c>
      <c r="CE87">
        <v>0</v>
      </c>
      <c r="CF87">
        <v>0</v>
      </c>
      <c r="CG87">
        <v>0</v>
      </c>
      <c r="CH87">
        <v>0</v>
      </c>
      <c r="CI87">
        <v>0</v>
      </c>
      <c r="CJ87">
        <v>0</v>
      </c>
      <c r="CK87">
        <v>0</v>
      </c>
      <c r="CL87">
        <v>0</v>
      </c>
      <c r="CM87">
        <v>0</v>
      </c>
      <c r="CN87">
        <v>0</v>
      </c>
      <c r="CO87">
        <v>0</v>
      </c>
      <c r="CP87">
        <v>0</v>
      </c>
      <c r="CQ87" t="s">
        <v>242</v>
      </c>
      <c r="CR87">
        <v>0</v>
      </c>
      <c r="CS87">
        <v>1</v>
      </c>
      <c r="CT87">
        <v>0</v>
      </c>
      <c r="CU87">
        <v>0</v>
      </c>
      <c r="CV87">
        <v>0</v>
      </c>
      <c r="CW87">
        <v>0</v>
      </c>
      <c r="CX87">
        <v>0</v>
      </c>
      <c r="CY87">
        <v>0</v>
      </c>
      <c r="CZ87" s="308" t="s">
        <v>80</v>
      </c>
      <c r="DA87" t="s">
        <v>86</v>
      </c>
      <c r="DB87" t="s">
        <v>88</v>
      </c>
      <c r="DC87" t="s">
        <v>88</v>
      </c>
      <c r="DD87" t="s">
        <v>88</v>
      </c>
      <c r="DE87" t="s">
        <v>80</v>
      </c>
      <c r="DF87" t="s">
        <v>131</v>
      </c>
      <c r="DG87" t="s">
        <v>175</v>
      </c>
      <c r="DH87" t="s">
        <v>131</v>
      </c>
      <c r="DK87" t="s">
        <v>77</v>
      </c>
      <c r="DL87" t="s">
        <v>77</v>
      </c>
      <c r="DM87" t="s">
        <v>77</v>
      </c>
      <c r="DN87" t="s">
        <v>77</v>
      </c>
      <c r="DO87" t="s">
        <v>77</v>
      </c>
      <c r="DP87" t="s">
        <v>77</v>
      </c>
      <c r="DQ87" t="s">
        <v>77</v>
      </c>
      <c r="DR87" t="s">
        <v>77</v>
      </c>
      <c r="DS87" t="s">
        <v>77</v>
      </c>
      <c r="DT87" t="s">
        <v>77</v>
      </c>
      <c r="DU87" t="s">
        <v>77</v>
      </c>
      <c r="DV87" t="s">
        <v>77</v>
      </c>
      <c r="DW87" t="s">
        <v>77</v>
      </c>
      <c r="DX87" t="s">
        <v>77</v>
      </c>
      <c r="DY87" t="s">
        <v>77</v>
      </c>
      <c r="DZ87" t="s">
        <v>77</v>
      </c>
      <c r="EA87" t="s">
        <v>77</v>
      </c>
      <c r="EB87" t="s">
        <v>77</v>
      </c>
      <c r="EC87" t="s">
        <v>77</v>
      </c>
      <c r="ED87" t="s">
        <v>77</v>
      </c>
      <c r="EE87" t="s">
        <v>77</v>
      </c>
      <c r="EF87" t="s">
        <v>77</v>
      </c>
      <c r="EG87" t="s">
        <v>77</v>
      </c>
      <c r="EH87" t="s">
        <v>77</v>
      </c>
      <c r="EI87" t="s">
        <v>77</v>
      </c>
      <c r="EJ87" t="s">
        <v>77</v>
      </c>
      <c r="EK87" t="s">
        <v>77</v>
      </c>
      <c r="EL87" t="s">
        <v>77</v>
      </c>
      <c r="EM87" s="308" t="s">
        <v>80</v>
      </c>
      <c r="EN87" t="s">
        <v>86</v>
      </c>
      <c r="EO87" t="s">
        <v>77</v>
      </c>
      <c r="EP87" t="s">
        <v>77</v>
      </c>
      <c r="EQ87" t="s">
        <v>77</v>
      </c>
      <c r="ER87" t="s">
        <v>77</v>
      </c>
      <c r="ES87" t="s">
        <v>77</v>
      </c>
      <c r="ET87" t="s">
        <v>77</v>
      </c>
      <c r="EU87" t="s">
        <v>77</v>
      </c>
      <c r="EW87" t="s">
        <v>77</v>
      </c>
      <c r="EX87" s="308" t="s">
        <v>80</v>
      </c>
      <c r="EY87" t="s">
        <v>100</v>
      </c>
      <c r="EZ87" t="s">
        <v>77</v>
      </c>
      <c r="FA87" t="s">
        <v>77</v>
      </c>
      <c r="FB87" t="s">
        <v>77</v>
      </c>
      <c r="FC87" t="s">
        <v>77</v>
      </c>
      <c r="FD87" t="s">
        <v>77</v>
      </c>
      <c r="FE87" t="s">
        <v>77</v>
      </c>
      <c r="FF87" t="s">
        <v>77</v>
      </c>
      <c r="FG87" t="s">
        <v>77</v>
      </c>
      <c r="FH87" t="s">
        <v>624</v>
      </c>
      <c r="FI87">
        <v>1</v>
      </c>
      <c r="FJ87">
        <v>0</v>
      </c>
      <c r="FK87">
        <v>0</v>
      </c>
      <c r="FL87">
        <v>0</v>
      </c>
      <c r="FM87">
        <v>1</v>
      </c>
      <c r="FN87">
        <v>0</v>
      </c>
      <c r="FO87">
        <v>0</v>
      </c>
      <c r="FP87">
        <v>0</v>
      </c>
      <c r="FQ87" t="s">
        <v>77</v>
      </c>
      <c r="FR87" t="s">
        <v>88</v>
      </c>
      <c r="FS87" t="s">
        <v>77</v>
      </c>
      <c r="FT87" t="s">
        <v>77</v>
      </c>
      <c r="FU87" t="s">
        <v>77</v>
      </c>
      <c r="FV87" t="s">
        <v>77</v>
      </c>
      <c r="FW87" t="s">
        <v>77</v>
      </c>
      <c r="FX87" t="s">
        <v>77</v>
      </c>
      <c r="FY87" t="s">
        <v>77</v>
      </c>
      <c r="FZ87" t="s">
        <v>77</v>
      </c>
      <c r="GA87" t="s">
        <v>77</v>
      </c>
      <c r="GB87" t="s">
        <v>77</v>
      </c>
      <c r="GC87" t="s">
        <v>77</v>
      </c>
      <c r="GD87" t="s">
        <v>77</v>
      </c>
      <c r="GE87" t="s">
        <v>77</v>
      </c>
      <c r="GF87" t="s">
        <v>77</v>
      </c>
      <c r="GG87" t="s">
        <v>77</v>
      </c>
      <c r="GH87" t="s">
        <v>77</v>
      </c>
      <c r="GI87" t="s">
        <v>77</v>
      </c>
      <c r="GJ87" t="s">
        <v>77</v>
      </c>
      <c r="GK87" t="s">
        <v>77</v>
      </c>
      <c r="GL87" t="s">
        <v>77</v>
      </c>
      <c r="GM87" t="s">
        <v>77</v>
      </c>
      <c r="GN87" t="s">
        <v>77</v>
      </c>
      <c r="GO87" t="s">
        <v>77</v>
      </c>
      <c r="GP87" t="s">
        <v>77</v>
      </c>
      <c r="GQ87" t="s">
        <v>77</v>
      </c>
      <c r="GR87" t="s">
        <v>77</v>
      </c>
      <c r="GS87" t="s">
        <v>77</v>
      </c>
      <c r="GT87" t="s">
        <v>77</v>
      </c>
      <c r="GU87" t="s">
        <v>77</v>
      </c>
      <c r="GV87" t="s">
        <v>77</v>
      </c>
      <c r="GW87" t="s">
        <v>77</v>
      </c>
      <c r="GX87" t="s">
        <v>77</v>
      </c>
      <c r="GY87" t="s">
        <v>77</v>
      </c>
      <c r="GZ87" t="s">
        <v>77</v>
      </c>
      <c r="HA87" t="s">
        <v>77</v>
      </c>
      <c r="HB87" t="s">
        <v>77</v>
      </c>
      <c r="HC87" t="s">
        <v>77</v>
      </c>
      <c r="HD87" t="s">
        <v>77</v>
      </c>
      <c r="HE87" t="s">
        <v>77</v>
      </c>
      <c r="HF87" t="s">
        <v>77</v>
      </c>
      <c r="HG87" t="s">
        <v>77</v>
      </c>
      <c r="HH87" t="s">
        <v>77</v>
      </c>
      <c r="HI87" t="s">
        <v>77</v>
      </c>
      <c r="HJ87" t="s">
        <v>77</v>
      </c>
      <c r="HK87" t="s">
        <v>77</v>
      </c>
      <c r="HL87" t="s">
        <v>77</v>
      </c>
      <c r="HM87" t="s">
        <v>77</v>
      </c>
      <c r="HN87" t="s">
        <v>77</v>
      </c>
      <c r="HO87" t="s">
        <v>77</v>
      </c>
      <c r="HP87" t="s">
        <v>77</v>
      </c>
      <c r="HQ87" t="s">
        <v>77</v>
      </c>
      <c r="HR87" t="s">
        <v>77</v>
      </c>
      <c r="HS87" t="s">
        <v>77</v>
      </c>
      <c r="HT87" t="s">
        <v>77</v>
      </c>
      <c r="HU87" t="s">
        <v>77</v>
      </c>
      <c r="HV87" t="s">
        <v>77</v>
      </c>
      <c r="HW87" t="s">
        <v>77</v>
      </c>
      <c r="HX87" t="s">
        <v>77</v>
      </c>
      <c r="HZ87" t="s">
        <v>80</v>
      </c>
      <c r="IA87" s="376" t="s">
        <v>77</v>
      </c>
      <c r="IB87" t="s">
        <v>77</v>
      </c>
      <c r="IC87" t="s">
        <v>77</v>
      </c>
      <c r="ID87" t="s">
        <v>77</v>
      </c>
      <c r="IE87" t="s">
        <v>77</v>
      </c>
      <c r="IF87" t="s">
        <v>77</v>
      </c>
      <c r="IG87" t="s">
        <v>77</v>
      </c>
      <c r="IH87" t="s">
        <v>77</v>
      </c>
      <c r="II87" t="s">
        <v>77</v>
      </c>
      <c r="IJ87" t="s">
        <v>77</v>
      </c>
      <c r="IK87" t="s">
        <v>77</v>
      </c>
      <c r="IL87" t="s">
        <v>77</v>
      </c>
      <c r="IM87" t="s">
        <v>77</v>
      </c>
      <c r="IN87" t="s">
        <v>77</v>
      </c>
      <c r="IO87" t="s">
        <v>77</v>
      </c>
      <c r="IP87" t="s">
        <v>77</v>
      </c>
      <c r="IQ87" t="s">
        <v>77</v>
      </c>
      <c r="IR87" t="s">
        <v>77</v>
      </c>
      <c r="IS87" t="s">
        <v>77</v>
      </c>
      <c r="IT87" t="s">
        <v>77</v>
      </c>
      <c r="IU87" t="s">
        <v>77</v>
      </c>
      <c r="IV87" t="s">
        <v>77</v>
      </c>
      <c r="IW87" t="s">
        <v>77</v>
      </c>
      <c r="IX87" t="s">
        <v>77</v>
      </c>
      <c r="IY87" t="s">
        <v>77</v>
      </c>
      <c r="IZ87" t="s">
        <v>77</v>
      </c>
      <c r="JA87" t="s">
        <v>77</v>
      </c>
      <c r="JB87" t="s">
        <v>77</v>
      </c>
      <c r="JC87" t="s">
        <v>77</v>
      </c>
      <c r="JD87" t="s">
        <v>77</v>
      </c>
      <c r="JE87" t="s">
        <v>77</v>
      </c>
      <c r="JF87" t="s">
        <v>77</v>
      </c>
      <c r="JG87" t="s">
        <v>77</v>
      </c>
      <c r="JH87" t="s">
        <v>77</v>
      </c>
      <c r="JI87" t="s">
        <v>77</v>
      </c>
      <c r="JJ87" t="s">
        <v>77</v>
      </c>
      <c r="JK87" t="s">
        <v>77</v>
      </c>
      <c r="JL87" t="s">
        <v>77</v>
      </c>
      <c r="JM87" t="s">
        <v>77</v>
      </c>
      <c r="JN87" t="s">
        <v>77</v>
      </c>
      <c r="JO87" t="s">
        <v>77</v>
      </c>
      <c r="JP87" t="s">
        <v>77</v>
      </c>
      <c r="JQ87" t="s">
        <v>77</v>
      </c>
      <c r="JR87" t="s">
        <v>77</v>
      </c>
      <c r="JS87" t="s">
        <v>77</v>
      </c>
      <c r="JT87" t="s">
        <v>77</v>
      </c>
      <c r="JU87" t="s">
        <v>77</v>
      </c>
      <c r="JV87" t="s">
        <v>77</v>
      </c>
      <c r="JW87" t="s">
        <v>77</v>
      </c>
      <c r="JX87" t="s">
        <v>77</v>
      </c>
      <c r="JY87" t="s">
        <v>77</v>
      </c>
      <c r="JZ87" t="s">
        <v>77</v>
      </c>
      <c r="KA87" t="s">
        <v>77</v>
      </c>
      <c r="KB87" t="s">
        <v>77</v>
      </c>
      <c r="KC87" t="s">
        <v>77</v>
      </c>
      <c r="KD87" t="s">
        <v>77</v>
      </c>
      <c r="KE87" t="s">
        <v>77</v>
      </c>
      <c r="KF87" t="s">
        <v>77</v>
      </c>
      <c r="KG87" t="s">
        <v>77</v>
      </c>
      <c r="KH87" t="s">
        <v>77</v>
      </c>
      <c r="KI87" t="s">
        <v>77</v>
      </c>
      <c r="KJ87" t="s">
        <v>77</v>
      </c>
      <c r="KK87" t="s">
        <v>77</v>
      </c>
      <c r="KL87" t="s">
        <v>77</v>
      </c>
      <c r="KM87" t="s">
        <v>77</v>
      </c>
      <c r="KN87" t="s">
        <v>77</v>
      </c>
      <c r="KO87" t="s">
        <v>77</v>
      </c>
      <c r="KP87" t="s">
        <v>77</v>
      </c>
      <c r="KQ87" t="s">
        <v>77</v>
      </c>
      <c r="KR87" t="s">
        <v>77</v>
      </c>
      <c r="KS87" t="s">
        <v>77</v>
      </c>
      <c r="KT87" t="s">
        <v>77</v>
      </c>
      <c r="KU87" t="s">
        <v>77</v>
      </c>
      <c r="KV87" t="s">
        <v>77</v>
      </c>
      <c r="KW87" t="s">
        <v>77</v>
      </c>
      <c r="KX87" t="s">
        <v>77</v>
      </c>
      <c r="KY87" t="s">
        <v>77</v>
      </c>
      <c r="KZ87" t="s">
        <v>77</v>
      </c>
      <c r="LA87" t="s">
        <v>77</v>
      </c>
      <c r="LB87" t="s">
        <v>77</v>
      </c>
      <c r="LC87" t="s">
        <v>77</v>
      </c>
      <c r="LD87" t="s">
        <v>77</v>
      </c>
      <c r="LE87" t="s">
        <v>77</v>
      </c>
      <c r="LF87" t="s">
        <v>77</v>
      </c>
      <c r="LG87" t="s">
        <v>77</v>
      </c>
      <c r="LH87" t="s">
        <v>77</v>
      </c>
      <c r="LI87" t="s">
        <v>77</v>
      </c>
      <c r="LJ87" t="s">
        <v>77</v>
      </c>
      <c r="LK87" t="s">
        <v>77</v>
      </c>
      <c r="LL87" t="s">
        <v>77</v>
      </c>
      <c r="LM87" t="s">
        <v>77</v>
      </c>
      <c r="LN87" t="s">
        <v>77</v>
      </c>
      <c r="LO87" t="s">
        <v>77</v>
      </c>
      <c r="LP87" t="s">
        <v>77</v>
      </c>
      <c r="LQ87" t="s">
        <v>77</v>
      </c>
      <c r="LR87" t="s">
        <v>77</v>
      </c>
      <c r="LS87" t="s">
        <v>77</v>
      </c>
      <c r="LT87" t="s">
        <v>77</v>
      </c>
      <c r="LU87" t="s">
        <v>77</v>
      </c>
      <c r="LV87" t="s">
        <v>77</v>
      </c>
      <c r="LW87" t="s">
        <v>77</v>
      </c>
      <c r="LX87" t="s">
        <v>77</v>
      </c>
      <c r="LY87" t="s">
        <v>77</v>
      </c>
      <c r="LZ87" t="s">
        <v>77</v>
      </c>
      <c r="MA87" t="s">
        <v>77</v>
      </c>
      <c r="MB87" t="s">
        <v>77</v>
      </c>
      <c r="MC87" t="s">
        <v>77</v>
      </c>
      <c r="MD87" t="s">
        <v>77</v>
      </c>
      <c r="ME87" t="s">
        <v>77</v>
      </c>
      <c r="MF87" t="s">
        <v>77</v>
      </c>
      <c r="MG87" t="s">
        <v>77</v>
      </c>
      <c r="MH87" t="s">
        <v>77</v>
      </c>
      <c r="MI87" t="s">
        <v>77</v>
      </c>
      <c r="MJ87" t="s">
        <v>77</v>
      </c>
      <c r="MK87" t="s">
        <v>77</v>
      </c>
      <c r="ML87" t="s">
        <v>77</v>
      </c>
      <c r="MM87" t="s">
        <v>77</v>
      </c>
      <c r="MN87" t="s">
        <v>77</v>
      </c>
      <c r="MO87" t="s">
        <v>77</v>
      </c>
      <c r="MP87" t="s">
        <v>77</v>
      </c>
      <c r="MQ87" t="s">
        <v>77</v>
      </c>
      <c r="MR87" t="s">
        <v>77</v>
      </c>
      <c r="MS87" t="s">
        <v>77</v>
      </c>
      <c r="MT87" t="s">
        <v>77</v>
      </c>
      <c r="MU87" t="s">
        <v>77</v>
      </c>
      <c r="MV87" t="s">
        <v>77</v>
      </c>
      <c r="MW87" t="s">
        <v>77</v>
      </c>
      <c r="MX87" t="s">
        <v>77</v>
      </c>
      <c r="MY87" t="s">
        <v>77</v>
      </c>
      <c r="MZ87" t="s">
        <v>77</v>
      </c>
      <c r="NA87" t="s">
        <v>77</v>
      </c>
      <c r="NB87" t="s">
        <v>77</v>
      </c>
      <c r="NC87" t="s">
        <v>77</v>
      </c>
      <c r="ND87" t="s">
        <v>77</v>
      </c>
      <c r="NE87" t="s">
        <v>77</v>
      </c>
      <c r="NF87" t="s">
        <v>77</v>
      </c>
      <c r="NG87" t="s">
        <v>77</v>
      </c>
      <c r="NH87" t="s">
        <v>77</v>
      </c>
      <c r="NI87" t="s">
        <v>77</v>
      </c>
      <c r="NJ87" t="s">
        <v>77</v>
      </c>
      <c r="NK87" t="s">
        <v>77</v>
      </c>
      <c r="NL87" t="s">
        <v>77</v>
      </c>
      <c r="NM87" t="s">
        <v>77</v>
      </c>
      <c r="NN87" t="s">
        <v>77</v>
      </c>
      <c r="NO87" t="s">
        <v>77</v>
      </c>
      <c r="NP87" t="s">
        <v>77</v>
      </c>
      <c r="NQ87" t="s">
        <v>77</v>
      </c>
      <c r="NR87" t="s">
        <v>77</v>
      </c>
      <c r="NS87" t="s">
        <v>77</v>
      </c>
      <c r="NT87" t="s">
        <v>77</v>
      </c>
      <c r="NU87" t="s">
        <v>77</v>
      </c>
      <c r="NV87" t="s">
        <v>77</v>
      </c>
      <c r="NW87" t="s">
        <v>77</v>
      </c>
      <c r="NX87" t="s">
        <v>77</v>
      </c>
      <c r="NY87" t="s">
        <v>77</v>
      </c>
      <c r="NZ87" t="s">
        <v>77</v>
      </c>
      <c r="OA87" t="s">
        <v>77</v>
      </c>
      <c r="OB87" t="s">
        <v>77</v>
      </c>
      <c r="OC87" t="s">
        <v>77</v>
      </c>
      <c r="OD87" t="s">
        <v>77</v>
      </c>
      <c r="OE87" t="s">
        <v>77</v>
      </c>
      <c r="OF87" t="s">
        <v>77</v>
      </c>
      <c r="OG87" t="s">
        <v>77</v>
      </c>
      <c r="OH87" t="s">
        <v>77</v>
      </c>
      <c r="OI87" t="s">
        <v>77</v>
      </c>
      <c r="OJ87" t="s">
        <v>77</v>
      </c>
      <c r="OK87" t="s">
        <v>77</v>
      </c>
      <c r="OL87" t="s">
        <v>77</v>
      </c>
      <c r="OM87" t="s">
        <v>77</v>
      </c>
      <c r="ON87" t="s">
        <v>77</v>
      </c>
      <c r="OO87" t="s">
        <v>77</v>
      </c>
      <c r="OP87" t="s">
        <v>77</v>
      </c>
      <c r="OQ87" t="s">
        <v>77</v>
      </c>
      <c r="OR87" t="s">
        <v>77</v>
      </c>
      <c r="OS87" t="s">
        <v>77</v>
      </c>
      <c r="OT87" t="s">
        <v>77</v>
      </c>
      <c r="OU87" t="s">
        <v>77</v>
      </c>
      <c r="OV87" t="s">
        <v>77</v>
      </c>
      <c r="OW87" t="s">
        <v>77</v>
      </c>
      <c r="OX87" t="s">
        <v>77</v>
      </c>
      <c r="OY87" t="s">
        <v>77</v>
      </c>
      <c r="OZ87" t="s">
        <v>77</v>
      </c>
      <c r="PA87" t="s">
        <v>77</v>
      </c>
      <c r="PB87" t="s">
        <v>77</v>
      </c>
      <c r="PC87" t="s">
        <v>77</v>
      </c>
      <c r="PD87" t="s">
        <v>77</v>
      </c>
      <c r="PE87" t="s">
        <v>77</v>
      </c>
      <c r="PF87" t="s">
        <v>77</v>
      </c>
      <c r="PG87" t="s">
        <v>77</v>
      </c>
      <c r="PH87" t="s">
        <v>77</v>
      </c>
      <c r="PI87" t="s">
        <v>77</v>
      </c>
      <c r="PJ87" t="s">
        <v>77</v>
      </c>
      <c r="PK87" t="s">
        <v>77</v>
      </c>
      <c r="PL87" t="s">
        <v>77</v>
      </c>
      <c r="PM87" t="s">
        <v>77</v>
      </c>
      <c r="PN87" t="s">
        <v>77</v>
      </c>
      <c r="PO87" t="s">
        <v>77</v>
      </c>
      <c r="PP87" t="s">
        <v>77</v>
      </c>
      <c r="PQ87" t="s">
        <v>77</v>
      </c>
      <c r="PR87" t="s">
        <v>77</v>
      </c>
      <c r="PS87" t="s">
        <v>77</v>
      </c>
      <c r="PT87" t="s">
        <v>77</v>
      </c>
      <c r="PU87" t="s">
        <v>77</v>
      </c>
      <c r="PV87" t="s">
        <v>77</v>
      </c>
      <c r="PW87" t="s">
        <v>77</v>
      </c>
      <c r="PX87" t="s">
        <v>77</v>
      </c>
      <c r="PY87" t="s">
        <v>77</v>
      </c>
      <c r="PZ87" t="s">
        <v>77</v>
      </c>
      <c r="QA87" t="s">
        <v>77</v>
      </c>
      <c r="QB87" t="s">
        <v>77</v>
      </c>
      <c r="QC87" t="s">
        <v>77</v>
      </c>
      <c r="QD87" t="s">
        <v>77</v>
      </c>
      <c r="QE87" t="s">
        <v>77</v>
      </c>
      <c r="QF87" t="s">
        <v>77</v>
      </c>
      <c r="QG87" t="s">
        <v>77</v>
      </c>
      <c r="QH87">
        <v>0</v>
      </c>
      <c r="QI87">
        <v>0</v>
      </c>
      <c r="QJ87">
        <v>0</v>
      </c>
      <c r="QK87">
        <v>0</v>
      </c>
      <c r="QL87">
        <v>0</v>
      </c>
      <c r="QM87" t="s">
        <v>1030</v>
      </c>
      <c r="QN87" t="s">
        <v>77</v>
      </c>
      <c r="QO87">
        <v>238059218</v>
      </c>
      <c r="QQ87">
        <v>44532.534502314818</v>
      </c>
      <c r="QR87" t="s">
        <v>77</v>
      </c>
      <c r="QS87" t="s">
        <v>77</v>
      </c>
      <c r="QT87" t="s">
        <v>101</v>
      </c>
      <c r="QU87" t="s">
        <v>102</v>
      </c>
      <c r="QV87" t="s">
        <v>77</v>
      </c>
      <c r="QW87">
        <v>89</v>
      </c>
      <c r="QX87" s="375" t="str">
        <f t="shared" si="16"/>
        <v/>
      </c>
      <c r="QY87" s="375" t="str">
        <f t="shared" si="9"/>
        <v/>
      </c>
      <c r="QZ87" s="375" t="str">
        <f t="shared" si="10"/>
        <v/>
      </c>
      <c r="RA87" s="375" t="str">
        <f t="shared" si="11"/>
        <v/>
      </c>
      <c r="RB87" s="375" t="str">
        <f t="shared" si="12"/>
        <v/>
      </c>
      <c r="RC87" s="375" t="str">
        <f t="shared" si="13"/>
        <v/>
      </c>
      <c r="RD87" s="375" t="str">
        <f t="shared" si="14"/>
        <v/>
      </c>
      <c r="RE87" s="313" t="str">
        <f t="shared" si="15"/>
        <v/>
      </c>
      <c r="RF87" t="s">
        <v>80</v>
      </c>
    </row>
    <row r="88" spans="1:474">
      <c r="A88" t="s">
        <v>1031</v>
      </c>
      <c r="B88" s="272">
        <v>44525</v>
      </c>
      <c r="C88" t="s">
        <v>232</v>
      </c>
      <c r="D88" t="s">
        <v>233</v>
      </c>
      <c r="E88" t="s">
        <v>80</v>
      </c>
      <c r="F88" t="s">
        <v>175</v>
      </c>
      <c r="G88" t="s">
        <v>175</v>
      </c>
      <c r="H88" t="s">
        <v>1292</v>
      </c>
      <c r="I88" t="s">
        <v>589</v>
      </c>
      <c r="J88" t="s">
        <v>234</v>
      </c>
      <c r="K88" t="s">
        <v>77</v>
      </c>
      <c r="L88" t="s">
        <v>235</v>
      </c>
      <c r="M88" t="s">
        <v>235</v>
      </c>
      <c r="N88" t="s">
        <v>235</v>
      </c>
      <c r="O88" t="s">
        <v>86</v>
      </c>
      <c r="P88" t="s">
        <v>120</v>
      </c>
      <c r="Q88" t="s">
        <v>89</v>
      </c>
      <c r="R88" t="s">
        <v>121</v>
      </c>
      <c r="S88" s="239">
        <v>112.5</v>
      </c>
      <c r="T88" s="239">
        <v>134.61538461538399</v>
      </c>
      <c r="U88" s="239">
        <v>163.04347826086899</v>
      </c>
      <c r="V88" s="239">
        <v>120.689655172413</v>
      </c>
      <c r="W88" s="239">
        <v>250</v>
      </c>
      <c r="X88" s="239">
        <v>312.5</v>
      </c>
      <c r="Y88">
        <v>1000</v>
      </c>
      <c r="Z88" t="s">
        <v>77</v>
      </c>
      <c r="AA88" t="s">
        <v>77</v>
      </c>
      <c r="AB88" t="s">
        <v>77</v>
      </c>
      <c r="AC88" t="s">
        <v>77</v>
      </c>
      <c r="AD88" t="s">
        <v>77</v>
      </c>
      <c r="AE88" t="s">
        <v>77</v>
      </c>
      <c r="AF88" t="s">
        <v>77</v>
      </c>
      <c r="AG88" t="s">
        <v>77</v>
      </c>
      <c r="AH88" t="s">
        <v>77</v>
      </c>
      <c r="AI88" t="s">
        <v>77</v>
      </c>
      <c r="AJ88" t="s">
        <v>77</v>
      </c>
      <c r="AK88" t="s">
        <v>123</v>
      </c>
      <c r="AL88">
        <v>1</v>
      </c>
      <c r="AM88">
        <v>0</v>
      </c>
      <c r="AN88">
        <v>0</v>
      </c>
      <c r="AO88">
        <v>0</v>
      </c>
      <c r="AP88">
        <v>0</v>
      </c>
      <c r="AQ88">
        <v>0</v>
      </c>
      <c r="AR88">
        <v>0</v>
      </c>
      <c r="AS88">
        <v>0</v>
      </c>
      <c r="AT88">
        <v>0</v>
      </c>
      <c r="AU88">
        <v>0</v>
      </c>
      <c r="AV88" t="s">
        <v>139</v>
      </c>
      <c r="AW88" t="s">
        <v>125</v>
      </c>
      <c r="AX88">
        <v>225</v>
      </c>
      <c r="AY88" t="s">
        <v>100</v>
      </c>
      <c r="AZ88" t="s">
        <v>88</v>
      </c>
      <c r="BA88" t="s">
        <v>88</v>
      </c>
      <c r="BB88" t="s">
        <v>88</v>
      </c>
      <c r="BC88" t="s">
        <v>100</v>
      </c>
      <c r="BD88" t="s">
        <v>100</v>
      </c>
      <c r="BE88" t="s">
        <v>88</v>
      </c>
      <c r="BF88" t="s">
        <v>77</v>
      </c>
      <c r="BG88" t="s">
        <v>77</v>
      </c>
      <c r="BH88" t="s">
        <v>77</v>
      </c>
      <c r="BI88" t="s">
        <v>77</v>
      </c>
      <c r="BJ88" t="s">
        <v>77</v>
      </c>
      <c r="BK88" t="s">
        <v>77</v>
      </c>
      <c r="BL88" t="s">
        <v>77</v>
      </c>
      <c r="BN88">
        <v>350</v>
      </c>
      <c r="BO88">
        <v>375</v>
      </c>
      <c r="BP88">
        <v>350</v>
      </c>
      <c r="BQ88">
        <v>600</v>
      </c>
      <c r="BR88">
        <v>750</v>
      </c>
      <c r="BS88" t="s">
        <v>88</v>
      </c>
      <c r="BT88">
        <v>1000</v>
      </c>
      <c r="BU88" t="s">
        <v>77</v>
      </c>
      <c r="BV88" t="s">
        <v>77</v>
      </c>
      <c r="BW88" t="s">
        <v>77</v>
      </c>
      <c r="BX88" t="s">
        <v>77</v>
      </c>
      <c r="BY88" t="s">
        <v>77</v>
      </c>
      <c r="BZ88" t="s">
        <v>77</v>
      </c>
      <c r="CA88" t="s">
        <v>88</v>
      </c>
      <c r="CB88" t="s">
        <v>1293</v>
      </c>
      <c r="CC88">
        <v>0</v>
      </c>
      <c r="CD88">
        <v>0</v>
      </c>
      <c r="CE88">
        <v>0</v>
      </c>
      <c r="CF88">
        <v>0</v>
      </c>
      <c r="CG88">
        <v>1</v>
      </c>
      <c r="CH88">
        <v>0</v>
      </c>
      <c r="CI88">
        <v>0</v>
      </c>
      <c r="CJ88">
        <v>1</v>
      </c>
      <c r="CK88">
        <v>0</v>
      </c>
      <c r="CL88">
        <v>0</v>
      </c>
      <c r="CM88">
        <v>0</v>
      </c>
      <c r="CN88">
        <v>0</v>
      </c>
      <c r="CO88">
        <v>0</v>
      </c>
      <c r="CP88">
        <v>0</v>
      </c>
      <c r="CQ88" t="s">
        <v>192</v>
      </c>
      <c r="CR88">
        <v>0</v>
      </c>
      <c r="CS88">
        <v>0</v>
      </c>
      <c r="CT88">
        <v>0</v>
      </c>
      <c r="CU88">
        <v>0</v>
      </c>
      <c r="CV88">
        <v>0</v>
      </c>
      <c r="CW88">
        <v>0</v>
      </c>
      <c r="CX88">
        <v>1</v>
      </c>
      <c r="CY88">
        <v>0</v>
      </c>
      <c r="CZ88" s="308" t="s">
        <v>80</v>
      </c>
      <c r="DA88" t="s">
        <v>86</v>
      </c>
      <c r="DB88" t="s">
        <v>100</v>
      </c>
      <c r="DC88" t="s">
        <v>88</v>
      </c>
      <c r="DD88" t="s">
        <v>88</v>
      </c>
      <c r="DE88" t="s">
        <v>80</v>
      </c>
      <c r="DF88" t="s">
        <v>131</v>
      </c>
      <c r="DG88" t="s">
        <v>175</v>
      </c>
      <c r="DH88" t="s">
        <v>131</v>
      </c>
      <c r="DK88" t="s">
        <v>100</v>
      </c>
      <c r="DL88" t="s">
        <v>77</v>
      </c>
      <c r="DM88" t="s">
        <v>77</v>
      </c>
      <c r="DN88" t="s">
        <v>77</v>
      </c>
      <c r="DO88" t="s">
        <v>77</v>
      </c>
      <c r="DP88" t="s">
        <v>77</v>
      </c>
      <c r="DQ88" t="s">
        <v>77</v>
      </c>
      <c r="DR88" t="s">
        <v>77</v>
      </c>
      <c r="DS88" t="s">
        <v>77</v>
      </c>
      <c r="DT88" t="s">
        <v>77</v>
      </c>
      <c r="DU88" t="s">
        <v>77</v>
      </c>
      <c r="DV88" t="s">
        <v>77</v>
      </c>
      <c r="DW88" t="s">
        <v>77</v>
      </c>
      <c r="DX88" t="s">
        <v>77</v>
      </c>
      <c r="DY88" t="s">
        <v>77</v>
      </c>
      <c r="DZ88" t="s">
        <v>77</v>
      </c>
      <c r="EA88" t="s">
        <v>77</v>
      </c>
      <c r="EB88" t="s">
        <v>77</v>
      </c>
      <c r="EC88" t="s">
        <v>77</v>
      </c>
      <c r="ED88" t="s">
        <v>77</v>
      </c>
      <c r="EE88" t="s">
        <v>77</v>
      </c>
      <c r="EF88" t="s">
        <v>77</v>
      </c>
      <c r="EG88" t="s">
        <v>77</v>
      </c>
      <c r="EH88" t="s">
        <v>77</v>
      </c>
      <c r="EI88" t="s">
        <v>77</v>
      </c>
      <c r="EJ88" t="s">
        <v>77</v>
      </c>
      <c r="EK88" t="s">
        <v>77</v>
      </c>
      <c r="EL88" t="s">
        <v>77</v>
      </c>
      <c r="EM88" s="308" t="s">
        <v>80</v>
      </c>
      <c r="EN88" t="s">
        <v>86</v>
      </c>
      <c r="EO88" t="s">
        <v>100</v>
      </c>
      <c r="EP88" t="s">
        <v>88</v>
      </c>
      <c r="EQ88" t="s">
        <v>100</v>
      </c>
      <c r="ER88" t="s">
        <v>77</v>
      </c>
      <c r="ES88" t="s">
        <v>137</v>
      </c>
      <c r="ET88" t="s">
        <v>77</v>
      </c>
      <c r="EU88" t="s">
        <v>137</v>
      </c>
      <c r="EW88" t="s">
        <v>77</v>
      </c>
      <c r="EX88" s="308" t="s">
        <v>80</v>
      </c>
      <c r="EY88" t="s">
        <v>100</v>
      </c>
      <c r="EZ88" t="s">
        <v>77</v>
      </c>
      <c r="FA88" t="s">
        <v>77</v>
      </c>
      <c r="FB88" t="s">
        <v>77</v>
      </c>
      <c r="FC88" t="s">
        <v>77</v>
      </c>
      <c r="FD88" t="s">
        <v>77</v>
      </c>
      <c r="FE88" t="s">
        <v>77</v>
      </c>
      <c r="FF88" t="s">
        <v>77</v>
      </c>
      <c r="FG88" t="s">
        <v>77</v>
      </c>
      <c r="FH88" t="s">
        <v>215</v>
      </c>
      <c r="FI88">
        <v>0</v>
      </c>
      <c r="FJ88">
        <v>1</v>
      </c>
      <c r="FK88">
        <v>1</v>
      </c>
      <c r="FL88">
        <v>0</v>
      </c>
      <c r="FM88">
        <v>0</v>
      </c>
      <c r="FN88">
        <v>0</v>
      </c>
      <c r="FO88">
        <v>0</v>
      </c>
      <c r="FP88">
        <v>0</v>
      </c>
      <c r="FQ88" t="s">
        <v>77</v>
      </c>
      <c r="FR88" t="s">
        <v>88</v>
      </c>
      <c r="FS88" t="s">
        <v>77</v>
      </c>
      <c r="FT88" t="s">
        <v>140</v>
      </c>
      <c r="FU88">
        <v>1</v>
      </c>
      <c r="FV88">
        <v>0</v>
      </c>
      <c r="FW88">
        <v>0</v>
      </c>
      <c r="FX88">
        <v>0</v>
      </c>
      <c r="FY88" t="s">
        <v>77</v>
      </c>
      <c r="FZ88" t="s">
        <v>77</v>
      </c>
      <c r="GA88" t="s">
        <v>77</v>
      </c>
      <c r="GB88" t="s">
        <v>77</v>
      </c>
      <c r="GC88" t="s">
        <v>77</v>
      </c>
      <c r="GD88" t="s">
        <v>77</v>
      </c>
      <c r="GE88" t="s">
        <v>77</v>
      </c>
      <c r="GF88" t="s">
        <v>77</v>
      </c>
      <c r="GG88" t="s">
        <v>77</v>
      </c>
      <c r="GH88" t="s">
        <v>77</v>
      </c>
      <c r="GI88" t="s">
        <v>77</v>
      </c>
      <c r="GJ88" t="s">
        <v>77</v>
      </c>
      <c r="GK88" t="s">
        <v>77</v>
      </c>
      <c r="GL88" t="s">
        <v>77</v>
      </c>
      <c r="GM88" t="s">
        <v>77</v>
      </c>
      <c r="GN88" t="s">
        <v>77</v>
      </c>
      <c r="GO88" t="s">
        <v>77</v>
      </c>
      <c r="GP88" t="s">
        <v>77</v>
      </c>
      <c r="GQ88" t="s">
        <v>77</v>
      </c>
      <c r="GR88" t="s">
        <v>77</v>
      </c>
      <c r="GS88" t="s">
        <v>77</v>
      </c>
      <c r="GT88" t="s">
        <v>77</v>
      </c>
      <c r="GU88" t="s">
        <v>77</v>
      </c>
      <c r="GV88" t="s">
        <v>77</v>
      </c>
      <c r="GW88" t="s">
        <v>77</v>
      </c>
      <c r="GX88" t="s">
        <v>77</v>
      </c>
      <c r="GY88" t="s">
        <v>77</v>
      </c>
      <c r="GZ88" t="s">
        <v>77</v>
      </c>
      <c r="HA88" t="s">
        <v>77</v>
      </c>
      <c r="HB88" t="s">
        <v>77</v>
      </c>
      <c r="HC88" t="s">
        <v>77</v>
      </c>
      <c r="HD88" t="s">
        <v>77</v>
      </c>
      <c r="HE88" t="s">
        <v>77</v>
      </c>
      <c r="HF88" t="s">
        <v>77</v>
      </c>
      <c r="HG88" t="s">
        <v>77</v>
      </c>
      <c r="HH88" t="s">
        <v>77</v>
      </c>
      <c r="HI88" t="s">
        <v>77</v>
      </c>
      <c r="HJ88" t="s">
        <v>77</v>
      </c>
      <c r="HK88" t="s">
        <v>77</v>
      </c>
      <c r="HL88" t="s">
        <v>77</v>
      </c>
      <c r="HM88" t="s">
        <v>77</v>
      </c>
      <c r="HN88" t="s">
        <v>77</v>
      </c>
      <c r="HO88" t="s">
        <v>77</v>
      </c>
      <c r="HP88" t="s">
        <v>77</v>
      </c>
      <c r="HQ88" t="s">
        <v>77</v>
      </c>
      <c r="HR88" t="s">
        <v>77</v>
      </c>
      <c r="HS88" t="s">
        <v>77</v>
      </c>
      <c r="HT88" t="s">
        <v>77</v>
      </c>
      <c r="HU88" t="s">
        <v>77</v>
      </c>
      <c r="HV88" t="s">
        <v>77</v>
      </c>
      <c r="HW88" t="s">
        <v>77</v>
      </c>
      <c r="HX88" t="s">
        <v>77</v>
      </c>
      <c r="HZ88" t="s">
        <v>80</v>
      </c>
      <c r="IA88" s="376" t="s">
        <v>77</v>
      </c>
      <c r="IB88" t="s">
        <v>77</v>
      </c>
      <c r="IC88" t="s">
        <v>77</v>
      </c>
      <c r="ID88" t="s">
        <v>77</v>
      </c>
      <c r="IE88" t="s">
        <v>77</v>
      </c>
      <c r="IF88" t="s">
        <v>77</v>
      </c>
      <c r="IG88" t="s">
        <v>77</v>
      </c>
      <c r="IH88" t="s">
        <v>77</v>
      </c>
      <c r="II88" t="s">
        <v>77</v>
      </c>
      <c r="IJ88" t="s">
        <v>77</v>
      </c>
      <c r="IK88" t="s">
        <v>77</v>
      </c>
      <c r="IL88" t="s">
        <v>77</v>
      </c>
      <c r="IM88" t="s">
        <v>77</v>
      </c>
      <c r="IN88" t="s">
        <v>77</v>
      </c>
      <c r="IO88" t="s">
        <v>77</v>
      </c>
      <c r="IP88" t="s">
        <v>77</v>
      </c>
      <c r="IQ88" t="s">
        <v>77</v>
      </c>
      <c r="IR88" t="s">
        <v>77</v>
      </c>
      <c r="IS88" t="s">
        <v>77</v>
      </c>
      <c r="IT88" t="s">
        <v>77</v>
      </c>
      <c r="IU88" t="s">
        <v>77</v>
      </c>
      <c r="IV88" t="s">
        <v>77</v>
      </c>
      <c r="IW88" t="s">
        <v>77</v>
      </c>
      <c r="IX88" t="s">
        <v>77</v>
      </c>
      <c r="IY88" t="s">
        <v>77</v>
      </c>
      <c r="IZ88" t="s">
        <v>77</v>
      </c>
      <c r="JA88" t="s">
        <v>77</v>
      </c>
      <c r="JB88" t="s">
        <v>77</v>
      </c>
      <c r="JC88" t="s">
        <v>77</v>
      </c>
      <c r="JD88" t="s">
        <v>77</v>
      </c>
      <c r="JE88" t="s">
        <v>77</v>
      </c>
      <c r="JF88" t="s">
        <v>77</v>
      </c>
      <c r="JG88" t="s">
        <v>77</v>
      </c>
      <c r="JH88" t="s">
        <v>77</v>
      </c>
      <c r="JI88" t="s">
        <v>77</v>
      </c>
      <c r="JJ88" t="s">
        <v>77</v>
      </c>
      <c r="JK88" t="s">
        <v>77</v>
      </c>
      <c r="JL88" t="s">
        <v>77</v>
      </c>
      <c r="JM88" t="s">
        <v>77</v>
      </c>
      <c r="JN88" t="s">
        <v>77</v>
      </c>
      <c r="JO88" t="s">
        <v>77</v>
      </c>
      <c r="JP88" t="s">
        <v>77</v>
      </c>
      <c r="JQ88" t="s">
        <v>77</v>
      </c>
      <c r="JR88" t="s">
        <v>77</v>
      </c>
      <c r="JS88" t="s">
        <v>77</v>
      </c>
      <c r="JT88" t="s">
        <v>77</v>
      </c>
      <c r="JU88" t="s">
        <v>77</v>
      </c>
      <c r="JV88" t="s">
        <v>77</v>
      </c>
      <c r="JW88" t="s">
        <v>77</v>
      </c>
      <c r="JX88" t="s">
        <v>77</v>
      </c>
      <c r="JY88" t="s">
        <v>77</v>
      </c>
      <c r="JZ88" t="s">
        <v>77</v>
      </c>
      <c r="KA88" t="s">
        <v>77</v>
      </c>
      <c r="KB88" t="s">
        <v>77</v>
      </c>
      <c r="KC88" t="s">
        <v>77</v>
      </c>
      <c r="KD88" t="s">
        <v>77</v>
      </c>
      <c r="KE88" t="s">
        <v>77</v>
      </c>
      <c r="KF88" t="s">
        <v>77</v>
      </c>
      <c r="KG88" t="s">
        <v>77</v>
      </c>
      <c r="KH88" t="s">
        <v>77</v>
      </c>
      <c r="KI88" t="s">
        <v>77</v>
      </c>
      <c r="KJ88" t="s">
        <v>77</v>
      </c>
      <c r="KK88" t="s">
        <v>77</v>
      </c>
      <c r="KL88" t="s">
        <v>77</v>
      </c>
      <c r="KM88" t="s">
        <v>77</v>
      </c>
      <c r="KN88" t="s">
        <v>77</v>
      </c>
      <c r="KO88" t="s">
        <v>77</v>
      </c>
      <c r="KP88" t="s">
        <v>77</v>
      </c>
      <c r="KQ88" t="s">
        <v>77</v>
      </c>
      <c r="KR88" t="s">
        <v>77</v>
      </c>
      <c r="KS88" t="s">
        <v>77</v>
      </c>
      <c r="KT88" t="s">
        <v>77</v>
      </c>
      <c r="KU88" t="s">
        <v>77</v>
      </c>
      <c r="KV88" t="s">
        <v>77</v>
      </c>
      <c r="KW88" t="s">
        <v>77</v>
      </c>
      <c r="KX88" t="s">
        <v>77</v>
      </c>
      <c r="KY88" t="s">
        <v>77</v>
      </c>
      <c r="KZ88" t="s">
        <v>77</v>
      </c>
      <c r="LA88" t="s">
        <v>77</v>
      </c>
      <c r="LB88" t="s">
        <v>77</v>
      </c>
      <c r="LC88" t="s">
        <v>77</v>
      </c>
      <c r="LD88" t="s">
        <v>77</v>
      </c>
      <c r="LE88" t="s">
        <v>77</v>
      </c>
      <c r="LF88" t="s">
        <v>77</v>
      </c>
      <c r="LG88" t="s">
        <v>77</v>
      </c>
      <c r="LH88" t="s">
        <v>77</v>
      </c>
      <c r="LI88" t="s">
        <v>77</v>
      </c>
      <c r="LJ88" t="s">
        <v>77</v>
      </c>
      <c r="LK88" t="s">
        <v>77</v>
      </c>
      <c r="LL88" t="s">
        <v>77</v>
      </c>
      <c r="LM88" t="s">
        <v>77</v>
      </c>
      <c r="LN88" t="s">
        <v>77</v>
      </c>
      <c r="LO88" t="s">
        <v>77</v>
      </c>
      <c r="LP88" t="s">
        <v>77</v>
      </c>
      <c r="LQ88" t="s">
        <v>77</v>
      </c>
      <c r="LR88" t="s">
        <v>77</v>
      </c>
      <c r="LS88" t="s">
        <v>77</v>
      </c>
      <c r="LT88" t="s">
        <v>77</v>
      </c>
      <c r="LU88" t="s">
        <v>77</v>
      </c>
      <c r="LV88" t="s">
        <v>77</v>
      </c>
      <c r="LW88" t="s">
        <v>77</v>
      </c>
      <c r="LX88" t="s">
        <v>77</v>
      </c>
      <c r="LY88" t="s">
        <v>77</v>
      </c>
      <c r="LZ88" t="s">
        <v>77</v>
      </c>
      <c r="MA88" t="s">
        <v>77</v>
      </c>
      <c r="MB88" t="s">
        <v>77</v>
      </c>
      <c r="MC88" t="s">
        <v>77</v>
      </c>
      <c r="MD88" t="s">
        <v>77</v>
      </c>
      <c r="ME88" t="s">
        <v>77</v>
      </c>
      <c r="MF88" t="s">
        <v>77</v>
      </c>
      <c r="MG88" t="s">
        <v>77</v>
      </c>
      <c r="MH88" t="s">
        <v>77</v>
      </c>
      <c r="MI88" t="s">
        <v>77</v>
      </c>
      <c r="MJ88" t="s">
        <v>77</v>
      </c>
      <c r="MK88" t="s">
        <v>77</v>
      </c>
      <c r="ML88" t="s">
        <v>77</v>
      </c>
      <c r="MM88" t="s">
        <v>77</v>
      </c>
      <c r="MN88" t="s">
        <v>77</v>
      </c>
      <c r="MO88" t="s">
        <v>77</v>
      </c>
      <c r="MP88" t="s">
        <v>77</v>
      </c>
      <c r="MQ88" t="s">
        <v>77</v>
      </c>
      <c r="MR88" t="s">
        <v>77</v>
      </c>
      <c r="MS88" t="s">
        <v>77</v>
      </c>
      <c r="MT88" t="s">
        <v>77</v>
      </c>
      <c r="MU88" t="s">
        <v>77</v>
      </c>
      <c r="MV88" t="s">
        <v>77</v>
      </c>
      <c r="MW88" t="s">
        <v>77</v>
      </c>
      <c r="MX88" t="s">
        <v>77</v>
      </c>
      <c r="MY88" t="s">
        <v>77</v>
      </c>
      <c r="MZ88" t="s">
        <v>77</v>
      </c>
      <c r="NA88" t="s">
        <v>77</v>
      </c>
      <c r="NB88" t="s">
        <v>77</v>
      </c>
      <c r="NC88" t="s">
        <v>77</v>
      </c>
      <c r="ND88" t="s">
        <v>77</v>
      </c>
      <c r="NE88" t="s">
        <v>77</v>
      </c>
      <c r="NF88" t="s">
        <v>77</v>
      </c>
      <c r="NG88" t="s">
        <v>77</v>
      </c>
      <c r="NH88" t="s">
        <v>77</v>
      </c>
      <c r="NI88" t="s">
        <v>77</v>
      </c>
      <c r="NJ88" t="s">
        <v>77</v>
      </c>
      <c r="NK88" t="s">
        <v>77</v>
      </c>
      <c r="NL88" t="s">
        <v>77</v>
      </c>
      <c r="NM88" t="s">
        <v>77</v>
      </c>
      <c r="NN88" t="s">
        <v>77</v>
      </c>
      <c r="NO88" t="s">
        <v>77</v>
      </c>
      <c r="NP88" t="s">
        <v>77</v>
      </c>
      <c r="NQ88" t="s">
        <v>77</v>
      </c>
      <c r="NR88" t="s">
        <v>77</v>
      </c>
      <c r="NS88" t="s">
        <v>77</v>
      </c>
      <c r="NT88" t="s">
        <v>77</v>
      </c>
      <c r="NU88" t="s">
        <v>77</v>
      </c>
      <c r="NV88" t="s">
        <v>77</v>
      </c>
      <c r="NW88" t="s">
        <v>77</v>
      </c>
      <c r="NX88" t="s">
        <v>77</v>
      </c>
      <c r="NY88" t="s">
        <v>77</v>
      </c>
      <c r="NZ88" t="s">
        <v>77</v>
      </c>
      <c r="OA88" t="s">
        <v>77</v>
      </c>
      <c r="OB88" t="s">
        <v>77</v>
      </c>
      <c r="OC88" t="s">
        <v>77</v>
      </c>
      <c r="OD88" t="s">
        <v>77</v>
      </c>
      <c r="OE88" t="s">
        <v>77</v>
      </c>
      <c r="OF88" t="s">
        <v>77</v>
      </c>
      <c r="OG88" t="s">
        <v>77</v>
      </c>
      <c r="OH88" t="s">
        <v>77</v>
      </c>
      <c r="OI88" t="s">
        <v>77</v>
      </c>
      <c r="OJ88" t="s">
        <v>77</v>
      </c>
      <c r="OK88" t="s">
        <v>77</v>
      </c>
      <c r="OL88" t="s">
        <v>77</v>
      </c>
      <c r="OM88" t="s">
        <v>77</v>
      </c>
      <c r="ON88" t="s">
        <v>77</v>
      </c>
      <c r="OO88" t="s">
        <v>77</v>
      </c>
      <c r="OP88" t="s">
        <v>77</v>
      </c>
      <c r="OQ88" t="s">
        <v>77</v>
      </c>
      <c r="OR88" t="s">
        <v>77</v>
      </c>
      <c r="OS88" t="s">
        <v>77</v>
      </c>
      <c r="OT88" t="s">
        <v>77</v>
      </c>
      <c r="OU88" t="s">
        <v>77</v>
      </c>
      <c r="OV88" t="s">
        <v>77</v>
      </c>
      <c r="OW88" t="s">
        <v>77</v>
      </c>
      <c r="OX88" t="s">
        <v>77</v>
      </c>
      <c r="OY88" t="s">
        <v>77</v>
      </c>
      <c r="OZ88" t="s">
        <v>77</v>
      </c>
      <c r="PA88" t="s">
        <v>77</v>
      </c>
      <c r="PB88" t="s">
        <v>77</v>
      </c>
      <c r="PC88" t="s">
        <v>77</v>
      </c>
      <c r="PD88" t="s">
        <v>77</v>
      </c>
      <c r="PE88" t="s">
        <v>77</v>
      </c>
      <c r="PF88" t="s">
        <v>77</v>
      </c>
      <c r="PG88" t="s">
        <v>77</v>
      </c>
      <c r="PH88" t="s">
        <v>77</v>
      </c>
      <c r="PI88" t="s">
        <v>77</v>
      </c>
      <c r="PJ88" t="s">
        <v>77</v>
      </c>
      <c r="PK88" t="s">
        <v>77</v>
      </c>
      <c r="PL88" t="s">
        <v>77</v>
      </c>
      <c r="PM88" t="s">
        <v>77</v>
      </c>
      <c r="PN88" t="s">
        <v>77</v>
      </c>
      <c r="PO88" t="s">
        <v>77</v>
      </c>
      <c r="PP88" t="s">
        <v>77</v>
      </c>
      <c r="PQ88" t="s">
        <v>77</v>
      </c>
      <c r="PR88" t="s">
        <v>77</v>
      </c>
      <c r="PS88" t="s">
        <v>77</v>
      </c>
      <c r="PT88" t="s">
        <v>77</v>
      </c>
      <c r="PU88" t="s">
        <v>77</v>
      </c>
      <c r="PV88" t="s">
        <v>77</v>
      </c>
      <c r="PW88" t="s">
        <v>77</v>
      </c>
      <c r="PX88" t="s">
        <v>77</v>
      </c>
      <c r="PY88" t="s">
        <v>77</v>
      </c>
      <c r="PZ88" t="s">
        <v>77</v>
      </c>
      <c r="QA88" t="s">
        <v>77</v>
      </c>
      <c r="QB88" t="s">
        <v>77</v>
      </c>
      <c r="QC88" t="s">
        <v>77</v>
      </c>
      <c r="QD88" t="s">
        <v>77</v>
      </c>
      <c r="QE88" t="s">
        <v>77</v>
      </c>
      <c r="QF88" t="s">
        <v>77</v>
      </c>
      <c r="QG88" t="s">
        <v>77</v>
      </c>
      <c r="QH88">
        <v>0</v>
      </c>
      <c r="QI88">
        <v>0</v>
      </c>
      <c r="QJ88">
        <v>0</v>
      </c>
      <c r="QK88">
        <v>0</v>
      </c>
      <c r="QL88">
        <v>0</v>
      </c>
      <c r="QM88" t="s">
        <v>98</v>
      </c>
      <c r="QN88" t="s">
        <v>77</v>
      </c>
      <c r="QO88">
        <v>238059231</v>
      </c>
      <c r="QQ88">
        <v>44532.534525462957</v>
      </c>
      <c r="QR88" t="s">
        <v>77</v>
      </c>
      <c r="QS88" t="s">
        <v>77</v>
      </c>
      <c r="QT88" t="s">
        <v>101</v>
      </c>
      <c r="QU88" t="s">
        <v>102</v>
      </c>
      <c r="QV88" t="s">
        <v>77</v>
      </c>
      <c r="QW88">
        <v>90</v>
      </c>
      <c r="QX88" s="375" t="str">
        <f t="shared" si="16"/>
        <v/>
      </c>
      <c r="QY88" s="375" t="str">
        <f t="shared" si="9"/>
        <v/>
      </c>
      <c r="QZ88" s="375" t="str">
        <f t="shared" si="10"/>
        <v/>
      </c>
      <c r="RA88" s="375" t="str">
        <f t="shared" si="11"/>
        <v/>
      </c>
      <c r="RB88" s="375" t="str">
        <f t="shared" si="12"/>
        <v/>
      </c>
      <c r="RC88" s="375" t="str">
        <f t="shared" si="13"/>
        <v/>
      </c>
      <c r="RD88" s="375" t="str">
        <f t="shared" si="14"/>
        <v/>
      </c>
      <c r="RE88" s="313" t="str">
        <f t="shared" si="15"/>
        <v/>
      </c>
      <c r="RF88" t="s">
        <v>80</v>
      </c>
    </row>
    <row r="89" spans="1:474">
      <c r="A89" t="s">
        <v>1032</v>
      </c>
      <c r="B89" s="272">
        <v>44525</v>
      </c>
      <c r="C89" t="s">
        <v>232</v>
      </c>
      <c r="D89" t="s">
        <v>233</v>
      </c>
      <c r="E89" t="s">
        <v>80</v>
      </c>
      <c r="F89" t="s">
        <v>175</v>
      </c>
      <c r="G89" t="s">
        <v>175</v>
      </c>
      <c r="H89" t="s">
        <v>1292</v>
      </c>
      <c r="I89" t="s">
        <v>589</v>
      </c>
      <c r="J89" t="s">
        <v>234</v>
      </c>
      <c r="K89" t="s">
        <v>77</v>
      </c>
      <c r="L89" t="s">
        <v>235</v>
      </c>
      <c r="M89" t="s">
        <v>235</v>
      </c>
      <c r="N89" t="s">
        <v>235</v>
      </c>
      <c r="O89" t="s">
        <v>86</v>
      </c>
      <c r="P89" t="s">
        <v>120</v>
      </c>
      <c r="Q89" t="s">
        <v>89</v>
      </c>
      <c r="R89" t="s">
        <v>121</v>
      </c>
      <c r="S89" s="239" t="s">
        <v>77</v>
      </c>
      <c r="T89" s="239">
        <v>250</v>
      </c>
      <c r="U89" s="239">
        <v>434.34782608695599</v>
      </c>
      <c r="V89" s="239" t="s">
        <v>77</v>
      </c>
      <c r="W89" s="239">
        <v>312.5</v>
      </c>
      <c r="X89" s="239" t="s">
        <v>77</v>
      </c>
      <c r="Y89" t="s">
        <v>77</v>
      </c>
      <c r="Z89" t="s">
        <v>77</v>
      </c>
      <c r="AA89" t="s">
        <v>77</v>
      </c>
      <c r="AB89" t="s">
        <v>77</v>
      </c>
      <c r="AC89" t="s">
        <v>77</v>
      </c>
      <c r="AD89" t="s">
        <v>77</v>
      </c>
      <c r="AE89" t="s">
        <v>77</v>
      </c>
      <c r="AF89" t="s">
        <v>77</v>
      </c>
      <c r="AG89" t="s">
        <v>77</v>
      </c>
      <c r="AH89" t="s">
        <v>77</v>
      </c>
      <c r="AI89" t="s">
        <v>77</v>
      </c>
      <c r="AJ89" t="s">
        <v>77</v>
      </c>
      <c r="AK89" t="s">
        <v>123</v>
      </c>
      <c r="AL89">
        <v>1</v>
      </c>
      <c r="AM89">
        <v>0</v>
      </c>
      <c r="AN89">
        <v>0</v>
      </c>
      <c r="AO89">
        <v>0</v>
      </c>
      <c r="AP89">
        <v>0</v>
      </c>
      <c r="AQ89">
        <v>0</v>
      </c>
      <c r="AR89">
        <v>0</v>
      </c>
      <c r="AS89">
        <v>0</v>
      </c>
      <c r="AT89">
        <v>0</v>
      </c>
      <c r="AU89">
        <v>0</v>
      </c>
      <c r="AV89" t="s">
        <v>139</v>
      </c>
      <c r="AW89" t="s">
        <v>125</v>
      </c>
      <c r="AX89" t="s">
        <v>77</v>
      </c>
      <c r="AY89" t="s">
        <v>77</v>
      </c>
      <c r="AZ89" t="s">
        <v>100</v>
      </c>
      <c r="BA89" t="s">
        <v>99</v>
      </c>
      <c r="BB89" t="s">
        <v>77</v>
      </c>
      <c r="BC89" t="s">
        <v>100</v>
      </c>
      <c r="BD89" t="s">
        <v>77</v>
      </c>
      <c r="BE89" t="s">
        <v>77</v>
      </c>
      <c r="BF89" t="s">
        <v>77</v>
      </c>
      <c r="BG89" t="s">
        <v>77</v>
      </c>
      <c r="BH89" t="s">
        <v>77</v>
      </c>
      <c r="BI89" t="s">
        <v>77</v>
      </c>
      <c r="BJ89" t="s">
        <v>77</v>
      </c>
      <c r="BK89" t="s">
        <v>77</v>
      </c>
      <c r="BL89" t="s">
        <v>77</v>
      </c>
      <c r="BN89">
        <v>650</v>
      </c>
      <c r="BO89">
        <v>250</v>
      </c>
      <c r="BP89" t="s">
        <v>77</v>
      </c>
      <c r="BQ89">
        <v>750</v>
      </c>
      <c r="BR89" t="s">
        <v>77</v>
      </c>
      <c r="BS89" t="s">
        <v>77</v>
      </c>
      <c r="BT89" t="s">
        <v>77</v>
      </c>
      <c r="BU89" t="s">
        <v>77</v>
      </c>
      <c r="BV89" t="s">
        <v>77</v>
      </c>
      <c r="BW89" t="s">
        <v>77</v>
      </c>
      <c r="BX89" t="s">
        <v>77</v>
      </c>
      <c r="BY89" t="s">
        <v>77</v>
      </c>
      <c r="BZ89" t="s">
        <v>77</v>
      </c>
      <c r="CA89" t="s">
        <v>99</v>
      </c>
      <c r="CB89" t="s">
        <v>77</v>
      </c>
      <c r="CC89" t="s">
        <v>77</v>
      </c>
      <c r="CD89" t="s">
        <v>77</v>
      </c>
      <c r="CE89" t="s">
        <v>77</v>
      </c>
      <c r="CF89" t="s">
        <v>77</v>
      </c>
      <c r="CG89" t="s">
        <v>77</v>
      </c>
      <c r="CH89" t="s">
        <v>77</v>
      </c>
      <c r="CI89" t="s">
        <v>77</v>
      </c>
      <c r="CJ89" t="s">
        <v>77</v>
      </c>
      <c r="CK89" t="s">
        <v>77</v>
      </c>
      <c r="CL89" t="s">
        <v>77</v>
      </c>
      <c r="CM89" t="s">
        <v>77</v>
      </c>
      <c r="CN89" t="s">
        <v>77</v>
      </c>
      <c r="CO89" t="s">
        <v>77</v>
      </c>
      <c r="CP89" t="s">
        <v>77</v>
      </c>
      <c r="CQ89" t="s">
        <v>77</v>
      </c>
      <c r="CR89" t="s">
        <v>77</v>
      </c>
      <c r="CS89" t="s">
        <v>77</v>
      </c>
      <c r="CT89" t="s">
        <v>77</v>
      </c>
      <c r="CU89" t="s">
        <v>77</v>
      </c>
      <c r="CV89" t="s">
        <v>77</v>
      </c>
      <c r="CW89" t="s">
        <v>77</v>
      </c>
      <c r="CX89" t="s">
        <v>77</v>
      </c>
      <c r="CY89" t="s">
        <v>77</v>
      </c>
      <c r="CZ89" s="308" t="s">
        <v>80</v>
      </c>
      <c r="DA89" t="s">
        <v>86</v>
      </c>
      <c r="DB89" t="s">
        <v>99</v>
      </c>
      <c r="DC89" t="s">
        <v>99</v>
      </c>
      <c r="DD89" t="s">
        <v>88</v>
      </c>
      <c r="DE89" t="s">
        <v>80</v>
      </c>
      <c r="DF89" t="s">
        <v>131</v>
      </c>
      <c r="DG89" t="s">
        <v>175</v>
      </c>
      <c r="DH89" t="s">
        <v>131</v>
      </c>
      <c r="DK89" t="s">
        <v>77</v>
      </c>
      <c r="DL89" t="s">
        <v>77</v>
      </c>
      <c r="DM89" t="s">
        <v>77</v>
      </c>
      <c r="DN89" t="s">
        <v>77</v>
      </c>
      <c r="DO89" t="s">
        <v>77</v>
      </c>
      <c r="DP89" t="s">
        <v>77</v>
      </c>
      <c r="DQ89" t="s">
        <v>77</v>
      </c>
      <c r="DR89" t="s">
        <v>77</v>
      </c>
      <c r="DS89" t="s">
        <v>77</v>
      </c>
      <c r="DT89" t="s">
        <v>77</v>
      </c>
      <c r="DU89" t="s">
        <v>77</v>
      </c>
      <c r="DV89" t="s">
        <v>77</v>
      </c>
      <c r="DW89" t="s">
        <v>77</v>
      </c>
      <c r="DX89" t="s">
        <v>77</v>
      </c>
      <c r="DY89" t="s">
        <v>77</v>
      </c>
      <c r="DZ89" t="s">
        <v>77</v>
      </c>
      <c r="EA89" t="s">
        <v>77</v>
      </c>
      <c r="EB89" t="s">
        <v>77</v>
      </c>
      <c r="EC89" t="s">
        <v>77</v>
      </c>
      <c r="ED89" t="s">
        <v>77</v>
      </c>
      <c r="EE89" t="s">
        <v>77</v>
      </c>
      <c r="EF89" t="s">
        <v>77</v>
      </c>
      <c r="EG89" t="s">
        <v>77</v>
      </c>
      <c r="EH89" t="s">
        <v>77</v>
      </c>
      <c r="EI89" t="s">
        <v>77</v>
      </c>
      <c r="EJ89" t="s">
        <v>77</v>
      </c>
      <c r="EK89" t="s">
        <v>77</v>
      </c>
      <c r="EL89" t="s">
        <v>77</v>
      </c>
      <c r="EM89" s="308" t="s">
        <v>80</v>
      </c>
      <c r="EN89" t="s">
        <v>86</v>
      </c>
      <c r="EO89" t="s">
        <v>77</v>
      </c>
      <c r="EP89" t="s">
        <v>77</v>
      </c>
      <c r="EQ89" t="s">
        <v>77</v>
      </c>
      <c r="ER89" t="s">
        <v>77</v>
      </c>
      <c r="ES89" t="s">
        <v>77</v>
      </c>
      <c r="ET89" t="s">
        <v>77</v>
      </c>
      <c r="EU89" t="s">
        <v>77</v>
      </c>
      <c r="EW89" t="s">
        <v>77</v>
      </c>
      <c r="EX89" s="308" t="s">
        <v>80</v>
      </c>
      <c r="EY89" t="s">
        <v>99</v>
      </c>
      <c r="EZ89" t="s">
        <v>77</v>
      </c>
      <c r="FA89" t="s">
        <v>77</v>
      </c>
      <c r="FB89" t="s">
        <v>77</v>
      </c>
      <c r="FC89" t="s">
        <v>77</v>
      </c>
      <c r="FD89" t="s">
        <v>77</v>
      </c>
      <c r="FE89" t="s">
        <v>77</v>
      </c>
      <c r="FF89" t="s">
        <v>77</v>
      </c>
      <c r="FG89" t="s">
        <v>77</v>
      </c>
      <c r="FH89" t="s">
        <v>99</v>
      </c>
      <c r="FI89">
        <v>0</v>
      </c>
      <c r="FJ89">
        <v>0</v>
      </c>
      <c r="FK89">
        <v>0</v>
      </c>
      <c r="FL89">
        <v>0</v>
      </c>
      <c r="FM89">
        <v>0</v>
      </c>
      <c r="FN89">
        <v>0</v>
      </c>
      <c r="FO89">
        <v>0</v>
      </c>
      <c r="FP89">
        <v>1</v>
      </c>
      <c r="FQ89" t="s">
        <v>77</v>
      </c>
      <c r="FR89" t="s">
        <v>99</v>
      </c>
      <c r="FS89" t="s">
        <v>77</v>
      </c>
      <c r="FT89" t="s">
        <v>77</v>
      </c>
      <c r="FU89" t="s">
        <v>77</v>
      </c>
      <c r="FV89" t="s">
        <v>77</v>
      </c>
      <c r="FW89" t="s">
        <v>77</v>
      </c>
      <c r="FX89" t="s">
        <v>77</v>
      </c>
      <c r="FY89" t="s">
        <v>77</v>
      </c>
      <c r="FZ89" t="s">
        <v>77</v>
      </c>
      <c r="GA89" t="s">
        <v>77</v>
      </c>
      <c r="GB89" t="s">
        <v>77</v>
      </c>
      <c r="GC89" t="s">
        <v>77</v>
      </c>
      <c r="GD89" t="s">
        <v>77</v>
      </c>
      <c r="GE89" t="s">
        <v>77</v>
      </c>
      <c r="GF89" t="s">
        <v>77</v>
      </c>
      <c r="GG89" t="s">
        <v>77</v>
      </c>
      <c r="GH89" t="s">
        <v>77</v>
      </c>
      <c r="GI89" t="s">
        <v>77</v>
      </c>
      <c r="GJ89" t="s">
        <v>77</v>
      </c>
      <c r="GK89" t="s">
        <v>77</v>
      </c>
      <c r="GL89" t="s">
        <v>77</v>
      </c>
      <c r="GM89" t="s">
        <v>77</v>
      </c>
      <c r="GN89" t="s">
        <v>77</v>
      </c>
      <c r="GO89" t="s">
        <v>77</v>
      </c>
      <c r="GP89" t="s">
        <v>77</v>
      </c>
      <c r="GQ89" t="s">
        <v>77</v>
      </c>
      <c r="GR89" t="s">
        <v>77</v>
      </c>
      <c r="GS89" t="s">
        <v>77</v>
      </c>
      <c r="GT89" t="s">
        <v>77</v>
      </c>
      <c r="GU89" t="s">
        <v>77</v>
      </c>
      <c r="GV89" t="s">
        <v>77</v>
      </c>
      <c r="GW89" t="s">
        <v>77</v>
      </c>
      <c r="GX89" t="s">
        <v>77</v>
      </c>
      <c r="GY89" t="s">
        <v>77</v>
      </c>
      <c r="GZ89" t="s">
        <v>77</v>
      </c>
      <c r="HA89" t="s">
        <v>77</v>
      </c>
      <c r="HB89" t="s">
        <v>77</v>
      </c>
      <c r="HC89" t="s">
        <v>77</v>
      </c>
      <c r="HD89" t="s">
        <v>77</v>
      </c>
      <c r="HE89" t="s">
        <v>77</v>
      </c>
      <c r="HF89" t="s">
        <v>77</v>
      </c>
      <c r="HG89" t="s">
        <v>77</v>
      </c>
      <c r="HH89" t="s">
        <v>77</v>
      </c>
      <c r="HI89" t="s">
        <v>77</v>
      </c>
      <c r="HJ89" t="s">
        <v>77</v>
      </c>
      <c r="HK89" t="s">
        <v>77</v>
      </c>
      <c r="HL89" t="s">
        <v>77</v>
      </c>
      <c r="HM89" t="s">
        <v>77</v>
      </c>
      <c r="HN89" t="s">
        <v>77</v>
      </c>
      <c r="HO89" t="s">
        <v>77</v>
      </c>
      <c r="HP89" t="s">
        <v>77</v>
      </c>
      <c r="HQ89" t="s">
        <v>77</v>
      </c>
      <c r="HR89" t="s">
        <v>77</v>
      </c>
      <c r="HS89" t="s">
        <v>77</v>
      </c>
      <c r="HT89" t="s">
        <v>77</v>
      </c>
      <c r="HU89" t="s">
        <v>77</v>
      </c>
      <c r="HV89" t="s">
        <v>77</v>
      </c>
      <c r="HW89" t="s">
        <v>77</v>
      </c>
      <c r="HX89" t="s">
        <v>77</v>
      </c>
      <c r="HZ89" t="s">
        <v>80</v>
      </c>
      <c r="IA89" s="376" t="s">
        <v>77</v>
      </c>
      <c r="IB89" t="s">
        <v>77</v>
      </c>
      <c r="IC89" t="s">
        <v>77</v>
      </c>
      <c r="ID89" t="s">
        <v>77</v>
      </c>
      <c r="IE89" t="s">
        <v>77</v>
      </c>
      <c r="IF89" t="s">
        <v>77</v>
      </c>
      <c r="IG89" t="s">
        <v>77</v>
      </c>
      <c r="IH89" t="s">
        <v>77</v>
      </c>
      <c r="II89" t="s">
        <v>77</v>
      </c>
      <c r="IJ89" t="s">
        <v>77</v>
      </c>
      <c r="IK89" t="s">
        <v>77</v>
      </c>
      <c r="IL89" t="s">
        <v>77</v>
      </c>
      <c r="IM89" t="s">
        <v>77</v>
      </c>
      <c r="IN89" t="s">
        <v>77</v>
      </c>
      <c r="IO89" t="s">
        <v>77</v>
      </c>
      <c r="IP89" t="s">
        <v>77</v>
      </c>
      <c r="IQ89" t="s">
        <v>77</v>
      </c>
      <c r="IR89" t="s">
        <v>77</v>
      </c>
      <c r="IS89" t="s">
        <v>77</v>
      </c>
      <c r="IT89" t="s">
        <v>77</v>
      </c>
      <c r="IU89" t="s">
        <v>77</v>
      </c>
      <c r="IV89" t="s">
        <v>77</v>
      </c>
      <c r="IW89" t="s">
        <v>77</v>
      </c>
      <c r="IX89" t="s">
        <v>77</v>
      </c>
      <c r="IY89" t="s">
        <v>77</v>
      </c>
      <c r="IZ89" t="s">
        <v>77</v>
      </c>
      <c r="JA89" t="s">
        <v>77</v>
      </c>
      <c r="JB89" t="s">
        <v>77</v>
      </c>
      <c r="JC89" t="s">
        <v>77</v>
      </c>
      <c r="JD89" t="s">
        <v>77</v>
      </c>
      <c r="JE89" t="s">
        <v>77</v>
      </c>
      <c r="JF89" t="s">
        <v>77</v>
      </c>
      <c r="JG89" t="s">
        <v>77</v>
      </c>
      <c r="JH89" t="s">
        <v>77</v>
      </c>
      <c r="JI89" t="s">
        <v>77</v>
      </c>
      <c r="JJ89" t="s">
        <v>77</v>
      </c>
      <c r="JK89" t="s">
        <v>77</v>
      </c>
      <c r="JL89" t="s">
        <v>77</v>
      </c>
      <c r="JM89" t="s">
        <v>77</v>
      </c>
      <c r="JN89" t="s">
        <v>77</v>
      </c>
      <c r="JO89" t="s">
        <v>77</v>
      </c>
      <c r="JP89" t="s">
        <v>77</v>
      </c>
      <c r="JQ89" t="s">
        <v>77</v>
      </c>
      <c r="JR89" t="s">
        <v>77</v>
      </c>
      <c r="JS89" t="s">
        <v>77</v>
      </c>
      <c r="JT89" t="s">
        <v>77</v>
      </c>
      <c r="JU89" t="s">
        <v>77</v>
      </c>
      <c r="JV89" t="s">
        <v>77</v>
      </c>
      <c r="JW89" t="s">
        <v>77</v>
      </c>
      <c r="JX89" t="s">
        <v>77</v>
      </c>
      <c r="JY89" t="s">
        <v>77</v>
      </c>
      <c r="JZ89" t="s">
        <v>77</v>
      </c>
      <c r="KA89" t="s">
        <v>77</v>
      </c>
      <c r="KB89" t="s">
        <v>77</v>
      </c>
      <c r="KC89" t="s">
        <v>77</v>
      </c>
      <c r="KD89" t="s">
        <v>77</v>
      </c>
      <c r="KE89" t="s">
        <v>77</v>
      </c>
      <c r="KF89" t="s">
        <v>77</v>
      </c>
      <c r="KG89" t="s">
        <v>77</v>
      </c>
      <c r="KH89" t="s">
        <v>77</v>
      </c>
      <c r="KI89" t="s">
        <v>77</v>
      </c>
      <c r="KJ89" t="s">
        <v>77</v>
      </c>
      <c r="KK89" t="s">
        <v>77</v>
      </c>
      <c r="KL89" t="s">
        <v>77</v>
      </c>
      <c r="KM89" t="s">
        <v>77</v>
      </c>
      <c r="KN89" t="s">
        <v>77</v>
      </c>
      <c r="KO89" t="s">
        <v>77</v>
      </c>
      <c r="KP89" t="s">
        <v>77</v>
      </c>
      <c r="KQ89" t="s">
        <v>77</v>
      </c>
      <c r="KR89" t="s">
        <v>77</v>
      </c>
      <c r="KS89" t="s">
        <v>77</v>
      </c>
      <c r="KT89" t="s">
        <v>77</v>
      </c>
      <c r="KU89" t="s">
        <v>77</v>
      </c>
      <c r="KV89" t="s">
        <v>77</v>
      </c>
      <c r="KW89" t="s">
        <v>77</v>
      </c>
      <c r="KX89" t="s">
        <v>77</v>
      </c>
      <c r="KY89" t="s">
        <v>77</v>
      </c>
      <c r="KZ89" t="s">
        <v>77</v>
      </c>
      <c r="LA89" t="s">
        <v>77</v>
      </c>
      <c r="LB89" t="s">
        <v>77</v>
      </c>
      <c r="LC89" t="s">
        <v>77</v>
      </c>
      <c r="LD89" t="s">
        <v>77</v>
      </c>
      <c r="LE89" t="s">
        <v>77</v>
      </c>
      <c r="LF89" t="s">
        <v>77</v>
      </c>
      <c r="LG89" t="s">
        <v>77</v>
      </c>
      <c r="LH89" t="s">
        <v>77</v>
      </c>
      <c r="LI89" t="s">
        <v>77</v>
      </c>
      <c r="LJ89" t="s">
        <v>77</v>
      </c>
      <c r="LK89" t="s">
        <v>77</v>
      </c>
      <c r="LL89" t="s">
        <v>77</v>
      </c>
      <c r="LM89" t="s">
        <v>77</v>
      </c>
      <c r="LN89" t="s">
        <v>77</v>
      </c>
      <c r="LO89" t="s">
        <v>77</v>
      </c>
      <c r="LP89" t="s">
        <v>77</v>
      </c>
      <c r="LQ89" t="s">
        <v>77</v>
      </c>
      <c r="LR89" t="s">
        <v>77</v>
      </c>
      <c r="LS89" t="s">
        <v>77</v>
      </c>
      <c r="LT89" t="s">
        <v>77</v>
      </c>
      <c r="LU89" t="s">
        <v>77</v>
      </c>
      <c r="LV89" t="s">
        <v>77</v>
      </c>
      <c r="LW89" t="s">
        <v>77</v>
      </c>
      <c r="LX89" t="s">
        <v>77</v>
      </c>
      <c r="LY89" t="s">
        <v>77</v>
      </c>
      <c r="LZ89" t="s">
        <v>77</v>
      </c>
      <c r="MA89" t="s">
        <v>77</v>
      </c>
      <c r="MB89" t="s">
        <v>77</v>
      </c>
      <c r="MC89" t="s">
        <v>77</v>
      </c>
      <c r="MD89" t="s">
        <v>77</v>
      </c>
      <c r="ME89" t="s">
        <v>77</v>
      </c>
      <c r="MF89" t="s">
        <v>77</v>
      </c>
      <c r="MG89" t="s">
        <v>77</v>
      </c>
      <c r="MH89" t="s">
        <v>77</v>
      </c>
      <c r="MI89" t="s">
        <v>77</v>
      </c>
      <c r="MJ89" t="s">
        <v>77</v>
      </c>
      <c r="MK89" t="s">
        <v>77</v>
      </c>
      <c r="ML89" t="s">
        <v>77</v>
      </c>
      <c r="MM89" t="s">
        <v>77</v>
      </c>
      <c r="MN89" t="s">
        <v>77</v>
      </c>
      <c r="MO89" t="s">
        <v>77</v>
      </c>
      <c r="MP89" t="s">
        <v>77</v>
      </c>
      <c r="MQ89" t="s">
        <v>77</v>
      </c>
      <c r="MR89" t="s">
        <v>77</v>
      </c>
      <c r="MS89" t="s">
        <v>77</v>
      </c>
      <c r="MT89" t="s">
        <v>77</v>
      </c>
      <c r="MU89" t="s">
        <v>77</v>
      </c>
      <c r="MV89" t="s">
        <v>77</v>
      </c>
      <c r="MW89" t="s">
        <v>77</v>
      </c>
      <c r="MX89" t="s">
        <v>77</v>
      </c>
      <c r="MY89" t="s">
        <v>77</v>
      </c>
      <c r="MZ89" t="s">
        <v>77</v>
      </c>
      <c r="NA89" t="s">
        <v>77</v>
      </c>
      <c r="NB89" t="s">
        <v>77</v>
      </c>
      <c r="NC89" t="s">
        <v>77</v>
      </c>
      <c r="ND89" t="s">
        <v>77</v>
      </c>
      <c r="NE89" t="s">
        <v>77</v>
      </c>
      <c r="NF89" t="s">
        <v>77</v>
      </c>
      <c r="NG89" t="s">
        <v>77</v>
      </c>
      <c r="NH89" t="s">
        <v>77</v>
      </c>
      <c r="NI89" t="s">
        <v>77</v>
      </c>
      <c r="NJ89" t="s">
        <v>77</v>
      </c>
      <c r="NK89" t="s">
        <v>77</v>
      </c>
      <c r="NL89" t="s">
        <v>77</v>
      </c>
      <c r="NM89" t="s">
        <v>77</v>
      </c>
      <c r="NN89" t="s">
        <v>77</v>
      </c>
      <c r="NO89" t="s">
        <v>77</v>
      </c>
      <c r="NP89" t="s">
        <v>77</v>
      </c>
      <c r="NQ89" t="s">
        <v>77</v>
      </c>
      <c r="NR89" t="s">
        <v>77</v>
      </c>
      <c r="NS89" t="s">
        <v>77</v>
      </c>
      <c r="NT89" t="s">
        <v>77</v>
      </c>
      <c r="NU89" t="s">
        <v>77</v>
      </c>
      <c r="NV89" t="s">
        <v>77</v>
      </c>
      <c r="NW89" t="s">
        <v>77</v>
      </c>
      <c r="NX89" t="s">
        <v>77</v>
      </c>
      <c r="NY89" t="s">
        <v>77</v>
      </c>
      <c r="NZ89" t="s">
        <v>77</v>
      </c>
      <c r="OA89" t="s">
        <v>77</v>
      </c>
      <c r="OB89" t="s">
        <v>77</v>
      </c>
      <c r="OC89" t="s">
        <v>77</v>
      </c>
      <c r="OD89" t="s">
        <v>77</v>
      </c>
      <c r="OE89" t="s">
        <v>77</v>
      </c>
      <c r="OF89" t="s">
        <v>77</v>
      </c>
      <c r="OG89" t="s">
        <v>77</v>
      </c>
      <c r="OH89" t="s">
        <v>77</v>
      </c>
      <c r="OI89" t="s">
        <v>77</v>
      </c>
      <c r="OJ89" t="s">
        <v>77</v>
      </c>
      <c r="OK89" t="s">
        <v>77</v>
      </c>
      <c r="OL89" t="s">
        <v>77</v>
      </c>
      <c r="OM89" t="s">
        <v>77</v>
      </c>
      <c r="ON89" t="s">
        <v>77</v>
      </c>
      <c r="OO89" t="s">
        <v>77</v>
      </c>
      <c r="OP89" t="s">
        <v>77</v>
      </c>
      <c r="OQ89" t="s">
        <v>77</v>
      </c>
      <c r="OR89" t="s">
        <v>77</v>
      </c>
      <c r="OS89" t="s">
        <v>77</v>
      </c>
      <c r="OT89" t="s">
        <v>77</v>
      </c>
      <c r="OU89" t="s">
        <v>77</v>
      </c>
      <c r="OV89" t="s">
        <v>77</v>
      </c>
      <c r="OW89" t="s">
        <v>77</v>
      </c>
      <c r="OX89" t="s">
        <v>77</v>
      </c>
      <c r="OY89" t="s">
        <v>77</v>
      </c>
      <c r="OZ89" t="s">
        <v>77</v>
      </c>
      <c r="PA89" t="s">
        <v>77</v>
      </c>
      <c r="PB89" t="s">
        <v>77</v>
      </c>
      <c r="PC89" t="s">
        <v>77</v>
      </c>
      <c r="PD89" t="s">
        <v>77</v>
      </c>
      <c r="PE89" t="s">
        <v>77</v>
      </c>
      <c r="PF89" t="s">
        <v>77</v>
      </c>
      <c r="PG89" t="s">
        <v>77</v>
      </c>
      <c r="PH89" t="s">
        <v>77</v>
      </c>
      <c r="PI89" t="s">
        <v>77</v>
      </c>
      <c r="PJ89" t="s">
        <v>77</v>
      </c>
      <c r="PK89" t="s">
        <v>77</v>
      </c>
      <c r="PL89" t="s">
        <v>77</v>
      </c>
      <c r="PM89" t="s">
        <v>77</v>
      </c>
      <c r="PN89" t="s">
        <v>77</v>
      </c>
      <c r="PO89" t="s">
        <v>77</v>
      </c>
      <c r="PP89" t="s">
        <v>77</v>
      </c>
      <c r="PQ89" t="s">
        <v>77</v>
      </c>
      <c r="PR89" t="s">
        <v>77</v>
      </c>
      <c r="PS89" t="s">
        <v>77</v>
      </c>
      <c r="PT89" t="s">
        <v>77</v>
      </c>
      <c r="PU89" t="s">
        <v>77</v>
      </c>
      <c r="PV89" t="s">
        <v>77</v>
      </c>
      <c r="PW89" t="s">
        <v>77</v>
      </c>
      <c r="PX89" t="s">
        <v>77</v>
      </c>
      <c r="PY89" t="s">
        <v>77</v>
      </c>
      <c r="PZ89" t="s">
        <v>77</v>
      </c>
      <c r="QA89" t="s">
        <v>77</v>
      </c>
      <c r="QB89" t="s">
        <v>77</v>
      </c>
      <c r="QC89" t="s">
        <v>77</v>
      </c>
      <c r="QD89" t="s">
        <v>77</v>
      </c>
      <c r="QE89" t="s">
        <v>77</v>
      </c>
      <c r="QF89" t="s">
        <v>77</v>
      </c>
      <c r="QG89" t="s">
        <v>77</v>
      </c>
      <c r="QH89">
        <v>1</v>
      </c>
      <c r="QI89">
        <v>1</v>
      </c>
      <c r="QJ89">
        <v>1</v>
      </c>
      <c r="QK89">
        <v>1</v>
      </c>
      <c r="QL89">
        <v>1</v>
      </c>
      <c r="QM89" t="s">
        <v>77</v>
      </c>
      <c r="QN89" t="s">
        <v>77</v>
      </c>
      <c r="QO89">
        <v>238059244</v>
      </c>
      <c r="QQ89">
        <v>44532.534548611111</v>
      </c>
      <c r="QR89" t="s">
        <v>77</v>
      </c>
      <c r="QS89" t="s">
        <v>77</v>
      </c>
      <c r="QT89" t="s">
        <v>101</v>
      </c>
      <c r="QU89" t="s">
        <v>102</v>
      </c>
      <c r="QV89" t="s">
        <v>77</v>
      </c>
      <c r="QW89">
        <v>91</v>
      </c>
      <c r="QX89" s="375" t="str">
        <f t="shared" si="16"/>
        <v/>
      </c>
      <c r="QY89" s="375" t="str">
        <f t="shared" si="9"/>
        <v/>
      </c>
      <c r="QZ89" s="375" t="str">
        <f t="shared" si="10"/>
        <v/>
      </c>
      <c r="RA89" s="375" t="str">
        <f t="shared" si="11"/>
        <v/>
      </c>
      <c r="RB89" s="375" t="str">
        <f t="shared" si="12"/>
        <v/>
      </c>
      <c r="RC89" s="375" t="str">
        <f t="shared" si="13"/>
        <v/>
      </c>
      <c r="RD89" s="375" t="str">
        <f t="shared" si="14"/>
        <v/>
      </c>
      <c r="RE89" s="313" t="str">
        <f t="shared" si="15"/>
        <v/>
      </c>
      <c r="RF89" t="s">
        <v>80</v>
      </c>
    </row>
    <row r="90" spans="1:474">
      <c r="A90" t="s">
        <v>1033</v>
      </c>
      <c r="B90" s="272">
        <v>44525</v>
      </c>
      <c r="C90" t="s">
        <v>232</v>
      </c>
      <c r="D90" t="s">
        <v>233</v>
      </c>
      <c r="E90" t="s">
        <v>80</v>
      </c>
      <c r="F90" t="s">
        <v>175</v>
      </c>
      <c r="G90" t="s">
        <v>175</v>
      </c>
      <c r="H90" t="s">
        <v>1292</v>
      </c>
      <c r="I90" t="s">
        <v>589</v>
      </c>
      <c r="J90" t="s">
        <v>234</v>
      </c>
      <c r="K90" t="s">
        <v>77</v>
      </c>
      <c r="L90" t="s">
        <v>235</v>
      </c>
      <c r="M90" t="s">
        <v>235</v>
      </c>
      <c r="N90" t="s">
        <v>235</v>
      </c>
      <c r="O90" t="s">
        <v>86</v>
      </c>
      <c r="P90" t="s">
        <v>120</v>
      </c>
      <c r="Q90" t="s">
        <v>89</v>
      </c>
      <c r="R90" t="s">
        <v>121</v>
      </c>
      <c r="S90" s="239" t="s">
        <v>77</v>
      </c>
      <c r="T90" s="239">
        <v>384.230769230769</v>
      </c>
      <c r="U90" s="239" t="s">
        <v>77</v>
      </c>
      <c r="V90" s="239">
        <v>344.48275862068903</v>
      </c>
      <c r="W90" s="239" t="s">
        <v>77</v>
      </c>
      <c r="X90" s="239" t="s">
        <v>77</v>
      </c>
      <c r="Y90" t="s">
        <v>77</v>
      </c>
      <c r="Z90" t="s">
        <v>77</v>
      </c>
      <c r="AA90" t="s">
        <v>77</v>
      </c>
      <c r="AB90" t="s">
        <v>77</v>
      </c>
      <c r="AC90" t="s">
        <v>77</v>
      </c>
      <c r="AD90" t="s">
        <v>77</v>
      </c>
      <c r="AE90" t="s">
        <v>77</v>
      </c>
      <c r="AF90" t="s">
        <v>77</v>
      </c>
      <c r="AG90" t="s">
        <v>77</v>
      </c>
      <c r="AH90" t="s">
        <v>77</v>
      </c>
      <c r="AI90" t="s">
        <v>77</v>
      </c>
      <c r="AJ90" t="s">
        <v>77</v>
      </c>
      <c r="AK90" t="s">
        <v>123</v>
      </c>
      <c r="AL90">
        <v>1</v>
      </c>
      <c r="AM90">
        <v>0</v>
      </c>
      <c r="AN90">
        <v>0</v>
      </c>
      <c r="AO90">
        <v>0</v>
      </c>
      <c r="AP90">
        <v>0</v>
      </c>
      <c r="AQ90">
        <v>0</v>
      </c>
      <c r="AR90">
        <v>0</v>
      </c>
      <c r="AS90">
        <v>0</v>
      </c>
      <c r="AT90">
        <v>0</v>
      </c>
      <c r="AU90">
        <v>0</v>
      </c>
      <c r="AV90" t="s">
        <v>139</v>
      </c>
      <c r="AW90" t="s">
        <v>125</v>
      </c>
      <c r="AX90" t="s">
        <v>77</v>
      </c>
      <c r="AY90" t="s">
        <v>77</v>
      </c>
      <c r="AZ90" t="s">
        <v>88</v>
      </c>
      <c r="BA90" t="s">
        <v>77</v>
      </c>
      <c r="BB90" t="s">
        <v>88</v>
      </c>
      <c r="BC90" t="s">
        <v>77</v>
      </c>
      <c r="BD90" t="s">
        <v>77</v>
      </c>
      <c r="BE90" t="s">
        <v>77</v>
      </c>
      <c r="BF90" t="s">
        <v>77</v>
      </c>
      <c r="BG90" t="s">
        <v>77</v>
      </c>
      <c r="BH90" t="s">
        <v>77</v>
      </c>
      <c r="BI90" t="s">
        <v>77</v>
      </c>
      <c r="BJ90" t="s">
        <v>77</v>
      </c>
      <c r="BK90" t="s">
        <v>77</v>
      </c>
      <c r="BL90" t="s">
        <v>77</v>
      </c>
      <c r="BN90">
        <v>0</v>
      </c>
      <c r="BO90" t="s">
        <v>77</v>
      </c>
      <c r="BP90">
        <v>384.230712890625</v>
      </c>
      <c r="BQ90" t="s">
        <v>77</v>
      </c>
      <c r="BR90" t="s">
        <v>77</v>
      </c>
      <c r="BS90" t="s">
        <v>77</v>
      </c>
      <c r="BT90" t="s">
        <v>77</v>
      </c>
      <c r="BU90" t="s">
        <v>77</v>
      </c>
      <c r="BV90" t="s">
        <v>77</v>
      </c>
      <c r="BW90" t="s">
        <v>77</v>
      </c>
      <c r="BX90" t="s">
        <v>77</v>
      </c>
      <c r="BY90" t="s">
        <v>77</v>
      </c>
      <c r="BZ90" t="s">
        <v>77</v>
      </c>
      <c r="CA90" t="s">
        <v>99</v>
      </c>
      <c r="CB90" t="s">
        <v>77</v>
      </c>
      <c r="CC90" t="s">
        <v>77</v>
      </c>
      <c r="CD90" t="s">
        <v>77</v>
      </c>
      <c r="CE90" t="s">
        <v>77</v>
      </c>
      <c r="CF90" t="s">
        <v>77</v>
      </c>
      <c r="CG90" t="s">
        <v>77</v>
      </c>
      <c r="CH90" t="s">
        <v>77</v>
      </c>
      <c r="CI90" t="s">
        <v>77</v>
      </c>
      <c r="CJ90" t="s">
        <v>77</v>
      </c>
      <c r="CK90" t="s">
        <v>77</v>
      </c>
      <c r="CL90" t="s">
        <v>77</v>
      </c>
      <c r="CM90" t="s">
        <v>77</v>
      </c>
      <c r="CN90" t="s">
        <v>77</v>
      </c>
      <c r="CO90" t="s">
        <v>77</v>
      </c>
      <c r="CP90" t="s">
        <v>77</v>
      </c>
      <c r="CQ90" t="s">
        <v>77</v>
      </c>
      <c r="CR90" t="s">
        <v>77</v>
      </c>
      <c r="CS90" t="s">
        <v>77</v>
      </c>
      <c r="CT90" t="s">
        <v>77</v>
      </c>
      <c r="CU90" t="s">
        <v>77</v>
      </c>
      <c r="CV90" t="s">
        <v>77</v>
      </c>
      <c r="CW90" t="s">
        <v>77</v>
      </c>
      <c r="CX90" t="s">
        <v>77</v>
      </c>
      <c r="CY90" t="s">
        <v>77</v>
      </c>
      <c r="CZ90" s="308" t="s">
        <v>80</v>
      </c>
      <c r="DA90" t="s">
        <v>86</v>
      </c>
      <c r="DB90" t="s">
        <v>99</v>
      </c>
      <c r="DC90" t="s">
        <v>99</v>
      </c>
      <c r="DD90" t="s">
        <v>88</v>
      </c>
      <c r="DE90" t="s">
        <v>80</v>
      </c>
      <c r="DF90" t="s">
        <v>131</v>
      </c>
      <c r="DG90" t="s">
        <v>175</v>
      </c>
      <c r="DH90" t="s">
        <v>131</v>
      </c>
      <c r="DK90" t="s">
        <v>77</v>
      </c>
      <c r="DL90" t="s">
        <v>77</v>
      </c>
      <c r="DM90" t="s">
        <v>77</v>
      </c>
      <c r="DN90" t="s">
        <v>77</v>
      </c>
      <c r="DO90" t="s">
        <v>77</v>
      </c>
      <c r="DP90" t="s">
        <v>77</v>
      </c>
      <c r="DQ90" t="s">
        <v>77</v>
      </c>
      <c r="DR90" t="s">
        <v>77</v>
      </c>
      <c r="DS90" t="s">
        <v>77</v>
      </c>
      <c r="DT90" t="s">
        <v>77</v>
      </c>
      <c r="DU90" t="s">
        <v>77</v>
      </c>
      <c r="DV90" t="s">
        <v>77</v>
      </c>
      <c r="DW90" t="s">
        <v>77</v>
      </c>
      <c r="DX90" t="s">
        <v>77</v>
      </c>
      <c r="DY90" t="s">
        <v>77</v>
      </c>
      <c r="DZ90" t="s">
        <v>77</v>
      </c>
      <c r="EA90" t="s">
        <v>77</v>
      </c>
      <c r="EB90" t="s">
        <v>77</v>
      </c>
      <c r="EC90" t="s">
        <v>77</v>
      </c>
      <c r="ED90" t="s">
        <v>77</v>
      </c>
      <c r="EE90" t="s">
        <v>77</v>
      </c>
      <c r="EF90" t="s">
        <v>77</v>
      </c>
      <c r="EG90" t="s">
        <v>77</v>
      </c>
      <c r="EH90" t="s">
        <v>77</v>
      </c>
      <c r="EI90" t="s">
        <v>77</v>
      </c>
      <c r="EJ90" t="s">
        <v>77</v>
      </c>
      <c r="EK90" t="s">
        <v>77</v>
      </c>
      <c r="EL90" t="s">
        <v>77</v>
      </c>
      <c r="EM90" s="308" t="s">
        <v>80</v>
      </c>
      <c r="EN90" t="s">
        <v>86</v>
      </c>
      <c r="EO90" t="s">
        <v>77</v>
      </c>
      <c r="EP90" t="s">
        <v>77</v>
      </c>
      <c r="EQ90" t="s">
        <v>77</v>
      </c>
      <c r="ER90" t="s">
        <v>77</v>
      </c>
      <c r="ES90" t="s">
        <v>77</v>
      </c>
      <c r="ET90" t="s">
        <v>77</v>
      </c>
      <c r="EU90" t="s">
        <v>77</v>
      </c>
      <c r="EW90" t="s">
        <v>77</v>
      </c>
      <c r="EX90" s="308" t="s">
        <v>80</v>
      </c>
      <c r="EY90" t="s">
        <v>99</v>
      </c>
      <c r="EZ90" t="s">
        <v>77</v>
      </c>
      <c r="FA90" t="s">
        <v>77</v>
      </c>
      <c r="FB90" t="s">
        <v>77</v>
      </c>
      <c r="FC90" t="s">
        <v>77</v>
      </c>
      <c r="FD90" t="s">
        <v>77</v>
      </c>
      <c r="FE90" t="s">
        <v>77</v>
      </c>
      <c r="FF90" t="s">
        <v>77</v>
      </c>
      <c r="FG90" t="s">
        <v>77</v>
      </c>
      <c r="FH90" t="s">
        <v>99</v>
      </c>
      <c r="FI90">
        <v>0</v>
      </c>
      <c r="FJ90">
        <v>0</v>
      </c>
      <c r="FK90">
        <v>0</v>
      </c>
      <c r="FL90">
        <v>0</v>
      </c>
      <c r="FM90">
        <v>0</v>
      </c>
      <c r="FN90">
        <v>0</v>
      </c>
      <c r="FO90">
        <v>0</v>
      </c>
      <c r="FP90">
        <v>1</v>
      </c>
      <c r="FQ90" t="s">
        <v>77</v>
      </c>
      <c r="FR90" t="s">
        <v>99</v>
      </c>
      <c r="FS90" t="s">
        <v>77</v>
      </c>
      <c r="FT90" t="s">
        <v>77</v>
      </c>
      <c r="FU90" t="s">
        <v>77</v>
      </c>
      <c r="FV90" t="s">
        <v>77</v>
      </c>
      <c r="FW90" t="s">
        <v>77</v>
      </c>
      <c r="FX90" t="s">
        <v>77</v>
      </c>
      <c r="FY90" t="s">
        <v>77</v>
      </c>
      <c r="FZ90" t="s">
        <v>77</v>
      </c>
      <c r="GA90" t="s">
        <v>77</v>
      </c>
      <c r="GB90" t="s">
        <v>77</v>
      </c>
      <c r="GC90" t="s">
        <v>77</v>
      </c>
      <c r="GD90" t="s">
        <v>77</v>
      </c>
      <c r="GE90" t="s">
        <v>77</v>
      </c>
      <c r="GF90" t="s">
        <v>77</v>
      </c>
      <c r="GG90" t="s">
        <v>77</v>
      </c>
      <c r="GH90" t="s">
        <v>77</v>
      </c>
      <c r="GI90" t="s">
        <v>77</v>
      </c>
      <c r="GJ90" t="s">
        <v>77</v>
      </c>
      <c r="GK90" t="s">
        <v>77</v>
      </c>
      <c r="GL90" t="s">
        <v>77</v>
      </c>
      <c r="GM90" t="s">
        <v>77</v>
      </c>
      <c r="GN90" t="s">
        <v>77</v>
      </c>
      <c r="GO90" t="s">
        <v>77</v>
      </c>
      <c r="GP90" t="s">
        <v>77</v>
      </c>
      <c r="GQ90" t="s">
        <v>77</v>
      </c>
      <c r="GR90" t="s">
        <v>77</v>
      </c>
      <c r="GS90" t="s">
        <v>77</v>
      </c>
      <c r="GT90" t="s">
        <v>77</v>
      </c>
      <c r="GU90" t="s">
        <v>77</v>
      </c>
      <c r="GV90" t="s">
        <v>77</v>
      </c>
      <c r="GW90" t="s">
        <v>77</v>
      </c>
      <c r="GX90" t="s">
        <v>77</v>
      </c>
      <c r="GY90" t="s">
        <v>77</v>
      </c>
      <c r="GZ90" t="s">
        <v>77</v>
      </c>
      <c r="HA90" t="s">
        <v>77</v>
      </c>
      <c r="HB90" t="s">
        <v>77</v>
      </c>
      <c r="HC90" t="s">
        <v>77</v>
      </c>
      <c r="HD90" t="s">
        <v>77</v>
      </c>
      <c r="HE90" t="s">
        <v>77</v>
      </c>
      <c r="HF90" t="s">
        <v>77</v>
      </c>
      <c r="HG90" t="s">
        <v>77</v>
      </c>
      <c r="HH90" t="s">
        <v>77</v>
      </c>
      <c r="HI90" t="s">
        <v>77</v>
      </c>
      <c r="HJ90" t="s">
        <v>77</v>
      </c>
      <c r="HK90" t="s">
        <v>77</v>
      </c>
      <c r="HL90" t="s">
        <v>77</v>
      </c>
      <c r="HM90" t="s">
        <v>77</v>
      </c>
      <c r="HN90" t="s">
        <v>77</v>
      </c>
      <c r="HO90" t="s">
        <v>77</v>
      </c>
      <c r="HP90" t="s">
        <v>77</v>
      </c>
      <c r="HQ90" t="s">
        <v>77</v>
      </c>
      <c r="HR90" t="s">
        <v>77</v>
      </c>
      <c r="HS90" t="s">
        <v>77</v>
      </c>
      <c r="HT90" t="s">
        <v>77</v>
      </c>
      <c r="HU90" t="s">
        <v>77</v>
      </c>
      <c r="HV90" t="s">
        <v>77</v>
      </c>
      <c r="HW90" t="s">
        <v>77</v>
      </c>
      <c r="HX90" t="s">
        <v>77</v>
      </c>
      <c r="HZ90" t="s">
        <v>80</v>
      </c>
      <c r="IA90" s="376" t="s">
        <v>77</v>
      </c>
      <c r="IB90" t="s">
        <v>77</v>
      </c>
      <c r="IC90" t="s">
        <v>77</v>
      </c>
      <c r="ID90" t="s">
        <v>77</v>
      </c>
      <c r="IE90" t="s">
        <v>77</v>
      </c>
      <c r="IF90" t="s">
        <v>77</v>
      </c>
      <c r="IG90" t="s">
        <v>77</v>
      </c>
      <c r="IH90" t="s">
        <v>77</v>
      </c>
      <c r="II90" t="s">
        <v>77</v>
      </c>
      <c r="IJ90" t="s">
        <v>77</v>
      </c>
      <c r="IK90" t="s">
        <v>77</v>
      </c>
      <c r="IL90" t="s">
        <v>77</v>
      </c>
      <c r="IM90" t="s">
        <v>77</v>
      </c>
      <c r="IN90" t="s">
        <v>77</v>
      </c>
      <c r="IO90" t="s">
        <v>77</v>
      </c>
      <c r="IP90" t="s">
        <v>77</v>
      </c>
      <c r="IQ90" t="s">
        <v>77</v>
      </c>
      <c r="IR90" t="s">
        <v>77</v>
      </c>
      <c r="IS90" t="s">
        <v>77</v>
      </c>
      <c r="IT90" t="s">
        <v>77</v>
      </c>
      <c r="IU90" t="s">
        <v>77</v>
      </c>
      <c r="IV90" t="s">
        <v>77</v>
      </c>
      <c r="IW90" t="s">
        <v>77</v>
      </c>
      <c r="IX90" t="s">
        <v>77</v>
      </c>
      <c r="IY90" t="s">
        <v>77</v>
      </c>
      <c r="IZ90" t="s">
        <v>77</v>
      </c>
      <c r="JA90" t="s">
        <v>77</v>
      </c>
      <c r="JB90" t="s">
        <v>77</v>
      </c>
      <c r="JC90" t="s">
        <v>77</v>
      </c>
      <c r="JD90" t="s">
        <v>77</v>
      </c>
      <c r="JE90" t="s">
        <v>77</v>
      </c>
      <c r="JF90" t="s">
        <v>77</v>
      </c>
      <c r="JG90" t="s">
        <v>77</v>
      </c>
      <c r="JH90" t="s">
        <v>77</v>
      </c>
      <c r="JI90" t="s">
        <v>77</v>
      </c>
      <c r="JJ90" t="s">
        <v>77</v>
      </c>
      <c r="JK90" t="s">
        <v>77</v>
      </c>
      <c r="JL90" t="s">
        <v>77</v>
      </c>
      <c r="JM90" t="s">
        <v>77</v>
      </c>
      <c r="JN90" t="s">
        <v>77</v>
      </c>
      <c r="JO90" t="s">
        <v>77</v>
      </c>
      <c r="JP90" t="s">
        <v>77</v>
      </c>
      <c r="JQ90" t="s">
        <v>77</v>
      </c>
      <c r="JR90" t="s">
        <v>77</v>
      </c>
      <c r="JS90" t="s">
        <v>77</v>
      </c>
      <c r="JT90" t="s">
        <v>77</v>
      </c>
      <c r="JU90" t="s">
        <v>77</v>
      </c>
      <c r="JV90" t="s">
        <v>77</v>
      </c>
      <c r="JW90" t="s">
        <v>77</v>
      </c>
      <c r="JX90" t="s">
        <v>77</v>
      </c>
      <c r="JY90" t="s">
        <v>77</v>
      </c>
      <c r="JZ90" t="s">
        <v>77</v>
      </c>
      <c r="KA90" t="s">
        <v>77</v>
      </c>
      <c r="KB90" t="s">
        <v>77</v>
      </c>
      <c r="KC90" t="s">
        <v>77</v>
      </c>
      <c r="KD90" t="s">
        <v>77</v>
      </c>
      <c r="KE90" t="s">
        <v>77</v>
      </c>
      <c r="KF90" t="s">
        <v>77</v>
      </c>
      <c r="KG90" t="s">
        <v>77</v>
      </c>
      <c r="KH90" t="s">
        <v>77</v>
      </c>
      <c r="KI90" t="s">
        <v>77</v>
      </c>
      <c r="KJ90" t="s">
        <v>77</v>
      </c>
      <c r="KK90" t="s">
        <v>77</v>
      </c>
      <c r="KL90" t="s">
        <v>77</v>
      </c>
      <c r="KM90" t="s">
        <v>77</v>
      </c>
      <c r="KN90" t="s">
        <v>77</v>
      </c>
      <c r="KO90" t="s">
        <v>77</v>
      </c>
      <c r="KP90" t="s">
        <v>77</v>
      </c>
      <c r="KQ90" t="s">
        <v>77</v>
      </c>
      <c r="KR90" t="s">
        <v>77</v>
      </c>
      <c r="KS90" t="s">
        <v>77</v>
      </c>
      <c r="KT90" t="s">
        <v>77</v>
      </c>
      <c r="KU90" t="s">
        <v>77</v>
      </c>
      <c r="KV90" t="s">
        <v>77</v>
      </c>
      <c r="KW90" t="s">
        <v>77</v>
      </c>
      <c r="KX90" t="s">
        <v>77</v>
      </c>
      <c r="KY90" t="s">
        <v>77</v>
      </c>
      <c r="KZ90" t="s">
        <v>77</v>
      </c>
      <c r="LA90" t="s">
        <v>77</v>
      </c>
      <c r="LB90" t="s">
        <v>77</v>
      </c>
      <c r="LC90" t="s">
        <v>77</v>
      </c>
      <c r="LD90" t="s">
        <v>77</v>
      </c>
      <c r="LE90" t="s">
        <v>77</v>
      </c>
      <c r="LF90" t="s">
        <v>77</v>
      </c>
      <c r="LG90" t="s">
        <v>77</v>
      </c>
      <c r="LH90" t="s">
        <v>77</v>
      </c>
      <c r="LI90" t="s">
        <v>77</v>
      </c>
      <c r="LJ90" t="s">
        <v>77</v>
      </c>
      <c r="LK90" t="s">
        <v>77</v>
      </c>
      <c r="LL90" t="s">
        <v>77</v>
      </c>
      <c r="LM90" t="s">
        <v>77</v>
      </c>
      <c r="LN90" t="s">
        <v>77</v>
      </c>
      <c r="LO90" t="s">
        <v>77</v>
      </c>
      <c r="LP90" t="s">
        <v>77</v>
      </c>
      <c r="LQ90" t="s">
        <v>77</v>
      </c>
      <c r="LR90" t="s">
        <v>77</v>
      </c>
      <c r="LS90" t="s">
        <v>77</v>
      </c>
      <c r="LT90" t="s">
        <v>77</v>
      </c>
      <c r="LU90" t="s">
        <v>77</v>
      </c>
      <c r="LV90" t="s">
        <v>77</v>
      </c>
      <c r="LW90" t="s">
        <v>77</v>
      </c>
      <c r="LX90" t="s">
        <v>77</v>
      </c>
      <c r="LY90" t="s">
        <v>77</v>
      </c>
      <c r="LZ90" t="s">
        <v>77</v>
      </c>
      <c r="MA90" t="s">
        <v>77</v>
      </c>
      <c r="MB90" t="s">
        <v>77</v>
      </c>
      <c r="MC90" t="s">
        <v>77</v>
      </c>
      <c r="MD90" t="s">
        <v>77</v>
      </c>
      <c r="ME90" t="s">
        <v>77</v>
      </c>
      <c r="MF90" t="s">
        <v>77</v>
      </c>
      <c r="MG90" t="s">
        <v>77</v>
      </c>
      <c r="MH90" t="s">
        <v>77</v>
      </c>
      <c r="MI90" t="s">
        <v>77</v>
      </c>
      <c r="MJ90" t="s">
        <v>77</v>
      </c>
      <c r="MK90" t="s">
        <v>77</v>
      </c>
      <c r="ML90" t="s">
        <v>77</v>
      </c>
      <c r="MM90" t="s">
        <v>77</v>
      </c>
      <c r="MN90" t="s">
        <v>77</v>
      </c>
      <c r="MO90" t="s">
        <v>77</v>
      </c>
      <c r="MP90" t="s">
        <v>77</v>
      </c>
      <c r="MQ90" t="s">
        <v>77</v>
      </c>
      <c r="MR90" t="s">
        <v>77</v>
      </c>
      <c r="MS90" t="s">
        <v>77</v>
      </c>
      <c r="MT90" t="s">
        <v>77</v>
      </c>
      <c r="MU90" t="s">
        <v>77</v>
      </c>
      <c r="MV90" t="s">
        <v>77</v>
      </c>
      <c r="MW90" t="s">
        <v>77</v>
      </c>
      <c r="MX90" t="s">
        <v>77</v>
      </c>
      <c r="MY90" t="s">
        <v>77</v>
      </c>
      <c r="MZ90" t="s">
        <v>77</v>
      </c>
      <c r="NA90" t="s">
        <v>77</v>
      </c>
      <c r="NB90" t="s">
        <v>77</v>
      </c>
      <c r="NC90" t="s">
        <v>77</v>
      </c>
      <c r="ND90" t="s">
        <v>77</v>
      </c>
      <c r="NE90" t="s">
        <v>77</v>
      </c>
      <c r="NF90" t="s">
        <v>77</v>
      </c>
      <c r="NG90" t="s">
        <v>77</v>
      </c>
      <c r="NH90" t="s">
        <v>77</v>
      </c>
      <c r="NI90" t="s">
        <v>77</v>
      </c>
      <c r="NJ90" t="s">
        <v>77</v>
      </c>
      <c r="NK90" t="s">
        <v>77</v>
      </c>
      <c r="NL90" t="s">
        <v>77</v>
      </c>
      <c r="NM90" t="s">
        <v>77</v>
      </c>
      <c r="NN90" t="s">
        <v>77</v>
      </c>
      <c r="NO90" t="s">
        <v>77</v>
      </c>
      <c r="NP90" t="s">
        <v>77</v>
      </c>
      <c r="NQ90" t="s">
        <v>77</v>
      </c>
      <c r="NR90" t="s">
        <v>77</v>
      </c>
      <c r="NS90" t="s">
        <v>77</v>
      </c>
      <c r="NT90" t="s">
        <v>77</v>
      </c>
      <c r="NU90" t="s">
        <v>77</v>
      </c>
      <c r="NV90" t="s">
        <v>77</v>
      </c>
      <c r="NW90" t="s">
        <v>77</v>
      </c>
      <c r="NX90" t="s">
        <v>77</v>
      </c>
      <c r="NY90" t="s">
        <v>77</v>
      </c>
      <c r="NZ90" t="s">
        <v>77</v>
      </c>
      <c r="OA90" t="s">
        <v>77</v>
      </c>
      <c r="OB90" t="s">
        <v>77</v>
      </c>
      <c r="OC90" t="s">
        <v>77</v>
      </c>
      <c r="OD90" t="s">
        <v>77</v>
      </c>
      <c r="OE90" t="s">
        <v>77</v>
      </c>
      <c r="OF90" t="s">
        <v>77</v>
      </c>
      <c r="OG90" t="s">
        <v>77</v>
      </c>
      <c r="OH90" t="s">
        <v>77</v>
      </c>
      <c r="OI90" t="s">
        <v>77</v>
      </c>
      <c r="OJ90" t="s">
        <v>77</v>
      </c>
      <c r="OK90" t="s">
        <v>77</v>
      </c>
      <c r="OL90" t="s">
        <v>77</v>
      </c>
      <c r="OM90" t="s">
        <v>77</v>
      </c>
      <c r="ON90" t="s">
        <v>77</v>
      </c>
      <c r="OO90" t="s">
        <v>77</v>
      </c>
      <c r="OP90" t="s">
        <v>77</v>
      </c>
      <c r="OQ90" t="s">
        <v>77</v>
      </c>
      <c r="OR90" t="s">
        <v>77</v>
      </c>
      <c r="OS90" t="s">
        <v>77</v>
      </c>
      <c r="OT90" t="s">
        <v>77</v>
      </c>
      <c r="OU90" t="s">
        <v>77</v>
      </c>
      <c r="OV90" t="s">
        <v>77</v>
      </c>
      <c r="OW90" t="s">
        <v>77</v>
      </c>
      <c r="OX90" t="s">
        <v>77</v>
      </c>
      <c r="OY90" t="s">
        <v>77</v>
      </c>
      <c r="OZ90" t="s">
        <v>77</v>
      </c>
      <c r="PA90" t="s">
        <v>77</v>
      </c>
      <c r="PB90" t="s">
        <v>77</v>
      </c>
      <c r="PC90" t="s">
        <v>77</v>
      </c>
      <c r="PD90" t="s">
        <v>77</v>
      </c>
      <c r="PE90" t="s">
        <v>77</v>
      </c>
      <c r="PF90" t="s">
        <v>77</v>
      </c>
      <c r="PG90" t="s">
        <v>77</v>
      </c>
      <c r="PH90" t="s">
        <v>77</v>
      </c>
      <c r="PI90" t="s">
        <v>77</v>
      </c>
      <c r="PJ90" t="s">
        <v>77</v>
      </c>
      <c r="PK90" t="s">
        <v>77</v>
      </c>
      <c r="PL90" t="s">
        <v>77</v>
      </c>
      <c r="PM90" t="s">
        <v>77</v>
      </c>
      <c r="PN90" t="s">
        <v>77</v>
      </c>
      <c r="PO90" t="s">
        <v>77</v>
      </c>
      <c r="PP90" t="s">
        <v>77</v>
      </c>
      <c r="PQ90" t="s">
        <v>77</v>
      </c>
      <c r="PR90" t="s">
        <v>77</v>
      </c>
      <c r="PS90" t="s">
        <v>77</v>
      </c>
      <c r="PT90" t="s">
        <v>77</v>
      </c>
      <c r="PU90" t="s">
        <v>77</v>
      </c>
      <c r="PV90" t="s">
        <v>77</v>
      </c>
      <c r="PW90" t="s">
        <v>77</v>
      </c>
      <c r="PX90" t="s">
        <v>77</v>
      </c>
      <c r="PY90" t="s">
        <v>77</v>
      </c>
      <c r="PZ90" t="s">
        <v>77</v>
      </c>
      <c r="QA90" t="s">
        <v>77</v>
      </c>
      <c r="QB90" t="s">
        <v>77</v>
      </c>
      <c r="QC90" t="s">
        <v>77</v>
      </c>
      <c r="QD90" t="s">
        <v>77</v>
      </c>
      <c r="QE90" t="s">
        <v>77</v>
      </c>
      <c r="QF90" t="s">
        <v>77</v>
      </c>
      <c r="QG90" t="s">
        <v>77</v>
      </c>
      <c r="QH90">
        <v>1</v>
      </c>
      <c r="QI90">
        <v>1</v>
      </c>
      <c r="QJ90">
        <v>1</v>
      </c>
      <c r="QK90">
        <v>1</v>
      </c>
      <c r="QL90">
        <v>1</v>
      </c>
      <c r="QM90" t="s">
        <v>77</v>
      </c>
      <c r="QN90" t="s">
        <v>77</v>
      </c>
      <c r="QO90">
        <v>238059254</v>
      </c>
      <c r="QQ90">
        <v>44532.534560185188</v>
      </c>
      <c r="QR90" t="s">
        <v>77</v>
      </c>
      <c r="QS90" t="s">
        <v>77</v>
      </c>
      <c r="QT90" t="s">
        <v>101</v>
      </c>
      <c r="QU90" t="s">
        <v>102</v>
      </c>
      <c r="QV90" t="s">
        <v>77</v>
      </c>
      <c r="QW90">
        <v>92</v>
      </c>
      <c r="QX90" s="375" t="str">
        <f t="shared" si="16"/>
        <v/>
      </c>
      <c r="QY90" s="375" t="str">
        <f t="shared" si="9"/>
        <v/>
      </c>
      <c r="QZ90" s="375" t="str">
        <f t="shared" si="10"/>
        <v/>
      </c>
      <c r="RA90" s="375" t="str">
        <f t="shared" si="11"/>
        <v/>
      </c>
      <c r="RB90" s="375" t="str">
        <f t="shared" si="12"/>
        <v/>
      </c>
      <c r="RC90" s="375" t="str">
        <f t="shared" si="13"/>
        <v/>
      </c>
      <c r="RD90" s="375" t="str">
        <f t="shared" si="14"/>
        <v/>
      </c>
      <c r="RE90" s="313" t="str">
        <f t="shared" si="15"/>
        <v/>
      </c>
      <c r="RF90" t="s">
        <v>80</v>
      </c>
    </row>
    <row r="91" spans="1:474">
      <c r="A91" t="s">
        <v>1034</v>
      </c>
      <c r="B91" s="272">
        <v>44525</v>
      </c>
      <c r="C91" t="s">
        <v>232</v>
      </c>
      <c r="D91" t="s">
        <v>233</v>
      </c>
      <c r="E91" t="s">
        <v>80</v>
      </c>
      <c r="F91" t="s">
        <v>175</v>
      </c>
      <c r="G91" t="s">
        <v>175</v>
      </c>
      <c r="H91" t="s">
        <v>1292</v>
      </c>
      <c r="I91" t="s">
        <v>589</v>
      </c>
      <c r="J91" t="s">
        <v>234</v>
      </c>
      <c r="K91" t="s">
        <v>77</v>
      </c>
      <c r="L91" t="s">
        <v>235</v>
      </c>
      <c r="M91" t="s">
        <v>235</v>
      </c>
      <c r="N91" t="s">
        <v>235</v>
      </c>
      <c r="O91" t="s">
        <v>86</v>
      </c>
      <c r="P91" t="s">
        <v>120</v>
      </c>
      <c r="Q91" t="s">
        <v>110</v>
      </c>
      <c r="R91" t="s">
        <v>138</v>
      </c>
      <c r="S91" s="239" t="s">
        <v>77</v>
      </c>
      <c r="T91" s="239" t="s">
        <v>77</v>
      </c>
      <c r="U91" s="239" t="s">
        <v>77</v>
      </c>
      <c r="V91" s="239" t="s">
        <v>77</v>
      </c>
      <c r="W91" s="239" t="s">
        <v>77</v>
      </c>
      <c r="X91" s="239" t="s">
        <v>77</v>
      </c>
      <c r="Y91" t="s">
        <v>77</v>
      </c>
      <c r="Z91" t="s">
        <v>77</v>
      </c>
      <c r="AA91" t="s">
        <v>77</v>
      </c>
      <c r="AB91" t="s">
        <v>77</v>
      </c>
      <c r="AC91" t="s">
        <v>77</v>
      </c>
      <c r="AD91" t="s">
        <v>77</v>
      </c>
      <c r="AE91" t="s">
        <v>77</v>
      </c>
      <c r="AF91" t="s">
        <v>77</v>
      </c>
      <c r="AG91" t="s">
        <v>77</v>
      </c>
      <c r="AH91">
        <v>75</v>
      </c>
      <c r="AI91" t="s">
        <v>77</v>
      </c>
      <c r="AJ91" t="s">
        <v>77</v>
      </c>
      <c r="AK91" t="s">
        <v>123</v>
      </c>
      <c r="AL91">
        <v>1</v>
      </c>
      <c r="AM91">
        <v>0</v>
      </c>
      <c r="AN91">
        <v>0</v>
      </c>
      <c r="AO91">
        <v>0</v>
      </c>
      <c r="AP91">
        <v>0</v>
      </c>
      <c r="AQ91">
        <v>0</v>
      </c>
      <c r="AR91">
        <v>0</v>
      </c>
      <c r="AS91">
        <v>0</v>
      </c>
      <c r="AT91">
        <v>0</v>
      </c>
      <c r="AU91">
        <v>0</v>
      </c>
      <c r="AV91" t="s">
        <v>139</v>
      </c>
      <c r="AW91" t="s">
        <v>156</v>
      </c>
      <c r="AX91" t="s">
        <v>77</v>
      </c>
      <c r="AY91" t="s">
        <v>77</v>
      </c>
      <c r="AZ91" t="s">
        <v>77</v>
      </c>
      <c r="BA91" t="s">
        <v>77</v>
      </c>
      <c r="BB91" t="s">
        <v>77</v>
      </c>
      <c r="BC91" t="s">
        <v>77</v>
      </c>
      <c r="BD91" t="s">
        <v>77</v>
      </c>
      <c r="BE91" t="s">
        <v>77</v>
      </c>
      <c r="BF91" t="s">
        <v>77</v>
      </c>
      <c r="BG91" t="s">
        <v>77</v>
      </c>
      <c r="BH91" t="s">
        <v>77</v>
      </c>
      <c r="BI91" t="s">
        <v>77</v>
      </c>
      <c r="BJ91" t="s">
        <v>77</v>
      </c>
      <c r="BK91" t="s">
        <v>77</v>
      </c>
      <c r="BL91" t="s">
        <v>77</v>
      </c>
      <c r="BN91" t="s">
        <v>77</v>
      </c>
      <c r="BO91" t="s">
        <v>77</v>
      </c>
      <c r="BP91" t="s">
        <v>77</v>
      </c>
      <c r="BQ91" t="s">
        <v>77</v>
      </c>
      <c r="BR91" t="s">
        <v>77</v>
      </c>
      <c r="BS91" t="s">
        <v>77</v>
      </c>
      <c r="BT91" t="s">
        <v>77</v>
      </c>
      <c r="BU91" t="s">
        <v>77</v>
      </c>
      <c r="BV91" t="s">
        <v>77</v>
      </c>
      <c r="BW91" t="s">
        <v>77</v>
      </c>
      <c r="BX91" t="s">
        <v>77</v>
      </c>
      <c r="BY91" t="s">
        <v>77</v>
      </c>
      <c r="BZ91" t="s">
        <v>77</v>
      </c>
      <c r="CA91" t="s">
        <v>77</v>
      </c>
      <c r="CB91" t="s">
        <v>77</v>
      </c>
      <c r="CC91" t="s">
        <v>77</v>
      </c>
      <c r="CD91" t="s">
        <v>77</v>
      </c>
      <c r="CE91" t="s">
        <v>77</v>
      </c>
      <c r="CF91" t="s">
        <v>77</v>
      </c>
      <c r="CG91" t="s">
        <v>77</v>
      </c>
      <c r="CH91" t="s">
        <v>77</v>
      </c>
      <c r="CI91" t="s">
        <v>77</v>
      </c>
      <c r="CJ91" t="s">
        <v>77</v>
      </c>
      <c r="CK91" t="s">
        <v>77</v>
      </c>
      <c r="CL91" t="s">
        <v>77</v>
      </c>
      <c r="CM91" t="s">
        <v>77</v>
      </c>
      <c r="CN91" t="s">
        <v>77</v>
      </c>
      <c r="CO91" t="s">
        <v>77</v>
      </c>
      <c r="CP91" t="s">
        <v>77</v>
      </c>
      <c r="CQ91" t="s">
        <v>77</v>
      </c>
      <c r="CR91" t="s">
        <v>77</v>
      </c>
      <c r="CS91" t="s">
        <v>77</v>
      </c>
      <c r="CT91" t="s">
        <v>77</v>
      </c>
      <c r="CU91" t="s">
        <v>77</v>
      </c>
      <c r="CV91" t="s">
        <v>77</v>
      </c>
      <c r="CW91" t="s">
        <v>77</v>
      </c>
      <c r="CX91" t="s">
        <v>77</v>
      </c>
      <c r="CY91" t="s">
        <v>77</v>
      </c>
      <c r="CZ91" s="308" t="s">
        <v>80</v>
      </c>
      <c r="DA91" t="s">
        <v>86</v>
      </c>
      <c r="DB91" t="s">
        <v>77</v>
      </c>
      <c r="DC91" t="s">
        <v>77</v>
      </c>
      <c r="DD91" t="s">
        <v>77</v>
      </c>
      <c r="DE91" t="s">
        <v>77</v>
      </c>
      <c r="DF91" t="s">
        <v>77</v>
      </c>
      <c r="DG91" t="s">
        <v>77</v>
      </c>
      <c r="DH91" t="s">
        <v>77</v>
      </c>
      <c r="DK91" t="s">
        <v>77</v>
      </c>
      <c r="DL91" t="s">
        <v>77</v>
      </c>
      <c r="DM91" t="s">
        <v>77</v>
      </c>
      <c r="DN91" t="s">
        <v>77</v>
      </c>
      <c r="DO91" t="s">
        <v>77</v>
      </c>
      <c r="DP91" t="s">
        <v>77</v>
      </c>
      <c r="DQ91" t="s">
        <v>77</v>
      </c>
      <c r="DR91" t="s">
        <v>77</v>
      </c>
      <c r="DS91" t="s">
        <v>77</v>
      </c>
      <c r="DT91" t="s">
        <v>77</v>
      </c>
      <c r="DU91" t="s">
        <v>77</v>
      </c>
      <c r="DV91" t="s">
        <v>77</v>
      </c>
      <c r="DW91" t="s">
        <v>77</v>
      </c>
      <c r="DX91" t="s">
        <v>77</v>
      </c>
      <c r="DY91" t="s">
        <v>77</v>
      </c>
      <c r="DZ91" t="s">
        <v>77</v>
      </c>
      <c r="EA91" t="s">
        <v>77</v>
      </c>
      <c r="EB91" t="s">
        <v>77</v>
      </c>
      <c r="EC91" t="s">
        <v>77</v>
      </c>
      <c r="ED91" t="s">
        <v>77</v>
      </c>
      <c r="EE91" t="s">
        <v>77</v>
      </c>
      <c r="EF91" t="s">
        <v>77</v>
      </c>
      <c r="EG91" t="s">
        <v>77</v>
      </c>
      <c r="EH91" t="s">
        <v>77</v>
      </c>
      <c r="EI91" t="s">
        <v>77</v>
      </c>
      <c r="EJ91" t="s">
        <v>77</v>
      </c>
      <c r="EK91" t="s">
        <v>77</v>
      </c>
      <c r="EL91" t="s">
        <v>77</v>
      </c>
      <c r="EM91" s="308" t="s">
        <v>80</v>
      </c>
      <c r="EN91" t="s">
        <v>86</v>
      </c>
      <c r="EO91" t="s">
        <v>77</v>
      </c>
      <c r="EP91" t="s">
        <v>77</v>
      </c>
      <c r="EQ91" t="s">
        <v>77</v>
      </c>
      <c r="ER91" t="s">
        <v>77</v>
      </c>
      <c r="ES91" t="s">
        <v>77</v>
      </c>
      <c r="ET91" t="s">
        <v>77</v>
      </c>
      <c r="EU91" t="s">
        <v>77</v>
      </c>
      <c r="EW91" t="s">
        <v>100</v>
      </c>
      <c r="EX91" s="308" t="s">
        <v>80</v>
      </c>
      <c r="EY91" t="s">
        <v>100</v>
      </c>
      <c r="EZ91" t="s">
        <v>77</v>
      </c>
      <c r="FA91" t="s">
        <v>77</v>
      </c>
      <c r="FB91" t="s">
        <v>77</v>
      </c>
      <c r="FC91" t="s">
        <v>77</v>
      </c>
      <c r="FD91" t="s">
        <v>77</v>
      </c>
      <c r="FE91" t="s">
        <v>77</v>
      </c>
      <c r="FF91" t="s">
        <v>77</v>
      </c>
      <c r="FG91" t="s">
        <v>77</v>
      </c>
      <c r="FH91" t="s">
        <v>187</v>
      </c>
      <c r="FI91">
        <v>0</v>
      </c>
      <c r="FJ91">
        <v>0</v>
      </c>
      <c r="FK91">
        <v>1</v>
      </c>
      <c r="FL91">
        <v>0</v>
      </c>
      <c r="FM91">
        <v>0</v>
      </c>
      <c r="FN91">
        <v>0</v>
      </c>
      <c r="FO91">
        <v>0</v>
      </c>
      <c r="FP91">
        <v>0</v>
      </c>
      <c r="FQ91" t="s">
        <v>77</v>
      </c>
      <c r="FR91" t="s">
        <v>88</v>
      </c>
      <c r="FS91" t="s">
        <v>77</v>
      </c>
      <c r="FT91" t="s">
        <v>122</v>
      </c>
      <c r="FU91">
        <v>0</v>
      </c>
      <c r="FV91">
        <v>0</v>
      </c>
      <c r="FW91">
        <v>1</v>
      </c>
      <c r="FX91">
        <v>0</v>
      </c>
      <c r="FY91" t="s">
        <v>77</v>
      </c>
      <c r="FZ91" t="s">
        <v>77</v>
      </c>
      <c r="GA91" t="s">
        <v>77</v>
      </c>
      <c r="GB91" t="s">
        <v>77</v>
      </c>
      <c r="GC91" t="s">
        <v>77</v>
      </c>
      <c r="GD91" t="s">
        <v>77</v>
      </c>
      <c r="GE91" t="s">
        <v>77</v>
      </c>
      <c r="GF91" t="s">
        <v>77</v>
      </c>
      <c r="GG91" t="s">
        <v>77</v>
      </c>
      <c r="GH91" t="s">
        <v>77</v>
      </c>
      <c r="GI91" t="s">
        <v>77</v>
      </c>
      <c r="GJ91" t="s">
        <v>77</v>
      </c>
      <c r="GK91" t="s">
        <v>77</v>
      </c>
      <c r="GL91" t="s">
        <v>77</v>
      </c>
      <c r="GM91" t="s">
        <v>77</v>
      </c>
      <c r="GN91" t="s">
        <v>77</v>
      </c>
      <c r="GO91" t="s">
        <v>77</v>
      </c>
      <c r="GP91" t="s">
        <v>77</v>
      </c>
      <c r="GQ91" t="s">
        <v>77</v>
      </c>
      <c r="GR91" t="s">
        <v>77</v>
      </c>
      <c r="GS91" t="s">
        <v>77</v>
      </c>
      <c r="GT91" t="s">
        <v>77</v>
      </c>
      <c r="GU91" t="s">
        <v>77</v>
      </c>
      <c r="GV91" t="s">
        <v>77</v>
      </c>
      <c r="GW91" t="s">
        <v>77</v>
      </c>
      <c r="GX91" t="s">
        <v>77</v>
      </c>
      <c r="GY91" t="s">
        <v>77</v>
      </c>
      <c r="GZ91" t="s">
        <v>77</v>
      </c>
      <c r="HA91" t="s">
        <v>77</v>
      </c>
      <c r="HB91" t="s">
        <v>77</v>
      </c>
      <c r="HC91" t="s">
        <v>77</v>
      </c>
      <c r="HD91" t="s">
        <v>77</v>
      </c>
      <c r="HE91" t="s">
        <v>77</v>
      </c>
      <c r="HF91" t="s">
        <v>77</v>
      </c>
      <c r="HG91" t="s">
        <v>77</v>
      </c>
      <c r="HH91" t="s">
        <v>77</v>
      </c>
      <c r="HI91" t="s">
        <v>77</v>
      </c>
      <c r="HJ91" t="s">
        <v>77</v>
      </c>
      <c r="HK91" t="s">
        <v>77</v>
      </c>
      <c r="HL91" t="s">
        <v>77</v>
      </c>
      <c r="HM91" t="s">
        <v>77</v>
      </c>
      <c r="HN91" t="s">
        <v>77</v>
      </c>
      <c r="HO91" t="s">
        <v>77</v>
      </c>
      <c r="HP91" t="s">
        <v>77</v>
      </c>
      <c r="HQ91" t="s">
        <v>77</v>
      </c>
      <c r="HR91" t="s">
        <v>77</v>
      </c>
      <c r="HS91" t="s">
        <v>77</v>
      </c>
      <c r="HT91" t="s">
        <v>77</v>
      </c>
      <c r="HU91" t="s">
        <v>77</v>
      </c>
      <c r="HV91" t="s">
        <v>77</v>
      </c>
      <c r="HW91" t="s">
        <v>77</v>
      </c>
      <c r="HX91" t="s">
        <v>77</v>
      </c>
      <c r="HZ91" t="s">
        <v>80</v>
      </c>
      <c r="IA91" s="376" t="s">
        <v>77</v>
      </c>
      <c r="IB91" t="s">
        <v>77</v>
      </c>
      <c r="IC91" t="s">
        <v>77</v>
      </c>
      <c r="ID91" t="s">
        <v>77</v>
      </c>
      <c r="IE91" t="s">
        <v>77</v>
      </c>
      <c r="IF91" t="s">
        <v>77</v>
      </c>
      <c r="IG91" t="s">
        <v>77</v>
      </c>
      <c r="IH91" t="s">
        <v>77</v>
      </c>
      <c r="II91" t="s">
        <v>77</v>
      </c>
      <c r="IJ91" t="s">
        <v>77</v>
      </c>
      <c r="IK91" t="s">
        <v>77</v>
      </c>
      <c r="IL91" t="s">
        <v>77</v>
      </c>
      <c r="IM91" t="s">
        <v>77</v>
      </c>
      <c r="IN91" t="s">
        <v>77</v>
      </c>
      <c r="IO91" t="s">
        <v>77</v>
      </c>
      <c r="IP91" t="s">
        <v>77</v>
      </c>
      <c r="IQ91" t="s">
        <v>77</v>
      </c>
      <c r="IR91" t="s">
        <v>77</v>
      </c>
      <c r="IS91" t="s">
        <v>77</v>
      </c>
      <c r="IT91" t="s">
        <v>77</v>
      </c>
      <c r="IU91" t="s">
        <v>77</v>
      </c>
      <c r="IV91" t="s">
        <v>77</v>
      </c>
      <c r="IW91" t="s">
        <v>77</v>
      </c>
      <c r="IX91" t="s">
        <v>77</v>
      </c>
      <c r="IY91" t="s">
        <v>77</v>
      </c>
      <c r="IZ91" t="s">
        <v>77</v>
      </c>
      <c r="JA91" t="s">
        <v>77</v>
      </c>
      <c r="JB91" t="s">
        <v>77</v>
      </c>
      <c r="JC91" t="s">
        <v>77</v>
      </c>
      <c r="JD91" t="s">
        <v>77</v>
      </c>
      <c r="JE91" t="s">
        <v>77</v>
      </c>
      <c r="JF91" t="s">
        <v>77</v>
      </c>
      <c r="JG91" t="s">
        <v>77</v>
      </c>
      <c r="JH91" t="s">
        <v>77</v>
      </c>
      <c r="JI91" t="s">
        <v>77</v>
      </c>
      <c r="JJ91" t="s">
        <v>77</v>
      </c>
      <c r="JK91" t="s">
        <v>77</v>
      </c>
      <c r="JL91" t="s">
        <v>77</v>
      </c>
      <c r="JM91" t="s">
        <v>77</v>
      </c>
      <c r="JN91" t="s">
        <v>77</v>
      </c>
      <c r="JO91" t="s">
        <v>77</v>
      </c>
      <c r="JP91" t="s">
        <v>77</v>
      </c>
      <c r="JQ91" t="s">
        <v>77</v>
      </c>
      <c r="JR91" t="s">
        <v>77</v>
      </c>
      <c r="JS91" t="s">
        <v>77</v>
      </c>
      <c r="JT91" t="s">
        <v>77</v>
      </c>
      <c r="JU91" t="s">
        <v>77</v>
      </c>
      <c r="JV91" t="s">
        <v>77</v>
      </c>
      <c r="JW91" t="s">
        <v>77</v>
      </c>
      <c r="JX91" t="s">
        <v>77</v>
      </c>
      <c r="JY91" t="s">
        <v>77</v>
      </c>
      <c r="JZ91" t="s">
        <v>77</v>
      </c>
      <c r="KA91" t="s">
        <v>77</v>
      </c>
      <c r="KB91" t="s">
        <v>77</v>
      </c>
      <c r="KC91" t="s">
        <v>77</v>
      </c>
      <c r="KD91" t="s">
        <v>77</v>
      </c>
      <c r="KE91" t="s">
        <v>77</v>
      </c>
      <c r="KF91" t="s">
        <v>77</v>
      </c>
      <c r="KG91" t="s">
        <v>77</v>
      </c>
      <c r="KH91" t="s">
        <v>77</v>
      </c>
      <c r="KI91" t="s">
        <v>77</v>
      </c>
      <c r="KJ91" t="s">
        <v>77</v>
      </c>
      <c r="KK91" t="s">
        <v>77</v>
      </c>
      <c r="KL91" t="s">
        <v>77</v>
      </c>
      <c r="KM91" t="s">
        <v>77</v>
      </c>
      <c r="KN91" t="s">
        <v>77</v>
      </c>
      <c r="KO91" t="s">
        <v>77</v>
      </c>
      <c r="KP91" t="s">
        <v>77</v>
      </c>
      <c r="KQ91" t="s">
        <v>77</v>
      </c>
      <c r="KR91" t="s">
        <v>77</v>
      </c>
      <c r="KS91" t="s">
        <v>77</v>
      </c>
      <c r="KT91" t="s">
        <v>77</v>
      </c>
      <c r="KU91" t="s">
        <v>77</v>
      </c>
      <c r="KV91" t="s">
        <v>77</v>
      </c>
      <c r="KW91" t="s">
        <v>77</v>
      </c>
      <c r="KX91" t="s">
        <v>77</v>
      </c>
      <c r="KY91" t="s">
        <v>77</v>
      </c>
      <c r="KZ91" t="s">
        <v>77</v>
      </c>
      <c r="LA91" t="s">
        <v>77</v>
      </c>
      <c r="LB91" t="s">
        <v>77</v>
      </c>
      <c r="LC91" t="s">
        <v>77</v>
      </c>
      <c r="LD91" t="s">
        <v>77</v>
      </c>
      <c r="LE91" t="s">
        <v>77</v>
      </c>
      <c r="LF91" t="s">
        <v>77</v>
      </c>
      <c r="LG91" t="s">
        <v>77</v>
      </c>
      <c r="LH91" t="s">
        <v>77</v>
      </c>
      <c r="LI91" t="s">
        <v>77</v>
      </c>
      <c r="LJ91" t="s">
        <v>77</v>
      </c>
      <c r="LK91" t="s">
        <v>77</v>
      </c>
      <c r="LL91" t="s">
        <v>77</v>
      </c>
      <c r="LM91" t="s">
        <v>77</v>
      </c>
      <c r="LN91" t="s">
        <v>77</v>
      </c>
      <c r="LO91" t="s">
        <v>77</v>
      </c>
      <c r="LP91" t="s">
        <v>77</v>
      </c>
      <c r="LQ91" t="s">
        <v>77</v>
      </c>
      <c r="LR91" t="s">
        <v>77</v>
      </c>
      <c r="LS91" t="s">
        <v>77</v>
      </c>
      <c r="LT91" t="s">
        <v>77</v>
      </c>
      <c r="LU91" t="s">
        <v>77</v>
      </c>
      <c r="LV91" t="s">
        <v>77</v>
      </c>
      <c r="LW91" t="s">
        <v>77</v>
      </c>
      <c r="LX91" t="s">
        <v>77</v>
      </c>
      <c r="LY91" t="s">
        <v>77</v>
      </c>
      <c r="LZ91" t="s">
        <v>77</v>
      </c>
      <c r="MA91" t="s">
        <v>77</v>
      </c>
      <c r="MB91" t="s">
        <v>77</v>
      </c>
      <c r="MC91" t="s">
        <v>77</v>
      </c>
      <c r="MD91" t="s">
        <v>77</v>
      </c>
      <c r="ME91" t="s">
        <v>77</v>
      </c>
      <c r="MF91" t="s">
        <v>77</v>
      </c>
      <c r="MG91" t="s">
        <v>77</v>
      </c>
      <c r="MH91" t="s">
        <v>77</v>
      </c>
      <c r="MI91" t="s">
        <v>77</v>
      </c>
      <c r="MJ91" t="s">
        <v>77</v>
      </c>
      <c r="MK91" t="s">
        <v>77</v>
      </c>
      <c r="ML91" t="s">
        <v>77</v>
      </c>
      <c r="MM91" t="s">
        <v>77</v>
      </c>
      <c r="MN91" t="s">
        <v>77</v>
      </c>
      <c r="MO91" t="s">
        <v>77</v>
      </c>
      <c r="MP91" t="s">
        <v>77</v>
      </c>
      <c r="MQ91" t="s">
        <v>77</v>
      </c>
      <c r="MR91" t="s">
        <v>77</v>
      </c>
      <c r="MS91" t="s">
        <v>77</v>
      </c>
      <c r="MT91" t="s">
        <v>77</v>
      </c>
      <c r="MU91" t="s">
        <v>77</v>
      </c>
      <c r="MV91" t="s">
        <v>77</v>
      </c>
      <c r="MW91" t="s">
        <v>77</v>
      </c>
      <c r="MX91" t="s">
        <v>77</v>
      </c>
      <c r="MY91" t="s">
        <v>77</v>
      </c>
      <c r="MZ91" t="s">
        <v>77</v>
      </c>
      <c r="NA91" t="s">
        <v>77</v>
      </c>
      <c r="NB91" t="s">
        <v>77</v>
      </c>
      <c r="NC91" t="s">
        <v>77</v>
      </c>
      <c r="ND91" t="s">
        <v>77</v>
      </c>
      <c r="NE91" t="s">
        <v>77</v>
      </c>
      <c r="NF91" t="s">
        <v>77</v>
      </c>
      <c r="NG91" t="s">
        <v>77</v>
      </c>
      <c r="NH91" t="s">
        <v>77</v>
      </c>
      <c r="NI91" t="s">
        <v>77</v>
      </c>
      <c r="NJ91" t="s">
        <v>77</v>
      </c>
      <c r="NK91" t="s">
        <v>77</v>
      </c>
      <c r="NL91" t="s">
        <v>77</v>
      </c>
      <c r="NM91" t="s">
        <v>77</v>
      </c>
      <c r="NN91" t="s">
        <v>77</v>
      </c>
      <c r="NO91" t="s">
        <v>77</v>
      </c>
      <c r="NP91" t="s">
        <v>77</v>
      </c>
      <c r="NQ91" t="s">
        <v>77</v>
      </c>
      <c r="NR91" t="s">
        <v>77</v>
      </c>
      <c r="NS91" t="s">
        <v>77</v>
      </c>
      <c r="NT91" t="s">
        <v>77</v>
      </c>
      <c r="NU91" t="s">
        <v>77</v>
      </c>
      <c r="NV91" t="s">
        <v>77</v>
      </c>
      <c r="NW91" t="s">
        <v>77</v>
      </c>
      <c r="NX91" t="s">
        <v>77</v>
      </c>
      <c r="NY91" t="s">
        <v>77</v>
      </c>
      <c r="NZ91" t="s">
        <v>77</v>
      </c>
      <c r="OA91" t="s">
        <v>77</v>
      </c>
      <c r="OB91" t="s">
        <v>77</v>
      </c>
      <c r="OC91" t="s">
        <v>77</v>
      </c>
      <c r="OD91" t="s">
        <v>77</v>
      </c>
      <c r="OE91" t="s">
        <v>77</v>
      </c>
      <c r="OF91" t="s">
        <v>77</v>
      </c>
      <c r="OG91" t="s">
        <v>77</v>
      </c>
      <c r="OH91" t="s">
        <v>77</v>
      </c>
      <c r="OI91" t="s">
        <v>77</v>
      </c>
      <c r="OJ91" t="s">
        <v>77</v>
      </c>
      <c r="OK91" t="s">
        <v>77</v>
      </c>
      <c r="OL91" t="s">
        <v>77</v>
      </c>
      <c r="OM91" t="s">
        <v>77</v>
      </c>
      <c r="ON91" t="s">
        <v>77</v>
      </c>
      <c r="OO91" t="s">
        <v>77</v>
      </c>
      <c r="OP91" t="s">
        <v>77</v>
      </c>
      <c r="OQ91" t="s">
        <v>77</v>
      </c>
      <c r="OR91" t="s">
        <v>77</v>
      </c>
      <c r="OS91" t="s">
        <v>77</v>
      </c>
      <c r="OT91" t="s">
        <v>77</v>
      </c>
      <c r="OU91" t="s">
        <v>77</v>
      </c>
      <c r="OV91" t="s">
        <v>77</v>
      </c>
      <c r="OW91" t="s">
        <v>77</v>
      </c>
      <c r="OX91" t="s">
        <v>77</v>
      </c>
      <c r="OY91" t="s">
        <v>77</v>
      </c>
      <c r="OZ91" t="s">
        <v>77</v>
      </c>
      <c r="PA91" t="s">
        <v>77</v>
      </c>
      <c r="PB91" t="s">
        <v>77</v>
      </c>
      <c r="PC91" t="s">
        <v>77</v>
      </c>
      <c r="PD91" t="s">
        <v>77</v>
      </c>
      <c r="PE91" t="s">
        <v>77</v>
      </c>
      <c r="PF91" t="s">
        <v>77</v>
      </c>
      <c r="PG91" t="s">
        <v>77</v>
      </c>
      <c r="PH91" t="s">
        <v>77</v>
      </c>
      <c r="PI91" t="s">
        <v>77</v>
      </c>
      <c r="PJ91" t="s">
        <v>77</v>
      </c>
      <c r="PK91" t="s">
        <v>77</v>
      </c>
      <c r="PL91" t="s">
        <v>77</v>
      </c>
      <c r="PM91" t="s">
        <v>77</v>
      </c>
      <c r="PN91" t="s">
        <v>77</v>
      </c>
      <c r="PO91" t="s">
        <v>77</v>
      </c>
      <c r="PP91" t="s">
        <v>77</v>
      </c>
      <c r="PQ91" t="s">
        <v>77</v>
      </c>
      <c r="PR91" t="s">
        <v>77</v>
      </c>
      <c r="PS91" t="s">
        <v>77</v>
      </c>
      <c r="PT91" t="s">
        <v>77</v>
      </c>
      <c r="PU91" t="s">
        <v>77</v>
      </c>
      <c r="PV91" t="s">
        <v>77</v>
      </c>
      <c r="PW91" t="s">
        <v>77</v>
      </c>
      <c r="PX91" t="s">
        <v>77</v>
      </c>
      <c r="PY91" t="s">
        <v>77</v>
      </c>
      <c r="PZ91" t="s">
        <v>77</v>
      </c>
      <c r="QA91" t="s">
        <v>77</v>
      </c>
      <c r="QB91" t="s">
        <v>77</v>
      </c>
      <c r="QC91" t="s">
        <v>77</v>
      </c>
      <c r="QD91" t="s">
        <v>77</v>
      </c>
      <c r="QE91" t="s">
        <v>77</v>
      </c>
      <c r="QF91" t="s">
        <v>77</v>
      </c>
      <c r="QG91" t="s">
        <v>77</v>
      </c>
      <c r="QH91">
        <v>0</v>
      </c>
      <c r="QI91">
        <v>0</v>
      </c>
      <c r="QJ91">
        <v>0</v>
      </c>
      <c r="QK91">
        <v>0</v>
      </c>
      <c r="QL91">
        <v>0</v>
      </c>
      <c r="QM91" t="s">
        <v>77</v>
      </c>
      <c r="QN91" t="s">
        <v>77</v>
      </c>
      <c r="QO91">
        <v>238059264</v>
      </c>
      <c r="QQ91">
        <v>44532.534571759257</v>
      </c>
      <c r="QR91" t="s">
        <v>77</v>
      </c>
      <c r="QS91" t="s">
        <v>77</v>
      </c>
      <c r="QT91" t="s">
        <v>101</v>
      </c>
      <c r="QU91" t="s">
        <v>102</v>
      </c>
      <c r="QV91" t="s">
        <v>77</v>
      </c>
      <c r="QW91">
        <v>93</v>
      </c>
      <c r="QX91" s="375" t="str">
        <f t="shared" si="16"/>
        <v/>
      </c>
      <c r="QY91" s="375" t="str">
        <f t="shared" si="9"/>
        <v/>
      </c>
      <c r="QZ91" s="375" t="str">
        <f t="shared" si="10"/>
        <v/>
      </c>
      <c r="RA91" s="375" t="str">
        <f t="shared" si="11"/>
        <v/>
      </c>
      <c r="RB91" s="375" t="str">
        <f t="shared" si="12"/>
        <v/>
      </c>
      <c r="RC91" s="375" t="str">
        <f t="shared" si="13"/>
        <v/>
      </c>
      <c r="RD91" s="375" t="str">
        <f t="shared" si="14"/>
        <v/>
      </c>
      <c r="RE91" s="313" t="str">
        <f t="shared" si="15"/>
        <v/>
      </c>
      <c r="RF91" t="s">
        <v>80</v>
      </c>
    </row>
    <row r="92" spans="1:474">
      <c r="A92" t="s">
        <v>1035</v>
      </c>
      <c r="B92" s="272">
        <v>44525</v>
      </c>
      <c r="C92" t="s">
        <v>232</v>
      </c>
      <c r="D92" t="s">
        <v>233</v>
      </c>
      <c r="E92" t="s">
        <v>80</v>
      </c>
      <c r="F92" t="s">
        <v>175</v>
      </c>
      <c r="G92" t="s">
        <v>175</v>
      </c>
      <c r="H92" t="s">
        <v>1292</v>
      </c>
      <c r="I92" t="s">
        <v>589</v>
      </c>
      <c r="J92" t="s">
        <v>234</v>
      </c>
      <c r="K92" t="s">
        <v>77</v>
      </c>
      <c r="L92" t="s">
        <v>235</v>
      </c>
      <c r="M92" t="s">
        <v>235</v>
      </c>
      <c r="N92" t="s">
        <v>235</v>
      </c>
      <c r="O92" t="s">
        <v>86</v>
      </c>
      <c r="P92" t="s">
        <v>120</v>
      </c>
      <c r="Q92" t="s">
        <v>89</v>
      </c>
      <c r="R92" t="s">
        <v>121</v>
      </c>
      <c r="S92" s="239">
        <v>150</v>
      </c>
      <c r="T92" s="239">
        <v>134.61538461538399</v>
      </c>
      <c r="U92" s="239" t="s">
        <v>77</v>
      </c>
      <c r="V92" s="239">
        <v>120.689655172413</v>
      </c>
      <c r="W92" s="239" t="s">
        <v>77</v>
      </c>
      <c r="X92" s="239" t="s">
        <v>77</v>
      </c>
      <c r="Y92" t="s">
        <v>77</v>
      </c>
      <c r="Z92" t="s">
        <v>77</v>
      </c>
      <c r="AA92" t="s">
        <v>77</v>
      </c>
      <c r="AB92" t="s">
        <v>77</v>
      </c>
      <c r="AC92" t="s">
        <v>77</v>
      </c>
      <c r="AD92" t="s">
        <v>77</v>
      </c>
      <c r="AE92" t="s">
        <v>77</v>
      </c>
      <c r="AF92" t="s">
        <v>77</v>
      </c>
      <c r="AG92" t="s">
        <v>77</v>
      </c>
      <c r="AH92" t="s">
        <v>77</v>
      </c>
      <c r="AI92" t="s">
        <v>77</v>
      </c>
      <c r="AJ92" t="s">
        <v>77</v>
      </c>
      <c r="AK92" t="s">
        <v>123</v>
      </c>
      <c r="AL92">
        <v>1</v>
      </c>
      <c r="AM92">
        <v>0</v>
      </c>
      <c r="AN92">
        <v>0</v>
      </c>
      <c r="AO92">
        <v>0</v>
      </c>
      <c r="AP92">
        <v>0</v>
      </c>
      <c r="AQ92">
        <v>0</v>
      </c>
      <c r="AR92">
        <v>0</v>
      </c>
      <c r="AS92">
        <v>0</v>
      </c>
      <c r="AT92">
        <v>0</v>
      </c>
      <c r="AU92">
        <v>0</v>
      </c>
      <c r="AV92" t="s">
        <v>139</v>
      </c>
      <c r="AW92" t="s">
        <v>125</v>
      </c>
      <c r="AX92">
        <v>300</v>
      </c>
      <c r="AY92" t="s">
        <v>100</v>
      </c>
      <c r="AZ92" t="s">
        <v>88</v>
      </c>
      <c r="BA92" t="s">
        <v>77</v>
      </c>
      <c r="BB92" t="s">
        <v>88</v>
      </c>
      <c r="BC92" t="s">
        <v>77</v>
      </c>
      <c r="BD92" t="s">
        <v>77</v>
      </c>
      <c r="BE92" t="s">
        <v>77</v>
      </c>
      <c r="BF92" t="s">
        <v>77</v>
      </c>
      <c r="BG92" t="s">
        <v>77</v>
      </c>
      <c r="BH92" t="s">
        <v>77</v>
      </c>
      <c r="BI92" t="s">
        <v>77</v>
      </c>
      <c r="BJ92" t="s">
        <v>77</v>
      </c>
      <c r="BK92" t="s">
        <v>77</v>
      </c>
      <c r="BL92" t="s">
        <v>77</v>
      </c>
      <c r="BN92">
        <v>350</v>
      </c>
      <c r="BO92" t="s">
        <v>77</v>
      </c>
      <c r="BP92">
        <v>350</v>
      </c>
      <c r="BQ92" t="s">
        <v>77</v>
      </c>
      <c r="BR92" t="s">
        <v>77</v>
      </c>
      <c r="BS92" t="s">
        <v>77</v>
      </c>
      <c r="BT92" t="s">
        <v>77</v>
      </c>
      <c r="BU92" t="s">
        <v>77</v>
      </c>
      <c r="BV92" t="s">
        <v>77</v>
      </c>
      <c r="BW92" t="s">
        <v>77</v>
      </c>
      <c r="BX92" t="s">
        <v>77</v>
      </c>
      <c r="BY92" t="s">
        <v>77</v>
      </c>
      <c r="BZ92" t="s">
        <v>77</v>
      </c>
      <c r="CA92" t="s">
        <v>99</v>
      </c>
      <c r="CB92" t="s">
        <v>77</v>
      </c>
      <c r="CC92" t="s">
        <v>77</v>
      </c>
      <c r="CD92" t="s">
        <v>77</v>
      </c>
      <c r="CE92" t="s">
        <v>77</v>
      </c>
      <c r="CF92" t="s">
        <v>77</v>
      </c>
      <c r="CG92" t="s">
        <v>77</v>
      </c>
      <c r="CH92" t="s">
        <v>77</v>
      </c>
      <c r="CI92" t="s">
        <v>77</v>
      </c>
      <c r="CJ92" t="s">
        <v>77</v>
      </c>
      <c r="CK92" t="s">
        <v>77</v>
      </c>
      <c r="CL92" t="s">
        <v>77</v>
      </c>
      <c r="CM92" t="s">
        <v>77</v>
      </c>
      <c r="CN92" t="s">
        <v>77</v>
      </c>
      <c r="CO92" t="s">
        <v>77</v>
      </c>
      <c r="CP92" t="s">
        <v>77</v>
      </c>
      <c r="CQ92" t="s">
        <v>77</v>
      </c>
      <c r="CR92" t="s">
        <v>77</v>
      </c>
      <c r="CS92" t="s">
        <v>77</v>
      </c>
      <c r="CT92" t="s">
        <v>77</v>
      </c>
      <c r="CU92" t="s">
        <v>77</v>
      </c>
      <c r="CV92" t="s">
        <v>77</v>
      </c>
      <c r="CW92" t="s">
        <v>77</v>
      </c>
      <c r="CX92" t="s">
        <v>77</v>
      </c>
      <c r="CY92" t="s">
        <v>77</v>
      </c>
      <c r="CZ92" s="308" t="s">
        <v>80</v>
      </c>
      <c r="DA92" t="s">
        <v>86</v>
      </c>
      <c r="DB92" t="s">
        <v>99</v>
      </c>
      <c r="DC92" t="s">
        <v>99</v>
      </c>
      <c r="DD92" t="s">
        <v>88</v>
      </c>
      <c r="DE92" t="s">
        <v>80</v>
      </c>
      <c r="DF92" t="s">
        <v>131</v>
      </c>
      <c r="DG92" t="s">
        <v>175</v>
      </c>
      <c r="DH92" t="s">
        <v>131</v>
      </c>
      <c r="DK92" t="s">
        <v>77</v>
      </c>
      <c r="DL92" t="s">
        <v>77</v>
      </c>
      <c r="DM92" t="s">
        <v>77</v>
      </c>
      <c r="DN92" t="s">
        <v>77</v>
      </c>
      <c r="DO92" t="s">
        <v>77</v>
      </c>
      <c r="DP92" t="s">
        <v>77</v>
      </c>
      <c r="DQ92" t="s">
        <v>77</v>
      </c>
      <c r="DR92" t="s">
        <v>77</v>
      </c>
      <c r="DS92" t="s">
        <v>77</v>
      </c>
      <c r="DT92" t="s">
        <v>77</v>
      </c>
      <c r="DU92" t="s">
        <v>77</v>
      </c>
      <c r="DV92" t="s">
        <v>77</v>
      </c>
      <c r="DW92" t="s">
        <v>77</v>
      </c>
      <c r="DX92" t="s">
        <v>77</v>
      </c>
      <c r="DY92" t="s">
        <v>77</v>
      </c>
      <c r="DZ92" t="s">
        <v>77</v>
      </c>
      <c r="EA92" t="s">
        <v>77</v>
      </c>
      <c r="EB92" t="s">
        <v>77</v>
      </c>
      <c r="EC92" t="s">
        <v>77</v>
      </c>
      <c r="ED92" t="s">
        <v>77</v>
      </c>
      <c r="EE92" t="s">
        <v>77</v>
      </c>
      <c r="EF92" t="s">
        <v>77</v>
      </c>
      <c r="EG92" t="s">
        <v>77</v>
      </c>
      <c r="EH92" t="s">
        <v>77</v>
      </c>
      <c r="EI92" t="s">
        <v>77</v>
      </c>
      <c r="EJ92" t="s">
        <v>77</v>
      </c>
      <c r="EK92" t="s">
        <v>77</v>
      </c>
      <c r="EL92" t="s">
        <v>77</v>
      </c>
      <c r="EM92" s="308" t="s">
        <v>80</v>
      </c>
      <c r="EN92" t="s">
        <v>86</v>
      </c>
      <c r="EO92" t="s">
        <v>77</v>
      </c>
      <c r="EP92" t="s">
        <v>77</v>
      </c>
      <c r="EQ92" t="s">
        <v>77</v>
      </c>
      <c r="ER92" t="s">
        <v>77</v>
      </c>
      <c r="ES92" t="s">
        <v>77</v>
      </c>
      <c r="ET92" t="s">
        <v>77</v>
      </c>
      <c r="EU92" t="s">
        <v>77</v>
      </c>
      <c r="EW92" t="s">
        <v>77</v>
      </c>
      <c r="EX92" s="308" t="s">
        <v>80</v>
      </c>
      <c r="EY92" t="s">
        <v>100</v>
      </c>
      <c r="EZ92" t="s">
        <v>77</v>
      </c>
      <c r="FA92" t="s">
        <v>77</v>
      </c>
      <c r="FB92" t="s">
        <v>77</v>
      </c>
      <c r="FC92" t="s">
        <v>77</v>
      </c>
      <c r="FD92" t="s">
        <v>77</v>
      </c>
      <c r="FE92" t="s">
        <v>77</v>
      </c>
      <c r="FF92" t="s">
        <v>77</v>
      </c>
      <c r="FG92" t="s">
        <v>77</v>
      </c>
      <c r="FH92" t="s">
        <v>99</v>
      </c>
      <c r="FI92">
        <v>0</v>
      </c>
      <c r="FJ92">
        <v>0</v>
      </c>
      <c r="FK92">
        <v>0</v>
      </c>
      <c r="FL92">
        <v>0</v>
      </c>
      <c r="FM92">
        <v>0</v>
      </c>
      <c r="FN92">
        <v>0</v>
      </c>
      <c r="FO92">
        <v>0</v>
      </c>
      <c r="FP92">
        <v>1</v>
      </c>
      <c r="FQ92" t="s">
        <v>77</v>
      </c>
      <c r="FR92" t="s">
        <v>99</v>
      </c>
      <c r="FS92" t="s">
        <v>77</v>
      </c>
      <c r="FT92" t="s">
        <v>77</v>
      </c>
      <c r="FU92" t="s">
        <v>77</v>
      </c>
      <c r="FV92" t="s">
        <v>77</v>
      </c>
      <c r="FW92" t="s">
        <v>77</v>
      </c>
      <c r="FX92" t="s">
        <v>77</v>
      </c>
      <c r="FY92" t="s">
        <v>77</v>
      </c>
      <c r="FZ92" t="s">
        <v>77</v>
      </c>
      <c r="GA92" t="s">
        <v>77</v>
      </c>
      <c r="GB92" t="s">
        <v>77</v>
      </c>
      <c r="GC92" t="s">
        <v>77</v>
      </c>
      <c r="GD92" t="s">
        <v>77</v>
      </c>
      <c r="GE92" t="s">
        <v>77</v>
      </c>
      <c r="GF92" t="s">
        <v>77</v>
      </c>
      <c r="GG92" t="s">
        <v>77</v>
      </c>
      <c r="GH92" t="s">
        <v>77</v>
      </c>
      <c r="GI92" t="s">
        <v>77</v>
      </c>
      <c r="GJ92" t="s">
        <v>77</v>
      </c>
      <c r="GK92" t="s">
        <v>77</v>
      </c>
      <c r="GL92" t="s">
        <v>77</v>
      </c>
      <c r="GM92" t="s">
        <v>77</v>
      </c>
      <c r="GN92" t="s">
        <v>77</v>
      </c>
      <c r="GO92" t="s">
        <v>77</v>
      </c>
      <c r="GP92" t="s">
        <v>77</v>
      </c>
      <c r="GQ92" t="s">
        <v>77</v>
      </c>
      <c r="GR92" t="s">
        <v>77</v>
      </c>
      <c r="GS92" t="s">
        <v>77</v>
      </c>
      <c r="GT92" t="s">
        <v>77</v>
      </c>
      <c r="GU92" t="s">
        <v>77</v>
      </c>
      <c r="GV92" t="s">
        <v>77</v>
      </c>
      <c r="GW92" t="s">
        <v>77</v>
      </c>
      <c r="GX92" t="s">
        <v>77</v>
      </c>
      <c r="GY92" t="s">
        <v>77</v>
      </c>
      <c r="GZ92" t="s">
        <v>77</v>
      </c>
      <c r="HA92" t="s">
        <v>77</v>
      </c>
      <c r="HB92" t="s">
        <v>77</v>
      </c>
      <c r="HC92" t="s">
        <v>77</v>
      </c>
      <c r="HD92" t="s">
        <v>77</v>
      </c>
      <c r="HE92" t="s">
        <v>77</v>
      </c>
      <c r="HF92" t="s">
        <v>77</v>
      </c>
      <c r="HG92" t="s">
        <v>77</v>
      </c>
      <c r="HH92" t="s">
        <v>77</v>
      </c>
      <c r="HI92" t="s">
        <v>77</v>
      </c>
      <c r="HJ92" t="s">
        <v>77</v>
      </c>
      <c r="HK92" t="s">
        <v>77</v>
      </c>
      <c r="HL92" t="s">
        <v>77</v>
      </c>
      <c r="HM92" t="s">
        <v>77</v>
      </c>
      <c r="HN92" t="s">
        <v>77</v>
      </c>
      <c r="HO92" t="s">
        <v>77</v>
      </c>
      <c r="HP92" t="s">
        <v>77</v>
      </c>
      <c r="HQ92" t="s">
        <v>77</v>
      </c>
      <c r="HR92" t="s">
        <v>77</v>
      </c>
      <c r="HS92" t="s">
        <v>77</v>
      </c>
      <c r="HT92" t="s">
        <v>77</v>
      </c>
      <c r="HU92" t="s">
        <v>77</v>
      </c>
      <c r="HV92" t="s">
        <v>77</v>
      </c>
      <c r="HW92" t="s">
        <v>77</v>
      </c>
      <c r="HX92" t="s">
        <v>77</v>
      </c>
      <c r="HZ92" t="s">
        <v>80</v>
      </c>
      <c r="IA92" s="376" t="s">
        <v>77</v>
      </c>
      <c r="IB92" t="s">
        <v>77</v>
      </c>
      <c r="IC92" t="s">
        <v>77</v>
      </c>
      <c r="ID92" t="s">
        <v>77</v>
      </c>
      <c r="IE92" t="s">
        <v>77</v>
      </c>
      <c r="IF92" t="s">
        <v>77</v>
      </c>
      <c r="IG92" t="s">
        <v>77</v>
      </c>
      <c r="IH92" t="s">
        <v>77</v>
      </c>
      <c r="II92" t="s">
        <v>77</v>
      </c>
      <c r="IJ92" t="s">
        <v>77</v>
      </c>
      <c r="IK92" t="s">
        <v>77</v>
      </c>
      <c r="IL92" t="s">
        <v>77</v>
      </c>
      <c r="IM92" t="s">
        <v>77</v>
      </c>
      <c r="IN92" t="s">
        <v>77</v>
      </c>
      <c r="IO92" t="s">
        <v>77</v>
      </c>
      <c r="IP92" t="s">
        <v>77</v>
      </c>
      <c r="IQ92" t="s">
        <v>77</v>
      </c>
      <c r="IR92" t="s">
        <v>77</v>
      </c>
      <c r="IS92" t="s">
        <v>77</v>
      </c>
      <c r="IT92" t="s">
        <v>77</v>
      </c>
      <c r="IU92" t="s">
        <v>77</v>
      </c>
      <c r="IV92" t="s">
        <v>77</v>
      </c>
      <c r="IW92" t="s">
        <v>77</v>
      </c>
      <c r="IX92" t="s">
        <v>77</v>
      </c>
      <c r="IY92" t="s">
        <v>77</v>
      </c>
      <c r="IZ92" t="s">
        <v>77</v>
      </c>
      <c r="JA92" t="s">
        <v>77</v>
      </c>
      <c r="JB92" t="s">
        <v>77</v>
      </c>
      <c r="JC92" t="s">
        <v>77</v>
      </c>
      <c r="JD92" t="s">
        <v>77</v>
      </c>
      <c r="JE92" t="s">
        <v>77</v>
      </c>
      <c r="JF92" t="s">
        <v>77</v>
      </c>
      <c r="JG92" t="s">
        <v>77</v>
      </c>
      <c r="JH92" t="s">
        <v>77</v>
      </c>
      <c r="JI92" t="s">
        <v>77</v>
      </c>
      <c r="JJ92" t="s">
        <v>77</v>
      </c>
      <c r="JK92" t="s">
        <v>77</v>
      </c>
      <c r="JL92" t="s">
        <v>77</v>
      </c>
      <c r="JM92" t="s">
        <v>77</v>
      </c>
      <c r="JN92" t="s">
        <v>77</v>
      </c>
      <c r="JO92" t="s">
        <v>77</v>
      </c>
      <c r="JP92" t="s">
        <v>77</v>
      </c>
      <c r="JQ92" t="s">
        <v>77</v>
      </c>
      <c r="JR92" t="s">
        <v>77</v>
      </c>
      <c r="JS92" t="s">
        <v>77</v>
      </c>
      <c r="JT92" t="s">
        <v>77</v>
      </c>
      <c r="JU92" t="s">
        <v>77</v>
      </c>
      <c r="JV92" t="s">
        <v>77</v>
      </c>
      <c r="JW92" t="s">
        <v>77</v>
      </c>
      <c r="JX92" t="s">
        <v>77</v>
      </c>
      <c r="JY92" t="s">
        <v>77</v>
      </c>
      <c r="JZ92" t="s">
        <v>77</v>
      </c>
      <c r="KA92" t="s">
        <v>77</v>
      </c>
      <c r="KB92" t="s">
        <v>77</v>
      </c>
      <c r="KC92" t="s">
        <v>77</v>
      </c>
      <c r="KD92" t="s">
        <v>77</v>
      </c>
      <c r="KE92" t="s">
        <v>77</v>
      </c>
      <c r="KF92" t="s">
        <v>77</v>
      </c>
      <c r="KG92" t="s">
        <v>77</v>
      </c>
      <c r="KH92" t="s">
        <v>77</v>
      </c>
      <c r="KI92" t="s">
        <v>77</v>
      </c>
      <c r="KJ92" t="s">
        <v>77</v>
      </c>
      <c r="KK92" t="s">
        <v>77</v>
      </c>
      <c r="KL92" t="s">
        <v>77</v>
      </c>
      <c r="KM92" t="s">
        <v>77</v>
      </c>
      <c r="KN92" t="s">
        <v>77</v>
      </c>
      <c r="KO92" t="s">
        <v>77</v>
      </c>
      <c r="KP92" t="s">
        <v>77</v>
      </c>
      <c r="KQ92" t="s">
        <v>77</v>
      </c>
      <c r="KR92" t="s">
        <v>77</v>
      </c>
      <c r="KS92" t="s">
        <v>77</v>
      </c>
      <c r="KT92" t="s">
        <v>77</v>
      </c>
      <c r="KU92" t="s">
        <v>77</v>
      </c>
      <c r="KV92" t="s">
        <v>77</v>
      </c>
      <c r="KW92" t="s">
        <v>77</v>
      </c>
      <c r="KX92" t="s">
        <v>77</v>
      </c>
      <c r="KY92" t="s">
        <v>77</v>
      </c>
      <c r="KZ92" t="s">
        <v>77</v>
      </c>
      <c r="LA92" t="s">
        <v>77</v>
      </c>
      <c r="LB92" t="s">
        <v>77</v>
      </c>
      <c r="LC92" t="s">
        <v>77</v>
      </c>
      <c r="LD92" t="s">
        <v>77</v>
      </c>
      <c r="LE92" t="s">
        <v>77</v>
      </c>
      <c r="LF92" t="s">
        <v>77</v>
      </c>
      <c r="LG92" t="s">
        <v>77</v>
      </c>
      <c r="LH92" t="s">
        <v>77</v>
      </c>
      <c r="LI92" t="s">
        <v>77</v>
      </c>
      <c r="LJ92" t="s">
        <v>77</v>
      </c>
      <c r="LK92" t="s">
        <v>77</v>
      </c>
      <c r="LL92" t="s">
        <v>77</v>
      </c>
      <c r="LM92" t="s">
        <v>77</v>
      </c>
      <c r="LN92" t="s">
        <v>77</v>
      </c>
      <c r="LO92" t="s">
        <v>77</v>
      </c>
      <c r="LP92" t="s">
        <v>77</v>
      </c>
      <c r="LQ92" t="s">
        <v>77</v>
      </c>
      <c r="LR92" t="s">
        <v>77</v>
      </c>
      <c r="LS92" t="s">
        <v>77</v>
      </c>
      <c r="LT92" t="s">
        <v>77</v>
      </c>
      <c r="LU92" t="s">
        <v>77</v>
      </c>
      <c r="LV92" t="s">
        <v>77</v>
      </c>
      <c r="LW92" t="s">
        <v>77</v>
      </c>
      <c r="LX92" t="s">
        <v>77</v>
      </c>
      <c r="LY92" t="s">
        <v>77</v>
      </c>
      <c r="LZ92" t="s">
        <v>77</v>
      </c>
      <c r="MA92" t="s">
        <v>77</v>
      </c>
      <c r="MB92" t="s">
        <v>77</v>
      </c>
      <c r="MC92" t="s">
        <v>77</v>
      </c>
      <c r="MD92" t="s">
        <v>77</v>
      </c>
      <c r="ME92" t="s">
        <v>77</v>
      </c>
      <c r="MF92" t="s">
        <v>77</v>
      </c>
      <c r="MG92" t="s">
        <v>77</v>
      </c>
      <c r="MH92" t="s">
        <v>77</v>
      </c>
      <c r="MI92" t="s">
        <v>77</v>
      </c>
      <c r="MJ92" t="s">
        <v>77</v>
      </c>
      <c r="MK92" t="s">
        <v>77</v>
      </c>
      <c r="ML92" t="s">
        <v>77</v>
      </c>
      <c r="MM92" t="s">
        <v>77</v>
      </c>
      <c r="MN92" t="s">
        <v>77</v>
      </c>
      <c r="MO92" t="s">
        <v>77</v>
      </c>
      <c r="MP92" t="s">
        <v>77</v>
      </c>
      <c r="MQ92" t="s">
        <v>77</v>
      </c>
      <c r="MR92" t="s">
        <v>77</v>
      </c>
      <c r="MS92" t="s">
        <v>77</v>
      </c>
      <c r="MT92" t="s">
        <v>77</v>
      </c>
      <c r="MU92" t="s">
        <v>77</v>
      </c>
      <c r="MV92" t="s">
        <v>77</v>
      </c>
      <c r="MW92" t="s">
        <v>77</v>
      </c>
      <c r="MX92" t="s">
        <v>77</v>
      </c>
      <c r="MY92" t="s">
        <v>77</v>
      </c>
      <c r="MZ92" t="s">
        <v>77</v>
      </c>
      <c r="NA92" t="s">
        <v>77</v>
      </c>
      <c r="NB92" t="s">
        <v>77</v>
      </c>
      <c r="NC92" t="s">
        <v>77</v>
      </c>
      <c r="ND92" t="s">
        <v>77</v>
      </c>
      <c r="NE92" t="s">
        <v>77</v>
      </c>
      <c r="NF92" t="s">
        <v>77</v>
      </c>
      <c r="NG92" t="s">
        <v>77</v>
      </c>
      <c r="NH92" t="s">
        <v>77</v>
      </c>
      <c r="NI92" t="s">
        <v>77</v>
      </c>
      <c r="NJ92" t="s">
        <v>77</v>
      </c>
      <c r="NK92" t="s">
        <v>77</v>
      </c>
      <c r="NL92" t="s">
        <v>77</v>
      </c>
      <c r="NM92" t="s">
        <v>77</v>
      </c>
      <c r="NN92" t="s">
        <v>77</v>
      </c>
      <c r="NO92" t="s">
        <v>77</v>
      </c>
      <c r="NP92" t="s">
        <v>77</v>
      </c>
      <c r="NQ92" t="s">
        <v>77</v>
      </c>
      <c r="NR92" t="s">
        <v>77</v>
      </c>
      <c r="NS92" t="s">
        <v>77</v>
      </c>
      <c r="NT92" t="s">
        <v>77</v>
      </c>
      <c r="NU92" t="s">
        <v>77</v>
      </c>
      <c r="NV92" t="s">
        <v>77</v>
      </c>
      <c r="NW92" t="s">
        <v>77</v>
      </c>
      <c r="NX92" t="s">
        <v>77</v>
      </c>
      <c r="NY92" t="s">
        <v>77</v>
      </c>
      <c r="NZ92" t="s">
        <v>77</v>
      </c>
      <c r="OA92" t="s">
        <v>77</v>
      </c>
      <c r="OB92" t="s">
        <v>77</v>
      </c>
      <c r="OC92" t="s">
        <v>77</v>
      </c>
      <c r="OD92" t="s">
        <v>77</v>
      </c>
      <c r="OE92" t="s">
        <v>77</v>
      </c>
      <c r="OF92" t="s">
        <v>77</v>
      </c>
      <c r="OG92" t="s">
        <v>77</v>
      </c>
      <c r="OH92" t="s">
        <v>77</v>
      </c>
      <c r="OI92" t="s">
        <v>77</v>
      </c>
      <c r="OJ92" t="s">
        <v>77</v>
      </c>
      <c r="OK92" t="s">
        <v>77</v>
      </c>
      <c r="OL92" t="s">
        <v>77</v>
      </c>
      <c r="OM92" t="s">
        <v>77</v>
      </c>
      <c r="ON92" t="s">
        <v>77</v>
      </c>
      <c r="OO92" t="s">
        <v>77</v>
      </c>
      <c r="OP92" t="s">
        <v>77</v>
      </c>
      <c r="OQ92" t="s">
        <v>77</v>
      </c>
      <c r="OR92" t="s">
        <v>77</v>
      </c>
      <c r="OS92" t="s">
        <v>77</v>
      </c>
      <c r="OT92" t="s">
        <v>77</v>
      </c>
      <c r="OU92" t="s">
        <v>77</v>
      </c>
      <c r="OV92" t="s">
        <v>77</v>
      </c>
      <c r="OW92" t="s">
        <v>77</v>
      </c>
      <c r="OX92" t="s">
        <v>77</v>
      </c>
      <c r="OY92" t="s">
        <v>77</v>
      </c>
      <c r="OZ92" t="s">
        <v>77</v>
      </c>
      <c r="PA92" t="s">
        <v>77</v>
      </c>
      <c r="PB92" t="s">
        <v>77</v>
      </c>
      <c r="PC92" t="s">
        <v>77</v>
      </c>
      <c r="PD92" t="s">
        <v>77</v>
      </c>
      <c r="PE92" t="s">
        <v>77</v>
      </c>
      <c r="PF92" t="s">
        <v>77</v>
      </c>
      <c r="PG92" t="s">
        <v>77</v>
      </c>
      <c r="PH92" t="s">
        <v>77</v>
      </c>
      <c r="PI92" t="s">
        <v>77</v>
      </c>
      <c r="PJ92" t="s">
        <v>77</v>
      </c>
      <c r="PK92" t="s">
        <v>77</v>
      </c>
      <c r="PL92" t="s">
        <v>77</v>
      </c>
      <c r="PM92" t="s">
        <v>77</v>
      </c>
      <c r="PN92" t="s">
        <v>77</v>
      </c>
      <c r="PO92" t="s">
        <v>77</v>
      </c>
      <c r="PP92" t="s">
        <v>77</v>
      </c>
      <c r="PQ92" t="s">
        <v>77</v>
      </c>
      <c r="PR92" t="s">
        <v>77</v>
      </c>
      <c r="PS92" t="s">
        <v>77</v>
      </c>
      <c r="PT92" t="s">
        <v>77</v>
      </c>
      <c r="PU92" t="s">
        <v>77</v>
      </c>
      <c r="PV92" t="s">
        <v>77</v>
      </c>
      <c r="PW92" t="s">
        <v>77</v>
      </c>
      <c r="PX92" t="s">
        <v>77</v>
      </c>
      <c r="PY92" t="s">
        <v>77</v>
      </c>
      <c r="PZ92" t="s">
        <v>77</v>
      </c>
      <c r="QA92" t="s">
        <v>77</v>
      </c>
      <c r="QB92" t="s">
        <v>77</v>
      </c>
      <c r="QC92" t="s">
        <v>77</v>
      </c>
      <c r="QD92" t="s">
        <v>77</v>
      </c>
      <c r="QE92" t="s">
        <v>77</v>
      </c>
      <c r="QF92" t="s">
        <v>77</v>
      </c>
      <c r="QG92" t="s">
        <v>77</v>
      </c>
      <c r="QH92">
        <v>1</v>
      </c>
      <c r="QI92">
        <v>1</v>
      </c>
      <c r="QJ92">
        <v>1</v>
      </c>
      <c r="QK92">
        <v>1</v>
      </c>
      <c r="QL92">
        <v>1</v>
      </c>
      <c r="QM92" t="s">
        <v>77</v>
      </c>
      <c r="QN92" t="s">
        <v>77</v>
      </c>
      <c r="QO92">
        <v>238059276</v>
      </c>
      <c r="QQ92">
        <v>44532.534583333327</v>
      </c>
      <c r="QR92" t="s">
        <v>77</v>
      </c>
      <c r="QS92" t="s">
        <v>77</v>
      </c>
      <c r="QT92" t="s">
        <v>101</v>
      </c>
      <c r="QU92" t="s">
        <v>102</v>
      </c>
      <c r="QV92" t="s">
        <v>77</v>
      </c>
      <c r="QW92">
        <v>94</v>
      </c>
      <c r="QX92" s="375" t="str">
        <f t="shared" si="16"/>
        <v/>
      </c>
      <c r="QY92" s="375" t="str">
        <f t="shared" si="9"/>
        <v/>
      </c>
      <c r="QZ92" s="375" t="str">
        <f t="shared" si="10"/>
        <v/>
      </c>
      <c r="RA92" s="375" t="str">
        <f t="shared" si="11"/>
        <v/>
      </c>
      <c r="RB92" s="375" t="str">
        <f t="shared" si="12"/>
        <v/>
      </c>
      <c r="RC92" s="375" t="str">
        <f t="shared" si="13"/>
        <v/>
      </c>
      <c r="RD92" s="375" t="str">
        <f t="shared" si="14"/>
        <v/>
      </c>
      <c r="RE92" s="313" t="str">
        <f t="shared" si="15"/>
        <v/>
      </c>
      <c r="RF92" t="s">
        <v>80</v>
      </c>
    </row>
    <row r="93" spans="1:474">
      <c r="A93" t="s">
        <v>1036</v>
      </c>
      <c r="B93" s="272">
        <v>44525</v>
      </c>
      <c r="C93" t="s">
        <v>232</v>
      </c>
      <c r="D93" t="s">
        <v>233</v>
      </c>
      <c r="E93" t="s">
        <v>80</v>
      </c>
      <c r="F93" t="s">
        <v>175</v>
      </c>
      <c r="G93" t="s">
        <v>175</v>
      </c>
      <c r="H93" t="s">
        <v>1292</v>
      </c>
      <c r="I93" t="s">
        <v>589</v>
      </c>
      <c r="J93" t="s">
        <v>234</v>
      </c>
      <c r="K93" t="s">
        <v>77</v>
      </c>
      <c r="L93" t="s">
        <v>235</v>
      </c>
      <c r="M93" t="s">
        <v>235</v>
      </c>
      <c r="N93" t="s">
        <v>235</v>
      </c>
      <c r="O93" t="s">
        <v>86</v>
      </c>
      <c r="P93" t="s">
        <v>120</v>
      </c>
      <c r="Q93" t="s">
        <v>89</v>
      </c>
      <c r="R93" t="s">
        <v>138</v>
      </c>
      <c r="S93" s="239" t="s">
        <v>77</v>
      </c>
      <c r="T93" s="239" t="s">
        <v>77</v>
      </c>
      <c r="U93" s="239" t="s">
        <v>77</v>
      </c>
      <c r="V93" s="239" t="s">
        <v>77</v>
      </c>
      <c r="W93" s="239" t="s">
        <v>77</v>
      </c>
      <c r="X93" s="239" t="s">
        <v>77</v>
      </c>
      <c r="Y93" t="s">
        <v>77</v>
      </c>
      <c r="Z93" t="s">
        <v>77</v>
      </c>
      <c r="AA93">
        <v>0</v>
      </c>
      <c r="AB93" t="s">
        <v>77</v>
      </c>
      <c r="AC93" t="s">
        <v>77</v>
      </c>
      <c r="AD93" t="s">
        <v>77</v>
      </c>
      <c r="AE93" t="s">
        <v>77</v>
      </c>
      <c r="AF93" t="s">
        <v>77</v>
      </c>
      <c r="AG93" t="s">
        <v>77</v>
      </c>
      <c r="AH93" t="s">
        <v>77</v>
      </c>
      <c r="AI93" t="s">
        <v>77</v>
      </c>
      <c r="AJ93" t="s">
        <v>77</v>
      </c>
      <c r="AK93" t="s">
        <v>123</v>
      </c>
      <c r="AL93">
        <v>1</v>
      </c>
      <c r="AM93">
        <v>0</v>
      </c>
      <c r="AN93">
        <v>0</v>
      </c>
      <c r="AO93">
        <v>0</v>
      </c>
      <c r="AP93">
        <v>0</v>
      </c>
      <c r="AQ93">
        <v>0</v>
      </c>
      <c r="AR93">
        <v>0</v>
      </c>
      <c r="AS93">
        <v>0</v>
      </c>
      <c r="AT93">
        <v>0</v>
      </c>
      <c r="AU93">
        <v>0</v>
      </c>
      <c r="AV93" t="s">
        <v>139</v>
      </c>
      <c r="AW93" t="s">
        <v>156</v>
      </c>
      <c r="AX93" t="s">
        <v>77</v>
      </c>
      <c r="AY93" t="s">
        <v>77</v>
      </c>
      <c r="AZ93" t="s">
        <v>77</v>
      </c>
      <c r="BA93" t="s">
        <v>77</v>
      </c>
      <c r="BB93" t="s">
        <v>77</v>
      </c>
      <c r="BC93" t="s">
        <v>77</v>
      </c>
      <c r="BD93" t="s">
        <v>77</v>
      </c>
      <c r="BE93" t="s">
        <v>77</v>
      </c>
      <c r="BF93" t="s">
        <v>77</v>
      </c>
      <c r="BG93" t="s">
        <v>99</v>
      </c>
      <c r="BH93" t="s">
        <v>77</v>
      </c>
      <c r="BI93" t="s">
        <v>77</v>
      </c>
      <c r="BJ93" t="s">
        <v>77</v>
      </c>
      <c r="BK93" t="s">
        <v>77</v>
      </c>
      <c r="BL93" t="s">
        <v>77</v>
      </c>
      <c r="BN93" t="s">
        <v>77</v>
      </c>
      <c r="BO93" t="s">
        <v>77</v>
      </c>
      <c r="BP93" t="s">
        <v>77</v>
      </c>
      <c r="BQ93" t="s">
        <v>77</v>
      </c>
      <c r="BR93" t="s">
        <v>77</v>
      </c>
      <c r="BS93" t="s">
        <v>77</v>
      </c>
      <c r="BT93" t="s">
        <v>77</v>
      </c>
      <c r="BU93" t="s">
        <v>77</v>
      </c>
      <c r="BV93" t="s">
        <v>77</v>
      </c>
      <c r="BW93" t="s">
        <v>77</v>
      </c>
      <c r="BX93" t="s">
        <v>77</v>
      </c>
      <c r="BY93" t="s">
        <v>77</v>
      </c>
      <c r="BZ93" t="s">
        <v>77</v>
      </c>
      <c r="CA93" t="s">
        <v>77</v>
      </c>
      <c r="CB93" t="s">
        <v>77</v>
      </c>
      <c r="CC93" t="s">
        <v>77</v>
      </c>
      <c r="CD93" t="s">
        <v>77</v>
      </c>
      <c r="CE93" t="s">
        <v>77</v>
      </c>
      <c r="CF93" t="s">
        <v>77</v>
      </c>
      <c r="CG93" t="s">
        <v>77</v>
      </c>
      <c r="CH93" t="s">
        <v>77</v>
      </c>
      <c r="CI93" t="s">
        <v>77</v>
      </c>
      <c r="CJ93" t="s">
        <v>77</v>
      </c>
      <c r="CK93" t="s">
        <v>77</v>
      </c>
      <c r="CL93" t="s">
        <v>77</v>
      </c>
      <c r="CM93" t="s">
        <v>77</v>
      </c>
      <c r="CN93" t="s">
        <v>77</v>
      </c>
      <c r="CO93" t="s">
        <v>77</v>
      </c>
      <c r="CP93" t="s">
        <v>77</v>
      </c>
      <c r="CQ93" t="s">
        <v>77</v>
      </c>
      <c r="CR93" t="s">
        <v>77</v>
      </c>
      <c r="CS93" t="s">
        <v>77</v>
      </c>
      <c r="CT93" t="s">
        <v>77</v>
      </c>
      <c r="CU93" t="s">
        <v>77</v>
      </c>
      <c r="CV93" t="s">
        <v>77</v>
      </c>
      <c r="CW93" t="s">
        <v>77</v>
      </c>
      <c r="CX93" t="s">
        <v>77</v>
      </c>
      <c r="CY93" t="s">
        <v>77</v>
      </c>
      <c r="CZ93" s="308" t="s">
        <v>80</v>
      </c>
      <c r="DA93" t="s">
        <v>86</v>
      </c>
      <c r="DB93" t="s">
        <v>77</v>
      </c>
      <c r="DC93" t="s">
        <v>77</v>
      </c>
      <c r="DD93" t="s">
        <v>77</v>
      </c>
      <c r="DE93" t="s">
        <v>77</v>
      </c>
      <c r="DF93" t="s">
        <v>77</v>
      </c>
      <c r="DG93" t="s">
        <v>77</v>
      </c>
      <c r="DH93" t="s">
        <v>77</v>
      </c>
      <c r="DK93" t="s">
        <v>88</v>
      </c>
      <c r="DL93" t="s">
        <v>184</v>
      </c>
      <c r="DM93">
        <v>0</v>
      </c>
      <c r="DN93">
        <v>0</v>
      </c>
      <c r="DO93">
        <v>0</v>
      </c>
      <c r="DP93">
        <v>0</v>
      </c>
      <c r="DQ93">
        <v>1</v>
      </c>
      <c r="DR93">
        <v>0</v>
      </c>
      <c r="DS93">
        <v>0</v>
      </c>
      <c r="DT93">
        <v>0</v>
      </c>
      <c r="DU93">
        <v>0</v>
      </c>
      <c r="DV93">
        <v>0</v>
      </c>
      <c r="DW93">
        <v>0</v>
      </c>
      <c r="DX93">
        <v>0</v>
      </c>
      <c r="DY93">
        <v>0</v>
      </c>
      <c r="DZ93" t="s">
        <v>77</v>
      </c>
      <c r="EA93" t="s">
        <v>392</v>
      </c>
      <c r="EB93">
        <v>0</v>
      </c>
      <c r="EC93">
        <v>1</v>
      </c>
      <c r="ED93">
        <v>0</v>
      </c>
      <c r="EE93">
        <v>0</v>
      </c>
      <c r="EF93">
        <v>0</v>
      </c>
      <c r="EG93">
        <v>0</v>
      </c>
      <c r="EH93">
        <v>0</v>
      </c>
      <c r="EI93">
        <v>0</v>
      </c>
      <c r="EJ93">
        <v>0</v>
      </c>
      <c r="EK93">
        <v>0</v>
      </c>
      <c r="EL93">
        <v>0</v>
      </c>
      <c r="EM93" s="308" t="s">
        <v>80</v>
      </c>
      <c r="EN93" t="s">
        <v>86</v>
      </c>
      <c r="EO93" t="s">
        <v>99</v>
      </c>
      <c r="EP93" t="s">
        <v>99</v>
      </c>
      <c r="EQ93" t="s">
        <v>88</v>
      </c>
      <c r="ER93" t="s">
        <v>80</v>
      </c>
      <c r="ES93" t="s">
        <v>131</v>
      </c>
      <c r="ET93" t="s">
        <v>175</v>
      </c>
      <c r="EU93" t="s">
        <v>131</v>
      </c>
      <c r="EW93" t="s">
        <v>77</v>
      </c>
      <c r="EX93" s="308" t="s">
        <v>80</v>
      </c>
      <c r="EY93" t="s">
        <v>100</v>
      </c>
      <c r="EZ93" t="s">
        <v>77</v>
      </c>
      <c r="FA93" t="s">
        <v>77</v>
      </c>
      <c r="FB93" t="s">
        <v>77</v>
      </c>
      <c r="FC93" t="s">
        <v>77</v>
      </c>
      <c r="FD93" t="s">
        <v>77</v>
      </c>
      <c r="FE93" t="s">
        <v>77</v>
      </c>
      <c r="FF93" t="s">
        <v>77</v>
      </c>
      <c r="FG93" t="s">
        <v>77</v>
      </c>
      <c r="FH93" t="s">
        <v>99</v>
      </c>
      <c r="FI93">
        <v>0</v>
      </c>
      <c r="FJ93">
        <v>0</v>
      </c>
      <c r="FK93">
        <v>0</v>
      </c>
      <c r="FL93">
        <v>0</v>
      </c>
      <c r="FM93">
        <v>0</v>
      </c>
      <c r="FN93">
        <v>0</v>
      </c>
      <c r="FO93">
        <v>0</v>
      </c>
      <c r="FP93">
        <v>1</v>
      </c>
      <c r="FQ93" t="s">
        <v>77</v>
      </c>
      <c r="FR93" t="s">
        <v>99</v>
      </c>
      <c r="FS93" t="s">
        <v>77</v>
      </c>
      <c r="FT93" t="s">
        <v>77</v>
      </c>
      <c r="FU93" t="s">
        <v>77</v>
      </c>
      <c r="FV93" t="s">
        <v>77</v>
      </c>
      <c r="FW93" t="s">
        <v>77</v>
      </c>
      <c r="FX93" t="s">
        <v>77</v>
      </c>
      <c r="FY93" t="s">
        <v>77</v>
      </c>
      <c r="FZ93" t="s">
        <v>77</v>
      </c>
      <c r="GA93" t="s">
        <v>77</v>
      </c>
      <c r="GB93" t="s">
        <v>77</v>
      </c>
      <c r="GC93" t="s">
        <v>77</v>
      </c>
      <c r="GD93" t="s">
        <v>77</v>
      </c>
      <c r="GE93" t="s">
        <v>77</v>
      </c>
      <c r="GF93" t="s">
        <v>77</v>
      </c>
      <c r="GG93" t="s">
        <v>77</v>
      </c>
      <c r="GH93" t="s">
        <v>77</v>
      </c>
      <c r="GI93" t="s">
        <v>77</v>
      </c>
      <c r="GJ93" t="s">
        <v>77</v>
      </c>
      <c r="GK93" t="s">
        <v>77</v>
      </c>
      <c r="GL93" t="s">
        <v>77</v>
      </c>
      <c r="GM93" t="s">
        <v>77</v>
      </c>
      <c r="GN93" t="s">
        <v>77</v>
      </c>
      <c r="GO93" t="s">
        <v>77</v>
      </c>
      <c r="GP93" t="s">
        <v>77</v>
      </c>
      <c r="GQ93" t="s">
        <v>77</v>
      </c>
      <c r="GR93" t="s">
        <v>77</v>
      </c>
      <c r="GS93" t="s">
        <v>77</v>
      </c>
      <c r="GT93" t="s">
        <v>77</v>
      </c>
      <c r="GU93" t="s">
        <v>77</v>
      </c>
      <c r="GV93" t="s">
        <v>77</v>
      </c>
      <c r="GW93" t="s">
        <v>77</v>
      </c>
      <c r="GX93" t="s">
        <v>77</v>
      </c>
      <c r="GY93" t="s">
        <v>77</v>
      </c>
      <c r="GZ93" t="s">
        <v>77</v>
      </c>
      <c r="HA93" t="s">
        <v>77</v>
      </c>
      <c r="HB93" t="s">
        <v>77</v>
      </c>
      <c r="HC93" t="s">
        <v>77</v>
      </c>
      <c r="HD93" t="s">
        <v>77</v>
      </c>
      <c r="HE93" t="s">
        <v>77</v>
      </c>
      <c r="HF93" t="s">
        <v>77</v>
      </c>
      <c r="HG93" t="s">
        <v>77</v>
      </c>
      <c r="HH93" t="s">
        <v>77</v>
      </c>
      <c r="HI93" t="s">
        <v>77</v>
      </c>
      <c r="HJ93" t="s">
        <v>77</v>
      </c>
      <c r="HK93" t="s">
        <v>77</v>
      </c>
      <c r="HL93" t="s">
        <v>77</v>
      </c>
      <c r="HM93" t="s">
        <v>77</v>
      </c>
      <c r="HN93" t="s">
        <v>77</v>
      </c>
      <c r="HO93" t="s">
        <v>77</v>
      </c>
      <c r="HP93" t="s">
        <v>77</v>
      </c>
      <c r="HQ93" t="s">
        <v>77</v>
      </c>
      <c r="HR93" t="s">
        <v>77</v>
      </c>
      <c r="HS93" t="s">
        <v>77</v>
      </c>
      <c r="HT93" t="s">
        <v>77</v>
      </c>
      <c r="HU93" t="s">
        <v>77</v>
      </c>
      <c r="HV93" t="s">
        <v>77</v>
      </c>
      <c r="HW93" t="s">
        <v>77</v>
      </c>
      <c r="HX93" t="s">
        <v>77</v>
      </c>
      <c r="HZ93" t="s">
        <v>80</v>
      </c>
      <c r="IA93" s="376" t="s">
        <v>77</v>
      </c>
      <c r="IB93" t="s">
        <v>77</v>
      </c>
      <c r="IC93" t="s">
        <v>77</v>
      </c>
      <c r="ID93" t="s">
        <v>77</v>
      </c>
      <c r="IE93" t="s">
        <v>77</v>
      </c>
      <c r="IF93" t="s">
        <v>77</v>
      </c>
      <c r="IG93" t="s">
        <v>77</v>
      </c>
      <c r="IH93" t="s">
        <v>77</v>
      </c>
      <c r="II93" t="s">
        <v>77</v>
      </c>
      <c r="IJ93" t="s">
        <v>77</v>
      </c>
      <c r="IK93" t="s">
        <v>77</v>
      </c>
      <c r="IL93" t="s">
        <v>77</v>
      </c>
      <c r="IM93" t="s">
        <v>77</v>
      </c>
      <c r="IN93" t="s">
        <v>77</v>
      </c>
      <c r="IO93" t="s">
        <v>77</v>
      </c>
      <c r="IP93" t="s">
        <v>77</v>
      </c>
      <c r="IQ93" t="s">
        <v>77</v>
      </c>
      <c r="IR93" t="s">
        <v>77</v>
      </c>
      <c r="IS93" t="s">
        <v>77</v>
      </c>
      <c r="IT93" t="s">
        <v>77</v>
      </c>
      <c r="IU93" t="s">
        <v>77</v>
      </c>
      <c r="IV93" t="s">
        <v>77</v>
      </c>
      <c r="IW93" t="s">
        <v>77</v>
      </c>
      <c r="IX93" t="s">
        <v>77</v>
      </c>
      <c r="IY93" t="s">
        <v>77</v>
      </c>
      <c r="IZ93" t="s">
        <v>77</v>
      </c>
      <c r="JA93" t="s">
        <v>77</v>
      </c>
      <c r="JB93" t="s">
        <v>77</v>
      </c>
      <c r="JC93" t="s">
        <v>77</v>
      </c>
      <c r="JD93" t="s">
        <v>77</v>
      </c>
      <c r="JE93" t="s">
        <v>77</v>
      </c>
      <c r="JF93" t="s">
        <v>77</v>
      </c>
      <c r="JG93" t="s">
        <v>77</v>
      </c>
      <c r="JH93" t="s">
        <v>77</v>
      </c>
      <c r="JI93" t="s">
        <v>77</v>
      </c>
      <c r="JJ93" t="s">
        <v>77</v>
      </c>
      <c r="JK93" t="s">
        <v>77</v>
      </c>
      <c r="JL93" t="s">
        <v>77</v>
      </c>
      <c r="JM93" t="s">
        <v>77</v>
      </c>
      <c r="JN93" t="s">
        <v>77</v>
      </c>
      <c r="JO93" t="s">
        <v>77</v>
      </c>
      <c r="JP93" t="s">
        <v>77</v>
      </c>
      <c r="JQ93" t="s">
        <v>77</v>
      </c>
      <c r="JR93" t="s">
        <v>77</v>
      </c>
      <c r="JS93" t="s">
        <v>77</v>
      </c>
      <c r="JT93" t="s">
        <v>77</v>
      </c>
      <c r="JU93" t="s">
        <v>77</v>
      </c>
      <c r="JV93" t="s">
        <v>77</v>
      </c>
      <c r="JW93" t="s">
        <v>77</v>
      </c>
      <c r="JX93" t="s">
        <v>77</v>
      </c>
      <c r="JY93" t="s">
        <v>77</v>
      </c>
      <c r="JZ93" t="s">
        <v>77</v>
      </c>
      <c r="KA93" t="s">
        <v>77</v>
      </c>
      <c r="KB93" t="s">
        <v>77</v>
      </c>
      <c r="KC93" t="s">
        <v>77</v>
      </c>
      <c r="KD93" t="s">
        <v>77</v>
      </c>
      <c r="KE93" t="s">
        <v>77</v>
      </c>
      <c r="KF93" t="s">
        <v>77</v>
      </c>
      <c r="KG93" t="s">
        <v>77</v>
      </c>
      <c r="KH93" t="s">
        <v>77</v>
      </c>
      <c r="KI93" t="s">
        <v>77</v>
      </c>
      <c r="KJ93" t="s">
        <v>77</v>
      </c>
      <c r="KK93" t="s">
        <v>77</v>
      </c>
      <c r="KL93" t="s">
        <v>77</v>
      </c>
      <c r="KM93" t="s">
        <v>77</v>
      </c>
      <c r="KN93" t="s">
        <v>77</v>
      </c>
      <c r="KO93" t="s">
        <v>77</v>
      </c>
      <c r="KP93" t="s">
        <v>77</v>
      </c>
      <c r="KQ93" t="s">
        <v>77</v>
      </c>
      <c r="KR93" t="s">
        <v>77</v>
      </c>
      <c r="KS93" t="s">
        <v>77</v>
      </c>
      <c r="KT93" t="s">
        <v>77</v>
      </c>
      <c r="KU93" t="s">
        <v>77</v>
      </c>
      <c r="KV93" t="s">
        <v>77</v>
      </c>
      <c r="KW93" t="s">
        <v>77</v>
      </c>
      <c r="KX93" t="s">
        <v>77</v>
      </c>
      <c r="KY93" t="s">
        <v>77</v>
      </c>
      <c r="KZ93" t="s">
        <v>77</v>
      </c>
      <c r="LA93" t="s">
        <v>77</v>
      </c>
      <c r="LB93" t="s">
        <v>77</v>
      </c>
      <c r="LC93" t="s">
        <v>77</v>
      </c>
      <c r="LD93" t="s">
        <v>77</v>
      </c>
      <c r="LE93" t="s">
        <v>77</v>
      </c>
      <c r="LF93" t="s">
        <v>77</v>
      </c>
      <c r="LG93" t="s">
        <v>77</v>
      </c>
      <c r="LH93" t="s">
        <v>77</v>
      </c>
      <c r="LI93" t="s">
        <v>77</v>
      </c>
      <c r="LJ93" t="s">
        <v>77</v>
      </c>
      <c r="LK93" t="s">
        <v>77</v>
      </c>
      <c r="LL93" t="s">
        <v>77</v>
      </c>
      <c r="LM93" t="s">
        <v>77</v>
      </c>
      <c r="LN93" t="s">
        <v>77</v>
      </c>
      <c r="LO93" t="s">
        <v>77</v>
      </c>
      <c r="LP93" t="s">
        <v>77</v>
      </c>
      <c r="LQ93" t="s">
        <v>77</v>
      </c>
      <c r="LR93" t="s">
        <v>77</v>
      </c>
      <c r="LS93" t="s">
        <v>77</v>
      </c>
      <c r="LT93" t="s">
        <v>77</v>
      </c>
      <c r="LU93" t="s">
        <v>77</v>
      </c>
      <c r="LV93" t="s">
        <v>77</v>
      </c>
      <c r="LW93" t="s">
        <v>77</v>
      </c>
      <c r="LX93" t="s">
        <v>77</v>
      </c>
      <c r="LY93" t="s">
        <v>77</v>
      </c>
      <c r="LZ93" t="s">
        <v>77</v>
      </c>
      <c r="MA93" t="s">
        <v>77</v>
      </c>
      <c r="MB93" t="s">
        <v>77</v>
      </c>
      <c r="MC93" t="s">
        <v>77</v>
      </c>
      <c r="MD93" t="s">
        <v>77</v>
      </c>
      <c r="ME93" t="s">
        <v>77</v>
      </c>
      <c r="MF93" t="s">
        <v>77</v>
      </c>
      <c r="MG93" t="s">
        <v>77</v>
      </c>
      <c r="MH93" t="s">
        <v>77</v>
      </c>
      <c r="MI93" t="s">
        <v>77</v>
      </c>
      <c r="MJ93" t="s">
        <v>77</v>
      </c>
      <c r="MK93" t="s">
        <v>77</v>
      </c>
      <c r="ML93" t="s">
        <v>77</v>
      </c>
      <c r="MM93" t="s">
        <v>77</v>
      </c>
      <c r="MN93" t="s">
        <v>77</v>
      </c>
      <c r="MO93" t="s">
        <v>77</v>
      </c>
      <c r="MP93" t="s">
        <v>77</v>
      </c>
      <c r="MQ93" t="s">
        <v>77</v>
      </c>
      <c r="MR93" t="s">
        <v>77</v>
      </c>
      <c r="MS93" t="s">
        <v>77</v>
      </c>
      <c r="MT93" t="s">
        <v>77</v>
      </c>
      <c r="MU93" t="s">
        <v>77</v>
      </c>
      <c r="MV93" t="s">
        <v>77</v>
      </c>
      <c r="MW93" t="s">
        <v>77</v>
      </c>
      <c r="MX93" t="s">
        <v>77</v>
      </c>
      <c r="MY93" t="s">
        <v>77</v>
      </c>
      <c r="MZ93" t="s">
        <v>77</v>
      </c>
      <c r="NA93" t="s">
        <v>77</v>
      </c>
      <c r="NB93" t="s">
        <v>77</v>
      </c>
      <c r="NC93" t="s">
        <v>77</v>
      </c>
      <c r="ND93" t="s">
        <v>77</v>
      </c>
      <c r="NE93" t="s">
        <v>77</v>
      </c>
      <c r="NF93" t="s">
        <v>77</v>
      </c>
      <c r="NG93" t="s">
        <v>77</v>
      </c>
      <c r="NH93" t="s">
        <v>77</v>
      </c>
      <c r="NI93" t="s">
        <v>77</v>
      </c>
      <c r="NJ93" t="s">
        <v>77</v>
      </c>
      <c r="NK93" t="s">
        <v>77</v>
      </c>
      <c r="NL93" t="s">
        <v>77</v>
      </c>
      <c r="NM93" t="s">
        <v>77</v>
      </c>
      <c r="NN93" t="s">
        <v>77</v>
      </c>
      <c r="NO93" t="s">
        <v>77</v>
      </c>
      <c r="NP93" t="s">
        <v>77</v>
      </c>
      <c r="NQ93" t="s">
        <v>77</v>
      </c>
      <c r="NR93" t="s">
        <v>77</v>
      </c>
      <c r="NS93" t="s">
        <v>77</v>
      </c>
      <c r="NT93" t="s">
        <v>77</v>
      </c>
      <c r="NU93" t="s">
        <v>77</v>
      </c>
      <c r="NV93" t="s">
        <v>77</v>
      </c>
      <c r="NW93" t="s">
        <v>77</v>
      </c>
      <c r="NX93" t="s">
        <v>77</v>
      </c>
      <c r="NY93" t="s">
        <v>77</v>
      </c>
      <c r="NZ93" t="s">
        <v>77</v>
      </c>
      <c r="OA93" t="s">
        <v>77</v>
      </c>
      <c r="OB93" t="s">
        <v>77</v>
      </c>
      <c r="OC93" t="s">
        <v>77</v>
      </c>
      <c r="OD93" t="s">
        <v>77</v>
      </c>
      <c r="OE93" t="s">
        <v>77</v>
      </c>
      <c r="OF93" t="s">
        <v>77</v>
      </c>
      <c r="OG93" t="s">
        <v>77</v>
      </c>
      <c r="OH93" t="s">
        <v>77</v>
      </c>
      <c r="OI93" t="s">
        <v>77</v>
      </c>
      <c r="OJ93" t="s">
        <v>77</v>
      </c>
      <c r="OK93" t="s">
        <v>77</v>
      </c>
      <c r="OL93" t="s">
        <v>77</v>
      </c>
      <c r="OM93" t="s">
        <v>77</v>
      </c>
      <c r="ON93" t="s">
        <v>77</v>
      </c>
      <c r="OO93" t="s">
        <v>77</v>
      </c>
      <c r="OP93" t="s">
        <v>77</v>
      </c>
      <c r="OQ93" t="s">
        <v>77</v>
      </c>
      <c r="OR93" t="s">
        <v>77</v>
      </c>
      <c r="OS93" t="s">
        <v>77</v>
      </c>
      <c r="OT93" t="s">
        <v>77</v>
      </c>
      <c r="OU93" t="s">
        <v>77</v>
      </c>
      <c r="OV93" t="s">
        <v>77</v>
      </c>
      <c r="OW93" t="s">
        <v>77</v>
      </c>
      <c r="OX93" t="s">
        <v>77</v>
      </c>
      <c r="OY93" t="s">
        <v>77</v>
      </c>
      <c r="OZ93" t="s">
        <v>77</v>
      </c>
      <c r="PA93" t="s">
        <v>77</v>
      </c>
      <c r="PB93" t="s">
        <v>77</v>
      </c>
      <c r="PC93" t="s">
        <v>77</v>
      </c>
      <c r="PD93" t="s">
        <v>77</v>
      </c>
      <c r="PE93" t="s">
        <v>77</v>
      </c>
      <c r="PF93" t="s">
        <v>77</v>
      </c>
      <c r="PG93" t="s">
        <v>77</v>
      </c>
      <c r="PH93" t="s">
        <v>77</v>
      </c>
      <c r="PI93" t="s">
        <v>77</v>
      </c>
      <c r="PJ93" t="s">
        <v>77</v>
      </c>
      <c r="PK93" t="s">
        <v>77</v>
      </c>
      <c r="PL93" t="s">
        <v>77</v>
      </c>
      <c r="PM93" t="s">
        <v>77</v>
      </c>
      <c r="PN93" t="s">
        <v>77</v>
      </c>
      <c r="PO93" t="s">
        <v>77</v>
      </c>
      <c r="PP93" t="s">
        <v>77</v>
      </c>
      <c r="PQ93" t="s">
        <v>77</v>
      </c>
      <c r="PR93" t="s">
        <v>77</v>
      </c>
      <c r="PS93" t="s">
        <v>77</v>
      </c>
      <c r="PT93" t="s">
        <v>77</v>
      </c>
      <c r="PU93" t="s">
        <v>77</v>
      </c>
      <c r="PV93" t="s">
        <v>77</v>
      </c>
      <c r="PW93" t="s">
        <v>77</v>
      </c>
      <c r="PX93" t="s">
        <v>77</v>
      </c>
      <c r="PY93" t="s">
        <v>77</v>
      </c>
      <c r="PZ93" t="s">
        <v>77</v>
      </c>
      <c r="QA93" t="s">
        <v>77</v>
      </c>
      <c r="QB93" t="s">
        <v>77</v>
      </c>
      <c r="QC93" t="s">
        <v>77</v>
      </c>
      <c r="QD93" t="s">
        <v>77</v>
      </c>
      <c r="QE93" t="s">
        <v>77</v>
      </c>
      <c r="QF93" t="s">
        <v>77</v>
      </c>
      <c r="QG93" t="s">
        <v>77</v>
      </c>
      <c r="QH93">
        <v>1</v>
      </c>
      <c r="QI93">
        <v>1</v>
      </c>
      <c r="QJ93">
        <v>1</v>
      </c>
      <c r="QK93">
        <v>1</v>
      </c>
      <c r="QL93">
        <v>1</v>
      </c>
      <c r="QM93" t="s">
        <v>77</v>
      </c>
      <c r="QN93" t="s">
        <v>77</v>
      </c>
      <c r="QO93">
        <v>238059290</v>
      </c>
      <c r="QQ93">
        <v>44532.53460648148</v>
      </c>
      <c r="QR93" t="s">
        <v>77</v>
      </c>
      <c r="QS93" t="s">
        <v>77</v>
      </c>
      <c r="QT93" t="s">
        <v>101</v>
      </c>
      <c r="QU93" t="s">
        <v>102</v>
      </c>
      <c r="QV93" t="s">
        <v>77</v>
      </c>
      <c r="QW93">
        <v>95</v>
      </c>
      <c r="QX93" s="375" t="str">
        <f t="shared" si="16"/>
        <v/>
      </c>
      <c r="QY93" s="375" t="str">
        <f t="shared" si="9"/>
        <v/>
      </c>
      <c r="QZ93" s="375" t="str">
        <f t="shared" si="10"/>
        <v/>
      </c>
      <c r="RA93" s="375" t="str">
        <f t="shared" si="11"/>
        <v/>
      </c>
      <c r="RB93" s="375" t="str">
        <f t="shared" si="12"/>
        <v/>
      </c>
      <c r="RC93" s="375" t="str">
        <f t="shared" si="13"/>
        <v/>
      </c>
      <c r="RD93" s="375" t="str">
        <f t="shared" si="14"/>
        <v/>
      </c>
      <c r="RE93" s="313" t="str">
        <f t="shared" si="15"/>
        <v/>
      </c>
      <c r="RF93" t="s">
        <v>80</v>
      </c>
    </row>
    <row r="94" spans="1:474">
      <c r="A94" t="s">
        <v>1037</v>
      </c>
      <c r="B94" s="272">
        <v>44525</v>
      </c>
      <c r="C94" t="s">
        <v>232</v>
      </c>
      <c r="D94" t="s">
        <v>233</v>
      </c>
      <c r="E94" t="s">
        <v>80</v>
      </c>
      <c r="F94" t="s">
        <v>175</v>
      </c>
      <c r="G94" t="s">
        <v>175</v>
      </c>
      <c r="H94" t="s">
        <v>1292</v>
      </c>
      <c r="I94" t="s">
        <v>589</v>
      </c>
      <c r="J94" t="s">
        <v>234</v>
      </c>
      <c r="K94" t="s">
        <v>77</v>
      </c>
      <c r="L94" t="s">
        <v>235</v>
      </c>
      <c r="M94" t="s">
        <v>235</v>
      </c>
      <c r="N94" t="s">
        <v>235</v>
      </c>
      <c r="O94" t="s">
        <v>86</v>
      </c>
      <c r="P94" t="s">
        <v>120</v>
      </c>
      <c r="Q94" t="s">
        <v>89</v>
      </c>
      <c r="R94" t="s">
        <v>138</v>
      </c>
      <c r="S94" s="239" t="s">
        <v>77</v>
      </c>
      <c r="T94" s="239" t="s">
        <v>77</v>
      </c>
      <c r="U94" s="239" t="s">
        <v>77</v>
      </c>
      <c r="V94" s="239" t="s">
        <v>77</v>
      </c>
      <c r="W94" s="239" t="s">
        <v>77</v>
      </c>
      <c r="X94" s="239" t="s">
        <v>77</v>
      </c>
      <c r="Y94" t="s">
        <v>77</v>
      </c>
      <c r="Z94" t="s">
        <v>77</v>
      </c>
      <c r="AA94" t="s">
        <v>77</v>
      </c>
      <c r="AB94">
        <v>20</v>
      </c>
      <c r="AC94" t="s">
        <v>77</v>
      </c>
      <c r="AD94">
        <v>125</v>
      </c>
      <c r="AE94" t="s">
        <v>77</v>
      </c>
      <c r="AF94" t="s">
        <v>77</v>
      </c>
      <c r="AG94" t="s">
        <v>77</v>
      </c>
      <c r="AH94" t="s">
        <v>77</v>
      </c>
      <c r="AI94" t="s">
        <v>77</v>
      </c>
      <c r="AJ94" t="s">
        <v>77</v>
      </c>
      <c r="AK94" t="s">
        <v>123</v>
      </c>
      <c r="AL94">
        <v>1</v>
      </c>
      <c r="AM94">
        <v>0</v>
      </c>
      <c r="AN94">
        <v>0</v>
      </c>
      <c r="AO94">
        <v>0</v>
      </c>
      <c r="AP94">
        <v>0</v>
      </c>
      <c r="AQ94">
        <v>0</v>
      </c>
      <c r="AR94">
        <v>0</v>
      </c>
      <c r="AS94">
        <v>0</v>
      </c>
      <c r="AT94">
        <v>0</v>
      </c>
      <c r="AU94">
        <v>0</v>
      </c>
      <c r="AV94" t="s">
        <v>139</v>
      </c>
      <c r="AW94" t="s">
        <v>125</v>
      </c>
      <c r="AX94" t="s">
        <v>77</v>
      </c>
      <c r="AY94" t="s">
        <v>77</v>
      </c>
      <c r="AZ94" t="s">
        <v>77</v>
      </c>
      <c r="BA94" t="s">
        <v>77</v>
      </c>
      <c r="BB94" t="s">
        <v>77</v>
      </c>
      <c r="BC94" t="s">
        <v>77</v>
      </c>
      <c r="BD94" t="s">
        <v>77</v>
      </c>
      <c r="BE94" t="s">
        <v>77</v>
      </c>
      <c r="BF94" t="s">
        <v>77</v>
      </c>
      <c r="BG94" t="s">
        <v>77</v>
      </c>
      <c r="BH94" t="s">
        <v>88</v>
      </c>
      <c r="BI94" t="s">
        <v>77</v>
      </c>
      <c r="BJ94" t="s">
        <v>88</v>
      </c>
      <c r="BK94" t="s">
        <v>77</v>
      </c>
      <c r="BL94" t="s">
        <v>77</v>
      </c>
      <c r="BN94" t="s">
        <v>77</v>
      </c>
      <c r="BO94" t="s">
        <v>77</v>
      </c>
      <c r="BP94" t="s">
        <v>77</v>
      </c>
      <c r="BQ94" t="s">
        <v>77</v>
      </c>
      <c r="BR94" t="s">
        <v>77</v>
      </c>
      <c r="BS94" t="s">
        <v>77</v>
      </c>
      <c r="BT94" t="s">
        <v>77</v>
      </c>
      <c r="BU94" t="s">
        <v>77</v>
      </c>
      <c r="BV94" t="s">
        <v>77</v>
      </c>
      <c r="BW94" t="s">
        <v>77</v>
      </c>
      <c r="BX94" t="s">
        <v>77</v>
      </c>
      <c r="BY94" t="s">
        <v>77</v>
      </c>
      <c r="BZ94" t="s">
        <v>77</v>
      </c>
      <c r="CA94" t="s">
        <v>77</v>
      </c>
      <c r="CB94" t="s">
        <v>77</v>
      </c>
      <c r="CC94" t="s">
        <v>77</v>
      </c>
      <c r="CD94" t="s">
        <v>77</v>
      </c>
      <c r="CE94" t="s">
        <v>77</v>
      </c>
      <c r="CF94" t="s">
        <v>77</v>
      </c>
      <c r="CG94" t="s">
        <v>77</v>
      </c>
      <c r="CH94" t="s">
        <v>77</v>
      </c>
      <c r="CI94" t="s">
        <v>77</v>
      </c>
      <c r="CJ94" t="s">
        <v>77</v>
      </c>
      <c r="CK94" t="s">
        <v>77</v>
      </c>
      <c r="CL94" t="s">
        <v>77</v>
      </c>
      <c r="CM94" t="s">
        <v>77</v>
      </c>
      <c r="CN94" t="s">
        <v>77</v>
      </c>
      <c r="CO94" t="s">
        <v>77</v>
      </c>
      <c r="CP94" t="s">
        <v>77</v>
      </c>
      <c r="CQ94" t="s">
        <v>77</v>
      </c>
      <c r="CR94" t="s">
        <v>77</v>
      </c>
      <c r="CS94" t="s">
        <v>77</v>
      </c>
      <c r="CT94" t="s">
        <v>77</v>
      </c>
      <c r="CU94" t="s">
        <v>77</v>
      </c>
      <c r="CV94" t="s">
        <v>77</v>
      </c>
      <c r="CW94" t="s">
        <v>77</v>
      </c>
      <c r="CX94" t="s">
        <v>77</v>
      </c>
      <c r="CY94" t="s">
        <v>77</v>
      </c>
      <c r="CZ94" s="308" t="s">
        <v>80</v>
      </c>
      <c r="DA94" t="s">
        <v>86</v>
      </c>
      <c r="DB94" t="s">
        <v>77</v>
      </c>
      <c r="DC94" t="s">
        <v>77</v>
      </c>
      <c r="DD94" t="s">
        <v>77</v>
      </c>
      <c r="DE94" t="s">
        <v>77</v>
      </c>
      <c r="DF94" t="s">
        <v>77</v>
      </c>
      <c r="DG94" t="s">
        <v>77</v>
      </c>
      <c r="DH94" t="s">
        <v>77</v>
      </c>
      <c r="DK94" t="s">
        <v>100</v>
      </c>
      <c r="DL94" t="s">
        <v>77</v>
      </c>
      <c r="DM94" t="s">
        <v>77</v>
      </c>
      <c r="DN94" t="s">
        <v>77</v>
      </c>
      <c r="DO94" t="s">
        <v>77</v>
      </c>
      <c r="DP94" t="s">
        <v>77</v>
      </c>
      <c r="DQ94" t="s">
        <v>77</v>
      </c>
      <c r="DR94" t="s">
        <v>77</v>
      </c>
      <c r="DS94" t="s">
        <v>77</v>
      </c>
      <c r="DT94" t="s">
        <v>77</v>
      </c>
      <c r="DU94" t="s">
        <v>77</v>
      </c>
      <c r="DV94" t="s">
        <v>77</v>
      </c>
      <c r="DW94" t="s">
        <v>77</v>
      </c>
      <c r="DX94" t="s">
        <v>77</v>
      </c>
      <c r="DY94" t="s">
        <v>77</v>
      </c>
      <c r="DZ94" t="s">
        <v>77</v>
      </c>
      <c r="EA94" t="s">
        <v>77</v>
      </c>
      <c r="EB94" t="s">
        <v>77</v>
      </c>
      <c r="EC94" t="s">
        <v>77</v>
      </c>
      <c r="ED94" t="s">
        <v>77</v>
      </c>
      <c r="EE94" t="s">
        <v>77</v>
      </c>
      <c r="EF94" t="s">
        <v>77</v>
      </c>
      <c r="EG94" t="s">
        <v>77</v>
      </c>
      <c r="EH94" t="s">
        <v>77</v>
      </c>
      <c r="EI94" t="s">
        <v>77</v>
      </c>
      <c r="EJ94" t="s">
        <v>77</v>
      </c>
      <c r="EK94" t="s">
        <v>77</v>
      </c>
      <c r="EL94" t="s">
        <v>77</v>
      </c>
      <c r="EM94" s="308" t="s">
        <v>80</v>
      </c>
      <c r="EN94" t="s">
        <v>86</v>
      </c>
      <c r="EO94" t="s">
        <v>100</v>
      </c>
      <c r="EP94" t="s">
        <v>99</v>
      </c>
      <c r="EQ94" t="s">
        <v>88</v>
      </c>
      <c r="ER94" t="s">
        <v>80</v>
      </c>
      <c r="ES94" t="s">
        <v>131</v>
      </c>
      <c r="ET94" t="s">
        <v>175</v>
      </c>
      <c r="EU94" t="s">
        <v>131</v>
      </c>
      <c r="EW94" t="s">
        <v>77</v>
      </c>
      <c r="EX94" s="308" t="s">
        <v>80</v>
      </c>
      <c r="EY94" t="s">
        <v>100</v>
      </c>
      <c r="EZ94" t="s">
        <v>77</v>
      </c>
      <c r="FA94" t="s">
        <v>77</v>
      </c>
      <c r="FB94" t="s">
        <v>77</v>
      </c>
      <c r="FC94" t="s">
        <v>77</v>
      </c>
      <c r="FD94" t="s">
        <v>77</v>
      </c>
      <c r="FE94" t="s">
        <v>77</v>
      </c>
      <c r="FF94" t="s">
        <v>77</v>
      </c>
      <c r="FG94" t="s">
        <v>77</v>
      </c>
      <c r="FH94" t="s">
        <v>187</v>
      </c>
      <c r="FI94">
        <v>0</v>
      </c>
      <c r="FJ94">
        <v>0</v>
      </c>
      <c r="FK94">
        <v>1</v>
      </c>
      <c r="FL94">
        <v>0</v>
      </c>
      <c r="FM94">
        <v>0</v>
      </c>
      <c r="FN94">
        <v>0</v>
      </c>
      <c r="FO94">
        <v>0</v>
      </c>
      <c r="FP94">
        <v>0</v>
      </c>
      <c r="FQ94" t="s">
        <v>77</v>
      </c>
      <c r="FR94" t="s">
        <v>100</v>
      </c>
      <c r="FS94" t="s">
        <v>77</v>
      </c>
      <c r="FT94" t="s">
        <v>77</v>
      </c>
      <c r="FU94" t="s">
        <v>77</v>
      </c>
      <c r="FV94" t="s">
        <v>77</v>
      </c>
      <c r="FW94" t="s">
        <v>77</v>
      </c>
      <c r="FX94" t="s">
        <v>77</v>
      </c>
      <c r="FY94" t="s">
        <v>77</v>
      </c>
      <c r="FZ94" t="s">
        <v>77</v>
      </c>
      <c r="GA94" t="s">
        <v>77</v>
      </c>
      <c r="GB94" t="s">
        <v>77</v>
      </c>
      <c r="GC94" t="s">
        <v>77</v>
      </c>
      <c r="GD94" t="s">
        <v>77</v>
      </c>
      <c r="GE94" t="s">
        <v>77</v>
      </c>
      <c r="GF94" t="s">
        <v>77</v>
      </c>
      <c r="GG94" t="s">
        <v>77</v>
      </c>
      <c r="GH94" t="s">
        <v>77</v>
      </c>
      <c r="GI94" t="s">
        <v>77</v>
      </c>
      <c r="GJ94" t="s">
        <v>77</v>
      </c>
      <c r="GK94" t="s">
        <v>77</v>
      </c>
      <c r="GL94" t="s">
        <v>77</v>
      </c>
      <c r="GM94" t="s">
        <v>77</v>
      </c>
      <c r="GN94" t="s">
        <v>77</v>
      </c>
      <c r="GO94" t="s">
        <v>77</v>
      </c>
      <c r="GP94" t="s">
        <v>77</v>
      </c>
      <c r="GQ94" t="s">
        <v>77</v>
      </c>
      <c r="GR94" t="s">
        <v>77</v>
      </c>
      <c r="GS94" t="s">
        <v>77</v>
      </c>
      <c r="GT94" t="s">
        <v>77</v>
      </c>
      <c r="GU94" t="s">
        <v>77</v>
      </c>
      <c r="GV94" t="s">
        <v>77</v>
      </c>
      <c r="GW94" t="s">
        <v>77</v>
      </c>
      <c r="GX94" t="s">
        <v>77</v>
      </c>
      <c r="GY94" t="s">
        <v>77</v>
      </c>
      <c r="GZ94" t="s">
        <v>77</v>
      </c>
      <c r="HA94" t="s">
        <v>77</v>
      </c>
      <c r="HB94" t="s">
        <v>77</v>
      </c>
      <c r="HC94" t="s">
        <v>77</v>
      </c>
      <c r="HD94" t="s">
        <v>77</v>
      </c>
      <c r="HE94" t="s">
        <v>77</v>
      </c>
      <c r="HF94" t="s">
        <v>77</v>
      </c>
      <c r="HG94" t="s">
        <v>77</v>
      </c>
      <c r="HH94" t="s">
        <v>77</v>
      </c>
      <c r="HI94" t="s">
        <v>77</v>
      </c>
      <c r="HJ94" t="s">
        <v>77</v>
      </c>
      <c r="HK94" t="s">
        <v>77</v>
      </c>
      <c r="HL94" t="s">
        <v>77</v>
      </c>
      <c r="HM94" t="s">
        <v>77</v>
      </c>
      <c r="HN94" t="s">
        <v>77</v>
      </c>
      <c r="HO94" t="s">
        <v>77</v>
      </c>
      <c r="HP94" t="s">
        <v>77</v>
      </c>
      <c r="HQ94" t="s">
        <v>77</v>
      </c>
      <c r="HR94" t="s">
        <v>77</v>
      </c>
      <c r="HS94" t="s">
        <v>77</v>
      </c>
      <c r="HT94" t="s">
        <v>77</v>
      </c>
      <c r="HU94" t="s">
        <v>77</v>
      </c>
      <c r="HV94" t="s">
        <v>77</v>
      </c>
      <c r="HW94" t="s">
        <v>77</v>
      </c>
      <c r="HX94" t="s">
        <v>77</v>
      </c>
      <c r="HZ94" t="s">
        <v>80</v>
      </c>
      <c r="IA94" s="376" t="s">
        <v>77</v>
      </c>
      <c r="IB94" t="s">
        <v>77</v>
      </c>
      <c r="IC94" t="s">
        <v>77</v>
      </c>
      <c r="ID94" t="s">
        <v>77</v>
      </c>
      <c r="IE94" t="s">
        <v>77</v>
      </c>
      <c r="IF94" t="s">
        <v>77</v>
      </c>
      <c r="IG94" t="s">
        <v>77</v>
      </c>
      <c r="IH94" t="s">
        <v>77</v>
      </c>
      <c r="II94" t="s">
        <v>77</v>
      </c>
      <c r="IJ94" t="s">
        <v>77</v>
      </c>
      <c r="IK94" t="s">
        <v>77</v>
      </c>
      <c r="IL94" t="s">
        <v>77</v>
      </c>
      <c r="IM94" t="s">
        <v>77</v>
      </c>
      <c r="IN94" t="s">
        <v>77</v>
      </c>
      <c r="IO94" t="s">
        <v>77</v>
      </c>
      <c r="IP94" t="s">
        <v>77</v>
      </c>
      <c r="IQ94" t="s">
        <v>77</v>
      </c>
      <c r="IR94" t="s">
        <v>77</v>
      </c>
      <c r="IS94" t="s">
        <v>77</v>
      </c>
      <c r="IT94" t="s">
        <v>77</v>
      </c>
      <c r="IU94" t="s">
        <v>77</v>
      </c>
      <c r="IV94" t="s">
        <v>77</v>
      </c>
      <c r="IW94" t="s">
        <v>77</v>
      </c>
      <c r="IX94" t="s">
        <v>77</v>
      </c>
      <c r="IY94" t="s">
        <v>77</v>
      </c>
      <c r="IZ94" t="s">
        <v>77</v>
      </c>
      <c r="JA94" t="s">
        <v>77</v>
      </c>
      <c r="JB94" t="s">
        <v>77</v>
      </c>
      <c r="JC94" t="s">
        <v>77</v>
      </c>
      <c r="JD94" t="s">
        <v>77</v>
      </c>
      <c r="JE94" t="s">
        <v>77</v>
      </c>
      <c r="JF94" t="s">
        <v>77</v>
      </c>
      <c r="JG94" t="s">
        <v>77</v>
      </c>
      <c r="JH94" t="s">
        <v>77</v>
      </c>
      <c r="JI94" t="s">
        <v>77</v>
      </c>
      <c r="JJ94" t="s">
        <v>77</v>
      </c>
      <c r="JK94" t="s">
        <v>77</v>
      </c>
      <c r="JL94" t="s">
        <v>77</v>
      </c>
      <c r="JM94" t="s">
        <v>77</v>
      </c>
      <c r="JN94" t="s">
        <v>77</v>
      </c>
      <c r="JO94" t="s">
        <v>77</v>
      </c>
      <c r="JP94" t="s">
        <v>77</v>
      </c>
      <c r="JQ94" t="s">
        <v>77</v>
      </c>
      <c r="JR94" t="s">
        <v>77</v>
      </c>
      <c r="JS94" t="s">
        <v>77</v>
      </c>
      <c r="JT94" t="s">
        <v>77</v>
      </c>
      <c r="JU94" t="s">
        <v>77</v>
      </c>
      <c r="JV94" t="s">
        <v>77</v>
      </c>
      <c r="JW94" t="s">
        <v>77</v>
      </c>
      <c r="JX94" t="s">
        <v>77</v>
      </c>
      <c r="JY94" t="s">
        <v>77</v>
      </c>
      <c r="JZ94" t="s">
        <v>77</v>
      </c>
      <c r="KA94" t="s">
        <v>77</v>
      </c>
      <c r="KB94" t="s">
        <v>77</v>
      </c>
      <c r="KC94" t="s">
        <v>77</v>
      </c>
      <c r="KD94" t="s">
        <v>77</v>
      </c>
      <c r="KE94" t="s">
        <v>77</v>
      </c>
      <c r="KF94" t="s">
        <v>77</v>
      </c>
      <c r="KG94" t="s">
        <v>77</v>
      </c>
      <c r="KH94" t="s">
        <v>77</v>
      </c>
      <c r="KI94" t="s">
        <v>77</v>
      </c>
      <c r="KJ94" t="s">
        <v>77</v>
      </c>
      <c r="KK94" t="s">
        <v>77</v>
      </c>
      <c r="KL94" t="s">
        <v>77</v>
      </c>
      <c r="KM94" t="s">
        <v>77</v>
      </c>
      <c r="KN94" t="s">
        <v>77</v>
      </c>
      <c r="KO94" t="s">
        <v>77</v>
      </c>
      <c r="KP94" t="s">
        <v>77</v>
      </c>
      <c r="KQ94" t="s">
        <v>77</v>
      </c>
      <c r="KR94" t="s">
        <v>77</v>
      </c>
      <c r="KS94" t="s">
        <v>77</v>
      </c>
      <c r="KT94" t="s">
        <v>77</v>
      </c>
      <c r="KU94" t="s">
        <v>77</v>
      </c>
      <c r="KV94" t="s">
        <v>77</v>
      </c>
      <c r="KW94" t="s">
        <v>77</v>
      </c>
      <c r="KX94" t="s">
        <v>77</v>
      </c>
      <c r="KY94" t="s">
        <v>77</v>
      </c>
      <c r="KZ94" t="s">
        <v>77</v>
      </c>
      <c r="LA94" t="s">
        <v>77</v>
      </c>
      <c r="LB94" t="s">
        <v>77</v>
      </c>
      <c r="LC94" t="s">
        <v>77</v>
      </c>
      <c r="LD94" t="s">
        <v>77</v>
      </c>
      <c r="LE94" t="s">
        <v>77</v>
      </c>
      <c r="LF94" t="s">
        <v>77</v>
      </c>
      <c r="LG94" t="s">
        <v>77</v>
      </c>
      <c r="LH94" t="s">
        <v>77</v>
      </c>
      <c r="LI94" t="s">
        <v>77</v>
      </c>
      <c r="LJ94" t="s">
        <v>77</v>
      </c>
      <c r="LK94" t="s">
        <v>77</v>
      </c>
      <c r="LL94" t="s">
        <v>77</v>
      </c>
      <c r="LM94" t="s">
        <v>77</v>
      </c>
      <c r="LN94" t="s">
        <v>77</v>
      </c>
      <c r="LO94" t="s">
        <v>77</v>
      </c>
      <c r="LP94" t="s">
        <v>77</v>
      </c>
      <c r="LQ94" t="s">
        <v>77</v>
      </c>
      <c r="LR94" t="s">
        <v>77</v>
      </c>
      <c r="LS94" t="s">
        <v>77</v>
      </c>
      <c r="LT94" t="s">
        <v>77</v>
      </c>
      <c r="LU94" t="s">
        <v>77</v>
      </c>
      <c r="LV94" t="s">
        <v>77</v>
      </c>
      <c r="LW94" t="s">
        <v>77</v>
      </c>
      <c r="LX94" t="s">
        <v>77</v>
      </c>
      <c r="LY94" t="s">
        <v>77</v>
      </c>
      <c r="LZ94" t="s">
        <v>77</v>
      </c>
      <c r="MA94" t="s">
        <v>77</v>
      </c>
      <c r="MB94" t="s">
        <v>77</v>
      </c>
      <c r="MC94" t="s">
        <v>77</v>
      </c>
      <c r="MD94" t="s">
        <v>77</v>
      </c>
      <c r="ME94" t="s">
        <v>77</v>
      </c>
      <c r="MF94" t="s">
        <v>77</v>
      </c>
      <c r="MG94" t="s">
        <v>77</v>
      </c>
      <c r="MH94" t="s">
        <v>77</v>
      </c>
      <c r="MI94" t="s">
        <v>77</v>
      </c>
      <c r="MJ94" t="s">
        <v>77</v>
      </c>
      <c r="MK94" t="s">
        <v>77</v>
      </c>
      <c r="ML94" t="s">
        <v>77</v>
      </c>
      <c r="MM94" t="s">
        <v>77</v>
      </c>
      <c r="MN94" t="s">
        <v>77</v>
      </c>
      <c r="MO94" t="s">
        <v>77</v>
      </c>
      <c r="MP94" t="s">
        <v>77</v>
      </c>
      <c r="MQ94" t="s">
        <v>77</v>
      </c>
      <c r="MR94" t="s">
        <v>77</v>
      </c>
      <c r="MS94" t="s">
        <v>77</v>
      </c>
      <c r="MT94" t="s">
        <v>77</v>
      </c>
      <c r="MU94" t="s">
        <v>77</v>
      </c>
      <c r="MV94" t="s">
        <v>77</v>
      </c>
      <c r="MW94" t="s">
        <v>77</v>
      </c>
      <c r="MX94" t="s">
        <v>77</v>
      </c>
      <c r="MY94" t="s">
        <v>77</v>
      </c>
      <c r="MZ94" t="s">
        <v>77</v>
      </c>
      <c r="NA94" t="s">
        <v>77</v>
      </c>
      <c r="NB94" t="s">
        <v>77</v>
      </c>
      <c r="NC94" t="s">
        <v>77</v>
      </c>
      <c r="ND94" t="s">
        <v>77</v>
      </c>
      <c r="NE94" t="s">
        <v>77</v>
      </c>
      <c r="NF94" t="s">
        <v>77</v>
      </c>
      <c r="NG94" t="s">
        <v>77</v>
      </c>
      <c r="NH94" t="s">
        <v>77</v>
      </c>
      <c r="NI94" t="s">
        <v>77</v>
      </c>
      <c r="NJ94" t="s">
        <v>77</v>
      </c>
      <c r="NK94" t="s">
        <v>77</v>
      </c>
      <c r="NL94" t="s">
        <v>77</v>
      </c>
      <c r="NM94" t="s">
        <v>77</v>
      </c>
      <c r="NN94" t="s">
        <v>77</v>
      </c>
      <c r="NO94" t="s">
        <v>77</v>
      </c>
      <c r="NP94" t="s">
        <v>77</v>
      </c>
      <c r="NQ94" t="s">
        <v>77</v>
      </c>
      <c r="NR94" t="s">
        <v>77</v>
      </c>
      <c r="NS94" t="s">
        <v>77</v>
      </c>
      <c r="NT94" t="s">
        <v>77</v>
      </c>
      <c r="NU94" t="s">
        <v>77</v>
      </c>
      <c r="NV94" t="s">
        <v>77</v>
      </c>
      <c r="NW94" t="s">
        <v>77</v>
      </c>
      <c r="NX94" t="s">
        <v>77</v>
      </c>
      <c r="NY94" t="s">
        <v>77</v>
      </c>
      <c r="NZ94" t="s">
        <v>77</v>
      </c>
      <c r="OA94" t="s">
        <v>77</v>
      </c>
      <c r="OB94" t="s">
        <v>77</v>
      </c>
      <c r="OC94" t="s">
        <v>77</v>
      </c>
      <c r="OD94" t="s">
        <v>77</v>
      </c>
      <c r="OE94" t="s">
        <v>77</v>
      </c>
      <c r="OF94" t="s">
        <v>77</v>
      </c>
      <c r="OG94" t="s">
        <v>77</v>
      </c>
      <c r="OH94" t="s">
        <v>77</v>
      </c>
      <c r="OI94" t="s">
        <v>77</v>
      </c>
      <c r="OJ94" t="s">
        <v>77</v>
      </c>
      <c r="OK94" t="s">
        <v>77</v>
      </c>
      <c r="OL94" t="s">
        <v>77</v>
      </c>
      <c r="OM94" t="s">
        <v>77</v>
      </c>
      <c r="ON94" t="s">
        <v>77</v>
      </c>
      <c r="OO94" t="s">
        <v>77</v>
      </c>
      <c r="OP94" t="s">
        <v>77</v>
      </c>
      <c r="OQ94" t="s">
        <v>77</v>
      </c>
      <c r="OR94" t="s">
        <v>77</v>
      </c>
      <c r="OS94" t="s">
        <v>77</v>
      </c>
      <c r="OT94" t="s">
        <v>77</v>
      </c>
      <c r="OU94" t="s">
        <v>77</v>
      </c>
      <c r="OV94" t="s">
        <v>77</v>
      </c>
      <c r="OW94" t="s">
        <v>77</v>
      </c>
      <c r="OX94" t="s">
        <v>77</v>
      </c>
      <c r="OY94" t="s">
        <v>77</v>
      </c>
      <c r="OZ94" t="s">
        <v>77</v>
      </c>
      <c r="PA94" t="s">
        <v>77</v>
      </c>
      <c r="PB94" t="s">
        <v>77</v>
      </c>
      <c r="PC94" t="s">
        <v>77</v>
      </c>
      <c r="PD94" t="s">
        <v>77</v>
      </c>
      <c r="PE94" t="s">
        <v>77</v>
      </c>
      <c r="PF94" t="s">
        <v>77</v>
      </c>
      <c r="PG94" t="s">
        <v>77</v>
      </c>
      <c r="PH94" t="s">
        <v>77</v>
      </c>
      <c r="PI94" t="s">
        <v>77</v>
      </c>
      <c r="PJ94" t="s">
        <v>77</v>
      </c>
      <c r="PK94" t="s">
        <v>77</v>
      </c>
      <c r="PL94" t="s">
        <v>77</v>
      </c>
      <c r="PM94" t="s">
        <v>77</v>
      </c>
      <c r="PN94" t="s">
        <v>77</v>
      </c>
      <c r="PO94" t="s">
        <v>77</v>
      </c>
      <c r="PP94" t="s">
        <v>77</v>
      </c>
      <c r="PQ94" t="s">
        <v>77</v>
      </c>
      <c r="PR94" t="s">
        <v>77</v>
      </c>
      <c r="PS94" t="s">
        <v>77</v>
      </c>
      <c r="PT94" t="s">
        <v>77</v>
      </c>
      <c r="PU94" t="s">
        <v>77</v>
      </c>
      <c r="PV94" t="s">
        <v>77</v>
      </c>
      <c r="PW94" t="s">
        <v>77</v>
      </c>
      <c r="PX94" t="s">
        <v>77</v>
      </c>
      <c r="PY94" t="s">
        <v>77</v>
      </c>
      <c r="PZ94" t="s">
        <v>77</v>
      </c>
      <c r="QA94" t="s">
        <v>77</v>
      </c>
      <c r="QB94" t="s">
        <v>77</v>
      </c>
      <c r="QC94" t="s">
        <v>77</v>
      </c>
      <c r="QD94" t="s">
        <v>77</v>
      </c>
      <c r="QE94" t="s">
        <v>77</v>
      </c>
      <c r="QF94" t="s">
        <v>77</v>
      </c>
      <c r="QG94" t="s">
        <v>77</v>
      </c>
      <c r="QH94">
        <v>0</v>
      </c>
      <c r="QI94">
        <v>0</v>
      </c>
      <c r="QJ94">
        <v>0</v>
      </c>
      <c r="QK94">
        <v>0</v>
      </c>
      <c r="QL94">
        <v>0</v>
      </c>
      <c r="QM94" t="s">
        <v>1038</v>
      </c>
      <c r="QN94" t="s">
        <v>77</v>
      </c>
      <c r="QO94">
        <v>238059300</v>
      </c>
      <c r="QQ94">
        <v>44532.534618055557</v>
      </c>
      <c r="QR94" t="s">
        <v>77</v>
      </c>
      <c r="QS94" t="s">
        <v>77</v>
      </c>
      <c r="QT94" t="s">
        <v>101</v>
      </c>
      <c r="QU94" t="s">
        <v>102</v>
      </c>
      <c r="QV94" t="s">
        <v>77</v>
      </c>
      <c r="QW94">
        <v>96</v>
      </c>
      <c r="QX94" s="375" t="str">
        <f t="shared" si="16"/>
        <v/>
      </c>
      <c r="QY94" s="375" t="str">
        <f t="shared" si="9"/>
        <v/>
      </c>
      <c r="QZ94" s="375" t="str">
        <f t="shared" si="10"/>
        <v/>
      </c>
      <c r="RA94" s="375" t="str">
        <f t="shared" si="11"/>
        <v/>
      </c>
      <c r="RB94" s="375" t="str">
        <f t="shared" si="12"/>
        <v/>
      </c>
      <c r="RC94" s="375" t="str">
        <f t="shared" si="13"/>
        <v/>
      </c>
      <c r="RD94" s="375" t="str">
        <f t="shared" si="14"/>
        <v/>
      </c>
      <c r="RE94" s="313" t="str">
        <f t="shared" si="15"/>
        <v/>
      </c>
      <c r="RF94" t="s">
        <v>80</v>
      </c>
    </row>
    <row r="95" spans="1:474">
      <c r="A95" t="s">
        <v>1039</v>
      </c>
      <c r="B95" s="272">
        <v>44525</v>
      </c>
      <c r="C95" t="s">
        <v>232</v>
      </c>
      <c r="D95" t="s">
        <v>233</v>
      </c>
      <c r="E95" t="s">
        <v>80</v>
      </c>
      <c r="F95" t="s">
        <v>175</v>
      </c>
      <c r="G95" t="s">
        <v>175</v>
      </c>
      <c r="H95" t="s">
        <v>1292</v>
      </c>
      <c r="I95" t="s">
        <v>589</v>
      </c>
      <c r="J95" t="s">
        <v>234</v>
      </c>
      <c r="K95" t="s">
        <v>77</v>
      </c>
      <c r="L95" t="s">
        <v>235</v>
      </c>
      <c r="M95" t="s">
        <v>235</v>
      </c>
      <c r="N95" t="s">
        <v>235</v>
      </c>
      <c r="O95" t="s">
        <v>86</v>
      </c>
      <c r="P95" t="s">
        <v>120</v>
      </c>
      <c r="Q95" t="s">
        <v>89</v>
      </c>
      <c r="R95" t="s">
        <v>121</v>
      </c>
      <c r="S95" s="239" t="s">
        <v>77</v>
      </c>
      <c r="T95" s="239" t="s">
        <v>77</v>
      </c>
      <c r="U95" s="239" t="s">
        <v>77</v>
      </c>
      <c r="V95" s="239" t="s">
        <v>77</v>
      </c>
      <c r="W95" s="239" t="s">
        <v>77</v>
      </c>
      <c r="X95" s="239" t="s">
        <v>77</v>
      </c>
      <c r="Y95" t="s">
        <v>77</v>
      </c>
      <c r="Z95" t="s">
        <v>77</v>
      </c>
      <c r="AA95">
        <v>20</v>
      </c>
      <c r="AB95">
        <v>20</v>
      </c>
      <c r="AC95">
        <v>20</v>
      </c>
      <c r="AD95" t="s">
        <v>77</v>
      </c>
      <c r="AE95" t="s">
        <v>77</v>
      </c>
      <c r="AF95" t="s">
        <v>77</v>
      </c>
      <c r="AG95" t="s">
        <v>77</v>
      </c>
      <c r="AH95" t="s">
        <v>77</v>
      </c>
      <c r="AI95" t="s">
        <v>77</v>
      </c>
      <c r="AJ95" t="s">
        <v>77</v>
      </c>
      <c r="AK95" t="s">
        <v>123</v>
      </c>
      <c r="AL95">
        <v>1</v>
      </c>
      <c r="AM95">
        <v>0</v>
      </c>
      <c r="AN95">
        <v>0</v>
      </c>
      <c r="AO95">
        <v>0</v>
      </c>
      <c r="AP95">
        <v>0</v>
      </c>
      <c r="AQ95">
        <v>0</v>
      </c>
      <c r="AR95">
        <v>0</v>
      </c>
      <c r="AS95">
        <v>0</v>
      </c>
      <c r="AT95">
        <v>0</v>
      </c>
      <c r="AU95">
        <v>0</v>
      </c>
      <c r="AV95" t="s">
        <v>139</v>
      </c>
      <c r="AW95" t="s">
        <v>125</v>
      </c>
      <c r="AX95" t="s">
        <v>77</v>
      </c>
      <c r="AY95" t="s">
        <v>77</v>
      </c>
      <c r="AZ95" t="s">
        <v>77</v>
      </c>
      <c r="BA95" t="s">
        <v>77</v>
      </c>
      <c r="BB95" t="s">
        <v>77</v>
      </c>
      <c r="BC95" t="s">
        <v>77</v>
      </c>
      <c r="BD95" t="s">
        <v>77</v>
      </c>
      <c r="BE95" t="s">
        <v>77</v>
      </c>
      <c r="BF95" t="s">
        <v>77</v>
      </c>
      <c r="BG95" t="s">
        <v>88</v>
      </c>
      <c r="BH95" t="s">
        <v>88</v>
      </c>
      <c r="BI95" t="s">
        <v>99</v>
      </c>
      <c r="BJ95" t="s">
        <v>77</v>
      </c>
      <c r="BK95" t="s">
        <v>77</v>
      </c>
      <c r="BL95" t="s">
        <v>77</v>
      </c>
      <c r="BN95" t="s">
        <v>77</v>
      </c>
      <c r="BO95" t="s">
        <v>77</v>
      </c>
      <c r="BP95" t="s">
        <v>77</v>
      </c>
      <c r="BQ95" t="s">
        <v>77</v>
      </c>
      <c r="BR95" t="s">
        <v>77</v>
      </c>
      <c r="BS95" t="s">
        <v>77</v>
      </c>
      <c r="BT95" t="s">
        <v>77</v>
      </c>
      <c r="BU95" t="s">
        <v>77</v>
      </c>
      <c r="BV95" t="s">
        <v>77</v>
      </c>
      <c r="BW95" t="s">
        <v>77</v>
      </c>
      <c r="BX95" t="s">
        <v>77</v>
      </c>
      <c r="BY95" t="s">
        <v>77</v>
      </c>
      <c r="BZ95" t="s">
        <v>77</v>
      </c>
      <c r="CA95" t="s">
        <v>77</v>
      </c>
      <c r="CB95" t="s">
        <v>77</v>
      </c>
      <c r="CC95" t="s">
        <v>77</v>
      </c>
      <c r="CD95" t="s">
        <v>77</v>
      </c>
      <c r="CE95" t="s">
        <v>77</v>
      </c>
      <c r="CF95" t="s">
        <v>77</v>
      </c>
      <c r="CG95" t="s">
        <v>77</v>
      </c>
      <c r="CH95" t="s">
        <v>77</v>
      </c>
      <c r="CI95" t="s">
        <v>77</v>
      </c>
      <c r="CJ95" t="s">
        <v>77</v>
      </c>
      <c r="CK95" t="s">
        <v>77</v>
      </c>
      <c r="CL95" t="s">
        <v>77</v>
      </c>
      <c r="CM95" t="s">
        <v>77</v>
      </c>
      <c r="CN95" t="s">
        <v>77</v>
      </c>
      <c r="CO95" t="s">
        <v>77</v>
      </c>
      <c r="CP95" t="s">
        <v>77</v>
      </c>
      <c r="CQ95" t="s">
        <v>77</v>
      </c>
      <c r="CR95" t="s">
        <v>77</v>
      </c>
      <c r="CS95" t="s">
        <v>77</v>
      </c>
      <c r="CT95" t="s">
        <v>77</v>
      </c>
      <c r="CU95" t="s">
        <v>77</v>
      </c>
      <c r="CV95" t="s">
        <v>77</v>
      </c>
      <c r="CW95" t="s">
        <v>77</v>
      </c>
      <c r="CX95" t="s">
        <v>77</v>
      </c>
      <c r="CY95" t="s">
        <v>77</v>
      </c>
      <c r="CZ95" s="308" t="s">
        <v>80</v>
      </c>
      <c r="DA95" t="s">
        <v>86</v>
      </c>
      <c r="DB95" t="s">
        <v>77</v>
      </c>
      <c r="DC95" t="s">
        <v>77</v>
      </c>
      <c r="DD95" t="s">
        <v>77</v>
      </c>
      <c r="DE95" t="s">
        <v>77</v>
      </c>
      <c r="DF95" t="s">
        <v>77</v>
      </c>
      <c r="DG95" t="s">
        <v>77</v>
      </c>
      <c r="DH95" t="s">
        <v>77</v>
      </c>
      <c r="DK95" t="s">
        <v>99</v>
      </c>
      <c r="DL95" t="s">
        <v>77</v>
      </c>
      <c r="DM95" t="s">
        <v>77</v>
      </c>
      <c r="DN95" t="s">
        <v>77</v>
      </c>
      <c r="DO95" t="s">
        <v>77</v>
      </c>
      <c r="DP95" t="s">
        <v>77</v>
      </c>
      <c r="DQ95" t="s">
        <v>77</v>
      </c>
      <c r="DR95" t="s">
        <v>77</v>
      </c>
      <c r="DS95" t="s">
        <v>77</v>
      </c>
      <c r="DT95" t="s">
        <v>77</v>
      </c>
      <c r="DU95" t="s">
        <v>77</v>
      </c>
      <c r="DV95" t="s">
        <v>77</v>
      </c>
      <c r="DW95" t="s">
        <v>77</v>
      </c>
      <c r="DX95" t="s">
        <v>77</v>
      </c>
      <c r="DY95" t="s">
        <v>77</v>
      </c>
      <c r="DZ95" t="s">
        <v>77</v>
      </c>
      <c r="EA95" t="s">
        <v>77</v>
      </c>
      <c r="EB95" t="s">
        <v>77</v>
      </c>
      <c r="EC95" t="s">
        <v>77</v>
      </c>
      <c r="ED95" t="s">
        <v>77</v>
      </c>
      <c r="EE95" t="s">
        <v>77</v>
      </c>
      <c r="EF95" t="s">
        <v>77</v>
      </c>
      <c r="EG95" t="s">
        <v>77</v>
      </c>
      <c r="EH95" t="s">
        <v>77</v>
      </c>
      <c r="EI95" t="s">
        <v>77</v>
      </c>
      <c r="EJ95" t="s">
        <v>77</v>
      </c>
      <c r="EK95" t="s">
        <v>77</v>
      </c>
      <c r="EL95" t="s">
        <v>77</v>
      </c>
      <c r="EM95" s="308" t="s">
        <v>80</v>
      </c>
      <c r="EN95" t="s">
        <v>86</v>
      </c>
      <c r="EO95" t="s">
        <v>100</v>
      </c>
      <c r="EP95" t="s">
        <v>99</v>
      </c>
      <c r="EQ95" t="s">
        <v>88</v>
      </c>
      <c r="ER95" t="s">
        <v>80</v>
      </c>
      <c r="ES95" t="s">
        <v>131</v>
      </c>
      <c r="ET95" t="s">
        <v>175</v>
      </c>
      <c r="EU95" t="s">
        <v>131</v>
      </c>
      <c r="EW95" t="s">
        <v>77</v>
      </c>
      <c r="EX95" s="308" t="s">
        <v>80</v>
      </c>
      <c r="EY95" t="s">
        <v>100</v>
      </c>
      <c r="EZ95" t="s">
        <v>77</v>
      </c>
      <c r="FA95" t="s">
        <v>77</v>
      </c>
      <c r="FB95" t="s">
        <v>77</v>
      </c>
      <c r="FC95" t="s">
        <v>77</v>
      </c>
      <c r="FD95" t="s">
        <v>77</v>
      </c>
      <c r="FE95" t="s">
        <v>77</v>
      </c>
      <c r="FF95" t="s">
        <v>77</v>
      </c>
      <c r="FG95" t="s">
        <v>77</v>
      </c>
      <c r="FH95" t="s">
        <v>187</v>
      </c>
      <c r="FI95">
        <v>0</v>
      </c>
      <c r="FJ95">
        <v>0</v>
      </c>
      <c r="FK95">
        <v>1</v>
      </c>
      <c r="FL95">
        <v>0</v>
      </c>
      <c r="FM95">
        <v>0</v>
      </c>
      <c r="FN95">
        <v>0</v>
      </c>
      <c r="FO95">
        <v>0</v>
      </c>
      <c r="FP95">
        <v>0</v>
      </c>
      <c r="FQ95" t="s">
        <v>77</v>
      </c>
      <c r="FR95" t="s">
        <v>99</v>
      </c>
      <c r="FS95" t="s">
        <v>77</v>
      </c>
      <c r="FT95" t="s">
        <v>77</v>
      </c>
      <c r="FU95" t="s">
        <v>77</v>
      </c>
      <c r="FV95" t="s">
        <v>77</v>
      </c>
      <c r="FW95" t="s">
        <v>77</v>
      </c>
      <c r="FX95" t="s">
        <v>77</v>
      </c>
      <c r="FY95" t="s">
        <v>77</v>
      </c>
      <c r="FZ95" t="s">
        <v>77</v>
      </c>
      <c r="GA95" t="s">
        <v>77</v>
      </c>
      <c r="GB95" t="s">
        <v>77</v>
      </c>
      <c r="GC95" t="s">
        <v>77</v>
      </c>
      <c r="GD95" t="s">
        <v>77</v>
      </c>
      <c r="GE95" t="s">
        <v>77</v>
      </c>
      <c r="GF95" t="s">
        <v>77</v>
      </c>
      <c r="GG95" t="s">
        <v>77</v>
      </c>
      <c r="GH95" t="s">
        <v>77</v>
      </c>
      <c r="GI95" t="s">
        <v>77</v>
      </c>
      <c r="GJ95" t="s">
        <v>77</v>
      </c>
      <c r="GK95" t="s">
        <v>77</v>
      </c>
      <c r="GL95" t="s">
        <v>77</v>
      </c>
      <c r="GM95" t="s">
        <v>77</v>
      </c>
      <c r="GN95" t="s">
        <v>77</v>
      </c>
      <c r="GO95" t="s">
        <v>77</v>
      </c>
      <c r="GP95" t="s">
        <v>77</v>
      </c>
      <c r="GQ95" t="s">
        <v>77</v>
      </c>
      <c r="GR95" t="s">
        <v>77</v>
      </c>
      <c r="GS95" t="s">
        <v>77</v>
      </c>
      <c r="GT95" t="s">
        <v>77</v>
      </c>
      <c r="GU95" t="s">
        <v>77</v>
      </c>
      <c r="GV95" t="s">
        <v>77</v>
      </c>
      <c r="GW95" t="s">
        <v>77</v>
      </c>
      <c r="GX95" t="s">
        <v>77</v>
      </c>
      <c r="GY95" t="s">
        <v>77</v>
      </c>
      <c r="GZ95" t="s">
        <v>77</v>
      </c>
      <c r="HA95" t="s">
        <v>77</v>
      </c>
      <c r="HB95" t="s">
        <v>77</v>
      </c>
      <c r="HC95" t="s">
        <v>77</v>
      </c>
      <c r="HD95" t="s">
        <v>77</v>
      </c>
      <c r="HE95" t="s">
        <v>77</v>
      </c>
      <c r="HF95" t="s">
        <v>77</v>
      </c>
      <c r="HG95" t="s">
        <v>77</v>
      </c>
      <c r="HH95" t="s">
        <v>77</v>
      </c>
      <c r="HI95" t="s">
        <v>77</v>
      </c>
      <c r="HJ95" t="s">
        <v>77</v>
      </c>
      <c r="HK95" t="s">
        <v>77</v>
      </c>
      <c r="HL95" t="s">
        <v>77</v>
      </c>
      <c r="HM95" t="s">
        <v>77</v>
      </c>
      <c r="HN95" t="s">
        <v>77</v>
      </c>
      <c r="HO95" t="s">
        <v>77</v>
      </c>
      <c r="HP95" t="s">
        <v>77</v>
      </c>
      <c r="HQ95" t="s">
        <v>77</v>
      </c>
      <c r="HR95" t="s">
        <v>77</v>
      </c>
      <c r="HS95" t="s">
        <v>77</v>
      </c>
      <c r="HT95" t="s">
        <v>77</v>
      </c>
      <c r="HU95" t="s">
        <v>77</v>
      </c>
      <c r="HV95" t="s">
        <v>77</v>
      </c>
      <c r="HW95" t="s">
        <v>77</v>
      </c>
      <c r="HX95" t="s">
        <v>77</v>
      </c>
      <c r="HZ95" t="s">
        <v>80</v>
      </c>
      <c r="IA95" s="376" t="s">
        <v>77</v>
      </c>
      <c r="IB95" t="s">
        <v>77</v>
      </c>
      <c r="IC95" t="s">
        <v>77</v>
      </c>
      <c r="ID95" t="s">
        <v>77</v>
      </c>
      <c r="IE95" t="s">
        <v>77</v>
      </c>
      <c r="IF95" t="s">
        <v>77</v>
      </c>
      <c r="IG95" t="s">
        <v>77</v>
      </c>
      <c r="IH95" t="s">
        <v>77</v>
      </c>
      <c r="II95" t="s">
        <v>77</v>
      </c>
      <c r="IJ95" t="s">
        <v>77</v>
      </c>
      <c r="IK95" t="s">
        <v>77</v>
      </c>
      <c r="IL95" t="s">
        <v>77</v>
      </c>
      <c r="IM95" t="s">
        <v>77</v>
      </c>
      <c r="IN95" t="s">
        <v>77</v>
      </c>
      <c r="IO95" t="s">
        <v>77</v>
      </c>
      <c r="IP95" t="s">
        <v>77</v>
      </c>
      <c r="IQ95" t="s">
        <v>77</v>
      </c>
      <c r="IR95" t="s">
        <v>77</v>
      </c>
      <c r="IS95" t="s">
        <v>77</v>
      </c>
      <c r="IT95" t="s">
        <v>77</v>
      </c>
      <c r="IU95" t="s">
        <v>77</v>
      </c>
      <c r="IV95" t="s">
        <v>77</v>
      </c>
      <c r="IW95" t="s">
        <v>77</v>
      </c>
      <c r="IX95" t="s">
        <v>77</v>
      </c>
      <c r="IY95" t="s">
        <v>77</v>
      </c>
      <c r="IZ95" t="s">
        <v>77</v>
      </c>
      <c r="JA95" t="s">
        <v>77</v>
      </c>
      <c r="JB95" t="s">
        <v>77</v>
      </c>
      <c r="JC95" t="s">
        <v>77</v>
      </c>
      <c r="JD95" t="s">
        <v>77</v>
      </c>
      <c r="JE95" t="s">
        <v>77</v>
      </c>
      <c r="JF95" t="s">
        <v>77</v>
      </c>
      <c r="JG95" t="s">
        <v>77</v>
      </c>
      <c r="JH95" t="s">
        <v>77</v>
      </c>
      <c r="JI95" t="s">
        <v>77</v>
      </c>
      <c r="JJ95" t="s">
        <v>77</v>
      </c>
      <c r="JK95" t="s">
        <v>77</v>
      </c>
      <c r="JL95" t="s">
        <v>77</v>
      </c>
      <c r="JM95" t="s">
        <v>77</v>
      </c>
      <c r="JN95" t="s">
        <v>77</v>
      </c>
      <c r="JO95" t="s">
        <v>77</v>
      </c>
      <c r="JP95" t="s">
        <v>77</v>
      </c>
      <c r="JQ95" t="s">
        <v>77</v>
      </c>
      <c r="JR95" t="s">
        <v>77</v>
      </c>
      <c r="JS95" t="s">
        <v>77</v>
      </c>
      <c r="JT95" t="s">
        <v>77</v>
      </c>
      <c r="JU95" t="s">
        <v>77</v>
      </c>
      <c r="JV95" t="s">
        <v>77</v>
      </c>
      <c r="JW95" t="s">
        <v>77</v>
      </c>
      <c r="JX95" t="s">
        <v>77</v>
      </c>
      <c r="JY95" t="s">
        <v>77</v>
      </c>
      <c r="JZ95" t="s">
        <v>77</v>
      </c>
      <c r="KA95" t="s">
        <v>77</v>
      </c>
      <c r="KB95" t="s">
        <v>77</v>
      </c>
      <c r="KC95" t="s">
        <v>77</v>
      </c>
      <c r="KD95" t="s">
        <v>77</v>
      </c>
      <c r="KE95" t="s">
        <v>77</v>
      </c>
      <c r="KF95" t="s">
        <v>77</v>
      </c>
      <c r="KG95" t="s">
        <v>77</v>
      </c>
      <c r="KH95" t="s">
        <v>77</v>
      </c>
      <c r="KI95" t="s">
        <v>77</v>
      </c>
      <c r="KJ95" t="s">
        <v>77</v>
      </c>
      <c r="KK95" t="s">
        <v>77</v>
      </c>
      <c r="KL95" t="s">
        <v>77</v>
      </c>
      <c r="KM95" t="s">
        <v>77</v>
      </c>
      <c r="KN95" t="s">
        <v>77</v>
      </c>
      <c r="KO95" t="s">
        <v>77</v>
      </c>
      <c r="KP95" t="s">
        <v>77</v>
      </c>
      <c r="KQ95" t="s">
        <v>77</v>
      </c>
      <c r="KR95" t="s">
        <v>77</v>
      </c>
      <c r="KS95" t="s">
        <v>77</v>
      </c>
      <c r="KT95" t="s">
        <v>77</v>
      </c>
      <c r="KU95" t="s">
        <v>77</v>
      </c>
      <c r="KV95" t="s">
        <v>77</v>
      </c>
      <c r="KW95" t="s">
        <v>77</v>
      </c>
      <c r="KX95" t="s">
        <v>77</v>
      </c>
      <c r="KY95" t="s">
        <v>77</v>
      </c>
      <c r="KZ95" t="s">
        <v>77</v>
      </c>
      <c r="LA95" t="s">
        <v>77</v>
      </c>
      <c r="LB95" t="s">
        <v>77</v>
      </c>
      <c r="LC95" t="s">
        <v>77</v>
      </c>
      <c r="LD95" t="s">
        <v>77</v>
      </c>
      <c r="LE95" t="s">
        <v>77</v>
      </c>
      <c r="LF95" t="s">
        <v>77</v>
      </c>
      <c r="LG95" t="s">
        <v>77</v>
      </c>
      <c r="LH95" t="s">
        <v>77</v>
      </c>
      <c r="LI95" t="s">
        <v>77</v>
      </c>
      <c r="LJ95" t="s">
        <v>77</v>
      </c>
      <c r="LK95" t="s">
        <v>77</v>
      </c>
      <c r="LL95" t="s">
        <v>77</v>
      </c>
      <c r="LM95" t="s">
        <v>77</v>
      </c>
      <c r="LN95" t="s">
        <v>77</v>
      </c>
      <c r="LO95" t="s">
        <v>77</v>
      </c>
      <c r="LP95" t="s">
        <v>77</v>
      </c>
      <c r="LQ95" t="s">
        <v>77</v>
      </c>
      <c r="LR95" t="s">
        <v>77</v>
      </c>
      <c r="LS95" t="s">
        <v>77</v>
      </c>
      <c r="LT95" t="s">
        <v>77</v>
      </c>
      <c r="LU95" t="s">
        <v>77</v>
      </c>
      <c r="LV95" t="s">
        <v>77</v>
      </c>
      <c r="LW95" t="s">
        <v>77</v>
      </c>
      <c r="LX95" t="s">
        <v>77</v>
      </c>
      <c r="LY95" t="s">
        <v>77</v>
      </c>
      <c r="LZ95" t="s">
        <v>77</v>
      </c>
      <c r="MA95" t="s">
        <v>77</v>
      </c>
      <c r="MB95" t="s">
        <v>77</v>
      </c>
      <c r="MC95" t="s">
        <v>77</v>
      </c>
      <c r="MD95" t="s">
        <v>77</v>
      </c>
      <c r="ME95" t="s">
        <v>77</v>
      </c>
      <c r="MF95" t="s">
        <v>77</v>
      </c>
      <c r="MG95" t="s">
        <v>77</v>
      </c>
      <c r="MH95" t="s">
        <v>77</v>
      </c>
      <c r="MI95" t="s">
        <v>77</v>
      </c>
      <c r="MJ95" t="s">
        <v>77</v>
      </c>
      <c r="MK95" t="s">
        <v>77</v>
      </c>
      <c r="ML95" t="s">
        <v>77</v>
      </c>
      <c r="MM95" t="s">
        <v>77</v>
      </c>
      <c r="MN95" t="s">
        <v>77</v>
      </c>
      <c r="MO95" t="s">
        <v>77</v>
      </c>
      <c r="MP95" t="s">
        <v>77</v>
      </c>
      <c r="MQ95" t="s">
        <v>77</v>
      </c>
      <c r="MR95" t="s">
        <v>77</v>
      </c>
      <c r="MS95" t="s">
        <v>77</v>
      </c>
      <c r="MT95" t="s">
        <v>77</v>
      </c>
      <c r="MU95" t="s">
        <v>77</v>
      </c>
      <c r="MV95" t="s">
        <v>77</v>
      </c>
      <c r="MW95" t="s">
        <v>77</v>
      </c>
      <c r="MX95" t="s">
        <v>77</v>
      </c>
      <c r="MY95" t="s">
        <v>77</v>
      </c>
      <c r="MZ95" t="s">
        <v>77</v>
      </c>
      <c r="NA95" t="s">
        <v>77</v>
      </c>
      <c r="NB95" t="s">
        <v>77</v>
      </c>
      <c r="NC95" t="s">
        <v>77</v>
      </c>
      <c r="ND95" t="s">
        <v>77</v>
      </c>
      <c r="NE95" t="s">
        <v>77</v>
      </c>
      <c r="NF95" t="s">
        <v>77</v>
      </c>
      <c r="NG95" t="s">
        <v>77</v>
      </c>
      <c r="NH95" t="s">
        <v>77</v>
      </c>
      <c r="NI95" t="s">
        <v>77</v>
      </c>
      <c r="NJ95" t="s">
        <v>77</v>
      </c>
      <c r="NK95" t="s">
        <v>77</v>
      </c>
      <c r="NL95" t="s">
        <v>77</v>
      </c>
      <c r="NM95" t="s">
        <v>77</v>
      </c>
      <c r="NN95" t="s">
        <v>77</v>
      </c>
      <c r="NO95" t="s">
        <v>77</v>
      </c>
      <c r="NP95" t="s">
        <v>77</v>
      </c>
      <c r="NQ95" t="s">
        <v>77</v>
      </c>
      <c r="NR95" t="s">
        <v>77</v>
      </c>
      <c r="NS95" t="s">
        <v>77</v>
      </c>
      <c r="NT95" t="s">
        <v>77</v>
      </c>
      <c r="NU95" t="s">
        <v>77</v>
      </c>
      <c r="NV95" t="s">
        <v>77</v>
      </c>
      <c r="NW95" t="s">
        <v>77</v>
      </c>
      <c r="NX95" t="s">
        <v>77</v>
      </c>
      <c r="NY95" t="s">
        <v>77</v>
      </c>
      <c r="NZ95" t="s">
        <v>77</v>
      </c>
      <c r="OA95" t="s">
        <v>77</v>
      </c>
      <c r="OB95" t="s">
        <v>77</v>
      </c>
      <c r="OC95" t="s">
        <v>77</v>
      </c>
      <c r="OD95" t="s">
        <v>77</v>
      </c>
      <c r="OE95" t="s">
        <v>77</v>
      </c>
      <c r="OF95" t="s">
        <v>77</v>
      </c>
      <c r="OG95" t="s">
        <v>77</v>
      </c>
      <c r="OH95" t="s">
        <v>77</v>
      </c>
      <c r="OI95" t="s">
        <v>77</v>
      </c>
      <c r="OJ95" t="s">
        <v>77</v>
      </c>
      <c r="OK95" t="s">
        <v>77</v>
      </c>
      <c r="OL95" t="s">
        <v>77</v>
      </c>
      <c r="OM95" t="s">
        <v>77</v>
      </c>
      <c r="ON95" t="s">
        <v>77</v>
      </c>
      <c r="OO95" t="s">
        <v>77</v>
      </c>
      <c r="OP95" t="s">
        <v>77</v>
      </c>
      <c r="OQ95" t="s">
        <v>77</v>
      </c>
      <c r="OR95" t="s">
        <v>77</v>
      </c>
      <c r="OS95" t="s">
        <v>77</v>
      </c>
      <c r="OT95" t="s">
        <v>77</v>
      </c>
      <c r="OU95" t="s">
        <v>77</v>
      </c>
      <c r="OV95" t="s">
        <v>77</v>
      </c>
      <c r="OW95" t="s">
        <v>77</v>
      </c>
      <c r="OX95" t="s">
        <v>77</v>
      </c>
      <c r="OY95" t="s">
        <v>77</v>
      </c>
      <c r="OZ95" t="s">
        <v>77</v>
      </c>
      <c r="PA95" t="s">
        <v>77</v>
      </c>
      <c r="PB95" t="s">
        <v>77</v>
      </c>
      <c r="PC95" t="s">
        <v>77</v>
      </c>
      <c r="PD95" t="s">
        <v>77</v>
      </c>
      <c r="PE95" t="s">
        <v>77</v>
      </c>
      <c r="PF95" t="s">
        <v>77</v>
      </c>
      <c r="PG95" t="s">
        <v>77</v>
      </c>
      <c r="PH95" t="s">
        <v>77</v>
      </c>
      <c r="PI95" t="s">
        <v>77</v>
      </c>
      <c r="PJ95" t="s">
        <v>77</v>
      </c>
      <c r="PK95" t="s">
        <v>77</v>
      </c>
      <c r="PL95" t="s">
        <v>77</v>
      </c>
      <c r="PM95" t="s">
        <v>77</v>
      </c>
      <c r="PN95" t="s">
        <v>77</v>
      </c>
      <c r="PO95" t="s">
        <v>77</v>
      </c>
      <c r="PP95" t="s">
        <v>77</v>
      </c>
      <c r="PQ95" t="s">
        <v>77</v>
      </c>
      <c r="PR95" t="s">
        <v>77</v>
      </c>
      <c r="PS95" t="s">
        <v>77</v>
      </c>
      <c r="PT95" t="s">
        <v>77</v>
      </c>
      <c r="PU95" t="s">
        <v>77</v>
      </c>
      <c r="PV95" t="s">
        <v>77</v>
      </c>
      <c r="PW95" t="s">
        <v>77</v>
      </c>
      <c r="PX95" t="s">
        <v>77</v>
      </c>
      <c r="PY95" t="s">
        <v>77</v>
      </c>
      <c r="PZ95" t="s">
        <v>77</v>
      </c>
      <c r="QA95" t="s">
        <v>77</v>
      </c>
      <c r="QB95" t="s">
        <v>77</v>
      </c>
      <c r="QC95" t="s">
        <v>77</v>
      </c>
      <c r="QD95" t="s">
        <v>77</v>
      </c>
      <c r="QE95" t="s">
        <v>77</v>
      </c>
      <c r="QF95" t="s">
        <v>77</v>
      </c>
      <c r="QG95" t="s">
        <v>77</v>
      </c>
      <c r="QH95">
        <v>0</v>
      </c>
      <c r="QI95">
        <v>0</v>
      </c>
      <c r="QJ95">
        <v>0</v>
      </c>
      <c r="QK95">
        <v>0</v>
      </c>
      <c r="QL95">
        <v>0</v>
      </c>
      <c r="QM95" t="s">
        <v>77</v>
      </c>
      <c r="QN95" t="s">
        <v>77</v>
      </c>
      <c r="QO95">
        <v>238059313</v>
      </c>
      <c r="QQ95">
        <v>44532.534629629627</v>
      </c>
      <c r="QR95" t="s">
        <v>77</v>
      </c>
      <c r="QS95" t="s">
        <v>77</v>
      </c>
      <c r="QT95" t="s">
        <v>101</v>
      </c>
      <c r="QU95" t="s">
        <v>102</v>
      </c>
      <c r="QV95" t="s">
        <v>77</v>
      </c>
      <c r="QW95">
        <v>97</v>
      </c>
      <c r="QX95" s="375" t="str">
        <f t="shared" si="16"/>
        <v/>
      </c>
      <c r="QY95" s="375" t="str">
        <f t="shared" si="9"/>
        <v/>
      </c>
      <c r="QZ95" s="375" t="str">
        <f t="shared" si="10"/>
        <v/>
      </c>
      <c r="RA95" s="375" t="str">
        <f t="shared" si="11"/>
        <v/>
      </c>
      <c r="RB95" s="375" t="str">
        <f t="shared" si="12"/>
        <v/>
      </c>
      <c r="RC95" s="375" t="str">
        <f t="shared" si="13"/>
        <v/>
      </c>
      <c r="RD95" s="375" t="str">
        <f t="shared" si="14"/>
        <v/>
      </c>
      <c r="RE95" s="313" t="str">
        <f t="shared" si="15"/>
        <v/>
      </c>
      <c r="RF95" t="s">
        <v>80</v>
      </c>
    </row>
    <row r="96" spans="1:474">
      <c r="A96" t="s">
        <v>1040</v>
      </c>
      <c r="B96" s="272">
        <v>44525</v>
      </c>
      <c r="C96" t="s">
        <v>232</v>
      </c>
      <c r="D96" t="s">
        <v>233</v>
      </c>
      <c r="E96" t="s">
        <v>80</v>
      </c>
      <c r="F96" t="s">
        <v>175</v>
      </c>
      <c r="G96" t="s">
        <v>175</v>
      </c>
      <c r="H96" t="s">
        <v>1292</v>
      </c>
      <c r="I96" t="s">
        <v>589</v>
      </c>
      <c r="J96" t="s">
        <v>234</v>
      </c>
      <c r="K96" t="s">
        <v>77</v>
      </c>
      <c r="L96" t="s">
        <v>235</v>
      </c>
      <c r="M96" t="s">
        <v>235</v>
      </c>
      <c r="N96" t="s">
        <v>235</v>
      </c>
      <c r="O96" t="s">
        <v>86</v>
      </c>
      <c r="P96" t="s">
        <v>120</v>
      </c>
      <c r="Q96" t="s">
        <v>110</v>
      </c>
      <c r="R96" t="s">
        <v>138</v>
      </c>
      <c r="S96" s="239" t="s">
        <v>77</v>
      </c>
      <c r="T96" s="239" t="s">
        <v>77</v>
      </c>
      <c r="U96" s="239" t="s">
        <v>77</v>
      </c>
      <c r="V96" s="239" t="s">
        <v>77</v>
      </c>
      <c r="W96" s="239" t="s">
        <v>77</v>
      </c>
      <c r="X96" s="239" t="s">
        <v>77</v>
      </c>
      <c r="Y96" t="s">
        <v>77</v>
      </c>
      <c r="Z96" t="s">
        <v>77</v>
      </c>
      <c r="AA96" t="s">
        <v>77</v>
      </c>
      <c r="AB96" t="s">
        <v>77</v>
      </c>
      <c r="AC96" t="s">
        <v>77</v>
      </c>
      <c r="AD96" t="s">
        <v>77</v>
      </c>
      <c r="AE96" t="s">
        <v>77</v>
      </c>
      <c r="AF96" t="s">
        <v>77</v>
      </c>
      <c r="AG96" t="s">
        <v>77</v>
      </c>
      <c r="AH96">
        <v>75</v>
      </c>
      <c r="AI96" t="s">
        <v>77</v>
      </c>
      <c r="AJ96" t="s">
        <v>77</v>
      </c>
      <c r="AK96" t="s">
        <v>123</v>
      </c>
      <c r="AL96">
        <v>1</v>
      </c>
      <c r="AM96">
        <v>0</v>
      </c>
      <c r="AN96">
        <v>0</v>
      </c>
      <c r="AO96">
        <v>0</v>
      </c>
      <c r="AP96">
        <v>0</v>
      </c>
      <c r="AQ96">
        <v>0</v>
      </c>
      <c r="AR96">
        <v>0</v>
      </c>
      <c r="AS96">
        <v>0</v>
      </c>
      <c r="AT96">
        <v>0</v>
      </c>
      <c r="AU96">
        <v>0</v>
      </c>
      <c r="AV96" t="s">
        <v>156</v>
      </c>
      <c r="AW96" t="s">
        <v>125</v>
      </c>
      <c r="AX96" t="s">
        <v>77</v>
      </c>
      <c r="AY96" t="s">
        <v>77</v>
      </c>
      <c r="AZ96" t="s">
        <v>77</v>
      </c>
      <c r="BA96" t="s">
        <v>77</v>
      </c>
      <c r="BB96" t="s">
        <v>77</v>
      </c>
      <c r="BC96" t="s">
        <v>77</v>
      </c>
      <c r="BD96" t="s">
        <v>77</v>
      </c>
      <c r="BE96" t="s">
        <v>77</v>
      </c>
      <c r="BF96" t="s">
        <v>77</v>
      </c>
      <c r="BG96" t="s">
        <v>77</v>
      </c>
      <c r="BH96" t="s">
        <v>77</v>
      </c>
      <c r="BI96" t="s">
        <v>77</v>
      </c>
      <c r="BJ96" t="s">
        <v>77</v>
      </c>
      <c r="BK96" t="s">
        <v>77</v>
      </c>
      <c r="BL96" t="s">
        <v>77</v>
      </c>
      <c r="BN96" t="s">
        <v>77</v>
      </c>
      <c r="BO96" t="s">
        <v>77</v>
      </c>
      <c r="BP96" t="s">
        <v>77</v>
      </c>
      <c r="BQ96" t="s">
        <v>77</v>
      </c>
      <c r="BR96" t="s">
        <v>77</v>
      </c>
      <c r="BS96" t="s">
        <v>77</v>
      </c>
      <c r="BT96" t="s">
        <v>77</v>
      </c>
      <c r="BU96" t="s">
        <v>77</v>
      </c>
      <c r="BV96" t="s">
        <v>77</v>
      </c>
      <c r="BW96" t="s">
        <v>77</v>
      </c>
      <c r="BX96" t="s">
        <v>77</v>
      </c>
      <c r="BY96" t="s">
        <v>77</v>
      </c>
      <c r="BZ96" t="s">
        <v>77</v>
      </c>
      <c r="CA96" t="s">
        <v>77</v>
      </c>
      <c r="CB96" t="s">
        <v>77</v>
      </c>
      <c r="CC96" t="s">
        <v>77</v>
      </c>
      <c r="CD96" t="s">
        <v>77</v>
      </c>
      <c r="CE96" t="s">
        <v>77</v>
      </c>
      <c r="CF96" t="s">
        <v>77</v>
      </c>
      <c r="CG96" t="s">
        <v>77</v>
      </c>
      <c r="CH96" t="s">
        <v>77</v>
      </c>
      <c r="CI96" t="s">
        <v>77</v>
      </c>
      <c r="CJ96" t="s">
        <v>77</v>
      </c>
      <c r="CK96" t="s">
        <v>77</v>
      </c>
      <c r="CL96" t="s">
        <v>77</v>
      </c>
      <c r="CM96" t="s">
        <v>77</v>
      </c>
      <c r="CN96" t="s">
        <v>77</v>
      </c>
      <c r="CO96" t="s">
        <v>77</v>
      </c>
      <c r="CP96" t="s">
        <v>77</v>
      </c>
      <c r="CQ96" t="s">
        <v>77</v>
      </c>
      <c r="CR96" t="s">
        <v>77</v>
      </c>
      <c r="CS96" t="s">
        <v>77</v>
      </c>
      <c r="CT96" t="s">
        <v>77</v>
      </c>
      <c r="CU96" t="s">
        <v>77</v>
      </c>
      <c r="CV96" t="s">
        <v>77</v>
      </c>
      <c r="CW96" t="s">
        <v>77</v>
      </c>
      <c r="CX96" t="s">
        <v>77</v>
      </c>
      <c r="CY96" t="s">
        <v>77</v>
      </c>
      <c r="CZ96" s="308" t="s">
        <v>80</v>
      </c>
      <c r="DA96" t="s">
        <v>86</v>
      </c>
      <c r="DB96" t="s">
        <v>77</v>
      </c>
      <c r="DC96" t="s">
        <v>77</v>
      </c>
      <c r="DD96" t="s">
        <v>77</v>
      </c>
      <c r="DE96" t="s">
        <v>77</v>
      </c>
      <c r="DF96" t="s">
        <v>77</v>
      </c>
      <c r="DG96" t="s">
        <v>77</v>
      </c>
      <c r="DH96" t="s">
        <v>77</v>
      </c>
      <c r="DK96" t="s">
        <v>77</v>
      </c>
      <c r="DL96" t="s">
        <v>77</v>
      </c>
      <c r="DM96" t="s">
        <v>77</v>
      </c>
      <c r="DN96" t="s">
        <v>77</v>
      </c>
      <c r="DO96" t="s">
        <v>77</v>
      </c>
      <c r="DP96" t="s">
        <v>77</v>
      </c>
      <c r="DQ96" t="s">
        <v>77</v>
      </c>
      <c r="DR96" t="s">
        <v>77</v>
      </c>
      <c r="DS96" t="s">
        <v>77</v>
      </c>
      <c r="DT96" t="s">
        <v>77</v>
      </c>
      <c r="DU96" t="s">
        <v>77</v>
      </c>
      <c r="DV96" t="s">
        <v>77</v>
      </c>
      <c r="DW96" t="s">
        <v>77</v>
      </c>
      <c r="DX96" t="s">
        <v>77</v>
      </c>
      <c r="DY96" t="s">
        <v>77</v>
      </c>
      <c r="DZ96" t="s">
        <v>77</v>
      </c>
      <c r="EA96" t="s">
        <v>77</v>
      </c>
      <c r="EB96" t="s">
        <v>77</v>
      </c>
      <c r="EC96" t="s">
        <v>77</v>
      </c>
      <c r="ED96" t="s">
        <v>77</v>
      </c>
      <c r="EE96" t="s">
        <v>77</v>
      </c>
      <c r="EF96" t="s">
        <v>77</v>
      </c>
      <c r="EG96" t="s">
        <v>77</v>
      </c>
      <c r="EH96" t="s">
        <v>77</v>
      </c>
      <c r="EI96" t="s">
        <v>77</v>
      </c>
      <c r="EJ96" t="s">
        <v>77</v>
      </c>
      <c r="EK96" t="s">
        <v>77</v>
      </c>
      <c r="EL96" t="s">
        <v>77</v>
      </c>
      <c r="EM96" s="308" t="s">
        <v>80</v>
      </c>
      <c r="EN96" t="s">
        <v>86</v>
      </c>
      <c r="EO96" t="s">
        <v>77</v>
      </c>
      <c r="EP96" t="s">
        <v>77</v>
      </c>
      <c r="EQ96" t="s">
        <v>77</v>
      </c>
      <c r="ER96" t="s">
        <v>77</v>
      </c>
      <c r="ES96" t="s">
        <v>77</v>
      </c>
      <c r="ET96" t="s">
        <v>77</v>
      </c>
      <c r="EU96" t="s">
        <v>77</v>
      </c>
      <c r="EW96" t="s">
        <v>99</v>
      </c>
      <c r="EX96" s="308" t="s">
        <v>80</v>
      </c>
      <c r="EY96" t="s">
        <v>99</v>
      </c>
      <c r="EZ96" t="s">
        <v>77</v>
      </c>
      <c r="FA96" t="s">
        <v>77</v>
      </c>
      <c r="FB96" t="s">
        <v>77</v>
      </c>
      <c r="FC96" t="s">
        <v>77</v>
      </c>
      <c r="FD96" t="s">
        <v>77</v>
      </c>
      <c r="FE96" t="s">
        <v>77</v>
      </c>
      <c r="FF96" t="s">
        <v>77</v>
      </c>
      <c r="FG96" t="s">
        <v>77</v>
      </c>
      <c r="FH96" t="s">
        <v>99</v>
      </c>
      <c r="FI96">
        <v>0</v>
      </c>
      <c r="FJ96">
        <v>0</v>
      </c>
      <c r="FK96">
        <v>0</v>
      </c>
      <c r="FL96">
        <v>0</v>
      </c>
      <c r="FM96">
        <v>0</v>
      </c>
      <c r="FN96">
        <v>0</v>
      </c>
      <c r="FO96">
        <v>0</v>
      </c>
      <c r="FP96">
        <v>1</v>
      </c>
      <c r="FQ96" t="s">
        <v>77</v>
      </c>
      <c r="FR96" t="s">
        <v>99</v>
      </c>
      <c r="FS96" t="s">
        <v>77</v>
      </c>
      <c r="FT96" t="s">
        <v>77</v>
      </c>
      <c r="FU96" t="s">
        <v>77</v>
      </c>
      <c r="FV96" t="s">
        <v>77</v>
      </c>
      <c r="FW96" t="s">
        <v>77</v>
      </c>
      <c r="FX96" t="s">
        <v>77</v>
      </c>
      <c r="FY96" t="s">
        <v>77</v>
      </c>
      <c r="FZ96" t="s">
        <v>77</v>
      </c>
      <c r="GA96" t="s">
        <v>77</v>
      </c>
      <c r="GB96" t="s">
        <v>77</v>
      </c>
      <c r="GC96" t="s">
        <v>77</v>
      </c>
      <c r="GD96" t="s">
        <v>77</v>
      </c>
      <c r="GE96" t="s">
        <v>77</v>
      </c>
      <c r="GF96" t="s">
        <v>77</v>
      </c>
      <c r="GG96" t="s">
        <v>77</v>
      </c>
      <c r="GH96" t="s">
        <v>77</v>
      </c>
      <c r="GI96" t="s">
        <v>77</v>
      </c>
      <c r="GJ96" t="s">
        <v>77</v>
      </c>
      <c r="GK96" t="s">
        <v>77</v>
      </c>
      <c r="GL96" t="s">
        <v>77</v>
      </c>
      <c r="GM96" t="s">
        <v>77</v>
      </c>
      <c r="GN96" t="s">
        <v>77</v>
      </c>
      <c r="GO96" t="s">
        <v>77</v>
      </c>
      <c r="GP96" t="s">
        <v>77</v>
      </c>
      <c r="GQ96" t="s">
        <v>77</v>
      </c>
      <c r="GR96" t="s">
        <v>77</v>
      </c>
      <c r="GS96" t="s">
        <v>77</v>
      </c>
      <c r="GT96" t="s">
        <v>77</v>
      </c>
      <c r="GU96" t="s">
        <v>77</v>
      </c>
      <c r="GV96" t="s">
        <v>77</v>
      </c>
      <c r="GW96" t="s">
        <v>77</v>
      </c>
      <c r="GX96" t="s">
        <v>77</v>
      </c>
      <c r="GY96" t="s">
        <v>77</v>
      </c>
      <c r="GZ96" t="s">
        <v>77</v>
      </c>
      <c r="HA96" t="s">
        <v>77</v>
      </c>
      <c r="HB96" t="s">
        <v>77</v>
      </c>
      <c r="HC96" t="s">
        <v>77</v>
      </c>
      <c r="HD96" t="s">
        <v>77</v>
      </c>
      <c r="HE96" t="s">
        <v>77</v>
      </c>
      <c r="HF96" t="s">
        <v>77</v>
      </c>
      <c r="HG96" t="s">
        <v>77</v>
      </c>
      <c r="HH96" t="s">
        <v>77</v>
      </c>
      <c r="HI96" t="s">
        <v>77</v>
      </c>
      <c r="HJ96" t="s">
        <v>77</v>
      </c>
      <c r="HK96" t="s">
        <v>77</v>
      </c>
      <c r="HL96" t="s">
        <v>77</v>
      </c>
      <c r="HM96" t="s">
        <v>77</v>
      </c>
      <c r="HN96" t="s">
        <v>77</v>
      </c>
      <c r="HO96" t="s">
        <v>77</v>
      </c>
      <c r="HP96" t="s">
        <v>77</v>
      </c>
      <c r="HQ96" t="s">
        <v>77</v>
      </c>
      <c r="HR96" t="s">
        <v>77</v>
      </c>
      <c r="HS96" t="s">
        <v>77</v>
      </c>
      <c r="HT96" t="s">
        <v>77</v>
      </c>
      <c r="HU96" t="s">
        <v>77</v>
      </c>
      <c r="HV96" t="s">
        <v>77</v>
      </c>
      <c r="HW96" t="s">
        <v>77</v>
      </c>
      <c r="HX96" t="s">
        <v>77</v>
      </c>
      <c r="HZ96" t="s">
        <v>80</v>
      </c>
      <c r="IA96" s="376" t="s">
        <v>77</v>
      </c>
      <c r="IB96" t="s">
        <v>77</v>
      </c>
      <c r="IC96" t="s">
        <v>77</v>
      </c>
      <c r="ID96" t="s">
        <v>77</v>
      </c>
      <c r="IE96" t="s">
        <v>77</v>
      </c>
      <c r="IF96" t="s">
        <v>77</v>
      </c>
      <c r="IG96" t="s">
        <v>77</v>
      </c>
      <c r="IH96" t="s">
        <v>77</v>
      </c>
      <c r="II96" t="s">
        <v>77</v>
      </c>
      <c r="IJ96" t="s">
        <v>77</v>
      </c>
      <c r="IK96" t="s">
        <v>77</v>
      </c>
      <c r="IL96" t="s">
        <v>77</v>
      </c>
      <c r="IM96" t="s">
        <v>77</v>
      </c>
      <c r="IN96" t="s">
        <v>77</v>
      </c>
      <c r="IO96" t="s">
        <v>77</v>
      </c>
      <c r="IP96" t="s">
        <v>77</v>
      </c>
      <c r="IQ96" t="s">
        <v>77</v>
      </c>
      <c r="IR96" t="s">
        <v>77</v>
      </c>
      <c r="IS96" t="s">
        <v>77</v>
      </c>
      <c r="IT96" t="s">
        <v>77</v>
      </c>
      <c r="IU96" t="s">
        <v>77</v>
      </c>
      <c r="IV96" t="s">
        <v>77</v>
      </c>
      <c r="IW96" t="s">
        <v>77</v>
      </c>
      <c r="IX96" t="s">
        <v>77</v>
      </c>
      <c r="IY96" t="s">
        <v>77</v>
      </c>
      <c r="IZ96" t="s">
        <v>77</v>
      </c>
      <c r="JA96" t="s">
        <v>77</v>
      </c>
      <c r="JB96" t="s">
        <v>77</v>
      </c>
      <c r="JC96" t="s">
        <v>77</v>
      </c>
      <c r="JD96" t="s">
        <v>77</v>
      </c>
      <c r="JE96" t="s">
        <v>77</v>
      </c>
      <c r="JF96" t="s">
        <v>77</v>
      </c>
      <c r="JG96" t="s">
        <v>77</v>
      </c>
      <c r="JH96" t="s">
        <v>77</v>
      </c>
      <c r="JI96" t="s">
        <v>77</v>
      </c>
      <c r="JJ96" t="s">
        <v>77</v>
      </c>
      <c r="JK96" t="s">
        <v>77</v>
      </c>
      <c r="JL96" t="s">
        <v>77</v>
      </c>
      <c r="JM96" t="s">
        <v>77</v>
      </c>
      <c r="JN96" t="s">
        <v>77</v>
      </c>
      <c r="JO96" t="s">
        <v>77</v>
      </c>
      <c r="JP96" t="s">
        <v>77</v>
      </c>
      <c r="JQ96" t="s">
        <v>77</v>
      </c>
      <c r="JR96" t="s">
        <v>77</v>
      </c>
      <c r="JS96" t="s">
        <v>77</v>
      </c>
      <c r="JT96" t="s">
        <v>77</v>
      </c>
      <c r="JU96" t="s">
        <v>77</v>
      </c>
      <c r="JV96" t="s">
        <v>77</v>
      </c>
      <c r="JW96" t="s">
        <v>77</v>
      </c>
      <c r="JX96" t="s">
        <v>77</v>
      </c>
      <c r="JY96" t="s">
        <v>77</v>
      </c>
      <c r="JZ96" t="s">
        <v>77</v>
      </c>
      <c r="KA96" t="s">
        <v>77</v>
      </c>
      <c r="KB96" t="s">
        <v>77</v>
      </c>
      <c r="KC96" t="s">
        <v>77</v>
      </c>
      <c r="KD96" t="s">
        <v>77</v>
      </c>
      <c r="KE96" t="s">
        <v>77</v>
      </c>
      <c r="KF96" t="s">
        <v>77</v>
      </c>
      <c r="KG96" t="s">
        <v>77</v>
      </c>
      <c r="KH96" t="s">
        <v>77</v>
      </c>
      <c r="KI96" t="s">
        <v>77</v>
      </c>
      <c r="KJ96" t="s">
        <v>77</v>
      </c>
      <c r="KK96" t="s">
        <v>77</v>
      </c>
      <c r="KL96" t="s">
        <v>77</v>
      </c>
      <c r="KM96" t="s">
        <v>77</v>
      </c>
      <c r="KN96" t="s">
        <v>77</v>
      </c>
      <c r="KO96" t="s">
        <v>77</v>
      </c>
      <c r="KP96" t="s">
        <v>77</v>
      </c>
      <c r="KQ96" t="s">
        <v>77</v>
      </c>
      <c r="KR96" t="s">
        <v>77</v>
      </c>
      <c r="KS96" t="s">
        <v>77</v>
      </c>
      <c r="KT96" t="s">
        <v>77</v>
      </c>
      <c r="KU96" t="s">
        <v>77</v>
      </c>
      <c r="KV96" t="s">
        <v>77</v>
      </c>
      <c r="KW96" t="s">
        <v>77</v>
      </c>
      <c r="KX96" t="s">
        <v>77</v>
      </c>
      <c r="KY96" t="s">
        <v>77</v>
      </c>
      <c r="KZ96" t="s">
        <v>77</v>
      </c>
      <c r="LA96" t="s">
        <v>77</v>
      </c>
      <c r="LB96" t="s">
        <v>77</v>
      </c>
      <c r="LC96" t="s">
        <v>77</v>
      </c>
      <c r="LD96" t="s">
        <v>77</v>
      </c>
      <c r="LE96" t="s">
        <v>77</v>
      </c>
      <c r="LF96" t="s">
        <v>77</v>
      </c>
      <c r="LG96" t="s">
        <v>77</v>
      </c>
      <c r="LH96" t="s">
        <v>77</v>
      </c>
      <c r="LI96" t="s">
        <v>77</v>
      </c>
      <c r="LJ96" t="s">
        <v>77</v>
      </c>
      <c r="LK96" t="s">
        <v>77</v>
      </c>
      <c r="LL96" t="s">
        <v>77</v>
      </c>
      <c r="LM96" t="s">
        <v>77</v>
      </c>
      <c r="LN96" t="s">
        <v>77</v>
      </c>
      <c r="LO96" t="s">
        <v>77</v>
      </c>
      <c r="LP96" t="s">
        <v>77</v>
      </c>
      <c r="LQ96" t="s">
        <v>77</v>
      </c>
      <c r="LR96" t="s">
        <v>77</v>
      </c>
      <c r="LS96" t="s">
        <v>77</v>
      </c>
      <c r="LT96" t="s">
        <v>77</v>
      </c>
      <c r="LU96" t="s">
        <v>77</v>
      </c>
      <c r="LV96" t="s">
        <v>77</v>
      </c>
      <c r="LW96" t="s">
        <v>77</v>
      </c>
      <c r="LX96" t="s">
        <v>77</v>
      </c>
      <c r="LY96" t="s">
        <v>77</v>
      </c>
      <c r="LZ96" t="s">
        <v>77</v>
      </c>
      <c r="MA96" t="s">
        <v>77</v>
      </c>
      <c r="MB96" t="s">
        <v>77</v>
      </c>
      <c r="MC96" t="s">
        <v>77</v>
      </c>
      <c r="MD96" t="s">
        <v>77</v>
      </c>
      <c r="ME96" t="s">
        <v>77</v>
      </c>
      <c r="MF96" t="s">
        <v>77</v>
      </c>
      <c r="MG96" t="s">
        <v>77</v>
      </c>
      <c r="MH96" t="s">
        <v>77</v>
      </c>
      <c r="MI96" t="s">
        <v>77</v>
      </c>
      <c r="MJ96" t="s">
        <v>77</v>
      </c>
      <c r="MK96" t="s">
        <v>77</v>
      </c>
      <c r="ML96" t="s">
        <v>77</v>
      </c>
      <c r="MM96" t="s">
        <v>77</v>
      </c>
      <c r="MN96" t="s">
        <v>77</v>
      </c>
      <c r="MO96" t="s">
        <v>77</v>
      </c>
      <c r="MP96" t="s">
        <v>77</v>
      </c>
      <c r="MQ96" t="s">
        <v>77</v>
      </c>
      <c r="MR96" t="s">
        <v>77</v>
      </c>
      <c r="MS96" t="s">
        <v>77</v>
      </c>
      <c r="MT96" t="s">
        <v>77</v>
      </c>
      <c r="MU96" t="s">
        <v>77</v>
      </c>
      <c r="MV96" t="s">
        <v>77</v>
      </c>
      <c r="MW96" t="s">
        <v>77</v>
      </c>
      <c r="MX96" t="s">
        <v>77</v>
      </c>
      <c r="MY96" t="s">
        <v>77</v>
      </c>
      <c r="MZ96" t="s">
        <v>77</v>
      </c>
      <c r="NA96" t="s">
        <v>77</v>
      </c>
      <c r="NB96" t="s">
        <v>77</v>
      </c>
      <c r="NC96" t="s">
        <v>77</v>
      </c>
      <c r="ND96" t="s">
        <v>77</v>
      </c>
      <c r="NE96" t="s">
        <v>77</v>
      </c>
      <c r="NF96" t="s">
        <v>77</v>
      </c>
      <c r="NG96" t="s">
        <v>77</v>
      </c>
      <c r="NH96" t="s">
        <v>77</v>
      </c>
      <c r="NI96" t="s">
        <v>77</v>
      </c>
      <c r="NJ96" t="s">
        <v>77</v>
      </c>
      <c r="NK96" t="s">
        <v>77</v>
      </c>
      <c r="NL96" t="s">
        <v>77</v>
      </c>
      <c r="NM96" t="s">
        <v>77</v>
      </c>
      <c r="NN96" t="s">
        <v>77</v>
      </c>
      <c r="NO96" t="s">
        <v>77</v>
      </c>
      <c r="NP96" t="s">
        <v>77</v>
      </c>
      <c r="NQ96" t="s">
        <v>77</v>
      </c>
      <c r="NR96" t="s">
        <v>77</v>
      </c>
      <c r="NS96" t="s">
        <v>77</v>
      </c>
      <c r="NT96" t="s">
        <v>77</v>
      </c>
      <c r="NU96" t="s">
        <v>77</v>
      </c>
      <c r="NV96" t="s">
        <v>77</v>
      </c>
      <c r="NW96" t="s">
        <v>77</v>
      </c>
      <c r="NX96" t="s">
        <v>77</v>
      </c>
      <c r="NY96" t="s">
        <v>77</v>
      </c>
      <c r="NZ96" t="s">
        <v>77</v>
      </c>
      <c r="OA96" t="s">
        <v>77</v>
      </c>
      <c r="OB96" t="s">
        <v>77</v>
      </c>
      <c r="OC96" t="s">
        <v>77</v>
      </c>
      <c r="OD96" t="s">
        <v>77</v>
      </c>
      <c r="OE96" t="s">
        <v>77</v>
      </c>
      <c r="OF96" t="s">
        <v>77</v>
      </c>
      <c r="OG96" t="s">
        <v>77</v>
      </c>
      <c r="OH96" t="s">
        <v>77</v>
      </c>
      <c r="OI96" t="s">
        <v>77</v>
      </c>
      <c r="OJ96" t="s">
        <v>77</v>
      </c>
      <c r="OK96" t="s">
        <v>77</v>
      </c>
      <c r="OL96" t="s">
        <v>77</v>
      </c>
      <c r="OM96" t="s">
        <v>77</v>
      </c>
      <c r="ON96" t="s">
        <v>77</v>
      </c>
      <c r="OO96" t="s">
        <v>77</v>
      </c>
      <c r="OP96" t="s">
        <v>77</v>
      </c>
      <c r="OQ96" t="s">
        <v>77</v>
      </c>
      <c r="OR96" t="s">
        <v>77</v>
      </c>
      <c r="OS96" t="s">
        <v>77</v>
      </c>
      <c r="OT96" t="s">
        <v>77</v>
      </c>
      <c r="OU96" t="s">
        <v>77</v>
      </c>
      <c r="OV96" t="s">
        <v>77</v>
      </c>
      <c r="OW96" t="s">
        <v>77</v>
      </c>
      <c r="OX96" t="s">
        <v>77</v>
      </c>
      <c r="OY96" t="s">
        <v>77</v>
      </c>
      <c r="OZ96" t="s">
        <v>77</v>
      </c>
      <c r="PA96" t="s">
        <v>77</v>
      </c>
      <c r="PB96" t="s">
        <v>77</v>
      </c>
      <c r="PC96" t="s">
        <v>77</v>
      </c>
      <c r="PD96" t="s">
        <v>77</v>
      </c>
      <c r="PE96" t="s">
        <v>77</v>
      </c>
      <c r="PF96" t="s">
        <v>77</v>
      </c>
      <c r="PG96" t="s">
        <v>77</v>
      </c>
      <c r="PH96" t="s">
        <v>77</v>
      </c>
      <c r="PI96" t="s">
        <v>77</v>
      </c>
      <c r="PJ96" t="s">
        <v>77</v>
      </c>
      <c r="PK96" t="s">
        <v>77</v>
      </c>
      <c r="PL96" t="s">
        <v>77</v>
      </c>
      <c r="PM96" t="s">
        <v>77</v>
      </c>
      <c r="PN96" t="s">
        <v>77</v>
      </c>
      <c r="PO96" t="s">
        <v>77</v>
      </c>
      <c r="PP96" t="s">
        <v>77</v>
      </c>
      <c r="PQ96" t="s">
        <v>77</v>
      </c>
      <c r="PR96" t="s">
        <v>77</v>
      </c>
      <c r="PS96" t="s">
        <v>77</v>
      </c>
      <c r="PT96" t="s">
        <v>77</v>
      </c>
      <c r="PU96" t="s">
        <v>77</v>
      </c>
      <c r="PV96" t="s">
        <v>77</v>
      </c>
      <c r="PW96" t="s">
        <v>77</v>
      </c>
      <c r="PX96" t="s">
        <v>77</v>
      </c>
      <c r="PY96" t="s">
        <v>77</v>
      </c>
      <c r="PZ96" t="s">
        <v>77</v>
      </c>
      <c r="QA96" t="s">
        <v>77</v>
      </c>
      <c r="QB96" t="s">
        <v>77</v>
      </c>
      <c r="QC96" t="s">
        <v>77</v>
      </c>
      <c r="QD96" t="s">
        <v>77</v>
      </c>
      <c r="QE96" t="s">
        <v>77</v>
      </c>
      <c r="QF96" t="s">
        <v>77</v>
      </c>
      <c r="QG96" t="s">
        <v>77</v>
      </c>
      <c r="QH96">
        <v>1</v>
      </c>
      <c r="QI96">
        <v>1</v>
      </c>
      <c r="QJ96">
        <v>1</v>
      </c>
      <c r="QK96">
        <v>1</v>
      </c>
      <c r="QL96">
        <v>1</v>
      </c>
      <c r="QM96" t="s">
        <v>77</v>
      </c>
      <c r="QN96" t="s">
        <v>77</v>
      </c>
      <c r="QO96">
        <v>238059332</v>
      </c>
      <c r="QQ96">
        <v>44532.534641203703</v>
      </c>
      <c r="QR96" t="s">
        <v>77</v>
      </c>
      <c r="QS96" t="s">
        <v>77</v>
      </c>
      <c r="QT96" t="s">
        <v>101</v>
      </c>
      <c r="QU96" t="s">
        <v>102</v>
      </c>
      <c r="QV96" t="s">
        <v>77</v>
      </c>
      <c r="QW96">
        <v>98</v>
      </c>
      <c r="QX96" s="375" t="str">
        <f t="shared" si="16"/>
        <v/>
      </c>
      <c r="QY96" s="375" t="str">
        <f t="shared" si="9"/>
        <v/>
      </c>
      <c r="QZ96" s="375" t="str">
        <f t="shared" si="10"/>
        <v/>
      </c>
      <c r="RA96" s="375" t="str">
        <f t="shared" si="11"/>
        <v/>
      </c>
      <c r="RB96" s="375" t="str">
        <f t="shared" si="12"/>
        <v/>
      </c>
      <c r="RC96" s="375" t="str">
        <f t="shared" si="13"/>
        <v/>
      </c>
      <c r="RD96" s="375" t="str">
        <f t="shared" si="14"/>
        <v/>
      </c>
      <c r="RE96" s="313" t="str">
        <f t="shared" si="15"/>
        <v/>
      </c>
      <c r="RF96" t="s">
        <v>80</v>
      </c>
    </row>
    <row r="97" spans="1:474">
      <c r="A97" t="s">
        <v>1041</v>
      </c>
      <c r="B97" s="272">
        <v>44525</v>
      </c>
      <c r="C97" t="s">
        <v>232</v>
      </c>
      <c r="D97" t="s">
        <v>233</v>
      </c>
      <c r="E97" t="s">
        <v>80</v>
      </c>
      <c r="F97" t="s">
        <v>175</v>
      </c>
      <c r="G97" t="s">
        <v>175</v>
      </c>
      <c r="H97" t="s">
        <v>1292</v>
      </c>
      <c r="I97" t="s">
        <v>589</v>
      </c>
      <c r="J97" t="s">
        <v>234</v>
      </c>
      <c r="K97" t="s">
        <v>77</v>
      </c>
      <c r="L97" t="s">
        <v>235</v>
      </c>
      <c r="M97" t="s">
        <v>235</v>
      </c>
      <c r="N97" t="s">
        <v>235</v>
      </c>
      <c r="O97" t="s">
        <v>86</v>
      </c>
      <c r="P97" t="s">
        <v>120</v>
      </c>
      <c r="Q97" t="s">
        <v>89</v>
      </c>
      <c r="R97" t="s">
        <v>138</v>
      </c>
      <c r="S97" s="239" t="s">
        <v>77</v>
      </c>
      <c r="T97" s="239" t="s">
        <v>77</v>
      </c>
      <c r="U97" s="239" t="s">
        <v>77</v>
      </c>
      <c r="V97" s="239" t="s">
        <v>77</v>
      </c>
      <c r="W97" s="239" t="s">
        <v>77</v>
      </c>
      <c r="X97" s="239" t="s">
        <v>77</v>
      </c>
      <c r="Y97" t="s">
        <v>77</v>
      </c>
      <c r="Z97" t="s">
        <v>77</v>
      </c>
      <c r="AA97" t="s">
        <v>77</v>
      </c>
      <c r="AB97">
        <v>20</v>
      </c>
      <c r="AC97" t="s">
        <v>77</v>
      </c>
      <c r="AD97" t="s">
        <v>77</v>
      </c>
      <c r="AE97" t="s">
        <v>77</v>
      </c>
      <c r="AF97" t="s">
        <v>77</v>
      </c>
      <c r="AG97" t="s">
        <v>77</v>
      </c>
      <c r="AH97" t="s">
        <v>77</v>
      </c>
      <c r="AI97" t="s">
        <v>77</v>
      </c>
      <c r="AJ97" t="s">
        <v>77</v>
      </c>
      <c r="AK97" t="s">
        <v>123</v>
      </c>
      <c r="AL97">
        <v>1</v>
      </c>
      <c r="AM97">
        <v>0</v>
      </c>
      <c r="AN97">
        <v>0</v>
      </c>
      <c r="AO97">
        <v>0</v>
      </c>
      <c r="AP97">
        <v>0</v>
      </c>
      <c r="AQ97">
        <v>0</v>
      </c>
      <c r="AR97">
        <v>0</v>
      </c>
      <c r="AS97">
        <v>0</v>
      </c>
      <c r="AT97">
        <v>0</v>
      </c>
      <c r="AU97">
        <v>0</v>
      </c>
      <c r="AV97" t="s">
        <v>156</v>
      </c>
      <c r="AW97" t="s">
        <v>156</v>
      </c>
      <c r="AX97" t="s">
        <v>77</v>
      </c>
      <c r="AY97" t="s">
        <v>77</v>
      </c>
      <c r="AZ97" t="s">
        <v>77</v>
      </c>
      <c r="BA97" t="s">
        <v>77</v>
      </c>
      <c r="BB97" t="s">
        <v>77</v>
      </c>
      <c r="BC97" t="s">
        <v>77</v>
      </c>
      <c r="BD97" t="s">
        <v>77</v>
      </c>
      <c r="BE97" t="s">
        <v>77</v>
      </c>
      <c r="BF97" t="s">
        <v>77</v>
      </c>
      <c r="BG97" t="s">
        <v>77</v>
      </c>
      <c r="BH97" t="s">
        <v>99</v>
      </c>
      <c r="BI97" t="s">
        <v>77</v>
      </c>
      <c r="BJ97" t="s">
        <v>77</v>
      </c>
      <c r="BK97" t="s">
        <v>77</v>
      </c>
      <c r="BL97" t="s">
        <v>77</v>
      </c>
      <c r="BN97" t="s">
        <v>77</v>
      </c>
      <c r="BO97" t="s">
        <v>77</v>
      </c>
      <c r="BP97" t="s">
        <v>77</v>
      </c>
      <c r="BQ97" t="s">
        <v>77</v>
      </c>
      <c r="BR97" t="s">
        <v>77</v>
      </c>
      <c r="BS97" t="s">
        <v>77</v>
      </c>
      <c r="BT97" t="s">
        <v>77</v>
      </c>
      <c r="BU97" t="s">
        <v>77</v>
      </c>
      <c r="BV97" t="s">
        <v>77</v>
      </c>
      <c r="BW97" t="s">
        <v>77</v>
      </c>
      <c r="BX97" t="s">
        <v>77</v>
      </c>
      <c r="BY97" t="s">
        <v>77</v>
      </c>
      <c r="BZ97" t="s">
        <v>77</v>
      </c>
      <c r="CA97" t="s">
        <v>77</v>
      </c>
      <c r="CB97" t="s">
        <v>77</v>
      </c>
      <c r="CC97" t="s">
        <v>77</v>
      </c>
      <c r="CD97" t="s">
        <v>77</v>
      </c>
      <c r="CE97" t="s">
        <v>77</v>
      </c>
      <c r="CF97" t="s">
        <v>77</v>
      </c>
      <c r="CG97" t="s">
        <v>77</v>
      </c>
      <c r="CH97" t="s">
        <v>77</v>
      </c>
      <c r="CI97" t="s">
        <v>77</v>
      </c>
      <c r="CJ97" t="s">
        <v>77</v>
      </c>
      <c r="CK97" t="s">
        <v>77</v>
      </c>
      <c r="CL97" t="s">
        <v>77</v>
      </c>
      <c r="CM97" t="s">
        <v>77</v>
      </c>
      <c r="CN97" t="s">
        <v>77</v>
      </c>
      <c r="CO97" t="s">
        <v>77</v>
      </c>
      <c r="CP97" t="s">
        <v>77</v>
      </c>
      <c r="CQ97" t="s">
        <v>77</v>
      </c>
      <c r="CR97" t="s">
        <v>77</v>
      </c>
      <c r="CS97" t="s">
        <v>77</v>
      </c>
      <c r="CT97" t="s">
        <v>77</v>
      </c>
      <c r="CU97" t="s">
        <v>77</v>
      </c>
      <c r="CV97" t="s">
        <v>77</v>
      </c>
      <c r="CW97" t="s">
        <v>77</v>
      </c>
      <c r="CX97" t="s">
        <v>77</v>
      </c>
      <c r="CY97" t="s">
        <v>77</v>
      </c>
      <c r="CZ97" s="308" t="s">
        <v>80</v>
      </c>
      <c r="DA97" t="s">
        <v>86</v>
      </c>
      <c r="DB97" t="s">
        <v>77</v>
      </c>
      <c r="DC97" t="s">
        <v>77</v>
      </c>
      <c r="DD97" t="s">
        <v>77</v>
      </c>
      <c r="DE97" t="s">
        <v>77</v>
      </c>
      <c r="DF97" t="s">
        <v>77</v>
      </c>
      <c r="DG97" t="s">
        <v>77</v>
      </c>
      <c r="DH97" t="s">
        <v>77</v>
      </c>
      <c r="DK97" t="s">
        <v>99</v>
      </c>
      <c r="DL97" t="s">
        <v>77</v>
      </c>
      <c r="DM97" t="s">
        <v>77</v>
      </c>
      <c r="DN97" t="s">
        <v>77</v>
      </c>
      <c r="DO97" t="s">
        <v>77</v>
      </c>
      <c r="DP97" t="s">
        <v>77</v>
      </c>
      <c r="DQ97" t="s">
        <v>77</v>
      </c>
      <c r="DR97" t="s">
        <v>77</v>
      </c>
      <c r="DS97" t="s">
        <v>77</v>
      </c>
      <c r="DT97" t="s">
        <v>77</v>
      </c>
      <c r="DU97" t="s">
        <v>77</v>
      </c>
      <c r="DV97" t="s">
        <v>77</v>
      </c>
      <c r="DW97" t="s">
        <v>77</v>
      </c>
      <c r="DX97" t="s">
        <v>77</v>
      </c>
      <c r="DY97" t="s">
        <v>77</v>
      </c>
      <c r="DZ97" t="s">
        <v>77</v>
      </c>
      <c r="EA97" t="s">
        <v>77</v>
      </c>
      <c r="EB97" t="s">
        <v>77</v>
      </c>
      <c r="EC97" t="s">
        <v>77</v>
      </c>
      <c r="ED97" t="s">
        <v>77</v>
      </c>
      <c r="EE97" t="s">
        <v>77</v>
      </c>
      <c r="EF97" t="s">
        <v>77</v>
      </c>
      <c r="EG97" t="s">
        <v>77</v>
      </c>
      <c r="EH97" t="s">
        <v>77</v>
      </c>
      <c r="EI97" t="s">
        <v>77</v>
      </c>
      <c r="EJ97" t="s">
        <v>77</v>
      </c>
      <c r="EK97" t="s">
        <v>77</v>
      </c>
      <c r="EL97" t="s">
        <v>77</v>
      </c>
      <c r="EM97" s="308" t="s">
        <v>80</v>
      </c>
      <c r="EN97" t="s">
        <v>86</v>
      </c>
      <c r="EO97" t="s">
        <v>100</v>
      </c>
      <c r="EP97" t="s">
        <v>99</v>
      </c>
      <c r="EQ97" t="s">
        <v>88</v>
      </c>
      <c r="ER97" t="s">
        <v>80</v>
      </c>
      <c r="ES97" t="s">
        <v>131</v>
      </c>
      <c r="ET97" t="s">
        <v>175</v>
      </c>
      <c r="EU97" t="s">
        <v>131</v>
      </c>
      <c r="EW97" t="s">
        <v>77</v>
      </c>
      <c r="EX97" s="308" t="s">
        <v>80</v>
      </c>
      <c r="EY97" t="s">
        <v>99</v>
      </c>
      <c r="EZ97" t="s">
        <v>77</v>
      </c>
      <c r="FA97" t="s">
        <v>77</v>
      </c>
      <c r="FB97" t="s">
        <v>77</v>
      </c>
      <c r="FC97" t="s">
        <v>77</v>
      </c>
      <c r="FD97" t="s">
        <v>77</v>
      </c>
      <c r="FE97" t="s">
        <v>77</v>
      </c>
      <c r="FF97" t="s">
        <v>77</v>
      </c>
      <c r="FG97" t="s">
        <v>77</v>
      </c>
      <c r="FH97" t="s">
        <v>187</v>
      </c>
      <c r="FI97">
        <v>0</v>
      </c>
      <c r="FJ97">
        <v>0</v>
      </c>
      <c r="FK97">
        <v>1</v>
      </c>
      <c r="FL97">
        <v>0</v>
      </c>
      <c r="FM97">
        <v>0</v>
      </c>
      <c r="FN97">
        <v>0</v>
      </c>
      <c r="FO97">
        <v>0</v>
      </c>
      <c r="FP97">
        <v>0</v>
      </c>
      <c r="FQ97" t="s">
        <v>77</v>
      </c>
      <c r="FR97" t="s">
        <v>99</v>
      </c>
      <c r="FS97" t="s">
        <v>77</v>
      </c>
      <c r="FT97" t="s">
        <v>77</v>
      </c>
      <c r="FU97" t="s">
        <v>77</v>
      </c>
      <c r="FV97" t="s">
        <v>77</v>
      </c>
      <c r="FW97" t="s">
        <v>77</v>
      </c>
      <c r="FX97" t="s">
        <v>77</v>
      </c>
      <c r="FY97" t="s">
        <v>77</v>
      </c>
      <c r="FZ97" t="s">
        <v>77</v>
      </c>
      <c r="GA97" t="s">
        <v>77</v>
      </c>
      <c r="GB97" t="s">
        <v>77</v>
      </c>
      <c r="GC97" t="s">
        <v>77</v>
      </c>
      <c r="GD97" t="s">
        <v>77</v>
      </c>
      <c r="GE97" t="s">
        <v>77</v>
      </c>
      <c r="GF97" t="s">
        <v>77</v>
      </c>
      <c r="GG97" t="s">
        <v>77</v>
      </c>
      <c r="GH97" t="s">
        <v>77</v>
      </c>
      <c r="GI97" t="s">
        <v>77</v>
      </c>
      <c r="GJ97" t="s">
        <v>77</v>
      </c>
      <c r="GK97" t="s">
        <v>77</v>
      </c>
      <c r="GL97" t="s">
        <v>77</v>
      </c>
      <c r="GM97" t="s">
        <v>77</v>
      </c>
      <c r="GN97" t="s">
        <v>77</v>
      </c>
      <c r="GO97" t="s">
        <v>77</v>
      </c>
      <c r="GP97" t="s">
        <v>77</v>
      </c>
      <c r="GQ97" t="s">
        <v>77</v>
      </c>
      <c r="GR97" t="s">
        <v>77</v>
      </c>
      <c r="GS97" t="s">
        <v>77</v>
      </c>
      <c r="GT97" t="s">
        <v>77</v>
      </c>
      <c r="GU97" t="s">
        <v>77</v>
      </c>
      <c r="GV97" t="s">
        <v>77</v>
      </c>
      <c r="GW97" t="s">
        <v>77</v>
      </c>
      <c r="GX97" t="s">
        <v>77</v>
      </c>
      <c r="GY97" t="s">
        <v>77</v>
      </c>
      <c r="GZ97" t="s">
        <v>77</v>
      </c>
      <c r="HA97" t="s">
        <v>77</v>
      </c>
      <c r="HB97" t="s">
        <v>77</v>
      </c>
      <c r="HC97" t="s">
        <v>77</v>
      </c>
      <c r="HD97" t="s">
        <v>77</v>
      </c>
      <c r="HE97" t="s">
        <v>77</v>
      </c>
      <c r="HF97" t="s">
        <v>77</v>
      </c>
      <c r="HG97" t="s">
        <v>77</v>
      </c>
      <c r="HH97" t="s">
        <v>77</v>
      </c>
      <c r="HI97" t="s">
        <v>77</v>
      </c>
      <c r="HJ97" t="s">
        <v>77</v>
      </c>
      <c r="HK97" t="s">
        <v>77</v>
      </c>
      <c r="HL97" t="s">
        <v>77</v>
      </c>
      <c r="HM97" t="s">
        <v>77</v>
      </c>
      <c r="HN97" t="s">
        <v>77</v>
      </c>
      <c r="HO97" t="s">
        <v>77</v>
      </c>
      <c r="HP97" t="s">
        <v>77</v>
      </c>
      <c r="HQ97" t="s">
        <v>77</v>
      </c>
      <c r="HR97" t="s">
        <v>77</v>
      </c>
      <c r="HS97" t="s">
        <v>77</v>
      </c>
      <c r="HT97" t="s">
        <v>77</v>
      </c>
      <c r="HU97" t="s">
        <v>77</v>
      </c>
      <c r="HV97" t="s">
        <v>77</v>
      </c>
      <c r="HW97" t="s">
        <v>77</v>
      </c>
      <c r="HX97" t="s">
        <v>77</v>
      </c>
      <c r="HZ97" t="s">
        <v>80</v>
      </c>
      <c r="IA97" s="376" t="s">
        <v>77</v>
      </c>
      <c r="IB97" t="s">
        <v>77</v>
      </c>
      <c r="IC97" t="s">
        <v>77</v>
      </c>
      <c r="ID97" t="s">
        <v>77</v>
      </c>
      <c r="IE97" t="s">
        <v>77</v>
      </c>
      <c r="IF97" t="s">
        <v>77</v>
      </c>
      <c r="IG97" t="s">
        <v>77</v>
      </c>
      <c r="IH97" t="s">
        <v>77</v>
      </c>
      <c r="II97" t="s">
        <v>77</v>
      </c>
      <c r="IJ97" t="s">
        <v>77</v>
      </c>
      <c r="IK97" t="s">
        <v>77</v>
      </c>
      <c r="IL97" t="s">
        <v>77</v>
      </c>
      <c r="IM97" t="s">
        <v>77</v>
      </c>
      <c r="IN97" t="s">
        <v>77</v>
      </c>
      <c r="IO97" t="s">
        <v>77</v>
      </c>
      <c r="IP97" t="s">
        <v>77</v>
      </c>
      <c r="IQ97" t="s">
        <v>77</v>
      </c>
      <c r="IR97" t="s">
        <v>77</v>
      </c>
      <c r="IS97" t="s">
        <v>77</v>
      </c>
      <c r="IT97" t="s">
        <v>77</v>
      </c>
      <c r="IU97" t="s">
        <v>77</v>
      </c>
      <c r="IV97" t="s">
        <v>77</v>
      </c>
      <c r="IW97" t="s">
        <v>77</v>
      </c>
      <c r="IX97" t="s">
        <v>77</v>
      </c>
      <c r="IY97" t="s">
        <v>77</v>
      </c>
      <c r="IZ97" t="s">
        <v>77</v>
      </c>
      <c r="JA97" t="s">
        <v>77</v>
      </c>
      <c r="JB97" t="s">
        <v>77</v>
      </c>
      <c r="JC97" t="s">
        <v>77</v>
      </c>
      <c r="JD97" t="s">
        <v>77</v>
      </c>
      <c r="JE97" t="s">
        <v>77</v>
      </c>
      <c r="JF97" t="s">
        <v>77</v>
      </c>
      <c r="JG97" t="s">
        <v>77</v>
      </c>
      <c r="JH97" t="s">
        <v>77</v>
      </c>
      <c r="JI97" t="s">
        <v>77</v>
      </c>
      <c r="JJ97" t="s">
        <v>77</v>
      </c>
      <c r="JK97" t="s">
        <v>77</v>
      </c>
      <c r="JL97" t="s">
        <v>77</v>
      </c>
      <c r="JM97" t="s">
        <v>77</v>
      </c>
      <c r="JN97" t="s">
        <v>77</v>
      </c>
      <c r="JO97" t="s">
        <v>77</v>
      </c>
      <c r="JP97" t="s">
        <v>77</v>
      </c>
      <c r="JQ97" t="s">
        <v>77</v>
      </c>
      <c r="JR97" t="s">
        <v>77</v>
      </c>
      <c r="JS97" t="s">
        <v>77</v>
      </c>
      <c r="JT97" t="s">
        <v>77</v>
      </c>
      <c r="JU97" t="s">
        <v>77</v>
      </c>
      <c r="JV97" t="s">
        <v>77</v>
      </c>
      <c r="JW97" t="s">
        <v>77</v>
      </c>
      <c r="JX97" t="s">
        <v>77</v>
      </c>
      <c r="JY97" t="s">
        <v>77</v>
      </c>
      <c r="JZ97" t="s">
        <v>77</v>
      </c>
      <c r="KA97" t="s">
        <v>77</v>
      </c>
      <c r="KB97" t="s">
        <v>77</v>
      </c>
      <c r="KC97" t="s">
        <v>77</v>
      </c>
      <c r="KD97" t="s">
        <v>77</v>
      </c>
      <c r="KE97" t="s">
        <v>77</v>
      </c>
      <c r="KF97" t="s">
        <v>77</v>
      </c>
      <c r="KG97" t="s">
        <v>77</v>
      </c>
      <c r="KH97" t="s">
        <v>77</v>
      </c>
      <c r="KI97" t="s">
        <v>77</v>
      </c>
      <c r="KJ97" t="s">
        <v>77</v>
      </c>
      <c r="KK97" t="s">
        <v>77</v>
      </c>
      <c r="KL97" t="s">
        <v>77</v>
      </c>
      <c r="KM97" t="s">
        <v>77</v>
      </c>
      <c r="KN97" t="s">
        <v>77</v>
      </c>
      <c r="KO97" t="s">
        <v>77</v>
      </c>
      <c r="KP97" t="s">
        <v>77</v>
      </c>
      <c r="KQ97" t="s">
        <v>77</v>
      </c>
      <c r="KR97" t="s">
        <v>77</v>
      </c>
      <c r="KS97" t="s">
        <v>77</v>
      </c>
      <c r="KT97" t="s">
        <v>77</v>
      </c>
      <c r="KU97" t="s">
        <v>77</v>
      </c>
      <c r="KV97" t="s">
        <v>77</v>
      </c>
      <c r="KW97" t="s">
        <v>77</v>
      </c>
      <c r="KX97" t="s">
        <v>77</v>
      </c>
      <c r="KY97" t="s">
        <v>77</v>
      </c>
      <c r="KZ97" t="s">
        <v>77</v>
      </c>
      <c r="LA97" t="s">
        <v>77</v>
      </c>
      <c r="LB97" t="s">
        <v>77</v>
      </c>
      <c r="LC97" t="s">
        <v>77</v>
      </c>
      <c r="LD97" t="s">
        <v>77</v>
      </c>
      <c r="LE97" t="s">
        <v>77</v>
      </c>
      <c r="LF97" t="s">
        <v>77</v>
      </c>
      <c r="LG97" t="s">
        <v>77</v>
      </c>
      <c r="LH97" t="s">
        <v>77</v>
      </c>
      <c r="LI97" t="s">
        <v>77</v>
      </c>
      <c r="LJ97" t="s">
        <v>77</v>
      </c>
      <c r="LK97" t="s">
        <v>77</v>
      </c>
      <c r="LL97" t="s">
        <v>77</v>
      </c>
      <c r="LM97" t="s">
        <v>77</v>
      </c>
      <c r="LN97" t="s">
        <v>77</v>
      </c>
      <c r="LO97" t="s">
        <v>77</v>
      </c>
      <c r="LP97" t="s">
        <v>77</v>
      </c>
      <c r="LQ97" t="s">
        <v>77</v>
      </c>
      <c r="LR97" t="s">
        <v>77</v>
      </c>
      <c r="LS97" t="s">
        <v>77</v>
      </c>
      <c r="LT97" t="s">
        <v>77</v>
      </c>
      <c r="LU97" t="s">
        <v>77</v>
      </c>
      <c r="LV97" t="s">
        <v>77</v>
      </c>
      <c r="LW97" t="s">
        <v>77</v>
      </c>
      <c r="LX97" t="s">
        <v>77</v>
      </c>
      <c r="LY97" t="s">
        <v>77</v>
      </c>
      <c r="LZ97" t="s">
        <v>77</v>
      </c>
      <c r="MA97" t="s">
        <v>77</v>
      </c>
      <c r="MB97" t="s">
        <v>77</v>
      </c>
      <c r="MC97" t="s">
        <v>77</v>
      </c>
      <c r="MD97" t="s">
        <v>77</v>
      </c>
      <c r="ME97" t="s">
        <v>77</v>
      </c>
      <c r="MF97" t="s">
        <v>77</v>
      </c>
      <c r="MG97" t="s">
        <v>77</v>
      </c>
      <c r="MH97" t="s">
        <v>77</v>
      </c>
      <c r="MI97" t="s">
        <v>77</v>
      </c>
      <c r="MJ97" t="s">
        <v>77</v>
      </c>
      <c r="MK97" t="s">
        <v>77</v>
      </c>
      <c r="ML97" t="s">
        <v>77</v>
      </c>
      <c r="MM97" t="s">
        <v>77</v>
      </c>
      <c r="MN97" t="s">
        <v>77</v>
      </c>
      <c r="MO97" t="s">
        <v>77</v>
      </c>
      <c r="MP97" t="s">
        <v>77</v>
      </c>
      <c r="MQ97" t="s">
        <v>77</v>
      </c>
      <c r="MR97" t="s">
        <v>77</v>
      </c>
      <c r="MS97" t="s">
        <v>77</v>
      </c>
      <c r="MT97" t="s">
        <v>77</v>
      </c>
      <c r="MU97" t="s">
        <v>77</v>
      </c>
      <c r="MV97" t="s">
        <v>77</v>
      </c>
      <c r="MW97" t="s">
        <v>77</v>
      </c>
      <c r="MX97" t="s">
        <v>77</v>
      </c>
      <c r="MY97" t="s">
        <v>77</v>
      </c>
      <c r="MZ97" t="s">
        <v>77</v>
      </c>
      <c r="NA97" t="s">
        <v>77</v>
      </c>
      <c r="NB97" t="s">
        <v>77</v>
      </c>
      <c r="NC97" t="s">
        <v>77</v>
      </c>
      <c r="ND97" t="s">
        <v>77</v>
      </c>
      <c r="NE97" t="s">
        <v>77</v>
      </c>
      <c r="NF97" t="s">
        <v>77</v>
      </c>
      <c r="NG97" t="s">
        <v>77</v>
      </c>
      <c r="NH97" t="s">
        <v>77</v>
      </c>
      <c r="NI97" t="s">
        <v>77</v>
      </c>
      <c r="NJ97" t="s">
        <v>77</v>
      </c>
      <c r="NK97" t="s">
        <v>77</v>
      </c>
      <c r="NL97" t="s">
        <v>77</v>
      </c>
      <c r="NM97" t="s">
        <v>77</v>
      </c>
      <c r="NN97" t="s">
        <v>77</v>
      </c>
      <c r="NO97" t="s">
        <v>77</v>
      </c>
      <c r="NP97" t="s">
        <v>77</v>
      </c>
      <c r="NQ97" t="s">
        <v>77</v>
      </c>
      <c r="NR97" t="s">
        <v>77</v>
      </c>
      <c r="NS97" t="s">
        <v>77</v>
      </c>
      <c r="NT97" t="s">
        <v>77</v>
      </c>
      <c r="NU97" t="s">
        <v>77</v>
      </c>
      <c r="NV97" t="s">
        <v>77</v>
      </c>
      <c r="NW97" t="s">
        <v>77</v>
      </c>
      <c r="NX97" t="s">
        <v>77</v>
      </c>
      <c r="NY97" t="s">
        <v>77</v>
      </c>
      <c r="NZ97" t="s">
        <v>77</v>
      </c>
      <c r="OA97" t="s">
        <v>77</v>
      </c>
      <c r="OB97" t="s">
        <v>77</v>
      </c>
      <c r="OC97" t="s">
        <v>77</v>
      </c>
      <c r="OD97" t="s">
        <v>77</v>
      </c>
      <c r="OE97" t="s">
        <v>77</v>
      </c>
      <c r="OF97" t="s">
        <v>77</v>
      </c>
      <c r="OG97" t="s">
        <v>77</v>
      </c>
      <c r="OH97" t="s">
        <v>77</v>
      </c>
      <c r="OI97" t="s">
        <v>77</v>
      </c>
      <c r="OJ97" t="s">
        <v>77</v>
      </c>
      <c r="OK97" t="s">
        <v>77</v>
      </c>
      <c r="OL97" t="s">
        <v>77</v>
      </c>
      <c r="OM97" t="s">
        <v>77</v>
      </c>
      <c r="ON97" t="s">
        <v>77</v>
      </c>
      <c r="OO97" t="s">
        <v>77</v>
      </c>
      <c r="OP97" t="s">
        <v>77</v>
      </c>
      <c r="OQ97" t="s">
        <v>77</v>
      </c>
      <c r="OR97" t="s">
        <v>77</v>
      </c>
      <c r="OS97" t="s">
        <v>77</v>
      </c>
      <c r="OT97" t="s">
        <v>77</v>
      </c>
      <c r="OU97" t="s">
        <v>77</v>
      </c>
      <c r="OV97" t="s">
        <v>77</v>
      </c>
      <c r="OW97" t="s">
        <v>77</v>
      </c>
      <c r="OX97" t="s">
        <v>77</v>
      </c>
      <c r="OY97" t="s">
        <v>77</v>
      </c>
      <c r="OZ97" t="s">
        <v>77</v>
      </c>
      <c r="PA97" t="s">
        <v>77</v>
      </c>
      <c r="PB97" t="s">
        <v>77</v>
      </c>
      <c r="PC97" t="s">
        <v>77</v>
      </c>
      <c r="PD97" t="s">
        <v>77</v>
      </c>
      <c r="PE97" t="s">
        <v>77</v>
      </c>
      <c r="PF97" t="s">
        <v>77</v>
      </c>
      <c r="PG97" t="s">
        <v>77</v>
      </c>
      <c r="PH97" t="s">
        <v>77</v>
      </c>
      <c r="PI97" t="s">
        <v>77</v>
      </c>
      <c r="PJ97" t="s">
        <v>77</v>
      </c>
      <c r="PK97" t="s">
        <v>77</v>
      </c>
      <c r="PL97" t="s">
        <v>77</v>
      </c>
      <c r="PM97" t="s">
        <v>77</v>
      </c>
      <c r="PN97" t="s">
        <v>77</v>
      </c>
      <c r="PO97" t="s">
        <v>77</v>
      </c>
      <c r="PP97" t="s">
        <v>77</v>
      </c>
      <c r="PQ97" t="s">
        <v>77</v>
      </c>
      <c r="PR97" t="s">
        <v>77</v>
      </c>
      <c r="PS97" t="s">
        <v>77</v>
      </c>
      <c r="PT97" t="s">
        <v>77</v>
      </c>
      <c r="PU97" t="s">
        <v>77</v>
      </c>
      <c r="PV97" t="s">
        <v>77</v>
      </c>
      <c r="PW97" t="s">
        <v>77</v>
      </c>
      <c r="PX97" t="s">
        <v>77</v>
      </c>
      <c r="PY97" t="s">
        <v>77</v>
      </c>
      <c r="PZ97" t="s">
        <v>77</v>
      </c>
      <c r="QA97" t="s">
        <v>77</v>
      </c>
      <c r="QB97" t="s">
        <v>77</v>
      </c>
      <c r="QC97" t="s">
        <v>77</v>
      </c>
      <c r="QD97" t="s">
        <v>77</v>
      </c>
      <c r="QE97" t="s">
        <v>77</v>
      </c>
      <c r="QF97" t="s">
        <v>77</v>
      </c>
      <c r="QG97" t="s">
        <v>77</v>
      </c>
      <c r="QH97">
        <v>0</v>
      </c>
      <c r="QI97">
        <v>0</v>
      </c>
      <c r="QJ97">
        <v>0</v>
      </c>
      <c r="QK97">
        <v>0</v>
      </c>
      <c r="QL97">
        <v>0</v>
      </c>
      <c r="QM97" t="s">
        <v>77</v>
      </c>
      <c r="QN97" t="s">
        <v>77</v>
      </c>
      <c r="QO97">
        <v>238059347</v>
      </c>
      <c r="QQ97">
        <v>44532.53466435185</v>
      </c>
      <c r="QR97" t="s">
        <v>77</v>
      </c>
      <c r="QS97" t="s">
        <v>77</v>
      </c>
      <c r="QT97" t="s">
        <v>101</v>
      </c>
      <c r="QU97" t="s">
        <v>102</v>
      </c>
      <c r="QV97" t="s">
        <v>77</v>
      </c>
      <c r="QW97">
        <v>99</v>
      </c>
      <c r="QX97" s="375" t="str">
        <f t="shared" si="16"/>
        <v/>
      </c>
      <c r="QY97" s="375" t="str">
        <f t="shared" si="9"/>
        <v/>
      </c>
      <c r="QZ97" s="375" t="str">
        <f t="shared" si="10"/>
        <v/>
      </c>
      <c r="RA97" s="375" t="str">
        <f t="shared" si="11"/>
        <v/>
      </c>
      <c r="RB97" s="375" t="str">
        <f t="shared" si="12"/>
        <v/>
      </c>
      <c r="RC97" s="375" t="str">
        <f t="shared" si="13"/>
        <v/>
      </c>
      <c r="RD97" s="375" t="str">
        <f t="shared" si="14"/>
        <v/>
      </c>
      <c r="RE97" s="313" t="str">
        <f t="shared" si="15"/>
        <v/>
      </c>
      <c r="RF97" t="s">
        <v>80</v>
      </c>
    </row>
    <row r="98" spans="1:474">
      <c r="A98" t="s">
        <v>1042</v>
      </c>
      <c r="B98" s="272">
        <v>44526</v>
      </c>
      <c r="C98" t="s">
        <v>232</v>
      </c>
      <c r="D98" t="s">
        <v>233</v>
      </c>
      <c r="E98" t="s">
        <v>80</v>
      </c>
      <c r="F98" t="s">
        <v>175</v>
      </c>
      <c r="G98" t="s">
        <v>175</v>
      </c>
      <c r="H98" t="s">
        <v>1292</v>
      </c>
      <c r="I98" t="s">
        <v>589</v>
      </c>
      <c r="J98" t="s">
        <v>234</v>
      </c>
      <c r="K98" t="s">
        <v>77</v>
      </c>
      <c r="L98" t="s">
        <v>235</v>
      </c>
      <c r="M98" t="s">
        <v>235</v>
      </c>
      <c r="N98" t="s">
        <v>235</v>
      </c>
      <c r="O98" t="s">
        <v>86</v>
      </c>
      <c r="P98" t="s">
        <v>87</v>
      </c>
      <c r="Q98" t="s">
        <v>89</v>
      </c>
      <c r="R98" t="s">
        <v>77</v>
      </c>
      <c r="S98" s="239" t="s">
        <v>77</v>
      </c>
      <c r="T98" s="239" t="s">
        <v>77</v>
      </c>
      <c r="U98" s="239" t="s">
        <v>77</v>
      </c>
      <c r="V98" s="239" t="s">
        <v>77</v>
      </c>
      <c r="W98" s="239" t="s">
        <v>77</v>
      </c>
      <c r="X98" s="239" t="s">
        <v>77</v>
      </c>
      <c r="Y98" t="s">
        <v>77</v>
      </c>
      <c r="Z98" t="s">
        <v>77</v>
      </c>
      <c r="AA98" t="s">
        <v>77</v>
      </c>
      <c r="AB98" t="s">
        <v>77</v>
      </c>
      <c r="AC98" t="s">
        <v>77</v>
      </c>
      <c r="AD98" t="s">
        <v>77</v>
      </c>
      <c r="AE98" t="s">
        <v>77</v>
      </c>
      <c r="AF98" t="s">
        <v>77</v>
      </c>
      <c r="AG98">
        <v>4</v>
      </c>
      <c r="AH98" t="s">
        <v>77</v>
      </c>
      <c r="AI98" t="s">
        <v>77</v>
      </c>
      <c r="AJ98" t="s">
        <v>77</v>
      </c>
      <c r="AK98" t="s">
        <v>77</v>
      </c>
      <c r="AL98" t="s">
        <v>77</v>
      </c>
      <c r="AM98" t="s">
        <v>77</v>
      </c>
      <c r="AN98" t="s">
        <v>77</v>
      </c>
      <c r="AO98" t="s">
        <v>77</v>
      </c>
      <c r="AP98" t="s">
        <v>77</v>
      </c>
      <c r="AQ98" t="s">
        <v>77</v>
      </c>
      <c r="AR98" t="s">
        <v>77</v>
      </c>
      <c r="AS98" t="s">
        <v>77</v>
      </c>
      <c r="AT98" t="s">
        <v>77</v>
      </c>
      <c r="AU98" t="s">
        <v>77</v>
      </c>
      <c r="AV98" t="s">
        <v>77</v>
      </c>
      <c r="AW98" t="s">
        <v>77</v>
      </c>
      <c r="AX98" t="s">
        <v>77</v>
      </c>
      <c r="AY98" t="s">
        <v>77</v>
      </c>
      <c r="AZ98" t="s">
        <v>77</v>
      </c>
      <c r="BA98" t="s">
        <v>77</v>
      </c>
      <c r="BB98" t="s">
        <v>77</v>
      </c>
      <c r="BC98" t="s">
        <v>77</v>
      </c>
      <c r="BD98" t="s">
        <v>77</v>
      </c>
      <c r="BE98" t="s">
        <v>77</v>
      </c>
      <c r="BF98" t="s">
        <v>77</v>
      </c>
      <c r="BG98" t="s">
        <v>77</v>
      </c>
      <c r="BH98" t="s">
        <v>77</v>
      </c>
      <c r="BI98" t="s">
        <v>77</v>
      </c>
      <c r="BJ98" t="s">
        <v>77</v>
      </c>
      <c r="BK98" t="s">
        <v>77</v>
      </c>
      <c r="BL98" t="s">
        <v>77</v>
      </c>
      <c r="BN98" t="s">
        <v>77</v>
      </c>
      <c r="BO98" t="s">
        <v>77</v>
      </c>
      <c r="BP98" t="s">
        <v>77</v>
      </c>
      <c r="BQ98" t="s">
        <v>77</v>
      </c>
      <c r="BR98" t="s">
        <v>77</v>
      </c>
      <c r="BS98" t="s">
        <v>77</v>
      </c>
      <c r="BT98" t="s">
        <v>77</v>
      </c>
      <c r="BU98" t="s">
        <v>77</v>
      </c>
      <c r="BV98" t="s">
        <v>77</v>
      </c>
      <c r="BW98" t="s">
        <v>77</v>
      </c>
      <c r="BX98" t="s">
        <v>77</v>
      </c>
      <c r="BY98" t="s">
        <v>77</v>
      </c>
      <c r="BZ98" t="s">
        <v>77</v>
      </c>
      <c r="CA98" t="s">
        <v>77</v>
      </c>
      <c r="CB98" t="s">
        <v>77</v>
      </c>
      <c r="CC98" t="s">
        <v>77</v>
      </c>
      <c r="CD98" t="s">
        <v>77</v>
      </c>
      <c r="CE98" t="s">
        <v>77</v>
      </c>
      <c r="CF98" t="s">
        <v>77</v>
      </c>
      <c r="CG98" t="s">
        <v>77</v>
      </c>
      <c r="CH98" t="s">
        <v>77</v>
      </c>
      <c r="CI98" t="s">
        <v>77</v>
      </c>
      <c r="CJ98" t="s">
        <v>77</v>
      </c>
      <c r="CK98" t="s">
        <v>77</v>
      </c>
      <c r="CL98" t="s">
        <v>77</v>
      </c>
      <c r="CM98" t="s">
        <v>77</v>
      </c>
      <c r="CN98" t="s">
        <v>77</v>
      </c>
      <c r="CO98" t="s">
        <v>77</v>
      </c>
      <c r="CP98" t="s">
        <v>77</v>
      </c>
      <c r="CQ98" t="s">
        <v>77</v>
      </c>
      <c r="CR98" t="s">
        <v>77</v>
      </c>
      <c r="CS98" t="s">
        <v>77</v>
      </c>
      <c r="CT98" t="s">
        <v>77</v>
      </c>
      <c r="CU98" t="s">
        <v>77</v>
      </c>
      <c r="CV98" t="s">
        <v>77</v>
      </c>
      <c r="CW98" t="s">
        <v>77</v>
      </c>
      <c r="CX98" t="s">
        <v>77</v>
      </c>
      <c r="CY98" t="s">
        <v>77</v>
      </c>
      <c r="CZ98" s="308" t="s">
        <v>80</v>
      </c>
      <c r="DA98" t="s">
        <v>86</v>
      </c>
      <c r="DB98" t="s">
        <v>77</v>
      </c>
      <c r="DC98" t="s">
        <v>77</v>
      </c>
      <c r="DD98" t="s">
        <v>77</v>
      </c>
      <c r="DE98" t="s">
        <v>77</v>
      </c>
      <c r="DF98" t="s">
        <v>77</v>
      </c>
      <c r="DG98" t="s">
        <v>77</v>
      </c>
      <c r="DH98" t="s">
        <v>77</v>
      </c>
      <c r="DK98" t="s">
        <v>77</v>
      </c>
      <c r="DL98" t="s">
        <v>77</v>
      </c>
      <c r="DM98" t="s">
        <v>77</v>
      </c>
      <c r="DN98" t="s">
        <v>77</v>
      </c>
      <c r="DO98" t="s">
        <v>77</v>
      </c>
      <c r="DP98" t="s">
        <v>77</v>
      </c>
      <c r="DQ98" t="s">
        <v>77</v>
      </c>
      <c r="DR98" t="s">
        <v>77</v>
      </c>
      <c r="DS98" t="s">
        <v>77</v>
      </c>
      <c r="DT98" t="s">
        <v>77</v>
      </c>
      <c r="DU98" t="s">
        <v>77</v>
      </c>
      <c r="DV98" t="s">
        <v>77</v>
      </c>
      <c r="DW98" t="s">
        <v>77</v>
      </c>
      <c r="DX98" t="s">
        <v>77</v>
      </c>
      <c r="DY98" t="s">
        <v>77</v>
      </c>
      <c r="DZ98" t="s">
        <v>77</v>
      </c>
      <c r="EA98" t="s">
        <v>77</v>
      </c>
      <c r="EB98" t="s">
        <v>77</v>
      </c>
      <c r="EC98" t="s">
        <v>77</v>
      </c>
      <c r="ED98" t="s">
        <v>77</v>
      </c>
      <c r="EE98" t="s">
        <v>77</v>
      </c>
      <c r="EF98" t="s">
        <v>77</v>
      </c>
      <c r="EG98" t="s">
        <v>77</v>
      </c>
      <c r="EH98" t="s">
        <v>77</v>
      </c>
      <c r="EI98" t="s">
        <v>77</v>
      </c>
      <c r="EJ98" t="s">
        <v>77</v>
      </c>
      <c r="EK98" t="s">
        <v>77</v>
      </c>
      <c r="EL98" t="s">
        <v>77</v>
      </c>
      <c r="EM98" s="308" t="s">
        <v>80</v>
      </c>
      <c r="EN98" t="s">
        <v>86</v>
      </c>
      <c r="EO98" t="s">
        <v>77</v>
      </c>
      <c r="EP98" t="s">
        <v>77</v>
      </c>
      <c r="EQ98" t="s">
        <v>77</v>
      </c>
      <c r="ER98" t="s">
        <v>77</v>
      </c>
      <c r="ES98" t="s">
        <v>77</v>
      </c>
      <c r="ET98" t="s">
        <v>77</v>
      </c>
      <c r="EU98" t="s">
        <v>77</v>
      </c>
      <c r="EW98" t="s">
        <v>77</v>
      </c>
      <c r="EX98" s="308" t="s">
        <v>80</v>
      </c>
      <c r="EY98" t="s">
        <v>77</v>
      </c>
      <c r="EZ98" t="s">
        <v>77</v>
      </c>
      <c r="FA98" t="s">
        <v>77</v>
      </c>
      <c r="FB98" t="s">
        <v>77</v>
      </c>
      <c r="FC98" t="s">
        <v>77</v>
      </c>
      <c r="FD98" t="s">
        <v>77</v>
      </c>
      <c r="FE98" t="s">
        <v>77</v>
      </c>
      <c r="FF98" t="s">
        <v>77</v>
      </c>
      <c r="FG98" t="s">
        <v>77</v>
      </c>
      <c r="FH98" t="s">
        <v>77</v>
      </c>
      <c r="FI98" t="s">
        <v>77</v>
      </c>
      <c r="FJ98" t="s">
        <v>77</v>
      </c>
      <c r="FK98" t="s">
        <v>77</v>
      </c>
      <c r="FL98" t="s">
        <v>77</v>
      </c>
      <c r="FM98" t="s">
        <v>77</v>
      </c>
      <c r="FN98" t="s">
        <v>77</v>
      </c>
      <c r="FO98" t="s">
        <v>77</v>
      </c>
      <c r="FP98" t="s">
        <v>77</v>
      </c>
      <c r="FQ98" t="s">
        <v>77</v>
      </c>
      <c r="FR98" t="s">
        <v>77</v>
      </c>
      <c r="FS98" t="s">
        <v>77</v>
      </c>
      <c r="FT98" t="s">
        <v>77</v>
      </c>
      <c r="FU98" t="s">
        <v>77</v>
      </c>
      <c r="FV98" t="s">
        <v>77</v>
      </c>
      <c r="FW98" t="s">
        <v>77</v>
      </c>
      <c r="FX98" t="s">
        <v>77</v>
      </c>
      <c r="FY98" t="s">
        <v>88</v>
      </c>
      <c r="FZ98" t="s">
        <v>90</v>
      </c>
      <c r="GA98" t="s">
        <v>141</v>
      </c>
      <c r="GB98" t="s">
        <v>77</v>
      </c>
      <c r="GC98" t="s">
        <v>142</v>
      </c>
      <c r="GD98" t="s">
        <v>143</v>
      </c>
      <c r="GE98" t="s">
        <v>143</v>
      </c>
      <c r="GF98" t="s">
        <v>574</v>
      </c>
      <c r="GG98" t="s">
        <v>77</v>
      </c>
      <c r="GH98" t="s">
        <v>161</v>
      </c>
      <c r="GI98" t="s">
        <v>96</v>
      </c>
      <c r="GJ98" t="s">
        <v>97</v>
      </c>
      <c r="GK98" t="s">
        <v>672</v>
      </c>
      <c r="GL98" t="s">
        <v>77</v>
      </c>
      <c r="GM98" t="s">
        <v>77</v>
      </c>
      <c r="GN98" t="s">
        <v>77</v>
      </c>
      <c r="GO98" t="s">
        <v>77</v>
      </c>
      <c r="GP98" t="s">
        <v>77</v>
      </c>
      <c r="GQ98">
        <v>20</v>
      </c>
      <c r="GR98">
        <v>4</v>
      </c>
      <c r="GS98" t="s">
        <v>77</v>
      </c>
      <c r="GT98" t="s">
        <v>98</v>
      </c>
      <c r="GU98" t="s">
        <v>88</v>
      </c>
      <c r="GV98" t="s">
        <v>77</v>
      </c>
      <c r="GW98" t="s">
        <v>88</v>
      </c>
      <c r="GX98" t="s">
        <v>146</v>
      </c>
      <c r="GY98">
        <v>0</v>
      </c>
      <c r="GZ98">
        <v>1</v>
      </c>
      <c r="HA98">
        <v>0</v>
      </c>
      <c r="HB98">
        <v>0</v>
      </c>
      <c r="HC98">
        <v>0</v>
      </c>
      <c r="HD98">
        <v>0</v>
      </c>
      <c r="HE98">
        <v>0</v>
      </c>
      <c r="HF98">
        <v>0</v>
      </c>
      <c r="HG98">
        <v>0</v>
      </c>
      <c r="HH98">
        <v>0</v>
      </c>
      <c r="HI98">
        <v>0</v>
      </c>
      <c r="HJ98" t="s">
        <v>77</v>
      </c>
      <c r="HK98" t="s">
        <v>100</v>
      </c>
      <c r="HL98" t="s">
        <v>77</v>
      </c>
      <c r="HM98" t="s">
        <v>77</v>
      </c>
      <c r="HN98" t="s">
        <v>77</v>
      </c>
      <c r="HO98" t="s">
        <v>77</v>
      </c>
      <c r="HP98" t="s">
        <v>77</v>
      </c>
      <c r="HQ98" t="s">
        <v>77</v>
      </c>
      <c r="HR98" t="s">
        <v>77</v>
      </c>
      <c r="HS98" t="s">
        <v>77</v>
      </c>
      <c r="HT98" t="s">
        <v>77</v>
      </c>
      <c r="HU98" t="s">
        <v>77</v>
      </c>
      <c r="HV98" t="s">
        <v>77</v>
      </c>
      <c r="HW98" t="s">
        <v>77</v>
      </c>
      <c r="HX98" t="s">
        <v>77</v>
      </c>
      <c r="HZ98" t="s">
        <v>80</v>
      </c>
      <c r="IA98" s="376">
        <v>6</v>
      </c>
      <c r="IB98" t="s">
        <v>231</v>
      </c>
      <c r="IC98">
        <v>0</v>
      </c>
      <c r="ID98">
        <v>1</v>
      </c>
      <c r="IE98">
        <v>0</v>
      </c>
      <c r="IF98">
        <v>0</v>
      </c>
      <c r="IG98">
        <v>0</v>
      </c>
      <c r="IH98">
        <v>1</v>
      </c>
      <c r="II98">
        <v>0</v>
      </c>
      <c r="IJ98">
        <v>0</v>
      </c>
      <c r="IK98">
        <v>0</v>
      </c>
      <c r="IL98">
        <v>0</v>
      </c>
      <c r="IM98" t="s">
        <v>77</v>
      </c>
      <c r="IN98">
        <v>5</v>
      </c>
      <c r="IO98" t="s">
        <v>77</v>
      </c>
      <c r="IP98" t="s">
        <v>77</v>
      </c>
      <c r="IQ98" t="s">
        <v>77</v>
      </c>
      <c r="IR98">
        <v>8</v>
      </c>
      <c r="IS98" t="s">
        <v>77</v>
      </c>
      <c r="IT98" t="s">
        <v>77</v>
      </c>
      <c r="IU98" t="s">
        <v>1043</v>
      </c>
      <c r="IV98">
        <v>0</v>
      </c>
      <c r="IW98">
        <v>1</v>
      </c>
      <c r="IX98">
        <v>0</v>
      </c>
      <c r="IY98">
        <v>1</v>
      </c>
      <c r="IZ98">
        <v>1</v>
      </c>
      <c r="JA98">
        <v>0</v>
      </c>
      <c r="JB98">
        <v>0</v>
      </c>
      <c r="JC98">
        <v>1</v>
      </c>
      <c r="JD98">
        <v>0</v>
      </c>
      <c r="JE98">
        <v>0</v>
      </c>
      <c r="JF98" t="s">
        <v>77</v>
      </c>
      <c r="JG98">
        <v>24</v>
      </c>
      <c r="JH98" t="s">
        <v>77</v>
      </c>
      <c r="JI98">
        <v>24</v>
      </c>
      <c r="JJ98">
        <v>2</v>
      </c>
      <c r="JK98" t="s">
        <v>77</v>
      </c>
      <c r="JL98" t="s">
        <v>77</v>
      </c>
      <c r="JM98">
        <v>1</v>
      </c>
      <c r="JN98" t="s">
        <v>449</v>
      </c>
      <c r="JO98">
        <v>0</v>
      </c>
      <c r="JP98">
        <v>0</v>
      </c>
      <c r="JQ98">
        <v>0</v>
      </c>
      <c r="JR98">
        <v>0</v>
      </c>
      <c r="JS98">
        <v>0</v>
      </c>
      <c r="JT98">
        <v>0</v>
      </c>
      <c r="JU98">
        <v>0</v>
      </c>
      <c r="JV98">
        <v>0</v>
      </c>
      <c r="JW98">
        <v>0</v>
      </c>
      <c r="JX98">
        <v>0</v>
      </c>
      <c r="JY98">
        <v>0</v>
      </c>
      <c r="JZ98">
        <v>0</v>
      </c>
      <c r="KA98">
        <v>1</v>
      </c>
      <c r="KB98" t="s">
        <v>77</v>
      </c>
      <c r="KC98" t="s">
        <v>77</v>
      </c>
      <c r="KD98" t="s">
        <v>77</v>
      </c>
      <c r="KE98" t="s">
        <v>77</v>
      </c>
      <c r="KF98" t="s">
        <v>77</v>
      </c>
      <c r="KG98" t="s">
        <v>77</v>
      </c>
      <c r="KH98" t="s">
        <v>77</v>
      </c>
      <c r="KI98" t="s">
        <v>77</v>
      </c>
      <c r="KJ98" t="s">
        <v>77</v>
      </c>
      <c r="KK98" t="s">
        <v>77</v>
      </c>
      <c r="KL98" t="s">
        <v>77</v>
      </c>
      <c r="KM98" t="s">
        <v>1044</v>
      </c>
      <c r="KN98">
        <v>0</v>
      </c>
      <c r="KO98">
        <v>1</v>
      </c>
      <c r="KP98">
        <v>0</v>
      </c>
      <c r="KQ98">
        <v>0</v>
      </c>
      <c r="KR98">
        <v>1</v>
      </c>
      <c r="KS98">
        <v>1</v>
      </c>
      <c r="KT98">
        <v>1</v>
      </c>
      <c r="KU98">
        <v>0</v>
      </c>
      <c r="KV98">
        <v>0</v>
      </c>
      <c r="KW98">
        <v>0</v>
      </c>
      <c r="KX98">
        <v>0</v>
      </c>
      <c r="KY98" t="s">
        <v>77</v>
      </c>
      <c r="KZ98">
        <v>2</v>
      </c>
      <c r="LA98" t="s">
        <v>77</v>
      </c>
      <c r="LB98" t="s">
        <v>77</v>
      </c>
      <c r="LC98">
        <v>12</v>
      </c>
      <c r="LD98">
        <v>24</v>
      </c>
      <c r="LE98">
        <v>3</v>
      </c>
      <c r="LF98" t="s">
        <v>77</v>
      </c>
      <c r="LG98" t="s">
        <v>77</v>
      </c>
      <c r="LH98" t="s">
        <v>201</v>
      </c>
      <c r="LI98">
        <v>0</v>
      </c>
      <c r="LJ98">
        <v>0</v>
      </c>
      <c r="LK98">
        <v>0</v>
      </c>
      <c r="LL98">
        <v>0</v>
      </c>
      <c r="LM98">
        <v>0</v>
      </c>
      <c r="LN98">
        <v>0</v>
      </c>
      <c r="LO98">
        <v>0</v>
      </c>
      <c r="LP98">
        <v>1</v>
      </c>
      <c r="LQ98">
        <v>0</v>
      </c>
      <c r="LR98" t="s">
        <v>1045</v>
      </c>
      <c r="LS98" t="s">
        <v>679</v>
      </c>
      <c r="LT98">
        <v>0</v>
      </c>
      <c r="LU98">
        <v>0</v>
      </c>
      <c r="LV98">
        <v>1</v>
      </c>
      <c r="LW98">
        <v>0</v>
      </c>
      <c r="LX98">
        <v>0</v>
      </c>
      <c r="LY98">
        <v>0</v>
      </c>
      <c r="LZ98" t="s">
        <v>77</v>
      </c>
      <c r="MA98" t="s">
        <v>77</v>
      </c>
      <c r="MB98">
        <v>0</v>
      </c>
      <c r="MC98" t="s">
        <v>77</v>
      </c>
      <c r="MD98" t="s">
        <v>1046</v>
      </c>
      <c r="ME98">
        <v>1</v>
      </c>
      <c r="MF98">
        <v>1</v>
      </c>
      <c r="MG98">
        <v>0</v>
      </c>
      <c r="MH98">
        <v>1</v>
      </c>
      <c r="MI98">
        <v>0</v>
      </c>
      <c r="MJ98">
        <v>1</v>
      </c>
      <c r="MK98">
        <v>0</v>
      </c>
      <c r="ML98">
        <v>0</v>
      </c>
      <c r="MM98">
        <v>0</v>
      </c>
      <c r="MN98" t="s">
        <v>680</v>
      </c>
      <c r="MO98">
        <v>1</v>
      </c>
      <c r="MP98">
        <v>0</v>
      </c>
      <c r="MQ98">
        <v>0</v>
      </c>
      <c r="MR98">
        <v>0</v>
      </c>
      <c r="MS98">
        <v>0</v>
      </c>
      <c r="MT98">
        <v>0</v>
      </c>
      <c r="MU98">
        <v>0</v>
      </c>
      <c r="MV98">
        <v>0</v>
      </c>
      <c r="MW98">
        <v>0</v>
      </c>
      <c r="MX98" t="s">
        <v>681</v>
      </c>
      <c r="MY98">
        <v>0</v>
      </c>
      <c r="MZ98">
        <v>1</v>
      </c>
      <c r="NA98">
        <v>0</v>
      </c>
      <c r="NB98">
        <v>0</v>
      </c>
      <c r="NC98">
        <v>0</v>
      </c>
      <c r="ND98">
        <v>0</v>
      </c>
      <c r="NE98">
        <v>0</v>
      </c>
      <c r="NF98">
        <v>0</v>
      </c>
      <c r="NG98">
        <v>0</v>
      </c>
      <c r="NH98" t="s">
        <v>77</v>
      </c>
      <c r="NI98" t="s">
        <v>77</v>
      </c>
      <c r="NJ98" t="s">
        <v>77</v>
      </c>
      <c r="NK98" t="s">
        <v>77</v>
      </c>
      <c r="NL98" t="s">
        <v>77</v>
      </c>
      <c r="NM98" t="s">
        <v>77</v>
      </c>
      <c r="NN98" t="s">
        <v>77</v>
      </c>
      <c r="NO98" t="s">
        <v>77</v>
      </c>
      <c r="NP98" t="s">
        <v>77</v>
      </c>
      <c r="NQ98" t="s">
        <v>77</v>
      </c>
      <c r="NR98" t="s">
        <v>684</v>
      </c>
      <c r="NS98">
        <v>0</v>
      </c>
      <c r="NT98">
        <v>0</v>
      </c>
      <c r="NU98">
        <v>0</v>
      </c>
      <c r="NV98">
        <v>0</v>
      </c>
      <c r="NW98">
        <v>0</v>
      </c>
      <c r="NX98">
        <v>1</v>
      </c>
      <c r="NY98">
        <v>0</v>
      </c>
      <c r="NZ98">
        <v>0</v>
      </c>
      <c r="OA98">
        <v>0</v>
      </c>
      <c r="OB98" t="s">
        <v>77</v>
      </c>
      <c r="OC98" t="s">
        <v>77</v>
      </c>
      <c r="OD98" t="s">
        <v>77</v>
      </c>
      <c r="OE98" t="s">
        <v>77</v>
      </c>
      <c r="OF98" t="s">
        <v>77</v>
      </c>
      <c r="OG98" t="s">
        <v>77</v>
      </c>
      <c r="OH98" t="s">
        <v>77</v>
      </c>
      <c r="OI98" t="s">
        <v>77</v>
      </c>
      <c r="OJ98" t="s">
        <v>77</v>
      </c>
      <c r="OK98" t="s">
        <v>77</v>
      </c>
      <c r="OL98" t="s">
        <v>682</v>
      </c>
      <c r="OM98">
        <v>0</v>
      </c>
      <c r="ON98">
        <v>0</v>
      </c>
      <c r="OO98">
        <v>0</v>
      </c>
      <c r="OP98">
        <v>1</v>
      </c>
      <c r="OQ98">
        <v>0</v>
      </c>
      <c r="OR98">
        <v>0</v>
      </c>
      <c r="OS98">
        <v>0</v>
      </c>
      <c r="OT98">
        <v>0</v>
      </c>
      <c r="OU98">
        <v>0</v>
      </c>
      <c r="OV98" t="s">
        <v>77</v>
      </c>
      <c r="OW98" t="s">
        <v>77</v>
      </c>
      <c r="OX98" t="s">
        <v>77</v>
      </c>
      <c r="OY98" t="s">
        <v>77</v>
      </c>
      <c r="OZ98" t="s">
        <v>77</v>
      </c>
      <c r="PA98" t="s">
        <v>77</v>
      </c>
      <c r="PB98" t="s">
        <v>77</v>
      </c>
      <c r="PC98" t="s">
        <v>77</v>
      </c>
      <c r="PD98" t="s">
        <v>77</v>
      </c>
      <c r="PE98" t="s">
        <v>77</v>
      </c>
      <c r="PF98" t="s">
        <v>1047</v>
      </c>
      <c r="PG98">
        <v>1</v>
      </c>
      <c r="PH98">
        <v>1</v>
      </c>
      <c r="PI98">
        <v>0</v>
      </c>
      <c r="PJ98">
        <v>0</v>
      </c>
      <c r="PK98">
        <v>0</v>
      </c>
      <c r="PL98">
        <v>0</v>
      </c>
      <c r="PM98" t="s">
        <v>686</v>
      </c>
      <c r="PN98">
        <v>1</v>
      </c>
      <c r="PO98">
        <v>0</v>
      </c>
      <c r="PP98">
        <v>0</v>
      </c>
      <c r="PQ98">
        <v>0</v>
      </c>
      <c r="PR98">
        <v>0</v>
      </c>
      <c r="PS98">
        <v>0</v>
      </c>
      <c r="PT98" t="s">
        <v>77</v>
      </c>
      <c r="PU98" t="s">
        <v>77</v>
      </c>
      <c r="PV98" t="s">
        <v>77</v>
      </c>
      <c r="PW98" t="s">
        <v>77</v>
      </c>
      <c r="PX98" t="s">
        <v>77</v>
      </c>
      <c r="PY98" t="s">
        <v>77</v>
      </c>
      <c r="PZ98" t="s">
        <v>77</v>
      </c>
      <c r="QA98" t="s">
        <v>77</v>
      </c>
      <c r="QB98" t="s">
        <v>77</v>
      </c>
      <c r="QC98" t="s">
        <v>77</v>
      </c>
      <c r="QD98" t="s">
        <v>77</v>
      </c>
      <c r="QE98" t="s">
        <v>77</v>
      </c>
      <c r="QF98" t="s">
        <v>77</v>
      </c>
      <c r="QG98" t="s">
        <v>77</v>
      </c>
      <c r="QH98">
        <v>0</v>
      </c>
      <c r="QI98">
        <v>0</v>
      </c>
      <c r="QJ98">
        <v>0</v>
      </c>
      <c r="QK98">
        <v>0</v>
      </c>
      <c r="QL98">
        <v>0</v>
      </c>
      <c r="QM98" t="s">
        <v>1048</v>
      </c>
      <c r="QN98" t="s">
        <v>77</v>
      </c>
      <c r="QO98">
        <v>238059361</v>
      </c>
      <c r="QQ98">
        <v>44532.534675925926</v>
      </c>
      <c r="QR98" t="s">
        <v>77</v>
      </c>
      <c r="QS98" t="s">
        <v>77</v>
      </c>
      <c r="QT98" t="s">
        <v>101</v>
      </c>
      <c r="QU98" t="s">
        <v>102</v>
      </c>
      <c r="QV98" t="s">
        <v>77</v>
      </c>
      <c r="QW98">
        <v>100</v>
      </c>
      <c r="QX98" s="375" t="str">
        <f t="shared" si="16"/>
        <v/>
      </c>
      <c r="QY98" s="375">
        <f t="shared" si="9"/>
        <v>10.833333333333334</v>
      </c>
      <c r="QZ98" s="375" t="str">
        <f t="shared" si="10"/>
        <v/>
      </c>
      <c r="RA98" s="375" t="str">
        <f t="shared" si="11"/>
        <v/>
      </c>
      <c r="RB98" s="375" t="str">
        <f t="shared" si="12"/>
        <v/>
      </c>
      <c r="RC98" s="375">
        <f t="shared" si="13"/>
        <v>16</v>
      </c>
      <c r="RD98" s="375" t="str">
        <f t="shared" si="14"/>
        <v/>
      </c>
      <c r="RE98" s="313" t="str">
        <f t="shared" si="15"/>
        <v/>
      </c>
      <c r="RF98" t="s">
        <v>80</v>
      </c>
    </row>
    <row r="99" spans="1:474">
      <c r="A99" t="s">
        <v>1049</v>
      </c>
      <c r="B99" s="272">
        <v>44526</v>
      </c>
      <c r="C99" t="s">
        <v>232</v>
      </c>
      <c r="D99" t="s">
        <v>233</v>
      </c>
      <c r="E99" t="s">
        <v>80</v>
      </c>
      <c r="F99" t="s">
        <v>175</v>
      </c>
      <c r="G99" t="s">
        <v>175</v>
      </c>
      <c r="H99" t="s">
        <v>1292</v>
      </c>
      <c r="I99" t="s">
        <v>589</v>
      </c>
      <c r="J99" t="s">
        <v>234</v>
      </c>
      <c r="K99" t="s">
        <v>77</v>
      </c>
      <c r="L99" t="s">
        <v>235</v>
      </c>
      <c r="M99" t="s">
        <v>235</v>
      </c>
      <c r="N99" t="s">
        <v>235</v>
      </c>
      <c r="O99" t="s">
        <v>86</v>
      </c>
      <c r="P99" t="s">
        <v>87</v>
      </c>
      <c r="Q99" t="s">
        <v>110</v>
      </c>
      <c r="R99" t="s">
        <v>77</v>
      </c>
      <c r="S99" s="239" t="s">
        <v>77</v>
      </c>
      <c r="T99" s="239" t="s">
        <v>77</v>
      </c>
      <c r="U99" s="239" t="s">
        <v>77</v>
      </c>
      <c r="V99" s="239" t="s">
        <v>77</v>
      </c>
      <c r="W99" s="239" t="s">
        <v>77</v>
      </c>
      <c r="X99" s="239" t="s">
        <v>77</v>
      </c>
      <c r="Y99" t="s">
        <v>77</v>
      </c>
      <c r="Z99" t="s">
        <v>77</v>
      </c>
      <c r="AA99" t="s">
        <v>77</v>
      </c>
      <c r="AB99" t="s">
        <v>77</v>
      </c>
      <c r="AC99" t="s">
        <v>77</v>
      </c>
      <c r="AD99" t="s">
        <v>77</v>
      </c>
      <c r="AE99" t="s">
        <v>77</v>
      </c>
      <c r="AF99" t="s">
        <v>77</v>
      </c>
      <c r="AG99">
        <v>10</v>
      </c>
      <c r="AH99" t="s">
        <v>77</v>
      </c>
      <c r="AI99" t="s">
        <v>77</v>
      </c>
      <c r="AJ99" t="s">
        <v>77</v>
      </c>
      <c r="AK99" t="s">
        <v>77</v>
      </c>
      <c r="AL99" t="s">
        <v>77</v>
      </c>
      <c r="AM99" t="s">
        <v>77</v>
      </c>
      <c r="AN99" t="s">
        <v>77</v>
      </c>
      <c r="AO99" t="s">
        <v>77</v>
      </c>
      <c r="AP99" t="s">
        <v>77</v>
      </c>
      <c r="AQ99" t="s">
        <v>77</v>
      </c>
      <c r="AR99" t="s">
        <v>77</v>
      </c>
      <c r="AS99" t="s">
        <v>77</v>
      </c>
      <c r="AT99" t="s">
        <v>77</v>
      </c>
      <c r="AU99" t="s">
        <v>77</v>
      </c>
      <c r="AV99" t="s">
        <v>77</v>
      </c>
      <c r="AW99" t="s">
        <v>77</v>
      </c>
      <c r="AX99" t="s">
        <v>77</v>
      </c>
      <c r="AY99" t="s">
        <v>77</v>
      </c>
      <c r="AZ99" t="s">
        <v>77</v>
      </c>
      <c r="BA99" t="s">
        <v>77</v>
      </c>
      <c r="BB99" t="s">
        <v>77</v>
      </c>
      <c r="BC99" t="s">
        <v>77</v>
      </c>
      <c r="BD99" t="s">
        <v>77</v>
      </c>
      <c r="BE99" t="s">
        <v>77</v>
      </c>
      <c r="BF99" t="s">
        <v>77</v>
      </c>
      <c r="BG99" t="s">
        <v>77</v>
      </c>
      <c r="BH99" t="s">
        <v>77</v>
      </c>
      <c r="BI99" t="s">
        <v>77</v>
      </c>
      <c r="BJ99" t="s">
        <v>77</v>
      </c>
      <c r="BK99" t="s">
        <v>77</v>
      </c>
      <c r="BL99" t="s">
        <v>77</v>
      </c>
      <c r="BN99" t="s">
        <v>77</v>
      </c>
      <c r="BO99" t="s">
        <v>77</v>
      </c>
      <c r="BP99" t="s">
        <v>77</v>
      </c>
      <c r="BQ99" t="s">
        <v>77</v>
      </c>
      <c r="BR99" t="s">
        <v>77</v>
      </c>
      <c r="BS99" t="s">
        <v>77</v>
      </c>
      <c r="BT99" t="s">
        <v>77</v>
      </c>
      <c r="BU99" t="s">
        <v>77</v>
      </c>
      <c r="BV99" t="s">
        <v>77</v>
      </c>
      <c r="BW99" t="s">
        <v>77</v>
      </c>
      <c r="BX99" t="s">
        <v>77</v>
      </c>
      <c r="BY99" t="s">
        <v>77</v>
      </c>
      <c r="BZ99" t="s">
        <v>77</v>
      </c>
      <c r="CA99" t="s">
        <v>77</v>
      </c>
      <c r="CB99" t="s">
        <v>77</v>
      </c>
      <c r="CC99" t="s">
        <v>77</v>
      </c>
      <c r="CD99" t="s">
        <v>77</v>
      </c>
      <c r="CE99" t="s">
        <v>77</v>
      </c>
      <c r="CF99" t="s">
        <v>77</v>
      </c>
      <c r="CG99" t="s">
        <v>77</v>
      </c>
      <c r="CH99" t="s">
        <v>77</v>
      </c>
      <c r="CI99" t="s">
        <v>77</v>
      </c>
      <c r="CJ99" t="s">
        <v>77</v>
      </c>
      <c r="CK99" t="s">
        <v>77</v>
      </c>
      <c r="CL99" t="s">
        <v>77</v>
      </c>
      <c r="CM99" t="s">
        <v>77</v>
      </c>
      <c r="CN99" t="s">
        <v>77</v>
      </c>
      <c r="CO99" t="s">
        <v>77</v>
      </c>
      <c r="CP99" t="s">
        <v>77</v>
      </c>
      <c r="CQ99" t="s">
        <v>77</v>
      </c>
      <c r="CR99" t="s">
        <v>77</v>
      </c>
      <c r="CS99" t="s">
        <v>77</v>
      </c>
      <c r="CT99" t="s">
        <v>77</v>
      </c>
      <c r="CU99" t="s">
        <v>77</v>
      </c>
      <c r="CV99" t="s">
        <v>77</v>
      </c>
      <c r="CW99" t="s">
        <v>77</v>
      </c>
      <c r="CX99" t="s">
        <v>77</v>
      </c>
      <c r="CY99" t="s">
        <v>77</v>
      </c>
      <c r="CZ99" s="308" t="s">
        <v>80</v>
      </c>
      <c r="DA99" t="s">
        <v>86</v>
      </c>
      <c r="DB99" t="s">
        <v>77</v>
      </c>
      <c r="DC99" t="s">
        <v>77</v>
      </c>
      <c r="DD99" t="s">
        <v>77</v>
      </c>
      <c r="DE99" t="s">
        <v>77</v>
      </c>
      <c r="DF99" t="s">
        <v>77</v>
      </c>
      <c r="DG99" t="s">
        <v>77</v>
      </c>
      <c r="DH99" t="s">
        <v>77</v>
      </c>
      <c r="DK99" t="s">
        <v>77</v>
      </c>
      <c r="DL99" t="s">
        <v>77</v>
      </c>
      <c r="DM99" t="s">
        <v>77</v>
      </c>
      <c r="DN99" t="s">
        <v>77</v>
      </c>
      <c r="DO99" t="s">
        <v>77</v>
      </c>
      <c r="DP99" t="s">
        <v>77</v>
      </c>
      <c r="DQ99" t="s">
        <v>77</v>
      </c>
      <c r="DR99" t="s">
        <v>77</v>
      </c>
      <c r="DS99" t="s">
        <v>77</v>
      </c>
      <c r="DT99" t="s">
        <v>77</v>
      </c>
      <c r="DU99" t="s">
        <v>77</v>
      </c>
      <c r="DV99" t="s">
        <v>77</v>
      </c>
      <c r="DW99" t="s">
        <v>77</v>
      </c>
      <c r="DX99" t="s">
        <v>77</v>
      </c>
      <c r="DY99" t="s">
        <v>77</v>
      </c>
      <c r="DZ99" t="s">
        <v>77</v>
      </c>
      <c r="EA99" t="s">
        <v>77</v>
      </c>
      <c r="EB99" t="s">
        <v>77</v>
      </c>
      <c r="EC99" t="s">
        <v>77</v>
      </c>
      <c r="ED99" t="s">
        <v>77</v>
      </c>
      <c r="EE99" t="s">
        <v>77</v>
      </c>
      <c r="EF99" t="s">
        <v>77</v>
      </c>
      <c r="EG99" t="s">
        <v>77</v>
      </c>
      <c r="EH99" t="s">
        <v>77</v>
      </c>
      <c r="EI99" t="s">
        <v>77</v>
      </c>
      <c r="EJ99" t="s">
        <v>77</v>
      </c>
      <c r="EK99" t="s">
        <v>77</v>
      </c>
      <c r="EL99" t="s">
        <v>77</v>
      </c>
      <c r="EM99" s="308" t="s">
        <v>80</v>
      </c>
      <c r="EN99" t="s">
        <v>86</v>
      </c>
      <c r="EO99" t="s">
        <v>77</v>
      </c>
      <c r="EP99" t="s">
        <v>77</v>
      </c>
      <c r="EQ99" t="s">
        <v>77</v>
      </c>
      <c r="ER99" t="s">
        <v>77</v>
      </c>
      <c r="ES99" t="s">
        <v>77</v>
      </c>
      <c r="ET99" t="s">
        <v>77</v>
      </c>
      <c r="EU99" t="s">
        <v>77</v>
      </c>
      <c r="EW99" t="s">
        <v>77</v>
      </c>
      <c r="EX99" s="308" t="s">
        <v>80</v>
      </c>
      <c r="EY99" t="s">
        <v>77</v>
      </c>
      <c r="EZ99" t="s">
        <v>77</v>
      </c>
      <c r="FA99" t="s">
        <v>77</v>
      </c>
      <c r="FB99" t="s">
        <v>77</v>
      </c>
      <c r="FC99" t="s">
        <v>77</v>
      </c>
      <c r="FD99" t="s">
        <v>77</v>
      </c>
      <c r="FE99" t="s">
        <v>77</v>
      </c>
      <c r="FF99" t="s">
        <v>77</v>
      </c>
      <c r="FG99" t="s">
        <v>77</v>
      </c>
      <c r="FH99" t="s">
        <v>77</v>
      </c>
      <c r="FI99" t="s">
        <v>77</v>
      </c>
      <c r="FJ99" t="s">
        <v>77</v>
      </c>
      <c r="FK99" t="s">
        <v>77</v>
      </c>
      <c r="FL99" t="s">
        <v>77</v>
      </c>
      <c r="FM99" t="s">
        <v>77</v>
      </c>
      <c r="FN99" t="s">
        <v>77</v>
      </c>
      <c r="FO99" t="s">
        <v>77</v>
      </c>
      <c r="FP99" t="s">
        <v>77</v>
      </c>
      <c r="FQ99" t="s">
        <v>77</v>
      </c>
      <c r="FR99" t="s">
        <v>77</v>
      </c>
      <c r="FS99" t="s">
        <v>77</v>
      </c>
      <c r="FT99" t="s">
        <v>77</v>
      </c>
      <c r="FU99" t="s">
        <v>77</v>
      </c>
      <c r="FV99" t="s">
        <v>77</v>
      </c>
      <c r="FW99" t="s">
        <v>77</v>
      </c>
      <c r="FX99" t="s">
        <v>77</v>
      </c>
      <c r="FY99" t="s">
        <v>88</v>
      </c>
      <c r="FZ99" t="s">
        <v>90</v>
      </c>
      <c r="GA99" t="s">
        <v>91</v>
      </c>
      <c r="GB99" t="s">
        <v>77</v>
      </c>
      <c r="GC99" t="s">
        <v>92</v>
      </c>
      <c r="GD99" t="s">
        <v>93</v>
      </c>
      <c r="GE99" t="s">
        <v>93</v>
      </c>
      <c r="GF99" t="s">
        <v>574</v>
      </c>
      <c r="GG99" t="s">
        <v>77</v>
      </c>
      <c r="GH99" t="s">
        <v>95</v>
      </c>
      <c r="GI99" t="s">
        <v>96</v>
      </c>
      <c r="GJ99" t="s">
        <v>97</v>
      </c>
      <c r="GK99" t="s">
        <v>672</v>
      </c>
      <c r="GL99" t="s">
        <v>77</v>
      </c>
      <c r="GM99" t="s">
        <v>77</v>
      </c>
      <c r="GN99" t="s">
        <v>77</v>
      </c>
      <c r="GO99" t="s">
        <v>77</v>
      </c>
      <c r="GP99" t="s">
        <v>77</v>
      </c>
      <c r="GQ99">
        <v>50</v>
      </c>
      <c r="GR99">
        <v>10</v>
      </c>
      <c r="GS99" t="s">
        <v>77</v>
      </c>
      <c r="GT99" t="s">
        <v>98</v>
      </c>
      <c r="GU99" t="s">
        <v>88</v>
      </c>
      <c r="GV99" t="s">
        <v>77</v>
      </c>
      <c r="GW99" t="s">
        <v>88</v>
      </c>
      <c r="GX99" t="s">
        <v>1282</v>
      </c>
      <c r="GY99">
        <v>0</v>
      </c>
      <c r="GZ99">
        <v>1</v>
      </c>
      <c r="HA99">
        <v>0</v>
      </c>
      <c r="HB99">
        <v>0</v>
      </c>
      <c r="HC99">
        <v>0</v>
      </c>
      <c r="HD99">
        <v>0</v>
      </c>
      <c r="HE99">
        <v>0</v>
      </c>
      <c r="HF99">
        <v>0</v>
      </c>
      <c r="HG99">
        <v>1</v>
      </c>
      <c r="HH99">
        <v>0</v>
      </c>
      <c r="HI99">
        <v>0</v>
      </c>
      <c r="HJ99" t="s">
        <v>77</v>
      </c>
      <c r="HK99" t="s">
        <v>100</v>
      </c>
      <c r="HL99" t="s">
        <v>77</v>
      </c>
      <c r="HM99" t="s">
        <v>77</v>
      </c>
      <c r="HN99" t="s">
        <v>77</v>
      </c>
      <c r="HO99" t="s">
        <v>77</v>
      </c>
      <c r="HP99" t="s">
        <v>77</v>
      </c>
      <c r="HQ99" t="s">
        <v>77</v>
      </c>
      <c r="HR99" t="s">
        <v>77</v>
      </c>
      <c r="HS99" t="s">
        <v>77</v>
      </c>
      <c r="HT99" t="s">
        <v>77</v>
      </c>
      <c r="HU99" t="s">
        <v>77</v>
      </c>
      <c r="HV99" t="s">
        <v>77</v>
      </c>
      <c r="HW99" t="s">
        <v>77</v>
      </c>
      <c r="HX99" t="s">
        <v>77</v>
      </c>
      <c r="HZ99" t="s">
        <v>80</v>
      </c>
      <c r="IA99" s="376">
        <v>8</v>
      </c>
      <c r="IB99" t="s">
        <v>231</v>
      </c>
      <c r="IC99">
        <v>0</v>
      </c>
      <c r="ID99">
        <v>1</v>
      </c>
      <c r="IE99">
        <v>0</v>
      </c>
      <c r="IF99">
        <v>0</v>
      </c>
      <c r="IG99">
        <v>0</v>
      </c>
      <c r="IH99">
        <v>1</v>
      </c>
      <c r="II99">
        <v>0</v>
      </c>
      <c r="IJ99">
        <v>0</v>
      </c>
      <c r="IK99">
        <v>0</v>
      </c>
      <c r="IL99">
        <v>0</v>
      </c>
      <c r="IM99" t="s">
        <v>77</v>
      </c>
      <c r="IN99">
        <v>12</v>
      </c>
      <c r="IO99" t="s">
        <v>77</v>
      </c>
      <c r="IP99" t="s">
        <v>77</v>
      </c>
      <c r="IQ99" t="s">
        <v>77</v>
      </c>
      <c r="IR99">
        <v>2</v>
      </c>
      <c r="IS99" t="s">
        <v>77</v>
      </c>
      <c r="IT99" t="s">
        <v>77</v>
      </c>
      <c r="IU99" t="s">
        <v>1050</v>
      </c>
      <c r="IV99">
        <v>0</v>
      </c>
      <c r="IW99">
        <v>1</v>
      </c>
      <c r="IX99">
        <v>0</v>
      </c>
      <c r="IY99">
        <v>0</v>
      </c>
      <c r="IZ99">
        <v>1</v>
      </c>
      <c r="JA99">
        <v>0</v>
      </c>
      <c r="JB99">
        <v>0</v>
      </c>
      <c r="JC99">
        <v>0</v>
      </c>
      <c r="JD99">
        <v>0</v>
      </c>
      <c r="JE99">
        <v>0</v>
      </c>
      <c r="JF99" t="s">
        <v>77</v>
      </c>
      <c r="JG99">
        <v>36</v>
      </c>
      <c r="JH99" t="s">
        <v>77</v>
      </c>
      <c r="JI99" t="s">
        <v>77</v>
      </c>
      <c r="JJ99">
        <v>3</v>
      </c>
      <c r="JK99" t="s">
        <v>77</v>
      </c>
      <c r="JL99" t="s">
        <v>77</v>
      </c>
      <c r="JM99" t="s">
        <v>77</v>
      </c>
      <c r="JN99" t="s">
        <v>449</v>
      </c>
      <c r="JO99">
        <v>0</v>
      </c>
      <c r="JP99">
        <v>0</v>
      </c>
      <c r="JQ99">
        <v>0</v>
      </c>
      <c r="JR99">
        <v>0</v>
      </c>
      <c r="JS99">
        <v>0</v>
      </c>
      <c r="JT99">
        <v>0</v>
      </c>
      <c r="JU99">
        <v>0</v>
      </c>
      <c r="JV99">
        <v>0</v>
      </c>
      <c r="JW99">
        <v>0</v>
      </c>
      <c r="JX99">
        <v>0</v>
      </c>
      <c r="JY99">
        <v>0</v>
      </c>
      <c r="JZ99">
        <v>0</v>
      </c>
      <c r="KA99">
        <v>1</v>
      </c>
      <c r="KB99" t="s">
        <v>77</v>
      </c>
      <c r="KC99" t="s">
        <v>77</v>
      </c>
      <c r="KD99" t="s">
        <v>77</v>
      </c>
      <c r="KE99" t="s">
        <v>77</v>
      </c>
      <c r="KF99" t="s">
        <v>77</v>
      </c>
      <c r="KG99" t="s">
        <v>77</v>
      </c>
      <c r="KH99" t="s">
        <v>77</v>
      </c>
      <c r="KI99" t="s">
        <v>77</v>
      </c>
      <c r="KJ99" t="s">
        <v>77</v>
      </c>
      <c r="KK99" t="s">
        <v>77</v>
      </c>
      <c r="KL99" t="s">
        <v>77</v>
      </c>
      <c r="KM99" t="s">
        <v>449</v>
      </c>
      <c r="KN99">
        <v>0</v>
      </c>
      <c r="KO99">
        <v>0</v>
      </c>
      <c r="KP99">
        <v>0</v>
      </c>
      <c r="KQ99">
        <v>0</v>
      </c>
      <c r="KR99">
        <v>0</v>
      </c>
      <c r="KS99">
        <v>0</v>
      </c>
      <c r="KT99">
        <v>0</v>
      </c>
      <c r="KU99">
        <v>0</v>
      </c>
      <c r="KV99">
        <v>0</v>
      </c>
      <c r="KW99">
        <v>0</v>
      </c>
      <c r="KX99">
        <v>1</v>
      </c>
      <c r="KY99" t="s">
        <v>77</v>
      </c>
      <c r="KZ99" t="s">
        <v>77</v>
      </c>
      <c r="LA99" t="s">
        <v>77</v>
      </c>
      <c r="LB99" t="s">
        <v>77</v>
      </c>
      <c r="LC99" t="s">
        <v>77</v>
      </c>
      <c r="LD99" t="s">
        <v>77</v>
      </c>
      <c r="LE99" t="s">
        <v>77</v>
      </c>
      <c r="LF99" t="s">
        <v>77</v>
      </c>
      <c r="LG99" t="s">
        <v>77</v>
      </c>
      <c r="LH99" t="s">
        <v>449</v>
      </c>
      <c r="LI99">
        <v>0</v>
      </c>
      <c r="LJ99">
        <v>0</v>
      </c>
      <c r="LK99">
        <v>0</v>
      </c>
      <c r="LL99">
        <v>0</v>
      </c>
      <c r="LM99">
        <v>0</v>
      </c>
      <c r="LN99">
        <v>0</v>
      </c>
      <c r="LO99">
        <v>0</v>
      </c>
      <c r="LP99">
        <v>0</v>
      </c>
      <c r="LQ99">
        <v>1</v>
      </c>
      <c r="LR99" t="s">
        <v>77</v>
      </c>
      <c r="LS99" t="s">
        <v>449</v>
      </c>
      <c r="LT99">
        <v>0</v>
      </c>
      <c r="LU99">
        <v>0</v>
      </c>
      <c r="LV99">
        <v>0</v>
      </c>
      <c r="LW99">
        <v>0</v>
      </c>
      <c r="LX99">
        <v>0</v>
      </c>
      <c r="LY99">
        <v>1</v>
      </c>
      <c r="LZ99" t="s">
        <v>77</v>
      </c>
      <c r="MA99" t="s">
        <v>77</v>
      </c>
      <c r="MB99" t="s">
        <v>77</v>
      </c>
      <c r="MC99" t="s">
        <v>77</v>
      </c>
      <c r="MD99" t="s">
        <v>449</v>
      </c>
      <c r="ME99">
        <v>0</v>
      </c>
      <c r="MF99">
        <v>0</v>
      </c>
      <c r="MG99">
        <v>0</v>
      </c>
      <c r="MH99">
        <v>0</v>
      </c>
      <c r="MI99">
        <v>0</v>
      </c>
      <c r="MJ99">
        <v>0</v>
      </c>
      <c r="MK99">
        <v>0</v>
      </c>
      <c r="ML99">
        <v>0</v>
      </c>
      <c r="MM99">
        <v>1</v>
      </c>
      <c r="MN99" t="s">
        <v>77</v>
      </c>
      <c r="MO99" t="s">
        <v>77</v>
      </c>
      <c r="MP99" t="s">
        <v>77</v>
      </c>
      <c r="MQ99" t="s">
        <v>77</v>
      </c>
      <c r="MR99" t="s">
        <v>77</v>
      </c>
      <c r="MS99" t="s">
        <v>77</v>
      </c>
      <c r="MT99" t="s">
        <v>77</v>
      </c>
      <c r="MU99" t="s">
        <v>77</v>
      </c>
      <c r="MV99" t="s">
        <v>77</v>
      </c>
      <c r="MW99" t="s">
        <v>77</v>
      </c>
      <c r="MX99" t="s">
        <v>77</v>
      </c>
      <c r="MY99" t="s">
        <v>77</v>
      </c>
      <c r="MZ99" t="s">
        <v>77</v>
      </c>
      <c r="NA99" t="s">
        <v>77</v>
      </c>
      <c r="NB99" t="s">
        <v>77</v>
      </c>
      <c r="NC99" t="s">
        <v>77</v>
      </c>
      <c r="ND99" t="s">
        <v>77</v>
      </c>
      <c r="NE99" t="s">
        <v>77</v>
      </c>
      <c r="NF99" t="s">
        <v>77</v>
      </c>
      <c r="NG99" t="s">
        <v>77</v>
      </c>
      <c r="NH99" t="s">
        <v>77</v>
      </c>
      <c r="NI99" t="s">
        <v>77</v>
      </c>
      <c r="NJ99" t="s">
        <v>77</v>
      </c>
      <c r="NK99" t="s">
        <v>77</v>
      </c>
      <c r="NL99" t="s">
        <v>77</v>
      </c>
      <c r="NM99" t="s">
        <v>77</v>
      </c>
      <c r="NN99" t="s">
        <v>77</v>
      </c>
      <c r="NO99" t="s">
        <v>77</v>
      </c>
      <c r="NP99" t="s">
        <v>77</v>
      </c>
      <c r="NQ99" t="s">
        <v>77</v>
      </c>
      <c r="NR99" t="s">
        <v>77</v>
      </c>
      <c r="NS99" t="s">
        <v>77</v>
      </c>
      <c r="NT99" t="s">
        <v>77</v>
      </c>
      <c r="NU99" t="s">
        <v>77</v>
      </c>
      <c r="NV99" t="s">
        <v>77</v>
      </c>
      <c r="NW99" t="s">
        <v>77</v>
      </c>
      <c r="NX99" t="s">
        <v>77</v>
      </c>
      <c r="NY99" t="s">
        <v>77</v>
      </c>
      <c r="NZ99" t="s">
        <v>77</v>
      </c>
      <c r="OA99" t="s">
        <v>77</v>
      </c>
      <c r="OB99" t="s">
        <v>77</v>
      </c>
      <c r="OC99" t="s">
        <v>77</v>
      </c>
      <c r="OD99" t="s">
        <v>77</v>
      </c>
      <c r="OE99" t="s">
        <v>77</v>
      </c>
      <c r="OF99" t="s">
        <v>77</v>
      </c>
      <c r="OG99" t="s">
        <v>77</v>
      </c>
      <c r="OH99" t="s">
        <v>77</v>
      </c>
      <c r="OI99" t="s">
        <v>77</v>
      </c>
      <c r="OJ99" t="s">
        <v>77</v>
      </c>
      <c r="OK99" t="s">
        <v>77</v>
      </c>
      <c r="OL99" t="s">
        <v>77</v>
      </c>
      <c r="OM99" t="s">
        <v>77</v>
      </c>
      <c r="ON99" t="s">
        <v>77</v>
      </c>
      <c r="OO99" t="s">
        <v>77</v>
      </c>
      <c r="OP99" t="s">
        <v>77</v>
      </c>
      <c r="OQ99" t="s">
        <v>77</v>
      </c>
      <c r="OR99" t="s">
        <v>77</v>
      </c>
      <c r="OS99" t="s">
        <v>77</v>
      </c>
      <c r="OT99" t="s">
        <v>77</v>
      </c>
      <c r="OU99" t="s">
        <v>77</v>
      </c>
      <c r="OV99" t="s">
        <v>77</v>
      </c>
      <c r="OW99" t="s">
        <v>77</v>
      </c>
      <c r="OX99" t="s">
        <v>77</v>
      </c>
      <c r="OY99" t="s">
        <v>77</v>
      </c>
      <c r="OZ99" t="s">
        <v>77</v>
      </c>
      <c r="PA99" t="s">
        <v>77</v>
      </c>
      <c r="PB99" t="s">
        <v>77</v>
      </c>
      <c r="PC99" t="s">
        <v>77</v>
      </c>
      <c r="PD99" t="s">
        <v>77</v>
      </c>
      <c r="PE99" t="s">
        <v>77</v>
      </c>
      <c r="PF99" t="s">
        <v>1047</v>
      </c>
      <c r="PG99">
        <v>1</v>
      </c>
      <c r="PH99">
        <v>1</v>
      </c>
      <c r="PI99">
        <v>0</v>
      </c>
      <c r="PJ99">
        <v>0</v>
      </c>
      <c r="PK99">
        <v>0</v>
      </c>
      <c r="PL99">
        <v>0</v>
      </c>
      <c r="PM99" t="s">
        <v>686</v>
      </c>
      <c r="PN99">
        <v>1</v>
      </c>
      <c r="PO99">
        <v>0</v>
      </c>
      <c r="PP99">
        <v>0</v>
      </c>
      <c r="PQ99">
        <v>0</v>
      </c>
      <c r="PR99">
        <v>0</v>
      </c>
      <c r="PS99">
        <v>0</v>
      </c>
      <c r="PT99" t="s">
        <v>77</v>
      </c>
      <c r="PU99" t="s">
        <v>77</v>
      </c>
      <c r="PV99" t="s">
        <v>77</v>
      </c>
      <c r="PW99" t="s">
        <v>77</v>
      </c>
      <c r="PX99" t="s">
        <v>77</v>
      </c>
      <c r="PY99" t="s">
        <v>77</v>
      </c>
      <c r="PZ99" t="s">
        <v>77</v>
      </c>
      <c r="QA99" t="s">
        <v>77</v>
      </c>
      <c r="QB99" t="s">
        <v>77</v>
      </c>
      <c r="QC99" t="s">
        <v>77</v>
      </c>
      <c r="QD99" t="s">
        <v>77</v>
      </c>
      <c r="QE99" t="s">
        <v>77</v>
      </c>
      <c r="QF99" t="s">
        <v>77</v>
      </c>
      <c r="QG99" t="s">
        <v>77</v>
      </c>
      <c r="QH99">
        <v>0</v>
      </c>
      <c r="QI99">
        <v>0</v>
      </c>
      <c r="QJ99">
        <v>0</v>
      </c>
      <c r="QK99">
        <v>0</v>
      </c>
      <c r="QL99">
        <v>0</v>
      </c>
      <c r="QM99" t="s">
        <v>77</v>
      </c>
      <c r="QN99" t="s">
        <v>77</v>
      </c>
      <c r="QO99">
        <v>238059369</v>
      </c>
      <c r="QQ99">
        <v>44532.534687500003</v>
      </c>
      <c r="QR99" t="s">
        <v>77</v>
      </c>
      <c r="QS99" t="s">
        <v>77</v>
      </c>
      <c r="QT99" t="s">
        <v>101</v>
      </c>
      <c r="QU99" t="s">
        <v>102</v>
      </c>
      <c r="QV99" t="s">
        <v>77</v>
      </c>
      <c r="QW99">
        <v>101</v>
      </c>
      <c r="QX99" s="375" t="str">
        <f t="shared" si="16"/>
        <v/>
      </c>
      <c r="QY99" s="375">
        <f t="shared" si="9"/>
        <v>19.5</v>
      </c>
      <c r="QZ99" s="375" t="str">
        <f t="shared" si="10"/>
        <v/>
      </c>
      <c r="RA99" s="375" t="str">
        <f t="shared" si="11"/>
        <v/>
      </c>
      <c r="RB99" s="375" t="str">
        <f t="shared" si="12"/>
        <v/>
      </c>
      <c r="RC99" s="375">
        <f t="shared" si="13"/>
        <v>3</v>
      </c>
      <c r="RD99" s="375" t="str">
        <f t="shared" si="14"/>
        <v/>
      </c>
      <c r="RE99" s="313" t="str">
        <f t="shared" si="15"/>
        <v/>
      </c>
      <c r="RF99" t="s">
        <v>80</v>
      </c>
    </row>
    <row r="100" spans="1:474">
      <c r="A100" t="s">
        <v>1051</v>
      </c>
      <c r="B100" s="272">
        <v>44526</v>
      </c>
      <c r="C100" t="s">
        <v>232</v>
      </c>
      <c r="D100" t="s">
        <v>233</v>
      </c>
      <c r="E100" t="s">
        <v>80</v>
      </c>
      <c r="F100" t="s">
        <v>175</v>
      </c>
      <c r="G100" t="s">
        <v>175</v>
      </c>
      <c r="H100" t="s">
        <v>1292</v>
      </c>
      <c r="I100" t="s">
        <v>589</v>
      </c>
      <c r="J100" t="s">
        <v>234</v>
      </c>
      <c r="K100" t="s">
        <v>77</v>
      </c>
      <c r="L100" t="s">
        <v>235</v>
      </c>
      <c r="M100" t="s">
        <v>235</v>
      </c>
      <c r="N100" t="s">
        <v>235</v>
      </c>
      <c r="O100" t="s">
        <v>86</v>
      </c>
      <c r="P100" t="s">
        <v>87</v>
      </c>
      <c r="Q100" t="s">
        <v>110</v>
      </c>
      <c r="R100" t="s">
        <v>77</v>
      </c>
      <c r="S100" s="239" t="s">
        <v>77</v>
      </c>
      <c r="T100" s="239" t="s">
        <v>77</v>
      </c>
      <c r="U100" s="239" t="s">
        <v>77</v>
      </c>
      <c r="V100" s="239" t="s">
        <v>77</v>
      </c>
      <c r="W100" s="239" t="s">
        <v>77</v>
      </c>
      <c r="X100" s="239" t="s">
        <v>77</v>
      </c>
      <c r="Y100" t="s">
        <v>77</v>
      </c>
      <c r="Z100" t="s">
        <v>77</v>
      </c>
      <c r="AA100" t="s">
        <v>77</v>
      </c>
      <c r="AB100" t="s">
        <v>77</v>
      </c>
      <c r="AC100" t="s">
        <v>77</v>
      </c>
      <c r="AD100" t="s">
        <v>77</v>
      </c>
      <c r="AE100" t="s">
        <v>77</v>
      </c>
      <c r="AF100" t="s">
        <v>77</v>
      </c>
      <c r="AG100">
        <v>5</v>
      </c>
      <c r="AH100" t="s">
        <v>77</v>
      </c>
      <c r="AI100" t="s">
        <v>77</v>
      </c>
      <c r="AJ100" t="s">
        <v>77</v>
      </c>
      <c r="AK100" t="s">
        <v>77</v>
      </c>
      <c r="AL100" t="s">
        <v>77</v>
      </c>
      <c r="AM100" t="s">
        <v>77</v>
      </c>
      <c r="AN100" t="s">
        <v>77</v>
      </c>
      <c r="AO100" t="s">
        <v>77</v>
      </c>
      <c r="AP100" t="s">
        <v>77</v>
      </c>
      <c r="AQ100" t="s">
        <v>77</v>
      </c>
      <c r="AR100" t="s">
        <v>77</v>
      </c>
      <c r="AS100" t="s">
        <v>77</v>
      </c>
      <c r="AT100" t="s">
        <v>77</v>
      </c>
      <c r="AU100" t="s">
        <v>77</v>
      </c>
      <c r="AV100" t="s">
        <v>77</v>
      </c>
      <c r="AW100" t="s">
        <v>77</v>
      </c>
      <c r="AX100" t="s">
        <v>77</v>
      </c>
      <c r="AY100" t="s">
        <v>77</v>
      </c>
      <c r="AZ100" t="s">
        <v>77</v>
      </c>
      <c r="BA100" t="s">
        <v>77</v>
      </c>
      <c r="BB100" t="s">
        <v>77</v>
      </c>
      <c r="BC100" t="s">
        <v>77</v>
      </c>
      <c r="BD100" t="s">
        <v>77</v>
      </c>
      <c r="BE100" t="s">
        <v>77</v>
      </c>
      <c r="BF100" t="s">
        <v>77</v>
      </c>
      <c r="BG100" t="s">
        <v>77</v>
      </c>
      <c r="BH100" t="s">
        <v>77</v>
      </c>
      <c r="BI100" t="s">
        <v>77</v>
      </c>
      <c r="BJ100" t="s">
        <v>77</v>
      </c>
      <c r="BK100" t="s">
        <v>77</v>
      </c>
      <c r="BL100" t="s">
        <v>77</v>
      </c>
      <c r="BN100" t="s">
        <v>77</v>
      </c>
      <c r="BO100" t="s">
        <v>77</v>
      </c>
      <c r="BP100" t="s">
        <v>77</v>
      </c>
      <c r="BQ100" t="s">
        <v>77</v>
      </c>
      <c r="BR100" t="s">
        <v>77</v>
      </c>
      <c r="BS100" t="s">
        <v>77</v>
      </c>
      <c r="BT100" t="s">
        <v>77</v>
      </c>
      <c r="BU100" t="s">
        <v>77</v>
      </c>
      <c r="BV100" t="s">
        <v>77</v>
      </c>
      <c r="BW100" t="s">
        <v>77</v>
      </c>
      <c r="BX100" t="s">
        <v>77</v>
      </c>
      <c r="BY100" t="s">
        <v>77</v>
      </c>
      <c r="BZ100" t="s">
        <v>77</v>
      </c>
      <c r="CA100" t="s">
        <v>77</v>
      </c>
      <c r="CB100" t="s">
        <v>77</v>
      </c>
      <c r="CC100" t="s">
        <v>77</v>
      </c>
      <c r="CD100" t="s">
        <v>77</v>
      </c>
      <c r="CE100" t="s">
        <v>77</v>
      </c>
      <c r="CF100" t="s">
        <v>77</v>
      </c>
      <c r="CG100" t="s">
        <v>77</v>
      </c>
      <c r="CH100" t="s">
        <v>77</v>
      </c>
      <c r="CI100" t="s">
        <v>77</v>
      </c>
      <c r="CJ100" t="s">
        <v>77</v>
      </c>
      <c r="CK100" t="s">
        <v>77</v>
      </c>
      <c r="CL100" t="s">
        <v>77</v>
      </c>
      <c r="CM100" t="s">
        <v>77</v>
      </c>
      <c r="CN100" t="s">
        <v>77</v>
      </c>
      <c r="CO100" t="s">
        <v>77</v>
      </c>
      <c r="CP100" t="s">
        <v>77</v>
      </c>
      <c r="CQ100" t="s">
        <v>77</v>
      </c>
      <c r="CR100" t="s">
        <v>77</v>
      </c>
      <c r="CS100" t="s">
        <v>77</v>
      </c>
      <c r="CT100" t="s">
        <v>77</v>
      </c>
      <c r="CU100" t="s">
        <v>77</v>
      </c>
      <c r="CV100" t="s">
        <v>77</v>
      </c>
      <c r="CW100" t="s">
        <v>77</v>
      </c>
      <c r="CX100" t="s">
        <v>77</v>
      </c>
      <c r="CY100" t="s">
        <v>77</v>
      </c>
      <c r="CZ100" s="308" t="s">
        <v>80</v>
      </c>
      <c r="DA100" t="s">
        <v>86</v>
      </c>
      <c r="DB100" t="s">
        <v>77</v>
      </c>
      <c r="DC100" t="s">
        <v>77</v>
      </c>
      <c r="DD100" t="s">
        <v>77</v>
      </c>
      <c r="DE100" t="s">
        <v>77</v>
      </c>
      <c r="DF100" t="s">
        <v>77</v>
      </c>
      <c r="DG100" t="s">
        <v>77</v>
      </c>
      <c r="DH100" t="s">
        <v>77</v>
      </c>
      <c r="DK100" t="s">
        <v>77</v>
      </c>
      <c r="DL100" t="s">
        <v>77</v>
      </c>
      <c r="DM100" t="s">
        <v>77</v>
      </c>
      <c r="DN100" t="s">
        <v>77</v>
      </c>
      <c r="DO100" t="s">
        <v>77</v>
      </c>
      <c r="DP100" t="s">
        <v>77</v>
      </c>
      <c r="DQ100" t="s">
        <v>77</v>
      </c>
      <c r="DR100" t="s">
        <v>77</v>
      </c>
      <c r="DS100" t="s">
        <v>77</v>
      </c>
      <c r="DT100" t="s">
        <v>77</v>
      </c>
      <c r="DU100" t="s">
        <v>77</v>
      </c>
      <c r="DV100" t="s">
        <v>77</v>
      </c>
      <c r="DW100" t="s">
        <v>77</v>
      </c>
      <c r="DX100" t="s">
        <v>77</v>
      </c>
      <c r="DY100" t="s">
        <v>77</v>
      </c>
      <c r="DZ100" t="s">
        <v>77</v>
      </c>
      <c r="EA100" t="s">
        <v>77</v>
      </c>
      <c r="EB100" t="s">
        <v>77</v>
      </c>
      <c r="EC100" t="s">
        <v>77</v>
      </c>
      <c r="ED100" t="s">
        <v>77</v>
      </c>
      <c r="EE100" t="s">
        <v>77</v>
      </c>
      <c r="EF100" t="s">
        <v>77</v>
      </c>
      <c r="EG100" t="s">
        <v>77</v>
      </c>
      <c r="EH100" t="s">
        <v>77</v>
      </c>
      <c r="EI100" t="s">
        <v>77</v>
      </c>
      <c r="EJ100" t="s">
        <v>77</v>
      </c>
      <c r="EK100" t="s">
        <v>77</v>
      </c>
      <c r="EL100" t="s">
        <v>77</v>
      </c>
      <c r="EM100" s="308" t="s">
        <v>80</v>
      </c>
      <c r="EN100" t="s">
        <v>86</v>
      </c>
      <c r="EO100" t="s">
        <v>77</v>
      </c>
      <c r="EP100" t="s">
        <v>77</v>
      </c>
      <c r="EQ100" t="s">
        <v>77</v>
      </c>
      <c r="ER100" t="s">
        <v>77</v>
      </c>
      <c r="ES100" t="s">
        <v>77</v>
      </c>
      <c r="ET100" t="s">
        <v>77</v>
      </c>
      <c r="EU100" t="s">
        <v>77</v>
      </c>
      <c r="EW100" t="s">
        <v>77</v>
      </c>
      <c r="EX100" s="308" t="s">
        <v>80</v>
      </c>
      <c r="EY100" t="s">
        <v>77</v>
      </c>
      <c r="EZ100" t="s">
        <v>77</v>
      </c>
      <c r="FA100" t="s">
        <v>77</v>
      </c>
      <c r="FB100" t="s">
        <v>77</v>
      </c>
      <c r="FC100" t="s">
        <v>77</v>
      </c>
      <c r="FD100" t="s">
        <v>77</v>
      </c>
      <c r="FE100" t="s">
        <v>77</v>
      </c>
      <c r="FF100" t="s">
        <v>77</v>
      </c>
      <c r="FG100" t="s">
        <v>77</v>
      </c>
      <c r="FH100" t="s">
        <v>77</v>
      </c>
      <c r="FI100" t="s">
        <v>77</v>
      </c>
      <c r="FJ100" t="s">
        <v>77</v>
      </c>
      <c r="FK100" t="s">
        <v>77</v>
      </c>
      <c r="FL100" t="s">
        <v>77</v>
      </c>
      <c r="FM100" t="s">
        <v>77</v>
      </c>
      <c r="FN100" t="s">
        <v>77</v>
      </c>
      <c r="FO100" t="s">
        <v>77</v>
      </c>
      <c r="FP100" t="s">
        <v>77</v>
      </c>
      <c r="FQ100" t="s">
        <v>77</v>
      </c>
      <c r="FR100" t="s">
        <v>77</v>
      </c>
      <c r="FS100" t="s">
        <v>77</v>
      </c>
      <c r="FT100" t="s">
        <v>77</v>
      </c>
      <c r="FU100" t="s">
        <v>77</v>
      </c>
      <c r="FV100" t="s">
        <v>77</v>
      </c>
      <c r="FW100" t="s">
        <v>77</v>
      </c>
      <c r="FX100" t="s">
        <v>77</v>
      </c>
      <c r="FY100" t="s">
        <v>88</v>
      </c>
      <c r="FZ100" t="s">
        <v>90</v>
      </c>
      <c r="GA100" t="s">
        <v>91</v>
      </c>
      <c r="GB100" t="s">
        <v>77</v>
      </c>
      <c r="GC100" t="s">
        <v>92</v>
      </c>
      <c r="GD100" t="s">
        <v>93</v>
      </c>
      <c r="GE100" t="s">
        <v>93</v>
      </c>
      <c r="GF100" t="s">
        <v>111</v>
      </c>
      <c r="GG100" t="s">
        <v>77</v>
      </c>
      <c r="GH100" t="s">
        <v>95</v>
      </c>
      <c r="GI100" t="s">
        <v>96</v>
      </c>
      <c r="GJ100" t="s">
        <v>97</v>
      </c>
      <c r="GK100" t="s">
        <v>672</v>
      </c>
      <c r="GL100" t="s">
        <v>77</v>
      </c>
      <c r="GM100" t="s">
        <v>77</v>
      </c>
      <c r="GN100" t="s">
        <v>77</v>
      </c>
      <c r="GO100" t="s">
        <v>77</v>
      </c>
      <c r="GP100" t="s">
        <v>77</v>
      </c>
      <c r="GQ100">
        <v>25</v>
      </c>
      <c r="GR100">
        <v>5</v>
      </c>
      <c r="GS100" t="s">
        <v>77</v>
      </c>
      <c r="GT100" t="s">
        <v>98</v>
      </c>
      <c r="GU100" t="s">
        <v>88</v>
      </c>
      <c r="GV100" t="s">
        <v>77</v>
      </c>
      <c r="GW100" t="s">
        <v>88</v>
      </c>
      <c r="GX100" t="s">
        <v>1294</v>
      </c>
      <c r="GY100">
        <v>0</v>
      </c>
      <c r="GZ100">
        <v>1</v>
      </c>
      <c r="HA100">
        <v>0</v>
      </c>
      <c r="HB100">
        <v>0</v>
      </c>
      <c r="HC100">
        <v>0</v>
      </c>
      <c r="HD100">
        <v>1</v>
      </c>
      <c r="HE100">
        <v>0</v>
      </c>
      <c r="HF100">
        <v>0</v>
      </c>
      <c r="HG100">
        <v>1</v>
      </c>
      <c r="HH100">
        <v>0</v>
      </c>
      <c r="HI100">
        <v>0</v>
      </c>
      <c r="HJ100" t="s">
        <v>77</v>
      </c>
      <c r="HK100" t="s">
        <v>100</v>
      </c>
      <c r="HL100" t="s">
        <v>77</v>
      </c>
      <c r="HM100" t="s">
        <v>77</v>
      </c>
      <c r="HN100" t="s">
        <v>77</v>
      </c>
      <c r="HO100" t="s">
        <v>77</v>
      </c>
      <c r="HP100" t="s">
        <v>77</v>
      </c>
      <c r="HQ100" t="s">
        <v>77</v>
      </c>
      <c r="HR100" t="s">
        <v>77</v>
      </c>
      <c r="HS100" t="s">
        <v>77</v>
      </c>
      <c r="HT100" t="s">
        <v>77</v>
      </c>
      <c r="HU100" t="s">
        <v>77</v>
      </c>
      <c r="HV100" t="s">
        <v>77</v>
      </c>
      <c r="HW100" t="s">
        <v>77</v>
      </c>
      <c r="HX100" t="s">
        <v>77</v>
      </c>
      <c r="HZ100" t="s">
        <v>80</v>
      </c>
      <c r="IA100" s="376">
        <v>2</v>
      </c>
      <c r="IB100" t="s">
        <v>231</v>
      </c>
      <c r="IC100">
        <v>0</v>
      </c>
      <c r="ID100">
        <v>1</v>
      </c>
      <c r="IE100">
        <v>0</v>
      </c>
      <c r="IF100">
        <v>0</v>
      </c>
      <c r="IG100">
        <v>0</v>
      </c>
      <c r="IH100">
        <v>1</v>
      </c>
      <c r="II100">
        <v>0</v>
      </c>
      <c r="IJ100">
        <v>0</v>
      </c>
      <c r="IK100">
        <v>0</v>
      </c>
      <c r="IL100">
        <v>0</v>
      </c>
      <c r="IM100" t="s">
        <v>77</v>
      </c>
      <c r="IN100">
        <v>5</v>
      </c>
      <c r="IO100" t="s">
        <v>77</v>
      </c>
      <c r="IP100" t="s">
        <v>77</v>
      </c>
      <c r="IQ100" t="s">
        <v>77</v>
      </c>
      <c r="IR100">
        <v>2.5</v>
      </c>
      <c r="IS100" t="s">
        <v>77</v>
      </c>
      <c r="IT100" t="s">
        <v>77</v>
      </c>
      <c r="IU100" t="s">
        <v>1052</v>
      </c>
      <c r="IV100">
        <v>0</v>
      </c>
      <c r="IW100">
        <v>1</v>
      </c>
      <c r="IX100">
        <v>0</v>
      </c>
      <c r="IY100">
        <v>0</v>
      </c>
      <c r="IZ100">
        <v>1</v>
      </c>
      <c r="JA100">
        <v>1</v>
      </c>
      <c r="JB100">
        <v>1</v>
      </c>
      <c r="JC100">
        <v>0</v>
      </c>
      <c r="JD100">
        <v>0</v>
      </c>
      <c r="JE100">
        <v>0</v>
      </c>
      <c r="JF100" t="s">
        <v>77</v>
      </c>
      <c r="JG100">
        <v>24</v>
      </c>
      <c r="JH100" t="s">
        <v>77</v>
      </c>
      <c r="JI100" t="s">
        <v>77</v>
      </c>
      <c r="JJ100">
        <v>3</v>
      </c>
      <c r="JK100">
        <v>5</v>
      </c>
      <c r="JL100">
        <v>1</v>
      </c>
      <c r="JM100" t="s">
        <v>77</v>
      </c>
      <c r="JN100" t="s">
        <v>449</v>
      </c>
      <c r="JO100">
        <v>0</v>
      </c>
      <c r="JP100">
        <v>0</v>
      </c>
      <c r="JQ100">
        <v>0</v>
      </c>
      <c r="JR100">
        <v>0</v>
      </c>
      <c r="JS100">
        <v>0</v>
      </c>
      <c r="JT100">
        <v>0</v>
      </c>
      <c r="JU100">
        <v>0</v>
      </c>
      <c r="JV100">
        <v>0</v>
      </c>
      <c r="JW100">
        <v>0</v>
      </c>
      <c r="JX100">
        <v>0</v>
      </c>
      <c r="JY100">
        <v>0</v>
      </c>
      <c r="JZ100">
        <v>0</v>
      </c>
      <c r="KA100">
        <v>1</v>
      </c>
      <c r="KB100" t="s">
        <v>77</v>
      </c>
      <c r="KC100" t="s">
        <v>77</v>
      </c>
      <c r="KD100" t="s">
        <v>77</v>
      </c>
      <c r="KE100" t="s">
        <v>77</v>
      </c>
      <c r="KF100" t="s">
        <v>77</v>
      </c>
      <c r="KG100" t="s">
        <v>77</v>
      </c>
      <c r="KH100" t="s">
        <v>77</v>
      </c>
      <c r="KI100" t="s">
        <v>77</v>
      </c>
      <c r="KJ100" t="s">
        <v>77</v>
      </c>
      <c r="KK100" t="s">
        <v>77</v>
      </c>
      <c r="KL100" t="s">
        <v>77</v>
      </c>
      <c r="KM100" t="s">
        <v>818</v>
      </c>
      <c r="KN100">
        <v>0</v>
      </c>
      <c r="KO100">
        <v>1</v>
      </c>
      <c r="KP100">
        <v>0</v>
      </c>
      <c r="KQ100">
        <v>0</v>
      </c>
      <c r="KR100">
        <v>1</v>
      </c>
      <c r="KS100">
        <v>1</v>
      </c>
      <c r="KT100">
        <v>1</v>
      </c>
      <c r="KU100">
        <v>0</v>
      </c>
      <c r="KV100">
        <v>0</v>
      </c>
      <c r="KW100">
        <v>0</v>
      </c>
      <c r="KX100">
        <v>0</v>
      </c>
      <c r="KY100" t="s">
        <v>77</v>
      </c>
      <c r="KZ100">
        <v>0</v>
      </c>
      <c r="LA100" t="s">
        <v>77</v>
      </c>
      <c r="LB100" t="s">
        <v>77</v>
      </c>
      <c r="LC100">
        <v>0</v>
      </c>
      <c r="LD100">
        <v>0</v>
      </c>
      <c r="LE100">
        <v>0</v>
      </c>
      <c r="LF100" t="s">
        <v>77</v>
      </c>
      <c r="LG100" t="s">
        <v>77</v>
      </c>
      <c r="LH100" t="s">
        <v>201</v>
      </c>
      <c r="LI100">
        <v>0</v>
      </c>
      <c r="LJ100">
        <v>0</v>
      </c>
      <c r="LK100">
        <v>0</v>
      </c>
      <c r="LL100">
        <v>0</v>
      </c>
      <c r="LM100">
        <v>0</v>
      </c>
      <c r="LN100">
        <v>0</v>
      </c>
      <c r="LO100">
        <v>0</v>
      </c>
      <c r="LP100">
        <v>1</v>
      </c>
      <c r="LQ100">
        <v>0</v>
      </c>
      <c r="LR100" t="s">
        <v>1053</v>
      </c>
      <c r="LS100" t="s">
        <v>449</v>
      </c>
      <c r="LT100">
        <v>0</v>
      </c>
      <c r="LU100">
        <v>0</v>
      </c>
      <c r="LV100">
        <v>0</v>
      </c>
      <c r="LW100">
        <v>0</v>
      </c>
      <c r="LX100">
        <v>0</v>
      </c>
      <c r="LY100">
        <v>1</v>
      </c>
      <c r="LZ100" t="s">
        <v>77</v>
      </c>
      <c r="MA100" t="s">
        <v>77</v>
      </c>
      <c r="MB100" t="s">
        <v>77</v>
      </c>
      <c r="MC100" t="s">
        <v>77</v>
      </c>
      <c r="MD100" t="s">
        <v>449</v>
      </c>
      <c r="ME100">
        <v>0</v>
      </c>
      <c r="MF100">
        <v>0</v>
      </c>
      <c r="MG100">
        <v>0</v>
      </c>
      <c r="MH100">
        <v>0</v>
      </c>
      <c r="MI100">
        <v>0</v>
      </c>
      <c r="MJ100">
        <v>0</v>
      </c>
      <c r="MK100">
        <v>0</v>
      </c>
      <c r="ML100">
        <v>0</v>
      </c>
      <c r="MM100">
        <v>1</v>
      </c>
      <c r="MN100" t="s">
        <v>77</v>
      </c>
      <c r="MO100" t="s">
        <v>77</v>
      </c>
      <c r="MP100" t="s">
        <v>77</v>
      </c>
      <c r="MQ100" t="s">
        <v>77</v>
      </c>
      <c r="MR100" t="s">
        <v>77</v>
      </c>
      <c r="MS100" t="s">
        <v>77</v>
      </c>
      <c r="MT100" t="s">
        <v>77</v>
      </c>
      <c r="MU100" t="s">
        <v>77</v>
      </c>
      <c r="MV100" t="s">
        <v>77</v>
      </c>
      <c r="MW100" t="s">
        <v>77</v>
      </c>
      <c r="MX100" t="s">
        <v>77</v>
      </c>
      <c r="MY100" t="s">
        <v>77</v>
      </c>
      <c r="MZ100" t="s">
        <v>77</v>
      </c>
      <c r="NA100" t="s">
        <v>77</v>
      </c>
      <c r="NB100" t="s">
        <v>77</v>
      </c>
      <c r="NC100" t="s">
        <v>77</v>
      </c>
      <c r="ND100" t="s">
        <v>77</v>
      </c>
      <c r="NE100" t="s">
        <v>77</v>
      </c>
      <c r="NF100" t="s">
        <v>77</v>
      </c>
      <c r="NG100" t="s">
        <v>77</v>
      </c>
      <c r="NH100" t="s">
        <v>77</v>
      </c>
      <c r="NI100" t="s">
        <v>77</v>
      </c>
      <c r="NJ100" t="s">
        <v>77</v>
      </c>
      <c r="NK100" t="s">
        <v>77</v>
      </c>
      <c r="NL100" t="s">
        <v>77</v>
      </c>
      <c r="NM100" t="s">
        <v>77</v>
      </c>
      <c r="NN100" t="s">
        <v>77</v>
      </c>
      <c r="NO100" t="s">
        <v>77</v>
      </c>
      <c r="NP100" t="s">
        <v>77</v>
      </c>
      <c r="NQ100" t="s">
        <v>77</v>
      </c>
      <c r="NR100" t="s">
        <v>77</v>
      </c>
      <c r="NS100" t="s">
        <v>77</v>
      </c>
      <c r="NT100" t="s">
        <v>77</v>
      </c>
      <c r="NU100" t="s">
        <v>77</v>
      </c>
      <c r="NV100" t="s">
        <v>77</v>
      </c>
      <c r="NW100" t="s">
        <v>77</v>
      </c>
      <c r="NX100" t="s">
        <v>77</v>
      </c>
      <c r="NY100" t="s">
        <v>77</v>
      </c>
      <c r="NZ100" t="s">
        <v>77</v>
      </c>
      <c r="OA100" t="s">
        <v>77</v>
      </c>
      <c r="OB100" t="s">
        <v>77</v>
      </c>
      <c r="OC100" t="s">
        <v>77</v>
      </c>
      <c r="OD100" t="s">
        <v>77</v>
      </c>
      <c r="OE100" t="s">
        <v>77</v>
      </c>
      <c r="OF100" t="s">
        <v>77</v>
      </c>
      <c r="OG100" t="s">
        <v>77</v>
      </c>
      <c r="OH100" t="s">
        <v>77</v>
      </c>
      <c r="OI100" t="s">
        <v>77</v>
      </c>
      <c r="OJ100" t="s">
        <v>77</v>
      </c>
      <c r="OK100" t="s">
        <v>77</v>
      </c>
      <c r="OL100" t="s">
        <v>77</v>
      </c>
      <c r="OM100" t="s">
        <v>77</v>
      </c>
      <c r="ON100" t="s">
        <v>77</v>
      </c>
      <c r="OO100" t="s">
        <v>77</v>
      </c>
      <c r="OP100" t="s">
        <v>77</v>
      </c>
      <c r="OQ100" t="s">
        <v>77</v>
      </c>
      <c r="OR100" t="s">
        <v>77</v>
      </c>
      <c r="OS100" t="s">
        <v>77</v>
      </c>
      <c r="OT100" t="s">
        <v>77</v>
      </c>
      <c r="OU100" t="s">
        <v>77</v>
      </c>
      <c r="OV100" t="s">
        <v>77</v>
      </c>
      <c r="OW100" t="s">
        <v>77</v>
      </c>
      <c r="OX100" t="s">
        <v>77</v>
      </c>
      <c r="OY100" t="s">
        <v>77</v>
      </c>
      <c r="OZ100" t="s">
        <v>77</v>
      </c>
      <c r="PA100" t="s">
        <v>77</v>
      </c>
      <c r="PB100" t="s">
        <v>77</v>
      </c>
      <c r="PC100" t="s">
        <v>77</v>
      </c>
      <c r="PD100" t="s">
        <v>77</v>
      </c>
      <c r="PE100" t="s">
        <v>77</v>
      </c>
      <c r="PF100" t="s">
        <v>449</v>
      </c>
      <c r="PG100">
        <v>0</v>
      </c>
      <c r="PH100">
        <v>0</v>
      </c>
      <c r="PI100">
        <v>0</v>
      </c>
      <c r="PJ100">
        <v>0</v>
      </c>
      <c r="PK100">
        <v>0</v>
      </c>
      <c r="PL100">
        <v>1</v>
      </c>
      <c r="PM100" t="s">
        <v>77</v>
      </c>
      <c r="PN100" t="s">
        <v>77</v>
      </c>
      <c r="PO100" t="s">
        <v>77</v>
      </c>
      <c r="PP100" t="s">
        <v>77</v>
      </c>
      <c r="PQ100" t="s">
        <v>77</v>
      </c>
      <c r="PR100" t="s">
        <v>77</v>
      </c>
      <c r="PS100" t="s">
        <v>77</v>
      </c>
      <c r="PT100" t="s">
        <v>77</v>
      </c>
      <c r="PU100" t="s">
        <v>77</v>
      </c>
      <c r="PV100" t="s">
        <v>77</v>
      </c>
      <c r="PW100" t="s">
        <v>77</v>
      </c>
      <c r="PX100" t="s">
        <v>77</v>
      </c>
      <c r="PY100" t="s">
        <v>77</v>
      </c>
      <c r="PZ100" t="s">
        <v>77</v>
      </c>
      <c r="QA100" t="s">
        <v>77</v>
      </c>
      <c r="QB100" t="s">
        <v>77</v>
      </c>
      <c r="QC100" t="s">
        <v>77</v>
      </c>
      <c r="QD100" t="s">
        <v>77</v>
      </c>
      <c r="QE100" t="s">
        <v>77</v>
      </c>
      <c r="QF100" t="s">
        <v>77</v>
      </c>
      <c r="QG100" t="s">
        <v>77</v>
      </c>
      <c r="QH100">
        <v>1</v>
      </c>
      <c r="QI100">
        <v>1</v>
      </c>
      <c r="QJ100">
        <v>1</v>
      </c>
      <c r="QK100">
        <v>1</v>
      </c>
      <c r="QL100">
        <v>1</v>
      </c>
      <c r="QM100" t="s">
        <v>77</v>
      </c>
      <c r="QN100" t="s">
        <v>77</v>
      </c>
      <c r="QO100">
        <v>238059381</v>
      </c>
      <c r="QQ100">
        <v>44532.534699074073</v>
      </c>
      <c r="QR100" t="s">
        <v>77</v>
      </c>
      <c r="QS100" t="s">
        <v>77</v>
      </c>
      <c r="QT100" t="s">
        <v>101</v>
      </c>
      <c r="QU100" t="s">
        <v>102</v>
      </c>
      <c r="QV100" t="s">
        <v>77</v>
      </c>
      <c r="QW100">
        <v>102</v>
      </c>
      <c r="QX100" s="375" t="str">
        <f t="shared" si="16"/>
        <v/>
      </c>
      <c r="QY100" s="375">
        <f t="shared" si="9"/>
        <v>32.5</v>
      </c>
      <c r="QZ100" s="375" t="str">
        <f t="shared" si="10"/>
        <v/>
      </c>
      <c r="RA100" s="375" t="str">
        <f t="shared" si="11"/>
        <v/>
      </c>
      <c r="RB100" s="375" t="str">
        <f t="shared" si="12"/>
        <v/>
      </c>
      <c r="RC100" s="375">
        <f t="shared" si="13"/>
        <v>15</v>
      </c>
      <c r="RD100" s="375" t="str">
        <f t="shared" si="14"/>
        <v/>
      </c>
      <c r="RE100" s="313" t="str">
        <f t="shared" si="15"/>
        <v/>
      </c>
      <c r="RF100" t="s">
        <v>80</v>
      </c>
    </row>
    <row r="101" spans="1:474">
      <c r="A101" t="s">
        <v>1054</v>
      </c>
      <c r="B101" s="272">
        <v>44526</v>
      </c>
      <c r="C101" t="s">
        <v>232</v>
      </c>
      <c r="D101" t="s">
        <v>233</v>
      </c>
      <c r="E101" t="s">
        <v>80</v>
      </c>
      <c r="F101" t="s">
        <v>175</v>
      </c>
      <c r="G101" t="s">
        <v>175</v>
      </c>
      <c r="H101" t="s">
        <v>1292</v>
      </c>
      <c r="I101" t="s">
        <v>589</v>
      </c>
      <c r="J101" t="s">
        <v>234</v>
      </c>
      <c r="K101" t="s">
        <v>77</v>
      </c>
      <c r="L101" t="s">
        <v>235</v>
      </c>
      <c r="M101" t="s">
        <v>235</v>
      </c>
      <c r="N101" t="s">
        <v>235</v>
      </c>
      <c r="O101" t="s">
        <v>86</v>
      </c>
      <c r="P101" t="s">
        <v>87</v>
      </c>
      <c r="Q101" t="s">
        <v>110</v>
      </c>
      <c r="R101" t="s">
        <v>77</v>
      </c>
      <c r="S101" s="239" t="s">
        <v>77</v>
      </c>
      <c r="T101" s="239" t="s">
        <v>77</v>
      </c>
      <c r="U101" s="239" t="s">
        <v>77</v>
      </c>
      <c r="V101" s="239" t="s">
        <v>77</v>
      </c>
      <c r="W101" s="239" t="s">
        <v>77</v>
      </c>
      <c r="X101" s="239" t="s">
        <v>77</v>
      </c>
      <c r="Y101" t="s">
        <v>77</v>
      </c>
      <c r="Z101" t="s">
        <v>77</v>
      </c>
      <c r="AA101" t="s">
        <v>77</v>
      </c>
      <c r="AB101" t="s">
        <v>77</v>
      </c>
      <c r="AC101" t="s">
        <v>77</v>
      </c>
      <c r="AD101" t="s">
        <v>77</v>
      </c>
      <c r="AE101" t="s">
        <v>77</v>
      </c>
      <c r="AF101" t="s">
        <v>77</v>
      </c>
      <c r="AG101">
        <v>5</v>
      </c>
      <c r="AH101" t="s">
        <v>77</v>
      </c>
      <c r="AI101" t="s">
        <v>77</v>
      </c>
      <c r="AJ101" t="s">
        <v>77</v>
      </c>
      <c r="AK101" t="s">
        <v>77</v>
      </c>
      <c r="AL101" t="s">
        <v>77</v>
      </c>
      <c r="AM101" t="s">
        <v>77</v>
      </c>
      <c r="AN101" t="s">
        <v>77</v>
      </c>
      <c r="AO101" t="s">
        <v>77</v>
      </c>
      <c r="AP101" t="s">
        <v>77</v>
      </c>
      <c r="AQ101" t="s">
        <v>77</v>
      </c>
      <c r="AR101" t="s">
        <v>77</v>
      </c>
      <c r="AS101" t="s">
        <v>77</v>
      </c>
      <c r="AT101" t="s">
        <v>77</v>
      </c>
      <c r="AU101" t="s">
        <v>77</v>
      </c>
      <c r="AV101" t="s">
        <v>77</v>
      </c>
      <c r="AW101" t="s">
        <v>77</v>
      </c>
      <c r="AX101" t="s">
        <v>77</v>
      </c>
      <c r="AY101" t="s">
        <v>77</v>
      </c>
      <c r="AZ101" t="s">
        <v>77</v>
      </c>
      <c r="BA101" t="s">
        <v>77</v>
      </c>
      <c r="BB101" t="s">
        <v>77</v>
      </c>
      <c r="BC101" t="s">
        <v>77</v>
      </c>
      <c r="BD101" t="s">
        <v>77</v>
      </c>
      <c r="BE101" t="s">
        <v>77</v>
      </c>
      <c r="BF101" t="s">
        <v>77</v>
      </c>
      <c r="BG101" t="s">
        <v>77</v>
      </c>
      <c r="BH101" t="s">
        <v>77</v>
      </c>
      <c r="BI101" t="s">
        <v>77</v>
      </c>
      <c r="BJ101" t="s">
        <v>77</v>
      </c>
      <c r="BK101" t="s">
        <v>77</v>
      </c>
      <c r="BL101" t="s">
        <v>77</v>
      </c>
      <c r="BN101" t="s">
        <v>77</v>
      </c>
      <c r="BO101" t="s">
        <v>77</v>
      </c>
      <c r="BP101" t="s">
        <v>77</v>
      </c>
      <c r="BQ101" t="s">
        <v>77</v>
      </c>
      <c r="BR101" t="s">
        <v>77</v>
      </c>
      <c r="BS101" t="s">
        <v>77</v>
      </c>
      <c r="BT101" t="s">
        <v>77</v>
      </c>
      <c r="BU101" t="s">
        <v>77</v>
      </c>
      <c r="BV101" t="s">
        <v>77</v>
      </c>
      <c r="BW101" t="s">
        <v>77</v>
      </c>
      <c r="BX101" t="s">
        <v>77</v>
      </c>
      <c r="BY101" t="s">
        <v>77</v>
      </c>
      <c r="BZ101" t="s">
        <v>77</v>
      </c>
      <c r="CA101" t="s">
        <v>77</v>
      </c>
      <c r="CB101" t="s">
        <v>77</v>
      </c>
      <c r="CC101" t="s">
        <v>77</v>
      </c>
      <c r="CD101" t="s">
        <v>77</v>
      </c>
      <c r="CE101" t="s">
        <v>77</v>
      </c>
      <c r="CF101" t="s">
        <v>77</v>
      </c>
      <c r="CG101" t="s">
        <v>77</v>
      </c>
      <c r="CH101" t="s">
        <v>77</v>
      </c>
      <c r="CI101" t="s">
        <v>77</v>
      </c>
      <c r="CJ101" t="s">
        <v>77</v>
      </c>
      <c r="CK101" t="s">
        <v>77</v>
      </c>
      <c r="CL101" t="s">
        <v>77</v>
      </c>
      <c r="CM101" t="s">
        <v>77</v>
      </c>
      <c r="CN101" t="s">
        <v>77</v>
      </c>
      <c r="CO101" t="s">
        <v>77</v>
      </c>
      <c r="CP101" t="s">
        <v>77</v>
      </c>
      <c r="CQ101" t="s">
        <v>77</v>
      </c>
      <c r="CR101" t="s">
        <v>77</v>
      </c>
      <c r="CS101" t="s">
        <v>77</v>
      </c>
      <c r="CT101" t="s">
        <v>77</v>
      </c>
      <c r="CU101" t="s">
        <v>77</v>
      </c>
      <c r="CV101" t="s">
        <v>77</v>
      </c>
      <c r="CW101" t="s">
        <v>77</v>
      </c>
      <c r="CX101" t="s">
        <v>77</v>
      </c>
      <c r="CY101" t="s">
        <v>77</v>
      </c>
      <c r="CZ101" s="308" t="s">
        <v>80</v>
      </c>
      <c r="DA101" t="s">
        <v>86</v>
      </c>
      <c r="DB101" t="s">
        <v>77</v>
      </c>
      <c r="DC101" t="s">
        <v>77</v>
      </c>
      <c r="DD101" t="s">
        <v>77</v>
      </c>
      <c r="DE101" t="s">
        <v>77</v>
      </c>
      <c r="DF101" t="s">
        <v>77</v>
      </c>
      <c r="DG101" t="s">
        <v>77</v>
      </c>
      <c r="DH101" t="s">
        <v>77</v>
      </c>
      <c r="DK101" t="s">
        <v>77</v>
      </c>
      <c r="DL101" t="s">
        <v>77</v>
      </c>
      <c r="DM101" t="s">
        <v>77</v>
      </c>
      <c r="DN101" t="s">
        <v>77</v>
      </c>
      <c r="DO101" t="s">
        <v>77</v>
      </c>
      <c r="DP101" t="s">
        <v>77</v>
      </c>
      <c r="DQ101" t="s">
        <v>77</v>
      </c>
      <c r="DR101" t="s">
        <v>77</v>
      </c>
      <c r="DS101" t="s">
        <v>77</v>
      </c>
      <c r="DT101" t="s">
        <v>77</v>
      </c>
      <c r="DU101" t="s">
        <v>77</v>
      </c>
      <c r="DV101" t="s">
        <v>77</v>
      </c>
      <c r="DW101" t="s">
        <v>77</v>
      </c>
      <c r="DX101" t="s">
        <v>77</v>
      </c>
      <c r="DY101" t="s">
        <v>77</v>
      </c>
      <c r="DZ101" t="s">
        <v>77</v>
      </c>
      <c r="EA101" t="s">
        <v>77</v>
      </c>
      <c r="EB101" t="s">
        <v>77</v>
      </c>
      <c r="EC101" t="s">
        <v>77</v>
      </c>
      <c r="ED101" t="s">
        <v>77</v>
      </c>
      <c r="EE101" t="s">
        <v>77</v>
      </c>
      <c r="EF101" t="s">
        <v>77</v>
      </c>
      <c r="EG101" t="s">
        <v>77</v>
      </c>
      <c r="EH101" t="s">
        <v>77</v>
      </c>
      <c r="EI101" t="s">
        <v>77</v>
      </c>
      <c r="EJ101" t="s">
        <v>77</v>
      </c>
      <c r="EK101" t="s">
        <v>77</v>
      </c>
      <c r="EL101" t="s">
        <v>77</v>
      </c>
      <c r="EM101" s="308" t="s">
        <v>80</v>
      </c>
      <c r="EN101" t="s">
        <v>86</v>
      </c>
      <c r="EO101" t="s">
        <v>77</v>
      </c>
      <c r="EP101" t="s">
        <v>77</v>
      </c>
      <c r="EQ101" t="s">
        <v>77</v>
      </c>
      <c r="ER101" t="s">
        <v>77</v>
      </c>
      <c r="ES101" t="s">
        <v>77</v>
      </c>
      <c r="ET101" t="s">
        <v>77</v>
      </c>
      <c r="EU101" t="s">
        <v>77</v>
      </c>
      <c r="EW101" t="s">
        <v>77</v>
      </c>
      <c r="EX101" s="308" t="s">
        <v>80</v>
      </c>
      <c r="EY101" t="s">
        <v>77</v>
      </c>
      <c r="EZ101" t="s">
        <v>77</v>
      </c>
      <c r="FA101" t="s">
        <v>77</v>
      </c>
      <c r="FB101" t="s">
        <v>77</v>
      </c>
      <c r="FC101" t="s">
        <v>77</v>
      </c>
      <c r="FD101" t="s">
        <v>77</v>
      </c>
      <c r="FE101" t="s">
        <v>77</v>
      </c>
      <c r="FF101" t="s">
        <v>77</v>
      </c>
      <c r="FG101" t="s">
        <v>77</v>
      </c>
      <c r="FH101" t="s">
        <v>77</v>
      </c>
      <c r="FI101" t="s">
        <v>77</v>
      </c>
      <c r="FJ101" t="s">
        <v>77</v>
      </c>
      <c r="FK101" t="s">
        <v>77</v>
      </c>
      <c r="FL101" t="s">
        <v>77</v>
      </c>
      <c r="FM101" t="s">
        <v>77</v>
      </c>
      <c r="FN101" t="s">
        <v>77</v>
      </c>
      <c r="FO101" t="s">
        <v>77</v>
      </c>
      <c r="FP101" t="s">
        <v>77</v>
      </c>
      <c r="FQ101" t="s">
        <v>77</v>
      </c>
      <c r="FR101" t="s">
        <v>77</v>
      </c>
      <c r="FS101" t="s">
        <v>77</v>
      </c>
      <c r="FT101" t="s">
        <v>77</v>
      </c>
      <c r="FU101" t="s">
        <v>77</v>
      </c>
      <c r="FV101" t="s">
        <v>77</v>
      </c>
      <c r="FW101" t="s">
        <v>77</v>
      </c>
      <c r="FX101" t="s">
        <v>77</v>
      </c>
      <c r="FY101" t="s">
        <v>88</v>
      </c>
      <c r="FZ101" t="s">
        <v>90</v>
      </c>
      <c r="GA101" t="s">
        <v>91</v>
      </c>
      <c r="GB101" t="s">
        <v>77</v>
      </c>
      <c r="GC101" t="s">
        <v>92</v>
      </c>
      <c r="GD101" t="s">
        <v>93</v>
      </c>
      <c r="GE101" t="s">
        <v>93</v>
      </c>
      <c r="GF101" t="s">
        <v>111</v>
      </c>
      <c r="GG101" t="s">
        <v>77</v>
      </c>
      <c r="GH101" t="s">
        <v>95</v>
      </c>
      <c r="GI101" t="s">
        <v>96</v>
      </c>
      <c r="GJ101" t="s">
        <v>97</v>
      </c>
      <c r="GK101" t="s">
        <v>672</v>
      </c>
      <c r="GL101" t="s">
        <v>77</v>
      </c>
      <c r="GM101" t="s">
        <v>77</v>
      </c>
      <c r="GN101" t="s">
        <v>77</v>
      </c>
      <c r="GO101" t="s">
        <v>77</v>
      </c>
      <c r="GP101" t="s">
        <v>77</v>
      </c>
      <c r="GQ101">
        <v>25</v>
      </c>
      <c r="GR101">
        <v>5</v>
      </c>
      <c r="GS101" t="s">
        <v>77</v>
      </c>
      <c r="GT101" t="s">
        <v>98</v>
      </c>
      <c r="GU101" t="s">
        <v>88</v>
      </c>
      <c r="GV101" t="s">
        <v>77</v>
      </c>
      <c r="GW101" t="s">
        <v>88</v>
      </c>
      <c r="GX101" t="s">
        <v>217</v>
      </c>
      <c r="GY101">
        <v>0</v>
      </c>
      <c r="GZ101">
        <v>0</v>
      </c>
      <c r="HA101">
        <v>0</v>
      </c>
      <c r="HB101">
        <v>0</v>
      </c>
      <c r="HC101">
        <v>0</v>
      </c>
      <c r="HD101">
        <v>1</v>
      </c>
      <c r="HE101">
        <v>0</v>
      </c>
      <c r="HF101">
        <v>0</v>
      </c>
      <c r="HG101">
        <v>0</v>
      </c>
      <c r="HH101">
        <v>0</v>
      </c>
      <c r="HI101">
        <v>0</v>
      </c>
      <c r="HJ101" t="s">
        <v>77</v>
      </c>
      <c r="HK101" t="s">
        <v>100</v>
      </c>
      <c r="HL101" t="s">
        <v>77</v>
      </c>
      <c r="HM101" t="s">
        <v>77</v>
      </c>
      <c r="HN101" t="s">
        <v>77</v>
      </c>
      <c r="HO101" t="s">
        <v>77</v>
      </c>
      <c r="HP101" t="s">
        <v>77</v>
      </c>
      <c r="HQ101" t="s">
        <v>77</v>
      </c>
      <c r="HR101" t="s">
        <v>77</v>
      </c>
      <c r="HS101" t="s">
        <v>77</v>
      </c>
      <c r="HT101" t="s">
        <v>77</v>
      </c>
      <c r="HU101" t="s">
        <v>77</v>
      </c>
      <c r="HV101" t="s">
        <v>77</v>
      </c>
      <c r="HW101" t="s">
        <v>77</v>
      </c>
      <c r="HX101" t="s">
        <v>77</v>
      </c>
      <c r="HZ101" t="s">
        <v>80</v>
      </c>
      <c r="IA101" s="376">
        <v>0</v>
      </c>
      <c r="IB101" t="s">
        <v>231</v>
      </c>
      <c r="IC101">
        <v>0</v>
      </c>
      <c r="ID101">
        <v>1</v>
      </c>
      <c r="IE101">
        <v>0</v>
      </c>
      <c r="IF101">
        <v>0</v>
      </c>
      <c r="IG101">
        <v>0</v>
      </c>
      <c r="IH101">
        <v>1</v>
      </c>
      <c r="II101">
        <v>0</v>
      </c>
      <c r="IJ101">
        <v>0</v>
      </c>
      <c r="IK101">
        <v>0</v>
      </c>
      <c r="IL101">
        <v>0</v>
      </c>
      <c r="IM101" t="s">
        <v>77</v>
      </c>
      <c r="IN101">
        <v>0</v>
      </c>
      <c r="IO101" t="s">
        <v>77</v>
      </c>
      <c r="IP101" t="s">
        <v>77</v>
      </c>
      <c r="IQ101" t="s">
        <v>77</v>
      </c>
      <c r="IR101">
        <v>0</v>
      </c>
      <c r="IS101" t="s">
        <v>77</v>
      </c>
      <c r="IT101" t="s">
        <v>77</v>
      </c>
      <c r="IU101" t="s">
        <v>302</v>
      </c>
      <c r="IV101">
        <v>0</v>
      </c>
      <c r="IW101">
        <v>1</v>
      </c>
      <c r="IX101">
        <v>0</v>
      </c>
      <c r="IY101">
        <v>0</v>
      </c>
      <c r="IZ101">
        <v>0</v>
      </c>
      <c r="JA101">
        <v>0</v>
      </c>
      <c r="JB101">
        <v>0</v>
      </c>
      <c r="JC101">
        <v>0</v>
      </c>
      <c r="JD101">
        <v>0</v>
      </c>
      <c r="JE101">
        <v>0</v>
      </c>
      <c r="JF101" t="s">
        <v>77</v>
      </c>
      <c r="JG101">
        <v>24</v>
      </c>
      <c r="JH101" t="s">
        <v>77</v>
      </c>
      <c r="JI101" t="s">
        <v>77</v>
      </c>
      <c r="JJ101" t="s">
        <v>77</v>
      </c>
      <c r="JK101" t="s">
        <v>77</v>
      </c>
      <c r="JL101" t="s">
        <v>77</v>
      </c>
      <c r="JM101" t="s">
        <v>77</v>
      </c>
      <c r="JN101" t="s">
        <v>449</v>
      </c>
      <c r="JO101">
        <v>0</v>
      </c>
      <c r="JP101">
        <v>0</v>
      </c>
      <c r="JQ101">
        <v>0</v>
      </c>
      <c r="JR101">
        <v>0</v>
      </c>
      <c r="JS101">
        <v>0</v>
      </c>
      <c r="JT101">
        <v>0</v>
      </c>
      <c r="JU101">
        <v>0</v>
      </c>
      <c r="JV101">
        <v>0</v>
      </c>
      <c r="JW101">
        <v>0</v>
      </c>
      <c r="JX101">
        <v>0</v>
      </c>
      <c r="JY101">
        <v>0</v>
      </c>
      <c r="JZ101">
        <v>0</v>
      </c>
      <c r="KA101">
        <v>1</v>
      </c>
      <c r="KB101" t="s">
        <v>77</v>
      </c>
      <c r="KC101" t="s">
        <v>77</v>
      </c>
      <c r="KD101" t="s">
        <v>77</v>
      </c>
      <c r="KE101" t="s">
        <v>77</v>
      </c>
      <c r="KF101" t="s">
        <v>77</v>
      </c>
      <c r="KG101" t="s">
        <v>77</v>
      </c>
      <c r="KH101" t="s">
        <v>77</v>
      </c>
      <c r="KI101" t="s">
        <v>77</v>
      </c>
      <c r="KJ101" t="s">
        <v>77</v>
      </c>
      <c r="KK101" t="s">
        <v>77</v>
      </c>
      <c r="KL101" t="s">
        <v>77</v>
      </c>
      <c r="KM101" t="s">
        <v>449</v>
      </c>
      <c r="KN101">
        <v>0</v>
      </c>
      <c r="KO101">
        <v>0</v>
      </c>
      <c r="KP101">
        <v>0</v>
      </c>
      <c r="KQ101">
        <v>0</v>
      </c>
      <c r="KR101">
        <v>0</v>
      </c>
      <c r="KS101">
        <v>0</v>
      </c>
      <c r="KT101">
        <v>0</v>
      </c>
      <c r="KU101">
        <v>0</v>
      </c>
      <c r="KV101">
        <v>0</v>
      </c>
      <c r="KW101">
        <v>0</v>
      </c>
      <c r="KX101">
        <v>1</v>
      </c>
      <c r="KY101" t="s">
        <v>77</v>
      </c>
      <c r="KZ101" t="s">
        <v>77</v>
      </c>
      <c r="LA101" t="s">
        <v>77</v>
      </c>
      <c r="LB101" t="s">
        <v>77</v>
      </c>
      <c r="LC101" t="s">
        <v>77</v>
      </c>
      <c r="LD101" t="s">
        <v>77</v>
      </c>
      <c r="LE101" t="s">
        <v>77</v>
      </c>
      <c r="LF101" t="s">
        <v>77</v>
      </c>
      <c r="LG101" t="s">
        <v>77</v>
      </c>
      <c r="LH101" t="s">
        <v>597</v>
      </c>
      <c r="LI101">
        <v>1</v>
      </c>
      <c r="LJ101">
        <v>0</v>
      </c>
      <c r="LK101">
        <v>0</v>
      </c>
      <c r="LL101">
        <v>0</v>
      </c>
      <c r="LM101">
        <v>0</v>
      </c>
      <c r="LN101">
        <v>0</v>
      </c>
      <c r="LO101">
        <v>0</v>
      </c>
      <c r="LP101">
        <v>0</v>
      </c>
      <c r="LQ101">
        <v>0</v>
      </c>
      <c r="LR101" t="s">
        <v>77</v>
      </c>
      <c r="LS101" t="s">
        <v>449</v>
      </c>
      <c r="LT101">
        <v>0</v>
      </c>
      <c r="LU101">
        <v>0</v>
      </c>
      <c r="LV101">
        <v>0</v>
      </c>
      <c r="LW101">
        <v>0</v>
      </c>
      <c r="LX101">
        <v>0</v>
      </c>
      <c r="LY101">
        <v>1</v>
      </c>
      <c r="LZ101" t="s">
        <v>77</v>
      </c>
      <c r="MA101" t="s">
        <v>77</v>
      </c>
      <c r="MB101" t="s">
        <v>77</v>
      </c>
      <c r="MC101" t="s">
        <v>77</v>
      </c>
      <c r="MD101" t="s">
        <v>449</v>
      </c>
      <c r="ME101">
        <v>0</v>
      </c>
      <c r="MF101">
        <v>0</v>
      </c>
      <c r="MG101">
        <v>0</v>
      </c>
      <c r="MH101">
        <v>0</v>
      </c>
      <c r="MI101">
        <v>0</v>
      </c>
      <c r="MJ101">
        <v>0</v>
      </c>
      <c r="MK101">
        <v>0</v>
      </c>
      <c r="ML101">
        <v>0</v>
      </c>
      <c r="MM101">
        <v>1</v>
      </c>
      <c r="MN101" t="s">
        <v>77</v>
      </c>
      <c r="MO101" t="s">
        <v>77</v>
      </c>
      <c r="MP101" t="s">
        <v>77</v>
      </c>
      <c r="MQ101" t="s">
        <v>77</v>
      </c>
      <c r="MR101" t="s">
        <v>77</v>
      </c>
      <c r="MS101" t="s">
        <v>77</v>
      </c>
      <c r="MT101" t="s">
        <v>77</v>
      </c>
      <c r="MU101" t="s">
        <v>77</v>
      </c>
      <c r="MV101" t="s">
        <v>77</v>
      </c>
      <c r="MW101" t="s">
        <v>77</v>
      </c>
      <c r="MX101" t="s">
        <v>77</v>
      </c>
      <c r="MY101" t="s">
        <v>77</v>
      </c>
      <c r="MZ101" t="s">
        <v>77</v>
      </c>
      <c r="NA101" t="s">
        <v>77</v>
      </c>
      <c r="NB101" t="s">
        <v>77</v>
      </c>
      <c r="NC101" t="s">
        <v>77</v>
      </c>
      <c r="ND101" t="s">
        <v>77</v>
      </c>
      <c r="NE101" t="s">
        <v>77</v>
      </c>
      <c r="NF101" t="s">
        <v>77</v>
      </c>
      <c r="NG101" t="s">
        <v>77</v>
      </c>
      <c r="NH101" t="s">
        <v>77</v>
      </c>
      <c r="NI101" t="s">
        <v>77</v>
      </c>
      <c r="NJ101" t="s">
        <v>77</v>
      </c>
      <c r="NK101" t="s">
        <v>77</v>
      </c>
      <c r="NL101" t="s">
        <v>77</v>
      </c>
      <c r="NM101" t="s">
        <v>77</v>
      </c>
      <c r="NN101" t="s">
        <v>77</v>
      </c>
      <c r="NO101" t="s">
        <v>77</v>
      </c>
      <c r="NP101" t="s">
        <v>77</v>
      </c>
      <c r="NQ101" t="s">
        <v>77</v>
      </c>
      <c r="NR101" t="s">
        <v>77</v>
      </c>
      <c r="NS101" t="s">
        <v>77</v>
      </c>
      <c r="NT101" t="s">
        <v>77</v>
      </c>
      <c r="NU101" t="s">
        <v>77</v>
      </c>
      <c r="NV101" t="s">
        <v>77</v>
      </c>
      <c r="NW101" t="s">
        <v>77</v>
      </c>
      <c r="NX101" t="s">
        <v>77</v>
      </c>
      <c r="NY101" t="s">
        <v>77</v>
      </c>
      <c r="NZ101" t="s">
        <v>77</v>
      </c>
      <c r="OA101" t="s">
        <v>77</v>
      </c>
      <c r="OB101" t="s">
        <v>77</v>
      </c>
      <c r="OC101" t="s">
        <v>77</v>
      </c>
      <c r="OD101" t="s">
        <v>77</v>
      </c>
      <c r="OE101" t="s">
        <v>77</v>
      </c>
      <c r="OF101" t="s">
        <v>77</v>
      </c>
      <c r="OG101" t="s">
        <v>77</v>
      </c>
      <c r="OH101" t="s">
        <v>77</v>
      </c>
      <c r="OI101" t="s">
        <v>77</v>
      </c>
      <c r="OJ101" t="s">
        <v>77</v>
      </c>
      <c r="OK101" t="s">
        <v>77</v>
      </c>
      <c r="OL101" t="s">
        <v>77</v>
      </c>
      <c r="OM101" t="s">
        <v>77</v>
      </c>
      <c r="ON101" t="s">
        <v>77</v>
      </c>
      <c r="OO101" t="s">
        <v>77</v>
      </c>
      <c r="OP101" t="s">
        <v>77</v>
      </c>
      <c r="OQ101" t="s">
        <v>77</v>
      </c>
      <c r="OR101" t="s">
        <v>77</v>
      </c>
      <c r="OS101" t="s">
        <v>77</v>
      </c>
      <c r="OT101" t="s">
        <v>77</v>
      </c>
      <c r="OU101" t="s">
        <v>77</v>
      </c>
      <c r="OV101" t="s">
        <v>77</v>
      </c>
      <c r="OW101" t="s">
        <v>77</v>
      </c>
      <c r="OX101" t="s">
        <v>77</v>
      </c>
      <c r="OY101" t="s">
        <v>77</v>
      </c>
      <c r="OZ101" t="s">
        <v>77</v>
      </c>
      <c r="PA101" t="s">
        <v>77</v>
      </c>
      <c r="PB101" t="s">
        <v>77</v>
      </c>
      <c r="PC101" t="s">
        <v>77</v>
      </c>
      <c r="PD101" t="s">
        <v>77</v>
      </c>
      <c r="PE101" t="s">
        <v>77</v>
      </c>
      <c r="PF101" t="s">
        <v>804</v>
      </c>
      <c r="PG101">
        <v>0</v>
      </c>
      <c r="PH101">
        <v>1</v>
      </c>
      <c r="PI101">
        <v>0</v>
      </c>
      <c r="PJ101">
        <v>0</v>
      </c>
      <c r="PK101">
        <v>0</v>
      </c>
      <c r="PL101">
        <v>0</v>
      </c>
      <c r="PM101" t="s">
        <v>77</v>
      </c>
      <c r="PN101" t="s">
        <v>77</v>
      </c>
      <c r="PO101" t="s">
        <v>77</v>
      </c>
      <c r="PP101" t="s">
        <v>77</v>
      </c>
      <c r="PQ101" t="s">
        <v>77</v>
      </c>
      <c r="PR101" t="s">
        <v>77</v>
      </c>
      <c r="PS101" t="s">
        <v>77</v>
      </c>
      <c r="PT101" t="s">
        <v>77</v>
      </c>
      <c r="PU101" t="s">
        <v>77</v>
      </c>
      <c r="PV101" t="s">
        <v>77</v>
      </c>
      <c r="PW101" t="s">
        <v>77</v>
      </c>
      <c r="PX101" t="s">
        <v>77</v>
      </c>
      <c r="PY101" t="s">
        <v>77</v>
      </c>
      <c r="PZ101" t="s">
        <v>77</v>
      </c>
      <c r="QA101" t="s">
        <v>77</v>
      </c>
      <c r="QB101" t="s">
        <v>77</v>
      </c>
      <c r="QC101" t="s">
        <v>77</v>
      </c>
      <c r="QD101" t="s">
        <v>77</v>
      </c>
      <c r="QE101" t="s">
        <v>77</v>
      </c>
      <c r="QF101" t="s">
        <v>77</v>
      </c>
      <c r="QG101" t="s">
        <v>77</v>
      </c>
      <c r="QH101">
        <v>0</v>
      </c>
      <c r="QI101">
        <v>0</v>
      </c>
      <c r="QJ101">
        <v>0</v>
      </c>
      <c r="QK101">
        <v>0</v>
      </c>
      <c r="QL101">
        <v>0</v>
      </c>
      <c r="QM101" t="s">
        <v>98</v>
      </c>
      <c r="QN101" t="s">
        <v>77</v>
      </c>
      <c r="QO101">
        <v>238059392</v>
      </c>
      <c r="QQ101">
        <v>44532.534710648149</v>
      </c>
      <c r="QR101" t="s">
        <v>77</v>
      </c>
      <c r="QS101" t="s">
        <v>77</v>
      </c>
      <c r="QT101" t="s">
        <v>101</v>
      </c>
      <c r="QU101" t="s">
        <v>102</v>
      </c>
      <c r="QV101" t="s">
        <v>77</v>
      </c>
      <c r="QW101">
        <v>103</v>
      </c>
      <c r="QX101" s="375" t="str">
        <f t="shared" si="16"/>
        <v/>
      </c>
      <c r="QY101" s="375" t="str">
        <f t="shared" si="9"/>
        <v/>
      </c>
      <c r="QZ101" s="375" t="str">
        <f t="shared" si="10"/>
        <v/>
      </c>
      <c r="RA101" s="375" t="str">
        <f t="shared" si="11"/>
        <v/>
      </c>
      <c r="RB101" s="375" t="str">
        <f t="shared" si="12"/>
        <v/>
      </c>
      <c r="RC101" s="375" t="str">
        <f t="shared" si="13"/>
        <v/>
      </c>
      <c r="RD101" s="375" t="str">
        <f t="shared" si="14"/>
        <v/>
      </c>
      <c r="RE101" s="313" t="str">
        <f t="shared" si="15"/>
        <v/>
      </c>
      <c r="RF101" t="s">
        <v>80</v>
      </c>
    </row>
    <row r="102" spans="1:474">
      <c r="A102" t="s">
        <v>1055</v>
      </c>
      <c r="B102" s="272">
        <v>44526</v>
      </c>
      <c r="C102" t="s">
        <v>232</v>
      </c>
      <c r="D102" t="s">
        <v>233</v>
      </c>
      <c r="E102" t="s">
        <v>80</v>
      </c>
      <c r="F102" t="s">
        <v>175</v>
      </c>
      <c r="G102" t="s">
        <v>175</v>
      </c>
      <c r="H102" t="s">
        <v>1292</v>
      </c>
      <c r="I102" t="s">
        <v>589</v>
      </c>
      <c r="J102" t="s">
        <v>234</v>
      </c>
      <c r="K102" t="s">
        <v>77</v>
      </c>
      <c r="L102" t="s">
        <v>235</v>
      </c>
      <c r="M102" t="s">
        <v>235</v>
      </c>
      <c r="N102" t="s">
        <v>235</v>
      </c>
      <c r="O102" t="s">
        <v>86</v>
      </c>
      <c r="P102" t="s">
        <v>120</v>
      </c>
      <c r="Q102" t="s">
        <v>89</v>
      </c>
      <c r="R102" t="s">
        <v>138</v>
      </c>
      <c r="S102" s="239" t="s">
        <v>77</v>
      </c>
      <c r="T102" s="239" t="s">
        <v>77</v>
      </c>
      <c r="U102" s="239" t="s">
        <v>77</v>
      </c>
      <c r="V102" s="239" t="s">
        <v>77</v>
      </c>
      <c r="W102" s="239" t="s">
        <v>77</v>
      </c>
      <c r="X102" s="239" t="s">
        <v>77</v>
      </c>
      <c r="Y102" t="s">
        <v>77</v>
      </c>
      <c r="Z102" t="s">
        <v>77</v>
      </c>
      <c r="AA102" t="s">
        <v>77</v>
      </c>
      <c r="AB102" t="s">
        <v>77</v>
      </c>
      <c r="AC102" t="s">
        <v>77</v>
      </c>
      <c r="AD102" t="s">
        <v>77</v>
      </c>
      <c r="AE102" t="s">
        <v>77</v>
      </c>
      <c r="AF102" t="s">
        <v>77</v>
      </c>
      <c r="AG102" t="s">
        <v>77</v>
      </c>
      <c r="AH102" t="s">
        <v>77</v>
      </c>
      <c r="AI102">
        <v>350</v>
      </c>
      <c r="AJ102" t="s">
        <v>77</v>
      </c>
      <c r="AK102" t="s">
        <v>123</v>
      </c>
      <c r="AL102">
        <v>1</v>
      </c>
      <c r="AM102">
        <v>0</v>
      </c>
      <c r="AN102">
        <v>0</v>
      </c>
      <c r="AO102">
        <v>0</v>
      </c>
      <c r="AP102">
        <v>0</v>
      </c>
      <c r="AQ102">
        <v>0</v>
      </c>
      <c r="AR102">
        <v>0</v>
      </c>
      <c r="AS102">
        <v>0</v>
      </c>
      <c r="AT102">
        <v>0</v>
      </c>
      <c r="AU102">
        <v>0</v>
      </c>
      <c r="AV102" t="s">
        <v>156</v>
      </c>
      <c r="AW102" t="s">
        <v>156</v>
      </c>
      <c r="AX102" t="s">
        <v>77</v>
      </c>
      <c r="AY102" t="s">
        <v>77</v>
      </c>
      <c r="AZ102" t="s">
        <v>77</v>
      </c>
      <c r="BA102" t="s">
        <v>77</v>
      </c>
      <c r="BB102" t="s">
        <v>77</v>
      </c>
      <c r="BC102" t="s">
        <v>77</v>
      </c>
      <c r="BD102" t="s">
        <v>77</v>
      </c>
      <c r="BE102" t="s">
        <v>77</v>
      </c>
      <c r="BF102" t="s">
        <v>77</v>
      </c>
      <c r="BG102" t="s">
        <v>77</v>
      </c>
      <c r="BH102" t="s">
        <v>77</v>
      </c>
      <c r="BI102" t="s">
        <v>77</v>
      </c>
      <c r="BJ102" t="s">
        <v>77</v>
      </c>
      <c r="BK102" t="s">
        <v>77</v>
      </c>
      <c r="BL102" t="s">
        <v>77</v>
      </c>
      <c r="BN102" t="s">
        <v>77</v>
      </c>
      <c r="BO102" t="s">
        <v>77</v>
      </c>
      <c r="BP102" t="s">
        <v>77</v>
      </c>
      <c r="BQ102" t="s">
        <v>77</v>
      </c>
      <c r="BR102" t="s">
        <v>77</v>
      </c>
      <c r="BS102" t="s">
        <v>77</v>
      </c>
      <c r="BT102" t="s">
        <v>77</v>
      </c>
      <c r="BU102" t="s">
        <v>77</v>
      </c>
      <c r="BV102" t="s">
        <v>77</v>
      </c>
      <c r="BW102" t="s">
        <v>77</v>
      </c>
      <c r="BX102" t="s">
        <v>77</v>
      </c>
      <c r="BY102" t="s">
        <v>77</v>
      </c>
      <c r="BZ102" t="s">
        <v>77</v>
      </c>
      <c r="CA102" t="s">
        <v>77</v>
      </c>
      <c r="CB102" t="s">
        <v>77</v>
      </c>
      <c r="CC102" t="s">
        <v>77</v>
      </c>
      <c r="CD102" t="s">
        <v>77</v>
      </c>
      <c r="CE102" t="s">
        <v>77</v>
      </c>
      <c r="CF102" t="s">
        <v>77</v>
      </c>
      <c r="CG102" t="s">
        <v>77</v>
      </c>
      <c r="CH102" t="s">
        <v>77</v>
      </c>
      <c r="CI102" t="s">
        <v>77</v>
      </c>
      <c r="CJ102" t="s">
        <v>77</v>
      </c>
      <c r="CK102" t="s">
        <v>77</v>
      </c>
      <c r="CL102" t="s">
        <v>77</v>
      </c>
      <c r="CM102" t="s">
        <v>77</v>
      </c>
      <c r="CN102" t="s">
        <v>77</v>
      </c>
      <c r="CO102" t="s">
        <v>77</v>
      </c>
      <c r="CP102" t="s">
        <v>77</v>
      </c>
      <c r="CQ102" t="s">
        <v>77</v>
      </c>
      <c r="CR102" t="s">
        <v>77</v>
      </c>
      <c r="CS102" t="s">
        <v>77</v>
      </c>
      <c r="CT102" t="s">
        <v>77</v>
      </c>
      <c r="CU102" t="s">
        <v>77</v>
      </c>
      <c r="CV102" t="s">
        <v>77</v>
      </c>
      <c r="CW102" t="s">
        <v>77</v>
      </c>
      <c r="CX102" t="s">
        <v>77</v>
      </c>
      <c r="CY102" t="s">
        <v>77</v>
      </c>
      <c r="CZ102" s="308" t="s">
        <v>80</v>
      </c>
      <c r="DA102" t="s">
        <v>86</v>
      </c>
      <c r="DB102" t="s">
        <v>77</v>
      </c>
      <c r="DC102" t="s">
        <v>77</v>
      </c>
      <c r="DD102" t="s">
        <v>77</v>
      </c>
      <c r="DE102" t="s">
        <v>77</v>
      </c>
      <c r="DF102" t="s">
        <v>77</v>
      </c>
      <c r="DG102" t="s">
        <v>77</v>
      </c>
      <c r="DH102" t="s">
        <v>77</v>
      </c>
      <c r="DK102" t="s">
        <v>99</v>
      </c>
      <c r="DL102" t="s">
        <v>77</v>
      </c>
      <c r="DM102" t="s">
        <v>77</v>
      </c>
      <c r="DN102" t="s">
        <v>77</v>
      </c>
      <c r="DO102" t="s">
        <v>77</v>
      </c>
      <c r="DP102" t="s">
        <v>77</v>
      </c>
      <c r="DQ102" t="s">
        <v>77</v>
      </c>
      <c r="DR102" t="s">
        <v>77</v>
      </c>
      <c r="DS102" t="s">
        <v>77</v>
      </c>
      <c r="DT102" t="s">
        <v>77</v>
      </c>
      <c r="DU102" t="s">
        <v>77</v>
      </c>
      <c r="DV102" t="s">
        <v>77</v>
      </c>
      <c r="DW102" t="s">
        <v>77</v>
      </c>
      <c r="DX102" t="s">
        <v>77</v>
      </c>
      <c r="DY102" t="s">
        <v>77</v>
      </c>
      <c r="DZ102" t="s">
        <v>77</v>
      </c>
      <c r="EA102" t="s">
        <v>77</v>
      </c>
      <c r="EB102" t="s">
        <v>77</v>
      </c>
      <c r="EC102" t="s">
        <v>77</v>
      </c>
      <c r="ED102" t="s">
        <v>77</v>
      </c>
      <c r="EE102" t="s">
        <v>77</v>
      </c>
      <c r="EF102" t="s">
        <v>77</v>
      </c>
      <c r="EG102" t="s">
        <v>77</v>
      </c>
      <c r="EH102" t="s">
        <v>77</v>
      </c>
      <c r="EI102" t="s">
        <v>77</v>
      </c>
      <c r="EJ102" t="s">
        <v>77</v>
      </c>
      <c r="EK102" t="s">
        <v>77</v>
      </c>
      <c r="EL102" t="s">
        <v>77</v>
      </c>
      <c r="EM102" s="308" t="s">
        <v>80</v>
      </c>
      <c r="EN102" t="s">
        <v>86</v>
      </c>
      <c r="EO102" t="s">
        <v>99</v>
      </c>
      <c r="EP102" t="s">
        <v>99</v>
      </c>
      <c r="EQ102" t="s">
        <v>100</v>
      </c>
      <c r="ER102" t="s">
        <v>77</v>
      </c>
      <c r="ES102" t="s">
        <v>137</v>
      </c>
      <c r="ET102" t="s">
        <v>77</v>
      </c>
      <c r="EU102" t="s">
        <v>137</v>
      </c>
      <c r="EW102" t="s">
        <v>77</v>
      </c>
      <c r="EX102" s="308" t="s">
        <v>80</v>
      </c>
      <c r="EY102" t="s">
        <v>99</v>
      </c>
      <c r="EZ102" t="s">
        <v>77</v>
      </c>
      <c r="FA102" t="s">
        <v>77</v>
      </c>
      <c r="FB102" t="s">
        <v>77</v>
      </c>
      <c r="FC102" t="s">
        <v>77</v>
      </c>
      <c r="FD102" t="s">
        <v>77</v>
      </c>
      <c r="FE102" t="s">
        <v>77</v>
      </c>
      <c r="FF102" t="s">
        <v>77</v>
      </c>
      <c r="FG102" t="s">
        <v>77</v>
      </c>
      <c r="FH102" t="s">
        <v>99</v>
      </c>
      <c r="FI102">
        <v>0</v>
      </c>
      <c r="FJ102">
        <v>0</v>
      </c>
      <c r="FK102">
        <v>0</v>
      </c>
      <c r="FL102">
        <v>0</v>
      </c>
      <c r="FM102">
        <v>0</v>
      </c>
      <c r="FN102">
        <v>0</v>
      </c>
      <c r="FO102">
        <v>0</v>
      </c>
      <c r="FP102">
        <v>1</v>
      </c>
      <c r="FQ102" t="s">
        <v>77</v>
      </c>
      <c r="FR102" t="s">
        <v>99</v>
      </c>
      <c r="FS102" t="s">
        <v>77</v>
      </c>
      <c r="FT102" t="s">
        <v>77</v>
      </c>
      <c r="FU102" t="s">
        <v>77</v>
      </c>
      <c r="FV102" t="s">
        <v>77</v>
      </c>
      <c r="FW102" t="s">
        <v>77</v>
      </c>
      <c r="FX102" t="s">
        <v>77</v>
      </c>
      <c r="FY102" t="s">
        <v>77</v>
      </c>
      <c r="FZ102" t="s">
        <v>77</v>
      </c>
      <c r="GA102" t="s">
        <v>77</v>
      </c>
      <c r="GB102" t="s">
        <v>77</v>
      </c>
      <c r="GC102" t="s">
        <v>77</v>
      </c>
      <c r="GD102" t="s">
        <v>77</v>
      </c>
      <c r="GE102" t="s">
        <v>77</v>
      </c>
      <c r="GF102" t="s">
        <v>77</v>
      </c>
      <c r="GG102" t="s">
        <v>77</v>
      </c>
      <c r="GH102" t="s">
        <v>77</v>
      </c>
      <c r="GI102" t="s">
        <v>77</v>
      </c>
      <c r="GJ102" t="s">
        <v>77</v>
      </c>
      <c r="GK102" t="s">
        <v>77</v>
      </c>
      <c r="GL102" t="s">
        <v>77</v>
      </c>
      <c r="GM102" t="s">
        <v>77</v>
      </c>
      <c r="GN102" t="s">
        <v>77</v>
      </c>
      <c r="GO102" t="s">
        <v>77</v>
      </c>
      <c r="GP102" t="s">
        <v>77</v>
      </c>
      <c r="GQ102" t="s">
        <v>77</v>
      </c>
      <c r="GR102" t="s">
        <v>77</v>
      </c>
      <c r="GS102" t="s">
        <v>77</v>
      </c>
      <c r="GT102" t="s">
        <v>77</v>
      </c>
      <c r="GU102" t="s">
        <v>77</v>
      </c>
      <c r="GV102" t="s">
        <v>77</v>
      </c>
      <c r="GW102" t="s">
        <v>77</v>
      </c>
      <c r="GX102" t="s">
        <v>77</v>
      </c>
      <c r="GY102" t="s">
        <v>77</v>
      </c>
      <c r="GZ102" t="s">
        <v>77</v>
      </c>
      <c r="HA102" t="s">
        <v>77</v>
      </c>
      <c r="HB102" t="s">
        <v>77</v>
      </c>
      <c r="HC102" t="s">
        <v>77</v>
      </c>
      <c r="HD102" t="s">
        <v>77</v>
      </c>
      <c r="HE102" t="s">
        <v>77</v>
      </c>
      <c r="HF102" t="s">
        <v>77</v>
      </c>
      <c r="HG102" t="s">
        <v>77</v>
      </c>
      <c r="HH102" t="s">
        <v>77</v>
      </c>
      <c r="HI102" t="s">
        <v>77</v>
      </c>
      <c r="HJ102" t="s">
        <v>77</v>
      </c>
      <c r="HK102" t="s">
        <v>77</v>
      </c>
      <c r="HL102" t="s">
        <v>77</v>
      </c>
      <c r="HM102" t="s">
        <v>77</v>
      </c>
      <c r="HN102" t="s">
        <v>77</v>
      </c>
      <c r="HO102" t="s">
        <v>77</v>
      </c>
      <c r="HP102" t="s">
        <v>77</v>
      </c>
      <c r="HQ102" t="s">
        <v>77</v>
      </c>
      <c r="HR102" t="s">
        <v>77</v>
      </c>
      <c r="HS102" t="s">
        <v>77</v>
      </c>
      <c r="HT102" t="s">
        <v>77</v>
      </c>
      <c r="HU102" t="s">
        <v>77</v>
      </c>
      <c r="HV102" t="s">
        <v>77</v>
      </c>
      <c r="HW102" t="s">
        <v>77</v>
      </c>
      <c r="HX102" t="s">
        <v>77</v>
      </c>
      <c r="HZ102" t="s">
        <v>80</v>
      </c>
      <c r="IA102" s="376" t="s">
        <v>77</v>
      </c>
      <c r="IB102" t="s">
        <v>77</v>
      </c>
      <c r="IC102" t="s">
        <v>77</v>
      </c>
      <c r="ID102" t="s">
        <v>77</v>
      </c>
      <c r="IE102" t="s">
        <v>77</v>
      </c>
      <c r="IF102" t="s">
        <v>77</v>
      </c>
      <c r="IG102" t="s">
        <v>77</v>
      </c>
      <c r="IH102" t="s">
        <v>77</v>
      </c>
      <c r="II102" t="s">
        <v>77</v>
      </c>
      <c r="IJ102" t="s">
        <v>77</v>
      </c>
      <c r="IK102" t="s">
        <v>77</v>
      </c>
      <c r="IL102" t="s">
        <v>77</v>
      </c>
      <c r="IM102" t="s">
        <v>77</v>
      </c>
      <c r="IN102" t="s">
        <v>77</v>
      </c>
      <c r="IO102" t="s">
        <v>77</v>
      </c>
      <c r="IP102" t="s">
        <v>77</v>
      </c>
      <c r="IQ102" t="s">
        <v>77</v>
      </c>
      <c r="IR102" t="s">
        <v>77</v>
      </c>
      <c r="IS102" t="s">
        <v>77</v>
      </c>
      <c r="IT102" t="s">
        <v>77</v>
      </c>
      <c r="IU102" t="s">
        <v>77</v>
      </c>
      <c r="IV102" t="s">
        <v>77</v>
      </c>
      <c r="IW102" t="s">
        <v>77</v>
      </c>
      <c r="IX102" t="s">
        <v>77</v>
      </c>
      <c r="IY102" t="s">
        <v>77</v>
      </c>
      <c r="IZ102" t="s">
        <v>77</v>
      </c>
      <c r="JA102" t="s">
        <v>77</v>
      </c>
      <c r="JB102" t="s">
        <v>77</v>
      </c>
      <c r="JC102" t="s">
        <v>77</v>
      </c>
      <c r="JD102" t="s">
        <v>77</v>
      </c>
      <c r="JE102" t="s">
        <v>77</v>
      </c>
      <c r="JF102" t="s">
        <v>77</v>
      </c>
      <c r="JG102" t="s">
        <v>77</v>
      </c>
      <c r="JH102" t="s">
        <v>77</v>
      </c>
      <c r="JI102" t="s">
        <v>77</v>
      </c>
      <c r="JJ102" t="s">
        <v>77</v>
      </c>
      <c r="JK102" t="s">
        <v>77</v>
      </c>
      <c r="JL102" t="s">
        <v>77</v>
      </c>
      <c r="JM102" t="s">
        <v>77</v>
      </c>
      <c r="JN102" t="s">
        <v>77</v>
      </c>
      <c r="JO102" t="s">
        <v>77</v>
      </c>
      <c r="JP102" t="s">
        <v>77</v>
      </c>
      <c r="JQ102" t="s">
        <v>77</v>
      </c>
      <c r="JR102" t="s">
        <v>77</v>
      </c>
      <c r="JS102" t="s">
        <v>77</v>
      </c>
      <c r="JT102" t="s">
        <v>77</v>
      </c>
      <c r="JU102" t="s">
        <v>77</v>
      </c>
      <c r="JV102" t="s">
        <v>77</v>
      </c>
      <c r="JW102" t="s">
        <v>77</v>
      </c>
      <c r="JX102" t="s">
        <v>77</v>
      </c>
      <c r="JY102" t="s">
        <v>77</v>
      </c>
      <c r="JZ102" t="s">
        <v>77</v>
      </c>
      <c r="KA102" t="s">
        <v>77</v>
      </c>
      <c r="KB102" t="s">
        <v>77</v>
      </c>
      <c r="KC102" t="s">
        <v>77</v>
      </c>
      <c r="KD102" t="s">
        <v>77</v>
      </c>
      <c r="KE102" t="s">
        <v>77</v>
      </c>
      <c r="KF102" t="s">
        <v>77</v>
      </c>
      <c r="KG102" t="s">
        <v>77</v>
      </c>
      <c r="KH102" t="s">
        <v>77</v>
      </c>
      <c r="KI102" t="s">
        <v>77</v>
      </c>
      <c r="KJ102" t="s">
        <v>77</v>
      </c>
      <c r="KK102" t="s">
        <v>77</v>
      </c>
      <c r="KL102" t="s">
        <v>77</v>
      </c>
      <c r="KM102" t="s">
        <v>77</v>
      </c>
      <c r="KN102" t="s">
        <v>77</v>
      </c>
      <c r="KO102" t="s">
        <v>77</v>
      </c>
      <c r="KP102" t="s">
        <v>77</v>
      </c>
      <c r="KQ102" t="s">
        <v>77</v>
      </c>
      <c r="KR102" t="s">
        <v>77</v>
      </c>
      <c r="KS102" t="s">
        <v>77</v>
      </c>
      <c r="KT102" t="s">
        <v>77</v>
      </c>
      <c r="KU102" t="s">
        <v>77</v>
      </c>
      <c r="KV102" t="s">
        <v>77</v>
      </c>
      <c r="KW102" t="s">
        <v>77</v>
      </c>
      <c r="KX102" t="s">
        <v>77</v>
      </c>
      <c r="KY102" t="s">
        <v>77</v>
      </c>
      <c r="KZ102" t="s">
        <v>77</v>
      </c>
      <c r="LA102" t="s">
        <v>77</v>
      </c>
      <c r="LB102" t="s">
        <v>77</v>
      </c>
      <c r="LC102" t="s">
        <v>77</v>
      </c>
      <c r="LD102" t="s">
        <v>77</v>
      </c>
      <c r="LE102" t="s">
        <v>77</v>
      </c>
      <c r="LF102" t="s">
        <v>77</v>
      </c>
      <c r="LG102" t="s">
        <v>77</v>
      </c>
      <c r="LH102" t="s">
        <v>77</v>
      </c>
      <c r="LI102" t="s">
        <v>77</v>
      </c>
      <c r="LJ102" t="s">
        <v>77</v>
      </c>
      <c r="LK102" t="s">
        <v>77</v>
      </c>
      <c r="LL102" t="s">
        <v>77</v>
      </c>
      <c r="LM102" t="s">
        <v>77</v>
      </c>
      <c r="LN102" t="s">
        <v>77</v>
      </c>
      <c r="LO102" t="s">
        <v>77</v>
      </c>
      <c r="LP102" t="s">
        <v>77</v>
      </c>
      <c r="LQ102" t="s">
        <v>77</v>
      </c>
      <c r="LR102" t="s">
        <v>77</v>
      </c>
      <c r="LS102" t="s">
        <v>77</v>
      </c>
      <c r="LT102" t="s">
        <v>77</v>
      </c>
      <c r="LU102" t="s">
        <v>77</v>
      </c>
      <c r="LV102" t="s">
        <v>77</v>
      </c>
      <c r="LW102" t="s">
        <v>77</v>
      </c>
      <c r="LX102" t="s">
        <v>77</v>
      </c>
      <c r="LY102" t="s">
        <v>77</v>
      </c>
      <c r="LZ102" t="s">
        <v>77</v>
      </c>
      <c r="MA102" t="s">
        <v>77</v>
      </c>
      <c r="MB102" t="s">
        <v>77</v>
      </c>
      <c r="MC102" t="s">
        <v>77</v>
      </c>
      <c r="MD102" t="s">
        <v>77</v>
      </c>
      <c r="ME102" t="s">
        <v>77</v>
      </c>
      <c r="MF102" t="s">
        <v>77</v>
      </c>
      <c r="MG102" t="s">
        <v>77</v>
      </c>
      <c r="MH102" t="s">
        <v>77</v>
      </c>
      <c r="MI102" t="s">
        <v>77</v>
      </c>
      <c r="MJ102" t="s">
        <v>77</v>
      </c>
      <c r="MK102" t="s">
        <v>77</v>
      </c>
      <c r="ML102" t="s">
        <v>77</v>
      </c>
      <c r="MM102" t="s">
        <v>77</v>
      </c>
      <c r="MN102" t="s">
        <v>77</v>
      </c>
      <c r="MO102" t="s">
        <v>77</v>
      </c>
      <c r="MP102" t="s">
        <v>77</v>
      </c>
      <c r="MQ102" t="s">
        <v>77</v>
      </c>
      <c r="MR102" t="s">
        <v>77</v>
      </c>
      <c r="MS102" t="s">
        <v>77</v>
      </c>
      <c r="MT102" t="s">
        <v>77</v>
      </c>
      <c r="MU102" t="s">
        <v>77</v>
      </c>
      <c r="MV102" t="s">
        <v>77</v>
      </c>
      <c r="MW102" t="s">
        <v>77</v>
      </c>
      <c r="MX102" t="s">
        <v>77</v>
      </c>
      <c r="MY102" t="s">
        <v>77</v>
      </c>
      <c r="MZ102" t="s">
        <v>77</v>
      </c>
      <c r="NA102" t="s">
        <v>77</v>
      </c>
      <c r="NB102" t="s">
        <v>77</v>
      </c>
      <c r="NC102" t="s">
        <v>77</v>
      </c>
      <c r="ND102" t="s">
        <v>77</v>
      </c>
      <c r="NE102" t="s">
        <v>77</v>
      </c>
      <c r="NF102" t="s">
        <v>77</v>
      </c>
      <c r="NG102" t="s">
        <v>77</v>
      </c>
      <c r="NH102" t="s">
        <v>77</v>
      </c>
      <c r="NI102" t="s">
        <v>77</v>
      </c>
      <c r="NJ102" t="s">
        <v>77</v>
      </c>
      <c r="NK102" t="s">
        <v>77</v>
      </c>
      <c r="NL102" t="s">
        <v>77</v>
      </c>
      <c r="NM102" t="s">
        <v>77</v>
      </c>
      <c r="NN102" t="s">
        <v>77</v>
      </c>
      <c r="NO102" t="s">
        <v>77</v>
      </c>
      <c r="NP102" t="s">
        <v>77</v>
      </c>
      <c r="NQ102" t="s">
        <v>77</v>
      </c>
      <c r="NR102" t="s">
        <v>77</v>
      </c>
      <c r="NS102" t="s">
        <v>77</v>
      </c>
      <c r="NT102" t="s">
        <v>77</v>
      </c>
      <c r="NU102" t="s">
        <v>77</v>
      </c>
      <c r="NV102" t="s">
        <v>77</v>
      </c>
      <c r="NW102" t="s">
        <v>77</v>
      </c>
      <c r="NX102" t="s">
        <v>77</v>
      </c>
      <c r="NY102" t="s">
        <v>77</v>
      </c>
      <c r="NZ102" t="s">
        <v>77</v>
      </c>
      <c r="OA102" t="s">
        <v>77</v>
      </c>
      <c r="OB102" t="s">
        <v>77</v>
      </c>
      <c r="OC102" t="s">
        <v>77</v>
      </c>
      <c r="OD102" t="s">
        <v>77</v>
      </c>
      <c r="OE102" t="s">
        <v>77</v>
      </c>
      <c r="OF102" t="s">
        <v>77</v>
      </c>
      <c r="OG102" t="s">
        <v>77</v>
      </c>
      <c r="OH102" t="s">
        <v>77</v>
      </c>
      <c r="OI102" t="s">
        <v>77</v>
      </c>
      <c r="OJ102" t="s">
        <v>77</v>
      </c>
      <c r="OK102" t="s">
        <v>77</v>
      </c>
      <c r="OL102" t="s">
        <v>77</v>
      </c>
      <c r="OM102" t="s">
        <v>77</v>
      </c>
      <c r="ON102" t="s">
        <v>77</v>
      </c>
      <c r="OO102" t="s">
        <v>77</v>
      </c>
      <c r="OP102" t="s">
        <v>77</v>
      </c>
      <c r="OQ102" t="s">
        <v>77</v>
      </c>
      <c r="OR102" t="s">
        <v>77</v>
      </c>
      <c r="OS102" t="s">
        <v>77</v>
      </c>
      <c r="OT102" t="s">
        <v>77</v>
      </c>
      <c r="OU102" t="s">
        <v>77</v>
      </c>
      <c r="OV102" t="s">
        <v>77</v>
      </c>
      <c r="OW102" t="s">
        <v>77</v>
      </c>
      <c r="OX102" t="s">
        <v>77</v>
      </c>
      <c r="OY102" t="s">
        <v>77</v>
      </c>
      <c r="OZ102" t="s">
        <v>77</v>
      </c>
      <c r="PA102" t="s">
        <v>77</v>
      </c>
      <c r="PB102" t="s">
        <v>77</v>
      </c>
      <c r="PC102" t="s">
        <v>77</v>
      </c>
      <c r="PD102" t="s">
        <v>77</v>
      </c>
      <c r="PE102" t="s">
        <v>77</v>
      </c>
      <c r="PF102" t="s">
        <v>77</v>
      </c>
      <c r="PG102" t="s">
        <v>77</v>
      </c>
      <c r="PH102" t="s">
        <v>77</v>
      </c>
      <c r="PI102" t="s">
        <v>77</v>
      </c>
      <c r="PJ102" t="s">
        <v>77</v>
      </c>
      <c r="PK102" t="s">
        <v>77</v>
      </c>
      <c r="PL102" t="s">
        <v>77</v>
      </c>
      <c r="PM102" t="s">
        <v>77</v>
      </c>
      <c r="PN102" t="s">
        <v>77</v>
      </c>
      <c r="PO102" t="s">
        <v>77</v>
      </c>
      <c r="PP102" t="s">
        <v>77</v>
      </c>
      <c r="PQ102" t="s">
        <v>77</v>
      </c>
      <c r="PR102" t="s">
        <v>77</v>
      </c>
      <c r="PS102" t="s">
        <v>77</v>
      </c>
      <c r="PT102" t="s">
        <v>77</v>
      </c>
      <c r="PU102" t="s">
        <v>77</v>
      </c>
      <c r="PV102" t="s">
        <v>77</v>
      </c>
      <c r="PW102" t="s">
        <v>77</v>
      </c>
      <c r="PX102" t="s">
        <v>77</v>
      </c>
      <c r="PY102" t="s">
        <v>77</v>
      </c>
      <c r="PZ102" t="s">
        <v>77</v>
      </c>
      <c r="QA102" t="s">
        <v>77</v>
      </c>
      <c r="QB102" t="s">
        <v>77</v>
      </c>
      <c r="QC102" t="s">
        <v>77</v>
      </c>
      <c r="QD102" t="s">
        <v>77</v>
      </c>
      <c r="QE102" t="s">
        <v>77</v>
      </c>
      <c r="QF102" t="s">
        <v>77</v>
      </c>
      <c r="QG102" t="s">
        <v>77</v>
      </c>
      <c r="QH102">
        <v>1</v>
      </c>
      <c r="QI102">
        <v>1</v>
      </c>
      <c r="QJ102">
        <v>1</v>
      </c>
      <c r="QK102">
        <v>1</v>
      </c>
      <c r="QL102">
        <v>1</v>
      </c>
      <c r="QM102" t="s">
        <v>77</v>
      </c>
      <c r="QN102" t="s">
        <v>77</v>
      </c>
      <c r="QO102">
        <v>238059404</v>
      </c>
      <c r="QQ102">
        <v>44532.534722222219</v>
      </c>
      <c r="QR102" t="s">
        <v>77</v>
      </c>
      <c r="QS102" t="s">
        <v>77</v>
      </c>
      <c r="QT102" t="s">
        <v>101</v>
      </c>
      <c r="QU102" t="s">
        <v>102</v>
      </c>
      <c r="QV102" t="s">
        <v>77</v>
      </c>
      <c r="QW102">
        <v>104</v>
      </c>
      <c r="QX102" s="375" t="str">
        <f t="shared" si="16"/>
        <v/>
      </c>
      <c r="QY102" s="375" t="str">
        <f t="shared" si="9"/>
        <v/>
      </c>
      <c r="QZ102" s="375" t="str">
        <f t="shared" si="10"/>
        <v/>
      </c>
      <c r="RA102" s="375" t="str">
        <f t="shared" si="11"/>
        <v/>
      </c>
      <c r="RB102" s="375" t="str">
        <f t="shared" si="12"/>
        <v/>
      </c>
      <c r="RC102" s="375" t="str">
        <f t="shared" si="13"/>
        <v/>
      </c>
      <c r="RD102" s="375" t="str">
        <f t="shared" si="14"/>
        <v/>
      </c>
      <c r="RE102" s="313" t="str">
        <f t="shared" si="15"/>
        <v/>
      </c>
      <c r="RF102" t="s">
        <v>80</v>
      </c>
    </row>
    <row r="103" spans="1:474">
      <c r="A103" t="s">
        <v>1056</v>
      </c>
      <c r="B103" s="272">
        <v>44532</v>
      </c>
      <c r="C103" t="s">
        <v>208</v>
      </c>
      <c r="D103" t="s">
        <v>562</v>
      </c>
      <c r="E103" t="s">
        <v>209</v>
      </c>
      <c r="F103" t="s">
        <v>210</v>
      </c>
      <c r="G103" t="s">
        <v>210</v>
      </c>
      <c r="H103" t="s">
        <v>211</v>
      </c>
      <c r="I103" t="s">
        <v>211</v>
      </c>
      <c r="J103" t="s">
        <v>210</v>
      </c>
      <c r="K103" t="s">
        <v>77</v>
      </c>
      <c r="L103" t="s">
        <v>212</v>
      </c>
      <c r="M103" t="s">
        <v>212</v>
      </c>
      <c r="N103" t="s">
        <v>212</v>
      </c>
      <c r="O103" t="s">
        <v>86</v>
      </c>
      <c r="P103" t="s">
        <v>87</v>
      </c>
      <c r="Q103" t="s">
        <v>110</v>
      </c>
      <c r="R103" t="s">
        <v>77</v>
      </c>
      <c r="S103" s="239" t="s">
        <v>77</v>
      </c>
      <c r="T103" s="239" t="s">
        <v>77</v>
      </c>
      <c r="U103" s="239" t="s">
        <v>77</v>
      </c>
      <c r="V103" s="239" t="s">
        <v>77</v>
      </c>
      <c r="W103" s="239" t="s">
        <v>77</v>
      </c>
      <c r="X103" s="239" t="s">
        <v>77</v>
      </c>
      <c r="Y103" t="s">
        <v>77</v>
      </c>
      <c r="Z103" t="s">
        <v>77</v>
      </c>
      <c r="AA103" t="s">
        <v>77</v>
      </c>
      <c r="AB103" t="s">
        <v>77</v>
      </c>
      <c r="AC103" t="s">
        <v>77</v>
      </c>
      <c r="AD103" t="s">
        <v>77</v>
      </c>
      <c r="AE103" t="s">
        <v>77</v>
      </c>
      <c r="AF103" t="s">
        <v>77</v>
      </c>
      <c r="AG103">
        <v>10</v>
      </c>
      <c r="AH103" t="s">
        <v>77</v>
      </c>
      <c r="AI103" t="s">
        <v>77</v>
      </c>
      <c r="AJ103" t="s">
        <v>77</v>
      </c>
      <c r="AK103" t="s">
        <v>77</v>
      </c>
      <c r="AL103" t="s">
        <v>77</v>
      </c>
      <c r="AM103" t="s">
        <v>77</v>
      </c>
      <c r="AN103" t="s">
        <v>77</v>
      </c>
      <c r="AO103" t="s">
        <v>77</v>
      </c>
      <c r="AP103" t="s">
        <v>77</v>
      </c>
      <c r="AQ103" t="s">
        <v>77</v>
      </c>
      <c r="AR103" t="s">
        <v>77</v>
      </c>
      <c r="AS103" t="s">
        <v>77</v>
      </c>
      <c r="AT103" t="s">
        <v>77</v>
      </c>
      <c r="AU103" t="s">
        <v>77</v>
      </c>
      <c r="AV103" t="s">
        <v>77</v>
      </c>
      <c r="AW103" t="s">
        <v>77</v>
      </c>
      <c r="AX103" t="s">
        <v>77</v>
      </c>
      <c r="AY103" t="s">
        <v>77</v>
      </c>
      <c r="AZ103" t="s">
        <v>77</v>
      </c>
      <c r="BA103" t="s">
        <v>77</v>
      </c>
      <c r="BB103" t="s">
        <v>77</v>
      </c>
      <c r="BC103" t="s">
        <v>77</v>
      </c>
      <c r="BD103" t="s">
        <v>77</v>
      </c>
      <c r="BE103" t="s">
        <v>77</v>
      </c>
      <c r="BF103" t="s">
        <v>77</v>
      </c>
      <c r="BG103" t="s">
        <v>77</v>
      </c>
      <c r="BH103" t="s">
        <v>77</v>
      </c>
      <c r="BI103" t="s">
        <v>77</v>
      </c>
      <c r="BJ103" t="s">
        <v>77</v>
      </c>
      <c r="BK103" t="s">
        <v>77</v>
      </c>
      <c r="BL103" t="s">
        <v>77</v>
      </c>
      <c r="BN103" t="s">
        <v>77</v>
      </c>
      <c r="BO103" t="s">
        <v>77</v>
      </c>
      <c r="BP103" t="s">
        <v>77</v>
      </c>
      <c r="BQ103" t="s">
        <v>77</v>
      </c>
      <c r="BR103" t="s">
        <v>77</v>
      </c>
      <c r="BS103" t="s">
        <v>77</v>
      </c>
      <c r="BT103" t="s">
        <v>77</v>
      </c>
      <c r="BU103" t="s">
        <v>77</v>
      </c>
      <c r="BV103" t="s">
        <v>77</v>
      </c>
      <c r="BW103" t="s">
        <v>77</v>
      </c>
      <c r="BX103" t="s">
        <v>77</v>
      </c>
      <c r="BY103" t="s">
        <v>77</v>
      </c>
      <c r="BZ103" t="s">
        <v>77</v>
      </c>
      <c r="CA103" t="s">
        <v>77</v>
      </c>
      <c r="CB103" t="s">
        <v>77</v>
      </c>
      <c r="CC103" t="s">
        <v>77</v>
      </c>
      <c r="CD103" t="s">
        <v>77</v>
      </c>
      <c r="CE103" t="s">
        <v>77</v>
      </c>
      <c r="CF103" t="s">
        <v>77</v>
      </c>
      <c r="CG103" t="s">
        <v>77</v>
      </c>
      <c r="CH103" t="s">
        <v>77</v>
      </c>
      <c r="CI103" t="s">
        <v>77</v>
      </c>
      <c r="CJ103" t="s">
        <v>77</v>
      </c>
      <c r="CK103" t="s">
        <v>77</v>
      </c>
      <c r="CL103" t="s">
        <v>77</v>
      </c>
      <c r="CM103" t="s">
        <v>77</v>
      </c>
      <c r="CN103" t="s">
        <v>77</v>
      </c>
      <c r="CO103" t="s">
        <v>77</v>
      </c>
      <c r="CP103" t="s">
        <v>77</v>
      </c>
      <c r="CQ103" t="s">
        <v>77</v>
      </c>
      <c r="CR103" t="s">
        <v>77</v>
      </c>
      <c r="CS103" t="s">
        <v>77</v>
      </c>
      <c r="CT103" t="s">
        <v>77</v>
      </c>
      <c r="CU103" t="s">
        <v>77</v>
      </c>
      <c r="CV103" t="s">
        <v>77</v>
      </c>
      <c r="CW103" t="s">
        <v>77</v>
      </c>
      <c r="CX103" t="s">
        <v>77</v>
      </c>
      <c r="CY103" t="s">
        <v>77</v>
      </c>
      <c r="CZ103" s="308" t="s">
        <v>209</v>
      </c>
      <c r="DA103" t="s">
        <v>86</v>
      </c>
      <c r="DB103" t="s">
        <v>77</v>
      </c>
      <c r="DC103" t="s">
        <v>77</v>
      </c>
      <c r="DD103" t="s">
        <v>77</v>
      </c>
      <c r="DE103" t="s">
        <v>77</v>
      </c>
      <c r="DF103" t="s">
        <v>77</v>
      </c>
      <c r="DG103" t="s">
        <v>77</v>
      </c>
      <c r="DH103" t="s">
        <v>77</v>
      </c>
      <c r="DK103" t="s">
        <v>77</v>
      </c>
      <c r="DL103" t="s">
        <v>77</v>
      </c>
      <c r="DM103" t="s">
        <v>77</v>
      </c>
      <c r="DN103" t="s">
        <v>77</v>
      </c>
      <c r="DO103" t="s">
        <v>77</v>
      </c>
      <c r="DP103" t="s">
        <v>77</v>
      </c>
      <c r="DQ103" t="s">
        <v>77</v>
      </c>
      <c r="DR103" t="s">
        <v>77</v>
      </c>
      <c r="DS103" t="s">
        <v>77</v>
      </c>
      <c r="DT103" t="s">
        <v>77</v>
      </c>
      <c r="DU103" t="s">
        <v>77</v>
      </c>
      <c r="DV103" t="s">
        <v>77</v>
      </c>
      <c r="DW103" t="s">
        <v>77</v>
      </c>
      <c r="DX103" t="s">
        <v>77</v>
      </c>
      <c r="DY103" t="s">
        <v>77</v>
      </c>
      <c r="DZ103" t="s">
        <v>77</v>
      </c>
      <c r="EA103" t="s">
        <v>77</v>
      </c>
      <c r="EB103" t="s">
        <v>77</v>
      </c>
      <c r="EC103" t="s">
        <v>77</v>
      </c>
      <c r="ED103" t="s">
        <v>77</v>
      </c>
      <c r="EE103" t="s">
        <v>77</v>
      </c>
      <c r="EF103" t="s">
        <v>77</v>
      </c>
      <c r="EG103" t="s">
        <v>77</v>
      </c>
      <c r="EH103" t="s">
        <v>77</v>
      </c>
      <c r="EI103" t="s">
        <v>77</v>
      </c>
      <c r="EJ103" t="s">
        <v>77</v>
      </c>
      <c r="EK103" t="s">
        <v>77</v>
      </c>
      <c r="EL103" t="s">
        <v>77</v>
      </c>
      <c r="EM103" s="308" t="s">
        <v>209</v>
      </c>
      <c r="EN103" t="s">
        <v>86</v>
      </c>
      <c r="EO103" t="s">
        <v>77</v>
      </c>
      <c r="EP103" t="s">
        <v>77</v>
      </c>
      <c r="EQ103" t="s">
        <v>77</v>
      </c>
      <c r="ER103" t="s">
        <v>77</v>
      </c>
      <c r="ES103" t="s">
        <v>77</v>
      </c>
      <c r="ET103" t="s">
        <v>77</v>
      </c>
      <c r="EU103" t="s">
        <v>77</v>
      </c>
      <c r="EW103" t="s">
        <v>77</v>
      </c>
      <c r="EX103" s="308" t="s">
        <v>209</v>
      </c>
      <c r="EY103" t="s">
        <v>77</v>
      </c>
      <c r="EZ103" t="s">
        <v>77</v>
      </c>
      <c r="FA103" t="s">
        <v>77</v>
      </c>
      <c r="FB103" t="s">
        <v>77</v>
      </c>
      <c r="FC103" t="s">
        <v>77</v>
      </c>
      <c r="FD103" t="s">
        <v>77</v>
      </c>
      <c r="FE103" t="s">
        <v>77</v>
      </c>
      <c r="FF103" t="s">
        <v>77</v>
      </c>
      <c r="FG103" t="s">
        <v>77</v>
      </c>
      <c r="FH103" t="s">
        <v>77</v>
      </c>
      <c r="FI103" t="s">
        <v>77</v>
      </c>
      <c r="FJ103" t="s">
        <v>77</v>
      </c>
      <c r="FK103" t="s">
        <v>77</v>
      </c>
      <c r="FL103" t="s">
        <v>77</v>
      </c>
      <c r="FM103" t="s">
        <v>77</v>
      </c>
      <c r="FN103" t="s">
        <v>77</v>
      </c>
      <c r="FO103" t="s">
        <v>77</v>
      </c>
      <c r="FP103" t="s">
        <v>77</v>
      </c>
      <c r="FQ103" t="s">
        <v>77</v>
      </c>
      <c r="FR103" t="s">
        <v>77</v>
      </c>
      <c r="FS103" t="s">
        <v>77</v>
      </c>
      <c r="FT103" t="s">
        <v>77</v>
      </c>
      <c r="FU103" t="s">
        <v>77</v>
      </c>
      <c r="FV103" t="s">
        <v>77</v>
      </c>
      <c r="FW103" t="s">
        <v>77</v>
      </c>
      <c r="FX103" t="s">
        <v>77</v>
      </c>
      <c r="FY103" t="s">
        <v>88</v>
      </c>
      <c r="FZ103" t="s">
        <v>90</v>
      </c>
      <c r="GA103" t="s">
        <v>91</v>
      </c>
      <c r="GB103" t="s">
        <v>77</v>
      </c>
      <c r="GC103" t="s">
        <v>92</v>
      </c>
      <c r="GD103" t="s">
        <v>93</v>
      </c>
      <c r="GE103" t="s">
        <v>93</v>
      </c>
      <c r="GF103" t="s">
        <v>94</v>
      </c>
      <c r="GG103" t="s">
        <v>77</v>
      </c>
      <c r="GH103" t="s">
        <v>95</v>
      </c>
      <c r="GI103" t="s">
        <v>96</v>
      </c>
      <c r="GJ103" t="s">
        <v>97</v>
      </c>
      <c r="GK103" t="s">
        <v>672</v>
      </c>
      <c r="GL103" t="s">
        <v>77</v>
      </c>
      <c r="GM103" t="s">
        <v>77</v>
      </c>
      <c r="GN103" t="s">
        <v>77</v>
      </c>
      <c r="GO103" t="s">
        <v>77</v>
      </c>
      <c r="GP103" t="s">
        <v>77</v>
      </c>
      <c r="GQ103">
        <v>50</v>
      </c>
      <c r="GR103">
        <v>10</v>
      </c>
      <c r="GS103" t="s">
        <v>77</v>
      </c>
      <c r="GT103" t="s">
        <v>98</v>
      </c>
      <c r="GU103" t="s">
        <v>88</v>
      </c>
      <c r="GV103" t="s">
        <v>77</v>
      </c>
      <c r="GW103" t="s">
        <v>88</v>
      </c>
      <c r="GX103" t="s">
        <v>146</v>
      </c>
      <c r="GY103">
        <v>0</v>
      </c>
      <c r="GZ103">
        <v>1</v>
      </c>
      <c r="HA103">
        <v>0</v>
      </c>
      <c r="HB103">
        <v>0</v>
      </c>
      <c r="HC103">
        <v>0</v>
      </c>
      <c r="HD103">
        <v>0</v>
      </c>
      <c r="HE103">
        <v>0</v>
      </c>
      <c r="HF103">
        <v>0</v>
      </c>
      <c r="HG103">
        <v>0</v>
      </c>
      <c r="HH103">
        <v>0</v>
      </c>
      <c r="HI103">
        <v>0</v>
      </c>
      <c r="HJ103" t="s">
        <v>77</v>
      </c>
      <c r="HK103" t="s">
        <v>100</v>
      </c>
      <c r="HL103" t="s">
        <v>77</v>
      </c>
      <c r="HM103" t="s">
        <v>77</v>
      </c>
      <c r="HN103" t="s">
        <v>77</v>
      </c>
      <c r="HO103" t="s">
        <v>77</v>
      </c>
      <c r="HP103" t="s">
        <v>77</v>
      </c>
      <c r="HQ103" t="s">
        <v>77</v>
      </c>
      <c r="HR103" t="s">
        <v>77</v>
      </c>
      <c r="HS103" t="s">
        <v>77</v>
      </c>
      <c r="HT103" t="s">
        <v>77</v>
      </c>
      <c r="HU103" t="s">
        <v>77</v>
      </c>
      <c r="HV103" t="s">
        <v>77</v>
      </c>
      <c r="HW103" t="s">
        <v>77</v>
      </c>
      <c r="HX103" t="s">
        <v>77</v>
      </c>
      <c r="HZ103" t="s">
        <v>209</v>
      </c>
      <c r="IA103" s="376">
        <v>7</v>
      </c>
      <c r="IB103" t="s">
        <v>1057</v>
      </c>
      <c r="IC103">
        <v>0</v>
      </c>
      <c r="ID103">
        <v>1</v>
      </c>
      <c r="IE103">
        <v>1</v>
      </c>
      <c r="IF103">
        <v>0</v>
      </c>
      <c r="IG103">
        <v>1</v>
      </c>
      <c r="IH103">
        <v>1</v>
      </c>
      <c r="II103">
        <v>0</v>
      </c>
      <c r="IJ103">
        <v>1</v>
      </c>
      <c r="IK103">
        <v>0</v>
      </c>
      <c r="IL103">
        <v>0</v>
      </c>
      <c r="IM103" t="s">
        <v>77</v>
      </c>
      <c r="IN103">
        <v>8</v>
      </c>
      <c r="IO103">
        <v>2</v>
      </c>
      <c r="IP103" t="s">
        <v>77</v>
      </c>
      <c r="IQ103">
        <v>2</v>
      </c>
      <c r="IR103">
        <v>3</v>
      </c>
      <c r="IS103" t="s">
        <v>77</v>
      </c>
      <c r="IT103">
        <v>1</v>
      </c>
      <c r="IU103" t="s">
        <v>868</v>
      </c>
      <c r="IV103">
        <v>0</v>
      </c>
      <c r="IW103">
        <v>1</v>
      </c>
      <c r="IX103">
        <v>0</v>
      </c>
      <c r="IY103">
        <v>1</v>
      </c>
      <c r="IZ103">
        <v>1</v>
      </c>
      <c r="JA103">
        <v>1</v>
      </c>
      <c r="JB103">
        <v>0</v>
      </c>
      <c r="JC103">
        <v>0</v>
      </c>
      <c r="JD103">
        <v>0</v>
      </c>
      <c r="JE103">
        <v>0</v>
      </c>
      <c r="JF103" t="s">
        <v>77</v>
      </c>
      <c r="JG103">
        <v>7</v>
      </c>
      <c r="JH103" t="s">
        <v>77</v>
      </c>
      <c r="JI103">
        <v>25</v>
      </c>
      <c r="JJ103">
        <v>3</v>
      </c>
      <c r="JK103">
        <v>10</v>
      </c>
      <c r="JL103" t="s">
        <v>77</v>
      </c>
      <c r="JM103" t="s">
        <v>77</v>
      </c>
      <c r="JN103" t="s">
        <v>449</v>
      </c>
      <c r="JO103">
        <v>0</v>
      </c>
      <c r="JP103">
        <v>0</v>
      </c>
      <c r="JQ103">
        <v>0</v>
      </c>
      <c r="JR103">
        <v>0</v>
      </c>
      <c r="JS103">
        <v>0</v>
      </c>
      <c r="JT103">
        <v>0</v>
      </c>
      <c r="JU103">
        <v>0</v>
      </c>
      <c r="JV103">
        <v>0</v>
      </c>
      <c r="JW103">
        <v>0</v>
      </c>
      <c r="JX103">
        <v>0</v>
      </c>
      <c r="JY103">
        <v>0</v>
      </c>
      <c r="JZ103">
        <v>0</v>
      </c>
      <c r="KA103">
        <v>1</v>
      </c>
      <c r="KB103" t="s">
        <v>77</v>
      </c>
      <c r="KC103" t="s">
        <v>77</v>
      </c>
      <c r="KD103" t="s">
        <v>77</v>
      </c>
      <c r="KE103" t="s">
        <v>77</v>
      </c>
      <c r="KF103" t="s">
        <v>77</v>
      </c>
      <c r="KG103" t="s">
        <v>77</v>
      </c>
      <c r="KH103" t="s">
        <v>77</v>
      </c>
      <c r="KI103" t="s">
        <v>77</v>
      </c>
      <c r="KJ103" t="s">
        <v>77</v>
      </c>
      <c r="KK103" t="s">
        <v>77</v>
      </c>
      <c r="KL103" t="s">
        <v>77</v>
      </c>
      <c r="KM103" t="s">
        <v>878</v>
      </c>
      <c r="KN103">
        <v>0</v>
      </c>
      <c r="KO103">
        <v>0</v>
      </c>
      <c r="KP103">
        <v>0</v>
      </c>
      <c r="KQ103">
        <v>0</v>
      </c>
      <c r="KR103">
        <v>1</v>
      </c>
      <c r="KS103">
        <v>1</v>
      </c>
      <c r="KT103">
        <v>0</v>
      </c>
      <c r="KU103">
        <v>0</v>
      </c>
      <c r="KV103">
        <v>0</v>
      </c>
      <c r="KW103">
        <v>0</v>
      </c>
      <c r="KX103">
        <v>0</v>
      </c>
      <c r="KY103" t="s">
        <v>77</v>
      </c>
      <c r="KZ103" t="s">
        <v>77</v>
      </c>
      <c r="LA103" t="s">
        <v>77</v>
      </c>
      <c r="LB103" t="s">
        <v>77</v>
      </c>
      <c r="LC103">
        <v>12</v>
      </c>
      <c r="LD103">
        <v>12</v>
      </c>
      <c r="LE103" t="s">
        <v>77</v>
      </c>
      <c r="LF103" t="s">
        <v>77</v>
      </c>
      <c r="LG103" t="s">
        <v>77</v>
      </c>
      <c r="LH103" t="s">
        <v>1058</v>
      </c>
      <c r="LI103">
        <v>1</v>
      </c>
      <c r="LJ103">
        <v>0</v>
      </c>
      <c r="LK103">
        <v>0</v>
      </c>
      <c r="LL103">
        <v>0</v>
      </c>
      <c r="LM103">
        <v>1</v>
      </c>
      <c r="LN103">
        <v>1</v>
      </c>
      <c r="LO103">
        <v>0</v>
      </c>
      <c r="LP103">
        <v>0</v>
      </c>
      <c r="LQ103">
        <v>0</v>
      </c>
      <c r="LR103" t="s">
        <v>77</v>
      </c>
      <c r="LS103" t="s">
        <v>612</v>
      </c>
      <c r="LT103">
        <v>1</v>
      </c>
      <c r="LU103">
        <v>0</v>
      </c>
      <c r="LV103">
        <v>0</v>
      </c>
      <c r="LW103">
        <v>0</v>
      </c>
      <c r="LX103">
        <v>0</v>
      </c>
      <c r="LY103">
        <v>0</v>
      </c>
      <c r="LZ103">
        <v>5</v>
      </c>
      <c r="MA103" t="s">
        <v>77</v>
      </c>
      <c r="MB103" t="s">
        <v>77</v>
      </c>
      <c r="MC103" t="s">
        <v>77</v>
      </c>
      <c r="MD103" t="s">
        <v>449</v>
      </c>
      <c r="ME103">
        <v>0</v>
      </c>
      <c r="MF103">
        <v>0</v>
      </c>
      <c r="MG103">
        <v>0</v>
      </c>
      <c r="MH103">
        <v>0</v>
      </c>
      <c r="MI103">
        <v>0</v>
      </c>
      <c r="MJ103">
        <v>0</v>
      </c>
      <c r="MK103">
        <v>0</v>
      </c>
      <c r="ML103">
        <v>0</v>
      </c>
      <c r="MM103">
        <v>1</v>
      </c>
      <c r="MN103" t="s">
        <v>77</v>
      </c>
      <c r="MO103" t="s">
        <v>77</v>
      </c>
      <c r="MP103" t="s">
        <v>77</v>
      </c>
      <c r="MQ103" t="s">
        <v>77</v>
      </c>
      <c r="MR103" t="s">
        <v>77</v>
      </c>
      <c r="MS103" t="s">
        <v>77</v>
      </c>
      <c r="MT103" t="s">
        <v>77</v>
      </c>
      <c r="MU103" t="s">
        <v>77</v>
      </c>
      <c r="MV103" t="s">
        <v>77</v>
      </c>
      <c r="MW103" t="s">
        <v>77</v>
      </c>
      <c r="MX103" t="s">
        <v>77</v>
      </c>
      <c r="MY103" t="s">
        <v>77</v>
      </c>
      <c r="MZ103" t="s">
        <v>77</v>
      </c>
      <c r="NA103" t="s">
        <v>77</v>
      </c>
      <c r="NB103" t="s">
        <v>77</v>
      </c>
      <c r="NC103" t="s">
        <v>77</v>
      </c>
      <c r="ND103" t="s">
        <v>77</v>
      </c>
      <c r="NE103" t="s">
        <v>77</v>
      </c>
      <c r="NF103" t="s">
        <v>77</v>
      </c>
      <c r="NG103" t="s">
        <v>77</v>
      </c>
      <c r="NH103" t="s">
        <v>77</v>
      </c>
      <c r="NI103" t="s">
        <v>77</v>
      </c>
      <c r="NJ103" t="s">
        <v>77</v>
      </c>
      <c r="NK103" t="s">
        <v>77</v>
      </c>
      <c r="NL103" t="s">
        <v>77</v>
      </c>
      <c r="NM103" t="s">
        <v>77</v>
      </c>
      <c r="NN103" t="s">
        <v>77</v>
      </c>
      <c r="NO103" t="s">
        <v>77</v>
      </c>
      <c r="NP103" t="s">
        <v>77</v>
      </c>
      <c r="NQ103" t="s">
        <v>77</v>
      </c>
      <c r="NR103" t="s">
        <v>77</v>
      </c>
      <c r="NS103" t="s">
        <v>77</v>
      </c>
      <c r="NT103" t="s">
        <v>77</v>
      </c>
      <c r="NU103" t="s">
        <v>77</v>
      </c>
      <c r="NV103" t="s">
        <v>77</v>
      </c>
      <c r="NW103" t="s">
        <v>77</v>
      </c>
      <c r="NX103" t="s">
        <v>77</v>
      </c>
      <c r="NY103" t="s">
        <v>77</v>
      </c>
      <c r="NZ103" t="s">
        <v>77</v>
      </c>
      <c r="OA103" t="s">
        <v>77</v>
      </c>
      <c r="OB103" t="s">
        <v>77</v>
      </c>
      <c r="OC103" t="s">
        <v>77</v>
      </c>
      <c r="OD103" t="s">
        <v>77</v>
      </c>
      <c r="OE103" t="s">
        <v>77</v>
      </c>
      <c r="OF103" t="s">
        <v>77</v>
      </c>
      <c r="OG103" t="s">
        <v>77</v>
      </c>
      <c r="OH103" t="s">
        <v>77</v>
      </c>
      <c r="OI103" t="s">
        <v>77</v>
      </c>
      <c r="OJ103" t="s">
        <v>77</v>
      </c>
      <c r="OK103" t="s">
        <v>77</v>
      </c>
      <c r="OL103" t="s">
        <v>77</v>
      </c>
      <c r="OM103" t="s">
        <v>77</v>
      </c>
      <c r="ON103" t="s">
        <v>77</v>
      </c>
      <c r="OO103" t="s">
        <v>77</v>
      </c>
      <c r="OP103" t="s">
        <v>77</v>
      </c>
      <c r="OQ103" t="s">
        <v>77</v>
      </c>
      <c r="OR103" t="s">
        <v>77</v>
      </c>
      <c r="OS103" t="s">
        <v>77</v>
      </c>
      <c r="OT103" t="s">
        <v>77</v>
      </c>
      <c r="OU103" t="s">
        <v>77</v>
      </c>
      <c r="OV103" t="s">
        <v>77</v>
      </c>
      <c r="OW103" t="s">
        <v>77</v>
      </c>
      <c r="OX103" t="s">
        <v>77</v>
      </c>
      <c r="OY103" t="s">
        <v>77</v>
      </c>
      <c r="OZ103" t="s">
        <v>77</v>
      </c>
      <c r="PA103" t="s">
        <v>77</v>
      </c>
      <c r="PB103" t="s">
        <v>77</v>
      </c>
      <c r="PC103" t="s">
        <v>77</v>
      </c>
      <c r="PD103" t="s">
        <v>77</v>
      </c>
      <c r="PE103" t="s">
        <v>77</v>
      </c>
      <c r="PF103" t="s">
        <v>804</v>
      </c>
      <c r="PG103">
        <v>0</v>
      </c>
      <c r="PH103">
        <v>1</v>
      </c>
      <c r="PI103">
        <v>0</v>
      </c>
      <c r="PJ103">
        <v>0</v>
      </c>
      <c r="PK103">
        <v>0</v>
      </c>
      <c r="PL103">
        <v>0</v>
      </c>
      <c r="PM103" t="s">
        <v>77</v>
      </c>
      <c r="PN103" t="s">
        <v>77</v>
      </c>
      <c r="PO103" t="s">
        <v>77</v>
      </c>
      <c r="PP103" t="s">
        <v>77</v>
      </c>
      <c r="PQ103" t="s">
        <v>77</v>
      </c>
      <c r="PR103" t="s">
        <v>77</v>
      </c>
      <c r="PS103" t="s">
        <v>77</v>
      </c>
      <c r="PT103" t="s">
        <v>77</v>
      </c>
      <c r="PU103" t="s">
        <v>77</v>
      </c>
      <c r="PV103" t="s">
        <v>77</v>
      </c>
      <c r="PW103" t="s">
        <v>77</v>
      </c>
      <c r="PX103" t="s">
        <v>77</v>
      </c>
      <c r="PY103" t="s">
        <v>77</v>
      </c>
      <c r="PZ103" t="s">
        <v>77</v>
      </c>
      <c r="QA103" t="s">
        <v>77</v>
      </c>
      <c r="QB103" t="s">
        <v>77</v>
      </c>
      <c r="QC103" t="s">
        <v>77</v>
      </c>
      <c r="QD103" t="s">
        <v>77</v>
      </c>
      <c r="QE103" t="s">
        <v>77</v>
      </c>
      <c r="QF103" t="s">
        <v>77</v>
      </c>
      <c r="QG103" t="s">
        <v>77</v>
      </c>
      <c r="QH103">
        <v>0</v>
      </c>
      <c r="QI103">
        <v>0</v>
      </c>
      <c r="QJ103">
        <v>0</v>
      </c>
      <c r="QK103">
        <v>0</v>
      </c>
      <c r="QL103">
        <v>0</v>
      </c>
      <c r="QM103" t="s">
        <v>77</v>
      </c>
      <c r="QN103" t="s">
        <v>77</v>
      </c>
      <c r="QO103">
        <v>238229540</v>
      </c>
      <c r="QQ103">
        <v>44533.024143518523</v>
      </c>
      <c r="QR103" t="s">
        <v>77</v>
      </c>
      <c r="QS103" t="s">
        <v>77</v>
      </c>
      <c r="QT103" t="s">
        <v>101</v>
      </c>
      <c r="QU103" t="s">
        <v>102</v>
      </c>
      <c r="QV103" t="s">
        <v>77</v>
      </c>
      <c r="QW103">
        <v>105</v>
      </c>
      <c r="QX103" s="375" t="str">
        <f t="shared" si="16"/>
        <v/>
      </c>
      <c r="QY103" s="375">
        <f t="shared" si="9"/>
        <v>14.857142857142858</v>
      </c>
      <c r="QZ103" s="375">
        <f t="shared" si="10"/>
        <v>3.2857142857142856</v>
      </c>
      <c r="RA103" s="375" t="str">
        <f t="shared" si="11"/>
        <v/>
      </c>
      <c r="RB103" s="375">
        <f t="shared" si="12"/>
        <v>4.1428571428571432</v>
      </c>
      <c r="RC103" s="375">
        <f t="shared" si="13"/>
        <v>5.1428571428571432</v>
      </c>
      <c r="RD103" s="375" t="str">
        <f t="shared" si="14"/>
        <v/>
      </c>
      <c r="RE103" s="313">
        <f t="shared" si="15"/>
        <v>1</v>
      </c>
      <c r="RF103" t="s">
        <v>209</v>
      </c>
    </row>
    <row r="104" spans="1:474">
      <c r="A104" t="s">
        <v>1059</v>
      </c>
      <c r="B104" s="272">
        <v>44532</v>
      </c>
      <c r="C104" t="s">
        <v>208</v>
      </c>
      <c r="D104" t="s">
        <v>562</v>
      </c>
      <c r="E104" t="s">
        <v>209</v>
      </c>
      <c r="F104" t="s">
        <v>210</v>
      </c>
      <c r="G104" t="s">
        <v>210</v>
      </c>
      <c r="H104" t="s">
        <v>211</v>
      </c>
      <c r="I104" t="s">
        <v>211</v>
      </c>
      <c r="J104" t="s">
        <v>210</v>
      </c>
      <c r="K104" t="s">
        <v>77</v>
      </c>
      <c r="L104" t="s">
        <v>212</v>
      </c>
      <c r="M104" t="s">
        <v>212</v>
      </c>
      <c r="N104" t="s">
        <v>212</v>
      </c>
      <c r="O104" t="s">
        <v>86</v>
      </c>
      <c r="P104" t="s">
        <v>87</v>
      </c>
      <c r="Q104" t="s">
        <v>89</v>
      </c>
      <c r="R104" t="s">
        <v>77</v>
      </c>
      <c r="S104" s="239" t="s">
        <v>77</v>
      </c>
      <c r="T104" s="239" t="s">
        <v>77</v>
      </c>
      <c r="U104" s="239" t="s">
        <v>77</v>
      </c>
      <c r="V104" s="239" t="s">
        <v>77</v>
      </c>
      <c r="W104" s="239" t="s">
        <v>77</v>
      </c>
      <c r="X104" s="239" t="s">
        <v>77</v>
      </c>
      <c r="Y104" t="s">
        <v>77</v>
      </c>
      <c r="Z104" t="s">
        <v>77</v>
      </c>
      <c r="AA104" t="s">
        <v>77</v>
      </c>
      <c r="AB104" t="s">
        <v>77</v>
      </c>
      <c r="AC104" t="s">
        <v>77</v>
      </c>
      <c r="AD104" t="s">
        <v>77</v>
      </c>
      <c r="AE104" t="s">
        <v>77</v>
      </c>
      <c r="AF104" t="s">
        <v>77</v>
      </c>
      <c r="AG104">
        <v>10</v>
      </c>
      <c r="AH104" t="s">
        <v>77</v>
      </c>
      <c r="AI104" t="s">
        <v>77</v>
      </c>
      <c r="AJ104" t="s">
        <v>77</v>
      </c>
      <c r="AK104" t="s">
        <v>77</v>
      </c>
      <c r="AL104" t="s">
        <v>77</v>
      </c>
      <c r="AM104" t="s">
        <v>77</v>
      </c>
      <c r="AN104" t="s">
        <v>77</v>
      </c>
      <c r="AO104" t="s">
        <v>77</v>
      </c>
      <c r="AP104" t="s">
        <v>77</v>
      </c>
      <c r="AQ104" t="s">
        <v>77</v>
      </c>
      <c r="AR104" t="s">
        <v>77</v>
      </c>
      <c r="AS104" t="s">
        <v>77</v>
      </c>
      <c r="AT104" t="s">
        <v>77</v>
      </c>
      <c r="AU104" t="s">
        <v>77</v>
      </c>
      <c r="AV104" t="s">
        <v>77</v>
      </c>
      <c r="AW104" t="s">
        <v>77</v>
      </c>
      <c r="AX104" t="s">
        <v>77</v>
      </c>
      <c r="AY104" t="s">
        <v>77</v>
      </c>
      <c r="AZ104" t="s">
        <v>77</v>
      </c>
      <c r="BA104" t="s">
        <v>77</v>
      </c>
      <c r="BB104" t="s">
        <v>77</v>
      </c>
      <c r="BC104" t="s">
        <v>77</v>
      </c>
      <c r="BD104" t="s">
        <v>77</v>
      </c>
      <c r="BE104" t="s">
        <v>77</v>
      </c>
      <c r="BF104" t="s">
        <v>77</v>
      </c>
      <c r="BG104" t="s">
        <v>77</v>
      </c>
      <c r="BH104" t="s">
        <v>77</v>
      </c>
      <c r="BI104" t="s">
        <v>77</v>
      </c>
      <c r="BJ104" t="s">
        <v>77</v>
      </c>
      <c r="BK104" t="s">
        <v>77</v>
      </c>
      <c r="BL104" t="s">
        <v>77</v>
      </c>
      <c r="BN104" t="s">
        <v>77</v>
      </c>
      <c r="BO104" t="s">
        <v>77</v>
      </c>
      <c r="BP104" t="s">
        <v>77</v>
      </c>
      <c r="BQ104" t="s">
        <v>77</v>
      </c>
      <c r="BR104" t="s">
        <v>77</v>
      </c>
      <c r="BS104" t="s">
        <v>77</v>
      </c>
      <c r="BT104" t="s">
        <v>77</v>
      </c>
      <c r="BU104" t="s">
        <v>77</v>
      </c>
      <c r="BV104" t="s">
        <v>77</v>
      </c>
      <c r="BW104" t="s">
        <v>77</v>
      </c>
      <c r="BX104" t="s">
        <v>77</v>
      </c>
      <c r="BY104" t="s">
        <v>77</v>
      </c>
      <c r="BZ104" t="s">
        <v>77</v>
      </c>
      <c r="CA104" t="s">
        <v>77</v>
      </c>
      <c r="CB104" t="s">
        <v>77</v>
      </c>
      <c r="CC104" t="s">
        <v>77</v>
      </c>
      <c r="CD104" t="s">
        <v>77</v>
      </c>
      <c r="CE104" t="s">
        <v>77</v>
      </c>
      <c r="CF104" t="s">
        <v>77</v>
      </c>
      <c r="CG104" t="s">
        <v>77</v>
      </c>
      <c r="CH104" t="s">
        <v>77</v>
      </c>
      <c r="CI104" t="s">
        <v>77</v>
      </c>
      <c r="CJ104" t="s">
        <v>77</v>
      </c>
      <c r="CK104" t="s">
        <v>77</v>
      </c>
      <c r="CL104" t="s">
        <v>77</v>
      </c>
      <c r="CM104" t="s">
        <v>77</v>
      </c>
      <c r="CN104" t="s">
        <v>77</v>
      </c>
      <c r="CO104" t="s">
        <v>77</v>
      </c>
      <c r="CP104" t="s">
        <v>77</v>
      </c>
      <c r="CQ104" t="s">
        <v>77</v>
      </c>
      <c r="CR104" t="s">
        <v>77</v>
      </c>
      <c r="CS104" t="s">
        <v>77</v>
      </c>
      <c r="CT104" t="s">
        <v>77</v>
      </c>
      <c r="CU104" t="s">
        <v>77</v>
      </c>
      <c r="CV104" t="s">
        <v>77</v>
      </c>
      <c r="CW104" t="s">
        <v>77</v>
      </c>
      <c r="CX104" t="s">
        <v>77</v>
      </c>
      <c r="CY104" t="s">
        <v>77</v>
      </c>
      <c r="CZ104" s="308" t="s">
        <v>209</v>
      </c>
      <c r="DA104" t="s">
        <v>86</v>
      </c>
      <c r="DB104" t="s">
        <v>77</v>
      </c>
      <c r="DC104" t="s">
        <v>77</v>
      </c>
      <c r="DD104" t="s">
        <v>77</v>
      </c>
      <c r="DE104" t="s">
        <v>77</v>
      </c>
      <c r="DF104" t="s">
        <v>77</v>
      </c>
      <c r="DG104" t="s">
        <v>77</v>
      </c>
      <c r="DH104" t="s">
        <v>77</v>
      </c>
      <c r="DK104" t="s">
        <v>77</v>
      </c>
      <c r="DL104" t="s">
        <v>77</v>
      </c>
      <c r="DM104" t="s">
        <v>77</v>
      </c>
      <c r="DN104" t="s">
        <v>77</v>
      </c>
      <c r="DO104" t="s">
        <v>77</v>
      </c>
      <c r="DP104" t="s">
        <v>77</v>
      </c>
      <c r="DQ104" t="s">
        <v>77</v>
      </c>
      <c r="DR104" t="s">
        <v>77</v>
      </c>
      <c r="DS104" t="s">
        <v>77</v>
      </c>
      <c r="DT104" t="s">
        <v>77</v>
      </c>
      <c r="DU104" t="s">
        <v>77</v>
      </c>
      <c r="DV104" t="s">
        <v>77</v>
      </c>
      <c r="DW104" t="s">
        <v>77</v>
      </c>
      <c r="DX104" t="s">
        <v>77</v>
      </c>
      <c r="DY104" t="s">
        <v>77</v>
      </c>
      <c r="DZ104" t="s">
        <v>77</v>
      </c>
      <c r="EA104" t="s">
        <v>77</v>
      </c>
      <c r="EB104" t="s">
        <v>77</v>
      </c>
      <c r="EC104" t="s">
        <v>77</v>
      </c>
      <c r="ED104" t="s">
        <v>77</v>
      </c>
      <c r="EE104" t="s">
        <v>77</v>
      </c>
      <c r="EF104" t="s">
        <v>77</v>
      </c>
      <c r="EG104" t="s">
        <v>77</v>
      </c>
      <c r="EH104" t="s">
        <v>77</v>
      </c>
      <c r="EI104" t="s">
        <v>77</v>
      </c>
      <c r="EJ104" t="s">
        <v>77</v>
      </c>
      <c r="EK104" t="s">
        <v>77</v>
      </c>
      <c r="EL104" t="s">
        <v>77</v>
      </c>
      <c r="EM104" s="308" t="s">
        <v>209</v>
      </c>
      <c r="EN104" t="s">
        <v>86</v>
      </c>
      <c r="EO104" t="s">
        <v>77</v>
      </c>
      <c r="EP104" t="s">
        <v>77</v>
      </c>
      <c r="EQ104" t="s">
        <v>77</v>
      </c>
      <c r="ER104" t="s">
        <v>77</v>
      </c>
      <c r="ES104" t="s">
        <v>77</v>
      </c>
      <c r="ET104" t="s">
        <v>77</v>
      </c>
      <c r="EU104" t="s">
        <v>77</v>
      </c>
      <c r="EW104" t="s">
        <v>77</v>
      </c>
      <c r="EX104" s="308" t="s">
        <v>209</v>
      </c>
      <c r="EY104" t="s">
        <v>77</v>
      </c>
      <c r="EZ104" t="s">
        <v>77</v>
      </c>
      <c r="FA104" t="s">
        <v>77</v>
      </c>
      <c r="FB104" t="s">
        <v>77</v>
      </c>
      <c r="FC104" t="s">
        <v>77</v>
      </c>
      <c r="FD104" t="s">
        <v>77</v>
      </c>
      <c r="FE104" t="s">
        <v>77</v>
      </c>
      <c r="FF104" t="s">
        <v>77</v>
      </c>
      <c r="FG104" t="s">
        <v>77</v>
      </c>
      <c r="FH104" t="s">
        <v>77</v>
      </c>
      <c r="FI104" t="s">
        <v>77</v>
      </c>
      <c r="FJ104" t="s">
        <v>77</v>
      </c>
      <c r="FK104" t="s">
        <v>77</v>
      </c>
      <c r="FL104" t="s">
        <v>77</v>
      </c>
      <c r="FM104" t="s">
        <v>77</v>
      </c>
      <c r="FN104" t="s">
        <v>77</v>
      </c>
      <c r="FO104" t="s">
        <v>77</v>
      </c>
      <c r="FP104" t="s">
        <v>77</v>
      </c>
      <c r="FQ104" t="s">
        <v>77</v>
      </c>
      <c r="FR104" t="s">
        <v>77</v>
      </c>
      <c r="FS104" t="s">
        <v>77</v>
      </c>
      <c r="FT104" t="s">
        <v>77</v>
      </c>
      <c r="FU104" t="s">
        <v>77</v>
      </c>
      <c r="FV104" t="s">
        <v>77</v>
      </c>
      <c r="FW104" t="s">
        <v>77</v>
      </c>
      <c r="FX104" t="s">
        <v>77</v>
      </c>
      <c r="FY104" t="s">
        <v>88</v>
      </c>
      <c r="FZ104" t="s">
        <v>90</v>
      </c>
      <c r="GA104" t="s">
        <v>91</v>
      </c>
      <c r="GB104" t="s">
        <v>77</v>
      </c>
      <c r="GC104" t="s">
        <v>92</v>
      </c>
      <c r="GD104" t="s">
        <v>93</v>
      </c>
      <c r="GE104" t="s">
        <v>93</v>
      </c>
      <c r="GF104" t="s">
        <v>111</v>
      </c>
      <c r="GG104" t="s">
        <v>77</v>
      </c>
      <c r="GH104" t="s">
        <v>147</v>
      </c>
      <c r="GI104" t="s">
        <v>96</v>
      </c>
      <c r="GJ104" t="s">
        <v>97</v>
      </c>
      <c r="GK104" t="s">
        <v>672</v>
      </c>
      <c r="GL104" t="s">
        <v>77</v>
      </c>
      <c r="GM104" t="s">
        <v>77</v>
      </c>
      <c r="GN104" t="s">
        <v>77</v>
      </c>
      <c r="GO104" t="s">
        <v>77</v>
      </c>
      <c r="GP104" t="s">
        <v>77</v>
      </c>
      <c r="GQ104">
        <v>50</v>
      </c>
      <c r="GR104">
        <v>10</v>
      </c>
      <c r="GS104" t="s">
        <v>77</v>
      </c>
      <c r="GT104" t="s">
        <v>98</v>
      </c>
      <c r="GU104" t="s">
        <v>88</v>
      </c>
      <c r="GV104" t="s">
        <v>77</v>
      </c>
      <c r="GW104" t="s">
        <v>88</v>
      </c>
      <c r="GX104" t="s">
        <v>146</v>
      </c>
      <c r="GY104">
        <v>0</v>
      </c>
      <c r="GZ104">
        <v>1</v>
      </c>
      <c r="HA104">
        <v>0</v>
      </c>
      <c r="HB104">
        <v>0</v>
      </c>
      <c r="HC104">
        <v>0</v>
      </c>
      <c r="HD104">
        <v>0</v>
      </c>
      <c r="HE104">
        <v>0</v>
      </c>
      <c r="HF104">
        <v>0</v>
      </c>
      <c r="HG104">
        <v>0</v>
      </c>
      <c r="HH104">
        <v>0</v>
      </c>
      <c r="HI104">
        <v>0</v>
      </c>
      <c r="HJ104" t="s">
        <v>77</v>
      </c>
      <c r="HK104" t="s">
        <v>100</v>
      </c>
      <c r="HL104" t="s">
        <v>77</v>
      </c>
      <c r="HM104" t="s">
        <v>77</v>
      </c>
      <c r="HN104" t="s">
        <v>77</v>
      </c>
      <c r="HO104" t="s">
        <v>77</v>
      </c>
      <c r="HP104" t="s">
        <v>77</v>
      </c>
      <c r="HQ104" t="s">
        <v>77</v>
      </c>
      <c r="HR104" t="s">
        <v>77</v>
      </c>
      <c r="HS104" t="s">
        <v>77</v>
      </c>
      <c r="HT104" t="s">
        <v>77</v>
      </c>
      <c r="HU104" t="s">
        <v>77</v>
      </c>
      <c r="HV104" t="s">
        <v>77</v>
      </c>
      <c r="HW104" t="s">
        <v>77</v>
      </c>
      <c r="HX104" t="s">
        <v>77</v>
      </c>
      <c r="HZ104" t="s">
        <v>209</v>
      </c>
      <c r="IA104" s="376">
        <v>6</v>
      </c>
      <c r="IB104" t="s">
        <v>1060</v>
      </c>
      <c r="IC104">
        <v>0</v>
      </c>
      <c r="ID104">
        <v>1</v>
      </c>
      <c r="IE104">
        <v>1</v>
      </c>
      <c r="IF104">
        <v>1</v>
      </c>
      <c r="IG104">
        <v>1</v>
      </c>
      <c r="IH104">
        <v>1</v>
      </c>
      <c r="II104">
        <v>1</v>
      </c>
      <c r="IJ104">
        <v>1</v>
      </c>
      <c r="IK104">
        <v>0</v>
      </c>
      <c r="IL104">
        <v>0</v>
      </c>
      <c r="IM104" t="s">
        <v>77</v>
      </c>
      <c r="IN104">
        <v>6</v>
      </c>
      <c r="IO104">
        <v>2</v>
      </c>
      <c r="IP104">
        <v>2</v>
      </c>
      <c r="IQ104">
        <v>3</v>
      </c>
      <c r="IR104">
        <v>2</v>
      </c>
      <c r="IS104">
        <v>2</v>
      </c>
      <c r="IT104">
        <v>1</v>
      </c>
      <c r="IU104" t="s">
        <v>1061</v>
      </c>
      <c r="IV104">
        <v>0</v>
      </c>
      <c r="IW104">
        <v>1</v>
      </c>
      <c r="IX104">
        <v>0</v>
      </c>
      <c r="IY104">
        <v>1</v>
      </c>
      <c r="IZ104">
        <v>1</v>
      </c>
      <c r="JA104">
        <v>1</v>
      </c>
      <c r="JB104">
        <v>1</v>
      </c>
      <c r="JC104">
        <v>0</v>
      </c>
      <c r="JD104">
        <v>0</v>
      </c>
      <c r="JE104">
        <v>0</v>
      </c>
      <c r="JF104" t="s">
        <v>77</v>
      </c>
      <c r="JG104">
        <v>12</v>
      </c>
      <c r="JH104" t="s">
        <v>77</v>
      </c>
      <c r="JI104">
        <v>15</v>
      </c>
      <c r="JJ104">
        <v>3</v>
      </c>
      <c r="JK104">
        <v>8</v>
      </c>
      <c r="JL104">
        <v>3</v>
      </c>
      <c r="JM104" t="s">
        <v>77</v>
      </c>
      <c r="JN104" t="s">
        <v>1062</v>
      </c>
      <c r="JO104">
        <v>1</v>
      </c>
      <c r="JP104">
        <v>0</v>
      </c>
      <c r="JQ104">
        <v>0</v>
      </c>
      <c r="JR104">
        <v>1</v>
      </c>
      <c r="JS104">
        <v>0</v>
      </c>
      <c r="JT104">
        <v>0</v>
      </c>
      <c r="JU104">
        <v>0</v>
      </c>
      <c r="JV104">
        <v>0</v>
      </c>
      <c r="JW104">
        <v>0</v>
      </c>
      <c r="JX104">
        <v>0</v>
      </c>
      <c r="JY104">
        <v>0</v>
      </c>
      <c r="JZ104">
        <v>0</v>
      </c>
      <c r="KA104">
        <v>0</v>
      </c>
      <c r="KB104">
        <v>25</v>
      </c>
      <c r="KC104" t="s">
        <v>77</v>
      </c>
      <c r="KD104" t="s">
        <v>77</v>
      </c>
      <c r="KE104">
        <v>6</v>
      </c>
      <c r="KF104" t="s">
        <v>77</v>
      </c>
      <c r="KG104" t="s">
        <v>77</v>
      </c>
      <c r="KH104" t="s">
        <v>77</v>
      </c>
      <c r="KI104" t="s">
        <v>77</v>
      </c>
      <c r="KJ104" t="s">
        <v>77</v>
      </c>
      <c r="KK104" t="s">
        <v>77</v>
      </c>
      <c r="KL104" t="s">
        <v>77</v>
      </c>
      <c r="KM104" t="s">
        <v>677</v>
      </c>
      <c r="KN104">
        <v>0</v>
      </c>
      <c r="KO104">
        <v>0</v>
      </c>
      <c r="KP104">
        <v>0</v>
      </c>
      <c r="KQ104">
        <v>0</v>
      </c>
      <c r="KR104">
        <v>0</v>
      </c>
      <c r="KS104">
        <v>0</v>
      </c>
      <c r="KT104">
        <v>0</v>
      </c>
      <c r="KU104">
        <v>1</v>
      </c>
      <c r="KV104">
        <v>0</v>
      </c>
      <c r="KW104">
        <v>0</v>
      </c>
      <c r="KX104">
        <v>0</v>
      </c>
      <c r="KY104" t="s">
        <v>77</v>
      </c>
      <c r="KZ104" t="s">
        <v>77</v>
      </c>
      <c r="LA104" t="s">
        <v>77</v>
      </c>
      <c r="LB104" t="s">
        <v>77</v>
      </c>
      <c r="LC104" t="s">
        <v>77</v>
      </c>
      <c r="LD104" t="s">
        <v>77</v>
      </c>
      <c r="LE104" t="s">
        <v>77</v>
      </c>
      <c r="LF104">
        <v>2</v>
      </c>
      <c r="LG104" t="s">
        <v>77</v>
      </c>
      <c r="LH104" t="s">
        <v>597</v>
      </c>
      <c r="LI104">
        <v>1</v>
      </c>
      <c r="LJ104">
        <v>0</v>
      </c>
      <c r="LK104">
        <v>0</v>
      </c>
      <c r="LL104">
        <v>0</v>
      </c>
      <c r="LM104">
        <v>0</v>
      </c>
      <c r="LN104">
        <v>0</v>
      </c>
      <c r="LO104">
        <v>0</v>
      </c>
      <c r="LP104">
        <v>0</v>
      </c>
      <c r="LQ104">
        <v>0</v>
      </c>
      <c r="LR104" t="s">
        <v>77</v>
      </c>
      <c r="LS104" t="s">
        <v>1063</v>
      </c>
      <c r="LT104">
        <v>1</v>
      </c>
      <c r="LU104">
        <v>0</v>
      </c>
      <c r="LV104">
        <v>1</v>
      </c>
      <c r="LW104">
        <v>0</v>
      </c>
      <c r="LX104">
        <v>0</v>
      </c>
      <c r="LY104">
        <v>0</v>
      </c>
      <c r="LZ104">
        <v>6</v>
      </c>
      <c r="MA104" t="s">
        <v>77</v>
      </c>
      <c r="MB104">
        <v>6</v>
      </c>
      <c r="MC104" t="s">
        <v>77</v>
      </c>
      <c r="MD104" t="s">
        <v>1064</v>
      </c>
      <c r="ME104">
        <v>0</v>
      </c>
      <c r="MF104">
        <v>0</v>
      </c>
      <c r="MG104">
        <v>1</v>
      </c>
      <c r="MH104">
        <v>0</v>
      </c>
      <c r="MI104">
        <v>0</v>
      </c>
      <c r="MJ104">
        <v>1</v>
      </c>
      <c r="MK104">
        <v>0</v>
      </c>
      <c r="ML104">
        <v>0</v>
      </c>
      <c r="MM104">
        <v>0</v>
      </c>
      <c r="MN104" t="s">
        <v>77</v>
      </c>
      <c r="MO104" t="s">
        <v>77</v>
      </c>
      <c r="MP104" t="s">
        <v>77</v>
      </c>
      <c r="MQ104" t="s">
        <v>77</v>
      </c>
      <c r="MR104" t="s">
        <v>77</v>
      </c>
      <c r="MS104" t="s">
        <v>77</v>
      </c>
      <c r="MT104" t="s">
        <v>77</v>
      </c>
      <c r="MU104" t="s">
        <v>77</v>
      </c>
      <c r="MV104" t="s">
        <v>77</v>
      </c>
      <c r="MW104" t="s">
        <v>77</v>
      </c>
      <c r="MX104" t="s">
        <v>77</v>
      </c>
      <c r="MY104" t="s">
        <v>77</v>
      </c>
      <c r="MZ104" t="s">
        <v>77</v>
      </c>
      <c r="NA104" t="s">
        <v>77</v>
      </c>
      <c r="NB104" t="s">
        <v>77</v>
      </c>
      <c r="NC104" t="s">
        <v>77</v>
      </c>
      <c r="ND104" t="s">
        <v>77</v>
      </c>
      <c r="NE104" t="s">
        <v>77</v>
      </c>
      <c r="NF104" t="s">
        <v>77</v>
      </c>
      <c r="NG104" t="s">
        <v>77</v>
      </c>
      <c r="NH104" t="s">
        <v>620</v>
      </c>
      <c r="NI104">
        <v>0</v>
      </c>
      <c r="NJ104">
        <v>0</v>
      </c>
      <c r="NK104">
        <v>1</v>
      </c>
      <c r="NL104">
        <v>0</v>
      </c>
      <c r="NM104">
        <v>0</v>
      </c>
      <c r="NN104">
        <v>0</v>
      </c>
      <c r="NO104">
        <v>0</v>
      </c>
      <c r="NP104">
        <v>0</v>
      </c>
      <c r="NQ104">
        <v>0</v>
      </c>
      <c r="NR104" t="s">
        <v>77</v>
      </c>
      <c r="NS104" t="s">
        <v>77</v>
      </c>
      <c r="NT104" t="s">
        <v>77</v>
      </c>
      <c r="NU104" t="s">
        <v>77</v>
      </c>
      <c r="NV104" t="s">
        <v>77</v>
      </c>
      <c r="NW104" t="s">
        <v>77</v>
      </c>
      <c r="NX104" t="s">
        <v>77</v>
      </c>
      <c r="NY104" t="s">
        <v>77</v>
      </c>
      <c r="NZ104" t="s">
        <v>77</v>
      </c>
      <c r="OA104" t="s">
        <v>77</v>
      </c>
      <c r="OB104" t="s">
        <v>77</v>
      </c>
      <c r="OC104" t="s">
        <v>77</v>
      </c>
      <c r="OD104" t="s">
        <v>77</v>
      </c>
      <c r="OE104" t="s">
        <v>77</v>
      </c>
      <c r="OF104" t="s">
        <v>77</v>
      </c>
      <c r="OG104" t="s">
        <v>77</v>
      </c>
      <c r="OH104" t="s">
        <v>77</v>
      </c>
      <c r="OI104" t="s">
        <v>77</v>
      </c>
      <c r="OJ104" t="s">
        <v>77</v>
      </c>
      <c r="OK104" t="s">
        <v>77</v>
      </c>
      <c r="OL104" t="s">
        <v>684</v>
      </c>
      <c r="OM104">
        <v>0</v>
      </c>
      <c r="ON104">
        <v>0</v>
      </c>
      <c r="OO104">
        <v>0</v>
      </c>
      <c r="OP104">
        <v>0</v>
      </c>
      <c r="OQ104">
        <v>0</v>
      </c>
      <c r="OR104">
        <v>1</v>
      </c>
      <c r="OS104">
        <v>0</v>
      </c>
      <c r="OT104">
        <v>0</v>
      </c>
      <c r="OU104">
        <v>0</v>
      </c>
      <c r="OV104" t="s">
        <v>77</v>
      </c>
      <c r="OW104" t="s">
        <v>77</v>
      </c>
      <c r="OX104" t="s">
        <v>77</v>
      </c>
      <c r="OY104" t="s">
        <v>77</v>
      </c>
      <c r="OZ104" t="s">
        <v>77</v>
      </c>
      <c r="PA104" t="s">
        <v>77</v>
      </c>
      <c r="PB104" t="s">
        <v>77</v>
      </c>
      <c r="PC104" t="s">
        <v>77</v>
      </c>
      <c r="PD104" t="s">
        <v>77</v>
      </c>
      <c r="PE104" t="s">
        <v>77</v>
      </c>
      <c r="PF104" t="s">
        <v>1065</v>
      </c>
      <c r="PG104">
        <v>0</v>
      </c>
      <c r="PH104">
        <v>1</v>
      </c>
      <c r="PI104">
        <v>1</v>
      </c>
      <c r="PJ104">
        <v>1</v>
      </c>
      <c r="PK104">
        <v>0</v>
      </c>
      <c r="PL104">
        <v>0</v>
      </c>
      <c r="PM104" t="s">
        <v>77</v>
      </c>
      <c r="PN104" t="s">
        <v>77</v>
      </c>
      <c r="PO104" t="s">
        <v>77</v>
      </c>
      <c r="PP104" t="s">
        <v>77</v>
      </c>
      <c r="PQ104" t="s">
        <v>77</v>
      </c>
      <c r="PR104" t="s">
        <v>77</v>
      </c>
      <c r="PS104" t="s">
        <v>77</v>
      </c>
      <c r="PT104" t="s">
        <v>1066</v>
      </c>
      <c r="PU104">
        <v>0</v>
      </c>
      <c r="PV104">
        <v>1</v>
      </c>
      <c r="PW104">
        <v>1</v>
      </c>
      <c r="PX104">
        <v>1</v>
      </c>
      <c r="PY104">
        <v>0</v>
      </c>
      <c r="PZ104">
        <v>0</v>
      </c>
      <c r="QA104" t="s">
        <v>1065</v>
      </c>
      <c r="QB104">
        <v>0</v>
      </c>
      <c r="QC104">
        <v>1</v>
      </c>
      <c r="QD104">
        <v>1</v>
      </c>
      <c r="QE104">
        <v>1</v>
      </c>
      <c r="QF104">
        <v>0</v>
      </c>
      <c r="QG104">
        <v>0</v>
      </c>
      <c r="QH104">
        <v>0</v>
      </c>
      <c r="QI104">
        <v>0</v>
      </c>
      <c r="QJ104">
        <v>0</v>
      </c>
      <c r="QK104">
        <v>0</v>
      </c>
      <c r="QL104">
        <v>0</v>
      </c>
      <c r="QM104" t="s">
        <v>77</v>
      </c>
      <c r="QN104" t="s">
        <v>77</v>
      </c>
      <c r="QO104">
        <v>238229544</v>
      </c>
      <c r="QQ104">
        <v>44533.024189814823</v>
      </c>
      <c r="QR104" t="s">
        <v>77</v>
      </c>
      <c r="QS104" t="s">
        <v>77</v>
      </c>
      <c r="QT104" t="s">
        <v>101</v>
      </c>
      <c r="QU104" t="s">
        <v>102</v>
      </c>
      <c r="QV104" t="s">
        <v>77</v>
      </c>
      <c r="QW104">
        <v>106</v>
      </c>
      <c r="QX104" s="375" t="str">
        <f t="shared" si="16"/>
        <v/>
      </c>
      <c r="QY104" s="375">
        <f t="shared" si="9"/>
        <v>13</v>
      </c>
      <c r="QZ104" s="375">
        <f t="shared" si="10"/>
        <v>3.8333333333333335</v>
      </c>
      <c r="RA104" s="375">
        <f t="shared" si="11"/>
        <v>4.333333333333333</v>
      </c>
      <c r="RB104" s="375">
        <f t="shared" si="12"/>
        <v>7.25</v>
      </c>
      <c r="RC104" s="375">
        <f t="shared" si="13"/>
        <v>4</v>
      </c>
      <c r="RD104" s="375">
        <f t="shared" si="14"/>
        <v>4</v>
      </c>
      <c r="RE104" s="313">
        <f t="shared" si="15"/>
        <v>1</v>
      </c>
      <c r="RF104" t="s">
        <v>209</v>
      </c>
    </row>
    <row r="105" spans="1:474">
      <c r="A105" t="s">
        <v>1067</v>
      </c>
      <c r="B105" s="272">
        <v>44532</v>
      </c>
      <c r="C105" t="s">
        <v>208</v>
      </c>
      <c r="D105" t="s">
        <v>562</v>
      </c>
      <c r="E105" t="s">
        <v>209</v>
      </c>
      <c r="F105" t="s">
        <v>210</v>
      </c>
      <c r="G105" t="s">
        <v>210</v>
      </c>
      <c r="H105" t="s">
        <v>211</v>
      </c>
      <c r="I105" t="s">
        <v>211</v>
      </c>
      <c r="J105" t="s">
        <v>210</v>
      </c>
      <c r="K105" t="s">
        <v>77</v>
      </c>
      <c r="L105" t="s">
        <v>212</v>
      </c>
      <c r="M105" t="s">
        <v>212</v>
      </c>
      <c r="N105" t="s">
        <v>212</v>
      </c>
      <c r="O105" t="s">
        <v>86</v>
      </c>
      <c r="P105" t="s">
        <v>87</v>
      </c>
      <c r="Q105" t="s">
        <v>89</v>
      </c>
      <c r="R105" t="s">
        <v>77</v>
      </c>
      <c r="S105" s="239" t="s">
        <v>77</v>
      </c>
      <c r="T105" s="239" t="s">
        <v>77</v>
      </c>
      <c r="U105" s="239" t="s">
        <v>77</v>
      </c>
      <c r="V105" s="239" t="s">
        <v>77</v>
      </c>
      <c r="W105" s="239" t="s">
        <v>77</v>
      </c>
      <c r="X105" s="239" t="s">
        <v>77</v>
      </c>
      <c r="Y105" t="s">
        <v>77</v>
      </c>
      <c r="Z105" t="s">
        <v>77</v>
      </c>
      <c r="AA105" t="s">
        <v>77</v>
      </c>
      <c r="AB105" t="s">
        <v>77</v>
      </c>
      <c r="AC105" t="s">
        <v>77</v>
      </c>
      <c r="AD105" t="s">
        <v>77</v>
      </c>
      <c r="AE105" t="s">
        <v>77</v>
      </c>
      <c r="AF105" t="s">
        <v>77</v>
      </c>
      <c r="AG105">
        <v>10</v>
      </c>
      <c r="AH105" t="s">
        <v>77</v>
      </c>
      <c r="AI105" t="s">
        <v>77</v>
      </c>
      <c r="AJ105" t="s">
        <v>77</v>
      </c>
      <c r="AK105" t="s">
        <v>77</v>
      </c>
      <c r="AL105" t="s">
        <v>77</v>
      </c>
      <c r="AM105" t="s">
        <v>77</v>
      </c>
      <c r="AN105" t="s">
        <v>77</v>
      </c>
      <c r="AO105" t="s">
        <v>77</v>
      </c>
      <c r="AP105" t="s">
        <v>77</v>
      </c>
      <c r="AQ105" t="s">
        <v>77</v>
      </c>
      <c r="AR105" t="s">
        <v>77</v>
      </c>
      <c r="AS105" t="s">
        <v>77</v>
      </c>
      <c r="AT105" t="s">
        <v>77</v>
      </c>
      <c r="AU105" t="s">
        <v>77</v>
      </c>
      <c r="AV105" t="s">
        <v>77</v>
      </c>
      <c r="AW105" t="s">
        <v>77</v>
      </c>
      <c r="AX105" t="s">
        <v>77</v>
      </c>
      <c r="AY105" t="s">
        <v>77</v>
      </c>
      <c r="AZ105" t="s">
        <v>77</v>
      </c>
      <c r="BA105" t="s">
        <v>77</v>
      </c>
      <c r="BB105" t="s">
        <v>77</v>
      </c>
      <c r="BC105" t="s">
        <v>77</v>
      </c>
      <c r="BD105" t="s">
        <v>77</v>
      </c>
      <c r="BE105" t="s">
        <v>77</v>
      </c>
      <c r="BF105" t="s">
        <v>77</v>
      </c>
      <c r="BG105" t="s">
        <v>77</v>
      </c>
      <c r="BH105" t="s">
        <v>77</v>
      </c>
      <c r="BI105" t="s">
        <v>77</v>
      </c>
      <c r="BJ105" t="s">
        <v>77</v>
      </c>
      <c r="BK105" t="s">
        <v>77</v>
      </c>
      <c r="BL105" t="s">
        <v>77</v>
      </c>
      <c r="BN105" t="s">
        <v>77</v>
      </c>
      <c r="BO105" t="s">
        <v>77</v>
      </c>
      <c r="BP105" t="s">
        <v>77</v>
      </c>
      <c r="BQ105" t="s">
        <v>77</v>
      </c>
      <c r="BR105" t="s">
        <v>77</v>
      </c>
      <c r="BS105" t="s">
        <v>77</v>
      </c>
      <c r="BT105" t="s">
        <v>77</v>
      </c>
      <c r="BU105" t="s">
        <v>77</v>
      </c>
      <c r="BV105" t="s">
        <v>77</v>
      </c>
      <c r="BW105" t="s">
        <v>77</v>
      </c>
      <c r="BX105" t="s">
        <v>77</v>
      </c>
      <c r="BY105" t="s">
        <v>77</v>
      </c>
      <c r="BZ105" t="s">
        <v>77</v>
      </c>
      <c r="CA105" t="s">
        <v>77</v>
      </c>
      <c r="CB105" t="s">
        <v>77</v>
      </c>
      <c r="CC105" t="s">
        <v>77</v>
      </c>
      <c r="CD105" t="s">
        <v>77</v>
      </c>
      <c r="CE105" t="s">
        <v>77</v>
      </c>
      <c r="CF105" t="s">
        <v>77</v>
      </c>
      <c r="CG105" t="s">
        <v>77</v>
      </c>
      <c r="CH105" t="s">
        <v>77</v>
      </c>
      <c r="CI105" t="s">
        <v>77</v>
      </c>
      <c r="CJ105" t="s">
        <v>77</v>
      </c>
      <c r="CK105" t="s">
        <v>77</v>
      </c>
      <c r="CL105" t="s">
        <v>77</v>
      </c>
      <c r="CM105" t="s">
        <v>77</v>
      </c>
      <c r="CN105" t="s">
        <v>77</v>
      </c>
      <c r="CO105" t="s">
        <v>77</v>
      </c>
      <c r="CP105" t="s">
        <v>77</v>
      </c>
      <c r="CQ105" t="s">
        <v>77</v>
      </c>
      <c r="CR105" t="s">
        <v>77</v>
      </c>
      <c r="CS105" t="s">
        <v>77</v>
      </c>
      <c r="CT105" t="s">
        <v>77</v>
      </c>
      <c r="CU105" t="s">
        <v>77</v>
      </c>
      <c r="CV105" t="s">
        <v>77</v>
      </c>
      <c r="CW105" t="s">
        <v>77</v>
      </c>
      <c r="CX105" t="s">
        <v>77</v>
      </c>
      <c r="CY105" t="s">
        <v>77</v>
      </c>
      <c r="CZ105" s="308" t="s">
        <v>209</v>
      </c>
      <c r="DA105" t="s">
        <v>86</v>
      </c>
      <c r="DB105" t="s">
        <v>77</v>
      </c>
      <c r="DC105" t="s">
        <v>77</v>
      </c>
      <c r="DD105" t="s">
        <v>77</v>
      </c>
      <c r="DE105" t="s">
        <v>77</v>
      </c>
      <c r="DF105" t="s">
        <v>77</v>
      </c>
      <c r="DG105" t="s">
        <v>77</v>
      </c>
      <c r="DH105" t="s">
        <v>77</v>
      </c>
      <c r="DK105" t="s">
        <v>77</v>
      </c>
      <c r="DL105" t="s">
        <v>77</v>
      </c>
      <c r="DM105" t="s">
        <v>77</v>
      </c>
      <c r="DN105" t="s">
        <v>77</v>
      </c>
      <c r="DO105" t="s">
        <v>77</v>
      </c>
      <c r="DP105" t="s">
        <v>77</v>
      </c>
      <c r="DQ105" t="s">
        <v>77</v>
      </c>
      <c r="DR105" t="s">
        <v>77</v>
      </c>
      <c r="DS105" t="s">
        <v>77</v>
      </c>
      <c r="DT105" t="s">
        <v>77</v>
      </c>
      <c r="DU105" t="s">
        <v>77</v>
      </c>
      <c r="DV105" t="s">
        <v>77</v>
      </c>
      <c r="DW105" t="s">
        <v>77</v>
      </c>
      <c r="DX105" t="s">
        <v>77</v>
      </c>
      <c r="DY105" t="s">
        <v>77</v>
      </c>
      <c r="DZ105" t="s">
        <v>77</v>
      </c>
      <c r="EA105" t="s">
        <v>77</v>
      </c>
      <c r="EB105" t="s">
        <v>77</v>
      </c>
      <c r="EC105" t="s">
        <v>77</v>
      </c>
      <c r="ED105" t="s">
        <v>77</v>
      </c>
      <c r="EE105" t="s">
        <v>77</v>
      </c>
      <c r="EF105" t="s">
        <v>77</v>
      </c>
      <c r="EG105" t="s">
        <v>77</v>
      </c>
      <c r="EH105" t="s">
        <v>77</v>
      </c>
      <c r="EI105" t="s">
        <v>77</v>
      </c>
      <c r="EJ105" t="s">
        <v>77</v>
      </c>
      <c r="EK105" t="s">
        <v>77</v>
      </c>
      <c r="EL105" t="s">
        <v>77</v>
      </c>
      <c r="EM105" s="308" t="s">
        <v>209</v>
      </c>
      <c r="EN105" t="s">
        <v>86</v>
      </c>
      <c r="EO105" t="s">
        <v>77</v>
      </c>
      <c r="EP105" t="s">
        <v>77</v>
      </c>
      <c r="EQ105" t="s">
        <v>77</v>
      </c>
      <c r="ER105" t="s">
        <v>77</v>
      </c>
      <c r="ES105" t="s">
        <v>77</v>
      </c>
      <c r="ET105" t="s">
        <v>77</v>
      </c>
      <c r="EU105" t="s">
        <v>77</v>
      </c>
      <c r="EW105" t="s">
        <v>77</v>
      </c>
      <c r="EX105" s="308" t="s">
        <v>209</v>
      </c>
      <c r="EY105" t="s">
        <v>77</v>
      </c>
      <c r="EZ105" t="s">
        <v>77</v>
      </c>
      <c r="FA105" t="s">
        <v>77</v>
      </c>
      <c r="FB105" t="s">
        <v>77</v>
      </c>
      <c r="FC105" t="s">
        <v>77</v>
      </c>
      <c r="FD105" t="s">
        <v>77</v>
      </c>
      <c r="FE105" t="s">
        <v>77</v>
      </c>
      <c r="FF105" t="s">
        <v>77</v>
      </c>
      <c r="FG105" t="s">
        <v>77</v>
      </c>
      <c r="FH105" t="s">
        <v>77</v>
      </c>
      <c r="FI105" t="s">
        <v>77</v>
      </c>
      <c r="FJ105" t="s">
        <v>77</v>
      </c>
      <c r="FK105" t="s">
        <v>77</v>
      </c>
      <c r="FL105" t="s">
        <v>77</v>
      </c>
      <c r="FM105" t="s">
        <v>77</v>
      </c>
      <c r="FN105" t="s">
        <v>77</v>
      </c>
      <c r="FO105" t="s">
        <v>77</v>
      </c>
      <c r="FP105" t="s">
        <v>77</v>
      </c>
      <c r="FQ105" t="s">
        <v>77</v>
      </c>
      <c r="FR105" t="s">
        <v>77</v>
      </c>
      <c r="FS105" t="s">
        <v>77</v>
      </c>
      <c r="FT105" t="s">
        <v>77</v>
      </c>
      <c r="FU105" t="s">
        <v>77</v>
      </c>
      <c r="FV105" t="s">
        <v>77</v>
      </c>
      <c r="FW105" t="s">
        <v>77</v>
      </c>
      <c r="FX105" t="s">
        <v>77</v>
      </c>
      <c r="FY105" t="s">
        <v>88</v>
      </c>
      <c r="FZ105" t="s">
        <v>90</v>
      </c>
      <c r="GA105" t="s">
        <v>91</v>
      </c>
      <c r="GB105" t="s">
        <v>77</v>
      </c>
      <c r="GC105" t="s">
        <v>92</v>
      </c>
      <c r="GD105" t="s">
        <v>93</v>
      </c>
      <c r="GE105" t="s">
        <v>93</v>
      </c>
      <c r="GF105" t="s">
        <v>111</v>
      </c>
      <c r="GG105" t="s">
        <v>77</v>
      </c>
      <c r="GH105" t="s">
        <v>95</v>
      </c>
      <c r="GI105" t="s">
        <v>96</v>
      </c>
      <c r="GJ105" t="s">
        <v>97</v>
      </c>
      <c r="GK105" t="s">
        <v>672</v>
      </c>
      <c r="GL105" t="s">
        <v>77</v>
      </c>
      <c r="GM105" t="s">
        <v>77</v>
      </c>
      <c r="GN105" t="s">
        <v>77</v>
      </c>
      <c r="GO105" t="s">
        <v>77</v>
      </c>
      <c r="GP105" t="s">
        <v>77</v>
      </c>
      <c r="GQ105">
        <v>50</v>
      </c>
      <c r="GR105">
        <v>10</v>
      </c>
      <c r="GS105" t="s">
        <v>77</v>
      </c>
      <c r="GT105" t="s">
        <v>98</v>
      </c>
      <c r="GU105" t="s">
        <v>88</v>
      </c>
      <c r="GV105" t="s">
        <v>77</v>
      </c>
      <c r="GW105" t="s">
        <v>88</v>
      </c>
      <c r="GX105" t="s">
        <v>146</v>
      </c>
      <c r="GY105">
        <v>0</v>
      </c>
      <c r="GZ105">
        <v>1</v>
      </c>
      <c r="HA105">
        <v>0</v>
      </c>
      <c r="HB105">
        <v>0</v>
      </c>
      <c r="HC105">
        <v>0</v>
      </c>
      <c r="HD105">
        <v>0</v>
      </c>
      <c r="HE105">
        <v>0</v>
      </c>
      <c r="HF105">
        <v>0</v>
      </c>
      <c r="HG105">
        <v>0</v>
      </c>
      <c r="HH105">
        <v>0</v>
      </c>
      <c r="HI105">
        <v>0</v>
      </c>
      <c r="HJ105" t="s">
        <v>77</v>
      </c>
      <c r="HK105" t="s">
        <v>100</v>
      </c>
      <c r="HL105" t="s">
        <v>77</v>
      </c>
      <c r="HM105" t="s">
        <v>77</v>
      </c>
      <c r="HN105" t="s">
        <v>77</v>
      </c>
      <c r="HO105" t="s">
        <v>77</v>
      </c>
      <c r="HP105" t="s">
        <v>77</v>
      </c>
      <c r="HQ105" t="s">
        <v>77</v>
      </c>
      <c r="HR105" t="s">
        <v>77</v>
      </c>
      <c r="HS105" t="s">
        <v>77</v>
      </c>
      <c r="HT105" t="s">
        <v>77</v>
      </c>
      <c r="HU105" t="s">
        <v>77</v>
      </c>
      <c r="HV105" t="s">
        <v>77</v>
      </c>
      <c r="HW105" t="s">
        <v>77</v>
      </c>
      <c r="HX105" t="s">
        <v>77</v>
      </c>
      <c r="HZ105" t="s">
        <v>209</v>
      </c>
      <c r="IA105" s="376">
        <v>8</v>
      </c>
      <c r="IB105" t="s">
        <v>1068</v>
      </c>
      <c r="IC105">
        <v>1</v>
      </c>
      <c r="ID105">
        <v>1</v>
      </c>
      <c r="IE105">
        <v>1</v>
      </c>
      <c r="IF105">
        <v>1</v>
      </c>
      <c r="IG105">
        <v>1</v>
      </c>
      <c r="IH105">
        <v>1</v>
      </c>
      <c r="II105">
        <v>1</v>
      </c>
      <c r="IJ105">
        <v>1</v>
      </c>
      <c r="IK105">
        <v>0</v>
      </c>
      <c r="IL105">
        <v>0</v>
      </c>
      <c r="IM105">
        <v>3</v>
      </c>
      <c r="IN105">
        <v>9</v>
      </c>
      <c r="IO105">
        <v>2</v>
      </c>
      <c r="IP105">
        <v>2</v>
      </c>
      <c r="IQ105">
        <v>3</v>
      </c>
      <c r="IR105">
        <v>3</v>
      </c>
      <c r="IS105">
        <v>3</v>
      </c>
      <c r="IT105">
        <v>2</v>
      </c>
      <c r="IU105" t="s">
        <v>1069</v>
      </c>
      <c r="IV105">
        <v>1</v>
      </c>
      <c r="IW105">
        <v>1</v>
      </c>
      <c r="IX105">
        <v>0</v>
      </c>
      <c r="IY105">
        <v>1</v>
      </c>
      <c r="IZ105">
        <v>1</v>
      </c>
      <c r="JA105">
        <v>1</v>
      </c>
      <c r="JB105">
        <v>1</v>
      </c>
      <c r="JC105">
        <v>0</v>
      </c>
      <c r="JD105">
        <v>0</v>
      </c>
      <c r="JE105">
        <v>0</v>
      </c>
      <c r="JF105">
        <v>2</v>
      </c>
      <c r="JG105">
        <v>15</v>
      </c>
      <c r="JH105" t="s">
        <v>77</v>
      </c>
      <c r="JI105">
        <v>28</v>
      </c>
      <c r="JJ105">
        <v>5</v>
      </c>
      <c r="JK105">
        <v>5</v>
      </c>
      <c r="JL105">
        <v>3</v>
      </c>
      <c r="JM105" t="s">
        <v>77</v>
      </c>
      <c r="JN105" t="s">
        <v>449</v>
      </c>
      <c r="JO105">
        <v>0</v>
      </c>
      <c r="JP105">
        <v>0</v>
      </c>
      <c r="JQ105">
        <v>0</v>
      </c>
      <c r="JR105">
        <v>0</v>
      </c>
      <c r="JS105">
        <v>0</v>
      </c>
      <c r="JT105">
        <v>0</v>
      </c>
      <c r="JU105">
        <v>0</v>
      </c>
      <c r="JV105">
        <v>0</v>
      </c>
      <c r="JW105">
        <v>0</v>
      </c>
      <c r="JX105">
        <v>0</v>
      </c>
      <c r="JY105">
        <v>0</v>
      </c>
      <c r="JZ105">
        <v>0</v>
      </c>
      <c r="KA105">
        <v>1</v>
      </c>
      <c r="KB105" t="s">
        <v>77</v>
      </c>
      <c r="KC105" t="s">
        <v>77</v>
      </c>
      <c r="KD105" t="s">
        <v>77</v>
      </c>
      <c r="KE105" t="s">
        <v>77</v>
      </c>
      <c r="KF105" t="s">
        <v>77</v>
      </c>
      <c r="KG105" t="s">
        <v>77</v>
      </c>
      <c r="KH105" t="s">
        <v>77</v>
      </c>
      <c r="KI105" t="s">
        <v>77</v>
      </c>
      <c r="KJ105" t="s">
        <v>77</v>
      </c>
      <c r="KK105" t="s">
        <v>77</v>
      </c>
      <c r="KL105" t="s">
        <v>77</v>
      </c>
      <c r="KM105" t="s">
        <v>449</v>
      </c>
      <c r="KN105">
        <v>0</v>
      </c>
      <c r="KO105">
        <v>0</v>
      </c>
      <c r="KP105">
        <v>0</v>
      </c>
      <c r="KQ105">
        <v>0</v>
      </c>
      <c r="KR105">
        <v>0</v>
      </c>
      <c r="KS105">
        <v>0</v>
      </c>
      <c r="KT105">
        <v>0</v>
      </c>
      <c r="KU105">
        <v>0</v>
      </c>
      <c r="KV105">
        <v>0</v>
      </c>
      <c r="KW105">
        <v>0</v>
      </c>
      <c r="KX105">
        <v>1</v>
      </c>
      <c r="KY105" t="s">
        <v>77</v>
      </c>
      <c r="KZ105" t="s">
        <v>77</v>
      </c>
      <c r="LA105" t="s">
        <v>77</v>
      </c>
      <c r="LB105" t="s">
        <v>77</v>
      </c>
      <c r="LC105" t="s">
        <v>77</v>
      </c>
      <c r="LD105" t="s">
        <v>77</v>
      </c>
      <c r="LE105" t="s">
        <v>77</v>
      </c>
      <c r="LF105" t="s">
        <v>77</v>
      </c>
      <c r="LG105" t="s">
        <v>77</v>
      </c>
      <c r="LH105" t="s">
        <v>597</v>
      </c>
      <c r="LI105">
        <v>1</v>
      </c>
      <c r="LJ105">
        <v>0</v>
      </c>
      <c r="LK105">
        <v>0</v>
      </c>
      <c r="LL105">
        <v>0</v>
      </c>
      <c r="LM105">
        <v>0</v>
      </c>
      <c r="LN105">
        <v>0</v>
      </c>
      <c r="LO105">
        <v>0</v>
      </c>
      <c r="LP105">
        <v>0</v>
      </c>
      <c r="LQ105">
        <v>0</v>
      </c>
      <c r="LR105" t="s">
        <v>77</v>
      </c>
      <c r="LS105" t="s">
        <v>598</v>
      </c>
      <c r="LT105">
        <v>1</v>
      </c>
      <c r="LU105">
        <v>0</v>
      </c>
      <c r="LV105">
        <v>0</v>
      </c>
      <c r="LW105">
        <v>1</v>
      </c>
      <c r="LX105">
        <v>0</v>
      </c>
      <c r="LY105">
        <v>0</v>
      </c>
      <c r="LZ105">
        <v>2</v>
      </c>
      <c r="MA105" t="s">
        <v>77</v>
      </c>
      <c r="MB105" t="s">
        <v>77</v>
      </c>
      <c r="MC105">
        <v>1</v>
      </c>
      <c r="MD105" t="s">
        <v>449</v>
      </c>
      <c r="ME105">
        <v>0</v>
      </c>
      <c r="MF105">
        <v>0</v>
      </c>
      <c r="MG105">
        <v>0</v>
      </c>
      <c r="MH105">
        <v>0</v>
      </c>
      <c r="MI105">
        <v>0</v>
      </c>
      <c r="MJ105">
        <v>0</v>
      </c>
      <c r="MK105">
        <v>0</v>
      </c>
      <c r="ML105">
        <v>0</v>
      </c>
      <c r="MM105">
        <v>1</v>
      </c>
      <c r="MN105" t="s">
        <v>77</v>
      </c>
      <c r="MO105" t="s">
        <v>77</v>
      </c>
      <c r="MP105" t="s">
        <v>77</v>
      </c>
      <c r="MQ105" t="s">
        <v>77</v>
      </c>
      <c r="MR105" t="s">
        <v>77</v>
      </c>
      <c r="MS105" t="s">
        <v>77</v>
      </c>
      <c r="MT105" t="s">
        <v>77</v>
      </c>
      <c r="MU105" t="s">
        <v>77</v>
      </c>
      <c r="MV105" t="s">
        <v>77</v>
      </c>
      <c r="MW105" t="s">
        <v>77</v>
      </c>
      <c r="MX105" t="s">
        <v>77</v>
      </c>
      <c r="MY105" t="s">
        <v>77</v>
      </c>
      <c r="MZ105" t="s">
        <v>77</v>
      </c>
      <c r="NA105" t="s">
        <v>77</v>
      </c>
      <c r="NB105" t="s">
        <v>77</v>
      </c>
      <c r="NC105" t="s">
        <v>77</v>
      </c>
      <c r="ND105" t="s">
        <v>77</v>
      </c>
      <c r="NE105" t="s">
        <v>77</v>
      </c>
      <c r="NF105" t="s">
        <v>77</v>
      </c>
      <c r="NG105" t="s">
        <v>77</v>
      </c>
      <c r="NH105" t="s">
        <v>77</v>
      </c>
      <c r="NI105" t="s">
        <v>77</v>
      </c>
      <c r="NJ105" t="s">
        <v>77</v>
      </c>
      <c r="NK105" t="s">
        <v>77</v>
      </c>
      <c r="NL105" t="s">
        <v>77</v>
      </c>
      <c r="NM105" t="s">
        <v>77</v>
      </c>
      <c r="NN105" t="s">
        <v>77</v>
      </c>
      <c r="NO105" t="s">
        <v>77</v>
      </c>
      <c r="NP105" t="s">
        <v>77</v>
      </c>
      <c r="NQ105" t="s">
        <v>77</v>
      </c>
      <c r="NR105" t="s">
        <v>77</v>
      </c>
      <c r="NS105" t="s">
        <v>77</v>
      </c>
      <c r="NT105" t="s">
        <v>77</v>
      </c>
      <c r="NU105" t="s">
        <v>77</v>
      </c>
      <c r="NV105" t="s">
        <v>77</v>
      </c>
      <c r="NW105" t="s">
        <v>77</v>
      </c>
      <c r="NX105" t="s">
        <v>77</v>
      </c>
      <c r="NY105" t="s">
        <v>77</v>
      </c>
      <c r="NZ105" t="s">
        <v>77</v>
      </c>
      <c r="OA105" t="s">
        <v>77</v>
      </c>
      <c r="OB105" t="s">
        <v>77</v>
      </c>
      <c r="OC105" t="s">
        <v>77</v>
      </c>
      <c r="OD105" t="s">
        <v>77</v>
      </c>
      <c r="OE105" t="s">
        <v>77</v>
      </c>
      <c r="OF105" t="s">
        <v>77</v>
      </c>
      <c r="OG105" t="s">
        <v>77</v>
      </c>
      <c r="OH105" t="s">
        <v>77</v>
      </c>
      <c r="OI105" t="s">
        <v>77</v>
      </c>
      <c r="OJ105" t="s">
        <v>77</v>
      </c>
      <c r="OK105" t="s">
        <v>77</v>
      </c>
      <c r="OL105" t="s">
        <v>77</v>
      </c>
      <c r="OM105" t="s">
        <v>77</v>
      </c>
      <c r="ON105" t="s">
        <v>77</v>
      </c>
      <c r="OO105" t="s">
        <v>77</v>
      </c>
      <c r="OP105" t="s">
        <v>77</v>
      </c>
      <c r="OQ105" t="s">
        <v>77</v>
      </c>
      <c r="OR105" t="s">
        <v>77</v>
      </c>
      <c r="OS105" t="s">
        <v>77</v>
      </c>
      <c r="OT105" t="s">
        <v>77</v>
      </c>
      <c r="OU105" t="s">
        <v>77</v>
      </c>
      <c r="OV105" t="s">
        <v>77</v>
      </c>
      <c r="OW105" t="s">
        <v>77</v>
      </c>
      <c r="OX105" t="s">
        <v>77</v>
      </c>
      <c r="OY105" t="s">
        <v>77</v>
      </c>
      <c r="OZ105" t="s">
        <v>77</v>
      </c>
      <c r="PA105" t="s">
        <v>77</v>
      </c>
      <c r="PB105" t="s">
        <v>77</v>
      </c>
      <c r="PC105" t="s">
        <v>77</v>
      </c>
      <c r="PD105" t="s">
        <v>77</v>
      </c>
      <c r="PE105" t="s">
        <v>77</v>
      </c>
      <c r="PF105" t="s">
        <v>1047</v>
      </c>
      <c r="PG105">
        <v>1</v>
      </c>
      <c r="PH105">
        <v>1</v>
      </c>
      <c r="PI105">
        <v>0</v>
      </c>
      <c r="PJ105">
        <v>0</v>
      </c>
      <c r="PK105">
        <v>0</v>
      </c>
      <c r="PL105">
        <v>0</v>
      </c>
      <c r="PM105" t="s">
        <v>1008</v>
      </c>
      <c r="PN105">
        <v>1</v>
      </c>
      <c r="PO105">
        <v>1</v>
      </c>
      <c r="PP105">
        <v>0</v>
      </c>
      <c r="PQ105">
        <v>0</v>
      </c>
      <c r="PR105">
        <v>0</v>
      </c>
      <c r="PS105">
        <v>0</v>
      </c>
      <c r="PT105" t="s">
        <v>77</v>
      </c>
      <c r="PU105" t="s">
        <v>77</v>
      </c>
      <c r="PV105" t="s">
        <v>77</v>
      </c>
      <c r="PW105" t="s">
        <v>77</v>
      </c>
      <c r="PX105" t="s">
        <v>77</v>
      </c>
      <c r="PY105" t="s">
        <v>77</v>
      </c>
      <c r="PZ105" t="s">
        <v>77</v>
      </c>
      <c r="QA105" t="s">
        <v>77</v>
      </c>
      <c r="QB105" t="s">
        <v>77</v>
      </c>
      <c r="QC105" t="s">
        <v>77</v>
      </c>
      <c r="QD105" t="s">
        <v>77</v>
      </c>
      <c r="QE105" t="s">
        <v>77</v>
      </c>
      <c r="QF105" t="s">
        <v>77</v>
      </c>
      <c r="QG105" t="s">
        <v>77</v>
      </c>
      <c r="QH105">
        <v>0</v>
      </c>
      <c r="QI105">
        <v>0</v>
      </c>
      <c r="QJ105">
        <v>0</v>
      </c>
      <c r="QK105">
        <v>0</v>
      </c>
      <c r="QL105">
        <v>0</v>
      </c>
      <c r="QM105" t="s">
        <v>77</v>
      </c>
      <c r="QN105" t="s">
        <v>77</v>
      </c>
      <c r="QO105">
        <v>238229551</v>
      </c>
      <c r="QQ105">
        <v>44533.024340277778</v>
      </c>
      <c r="QR105" t="s">
        <v>77</v>
      </c>
      <c r="QS105" t="s">
        <v>77</v>
      </c>
      <c r="QT105" t="s">
        <v>101</v>
      </c>
      <c r="QU105" t="s">
        <v>102</v>
      </c>
      <c r="QV105" t="s">
        <v>77</v>
      </c>
      <c r="QW105">
        <v>107</v>
      </c>
      <c r="QX105" s="375">
        <f t="shared" si="16"/>
        <v>3.75</v>
      </c>
      <c r="QY105" s="375">
        <f t="shared" si="9"/>
        <v>14.625000000000002</v>
      </c>
      <c r="QZ105" s="375">
        <f t="shared" si="10"/>
        <v>2.875</v>
      </c>
      <c r="RA105" s="375">
        <f t="shared" si="11"/>
        <v>3.25</v>
      </c>
      <c r="RB105" s="375">
        <f t="shared" si="12"/>
        <v>5.4375</v>
      </c>
      <c r="RC105" s="375">
        <f t="shared" si="13"/>
        <v>4.5</v>
      </c>
      <c r="RD105" s="375">
        <f t="shared" si="14"/>
        <v>4.5</v>
      </c>
      <c r="RE105" s="313">
        <f t="shared" si="15"/>
        <v>2</v>
      </c>
      <c r="RF105" t="s">
        <v>209</v>
      </c>
    </row>
    <row r="106" spans="1:474">
      <c r="A106" t="s">
        <v>1070</v>
      </c>
      <c r="B106" s="272">
        <v>44532</v>
      </c>
      <c r="C106" t="s">
        <v>208</v>
      </c>
      <c r="D106" t="s">
        <v>562</v>
      </c>
      <c r="E106" t="s">
        <v>209</v>
      </c>
      <c r="F106" t="s">
        <v>210</v>
      </c>
      <c r="G106" t="s">
        <v>210</v>
      </c>
      <c r="H106" t="s">
        <v>211</v>
      </c>
      <c r="I106" t="s">
        <v>211</v>
      </c>
      <c r="J106" t="s">
        <v>210</v>
      </c>
      <c r="K106" t="s">
        <v>77</v>
      </c>
      <c r="L106" t="s">
        <v>212</v>
      </c>
      <c r="M106" t="s">
        <v>212</v>
      </c>
      <c r="N106" t="s">
        <v>212</v>
      </c>
      <c r="O106" t="s">
        <v>86</v>
      </c>
      <c r="P106" t="s">
        <v>87</v>
      </c>
      <c r="Q106" t="s">
        <v>89</v>
      </c>
      <c r="R106" t="s">
        <v>77</v>
      </c>
      <c r="S106" s="239" t="s">
        <v>77</v>
      </c>
      <c r="T106" s="239" t="s">
        <v>77</v>
      </c>
      <c r="U106" s="239" t="s">
        <v>77</v>
      </c>
      <c r="V106" s="239" t="s">
        <v>77</v>
      </c>
      <c r="W106" s="239" t="s">
        <v>77</v>
      </c>
      <c r="X106" s="239" t="s">
        <v>77</v>
      </c>
      <c r="Y106" t="s">
        <v>77</v>
      </c>
      <c r="Z106" t="s">
        <v>77</v>
      </c>
      <c r="AA106" t="s">
        <v>77</v>
      </c>
      <c r="AB106" t="s">
        <v>77</v>
      </c>
      <c r="AC106" t="s">
        <v>77</v>
      </c>
      <c r="AD106" t="s">
        <v>77</v>
      </c>
      <c r="AE106" t="s">
        <v>77</v>
      </c>
      <c r="AF106" t="s">
        <v>77</v>
      </c>
      <c r="AG106">
        <v>10</v>
      </c>
      <c r="AH106" t="s">
        <v>77</v>
      </c>
      <c r="AI106" t="s">
        <v>77</v>
      </c>
      <c r="AJ106" t="s">
        <v>77</v>
      </c>
      <c r="AK106" t="s">
        <v>77</v>
      </c>
      <c r="AL106" t="s">
        <v>77</v>
      </c>
      <c r="AM106" t="s">
        <v>77</v>
      </c>
      <c r="AN106" t="s">
        <v>77</v>
      </c>
      <c r="AO106" t="s">
        <v>77</v>
      </c>
      <c r="AP106" t="s">
        <v>77</v>
      </c>
      <c r="AQ106" t="s">
        <v>77</v>
      </c>
      <c r="AR106" t="s">
        <v>77</v>
      </c>
      <c r="AS106" t="s">
        <v>77</v>
      </c>
      <c r="AT106" t="s">
        <v>77</v>
      </c>
      <c r="AU106" t="s">
        <v>77</v>
      </c>
      <c r="AV106" t="s">
        <v>77</v>
      </c>
      <c r="AW106" t="s">
        <v>77</v>
      </c>
      <c r="AX106" t="s">
        <v>77</v>
      </c>
      <c r="AY106" t="s">
        <v>77</v>
      </c>
      <c r="AZ106" t="s">
        <v>77</v>
      </c>
      <c r="BA106" t="s">
        <v>77</v>
      </c>
      <c r="BB106" t="s">
        <v>77</v>
      </c>
      <c r="BC106" t="s">
        <v>77</v>
      </c>
      <c r="BD106" t="s">
        <v>77</v>
      </c>
      <c r="BE106" t="s">
        <v>77</v>
      </c>
      <c r="BF106" t="s">
        <v>77</v>
      </c>
      <c r="BG106" t="s">
        <v>77</v>
      </c>
      <c r="BH106" t="s">
        <v>77</v>
      </c>
      <c r="BI106" t="s">
        <v>77</v>
      </c>
      <c r="BJ106" t="s">
        <v>77</v>
      </c>
      <c r="BK106" t="s">
        <v>77</v>
      </c>
      <c r="BL106" t="s">
        <v>77</v>
      </c>
      <c r="BN106" t="s">
        <v>77</v>
      </c>
      <c r="BO106" t="s">
        <v>77</v>
      </c>
      <c r="BP106" t="s">
        <v>77</v>
      </c>
      <c r="BQ106" t="s">
        <v>77</v>
      </c>
      <c r="BR106" t="s">
        <v>77</v>
      </c>
      <c r="BS106" t="s">
        <v>77</v>
      </c>
      <c r="BT106" t="s">
        <v>77</v>
      </c>
      <c r="BU106" t="s">
        <v>77</v>
      </c>
      <c r="BV106" t="s">
        <v>77</v>
      </c>
      <c r="BW106" t="s">
        <v>77</v>
      </c>
      <c r="BX106" t="s">
        <v>77</v>
      </c>
      <c r="BY106" t="s">
        <v>77</v>
      </c>
      <c r="BZ106" t="s">
        <v>77</v>
      </c>
      <c r="CA106" t="s">
        <v>77</v>
      </c>
      <c r="CB106" t="s">
        <v>77</v>
      </c>
      <c r="CC106" t="s">
        <v>77</v>
      </c>
      <c r="CD106" t="s">
        <v>77</v>
      </c>
      <c r="CE106" t="s">
        <v>77</v>
      </c>
      <c r="CF106" t="s">
        <v>77</v>
      </c>
      <c r="CG106" t="s">
        <v>77</v>
      </c>
      <c r="CH106" t="s">
        <v>77</v>
      </c>
      <c r="CI106" t="s">
        <v>77</v>
      </c>
      <c r="CJ106" t="s">
        <v>77</v>
      </c>
      <c r="CK106" t="s">
        <v>77</v>
      </c>
      <c r="CL106" t="s">
        <v>77</v>
      </c>
      <c r="CM106" t="s">
        <v>77</v>
      </c>
      <c r="CN106" t="s">
        <v>77</v>
      </c>
      <c r="CO106" t="s">
        <v>77</v>
      </c>
      <c r="CP106" t="s">
        <v>77</v>
      </c>
      <c r="CQ106" t="s">
        <v>77</v>
      </c>
      <c r="CR106" t="s">
        <v>77</v>
      </c>
      <c r="CS106" t="s">
        <v>77</v>
      </c>
      <c r="CT106" t="s">
        <v>77</v>
      </c>
      <c r="CU106" t="s">
        <v>77</v>
      </c>
      <c r="CV106" t="s">
        <v>77</v>
      </c>
      <c r="CW106" t="s">
        <v>77</v>
      </c>
      <c r="CX106" t="s">
        <v>77</v>
      </c>
      <c r="CY106" t="s">
        <v>77</v>
      </c>
      <c r="CZ106" s="308" t="s">
        <v>209</v>
      </c>
      <c r="DA106" t="s">
        <v>86</v>
      </c>
      <c r="DB106" t="s">
        <v>77</v>
      </c>
      <c r="DC106" t="s">
        <v>77</v>
      </c>
      <c r="DD106" t="s">
        <v>77</v>
      </c>
      <c r="DE106" t="s">
        <v>77</v>
      </c>
      <c r="DF106" t="s">
        <v>77</v>
      </c>
      <c r="DG106" t="s">
        <v>77</v>
      </c>
      <c r="DH106" t="s">
        <v>77</v>
      </c>
      <c r="DK106" t="s">
        <v>77</v>
      </c>
      <c r="DL106" t="s">
        <v>77</v>
      </c>
      <c r="DM106" t="s">
        <v>77</v>
      </c>
      <c r="DN106" t="s">
        <v>77</v>
      </c>
      <c r="DO106" t="s">
        <v>77</v>
      </c>
      <c r="DP106" t="s">
        <v>77</v>
      </c>
      <c r="DQ106" t="s">
        <v>77</v>
      </c>
      <c r="DR106" t="s">
        <v>77</v>
      </c>
      <c r="DS106" t="s">
        <v>77</v>
      </c>
      <c r="DT106" t="s">
        <v>77</v>
      </c>
      <c r="DU106" t="s">
        <v>77</v>
      </c>
      <c r="DV106" t="s">
        <v>77</v>
      </c>
      <c r="DW106" t="s">
        <v>77</v>
      </c>
      <c r="DX106" t="s">
        <v>77</v>
      </c>
      <c r="DY106" t="s">
        <v>77</v>
      </c>
      <c r="DZ106" t="s">
        <v>77</v>
      </c>
      <c r="EA106" t="s">
        <v>77</v>
      </c>
      <c r="EB106" t="s">
        <v>77</v>
      </c>
      <c r="EC106" t="s">
        <v>77</v>
      </c>
      <c r="ED106" t="s">
        <v>77</v>
      </c>
      <c r="EE106" t="s">
        <v>77</v>
      </c>
      <c r="EF106" t="s">
        <v>77</v>
      </c>
      <c r="EG106" t="s">
        <v>77</v>
      </c>
      <c r="EH106" t="s">
        <v>77</v>
      </c>
      <c r="EI106" t="s">
        <v>77</v>
      </c>
      <c r="EJ106" t="s">
        <v>77</v>
      </c>
      <c r="EK106" t="s">
        <v>77</v>
      </c>
      <c r="EL106" t="s">
        <v>77</v>
      </c>
      <c r="EM106" s="308" t="s">
        <v>209</v>
      </c>
      <c r="EN106" t="s">
        <v>86</v>
      </c>
      <c r="EO106" t="s">
        <v>77</v>
      </c>
      <c r="EP106" t="s">
        <v>77</v>
      </c>
      <c r="EQ106" t="s">
        <v>77</v>
      </c>
      <c r="ER106" t="s">
        <v>77</v>
      </c>
      <c r="ES106" t="s">
        <v>77</v>
      </c>
      <c r="ET106" t="s">
        <v>77</v>
      </c>
      <c r="EU106" t="s">
        <v>77</v>
      </c>
      <c r="EW106" t="s">
        <v>77</v>
      </c>
      <c r="EX106" s="308" t="s">
        <v>209</v>
      </c>
      <c r="EY106" t="s">
        <v>77</v>
      </c>
      <c r="EZ106" t="s">
        <v>77</v>
      </c>
      <c r="FA106" t="s">
        <v>77</v>
      </c>
      <c r="FB106" t="s">
        <v>77</v>
      </c>
      <c r="FC106" t="s">
        <v>77</v>
      </c>
      <c r="FD106" t="s">
        <v>77</v>
      </c>
      <c r="FE106" t="s">
        <v>77</v>
      </c>
      <c r="FF106" t="s">
        <v>77</v>
      </c>
      <c r="FG106" t="s">
        <v>77</v>
      </c>
      <c r="FH106" t="s">
        <v>77</v>
      </c>
      <c r="FI106" t="s">
        <v>77</v>
      </c>
      <c r="FJ106" t="s">
        <v>77</v>
      </c>
      <c r="FK106" t="s">
        <v>77</v>
      </c>
      <c r="FL106" t="s">
        <v>77</v>
      </c>
      <c r="FM106" t="s">
        <v>77</v>
      </c>
      <c r="FN106" t="s">
        <v>77</v>
      </c>
      <c r="FO106" t="s">
        <v>77</v>
      </c>
      <c r="FP106" t="s">
        <v>77</v>
      </c>
      <c r="FQ106" t="s">
        <v>77</v>
      </c>
      <c r="FR106" t="s">
        <v>77</v>
      </c>
      <c r="FS106" t="s">
        <v>77</v>
      </c>
      <c r="FT106" t="s">
        <v>77</v>
      </c>
      <c r="FU106" t="s">
        <v>77</v>
      </c>
      <c r="FV106" t="s">
        <v>77</v>
      </c>
      <c r="FW106" t="s">
        <v>77</v>
      </c>
      <c r="FX106" t="s">
        <v>77</v>
      </c>
      <c r="FY106" t="s">
        <v>88</v>
      </c>
      <c r="FZ106" t="s">
        <v>90</v>
      </c>
      <c r="GA106" t="s">
        <v>91</v>
      </c>
      <c r="GB106" t="s">
        <v>77</v>
      </c>
      <c r="GC106" t="s">
        <v>92</v>
      </c>
      <c r="GD106" t="s">
        <v>93</v>
      </c>
      <c r="GE106" t="s">
        <v>93</v>
      </c>
      <c r="GF106" t="s">
        <v>111</v>
      </c>
      <c r="GG106" t="s">
        <v>77</v>
      </c>
      <c r="GH106" t="s">
        <v>95</v>
      </c>
      <c r="GI106" t="s">
        <v>96</v>
      </c>
      <c r="GJ106" t="s">
        <v>97</v>
      </c>
      <c r="GK106" t="s">
        <v>672</v>
      </c>
      <c r="GL106" t="s">
        <v>77</v>
      </c>
      <c r="GM106" t="s">
        <v>77</v>
      </c>
      <c r="GN106" t="s">
        <v>77</v>
      </c>
      <c r="GO106" t="s">
        <v>77</v>
      </c>
      <c r="GP106" t="s">
        <v>77</v>
      </c>
      <c r="GQ106">
        <v>50</v>
      </c>
      <c r="GR106">
        <v>10</v>
      </c>
      <c r="GS106" t="s">
        <v>77</v>
      </c>
      <c r="GT106" t="s">
        <v>98</v>
      </c>
      <c r="GU106" t="s">
        <v>88</v>
      </c>
      <c r="GV106" t="s">
        <v>77</v>
      </c>
      <c r="GW106" t="s">
        <v>88</v>
      </c>
      <c r="GX106" t="s">
        <v>146</v>
      </c>
      <c r="GY106">
        <v>0</v>
      </c>
      <c r="GZ106">
        <v>1</v>
      </c>
      <c r="HA106">
        <v>0</v>
      </c>
      <c r="HB106">
        <v>0</v>
      </c>
      <c r="HC106">
        <v>0</v>
      </c>
      <c r="HD106">
        <v>0</v>
      </c>
      <c r="HE106">
        <v>0</v>
      </c>
      <c r="HF106">
        <v>0</v>
      </c>
      <c r="HG106">
        <v>0</v>
      </c>
      <c r="HH106">
        <v>0</v>
      </c>
      <c r="HI106">
        <v>0</v>
      </c>
      <c r="HJ106" t="s">
        <v>77</v>
      </c>
      <c r="HK106" t="s">
        <v>100</v>
      </c>
      <c r="HL106" t="s">
        <v>77</v>
      </c>
      <c r="HM106" t="s">
        <v>77</v>
      </c>
      <c r="HN106" t="s">
        <v>77</v>
      </c>
      <c r="HO106" t="s">
        <v>77</v>
      </c>
      <c r="HP106" t="s">
        <v>77</v>
      </c>
      <c r="HQ106" t="s">
        <v>77</v>
      </c>
      <c r="HR106" t="s">
        <v>77</v>
      </c>
      <c r="HS106" t="s">
        <v>77</v>
      </c>
      <c r="HT106" t="s">
        <v>77</v>
      </c>
      <c r="HU106" t="s">
        <v>77</v>
      </c>
      <c r="HV106" t="s">
        <v>77</v>
      </c>
      <c r="HW106" t="s">
        <v>77</v>
      </c>
      <c r="HX106" t="s">
        <v>77</v>
      </c>
      <c r="HZ106" t="s">
        <v>209</v>
      </c>
      <c r="IA106" s="376">
        <v>7</v>
      </c>
      <c r="IB106" t="s">
        <v>1071</v>
      </c>
      <c r="IC106">
        <v>1</v>
      </c>
      <c r="ID106">
        <v>1</v>
      </c>
      <c r="IE106">
        <v>1</v>
      </c>
      <c r="IF106">
        <v>1</v>
      </c>
      <c r="IG106">
        <v>1</v>
      </c>
      <c r="IH106">
        <v>1</v>
      </c>
      <c r="II106">
        <v>1</v>
      </c>
      <c r="IJ106">
        <v>1</v>
      </c>
      <c r="IK106">
        <v>0</v>
      </c>
      <c r="IL106">
        <v>0</v>
      </c>
      <c r="IM106">
        <v>2</v>
      </c>
      <c r="IN106">
        <v>9</v>
      </c>
      <c r="IO106">
        <v>2</v>
      </c>
      <c r="IP106">
        <v>2</v>
      </c>
      <c r="IQ106">
        <v>3</v>
      </c>
      <c r="IR106">
        <v>2</v>
      </c>
      <c r="IS106">
        <v>2</v>
      </c>
      <c r="IT106">
        <v>1</v>
      </c>
      <c r="IU106" t="s">
        <v>1072</v>
      </c>
      <c r="IV106">
        <v>1</v>
      </c>
      <c r="IW106">
        <v>1</v>
      </c>
      <c r="IX106">
        <v>1</v>
      </c>
      <c r="IY106">
        <v>1</v>
      </c>
      <c r="IZ106">
        <v>1</v>
      </c>
      <c r="JA106">
        <v>0</v>
      </c>
      <c r="JB106">
        <v>1</v>
      </c>
      <c r="JC106">
        <v>0</v>
      </c>
      <c r="JD106">
        <v>0</v>
      </c>
      <c r="JE106">
        <v>0</v>
      </c>
      <c r="JF106">
        <v>4</v>
      </c>
      <c r="JG106">
        <v>16</v>
      </c>
      <c r="JH106">
        <v>5</v>
      </c>
      <c r="JI106">
        <v>15</v>
      </c>
      <c r="JJ106">
        <v>3</v>
      </c>
      <c r="JK106" t="s">
        <v>77</v>
      </c>
      <c r="JL106">
        <v>3</v>
      </c>
      <c r="JM106" t="s">
        <v>77</v>
      </c>
      <c r="JN106" t="s">
        <v>449</v>
      </c>
      <c r="JO106">
        <v>0</v>
      </c>
      <c r="JP106">
        <v>0</v>
      </c>
      <c r="JQ106">
        <v>0</v>
      </c>
      <c r="JR106">
        <v>0</v>
      </c>
      <c r="JS106">
        <v>0</v>
      </c>
      <c r="JT106">
        <v>0</v>
      </c>
      <c r="JU106">
        <v>0</v>
      </c>
      <c r="JV106">
        <v>0</v>
      </c>
      <c r="JW106">
        <v>0</v>
      </c>
      <c r="JX106">
        <v>0</v>
      </c>
      <c r="JY106">
        <v>0</v>
      </c>
      <c r="JZ106">
        <v>0</v>
      </c>
      <c r="KA106">
        <v>1</v>
      </c>
      <c r="KB106" t="s">
        <v>77</v>
      </c>
      <c r="KC106" t="s">
        <v>77</v>
      </c>
      <c r="KD106" t="s">
        <v>77</v>
      </c>
      <c r="KE106" t="s">
        <v>77</v>
      </c>
      <c r="KF106" t="s">
        <v>77</v>
      </c>
      <c r="KG106" t="s">
        <v>77</v>
      </c>
      <c r="KH106" t="s">
        <v>77</v>
      </c>
      <c r="KI106" t="s">
        <v>77</v>
      </c>
      <c r="KJ106" t="s">
        <v>77</v>
      </c>
      <c r="KK106" t="s">
        <v>77</v>
      </c>
      <c r="KL106" t="s">
        <v>77</v>
      </c>
      <c r="KM106" t="s">
        <v>449</v>
      </c>
      <c r="KN106">
        <v>0</v>
      </c>
      <c r="KO106">
        <v>0</v>
      </c>
      <c r="KP106">
        <v>0</v>
      </c>
      <c r="KQ106">
        <v>0</v>
      </c>
      <c r="KR106">
        <v>0</v>
      </c>
      <c r="KS106">
        <v>0</v>
      </c>
      <c r="KT106">
        <v>0</v>
      </c>
      <c r="KU106">
        <v>0</v>
      </c>
      <c r="KV106">
        <v>0</v>
      </c>
      <c r="KW106">
        <v>0</v>
      </c>
      <c r="KX106">
        <v>1</v>
      </c>
      <c r="KY106" t="s">
        <v>77</v>
      </c>
      <c r="KZ106" t="s">
        <v>77</v>
      </c>
      <c r="LA106" t="s">
        <v>77</v>
      </c>
      <c r="LB106" t="s">
        <v>77</v>
      </c>
      <c r="LC106" t="s">
        <v>77</v>
      </c>
      <c r="LD106" t="s">
        <v>77</v>
      </c>
      <c r="LE106" t="s">
        <v>77</v>
      </c>
      <c r="LF106" t="s">
        <v>77</v>
      </c>
      <c r="LG106" t="s">
        <v>77</v>
      </c>
      <c r="LH106" t="s">
        <v>1073</v>
      </c>
      <c r="LI106">
        <v>1</v>
      </c>
      <c r="LJ106">
        <v>1</v>
      </c>
      <c r="LK106">
        <v>0</v>
      </c>
      <c r="LL106">
        <v>0</v>
      </c>
      <c r="LM106">
        <v>0</v>
      </c>
      <c r="LN106">
        <v>1</v>
      </c>
      <c r="LO106">
        <v>0</v>
      </c>
      <c r="LP106">
        <v>0</v>
      </c>
      <c r="LQ106">
        <v>0</v>
      </c>
      <c r="LR106" t="s">
        <v>77</v>
      </c>
      <c r="LS106" t="s">
        <v>612</v>
      </c>
      <c r="LT106">
        <v>1</v>
      </c>
      <c r="LU106">
        <v>0</v>
      </c>
      <c r="LV106">
        <v>0</v>
      </c>
      <c r="LW106">
        <v>0</v>
      </c>
      <c r="LX106">
        <v>0</v>
      </c>
      <c r="LY106">
        <v>0</v>
      </c>
      <c r="LZ106">
        <v>5</v>
      </c>
      <c r="MA106" t="s">
        <v>77</v>
      </c>
      <c r="MB106" t="s">
        <v>77</v>
      </c>
      <c r="MC106" t="s">
        <v>77</v>
      </c>
      <c r="MD106" t="s">
        <v>449</v>
      </c>
      <c r="ME106">
        <v>0</v>
      </c>
      <c r="MF106">
        <v>0</v>
      </c>
      <c r="MG106">
        <v>0</v>
      </c>
      <c r="MH106">
        <v>0</v>
      </c>
      <c r="MI106">
        <v>0</v>
      </c>
      <c r="MJ106">
        <v>0</v>
      </c>
      <c r="MK106">
        <v>0</v>
      </c>
      <c r="ML106">
        <v>0</v>
      </c>
      <c r="MM106">
        <v>1</v>
      </c>
      <c r="MN106" t="s">
        <v>77</v>
      </c>
      <c r="MO106" t="s">
        <v>77</v>
      </c>
      <c r="MP106" t="s">
        <v>77</v>
      </c>
      <c r="MQ106" t="s">
        <v>77</v>
      </c>
      <c r="MR106" t="s">
        <v>77</v>
      </c>
      <c r="MS106" t="s">
        <v>77</v>
      </c>
      <c r="MT106" t="s">
        <v>77</v>
      </c>
      <c r="MU106" t="s">
        <v>77</v>
      </c>
      <c r="MV106" t="s">
        <v>77</v>
      </c>
      <c r="MW106" t="s">
        <v>77</v>
      </c>
      <c r="MX106" t="s">
        <v>77</v>
      </c>
      <c r="MY106" t="s">
        <v>77</v>
      </c>
      <c r="MZ106" t="s">
        <v>77</v>
      </c>
      <c r="NA106" t="s">
        <v>77</v>
      </c>
      <c r="NB106" t="s">
        <v>77</v>
      </c>
      <c r="NC106" t="s">
        <v>77</v>
      </c>
      <c r="ND106" t="s">
        <v>77</v>
      </c>
      <c r="NE106" t="s">
        <v>77</v>
      </c>
      <c r="NF106" t="s">
        <v>77</v>
      </c>
      <c r="NG106" t="s">
        <v>77</v>
      </c>
      <c r="NH106" t="s">
        <v>77</v>
      </c>
      <c r="NI106" t="s">
        <v>77</v>
      </c>
      <c r="NJ106" t="s">
        <v>77</v>
      </c>
      <c r="NK106" t="s">
        <v>77</v>
      </c>
      <c r="NL106" t="s">
        <v>77</v>
      </c>
      <c r="NM106" t="s">
        <v>77</v>
      </c>
      <c r="NN106" t="s">
        <v>77</v>
      </c>
      <c r="NO106" t="s">
        <v>77</v>
      </c>
      <c r="NP106" t="s">
        <v>77</v>
      </c>
      <c r="NQ106" t="s">
        <v>77</v>
      </c>
      <c r="NR106" t="s">
        <v>77</v>
      </c>
      <c r="NS106" t="s">
        <v>77</v>
      </c>
      <c r="NT106" t="s">
        <v>77</v>
      </c>
      <c r="NU106" t="s">
        <v>77</v>
      </c>
      <c r="NV106" t="s">
        <v>77</v>
      </c>
      <c r="NW106" t="s">
        <v>77</v>
      </c>
      <c r="NX106" t="s">
        <v>77</v>
      </c>
      <c r="NY106" t="s">
        <v>77</v>
      </c>
      <c r="NZ106" t="s">
        <v>77</v>
      </c>
      <c r="OA106" t="s">
        <v>77</v>
      </c>
      <c r="OB106" t="s">
        <v>77</v>
      </c>
      <c r="OC106" t="s">
        <v>77</v>
      </c>
      <c r="OD106" t="s">
        <v>77</v>
      </c>
      <c r="OE106" t="s">
        <v>77</v>
      </c>
      <c r="OF106" t="s">
        <v>77</v>
      </c>
      <c r="OG106" t="s">
        <v>77</v>
      </c>
      <c r="OH106" t="s">
        <v>77</v>
      </c>
      <c r="OI106" t="s">
        <v>77</v>
      </c>
      <c r="OJ106" t="s">
        <v>77</v>
      </c>
      <c r="OK106" t="s">
        <v>77</v>
      </c>
      <c r="OL106" t="s">
        <v>77</v>
      </c>
      <c r="OM106" t="s">
        <v>77</v>
      </c>
      <c r="ON106" t="s">
        <v>77</v>
      </c>
      <c r="OO106" t="s">
        <v>77</v>
      </c>
      <c r="OP106" t="s">
        <v>77</v>
      </c>
      <c r="OQ106" t="s">
        <v>77</v>
      </c>
      <c r="OR106" t="s">
        <v>77</v>
      </c>
      <c r="OS106" t="s">
        <v>77</v>
      </c>
      <c r="OT106" t="s">
        <v>77</v>
      </c>
      <c r="OU106" t="s">
        <v>77</v>
      </c>
      <c r="OV106" t="s">
        <v>77</v>
      </c>
      <c r="OW106" t="s">
        <v>77</v>
      </c>
      <c r="OX106" t="s">
        <v>77</v>
      </c>
      <c r="OY106" t="s">
        <v>77</v>
      </c>
      <c r="OZ106" t="s">
        <v>77</v>
      </c>
      <c r="PA106" t="s">
        <v>77</v>
      </c>
      <c r="PB106" t="s">
        <v>77</v>
      </c>
      <c r="PC106" t="s">
        <v>77</v>
      </c>
      <c r="PD106" t="s">
        <v>77</v>
      </c>
      <c r="PE106" t="s">
        <v>77</v>
      </c>
      <c r="PF106" t="s">
        <v>804</v>
      </c>
      <c r="PG106">
        <v>0</v>
      </c>
      <c r="PH106">
        <v>1</v>
      </c>
      <c r="PI106">
        <v>0</v>
      </c>
      <c r="PJ106">
        <v>0</v>
      </c>
      <c r="PK106">
        <v>0</v>
      </c>
      <c r="PL106">
        <v>0</v>
      </c>
      <c r="PM106" t="s">
        <v>77</v>
      </c>
      <c r="PN106" t="s">
        <v>77</v>
      </c>
      <c r="PO106" t="s">
        <v>77</v>
      </c>
      <c r="PP106" t="s">
        <v>77</v>
      </c>
      <c r="PQ106" t="s">
        <v>77</v>
      </c>
      <c r="PR106" t="s">
        <v>77</v>
      </c>
      <c r="PS106" t="s">
        <v>77</v>
      </c>
      <c r="PT106" t="s">
        <v>77</v>
      </c>
      <c r="PU106" t="s">
        <v>77</v>
      </c>
      <c r="PV106" t="s">
        <v>77</v>
      </c>
      <c r="PW106" t="s">
        <v>77</v>
      </c>
      <c r="PX106" t="s">
        <v>77</v>
      </c>
      <c r="PY106" t="s">
        <v>77</v>
      </c>
      <c r="PZ106" t="s">
        <v>77</v>
      </c>
      <c r="QA106" t="s">
        <v>77</v>
      </c>
      <c r="QB106" t="s">
        <v>77</v>
      </c>
      <c r="QC106" t="s">
        <v>77</v>
      </c>
      <c r="QD106" t="s">
        <v>77</v>
      </c>
      <c r="QE106" t="s">
        <v>77</v>
      </c>
      <c r="QF106" t="s">
        <v>77</v>
      </c>
      <c r="QG106" t="s">
        <v>77</v>
      </c>
      <c r="QH106">
        <v>0</v>
      </c>
      <c r="QI106">
        <v>0</v>
      </c>
      <c r="QJ106">
        <v>0</v>
      </c>
      <c r="QK106">
        <v>0</v>
      </c>
      <c r="QL106">
        <v>0</v>
      </c>
      <c r="QM106" t="s">
        <v>77</v>
      </c>
      <c r="QN106" t="s">
        <v>77</v>
      </c>
      <c r="QO106">
        <v>238229556</v>
      </c>
      <c r="QQ106">
        <v>44533.024502314824</v>
      </c>
      <c r="QR106" t="s">
        <v>77</v>
      </c>
      <c r="QS106" t="s">
        <v>77</v>
      </c>
      <c r="QT106" t="s">
        <v>101</v>
      </c>
      <c r="QU106" t="s">
        <v>102</v>
      </c>
      <c r="QV106" t="s">
        <v>77</v>
      </c>
      <c r="QW106">
        <v>108</v>
      </c>
      <c r="QX106" s="375">
        <f t="shared" si="16"/>
        <v>2.8571428571428572</v>
      </c>
      <c r="QY106" s="375">
        <f t="shared" si="9"/>
        <v>16.714285714285715</v>
      </c>
      <c r="QZ106" s="375">
        <f t="shared" si="10"/>
        <v>3.2857142857142856</v>
      </c>
      <c r="RA106" s="375">
        <f t="shared" si="11"/>
        <v>3.7142857142857144</v>
      </c>
      <c r="RB106" s="375">
        <f t="shared" si="12"/>
        <v>6.2142857142857144</v>
      </c>
      <c r="RC106" s="375">
        <f t="shared" si="13"/>
        <v>3.4285714285714284</v>
      </c>
      <c r="RD106" s="375">
        <f t="shared" si="14"/>
        <v>3.4285714285714284</v>
      </c>
      <c r="RE106" s="313">
        <f t="shared" si="15"/>
        <v>1</v>
      </c>
      <c r="RF106" t="s">
        <v>209</v>
      </c>
    </row>
    <row r="107" spans="1:474">
      <c r="A107" t="s">
        <v>1074</v>
      </c>
      <c r="B107" s="272">
        <v>44532</v>
      </c>
      <c r="C107" t="s">
        <v>208</v>
      </c>
      <c r="D107" t="s">
        <v>562</v>
      </c>
      <c r="E107" t="s">
        <v>209</v>
      </c>
      <c r="F107" t="s">
        <v>210</v>
      </c>
      <c r="G107" t="s">
        <v>210</v>
      </c>
      <c r="H107" t="s">
        <v>211</v>
      </c>
      <c r="I107" t="s">
        <v>211</v>
      </c>
      <c r="J107" t="s">
        <v>210</v>
      </c>
      <c r="K107" t="s">
        <v>77</v>
      </c>
      <c r="L107" t="s">
        <v>212</v>
      </c>
      <c r="M107" t="s">
        <v>212</v>
      </c>
      <c r="N107" t="s">
        <v>212</v>
      </c>
      <c r="O107" t="s">
        <v>86</v>
      </c>
      <c r="P107" t="s">
        <v>87</v>
      </c>
      <c r="Q107" t="s">
        <v>89</v>
      </c>
      <c r="R107" t="s">
        <v>77</v>
      </c>
      <c r="S107" s="239" t="s">
        <v>77</v>
      </c>
      <c r="T107" s="239" t="s">
        <v>77</v>
      </c>
      <c r="U107" s="239" t="s">
        <v>77</v>
      </c>
      <c r="V107" s="239" t="s">
        <v>77</v>
      </c>
      <c r="W107" s="239" t="s">
        <v>77</v>
      </c>
      <c r="X107" s="239" t="s">
        <v>77</v>
      </c>
      <c r="Y107" t="s">
        <v>77</v>
      </c>
      <c r="Z107" t="s">
        <v>77</v>
      </c>
      <c r="AA107" t="s">
        <v>77</v>
      </c>
      <c r="AB107" t="s">
        <v>77</v>
      </c>
      <c r="AC107" t="s">
        <v>77</v>
      </c>
      <c r="AD107" t="s">
        <v>77</v>
      </c>
      <c r="AE107" t="s">
        <v>77</v>
      </c>
      <c r="AF107" t="s">
        <v>77</v>
      </c>
      <c r="AG107">
        <v>12</v>
      </c>
      <c r="AH107" t="s">
        <v>77</v>
      </c>
      <c r="AI107" t="s">
        <v>77</v>
      </c>
      <c r="AJ107" t="s">
        <v>77</v>
      </c>
      <c r="AK107" t="s">
        <v>77</v>
      </c>
      <c r="AL107" t="s">
        <v>77</v>
      </c>
      <c r="AM107" t="s">
        <v>77</v>
      </c>
      <c r="AN107" t="s">
        <v>77</v>
      </c>
      <c r="AO107" t="s">
        <v>77</v>
      </c>
      <c r="AP107" t="s">
        <v>77</v>
      </c>
      <c r="AQ107" t="s">
        <v>77</v>
      </c>
      <c r="AR107" t="s">
        <v>77</v>
      </c>
      <c r="AS107" t="s">
        <v>77</v>
      </c>
      <c r="AT107" t="s">
        <v>77</v>
      </c>
      <c r="AU107" t="s">
        <v>77</v>
      </c>
      <c r="AV107" t="s">
        <v>77</v>
      </c>
      <c r="AW107" t="s">
        <v>77</v>
      </c>
      <c r="AX107" t="s">
        <v>77</v>
      </c>
      <c r="AY107" t="s">
        <v>77</v>
      </c>
      <c r="AZ107" t="s">
        <v>77</v>
      </c>
      <c r="BA107" t="s">
        <v>77</v>
      </c>
      <c r="BB107" t="s">
        <v>77</v>
      </c>
      <c r="BC107" t="s">
        <v>77</v>
      </c>
      <c r="BD107" t="s">
        <v>77</v>
      </c>
      <c r="BE107" t="s">
        <v>77</v>
      </c>
      <c r="BF107" t="s">
        <v>77</v>
      </c>
      <c r="BG107" t="s">
        <v>77</v>
      </c>
      <c r="BH107" t="s">
        <v>77</v>
      </c>
      <c r="BI107" t="s">
        <v>77</v>
      </c>
      <c r="BJ107" t="s">
        <v>77</v>
      </c>
      <c r="BK107" t="s">
        <v>77</v>
      </c>
      <c r="BL107" t="s">
        <v>77</v>
      </c>
      <c r="BN107" t="s">
        <v>77</v>
      </c>
      <c r="BO107" t="s">
        <v>77</v>
      </c>
      <c r="BP107" t="s">
        <v>77</v>
      </c>
      <c r="BQ107" t="s">
        <v>77</v>
      </c>
      <c r="BR107" t="s">
        <v>77</v>
      </c>
      <c r="BS107" t="s">
        <v>77</v>
      </c>
      <c r="BT107" t="s">
        <v>77</v>
      </c>
      <c r="BU107" t="s">
        <v>77</v>
      </c>
      <c r="BV107" t="s">
        <v>77</v>
      </c>
      <c r="BW107" t="s">
        <v>77</v>
      </c>
      <c r="BX107" t="s">
        <v>77</v>
      </c>
      <c r="BY107" t="s">
        <v>77</v>
      </c>
      <c r="BZ107" t="s">
        <v>77</v>
      </c>
      <c r="CA107" t="s">
        <v>77</v>
      </c>
      <c r="CB107" t="s">
        <v>77</v>
      </c>
      <c r="CC107" t="s">
        <v>77</v>
      </c>
      <c r="CD107" t="s">
        <v>77</v>
      </c>
      <c r="CE107" t="s">
        <v>77</v>
      </c>
      <c r="CF107" t="s">
        <v>77</v>
      </c>
      <c r="CG107" t="s">
        <v>77</v>
      </c>
      <c r="CH107" t="s">
        <v>77</v>
      </c>
      <c r="CI107" t="s">
        <v>77</v>
      </c>
      <c r="CJ107" t="s">
        <v>77</v>
      </c>
      <c r="CK107" t="s">
        <v>77</v>
      </c>
      <c r="CL107" t="s">
        <v>77</v>
      </c>
      <c r="CM107" t="s">
        <v>77</v>
      </c>
      <c r="CN107" t="s">
        <v>77</v>
      </c>
      <c r="CO107" t="s">
        <v>77</v>
      </c>
      <c r="CP107" t="s">
        <v>77</v>
      </c>
      <c r="CQ107" t="s">
        <v>77</v>
      </c>
      <c r="CR107" t="s">
        <v>77</v>
      </c>
      <c r="CS107" t="s">
        <v>77</v>
      </c>
      <c r="CT107" t="s">
        <v>77</v>
      </c>
      <c r="CU107" t="s">
        <v>77</v>
      </c>
      <c r="CV107" t="s">
        <v>77</v>
      </c>
      <c r="CW107" t="s">
        <v>77</v>
      </c>
      <c r="CX107" t="s">
        <v>77</v>
      </c>
      <c r="CY107" t="s">
        <v>77</v>
      </c>
      <c r="CZ107" s="308" t="s">
        <v>209</v>
      </c>
      <c r="DA107" t="s">
        <v>86</v>
      </c>
      <c r="DB107" t="s">
        <v>77</v>
      </c>
      <c r="DC107" t="s">
        <v>77</v>
      </c>
      <c r="DD107" t="s">
        <v>77</v>
      </c>
      <c r="DE107" t="s">
        <v>77</v>
      </c>
      <c r="DF107" t="s">
        <v>77</v>
      </c>
      <c r="DG107" t="s">
        <v>77</v>
      </c>
      <c r="DH107" t="s">
        <v>77</v>
      </c>
      <c r="DK107" t="s">
        <v>77</v>
      </c>
      <c r="DL107" t="s">
        <v>77</v>
      </c>
      <c r="DM107" t="s">
        <v>77</v>
      </c>
      <c r="DN107" t="s">
        <v>77</v>
      </c>
      <c r="DO107" t="s">
        <v>77</v>
      </c>
      <c r="DP107" t="s">
        <v>77</v>
      </c>
      <c r="DQ107" t="s">
        <v>77</v>
      </c>
      <c r="DR107" t="s">
        <v>77</v>
      </c>
      <c r="DS107" t="s">
        <v>77</v>
      </c>
      <c r="DT107" t="s">
        <v>77</v>
      </c>
      <c r="DU107" t="s">
        <v>77</v>
      </c>
      <c r="DV107" t="s">
        <v>77</v>
      </c>
      <c r="DW107" t="s">
        <v>77</v>
      </c>
      <c r="DX107" t="s">
        <v>77</v>
      </c>
      <c r="DY107" t="s">
        <v>77</v>
      </c>
      <c r="DZ107" t="s">
        <v>77</v>
      </c>
      <c r="EA107" t="s">
        <v>77</v>
      </c>
      <c r="EB107" t="s">
        <v>77</v>
      </c>
      <c r="EC107" t="s">
        <v>77</v>
      </c>
      <c r="ED107" t="s">
        <v>77</v>
      </c>
      <c r="EE107" t="s">
        <v>77</v>
      </c>
      <c r="EF107" t="s">
        <v>77</v>
      </c>
      <c r="EG107" t="s">
        <v>77</v>
      </c>
      <c r="EH107" t="s">
        <v>77</v>
      </c>
      <c r="EI107" t="s">
        <v>77</v>
      </c>
      <c r="EJ107" t="s">
        <v>77</v>
      </c>
      <c r="EK107" t="s">
        <v>77</v>
      </c>
      <c r="EL107" t="s">
        <v>77</v>
      </c>
      <c r="EM107" s="308" t="s">
        <v>209</v>
      </c>
      <c r="EN107" t="s">
        <v>86</v>
      </c>
      <c r="EO107" t="s">
        <v>77</v>
      </c>
      <c r="EP107" t="s">
        <v>77</v>
      </c>
      <c r="EQ107" t="s">
        <v>77</v>
      </c>
      <c r="ER107" t="s">
        <v>77</v>
      </c>
      <c r="ES107" t="s">
        <v>77</v>
      </c>
      <c r="ET107" t="s">
        <v>77</v>
      </c>
      <c r="EU107" t="s">
        <v>77</v>
      </c>
      <c r="EW107" t="s">
        <v>77</v>
      </c>
      <c r="EX107" s="308" t="s">
        <v>209</v>
      </c>
      <c r="EY107" t="s">
        <v>77</v>
      </c>
      <c r="EZ107" t="s">
        <v>77</v>
      </c>
      <c r="FA107" t="s">
        <v>77</v>
      </c>
      <c r="FB107" t="s">
        <v>77</v>
      </c>
      <c r="FC107" t="s">
        <v>77</v>
      </c>
      <c r="FD107" t="s">
        <v>77</v>
      </c>
      <c r="FE107" t="s">
        <v>77</v>
      </c>
      <c r="FF107" t="s">
        <v>77</v>
      </c>
      <c r="FG107" t="s">
        <v>77</v>
      </c>
      <c r="FH107" t="s">
        <v>77</v>
      </c>
      <c r="FI107" t="s">
        <v>77</v>
      </c>
      <c r="FJ107" t="s">
        <v>77</v>
      </c>
      <c r="FK107" t="s">
        <v>77</v>
      </c>
      <c r="FL107" t="s">
        <v>77</v>
      </c>
      <c r="FM107" t="s">
        <v>77</v>
      </c>
      <c r="FN107" t="s">
        <v>77</v>
      </c>
      <c r="FO107" t="s">
        <v>77</v>
      </c>
      <c r="FP107" t="s">
        <v>77</v>
      </c>
      <c r="FQ107" t="s">
        <v>77</v>
      </c>
      <c r="FR107" t="s">
        <v>77</v>
      </c>
      <c r="FS107" t="s">
        <v>77</v>
      </c>
      <c r="FT107" t="s">
        <v>77</v>
      </c>
      <c r="FU107" t="s">
        <v>77</v>
      </c>
      <c r="FV107" t="s">
        <v>77</v>
      </c>
      <c r="FW107" t="s">
        <v>77</v>
      </c>
      <c r="FX107" t="s">
        <v>77</v>
      </c>
      <c r="FY107" t="s">
        <v>88</v>
      </c>
      <c r="FZ107" t="s">
        <v>90</v>
      </c>
      <c r="GA107" t="s">
        <v>91</v>
      </c>
      <c r="GB107" t="s">
        <v>77</v>
      </c>
      <c r="GC107" t="s">
        <v>92</v>
      </c>
      <c r="GD107" t="s">
        <v>93</v>
      </c>
      <c r="GE107" t="s">
        <v>93</v>
      </c>
      <c r="GF107" t="s">
        <v>111</v>
      </c>
      <c r="GG107" t="s">
        <v>77</v>
      </c>
      <c r="GH107" t="s">
        <v>95</v>
      </c>
      <c r="GI107" t="s">
        <v>96</v>
      </c>
      <c r="GJ107" t="s">
        <v>97</v>
      </c>
      <c r="GK107" t="s">
        <v>672</v>
      </c>
      <c r="GL107" t="s">
        <v>77</v>
      </c>
      <c r="GM107" t="s">
        <v>77</v>
      </c>
      <c r="GN107" t="s">
        <v>77</v>
      </c>
      <c r="GO107" t="s">
        <v>77</v>
      </c>
      <c r="GP107" t="s">
        <v>77</v>
      </c>
      <c r="GQ107">
        <v>60</v>
      </c>
      <c r="GR107">
        <v>12</v>
      </c>
      <c r="GS107" t="s">
        <v>77</v>
      </c>
      <c r="GT107" t="s">
        <v>98</v>
      </c>
      <c r="GU107" t="s">
        <v>88</v>
      </c>
      <c r="GV107" t="s">
        <v>77</v>
      </c>
      <c r="GW107" t="s">
        <v>88</v>
      </c>
      <c r="GX107" t="s">
        <v>146</v>
      </c>
      <c r="GY107">
        <v>0</v>
      </c>
      <c r="GZ107">
        <v>1</v>
      </c>
      <c r="HA107">
        <v>0</v>
      </c>
      <c r="HB107">
        <v>0</v>
      </c>
      <c r="HC107">
        <v>0</v>
      </c>
      <c r="HD107">
        <v>0</v>
      </c>
      <c r="HE107">
        <v>0</v>
      </c>
      <c r="HF107">
        <v>0</v>
      </c>
      <c r="HG107">
        <v>0</v>
      </c>
      <c r="HH107">
        <v>0</v>
      </c>
      <c r="HI107">
        <v>0</v>
      </c>
      <c r="HJ107" t="s">
        <v>77</v>
      </c>
      <c r="HK107" t="s">
        <v>100</v>
      </c>
      <c r="HL107" t="s">
        <v>77</v>
      </c>
      <c r="HM107" t="s">
        <v>77</v>
      </c>
      <c r="HN107" t="s">
        <v>77</v>
      </c>
      <c r="HO107" t="s">
        <v>77</v>
      </c>
      <c r="HP107" t="s">
        <v>77</v>
      </c>
      <c r="HQ107" t="s">
        <v>77</v>
      </c>
      <c r="HR107" t="s">
        <v>77</v>
      </c>
      <c r="HS107" t="s">
        <v>77</v>
      </c>
      <c r="HT107" t="s">
        <v>77</v>
      </c>
      <c r="HU107" t="s">
        <v>77</v>
      </c>
      <c r="HV107" t="s">
        <v>77</v>
      </c>
      <c r="HW107" t="s">
        <v>77</v>
      </c>
      <c r="HX107" t="s">
        <v>77</v>
      </c>
      <c r="HZ107" t="s">
        <v>209</v>
      </c>
      <c r="IA107" s="376">
        <v>4</v>
      </c>
      <c r="IB107" t="s">
        <v>1071</v>
      </c>
      <c r="IC107">
        <v>1</v>
      </c>
      <c r="ID107">
        <v>1</v>
      </c>
      <c r="IE107">
        <v>1</v>
      </c>
      <c r="IF107">
        <v>1</v>
      </c>
      <c r="IG107">
        <v>1</v>
      </c>
      <c r="IH107">
        <v>1</v>
      </c>
      <c r="II107">
        <v>1</v>
      </c>
      <c r="IJ107">
        <v>1</v>
      </c>
      <c r="IK107">
        <v>0</v>
      </c>
      <c r="IL107">
        <v>0</v>
      </c>
      <c r="IM107">
        <v>2</v>
      </c>
      <c r="IN107">
        <v>6</v>
      </c>
      <c r="IO107">
        <v>2</v>
      </c>
      <c r="IP107">
        <v>2</v>
      </c>
      <c r="IQ107">
        <v>2</v>
      </c>
      <c r="IR107">
        <v>3</v>
      </c>
      <c r="IS107">
        <v>2</v>
      </c>
      <c r="IT107">
        <v>1</v>
      </c>
      <c r="IU107" t="s">
        <v>1075</v>
      </c>
      <c r="IV107">
        <v>1</v>
      </c>
      <c r="IW107">
        <v>1</v>
      </c>
      <c r="IX107">
        <v>1</v>
      </c>
      <c r="IY107">
        <v>1</v>
      </c>
      <c r="IZ107">
        <v>1</v>
      </c>
      <c r="JA107">
        <v>1</v>
      </c>
      <c r="JB107">
        <v>1</v>
      </c>
      <c r="JC107">
        <v>0</v>
      </c>
      <c r="JD107">
        <v>0</v>
      </c>
      <c r="JE107">
        <v>0</v>
      </c>
      <c r="JF107">
        <v>3</v>
      </c>
      <c r="JG107">
        <v>16</v>
      </c>
      <c r="JH107">
        <v>4</v>
      </c>
      <c r="JI107">
        <v>20</v>
      </c>
      <c r="JJ107">
        <v>3</v>
      </c>
      <c r="JK107">
        <v>6</v>
      </c>
      <c r="JL107">
        <v>3</v>
      </c>
      <c r="JM107" t="s">
        <v>77</v>
      </c>
      <c r="JN107" t="s">
        <v>606</v>
      </c>
      <c r="JO107">
        <v>1</v>
      </c>
      <c r="JP107">
        <v>0</v>
      </c>
      <c r="JQ107">
        <v>0</v>
      </c>
      <c r="JR107">
        <v>0</v>
      </c>
      <c r="JS107">
        <v>0</v>
      </c>
      <c r="JT107">
        <v>0</v>
      </c>
      <c r="JU107">
        <v>0</v>
      </c>
      <c r="JV107">
        <v>0</v>
      </c>
      <c r="JW107">
        <v>0</v>
      </c>
      <c r="JX107">
        <v>0</v>
      </c>
      <c r="JY107">
        <v>0</v>
      </c>
      <c r="JZ107">
        <v>0</v>
      </c>
      <c r="KA107">
        <v>0</v>
      </c>
      <c r="KB107">
        <v>6</v>
      </c>
      <c r="KC107" t="s">
        <v>77</v>
      </c>
      <c r="KD107" t="s">
        <v>77</v>
      </c>
      <c r="KE107" t="s">
        <v>77</v>
      </c>
      <c r="KF107" t="s">
        <v>77</v>
      </c>
      <c r="KG107" t="s">
        <v>77</v>
      </c>
      <c r="KH107" t="s">
        <v>77</v>
      </c>
      <c r="KI107" t="s">
        <v>77</v>
      </c>
      <c r="KJ107" t="s">
        <v>77</v>
      </c>
      <c r="KK107" t="s">
        <v>77</v>
      </c>
      <c r="KL107" t="s">
        <v>77</v>
      </c>
      <c r="KM107" t="s">
        <v>571</v>
      </c>
      <c r="KN107">
        <v>0</v>
      </c>
      <c r="KO107">
        <v>0</v>
      </c>
      <c r="KP107">
        <v>0</v>
      </c>
      <c r="KQ107">
        <v>0</v>
      </c>
      <c r="KR107">
        <v>1</v>
      </c>
      <c r="KS107">
        <v>0</v>
      </c>
      <c r="KT107">
        <v>0</v>
      </c>
      <c r="KU107">
        <v>0</v>
      </c>
      <c r="KV107">
        <v>0</v>
      </c>
      <c r="KW107">
        <v>0</v>
      </c>
      <c r="KX107">
        <v>0</v>
      </c>
      <c r="KY107" t="s">
        <v>77</v>
      </c>
      <c r="KZ107" t="s">
        <v>77</v>
      </c>
      <c r="LA107" t="s">
        <v>77</v>
      </c>
      <c r="LB107" t="s">
        <v>77</v>
      </c>
      <c r="LC107">
        <v>12</v>
      </c>
      <c r="LD107" t="s">
        <v>77</v>
      </c>
      <c r="LE107" t="s">
        <v>77</v>
      </c>
      <c r="LF107" t="s">
        <v>77</v>
      </c>
      <c r="LG107" t="s">
        <v>77</v>
      </c>
      <c r="LH107" t="s">
        <v>597</v>
      </c>
      <c r="LI107">
        <v>1</v>
      </c>
      <c r="LJ107">
        <v>0</v>
      </c>
      <c r="LK107">
        <v>0</v>
      </c>
      <c r="LL107">
        <v>0</v>
      </c>
      <c r="LM107">
        <v>0</v>
      </c>
      <c r="LN107">
        <v>0</v>
      </c>
      <c r="LO107">
        <v>0</v>
      </c>
      <c r="LP107">
        <v>0</v>
      </c>
      <c r="LQ107">
        <v>0</v>
      </c>
      <c r="LR107" t="s">
        <v>77</v>
      </c>
      <c r="LS107" t="s">
        <v>449</v>
      </c>
      <c r="LT107">
        <v>0</v>
      </c>
      <c r="LU107">
        <v>0</v>
      </c>
      <c r="LV107">
        <v>0</v>
      </c>
      <c r="LW107">
        <v>0</v>
      </c>
      <c r="LX107">
        <v>0</v>
      </c>
      <c r="LY107">
        <v>1</v>
      </c>
      <c r="LZ107" t="s">
        <v>77</v>
      </c>
      <c r="MA107" t="s">
        <v>77</v>
      </c>
      <c r="MB107" t="s">
        <v>77</v>
      </c>
      <c r="MC107" t="s">
        <v>77</v>
      </c>
      <c r="MD107" t="s">
        <v>449</v>
      </c>
      <c r="ME107">
        <v>0</v>
      </c>
      <c r="MF107">
        <v>0</v>
      </c>
      <c r="MG107">
        <v>0</v>
      </c>
      <c r="MH107">
        <v>0</v>
      </c>
      <c r="MI107">
        <v>0</v>
      </c>
      <c r="MJ107">
        <v>0</v>
      </c>
      <c r="MK107">
        <v>0</v>
      </c>
      <c r="ML107">
        <v>0</v>
      </c>
      <c r="MM107">
        <v>1</v>
      </c>
      <c r="MN107" t="s">
        <v>77</v>
      </c>
      <c r="MO107" t="s">
        <v>77</v>
      </c>
      <c r="MP107" t="s">
        <v>77</v>
      </c>
      <c r="MQ107" t="s">
        <v>77</v>
      </c>
      <c r="MR107" t="s">
        <v>77</v>
      </c>
      <c r="MS107" t="s">
        <v>77</v>
      </c>
      <c r="MT107" t="s">
        <v>77</v>
      </c>
      <c r="MU107" t="s">
        <v>77</v>
      </c>
      <c r="MV107" t="s">
        <v>77</v>
      </c>
      <c r="MW107" t="s">
        <v>77</v>
      </c>
      <c r="MX107" t="s">
        <v>77</v>
      </c>
      <c r="MY107" t="s">
        <v>77</v>
      </c>
      <c r="MZ107" t="s">
        <v>77</v>
      </c>
      <c r="NA107" t="s">
        <v>77</v>
      </c>
      <c r="NB107" t="s">
        <v>77</v>
      </c>
      <c r="NC107" t="s">
        <v>77</v>
      </c>
      <c r="ND107" t="s">
        <v>77</v>
      </c>
      <c r="NE107" t="s">
        <v>77</v>
      </c>
      <c r="NF107" t="s">
        <v>77</v>
      </c>
      <c r="NG107" t="s">
        <v>77</v>
      </c>
      <c r="NH107" t="s">
        <v>77</v>
      </c>
      <c r="NI107" t="s">
        <v>77</v>
      </c>
      <c r="NJ107" t="s">
        <v>77</v>
      </c>
      <c r="NK107" t="s">
        <v>77</v>
      </c>
      <c r="NL107" t="s">
        <v>77</v>
      </c>
      <c r="NM107" t="s">
        <v>77</v>
      </c>
      <c r="NN107" t="s">
        <v>77</v>
      </c>
      <c r="NO107" t="s">
        <v>77</v>
      </c>
      <c r="NP107" t="s">
        <v>77</v>
      </c>
      <c r="NQ107" t="s">
        <v>77</v>
      </c>
      <c r="NR107" t="s">
        <v>77</v>
      </c>
      <c r="NS107" t="s">
        <v>77</v>
      </c>
      <c r="NT107" t="s">
        <v>77</v>
      </c>
      <c r="NU107" t="s">
        <v>77</v>
      </c>
      <c r="NV107" t="s">
        <v>77</v>
      </c>
      <c r="NW107" t="s">
        <v>77</v>
      </c>
      <c r="NX107" t="s">
        <v>77</v>
      </c>
      <c r="NY107" t="s">
        <v>77</v>
      </c>
      <c r="NZ107" t="s">
        <v>77</v>
      </c>
      <c r="OA107" t="s">
        <v>77</v>
      </c>
      <c r="OB107" t="s">
        <v>77</v>
      </c>
      <c r="OC107" t="s">
        <v>77</v>
      </c>
      <c r="OD107" t="s">
        <v>77</v>
      </c>
      <c r="OE107" t="s">
        <v>77</v>
      </c>
      <c r="OF107" t="s">
        <v>77</v>
      </c>
      <c r="OG107" t="s">
        <v>77</v>
      </c>
      <c r="OH107" t="s">
        <v>77</v>
      </c>
      <c r="OI107" t="s">
        <v>77</v>
      </c>
      <c r="OJ107" t="s">
        <v>77</v>
      </c>
      <c r="OK107" t="s">
        <v>77</v>
      </c>
      <c r="OL107" t="s">
        <v>77</v>
      </c>
      <c r="OM107" t="s">
        <v>77</v>
      </c>
      <c r="ON107" t="s">
        <v>77</v>
      </c>
      <c r="OO107" t="s">
        <v>77</v>
      </c>
      <c r="OP107" t="s">
        <v>77</v>
      </c>
      <c r="OQ107" t="s">
        <v>77</v>
      </c>
      <c r="OR107" t="s">
        <v>77</v>
      </c>
      <c r="OS107" t="s">
        <v>77</v>
      </c>
      <c r="OT107" t="s">
        <v>77</v>
      </c>
      <c r="OU107" t="s">
        <v>77</v>
      </c>
      <c r="OV107" t="s">
        <v>77</v>
      </c>
      <c r="OW107" t="s">
        <v>77</v>
      </c>
      <c r="OX107" t="s">
        <v>77</v>
      </c>
      <c r="OY107" t="s">
        <v>77</v>
      </c>
      <c r="OZ107" t="s">
        <v>77</v>
      </c>
      <c r="PA107" t="s">
        <v>77</v>
      </c>
      <c r="PB107" t="s">
        <v>77</v>
      </c>
      <c r="PC107" t="s">
        <v>77</v>
      </c>
      <c r="PD107" t="s">
        <v>77</v>
      </c>
      <c r="PE107" t="s">
        <v>77</v>
      </c>
      <c r="PF107" t="s">
        <v>804</v>
      </c>
      <c r="PG107">
        <v>0</v>
      </c>
      <c r="PH107">
        <v>1</v>
      </c>
      <c r="PI107">
        <v>0</v>
      </c>
      <c r="PJ107">
        <v>0</v>
      </c>
      <c r="PK107">
        <v>0</v>
      </c>
      <c r="PL107">
        <v>0</v>
      </c>
      <c r="PM107" t="s">
        <v>77</v>
      </c>
      <c r="PN107" t="s">
        <v>77</v>
      </c>
      <c r="PO107" t="s">
        <v>77</v>
      </c>
      <c r="PP107" t="s">
        <v>77</v>
      </c>
      <c r="PQ107" t="s">
        <v>77</v>
      </c>
      <c r="PR107" t="s">
        <v>77</v>
      </c>
      <c r="PS107" t="s">
        <v>77</v>
      </c>
      <c r="PT107" t="s">
        <v>77</v>
      </c>
      <c r="PU107" t="s">
        <v>77</v>
      </c>
      <c r="PV107" t="s">
        <v>77</v>
      </c>
      <c r="PW107" t="s">
        <v>77</v>
      </c>
      <c r="PX107" t="s">
        <v>77</v>
      </c>
      <c r="PY107" t="s">
        <v>77</v>
      </c>
      <c r="PZ107" t="s">
        <v>77</v>
      </c>
      <c r="QA107" t="s">
        <v>77</v>
      </c>
      <c r="QB107" t="s">
        <v>77</v>
      </c>
      <c r="QC107" t="s">
        <v>77</v>
      </c>
      <c r="QD107" t="s">
        <v>77</v>
      </c>
      <c r="QE107" t="s">
        <v>77</v>
      </c>
      <c r="QF107" t="s">
        <v>77</v>
      </c>
      <c r="QG107" t="s">
        <v>77</v>
      </c>
      <c r="QH107">
        <v>0</v>
      </c>
      <c r="QI107">
        <v>0</v>
      </c>
      <c r="QJ107">
        <v>0</v>
      </c>
      <c r="QK107">
        <v>0</v>
      </c>
      <c r="QL107">
        <v>0</v>
      </c>
      <c r="QM107" t="s">
        <v>77</v>
      </c>
      <c r="QN107" t="s">
        <v>77</v>
      </c>
      <c r="QO107">
        <v>238229557</v>
      </c>
      <c r="QQ107">
        <v>44533.024525462963</v>
      </c>
      <c r="QR107" t="s">
        <v>77</v>
      </c>
      <c r="QS107" t="s">
        <v>77</v>
      </c>
      <c r="QT107" t="s">
        <v>101</v>
      </c>
      <c r="QU107" t="s">
        <v>102</v>
      </c>
      <c r="QV107" t="s">
        <v>77</v>
      </c>
      <c r="QW107">
        <v>109</v>
      </c>
      <c r="QX107" s="375">
        <f t="shared" si="16"/>
        <v>5</v>
      </c>
      <c r="QY107" s="375">
        <f t="shared" si="9"/>
        <v>19.5</v>
      </c>
      <c r="QZ107" s="375">
        <f t="shared" si="10"/>
        <v>5.75</v>
      </c>
      <c r="RA107" s="375">
        <f t="shared" si="11"/>
        <v>6.5</v>
      </c>
      <c r="RB107" s="375">
        <f t="shared" si="12"/>
        <v>7.25</v>
      </c>
      <c r="RC107" s="313">
        <f t="shared" si="13"/>
        <v>9</v>
      </c>
      <c r="RD107" s="313">
        <f t="shared" si="14"/>
        <v>6</v>
      </c>
      <c r="RE107" s="313">
        <f t="shared" si="15"/>
        <v>1</v>
      </c>
      <c r="RF107" t="s">
        <v>209</v>
      </c>
    </row>
  </sheetData>
  <autoFilter ref="A1:RP10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N337"/>
  <sheetViews>
    <sheetView zoomScale="85" zoomScaleNormal="85" workbookViewId="0">
      <selection activeCell="C9" sqref="C9"/>
    </sheetView>
  </sheetViews>
  <sheetFormatPr baseColWidth="10" defaultColWidth="8.58203125" defaultRowHeight="15.5"/>
  <cols>
    <col min="1" max="1" width="29.5" style="10" customWidth="1"/>
    <col min="2" max="2" width="22.83203125" style="10" customWidth="1"/>
    <col min="3" max="3" width="22.4140625" style="10" customWidth="1"/>
    <col min="4" max="4" width="19.83203125" style="10" customWidth="1"/>
    <col min="5" max="22" width="24.4140625" style="10" customWidth="1"/>
    <col min="23" max="43" width="12.75" style="10" customWidth="1"/>
    <col min="44" max="16384" width="8.58203125" style="10"/>
  </cols>
  <sheetData>
    <row r="1" spans="1:22">
      <c r="A1" s="9" t="s">
        <v>249</v>
      </c>
    </row>
    <row r="2" spans="1:22">
      <c r="A2" s="243" t="s">
        <v>250</v>
      </c>
      <c r="B2" s="243" t="s">
        <v>1298</v>
      </c>
      <c r="C2"/>
    </row>
    <row r="3" spans="1:22">
      <c r="A3" s="1" t="s">
        <v>790</v>
      </c>
      <c r="B3" s="101">
        <v>2</v>
      </c>
      <c r="C3"/>
    </row>
    <row r="4" spans="1:22">
      <c r="A4" s="1" t="s">
        <v>78</v>
      </c>
      <c r="B4" s="101">
        <v>16</v>
      </c>
      <c r="C4"/>
      <c r="I4"/>
    </row>
    <row r="5" spans="1:22">
      <c r="A5" s="1" t="s">
        <v>219</v>
      </c>
      <c r="B5" s="101">
        <v>33</v>
      </c>
      <c r="C5"/>
      <c r="E5" s="120"/>
      <c r="F5" s="10" t="s">
        <v>251</v>
      </c>
      <c r="I5"/>
    </row>
    <row r="6" spans="1:22">
      <c r="A6" s="1" t="s">
        <v>232</v>
      </c>
      <c r="B6" s="101">
        <v>16</v>
      </c>
      <c r="C6"/>
      <c r="E6" s="121"/>
      <c r="F6" s="10" t="s">
        <v>252</v>
      </c>
      <c r="I6"/>
    </row>
    <row r="7" spans="1:22">
      <c r="A7" s="1" t="s">
        <v>165</v>
      </c>
      <c r="B7" s="101">
        <v>9</v>
      </c>
      <c r="C7"/>
      <c r="E7" s="122"/>
      <c r="F7" s="10" t="s">
        <v>253</v>
      </c>
      <c r="I7"/>
    </row>
    <row r="8" spans="1:22">
      <c r="A8" s="1" t="s">
        <v>103</v>
      </c>
      <c r="B8" s="101">
        <v>12</v>
      </c>
      <c r="C8"/>
      <c r="I8"/>
    </row>
    <row r="9" spans="1:22">
      <c r="A9" s="1" t="s">
        <v>208</v>
      </c>
      <c r="B9" s="101">
        <v>18</v>
      </c>
      <c r="C9"/>
      <c r="I9"/>
    </row>
    <row r="10" spans="1:22">
      <c r="A10" s="241" t="s">
        <v>254</v>
      </c>
      <c r="B10" s="242">
        <v>106</v>
      </c>
      <c r="C10"/>
      <c r="I10"/>
    </row>
    <row r="11" spans="1:22">
      <c r="A11"/>
      <c r="B11"/>
      <c r="C11"/>
      <c r="I11"/>
    </row>
    <row r="12" spans="1:22">
      <c r="A12" s="9" t="s">
        <v>1299</v>
      </c>
      <c r="B12"/>
      <c r="C12"/>
      <c r="G12"/>
      <c r="H12"/>
      <c r="I12"/>
    </row>
    <row r="13" spans="1:22" customFormat="1">
      <c r="A13" s="243" t="s">
        <v>638</v>
      </c>
      <c r="B13" s="243" t="s">
        <v>255</v>
      </c>
      <c r="C13" s="243" t="s">
        <v>256</v>
      </c>
      <c r="D13" s="243" t="s">
        <v>1506</v>
      </c>
      <c r="E13" s="243" t="s">
        <v>257</v>
      </c>
      <c r="F13" s="243" t="s">
        <v>628</v>
      </c>
      <c r="G13" s="243" t="s">
        <v>629</v>
      </c>
      <c r="H13" s="243" t="s">
        <v>258</v>
      </c>
      <c r="I13" s="243" t="s">
        <v>259</v>
      </c>
      <c r="J13" s="243" t="s">
        <v>630</v>
      </c>
      <c r="K13" s="243" t="s">
        <v>631</v>
      </c>
      <c r="L13" s="243" t="s">
        <v>260</v>
      </c>
      <c r="M13" s="243" t="s">
        <v>633</v>
      </c>
      <c r="N13" s="243" t="s">
        <v>632</v>
      </c>
      <c r="O13" s="243" t="s">
        <v>634</v>
      </c>
      <c r="P13" s="243" t="s">
        <v>635</v>
      </c>
      <c r="Q13" s="243" t="s">
        <v>636</v>
      </c>
      <c r="R13" s="243" t="s">
        <v>637</v>
      </c>
      <c r="S13" s="243" t="s">
        <v>1295</v>
      </c>
      <c r="T13" s="243" t="s">
        <v>1296</v>
      </c>
      <c r="U13" s="243" t="s">
        <v>1297</v>
      </c>
      <c r="V13" s="243" t="s">
        <v>656</v>
      </c>
    </row>
    <row r="14" spans="1:22" customFormat="1">
      <c r="A14" t="s">
        <v>790</v>
      </c>
      <c r="B14" t="s">
        <v>319</v>
      </c>
      <c r="C14" t="s">
        <v>170</v>
      </c>
      <c r="D14" t="s">
        <v>581</v>
      </c>
      <c r="E14" s="323">
        <v>2</v>
      </c>
      <c r="F14" s="323">
        <v>2</v>
      </c>
      <c r="G14" s="323">
        <v>2</v>
      </c>
      <c r="H14" s="323">
        <v>2</v>
      </c>
      <c r="I14" s="323">
        <v>2</v>
      </c>
      <c r="J14" s="323">
        <v>0</v>
      </c>
      <c r="K14" s="323">
        <v>2</v>
      </c>
      <c r="L14" s="323">
        <v>0</v>
      </c>
      <c r="M14" s="323">
        <v>0</v>
      </c>
      <c r="N14" s="323">
        <v>0</v>
      </c>
      <c r="O14" s="323">
        <v>0</v>
      </c>
      <c r="P14" s="323">
        <v>0</v>
      </c>
      <c r="Q14" s="323">
        <v>0</v>
      </c>
      <c r="R14" s="323">
        <v>0</v>
      </c>
      <c r="S14" s="323">
        <v>1</v>
      </c>
      <c r="T14" s="323">
        <v>0</v>
      </c>
      <c r="U14" s="323">
        <v>0</v>
      </c>
      <c r="V14" s="323">
        <v>0</v>
      </c>
    </row>
    <row r="15" spans="1:22" customFormat="1">
      <c r="A15" t="s">
        <v>78</v>
      </c>
      <c r="B15" t="s">
        <v>80</v>
      </c>
      <c r="C15" t="s">
        <v>86</v>
      </c>
      <c r="D15" t="s">
        <v>81</v>
      </c>
      <c r="E15" s="325">
        <v>4</v>
      </c>
      <c r="F15" s="325">
        <v>4</v>
      </c>
      <c r="G15" s="325">
        <v>4</v>
      </c>
      <c r="H15" s="325">
        <v>4</v>
      </c>
      <c r="I15" s="325">
        <v>4</v>
      </c>
      <c r="J15" s="323">
        <v>2</v>
      </c>
      <c r="K15" s="325">
        <v>4</v>
      </c>
      <c r="L15" s="323">
        <v>1</v>
      </c>
      <c r="M15" s="323">
        <v>2</v>
      </c>
      <c r="N15" s="323">
        <v>1</v>
      </c>
      <c r="O15" s="323">
        <v>2</v>
      </c>
      <c r="P15" s="323">
        <v>2</v>
      </c>
      <c r="Q15" s="323">
        <v>1</v>
      </c>
      <c r="R15" s="323">
        <v>2</v>
      </c>
      <c r="S15" s="325">
        <v>4</v>
      </c>
      <c r="T15" s="323">
        <v>2</v>
      </c>
      <c r="U15" s="323">
        <v>2</v>
      </c>
      <c r="V15" s="325">
        <v>4</v>
      </c>
    </row>
    <row r="16" spans="1:22" customFormat="1">
      <c r="A16" t="s">
        <v>219</v>
      </c>
      <c r="B16" t="s">
        <v>221</v>
      </c>
      <c r="C16" t="s">
        <v>170</v>
      </c>
      <c r="D16" t="s">
        <v>222</v>
      </c>
      <c r="E16" s="323">
        <v>0</v>
      </c>
      <c r="F16" s="323">
        <v>0</v>
      </c>
      <c r="G16" s="323">
        <v>0</v>
      </c>
      <c r="H16" s="323">
        <v>1</v>
      </c>
      <c r="I16" s="323">
        <v>0</v>
      </c>
      <c r="J16" s="323">
        <v>0</v>
      </c>
      <c r="K16" s="323">
        <v>0</v>
      </c>
      <c r="L16" s="323">
        <v>0</v>
      </c>
      <c r="M16" s="323">
        <v>0</v>
      </c>
      <c r="N16" s="323">
        <v>0</v>
      </c>
      <c r="O16" s="323">
        <v>0</v>
      </c>
      <c r="P16" s="323">
        <v>0</v>
      </c>
      <c r="Q16" s="323">
        <v>0</v>
      </c>
      <c r="R16" s="323">
        <v>0</v>
      </c>
      <c r="S16" s="323">
        <v>2</v>
      </c>
      <c r="T16" s="323">
        <v>0</v>
      </c>
      <c r="U16" s="323">
        <v>0</v>
      </c>
      <c r="V16" s="323">
        <v>1</v>
      </c>
    </row>
    <row r="17" spans="1:34" customFormat="1">
      <c r="A17" t="s">
        <v>219</v>
      </c>
      <c r="B17" t="s">
        <v>221</v>
      </c>
      <c r="C17" t="s">
        <v>170</v>
      </c>
      <c r="D17" t="s">
        <v>238</v>
      </c>
      <c r="E17" s="323">
        <v>0</v>
      </c>
      <c r="F17" s="323">
        <v>0</v>
      </c>
      <c r="G17" s="323">
        <v>0</v>
      </c>
      <c r="H17" s="323">
        <v>0</v>
      </c>
      <c r="I17" s="323">
        <v>0</v>
      </c>
      <c r="J17" s="323">
        <v>0</v>
      </c>
      <c r="K17" s="323">
        <v>1</v>
      </c>
      <c r="L17" s="323">
        <v>0</v>
      </c>
      <c r="M17" s="323">
        <v>0</v>
      </c>
      <c r="N17" s="323">
        <v>0</v>
      </c>
      <c r="O17" s="323">
        <v>0</v>
      </c>
      <c r="P17" s="323">
        <v>0</v>
      </c>
      <c r="Q17" s="323">
        <v>0</v>
      </c>
      <c r="R17" s="323">
        <v>0</v>
      </c>
      <c r="S17" s="323">
        <v>0</v>
      </c>
      <c r="T17" s="323">
        <v>0</v>
      </c>
      <c r="U17" s="323">
        <v>0</v>
      </c>
      <c r="V17" s="323">
        <v>0</v>
      </c>
    </row>
    <row r="18" spans="1:34" customFormat="1">
      <c r="A18" t="s">
        <v>219</v>
      </c>
      <c r="B18" t="s">
        <v>221</v>
      </c>
      <c r="C18" t="s">
        <v>86</v>
      </c>
      <c r="D18" t="s">
        <v>238</v>
      </c>
      <c r="E18" s="323">
        <v>2</v>
      </c>
      <c r="F18" s="325">
        <v>6</v>
      </c>
      <c r="G18" s="325">
        <v>5</v>
      </c>
      <c r="H18" s="325">
        <v>6</v>
      </c>
      <c r="I18" s="325">
        <v>5</v>
      </c>
      <c r="J18" s="323">
        <v>2</v>
      </c>
      <c r="K18" s="325">
        <v>5</v>
      </c>
      <c r="L18" s="323">
        <v>1</v>
      </c>
      <c r="M18" s="325">
        <v>5</v>
      </c>
      <c r="N18" s="325">
        <v>6</v>
      </c>
      <c r="O18" s="325">
        <v>5</v>
      </c>
      <c r="P18" s="325">
        <v>4</v>
      </c>
      <c r="Q18" s="325">
        <v>4</v>
      </c>
      <c r="R18" s="323">
        <v>1</v>
      </c>
      <c r="S18" s="325">
        <v>7</v>
      </c>
      <c r="T18" s="323">
        <v>1</v>
      </c>
      <c r="U18" s="323">
        <v>0</v>
      </c>
      <c r="V18" s="325">
        <v>5</v>
      </c>
    </row>
    <row r="19" spans="1:34" customFormat="1">
      <c r="A19" t="s">
        <v>232</v>
      </c>
      <c r="B19" t="s">
        <v>80</v>
      </c>
      <c r="C19" t="s">
        <v>86</v>
      </c>
      <c r="D19" t="s">
        <v>175</v>
      </c>
      <c r="E19" s="324">
        <v>3</v>
      </c>
      <c r="F19" s="325">
        <v>5</v>
      </c>
      <c r="G19" s="324">
        <v>3</v>
      </c>
      <c r="H19" s="325">
        <v>4</v>
      </c>
      <c r="I19" s="324">
        <v>3</v>
      </c>
      <c r="J19" s="323">
        <v>2</v>
      </c>
      <c r="K19" s="323">
        <v>2</v>
      </c>
      <c r="L19" s="323">
        <v>0</v>
      </c>
      <c r="M19" s="323">
        <v>2</v>
      </c>
      <c r="N19" s="324">
        <v>3</v>
      </c>
      <c r="O19" s="323">
        <v>1</v>
      </c>
      <c r="P19" s="323">
        <v>1</v>
      </c>
      <c r="Q19" s="323">
        <v>0</v>
      </c>
      <c r="R19" s="323">
        <v>0</v>
      </c>
      <c r="S19" s="323">
        <v>2</v>
      </c>
      <c r="T19" s="323">
        <v>1</v>
      </c>
      <c r="U19" s="323">
        <v>0</v>
      </c>
      <c r="V19" s="325">
        <v>4</v>
      </c>
    </row>
    <row r="20" spans="1:34" customFormat="1">
      <c r="A20" t="s">
        <v>165</v>
      </c>
      <c r="B20" t="s">
        <v>105</v>
      </c>
      <c r="C20" t="s">
        <v>170</v>
      </c>
      <c r="D20" t="s">
        <v>166</v>
      </c>
      <c r="E20" s="325">
        <v>4</v>
      </c>
      <c r="F20" s="325">
        <v>4</v>
      </c>
      <c r="G20" s="325">
        <v>4</v>
      </c>
      <c r="H20" s="325">
        <v>4</v>
      </c>
      <c r="I20" s="325">
        <v>4</v>
      </c>
      <c r="J20" s="323">
        <v>1</v>
      </c>
      <c r="K20" s="325">
        <v>4</v>
      </c>
      <c r="L20" s="325">
        <v>4</v>
      </c>
      <c r="M20" s="324">
        <v>3</v>
      </c>
      <c r="N20" s="324">
        <v>3</v>
      </c>
      <c r="O20" s="324">
        <v>3</v>
      </c>
      <c r="P20" s="323">
        <v>2</v>
      </c>
      <c r="Q20" s="323">
        <v>2</v>
      </c>
      <c r="R20" s="323">
        <v>2</v>
      </c>
      <c r="S20" s="323">
        <v>1</v>
      </c>
      <c r="T20" s="323">
        <v>1</v>
      </c>
      <c r="U20" s="323">
        <v>0</v>
      </c>
      <c r="V20" s="325">
        <v>4</v>
      </c>
    </row>
    <row r="21" spans="1:34" customFormat="1">
      <c r="A21" t="s">
        <v>103</v>
      </c>
      <c r="B21" t="s">
        <v>105</v>
      </c>
      <c r="C21" t="s">
        <v>86</v>
      </c>
      <c r="D21" t="s">
        <v>106</v>
      </c>
      <c r="E21" s="325">
        <v>4</v>
      </c>
      <c r="F21" s="325">
        <v>4</v>
      </c>
      <c r="G21" s="325">
        <v>4</v>
      </c>
      <c r="H21" s="325">
        <v>4</v>
      </c>
      <c r="I21" s="325">
        <v>4</v>
      </c>
      <c r="J21" s="323">
        <v>0</v>
      </c>
      <c r="K21" s="325">
        <v>4</v>
      </c>
      <c r="L21" s="325">
        <v>4</v>
      </c>
      <c r="M21" s="325">
        <v>4</v>
      </c>
      <c r="N21" s="325">
        <v>4</v>
      </c>
      <c r="O21" s="325">
        <v>4</v>
      </c>
      <c r="P21" s="325">
        <v>4</v>
      </c>
      <c r="Q21" s="325">
        <v>4</v>
      </c>
      <c r="R21" s="325">
        <v>4</v>
      </c>
      <c r="S21" s="323">
        <v>0</v>
      </c>
      <c r="T21" s="323">
        <v>0</v>
      </c>
      <c r="U21" s="323">
        <v>0</v>
      </c>
      <c r="V21" s="325">
        <v>5</v>
      </c>
    </row>
    <row r="22" spans="1:34" customFormat="1">
      <c r="A22" t="s">
        <v>208</v>
      </c>
      <c r="B22" t="s">
        <v>209</v>
      </c>
      <c r="C22" t="s">
        <v>86</v>
      </c>
      <c r="D22" t="s">
        <v>213</v>
      </c>
      <c r="E22" s="323">
        <v>1</v>
      </c>
      <c r="F22" s="323">
        <v>1</v>
      </c>
      <c r="G22" s="323">
        <v>1</v>
      </c>
      <c r="H22" s="323">
        <v>1</v>
      </c>
      <c r="I22" s="323">
        <v>1</v>
      </c>
      <c r="J22" s="323">
        <v>0</v>
      </c>
      <c r="K22" s="323">
        <v>1</v>
      </c>
      <c r="L22" s="323">
        <v>2</v>
      </c>
      <c r="M22" s="323">
        <v>2</v>
      </c>
      <c r="N22" s="323">
        <v>2</v>
      </c>
      <c r="O22" s="323">
        <v>1</v>
      </c>
      <c r="P22" s="323">
        <v>1</v>
      </c>
      <c r="Q22" s="323">
        <v>2</v>
      </c>
      <c r="R22" s="323">
        <v>2</v>
      </c>
      <c r="S22" s="323">
        <v>1</v>
      </c>
      <c r="T22" s="323">
        <v>0</v>
      </c>
      <c r="U22" s="323">
        <v>0</v>
      </c>
      <c r="V22" s="324">
        <v>3</v>
      </c>
    </row>
    <row r="23" spans="1:34" customFormat="1">
      <c r="A23" t="s">
        <v>208</v>
      </c>
      <c r="B23" t="s">
        <v>209</v>
      </c>
      <c r="C23" t="s">
        <v>86</v>
      </c>
      <c r="D23" t="s">
        <v>210</v>
      </c>
      <c r="E23" s="325">
        <v>4</v>
      </c>
      <c r="F23" s="325">
        <v>4</v>
      </c>
      <c r="G23" s="325">
        <v>4</v>
      </c>
      <c r="H23" s="325">
        <v>4</v>
      </c>
      <c r="I23" s="325">
        <v>4</v>
      </c>
      <c r="J23" s="325">
        <v>4</v>
      </c>
      <c r="K23" s="325">
        <v>4</v>
      </c>
      <c r="L23" s="325">
        <v>4</v>
      </c>
      <c r="M23" s="325">
        <v>4</v>
      </c>
      <c r="N23" s="325">
        <v>4</v>
      </c>
      <c r="O23" s="325">
        <v>4</v>
      </c>
      <c r="P23" s="325">
        <v>4</v>
      </c>
      <c r="Q23" s="325">
        <v>4</v>
      </c>
      <c r="R23" s="325">
        <v>4</v>
      </c>
      <c r="S23" s="323">
        <v>0</v>
      </c>
      <c r="T23" s="323">
        <v>0</v>
      </c>
      <c r="U23" s="323">
        <v>0</v>
      </c>
      <c r="V23" s="325">
        <v>5</v>
      </c>
    </row>
    <row r="24" spans="1:34" customFormat="1">
      <c r="A24" s="240" t="s">
        <v>254</v>
      </c>
      <c r="B24" s="240"/>
      <c r="C24" s="240"/>
      <c r="D24" s="240"/>
      <c r="E24" s="242">
        <v>24</v>
      </c>
      <c r="F24" s="242">
        <v>30</v>
      </c>
      <c r="G24" s="242">
        <v>27</v>
      </c>
      <c r="H24" s="242">
        <v>30</v>
      </c>
      <c r="I24" s="242">
        <v>27</v>
      </c>
      <c r="J24" s="242">
        <v>11</v>
      </c>
      <c r="K24" s="242">
        <v>27</v>
      </c>
      <c r="L24" s="242">
        <v>16</v>
      </c>
      <c r="M24" s="242">
        <v>22</v>
      </c>
      <c r="N24" s="242">
        <v>23</v>
      </c>
      <c r="O24" s="242">
        <v>20</v>
      </c>
      <c r="P24" s="242">
        <v>18</v>
      </c>
      <c r="Q24" s="242">
        <v>17</v>
      </c>
      <c r="R24" s="242">
        <v>15</v>
      </c>
      <c r="S24" s="242">
        <v>18</v>
      </c>
      <c r="T24" s="242">
        <v>5</v>
      </c>
      <c r="U24" s="242">
        <v>2</v>
      </c>
      <c r="V24" s="242">
        <v>31</v>
      </c>
    </row>
    <row r="25" spans="1:34" customFormat="1"/>
    <row r="26" spans="1:34">
      <c r="A26"/>
      <c r="B26"/>
      <c r="C26"/>
      <c r="D26"/>
      <c r="E26"/>
      <c r="F26"/>
      <c r="G26"/>
      <c r="H26"/>
      <c r="I26"/>
      <c r="J26"/>
      <c r="K26"/>
      <c r="L26"/>
      <c r="M26"/>
      <c r="N26"/>
      <c r="O26"/>
      <c r="P26"/>
      <c r="Q26"/>
      <c r="R26"/>
      <c r="S26"/>
      <c r="T26"/>
      <c r="U26"/>
      <c r="V26"/>
      <c r="W26"/>
      <c r="X26"/>
      <c r="Y26"/>
      <c r="Z26"/>
      <c r="AA26"/>
      <c r="AB26"/>
      <c r="AC26"/>
      <c r="AD26"/>
      <c r="AE26"/>
      <c r="AF26"/>
      <c r="AG26"/>
      <c r="AH26"/>
    </row>
    <row r="27" spans="1:34" customFormat="1">
      <c r="A27" s="243" t="s">
        <v>255</v>
      </c>
      <c r="B27" s="243" t="s">
        <v>257</v>
      </c>
      <c r="C27" s="243" t="s">
        <v>628</v>
      </c>
      <c r="D27" s="243" t="s">
        <v>629</v>
      </c>
      <c r="E27" s="243" t="s">
        <v>258</v>
      </c>
      <c r="F27" s="243" t="s">
        <v>259</v>
      </c>
      <c r="G27" s="243" t="s">
        <v>630</v>
      </c>
      <c r="H27" s="243" t="s">
        <v>631</v>
      </c>
      <c r="I27" s="243" t="s">
        <v>260</v>
      </c>
      <c r="J27" s="243" t="s">
        <v>633</v>
      </c>
      <c r="K27" s="243" t="s">
        <v>632</v>
      </c>
      <c r="L27" s="243" t="s">
        <v>634</v>
      </c>
      <c r="M27" s="243" t="s">
        <v>635</v>
      </c>
      <c r="N27" s="243" t="s">
        <v>636</v>
      </c>
      <c r="O27" s="243" t="s">
        <v>637</v>
      </c>
      <c r="P27" s="243" t="s">
        <v>218</v>
      </c>
      <c r="Q27" s="243" t="s">
        <v>1296</v>
      </c>
      <c r="R27" s="243" t="s">
        <v>1297</v>
      </c>
      <c r="S27" s="243" t="s">
        <v>656</v>
      </c>
    </row>
    <row r="28" spans="1:34" customFormat="1">
      <c r="A28" s="1" t="s">
        <v>105</v>
      </c>
      <c r="B28" s="101">
        <v>8</v>
      </c>
      <c r="C28" s="101">
        <v>8</v>
      </c>
      <c r="D28" s="101">
        <v>8</v>
      </c>
      <c r="E28" s="101">
        <v>8</v>
      </c>
      <c r="F28" s="101">
        <v>8</v>
      </c>
      <c r="G28" s="101">
        <v>1</v>
      </c>
      <c r="H28" s="101">
        <v>8</v>
      </c>
      <c r="I28" s="101">
        <v>8</v>
      </c>
      <c r="J28" s="101">
        <v>7</v>
      </c>
      <c r="K28" s="101">
        <v>7</v>
      </c>
      <c r="L28" s="101">
        <v>7</v>
      </c>
      <c r="M28" s="101">
        <v>6</v>
      </c>
      <c r="N28" s="101">
        <v>6</v>
      </c>
      <c r="O28" s="101">
        <v>6</v>
      </c>
      <c r="P28" s="101">
        <v>1</v>
      </c>
      <c r="Q28" s="101">
        <v>1</v>
      </c>
      <c r="R28" s="101">
        <v>0</v>
      </c>
      <c r="S28" s="101">
        <v>9</v>
      </c>
    </row>
    <row r="29" spans="1:34" customFormat="1">
      <c r="A29" s="1" t="s">
        <v>209</v>
      </c>
      <c r="B29" s="101">
        <v>5</v>
      </c>
      <c r="C29" s="101">
        <v>5</v>
      </c>
      <c r="D29" s="101">
        <v>5</v>
      </c>
      <c r="E29" s="101">
        <v>5</v>
      </c>
      <c r="F29" s="101">
        <v>5</v>
      </c>
      <c r="G29" s="101">
        <v>4</v>
      </c>
      <c r="H29" s="101">
        <v>5</v>
      </c>
      <c r="I29" s="101">
        <v>6</v>
      </c>
      <c r="J29" s="101">
        <v>6</v>
      </c>
      <c r="K29" s="101">
        <v>6</v>
      </c>
      <c r="L29" s="101">
        <v>5</v>
      </c>
      <c r="M29" s="101">
        <v>5</v>
      </c>
      <c r="N29" s="101">
        <v>6</v>
      </c>
      <c r="O29" s="101">
        <v>6</v>
      </c>
      <c r="P29" s="101">
        <v>1</v>
      </c>
      <c r="Q29" s="101">
        <v>0</v>
      </c>
      <c r="R29" s="101">
        <v>0</v>
      </c>
      <c r="S29" s="101">
        <v>8</v>
      </c>
    </row>
    <row r="30" spans="1:34" customFormat="1">
      <c r="A30" s="1" t="s">
        <v>319</v>
      </c>
      <c r="B30" s="101">
        <v>2</v>
      </c>
      <c r="C30" s="101">
        <v>2</v>
      </c>
      <c r="D30" s="101">
        <v>2</v>
      </c>
      <c r="E30" s="101">
        <v>2</v>
      </c>
      <c r="F30" s="101">
        <v>2</v>
      </c>
      <c r="G30" s="101">
        <v>0</v>
      </c>
      <c r="H30" s="101">
        <v>2</v>
      </c>
      <c r="I30" s="101">
        <v>0</v>
      </c>
      <c r="J30" s="101">
        <v>0</v>
      </c>
      <c r="K30" s="101">
        <v>0</v>
      </c>
      <c r="L30" s="101">
        <v>0</v>
      </c>
      <c r="M30" s="101">
        <v>0</v>
      </c>
      <c r="N30" s="101">
        <v>0</v>
      </c>
      <c r="O30" s="101">
        <v>0</v>
      </c>
      <c r="P30" s="101">
        <v>1</v>
      </c>
      <c r="Q30" s="101">
        <v>0</v>
      </c>
      <c r="R30" s="101">
        <v>0</v>
      </c>
      <c r="S30" s="101">
        <v>0</v>
      </c>
    </row>
    <row r="31" spans="1:34" customFormat="1">
      <c r="A31" s="1" t="s">
        <v>80</v>
      </c>
      <c r="B31" s="101">
        <v>7</v>
      </c>
      <c r="C31" s="101">
        <v>9</v>
      </c>
      <c r="D31" s="101">
        <v>7</v>
      </c>
      <c r="E31" s="101">
        <v>8</v>
      </c>
      <c r="F31" s="101">
        <v>7</v>
      </c>
      <c r="G31" s="101">
        <v>4</v>
      </c>
      <c r="H31" s="101">
        <v>6</v>
      </c>
      <c r="I31" s="101">
        <v>1</v>
      </c>
      <c r="J31" s="101">
        <v>4</v>
      </c>
      <c r="K31" s="101">
        <v>4</v>
      </c>
      <c r="L31" s="101">
        <v>3</v>
      </c>
      <c r="M31" s="101">
        <v>3</v>
      </c>
      <c r="N31" s="101">
        <v>1</v>
      </c>
      <c r="O31" s="101">
        <v>2</v>
      </c>
      <c r="P31" s="101">
        <v>6</v>
      </c>
      <c r="Q31" s="101">
        <v>3</v>
      </c>
      <c r="R31" s="101">
        <v>2</v>
      </c>
      <c r="S31" s="101">
        <v>8</v>
      </c>
    </row>
    <row r="32" spans="1:34" customFormat="1">
      <c r="A32" s="1" t="s">
        <v>221</v>
      </c>
      <c r="B32" s="101">
        <v>2</v>
      </c>
      <c r="C32" s="101">
        <v>6</v>
      </c>
      <c r="D32" s="101">
        <v>5</v>
      </c>
      <c r="E32" s="101">
        <v>7</v>
      </c>
      <c r="F32" s="101">
        <v>5</v>
      </c>
      <c r="G32" s="101">
        <v>2</v>
      </c>
      <c r="H32" s="101">
        <v>6</v>
      </c>
      <c r="I32" s="101">
        <v>1</v>
      </c>
      <c r="J32" s="101">
        <v>5</v>
      </c>
      <c r="K32" s="101">
        <v>6</v>
      </c>
      <c r="L32" s="101">
        <v>5</v>
      </c>
      <c r="M32" s="101">
        <v>4</v>
      </c>
      <c r="N32" s="101">
        <v>4</v>
      </c>
      <c r="O32" s="101">
        <v>1</v>
      </c>
      <c r="P32" s="101">
        <v>9</v>
      </c>
      <c r="Q32" s="101">
        <v>1</v>
      </c>
      <c r="R32" s="101">
        <v>0</v>
      </c>
      <c r="S32" s="101">
        <v>6</v>
      </c>
    </row>
    <row r="33" spans="1:19" customFormat="1">
      <c r="A33" s="241" t="s">
        <v>254</v>
      </c>
      <c r="B33" s="242">
        <v>24</v>
      </c>
      <c r="C33" s="242">
        <v>30</v>
      </c>
      <c r="D33" s="242">
        <v>27</v>
      </c>
      <c r="E33" s="242">
        <v>30</v>
      </c>
      <c r="F33" s="242">
        <v>27</v>
      </c>
      <c r="G33" s="242">
        <v>11</v>
      </c>
      <c r="H33" s="242">
        <v>27</v>
      </c>
      <c r="I33" s="242">
        <v>16</v>
      </c>
      <c r="J33" s="242">
        <v>22</v>
      </c>
      <c r="K33" s="242">
        <v>23</v>
      </c>
      <c r="L33" s="242">
        <v>20</v>
      </c>
      <c r="M33" s="242">
        <v>18</v>
      </c>
      <c r="N33" s="242">
        <v>17</v>
      </c>
      <c r="O33" s="242">
        <v>15</v>
      </c>
      <c r="P33" s="242">
        <v>18</v>
      </c>
      <c r="Q33" s="242">
        <v>5</v>
      </c>
      <c r="R33" s="242">
        <v>2</v>
      </c>
      <c r="S33" s="242">
        <v>31</v>
      </c>
    </row>
    <row r="34" spans="1:19" customFormat="1"/>
    <row r="35" spans="1:19" customFormat="1"/>
    <row r="36" spans="1:19" customFormat="1">
      <c r="A36" s="243" t="s">
        <v>256</v>
      </c>
      <c r="B36" s="243" t="s">
        <v>257</v>
      </c>
      <c r="C36" s="243" t="s">
        <v>628</v>
      </c>
      <c r="D36" s="243" t="s">
        <v>629</v>
      </c>
      <c r="E36" s="243" t="s">
        <v>258</v>
      </c>
      <c r="F36" s="243" t="s">
        <v>259</v>
      </c>
      <c r="G36" s="243" t="s">
        <v>630</v>
      </c>
      <c r="H36" s="243" t="s">
        <v>631</v>
      </c>
      <c r="I36" s="243" t="s">
        <v>260</v>
      </c>
      <c r="J36" s="243" t="s">
        <v>633</v>
      </c>
      <c r="K36" s="243" t="s">
        <v>632</v>
      </c>
      <c r="L36" s="243" t="s">
        <v>634</v>
      </c>
      <c r="M36" s="243" t="s">
        <v>635</v>
      </c>
      <c r="N36" s="243" t="s">
        <v>636</v>
      </c>
      <c r="O36" s="243" t="s">
        <v>637</v>
      </c>
      <c r="P36" s="243" t="s">
        <v>1295</v>
      </c>
      <c r="Q36" s="243" t="s">
        <v>1296</v>
      </c>
      <c r="R36" s="243" t="s">
        <v>1297</v>
      </c>
      <c r="S36" s="243" t="s">
        <v>656</v>
      </c>
    </row>
    <row r="37" spans="1:19" customFormat="1">
      <c r="A37" s="1" t="s">
        <v>170</v>
      </c>
      <c r="B37" s="101">
        <v>6</v>
      </c>
      <c r="C37" s="101">
        <v>6</v>
      </c>
      <c r="D37" s="101">
        <v>6</v>
      </c>
      <c r="E37" s="101">
        <v>7</v>
      </c>
      <c r="F37" s="101">
        <v>6</v>
      </c>
      <c r="G37" s="101">
        <v>1</v>
      </c>
      <c r="H37" s="101">
        <v>7</v>
      </c>
      <c r="I37" s="101">
        <v>4</v>
      </c>
      <c r="J37" s="101">
        <v>3</v>
      </c>
      <c r="K37" s="101">
        <v>3</v>
      </c>
      <c r="L37" s="101">
        <v>3</v>
      </c>
      <c r="M37" s="101">
        <v>2</v>
      </c>
      <c r="N37" s="101">
        <v>2</v>
      </c>
      <c r="O37" s="101">
        <v>2</v>
      </c>
      <c r="P37" s="101">
        <v>4</v>
      </c>
      <c r="Q37" s="101">
        <v>1</v>
      </c>
      <c r="R37" s="101">
        <v>0</v>
      </c>
      <c r="S37" s="101">
        <v>5</v>
      </c>
    </row>
    <row r="38" spans="1:19" customFormat="1">
      <c r="A38" s="1" t="s">
        <v>86</v>
      </c>
      <c r="B38" s="101">
        <v>18</v>
      </c>
      <c r="C38" s="101">
        <v>24</v>
      </c>
      <c r="D38" s="101">
        <v>21</v>
      </c>
      <c r="E38" s="101">
        <v>23</v>
      </c>
      <c r="F38" s="101">
        <v>21</v>
      </c>
      <c r="G38" s="101">
        <v>10</v>
      </c>
      <c r="H38" s="101">
        <v>20</v>
      </c>
      <c r="I38" s="101">
        <v>12</v>
      </c>
      <c r="J38" s="101">
        <v>19</v>
      </c>
      <c r="K38" s="101">
        <v>20</v>
      </c>
      <c r="L38" s="101">
        <v>17</v>
      </c>
      <c r="M38" s="101">
        <v>16</v>
      </c>
      <c r="N38" s="101">
        <v>15</v>
      </c>
      <c r="O38" s="101">
        <v>13</v>
      </c>
      <c r="P38" s="101">
        <v>14</v>
      </c>
      <c r="Q38" s="101">
        <v>4</v>
      </c>
      <c r="R38" s="101">
        <v>2</v>
      </c>
      <c r="S38" s="101">
        <v>26</v>
      </c>
    </row>
    <row r="39" spans="1:19" customFormat="1">
      <c r="A39" s="241" t="s">
        <v>254</v>
      </c>
      <c r="B39" s="242">
        <v>24</v>
      </c>
      <c r="C39" s="242">
        <v>30</v>
      </c>
      <c r="D39" s="242">
        <v>27</v>
      </c>
      <c r="E39" s="242">
        <v>30</v>
      </c>
      <c r="F39" s="242">
        <v>27</v>
      </c>
      <c r="G39" s="242">
        <v>11</v>
      </c>
      <c r="H39" s="242">
        <v>27</v>
      </c>
      <c r="I39" s="242">
        <v>16</v>
      </c>
      <c r="J39" s="242">
        <v>22</v>
      </c>
      <c r="K39" s="242">
        <v>23</v>
      </c>
      <c r="L39" s="242">
        <v>20</v>
      </c>
      <c r="M39" s="242">
        <v>18</v>
      </c>
      <c r="N39" s="242">
        <v>17</v>
      </c>
      <c r="O39" s="242">
        <v>15</v>
      </c>
      <c r="P39" s="242">
        <v>18</v>
      </c>
      <c r="Q39" s="242">
        <v>5</v>
      </c>
      <c r="R39" s="242">
        <v>2</v>
      </c>
      <c r="S39" s="242">
        <v>31</v>
      </c>
    </row>
    <row r="40" spans="1:19" customFormat="1"/>
    <row r="41" spans="1:19" customFormat="1"/>
    <row r="42" spans="1:19" customFormat="1"/>
    <row r="43" spans="1:19" customFormat="1"/>
    <row r="44" spans="1:19" customFormat="1"/>
    <row r="45" spans="1:19" customFormat="1"/>
    <row r="46" spans="1:19" customFormat="1"/>
    <row r="47" spans="1:19" customFormat="1"/>
    <row r="48" spans="1:19" customFormat="1"/>
    <row r="49" spans="1:40" customFormat="1"/>
    <row r="50" spans="1:40" customFormat="1"/>
    <row r="51" spans="1:40" customFormat="1"/>
    <row r="52" spans="1:40" customFormat="1"/>
    <row r="53" spans="1:40" customFormat="1"/>
    <row r="54" spans="1:40" customFormat="1"/>
    <row r="55" spans="1:40" customFormat="1"/>
    <row r="56" spans="1:40" customFormat="1"/>
    <row r="57" spans="1:40" customFormat="1"/>
    <row r="58" spans="1:40" customFormat="1"/>
    <row r="59" spans="1:40" customFormat="1"/>
    <row r="60" spans="1:40" customFormat="1"/>
    <row r="61" spans="1:40" customFormat="1"/>
    <row r="62" spans="1:40" customFormat="1"/>
    <row r="63" spans="1:40">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1:40">
      <c r="A64"/>
      <c r="B64"/>
      <c r="C64"/>
      <c r="D64"/>
      <c r="E64"/>
      <c r="F64"/>
      <c r="G64"/>
      <c r="H64"/>
      <c r="I64"/>
      <c r="J64"/>
      <c r="K64"/>
      <c r="L64"/>
      <c r="M64"/>
      <c r="N64"/>
      <c r="O64"/>
      <c r="P64"/>
      <c r="Q64"/>
      <c r="R64"/>
      <c r="S64"/>
      <c r="T64"/>
    </row>
    <row r="65" spans="1:20">
      <c r="A65"/>
      <c r="B65"/>
      <c r="C65"/>
      <c r="D65"/>
      <c r="E65"/>
      <c r="F65"/>
      <c r="G65"/>
      <c r="H65"/>
      <c r="I65"/>
      <c r="J65"/>
      <c r="K65"/>
      <c r="L65"/>
      <c r="M65"/>
      <c r="N65"/>
      <c r="O65"/>
      <c r="P65"/>
      <c r="Q65"/>
      <c r="R65"/>
      <c r="S65"/>
      <c r="T65"/>
    </row>
    <row r="66" spans="1:20">
      <c r="A66"/>
      <c r="B66"/>
      <c r="C66"/>
      <c r="D66"/>
      <c r="E66"/>
      <c r="F66"/>
      <c r="G66"/>
      <c r="H66"/>
      <c r="I66"/>
      <c r="J66"/>
      <c r="K66"/>
      <c r="L66"/>
      <c r="M66"/>
      <c r="N66"/>
      <c r="O66"/>
      <c r="P66"/>
      <c r="Q66"/>
      <c r="R66"/>
      <c r="S66"/>
      <c r="T66"/>
    </row>
    <row r="67" spans="1:20">
      <c r="A67"/>
      <c r="B67"/>
      <c r="C67"/>
      <c r="D67"/>
      <c r="E67"/>
      <c r="F67"/>
      <c r="G67"/>
      <c r="H67"/>
      <c r="I67"/>
      <c r="J67"/>
      <c r="K67"/>
      <c r="L67"/>
      <c r="M67"/>
      <c r="N67"/>
      <c r="O67"/>
      <c r="P67"/>
      <c r="Q67"/>
      <c r="R67"/>
      <c r="S67"/>
      <c r="T67"/>
    </row>
    <row r="68" spans="1:20">
      <c r="A68"/>
      <c r="B68"/>
      <c r="C68"/>
      <c r="D68"/>
      <c r="E68"/>
      <c r="F68"/>
      <c r="G68"/>
      <c r="H68"/>
      <c r="I68"/>
      <c r="J68"/>
      <c r="K68"/>
      <c r="L68"/>
      <c r="M68"/>
      <c r="N68"/>
      <c r="O68"/>
      <c r="P68"/>
      <c r="Q68"/>
      <c r="R68"/>
      <c r="S68"/>
      <c r="T68"/>
    </row>
    <row r="69" spans="1:20">
      <c r="A69"/>
      <c r="B69"/>
      <c r="C69"/>
      <c r="D69"/>
      <c r="E69"/>
      <c r="F69"/>
      <c r="G69"/>
      <c r="H69"/>
      <c r="I69"/>
      <c r="J69"/>
      <c r="K69"/>
      <c r="L69"/>
      <c r="M69"/>
      <c r="N69"/>
      <c r="O69"/>
      <c r="P69"/>
      <c r="Q69"/>
      <c r="R69"/>
      <c r="S69"/>
      <c r="T69"/>
    </row>
    <row r="70" spans="1:20">
      <c r="A70"/>
      <c r="B70"/>
      <c r="C70"/>
      <c r="D70"/>
      <c r="E70"/>
      <c r="F70"/>
      <c r="G70"/>
      <c r="H70"/>
      <c r="I70"/>
      <c r="J70"/>
      <c r="K70"/>
      <c r="L70"/>
      <c r="M70"/>
      <c r="N70"/>
      <c r="O70"/>
      <c r="P70"/>
      <c r="Q70"/>
      <c r="R70"/>
      <c r="S70"/>
      <c r="T70"/>
    </row>
    <row r="71" spans="1:20">
      <c r="A71"/>
      <c r="B71"/>
      <c r="C71"/>
      <c r="D71"/>
      <c r="E71"/>
      <c r="F71"/>
      <c r="G71"/>
      <c r="H71"/>
      <c r="I71"/>
      <c r="J71"/>
      <c r="K71"/>
      <c r="L71"/>
      <c r="M71"/>
      <c r="N71"/>
      <c r="O71"/>
      <c r="P71"/>
      <c r="Q71"/>
      <c r="R71"/>
      <c r="S71"/>
      <c r="T71"/>
    </row>
    <row r="72" spans="1:20">
      <c r="A72"/>
      <c r="B72"/>
      <c r="C72"/>
      <c r="D72"/>
      <c r="E72"/>
      <c r="F72"/>
      <c r="G72"/>
      <c r="H72"/>
      <c r="I72"/>
      <c r="J72"/>
      <c r="K72"/>
      <c r="L72"/>
      <c r="M72"/>
      <c r="N72"/>
      <c r="O72"/>
      <c r="P72"/>
      <c r="Q72"/>
      <c r="R72"/>
      <c r="S72"/>
      <c r="T72"/>
    </row>
    <row r="73" spans="1:20">
      <c r="A73"/>
      <c r="B73"/>
      <c r="C73"/>
      <c r="D73"/>
      <c r="E73"/>
      <c r="F73"/>
      <c r="G73"/>
      <c r="H73"/>
      <c r="I73"/>
      <c r="J73"/>
      <c r="K73"/>
      <c r="L73"/>
      <c r="M73"/>
      <c r="N73"/>
      <c r="O73"/>
      <c r="P73"/>
      <c r="Q73"/>
      <c r="R73"/>
      <c r="S73"/>
      <c r="T73"/>
    </row>
    <row r="74" spans="1:20">
      <c r="A74"/>
      <c r="B74"/>
      <c r="C74"/>
      <c r="D74"/>
      <c r="E74"/>
      <c r="F74"/>
      <c r="G74"/>
      <c r="H74"/>
      <c r="I74"/>
      <c r="J74"/>
      <c r="K74"/>
      <c r="L74"/>
      <c r="M74"/>
      <c r="N74"/>
      <c r="O74"/>
      <c r="P74"/>
      <c r="Q74"/>
      <c r="R74"/>
      <c r="S74"/>
      <c r="T74"/>
    </row>
    <row r="75" spans="1:20">
      <c r="A75"/>
      <c r="B75"/>
      <c r="C75"/>
      <c r="D75"/>
      <c r="E75"/>
      <c r="F75"/>
      <c r="G75"/>
      <c r="H75"/>
      <c r="I75"/>
      <c r="J75"/>
      <c r="K75"/>
      <c r="L75"/>
      <c r="M75"/>
      <c r="N75"/>
      <c r="O75"/>
      <c r="P75"/>
      <c r="Q75"/>
      <c r="R75"/>
      <c r="S75"/>
      <c r="T75"/>
    </row>
    <row r="76" spans="1:20">
      <c r="A76"/>
      <c r="B76"/>
      <c r="C76"/>
      <c r="D76"/>
      <c r="E76"/>
      <c r="F76"/>
      <c r="G76"/>
      <c r="H76"/>
      <c r="I76"/>
      <c r="J76"/>
      <c r="K76"/>
      <c r="L76"/>
      <c r="M76"/>
      <c r="N76"/>
      <c r="O76"/>
      <c r="P76"/>
      <c r="Q76"/>
      <c r="R76"/>
      <c r="S76"/>
      <c r="T76"/>
    </row>
    <row r="77" spans="1:20">
      <c r="A77"/>
      <c r="B77"/>
      <c r="C77"/>
      <c r="D77"/>
      <c r="E77"/>
      <c r="F77"/>
      <c r="G77"/>
      <c r="H77"/>
      <c r="I77"/>
      <c r="J77"/>
      <c r="K77"/>
      <c r="L77"/>
      <c r="M77"/>
      <c r="N77"/>
      <c r="O77"/>
      <c r="P77"/>
      <c r="Q77"/>
      <c r="R77"/>
      <c r="S77"/>
      <c r="T77"/>
    </row>
    <row r="78" spans="1:20">
      <c r="A78"/>
      <c r="B78"/>
      <c r="C78"/>
      <c r="D78"/>
      <c r="E78"/>
      <c r="F78"/>
      <c r="G78"/>
      <c r="H78"/>
      <c r="I78"/>
      <c r="J78"/>
      <c r="K78"/>
      <c r="L78"/>
      <c r="M78"/>
      <c r="N78"/>
      <c r="O78"/>
      <c r="P78"/>
      <c r="Q78"/>
      <c r="R78"/>
      <c r="S78"/>
      <c r="T78"/>
    </row>
    <row r="79" spans="1:20">
      <c r="A79"/>
      <c r="B79"/>
      <c r="C79"/>
      <c r="D79"/>
      <c r="E79"/>
      <c r="F79"/>
      <c r="G79"/>
      <c r="H79"/>
      <c r="I79"/>
      <c r="J79"/>
      <c r="K79"/>
      <c r="L79"/>
      <c r="M79"/>
      <c r="N79"/>
      <c r="O79"/>
      <c r="P79"/>
      <c r="Q79"/>
      <c r="R79"/>
      <c r="S79"/>
      <c r="T79"/>
    </row>
    <row r="80" spans="1:20">
      <c r="A80"/>
      <c r="B80"/>
      <c r="C80"/>
      <c r="D80"/>
      <c r="E80"/>
      <c r="F80"/>
      <c r="G80"/>
      <c r="H80"/>
      <c r="I80"/>
      <c r="J80"/>
      <c r="K80"/>
      <c r="L80"/>
      <c r="M80"/>
      <c r="N80"/>
      <c r="O80"/>
      <c r="P80"/>
      <c r="Q80"/>
      <c r="R80"/>
      <c r="S80"/>
      <c r="T80"/>
    </row>
    <row r="81" spans="1:20">
      <c r="A81"/>
      <c r="B81"/>
      <c r="C81"/>
      <c r="D81"/>
      <c r="E81"/>
      <c r="F81"/>
      <c r="G81"/>
      <c r="H81"/>
      <c r="I81"/>
      <c r="J81"/>
      <c r="K81"/>
      <c r="L81"/>
      <c r="M81"/>
      <c r="N81"/>
      <c r="O81"/>
      <c r="P81"/>
      <c r="Q81"/>
      <c r="R81"/>
      <c r="S81"/>
      <c r="T81"/>
    </row>
    <row r="82" spans="1:20">
      <c r="A82"/>
      <c r="B82"/>
      <c r="C82"/>
      <c r="D82"/>
      <c r="E82"/>
      <c r="F82"/>
      <c r="G82"/>
      <c r="H82"/>
      <c r="I82"/>
      <c r="J82"/>
      <c r="K82"/>
      <c r="L82"/>
      <c r="M82"/>
      <c r="N82"/>
      <c r="O82"/>
      <c r="P82"/>
      <c r="Q82"/>
      <c r="R82"/>
      <c r="S82"/>
      <c r="T82"/>
    </row>
    <row r="83" spans="1:20">
      <c r="A83"/>
      <c r="B83"/>
      <c r="C83"/>
      <c r="D83"/>
      <c r="E83"/>
      <c r="F83"/>
      <c r="G83"/>
      <c r="H83"/>
      <c r="I83"/>
      <c r="J83"/>
      <c r="K83"/>
      <c r="L83"/>
      <c r="M83"/>
      <c r="N83"/>
      <c r="O83"/>
      <c r="P83"/>
      <c r="Q83"/>
      <c r="R83"/>
      <c r="S83"/>
      <c r="T83"/>
    </row>
    <row r="84" spans="1:20">
      <c r="A84"/>
      <c r="B84"/>
      <c r="C84"/>
      <c r="D84"/>
      <c r="E84"/>
      <c r="F84"/>
      <c r="G84"/>
      <c r="H84"/>
      <c r="I84"/>
      <c r="J84"/>
      <c r="K84"/>
      <c r="L84"/>
      <c r="M84"/>
      <c r="N84"/>
      <c r="O84"/>
      <c r="P84"/>
      <c r="Q84"/>
      <c r="R84"/>
      <c r="S84"/>
      <c r="T84"/>
    </row>
    <row r="85" spans="1:20">
      <c r="A85"/>
      <c r="B85"/>
      <c r="C85"/>
      <c r="D85"/>
      <c r="E85"/>
      <c r="F85"/>
      <c r="G85"/>
      <c r="H85"/>
      <c r="I85"/>
      <c r="J85"/>
      <c r="K85"/>
      <c r="L85"/>
      <c r="M85"/>
      <c r="N85"/>
      <c r="O85"/>
      <c r="P85"/>
      <c r="Q85"/>
      <c r="R85"/>
      <c r="S85"/>
      <c r="T85"/>
    </row>
    <row r="86" spans="1:20">
      <c r="A86"/>
      <c r="B86"/>
      <c r="C86"/>
      <c r="D86"/>
      <c r="E86"/>
      <c r="F86"/>
      <c r="G86"/>
      <c r="H86"/>
      <c r="I86"/>
      <c r="J86"/>
      <c r="K86"/>
      <c r="L86"/>
      <c r="M86"/>
      <c r="N86"/>
      <c r="O86"/>
      <c r="P86"/>
      <c r="Q86"/>
      <c r="R86"/>
      <c r="S86"/>
      <c r="T86"/>
    </row>
    <row r="87" spans="1:20">
      <c r="A87"/>
      <c r="B87"/>
      <c r="C87"/>
      <c r="D87"/>
      <c r="E87"/>
      <c r="F87"/>
      <c r="G87"/>
      <c r="H87"/>
      <c r="I87"/>
      <c r="J87"/>
      <c r="K87"/>
      <c r="L87"/>
      <c r="M87"/>
      <c r="N87"/>
      <c r="O87"/>
      <c r="P87"/>
      <c r="Q87"/>
      <c r="R87"/>
      <c r="S87"/>
      <c r="T87"/>
    </row>
    <row r="88" spans="1:20">
      <c r="A88"/>
      <c r="B88"/>
      <c r="C88"/>
      <c r="D88"/>
      <c r="E88"/>
      <c r="F88"/>
      <c r="G88"/>
      <c r="H88"/>
      <c r="I88"/>
      <c r="J88"/>
      <c r="K88"/>
      <c r="L88"/>
      <c r="M88"/>
      <c r="N88"/>
      <c r="O88"/>
      <c r="P88"/>
      <c r="Q88"/>
      <c r="R88"/>
      <c r="S88"/>
      <c r="T88"/>
    </row>
    <row r="89" spans="1:20">
      <c r="A89"/>
      <c r="B89"/>
      <c r="C89"/>
      <c r="D89"/>
      <c r="E89"/>
      <c r="F89"/>
      <c r="G89"/>
      <c r="H89"/>
      <c r="I89"/>
      <c r="J89"/>
      <c r="K89"/>
      <c r="L89"/>
      <c r="M89"/>
      <c r="N89"/>
      <c r="O89"/>
      <c r="P89"/>
      <c r="Q89"/>
      <c r="R89"/>
      <c r="S89"/>
      <c r="T89"/>
    </row>
    <row r="90" spans="1:20">
      <c r="A90"/>
      <c r="B90"/>
      <c r="C90"/>
      <c r="D90"/>
      <c r="E90"/>
      <c r="F90"/>
      <c r="G90"/>
      <c r="H90"/>
      <c r="I90"/>
      <c r="J90"/>
      <c r="K90"/>
      <c r="L90"/>
      <c r="M90"/>
      <c r="N90"/>
      <c r="O90"/>
      <c r="P90"/>
      <c r="Q90"/>
      <c r="R90"/>
      <c r="S90"/>
      <c r="T90"/>
    </row>
    <row r="91" spans="1:20">
      <c r="A91"/>
      <c r="B91"/>
      <c r="C91"/>
      <c r="D91"/>
      <c r="E91"/>
      <c r="F91"/>
      <c r="G91"/>
      <c r="H91"/>
      <c r="I91"/>
      <c r="J91"/>
      <c r="K91"/>
      <c r="L91"/>
      <c r="M91"/>
      <c r="N91"/>
      <c r="O91"/>
      <c r="P91"/>
      <c r="Q91"/>
      <c r="R91"/>
      <c r="S91"/>
      <c r="T91"/>
    </row>
    <row r="92" spans="1:20">
      <c r="A92"/>
      <c r="B92"/>
      <c r="C92"/>
      <c r="D92"/>
      <c r="E92"/>
      <c r="F92"/>
      <c r="G92"/>
      <c r="H92"/>
      <c r="I92"/>
      <c r="J92"/>
      <c r="K92"/>
      <c r="L92"/>
      <c r="M92"/>
      <c r="N92"/>
      <c r="O92"/>
      <c r="P92"/>
      <c r="Q92"/>
      <c r="R92"/>
      <c r="S92"/>
      <c r="T92"/>
    </row>
    <row r="93" spans="1:20">
      <c r="A93"/>
      <c r="B93"/>
      <c r="C93"/>
      <c r="D93"/>
      <c r="E93"/>
      <c r="F93"/>
      <c r="G93"/>
      <c r="H93"/>
      <c r="I93"/>
      <c r="J93"/>
      <c r="K93"/>
      <c r="L93"/>
      <c r="M93"/>
      <c r="N93"/>
      <c r="O93"/>
      <c r="P93"/>
      <c r="Q93"/>
      <c r="R93"/>
      <c r="S93"/>
      <c r="T93"/>
    </row>
    <row r="94" spans="1:20">
      <c r="A94"/>
      <c r="B94"/>
      <c r="C94"/>
      <c r="D94"/>
      <c r="E94"/>
      <c r="F94"/>
      <c r="G94"/>
      <c r="H94"/>
      <c r="I94"/>
      <c r="J94"/>
      <c r="K94"/>
      <c r="L94"/>
      <c r="M94"/>
      <c r="N94"/>
      <c r="O94"/>
      <c r="P94"/>
      <c r="Q94"/>
      <c r="R94"/>
      <c r="S94"/>
      <c r="T94"/>
    </row>
    <row r="95" spans="1:20">
      <c r="A95"/>
      <c r="B95"/>
      <c r="C95"/>
      <c r="D95"/>
      <c r="E95"/>
      <c r="F95"/>
      <c r="G95"/>
      <c r="H95"/>
      <c r="I95"/>
      <c r="J95"/>
      <c r="K95"/>
      <c r="L95"/>
      <c r="M95"/>
      <c r="N95"/>
      <c r="O95"/>
      <c r="P95"/>
      <c r="Q95"/>
      <c r="R95"/>
      <c r="S95"/>
      <c r="T95"/>
    </row>
    <row r="96" spans="1:20">
      <c r="A96"/>
      <c r="B96"/>
      <c r="C96"/>
      <c r="D96"/>
      <c r="E96"/>
      <c r="F96"/>
      <c r="G96"/>
      <c r="H96"/>
      <c r="I96"/>
      <c r="J96"/>
      <c r="K96"/>
      <c r="L96"/>
      <c r="M96"/>
      <c r="N96"/>
      <c r="O96"/>
      <c r="P96"/>
      <c r="Q96"/>
      <c r="R96"/>
      <c r="S96"/>
      <c r="T96"/>
    </row>
    <row r="97" spans="1:20">
      <c r="A97"/>
      <c r="B97"/>
      <c r="C97"/>
      <c r="D97"/>
      <c r="E97"/>
      <c r="F97"/>
      <c r="G97"/>
      <c r="H97"/>
      <c r="I97"/>
      <c r="J97"/>
      <c r="K97"/>
      <c r="L97"/>
      <c r="M97"/>
      <c r="N97"/>
      <c r="O97"/>
      <c r="P97"/>
      <c r="Q97"/>
      <c r="R97"/>
      <c r="S97"/>
      <c r="T97"/>
    </row>
    <row r="98" spans="1:20">
      <c r="A98"/>
      <c r="B98"/>
      <c r="C98"/>
      <c r="D98"/>
      <c r="E98"/>
      <c r="F98"/>
      <c r="G98"/>
      <c r="H98"/>
      <c r="I98"/>
      <c r="J98"/>
      <c r="K98"/>
      <c r="L98"/>
      <c r="M98"/>
      <c r="N98"/>
      <c r="O98"/>
      <c r="P98"/>
      <c r="Q98"/>
      <c r="R98"/>
      <c r="S98"/>
      <c r="T98"/>
    </row>
    <row r="99" spans="1:20">
      <c r="A99"/>
      <c r="B99"/>
      <c r="C99"/>
      <c r="D99"/>
      <c r="E99"/>
      <c r="F99"/>
      <c r="G99"/>
      <c r="H99"/>
      <c r="I99"/>
      <c r="J99"/>
      <c r="K99"/>
      <c r="L99"/>
      <c r="M99"/>
      <c r="N99"/>
      <c r="O99"/>
      <c r="P99"/>
      <c r="Q99"/>
      <c r="R99"/>
      <c r="S99"/>
      <c r="T99"/>
    </row>
    <row r="100" spans="1:20">
      <c r="A100"/>
      <c r="B100"/>
      <c r="C100"/>
      <c r="D100"/>
      <c r="E100"/>
      <c r="F100"/>
      <c r="G100"/>
      <c r="H100"/>
      <c r="I100"/>
      <c r="J100"/>
      <c r="K100"/>
      <c r="L100"/>
      <c r="M100"/>
      <c r="N100"/>
      <c r="O100"/>
      <c r="P100"/>
      <c r="Q100"/>
      <c r="R100"/>
      <c r="S100"/>
      <c r="T100"/>
    </row>
    <row r="101" spans="1:20">
      <c r="A101"/>
      <c r="B101"/>
      <c r="C101"/>
      <c r="D101"/>
      <c r="E101"/>
      <c r="F101"/>
      <c r="G101"/>
      <c r="H101"/>
      <c r="I101"/>
      <c r="J101"/>
      <c r="K101"/>
      <c r="L101"/>
      <c r="M101"/>
      <c r="N101"/>
      <c r="O101"/>
      <c r="P101"/>
      <c r="Q101"/>
      <c r="R101"/>
      <c r="S101"/>
      <c r="T101"/>
    </row>
    <row r="102" spans="1:20">
      <c r="A102"/>
      <c r="B102"/>
      <c r="C102"/>
      <c r="D102"/>
      <c r="E102"/>
      <c r="F102"/>
      <c r="G102"/>
      <c r="H102"/>
      <c r="I102"/>
      <c r="J102"/>
      <c r="K102"/>
      <c r="L102"/>
      <c r="M102"/>
      <c r="N102"/>
      <c r="O102"/>
      <c r="P102"/>
      <c r="Q102"/>
      <c r="R102"/>
      <c r="S102"/>
      <c r="T102"/>
    </row>
    <row r="103" spans="1:20">
      <c r="A103"/>
      <c r="B103"/>
      <c r="C103"/>
      <c r="D103"/>
      <c r="E103"/>
      <c r="F103"/>
      <c r="G103"/>
      <c r="H103"/>
      <c r="I103"/>
      <c r="J103"/>
      <c r="K103"/>
      <c r="L103"/>
      <c r="M103"/>
      <c r="N103"/>
      <c r="O103"/>
      <c r="P103"/>
      <c r="Q103"/>
      <c r="R103"/>
      <c r="S103"/>
      <c r="T103"/>
    </row>
    <row r="104" spans="1:20">
      <c r="A104"/>
      <c r="B104"/>
      <c r="C104"/>
      <c r="D104"/>
      <c r="E104"/>
      <c r="F104"/>
      <c r="G104"/>
      <c r="H104"/>
      <c r="I104"/>
      <c r="J104"/>
      <c r="K104"/>
      <c r="L104"/>
      <c r="M104"/>
      <c r="N104"/>
      <c r="O104"/>
      <c r="P104"/>
      <c r="Q104"/>
      <c r="R104"/>
      <c r="S104"/>
      <c r="T104"/>
    </row>
    <row r="105" spans="1:20">
      <c r="A105"/>
      <c r="B105"/>
      <c r="C105"/>
      <c r="D105"/>
      <c r="E105"/>
      <c r="F105"/>
      <c r="G105"/>
      <c r="H105"/>
      <c r="I105"/>
      <c r="J105"/>
      <c r="K105"/>
      <c r="L105"/>
      <c r="M105"/>
      <c r="N105"/>
      <c r="O105"/>
      <c r="P105"/>
      <c r="Q105"/>
      <c r="R105"/>
      <c r="S105"/>
      <c r="T105"/>
    </row>
    <row r="106" spans="1:20">
      <c r="A106"/>
      <c r="B106"/>
      <c r="C106"/>
      <c r="D106"/>
      <c r="E106"/>
      <c r="F106"/>
      <c r="G106"/>
      <c r="H106"/>
      <c r="I106"/>
      <c r="J106"/>
      <c r="K106"/>
      <c r="L106"/>
      <c r="M106"/>
      <c r="N106"/>
      <c r="O106"/>
      <c r="P106"/>
      <c r="Q106"/>
      <c r="R106"/>
      <c r="S106"/>
      <c r="T106"/>
    </row>
    <row r="107" spans="1:20">
      <c r="A107"/>
      <c r="B107"/>
      <c r="C107"/>
      <c r="D107"/>
      <c r="E107"/>
      <c r="F107"/>
      <c r="G107"/>
      <c r="H107"/>
      <c r="I107"/>
      <c r="J107"/>
      <c r="K107"/>
      <c r="L107"/>
      <c r="M107"/>
      <c r="N107"/>
      <c r="O107"/>
      <c r="P107"/>
      <c r="Q107"/>
      <c r="R107"/>
      <c r="S107"/>
      <c r="T107"/>
    </row>
    <row r="108" spans="1:20">
      <c r="A108"/>
      <c r="B108"/>
      <c r="C108"/>
      <c r="D108"/>
      <c r="E108"/>
      <c r="F108"/>
      <c r="G108"/>
      <c r="H108"/>
      <c r="I108"/>
      <c r="J108"/>
      <c r="K108"/>
      <c r="L108"/>
      <c r="M108"/>
      <c r="N108"/>
      <c r="O108"/>
      <c r="P108"/>
      <c r="Q108"/>
      <c r="R108"/>
      <c r="S108"/>
      <c r="T108"/>
    </row>
    <row r="109" spans="1:20">
      <c r="A109"/>
      <c r="B109"/>
      <c r="C109"/>
      <c r="D109"/>
      <c r="E109"/>
      <c r="F109"/>
      <c r="G109"/>
      <c r="H109"/>
      <c r="I109"/>
      <c r="J109"/>
      <c r="K109"/>
      <c r="L109"/>
      <c r="M109"/>
      <c r="N109"/>
      <c r="O109"/>
      <c r="P109"/>
      <c r="Q109"/>
      <c r="R109"/>
      <c r="S109"/>
      <c r="T109"/>
    </row>
    <row r="110" spans="1:20">
      <c r="A110"/>
      <c r="B110"/>
      <c r="C110"/>
      <c r="D110"/>
      <c r="E110"/>
      <c r="F110"/>
      <c r="G110"/>
      <c r="H110"/>
      <c r="I110"/>
      <c r="J110"/>
      <c r="K110"/>
      <c r="L110"/>
      <c r="M110"/>
      <c r="N110"/>
      <c r="O110"/>
      <c r="P110"/>
      <c r="Q110"/>
      <c r="R110"/>
      <c r="S110"/>
      <c r="T110"/>
    </row>
    <row r="111" spans="1:20">
      <c r="A111"/>
      <c r="B111"/>
      <c r="C111"/>
      <c r="D111"/>
      <c r="E111"/>
      <c r="F111"/>
      <c r="G111"/>
      <c r="H111"/>
      <c r="I111"/>
      <c r="J111"/>
      <c r="K111"/>
      <c r="L111"/>
      <c r="M111"/>
      <c r="N111"/>
      <c r="O111"/>
      <c r="P111"/>
      <c r="Q111"/>
      <c r="R111"/>
      <c r="S111"/>
      <c r="T111"/>
    </row>
    <row r="112" spans="1:20">
      <c r="A112"/>
      <c r="B112"/>
      <c r="C112"/>
      <c r="D112"/>
      <c r="E112"/>
      <c r="F112"/>
      <c r="G112"/>
      <c r="H112"/>
      <c r="I112"/>
      <c r="J112"/>
      <c r="K112"/>
      <c r="L112"/>
      <c r="M112"/>
      <c r="N112"/>
      <c r="O112"/>
      <c r="P112"/>
      <c r="Q112"/>
      <c r="R112"/>
      <c r="S112"/>
      <c r="T112"/>
    </row>
    <row r="113" spans="1:20">
      <c r="A113"/>
      <c r="B113"/>
      <c r="C113"/>
      <c r="D113"/>
      <c r="E113"/>
      <c r="F113"/>
      <c r="G113"/>
      <c r="H113"/>
      <c r="I113"/>
      <c r="J113"/>
      <c r="K113"/>
      <c r="L113"/>
      <c r="M113"/>
      <c r="N113"/>
      <c r="O113"/>
      <c r="P113"/>
      <c r="Q113"/>
      <c r="R113"/>
      <c r="S113"/>
      <c r="T113"/>
    </row>
    <row r="114" spans="1:20">
      <c r="A114"/>
      <c r="B114"/>
      <c r="C114"/>
      <c r="D114"/>
      <c r="E114"/>
      <c r="F114"/>
      <c r="G114"/>
      <c r="H114"/>
      <c r="I114"/>
      <c r="J114"/>
      <c r="K114"/>
      <c r="L114"/>
      <c r="M114"/>
      <c r="N114"/>
      <c r="O114"/>
      <c r="P114"/>
      <c r="Q114"/>
      <c r="R114"/>
      <c r="S114"/>
      <c r="T114"/>
    </row>
    <row r="115" spans="1:20">
      <c r="A115"/>
      <c r="B115"/>
      <c r="C115"/>
      <c r="D115"/>
      <c r="E115"/>
      <c r="F115"/>
      <c r="G115"/>
      <c r="H115"/>
      <c r="I115"/>
      <c r="J115"/>
      <c r="K115"/>
      <c r="L115"/>
      <c r="M115"/>
      <c r="N115"/>
      <c r="O115"/>
      <c r="P115"/>
      <c r="Q115"/>
      <c r="R115"/>
      <c r="S115"/>
      <c r="T115"/>
    </row>
    <row r="116" spans="1:20">
      <c r="A116"/>
      <c r="B116"/>
      <c r="C116"/>
      <c r="D116"/>
      <c r="E116"/>
      <c r="F116"/>
      <c r="G116"/>
      <c r="H116"/>
      <c r="I116"/>
      <c r="J116"/>
      <c r="K116"/>
      <c r="L116"/>
      <c r="M116"/>
      <c r="N116"/>
      <c r="O116"/>
      <c r="P116"/>
      <c r="Q116"/>
      <c r="R116"/>
      <c r="S116"/>
      <c r="T116"/>
    </row>
    <row r="117" spans="1:20">
      <c r="A117"/>
      <c r="B117"/>
      <c r="C117"/>
      <c r="D117"/>
      <c r="E117"/>
      <c r="F117"/>
      <c r="G117"/>
      <c r="H117"/>
      <c r="I117"/>
      <c r="J117"/>
      <c r="K117"/>
      <c r="L117"/>
      <c r="M117"/>
      <c r="N117"/>
      <c r="O117"/>
      <c r="P117"/>
      <c r="Q117"/>
      <c r="R117"/>
      <c r="S117"/>
      <c r="T117"/>
    </row>
    <row r="118" spans="1:20">
      <c r="A118"/>
      <c r="B118"/>
      <c r="C118"/>
      <c r="D118"/>
      <c r="E118"/>
      <c r="F118"/>
      <c r="G118"/>
      <c r="H118"/>
      <c r="I118"/>
      <c r="J118"/>
      <c r="K118"/>
      <c r="L118"/>
      <c r="M118"/>
      <c r="N118"/>
      <c r="O118"/>
      <c r="P118"/>
      <c r="Q118"/>
      <c r="R118"/>
      <c r="S118"/>
      <c r="T118"/>
    </row>
    <row r="119" spans="1:20">
      <c r="A119"/>
      <c r="B119"/>
      <c r="C119"/>
      <c r="D119"/>
      <c r="E119"/>
      <c r="F119"/>
      <c r="G119"/>
      <c r="H119"/>
      <c r="I119"/>
      <c r="J119"/>
      <c r="K119"/>
      <c r="L119"/>
      <c r="M119"/>
      <c r="N119"/>
      <c r="O119"/>
      <c r="P119"/>
      <c r="Q119"/>
      <c r="R119"/>
      <c r="S119"/>
      <c r="T119"/>
    </row>
    <row r="120" spans="1:20">
      <c r="A120"/>
      <c r="B120"/>
      <c r="C120"/>
      <c r="D120"/>
      <c r="E120"/>
      <c r="F120"/>
      <c r="G120"/>
      <c r="H120"/>
      <c r="I120"/>
      <c r="J120"/>
      <c r="K120"/>
      <c r="L120"/>
      <c r="M120"/>
      <c r="N120"/>
      <c r="O120"/>
      <c r="P120"/>
      <c r="Q120"/>
      <c r="R120"/>
      <c r="S120"/>
      <c r="T120"/>
    </row>
    <row r="121" spans="1:20">
      <c r="A121"/>
      <c r="B121"/>
      <c r="C121"/>
      <c r="D121"/>
      <c r="E121"/>
      <c r="F121"/>
      <c r="G121"/>
      <c r="H121"/>
      <c r="I121"/>
      <c r="J121"/>
      <c r="K121"/>
      <c r="L121"/>
      <c r="M121"/>
      <c r="N121"/>
      <c r="O121"/>
      <c r="P121"/>
      <c r="Q121"/>
      <c r="R121"/>
      <c r="S121"/>
      <c r="T121"/>
    </row>
    <row r="122" spans="1:20">
      <c r="A122"/>
      <c r="B122"/>
      <c r="C122"/>
      <c r="D122"/>
      <c r="E122"/>
      <c r="F122"/>
      <c r="G122"/>
      <c r="H122"/>
      <c r="I122"/>
      <c r="J122"/>
      <c r="K122"/>
      <c r="L122"/>
      <c r="M122"/>
      <c r="N122"/>
      <c r="O122"/>
      <c r="P122"/>
      <c r="Q122"/>
      <c r="R122"/>
      <c r="S122"/>
      <c r="T122"/>
    </row>
    <row r="123" spans="1:20">
      <c r="A123"/>
      <c r="B123"/>
      <c r="C123"/>
      <c r="D123"/>
      <c r="E123"/>
      <c r="F123"/>
      <c r="G123"/>
      <c r="H123"/>
      <c r="I123"/>
      <c r="J123"/>
      <c r="K123"/>
      <c r="L123"/>
      <c r="M123"/>
      <c r="N123"/>
      <c r="O123"/>
      <c r="P123"/>
      <c r="Q123"/>
      <c r="R123"/>
      <c r="S123"/>
      <c r="T123"/>
    </row>
    <row r="124" spans="1:20">
      <c r="A124"/>
      <c r="B124"/>
      <c r="C124"/>
      <c r="D124"/>
      <c r="E124"/>
      <c r="F124"/>
      <c r="G124"/>
      <c r="H124"/>
      <c r="I124"/>
      <c r="J124"/>
      <c r="K124"/>
      <c r="L124"/>
      <c r="M124"/>
      <c r="N124"/>
      <c r="O124"/>
      <c r="P124"/>
      <c r="Q124"/>
      <c r="R124"/>
      <c r="S124"/>
      <c r="T124"/>
    </row>
    <row r="125" spans="1:20">
      <c r="A125"/>
      <c r="B125"/>
      <c r="C125"/>
      <c r="D125"/>
      <c r="E125"/>
      <c r="F125"/>
      <c r="G125"/>
      <c r="H125"/>
      <c r="I125"/>
      <c r="J125"/>
      <c r="K125"/>
      <c r="L125"/>
      <c r="M125"/>
      <c r="N125"/>
      <c r="O125"/>
      <c r="P125"/>
      <c r="Q125"/>
      <c r="R125"/>
      <c r="S125"/>
      <c r="T125"/>
    </row>
    <row r="126" spans="1:20">
      <c r="A126"/>
      <c r="B126"/>
      <c r="C126"/>
      <c r="D126"/>
      <c r="E126"/>
      <c r="F126"/>
      <c r="G126"/>
      <c r="H126"/>
      <c r="I126"/>
      <c r="J126"/>
      <c r="K126"/>
      <c r="L126"/>
      <c r="M126"/>
      <c r="N126"/>
      <c r="O126"/>
      <c r="P126"/>
      <c r="Q126"/>
      <c r="R126"/>
      <c r="S126"/>
      <c r="T126"/>
    </row>
    <row r="127" spans="1:20">
      <c r="A127"/>
      <c r="B127"/>
      <c r="C127"/>
      <c r="D127"/>
      <c r="E127"/>
      <c r="F127"/>
      <c r="G127"/>
      <c r="H127"/>
      <c r="I127"/>
      <c r="J127"/>
      <c r="K127"/>
      <c r="L127"/>
      <c r="M127"/>
      <c r="N127"/>
      <c r="O127"/>
      <c r="P127"/>
      <c r="Q127"/>
      <c r="R127"/>
      <c r="S127"/>
      <c r="T127"/>
    </row>
    <row r="128" spans="1:20">
      <c r="A128"/>
      <c r="B128"/>
      <c r="C128"/>
      <c r="D128"/>
      <c r="E128"/>
      <c r="F128"/>
      <c r="G128"/>
      <c r="H128"/>
      <c r="I128"/>
      <c r="J128"/>
      <c r="K128"/>
      <c r="L128"/>
      <c r="M128"/>
      <c r="N128"/>
      <c r="O128"/>
      <c r="P128"/>
      <c r="Q128"/>
      <c r="R128"/>
      <c r="S128"/>
      <c r="T128"/>
    </row>
    <row r="129" spans="1:20">
      <c r="A129"/>
      <c r="B129"/>
      <c r="C129"/>
      <c r="D129"/>
      <c r="E129"/>
      <c r="F129"/>
      <c r="G129"/>
      <c r="H129"/>
      <c r="I129"/>
      <c r="J129"/>
      <c r="K129"/>
      <c r="L129"/>
      <c r="M129"/>
      <c r="N129"/>
      <c r="O129"/>
      <c r="P129"/>
      <c r="Q129"/>
      <c r="R129"/>
      <c r="S129"/>
      <c r="T129"/>
    </row>
    <row r="130" spans="1:20">
      <c r="A130"/>
      <c r="B130"/>
      <c r="C130"/>
      <c r="D130"/>
      <c r="E130"/>
      <c r="F130"/>
      <c r="G130"/>
      <c r="H130"/>
      <c r="I130"/>
      <c r="J130"/>
      <c r="K130"/>
      <c r="L130"/>
      <c r="M130"/>
      <c r="N130"/>
      <c r="O130"/>
      <c r="P130"/>
      <c r="Q130"/>
      <c r="R130"/>
      <c r="S130"/>
      <c r="T130"/>
    </row>
    <row r="131" spans="1:20">
      <c r="A131"/>
      <c r="B131"/>
      <c r="C131"/>
      <c r="D131"/>
      <c r="E131"/>
      <c r="F131"/>
      <c r="G131"/>
      <c r="H131"/>
      <c r="I131"/>
      <c r="J131"/>
      <c r="K131"/>
      <c r="L131"/>
      <c r="M131"/>
      <c r="N131"/>
      <c r="O131"/>
      <c r="P131"/>
      <c r="Q131"/>
      <c r="R131"/>
      <c r="S131"/>
      <c r="T131"/>
    </row>
    <row r="132" spans="1:20">
      <c r="A132"/>
      <c r="B132"/>
      <c r="C132"/>
      <c r="D132"/>
      <c r="E132"/>
      <c r="F132"/>
      <c r="G132"/>
      <c r="H132"/>
      <c r="I132"/>
      <c r="J132"/>
      <c r="K132"/>
      <c r="L132"/>
      <c r="M132"/>
      <c r="N132"/>
      <c r="O132"/>
      <c r="P132"/>
      <c r="Q132"/>
      <c r="R132"/>
      <c r="S132"/>
      <c r="T132"/>
    </row>
    <row r="133" spans="1:20">
      <c r="A133"/>
      <c r="B133"/>
      <c r="C133"/>
      <c r="D133"/>
      <c r="E133"/>
      <c r="F133"/>
      <c r="G133"/>
      <c r="H133"/>
      <c r="I133"/>
      <c r="J133"/>
      <c r="K133"/>
      <c r="L133"/>
      <c r="M133"/>
      <c r="N133"/>
      <c r="O133"/>
      <c r="P133"/>
      <c r="Q133"/>
      <c r="R133"/>
      <c r="S133"/>
      <c r="T133"/>
    </row>
    <row r="134" spans="1:20">
      <c r="A134"/>
      <c r="B134"/>
      <c r="C134"/>
      <c r="D134"/>
      <c r="E134"/>
      <c r="F134"/>
      <c r="G134"/>
      <c r="H134"/>
      <c r="I134"/>
      <c r="J134"/>
      <c r="K134"/>
      <c r="L134"/>
      <c r="M134"/>
      <c r="N134"/>
      <c r="O134"/>
      <c r="P134"/>
      <c r="Q134"/>
      <c r="R134"/>
      <c r="S134"/>
      <c r="T134"/>
    </row>
    <row r="135" spans="1:20">
      <c r="A135"/>
      <c r="B135"/>
      <c r="C135"/>
      <c r="D135"/>
      <c r="E135"/>
      <c r="F135"/>
      <c r="G135"/>
      <c r="H135"/>
      <c r="I135"/>
      <c r="J135"/>
      <c r="K135"/>
      <c r="L135"/>
      <c r="M135"/>
      <c r="N135"/>
      <c r="O135"/>
      <c r="P135"/>
      <c r="Q135"/>
      <c r="R135"/>
      <c r="S135"/>
      <c r="T135"/>
    </row>
    <row r="136" spans="1:20">
      <c r="A136"/>
      <c r="B136"/>
      <c r="C136"/>
      <c r="D136"/>
      <c r="E136"/>
      <c r="F136"/>
      <c r="G136"/>
      <c r="H136"/>
      <c r="I136"/>
      <c r="J136"/>
      <c r="K136"/>
      <c r="L136"/>
      <c r="M136"/>
      <c r="N136"/>
      <c r="O136"/>
      <c r="P136"/>
      <c r="Q136"/>
      <c r="R136"/>
      <c r="S136"/>
      <c r="T136"/>
    </row>
    <row r="137" spans="1:20">
      <c r="A137"/>
      <c r="B137"/>
      <c r="C137"/>
      <c r="D137"/>
      <c r="E137"/>
      <c r="F137"/>
      <c r="G137"/>
      <c r="H137"/>
      <c r="I137"/>
      <c r="J137"/>
      <c r="K137"/>
      <c r="L137"/>
      <c r="M137"/>
      <c r="N137"/>
      <c r="O137"/>
      <c r="P137"/>
      <c r="Q137"/>
      <c r="R137"/>
      <c r="S137"/>
      <c r="T137"/>
    </row>
    <row r="138" spans="1:20">
      <c r="A138"/>
      <c r="B138"/>
      <c r="C138"/>
      <c r="D138"/>
      <c r="E138"/>
      <c r="F138"/>
      <c r="G138"/>
      <c r="H138"/>
      <c r="I138"/>
      <c r="J138"/>
      <c r="K138"/>
      <c r="L138"/>
      <c r="M138"/>
      <c r="N138"/>
      <c r="O138"/>
      <c r="P138"/>
      <c r="Q138"/>
      <c r="R138"/>
      <c r="S138"/>
      <c r="T138"/>
    </row>
    <row r="139" spans="1:20">
      <c r="A139"/>
      <c r="B139"/>
      <c r="C139"/>
      <c r="D139"/>
      <c r="E139"/>
      <c r="F139"/>
      <c r="G139"/>
      <c r="H139"/>
      <c r="I139"/>
      <c r="J139"/>
      <c r="K139"/>
      <c r="L139"/>
      <c r="M139"/>
      <c r="N139"/>
      <c r="O139"/>
      <c r="P139"/>
      <c r="Q139"/>
      <c r="R139"/>
      <c r="S139"/>
      <c r="T139"/>
    </row>
    <row r="140" spans="1:20">
      <c r="A140"/>
      <c r="B140"/>
      <c r="C140"/>
      <c r="D140"/>
      <c r="E140"/>
      <c r="F140"/>
      <c r="G140"/>
      <c r="H140"/>
      <c r="I140"/>
      <c r="J140"/>
      <c r="K140"/>
      <c r="L140"/>
      <c r="M140"/>
      <c r="N140"/>
      <c r="O140"/>
      <c r="P140"/>
      <c r="Q140"/>
      <c r="R140"/>
      <c r="S140"/>
      <c r="T140"/>
    </row>
    <row r="141" spans="1:20">
      <c r="A141"/>
      <c r="B141"/>
      <c r="C141"/>
      <c r="D141"/>
      <c r="E141"/>
      <c r="F141"/>
      <c r="G141"/>
      <c r="H141"/>
      <c r="I141"/>
      <c r="J141"/>
      <c r="K141"/>
      <c r="L141"/>
      <c r="M141"/>
      <c r="N141"/>
      <c r="O141"/>
      <c r="P141"/>
      <c r="Q141"/>
      <c r="R141"/>
      <c r="S141"/>
      <c r="T141"/>
    </row>
    <row r="142" spans="1:20">
      <c r="A142"/>
      <c r="B142"/>
      <c r="C142"/>
      <c r="D142"/>
      <c r="E142"/>
      <c r="F142"/>
      <c r="G142"/>
      <c r="H142"/>
      <c r="I142"/>
      <c r="J142"/>
      <c r="K142"/>
      <c r="L142"/>
      <c r="M142"/>
      <c r="N142"/>
      <c r="O142"/>
      <c r="P142"/>
      <c r="Q142"/>
      <c r="R142"/>
      <c r="S142"/>
      <c r="T142"/>
    </row>
    <row r="143" spans="1:20">
      <c r="A143"/>
      <c r="B143"/>
      <c r="C143"/>
      <c r="D143"/>
      <c r="E143"/>
      <c r="F143"/>
      <c r="G143"/>
      <c r="H143"/>
      <c r="I143"/>
      <c r="J143"/>
      <c r="K143"/>
      <c r="L143"/>
      <c r="M143"/>
      <c r="N143"/>
      <c r="O143"/>
      <c r="P143"/>
      <c r="Q143"/>
      <c r="R143"/>
      <c r="S143"/>
      <c r="T143"/>
    </row>
    <row r="144" spans="1:20">
      <c r="A144"/>
      <c r="B144"/>
      <c r="C144"/>
      <c r="D144"/>
      <c r="E144"/>
      <c r="F144"/>
      <c r="G144"/>
      <c r="H144"/>
      <c r="I144"/>
      <c r="J144"/>
      <c r="K144"/>
      <c r="L144"/>
      <c r="M144"/>
      <c r="N144"/>
      <c r="O144"/>
      <c r="P144"/>
      <c r="Q144"/>
      <c r="R144"/>
      <c r="S144"/>
      <c r="T144"/>
    </row>
    <row r="145" spans="1:20">
      <c r="A145"/>
      <c r="B145"/>
      <c r="C145"/>
      <c r="D145"/>
      <c r="E145"/>
      <c r="F145"/>
      <c r="G145"/>
      <c r="H145"/>
      <c r="I145"/>
      <c r="J145"/>
      <c r="K145"/>
      <c r="L145"/>
      <c r="M145"/>
      <c r="N145"/>
      <c r="O145"/>
      <c r="P145"/>
      <c r="Q145"/>
      <c r="R145"/>
      <c r="S145"/>
      <c r="T145"/>
    </row>
    <row r="146" spans="1:20">
      <c r="A146"/>
      <c r="B146"/>
      <c r="C146"/>
      <c r="D146"/>
      <c r="E146"/>
      <c r="F146"/>
      <c r="G146"/>
      <c r="H146"/>
      <c r="I146"/>
      <c r="J146"/>
      <c r="K146"/>
      <c r="L146"/>
      <c r="M146"/>
      <c r="N146"/>
      <c r="O146"/>
      <c r="P146"/>
      <c r="Q146"/>
      <c r="R146"/>
      <c r="S146"/>
      <c r="T146"/>
    </row>
    <row r="147" spans="1:20">
      <c r="A147"/>
      <c r="B147"/>
      <c r="C147"/>
      <c r="D147"/>
      <c r="E147"/>
      <c r="F147"/>
      <c r="G147"/>
      <c r="H147"/>
      <c r="I147"/>
      <c r="J147"/>
      <c r="K147"/>
      <c r="L147"/>
      <c r="M147"/>
      <c r="N147"/>
      <c r="O147"/>
      <c r="P147"/>
      <c r="Q147"/>
      <c r="R147"/>
      <c r="S147"/>
      <c r="T147"/>
    </row>
    <row r="148" spans="1:20">
      <c r="A148"/>
      <c r="B148"/>
      <c r="C148"/>
      <c r="D148"/>
      <c r="E148"/>
      <c r="F148"/>
      <c r="G148"/>
      <c r="H148"/>
      <c r="I148"/>
      <c r="J148"/>
      <c r="K148"/>
      <c r="L148"/>
      <c r="M148"/>
      <c r="N148"/>
      <c r="O148"/>
      <c r="P148"/>
      <c r="Q148"/>
      <c r="R148"/>
      <c r="S148"/>
      <c r="T148"/>
    </row>
    <row r="149" spans="1:20">
      <c r="A149"/>
      <c r="B149"/>
      <c r="C149"/>
      <c r="D149"/>
      <c r="E149"/>
      <c r="F149"/>
      <c r="G149"/>
      <c r="H149"/>
      <c r="I149"/>
      <c r="J149"/>
      <c r="K149"/>
      <c r="L149"/>
      <c r="M149"/>
      <c r="N149"/>
      <c r="O149"/>
      <c r="P149"/>
      <c r="Q149"/>
      <c r="R149"/>
      <c r="S149"/>
      <c r="T149"/>
    </row>
    <row r="150" spans="1:20">
      <c r="A150"/>
      <c r="B150"/>
      <c r="C150"/>
      <c r="D150"/>
      <c r="E150"/>
      <c r="F150"/>
      <c r="G150"/>
      <c r="H150"/>
      <c r="I150"/>
      <c r="J150"/>
      <c r="K150"/>
      <c r="L150"/>
      <c r="M150"/>
      <c r="N150"/>
      <c r="O150"/>
      <c r="P150"/>
      <c r="Q150"/>
      <c r="R150"/>
      <c r="S150"/>
      <c r="T150"/>
    </row>
    <row r="151" spans="1:20">
      <c r="A151"/>
      <c r="B151"/>
      <c r="C151"/>
      <c r="D151"/>
      <c r="E151"/>
      <c r="F151"/>
      <c r="G151"/>
      <c r="H151"/>
      <c r="I151"/>
      <c r="J151"/>
      <c r="K151"/>
      <c r="L151"/>
      <c r="M151"/>
      <c r="N151"/>
      <c r="O151"/>
      <c r="P151"/>
      <c r="Q151"/>
      <c r="R151"/>
      <c r="S151"/>
      <c r="T151"/>
    </row>
    <row r="152" spans="1:20">
      <c r="A152"/>
      <c r="B152"/>
      <c r="C152"/>
      <c r="D152"/>
      <c r="E152"/>
      <c r="F152"/>
      <c r="G152"/>
      <c r="H152"/>
      <c r="I152"/>
      <c r="J152"/>
      <c r="K152"/>
      <c r="L152"/>
      <c r="M152"/>
      <c r="N152"/>
      <c r="O152"/>
      <c r="P152"/>
      <c r="Q152"/>
      <c r="R152"/>
      <c r="S152"/>
      <c r="T152"/>
    </row>
    <row r="153" spans="1:20">
      <c r="A153"/>
      <c r="B153"/>
      <c r="C153"/>
      <c r="D153"/>
      <c r="E153"/>
      <c r="F153"/>
      <c r="G153"/>
      <c r="H153"/>
      <c r="I153"/>
      <c r="J153"/>
      <c r="K153"/>
      <c r="L153"/>
      <c r="M153"/>
      <c r="N153"/>
      <c r="O153"/>
      <c r="P153"/>
      <c r="Q153"/>
      <c r="R153"/>
      <c r="S153"/>
      <c r="T153"/>
    </row>
    <row r="154" spans="1:20">
      <c r="A154"/>
      <c r="B154"/>
      <c r="C154"/>
      <c r="D154"/>
      <c r="E154"/>
      <c r="F154"/>
      <c r="G154"/>
      <c r="H154"/>
      <c r="I154"/>
      <c r="J154"/>
      <c r="K154"/>
      <c r="L154"/>
      <c r="M154"/>
      <c r="N154"/>
      <c r="O154"/>
      <c r="P154"/>
      <c r="Q154"/>
      <c r="R154"/>
      <c r="S154"/>
      <c r="T154"/>
    </row>
    <row r="155" spans="1:20">
      <c r="A155"/>
      <c r="B155"/>
      <c r="C155"/>
      <c r="D155"/>
      <c r="E155"/>
      <c r="F155"/>
      <c r="G155"/>
      <c r="H155"/>
      <c r="I155"/>
      <c r="J155"/>
      <c r="K155"/>
      <c r="L155"/>
      <c r="M155"/>
      <c r="N155"/>
      <c r="O155"/>
      <c r="P155"/>
      <c r="Q155"/>
      <c r="R155"/>
      <c r="S155"/>
      <c r="T155"/>
    </row>
    <row r="156" spans="1:20">
      <c r="A156"/>
      <c r="B156"/>
      <c r="C156"/>
      <c r="D156"/>
      <c r="E156"/>
      <c r="F156"/>
      <c r="G156"/>
      <c r="H156"/>
      <c r="I156"/>
      <c r="J156"/>
      <c r="K156"/>
      <c r="L156"/>
      <c r="M156"/>
      <c r="N156"/>
      <c r="O156"/>
      <c r="P156"/>
      <c r="Q156"/>
      <c r="R156"/>
      <c r="S156"/>
      <c r="T156"/>
    </row>
    <row r="157" spans="1:20">
      <c r="A157"/>
      <c r="B157"/>
      <c r="C157"/>
      <c r="D157"/>
      <c r="E157"/>
      <c r="F157"/>
      <c r="G157"/>
      <c r="H157"/>
      <c r="I157"/>
      <c r="J157"/>
      <c r="K157"/>
      <c r="L157"/>
      <c r="M157"/>
      <c r="N157"/>
      <c r="O157"/>
      <c r="P157"/>
      <c r="Q157"/>
      <c r="R157"/>
      <c r="S157"/>
      <c r="T157"/>
    </row>
    <row r="158" spans="1:20">
      <c r="A158"/>
      <c r="B158"/>
      <c r="C158"/>
      <c r="D158"/>
      <c r="E158"/>
      <c r="F158"/>
      <c r="G158"/>
      <c r="H158"/>
      <c r="I158"/>
      <c r="J158"/>
      <c r="K158"/>
      <c r="L158"/>
      <c r="M158"/>
      <c r="N158"/>
      <c r="O158"/>
      <c r="P158"/>
      <c r="Q158"/>
      <c r="R158"/>
      <c r="S158"/>
      <c r="T158"/>
    </row>
    <row r="159" spans="1:20">
      <c r="A159"/>
      <c r="B159"/>
      <c r="C159"/>
      <c r="D159"/>
      <c r="E159"/>
      <c r="F159"/>
      <c r="G159"/>
      <c r="H159"/>
      <c r="I159"/>
      <c r="J159"/>
      <c r="K159"/>
      <c r="L159"/>
      <c r="M159"/>
      <c r="N159"/>
      <c r="O159"/>
      <c r="P159"/>
      <c r="Q159"/>
      <c r="R159"/>
      <c r="S159"/>
      <c r="T159"/>
    </row>
    <row r="160" spans="1:20">
      <c r="A160"/>
      <c r="B160"/>
      <c r="C160"/>
      <c r="D160"/>
      <c r="E160"/>
      <c r="F160"/>
      <c r="G160"/>
      <c r="H160"/>
      <c r="I160"/>
      <c r="J160"/>
      <c r="K160"/>
      <c r="L160"/>
      <c r="M160"/>
      <c r="N160"/>
      <c r="O160"/>
      <c r="P160"/>
      <c r="Q160"/>
      <c r="R160"/>
      <c r="S160"/>
      <c r="T160"/>
    </row>
    <row r="161" spans="1:20">
      <c r="A161"/>
      <c r="B161"/>
      <c r="C161"/>
      <c r="D161"/>
      <c r="E161"/>
      <c r="F161"/>
      <c r="G161"/>
      <c r="H161"/>
      <c r="I161"/>
      <c r="J161"/>
      <c r="K161"/>
      <c r="L161"/>
      <c r="M161"/>
      <c r="N161"/>
      <c r="O161"/>
      <c r="P161"/>
      <c r="Q161"/>
      <c r="R161"/>
      <c r="S161"/>
      <c r="T161"/>
    </row>
    <row r="162" spans="1:20">
      <c r="A162"/>
      <c r="B162"/>
      <c r="C162"/>
      <c r="D162"/>
      <c r="E162"/>
      <c r="F162"/>
      <c r="G162"/>
      <c r="H162"/>
      <c r="I162"/>
      <c r="J162"/>
      <c r="K162"/>
      <c r="L162"/>
      <c r="M162"/>
      <c r="N162"/>
      <c r="O162"/>
      <c r="P162"/>
      <c r="Q162"/>
      <c r="R162"/>
      <c r="S162"/>
      <c r="T162"/>
    </row>
    <row r="163" spans="1:20">
      <c r="A163"/>
      <c r="B163"/>
      <c r="C163"/>
      <c r="D163"/>
      <c r="E163"/>
      <c r="F163"/>
      <c r="G163"/>
      <c r="H163"/>
      <c r="I163"/>
      <c r="J163"/>
      <c r="K163"/>
      <c r="L163"/>
      <c r="M163"/>
      <c r="N163"/>
      <c r="O163"/>
      <c r="P163"/>
      <c r="Q163"/>
      <c r="R163"/>
      <c r="S163"/>
      <c r="T163"/>
    </row>
    <row r="164" spans="1:20">
      <c r="A164"/>
      <c r="B164"/>
      <c r="C164"/>
      <c r="D164"/>
      <c r="E164"/>
      <c r="F164"/>
      <c r="G164"/>
      <c r="H164"/>
      <c r="I164"/>
      <c r="J164"/>
      <c r="K164"/>
      <c r="L164"/>
      <c r="M164"/>
      <c r="N164"/>
      <c r="O164"/>
      <c r="P164"/>
      <c r="Q164"/>
      <c r="R164"/>
      <c r="S164"/>
      <c r="T164"/>
    </row>
    <row r="165" spans="1:20">
      <c r="A165"/>
      <c r="B165"/>
      <c r="C165"/>
      <c r="D165"/>
      <c r="E165"/>
      <c r="F165"/>
      <c r="G165"/>
      <c r="H165"/>
      <c r="I165"/>
      <c r="J165"/>
      <c r="K165"/>
      <c r="L165"/>
      <c r="M165"/>
      <c r="N165"/>
      <c r="O165"/>
      <c r="P165"/>
      <c r="Q165"/>
      <c r="R165"/>
      <c r="S165"/>
      <c r="T165"/>
    </row>
    <row r="166" spans="1:20">
      <c r="A166"/>
      <c r="B166"/>
      <c r="C166"/>
      <c r="D166"/>
      <c r="E166"/>
      <c r="F166"/>
      <c r="G166"/>
      <c r="H166"/>
      <c r="I166"/>
      <c r="J166"/>
      <c r="K166"/>
      <c r="L166"/>
      <c r="M166"/>
      <c r="N166"/>
      <c r="O166"/>
      <c r="P166"/>
      <c r="Q166"/>
      <c r="R166"/>
      <c r="S166"/>
      <c r="T166"/>
    </row>
    <row r="167" spans="1:20">
      <c r="A167"/>
      <c r="B167"/>
      <c r="C167"/>
      <c r="D167"/>
      <c r="E167"/>
      <c r="F167"/>
      <c r="G167"/>
      <c r="H167"/>
      <c r="I167"/>
      <c r="J167"/>
      <c r="K167"/>
      <c r="L167"/>
      <c r="M167"/>
      <c r="N167"/>
      <c r="O167"/>
      <c r="P167"/>
      <c r="Q167"/>
      <c r="R167"/>
      <c r="S167"/>
      <c r="T167"/>
    </row>
    <row r="168" spans="1:20">
      <c r="A168"/>
      <c r="B168"/>
      <c r="C168"/>
      <c r="D168"/>
      <c r="E168"/>
      <c r="F168"/>
      <c r="G168"/>
      <c r="H168"/>
      <c r="I168"/>
      <c r="J168"/>
      <c r="K168"/>
      <c r="L168"/>
      <c r="M168"/>
      <c r="N168"/>
      <c r="O168"/>
      <c r="P168"/>
      <c r="Q168"/>
      <c r="R168"/>
      <c r="S168"/>
      <c r="T168"/>
    </row>
    <row r="169" spans="1:20">
      <c r="A169"/>
      <c r="B169"/>
      <c r="C169"/>
      <c r="D169"/>
      <c r="E169"/>
      <c r="F169"/>
      <c r="G169"/>
      <c r="H169"/>
      <c r="I169"/>
      <c r="J169"/>
      <c r="K169"/>
      <c r="L169"/>
      <c r="M169"/>
      <c r="N169"/>
      <c r="O169"/>
      <c r="P169"/>
      <c r="Q169"/>
      <c r="R169"/>
      <c r="S169"/>
      <c r="T169"/>
    </row>
    <row r="170" spans="1:20">
      <c r="A170"/>
      <c r="B170"/>
      <c r="C170"/>
      <c r="D170"/>
      <c r="E170"/>
      <c r="F170"/>
      <c r="G170"/>
      <c r="H170"/>
      <c r="I170"/>
      <c r="J170"/>
      <c r="K170"/>
      <c r="L170"/>
      <c r="M170"/>
      <c r="N170"/>
      <c r="O170"/>
      <c r="P170"/>
      <c r="Q170"/>
      <c r="R170"/>
      <c r="S170"/>
      <c r="T170"/>
    </row>
    <row r="171" spans="1:20">
      <c r="A171"/>
      <c r="B171"/>
      <c r="C171"/>
      <c r="D171"/>
      <c r="E171"/>
      <c r="F171"/>
      <c r="G171"/>
      <c r="H171"/>
      <c r="I171"/>
      <c r="J171"/>
      <c r="K171"/>
      <c r="L171"/>
      <c r="M171"/>
      <c r="N171"/>
      <c r="O171"/>
      <c r="P171"/>
      <c r="Q171"/>
      <c r="R171"/>
      <c r="S171"/>
      <c r="T171"/>
    </row>
    <row r="172" spans="1:20">
      <c r="A172"/>
      <c r="B172"/>
      <c r="C172"/>
      <c r="D172"/>
      <c r="E172"/>
      <c r="F172"/>
      <c r="G172"/>
      <c r="H172"/>
      <c r="I172"/>
      <c r="J172"/>
      <c r="K172"/>
      <c r="L172"/>
      <c r="M172"/>
      <c r="N172"/>
      <c r="O172"/>
      <c r="P172"/>
      <c r="Q172"/>
      <c r="R172"/>
      <c r="S172"/>
      <c r="T172"/>
    </row>
    <row r="173" spans="1:20">
      <c r="A173"/>
      <c r="B173"/>
      <c r="C173"/>
      <c r="D173"/>
      <c r="E173"/>
      <c r="F173"/>
      <c r="G173"/>
      <c r="H173"/>
      <c r="I173"/>
      <c r="J173"/>
      <c r="K173"/>
      <c r="L173"/>
      <c r="M173"/>
      <c r="N173"/>
      <c r="O173"/>
      <c r="P173"/>
      <c r="Q173"/>
      <c r="R173"/>
      <c r="S173"/>
      <c r="T173"/>
    </row>
    <row r="174" spans="1:20">
      <c r="A174"/>
      <c r="B174"/>
      <c r="C174"/>
      <c r="D174"/>
      <c r="E174"/>
      <c r="F174"/>
      <c r="G174"/>
      <c r="H174"/>
      <c r="I174"/>
      <c r="J174"/>
      <c r="K174"/>
      <c r="L174"/>
      <c r="M174"/>
      <c r="N174"/>
      <c r="O174"/>
      <c r="P174"/>
      <c r="Q174"/>
      <c r="R174"/>
      <c r="S174"/>
      <c r="T174"/>
    </row>
    <row r="175" spans="1:20">
      <c r="A175"/>
      <c r="B175"/>
      <c r="C175"/>
      <c r="D175"/>
      <c r="E175"/>
      <c r="F175"/>
      <c r="G175"/>
      <c r="H175"/>
      <c r="I175"/>
      <c r="J175"/>
      <c r="K175"/>
      <c r="L175"/>
      <c r="M175"/>
      <c r="N175"/>
      <c r="O175"/>
      <c r="P175"/>
      <c r="Q175"/>
      <c r="R175"/>
      <c r="S175"/>
      <c r="T175"/>
    </row>
    <row r="176" spans="1:20">
      <c r="A176"/>
      <c r="B176"/>
      <c r="C176"/>
      <c r="D176"/>
      <c r="E176"/>
      <c r="F176"/>
      <c r="G176"/>
      <c r="H176"/>
      <c r="I176"/>
      <c r="J176"/>
      <c r="K176"/>
      <c r="L176"/>
      <c r="M176"/>
      <c r="N176"/>
      <c r="O176"/>
      <c r="P176"/>
      <c r="Q176"/>
      <c r="R176"/>
      <c r="S176"/>
      <c r="T176"/>
    </row>
    <row r="177" spans="1:20">
      <c r="A177"/>
      <c r="B177"/>
      <c r="C177"/>
      <c r="D177"/>
      <c r="E177"/>
      <c r="F177"/>
      <c r="G177"/>
      <c r="H177"/>
      <c r="I177"/>
      <c r="J177"/>
      <c r="K177"/>
      <c r="L177"/>
      <c r="M177"/>
      <c r="N177"/>
      <c r="O177"/>
      <c r="P177"/>
      <c r="Q177"/>
      <c r="R177"/>
      <c r="S177"/>
      <c r="T177"/>
    </row>
    <row r="178" spans="1:20">
      <c r="A178"/>
      <c r="B178"/>
      <c r="C178"/>
      <c r="D178"/>
      <c r="E178"/>
      <c r="F178"/>
      <c r="G178"/>
      <c r="H178"/>
      <c r="I178"/>
      <c r="J178"/>
      <c r="K178"/>
      <c r="L178"/>
      <c r="M178"/>
      <c r="N178"/>
      <c r="O178"/>
      <c r="P178"/>
      <c r="Q178"/>
      <c r="R178"/>
      <c r="S178"/>
      <c r="T178"/>
    </row>
    <row r="179" spans="1:20">
      <c r="A179"/>
      <c r="B179"/>
      <c r="C179"/>
      <c r="D179"/>
      <c r="E179"/>
      <c r="F179"/>
      <c r="G179"/>
      <c r="H179"/>
      <c r="I179"/>
      <c r="J179"/>
      <c r="K179"/>
      <c r="L179"/>
      <c r="M179"/>
      <c r="N179"/>
      <c r="O179"/>
      <c r="P179"/>
      <c r="Q179"/>
      <c r="R179"/>
      <c r="S179"/>
      <c r="T179"/>
    </row>
    <row r="180" spans="1:20">
      <c r="A180"/>
      <c r="B180"/>
      <c r="C180"/>
      <c r="D180"/>
      <c r="E180"/>
      <c r="F180"/>
      <c r="G180"/>
      <c r="H180"/>
      <c r="I180"/>
      <c r="J180"/>
      <c r="K180"/>
      <c r="L180"/>
      <c r="M180"/>
      <c r="N180"/>
      <c r="O180"/>
      <c r="P180"/>
      <c r="Q180"/>
      <c r="R180"/>
      <c r="S180"/>
      <c r="T180"/>
    </row>
    <row r="181" spans="1:20">
      <c r="A181"/>
      <c r="B181"/>
      <c r="C181"/>
      <c r="D181"/>
      <c r="E181"/>
      <c r="F181"/>
      <c r="G181"/>
      <c r="H181"/>
      <c r="I181"/>
      <c r="J181"/>
      <c r="K181"/>
      <c r="L181"/>
      <c r="M181"/>
      <c r="N181"/>
      <c r="O181"/>
      <c r="P181"/>
      <c r="Q181"/>
      <c r="R181"/>
      <c r="S181"/>
      <c r="T181"/>
    </row>
    <row r="182" spans="1:20">
      <c r="A182"/>
      <c r="B182"/>
      <c r="C182"/>
      <c r="D182"/>
      <c r="E182"/>
      <c r="F182"/>
      <c r="G182"/>
      <c r="H182"/>
      <c r="I182"/>
      <c r="J182"/>
      <c r="K182"/>
      <c r="L182"/>
      <c r="M182"/>
      <c r="N182"/>
      <c r="O182"/>
      <c r="P182"/>
      <c r="Q182"/>
      <c r="R182"/>
      <c r="S182"/>
      <c r="T182"/>
    </row>
    <row r="183" spans="1:20">
      <c r="A183"/>
      <c r="B183"/>
      <c r="C183"/>
      <c r="D183"/>
      <c r="E183"/>
      <c r="F183"/>
      <c r="G183"/>
      <c r="H183"/>
      <c r="I183"/>
      <c r="J183"/>
      <c r="K183"/>
      <c r="L183"/>
      <c r="M183"/>
      <c r="N183"/>
      <c r="O183"/>
      <c r="P183"/>
      <c r="Q183"/>
      <c r="R183"/>
      <c r="S183"/>
      <c r="T183"/>
    </row>
    <row r="184" spans="1:20">
      <c r="A184"/>
      <c r="B184"/>
      <c r="C184"/>
      <c r="D184"/>
      <c r="E184"/>
      <c r="F184"/>
      <c r="G184"/>
      <c r="H184"/>
      <c r="I184"/>
      <c r="J184"/>
      <c r="K184"/>
      <c r="L184"/>
      <c r="M184"/>
      <c r="N184"/>
      <c r="O184"/>
      <c r="P184"/>
      <c r="Q184"/>
      <c r="R184"/>
      <c r="S184"/>
      <c r="T184"/>
    </row>
    <row r="185" spans="1:20">
      <c r="A185"/>
      <c r="B185"/>
      <c r="C185"/>
      <c r="D185"/>
      <c r="E185"/>
      <c r="F185"/>
      <c r="G185"/>
      <c r="H185"/>
      <c r="I185"/>
      <c r="J185"/>
      <c r="K185"/>
      <c r="L185"/>
      <c r="M185"/>
      <c r="N185"/>
      <c r="O185"/>
      <c r="P185"/>
      <c r="Q185"/>
      <c r="R185"/>
      <c r="S185"/>
      <c r="T185"/>
    </row>
    <row r="186" spans="1:20">
      <c r="A186"/>
      <c r="B186"/>
      <c r="C186"/>
      <c r="D186"/>
      <c r="E186"/>
      <c r="F186"/>
      <c r="G186"/>
      <c r="H186"/>
      <c r="I186"/>
      <c r="J186"/>
      <c r="K186"/>
      <c r="L186"/>
      <c r="M186"/>
      <c r="N186"/>
      <c r="O186"/>
      <c r="P186"/>
      <c r="Q186"/>
      <c r="R186"/>
      <c r="S186"/>
      <c r="T186"/>
    </row>
    <row r="187" spans="1:20">
      <c r="A187"/>
      <c r="B187"/>
      <c r="C187"/>
      <c r="D187"/>
      <c r="E187"/>
      <c r="F187"/>
      <c r="G187"/>
      <c r="H187"/>
      <c r="I187"/>
      <c r="J187"/>
      <c r="K187"/>
      <c r="L187"/>
      <c r="M187"/>
      <c r="N187"/>
      <c r="O187"/>
      <c r="P187"/>
      <c r="Q187"/>
      <c r="R187"/>
      <c r="S187"/>
      <c r="T187"/>
    </row>
    <row r="188" spans="1:20">
      <c r="A188"/>
      <c r="B188"/>
      <c r="C188"/>
      <c r="D188"/>
      <c r="E188"/>
      <c r="F188"/>
      <c r="G188"/>
      <c r="H188"/>
      <c r="I188"/>
      <c r="J188"/>
      <c r="K188"/>
      <c r="L188"/>
      <c r="M188"/>
      <c r="N188"/>
      <c r="O188"/>
      <c r="P188"/>
      <c r="Q188"/>
      <c r="R188"/>
      <c r="S188"/>
      <c r="T188"/>
    </row>
    <row r="189" spans="1:20">
      <c r="A189"/>
      <c r="B189"/>
      <c r="C189"/>
      <c r="D189"/>
      <c r="E189"/>
      <c r="F189"/>
      <c r="G189"/>
      <c r="H189"/>
      <c r="I189"/>
      <c r="J189"/>
      <c r="K189"/>
      <c r="L189"/>
      <c r="M189"/>
      <c r="N189"/>
      <c r="O189"/>
      <c r="P189"/>
      <c r="Q189"/>
      <c r="R189"/>
      <c r="S189"/>
      <c r="T189"/>
    </row>
    <row r="190" spans="1:20">
      <c r="A190"/>
      <c r="B190"/>
      <c r="C190"/>
      <c r="D190"/>
      <c r="E190"/>
      <c r="F190"/>
      <c r="G190"/>
      <c r="H190"/>
      <c r="I190"/>
      <c r="J190"/>
      <c r="K190"/>
      <c r="L190"/>
      <c r="M190"/>
      <c r="N190"/>
      <c r="O190"/>
      <c r="P190"/>
      <c r="Q190"/>
      <c r="R190"/>
      <c r="S190"/>
      <c r="T190"/>
    </row>
    <row r="191" spans="1:20">
      <c r="A191"/>
      <c r="B191"/>
      <c r="C191"/>
      <c r="D191"/>
      <c r="E191"/>
      <c r="F191"/>
      <c r="G191"/>
      <c r="H191"/>
      <c r="I191"/>
      <c r="J191"/>
      <c r="K191"/>
      <c r="L191"/>
      <c r="M191"/>
      <c r="N191"/>
      <c r="O191"/>
      <c r="P191"/>
      <c r="Q191"/>
      <c r="R191"/>
      <c r="S191"/>
      <c r="T191"/>
    </row>
    <row r="192" spans="1:20">
      <c r="A192"/>
      <c r="B192"/>
      <c r="C192"/>
      <c r="D192"/>
      <c r="E192"/>
      <c r="F192"/>
      <c r="G192"/>
      <c r="H192"/>
      <c r="I192"/>
      <c r="J192"/>
      <c r="K192"/>
      <c r="L192"/>
      <c r="M192"/>
      <c r="N192"/>
      <c r="O192"/>
      <c r="P192"/>
      <c r="Q192"/>
      <c r="R192"/>
      <c r="S192"/>
      <c r="T192"/>
    </row>
    <row r="193" spans="1:20">
      <c r="A193"/>
      <c r="B193"/>
      <c r="C193"/>
      <c r="D193"/>
      <c r="E193"/>
      <c r="F193"/>
      <c r="G193"/>
      <c r="H193"/>
      <c r="I193"/>
      <c r="J193"/>
      <c r="K193"/>
      <c r="L193"/>
      <c r="M193"/>
      <c r="N193"/>
      <c r="O193"/>
      <c r="P193"/>
      <c r="Q193"/>
      <c r="R193"/>
      <c r="S193"/>
      <c r="T193"/>
    </row>
    <row r="194" spans="1:20">
      <c r="A194"/>
      <c r="B194"/>
      <c r="C194"/>
      <c r="D194"/>
      <c r="E194"/>
      <c r="F194"/>
      <c r="G194"/>
      <c r="H194"/>
      <c r="I194"/>
      <c r="J194"/>
      <c r="K194"/>
      <c r="L194"/>
      <c r="M194"/>
      <c r="N194"/>
      <c r="O194"/>
      <c r="P194"/>
      <c r="Q194"/>
      <c r="R194"/>
      <c r="S194"/>
      <c r="T194"/>
    </row>
    <row r="195" spans="1:20">
      <c r="A195"/>
      <c r="B195"/>
      <c r="C195"/>
      <c r="D195"/>
      <c r="E195"/>
      <c r="F195"/>
      <c r="G195"/>
      <c r="H195"/>
      <c r="I195"/>
      <c r="J195"/>
      <c r="K195"/>
      <c r="L195"/>
      <c r="M195"/>
      <c r="N195"/>
      <c r="O195"/>
      <c r="P195"/>
      <c r="Q195"/>
      <c r="R195"/>
      <c r="S195"/>
      <c r="T195"/>
    </row>
    <row r="196" spans="1:20">
      <c r="A196"/>
      <c r="B196"/>
      <c r="C196"/>
      <c r="D196"/>
      <c r="E196"/>
      <c r="F196"/>
      <c r="G196"/>
      <c r="H196"/>
      <c r="I196"/>
      <c r="J196"/>
      <c r="K196"/>
      <c r="L196"/>
      <c r="M196"/>
      <c r="N196"/>
      <c r="O196"/>
      <c r="P196"/>
      <c r="Q196"/>
      <c r="R196"/>
      <c r="S196"/>
      <c r="T196"/>
    </row>
    <row r="197" spans="1:20">
      <c r="A197"/>
      <c r="B197"/>
      <c r="C197"/>
      <c r="D197"/>
      <c r="E197"/>
      <c r="F197"/>
      <c r="G197"/>
      <c r="H197"/>
      <c r="I197"/>
      <c r="J197"/>
      <c r="K197"/>
      <c r="L197"/>
      <c r="M197"/>
      <c r="N197"/>
      <c r="O197"/>
      <c r="P197"/>
      <c r="Q197"/>
      <c r="R197"/>
      <c r="S197"/>
      <c r="T197"/>
    </row>
    <row r="198" spans="1:20">
      <c r="A198"/>
      <c r="B198"/>
      <c r="C198"/>
      <c r="D198"/>
      <c r="E198"/>
      <c r="F198"/>
      <c r="G198"/>
      <c r="H198"/>
      <c r="I198"/>
      <c r="J198"/>
      <c r="K198"/>
      <c r="L198"/>
      <c r="M198"/>
      <c r="N198"/>
      <c r="O198"/>
      <c r="P198"/>
      <c r="Q198"/>
      <c r="R198"/>
      <c r="S198"/>
      <c r="T198"/>
    </row>
    <row r="199" spans="1:20">
      <c r="A199"/>
      <c r="B199"/>
      <c r="C199"/>
      <c r="D199"/>
      <c r="E199"/>
      <c r="F199"/>
      <c r="G199"/>
      <c r="H199"/>
      <c r="I199"/>
      <c r="J199"/>
      <c r="K199"/>
      <c r="L199"/>
      <c r="M199"/>
      <c r="N199"/>
      <c r="O199"/>
      <c r="P199"/>
      <c r="Q199"/>
      <c r="R199"/>
      <c r="S199"/>
      <c r="T199"/>
    </row>
    <row r="200" spans="1:20">
      <c r="A200"/>
      <c r="B200"/>
      <c r="C200"/>
      <c r="D200"/>
      <c r="E200"/>
      <c r="F200"/>
      <c r="G200"/>
      <c r="H200"/>
      <c r="I200"/>
      <c r="J200"/>
      <c r="K200"/>
      <c r="L200"/>
      <c r="M200"/>
      <c r="N200"/>
      <c r="O200"/>
      <c r="P200"/>
      <c r="Q200"/>
      <c r="R200"/>
      <c r="S200"/>
      <c r="T200"/>
    </row>
    <row r="201" spans="1:20">
      <c r="A201"/>
      <c r="B201"/>
      <c r="C201"/>
      <c r="D201"/>
      <c r="E201"/>
      <c r="F201"/>
      <c r="G201"/>
      <c r="H201"/>
      <c r="I201"/>
      <c r="J201"/>
      <c r="K201"/>
      <c r="L201"/>
      <c r="M201"/>
      <c r="N201"/>
      <c r="O201"/>
      <c r="P201"/>
      <c r="Q201"/>
      <c r="R201"/>
      <c r="S201"/>
      <c r="T201"/>
    </row>
    <row r="202" spans="1:20">
      <c r="A202"/>
      <c r="B202"/>
      <c r="C202"/>
      <c r="D202"/>
      <c r="E202"/>
      <c r="F202"/>
      <c r="G202"/>
      <c r="H202"/>
      <c r="I202"/>
      <c r="J202"/>
      <c r="K202"/>
      <c r="L202"/>
      <c r="M202"/>
      <c r="N202"/>
      <c r="O202"/>
      <c r="P202"/>
      <c r="Q202"/>
      <c r="R202"/>
      <c r="S202"/>
      <c r="T202"/>
    </row>
    <row r="203" spans="1:20">
      <c r="A203"/>
      <c r="B203"/>
      <c r="C203"/>
      <c r="D203"/>
      <c r="E203"/>
      <c r="F203"/>
      <c r="G203"/>
      <c r="H203"/>
      <c r="I203"/>
      <c r="J203"/>
      <c r="K203"/>
      <c r="L203"/>
      <c r="M203"/>
      <c r="N203"/>
      <c r="O203"/>
      <c r="P203"/>
      <c r="Q203"/>
      <c r="R203"/>
      <c r="S203"/>
      <c r="T203"/>
    </row>
    <row r="204" spans="1:20">
      <c r="A204"/>
      <c r="B204"/>
      <c r="C204"/>
      <c r="D204"/>
      <c r="E204"/>
      <c r="F204"/>
      <c r="G204"/>
      <c r="H204"/>
      <c r="I204"/>
      <c r="J204"/>
      <c r="K204"/>
      <c r="L204"/>
      <c r="M204"/>
      <c r="N204"/>
      <c r="O204"/>
      <c r="P204"/>
      <c r="Q204"/>
      <c r="R204"/>
      <c r="S204"/>
      <c r="T204"/>
    </row>
    <row r="205" spans="1:20">
      <c r="A205"/>
      <c r="B205"/>
      <c r="C205"/>
      <c r="D205"/>
      <c r="E205"/>
      <c r="F205"/>
      <c r="G205"/>
      <c r="H205"/>
      <c r="I205"/>
      <c r="J205"/>
      <c r="K205"/>
      <c r="L205"/>
      <c r="M205"/>
      <c r="N205"/>
      <c r="O205"/>
      <c r="P205"/>
      <c r="Q205"/>
      <c r="R205"/>
      <c r="S205"/>
      <c r="T205"/>
    </row>
    <row r="206" spans="1:20">
      <c r="A206"/>
      <c r="B206"/>
      <c r="C206"/>
      <c r="D206"/>
      <c r="E206"/>
      <c r="F206"/>
      <c r="G206"/>
      <c r="H206"/>
      <c r="I206"/>
      <c r="J206"/>
      <c r="K206"/>
      <c r="L206"/>
      <c r="M206"/>
      <c r="N206"/>
      <c r="O206"/>
      <c r="P206"/>
      <c r="Q206"/>
      <c r="R206"/>
      <c r="S206"/>
      <c r="T206"/>
    </row>
    <row r="207" spans="1:20">
      <c r="A207"/>
      <c r="B207"/>
      <c r="C207"/>
      <c r="D207"/>
      <c r="E207"/>
      <c r="F207"/>
      <c r="G207"/>
      <c r="H207"/>
      <c r="I207"/>
      <c r="J207"/>
      <c r="K207"/>
      <c r="L207"/>
      <c r="M207"/>
      <c r="N207"/>
      <c r="O207"/>
      <c r="P207"/>
      <c r="Q207"/>
      <c r="R207"/>
      <c r="S207"/>
      <c r="T207"/>
    </row>
    <row r="208" spans="1:20">
      <c r="A208"/>
      <c r="B208"/>
      <c r="C208"/>
      <c r="D208"/>
      <c r="E208"/>
      <c r="F208"/>
      <c r="G208"/>
      <c r="H208"/>
      <c r="I208"/>
      <c r="J208"/>
      <c r="K208"/>
      <c r="L208"/>
      <c r="M208"/>
      <c r="N208"/>
      <c r="O208"/>
      <c r="P208"/>
      <c r="Q208"/>
      <c r="R208"/>
      <c r="S208"/>
      <c r="T208"/>
    </row>
    <row r="209" spans="1:20">
      <c r="A209"/>
      <c r="B209"/>
      <c r="C209"/>
      <c r="D209"/>
      <c r="E209"/>
      <c r="F209"/>
      <c r="G209"/>
      <c r="H209"/>
      <c r="I209"/>
      <c r="J209"/>
      <c r="K209"/>
      <c r="L209"/>
      <c r="M209"/>
      <c r="N209"/>
      <c r="O209"/>
      <c r="P209"/>
      <c r="Q209"/>
      <c r="R209"/>
      <c r="S209"/>
      <c r="T209"/>
    </row>
    <row r="210" spans="1:20">
      <c r="A210"/>
      <c r="B210"/>
      <c r="C210"/>
      <c r="D210"/>
      <c r="E210"/>
      <c r="F210"/>
      <c r="G210"/>
      <c r="H210"/>
      <c r="I210"/>
      <c r="J210"/>
      <c r="K210"/>
      <c r="L210"/>
      <c r="M210"/>
      <c r="N210"/>
      <c r="O210"/>
      <c r="P210"/>
      <c r="Q210"/>
      <c r="R210"/>
      <c r="S210"/>
      <c r="T210"/>
    </row>
    <row r="211" spans="1:20">
      <c r="A211"/>
      <c r="B211"/>
      <c r="C211"/>
      <c r="D211"/>
      <c r="E211"/>
      <c r="F211"/>
      <c r="G211"/>
      <c r="H211"/>
      <c r="I211"/>
      <c r="J211"/>
      <c r="K211"/>
      <c r="L211"/>
      <c r="M211"/>
      <c r="N211"/>
      <c r="O211"/>
      <c r="P211"/>
      <c r="Q211"/>
      <c r="R211"/>
      <c r="S211"/>
      <c r="T211"/>
    </row>
    <row r="212" spans="1:20">
      <c r="A212"/>
      <c r="B212"/>
      <c r="C212"/>
      <c r="D212"/>
      <c r="E212"/>
      <c r="F212"/>
      <c r="G212"/>
      <c r="H212"/>
      <c r="I212"/>
      <c r="J212"/>
      <c r="K212"/>
      <c r="L212"/>
      <c r="M212"/>
      <c r="N212"/>
      <c r="O212"/>
      <c r="P212"/>
      <c r="Q212"/>
      <c r="R212"/>
      <c r="S212"/>
      <c r="T212"/>
    </row>
    <row r="213" spans="1:20">
      <c r="A213"/>
      <c r="B213"/>
      <c r="C213"/>
      <c r="D213"/>
      <c r="E213"/>
      <c r="F213"/>
      <c r="G213"/>
      <c r="H213"/>
      <c r="I213"/>
      <c r="J213"/>
      <c r="K213"/>
      <c r="L213"/>
      <c r="M213"/>
      <c r="N213"/>
      <c r="O213"/>
      <c r="P213"/>
      <c r="Q213"/>
      <c r="R213"/>
      <c r="S213"/>
      <c r="T213"/>
    </row>
    <row r="214" spans="1:20">
      <c r="A214"/>
      <c r="B214"/>
      <c r="C214"/>
      <c r="D214"/>
      <c r="E214"/>
      <c r="F214"/>
      <c r="G214"/>
      <c r="H214"/>
      <c r="I214"/>
      <c r="J214"/>
      <c r="K214"/>
      <c r="L214"/>
      <c r="M214"/>
      <c r="N214"/>
      <c r="O214"/>
      <c r="P214"/>
      <c r="Q214"/>
      <c r="R214"/>
      <c r="S214"/>
      <c r="T214"/>
    </row>
    <row r="215" spans="1:20">
      <c r="A215"/>
      <c r="B215"/>
      <c r="C215"/>
      <c r="D215"/>
      <c r="E215"/>
      <c r="F215"/>
      <c r="G215"/>
      <c r="H215"/>
      <c r="I215"/>
      <c r="J215"/>
      <c r="K215"/>
      <c r="L215"/>
      <c r="M215"/>
      <c r="N215"/>
      <c r="O215"/>
      <c r="P215"/>
      <c r="Q215"/>
      <c r="R215"/>
      <c r="S215"/>
      <c r="T215"/>
    </row>
    <row r="216" spans="1:20">
      <c r="A216"/>
      <c r="B216"/>
      <c r="C216"/>
      <c r="D216"/>
      <c r="E216"/>
      <c r="F216"/>
      <c r="G216"/>
      <c r="H216"/>
      <c r="I216"/>
      <c r="J216"/>
      <c r="K216"/>
      <c r="L216"/>
      <c r="M216"/>
      <c r="N216"/>
      <c r="O216"/>
      <c r="P216"/>
      <c r="Q216"/>
      <c r="R216"/>
      <c r="S216"/>
      <c r="T216"/>
    </row>
    <row r="217" spans="1:20">
      <c r="A217"/>
      <c r="B217"/>
      <c r="C217"/>
      <c r="D217"/>
      <c r="E217"/>
      <c r="F217"/>
      <c r="G217"/>
      <c r="H217"/>
      <c r="I217"/>
      <c r="J217"/>
      <c r="K217"/>
      <c r="L217"/>
      <c r="M217"/>
      <c r="N217"/>
      <c r="O217"/>
      <c r="P217"/>
      <c r="Q217"/>
      <c r="R217"/>
      <c r="S217"/>
      <c r="T217"/>
    </row>
    <row r="218" spans="1:20">
      <c r="A218"/>
      <c r="B218"/>
      <c r="C218"/>
      <c r="D218"/>
      <c r="E218"/>
      <c r="F218"/>
      <c r="G218"/>
      <c r="H218"/>
      <c r="I218"/>
      <c r="J218"/>
      <c r="K218"/>
      <c r="L218"/>
      <c r="M218"/>
      <c r="N218"/>
      <c r="O218"/>
      <c r="P218"/>
      <c r="Q218"/>
      <c r="R218"/>
      <c r="S218"/>
      <c r="T218"/>
    </row>
    <row r="219" spans="1:20">
      <c r="A219"/>
      <c r="B219"/>
      <c r="C219"/>
      <c r="D219"/>
      <c r="E219"/>
      <c r="F219"/>
      <c r="G219"/>
      <c r="H219"/>
      <c r="I219"/>
      <c r="J219"/>
      <c r="K219"/>
      <c r="L219"/>
      <c r="M219"/>
      <c r="N219"/>
      <c r="O219"/>
      <c r="P219"/>
      <c r="Q219"/>
      <c r="R219"/>
      <c r="S219"/>
      <c r="T219"/>
    </row>
    <row r="220" spans="1:20">
      <c r="A220"/>
      <c r="B220"/>
      <c r="C220"/>
      <c r="D220"/>
      <c r="E220"/>
      <c r="F220"/>
      <c r="G220"/>
      <c r="H220"/>
      <c r="I220"/>
      <c r="J220"/>
      <c r="K220"/>
      <c r="L220"/>
      <c r="M220"/>
      <c r="N220"/>
      <c r="O220"/>
      <c r="P220"/>
      <c r="Q220"/>
      <c r="R220"/>
      <c r="S220"/>
      <c r="T220"/>
    </row>
    <row r="221" spans="1:20">
      <c r="A221"/>
      <c r="B221"/>
      <c r="C221"/>
      <c r="D221"/>
      <c r="E221"/>
      <c r="F221"/>
      <c r="G221"/>
      <c r="H221"/>
      <c r="I221"/>
      <c r="J221"/>
      <c r="K221"/>
      <c r="L221"/>
      <c r="M221"/>
      <c r="N221"/>
      <c r="O221"/>
      <c r="P221"/>
      <c r="Q221"/>
      <c r="R221"/>
      <c r="S221"/>
      <c r="T221"/>
    </row>
    <row r="222" spans="1:20">
      <c r="A222"/>
      <c r="B222"/>
      <c r="C222"/>
      <c r="D222"/>
      <c r="E222"/>
      <c r="F222"/>
      <c r="G222"/>
      <c r="H222"/>
      <c r="I222"/>
      <c r="J222"/>
      <c r="K222"/>
      <c r="L222"/>
      <c r="M222"/>
      <c r="N222"/>
      <c r="O222"/>
      <c r="P222"/>
      <c r="Q222"/>
      <c r="R222"/>
      <c r="S222"/>
      <c r="T222"/>
    </row>
    <row r="223" spans="1:20">
      <c r="A223"/>
      <c r="B223"/>
      <c r="C223"/>
      <c r="D223"/>
      <c r="E223"/>
      <c r="F223"/>
      <c r="G223"/>
      <c r="H223"/>
      <c r="I223"/>
      <c r="J223"/>
      <c r="K223"/>
      <c r="L223"/>
      <c r="M223"/>
      <c r="N223"/>
      <c r="O223"/>
      <c r="P223"/>
      <c r="Q223"/>
      <c r="R223"/>
      <c r="S223"/>
      <c r="T223"/>
    </row>
    <row r="224" spans="1:20">
      <c r="A224"/>
      <c r="B224"/>
      <c r="C224"/>
      <c r="D224"/>
      <c r="E224"/>
      <c r="F224"/>
      <c r="G224"/>
      <c r="H224"/>
      <c r="I224"/>
      <c r="J224"/>
      <c r="K224"/>
      <c r="L224"/>
      <c r="M224"/>
      <c r="N224"/>
      <c r="O224"/>
      <c r="P224"/>
      <c r="Q224"/>
      <c r="R224"/>
      <c r="S224"/>
      <c r="T224"/>
    </row>
    <row r="225" spans="1:20">
      <c r="A225"/>
      <c r="B225"/>
      <c r="C225"/>
      <c r="D225"/>
      <c r="E225"/>
      <c r="F225"/>
      <c r="G225"/>
      <c r="H225"/>
      <c r="I225"/>
      <c r="J225"/>
      <c r="K225"/>
      <c r="L225"/>
      <c r="M225"/>
      <c r="N225"/>
      <c r="O225"/>
      <c r="P225"/>
      <c r="Q225"/>
      <c r="R225"/>
      <c r="S225"/>
      <c r="T225"/>
    </row>
    <row r="226" spans="1:20">
      <c r="A226"/>
      <c r="B226"/>
      <c r="C226"/>
      <c r="D226"/>
      <c r="E226"/>
      <c r="F226"/>
      <c r="G226"/>
      <c r="H226"/>
      <c r="I226"/>
      <c r="J226"/>
      <c r="K226"/>
      <c r="L226"/>
      <c r="M226"/>
      <c r="N226"/>
      <c r="O226"/>
      <c r="P226"/>
      <c r="Q226"/>
      <c r="R226"/>
      <c r="S226"/>
      <c r="T226"/>
    </row>
    <row r="227" spans="1:20">
      <c r="A227"/>
      <c r="B227"/>
      <c r="C227"/>
      <c r="D227"/>
      <c r="E227"/>
      <c r="F227"/>
      <c r="G227"/>
      <c r="H227"/>
      <c r="I227"/>
      <c r="J227"/>
      <c r="K227"/>
      <c r="L227"/>
      <c r="M227"/>
      <c r="N227"/>
      <c r="O227"/>
      <c r="P227"/>
      <c r="Q227"/>
      <c r="R227"/>
      <c r="S227"/>
      <c r="T227"/>
    </row>
    <row r="228" spans="1:20">
      <c r="A228"/>
      <c r="B228"/>
      <c r="C228"/>
      <c r="D228"/>
      <c r="E228"/>
      <c r="F228"/>
      <c r="G228"/>
      <c r="H228"/>
      <c r="I228"/>
      <c r="J228"/>
      <c r="K228"/>
      <c r="L228"/>
      <c r="M228"/>
      <c r="N228"/>
      <c r="O228"/>
      <c r="P228"/>
      <c r="Q228"/>
      <c r="R228"/>
      <c r="S228"/>
      <c r="T228"/>
    </row>
    <row r="229" spans="1:20">
      <c r="A229"/>
      <c r="B229"/>
      <c r="C229"/>
      <c r="D229"/>
      <c r="E229"/>
      <c r="F229"/>
      <c r="G229"/>
      <c r="H229"/>
      <c r="I229"/>
      <c r="J229"/>
      <c r="K229"/>
      <c r="L229"/>
      <c r="M229"/>
      <c r="N229"/>
      <c r="O229"/>
      <c r="P229"/>
      <c r="Q229"/>
      <c r="R229"/>
      <c r="S229"/>
      <c r="T229"/>
    </row>
    <row r="230" spans="1:20">
      <c r="A230"/>
      <c r="B230"/>
      <c r="C230"/>
      <c r="D230"/>
      <c r="E230"/>
      <c r="F230"/>
      <c r="G230"/>
      <c r="H230"/>
      <c r="I230"/>
      <c r="J230"/>
      <c r="K230"/>
      <c r="L230"/>
      <c r="M230"/>
      <c r="N230"/>
      <c r="O230"/>
      <c r="P230"/>
      <c r="Q230"/>
      <c r="R230"/>
      <c r="S230"/>
      <c r="T230"/>
    </row>
    <row r="231" spans="1:20">
      <c r="A231"/>
      <c r="B231"/>
      <c r="C231"/>
      <c r="D231"/>
      <c r="E231"/>
      <c r="F231"/>
      <c r="G231"/>
      <c r="H231"/>
      <c r="I231"/>
      <c r="J231"/>
      <c r="K231"/>
      <c r="L231"/>
      <c r="M231"/>
      <c r="N231"/>
      <c r="O231"/>
      <c r="P231"/>
      <c r="Q231"/>
      <c r="R231"/>
      <c r="S231"/>
      <c r="T231"/>
    </row>
    <row r="232" spans="1:20">
      <c r="A232"/>
      <c r="B232"/>
      <c r="C232"/>
      <c r="D232"/>
      <c r="E232"/>
      <c r="F232"/>
      <c r="G232"/>
      <c r="H232"/>
      <c r="I232"/>
      <c r="J232"/>
      <c r="K232"/>
      <c r="L232"/>
      <c r="M232"/>
      <c r="N232"/>
      <c r="O232"/>
      <c r="P232"/>
      <c r="Q232"/>
      <c r="R232"/>
      <c r="S232"/>
      <c r="T232"/>
    </row>
    <row r="233" spans="1:20">
      <c r="A233"/>
      <c r="B233"/>
      <c r="C233"/>
      <c r="D233"/>
      <c r="E233"/>
      <c r="F233"/>
      <c r="G233"/>
      <c r="H233"/>
      <c r="I233"/>
      <c r="J233"/>
      <c r="K233"/>
      <c r="L233"/>
      <c r="M233"/>
      <c r="N233"/>
      <c r="O233"/>
      <c r="P233"/>
      <c r="Q233"/>
      <c r="R233"/>
      <c r="S233"/>
      <c r="T233"/>
    </row>
    <row r="234" spans="1:20">
      <c r="A234"/>
      <c r="B234"/>
      <c r="C234"/>
      <c r="D234"/>
      <c r="E234"/>
      <c r="F234"/>
      <c r="G234"/>
      <c r="H234"/>
      <c r="I234"/>
      <c r="J234"/>
      <c r="K234"/>
      <c r="L234"/>
      <c r="M234"/>
      <c r="N234"/>
      <c r="O234"/>
      <c r="P234"/>
      <c r="Q234"/>
      <c r="R234"/>
      <c r="S234"/>
      <c r="T234"/>
    </row>
    <row r="235" spans="1:20">
      <c r="A235"/>
      <c r="B235"/>
      <c r="C235"/>
      <c r="D235"/>
      <c r="E235"/>
      <c r="F235"/>
      <c r="G235"/>
      <c r="H235"/>
      <c r="I235"/>
      <c r="J235"/>
      <c r="K235"/>
      <c r="L235"/>
      <c r="M235"/>
      <c r="N235"/>
      <c r="O235"/>
      <c r="P235"/>
      <c r="Q235"/>
      <c r="R235"/>
      <c r="S235"/>
      <c r="T235"/>
    </row>
    <row r="236" spans="1:20">
      <c r="A236"/>
      <c r="B236"/>
      <c r="C236"/>
      <c r="D236"/>
      <c r="E236"/>
      <c r="F236"/>
      <c r="G236"/>
      <c r="H236"/>
      <c r="I236"/>
      <c r="J236"/>
      <c r="K236"/>
      <c r="L236"/>
      <c r="M236"/>
      <c r="N236"/>
      <c r="O236"/>
      <c r="P236"/>
      <c r="Q236"/>
      <c r="R236"/>
      <c r="S236"/>
      <c r="T236"/>
    </row>
    <row r="237" spans="1:20">
      <c r="A237"/>
      <c r="B237"/>
      <c r="C237"/>
      <c r="D237"/>
      <c r="E237"/>
      <c r="F237"/>
      <c r="G237"/>
      <c r="H237"/>
      <c r="I237"/>
      <c r="J237"/>
      <c r="K237"/>
      <c r="L237"/>
      <c r="M237"/>
      <c r="N237"/>
      <c r="O237"/>
      <c r="P237"/>
      <c r="Q237"/>
      <c r="R237"/>
      <c r="S237"/>
      <c r="T237"/>
    </row>
    <row r="238" spans="1:20">
      <c r="A238"/>
      <c r="B238"/>
      <c r="C238"/>
      <c r="D238"/>
      <c r="E238"/>
      <c r="F238"/>
      <c r="G238"/>
      <c r="H238"/>
      <c r="I238"/>
      <c r="J238"/>
      <c r="K238"/>
      <c r="L238"/>
      <c r="M238"/>
      <c r="N238"/>
      <c r="O238"/>
      <c r="P238"/>
      <c r="Q238"/>
      <c r="R238"/>
      <c r="S238"/>
      <c r="T238"/>
    </row>
    <row r="239" spans="1:20">
      <c r="A239"/>
      <c r="B239"/>
      <c r="C239"/>
      <c r="D239"/>
      <c r="E239"/>
      <c r="F239"/>
      <c r="G239"/>
      <c r="H239"/>
      <c r="I239"/>
      <c r="J239"/>
      <c r="K239"/>
      <c r="L239"/>
      <c r="M239"/>
      <c r="N239"/>
      <c r="O239"/>
      <c r="P239"/>
      <c r="Q239"/>
      <c r="R239"/>
      <c r="S239"/>
      <c r="T239"/>
    </row>
    <row r="240" spans="1:20">
      <c r="A240"/>
      <c r="B240"/>
      <c r="C240"/>
      <c r="D240"/>
      <c r="E240"/>
      <c r="F240"/>
      <c r="G240"/>
      <c r="H240"/>
      <c r="I240"/>
      <c r="J240"/>
      <c r="K240"/>
      <c r="L240"/>
      <c r="M240"/>
      <c r="N240"/>
      <c r="O240"/>
      <c r="P240"/>
      <c r="Q240"/>
      <c r="R240"/>
      <c r="S240"/>
      <c r="T240"/>
    </row>
    <row r="241" spans="1:20">
      <c r="A241"/>
      <c r="B241"/>
      <c r="C241"/>
      <c r="D241"/>
      <c r="E241"/>
      <c r="F241"/>
      <c r="G241"/>
      <c r="H241"/>
      <c r="I241"/>
      <c r="J241"/>
      <c r="K241"/>
      <c r="L241"/>
      <c r="M241"/>
      <c r="N241"/>
      <c r="O241"/>
      <c r="P241"/>
      <c r="Q241"/>
      <c r="R241"/>
      <c r="S241"/>
      <c r="T241"/>
    </row>
    <row r="242" spans="1:20">
      <c r="A242"/>
      <c r="B242"/>
      <c r="C242"/>
      <c r="D242"/>
      <c r="E242"/>
      <c r="F242"/>
      <c r="G242"/>
      <c r="H242"/>
      <c r="I242"/>
      <c r="J242"/>
      <c r="K242"/>
      <c r="L242"/>
      <c r="M242"/>
      <c r="N242"/>
      <c r="O242"/>
      <c r="P242"/>
      <c r="Q242"/>
      <c r="R242"/>
      <c r="S242"/>
      <c r="T242"/>
    </row>
    <row r="243" spans="1:20">
      <c r="A243"/>
      <c r="B243"/>
      <c r="C243"/>
      <c r="D243"/>
      <c r="E243"/>
      <c r="F243"/>
      <c r="G243"/>
      <c r="H243"/>
      <c r="I243"/>
      <c r="J243"/>
      <c r="K243"/>
      <c r="L243"/>
      <c r="M243"/>
      <c r="N243"/>
      <c r="O243"/>
      <c r="P243"/>
      <c r="Q243"/>
      <c r="R243"/>
      <c r="S243"/>
      <c r="T243"/>
    </row>
    <row r="244" spans="1:20">
      <c r="A244"/>
      <c r="B244"/>
      <c r="C244"/>
      <c r="D244"/>
      <c r="E244"/>
      <c r="F244"/>
      <c r="G244"/>
      <c r="H244"/>
      <c r="I244"/>
      <c r="J244"/>
      <c r="K244"/>
      <c r="L244"/>
      <c r="M244"/>
      <c r="N244"/>
      <c r="O244"/>
      <c r="P244"/>
      <c r="Q244"/>
      <c r="R244"/>
      <c r="S244"/>
      <c r="T244"/>
    </row>
    <row r="245" spans="1:20">
      <c r="A245"/>
      <c r="B245"/>
      <c r="C245"/>
      <c r="D245"/>
      <c r="E245"/>
      <c r="F245"/>
      <c r="G245"/>
      <c r="H245"/>
      <c r="I245"/>
      <c r="J245"/>
      <c r="K245"/>
      <c r="L245"/>
      <c r="M245"/>
      <c r="N245"/>
      <c r="O245"/>
      <c r="P245"/>
      <c r="Q245"/>
      <c r="R245"/>
      <c r="S245"/>
      <c r="T245"/>
    </row>
    <row r="246" spans="1:20">
      <c r="A246"/>
      <c r="B246"/>
      <c r="C246"/>
      <c r="D246"/>
      <c r="E246"/>
      <c r="F246"/>
      <c r="G246"/>
      <c r="H246"/>
      <c r="I246"/>
      <c r="J246"/>
      <c r="K246"/>
      <c r="L246"/>
      <c r="M246"/>
      <c r="N246"/>
      <c r="O246"/>
      <c r="P246"/>
      <c r="Q246"/>
      <c r="R246"/>
      <c r="S246"/>
      <c r="T246"/>
    </row>
    <row r="247" spans="1:20">
      <c r="A247"/>
      <c r="B247"/>
      <c r="C247"/>
      <c r="D247"/>
      <c r="E247"/>
      <c r="F247"/>
      <c r="G247"/>
      <c r="H247"/>
      <c r="I247"/>
      <c r="J247"/>
      <c r="K247"/>
      <c r="L247"/>
      <c r="M247"/>
      <c r="N247"/>
      <c r="O247"/>
      <c r="P247"/>
      <c r="Q247"/>
      <c r="R247"/>
      <c r="S247"/>
      <c r="T247"/>
    </row>
    <row r="248" spans="1:20">
      <c r="A248"/>
      <c r="B248"/>
      <c r="C248"/>
      <c r="D248"/>
      <c r="E248"/>
      <c r="F248"/>
      <c r="G248"/>
      <c r="H248"/>
      <c r="I248"/>
      <c r="J248"/>
      <c r="K248"/>
      <c r="L248"/>
      <c r="M248"/>
      <c r="N248"/>
      <c r="O248"/>
      <c r="P248"/>
      <c r="Q248"/>
      <c r="R248"/>
      <c r="S248"/>
      <c r="T248"/>
    </row>
    <row r="249" spans="1:20">
      <c r="A249"/>
      <c r="B249"/>
      <c r="C249"/>
      <c r="D249"/>
      <c r="E249"/>
      <c r="F249"/>
      <c r="G249"/>
      <c r="H249"/>
      <c r="I249"/>
      <c r="J249"/>
      <c r="K249"/>
      <c r="L249"/>
      <c r="M249"/>
      <c r="N249"/>
      <c r="O249"/>
      <c r="P249"/>
      <c r="Q249"/>
      <c r="R249"/>
      <c r="S249"/>
      <c r="T249"/>
    </row>
    <row r="250" spans="1:20">
      <c r="A250"/>
      <c r="B250"/>
      <c r="C250"/>
      <c r="D250"/>
      <c r="E250"/>
      <c r="F250"/>
      <c r="G250"/>
      <c r="H250"/>
      <c r="I250"/>
      <c r="J250"/>
      <c r="K250"/>
      <c r="L250"/>
      <c r="M250"/>
      <c r="N250"/>
      <c r="O250"/>
      <c r="P250"/>
      <c r="Q250"/>
      <c r="R250"/>
      <c r="S250"/>
      <c r="T250"/>
    </row>
    <row r="251" spans="1:20">
      <c r="A251"/>
      <c r="B251"/>
      <c r="C251"/>
      <c r="D251"/>
      <c r="E251"/>
      <c r="F251"/>
      <c r="G251"/>
      <c r="H251"/>
      <c r="I251"/>
      <c r="J251"/>
      <c r="K251"/>
      <c r="L251"/>
      <c r="M251"/>
      <c r="N251"/>
      <c r="O251"/>
      <c r="P251"/>
      <c r="Q251"/>
      <c r="R251"/>
      <c r="S251"/>
      <c r="T251"/>
    </row>
    <row r="252" spans="1:20">
      <c r="A252"/>
      <c r="B252"/>
      <c r="C252"/>
      <c r="D252"/>
      <c r="E252"/>
      <c r="F252"/>
      <c r="G252"/>
      <c r="H252"/>
      <c r="I252"/>
      <c r="J252"/>
      <c r="K252"/>
      <c r="L252"/>
      <c r="M252"/>
      <c r="N252"/>
      <c r="O252"/>
      <c r="P252"/>
      <c r="Q252"/>
      <c r="R252"/>
      <c r="S252"/>
      <c r="T252"/>
    </row>
    <row r="253" spans="1:20">
      <c r="A253"/>
      <c r="B253"/>
      <c r="C253"/>
      <c r="D253"/>
      <c r="E253"/>
      <c r="F253"/>
      <c r="G253"/>
      <c r="H253"/>
      <c r="I253"/>
      <c r="J253"/>
      <c r="K253"/>
      <c r="L253"/>
      <c r="M253"/>
      <c r="N253"/>
      <c r="O253"/>
      <c r="P253"/>
      <c r="Q253"/>
      <c r="R253"/>
      <c r="S253"/>
      <c r="T253"/>
    </row>
    <row r="254" spans="1:20">
      <c r="A254"/>
      <c r="B254"/>
      <c r="C254"/>
      <c r="D254"/>
      <c r="E254"/>
      <c r="F254"/>
      <c r="G254"/>
      <c r="H254"/>
      <c r="I254"/>
      <c r="J254"/>
      <c r="K254"/>
      <c r="L254"/>
      <c r="M254"/>
      <c r="N254"/>
      <c r="O254"/>
      <c r="P254"/>
      <c r="Q254"/>
      <c r="R254"/>
      <c r="S254"/>
      <c r="T254"/>
    </row>
    <row r="255" spans="1:20">
      <c r="A255"/>
      <c r="B255"/>
      <c r="C255"/>
      <c r="D255"/>
      <c r="E255"/>
      <c r="F255"/>
      <c r="G255"/>
      <c r="H255"/>
      <c r="I255"/>
      <c r="J255"/>
      <c r="K255"/>
      <c r="L255"/>
      <c r="M255"/>
      <c r="N255"/>
      <c r="O255"/>
      <c r="P255"/>
      <c r="Q255"/>
      <c r="R255"/>
      <c r="S255"/>
      <c r="T255"/>
    </row>
    <row r="256" spans="1:20">
      <c r="A256"/>
      <c r="B256"/>
      <c r="C256"/>
      <c r="D256"/>
      <c r="E256"/>
      <c r="F256"/>
      <c r="G256"/>
      <c r="H256"/>
      <c r="I256"/>
      <c r="J256"/>
      <c r="K256"/>
      <c r="L256"/>
      <c r="M256"/>
      <c r="N256"/>
      <c r="O256"/>
      <c r="P256"/>
      <c r="Q256"/>
      <c r="R256"/>
      <c r="S256"/>
      <c r="T256"/>
    </row>
    <row r="257" spans="1:20">
      <c r="A257"/>
      <c r="B257"/>
      <c r="C257"/>
      <c r="D257"/>
      <c r="E257"/>
      <c r="F257"/>
      <c r="G257"/>
      <c r="H257"/>
      <c r="I257"/>
      <c r="J257"/>
      <c r="K257"/>
      <c r="L257"/>
      <c r="M257"/>
      <c r="N257"/>
      <c r="O257"/>
      <c r="P257"/>
      <c r="Q257"/>
      <c r="R257"/>
      <c r="S257"/>
      <c r="T257"/>
    </row>
    <row r="258" spans="1:20">
      <c r="A258"/>
      <c r="B258"/>
      <c r="C258"/>
      <c r="D258"/>
      <c r="E258"/>
      <c r="F258"/>
      <c r="G258"/>
      <c r="H258"/>
      <c r="I258"/>
      <c r="J258"/>
      <c r="K258"/>
      <c r="L258"/>
      <c r="M258"/>
      <c r="N258"/>
      <c r="O258"/>
      <c r="P258"/>
      <c r="Q258"/>
      <c r="R258"/>
      <c r="S258"/>
      <c r="T258"/>
    </row>
    <row r="259" spans="1:20">
      <c r="A259"/>
      <c r="B259"/>
      <c r="C259"/>
      <c r="D259"/>
      <c r="E259"/>
      <c r="F259"/>
      <c r="G259"/>
      <c r="H259"/>
      <c r="I259"/>
      <c r="J259"/>
      <c r="K259"/>
      <c r="L259"/>
      <c r="M259"/>
      <c r="N259"/>
      <c r="O259"/>
      <c r="P259"/>
      <c r="Q259"/>
      <c r="R259"/>
      <c r="S259"/>
      <c r="T259"/>
    </row>
    <row r="260" spans="1:20">
      <c r="A260"/>
      <c r="B260"/>
      <c r="C260"/>
      <c r="D260"/>
      <c r="E260"/>
      <c r="F260"/>
      <c r="G260"/>
      <c r="H260"/>
      <c r="I260"/>
      <c r="J260"/>
      <c r="K260"/>
      <c r="L260"/>
      <c r="M260"/>
      <c r="N260"/>
      <c r="O260"/>
      <c r="P260"/>
      <c r="Q260"/>
      <c r="R260"/>
      <c r="S260"/>
      <c r="T260"/>
    </row>
    <row r="261" spans="1:20">
      <c r="A261"/>
      <c r="B261"/>
      <c r="C261"/>
      <c r="D261"/>
      <c r="E261"/>
      <c r="F261"/>
      <c r="G261"/>
      <c r="H261"/>
      <c r="I261"/>
      <c r="J261"/>
      <c r="K261"/>
      <c r="L261"/>
      <c r="M261"/>
      <c r="N261"/>
      <c r="O261"/>
      <c r="P261"/>
      <c r="Q261"/>
      <c r="R261"/>
      <c r="S261"/>
      <c r="T261"/>
    </row>
    <row r="262" spans="1:20">
      <c r="A262"/>
      <c r="B262"/>
      <c r="C262"/>
      <c r="D262"/>
      <c r="E262"/>
      <c r="F262"/>
      <c r="G262"/>
      <c r="H262"/>
      <c r="I262"/>
      <c r="J262"/>
      <c r="K262"/>
      <c r="L262"/>
      <c r="M262"/>
      <c r="N262"/>
      <c r="O262"/>
      <c r="P262"/>
      <c r="Q262"/>
      <c r="R262"/>
      <c r="S262"/>
      <c r="T262"/>
    </row>
    <row r="263" spans="1:20">
      <c r="A263"/>
      <c r="B263"/>
      <c r="C263"/>
      <c r="D263"/>
      <c r="E263"/>
      <c r="F263"/>
      <c r="G263"/>
      <c r="H263"/>
      <c r="I263"/>
      <c r="J263"/>
      <c r="K263"/>
      <c r="L263"/>
      <c r="M263"/>
      <c r="N263"/>
      <c r="O263"/>
      <c r="P263"/>
      <c r="Q263"/>
      <c r="R263"/>
      <c r="S263"/>
      <c r="T263"/>
    </row>
    <row r="264" spans="1:20">
      <c r="A264"/>
      <c r="B264"/>
      <c r="C264"/>
      <c r="D264"/>
      <c r="E264"/>
      <c r="F264"/>
      <c r="G264"/>
      <c r="H264"/>
      <c r="I264"/>
      <c r="J264"/>
      <c r="K264"/>
      <c r="L264"/>
      <c r="M264"/>
      <c r="N264"/>
      <c r="O264"/>
      <c r="P264"/>
      <c r="Q264"/>
      <c r="R264"/>
      <c r="S264"/>
      <c r="T264"/>
    </row>
    <row r="265" spans="1:20">
      <c r="A265"/>
      <c r="B265"/>
      <c r="C265"/>
      <c r="D265"/>
      <c r="E265"/>
      <c r="F265"/>
      <c r="G265"/>
      <c r="H265"/>
      <c r="I265"/>
      <c r="J265"/>
      <c r="K265"/>
      <c r="L265"/>
      <c r="M265"/>
      <c r="N265"/>
      <c r="O265"/>
      <c r="P265"/>
      <c r="Q265"/>
      <c r="R265"/>
      <c r="S265"/>
      <c r="T265"/>
    </row>
    <row r="266" spans="1:20">
      <c r="A266"/>
      <c r="B266"/>
      <c r="C266"/>
      <c r="D266"/>
      <c r="E266"/>
      <c r="F266"/>
      <c r="G266"/>
      <c r="H266"/>
      <c r="I266"/>
      <c r="J266"/>
      <c r="K266"/>
      <c r="L266"/>
      <c r="M266"/>
      <c r="N266"/>
      <c r="O266"/>
      <c r="P266"/>
      <c r="Q266"/>
      <c r="R266"/>
      <c r="S266"/>
      <c r="T266"/>
    </row>
    <row r="267" spans="1:20">
      <c r="A267"/>
      <c r="B267"/>
      <c r="C267"/>
      <c r="D267"/>
      <c r="E267"/>
      <c r="F267"/>
      <c r="G267"/>
      <c r="H267"/>
      <c r="I267"/>
      <c r="J267"/>
      <c r="K267"/>
      <c r="L267"/>
      <c r="M267"/>
      <c r="N267"/>
      <c r="O267"/>
      <c r="P267"/>
      <c r="Q267"/>
      <c r="R267"/>
      <c r="S267"/>
      <c r="T267"/>
    </row>
    <row r="268" spans="1:20">
      <c r="A268"/>
      <c r="B268"/>
      <c r="C268"/>
      <c r="D268"/>
      <c r="E268"/>
      <c r="F268"/>
      <c r="G268"/>
      <c r="H268"/>
      <c r="I268"/>
      <c r="J268"/>
      <c r="K268"/>
      <c r="L268"/>
      <c r="M268"/>
      <c r="N268"/>
      <c r="O268"/>
      <c r="P268"/>
      <c r="Q268"/>
      <c r="R268"/>
      <c r="S268"/>
      <c r="T268"/>
    </row>
    <row r="269" spans="1:20">
      <c r="A269"/>
      <c r="B269"/>
      <c r="C269"/>
      <c r="D269"/>
      <c r="E269"/>
      <c r="F269"/>
      <c r="G269"/>
      <c r="H269"/>
      <c r="I269"/>
      <c r="J269"/>
      <c r="K269"/>
      <c r="L269"/>
      <c r="M269"/>
      <c r="N269"/>
      <c r="O269"/>
      <c r="P269"/>
      <c r="Q269"/>
      <c r="R269"/>
      <c r="S269"/>
      <c r="T269"/>
    </row>
    <row r="270" spans="1:20">
      <c r="A270"/>
      <c r="B270"/>
      <c r="C270"/>
      <c r="D270"/>
      <c r="E270"/>
      <c r="F270"/>
      <c r="G270"/>
      <c r="H270"/>
      <c r="I270"/>
      <c r="J270"/>
      <c r="K270"/>
      <c r="L270"/>
      <c r="M270"/>
      <c r="N270"/>
      <c r="O270"/>
      <c r="P270"/>
      <c r="Q270"/>
      <c r="R270"/>
      <c r="S270"/>
      <c r="T270"/>
    </row>
    <row r="271" spans="1:20">
      <c r="A271"/>
      <c r="B271"/>
      <c r="C271"/>
      <c r="D271"/>
      <c r="E271"/>
      <c r="F271"/>
      <c r="G271"/>
      <c r="H271"/>
      <c r="I271"/>
      <c r="J271"/>
      <c r="K271"/>
      <c r="L271"/>
      <c r="M271"/>
      <c r="N271"/>
      <c r="O271"/>
      <c r="P271"/>
      <c r="Q271"/>
      <c r="R271"/>
      <c r="S271"/>
      <c r="T271"/>
    </row>
    <row r="272" spans="1:20">
      <c r="A272"/>
      <c r="B272"/>
      <c r="C272"/>
      <c r="D272"/>
      <c r="E272"/>
      <c r="F272"/>
      <c r="G272"/>
      <c r="H272"/>
      <c r="I272"/>
      <c r="J272"/>
      <c r="K272"/>
      <c r="L272"/>
      <c r="M272"/>
      <c r="N272"/>
      <c r="O272"/>
      <c r="P272"/>
      <c r="Q272"/>
      <c r="R272"/>
      <c r="S272"/>
      <c r="T272"/>
    </row>
    <row r="273" spans="1:20">
      <c r="A273"/>
      <c r="B273"/>
      <c r="C273"/>
      <c r="D273"/>
      <c r="E273"/>
      <c r="F273"/>
      <c r="G273"/>
      <c r="H273"/>
      <c r="I273"/>
      <c r="J273"/>
      <c r="K273"/>
      <c r="L273"/>
      <c r="M273"/>
      <c r="N273"/>
      <c r="O273"/>
      <c r="P273"/>
      <c r="Q273"/>
      <c r="R273"/>
      <c r="S273"/>
      <c r="T273"/>
    </row>
    <row r="274" spans="1:20">
      <c r="A274"/>
      <c r="B274"/>
      <c r="C274"/>
      <c r="D274"/>
      <c r="E274"/>
      <c r="F274"/>
      <c r="G274"/>
      <c r="H274"/>
      <c r="I274"/>
      <c r="J274"/>
      <c r="K274"/>
      <c r="L274"/>
      <c r="M274"/>
      <c r="N274"/>
      <c r="O274"/>
      <c r="P274"/>
      <c r="Q274"/>
      <c r="R274"/>
      <c r="S274"/>
      <c r="T274"/>
    </row>
    <row r="275" spans="1:20">
      <c r="A275"/>
      <c r="B275"/>
      <c r="C275"/>
      <c r="D275"/>
      <c r="E275"/>
      <c r="F275"/>
      <c r="G275"/>
      <c r="H275"/>
      <c r="I275"/>
      <c r="J275"/>
      <c r="K275"/>
      <c r="L275"/>
      <c r="M275"/>
      <c r="N275"/>
      <c r="O275"/>
      <c r="P275"/>
      <c r="Q275"/>
      <c r="R275"/>
      <c r="S275"/>
      <c r="T275"/>
    </row>
    <row r="276" spans="1:20">
      <c r="A276"/>
      <c r="B276"/>
      <c r="C276"/>
      <c r="D276"/>
      <c r="E276"/>
      <c r="F276"/>
      <c r="G276"/>
      <c r="H276"/>
      <c r="I276"/>
      <c r="J276"/>
      <c r="K276"/>
      <c r="L276"/>
      <c r="M276"/>
      <c r="N276"/>
      <c r="O276"/>
      <c r="P276"/>
      <c r="Q276"/>
      <c r="R276"/>
      <c r="S276"/>
      <c r="T276"/>
    </row>
    <row r="277" spans="1:20">
      <c r="A277"/>
      <c r="B277"/>
      <c r="C277"/>
      <c r="D277"/>
      <c r="E277"/>
      <c r="F277"/>
      <c r="G277"/>
      <c r="H277"/>
      <c r="I277"/>
      <c r="J277"/>
      <c r="K277"/>
      <c r="L277"/>
      <c r="M277"/>
      <c r="N277"/>
      <c r="O277"/>
      <c r="P277"/>
      <c r="Q277"/>
      <c r="R277"/>
      <c r="S277"/>
      <c r="T277"/>
    </row>
    <row r="278" spans="1:20">
      <c r="A278"/>
      <c r="B278"/>
      <c r="C278"/>
      <c r="D278"/>
      <c r="E278"/>
      <c r="F278"/>
      <c r="G278"/>
      <c r="H278"/>
      <c r="I278"/>
      <c r="J278"/>
      <c r="K278"/>
      <c r="L278"/>
      <c r="M278"/>
      <c r="N278"/>
      <c r="O278"/>
      <c r="P278"/>
      <c r="Q278"/>
      <c r="R278"/>
      <c r="S278"/>
      <c r="T278"/>
    </row>
    <row r="279" spans="1:20">
      <c r="A279"/>
      <c r="B279"/>
      <c r="C279"/>
      <c r="D279"/>
      <c r="E279"/>
      <c r="F279"/>
      <c r="G279"/>
      <c r="H279"/>
      <c r="I279"/>
      <c r="J279"/>
      <c r="K279"/>
      <c r="L279"/>
      <c r="M279"/>
      <c r="N279"/>
      <c r="O279"/>
      <c r="P279"/>
      <c r="Q279"/>
      <c r="R279"/>
      <c r="S279"/>
      <c r="T279"/>
    </row>
    <row r="280" spans="1:20">
      <c r="A280"/>
      <c r="B280"/>
      <c r="C280"/>
      <c r="D280"/>
      <c r="E280"/>
      <c r="F280"/>
      <c r="G280"/>
      <c r="H280"/>
      <c r="I280"/>
      <c r="J280"/>
      <c r="K280"/>
      <c r="L280"/>
      <c r="M280"/>
      <c r="N280"/>
      <c r="O280"/>
      <c r="P280"/>
      <c r="Q280"/>
      <c r="R280"/>
      <c r="S280"/>
      <c r="T280"/>
    </row>
    <row r="281" spans="1:20">
      <c r="A281"/>
      <c r="B281"/>
      <c r="C281"/>
      <c r="D281"/>
      <c r="E281"/>
      <c r="F281"/>
      <c r="G281"/>
      <c r="H281"/>
      <c r="I281"/>
      <c r="J281"/>
      <c r="K281"/>
      <c r="L281"/>
      <c r="M281"/>
      <c r="N281"/>
      <c r="O281"/>
      <c r="P281"/>
      <c r="Q281"/>
      <c r="R281"/>
      <c r="S281"/>
      <c r="T281"/>
    </row>
    <row r="282" spans="1:20">
      <c r="A282"/>
      <c r="B282"/>
      <c r="C282"/>
      <c r="D282"/>
      <c r="E282"/>
      <c r="F282"/>
      <c r="G282"/>
      <c r="H282"/>
      <c r="I282"/>
      <c r="J282"/>
      <c r="K282"/>
      <c r="L282"/>
      <c r="M282"/>
      <c r="N282"/>
      <c r="O282"/>
      <c r="P282"/>
      <c r="Q282"/>
      <c r="R282"/>
      <c r="S282"/>
      <c r="T282"/>
    </row>
    <row r="283" spans="1:20">
      <c r="A283"/>
      <c r="B283"/>
      <c r="C283"/>
      <c r="D283"/>
      <c r="E283"/>
      <c r="F283"/>
      <c r="G283"/>
      <c r="H283"/>
      <c r="I283"/>
      <c r="J283"/>
      <c r="K283"/>
      <c r="L283"/>
      <c r="M283"/>
      <c r="N283"/>
      <c r="O283"/>
      <c r="P283"/>
      <c r="Q283"/>
      <c r="R283"/>
      <c r="S283"/>
      <c r="T283"/>
    </row>
    <row r="284" spans="1:20">
      <c r="A284"/>
      <c r="B284"/>
      <c r="C284"/>
      <c r="D284"/>
      <c r="E284"/>
      <c r="F284"/>
      <c r="G284"/>
      <c r="H284"/>
      <c r="I284"/>
      <c r="J284"/>
      <c r="K284"/>
      <c r="L284"/>
      <c r="M284"/>
      <c r="N284"/>
      <c r="O284"/>
      <c r="P284"/>
      <c r="Q284"/>
      <c r="R284"/>
      <c r="S284"/>
      <c r="T284"/>
    </row>
    <row r="285" spans="1:20">
      <c r="A285"/>
      <c r="B285"/>
      <c r="C285"/>
      <c r="D285"/>
      <c r="E285"/>
      <c r="F285"/>
      <c r="G285"/>
      <c r="H285"/>
      <c r="I285"/>
      <c r="J285"/>
      <c r="K285"/>
      <c r="L285"/>
      <c r="M285"/>
      <c r="N285"/>
      <c r="O285"/>
      <c r="P285"/>
      <c r="Q285"/>
      <c r="R285"/>
      <c r="S285"/>
      <c r="T285"/>
    </row>
    <row r="286" spans="1:20">
      <c r="A286"/>
      <c r="B286"/>
      <c r="C286"/>
      <c r="D286"/>
      <c r="E286"/>
      <c r="F286"/>
      <c r="G286"/>
      <c r="H286"/>
      <c r="I286"/>
      <c r="J286"/>
      <c r="K286"/>
      <c r="L286"/>
      <c r="M286"/>
      <c r="N286"/>
      <c r="O286"/>
      <c r="P286"/>
      <c r="Q286"/>
      <c r="R286"/>
      <c r="S286"/>
      <c r="T286"/>
    </row>
    <row r="287" spans="1:20">
      <c r="A287"/>
      <c r="B287"/>
      <c r="C287"/>
      <c r="D287"/>
      <c r="E287"/>
      <c r="F287"/>
      <c r="G287"/>
      <c r="H287"/>
      <c r="I287"/>
      <c r="J287"/>
      <c r="K287"/>
      <c r="L287"/>
      <c r="M287"/>
      <c r="N287"/>
      <c r="O287"/>
      <c r="P287"/>
      <c r="Q287"/>
      <c r="R287"/>
      <c r="S287"/>
      <c r="T287"/>
    </row>
    <row r="288" spans="1:20">
      <c r="A288"/>
      <c r="B288"/>
      <c r="C288"/>
      <c r="D288"/>
      <c r="E288"/>
      <c r="F288"/>
      <c r="G288"/>
      <c r="H288"/>
      <c r="I288"/>
      <c r="J288"/>
      <c r="K288"/>
      <c r="L288"/>
      <c r="M288"/>
      <c r="N288"/>
      <c r="O288"/>
      <c r="P288"/>
      <c r="Q288"/>
      <c r="R288"/>
      <c r="S288"/>
      <c r="T288"/>
    </row>
    <row r="289" spans="1:20">
      <c r="A289"/>
      <c r="B289"/>
      <c r="C289"/>
      <c r="D289"/>
      <c r="E289"/>
      <c r="F289"/>
      <c r="G289"/>
      <c r="H289"/>
      <c r="I289"/>
      <c r="J289"/>
      <c r="K289"/>
      <c r="L289"/>
      <c r="M289"/>
      <c r="N289"/>
      <c r="O289"/>
      <c r="P289"/>
      <c r="Q289"/>
      <c r="R289"/>
      <c r="S289"/>
      <c r="T289"/>
    </row>
    <row r="290" spans="1:20">
      <c r="A290"/>
      <c r="B290"/>
      <c r="C290"/>
      <c r="D290"/>
      <c r="E290"/>
      <c r="F290"/>
      <c r="G290"/>
      <c r="H290"/>
      <c r="I290"/>
      <c r="J290"/>
      <c r="K290"/>
      <c r="L290"/>
      <c r="M290"/>
      <c r="N290"/>
      <c r="O290"/>
      <c r="P290"/>
      <c r="Q290"/>
      <c r="R290"/>
      <c r="S290"/>
      <c r="T290"/>
    </row>
    <row r="291" spans="1:20">
      <c r="A291"/>
      <c r="B291"/>
      <c r="C291"/>
      <c r="D291"/>
      <c r="E291"/>
      <c r="F291"/>
      <c r="G291"/>
      <c r="H291"/>
      <c r="I291"/>
      <c r="J291"/>
      <c r="K291"/>
      <c r="L291"/>
      <c r="M291"/>
      <c r="N291"/>
      <c r="O291"/>
      <c r="P291"/>
      <c r="Q291"/>
      <c r="R291"/>
      <c r="S291"/>
      <c r="T291"/>
    </row>
    <row r="292" spans="1:20">
      <c r="A292"/>
      <c r="B292"/>
      <c r="C292"/>
      <c r="D292"/>
      <c r="E292"/>
      <c r="F292"/>
      <c r="G292"/>
      <c r="H292"/>
      <c r="I292"/>
      <c r="J292"/>
      <c r="K292"/>
      <c r="L292"/>
      <c r="M292"/>
      <c r="N292"/>
      <c r="O292"/>
      <c r="P292"/>
      <c r="Q292"/>
      <c r="R292"/>
      <c r="S292"/>
      <c r="T292"/>
    </row>
    <row r="293" spans="1:20">
      <c r="A293"/>
      <c r="B293"/>
      <c r="C293"/>
      <c r="D293"/>
      <c r="E293"/>
      <c r="F293"/>
      <c r="G293"/>
      <c r="H293"/>
      <c r="I293"/>
      <c r="J293"/>
      <c r="K293"/>
      <c r="L293"/>
      <c r="M293"/>
      <c r="N293"/>
      <c r="O293"/>
      <c r="P293"/>
      <c r="Q293"/>
      <c r="R293"/>
      <c r="S293"/>
      <c r="T293"/>
    </row>
    <row r="294" spans="1:20">
      <c r="A294"/>
      <c r="B294"/>
      <c r="C294"/>
      <c r="D294"/>
      <c r="E294"/>
      <c r="F294"/>
      <c r="G294"/>
      <c r="H294"/>
      <c r="I294"/>
      <c r="J294"/>
      <c r="K294"/>
      <c r="L294"/>
      <c r="M294"/>
      <c r="N294"/>
      <c r="O294"/>
      <c r="P294"/>
      <c r="Q294"/>
      <c r="R294"/>
      <c r="S294"/>
      <c r="T294"/>
    </row>
    <row r="295" spans="1:20">
      <c r="A295"/>
      <c r="B295"/>
      <c r="C295"/>
      <c r="D295"/>
      <c r="E295"/>
      <c r="F295"/>
      <c r="G295"/>
      <c r="H295"/>
      <c r="I295"/>
      <c r="J295"/>
      <c r="K295"/>
      <c r="L295"/>
      <c r="M295"/>
      <c r="N295"/>
      <c r="O295"/>
      <c r="P295"/>
      <c r="Q295"/>
      <c r="R295"/>
      <c r="S295"/>
      <c r="T295"/>
    </row>
    <row r="296" spans="1:20">
      <c r="A296"/>
      <c r="B296"/>
      <c r="C296"/>
      <c r="D296"/>
      <c r="E296"/>
      <c r="F296"/>
      <c r="G296"/>
      <c r="H296"/>
      <c r="I296"/>
      <c r="J296"/>
      <c r="K296"/>
      <c r="L296"/>
      <c r="M296"/>
      <c r="N296"/>
      <c r="O296"/>
      <c r="P296"/>
      <c r="Q296"/>
      <c r="R296"/>
      <c r="S296"/>
      <c r="T296"/>
    </row>
    <row r="297" spans="1:20">
      <c r="A297"/>
      <c r="B297"/>
      <c r="C297"/>
      <c r="D297"/>
      <c r="E297"/>
      <c r="F297"/>
      <c r="G297"/>
      <c r="H297"/>
      <c r="I297"/>
      <c r="J297"/>
      <c r="K297"/>
      <c r="L297"/>
      <c r="M297"/>
      <c r="N297"/>
      <c r="O297"/>
      <c r="P297"/>
      <c r="Q297"/>
      <c r="R297"/>
      <c r="S297"/>
      <c r="T297"/>
    </row>
    <row r="298" spans="1:20">
      <c r="A298"/>
      <c r="B298"/>
      <c r="C298"/>
      <c r="D298"/>
      <c r="E298"/>
      <c r="F298"/>
      <c r="G298"/>
      <c r="H298"/>
      <c r="I298"/>
      <c r="J298"/>
      <c r="K298"/>
      <c r="L298"/>
      <c r="M298"/>
      <c r="N298"/>
      <c r="O298"/>
      <c r="P298"/>
      <c r="Q298"/>
      <c r="R298"/>
      <c r="S298"/>
      <c r="T298"/>
    </row>
    <row r="299" spans="1:20">
      <c r="A299"/>
      <c r="B299"/>
      <c r="C299"/>
      <c r="D299"/>
      <c r="E299"/>
      <c r="F299"/>
      <c r="G299"/>
      <c r="H299"/>
      <c r="I299"/>
      <c r="J299"/>
      <c r="K299"/>
      <c r="L299"/>
      <c r="M299"/>
      <c r="N299"/>
      <c r="O299"/>
      <c r="P299"/>
      <c r="Q299"/>
      <c r="R299"/>
      <c r="S299"/>
      <c r="T299"/>
    </row>
    <row r="300" spans="1:20">
      <c r="A300"/>
      <c r="B300"/>
      <c r="C300"/>
      <c r="D300"/>
      <c r="E300"/>
      <c r="F300"/>
      <c r="G300"/>
      <c r="H300"/>
      <c r="I300"/>
      <c r="J300"/>
      <c r="K300"/>
      <c r="L300"/>
      <c r="M300"/>
      <c r="N300"/>
      <c r="O300"/>
      <c r="P300"/>
      <c r="Q300"/>
      <c r="R300"/>
      <c r="S300"/>
      <c r="T300"/>
    </row>
    <row r="301" spans="1:20">
      <c r="A301"/>
      <c r="B301"/>
      <c r="C301"/>
      <c r="D301"/>
      <c r="E301"/>
      <c r="F301"/>
      <c r="G301"/>
      <c r="H301"/>
      <c r="I301"/>
      <c r="J301"/>
      <c r="K301"/>
      <c r="L301"/>
      <c r="M301"/>
      <c r="N301"/>
      <c r="O301"/>
      <c r="P301"/>
      <c r="Q301"/>
      <c r="R301"/>
      <c r="S301"/>
      <c r="T301"/>
    </row>
    <row r="302" spans="1:20">
      <c r="A302"/>
      <c r="B302"/>
      <c r="C302"/>
      <c r="D302"/>
      <c r="E302"/>
      <c r="F302"/>
      <c r="G302"/>
      <c r="H302"/>
      <c r="I302"/>
      <c r="J302"/>
      <c r="K302"/>
      <c r="L302"/>
      <c r="M302"/>
      <c r="N302"/>
      <c r="O302"/>
      <c r="P302"/>
      <c r="Q302"/>
      <c r="R302"/>
      <c r="S302"/>
      <c r="T302"/>
    </row>
    <row r="303" spans="1:20">
      <c r="A303"/>
      <c r="B303"/>
      <c r="C303"/>
      <c r="D303"/>
      <c r="E303"/>
      <c r="F303"/>
      <c r="G303"/>
      <c r="H303"/>
      <c r="I303"/>
      <c r="J303"/>
      <c r="K303"/>
      <c r="L303"/>
      <c r="M303"/>
      <c r="N303"/>
      <c r="O303"/>
      <c r="P303"/>
      <c r="Q303"/>
      <c r="R303"/>
      <c r="S303"/>
      <c r="T303"/>
    </row>
    <row r="304" spans="1:20">
      <c r="A304"/>
      <c r="B304"/>
      <c r="C304"/>
      <c r="D304"/>
      <c r="E304"/>
      <c r="F304"/>
      <c r="G304"/>
      <c r="H304"/>
      <c r="I304"/>
      <c r="J304"/>
      <c r="K304"/>
      <c r="L304"/>
      <c r="M304"/>
      <c r="N304"/>
      <c r="O304"/>
      <c r="P304"/>
      <c r="Q304"/>
      <c r="R304"/>
      <c r="S304"/>
      <c r="T304"/>
    </row>
    <row r="305" spans="1:20">
      <c r="A305"/>
      <c r="B305"/>
      <c r="C305"/>
      <c r="D305"/>
      <c r="E305"/>
      <c r="F305"/>
      <c r="G305"/>
      <c r="H305"/>
      <c r="I305"/>
      <c r="J305"/>
      <c r="K305"/>
      <c r="L305"/>
      <c r="M305"/>
      <c r="N305"/>
      <c r="O305"/>
      <c r="P305"/>
      <c r="Q305"/>
      <c r="R305"/>
      <c r="S305"/>
      <c r="T305"/>
    </row>
    <row r="306" spans="1:20">
      <c r="A306"/>
      <c r="B306"/>
      <c r="C306"/>
      <c r="D306"/>
      <c r="E306"/>
      <c r="F306"/>
      <c r="G306"/>
      <c r="H306"/>
      <c r="I306"/>
      <c r="J306"/>
      <c r="K306"/>
      <c r="L306"/>
      <c r="M306"/>
      <c r="N306"/>
      <c r="O306"/>
      <c r="P306"/>
      <c r="Q306"/>
      <c r="R306"/>
      <c r="S306"/>
      <c r="T306"/>
    </row>
    <row r="307" spans="1:20">
      <c r="A307"/>
      <c r="B307"/>
      <c r="C307"/>
      <c r="D307"/>
      <c r="E307"/>
      <c r="F307"/>
      <c r="G307"/>
      <c r="H307"/>
      <c r="I307"/>
      <c r="J307"/>
      <c r="K307"/>
      <c r="L307"/>
      <c r="M307"/>
      <c r="N307"/>
      <c r="O307"/>
      <c r="P307"/>
      <c r="Q307"/>
      <c r="R307"/>
      <c r="S307"/>
      <c r="T307"/>
    </row>
    <row r="308" spans="1:20">
      <c r="A308"/>
      <c r="B308"/>
      <c r="C308"/>
      <c r="D308"/>
      <c r="E308"/>
      <c r="F308"/>
      <c r="G308"/>
      <c r="H308"/>
      <c r="I308"/>
      <c r="J308"/>
      <c r="K308"/>
      <c r="L308"/>
      <c r="M308"/>
      <c r="N308"/>
      <c r="O308"/>
      <c r="P308"/>
      <c r="Q308"/>
      <c r="R308"/>
      <c r="S308"/>
      <c r="T308"/>
    </row>
    <row r="309" spans="1:20">
      <c r="A309"/>
      <c r="B309"/>
      <c r="C309"/>
      <c r="D309"/>
      <c r="E309"/>
      <c r="F309"/>
      <c r="G309"/>
      <c r="H309"/>
      <c r="I309"/>
      <c r="J309"/>
      <c r="K309"/>
      <c r="L309"/>
      <c r="M309"/>
      <c r="N309"/>
      <c r="O309"/>
      <c r="P309"/>
      <c r="Q309"/>
      <c r="R309"/>
      <c r="S309"/>
      <c r="T309"/>
    </row>
    <row r="310" spans="1:20">
      <c r="A310"/>
      <c r="B310"/>
      <c r="C310"/>
      <c r="D310"/>
      <c r="E310"/>
      <c r="F310"/>
      <c r="G310"/>
      <c r="H310"/>
      <c r="I310"/>
      <c r="J310"/>
      <c r="K310"/>
      <c r="L310"/>
      <c r="M310"/>
      <c r="N310"/>
      <c r="O310"/>
      <c r="P310"/>
      <c r="Q310"/>
      <c r="R310"/>
      <c r="S310"/>
      <c r="T310"/>
    </row>
    <row r="311" spans="1:20">
      <c r="A311"/>
      <c r="B311"/>
      <c r="C311"/>
      <c r="D311"/>
      <c r="E311"/>
      <c r="F311"/>
      <c r="G311"/>
      <c r="H311"/>
      <c r="I311"/>
      <c r="J311"/>
      <c r="K311"/>
      <c r="L311"/>
      <c r="M311"/>
      <c r="N311"/>
      <c r="O311"/>
      <c r="P311"/>
      <c r="Q311"/>
      <c r="R311"/>
      <c r="S311"/>
      <c r="T311"/>
    </row>
    <row r="312" spans="1:20">
      <c r="A312"/>
      <c r="B312"/>
      <c r="C312"/>
      <c r="D312"/>
      <c r="E312"/>
      <c r="F312"/>
      <c r="G312"/>
      <c r="H312"/>
      <c r="I312"/>
      <c r="J312"/>
      <c r="K312"/>
      <c r="L312"/>
      <c r="M312"/>
      <c r="N312"/>
      <c r="O312"/>
      <c r="P312"/>
      <c r="Q312"/>
      <c r="R312"/>
      <c r="S312"/>
      <c r="T312"/>
    </row>
    <row r="313" spans="1:20">
      <c r="A313"/>
      <c r="B313"/>
      <c r="C313"/>
      <c r="D313"/>
      <c r="E313"/>
      <c r="F313"/>
      <c r="G313"/>
      <c r="H313"/>
      <c r="I313"/>
      <c r="J313"/>
      <c r="K313"/>
      <c r="L313"/>
      <c r="M313"/>
      <c r="N313"/>
      <c r="O313"/>
      <c r="P313"/>
      <c r="Q313"/>
      <c r="R313"/>
      <c r="S313"/>
      <c r="T313"/>
    </row>
    <row r="314" spans="1:20">
      <c r="A314"/>
      <c r="B314"/>
      <c r="C314"/>
      <c r="D314"/>
      <c r="E314"/>
      <c r="F314"/>
      <c r="G314"/>
      <c r="H314"/>
      <c r="I314"/>
      <c r="J314"/>
      <c r="K314"/>
      <c r="L314"/>
      <c r="M314"/>
      <c r="N314"/>
      <c r="O314"/>
      <c r="P314"/>
      <c r="Q314"/>
      <c r="R314"/>
      <c r="S314"/>
      <c r="T314"/>
    </row>
    <row r="315" spans="1:20">
      <c r="A315"/>
      <c r="B315"/>
      <c r="C315"/>
      <c r="D315"/>
      <c r="E315"/>
      <c r="F315"/>
      <c r="G315"/>
      <c r="H315"/>
      <c r="I315"/>
      <c r="J315"/>
      <c r="K315"/>
      <c r="L315"/>
      <c r="M315"/>
      <c r="N315"/>
      <c r="O315"/>
      <c r="P315"/>
      <c r="Q315"/>
      <c r="R315"/>
      <c r="S315"/>
      <c r="T315"/>
    </row>
    <row r="316" spans="1:20">
      <c r="A316"/>
      <c r="B316"/>
      <c r="C316"/>
      <c r="D316"/>
      <c r="E316"/>
      <c r="F316"/>
      <c r="G316"/>
      <c r="H316"/>
      <c r="I316"/>
      <c r="J316"/>
      <c r="K316"/>
      <c r="L316"/>
      <c r="M316"/>
      <c r="N316"/>
      <c r="O316"/>
      <c r="P316"/>
      <c r="Q316"/>
      <c r="R316"/>
      <c r="S316"/>
      <c r="T316"/>
    </row>
    <row r="317" spans="1:20">
      <c r="A317"/>
      <c r="B317"/>
      <c r="C317"/>
      <c r="D317"/>
      <c r="E317"/>
      <c r="F317"/>
      <c r="G317"/>
      <c r="H317"/>
      <c r="I317"/>
      <c r="J317"/>
      <c r="K317"/>
      <c r="L317"/>
      <c r="M317"/>
      <c r="N317"/>
      <c r="O317"/>
      <c r="P317"/>
      <c r="Q317"/>
      <c r="R317"/>
      <c r="S317"/>
      <c r="T317"/>
    </row>
    <row r="318" spans="1:20">
      <c r="A318"/>
      <c r="B318"/>
      <c r="C318"/>
      <c r="D318"/>
      <c r="E318"/>
      <c r="F318"/>
      <c r="G318"/>
      <c r="H318"/>
      <c r="I318"/>
      <c r="J318"/>
      <c r="K318"/>
      <c r="L318"/>
      <c r="M318"/>
      <c r="N318"/>
      <c r="O318"/>
      <c r="P318"/>
      <c r="Q318"/>
      <c r="R318"/>
      <c r="S318"/>
      <c r="T318"/>
    </row>
    <row r="319" spans="1:20">
      <c r="A319"/>
      <c r="B319"/>
      <c r="C319"/>
      <c r="D319"/>
      <c r="E319"/>
      <c r="F319"/>
      <c r="G319"/>
      <c r="H319"/>
      <c r="I319"/>
      <c r="J319"/>
      <c r="K319"/>
      <c r="L319"/>
      <c r="M319"/>
      <c r="N319"/>
      <c r="O319"/>
      <c r="P319"/>
      <c r="Q319"/>
      <c r="R319"/>
      <c r="S319"/>
      <c r="T319"/>
    </row>
    <row r="320" spans="1:20">
      <c r="A320"/>
      <c r="B320"/>
      <c r="C320"/>
      <c r="D320"/>
      <c r="E320"/>
      <c r="F320"/>
      <c r="G320"/>
      <c r="H320"/>
      <c r="I320"/>
      <c r="J320"/>
      <c r="K320"/>
      <c r="L320"/>
      <c r="M320"/>
      <c r="N320"/>
      <c r="O320"/>
      <c r="P320"/>
      <c r="Q320"/>
      <c r="R320"/>
      <c r="S320"/>
      <c r="T320"/>
    </row>
    <row r="321" spans="1:20">
      <c r="A321"/>
      <c r="B321"/>
      <c r="C321"/>
      <c r="D321"/>
      <c r="E321"/>
      <c r="F321"/>
      <c r="G321"/>
      <c r="H321"/>
      <c r="I321"/>
      <c r="J321"/>
      <c r="K321"/>
      <c r="L321"/>
      <c r="M321"/>
      <c r="N321"/>
      <c r="O321"/>
      <c r="P321"/>
      <c r="Q321"/>
      <c r="R321"/>
      <c r="S321"/>
      <c r="T321"/>
    </row>
    <row r="322" spans="1:20">
      <c r="A322"/>
      <c r="B322"/>
      <c r="C322"/>
      <c r="D322"/>
      <c r="E322"/>
      <c r="F322"/>
      <c r="G322"/>
      <c r="H322"/>
      <c r="I322"/>
      <c r="J322"/>
      <c r="K322"/>
      <c r="L322"/>
      <c r="M322"/>
      <c r="N322"/>
      <c r="O322"/>
      <c r="P322"/>
      <c r="Q322"/>
      <c r="R322"/>
      <c r="S322"/>
      <c r="T322"/>
    </row>
    <row r="323" spans="1:20">
      <c r="A323"/>
      <c r="B323"/>
      <c r="C323"/>
      <c r="D323"/>
      <c r="E323"/>
      <c r="F323"/>
      <c r="G323"/>
      <c r="H323"/>
      <c r="I323"/>
      <c r="J323"/>
      <c r="K323"/>
      <c r="L323"/>
      <c r="M323"/>
      <c r="N323"/>
      <c r="O323"/>
      <c r="P323"/>
      <c r="Q323"/>
      <c r="R323"/>
      <c r="S323"/>
      <c r="T323"/>
    </row>
    <row r="324" spans="1:20">
      <c r="A324"/>
      <c r="B324"/>
      <c r="C324"/>
      <c r="D324"/>
      <c r="E324"/>
      <c r="F324"/>
      <c r="G324"/>
      <c r="H324"/>
      <c r="I324"/>
      <c r="J324"/>
      <c r="K324"/>
      <c r="L324"/>
      <c r="M324"/>
      <c r="N324"/>
      <c r="O324"/>
      <c r="P324"/>
      <c r="Q324"/>
      <c r="R324"/>
      <c r="S324"/>
      <c r="T324"/>
    </row>
    <row r="325" spans="1:20">
      <c r="A325"/>
      <c r="B325"/>
      <c r="C325"/>
      <c r="D325"/>
      <c r="E325"/>
      <c r="F325"/>
      <c r="G325"/>
      <c r="H325"/>
      <c r="I325"/>
      <c r="J325"/>
      <c r="K325"/>
      <c r="L325"/>
      <c r="M325"/>
      <c r="N325"/>
      <c r="O325"/>
      <c r="P325"/>
      <c r="Q325"/>
      <c r="R325"/>
      <c r="S325"/>
      <c r="T325"/>
    </row>
    <row r="326" spans="1:20">
      <c r="A326"/>
      <c r="B326"/>
      <c r="C326"/>
      <c r="D326"/>
      <c r="E326"/>
      <c r="F326"/>
      <c r="G326"/>
      <c r="H326"/>
      <c r="I326"/>
      <c r="J326"/>
      <c r="K326"/>
      <c r="L326"/>
      <c r="M326"/>
      <c r="N326"/>
      <c r="O326"/>
      <c r="P326"/>
      <c r="Q326"/>
      <c r="R326"/>
      <c r="S326"/>
      <c r="T326"/>
    </row>
    <row r="327" spans="1:20">
      <c r="A327"/>
      <c r="B327"/>
      <c r="C327"/>
      <c r="D327"/>
      <c r="E327"/>
      <c r="F327"/>
      <c r="G327"/>
      <c r="H327"/>
      <c r="I327"/>
      <c r="J327"/>
      <c r="K327"/>
      <c r="L327"/>
      <c r="M327"/>
      <c r="N327"/>
      <c r="O327"/>
      <c r="P327"/>
      <c r="Q327"/>
      <c r="R327"/>
      <c r="S327"/>
      <c r="T327"/>
    </row>
    <row r="328" spans="1:20">
      <c r="A328"/>
      <c r="B328"/>
      <c r="C328"/>
      <c r="D328"/>
      <c r="E328"/>
      <c r="F328"/>
      <c r="G328"/>
      <c r="H328"/>
      <c r="I328"/>
      <c r="J328"/>
      <c r="K328"/>
      <c r="L328"/>
      <c r="M328"/>
      <c r="N328"/>
      <c r="O328"/>
      <c r="P328"/>
      <c r="Q328"/>
      <c r="R328"/>
      <c r="S328"/>
      <c r="T328"/>
    </row>
    <row r="329" spans="1:20">
      <c r="A329"/>
      <c r="B329"/>
      <c r="C329"/>
      <c r="D329"/>
      <c r="E329"/>
      <c r="F329"/>
      <c r="G329"/>
      <c r="H329"/>
      <c r="I329"/>
      <c r="J329"/>
      <c r="K329"/>
      <c r="L329"/>
      <c r="M329"/>
      <c r="N329"/>
      <c r="O329"/>
      <c r="P329"/>
      <c r="Q329"/>
      <c r="R329"/>
      <c r="S329"/>
      <c r="T329"/>
    </row>
    <row r="330" spans="1:20">
      <c r="A330"/>
      <c r="B330"/>
      <c r="C330"/>
      <c r="D330"/>
      <c r="E330"/>
      <c r="F330"/>
      <c r="G330"/>
      <c r="H330"/>
      <c r="I330"/>
      <c r="J330"/>
      <c r="K330"/>
      <c r="L330"/>
      <c r="M330"/>
      <c r="N330"/>
      <c r="O330"/>
      <c r="P330"/>
      <c r="Q330"/>
      <c r="R330"/>
      <c r="S330"/>
      <c r="T330"/>
    </row>
    <row r="331" spans="1:20">
      <c r="A331"/>
      <c r="B331"/>
      <c r="C331"/>
      <c r="D331"/>
      <c r="E331"/>
      <c r="F331"/>
      <c r="G331"/>
      <c r="H331"/>
      <c r="I331"/>
      <c r="J331"/>
      <c r="K331"/>
      <c r="L331"/>
      <c r="M331"/>
      <c r="N331"/>
      <c r="O331"/>
      <c r="P331"/>
      <c r="Q331"/>
      <c r="R331"/>
      <c r="S331"/>
      <c r="T331"/>
    </row>
    <row r="332" spans="1:20">
      <c r="A332"/>
      <c r="B332"/>
      <c r="C332"/>
      <c r="D332"/>
      <c r="E332"/>
      <c r="F332"/>
      <c r="G332"/>
      <c r="H332"/>
      <c r="I332"/>
      <c r="J332"/>
      <c r="K332"/>
      <c r="L332"/>
      <c r="M332"/>
      <c r="N332"/>
      <c r="O332"/>
      <c r="P332"/>
      <c r="Q332"/>
      <c r="R332"/>
      <c r="S332"/>
      <c r="T332"/>
    </row>
    <row r="333" spans="1:20">
      <c r="A333"/>
      <c r="B333"/>
      <c r="C333"/>
      <c r="D333"/>
      <c r="E333"/>
      <c r="F333"/>
      <c r="G333"/>
      <c r="H333"/>
      <c r="I333"/>
      <c r="J333"/>
      <c r="K333"/>
      <c r="L333"/>
      <c r="M333"/>
      <c r="N333"/>
      <c r="O333"/>
      <c r="P333"/>
      <c r="Q333"/>
      <c r="R333"/>
      <c r="S333"/>
      <c r="T333"/>
    </row>
    <row r="334" spans="1:20">
      <c r="A334"/>
      <c r="B334"/>
      <c r="C334"/>
      <c r="D334"/>
      <c r="E334"/>
      <c r="F334"/>
      <c r="G334"/>
      <c r="H334"/>
      <c r="I334"/>
      <c r="J334"/>
      <c r="K334"/>
      <c r="L334"/>
      <c r="M334"/>
      <c r="N334"/>
      <c r="O334"/>
      <c r="P334"/>
      <c r="Q334"/>
      <c r="R334"/>
      <c r="S334"/>
      <c r="T334"/>
    </row>
    <row r="335" spans="1:20">
      <c r="A335"/>
      <c r="B335"/>
      <c r="C335"/>
      <c r="D335"/>
      <c r="E335"/>
      <c r="F335"/>
      <c r="G335"/>
      <c r="H335"/>
      <c r="I335"/>
      <c r="J335"/>
      <c r="K335"/>
      <c r="L335"/>
      <c r="M335"/>
      <c r="N335"/>
      <c r="O335"/>
      <c r="P335"/>
      <c r="Q335"/>
      <c r="R335"/>
      <c r="S335"/>
      <c r="T335"/>
    </row>
    <row r="336" spans="1:20">
      <c r="A336"/>
      <c r="B336"/>
      <c r="C336"/>
      <c r="D336"/>
      <c r="E336"/>
      <c r="F336"/>
      <c r="G336"/>
      <c r="H336"/>
      <c r="I336"/>
      <c r="J336"/>
      <c r="K336"/>
      <c r="L336"/>
      <c r="M336"/>
      <c r="N336"/>
      <c r="O336"/>
      <c r="P336"/>
      <c r="Q336"/>
      <c r="R336"/>
      <c r="S336"/>
      <c r="T336"/>
    </row>
    <row r="337" spans="1:20">
      <c r="A337"/>
      <c r="B337"/>
      <c r="C337"/>
      <c r="D337"/>
      <c r="E337"/>
      <c r="F337"/>
      <c r="G337"/>
      <c r="H337"/>
      <c r="I337"/>
      <c r="J337"/>
      <c r="K337"/>
      <c r="L337"/>
      <c r="M337"/>
      <c r="N337"/>
      <c r="O337"/>
      <c r="P337"/>
      <c r="Q337"/>
      <c r="R337"/>
      <c r="S337"/>
      <c r="T337"/>
    </row>
  </sheetData>
  <conditionalFormatting pivot="1">
    <cfRule type="colorScale" priority="39">
      <colorScale>
        <cfvo type="num" val="2"/>
        <cfvo type="num" val="3"/>
        <cfvo type="num" val="4"/>
        <color rgb="FFEE5859"/>
        <color theme="7"/>
        <color theme="9"/>
      </colorScale>
    </cfRule>
  </conditionalFormatting>
  <conditionalFormatting pivot="1">
    <cfRule type="colorScale" priority="38">
      <colorScale>
        <cfvo type="num" val="2"/>
        <cfvo type="num" val="3"/>
        <cfvo type="num" val="4"/>
        <color rgb="FFEE5859"/>
        <color theme="7"/>
        <color theme="9"/>
      </colorScale>
    </cfRule>
  </conditionalFormatting>
  <conditionalFormatting pivot="1">
    <cfRule type="colorScale" priority="37">
      <colorScale>
        <cfvo type="num" val="2"/>
        <cfvo type="num" val="3"/>
        <cfvo type="num" val="4"/>
        <color rgb="FFEE5859"/>
        <color theme="7"/>
        <color theme="9"/>
      </colorScale>
    </cfRule>
  </conditionalFormatting>
  <conditionalFormatting pivot="1">
    <cfRule type="colorScale" priority="36">
      <colorScale>
        <cfvo type="num" val="2"/>
        <cfvo type="num" val="3"/>
        <cfvo type="num" val="4"/>
        <color rgb="FFEE5859"/>
        <color theme="7"/>
        <color theme="9"/>
      </colorScale>
    </cfRule>
  </conditionalFormatting>
  <conditionalFormatting pivot="1">
    <cfRule type="colorScale" priority="35">
      <colorScale>
        <cfvo type="num" val="2"/>
        <cfvo type="num" val="3"/>
        <cfvo type="num" val="4"/>
        <color rgb="FFEE5859"/>
        <color theme="7"/>
        <color theme="9"/>
      </colorScale>
    </cfRule>
  </conditionalFormatting>
  <conditionalFormatting pivot="1">
    <cfRule type="colorScale" priority="34">
      <colorScale>
        <cfvo type="num" val="2"/>
        <cfvo type="num" val="3"/>
        <cfvo type="num" val="4"/>
        <color rgb="FFEE5859"/>
        <color theme="7"/>
        <color theme="9"/>
      </colorScale>
    </cfRule>
  </conditionalFormatting>
  <conditionalFormatting pivot="1">
    <cfRule type="colorScale" priority="33">
      <colorScale>
        <cfvo type="num" val="2"/>
        <cfvo type="num" val="3"/>
        <cfvo type="num" val="4"/>
        <color rgb="FFEE5859"/>
        <color theme="7"/>
        <color theme="9"/>
      </colorScale>
    </cfRule>
  </conditionalFormatting>
  <conditionalFormatting pivot="1">
    <cfRule type="colorScale" priority="19">
      <colorScale>
        <cfvo type="num" val="2"/>
        <cfvo type="num" val="3"/>
        <cfvo type="num" val="4"/>
        <color rgb="FFEE5859"/>
        <color theme="7"/>
        <color theme="9"/>
      </colorScale>
    </cfRule>
  </conditionalFormatting>
  <conditionalFormatting pivot="1">
    <cfRule type="colorScale" priority="18">
      <colorScale>
        <cfvo type="num" val="2"/>
        <cfvo type="num" val="3"/>
        <cfvo type="num" val="4"/>
        <color rgb="FFEE5859"/>
        <color theme="7"/>
        <color theme="9"/>
      </colorScale>
    </cfRule>
  </conditionalFormatting>
  <conditionalFormatting pivot="1">
    <cfRule type="colorScale" priority="17">
      <colorScale>
        <cfvo type="num" val="2"/>
        <cfvo type="num" val="3"/>
        <cfvo type="num" val="4"/>
        <color rgb="FFEE5859"/>
        <color theme="7"/>
        <color theme="9"/>
      </colorScale>
    </cfRule>
  </conditionalFormatting>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Q71"/>
  <sheetViews>
    <sheetView topLeftCell="A5" zoomScale="70" zoomScaleNormal="70" workbookViewId="0">
      <pane xSplit="1" topLeftCell="N1" activePane="topRight" state="frozen"/>
      <selection activeCell="A38" sqref="A38"/>
      <selection pane="topRight" activeCell="V29" sqref="V29"/>
    </sheetView>
  </sheetViews>
  <sheetFormatPr baseColWidth="10" defaultColWidth="10.83203125" defaultRowHeight="15.5"/>
  <cols>
    <col min="1" max="1" width="35.08203125" style="10" customWidth="1"/>
    <col min="2" max="2" width="21.9140625" style="10" customWidth="1"/>
    <col min="3" max="3" width="25.58203125" style="10" customWidth="1"/>
    <col min="4" max="4" width="24.58203125" style="10" customWidth="1"/>
    <col min="5" max="5" width="13.25" style="10" customWidth="1"/>
    <col min="6" max="6" width="13.08203125" style="10" customWidth="1"/>
    <col min="7" max="7" width="23.33203125" style="10" customWidth="1"/>
    <col min="8" max="8" width="27.08203125" style="10" customWidth="1"/>
    <col min="9" max="9" width="24.08203125" style="10" customWidth="1"/>
    <col min="10" max="17" width="13.83203125" style="10" customWidth="1"/>
    <col min="18" max="18" width="16.5" style="10" customWidth="1"/>
    <col min="19" max="19" width="20.33203125" style="10" customWidth="1"/>
    <col min="20" max="20" width="15.5" style="10" customWidth="1"/>
    <col min="21" max="21" width="24.08203125" style="10" customWidth="1"/>
    <col min="22" max="22" width="18" style="10" customWidth="1"/>
    <col min="23" max="23" width="23" style="10" customWidth="1"/>
    <col min="24" max="24" width="21.33203125" style="10" customWidth="1"/>
    <col min="25" max="25" width="25.58203125" style="10" customWidth="1"/>
    <col min="26" max="27" width="10.83203125" style="10"/>
    <col min="28" max="28" width="12.33203125" style="10" customWidth="1"/>
    <col min="29" max="29" width="10.83203125" style="10"/>
    <col min="30" max="30" width="16.08203125" style="10" customWidth="1"/>
    <col min="31" max="31" width="11.75" style="10" customWidth="1"/>
    <col min="32" max="32" width="23.83203125" style="10" bestFit="1" customWidth="1"/>
    <col min="33" max="33" width="11.33203125" style="10" bestFit="1" customWidth="1"/>
    <col min="34" max="34" width="23.58203125" style="10" bestFit="1" customWidth="1"/>
    <col min="35" max="35" width="20.58203125" style="10" customWidth="1"/>
    <col min="36" max="36" width="14.33203125" style="10" customWidth="1"/>
    <col min="37" max="44" width="10.83203125" style="10"/>
    <col min="45" max="46" width="20" style="10" customWidth="1"/>
    <col min="47" max="47" width="26.75" style="10" customWidth="1"/>
    <col min="48" max="50" width="20" style="10" customWidth="1"/>
    <col min="51" max="16384" width="10.83203125" style="10"/>
  </cols>
  <sheetData>
    <row r="1" spans="1:25" ht="17.5">
      <c r="A1" s="9" t="s">
        <v>261</v>
      </c>
      <c r="G1" s="9" t="s">
        <v>262</v>
      </c>
    </row>
    <row r="2" spans="1:25" ht="18">
      <c r="A2" s="15" t="s">
        <v>263</v>
      </c>
      <c r="B2" s="15" t="s">
        <v>264</v>
      </c>
      <c r="G2" s="15" t="s">
        <v>265</v>
      </c>
      <c r="H2" s="15" t="s">
        <v>266</v>
      </c>
      <c r="I2" s="15" t="s">
        <v>267</v>
      </c>
      <c r="J2" s="198" t="s">
        <v>268</v>
      </c>
    </row>
    <row r="3" spans="1:25" ht="18">
      <c r="A3" s="135" t="s">
        <v>269</v>
      </c>
      <c r="B3" s="196">
        <f t="array" ref="B3">MEDIAN(E24:E33)</f>
        <v>144.5</v>
      </c>
      <c r="C3" s="14"/>
      <c r="E3" s="40"/>
      <c r="F3" s="51"/>
      <c r="G3" s="11" t="s">
        <v>270</v>
      </c>
      <c r="H3" s="53">
        <f>H4+H5</f>
        <v>17483.237977165241</v>
      </c>
      <c r="I3" s="218">
        <f>H3/99.5969</f>
        <v>175.53998143682423</v>
      </c>
      <c r="J3" s="198" t="s">
        <v>271</v>
      </c>
    </row>
    <row r="4" spans="1:25">
      <c r="A4" s="135" t="s">
        <v>272</v>
      </c>
      <c r="B4" s="196">
        <f t="array" ref="B4">MEDIAN(F24:F33)</f>
        <v>134.61538461538399</v>
      </c>
      <c r="C4" s="14"/>
      <c r="E4" s="40"/>
      <c r="F4" s="51"/>
      <c r="G4" s="10" t="s">
        <v>273</v>
      </c>
      <c r="H4" s="202">
        <f t="array" ref="H4">(B3*Références!D3)+(B4*Références!D4)+(B5*Références!D5)+(B6*Références!D6)+(B7*Références!D7)+(B8*Références!D8)+(B9*Références!D9)</f>
        <v>15441.737977165241</v>
      </c>
      <c r="I4" s="218">
        <f>H4/99.5969</f>
        <v>155.04235550669992</v>
      </c>
      <c r="J4" s="198" t="s">
        <v>657</v>
      </c>
    </row>
    <row r="5" spans="1:25">
      <c r="A5" s="135" t="s">
        <v>274</v>
      </c>
      <c r="B5" s="196">
        <f t="array" ref="B5">MEDIAN(G24:G33)</f>
        <v>117.39130434782599</v>
      </c>
      <c r="C5" s="14"/>
      <c r="E5" s="40"/>
      <c r="F5" s="51"/>
      <c r="G5" s="10" t="s">
        <v>275</v>
      </c>
      <c r="H5" s="202">
        <f t="array" ref="H5">(B10*Références!D10)+(B11*Références!D11)+(B12*Références!D12)+(B13*Références!D13)+(B14*Références!D14)+(B15*Références!D15)+(B16*Références!D16)</f>
        <v>2041.5</v>
      </c>
      <c r="I5" s="218">
        <f>H5/99.5969</f>
        <v>20.497625930124329</v>
      </c>
    </row>
    <row r="6" spans="1:25">
      <c r="A6" s="135" t="s">
        <v>276</v>
      </c>
      <c r="B6" s="196">
        <f t="array" ref="B6">MEDIAN(H24:H33)</f>
        <v>130.17241379310275</v>
      </c>
      <c r="C6" s="39"/>
      <c r="G6" s="33"/>
      <c r="H6" s="202"/>
      <c r="I6" s="218"/>
      <c r="L6" s="59"/>
    </row>
    <row r="7" spans="1:25">
      <c r="A7" s="135" t="s">
        <v>277</v>
      </c>
      <c r="B7" s="196">
        <f t="array" ref="B7">MEDIAN(I24:I33)</f>
        <v>250</v>
      </c>
      <c r="C7" s="39"/>
      <c r="G7" s="33"/>
      <c r="H7" s="285"/>
      <c r="I7" s="218"/>
    </row>
    <row r="8" spans="1:25">
      <c r="A8" s="135" t="s">
        <v>278</v>
      </c>
      <c r="B8" s="196">
        <f t="array" ref="B8">MEDIAN(J24:J33)</f>
        <v>281.24999999999955</v>
      </c>
      <c r="C8" s="39"/>
      <c r="I8" s="33"/>
      <c r="L8" s="32"/>
    </row>
    <row r="9" spans="1:25" ht="18">
      <c r="A9" s="135" t="s">
        <v>279</v>
      </c>
      <c r="B9" s="196">
        <f t="array" ref="B9">MEDIAN(K24:K33)</f>
        <v>1025</v>
      </c>
      <c r="C9" s="39"/>
      <c r="G9" s="10" t="s">
        <v>280</v>
      </c>
      <c r="H9" s="202">
        <f t="array" ref="H9">(H15*Références!D20)</f>
        <v>750</v>
      </c>
      <c r="I9" s="218">
        <f>H9/99.5969</f>
        <v>7.5303548604424435</v>
      </c>
    </row>
    <row r="10" spans="1:25">
      <c r="A10" s="195" t="s">
        <v>281</v>
      </c>
      <c r="B10" s="197">
        <f t="array" ref="B10">MEDIAN(L24:L33)</f>
        <v>40</v>
      </c>
      <c r="C10" s="39"/>
      <c r="F10" s="33"/>
      <c r="G10" s="33"/>
      <c r="H10" s="33"/>
      <c r="I10" s="33"/>
      <c r="J10" s="33"/>
      <c r="K10" s="33"/>
      <c r="L10" s="22"/>
    </row>
    <row r="11" spans="1:25">
      <c r="A11" s="195" t="s">
        <v>282</v>
      </c>
      <c r="B11" s="197">
        <f t="array" ref="B11">MEDIAN(M24:M33)</f>
        <v>25</v>
      </c>
      <c r="C11" s="39"/>
      <c r="F11" s="33"/>
      <c r="G11" s="33" t="s">
        <v>218</v>
      </c>
      <c r="H11" s="33">
        <f t="array" ref="H11">(B17*Références!D17)</f>
        <v>1500</v>
      </c>
      <c r="I11" s="33"/>
      <c r="J11" s="33"/>
      <c r="K11" s="33"/>
      <c r="L11" s="32"/>
      <c r="N11" s="36"/>
    </row>
    <row r="12" spans="1:25">
      <c r="A12" s="195" t="s">
        <v>284</v>
      </c>
      <c r="B12" s="197">
        <f t="array" ref="B12">MEDIAN(N24:N33)</f>
        <v>26.25</v>
      </c>
      <c r="C12" s="33"/>
      <c r="F12" s="33"/>
      <c r="G12" s="33"/>
      <c r="H12" s="33"/>
      <c r="I12" s="33"/>
      <c r="J12" s="33"/>
      <c r="K12" s="33"/>
    </row>
    <row r="13" spans="1:25" ht="17.5">
      <c r="A13" s="195" t="s">
        <v>289</v>
      </c>
      <c r="B13" s="197">
        <f t="array" ref="B13">MEDIAN(O24:O33)</f>
        <v>23.75</v>
      </c>
      <c r="C13" s="33"/>
      <c r="F13" s="33"/>
      <c r="G13" s="37" t="s">
        <v>285</v>
      </c>
      <c r="H13" s="33"/>
      <c r="I13" s="33"/>
      <c r="J13" s="33"/>
      <c r="K13" s="33"/>
      <c r="L13" s="32"/>
    </row>
    <row r="14" spans="1:25">
      <c r="A14" s="195" t="s">
        <v>283</v>
      </c>
      <c r="B14" s="197">
        <f t="array" ref="B14">MEDIAN(P24:P33)</f>
        <v>100</v>
      </c>
      <c r="C14" s="33"/>
      <c r="F14" s="33"/>
      <c r="G14" s="15" t="s">
        <v>265</v>
      </c>
      <c r="H14" s="15" t="s">
        <v>266</v>
      </c>
      <c r="I14" s="33"/>
      <c r="J14" s="33"/>
      <c r="K14" s="33"/>
    </row>
    <row r="15" spans="1:25">
      <c r="A15" s="195" t="s">
        <v>286</v>
      </c>
      <c r="B15" s="197">
        <f t="array" ref="B15">MEDIAN(Q24:Q33)</f>
        <v>100</v>
      </c>
      <c r="C15" s="33"/>
      <c r="F15" s="33"/>
      <c r="G15" s="33" t="s">
        <v>287</v>
      </c>
      <c r="H15" s="40">
        <f t="array" ref="H15">MEDIAN(V24:V33)</f>
        <v>5</v>
      </c>
      <c r="I15" s="33"/>
      <c r="J15" s="33"/>
      <c r="K15" s="33"/>
      <c r="V15" s="33"/>
      <c r="W15" s="33"/>
      <c r="X15" s="33"/>
      <c r="Y15" s="33"/>
    </row>
    <row r="16" spans="1:25">
      <c r="A16" s="195" t="s">
        <v>655</v>
      </c>
      <c r="B16" s="197">
        <f t="array" ref="B16">MEDIAN(R24:R33)</f>
        <v>10</v>
      </c>
      <c r="C16" s="33"/>
      <c r="F16" s="33"/>
      <c r="G16" s="33"/>
      <c r="H16" s="40"/>
      <c r="I16" s="33"/>
      <c r="J16" s="33"/>
      <c r="K16" s="33"/>
      <c r="V16" s="33"/>
      <c r="W16" s="33"/>
      <c r="X16" s="33"/>
      <c r="Y16" s="33"/>
    </row>
    <row r="17" spans="1:43">
      <c r="A17" s="161" t="s">
        <v>122</v>
      </c>
      <c r="B17" s="201">
        <f t="array" ref="B17">MEDIAN(S24:S33)</f>
        <v>75</v>
      </c>
      <c r="C17" s="33"/>
      <c r="F17" s="33"/>
      <c r="G17" s="33"/>
      <c r="H17" s="33"/>
      <c r="I17" s="33"/>
      <c r="J17" s="33"/>
      <c r="K17" s="33"/>
      <c r="V17" s="33"/>
      <c r="W17" s="33"/>
      <c r="X17" s="33"/>
      <c r="Y17" s="33"/>
    </row>
    <row r="18" spans="1:43">
      <c r="A18" s="161" t="s">
        <v>661</v>
      </c>
      <c r="B18" s="201">
        <f t="array" ref="B18">MEDIAN(T24:T33)</f>
        <v>350</v>
      </c>
      <c r="C18" s="33"/>
      <c r="F18" s="33"/>
      <c r="G18" s="33"/>
      <c r="H18" s="33"/>
      <c r="I18" s="33"/>
      <c r="J18" s="33"/>
      <c r="K18" s="33"/>
      <c r="V18" s="33"/>
      <c r="W18" s="33"/>
      <c r="X18" s="33"/>
      <c r="Y18" s="33"/>
    </row>
    <row r="19" spans="1:43">
      <c r="A19" s="161" t="s">
        <v>662</v>
      </c>
      <c r="B19" s="201">
        <f t="array" ref="B19">MEDIAN(U24:U33)</f>
        <v>18.75</v>
      </c>
      <c r="C19" s="33"/>
      <c r="F19" s="33"/>
      <c r="G19" s="33"/>
      <c r="H19" s="33"/>
      <c r="I19" s="33"/>
      <c r="J19" s="33"/>
      <c r="K19" s="33"/>
      <c r="V19" s="33"/>
      <c r="W19" s="33"/>
      <c r="X19" s="33"/>
      <c r="Y19" s="33"/>
    </row>
    <row r="20" spans="1:43">
      <c r="A20" s="161" t="s">
        <v>287</v>
      </c>
      <c r="B20" s="201">
        <f t="array" ref="B20">MEDIAN(V24:V33)</f>
        <v>5</v>
      </c>
      <c r="C20" s="14"/>
      <c r="F20" s="33"/>
      <c r="G20" s="33"/>
      <c r="H20" s="33"/>
      <c r="I20" s="33"/>
      <c r="J20" s="33"/>
      <c r="K20" s="33"/>
      <c r="V20" s="33"/>
      <c r="W20" s="33"/>
      <c r="X20" s="33"/>
      <c r="Y20" s="33"/>
      <c r="AA20" s="33"/>
      <c r="AB20" s="33"/>
      <c r="AC20" s="33"/>
      <c r="AD20" s="33"/>
      <c r="AE20" s="33"/>
      <c r="AF20" s="33"/>
      <c r="AG20" s="33"/>
      <c r="AH20" s="33"/>
      <c r="AI20" s="33"/>
    </row>
    <row r="21" spans="1:43">
      <c r="A21" s="42"/>
      <c r="B21" s="24"/>
      <c r="C21" s="14"/>
      <c r="F21" s="33"/>
      <c r="G21" s="33"/>
      <c r="H21" s="33"/>
      <c r="I21" s="33"/>
      <c r="J21" s="33"/>
      <c r="K21" s="33"/>
      <c r="V21" s="33"/>
      <c r="W21" s="33"/>
      <c r="X21" s="33"/>
      <c r="Y21" s="33"/>
      <c r="AA21" s="33"/>
      <c r="AB21" s="33"/>
      <c r="AC21" s="33"/>
      <c r="AD21" s="33"/>
      <c r="AE21" s="33"/>
      <c r="AF21" s="33"/>
      <c r="AG21" s="33"/>
      <c r="AH21" s="33"/>
      <c r="AI21" s="33"/>
    </row>
    <row r="22" spans="1:43" ht="17.5">
      <c r="A22" s="9" t="s">
        <v>293</v>
      </c>
      <c r="F22" s="33"/>
      <c r="G22" s="33"/>
      <c r="H22" s="33"/>
      <c r="I22" s="33"/>
      <c r="J22" s="33"/>
      <c r="K22" s="33"/>
      <c r="V22" s="33"/>
      <c r="W22" s="33"/>
      <c r="X22" s="33"/>
      <c r="Y22" s="33"/>
      <c r="AA22" s="33"/>
      <c r="AB22" s="33"/>
      <c r="AC22" s="33"/>
      <c r="AD22" s="33"/>
      <c r="AE22" s="33"/>
      <c r="AF22" s="33"/>
      <c r="AG22" s="33"/>
      <c r="AH22" s="33"/>
      <c r="AI22" s="33"/>
    </row>
    <row r="23" spans="1:43">
      <c r="A23" s="244" t="s">
        <v>654</v>
      </c>
      <c r="B23" s="244" t="s">
        <v>653</v>
      </c>
      <c r="C23" s="244" t="s">
        <v>295</v>
      </c>
      <c r="D23" s="244" t="s">
        <v>296</v>
      </c>
      <c r="E23" s="216" t="s">
        <v>297</v>
      </c>
      <c r="F23" s="15" t="s">
        <v>639</v>
      </c>
      <c r="G23" s="15" t="s">
        <v>298</v>
      </c>
      <c r="H23" s="15" t="s">
        <v>640</v>
      </c>
      <c r="I23" s="15" t="s">
        <v>641</v>
      </c>
      <c r="J23" s="15" t="s">
        <v>642</v>
      </c>
      <c r="K23" s="15" t="s">
        <v>643</v>
      </c>
      <c r="L23" s="15" t="s">
        <v>644</v>
      </c>
      <c r="M23" s="15" t="s">
        <v>645</v>
      </c>
      <c r="N23" s="15" t="s">
        <v>646</v>
      </c>
      <c r="O23" s="15" t="s">
        <v>647</v>
      </c>
      <c r="P23" s="15" t="s">
        <v>648</v>
      </c>
      <c r="Q23" s="15" t="s">
        <v>649</v>
      </c>
      <c r="R23" s="15" t="s">
        <v>5032</v>
      </c>
      <c r="S23" s="15" t="s">
        <v>122</v>
      </c>
      <c r="T23" s="15" t="s">
        <v>651</v>
      </c>
      <c r="U23" s="15" t="s">
        <v>652</v>
      </c>
      <c r="V23" s="15" t="s">
        <v>24</v>
      </c>
      <c r="W23" s="42"/>
      <c r="X23" s="42"/>
      <c r="Y23" s="42"/>
      <c r="Z23" s="42"/>
      <c r="AA23" s="42"/>
      <c r="AB23" s="42"/>
      <c r="AC23" s="42"/>
      <c r="AD23" s="42"/>
      <c r="AE23" s="42"/>
      <c r="AF23" s="42"/>
      <c r="AG23" s="42"/>
      <c r="AH23" s="42"/>
      <c r="AI23" s="42"/>
      <c r="AJ23" s="42"/>
      <c r="AK23" s="42"/>
      <c r="AL23" s="42"/>
      <c r="AM23" s="42"/>
      <c r="AN23" s="42"/>
      <c r="AO23" s="42"/>
      <c r="AP23" s="42"/>
      <c r="AQ23" s="33"/>
    </row>
    <row r="24" spans="1:43" s="33" customFormat="1">
      <c r="A24" s="215" t="s">
        <v>790</v>
      </c>
      <c r="B24" s="214" t="s">
        <v>319</v>
      </c>
      <c r="C24" s="33" t="s">
        <v>581</v>
      </c>
      <c r="D24" s="33" t="s">
        <v>170</v>
      </c>
      <c r="E24" s="39">
        <f t="array" ref="E24">MEDIAN(IF(Processed_Data!F$2:F$107=Prix_Médians!$C24,Processed_Data!S$2:S$107))</f>
        <v>143.75</v>
      </c>
      <c r="F24" s="39">
        <f t="array" ref="F24">MEDIAN(IF(Processed_Data!F$2:F$107=Prix_Médians!$C24,Processed_Data!T$2:T$107))</f>
        <v>134.61538461538399</v>
      </c>
      <c r="G24" s="39">
        <f t="array" ref="G24">MEDIAN(IF(Processed_Data!F$2:F$107=Prix_Médians!$C24,Processed_Data!U$2:U$107))</f>
        <v>97.826086956521706</v>
      </c>
      <c r="H24" s="39">
        <f t="array" ref="H24">MEDIAN(IF(Processed_Data!F$2:F$107=Prix_Médians!$C24,Processed_Data!V$2:V$107))</f>
        <v>120.689655172413</v>
      </c>
      <c r="I24" s="39">
        <f t="array" ref="I24">MEDIAN(IF(Processed_Data!F$2:F$107=Prix_Médians!$C24,Processed_Data!W$2:W$107))</f>
        <v>291.666666666666</v>
      </c>
      <c r="J24" s="38" t="s">
        <v>98</v>
      </c>
      <c r="K24" s="39">
        <f t="array" ref="K24">MEDIAN(IF(Processed_Data!F$2:F$107=Prix_Médians!$C24,Processed_Data!Y$2:Y$107))</f>
        <v>1075</v>
      </c>
      <c r="L24" s="38" t="s">
        <v>98</v>
      </c>
      <c r="M24" s="38" t="s">
        <v>98</v>
      </c>
      <c r="N24" s="38" t="s">
        <v>98</v>
      </c>
      <c r="O24" s="38" t="s">
        <v>98</v>
      </c>
      <c r="P24" s="38" t="s">
        <v>98</v>
      </c>
      <c r="Q24" s="38" t="s">
        <v>98</v>
      </c>
      <c r="R24" s="38" t="s">
        <v>98</v>
      </c>
      <c r="S24" s="39">
        <f t="array" ref="S24">MEDIAN(IF(Processed_Data!F$2:F$107=Prix_Médians!$C24,Processed_Data!AH$2:AH$107))</f>
        <v>50</v>
      </c>
      <c r="T24" s="38" t="s">
        <v>98</v>
      </c>
      <c r="U24" s="39">
        <f>MEDIAN(IF(Processed_Data!F$2:F$107=Prix_Médians!$C24,Processed_Data!AJ$2:AJ$107))</f>
        <v>0</v>
      </c>
      <c r="V24" s="38" t="s">
        <v>98</v>
      </c>
      <c r="W24" s="39"/>
      <c r="X24" s="39"/>
      <c r="Y24" s="39"/>
      <c r="Z24" s="39"/>
      <c r="AA24" s="39"/>
      <c r="AB24" s="39"/>
      <c r="AC24" s="39"/>
      <c r="AD24" s="39"/>
      <c r="AE24" s="39"/>
      <c r="AF24" s="39"/>
      <c r="AG24" s="39"/>
      <c r="AH24" s="39"/>
      <c r="AI24" s="38"/>
      <c r="AJ24" s="39"/>
      <c r="AK24" s="38"/>
      <c r="AL24" s="39"/>
      <c r="AM24" s="38"/>
      <c r="AN24" s="39"/>
      <c r="AO24" s="38"/>
      <c r="AP24" s="39"/>
    </row>
    <row r="25" spans="1:43">
      <c r="A25" s="215" t="s">
        <v>78</v>
      </c>
      <c r="B25" s="214" t="s">
        <v>80</v>
      </c>
      <c r="C25" s="10" t="s">
        <v>81</v>
      </c>
      <c r="D25" s="33" t="s">
        <v>86</v>
      </c>
      <c r="E25" s="39">
        <f t="array" ref="E25">MEDIAN(IF(Processed_Data!F$2:F$107=Prix_Médians!$C25,Processed_Data!S$2:S$107))</f>
        <v>137.5</v>
      </c>
      <c r="F25" s="39">
        <f t="array" ref="F25">MEDIAN(IF(Processed_Data!F$2:F$107=Prix_Médians!$C25,Processed_Data!T$2:T$107))</f>
        <v>125</v>
      </c>
      <c r="G25" s="39">
        <f t="array" ref="G25">MEDIAN(IF(Processed_Data!F$2:F$107=Prix_Médians!$C25,Processed_Data!U$2:U$107))</f>
        <v>108.695652173913</v>
      </c>
      <c r="H25" s="39">
        <f t="array" ref="H25">MEDIAN(IF(Processed_Data!F$2:F$107=Prix_Médians!$C25,Processed_Data!V$2:V$107))</f>
        <v>120.689655172413</v>
      </c>
      <c r="I25" s="39">
        <f t="array" ref="I25">MEDIAN(IF(Processed_Data!F$2:F$107=Prix_Médians!$C25,Processed_Data!W$2:W$107))</f>
        <v>229.166666666666</v>
      </c>
      <c r="J25" s="39">
        <f t="array" ref="J25">MEDIAN(IF(Processed_Data!F$2:F$107=Prix_Médians!$C25,Processed_Data!X$2:X$107))</f>
        <v>291.66666666666652</v>
      </c>
      <c r="K25" s="39">
        <f t="array" ref="K25">MEDIAN(IF(Processed_Data!F$2:F$107=Prix_Médians!$C25,Processed_Data!Y$2:Y$107))</f>
        <v>950</v>
      </c>
      <c r="L25" s="39">
        <f t="array" ref="L25">MEDIAN(IF(Processed_Data!F$2:F$107=Prix_Médians!$C25,Processed_Data!Z$2:Z$107))</f>
        <v>50</v>
      </c>
      <c r="M25" s="39">
        <f t="array" ref="M25">MEDIAN(IF(Processed_Data!F$2:F$107=Prix_Médians!$C25,Processed_Data!AA$2:AA$107))</f>
        <v>25</v>
      </c>
      <c r="N25" s="39">
        <f t="array" ref="N25">MEDIAN(IF(Processed_Data!F$2:F$107=Prix_Médians!$C25,Processed_Data!AB$2:AB$107))</f>
        <v>25</v>
      </c>
      <c r="O25" s="39">
        <f t="array" ref="O25">MEDIAN(IF(Processed_Data!F$2:F$107=Prix_Médians!$C25,Processed_Data!AC$2:AC$107))</f>
        <v>25</v>
      </c>
      <c r="P25" s="39">
        <f t="array" ref="P25">MEDIAN(IF(Processed_Data!F$2:F$107=Prix_Médians!$C25,Processed_Data!AD$2:AD$107))</f>
        <v>262.5</v>
      </c>
      <c r="Q25" s="39">
        <f t="array" ref="Q25">MEDIAN(IF(Processed_Data!F$2:F$107=Prix_Médians!$C25,Processed_Data!AE$2:AE$107))</f>
        <v>90</v>
      </c>
      <c r="R25" s="39">
        <f t="array" ref="R25">MEDIAN(IF(Processed_Data!F$2:F$107=Prix_Médians!$C25,Processed_Data!AF$2:AF$107))</f>
        <v>10</v>
      </c>
      <c r="S25" s="39">
        <f t="array" ref="S25">MEDIAN(IF(Processed_Data!F$2:F$107=Prix_Médians!$C25,Processed_Data!AH$2:AH$107))</f>
        <v>50</v>
      </c>
      <c r="T25" s="39">
        <f t="array" ref="T25">MEDIAN(IF(Processed_Data!F$2:F$107=Prix_Médians!$C25,Processed_Data!AI$2:AI$107))</f>
        <v>250</v>
      </c>
      <c r="U25" s="39">
        <f t="array" ref="U25">MEDIAN(IF(Processed_Data!F$2:F$107=Prix_Médians!$C25,Processed_Data!AJ$2:AJ$107))</f>
        <v>37.5</v>
      </c>
      <c r="V25" s="14">
        <f t="array" ref="V25">MEDIAN(IF(Processed_Data!F$2:F$107=Prix_Médians!$C25,Processed_Data!AG$2:AG$107))</f>
        <v>9</v>
      </c>
      <c r="W25" s="39"/>
      <c r="X25" s="39"/>
      <c r="Y25" s="39"/>
      <c r="Z25" s="39"/>
      <c r="AA25" s="39"/>
      <c r="AB25" s="39"/>
      <c r="AC25" s="39"/>
      <c r="AD25" s="39"/>
      <c r="AE25" s="39"/>
      <c r="AF25" s="38"/>
      <c r="AG25" s="38"/>
      <c r="AH25" s="39"/>
      <c r="AI25" s="38"/>
      <c r="AJ25" s="39"/>
      <c r="AK25" s="38"/>
      <c r="AL25" s="39"/>
      <c r="AM25" s="38"/>
      <c r="AN25" s="39"/>
      <c r="AO25" s="39"/>
      <c r="AP25" s="39"/>
    </row>
    <row r="26" spans="1:43" s="33" customFormat="1">
      <c r="A26" s="215" t="s">
        <v>219</v>
      </c>
      <c r="B26" s="214" t="s">
        <v>221</v>
      </c>
      <c r="C26" s="33" t="s">
        <v>222</v>
      </c>
      <c r="D26" s="33" t="s">
        <v>170</v>
      </c>
      <c r="E26" s="38" t="s">
        <v>98</v>
      </c>
      <c r="F26" s="38" t="s">
        <v>98</v>
      </c>
      <c r="G26" s="38" t="s">
        <v>98</v>
      </c>
      <c r="H26" s="39">
        <f t="array" ref="H26">MEDIAN(IF(Processed_Data!F$2:F$107=Prix_Médians!$C26,Processed_Data!V$2:V$107))</f>
        <v>41.379310344827502</v>
      </c>
      <c r="I26" s="38" t="s">
        <v>98</v>
      </c>
      <c r="J26" s="38" t="s">
        <v>98</v>
      </c>
      <c r="K26" s="38" t="s">
        <v>98</v>
      </c>
      <c r="L26" s="38" t="s">
        <v>98</v>
      </c>
      <c r="M26" s="38" t="s">
        <v>98</v>
      </c>
      <c r="N26" s="38" t="s">
        <v>98</v>
      </c>
      <c r="O26" s="38" t="s">
        <v>98</v>
      </c>
      <c r="P26" s="38" t="s">
        <v>98</v>
      </c>
      <c r="Q26" s="38" t="s">
        <v>98</v>
      </c>
      <c r="R26" s="38" t="s">
        <v>98</v>
      </c>
      <c r="S26" s="39">
        <f t="array" ref="S26">MEDIAN(IF(Processed_Data!F$2:F$107=Prix_Médians!$C26,Processed_Data!AH$2:AH$107))</f>
        <v>50</v>
      </c>
      <c r="T26" s="38" t="s">
        <v>98</v>
      </c>
      <c r="U26" s="38" t="s">
        <v>98</v>
      </c>
      <c r="V26" s="14">
        <f t="array" ref="V26">MEDIAN(IF(Processed_Data!F$2:F$107=Prix_Médians!$C26,Processed_Data!AG$2:AG$107))</f>
        <v>0</v>
      </c>
      <c r="W26" s="38"/>
      <c r="X26" s="38"/>
      <c r="Y26" s="38"/>
      <c r="Z26" s="39"/>
      <c r="AA26" s="39"/>
      <c r="AB26" s="39"/>
      <c r="AC26" s="38"/>
      <c r="AD26" s="39"/>
      <c r="AE26" s="38"/>
      <c r="AF26" s="38"/>
      <c r="AG26" s="38"/>
      <c r="AH26" s="38"/>
      <c r="AI26" s="38"/>
      <c r="AJ26" s="38"/>
      <c r="AK26" s="38"/>
      <c r="AL26" s="38"/>
      <c r="AM26" s="38"/>
      <c r="AN26" s="38"/>
      <c r="AO26" s="38"/>
      <c r="AP26" s="38"/>
    </row>
    <row r="27" spans="1:43">
      <c r="A27" s="215" t="s">
        <v>219</v>
      </c>
      <c r="B27" s="214" t="s">
        <v>221</v>
      </c>
      <c r="C27" s="10" t="s">
        <v>238</v>
      </c>
      <c r="D27" s="33" t="s">
        <v>170</v>
      </c>
      <c r="E27" s="39">
        <f t="array" ref="E27">MEDIAN(IF(Processed_Data!F$2:F$107=Prix_Médians!$C27,Processed_Data!S$2:S$107))</f>
        <v>250</v>
      </c>
      <c r="F27" s="39">
        <f t="array" ref="F27">MEDIAN(IF(Processed_Data!F$2:F$107=Prix_Médians!$C27,Processed_Data!T$2:T$107))</f>
        <v>153.84615384615299</v>
      </c>
      <c r="G27" s="39">
        <f t="array" ref="G27">MEDIAN(IF(Processed_Data!F$2:F$107=Prix_Médians!$C27,Processed_Data!U$2:U$107))</f>
        <v>152.173913043478</v>
      </c>
      <c r="H27" s="39">
        <f t="array" ref="H27">MEDIAN(IF(Processed_Data!F$2:F$107=Prix_Médians!$C27,Processed_Data!V$2:V$107))</f>
        <v>144.827586206896</v>
      </c>
      <c r="I27" s="39">
        <f t="array" ref="I27">MEDIAN(IF(Processed_Data!F$2:F$107=Prix_Médians!$C27,Processed_Data!W$2:W$107))</f>
        <v>270.83333333333297</v>
      </c>
      <c r="J27" s="39">
        <f t="array" ref="J27">MEDIAN(IF(Processed_Data!F$2:F$107=Prix_Médians!$C27,Processed_Data!X$2:X$107))</f>
        <v>270.83333333333303</v>
      </c>
      <c r="K27" s="39">
        <f t="array" ref="K27">MEDIAN(IF(Processed_Data!F$2:F$107=Prix_Médians!$C27,Processed_Data!Y$2:Y$107))</f>
        <v>1050</v>
      </c>
      <c r="L27" s="39">
        <f t="array" ref="L27">MEDIAN(IF(Processed_Data!F$2:F$107=Prix_Médians!$C27,Processed_Data!Z$2:Z$107))</f>
        <v>40</v>
      </c>
      <c r="M27" s="39">
        <f t="array" ref="M27">MEDIAN(IF(Processed_Data!F$2:F$107=Prix_Médians!$C27,Processed_Data!AA$2:AA$107))</f>
        <v>25</v>
      </c>
      <c r="N27" s="39">
        <f t="array" ref="N27">MEDIAN(IF(Processed_Data!F$2:F$107=Prix_Médians!$C27,Processed_Data!AB$2:AB$107))</f>
        <v>25</v>
      </c>
      <c r="O27" s="39">
        <f t="array" ref="O27">MEDIAN(IF(Processed_Data!F$2:F$107=Prix_Médians!$C27,Processed_Data!AC$2:AC$107))</f>
        <v>35</v>
      </c>
      <c r="P27" s="39">
        <f t="array" ref="P27">MEDIAN(IF(Processed_Data!F$2:F$107=Prix_Médians!$C27,Processed_Data!AD$2:AD$107))</f>
        <v>100</v>
      </c>
      <c r="Q27" s="39">
        <f t="array" ref="Q27">MEDIAN(IF(Processed_Data!F$2:F$107=Prix_Médians!$C27,Processed_Data!AE$2:AE$107))</f>
        <v>100</v>
      </c>
      <c r="R27" s="39">
        <f t="array" ref="R27">MEDIAN(IF(Processed_Data!F$2:F$107=Prix_Médians!$C27,Processed_Data!AF$2:AF$107))</f>
        <v>50</v>
      </c>
      <c r="S27" s="39">
        <f t="array" ref="S27">MEDIAN(IF(Processed_Data!F$2:F$107=Prix_Médians!$C27,Processed_Data!AH$2:AH$107))</f>
        <v>75</v>
      </c>
      <c r="T27" s="39">
        <f t="array" ref="T27">MEDIAN(IF(Processed_Data!F$2:F$107=Prix_Médians!$C27,Processed_Data!AI$2:AI$107))</f>
        <v>500</v>
      </c>
      <c r="U27" s="38" t="s">
        <v>98</v>
      </c>
      <c r="V27" s="14">
        <f t="array" ref="V27">MEDIAN(IF(Processed_Data!F$2:F$107=Prix_Médians!$C27,Processed_Data!AG$2:AG$107))</f>
        <v>1</v>
      </c>
      <c r="W27" s="38"/>
      <c r="X27" s="38"/>
      <c r="Y27" s="38"/>
      <c r="Z27" s="39"/>
      <c r="AA27" s="39"/>
      <c r="AB27" s="39"/>
      <c r="AC27" s="39"/>
      <c r="AD27" s="39"/>
      <c r="AE27" s="38"/>
      <c r="AF27" s="38"/>
      <c r="AG27" s="38"/>
      <c r="AH27" s="39"/>
      <c r="AI27" s="38"/>
      <c r="AJ27" s="39"/>
      <c r="AK27" s="38"/>
      <c r="AL27" s="39"/>
      <c r="AM27" s="39"/>
      <c r="AN27" s="39"/>
      <c r="AO27" s="38"/>
      <c r="AP27" s="39"/>
    </row>
    <row r="28" spans="1:43" s="193" customFormat="1">
      <c r="A28" s="215" t="s">
        <v>219</v>
      </c>
      <c r="B28" s="214" t="s">
        <v>221</v>
      </c>
      <c r="C28" s="33" t="s">
        <v>238</v>
      </c>
      <c r="D28" s="33" t="s">
        <v>86</v>
      </c>
      <c r="E28" s="39">
        <f t="array" ref="E28">MEDIAN(IF(Processed_Data!F$2:F$107=Prix_Médians!$C28,Processed_Data!S$2:S$107))</f>
        <v>250</v>
      </c>
      <c r="F28" s="39">
        <f t="array" ref="F28">MEDIAN(IF(Processed_Data!F$2:F$107=Prix_Médians!$C28,Processed_Data!T$2:T$107))</f>
        <v>153.84615384615299</v>
      </c>
      <c r="G28" s="39">
        <f t="array" ref="G28">MEDIAN(IF(Processed_Data!F$2:F$107=Prix_Médians!$C28,Processed_Data!U$2:U$107))</f>
        <v>152.173913043478</v>
      </c>
      <c r="H28" s="39">
        <f t="array" ref="H28">MEDIAN(IF(Processed_Data!F$2:F$107=Prix_Médians!$C28,Processed_Data!V$2:V$107))</f>
        <v>144.827586206896</v>
      </c>
      <c r="I28" s="39">
        <f t="array" ref="I28">MEDIAN(IF(Processed_Data!F$2:F$107=Prix_Médians!$C28,Processed_Data!W$2:W$107))</f>
        <v>270.83333333333297</v>
      </c>
      <c r="J28" s="39">
        <f t="array" ref="J28">MEDIAN(IF(Processed_Data!F$2:F$107=Prix_Médians!$C28,Processed_Data!X$2:X$107))</f>
        <v>270.83333333333303</v>
      </c>
      <c r="K28" s="39">
        <f t="array" ref="K28">MEDIAN(IF(Processed_Data!F$2:F$107=Prix_Médians!$C28,Processed_Data!Y$2:Y$107))</f>
        <v>1050</v>
      </c>
      <c r="L28" s="39">
        <f t="array" ref="L28">MEDIAN(IF(Processed_Data!F$2:F$107=Prix_Médians!$C28,Processed_Data!Z$2:Z$107))</f>
        <v>40</v>
      </c>
      <c r="M28" s="39">
        <f t="array" ref="M28">MEDIAN(IF(Processed_Data!F$2:F$107=Prix_Médians!$C28,Processed_Data!AA$2:AA$107))</f>
        <v>25</v>
      </c>
      <c r="N28" s="39">
        <f t="array" ref="N28">MEDIAN(IF(Processed_Data!F$2:F$107=Prix_Médians!$C28,Processed_Data!AB$2:AB$107))</f>
        <v>25</v>
      </c>
      <c r="O28" s="39">
        <f t="array" ref="O28">MEDIAN(IF(Processed_Data!F$2:F$107=Prix_Médians!$C28,Processed_Data!AC$2:AC$107))</f>
        <v>35</v>
      </c>
      <c r="P28" s="39">
        <f t="array" ref="P28">MEDIAN(IF(Processed_Data!F$2:F$107=Prix_Médians!$C28,Processed_Data!AD$2:AD$107))</f>
        <v>100</v>
      </c>
      <c r="Q28" s="39">
        <f t="array" ref="Q28">MEDIAN(IF(Processed_Data!F$2:F$107=Prix_Médians!$C28,Processed_Data!AE$2:AE$107))</f>
        <v>100</v>
      </c>
      <c r="R28" s="39">
        <f t="array" ref="R28">MEDIAN(IF(Processed_Data!F$2:F$107=Prix_Médians!$C28,Processed_Data!AF$2:AF$107))</f>
        <v>50</v>
      </c>
      <c r="S28" s="39">
        <f t="array" ref="S28">MEDIAN(IF(Processed_Data!F$2:F$107=Prix_Médians!$C28,Processed_Data!AH$2:AH$107))</f>
        <v>75</v>
      </c>
      <c r="T28" s="39">
        <f t="array" ref="T28">MEDIAN(IF(Processed_Data!F$2:F$107=Prix_Médians!$C28,Processed_Data!AI$2:AI$107))</f>
        <v>500</v>
      </c>
      <c r="U28" s="38" t="s">
        <v>98</v>
      </c>
      <c r="V28" s="14">
        <f t="array" ref="V28">MEDIAN(IF(Processed_Data!F$2:F$107=Prix_Médians!$C28,Processed_Data!AG$2:AG$107))</f>
        <v>1</v>
      </c>
      <c r="W28" s="38"/>
      <c r="X28" s="38"/>
      <c r="Y28" s="38"/>
      <c r="Z28" s="39"/>
      <c r="AA28" s="39"/>
      <c r="AB28" s="39"/>
      <c r="AC28" s="39"/>
      <c r="AD28" s="39"/>
      <c r="AE28" s="38"/>
      <c r="AF28" s="38"/>
      <c r="AG28" s="38"/>
      <c r="AH28" s="39"/>
      <c r="AI28" s="38"/>
      <c r="AJ28" s="39"/>
      <c r="AK28" s="38"/>
      <c r="AL28" s="39"/>
      <c r="AM28" s="39"/>
      <c r="AN28" s="39"/>
      <c r="AO28" s="38"/>
      <c r="AP28" s="39"/>
    </row>
    <row r="29" spans="1:43">
      <c r="A29" s="215" t="s">
        <v>232</v>
      </c>
      <c r="B29" s="214" t="s">
        <v>80</v>
      </c>
      <c r="C29" s="10" t="s">
        <v>175</v>
      </c>
      <c r="D29" s="33" t="s">
        <v>86</v>
      </c>
      <c r="E29" s="39">
        <f t="array" ref="E29">MEDIAN(IF(Processed_Data!F$2:F$107=Prix_Médians!$C29,Processed_Data!S$2:S$107))</f>
        <v>150</v>
      </c>
      <c r="F29" s="39">
        <f t="array" ref="F29">MEDIAN(IF(Processed_Data!F$2:F$107=Prix_Médians!$C29,Processed_Data!T$2:T$107))</f>
        <v>134.61538461538399</v>
      </c>
      <c r="G29" s="39">
        <f t="array" ref="G29">MEDIAN(IF(Processed_Data!F$2:F$107=Prix_Médians!$C29,Processed_Data!U$2:U$107))</f>
        <v>173.91304347825999</v>
      </c>
      <c r="H29" s="39">
        <f t="array" ref="H29">MEDIAN(IF(Processed_Data!F$2:F$107=Prix_Médians!$C29,Processed_Data!V$2:V$107))</f>
        <v>120.689655172413</v>
      </c>
      <c r="I29" s="39">
        <f t="array" ref="I29">MEDIAN(IF(Processed_Data!F$2:F$107=Prix_Médians!$C29,Processed_Data!W$2:W$107))</f>
        <v>250</v>
      </c>
      <c r="J29" s="39">
        <f t="array" ref="J29">MEDIAN(IF(Processed_Data!F$2:F$107=Prix_Médians!$C29,Processed_Data!X$2:X$107))</f>
        <v>291.66666666666652</v>
      </c>
      <c r="K29" s="39">
        <f t="array" ref="K29">MEDIAN(IF(Processed_Data!F$2:F$107=Prix_Médians!$C29,Processed_Data!Y$2:Y$107))</f>
        <v>1025</v>
      </c>
      <c r="L29" s="38" t="s">
        <v>98</v>
      </c>
      <c r="M29" s="39">
        <f t="array" ref="M29">MEDIAN(IF(Processed_Data!F$2:F$107=Prix_Médians!$C29,Processed_Data!AA$2:AA$107))</f>
        <v>10</v>
      </c>
      <c r="N29" s="39">
        <f t="array" ref="N29">MEDIAN(IF(Processed_Data!F$2:F$107=Prix_Médians!$C29,Processed_Data!AB$2:AB$107))</f>
        <v>20</v>
      </c>
      <c r="O29" s="39">
        <f t="array" ref="O29">MEDIAN(IF(Processed_Data!F$2:F$107=Prix_Médians!$C29,Processed_Data!AC$2:AC$107))</f>
        <v>20</v>
      </c>
      <c r="P29" s="39">
        <f t="array" ref="P29">MEDIAN(IF(Processed_Data!F$2:F$107=Prix_Médians!$C29,Processed_Data!AD$2:AD$107))</f>
        <v>125</v>
      </c>
      <c r="Q29" s="38" t="s">
        <v>98</v>
      </c>
      <c r="R29" s="38" t="s">
        <v>98</v>
      </c>
      <c r="S29" s="39">
        <f t="array" ref="S29">MEDIAN(IF(Processed_Data!F$2:F$107=Prix_Médians!$C29,Processed_Data!AH$2:AH$107))</f>
        <v>75</v>
      </c>
      <c r="T29" s="39">
        <f t="array" ref="T29">MEDIAN(IF(Processed_Data!F$2:F$107=Prix_Médians!$C29,Processed_Data!AI$2:AI$107))</f>
        <v>350</v>
      </c>
      <c r="U29" s="38" t="s">
        <v>98</v>
      </c>
      <c r="V29" s="14">
        <f t="array" ref="V29">MEDIAN(IF(Processed_Data!F$2:F$107=Prix_Médians!$C29,Processed_Data!AG$2:AG$107))</f>
        <v>5</v>
      </c>
      <c r="W29" s="38"/>
      <c r="X29" s="39"/>
      <c r="Y29" s="38"/>
      <c r="Z29" s="39"/>
      <c r="AA29" s="39"/>
      <c r="AB29" s="39"/>
      <c r="AC29" s="39"/>
      <c r="AD29" s="39"/>
      <c r="AE29" s="39"/>
      <c r="AF29" s="38"/>
      <c r="AG29" s="38"/>
      <c r="AH29" s="38"/>
      <c r="AI29" s="38"/>
      <c r="AJ29" s="38"/>
      <c r="AK29" s="38"/>
      <c r="AL29" s="39"/>
      <c r="AM29" s="38"/>
      <c r="AN29" s="39"/>
      <c r="AO29" s="38"/>
      <c r="AP29" s="38"/>
    </row>
    <row r="30" spans="1:43" s="33" customFormat="1">
      <c r="A30" s="215" t="s">
        <v>165</v>
      </c>
      <c r="B30" s="214" t="s">
        <v>105</v>
      </c>
      <c r="C30" s="33" t="s">
        <v>166</v>
      </c>
      <c r="D30" s="33" t="s">
        <v>170</v>
      </c>
      <c r="E30" s="39">
        <f t="array" ref="E30">MEDIAN(IF(Processed_Data!F$2:F$107=Prix_Médians!$C30,Processed_Data!S$2:S$107))</f>
        <v>118.75</v>
      </c>
      <c r="F30" s="39">
        <f t="array" ref="F30">MEDIAN(IF(Processed_Data!F$2:F$107=Prix_Médians!$C30,Processed_Data!T$2:T$107))</f>
        <v>129.80769230769198</v>
      </c>
      <c r="G30" s="39">
        <f t="array" ref="G30">MEDIAN(IF(Processed_Data!F$2:F$107=Prix_Médians!$C30,Processed_Data!U$2:U$107))</f>
        <v>103.26086956521735</v>
      </c>
      <c r="H30" s="39">
        <f t="array" ref="H30">MEDIAN(IF(Processed_Data!F$2:F$107=Prix_Médians!$C30,Processed_Data!V$2:V$107))</f>
        <v>122.41379310344749</v>
      </c>
      <c r="I30" s="39">
        <f t="array" ref="I30">MEDIAN(IF(Processed_Data!F$2:F$107=Prix_Médians!$C30,Processed_Data!W$2:W$107))</f>
        <v>250</v>
      </c>
      <c r="J30" s="39">
        <f t="array" ref="J30">MEDIAN(IF(Processed_Data!F$2:F$107=Prix_Médians!$C30,Processed_Data!X$2:X$107))</f>
        <v>250</v>
      </c>
      <c r="K30" s="39">
        <f t="array" ref="K30">MEDIAN(IF(Processed_Data!F$2:F$107=Prix_Médians!$C30,Processed_Data!Y$2:Y$107))</f>
        <v>1025</v>
      </c>
      <c r="L30" s="39">
        <f t="array" ref="L30">MEDIAN(IF(Processed_Data!F$2:F$107=Prix_Médians!$C30,Processed_Data!Z$2:Z$107))</f>
        <v>30</v>
      </c>
      <c r="M30" s="39">
        <f t="array" ref="M30">MEDIAN(IF(Processed_Data!F$2:F$107=Prix_Médians!$C30,Processed_Data!AA$2:AA$107))</f>
        <v>25</v>
      </c>
      <c r="N30" s="39">
        <f t="array" ref="N30">MEDIAN(IF(Processed_Data!F$2:F$107=Prix_Médians!$C30,Processed_Data!AB$2:AB$107))</f>
        <v>40</v>
      </c>
      <c r="O30" s="39">
        <f t="array" ref="O30">MEDIAN(IF(Processed_Data!F$2:F$107=Prix_Médians!$C30,Processed_Data!AC$2:AC$107))</f>
        <v>15</v>
      </c>
      <c r="P30" s="39">
        <f t="array" ref="P30">MEDIAN(IF(Processed_Data!F$2:F$107=Prix_Médians!$C30,Processed_Data!AD$2:AD$107))</f>
        <v>75</v>
      </c>
      <c r="Q30" s="39">
        <f t="array" ref="Q30">MEDIAN(IF(Processed_Data!F$2:F$107=Prix_Médians!$C30,Processed_Data!AE$2:AE$107))</f>
        <v>50</v>
      </c>
      <c r="R30" s="39">
        <f t="array" ref="R30">MEDIAN(IF(Processed_Data!F$2:F$107=Prix_Médians!$C30,Processed_Data!AF$2:AF$107))</f>
        <v>25</v>
      </c>
      <c r="S30" s="39">
        <f t="array" ref="S30">MEDIAN(IF(Processed_Data!F$2:F$107=Prix_Médians!$C30,Processed_Data!AH$2:AH$107))</f>
        <v>100</v>
      </c>
      <c r="T30" s="39">
        <f t="array" ref="T30">MEDIAN(IF(Processed_Data!F$2:F$107=Prix_Médians!$C30,Processed_Data!AI$2:AI$107))</f>
        <v>200</v>
      </c>
      <c r="U30" s="38" t="s">
        <v>98</v>
      </c>
      <c r="V30" s="14">
        <f t="array" ref="V30">MEDIAN(IF(Processed_Data!F$2:F$107=Prix_Médians!$C30,Processed_Data!AG$2:AG$107))</f>
        <v>0</v>
      </c>
      <c r="W30" s="38"/>
      <c r="X30" s="39"/>
      <c r="Y30" s="38"/>
      <c r="Z30" s="39"/>
      <c r="AA30" s="39"/>
      <c r="AB30" s="39"/>
      <c r="AC30" s="39"/>
      <c r="AD30" s="39"/>
      <c r="AE30" s="39"/>
      <c r="AF30" s="38"/>
      <c r="AG30" s="38"/>
      <c r="AH30" s="38"/>
      <c r="AI30" s="38"/>
      <c r="AJ30" s="38"/>
      <c r="AK30" s="38"/>
      <c r="AL30" s="39"/>
      <c r="AM30" s="38"/>
      <c r="AN30" s="39"/>
      <c r="AO30" s="38"/>
      <c r="AP30" s="38"/>
    </row>
    <row r="31" spans="1:43">
      <c r="A31" s="215" t="s">
        <v>103</v>
      </c>
      <c r="B31" s="214" t="s">
        <v>105</v>
      </c>
      <c r="C31" s="10" t="s">
        <v>106</v>
      </c>
      <c r="D31" s="33" t="s">
        <v>86</v>
      </c>
      <c r="E31" s="39">
        <f t="array" ref="E31">MEDIAN(IF(Processed_Data!F$2:F$107=Prix_Médians!$C31,Processed_Data!S$2:S$107))</f>
        <v>100</v>
      </c>
      <c r="F31" s="39">
        <f t="array" ref="F31">MEDIAN(IF(Processed_Data!F$2:F$107=Prix_Médians!$C31,Processed_Data!T$2:T$107))</f>
        <v>115.38461538461505</v>
      </c>
      <c r="G31" s="39">
        <f t="array" ref="G31">MEDIAN(IF(Processed_Data!F$2:F$107=Prix_Médians!$C31,Processed_Data!U$2:U$107))</f>
        <v>86.956521739130395</v>
      </c>
      <c r="H31" s="39">
        <f t="array" ref="H31">MEDIAN(IF(Processed_Data!F$2:F$107=Prix_Médians!$C31,Processed_Data!V$2:V$107))</f>
        <v>137.93103448275801</v>
      </c>
      <c r="I31" s="39">
        <f t="array" ref="I31">MEDIAN(IF(Processed_Data!F$2:F$107=Prix_Médians!$C31,Processed_Data!W$2:W$107))</f>
        <v>208.333333333333</v>
      </c>
      <c r="J31" s="38" t="s">
        <v>98</v>
      </c>
      <c r="K31" s="39">
        <f t="array" ref="K31">MEDIAN(IF(Processed_Data!F$2:F$107=Prix_Médians!$C31,Processed_Data!Y$2:Y$107))</f>
        <v>1000</v>
      </c>
      <c r="L31" s="39">
        <f t="array" ref="L31">MEDIAN(IF(Processed_Data!F$2:F$107=Prix_Médians!$C31,Processed_Data!Z$2:Z$107))</f>
        <v>30</v>
      </c>
      <c r="M31" s="39">
        <f t="array" ref="M31">MEDIAN(IF(Processed_Data!F$2:F$107=Prix_Médians!$C31,Processed_Data!AA$2:AA$107))</f>
        <v>25</v>
      </c>
      <c r="N31" s="39">
        <f t="array" ref="N31">MEDIAN(IF(Processed_Data!F$2:F$107=Prix_Médians!$C31,Processed_Data!AB$2:AB$107))</f>
        <v>37.5</v>
      </c>
      <c r="O31" s="39">
        <f t="array" ref="O31">MEDIAN(IF(Processed_Data!F$2:F$107=Prix_Médians!$C31,Processed_Data!AC$2:AC$107))</f>
        <v>20</v>
      </c>
      <c r="P31" s="39">
        <f t="array" ref="P31">MEDIAN(IF(Processed_Data!F$2:F$107=Prix_Médians!$C31,Processed_Data!AD$2:AD$107))</f>
        <v>100</v>
      </c>
      <c r="Q31" s="39">
        <f t="array" ref="Q31">MEDIAN(IF(Processed_Data!F$2:F$107=Prix_Médians!$C31,Processed_Data!AE$2:AE$107))</f>
        <v>100</v>
      </c>
      <c r="R31" s="39">
        <f t="array" ref="R31">MEDIAN(IF(Processed_Data!F$2:F$107=Prix_Médians!$C31,Processed_Data!AF$2:AF$107))</f>
        <v>5</v>
      </c>
      <c r="S31" s="38" t="s">
        <v>98</v>
      </c>
      <c r="T31" s="38" t="s">
        <v>98</v>
      </c>
      <c r="U31" s="38" t="s">
        <v>98</v>
      </c>
      <c r="V31" s="14">
        <f t="array" ref="V31">MEDIAN(IF(Processed_Data!F$2:F$107=Prix_Médians!$C31,Processed_Data!AG$2:AG$107))</f>
        <v>15</v>
      </c>
      <c r="W31" s="38"/>
      <c r="X31" s="39"/>
      <c r="Y31" s="38"/>
      <c r="Z31" s="39"/>
      <c r="AA31" s="39"/>
      <c r="AB31" s="39"/>
      <c r="AC31" s="39"/>
      <c r="AD31" s="39"/>
      <c r="AE31" s="39"/>
      <c r="AF31" s="38"/>
      <c r="AG31" s="38"/>
      <c r="AH31" s="38"/>
      <c r="AI31" s="38"/>
      <c r="AJ31" s="38"/>
      <c r="AK31" s="38"/>
      <c r="AL31" s="38"/>
      <c r="AM31" s="38"/>
      <c r="AN31" s="38"/>
      <c r="AO31" s="38"/>
      <c r="AP31" s="38"/>
    </row>
    <row r="32" spans="1:43">
      <c r="A32" s="215" t="s">
        <v>208</v>
      </c>
      <c r="B32" s="214" t="s">
        <v>209</v>
      </c>
      <c r="C32" s="10" t="s">
        <v>213</v>
      </c>
      <c r="D32" s="33" t="s">
        <v>86</v>
      </c>
      <c r="E32" s="39">
        <f t="array" ref="E32">MEDIAN(IF(Processed_Data!F$2:F$107=Prix_Médians!$C32,Processed_Data!S$2:S$107))</f>
        <v>150</v>
      </c>
      <c r="F32" s="39">
        <f t="array" ref="F32">MEDIAN(IF(Processed_Data!F$2:F$107=Prix_Médians!$C32,Processed_Data!T$2:T$107))</f>
        <v>138.461538461538</v>
      </c>
      <c r="G32" s="39">
        <f t="array" ref="G32">MEDIAN(IF(Processed_Data!F$2:F$107=Prix_Médians!$C32,Processed_Data!U$2:U$107))</f>
        <v>117.39130434782599</v>
      </c>
      <c r="H32" s="39">
        <f t="array" ref="H32">MEDIAN(IF(Processed_Data!F$2:F$107=Prix_Médians!$C32,Processed_Data!V$2:V$107))</f>
        <v>155.172413793103</v>
      </c>
      <c r="I32" s="39">
        <f t="array" ref="I32">MEDIAN(IF(Processed_Data!F$2:F$107=Prix_Médians!$C32,Processed_Data!W$2:W$107))</f>
        <v>229.166666666666</v>
      </c>
      <c r="J32" s="38" t="s">
        <v>98</v>
      </c>
      <c r="K32" s="38" t="s">
        <v>98</v>
      </c>
      <c r="L32" s="39">
        <f t="array" ref="L32">MEDIAN(IF(Processed_Data!F$2:F$107=Prix_Médians!$C32,Processed_Data!Z$2:Z$107))</f>
        <v>60</v>
      </c>
      <c r="M32" s="39">
        <f t="array" ref="M32">MEDIAN(IF(Processed_Data!F$2:F$107=Prix_Médians!$C32,Processed_Data!AA$2:AA$107))</f>
        <v>25</v>
      </c>
      <c r="N32" s="39">
        <f t="array" ref="N32">MEDIAN(IF(Processed_Data!F$2:F$107=Prix_Médians!$C32,Processed_Data!AB$2:AB$107))</f>
        <v>37.5</v>
      </c>
      <c r="O32" s="39">
        <f t="array" ref="O32">MEDIAN(IF(Processed_Data!F$2:F$107=Prix_Médians!$C32,Processed_Data!AC$2:AC$107))</f>
        <v>75</v>
      </c>
      <c r="P32" s="39">
        <f t="array" ref="P32">MEDIAN(IF(Processed_Data!F$2:F$107=Prix_Médians!$C32,Processed_Data!AD$2:AD$107))</f>
        <v>125</v>
      </c>
      <c r="Q32" s="39">
        <f t="array" ref="Q32">MEDIAN(IF(Processed_Data!F$2:F$107=Prix_Médians!$C32,Processed_Data!AE$2:AE$107))</f>
        <v>100</v>
      </c>
      <c r="R32" s="39">
        <f t="array" ref="R32">MEDIAN(IF(Processed_Data!F$2:F$107=Prix_Médians!$C32,Processed_Data!AF$2:AF$107))</f>
        <v>10</v>
      </c>
      <c r="S32" s="39">
        <f t="array" ref="S32">MEDIAN(IF(Processed_Data!F$2:F$107=Prix_Médians!$C32,Processed_Data!AH$2:AH$107))</f>
        <v>150</v>
      </c>
      <c r="T32" s="38" t="s">
        <v>98</v>
      </c>
      <c r="U32" s="38" t="s">
        <v>98</v>
      </c>
      <c r="V32" s="14">
        <f t="array" ref="V32">MEDIAN(IF(Processed_Data!F$2:F$107=Prix_Médians!$C32,Processed_Data!AG$2:AG$107))</f>
        <v>15</v>
      </c>
      <c r="W32" s="39"/>
      <c r="X32" s="38"/>
      <c r="Y32" s="38"/>
      <c r="Z32" s="39"/>
      <c r="AA32" s="39"/>
      <c r="AB32" s="39"/>
      <c r="AC32" s="39"/>
      <c r="AD32" s="39"/>
      <c r="AE32" s="39"/>
      <c r="AF32" s="39"/>
      <c r="AG32" s="38"/>
      <c r="AH32" s="39"/>
      <c r="AI32" s="39"/>
      <c r="AJ32" s="39"/>
      <c r="AK32" s="38"/>
      <c r="AL32" s="39"/>
      <c r="AM32" s="39"/>
      <c r="AN32" s="39"/>
      <c r="AO32" s="38"/>
      <c r="AP32" s="38"/>
    </row>
    <row r="33" spans="1:42">
      <c r="A33" s="215" t="s">
        <v>208</v>
      </c>
      <c r="B33" s="214" t="s">
        <v>209</v>
      </c>
      <c r="C33" s="10" t="s">
        <v>210</v>
      </c>
      <c r="D33" s="33" t="s">
        <v>86</v>
      </c>
      <c r="E33" s="39">
        <f t="array" ref="E33">MEDIAN(IF(Processed_Data!F$2:F$107=Prix_Médians!$C33,Processed_Data!S$2:S$107))</f>
        <v>144.5</v>
      </c>
      <c r="F33" s="39">
        <f t="array" ref="F33">MEDIAN(IF(Processed_Data!F$2:F$107=Prix_Médians!$C33,Processed_Data!T$2:T$107))</f>
        <v>161.53846153846101</v>
      </c>
      <c r="G33" s="39">
        <f t="array" ref="G33">MEDIAN(IF(Processed_Data!F$2:F$107=Prix_Médians!$C33,Processed_Data!U$2:U$107))</f>
        <v>125.652173913043</v>
      </c>
      <c r="H33" s="39">
        <f t="array" ref="H33">MEDIAN(IF(Processed_Data!F$2:F$107=Prix_Médians!$C33,Processed_Data!V$2:V$107))</f>
        <v>156.896551724137</v>
      </c>
      <c r="I33" s="39">
        <f t="array" ref="I33">MEDIAN(IF(Processed_Data!F$2:F$107=Prix_Médians!$C33,Processed_Data!W$2:W$107))</f>
        <v>291.666666666666</v>
      </c>
      <c r="J33" s="39">
        <f t="array" ref="J33">MEDIAN(IF(Processed_Data!F$2:F$107=Prix_Médians!$C33,Processed_Data!X$2:X$107))</f>
        <v>291.666666666666</v>
      </c>
      <c r="K33" s="39">
        <f t="array" ref="K33">MEDIAN(IF(Processed_Data!F$2:F$107=Prix_Médians!$C33,Processed_Data!Y$2:Y$107))</f>
        <v>1000</v>
      </c>
      <c r="L33" s="39">
        <f t="array" ref="L33">MEDIAN(IF(Processed_Data!F$2:F$107=Prix_Médians!$C33,Processed_Data!Z$2:Z$107))</f>
        <v>32.5</v>
      </c>
      <c r="M33" s="39">
        <f t="array" ref="M33">MEDIAN(IF(Processed_Data!F$2:F$107=Prix_Médians!$C33,Processed_Data!AA$2:AA$107))</f>
        <v>20</v>
      </c>
      <c r="N33" s="39">
        <f t="array" ref="N33">MEDIAN(IF(Processed_Data!F$2:F$107=Prix_Médians!$C33,Processed_Data!AB$2:AB$107))</f>
        <v>27.5</v>
      </c>
      <c r="O33" s="39">
        <f t="array" ref="O33">MEDIAN(IF(Processed_Data!F$2:F$107=Prix_Médians!$C33,Processed_Data!AC$2:AC$107))</f>
        <v>22.5</v>
      </c>
      <c r="P33" s="39">
        <f t="array" ref="P33">MEDIAN(IF(Processed_Data!F$2:F$107=Prix_Médians!$C33,Processed_Data!AD$2:AD$107))</f>
        <v>100</v>
      </c>
      <c r="Q33" s="39">
        <f t="array" ref="Q33">MEDIAN(IF(Processed_Data!F$2:F$107=Prix_Médians!$C33,Processed_Data!AE$2:AE$107))</f>
        <v>100</v>
      </c>
      <c r="R33" s="39">
        <f t="array" ref="R33">MEDIAN(IF(Processed_Data!F$2:F$107=Prix_Médians!$C33,Processed_Data!AF$2:AF$107))</f>
        <v>10</v>
      </c>
      <c r="S33" s="38" t="s">
        <v>98</v>
      </c>
      <c r="T33" s="38" t="s">
        <v>98</v>
      </c>
      <c r="U33" s="38" t="s">
        <v>98</v>
      </c>
      <c r="V33" s="14">
        <f t="array" ref="V33">MEDIAN(IF(Processed_Data!F$2:F$107=Prix_Médians!$C33,Processed_Data!AG$2:AG$107))</f>
        <v>10</v>
      </c>
      <c r="W33" s="39"/>
      <c r="X33" s="38"/>
      <c r="Y33" s="39"/>
      <c r="Z33" s="39"/>
      <c r="AA33" s="39"/>
      <c r="AB33" s="39"/>
      <c r="AC33" s="39"/>
      <c r="AD33" s="39"/>
      <c r="AE33" s="38"/>
      <c r="AF33" s="39"/>
      <c r="AG33" s="39"/>
      <c r="AH33" s="39"/>
      <c r="AI33" s="39"/>
      <c r="AJ33" s="39"/>
      <c r="AK33" s="38"/>
      <c r="AL33" s="39"/>
      <c r="AM33" s="39"/>
      <c r="AN33" s="39"/>
      <c r="AO33" s="38"/>
      <c r="AP33" s="39"/>
    </row>
    <row r="34" spans="1:42" s="33" customFormat="1">
      <c r="A34" s="192"/>
      <c r="B34" s="192"/>
      <c r="C34" s="192"/>
      <c r="D34" s="192"/>
      <c r="F34" s="39"/>
      <c r="G34" s="39"/>
      <c r="P34" s="39"/>
      <c r="S34" s="39"/>
      <c r="W34" s="37"/>
    </row>
    <row r="35" spans="1:42" s="33" customFormat="1">
      <c r="A35" s="192"/>
      <c r="B35" s="192"/>
      <c r="C35" s="192"/>
      <c r="D35" s="192"/>
      <c r="F35" s="39"/>
      <c r="G35" s="39"/>
      <c r="W35" s="37"/>
      <c r="AH35" s="39"/>
      <c r="AI35" s="39"/>
    </row>
    <row r="36" spans="1:42">
      <c r="D36" s="14"/>
      <c r="F36" s="14"/>
      <c r="V36" s="33"/>
      <c r="W36" s="33"/>
      <c r="X36" s="33"/>
      <c r="Y36" s="33"/>
      <c r="AA36" s="33"/>
      <c r="AB36" s="33"/>
      <c r="AC36" s="33"/>
      <c r="AD36" s="33"/>
      <c r="AE36" s="33"/>
      <c r="AF36" s="33"/>
      <c r="AG36" s="33"/>
    </row>
    <row r="37" spans="1:42">
      <c r="A37" s="23" t="s">
        <v>308</v>
      </c>
      <c r="G37" s="56" t="s">
        <v>309</v>
      </c>
      <c r="V37" s="33"/>
      <c r="W37" s="33"/>
      <c r="X37" s="33"/>
      <c r="Y37" s="33"/>
    </row>
    <row r="38" spans="1:42">
      <c r="A38" s="57" t="s">
        <v>310</v>
      </c>
      <c r="G38" s="23" t="s">
        <v>311</v>
      </c>
    </row>
    <row r="39" spans="1:42">
      <c r="A39" s="23" t="s">
        <v>312</v>
      </c>
    </row>
    <row r="40" spans="1:42">
      <c r="A40" s="23"/>
    </row>
    <row r="41" spans="1:42" ht="17.5">
      <c r="A41" s="9" t="s">
        <v>313</v>
      </c>
    </row>
    <row r="42" spans="1:42">
      <c r="A42" s="58" t="s">
        <v>314</v>
      </c>
      <c r="W42" s="9" t="s">
        <v>315</v>
      </c>
    </row>
    <row r="43" spans="1:42">
      <c r="A43" s="15" t="s">
        <v>255</v>
      </c>
      <c r="B43" s="216" t="s">
        <v>297</v>
      </c>
      <c r="C43" s="15" t="s">
        <v>639</v>
      </c>
      <c r="D43" s="15" t="s">
        <v>298</v>
      </c>
      <c r="E43" s="15" t="s">
        <v>640</v>
      </c>
      <c r="F43" s="15" t="s">
        <v>641</v>
      </c>
      <c r="G43" s="15" t="s">
        <v>642</v>
      </c>
      <c r="H43" s="15" t="s">
        <v>643</v>
      </c>
      <c r="I43" s="15" t="s">
        <v>644</v>
      </c>
      <c r="J43" s="15" t="s">
        <v>645</v>
      </c>
      <c r="K43" s="15" t="s">
        <v>646</v>
      </c>
      <c r="L43" s="15" t="s">
        <v>647</v>
      </c>
      <c r="M43" s="15" t="s">
        <v>648</v>
      </c>
      <c r="N43" s="15" t="s">
        <v>649</v>
      </c>
      <c r="O43" s="15" t="s">
        <v>650</v>
      </c>
      <c r="P43" s="15" t="s">
        <v>122</v>
      </c>
      <c r="Q43" s="15" t="s">
        <v>651</v>
      </c>
      <c r="R43" s="15" t="s">
        <v>652</v>
      </c>
      <c r="S43" s="15" t="s">
        <v>24</v>
      </c>
      <c r="T43" s="42"/>
      <c r="U43" s="42"/>
      <c r="V43" s="42"/>
      <c r="W43" s="15" t="s">
        <v>140</v>
      </c>
      <c r="X43" s="15" t="s">
        <v>316</v>
      </c>
      <c r="Y43" s="15" t="s">
        <v>317</v>
      </c>
      <c r="Z43" s="56" t="s">
        <v>318</v>
      </c>
      <c r="AA43" s="56"/>
      <c r="AE43" s="42"/>
      <c r="AF43" s="42"/>
      <c r="AG43" s="42"/>
      <c r="AH43" s="42"/>
      <c r="AI43" s="42"/>
      <c r="AJ43" s="42"/>
      <c r="AK43" s="42"/>
      <c r="AL43" s="42"/>
      <c r="AM43" s="42"/>
      <c r="AN43" s="42"/>
    </row>
    <row r="44" spans="1:42" s="33" customFormat="1">
      <c r="A44" t="s">
        <v>105</v>
      </c>
      <c r="B44" s="14">
        <f t="array" ref="B44">MEDIAN(IF($B$24:$B$33=$A44,E$24:E$33))</f>
        <v>109.375</v>
      </c>
      <c r="C44" s="39">
        <f t="array" ref="C44">MEDIAN(IF($B$24:$B$33=$A44,F$24:F$33))</f>
        <v>122.59615384615351</v>
      </c>
      <c r="D44" s="39">
        <f t="array" ref="D44">MEDIAN(IF($B$24:$B$33=$A44,G$24:G$33))</f>
        <v>95.108695652173878</v>
      </c>
      <c r="E44" s="39">
        <f t="array" ref="E44">MEDIAN(IF($B$24:$B$33=$A44,H$24:H$33))</f>
        <v>130.17241379310275</v>
      </c>
      <c r="F44" s="39">
        <f t="array" ref="F44">MEDIAN(IF($B$24:$B$33=$A44,I$24:I$33))</f>
        <v>229.16666666666652</v>
      </c>
      <c r="G44" s="217">
        <f t="array" ref="G44">MEDIAN(IF($B$24:$B$33=$A44,J$24:J$33))</f>
        <v>250</v>
      </c>
      <c r="H44" s="39">
        <f t="array" ref="H44">MEDIAN(IF($B$24:$B$33=$A44,K$24:K$33))</f>
        <v>1012.5</v>
      </c>
      <c r="I44" s="39">
        <f t="array" ref="I44">MEDIAN(IF($B$24:$B$33=$A44,L$24:L$33))</f>
        <v>30</v>
      </c>
      <c r="J44" s="39">
        <f t="array" ref="J44">MEDIAN(IF($B$24:$B$33=$A44,M$24:M$33))</f>
        <v>25</v>
      </c>
      <c r="K44" s="39">
        <f t="array" ref="K44">MEDIAN(IF($B$24:$B$33=$A44,N$24:N$33))</f>
        <v>38.75</v>
      </c>
      <c r="L44" s="112">
        <f t="array" ref="L44">MEDIAN(IF($B$24:$B$33=$A44,O$24:O$33))</f>
        <v>17.5</v>
      </c>
      <c r="M44" s="39">
        <f t="array" ref="M44">MEDIAN(IF($B$24:$B$33=$A44,P$24:P$33))</f>
        <v>87.5</v>
      </c>
      <c r="N44" s="39">
        <f t="array" ref="N44">MEDIAN(IF($B$24:$B$33=$A44,Q$24:Q$33))</f>
        <v>75</v>
      </c>
      <c r="O44" s="39">
        <f t="array" ref="O44">MEDIAN(IF($B$24:$B$33=$A44,R$24:R$33))</f>
        <v>15</v>
      </c>
      <c r="P44" s="217">
        <f t="array" ref="P44">MEDIAN(IF($B$24:$B$33=$A44,S$24:S$33))</f>
        <v>100</v>
      </c>
      <c r="Q44" s="217">
        <f t="array" ref="Q44">MEDIAN(IF($B$24:$B$33=$A44,T$24:T$33))</f>
        <v>200</v>
      </c>
      <c r="R44" s="38" t="s">
        <v>98</v>
      </c>
      <c r="S44" s="39">
        <f t="array" ref="S44">MEDIAN(IF($B$24:$B$33=$A44,V$24:V$33))</f>
        <v>7.5</v>
      </c>
      <c r="T44" s="112"/>
      <c r="U44" s="112"/>
      <c r="V44" s="112"/>
      <c r="W44" s="199">
        <f t="array" ref="W44">(B44*Références!D$3)+(C44*Références!D$4)+(D44*Références!D$5)+(E44*Références!D$6)+(F44*Références!D$7)+(G44*Références!D$8)+(H44*Références!D$9)</f>
        <v>13385.193941490783</v>
      </c>
      <c r="X44" s="200">
        <f t="array" ref="X44">(I44*Références!D$10)+(J44*Références!D$11)+(K44*Références!D$12)+(L44*Références!D$13)+(M44*Références!D$14)+(N44*Références!D$15)+(O44*Références!D$16)</f>
        <v>1666</v>
      </c>
      <c r="Y44" s="200">
        <f t="shared" ref="Y44:Y48" si="0">W44+X44</f>
        <v>15051.193941490783</v>
      </c>
      <c r="Z44" s="57" t="s">
        <v>320</v>
      </c>
      <c r="AA44" s="286"/>
      <c r="AE44" s="112"/>
      <c r="AF44" s="112"/>
      <c r="AG44" s="112"/>
      <c r="AH44" s="112"/>
      <c r="AI44" s="112"/>
      <c r="AJ44" s="112"/>
      <c r="AK44" s="112"/>
      <c r="AL44" s="112"/>
      <c r="AM44" s="112"/>
      <c r="AN44" s="39"/>
    </row>
    <row r="45" spans="1:42">
      <c r="A45" t="s">
        <v>209</v>
      </c>
      <c r="B45" s="14">
        <f t="array" ref="B45">MEDIAN(IF($B$24:$B$33=$A45,E$24:E$33))</f>
        <v>147.25</v>
      </c>
      <c r="C45" s="39">
        <f t="array" ref="C45">MEDIAN(IF($B$24:$B$33=$A45,F$24:F$33))</f>
        <v>149.99999999999949</v>
      </c>
      <c r="D45" s="39">
        <f t="array" ref="D45">MEDIAN(IF($B$24:$B$33=$A45,G$24:G$33))</f>
        <v>121.5217391304345</v>
      </c>
      <c r="E45" s="39">
        <f t="array" ref="E45">MEDIAN(IF($B$24:$B$33=$A45,H$24:H$33))</f>
        <v>156.03448275862002</v>
      </c>
      <c r="F45" s="39">
        <f t="array" ref="F45">MEDIAN(IF($B$24:$B$33=$A45,I$24:I$33))</f>
        <v>260.416666666666</v>
      </c>
      <c r="G45" s="217">
        <f t="array" ref="G45">MEDIAN(IF($B$24:$B$33=$A45,J$24:J$33))</f>
        <v>291.666666666666</v>
      </c>
      <c r="H45" s="39">
        <f t="array" ref="H45">MEDIAN(IF($B$24:$B$33=$A45,K$24:K$33))</f>
        <v>1000</v>
      </c>
      <c r="I45" s="39">
        <f t="array" ref="I45">MEDIAN(IF($B$24:$B$33=$A45,L$24:L$33))</f>
        <v>46.25</v>
      </c>
      <c r="J45" s="39">
        <f t="array" ref="J45">MEDIAN(IF($B$24:$B$33=$A45,M$24:M$33))</f>
        <v>22.5</v>
      </c>
      <c r="K45" s="39">
        <f t="array" ref="K45">MEDIAN(IF($B$24:$B$33=$A45,N$24:N$33))</f>
        <v>32.5</v>
      </c>
      <c r="L45" s="217">
        <f t="array" ref="L45">MEDIAN(IF($B$24:$B$33=$A45,O$24:O$33))</f>
        <v>48.75</v>
      </c>
      <c r="M45" s="39">
        <f t="array" ref="M45">MEDIAN(IF($B$24:$B$33=$A45,P$24:P$33))</f>
        <v>112.5</v>
      </c>
      <c r="N45" s="39">
        <f t="array" ref="N45">MEDIAN(IF($B$24:$B$33=$A45,Q$24:Q$33))</f>
        <v>100</v>
      </c>
      <c r="O45" s="39">
        <f t="array" ref="O45">MEDIAN(IF($B$24:$B$33=$A45,R$24:R$33))</f>
        <v>10</v>
      </c>
      <c r="P45" s="217">
        <f t="array" ref="P45">MEDIAN(IF($B$24:$B$33=$A45,S$24:S$33))</f>
        <v>150</v>
      </c>
      <c r="Q45" s="38" t="s">
        <v>98</v>
      </c>
      <c r="R45" s="38" t="s">
        <v>98</v>
      </c>
      <c r="S45" s="39">
        <f t="array" ref="S45">MEDIAN(IF($B$24:$B$33=$A45,V$24:V$33))</f>
        <v>12.5</v>
      </c>
      <c r="T45" s="112"/>
      <c r="U45" s="112"/>
      <c r="V45" s="112"/>
      <c r="W45" s="199">
        <f t="array" ref="W45">(B45*Références!D$3)+(C45*Références!D$4)+(D45*Références!D$5)+(E45*Références!D$6)+(F45*Références!D$7)+(G45*Références!D$8)+(H45*Références!D$9)</f>
        <v>16121.654172913517</v>
      </c>
      <c r="X45" s="200">
        <f t="array" ref="X45">(I45*Références!D$10)+(J45*Références!D$11)+(K45*Références!D$12)+(L45*Références!D$13)+(M45*Références!D$14)+(N45*Références!D$15)+(O45*Références!D$16)</f>
        <v>2604</v>
      </c>
      <c r="Y45" s="199">
        <f t="shared" si="0"/>
        <v>18725.654172913517</v>
      </c>
      <c r="Z45" s="115"/>
      <c r="AA45" s="115"/>
      <c r="AB45" s="51"/>
      <c r="AE45" s="112"/>
      <c r="AF45" s="112"/>
      <c r="AG45" s="112"/>
      <c r="AH45" s="112"/>
      <c r="AI45" s="112"/>
      <c r="AJ45" s="112"/>
      <c r="AK45" s="112"/>
      <c r="AL45" s="112"/>
      <c r="AM45" s="112"/>
      <c r="AN45" s="39"/>
    </row>
    <row r="46" spans="1:42">
      <c r="A46" t="s">
        <v>80</v>
      </c>
      <c r="B46" s="14">
        <f t="array" ref="B46">MEDIAN(IF($B$24:$B$33=$A46,E$24:E$33))</f>
        <v>143.75</v>
      </c>
      <c r="C46" s="39">
        <f t="array" ref="C46">MEDIAN(IF($B$24:$B$33=$A46,F$24:F$33))</f>
        <v>129.80769230769198</v>
      </c>
      <c r="D46" s="39">
        <f t="array" ref="D46">MEDIAN(IF($B$24:$B$33=$A46,G$24:G$33))</f>
        <v>141.30434782608648</v>
      </c>
      <c r="E46" s="39">
        <f t="array" ref="E46">MEDIAN(IF($B$24:$B$33=$A46,H$24:H$33))</f>
        <v>120.689655172413</v>
      </c>
      <c r="F46" s="39">
        <f t="array" ref="F46">MEDIAN(IF($B$24:$B$33=$A46,I$24:I$33))</f>
        <v>239.583333333333</v>
      </c>
      <c r="G46" s="217">
        <f t="array" ref="G46">MEDIAN(IF($B$24:$B$33=$A46,J$24:J$33))</f>
        <v>291.66666666666652</v>
      </c>
      <c r="H46" s="39">
        <f t="array" ref="H46">MEDIAN(IF($B$24:$B$33=$A46,K$24:K$33))</f>
        <v>987.5</v>
      </c>
      <c r="I46" s="39">
        <f t="array" ref="I46">MEDIAN(IF($B$24:$B$33=$A46,L$24:L$33))</f>
        <v>50</v>
      </c>
      <c r="J46" s="39">
        <f t="array" ref="J46">MEDIAN(IF($B$24:$B$33=$A46,M$24:M$33))</f>
        <v>17.5</v>
      </c>
      <c r="K46" s="39">
        <f t="array" ref="K46">MEDIAN(IF($B$24:$B$33=$A46,N$24:N$33))</f>
        <v>22.5</v>
      </c>
      <c r="L46" s="217">
        <f t="array" ref="L46">MEDIAN(IF($B$24:$B$33=$A46,O$24:O$33))</f>
        <v>22.5</v>
      </c>
      <c r="M46" s="39">
        <f t="array" ref="M46">MEDIAN(IF($B$24:$B$33=$A46,P$24:P$33))</f>
        <v>193.75</v>
      </c>
      <c r="N46" s="39">
        <f t="array" ref="N46">MEDIAN(IF($B$24:$B$33=$A46,Q$24:Q$33))</f>
        <v>90</v>
      </c>
      <c r="O46" s="39">
        <f t="array" ref="O46">MEDIAN(IF($B$24:$B$33=$A46,R$24:R$33))</f>
        <v>10</v>
      </c>
      <c r="P46" s="217">
        <f t="array" ref="P46">MEDIAN(IF($B$24:$B$33=$A46,S$24:S$33))</f>
        <v>62.5</v>
      </c>
      <c r="Q46" s="217">
        <f t="array" ref="Q46">MEDIAN(IF($B$24:$B$33=$A46,T$24:T$33))</f>
        <v>300</v>
      </c>
      <c r="R46" s="217">
        <f t="array" ref="R46">MEDIAN(IF($B$24:$B$33=$A46,U$24:U$33))</f>
        <v>37.5</v>
      </c>
      <c r="S46" s="39">
        <f t="array" ref="S46">MEDIAN(IF($B$24:$B$33=$A46,V$24:V$33))</f>
        <v>7</v>
      </c>
      <c r="T46" s="112"/>
      <c r="U46" s="217"/>
      <c r="V46" s="112"/>
      <c r="W46" s="199">
        <f t="array" ref="W46">(B46*Références!D$3)+(C46*Références!D$4)+(D46*Références!D$5)+(E46*Références!D$6)+(F46*Références!D$7)+(G46*Références!D$8)+(H46*Références!D$9)</f>
        <v>15477.51628993194</v>
      </c>
      <c r="X46" s="200">
        <f t="array" ref="X46">(I46*Références!D$10)+(J46*Références!D$11)+(K46*Références!D$12)+(L46*Références!D$13)+(M46*Références!D$14)+(N46*Références!D$15)+(O46*Références!D$16)</f>
        <v>2167.75</v>
      </c>
      <c r="Y46" s="199">
        <f t="shared" si="0"/>
        <v>17645.26628993194</v>
      </c>
      <c r="Z46" s="115"/>
      <c r="AA46" s="115"/>
      <c r="AB46" s="51"/>
      <c r="AE46" s="112"/>
      <c r="AF46" s="112"/>
      <c r="AG46" s="112"/>
      <c r="AH46" s="112"/>
      <c r="AI46" s="33"/>
      <c r="AJ46" s="112"/>
      <c r="AK46" s="33"/>
      <c r="AL46" s="112"/>
      <c r="AM46" s="112"/>
      <c r="AN46" s="39"/>
    </row>
    <row r="47" spans="1:42">
      <c r="A47" t="s">
        <v>221</v>
      </c>
      <c r="B47" s="14">
        <f t="array" ref="B47">MEDIAN(IF($B$24:$B$33=$A47,E$24:E$33))</f>
        <v>250</v>
      </c>
      <c r="C47" s="39">
        <f t="array" ref="C47">MEDIAN(IF($B$24:$B$33=$A47,F$24:F$33))</f>
        <v>153.84615384615299</v>
      </c>
      <c r="D47" s="39">
        <f t="array" ref="D47">MEDIAN(IF($B$24:$B$33=$A47,G$24:G$33))</f>
        <v>152.173913043478</v>
      </c>
      <c r="E47" s="39">
        <f t="array" ref="E47">MEDIAN(IF($B$24:$B$33=$A47,H$24:H$33))</f>
        <v>144.827586206896</v>
      </c>
      <c r="F47" s="39">
        <f t="array" ref="F47">MEDIAN(IF($B$24:$B$33=$A47,I$24:I$33))</f>
        <v>270.83333333333297</v>
      </c>
      <c r="G47" s="217">
        <f t="array" ref="G47">MEDIAN(IF($B$24:$B$33=$A47,J$24:J$33))</f>
        <v>270.83333333333303</v>
      </c>
      <c r="H47" s="39">
        <f t="array" ref="H47">MEDIAN(IF($B$24:$B$33=$A47,K$24:K$33))</f>
        <v>1050</v>
      </c>
      <c r="I47" s="39">
        <f t="array" ref="I47">MEDIAN(IF($B$24:$B$33=$A47,L$24:L$33))</f>
        <v>40</v>
      </c>
      <c r="J47" s="39">
        <f t="array" ref="J47">MEDIAN(IF($B$24:$B$33=$A47,M$24:M$33))</f>
        <v>25</v>
      </c>
      <c r="K47" s="39">
        <f t="array" ref="K47">MEDIAN(IF($B$24:$B$33=$A47,N$24:N$33))</f>
        <v>25</v>
      </c>
      <c r="L47" s="217">
        <f t="array" ref="L47">MEDIAN(IF($B$24:$B$33=$A47,O$24:O$33))</f>
        <v>35</v>
      </c>
      <c r="M47" s="39">
        <f t="array" ref="M47">MEDIAN(IF($B$24:$B$33=$A47,P$24:P$33))</f>
        <v>100</v>
      </c>
      <c r="N47" s="39">
        <f t="array" ref="N47">MEDIAN(IF($B$24:$B$33=$A47,Q$24:Q$33))</f>
        <v>100</v>
      </c>
      <c r="O47" s="39">
        <f t="array" ref="O47">MEDIAN(IF($B$24:$B$33=$A47,R$24:R$33))</f>
        <v>50</v>
      </c>
      <c r="P47" s="217">
        <f t="array" ref="P47">MEDIAN(IF($B$24:$B$33=$A47,S$24:S$33))</f>
        <v>75</v>
      </c>
      <c r="Q47" s="217">
        <f t="array" ref="Q47">MEDIAN(IF($B$24:$B$33=$A47,T$24:T$33))</f>
        <v>500</v>
      </c>
      <c r="R47" s="38" t="s">
        <v>98</v>
      </c>
      <c r="S47" s="39">
        <f t="array" ref="S47">MEDIAN(IF($B$24:$B$33=$A47,V$24:V$33))</f>
        <v>1</v>
      </c>
      <c r="T47" s="217"/>
      <c r="U47" s="217"/>
      <c r="V47" s="217"/>
      <c r="W47" s="199">
        <f t="array" ref="W47">(B47*Références!D$3)+(C47*Références!D$4)+(D47*Références!D$5)+(E47*Références!D$6)+(F47*Références!D$7)+(G47*Références!D$8)+(H47*Références!D$9)</f>
        <v>19524.811632645189</v>
      </c>
      <c r="X47" s="200">
        <f t="array" ref="X47">(I47*Références!D$10)+(J47*Références!D$11)+(K47*Références!D$12)+(L47*Références!D$13)+(M47*Références!D$14)+(N47*Références!D$15)+(O47*Références!D$16)</f>
        <v>2232.5</v>
      </c>
      <c r="Y47" s="199">
        <f t="shared" si="0"/>
        <v>21757.311632645189</v>
      </c>
      <c r="Z47" s="115"/>
      <c r="AA47" s="115"/>
      <c r="AB47" s="51"/>
      <c r="AE47" s="112"/>
      <c r="AF47" s="112"/>
      <c r="AG47" s="112"/>
      <c r="AH47" s="112"/>
      <c r="AI47" s="112"/>
      <c r="AJ47" s="112"/>
      <c r="AK47" s="112"/>
      <c r="AL47" s="112"/>
      <c r="AM47" s="112"/>
      <c r="AN47" s="112"/>
    </row>
    <row r="48" spans="1:42">
      <c r="A48" t="s">
        <v>319</v>
      </c>
      <c r="B48" s="14">
        <f t="array" ref="B48">MEDIAN(IF($B$24:$B$33=$A48,E$24:E$33))</f>
        <v>143.75</v>
      </c>
      <c r="C48" s="39">
        <f t="array" ref="C48">MEDIAN(IF($B$24:$B$33=$A48,F$24:F$33))</f>
        <v>134.61538461538399</v>
      </c>
      <c r="D48" s="39">
        <f t="array" ref="D48">MEDIAN(IF($B$24:$B$33=$A48,G$24:G$33))</f>
        <v>97.826086956521706</v>
      </c>
      <c r="E48" s="39">
        <f t="array" ref="E48">MEDIAN(IF($B$24:$B$33=$A48,H$24:H$33))</f>
        <v>120.689655172413</v>
      </c>
      <c r="F48" s="39">
        <f t="array" ref="F48">MEDIAN(IF($B$24:$B$33=$A48,I$24:I$33))</f>
        <v>291.666666666666</v>
      </c>
      <c r="G48" s="38" t="s">
        <v>98</v>
      </c>
      <c r="H48" s="39">
        <f t="array" ref="H48">MEDIAN(IF($B$24:$B$33=$A48,K$24:K$33))</f>
        <v>1075</v>
      </c>
      <c r="I48" s="38" t="s">
        <v>98</v>
      </c>
      <c r="J48" s="38" t="s">
        <v>98</v>
      </c>
      <c r="K48" s="38" t="s">
        <v>98</v>
      </c>
      <c r="L48" s="38" t="s">
        <v>98</v>
      </c>
      <c r="M48" s="38" t="s">
        <v>98</v>
      </c>
      <c r="N48" s="38" t="s">
        <v>98</v>
      </c>
      <c r="O48" s="38" t="s">
        <v>98</v>
      </c>
      <c r="P48" s="217">
        <f t="array" ref="P48">MEDIAN(IF($B$24:$B$33=$A48,S$24:S$33))</f>
        <v>50</v>
      </c>
      <c r="Q48" s="38" t="s">
        <v>98</v>
      </c>
      <c r="R48" s="217">
        <f t="array" ref="R48">MEDIAN(IF($B$24:$B$33=$A48,U$24:U$33))</f>
        <v>0</v>
      </c>
      <c r="S48" s="38" t="s">
        <v>98</v>
      </c>
      <c r="T48" s="217"/>
      <c r="U48" s="217"/>
      <c r="V48" s="217"/>
      <c r="W48" s="199">
        <f t="array" ref="W48">(B48*Références!D$3)+(C48*Références!D$4)+(D48*Références!D$5)+(E48*Références!D$6)+(F48*Références!D$7)+(B8*Références!D$8)+(H48*Références!D$9)</f>
        <v>15686.804194056793</v>
      </c>
      <c r="X48" s="200">
        <f t="array" ref="X48">(B10*Références!D$10)+(B11*Références!D$11)+(B12*Références!D$12)+(B13*Références!D$13)+(B14*Références!D$14)+(B15*Références!D$15)+(B16*Références!D$16)</f>
        <v>2041.5</v>
      </c>
      <c r="Y48" s="199">
        <f t="shared" si="0"/>
        <v>17728.304194056793</v>
      </c>
      <c r="Z48" s="115"/>
      <c r="AA48" s="115"/>
      <c r="AB48" s="51"/>
      <c r="AE48" s="112"/>
      <c r="AF48" s="112"/>
      <c r="AG48" s="112"/>
      <c r="AH48" s="112"/>
      <c r="AI48" s="112"/>
      <c r="AJ48" s="112"/>
      <c r="AK48" s="112"/>
      <c r="AL48" s="112"/>
      <c r="AM48" s="112"/>
      <c r="AN48" s="112"/>
    </row>
    <row r="49" spans="1:41">
      <c r="B49" s="14"/>
      <c r="C49" s="14"/>
      <c r="D49" s="14"/>
      <c r="E49" s="14"/>
      <c r="F49" s="14"/>
      <c r="G49" s="14"/>
      <c r="H49" s="14"/>
      <c r="I49" s="14"/>
      <c r="J49" s="14"/>
      <c r="K49" s="14"/>
      <c r="L49" s="14"/>
      <c r="M49" s="14"/>
      <c r="N49" s="14"/>
      <c r="O49" s="14"/>
      <c r="P49" s="14"/>
      <c r="R49" s="49"/>
      <c r="AF49" s="33"/>
      <c r="AG49" s="33"/>
      <c r="AH49" s="70"/>
      <c r="AI49" s="70"/>
      <c r="AJ49" s="40"/>
      <c r="AK49" s="40"/>
      <c r="AL49" s="36"/>
      <c r="AM49" s="32"/>
    </row>
    <row r="50" spans="1:41" ht="17.5">
      <c r="A50" s="9" t="s">
        <v>322</v>
      </c>
      <c r="R50" s="49"/>
      <c r="AF50" s="33"/>
      <c r="AG50" s="33"/>
      <c r="AH50" s="33"/>
      <c r="AI50" s="33"/>
      <c r="AJ50" s="33"/>
      <c r="AK50" s="33"/>
    </row>
    <row r="51" spans="1:41">
      <c r="A51" s="58" t="s">
        <v>314</v>
      </c>
      <c r="R51" s="33"/>
      <c r="AF51" s="33"/>
      <c r="AG51" s="33"/>
      <c r="AH51" s="33"/>
      <c r="AI51" s="33"/>
      <c r="AJ51" s="33"/>
      <c r="AK51" s="33"/>
    </row>
    <row r="52" spans="1:41">
      <c r="A52" s="15" t="s">
        <v>256</v>
      </c>
      <c r="B52" s="216" t="s">
        <v>297</v>
      </c>
      <c r="C52" s="15" t="s">
        <v>639</v>
      </c>
      <c r="D52" s="15" t="s">
        <v>298</v>
      </c>
      <c r="E52" s="15" t="s">
        <v>640</v>
      </c>
      <c r="F52" s="15" t="s">
        <v>641</v>
      </c>
      <c r="G52" s="15" t="s">
        <v>642</v>
      </c>
      <c r="H52" s="15" t="s">
        <v>643</v>
      </c>
      <c r="I52" s="15" t="s">
        <v>644</v>
      </c>
      <c r="J52" s="15" t="s">
        <v>645</v>
      </c>
      <c r="K52" s="15" t="s">
        <v>646</v>
      </c>
      <c r="L52" s="15" t="s">
        <v>647</v>
      </c>
      <c r="M52" s="15" t="s">
        <v>648</v>
      </c>
      <c r="N52" s="15" t="s">
        <v>649</v>
      </c>
      <c r="O52" s="15" t="s">
        <v>650</v>
      </c>
      <c r="P52" s="15" t="s">
        <v>122</v>
      </c>
      <c r="Q52" s="15" t="s">
        <v>651</v>
      </c>
      <c r="R52" s="15" t="s">
        <v>652</v>
      </c>
      <c r="S52" s="15" t="s">
        <v>24</v>
      </c>
      <c r="T52" s="33"/>
      <c r="U52" s="33"/>
      <c r="V52" s="33"/>
      <c r="W52" s="15" t="s">
        <v>140</v>
      </c>
      <c r="X52" s="15" t="s">
        <v>316</v>
      </c>
      <c r="Y52" s="15" t="s">
        <v>1300</v>
      </c>
      <c r="Z52" s="40" t="s">
        <v>1301</v>
      </c>
      <c r="AA52" s="42"/>
      <c r="AB52" s="42"/>
      <c r="AC52" s="33"/>
      <c r="AD52" s="33"/>
      <c r="AE52" s="33"/>
      <c r="AF52" s="33"/>
      <c r="AG52" s="33"/>
      <c r="AH52" s="33"/>
      <c r="AI52" s="33"/>
      <c r="AJ52" s="33"/>
      <c r="AK52" s="33"/>
      <c r="AL52" s="33"/>
      <c r="AM52" s="33"/>
      <c r="AN52" s="33"/>
      <c r="AO52" s="33"/>
    </row>
    <row r="53" spans="1:41">
      <c r="A53" s="10" t="s">
        <v>86</v>
      </c>
      <c r="B53" s="14">
        <f t="array" ref="B53">MEDIAN(IF($D$24:$D$33=$A53,E$24:E$33))</f>
        <v>147.25</v>
      </c>
      <c r="C53" s="14">
        <f t="array" ref="C53">MEDIAN(IF($D$24:$D$33=$A53,F$24:F$33))</f>
        <v>136.53846153846098</v>
      </c>
      <c r="D53" s="14">
        <f t="array" ref="D53">MEDIAN(IF($D$24:$D$33=$A53,G$24:G$33))</f>
        <v>121.5217391304345</v>
      </c>
      <c r="E53" s="14">
        <f t="array" ref="E53">MEDIAN(IF($D$24:$D$33=$A53,H$24:H$33))</f>
        <v>141.37931034482699</v>
      </c>
      <c r="F53" s="14">
        <f t="array" ref="F53">MEDIAN(IF($D$24:$D$33=$A53,I$24:I$33))</f>
        <v>239.583333333333</v>
      </c>
      <c r="G53" s="14">
        <f t="array" ref="G53">MEDIAN(IF($D$24:$D$33=$A53,J$24:J$33))</f>
        <v>291.66666666666629</v>
      </c>
      <c r="H53" s="14">
        <f t="array" ref="H53">MEDIAN(IF($D$24:$D$33=$A53,K$24:K$33))</f>
        <v>1000</v>
      </c>
      <c r="I53" s="14">
        <f t="array" ref="I53">MEDIAN(IF($D$24:$D$33=$A53,L$24:L$33))</f>
        <v>40</v>
      </c>
      <c r="J53" s="14">
        <f t="array" ref="J53">MEDIAN(IF($D$24:$D$33=$A53,M$24:M$33))</f>
        <v>25</v>
      </c>
      <c r="K53" s="14">
        <f t="array" ref="K53">MEDIAN(IF($D$24:$D$33=$A53,N$24:N$33))</f>
        <v>26.25</v>
      </c>
      <c r="L53" s="14">
        <f t="array" ref="L53">MEDIAN(IF($D$24:$D$33=$A53,O$24:O$33))</f>
        <v>23.75</v>
      </c>
      <c r="M53" s="14">
        <f t="array" ref="M53">MEDIAN(IF($D$24:$D$33=$A53,P$24:P$33))</f>
        <v>112.5</v>
      </c>
      <c r="N53" s="14">
        <f t="array" ref="N53">MEDIAN(IF($D$24:$D$33=$A53,Q$24:Q$33))</f>
        <v>100</v>
      </c>
      <c r="O53" s="14">
        <f t="array" ref="O53">MEDIAN(IF($D$24:$D$33=$A53,R$24:R$33))</f>
        <v>10</v>
      </c>
      <c r="P53" s="39">
        <f t="array" ref="P53">MEDIAN(IF($D$24:$D$33=$A53,S$24:S$33))</f>
        <v>75</v>
      </c>
      <c r="Q53" s="14">
        <f t="array" ref="Q53">MEDIAN(IF($D$24:$D$33=$A53,T$24:T$33))</f>
        <v>350</v>
      </c>
      <c r="R53" s="14">
        <f t="array" ref="R53">MEDIAN(IF($D$24:$D$33=$A53,U$24:U$33))</f>
        <v>37.5</v>
      </c>
      <c r="S53" s="14">
        <f t="array" ref="S53">MEDIAN(IF($D$24:$D$33=$A53,V$24:V$33))</f>
        <v>9.5</v>
      </c>
      <c r="T53" s="33"/>
      <c r="U53" s="33"/>
      <c r="V53" s="33"/>
      <c r="W53" s="60">
        <f t="array" ref="W53">(B53*Références!D$3)+(C53*Références!D$4)+(D53*Références!D$5)+(E53*Références!D$6)+(F53*Références!D$7)+(G53*Références!D$8)+(H53*Références!D$9)</f>
        <v>15600.124553108039</v>
      </c>
      <c r="X53" s="60">
        <f t="array" ref="X53">(I53*Références!D$10)+(J53*Références!D$11)+(K53*Références!D$12)+(L53*Références!D$13)+(M53*Références!D$14)+(N53*Références!D$15)+(O53*Références!D$16)</f>
        <v>2054</v>
      </c>
      <c r="Y53" s="22">
        <f>X53+W53</f>
        <v>17654.124553108039</v>
      </c>
      <c r="Z53" s="59"/>
      <c r="AA53" s="59"/>
      <c r="AB53" s="40"/>
      <c r="AC53" s="33"/>
      <c r="AD53" s="33"/>
      <c r="AE53" s="33"/>
      <c r="AF53" s="33"/>
      <c r="AG53" s="33"/>
      <c r="AH53" s="33"/>
      <c r="AI53" s="33"/>
      <c r="AJ53" s="33"/>
      <c r="AK53" s="33"/>
      <c r="AL53" s="33"/>
      <c r="AM53" s="33"/>
      <c r="AN53" s="33"/>
      <c r="AO53" s="33"/>
    </row>
    <row r="54" spans="1:41">
      <c r="A54" s="10" t="s">
        <v>170</v>
      </c>
      <c r="B54" s="14">
        <f t="array" ref="B54">MEDIAN(IF($D$24:$D$33=$A54,E$24:E$33))</f>
        <v>143.75</v>
      </c>
      <c r="C54" s="14">
        <f t="array" ref="C54">MEDIAN(IF($D$24:$D$33=$A54,F$24:F$33))</f>
        <v>134.61538461538399</v>
      </c>
      <c r="D54" s="14">
        <f t="array" ref="D54">MEDIAN(IF($D$24:$D$33=$A54,G$24:G$33))</f>
        <v>103.26086956521735</v>
      </c>
      <c r="E54" s="14">
        <f t="array" ref="E54">MEDIAN(IF($D$24:$D$33=$A54,H$24:H$33))</f>
        <v>121.55172413793025</v>
      </c>
      <c r="F54" s="14">
        <f t="array" ref="F54">MEDIAN(IF($D$24:$D$33=$A54,I$24:I$33))</f>
        <v>270.83333333333297</v>
      </c>
      <c r="G54" s="14">
        <f t="array" ref="G54">MEDIAN(IF($D$24:$D$33=$A54,J$24:J$33))</f>
        <v>260.41666666666652</v>
      </c>
      <c r="H54" s="14">
        <f t="array" ref="H54">MEDIAN(IF($D$24:$D$33=$A54,K$24:K$33))</f>
        <v>1050</v>
      </c>
      <c r="I54" s="14">
        <f t="array" ref="I54">MEDIAN(IF($D$24:$D$33=$A54,L$24:L$33))</f>
        <v>35</v>
      </c>
      <c r="J54" s="14">
        <f t="array" ref="J54">MEDIAN(IF($D$24:$D$33=$A54,M$24:M$33))</f>
        <v>25</v>
      </c>
      <c r="K54" s="14">
        <f t="array" ref="K54">MEDIAN(IF($D$24:$D$33=$A54,N$24:N$33))</f>
        <v>32.5</v>
      </c>
      <c r="L54" s="14">
        <f t="array" ref="L54">MEDIAN(IF($D$24:$D$33=$A54,O$24:O$33))</f>
        <v>25</v>
      </c>
      <c r="M54" s="14">
        <f t="array" ref="M54">MEDIAN(IF($D$24:$D$33=$A54,P$24:P$33))</f>
        <v>87.5</v>
      </c>
      <c r="N54" s="14">
        <f t="array" ref="N54">MEDIAN(IF($D$24:$D$33=$A54,Q$24:Q$33))</f>
        <v>75</v>
      </c>
      <c r="O54" s="14">
        <f t="array" ref="O54">MEDIAN(IF($D$24:$D$33=$A54,R$24:R$33))</f>
        <v>37.5</v>
      </c>
      <c r="P54" s="39">
        <f t="array" ref="P54">MEDIAN(IF($D$24:$D$33=$A54,S$24:S$33))</f>
        <v>62.5</v>
      </c>
      <c r="Q54" s="14">
        <f t="array" ref="Q54">MEDIAN(IF($D$24:$D$33=$A54,T$24:T$33))</f>
        <v>350</v>
      </c>
      <c r="R54" s="14">
        <f t="array" ref="R54">MEDIAN(IF($D$24:$D$33=$A54,U$24:U$33))</f>
        <v>0</v>
      </c>
      <c r="S54" s="14">
        <f t="array" ref="S54">MEDIAN(IF($D$24:$D$33=$A54,V$24:V$33))</f>
        <v>0</v>
      </c>
      <c r="T54" s="33"/>
      <c r="U54" s="33"/>
      <c r="V54" s="33"/>
      <c r="W54" s="60">
        <f t="array" ref="W54">(B54*Références!D$3)+(C54*Références!D$4)+(D54*Références!D$5)+(E54*Références!D$6)+(F54*Références!D$7)+(G54*Références!D$8)+(H54*Références!D$9)</f>
        <v>15289.571560373639</v>
      </c>
      <c r="X54" s="60">
        <f t="array" ref="X54">(I54*Références!D$10)+(J54*Références!D$11)+(K54*Références!D$12)+(L54*Références!D$13)+(M54*Références!D$14)+(N54*Références!D$15)+(O54*Références!D$16)</f>
        <v>1850.625</v>
      </c>
      <c r="Y54" s="22">
        <f>X54+W54</f>
        <v>17140.196560373639</v>
      </c>
      <c r="Z54" s="59"/>
      <c r="AA54" s="59"/>
      <c r="AB54" s="40"/>
      <c r="AC54" s="33"/>
      <c r="AD54" s="33"/>
      <c r="AE54" s="33"/>
      <c r="AF54" s="33"/>
      <c r="AG54" s="33"/>
      <c r="AH54" s="33"/>
      <c r="AI54" s="33"/>
      <c r="AJ54" s="33"/>
      <c r="AK54" s="33"/>
      <c r="AL54" s="33"/>
      <c r="AM54" s="33"/>
      <c r="AN54" s="33"/>
      <c r="AO54" s="33"/>
    </row>
    <row r="55" spans="1:41">
      <c r="AJ55" s="51"/>
      <c r="AK55" s="51"/>
      <c r="AL55" s="33"/>
    </row>
    <row r="56" spans="1:41">
      <c r="R56" s="33"/>
      <c r="S56" s="51"/>
      <c r="T56" s="33"/>
      <c r="U56" s="33"/>
      <c r="V56" s="33"/>
      <c r="W56" s="33"/>
      <c r="X56" s="33"/>
      <c r="Y56" s="33"/>
      <c r="AD56" s="36"/>
      <c r="AF56" s="32"/>
    </row>
    <row r="57" spans="1:41">
      <c r="A57" s="23" t="s">
        <v>323</v>
      </c>
      <c r="R57" s="33"/>
      <c r="S57" s="33"/>
      <c r="T57" s="33"/>
      <c r="U57" s="33"/>
      <c r="V57" s="33"/>
      <c r="W57" s="33"/>
      <c r="X57" s="33"/>
      <c r="Y57" s="33"/>
      <c r="AD57" s="36"/>
      <c r="AF57" s="32"/>
    </row>
    <row r="58" spans="1:41">
      <c r="A58" s="23" t="s">
        <v>324</v>
      </c>
      <c r="R58" s="33"/>
      <c r="S58" s="33"/>
      <c r="T58" s="33"/>
      <c r="U58" s="33"/>
      <c r="V58" s="33"/>
    </row>
    <row r="59" spans="1:41">
      <c r="A59" s="23" t="s">
        <v>325</v>
      </c>
      <c r="R59" s="33"/>
      <c r="S59" s="59"/>
      <c r="T59" s="51"/>
      <c r="U59" s="33"/>
      <c r="V59" s="33"/>
    </row>
    <row r="60" spans="1:41">
      <c r="A60" s="23" t="s">
        <v>326</v>
      </c>
      <c r="R60" s="33"/>
      <c r="S60" s="59"/>
      <c r="T60" s="51"/>
      <c r="U60" s="33"/>
      <c r="V60" s="33"/>
      <c r="AF60" s="32"/>
    </row>
    <row r="61" spans="1:41">
      <c r="A61" s="23"/>
      <c r="R61" s="33"/>
      <c r="S61" s="33"/>
      <c r="T61" s="33"/>
      <c r="U61" s="33"/>
      <c r="V61" s="33"/>
      <c r="AD61" s="36"/>
      <c r="AF61" s="32"/>
    </row>
    <row r="62" spans="1:41">
      <c r="R62" s="33"/>
      <c r="S62" s="33"/>
      <c r="T62" s="33"/>
      <c r="U62" s="33"/>
      <c r="V62" s="33"/>
    </row>
    <row r="63" spans="1:41">
      <c r="R63" s="33"/>
      <c r="S63" s="33"/>
      <c r="T63" s="33"/>
      <c r="U63" s="33"/>
      <c r="V63" s="33"/>
    </row>
    <row r="64" spans="1:41">
      <c r="R64" s="33"/>
      <c r="S64" s="33"/>
      <c r="T64" s="33"/>
      <c r="U64" s="33"/>
      <c r="V64" s="33"/>
    </row>
    <row r="65" spans="18:22">
      <c r="R65" s="33"/>
      <c r="S65" s="33"/>
      <c r="T65" s="33"/>
      <c r="U65" s="51"/>
      <c r="V65" s="33"/>
    </row>
    <row r="66" spans="18:22">
      <c r="R66" s="33"/>
      <c r="S66" s="33"/>
      <c r="T66" s="33"/>
      <c r="U66" s="51"/>
      <c r="V66" s="33"/>
    </row>
    <row r="67" spans="18:22">
      <c r="R67" s="33"/>
      <c r="S67" s="33"/>
      <c r="T67" s="33"/>
      <c r="U67" s="33"/>
      <c r="V67" s="33"/>
    </row>
    <row r="68" spans="18:22">
      <c r="R68" s="33"/>
      <c r="S68" s="33"/>
      <c r="T68" s="33"/>
      <c r="U68" s="33"/>
      <c r="V68" s="33"/>
    </row>
    <row r="69" spans="18:22">
      <c r="R69" s="33"/>
      <c r="S69" s="33"/>
      <c r="T69" s="33"/>
      <c r="U69" s="33"/>
      <c r="V69" s="33"/>
    </row>
    <row r="70" spans="18:22">
      <c r="R70" s="33"/>
      <c r="S70" s="33"/>
      <c r="T70" s="33"/>
      <c r="U70" s="33"/>
      <c r="V70" s="33"/>
    </row>
    <row r="71" spans="18:22">
      <c r="R71" s="33"/>
      <c r="S71" s="33"/>
      <c r="T71" s="33"/>
      <c r="U71" s="33"/>
      <c r="V71" s="33"/>
    </row>
  </sheetData>
  <conditionalFormatting sqref="AB21:AF22">
    <cfRule type="colorScale" priority="3">
      <colorScale>
        <cfvo type="num" val="2"/>
        <cfvo type="num" val="3"/>
        <cfvo type="num" val="4"/>
        <color rgb="FFEE5859"/>
        <color theme="7"/>
        <color theme="9"/>
      </colorScale>
    </cfRule>
  </conditionalFormatting>
  <conditionalFormatting sqref="E21:E22">
    <cfRule type="duplicateValues" dxfId="1777" priority="648"/>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G603"/>
  <sheetViews>
    <sheetView topLeftCell="E1" zoomScale="60" zoomScaleNormal="60" workbookViewId="0">
      <selection activeCell="U5" sqref="U5"/>
    </sheetView>
  </sheetViews>
  <sheetFormatPr baseColWidth="10" defaultColWidth="8.83203125" defaultRowHeight="15.5"/>
  <cols>
    <col min="1" max="1" width="51.83203125" customWidth="1"/>
    <col min="2" max="2" width="21.83203125" customWidth="1"/>
    <col min="3" max="3" width="24.75" customWidth="1"/>
    <col min="4" max="11" width="18.08203125" customWidth="1"/>
    <col min="12" max="12" width="19.33203125" style="107" customWidth="1"/>
    <col min="13" max="18" width="13.83203125" customWidth="1"/>
    <col min="19" max="19" width="18.33203125" customWidth="1"/>
    <col min="20" max="22" width="15.83203125" style="31" customWidth="1"/>
    <col min="23" max="23" width="15.08203125" customWidth="1"/>
    <col min="24" max="24" width="10.58203125" customWidth="1"/>
    <col min="25" max="25" width="11" customWidth="1"/>
    <col min="26" max="32" width="10.58203125" customWidth="1"/>
    <col min="33" max="33" width="12.6640625" customWidth="1"/>
    <col min="34" max="34" width="17.5" customWidth="1"/>
    <col min="43" max="44" width="11.58203125" customWidth="1"/>
    <col min="45" max="45" width="15.6640625" customWidth="1"/>
    <col min="47" max="47" width="11.58203125" customWidth="1"/>
    <col min="52" max="55" width="11" customWidth="1"/>
    <col min="56" max="56" width="14.5" customWidth="1"/>
    <col min="57" max="57" width="11" customWidth="1"/>
    <col min="61" max="61" width="11.33203125" customWidth="1"/>
    <col min="62" max="66" width="10.08203125" customWidth="1"/>
    <col min="67" max="67" width="15.33203125" customWidth="1"/>
    <col min="75" max="75" width="17" customWidth="1"/>
    <col min="76" max="77" width="10.08203125" customWidth="1"/>
    <col min="78" max="78" width="15.58203125" customWidth="1"/>
    <col min="81" max="81" width="9.33203125" customWidth="1"/>
    <col min="82" max="85" width="8.83203125" style="31"/>
    <col min="86" max="86" width="15" style="31" customWidth="1"/>
    <col min="87" max="94" width="8.83203125" style="31"/>
    <col min="95" max="96" width="11.58203125" style="31" customWidth="1"/>
    <col min="97" max="97" width="14.08203125" style="31" customWidth="1"/>
    <col min="98" max="107" width="8.83203125" style="31"/>
    <col min="108" max="108" width="17.75" style="31" customWidth="1"/>
    <col min="109" max="117" width="8.83203125" style="31"/>
    <col min="118" max="118" width="16.5" style="31" customWidth="1"/>
    <col min="119" max="127" width="8.83203125" style="31"/>
    <col min="128" max="128" width="21.08203125" style="31" customWidth="1"/>
    <col min="129" max="267" width="8.83203125" style="31"/>
  </cols>
  <sheetData>
    <row r="1" spans="1:267">
      <c r="L1"/>
      <c r="T1" s="62"/>
      <c r="U1" s="62"/>
      <c r="V1" s="62"/>
    </row>
    <row r="2" spans="1:267">
      <c r="A2" s="9" t="s">
        <v>327</v>
      </c>
      <c r="B2" s="9"/>
      <c r="C2" s="10"/>
      <c r="D2" s="10"/>
      <c r="L2"/>
      <c r="T2" s="62"/>
      <c r="U2" s="62"/>
      <c r="V2" s="62"/>
      <c r="CD2"/>
      <c r="CE2"/>
      <c r="CF2"/>
      <c r="CG2"/>
      <c r="CH2"/>
      <c r="CI2"/>
      <c r="CJ2"/>
      <c r="CK2"/>
      <c r="CL2"/>
      <c r="CM2"/>
      <c r="CN2"/>
      <c r="CO2"/>
      <c r="CP2"/>
      <c r="CQ2"/>
      <c r="CR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row>
    <row r="3" spans="1:267">
      <c r="A3" s="15" t="s">
        <v>263</v>
      </c>
      <c r="B3" s="15" t="s">
        <v>328</v>
      </c>
      <c r="C3" s="15" t="s">
        <v>329</v>
      </c>
      <c r="D3" s="15" t="s">
        <v>330</v>
      </c>
      <c r="E3" s="15" t="s">
        <v>331</v>
      </c>
      <c r="F3" s="15" t="s">
        <v>332</v>
      </c>
      <c r="G3" s="15" t="s">
        <v>333</v>
      </c>
      <c r="H3" s="15" t="s">
        <v>334</v>
      </c>
      <c r="I3" s="15" t="s">
        <v>335</v>
      </c>
      <c r="J3" s="15" t="s">
        <v>658</v>
      </c>
      <c r="K3" s="15" t="s">
        <v>1302</v>
      </c>
      <c r="L3" s="15" t="s">
        <v>336</v>
      </c>
      <c r="M3" s="15" t="s">
        <v>337</v>
      </c>
      <c r="N3" s="15" t="s">
        <v>338</v>
      </c>
      <c r="O3" s="15" t="s">
        <v>339</v>
      </c>
      <c r="P3" s="15" t="s">
        <v>340</v>
      </c>
      <c r="Q3" s="61" t="s">
        <v>341</v>
      </c>
      <c r="R3" s="61" t="s">
        <v>342</v>
      </c>
      <c r="S3" s="61" t="s">
        <v>1303</v>
      </c>
      <c r="U3" s="84"/>
      <c r="V3" s="84"/>
      <c r="CD3"/>
      <c r="CE3"/>
      <c r="CF3"/>
      <c r="CG3"/>
      <c r="CH3"/>
      <c r="CI3"/>
      <c r="CJ3"/>
      <c r="CK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row>
    <row r="4" spans="1:267">
      <c r="A4" s="33" t="s">
        <v>269</v>
      </c>
      <c r="B4" s="41">
        <v>81.25</v>
      </c>
      <c r="C4" s="24">
        <v>77.5</v>
      </c>
      <c r="D4" s="24">
        <v>87.5</v>
      </c>
      <c r="E4" s="24">
        <v>77.5</v>
      </c>
      <c r="F4" s="14">
        <v>91.25</v>
      </c>
      <c r="G4" s="39">
        <v>100</v>
      </c>
      <c r="H4" s="39">
        <v>105</v>
      </c>
      <c r="I4" s="39">
        <v>111.25</v>
      </c>
      <c r="J4" s="39">
        <v>100</v>
      </c>
      <c r="K4" s="287">
        <v>144.5</v>
      </c>
      <c r="L4" s="32">
        <f t="shared" ref="L4:L16" si="0">(C4-B4)/B4</f>
        <v>-4.6153846153846156E-2</v>
      </c>
      <c r="M4" s="32">
        <f t="shared" ref="M4:M16" si="1">(D4-C4)/C4</f>
        <v>0.12903225806451613</v>
      </c>
      <c r="N4" s="32">
        <f t="shared" ref="N4:N16" si="2">(E4-D4)/D4</f>
        <v>-0.11428571428571428</v>
      </c>
      <c r="O4" s="32">
        <f t="array" ref="O4">(F4-E4)/E4</f>
        <v>0.17741935483870969</v>
      </c>
      <c r="P4" s="51">
        <f>(G4-F4)/F4</f>
        <v>9.5890410958904104E-2</v>
      </c>
      <c r="Q4" s="51">
        <f>(H4-G4)/G4</f>
        <v>0.05</v>
      </c>
      <c r="R4" s="51">
        <f>(I4-H4)/H4</f>
        <v>5.9523809523809521E-2</v>
      </c>
      <c r="S4" s="223">
        <f>(K4-J4)/J4</f>
        <v>0.44500000000000001</v>
      </c>
      <c r="U4" s="51"/>
      <c r="V4" s="51"/>
      <c r="CD4"/>
      <c r="CE4"/>
      <c r="CF4"/>
      <c r="CG4"/>
      <c r="CH4"/>
      <c r="CI4"/>
      <c r="CJ4"/>
      <c r="CK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row>
    <row r="5" spans="1:267">
      <c r="A5" s="33" t="s">
        <v>272</v>
      </c>
      <c r="B5" s="41">
        <v>92.307692307692307</v>
      </c>
      <c r="C5" s="24">
        <v>94.230769230769198</v>
      </c>
      <c r="D5" s="24">
        <v>96.153846153846104</v>
      </c>
      <c r="E5" s="24">
        <v>96.153846153846104</v>
      </c>
      <c r="F5" s="14">
        <v>100.48076923076877</v>
      </c>
      <c r="G5" s="39">
        <v>98.557692307692079</v>
      </c>
      <c r="H5" s="39">
        <v>115.384615384615</v>
      </c>
      <c r="I5" s="39">
        <v>115.384615384615</v>
      </c>
      <c r="J5" s="39">
        <v>115.384615384615</v>
      </c>
      <c r="K5" s="287">
        <v>134.61538461538399</v>
      </c>
      <c r="L5" s="32">
        <f t="shared" si="0"/>
        <v>2.0833333333332989E-2</v>
      </c>
      <c r="M5" s="32">
        <f t="shared" si="1"/>
        <v>2.0408163265305944E-2</v>
      </c>
      <c r="N5" s="32">
        <f t="shared" si="2"/>
        <v>0</v>
      </c>
      <c r="O5" s="32">
        <f t="shared" ref="O5:O18" si="3">(F5-E5)/E5</f>
        <v>4.4999999999995773E-2</v>
      </c>
      <c r="P5" s="51">
        <f t="array" ref="P5">(G5-F5)/F5</f>
        <v>-1.9138755980859037E-2</v>
      </c>
      <c r="Q5" s="51">
        <f t="shared" ref="Q5:Q18" si="4">(H5-G5)/G5</f>
        <v>0.17073170731707202</v>
      </c>
      <c r="R5" s="51">
        <f t="shared" ref="R5:R18" si="5">(I5-H5)/H5</f>
        <v>0</v>
      </c>
      <c r="S5" s="223">
        <f t="shared" ref="S5:S15" si="6">(K5-J5)/J5</f>
        <v>0.16666666666666508</v>
      </c>
      <c r="U5" s="51"/>
      <c r="V5" s="51"/>
      <c r="CD5"/>
      <c r="CE5"/>
      <c r="CF5"/>
      <c r="CG5"/>
      <c r="CH5"/>
      <c r="CI5"/>
      <c r="CJ5"/>
      <c r="CK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row>
    <row r="6" spans="1:267">
      <c r="A6" s="33" t="s">
        <v>274</v>
      </c>
      <c r="B6" s="41">
        <v>86.956521739130395</v>
      </c>
      <c r="C6" s="24">
        <v>89.130434782608646</v>
      </c>
      <c r="D6" s="24">
        <v>86.956521739130395</v>
      </c>
      <c r="E6" s="24">
        <v>86.956521739130395</v>
      </c>
      <c r="F6" s="14">
        <v>86.956521739130395</v>
      </c>
      <c r="G6" s="39">
        <v>86.956521739130395</v>
      </c>
      <c r="H6" s="39">
        <v>92.391304347826051</v>
      </c>
      <c r="I6" s="39">
        <v>108.695652173913</v>
      </c>
      <c r="J6" s="39">
        <v>108.695652173913</v>
      </c>
      <c r="K6" s="287">
        <v>117.39130434782599</v>
      </c>
      <c r="L6" s="32">
        <f t="shared" si="0"/>
        <v>2.4999999999999897E-2</v>
      </c>
      <c r="M6" s="32">
        <f t="shared" si="1"/>
        <v>-2.4390243902438928E-2</v>
      </c>
      <c r="N6" s="32">
        <f t="shared" si="2"/>
        <v>0</v>
      </c>
      <c r="O6" s="32">
        <f t="shared" si="3"/>
        <v>0</v>
      </c>
      <c r="P6" s="51">
        <f>(G6-F6)/F6</f>
        <v>0</v>
      </c>
      <c r="Q6" s="51">
        <f t="shared" si="4"/>
        <v>6.2500000000000069E-2</v>
      </c>
      <c r="R6" s="51">
        <f t="shared" si="5"/>
        <v>0.17647058823529416</v>
      </c>
      <c r="S6" s="223">
        <f t="shared" si="6"/>
        <v>7.999999999999953E-2</v>
      </c>
      <c r="U6" s="51"/>
      <c r="V6" s="51"/>
      <c r="CD6"/>
      <c r="CE6"/>
      <c r="CF6"/>
      <c r="CG6"/>
      <c r="CH6"/>
      <c r="CI6"/>
      <c r="CJ6"/>
      <c r="CK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row>
    <row r="7" spans="1:267">
      <c r="A7" s="33" t="s">
        <v>276</v>
      </c>
      <c r="B7" s="41">
        <v>68.965517241379317</v>
      </c>
      <c r="C7" s="24">
        <v>82.758620689655103</v>
      </c>
      <c r="D7" s="24">
        <v>86.2068965517241</v>
      </c>
      <c r="E7" s="24">
        <v>84.482758620689594</v>
      </c>
      <c r="F7" s="14">
        <v>85.344827586206847</v>
      </c>
      <c r="G7" s="39">
        <v>84.482758620689594</v>
      </c>
      <c r="H7" s="39">
        <v>93.103448275861993</v>
      </c>
      <c r="I7" s="39">
        <v>94.827586206896058</v>
      </c>
      <c r="J7" s="39">
        <v>103.448275862068</v>
      </c>
      <c r="K7" s="287">
        <v>130.17241379310275</v>
      </c>
      <c r="L7" s="32">
        <f t="shared" si="0"/>
        <v>0.1999999999999989</v>
      </c>
      <c r="M7" s="32">
        <f t="shared" si="1"/>
        <v>4.1666666666667074E-2</v>
      </c>
      <c r="N7" s="32">
        <f t="shared" si="2"/>
        <v>-2.0000000000000271E-2</v>
      </c>
      <c r="O7" s="32">
        <f t="shared" si="3"/>
        <v>1.0204081632653203E-2</v>
      </c>
      <c r="P7" s="51">
        <f>(G7-F7)/F7</f>
        <v>-1.0101010101010239E-2</v>
      </c>
      <c r="Q7" s="51">
        <f t="shared" si="4"/>
        <v>0.1020408163265305</v>
      </c>
      <c r="R7" s="51">
        <f t="shared" si="5"/>
        <v>1.8518518518514045E-2</v>
      </c>
      <c r="S7" s="223">
        <f t="shared" si="6"/>
        <v>0.2583333333333383</v>
      </c>
      <c r="U7" s="51"/>
      <c r="V7" s="51"/>
      <c r="CD7"/>
      <c r="CE7"/>
      <c r="CF7"/>
      <c r="CG7"/>
      <c r="CH7"/>
      <c r="CI7"/>
      <c r="CJ7"/>
      <c r="CK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row>
    <row r="8" spans="1:267">
      <c r="A8" s="33" t="s">
        <v>277</v>
      </c>
      <c r="B8" s="41">
        <v>208.33333333333334</v>
      </c>
      <c r="C8" s="24">
        <v>208.333333333333</v>
      </c>
      <c r="D8" s="24">
        <v>218.74999999999974</v>
      </c>
      <c r="E8" s="24">
        <v>208.333333333333</v>
      </c>
      <c r="F8" s="14">
        <v>213.54166666666623</v>
      </c>
      <c r="G8" s="39">
        <v>239.583333333333</v>
      </c>
      <c r="H8" s="39">
        <v>208.333333333333</v>
      </c>
      <c r="I8" s="39">
        <v>208.333333333333</v>
      </c>
      <c r="J8" s="39">
        <v>208.333333333333</v>
      </c>
      <c r="K8" s="287">
        <v>250</v>
      </c>
      <c r="L8" s="32">
        <f t="shared" si="0"/>
        <v>-1.6370904631912708E-15</v>
      </c>
      <c r="M8" s="32">
        <f t="shared" si="1"/>
        <v>5.000000000000044E-2</v>
      </c>
      <c r="N8" s="32">
        <f t="shared" si="2"/>
        <v>-4.7619047619048019E-2</v>
      </c>
      <c r="O8" s="32">
        <f t="shared" si="3"/>
        <v>2.499999999999954E-2</v>
      </c>
      <c r="P8" s="51">
        <f t="array" ref="P8">(G8-F8)/F8</f>
        <v>0.12195121951219585</v>
      </c>
      <c r="Q8" s="51">
        <f t="shared" si="4"/>
        <v>-0.13043478260869584</v>
      </c>
      <c r="R8" s="51">
        <f t="shared" si="5"/>
        <v>0</v>
      </c>
      <c r="S8" s="223">
        <f t="shared" si="6"/>
        <v>0.2000000000000019</v>
      </c>
      <c r="U8" s="51"/>
      <c r="V8" s="51"/>
      <c r="CD8"/>
      <c r="CE8"/>
      <c r="CF8"/>
      <c r="CG8"/>
      <c r="CH8"/>
      <c r="CI8"/>
      <c r="CJ8"/>
      <c r="CK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row>
    <row r="9" spans="1:267">
      <c r="A9" s="33" t="s">
        <v>278</v>
      </c>
      <c r="B9" s="41">
        <v>250</v>
      </c>
      <c r="C9" s="24">
        <v>260.41666665000002</v>
      </c>
      <c r="D9" s="24">
        <v>234.375</v>
      </c>
      <c r="E9" s="24">
        <v>229.16666666666652</v>
      </c>
      <c r="F9" s="14">
        <v>250</v>
      </c>
      <c r="G9" s="39">
        <v>229.16666666666652</v>
      </c>
      <c r="H9" s="39">
        <v>221.35416666666652</v>
      </c>
      <c r="I9" s="39">
        <v>302.08333333333326</v>
      </c>
      <c r="J9" s="39">
        <v>250</v>
      </c>
      <c r="K9" s="287">
        <v>281.24999999999955</v>
      </c>
      <c r="L9" s="32">
        <f t="shared" si="0"/>
        <v>4.1666666600000096E-2</v>
      </c>
      <c r="M9" s="32">
        <f t="shared" si="1"/>
        <v>-9.9999999942400081E-2</v>
      </c>
      <c r="N9" s="32">
        <f t="shared" si="2"/>
        <v>-2.2222222222222868E-2</v>
      </c>
      <c r="O9" s="32">
        <f t="shared" si="3"/>
        <v>9.0909090909091633E-2</v>
      </c>
      <c r="P9" s="51">
        <f>(G9-F9)/F9</f>
        <v>-8.3333333333333939E-2</v>
      </c>
      <c r="Q9" s="51">
        <f t="shared" si="4"/>
        <v>-3.4090909090909116E-2</v>
      </c>
      <c r="R9" s="51">
        <f t="shared" si="5"/>
        <v>0.36470588235294177</v>
      </c>
      <c r="S9" s="223">
        <f t="shared" si="6"/>
        <v>0.12499999999999818</v>
      </c>
      <c r="U9" s="51"/>
      <c r="V9" s="51"/>
      <c r="CD9"/>
      <c r="CE9"/>
      <c r="CF9"/>
      <c r="CG9"/>
      <c r="CH9"/>
      <c r="CI9"/>
      <c r="CJ9"/>
      <c r="CK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row>
    <row r="10" spans="1:267">
      <c r="A10" s="33" t="s">
        <v>279</v>
      </c>
      <c r="B10" s="41">
        <v>500</v>
      </c>
      <c r="C10" s="24">
        <v>550</v>
      </c>
      <c r="D10" s="24">
        <v>600</v>
      </c>
      <c r="E10" s="24">
        <v>619.385469543147</v>
      </c>
      <c r="F10" s="14">
        <v>650</v>
      </c>
      <c r="G10" s="39">
        <v>700</v>
      </c>
      <c r="H10" s="39">
        <v>750</v>
      </c>
      <c r="I10" s="39">
        <v>800</v>
      </c>
      <c r="J10" s="39">
        <v>900</v>
      </c>
      <c r="K10" s="287">
        <v>1025</v>
      </c>
      <c r="L10" s="32">
        <f t="shared" si="0"/>
        <v>0.1</v>
      </c>
      <c r="M10" s="32">
        <f t="shared" si="1"/>
        <v>9.0909090909090912E-2</v>
      </c>
      <c r="N10" s="32">
        <f t="shared" si="2"/>
        <v>3.2309115905244996E-2</v>
      </c>
      <c r="O10" s="32">
        <f t="shared" si="3"/>
        <v>4.9427266156944233E-2</v>
      </c>
      <c r="P10" s="51">
        <f>(G10-F10)/F10</f>
        <v>7.6923076923076927E-2</v>
      </c>
      <c r="Q10" s="51">
        <f t="shared" si="4"/>
        <v>7.1428571428571425E-2</v>
      </c>
      <c r="R10" s="51">
        <f t="shared" si="5"/>
        <v>6.6666666666666666E-2</v>
      </c>
      <c r="S10" s="223">
        <f>(K10-J10)/J10</f>
        <v>0.1388888888888889</v>
      </c>
      <c r="U10" s="51"/>
      <c r="V10" s="51"/>
      <c r="CD10"/>
      <c r="CE10"/>
      <c r="CF10"/>
      <c r="CG10"/>
      <c r="CH10"/>
      <c r="CI10"/>
      <c r="CJ10"/>
      <c r="CK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row>
    <row r="11" spans="1:267" s="31" customFormat="1">
      <c r="A11" s="33" t="s">
        <v>281</v>
      </c>
      <c r="B11" s="41">
        <v>25</v>
      </c>
      <c r="C11" s="54">
        <v>25</v>
      </c>
      <c r="D11" s="54">
        <v>25</v>
      </c>
      <c r="E11" s="54">
        <v>25</v>
      </c>
      <c r="F11" s="39">
        <v>25</v>
      </c>
      <c r="G11" s="39">
        <v>30</v>
      </c>
      <c r="H11" s="39">
        <v>30</v>
      </c>
      <c r="I11" s="39">
        <v>30</v>
      </c>
      <c r="J11" s="39">
        <v>35</v>
      </c>
      <c r="K11" s="287">
        <v>40</v>
      </c>
      <c r="L11" s="51">
        <f t="shared" si="0"/>
        <v>0</v>
      </c>
      <c r="M11" s="51">
        <f t="shared" si="1"/>
        <v>0</v>
      </c>
      <c r="N11" s="51">
        <f t="shared" si="2"/>
        <v>0</v>
      </c>
      <c r="O11" s="51">
        <f t="shared" si="3"/>
        <v>0</v>
      </c>
      <c r="P11" s="51">
        <f t="array" ref="P11">(G11-F11)/F11</f>
        <v>0.2</v>
      </c>
      <c r="Q11" s="51">
        <f t="shared" si="4"/>
        <v>0</v>
      </c>
      <c r="R11" s="51">
        <f t="shared" si="5"/>
        <v>0</v>
      </c>
      <c r="S11" s="223">
        <f t="shared" si="6"/>
        <v>0.14285714285714285</v>
      </c>
      <c r="U11" s="51"/>
      <c r="V11" s="51"/>
    </row>
    <row r="12" spans="1:267">
      <c r="A12" s="10" t="s">
        <v>282</v>
      </c>
      <c r="B12" s="41">
        <v>25</v>
      </c>
      <c r="C12" s="24">
        <v>25</v>
      </c>
      <c r="D12" s="24">
        <v>21.25</v>
      </c>
      <c r="E12" s="24">
        <v>20</v>
      </c>
      <c r="F12" s="14">
        <v>21.25</v>
      </c>
      <c r="G12" s="39">
        <v>21.25</v>
      </c>
      <c r="H12" s="39">
        <v>22.5</v>
      </c>
      <c r="I12" s="39">
        <v>23</v>
      </c>
      <c r="J12" s="39">
        <v>25</v>
      </c>
      <c r="K12" s="287">
        <v>25</v>
      </c>
      <c r="L12" s="32">
        <f t="shared" si="0"/>
        <v>0</v>
      </c>
      <c r="M12" s="32">
        <f t="shared" si="1"/>
        <v>-0.15</v>
      </c>
      <c r="N12" s="32">
        <f t="shared" si="2"/>
        <v>-5.8823529411764705E-2</v>
      </c>
      <c r="O12" s="32">
        <f t="shared" si="3"/>
        <v>6.25E-2</v>
      </c>
      <c r="P12" s="51">
        <f>(G12-F12)/F12</f>
        <v>0</v>
      </c>
      <c r="Q12" s="51">
        <f t="shared" si="4"/>
        <v>5.8823529411764705E-2</v>
      </c>
      <c r="R12" s="51">
        <f t="shared" si="5"/>
        <v>2.2222222222222223E-2</v>
      </c>
      <c r="S12" s="223">
        <f t="shared" si="6"/>
        <v>0</v>
      </c>
      <c r="U12" s="51"/>
      <c r="V12" s="51"/>
      <c r="CD12"/>
      <c r="CE12"/>
      <c r="CF12"/>
      <c r="CG12"/>
      <c r="CH12"/>
      <c r="CI12"/>
      <c r="CJ12"/>
      <c r="CK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row>
    <row r="13" spans="1:267">
      <c r="A13" s="10" t="s">
        <v>283</v>
      </c>
      <c r="B13" s="41">
        <v>69.375</v>
      </c>
      <c r="C13" s="24">
        <v>75</v>
      </c>
      <c r="D13" s="24">
        <v>75</v>
      </c>
      <c r="E13" s="24">
        <v>75</v>
      </c>
      <c r="F13" s="14">
        <v>75</v>
      </c>
      <c r="G13" s="39">
        <v>56.6666666666666</v>
      </c>
      <c r="H13" s="39">
        <v>75</v>
      </c>
      <c r="I13" s="39">
        <v>75</v>
      </c>
      <c r="J13" s="39">
        <v>88.068181818181799</v>
      </c>
      <c r="K13" s="287">
        <v>100</v>
      </c>
      <c r="L13" s="32">
        <f t="shared" si="0"/>
        <v>8.1081081081081086E-2</v>
      </c>
      <c r="M13" s="32">
        <f t="shared" si="1"/>
        <v>0</v>
      </c>
      <c r="N13" s="32">
        <f t="shared" si="2"/>
        <v>0</v>
      </c>
      <c r="O13" s="32">
        <f t="shared" si="3"/>
        <v>0</v>
      </c>
      <c r="P13" s="51">
        <f>(G13-F13)/F13</f>
        <v>-0.24444444444444532</v>
      </c>
      <c r="Q13" s="51">
        <f t="shared" si="4"/>
        <v>0.32352941176470745</v>
      </c>
      <c r="R13" s="51">
        <f t="shared" si="5"/>
        <v>0</v>
      </c>
      <c r="S13" s="223">
        <f t="shared" si="6"/>
        <v>0.1354838709677422</v>
      </c>
      <c r="U13" s="51"/>
      <c r="V13" s="51"/>
      <c r="CD13"/>
      <c r="CE13"/>
      <c r="CF13"/>
      <c r="CG13"/>
      <c r="CH13"/>
      <c r="CI13"/>
      <c r="CJ13"/>
      <c r="CK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row>
    <row r="14" spans="1:267">
      <c r="A14" s="10" t="s">
        <v>284</v>
      </c>
      <c r="B14" s="41">
        <v>50</v>
      </c>
      <c r="C14" s="24">
        <v>36.25</v>
      </c>
      <c r="D14" s="24">
        <v>42.5</v>
      </c>
      <c r="E14" s="24">
        <v>25</v>
      </c>
      <c r="F14" s="14">
        <v>25</v>
      </c>
      <c r="G14" s="39">
        <v>35</v>
      </c>
      <c r="H14" s="39">
        <v>36.25</v>
      </c>
      <c r="I14" s="39">
        <v>28</v>
      </c>
      <c r="J14" s="39">
        <v>32.5</v>
      </c>
      <c r="K14" s="287">
        <v>26.25</v>
      </c>
      <c r="L14" s="32">
        <f t="shared" si="0"/>
        <v>-0.27500000000000002</v>
      </c>
      <c r="M14" s="32">
        <f t="shared" si="1"/>
        <v>0.17241379310344829</v>
      </c>
      <c r="N14" s="32">
        <f t="shared" si="2"/>
        <v>-0.41176470588235292</v>
      </c>
      <c r="O14" s="32">
        <f t="shared" si="3"/>
        <v>0</v>
      </c>
      <c r="P14" s="51">
        <f>(G14-F14)/F14</f>
        <v>0.4</v>
      </c>
      <c r="Q14" s="51">
        <f t="shared" si="4"/>
        <v>3.5714285714285712E-2</v>
      </c>
      <c r="R14" s="51">
        <f t="shared" si="5"/>
        <v>-0.22758620689655173</v>
      </c>
      <c r="S14" s="223">
        <f t="shared" si="6"/>
        <v>-0.19230769230769232</v>
      </c>
      <c r="U14" s="51"/>
      <c r="V14" s="51"/>
      <c r="CD14"/>
      <c r="CE14"/>
      <c r="CF14"/>
      <c r="CG14"/>
      <c r="CH14"/>
      <c r="CI14"/>
      <c r="CJ14"/>
      <c r="CK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row>
    <row r="15" spans="1:267">
      <c r="A15" s="10" t="s">
        <v>286</v>
      </c>
      <c r="B15" s="41">
        <v>75</v>
      </c>
      <c r="C15" s="24">
        <v>75</v>
      </c>
      <c r="D15" s="24">
        <v>75</v>
      </c>
      <c r="E15" s="24">
        <v>75</v>
      </c>
      <c r="F15" s="14">
        <v>75</v>
      </c>
      <c r="G15" s="39">
        <v>75</v>
      </c>
      <c r="H15" s="39">
        <v>75</v>
      </c>
      <c r="I15" s="39">
        <v>75</v>
      </c>
      <c r="J15" s="39">
        <v>75</v>
      </c>
      <c r="K15" s="287">
        <v>100</v>
      </c>
      <c r="L15" s="32">
        <f t="shared" si="0"/>
        <v>0</v>
      </c>
      <c r="M15" s="32">
        <f t="shared" si="1"/>
        <v>0</v>
      </c>
      <c r="N15" s="32">
        <f t="shared" si="2"/>
        <v>0</v>
      </c>
      <c r="O15" s="32">
        <f t="shared" si="3"/>
        <v>0</v>
      </c>
      <c r="P15" s="51">
        <f>(G15-F15)/F15</f>
        <v>0</v>
      </c>
      <c r="Q15" s="51">
        <f t="shared" si="4"/>
        <v>0</v>
      </c>
      <c r="R15" s="51">
        <f t="shared" si="5"/>
        <v>0</v>
      </c>
      <c r="S15" s="223">
        <f t="shared" si="6"/>
        <v>0.33333333333333331</v>
      </c>
      <c r="U15" s="51"/>
      <c r="V15" s="51"/>
      <c r="CD15"/>
      <c r="CE15"/>
      <c r="CF15"/>
      <c r="CG15"/>
      <c r="CH15"/>
      <c r="CI15"/>
      <c r="CJ15"/>
      <c r="CK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row>
    <row r="16" spans="1:267">
      <c r="A16" s="10" t="s">
        <v>343</v>
      </c>
      <c r="B16" s="41">
        <v>90.620849933598905</v>
      </c>
      <c r="C16" s="24">
        <v>100</v>
      </c>
      <c r="D16" s="24">
        <v>100</v>
      </c>
      <c r="E16" s="24">
        <v>100</v>
      </c>
      <c r="F16" s="14">
        <v>75</v>
      </c>
      <c r="G16" s="39">
        <v>75</v>
      </c>
      <c r="H16" s="39">
        <v>150</v>
      </c>
      <c r="I16" s="39">
        <v>100</v>
      </c>
      <c r="J16" s="33" t="s">
        <v>98</v>
      </c>
      <c r="K16" s="110" t="s">
        <v>98</v>
      </c>
      <c r="L16" s="32">
        <f t="shared" si="0"/>
        <v>0.10349880930573405</v>
      </c>
      <c r="M16" s="32">
        <f t="shared" si="1"/>
        <v>0</v>
      </c>
      <c r="N16" s="32">
        <f t="shared" si="2"/>
        <v>0</v>
      </c>
      <c r="O16" s="32">
        <f t="shared" si="3"/>
        <v>-0.25</v>
      </c>
      <c r="P16" s="51">
        <f>(G16-F16)/F16</f>
        <v>0</v>
      </c>
      <c r="Q16" s="51">
        <f t="shared" si="4"/>
        <v>1</v>
      </c>
      <c r="R16" s="51">
        <f t="shared" si="5"/>
        <v>-0.33333333333333331</v>
      </c>
      <c r="S16" s="223" t="s">
        <v>98</v>
      </c>
      <c r="U16" s="51"/>
      <c r="V16" s="51"/>
      <c r="CD16"/>
      <c r="CE16"/>
      <c r="CF16"/>
      <c r="CG16"/>
      <c r="CH16"/>
      <c r="CI16"/>
      <c r="CJ16"/>
      <c r="CK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row>
    <row r="17" spans="1:293">
      <c r="A17" s="10" t="s">
        <v>288</v>
      </c>
      <c r="B17" s="41" t="s">
        <v>98</v>
      </c>
      <c r="C17" s="24" t="s">
        <v>98</v>
      </c>
      <c r="D17" s="24" t="s">
        <v>98</v>
      </c>
      <c r="E17" s="24">
        <v>5</v>
      </c>
      <c r="F17" s="14">
        <v>5</v>
      </c>
      <c r="G17" s="39">
        <v>5</v>
      </c>
      <c r="H17" s="39">
        <v>5</v>
      </c>
      <c r="I17" s="39">
        <f>Prix_Médians!B16</f>
        <v>10</v>
      </c>
      <c r="J17" s="39">
        <v>5</v>
      </c>
      <c r="K17" s="287">
        <v>10</v>
      </c>
      <c r="L17" s="32" t="s">
        <v>98</v>
      </c>
      <c r="M17" s="32" t="s">
        <v>98</v>
      </c>
      <c r="N17" s="32" t="s">
        <v>98</v>
      </c>
      <c r="O17" s="32">
        <f t="shared" si="3"/>
        <v>0</v>
      </c>
      <c r="P17" s="51">
        <f t="array" ref="P17">(G17-F17)/F17</f>
        <v>0</v>
      </c>
      <c r="Q17" s="51">
        <f t="shared" si="4"/>
        <v>0</v>
      </c>
      <c r="R17" s="51">
        <f t="shared" si="5"/>
        <v>1</v>
      </c>
      <c r="S17" s="223">
        <f>(K17-J17)/J17</f>
        <v>1</v>
      </c>
      <c r="U17" s="51"/>
      <c r="V17" s="51"/>
      <c r="CD17"/>
      <c r="CE17"/>
      <c r="CF17"/>
      <c r="CG17"/>
      <c r="CH17"/>
      <c r="CI17"/>
      <c r="CJ17"/>
      <c r="CK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row>
    <row r="18" spans="1:293">
      <c r="A18" s="10" t="s">
        <v>289</v>
      </c>
      <c r="B18" s="41">
        <v>25</v>
      </c>
      <c r="C18" s="24">
        <v>25</v>
      </c>
      <c r="D18" s="24">
        <v>33.75</v>
      </c>
      <c r="E18" s="24">
        <v>25</v>
      </c>
      <c r="F18" s="14">
        <v>25</v>
      </c>
      <c r="G18" s="39">
        <v>25</v>
      </c>
      <c r="H18" s="39">
        <v>25</v>
      </c>
      <c r="I18" s="39">
        <v>25</v>
      </c>
      <c r="J18" s="39">
        <v>25</v>
      </c>
      <c r="K18" s="287">
        <v>23.75</v>
      </c>
      <c r="L18" s="32">
        <f>(C18-B18)/B18</f>
        <v>0</v>
      </c>
      <c r="M18" s="32">
        <f>(D18-C18)/C18</f>
        <v>0.35</v>
      </c>
      <c r="N18" s="32">
        <f>(E18-D18)/D18</f>
        <v>-0.25925925925925924</v>
      </c>
      <c r="O18" s="32">
        <f t="shared" si="3"/>
        <v>0</v>
      </c>
      <c r="P18" s="51">
        <f>(G18-F18)/F18</f>
        <v>0</v>
      </c>
      <c r="Q18" s="51">
        <f t="shared" si="4"/>
        <v>0</v>
      </c>
      <c r="R18" s="51">
        <f t="shared" si="5"/>
        <v>0</v>
      </c>
      <c r="S18" s="223">
        <f>(K18-J18)/J18</f>
        <v>-0.05</v>
      </c>
      <c r="U18" s="51"/>
      <c r="V18" s="51"/>
      <c r="CD18"/>
      <c r="CE18"/>
      <c r="CF18"/>
      <c r="CG18"/>
      <c r="CH18"/>
      <c r="CI18"/>
      <c r="CJ18"/>
      <c r="CK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row>
    <row r="19" spans="1:293">
      <c r="A19" s="10" t="s">
        <v>660</v>
      </c>
      <c r="B19" s="41" t="s">
        <v>98</v>
      </c>
      <c r="C19" s="41" t="s">
        <v>98</v>
      </c>
      <c r="D19" s="41" t="s">
        <v>98</v>
      </c>
      <c r="E19" s="41" t="s">
        <v>98</v>
      </c>
      <c r="F19" s="41" t="s">
        <v>98</v>
      </c>
      <c r="G19" s="41" t="s">
        <v>98</v>
      </c>
      <c r="H19" s="41" t="s">
        <v>98</v>
      </c>
      <c r="I19" s="39">
        <v>200</v>
      </c>
      <c r="J19" s="39">
        <v>200</v>
      </c>
      <c r="K19" s="288" t="s">
        <v>98</v>
      </c>
      <c r="L19" s="41" t="s">
        <v>98</v>
      </c>
      <c r="M19" s="41" t="s">
        <v>98</v>
      </c>
      <c r="N19" s="41" t="s">
        <v>98</v>
      </c>
      <c r="O19" s="41" t="s">
        <v>98</v>
      </c>
      <c r="P19" s="41" t="s">
        <v>98</v>
      </c>
      <c r="Q19" s="41" t="s">
        <v>98</v>
      </c>
      <c r="R19" s="51" t="s">
        <v>98</v>
      </c>
      <c r="S19" s="223" t="s">
        <v>98</v>
      </c>
      <c r="U19" s="51"/>
      <c r="V19" s="51"/>
      <c r="CD19"/>
      <c r="CE19"/>
      <c r="CF19"/>
      <c r="CG19"/>
      <c r="CH19"/>
      <c r="CI19"/>
      <c r="CJ19"/>
      <c r="CK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row>
    <row r="20" spans="1:293">
      <c r="A20" s="10" t="s">
        <v>661</v>
      </c>
      <c r="B20" s="41" t="s">
        <v>98</v>
      </c>
      <c r="C20" s="41" t="s">
        <v>98</v>
      </c>
      <c r="D20" s="41" t="s">
        <v>98</v>
      </c>
      <c r="E20" s="41" t="s">
        <v>98</v>
      </c>
      <c r="F20" s="41" t="s">
        <v>98</v>
      </c>
      <c r="G20" s="41" t="s">
        <v>98</v>
      </c>
      <c r="H20" s="41" t="s">
        <v>98</v>
      </c>
      <c r="I20" s="39">
        <v>250</v>
      </c>
      <c r="J20" s="39">
        <v>475</v>
      </c>
      <c r="K20" s="287">
        <v>350</v>
      </c>
      <c r="L20" s="41" t="s">
        <v>98</v>
      </c>
      <c r="M20" s="41" t="s">
        <v>98</v>
      </c>
      <c r="N20" s="41" t="s">
        <v>98</v>
      </c>
      <c r="O20" s="41" t="s">
        <v>98</v>
      </c>
      <c r="P20" s="41" t="s">
        <v>98</v>
      </c>
      <c r="Q20" s="41" t="s">
        <v>98</v>
      </c>
      <c r="R20" s="51" t="s">
        <v>98</v>
      </c>
      <c r="S20" s="223">
        <f t="array" ref="S20">(K20-J20)/J20</f>
        <v>-0.26315789473684209</v>
      </c>
      <c r="U20" s="51"/>
      <c r="V20" s="51"/>
      <c r="CD20"/>
      <c r="CE20"/>
      <c r="CF20"/>
      <c r="CG20"/>
      <c r="CH20"/>
      <c r="CI20"/>
      <c r="CJ20"/>
      <c r="CK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row>
    <row r="21" spans="1:293">
      <c r="A21" s="10" t="s">
        <v>662</v>
      </c>
      <c r="B21" s="41" t="s">
        <v>98</v>
      </c>
      <c r="C21" s="41" t="s">
        <v>98</v>
      </c>
      <c r="D21" s="41" t="s">
        <v>98</v>
      </c>
      <c r="E21" s="41" t="s">
        <v>98</v>
      </c>
      <c r="F21" s="41" t="s">
        <v>98</v>
      </c>
      <c r="G21" s="41" t="s">
        <v>98</v>
      </c>
      <c r="H21" s="41" t="s">
        <v>98</v>
      </c>
      <c r="I21" s="39">
        <v>25</v>
      </c>
      <c r="J21" s="39">
        <v>27.5</v>
      </c>
      <c r="K21" s="287">
        <v>18.75</v>
      </c>
      <c r="L21" s="41" t="s">
        <v>98</v>
      </c>
      <c r="M21" s="41" t="s">
        <v>98</v>
      </c>
      <c r="N21" s="41" t="s">
        <v>98</v>
      </c>
      <c r="O21" s="41" t="s">
        <v>98</v>
      </c>
      <c r="P21" s="41" t="s">
        <v>98</v>
      </c>
      <c r="Q21" s="41" t="s">
        <v>98</v>
      </c>
      <c r="R21" s="51" t="s">
        <v>98</v>
      </c>
      <c r="S21" s="223">
        <f>(K21-J21)/J21</f>
        <v>-0.31818181818181818</v>
      </c>
      <c r="U21" s="51"/>
      <c r="V21" s="51"/>
      <c r="CD21"/>
      <c r="CE21"/>
      <c r="CF21"/>
      <c r="CG21"/>
      <c r="CH21"/>
      <c r="CI21"/>
      <c r="CJ21"/>
      <c r="CK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row>
    <row r="22" spans="1:293">
      <c r="A22" s="10" t="s">
        <v>287</v>
      </c>
      <c r="B22" s="41">
        <v>123.28125</v>
      </c>
      <c r="C22" s="24">
        <v>30</v>
      </c>
      <c r="D22" s="24">
        <v>26.25</v>
      </c>
      <c r="E22" s="24">
        <v>30</v>
      </c>
      <c r="F22" s="14">
        <v>27.5</v>
      </c>
      <c r="G22" s="39">
        <v>29</v>
      </c>
      <c r="H22" s="39">
        <v>33.75</v>
      </c>
      <c r="I22" s="39">
        <f>Prix_Médians!B20</f>
        <v>5</v>
      </c>
      <c r="J22" s="39">
        <v>6</v>
      </c>
      <c r="K22" s="287">
        <v>5</v>
      </c>
      <c r="L22" s="32">
        <f>(C22-B22)/B22</f>
        <v>-0.75665399239543729</v>
      </c>
      <c r="M22" s="32">
        <f>(D22-C22)/C22</f>
        <v>-0.125</v>
      </c>
      <c r="N22" s="32">
        <f>(E22-D22)/D22</f>
        <v>0.14285714285714285</v>
      </c>
      <c r="O22" s="32">
        <f>(F22-E22)/E22</f>
        <v>-8.3333333333333329E-2</v>
      </c>
      <c r="P22" s="51">
        <f t="array" ref="P22">(G22-F22)/F22</f>
        <v>5.4545454545454543E-2</v>
      </c>
      <c r="Q22" s="51">
        <f>(H22-G22)/G22</f>
        <v>0.16379310344827586</v>
      </c>
      <c r="R22" s="51">
        <f>(I22-H22)/H22</f>
        <v>-0.85185185185185186</v>
      </c>
      <c r="S22" s="223">
        <f>(K22-J22)/J22</f>
        <v>-0.16666666666666666</v>
      </c>
      <c r="U22" s="51"/>
      <c r="V22" s="51"/>
      <c r="CD22"/>
      <c r="CE22"/>
      <c r="CF22"/>
      <c r="CG22"/>
      <c r="CH22"/>
      <c r="CI22"/>
      <c r="CJ22"/>
      <c r="CK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row>
    <row r="23" spans="1:293">
      <c r="A23" s="10"/>
      <c r="B23" s="41"/>
      <c r="C23" s="24"/>
      <c r="D23" s="24"/>
      <c r="E23" s="54"/>
      <c r="F23" s="51"/>
      <c r="G23" s="51"/>
      <c r="H23" s="51"/>
      <c r="I23" s="51"/>
      <c r="J23" s="51"/>
      <c r="K23" s="51"/>
      <c r="L23" s="51"/>
      <c r="M23" s="51"/>
      <c r="N23" s="51"/>
      <c r="O23" s="10"/>
      <c r="R23" s="267"/>
      <c r="T23"/>
      <c r="U23"/>
      <c r="V23"/>
      <c r="CD23"/>
      <c r="CE23"/>
      <c r="CF23"/>
      <c r="CG23"/>
      <c r="CH23"/>
      <c r="CI23"/>
      <c r="CJ23"/>
      <c r="CK23"/>
      <c r="CL23"/>
      <c r="CM23"/>
      <c r="CN23"/>
      <c r="CO23"/>
      <c r="CP23"/>
      <c r="CQ23"/>
      <c r="CR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row>
    <row r="24" spans="1:293">
      <c r="A24" s="10" t="s">
        <v>659</v>
      </c>
      <c r="B24" s="41"/>
      <c r="C24" s="24"/>
      <c r="D24" s="24"/>
      <c r="E24" s="54"/>
      <c r="F24" s="32"/>
      <c r="G24" s="32"/>
      <c r="H24" s="32"/>
      <c r="I24" s="32"/>
      <c r="J24" s="32"/>
      <c r="K24" s="32"/>
      <c r="L24" s="32"/>
      <c r="M24" s="51"/>
      <c r="N24" s="32"/>
      <c r="O24" s="10"/>
      <c r="T24"/>
      <c r="U24"/>
      <c r="V24"/>
      <c r="CD24"/>
      <c r="CE24"/>
      <c r="CF24"/>
      <c r="CG24"/>
      <c r="CH24"/>
      <c r="CI24"/>
      <c r="CJ24"/>
      <c r="CK24"/>
      <c r="CL24"/>
      <c r="CM24"/>
      <c r="CN24"/>
      <c r="CO24"/>
      <c r="CP24"/>
      <c r="CQ24"/>
      <c r="CR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row>
    <row r="25" spans="1:293">
      <c r="L25"/>
      <c r="T25"/>
      <c r="U25"/>
      <c r="V25"/>
      <c r="CO25" s="62"/>
      <c r="CP25" s="62"/>
      <c r="CQ25" s="62"/>
      <c r="CR25" s="62"/>
      <c r="CS25" s="62"/>
      <c r="CT25" s="62"/>
      <c r="CU25" s="62"/>
      <c r="CV25" s="62"/>
      <c r="CW25" s="62"/>
    </row>
    <row r="26" spans="1:293">
      <c r="A26" s="9" t="s">
        <v>344</v>
      </c>
      <c r="L26"/>
      <c r="T26"/>
      <c r="U26"/>
      <c r="V26"/>
      <c r="CO26" s="62"/>
      <c r="CP26" s="62"/>
      <c r="CQ26" s="62"/>
      <c r="CR26" s="62"/>
      <c r="CS26" s="62"/>
      <c r="CT26" s="62"/>
      <c r="CU26" s="62"/>
      <c r="CV26" s="62"/>
      <c r="CW26" s="62"/>
    </row>
    <row r="27" spans="1:293" s="10" customFormat="1">
      <c r="A27" s="15" t="s">
        <v>255</v>
      </c>
      <c r="B27" s="382" t="s">
        <v>297</v>
      </c>
      <c r="C27" s="382"/>
      <c r="D27" s="382"/>
      <c r="E27" s="382"/>
      <c r="F27" s="382"/>
      <c r="G27" s="382"/>
      <c r="H27" s="382"/>
      <c r="I27" s="382"/>
      <c r="J27" s="382"/>
      <c r="K27" s="382"/>
      <c r="L27" s="382"/>
      <c r="M27" s="388" t="s">
        <v>242</v>
      </c>
      <c r="N27" s="388"/>
      <c r="O27" s="388"/>
      <c r="P27" s="388"/>
      <c r="Q27" s="388"/>
      <c r="R27" s="388"/>
      <c r="S27" s="388"/>
      <c r="T27" s="388"/>
      <c r="U27" s="388"/>
      <c r="V27" s="388"/>
      <c r="W27" s="388"/>
      <c r="X27" s="381" t="s">
        <v>298</v>
      </c>
      <c r="Y27" s="381"/>
      <c r="Z27" s="381"/>
      <c r="AA27" s="381"/>
      <c r="AB27" s="381"/>
      <c r="AC27" s="381"/>
      <c r="AD27" s="381"/>
      <c r="AE27" s="381"/>
      <c r="AF27" s="381"/>
      <c r="AG27" s="381"/>
      <c r="AH27" s="381"/>
      <c r="AI27" s="384" t="s">
        <v>151</v>
      </c>
      <c r="AJ27" s="384"/>
      <c r="AK27" s="384"/>
      <c r="AL27" s="384"/>
      <c r="AM27" s="384"/>
      <c r="AN27" s="384"/>
      <c r="AO27" s="384"/>
      <c r="AP27" s="384"/>
      <c r="AQ27" s="384"/>
      <c r="AR27" s="384"/>
      <c r="AS27" s="384"/>
      <c r="AT27" s="390" t="s">
        <v>299</v>
      </c>
      <c r="AU27" s="390"/>
      <c r="AV27" s="390"/>
      <c r="AW27" s="390"/>
      <c r="AX27" s="390"/>
      <c r="AY27" s="390"/>
      <c r="AZ27" s="390"/>
      <c r="BA27" s="390"/>
      <c r="BB27" s="390"/>
      <c r="BC27" s="390"/>
      <c r="BD27" s="390"/>
      <c r="BE27" s="391" t="s">
        <v>300</v>
      </c>
      <c r="BF27" s="391"/>
      <c r="BG27" s="391"/>
      <c r="BH27" s="391"/>
      <c r="BI27" s="391"/>
      <c r="BJ27" s="391"/>
      <c r="BK27" s="391"/>
      <c r="BL27" s="391"/>
      <c r="BM27" s="391"/>
      <c r="BN27" s="391"/>
      <c r="BO27" s="391"/>
      <c r="BP27" s="384" t="s">
        <v>301</v>
      </c>
      <c r="BQ27" s="384"/>
      <c r="BR27" s="384"/>
      <c r="BS27" s="384"/>
      <c r="BT27" s="384"/>
      <c r="BU27" s="384"/>
      <c r="BV27" s="384"/>
      <c r="BW27" s="384"/>
      <c r="BX27" s="384"/>
      <c r="BY27" s="384"/>
      <c r="BZ27" s="384"/>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63"/>
      <c r="DC27" s="63"/>
      <c r="DD27" s="63"/>
      <c r="DE27" s="63"/>
      <c r="DF27" s="63"/>
      <c r="DG27" s="63"/>
      <c r="DH27" s="63"/>
      <c r="DI27" s="6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row>
    <row r="28" spans="1:293" s="10" customFormat="1">
      <c r="A28" s="15"/>
      <c r="B28" s="43">
        <v>44136</v>
      </c>
      <c r="C28" s="43">
        <v>44197</v>
      </c>
      <c r="D28" s="43">
        <v>44228</v>
      </c>
      <c r="E28" s="43">
        <v>44256</v>
      </c>
      <c r="F28" s="43">
        <v>44287</v>
      </c>
      <c r="G28" s="43">
        <v>44317</v>
      </c>
      <c r="H28" s="43">
        <v>44348</v>
      </c>
      <c r="I28" s="43">
        <v>44378</v>
      </c>
      <c r="J28" s="43">
        <v>44470</v>
      </c>
      <c r="K28" s="43">
        <v>44501</v>
      </c>
      <c r="L28" s="61" t="s">
        <v>1304</v>
      </c>
      <c r="M28" s="43">
        <v>44136</v>
      </c>
      <c r="N28" s="43">
        <v>44197</v>
      </c>
      <c r="O28" s="43">
        <v>44228</v>
      </c>
      <c r="P28" s="43">
        <v>44256</v>
      </c>
      <c r="Q28" s="43">
        <v>44287</v>
      </c>
      <c r="R28" s="43">
        <v>44317</v>
      </c>
      <c r="S28" s="43">
        <v>44348</v>
      </c>
      <c r="T28" s="43">
        <v>44378</v>
      </c>
      <c r="U28" s="43">
        <v>44470</v>
      </c>
      <c r="V28" s="43">
        <v>44501</v>
      </c>
      <c r="W28" s="61" t="s">
        <v>1304</v>
      </c>
      <c r="X28" s="43">
        <v>44136</v>
      </c>
      <c r="Y28" s="43">
        <v>44197</v>
      </c>
      <c r="Z28" s="43">
        <v>44228</v>
      </c>
      <c r="AA28" s="43">
        <v>44256</v>
      </c>
      <c r="AB28" s="43">
        <v>44287</v>
      </c>
      <c r="AC28" s="43">
        <v>44317</v>
      </c>
      <c r="AD28" s="43">
        <v>44348</v>
      </c>
      <c r="AE28" s="43">
        <v>44378</v>
      </c>
      <c r="AF28" s="43">
        <v>44470</v>
      </c>
      <c r="AG28" s="43">
        <v>44501</v>
      </c>
      <c r="AH28" s="61" t="s">
        <v>1304</v>
      </c>
      <c r="AI28" s="43">
        <v>44136</v>
      </c>
      <c r="AJ28" s="43">
        <v>44197</v>
      </c>
      <c r="AK28" s="43">
        <v>44228</v>
      </c>
      <c r="AL28" s="43">
        <v>44256</v>
      </c>
      <c r="AM28" s="43">
        <v>44287</v>
      </c>
      <c r="AN28" s="43">
        <v>44317</v>
      </c>
      <c r="AO28" s="43">
        <v>44348</v>
      </c>
      <c r="AP28" s="43">
        <v>44378</v>
      </c>
      <c r="AQ28" s="43">
        <v>44470</v>
      </c>
      <c r="AR28" s="43">
        <v>44501</v>
      </c>
      <c r="AS28" s="43" t="s">
        <v>1304</v>
      </c>
      <c r="AT28" s="43">
        <v>44136</v>
      </c>
      <c r="AU28" s="43">
        <v>44197</v>
      </c>
      <c r="AV28" s="43">
        <v>44228</v>
      </c>
      <c r="AW28" s="43">
        <v>44256</v>
      </c>
      <c r="AX28" s="43">
        <v>44287</v>
      </c>
      <c r="AY28" s="43">
        <v>44317</v>
      </c>
      <c r="AZ28" s="43">
        <v>44348</v>
      </c>
      <c r="BA28" s="43">
        <v>44378</v>
      </c>
      <c r="BB28" s="43">
        <v>44470</v>
      </c>
      <c r="BC28" s="43">
        <v>44501</v>
      </c>
      <c r="BD28" s="61" t="s">
        <v>1304</v>
      </c>
      <c r="BE28" s="43">
        <v>44136</v>
      </c>
      <c r="BF28" s="43">
        <v>44197</v>
      </c>
      <c r="BG28" s="43">
        <v>44228</v>
      </c>
      <c r="BH28" s="43">
        <v>44256</v>
      </c>
      <c r="BI28" s="43">
        <v>44287</v>
      </c>
      <c r="BJ28" s="43">
        <v>44317</v>
      </c>
      <c r="BK28" s="43">
        <v>44348</v>
      </c>
      <c r="BL28" s="43">
        <v>44378</v>
      </c>
      <c r="BM28" s="43">
        <v>44470</v>
      </c>
      <c r="BN28" s="43">
        <v>44501</v>
      </c>
      <c r="BO28" s="61" t="s">
        <v>1304</v>
      </c>
      <c r="BP28" s="43">
        <v>44501</v>
      </c>
      <c r="BQ28" s="43">
        <v>44197</v>
      </c>
      <c r="BR28" s="43">
        <v>44228</v>
      </c>
      <c r="BS28" s="43">
        <v>44256</v>
      </c>
      <c r="BT28" s="43">
        <v>44287</v>
      </c>
      <c r="BU28" s="43">
        <v>44317</v>
      </c>
      <c r="BV28" s="43">
        <v>44348</v>
      </c>
      <c r="BW28" s="43">
        <v>44378</v>
      </c>
      <c r="BX28" s="43">
        <v>44470</v>
      </c>
      <c r="BY28" s="43">
        <v>44501</v>
      </c>
      <c r="BZ28" s="43" t="s">
        <v>1304</v>
      </c>
      <c r="CA28" s="85"/>
      <c r="CB28" s="84"/>
      <c r="CC28" s="84"/>
      <c r="CD28" s="85"/>
      <c r="CE28" s="85"/>
      <c r="CF28" s="85"/>
      <c r="CG28" s="85"/>
      <c r="CH28" s="85"/>
      <c r="CI28" s="85"/>
      <c r="CJ28" s="84"/>
      <c r="CK28" s="85"/>
      <c r="CL28" s="85"/>
      <c r="CM28" s="85"/>
      <c r="CN28" s="84"/>
      <c r="CO28" s="85"/>
      <c r="CP28" s="85"/>
      <c r="CQ28" s="85"/>
      <c r="CR28" s="85"/>
      <c r="CS28" s="85"/>
      <c r="CT28" s="84"/>
      <c r="CU28" s="85"/>
      <c r="CV28" s="85"/>
      <c r="CW28" s="85"/>
      <c r="CX28" s="84"/>
      <c r="CY28" s="85"/>
      <c r="CZ28" s="85"/>
      <c r="DA28" s="85"/>
      <c r="DB28" s="84"/>
      <c r="DC28" s="84"/>
      <c r="DD28" s="63"/>
      <c r="DE28" s="63"/>
      <c r="DF28" s="63"/>
      <c r="DG28" s="63"/>
      <c r="DH28" s="63"/>
      <c r="DI28" s="63"/>
      <c r="DJ28" s="6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row>
    <row r="29" spans="1:293" s="33" customFormat="1">
      <c r="A29" s="33" t="s">
        <v>319</v>
      </c>
      <c r="B29" s="39">
        <v>93.75</v>
      </c>
      <c r="C29" s="45"/>
      <c r="D29" s="46">
        <v>87.5</v>
      </c>
      <c r="E29" s="45"/>
      <c r="F29" s="45"/>
      <c r="G29" s="45"/>
      <c r="H29" s="45" t="s">
        <v>98</v>
      </c>
      <c r="I29" s="45" t="s">
        <v>98</v>
      </c>
      <c r="J29" s="45"/>
      <c r="K29" s="45">
        <v>143.75</v>
      </c>
      <c r="L29" s="222" t="s">
        <v>98</v>
      </c>
      <c r="M29" s="39">
        <v>98.557692307692292</v>
      </c>
      <c r="N29" s="39"/>
      <c r="O29" s="46">
        <v>115.384615384615</v>
      </c>
      <c r="P29" s="45"/>
      <c r="Q29" s="45"/>
      <c r="R29" s="45"/>
      <c r="S29" s="45"/>
      <c r="T29" s="109"/>
      <c r="U29" s="109"/>
      <c r="V29" s="109">
        <v>134.61538461538399</v>
      </c>
      <c r="W29" s="222" t="s">
        <v>98</v>
      </c>
      <c r="X29" s="39">
        <v>86.956521739130437</v>
      </c>
      <c r="Y29" s="39"/>
      <c r="Z29" s="46">
        <v>86.956521739130395</v>
      </c>
      <c r="AA29" s="45"/>
      <c r="AB29" s="45"/>
      <c r="AC29" s="45"/>
      <c r="AD29" s="45"/>
      <c r="AE29" s="45"/>
      <c r="AF29" s="45"/>
      <c r="AG29" s="45">
        <v>97.826086956521706</v>
      </c>
      <c r="AH29" s="222" t="s">
        <v>98</v>
      </c>
      <c r="AI29" s="39">
        <v>62.068965517241381</v>
      </c>
      <c r="AJ29" s="39"/>
      <c r="AK29" s="46">
        <v>73.275862068965495</v>
      </c>
      <c r="AL29" s="45"/>
      <c r="AM29" s="45"/>
      <c r="AN29" s="45"/>
      <c r="AO29" s="45"/>
      <c r="AP29" s="45"/>
      <c r="AQ29" s="45"/>
      <c r="AR29" s="45">
        <v>120.689655172413</v>
      </c>
      <c r="AS29" s="222" t="s">
        <v>98</v>
      </c>
      <c r="AT29" s="39">
        <v>208.33333333333334</v>
      </c>
      <c r="AU29" s="39"/>
      <c r="AV29" s="46">
        <v>250</v>
      </c>
      <c r="AW29" s="45"/>
      <c r="AX29" s="45"/>
      <c r="AY29" s="45"/>
      <c r="AZ29" s="45"/>
      <c r="BA29" s="45"/>
      <c r="BB29" s="45"/>
      <c r="BC29" s="45">
        <v>291.666666666666</v>
      </c>
      <c r="BD29" s="222" t="s">
        <v>98</v>
      </c>
      <c r="BE29" s="39">
        <v>187.5</v>
      </c>
      <c r="BF29" s="39"/>
      <c r="BG29" s="46" t="s">
        <v>98</v>
      </c>
      <c r="BH29" s="45"/>
      <c r="BI29" s="39"/>
      <c r="BJ29" s="39"/>
      <c r="BK29" s="39"/>
      <c r="BL29" s="39"/>
      <c r="BM29" s="39"/>
      <c r="BN29" s="39" t="s">
        <v>98</v>
      </c>
      <c r="BO29" s="222" t="s">
        <v>98</v>
      </c>
      <c r="BP29" s="39">
        <v>600</v>
      </c>
      <c r="BQ29" s="39"/>
      <c r="BR29" s="46">
        <v>625</v>
      </c>
      <c r="BS29" s="45"/>
      <c r="BT29" s="45"/>
      <c r="BU29" s="45"/>
      <c r="BV29" s="45"/>
      <c r="BW29" s="45"/>
      <c r="BX29" s="45"/>
      <c r="BY29" s="45">
        <v>1075</v>
      </c>
      <c r="BZ29" s="222" t="s">
        <v>98</v>
      </c>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E29" s="63"/>
      <c r="DF29" s="63"/>
      <c r="DG29" s="63"/>
      <c r="DH29" s="63"/>
      <c r="DI29" s="63"/>
      <c r="DJ29" s="63"/>
      <c r="DK29" s="63"/>
    </row>
    <row r="30" spans="1:293" s="33" customFormat="1">
      <c r="A30" s="33" t="s">
        <v>577</v>
      </c>
      <c r="B30" s="39"/>
      <c r="C30" s="39"/>
      <c r="D30" s="46"/>
      <c r="E30" s="39"/>
      <c r="F30" s="39"/>
      <c r="G30" s="39"/>
      <c r="H30" s="39"/>
      <c r="I30" s="39"/>
      <c r="J30" s="39">
        <v>140</v>
      </c>
      <c r="K30" s="39" t="s">
        <v>98</v>
      </c>
      <c r="L30" s="223" t="s">
        <v>98</v>
      </c>
      <c r="M30" s="39"/>
      <c r="N30" s="39"/>
      <c r="O30" s="46"/>
      <c r="P30" s="39"/>
      <c r="Q30" s="39"/>
      <c r="R30" s="39"/>
      <c r="S30" s="39"/>
      <c r="T30" s="39"/>
      <c r="U30" s="39">
        <v>148.0769230769225</v>
      </c>
      <c r="V30" s="39" t="s">
        <v>98</v>
      </c>
      <c r="W30" s="223" t="s">
        <v>98</v>
      </c>
      <c r="X30" s="39"/>
      <c r="Y30" s="39"/>
      <c r="Z30" s="46"/>
      <c r="AA30" s="39"/>
      <c r="AB30" s="39"/>
      <c r="AC30" s="39"/>
      <c r="AD30" s="39"/>
      <c r="AE30" s="39"/>
      <c r="AF30" s="39">
        <v>114.13043478260801</v>
      </c>
      <c r="AG30" s="39" t="s">
        <v>98</v>
      </c>
      <c r="AH30" s="222" t="s">
        <v>98</v>
      </c>
      <c r="AI30" s="39"/>
      <c r="AJ30" s="39"/>
      <c r="AK30" s="46"/>
      <c r="AL30" s="39"/>
      <c r="AM30" s="39"/>
      <c r="AN30" s="39"/>
      <c r="AO30" s="39"/>
      <c r="AP30" s="39"/>
      <c r="AQ30" s="39">
        <v>132.75862068965449</v>
      </c>
      <c r="AR30" s="39" t="s">
        <v>98</v>
      </c>
      <c r="AS30" s="222" t="s">
        <v>98</v>
      </c>
      <c r="AT30" s="39"/>
      <c r="AU30" s="39"/>
      <c r="AV30" s="46"/>
      <c r="AW30" s="39"/>
      <c r="AX30" s="39"/>
      <c r="AY30" s="39"/>
      <c r="AZ30" s="39"/>
      <c r="BA30" s="39"/>
      <c r="BB30" s="39">
        <v>223.958333333333</v>
      </c>
      <c r="BC30" s="39" t="s">
        <v>98</v>
      </c>
      <c r="BD30" s="222"/>
      <c r="BE30" s="39"/>
      <c r="BF30" s="39"/>
      <c r="BG30" s="46"/>
      <c r="BH30" s="39"/>
      <c r="BI30" s="39"/>
      <c r="BJ30" s="39"/>
      <c r="BK30" s="39"/>
      <c r="BL30" s="39"/>
      <c r="BM30" s="39">
        <v>208.333333333333</v>
      </c>
      <c r="BN30" s="39" t="s">
        <v>98</v>
      </c>
      <c r="BO30" s="222" t="s">
        <v>98</v>
      </c>
      <c r="BP30" s="39"/>
      <c r="BQ30" s="39"/>
      <c r="BR30" s="46"/>
      <c r="BS30" s="39"/>
      <c r="BT30" s="39"/>
      <c r="BU30" s="39"/>
      <c r="BV30" s="39"/>
      <c r="BW30" s="39"/>
      <c r="BX30" s="39">
        <v>850</v>
      </c>
      <c r="BY30" s="39" t="s">
        <v>98</v>
      </c>
      <c r="BZ30" s="222" t="s">
        <v>98</v>
      </c>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E30" s="63"/>
      <c r="DF30" s="63"/>
      <c r="DG30" s="63"/>
      <c r="DH30" s="63"/>
      <c r="DI30" s="63"/>
      <c r="DJ30" s="63"/>
      <c r="DK30" s="63"/>
    </row>
    <row r="31" spans="1:293" s="33" customFormat="1">
      <c r="A31" s="33" t="s">
        <v>321</v>
      </c>
      <c r="B31" s="39">
        <v>110</v>
      </c>
      <c r="C31" s="39"/>
      <c r="D31" s="46"/>
      <c r="E31" s="39"/>
      <c r="F31" s="39"/>
      <c r="G31" s="39"/>
      <c r="H31" s="39" t="s">
        <v>98</v>
      </c>
      <c r="I31" s="39" t="s">
        <v>98</v>
      </c>
      <c r="J31" s="39">
        <v>102.5</v>
      </c>
      <c r="K31" s="39" t="s">
        <v>98</v>
      </c>
      <c r="L31" s="223" t="s">
        <v>98</v>
      </c>
      <c r="M31" s="39">
        <v>98.076923076923066</v>
      </c>
      <c r="N31" s="39"/>
      <c r="O31" s="46"/>
      <c r="P31" s="39"/>
      <c r="Q31" s="39"/>
      <c r="R31" s="39"/>
      <c r="S31" s="39"/>
      <c r="T31" s="39"/>
      <c r="U31" s="39">
        <v>134.61538461538399</v>
      </c>
      <c r="V31" s="39" t="s">
        <v>98</v>
      </c>
      <c r="W31" s="223" t="s">
        <v>98</v>
      </c>
      <c r="X31" s="39">
        <v>81.521739130434781</v>
      </c>
      <c r="Y31" s="39"/>
      <c r="Z31" s="46"/>
      <c r="AA31" s="39"/>
      <c r="AB31" s="39"/>
      <c r="AC31" s="39"/>
      <c r="AD31" s="39"/>
      <c r="AE31" s="39"/>
      <c r="AF31" s="39">
        <v>107.60869565217351</v>
      </c>
      <c r="AG31" s="39" t="s">
        <v>98</v>
      </c>
      <c r="AH31" s="165" t="s">
        <v>98</v>
      </c>
      <c r="AI31" s="39">
        <v>76.724137931034477</v>
      </c>
      <c r="AJ31" s="39"/>
      <c r="AK31" s="46"/>
      <c r="AL31" s="39"/>
      <c r="AM31" s="39"/>
      <c r="AN31" s="39"/>
      <c r="AO31" s="39"/>
      <c r="AP31" s="39"/>
      <c r="AQ31" s="39">
        <v>129.31034482758551</v>
      </c>
      <c r="AR31" s="39" t="s">
        <v>98</v>
      </c>
      <c r="AS31" s="222" t="s">
        <v>98</v>
      </c>
      <c r="AT31" s="39">
        <v>200.52083333333334</v>
      </c>
      <c r="AU31" s="39"/>
      <c r="AV31" s="46"/>
      <c r="AW31" s="39"/>
      <c r="AX31" s="39"/>
      <c r="AY31" s="39"/>
      <c r="AZ31" s="39"/>
      <c r="BA31" s="39"/>
      <c r="BB31" s="39">
        <v>250</v>
      </c>
      <c r="BC31" s="39" t="s">
        <v>98</v>
      </c>
      <c r="BD31" s="222"/>
      <c r="BE31" s="39">
        <v>291.66666666666669</v>
      </c>
      <c r="BF31" s="39"/>
      <c r="BG31" s="46"/>
      <c r="BH31" s="39"/>
      <c r="BI31" s="39"/>
      <c r="BJ31" s="39"/>
      <c r="BK31" s="39"/>
      <c r="BL31" s="39"/>
      <c r="BM31" s="39">
        <v>229.16666666666652</v>
      </c>
      <c r="BN31" s="39" t="s">
        <v>98</v>
      </c>
      <c r="BO31" s="222" t="s">
        <v>98</v>
      </c>
      <c r="BP31" s="39">
        <v>487.5</v>
      </c>
      <c r="BQ31" s="39"/>
      <c r="BR31" s="46"/>
      <c r="BS31" s="39"/>
      <c r="BT31" s="39"/>
      <c r="BU31" s="39"/>
      <c r="BV31" s="39"/>
      <c r="BW31" s="39"/>
      <c r="BX31" s="39">
        <v>900.95</v>
      </c>
      <c r="BY31" s="39" t="s">
        <v>98</v>
      </c>
      <c r="BZ31" s="222" t="s">
        <v>98</v>
      </c>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E31" s="63"/>
      <c r="DF31" s="63"/>
      <c r="DG31" s="63"/>
      <c r="DH31" s="63"/>
      <c r="DI31" s="63"/>
      <c r="DJ31" s="63"/>
      <c r="DK31" s="63"/>
    </row>
    <row r="32" spans="1:293" s="33" customFormat="1">
      <c r="A32" s="33" t="s">
        <v>80</v>
      </c>
      <c r="B32" s="39">
        <v>87.5</v>
      </c>
      <c r="C32" s="39">
        <v>112.5</v>
      </c>
      <c r="D32" s="46">
        <v>125</v>
      </c>
      <c r="E32" s="39">
        <v>118.75</v>
      </c>
      <c r="F32" s="102">
        <v>112.5</v>
      </c>
      <c r="G32" s="102">
        <v>112.5</v>
      </c>
      <c r="H32" s="102">
        <v>131.25</v>
      </c>
      <c r="I32" s="102" t="e">
        <f>Prix_Médians!#REF!</f>
        <v>#REF!</v>
      </c>
      <c r="J32" s="102">
        <v>106.25</v>
      </c>
      <c r="K32" s="102">
        <v>143.75</v>
      </c>
      <c r="L32" s="223">
        <f>(K32-J32)/J32</f>
        <v>0.35294117647058826</v>
      </c>
      <c r="M32" s="39">
        <v>91.34615384615384</v>
      </c>
      <c r="N32" s="39">
        <v>100.961538461538</v>
      </c>
      <c r="O32" s="46">
        <v>96.153846153846104</v>
      </c>
      <c r="P32" s="39">
        <v>96.153846153846104</v>
      </c>
      <c r="Q32" s="102">
        <v>96.63461538461533</v>
      </c>
      <c r="R32" s="102">
        <v>96.153846153846104</v>
      </c>
      <c r="S32" s="39">
        <v>112.98076923076874</v>
      </c>
      <c r="T32" s="39" t="e">
        <f>Prix_Médians!#REF!</f>
        <v>#REF!</v>
      </c>
      <c r="U32" s="39">
        <v>117.78846153846126</v>
      </c>
      <c r="V32" s="39">
        <v>129.80769230769198</v>
      </c>
      <c r="W32" s="223">
        <f>(V32-U32)/U32</f>
        <v>0.10204081632653041</v>
      </c>
      <c r="X32" s="39">
        <v>86.956521739130437</v>
      </c>
      <c r="Y32" s="39">
        <v>116.84782608695625</v>
      </c>
      <c r="Z32" s="46">
        <v>108.695652173913</v>
      </c>
      <c r="AA32" s="39">
        <v>130.434782608695</v>
      </c>
      <c r="AB32" s="64">
        <v>90.217391304347601</v>
      </c>
      <c r="AC32" s="64">
        <v>97.826086956521692</v>
      </c>
      <c r="AD32" s="39">
        <v>146.73913043478177</v>
      </c>
      <c r="AE32" s="39" t="e">
        <f>Prix_Médians!#REF!</f>
        <v>#REF!</v>
      </c>
      <c r="AF32" s="39">
        <v>111.4130434782606</v>
      </c>
      <c r="AG32" s="39">
        <v>141.30434782608648</v>
      </c>
      <c r="AH32" s="223">
        <f>(AG32-AF32)/AF32</f>
        <v>0.26829268292682806</v>
      </c>
      <c r="AI32" s="39">
        <v>68.965517241379317</v>
      </c>
      <c r="AJ32" s="39">
        <v>90.517241379310079</v>
      </c>
      <c r="AK32" s="46">
        <v>93.103448275861993</v>
      </c>
      <c r="AL32" s="39">
        <v>86.2068965517241</v>
      </c>
      <c r="AM32" s="39">
        <v>86.2068965517241</v>
      </c>
      <c r="AN32" s="39">
        <v>94.827586206896058</v>
      </c>
      <c r="AO32" s="39">
        <v>107.75862068965425</v>
      </c>
      <c r="AP32" s="39" t="e">
        <f>Prix_Médians!#REF!</f>
        <v>#REF!</v>
      </c>
      <c r="AQ32" s="39">
        <v>105.60344827586124</v>
      </c>
      <c r="AR32" s="39">
        <v>120.689655172413</v>
      </c>
      <c r="AS32" s="223">
        <f>(AR32-AQ32)/AQ32</f>
        <v>0.14285714285714429</v>
      </c>
      <c r="AT32" s="39">
        <v>208.33333333333334</v>
      </c>
      <c r="AU32" s="39">
        <v>218.74999999999977</v>
      </c>
      <c r="AV32" s="46">
        <v>250</v>
      </c>
      <c r="AW32" s="39">
        <v>208.333333333333</v>
      </c>
      <c r="AX32" s="102">
        <v>229.16666666666652</v>
      </c>
      <c r="AY32" s="102">
        <v>291.66666666666652</v>
      </c>
      <c r="AZ32" s="292">
        <v>270.83333333333297</v>
      </c>
      <c r="BA32" s="289" t="e">
        <f>Prix_Médians!#REF!</f>
        <v>#REF!</v>
      </c>
      <c r="BB32" s="289">
        <v>203.12499999999977</v>
      </c>
      <c r="BC32" s="289">
        <v>239.583333333333</v>
      </c>
      <c r="BD32" s="223">
        <f>(BC32-BB32)/BB32</f>
        <v>0.17948717948717918</v>
      </c>
      <c r="BE32" s="39">
        <v>270.83333333333337</v>
      </c>
      <c r="BF32" s="39">
        <v>312.5</v>
      </c>
      <c r="BG32" s="46">
        <v>250</v>
      </c>
      <c r="BH32" s="39">
        <v>208.333333333333</v>
      </c>
      <c r="BI32" s="38">
        <v>270.83333333333297</v>
      </c>
      <c r="BJ32" s="39">
        <v>291.666666666666</v>
      </c>
      <c r="BK32" s="112">
        <v>333.33333333333297</v>
      </c>
      <c r="BL32" s="217" t="e">
        <f>Prix_Médians!#REF!</f>
        <v>#REF!</v>
      </c>
      <c r="BM32" s="217">
        <v>270.83333333333297</v>
      </c>
      <c r="BN32" s="217">
        <v>291.66666666666652</v>
      </c>
      <c r="BO32" s="224">
        <f>(BN32-BM32)/BM32</f>
        <v>7.6923076923077802E-2</v>
      </c>
      <c r="BP32" s="39">
        <v>500</v>
      </c>
      <c r="BQ32" s="39">
        <v>625</v>
      </c>
      <c r="BR32" s="46">
        <v>600</v>
      </c>
      <c r="BS32" s="39">
        <v>550</v>
      </c>
      <c r="BT32" s="39">
        <v>625</v>
      </c>
      <c r="BU32" s="39">
        <v>700</v>
      </c>
      <c r="BV32" s="39">
        <v>850</v>
      </c>
      <c r="BW32" s="39" t="e">
        <f>Prix_Médians!#REF!</f>
        <v>#REF!</v>
      </c>
      <c r="BX32" s="39">
        <v>900</v>
      </c>
      <c r="BY32" s="39">
        <v>987.5</v>
      </c>
      <c r="BZ32" s="224">
        <f>(BY32-BX32)/BX32</f>
        <v>9.7222222222222224E-2</v>
      </c>
      <c r="CA32" s="39"/>
      <c r="CB32" s="39"/>
      <c r="CC32" s="51"/>
      <c r="CD32" s="51"/>
      <c r="CE32" s="39"/>
      <c r="CF32" s="39"/>
      <c r="CG32" s="39"/>
      <c r="CH32" s="39"/>
      <c r="CI32" s="39"/>
      <c r="CJ32" s="39"/>
      <c r="CK32" s="51"/>
      <c r="CL32" s="39"/>
      <c r="CM32" s="39"/>
      <c r="CN32" s="39"/>
      <c r="CO32" s="51"/>
      <c r="CP32" s="39"/>
      <c r="CQ32" s="39"/>
      <c r="CR32" s="39"/>
      <c r="CS32" s="39"/>
      <c r="CT32" s="39"/>
      <c r="CU32" s="51"/>
      <c r="CV32" s="39"/>
      <c r="CW32" s="39"/>
      <c r="CX32" s="39"/>
      <c r="CY32" s="51"/>
      <c r="CZ32" s="39"/>
      <c r="DA32" s="39"/>
      <c r="DB32" s="39"/>
      <c r="DC32" s="39"/>
      <c r="DD32" s="51"/>
      <c r="DE32" s="64"/>
      <c r="DF32" s="64"/>
      <c r="DG32" s="64"/>
      <c r="DH32" s="64"/>
      <c r="DI32" s="64"/>
      <c r="DJ32" s="64"/>
      <c r="DK32" s="63"/>
      <c r="DL32" s="38"/>
      <c r="DM32" s="39"/>
    </row>
    <row r="33" spans="1:128" s="33" customFormat="1">
      <c r="A33" s="33" t="s">
        <v>149</v>
      </c>
      <c r="B33" s="39">
        <v>62.5</v>
      </c>
      <c r="C33" s="39">
        <v>75</v>
      </c>
      <c r="D33" s="46">
        <v>71.875</v>
      </c>
      <c r="E33" s="39">
        <v>75</v>
      </c>
      <c r="F33" s="102">
        <v>83.75</v>
      </c>
      <c r="G33" s="102">
        <v>87.5</v>
      </c>
      <c r="H33" s="102">
        <v>96.875</v>
      </c>
      <c r="I33" s="102" t="e">
        <f>Prix_Médians!#REF!</f>
        <v>#REF!</v>
      </c>
      <c r="J33" s="102">
        <v>100</v>
      </c>
      <c r="K33" s="102" t="s">
        <v>98</v>
      </c>
      <c r="L33" s="223" t="s">
        <v>98</v>
      </c>
      <c r="M33" s="39">
        <v>76.92307692307692</v>
      </c>
      <c r="N33" s="39">
        <v>86.538461538461505</v>
      </c>
      <c r="O33" s="46">
        <v>96.153846153846104</v>
      </c>
      <c r="P33" s="39">
        <v>96.153846153846104</v>
      </c>
      <c r="Q33" s="102">
        <v>96.153846153846104</v>
      </c>
      <c r="R33" s="102">
        <v>100.96153846153805</v>
      </c>
      <c r="S33" s="39">
        <v>110.57692307692278</v>
      </c>
      <c r="T33" s="39" t="e">
        <f>Prix_Médians!#REF!</f>
        <v>#REF!</v>
      </c>
      <c r="U33" s="39">
        <v>96.153846153846104</v>
      </c>
      <c r="V33" s="39" t="s">
        <v>98</v>
      </c>
      <c r="W33" s="223" t="s">
        <v>98</v>
      </c>
      <c r="X33" s="39">
        <v>86.956521739130437</v>
      </c>
      <c r="Y33" s="39">
        <v>65.2173913043478</v>
      </c>
      <c r="Z33" s="91">
        <v>76.086956521739097</v>
      </c>
      <c r="AA33" s="102">
        <v>76.086956521739097</v>
      </c>
      <c r="AB33" s="289">
        <v>92.391304347826036</v>
      </c>
      <c r="AC33" s="64">
        <v>92.391304347826051</v>
      </c>
      <c r="AD33" s="39">
        <v>92.391304347826051</v>
      </c>
      <c r="AE33" s="39" t="e">
        <f>Prix_Médians!#REF!</f>
        <v>#REF!</v>
      </c>
      <c r="AF33" s="39">
        <v>108.695652173913</v>
      </c>
      <c r="AG33" s="39" t="s">
        <v>98</v>
      </c>
      <c r="AH33" s="223" t="s">
        <v>98</v>
      </c>
      <c r="AI33" s="39">
        <v>68.965517241379317</v>
      </c>
      <c r="AJ33" s="39">
        <v>73.275862068965495</v>
      </c>
      <c r="AK33" s="46">
        <v>75.431034482758605</v>
      </c>
      <c r="AL33" s="39">
        <v>86.2068965517241</v>
      </c>
      <c r="AM33" s="39">
        <v>81.896551724137908</v>
      </c>
      <c r="AN33" s="39">
        <v>84.482758620689594</v>
      </c>
      <c r="AO33" s="39">
        <v>86.2068965517241</v>
      </c>
      <c r="AP33" s="39" t="e">
        <f>Prix_Médians!#REF!</f>
        <v>#REF!</v>
      </c>
      <c r="AQ33" s="39">
        <v>103.448275862068</v>
      </c>
      <c r="AR33" s="39" t="s">
        <v>98</v>
      </c>
      <c r="AS33" s="223" t="s">
        <v>98</v>
      </c>
      <c r="AT33" s="39">
        <v>212.5</v>
      </c>
      <c r="AU33" s="39">
        <v>208.333333333333</v>
      </c>
      <c r="AV33" s="46">
        <v>177.083333333333</v>
      </c>
      <c r="AW33" s="39">
        <v>208.333333333333</v>
      </c>
      <c r="AX33" s="102">
        <v>208.333333333333</v>
      </c>
      <c r="AY33" s="102">
        <v>239.58333333333297</v>
      </c>
      <c r="AZ33" s="102">
        <v>197.91666666666652</v>
      </c>
      <c r="BA33" s="289" t="e">
        <f>Prix_Médians!#REF!</f>
        <v>#REF!</v>
      </c>
      <c r="BB33" s="289">
        <v>208.333333333333</v>
      </c>
      <c r="BC33" s="289" t="s">
        <v>98</v>
      </c>
      <c r="BD33" s="223" t="s">
        <v>98</v>
      </c>
      <c r="BE33" s="39">
        <v>250</v>
      </c>
      <c r="BF33" s="39">
        <v>260.41666665000002</v>
      </c>
      <c r="BG33" s="46">
        <v>218.75</v>
      </c>
      <c r="BH33" s="39">
        <v>229.16666666666652</v>
      </c>
      <c r="BI33" s="39">
        <v>208.333333333333</v>
      </c>
      <c r="BJ33" s="39">
        <v>249.99999999999974</v>
      </c>
      <c r="BK33" s="290">
        <v>221.35416666666652</v>
      </c>
      <c r="BL33" s="217" t="e">
        <f>Prix_Médians!#REF!</f>
        <v>#REF!</v>
      </c>
      <c r="BM33" s="217">
        <v>270.83333333333297</v>
      </c>
      <c r="BN33" s="217" t="s">
        <v>98</v>
      </c>
      <c r="BO33" s="224" t="s">
        <v>98</v>
      </c>
      <c r="BP33" s="39">
        <v>458.14297800338409</v>
      </c>
      <c r="BQ33" s="39">
        <v>550</v>
      </c>
      <c r="BR33" s="46">
        <v>550</v>
      </c>
      <c r="BS33" s="39">
        <v>640.43993231810498</v>
      </c>
      <c r="BT33" s="39">
        <v>600</v>
      </c>
      <c r="BU33" s="39">
        <v>704.84375</v>
      </c>
      <c r="BV33" s="39">
        <v>750</v>
      </c>
      <c r="BW33" s="39" t="e">
        <f>Prix_Médians!#REF!</f>
        <v>#REF!</v>
      </c>
      <c r="BX33" s="39">
        <v>900</v>
      </c>
      <c r="BY33" s="39" t="s">
        <v>98</v>
      </c>
      <c r="BZ33" s="224" t="s">
        <v>98</v>
      </c>
      <c r="CA33" s="39"/>
      <c r="CB33" s="39"/>
      <c r="CC33" s="51"/>
      <c r="CD33" s="51"/>
      <c r="CE33" s="38"/>
      <c r="CF33" s="38"/>
      <c r="CG33" s="38"/>
      <c r="CH33" s="38"/>
      <c r="CI33" s="38"/>
      <c r="CJ33" s="38"/>
      <c r="CK33" s="51"/>
      <c r="CL33" s="39"/>
      <c r="CM33" s="39"/>
      <c r="CN33" s="39"/>
      <c r="CO33" s="51"/>
      <c r="CP33" s="39"/>
      <c r="CQ33" s="39"/>
      <c r="CR33" s="39"/>
      <c r="CS33" s="39"/>
      <c r="CT33" s="39"/>
      <c r="CU33" s="51"/>
      <c r="CV33" s="39"/>
      <c r="CW33" s="39"/>
      <c r="CX33" s="39"/>
      <c r="CY33" s="51"/>
      <c r="CZ33" s="39"/>
      <c r="DA33" s="39"/>
      <c r="DB33" s="39"/>
      <c r="DC33" s="39"/>
      <c r="DD33" s="51"/>
      <c r="DE33" s="65"/>
      <c r="DF33" s="64"/>
      <c r="DG33" s="64"/>
      <c r="DH33" s="64"/>
      <c r="DI33" s="64"/>
      <c r="DJ33" s="64"/>
      <c r="DK33" s="63"/>
      <c r="DL33" s="39"/>
      <c r="DM33" s="39"/>
    </row>
    <row r="34" spans="1:128" s="33" customFormat="1">
      <c r="A34" s="33" t="s">
        <v>216</v>
      </c>
      <c r="B34" s="39">
        <v>68.75</v>
      </c>
      <c r="C34" s="39">
        <v>75</v>
      </c>
      <c r="D34" s="46">
        <v>93.75</v>
      </c>
      <c r="E34" s="39">
        <v>84.375</v>
      </c>
      <c r="F34" s="102">
        <v>78.125</v>
      </c>
      <c r="G34" s="102">
        <v>89.375</v>
      </c>
      <c r="H34" s="102">
        <v>102.5</v>
      </c>
      <c r="I34" s="102">
        <f>Prix_Médians!B45</f>
        <v>147.25</v>
      </c>
      <c r="J34" s="102">
        <v>100</v>
      </c>
      <c r="K34" s="102" t="s">
        <v>98</v>
      </c>
      <c r="L34" s="223" t="s">
        <v>98</v>
      </c>
      <c r="M34" s="39">
        <v>86.538461538461547</v>
      </c>
      <c r="N34" s="39">
        <v>96.153846153846104</v>
      </c>
      <c r="O34" s="46">
        <v>96.153846153846104</v>
      </c>
      <c r="P34" s="39">
        <v>96.153846153846104</v>
      </c>
      <c r="Q34" s="102">
        <v>110.57692307692278</v>
      </c>
      <c r="R34" s="102">
        <v>95.673076923076678</v>
      </c>
      <c r="S34" s="39">
        <v>115.384615384615</v>
      </c>
      <c r="T34" s="39">
        <f>Prix_Médians!C45</f>
        <v>149.99999999999949</v>
      </c>
      <c r="U34" s="39">
        <v>115.384615384615</v>
      </c>
      <c r="V34" s="39" t="s">
        <v>98</v>
      </c>
      <c r="W34" s="223" t="s">
        <v>98</v>
      </c>
      <c r="X34" s="39">
        <v>67.934782608695656</v>
      </c>
      <c r="Y34" s="39">
        <v>69.565217391304301</v>
      </c>
      <c r="Z34" s="91">
        <v>76.086956521739097</v>
      </c>
      <c r="AA34" s="102">
        <v>70.652173913043441</v>
      </c>
      <c r="AB34" s="289">
        <v>76.086956521739097</v>
      </c>
      <c r="AC34" s="64">
        <v>71.739130434782552</v>
      </c>
      <c r="AD34" s="39">
        <v>82.60869565217385</v>
      </c>
      <c r="AE34" s="39">
        <f>Prix_Médians!D45</f>
        <v>121.5217391304345</v>
      </c>
      <c r="AF34" s="39">
        <v>86.956521739130395</v>
      </c>
      <c r="AG34" s="39" t="s">
        <v>98</v>
      </c>
      <c r="AH34" s="223" t="s">
        <v>98</v>
      </c>
      <c r="AI34" s="39">
        <v>65.086206896551701</v>
      </c>
      <c r="AJ34" s="39">
        <v>81.896551724137893</v>
      </c>
      <c r="AK34" s="46">
        <v>90.517241379309851</v>
      </c>
      <c r="AL34" s="39">
        <v>90.517241379309851</v>
      </c>
      <c r="AM34" s="39">
        <v>85.344827586206847</v>
      </c>
      <c r="AN34" s="39">
        <v>77.155172413793096</v>
      </c>
      <c r="AO34" s="39">
        <v>95.689655172413296</v>
      </c>
      <c r="AP34" s="39">
        <f>Prix_Médians!E45</f>
        <v>156.03448275862002</v>
      </c>
      <c r="AQ34" s="39">
        <v>103.448275862068</v>
      </c>
      <c r="AR34" s="39" t="s">
        <v>98</v>
      </c>
      <c r="AS34" s="223" t="s">
        <v>98</v>
      </c>
      <c r="AT34" s="39">
        <v>239.58333333333337</v>
      </c>
      <c r="AU34" s="39">
        <v>208.333333333333</v>
      </c>
      <c r="AV34" s="46">
        <v>213.54166666666623</v>
      </c>
      <c r="AW34" s="39">
        <v>197.91666666666652</v>
      </c>
      <c r="AX34" s="102">
        <v>234.37499999999974</v>
      </c>
      <c r="AY34" s="102">
        <v>214.583333333333</v>
      </c>
      <c r="AZ34" s="102">
        <v>193.74999999999949</v>
      </c>
      <c r="BA34" s="289">
        <f>Prix_Médians!F45</f>
        <v>260.416666666666</v>
      </c>
      <c r="BB34" s="289">
        <v>208.333333333333</v>
      </c>
      <c r="BC34" s="289" t="s">
        <v>98</v>
      </c>
      <c r="BD34" s="223" t="s">
        <v>98</v>
      </c>
      <c r="BE34" s="39">
        <v>270.83333333333337</v>
      </c>
      <c r="BF34" s="39">
        <v>223.95833335</v>
      </c>
      <c r="BG34" s="46">
        <v>234.37499999999974</v>
      </c>
      <c r="BH34" s="39">
        <v>249.99999999999949</v>
      </c>
      <c r="BI34" s="39">
        <v>229.16666666666652</v>
      </c>
      <c r="BJ34" s="39">
        <v>213.54166666666626</v>
      </c>
      <c r="BK34" s="290">
        <v>247.91666666666626</v>
      </c>
      <c r="BL34" s="217">
        <f>Prix_Médians!G45</f>
        <v>291.666666666666</v>
      </c>
      <c r="BM34" s="217">
        <v>208.333333333333</v>
      </c>
      <c r="BN34" s="217" t="s">
        <v>98</v>
      </c>
      <c r="BO34" s="224" t="s">
        <v>98</v>
      </c>
      <c r="BP34" s="39">
        <v>400</v>
      </c>
      <c r="BQ34" s="39">
        <v>525</v>
      </c>
      <c r="BR34" s="46">
        <v>550</v>
      </c>
      <c r="BS34" s="39">
        <v>575</v>
      </c>
      <c r="BT34" s="39">
        <v>612.5</v>
      </c>
      <c r="BU34" s="39">
        <v>612.5</v>
      </c>
      <c r="BV34" s="39">
        <v>805</v>
      </c>
      <c r="BW34" s="39">
        <f>Prix_Médians!H45</f>
        <v>1000</v>
      </c>
      <c r="BX34" s="39">
        <v>896.61590524534597</v>
      </c>
      <c r="BY34" s="39" t="s">
        <v>98</v>
      </c>
      <c r="BZ34" s="224" t="s">
        <v>98</v>
      </c>
      <c r="CA34" s="39"/>
      <c r="CB34" s="39"/>
      <c r="CC34" s="51"/>
      <c r="CD34" s="51"/>
      <c r="CE34" s="39"/>
      <c r="CF34" s="39"/>
      <c r="CG34" s="39"/>
      <c r="CH34" s="39"/>
      <c r="CI34" s="39"/>
      <c r="CJ34" s="39"/>
      <c r="CK34" s="51"/>
      <c r="CL34" s="39"/>
      <c r="CM34" s="39"/>
      <c r="CN34" s="39"/>
      <c r="CO34" s="51"/>
      <c r="CP34" s="39"/>
      <c r="CQ34" s="39"/>
      <c r="CR34" s="39"/>
      <c r="CS34" s="39"/>
      <c r="CT34" s="39"/>
      <c r="CU34" s="51"/>
      <c r="CV34" s="39"/>
      <c r="CW34" s="39"/>
      <c r="CX34" s="39"/>
      <c r="CY34" s="51"/>
      <c r="CZ34" s="39"/>
      <c r="DA34" s="39"/>
      <c r="DB34" s="39"/>
      <c r="DC34" s="39"/>
      <c r="DD34" s="51"/>
      <c r="DE34" s="64"/>
      <c r="DF34" s="64"/>
      <c r="DG34" s="64"/>
      <c r="DH34" s="64"/>
      <c r="DI34" s="64"/>
      <c r="DJ34" s="64"/>
      <c r="DK34" s="63"/>
      <c r="DL34" s="38"/>
      <c r="DM34" s="39"/>
    </row>
    <row r="35" spans="1:128" s="33" customFormat="1">
      <c r="A35" s="33" t="s">
        <v>105</v>
      </c>
      <c r="B35" s="39">
        <v>60</v>
      </c>
      <c r="C35" s="39">
        <v>62.5</v>
      </c>
      <c r="D35" s="46">
        <v>82.5</v>
      </c>
      <c r="E35" s="39">
        <v>75</v>
      </c>
      <c r="F35" s="102">
        <v>85</v>
      </c>
      <c r="G35" s="102">
        <v>91.25</v>
      </c>
      <c r="H35" s="102">
        <v>88.75</v>
      </c>
      <c r="I35" s="102" t="e">
        <f>Prix_Médians!#REF!</f>
        <v>#REF!</v>
      </c>
      <c r="J35" s="102">
        <v>90</v>
      </c>
      <c r="K35" s="102">
        <v>109.375</v>
      </c>
      <c r="L35" s="223">
        <f>(K35-J35)/J35</f>
        <v>0.21527777777777779</v>
      </c>
      <c r="M35" s="39">
        <v>76.92307692307692</v>
      </c>
      <c r="N35" s="39">
        <v>86.538461538461505</v>
      </c>
      <c r="O35" s="46">
        <v>115.384615384615</v>
      </c>
      <c r="P35" s="39">
        <v>105.76923076923055</v>
      </c>
      <c r="Q35" s="102">
        <v>105.76923076923055</v>
      </c>
      <c r="R35" s="102">
        <v>105.76923076923055</v>
      </c>
      <c r="S35" s="39">
        <v>96.153846153846104</v>
      </c>
      <c r="T35" s="39" t="e">
        <f>Prix_Médians!#REF!</f>
        <v>#REF!</v>
      </c>
      <c r="U35" s="39">
        <v>96.153846153846104</v>
      </c>
      <c r="V35" s="39">
        <v>122.59615384615351</v>
      </c>
      <c r="W35" s="223">
        <f>(V35-U35)/U35</f>
        <v>0.27499999999999719</v>
      </c>
      <c r="X35" s="39">
        <v>53.260869565217391</v>
      </c>
      <c r="Y35" s="39">
        <v>65.2173913043478</v>
      </c>
      <c r="Z35" s="91">
        <v>86.956521739130395</v>
      </c>
      <c r="AA35" s="102">
        <v>82.065217391304287</v>
      </c>
      <c r="AB35" s="289">
        <v>73.913043478260818</v>
      </c>
      <c r="AC35" s="64">
        <v>92.934782608695599</v>
      </c>
      <c r="AD35" s="39">
        <v>82.60869565217385</v>
      </c>
      <c r="AE35" s="39" t="e">
        <f>Prix_Médians!#REF!</f>
        <v>#REF!</v>
      </c>
      <c r="AF35" s="39">
        <v>82.60869565217385</v>
      </c>
      <c r="AG35" s="39">
        <v>95.108695652173878</v>
      </c>
      <c r="AH35" s="223">
        <f>(AG35-AF35)/AF35</f>
        <v>0.15131578947368468</v>
      </c>
      <c r="AI35" s="39">
        <v>60.344827586206897</v>
      </c>
      <c r="AJ35" s="39">
        <v>68.965517241379303</v>
      </c>
      <c r="AK35" s="46">
        <v>86.2068965517241</v>
      </c>
      <c r="AL35" s="39">
        <v>85.344827586206847</v>
      </c>
      <c r="AM35" s="39">
        <v>93.103448275861552</v>
      </c>
      <c r="AN35" s="39">
        <v>93.103448275861552</v>
      </c>
      <c r="AO35" s="39">
        <v>86.2068965517241</v>
      </c>
      <c r="AP35" s="39" t="e">
        <f>Prix_Médians!#REF!</f>
        <v>#REF!</v>
      </c>
      <c r="AQ35" s="39">
        <v>103.448275862068</v>
      </c>
      <c r="AR35" s="39">
        <v>130.17241379310275</v>
      </c>
      <c r="AS35" s="223">
        <f>(AR35-AQ35)/AQ35</f>
        <v>0.2583333333333383</v>
      </c>
      <c r="AT35" s="39">
        <v>166.66666666666669</v>
      </c>
      <c r="AU35" s="39">
        <v>166.666666666666</v>
      </c>
      <c r="AV35" s="46">
        <v>208.333333333333</v>
      </c>
      <c r="AW35" s="39">
        <v>229.16666666666652</v>
      </c>
      <c r="AX35" s="102">
        <v>223.958333333333</v>
      </c>
      <c r="AY35" s="102">
        <v>239.58333333333297</v>
      </c>
      <c r="AZ35" s="102">
        <v>208.333333333333</v>
      </c>
      <c r="BA35" s="289" t="e">
        <f>Prix_Médians!#REF!</f>
        <v>#REF!</v>
      </c>
      <c r="BB35" s="289">
        <v>260.41666666666652</v>
      </c>
      <c r="BC35" s="289">
        <v>229.16666666666652</v>
      </c>
      <c r="BD35" s="223">
        <f>(BC35-BB35)/BB35</f>
        <v>-0.12000000000000006</v>
      </c>
      <c r="BE35" s="39">
        <v>260.41666666666669</v>
      </c>
      <c r="BF35" s="39">
        <v>291.66666670000001</v>
      </c>
      <c r="BG35" s="46" t="s">
        <v>98</v>
      </c>
      <c r="BH35" s="39" t="s">
        <v>98</v>
      </c>
      <c r="BI35" s="38">
        <v>312.5</v>
      </c>
      <c r="BJ35" s="39" t="s">
        <v>98</v>
      </c>
      <c r="BK35" s="112" t="s">
        <v>98</v>
      </c>
      <c r="BL35" s="217" t="e">
        <f>Prix_Médians!#REF!</f>
        <v>#REF!</v>
      </c>
      <c r="BM35" s="217" t="s">
        <v>98</v>
      </c>
      <c r="BN35" s="217">
        <v>250</v>
      </c>
      <c r="BO35" s="224" t="s">
        <v>98</v>
      </c>
      <c r="BP35" s="39">
        <v>500</v>
      </c>
      <c r="BQ35" s="39">
        <v>600</v>
      </c>
      <c r="BR35" s="46">
        <v>600</v>
      </c>
      <c r="BS35" s="39">
        <v>625</v>
      </c>
      <c r="BT35" s="39">
        <v>700</v>
      </c>
      <c r="BU35" s="39">
        <v>737.5</v>
      </c>
      <c r="BV35" s="39">
        <v>775</v>
      </c>
      <c r="BW35" s="39" t="e">
        <f>Prix_Médians!#REF!</f>
        <v>#REF!</v>
      </c>
      <c r="BX35" s="39">
        <v>900</v>
      </c>
      <c r="BY35" s="39">
        <v>1012.5</v>
      </c>
      <c r="BZ35" s="224">
        <f>(BY35-BX35)/BX35</f>
        <v>0.125</v>
      </c>
      <c r="CA35" s="39"/>
      <c r="CB35" s="39"/>
      <c r="CC35" s="51"/>
      <c r="CD35" s="51"/>
      <c r="CE35" s="38"/>
      <c r="CF35" s="38"/>
      <c r="CG35" s="38"/>
      <c r="CH35" s="39"/>
      <c r="CI35" s="38"/>
      <c r="CJ35" s="38"/>
      <c r="CK35" s="51"/>
      <c r="CL35" s="39"/>
      <c r="CM35" s="39"/>
      <c r="CN35" s="39"/>
      <c r="CO35" s="51"/>
      <c r="CP35" s="39"/>
      <c r="CQ35" s="39"/>
      <c r="CR35" s="39"/>
      <c r="CS35" s="39"/>
      <c r="CT35" s="39"/>
      <c r="CU35" s="51"/>
      <c r="CV35" s="39"/>
      <c r="CW35" s="38"/>
      <c r="CX35" s="39"/>
      <c r="CY35" s="51"/>
      <c r="CZ35" s="38"/>
      <c r="DA35" s="39"/>
      <c r="DB35" s="39"/>
      <c r="DC35" s="39"/>
      <c r="DD35" s="51"/>
      <c r="DE35" s="64"/>
      <c r="DF35" s="64"/>
      <c r="DG35" s="64"/>
      <c r="DH35" s="64"/>
      <c r="DI35" s="64"/>
      <c r="DJ35" s="65"/>
      <c r="DK35" s="63"/>
      <c r="DL35" s="39"/>
      <c r="DM35" s="39"/>
    </row>
    <row r="36" spans="1:128" s="33" customFormat="1">
      <c r="A36" s="33" t="s">
        <v>209</v>
      </c>
      <c r="B36" s="39">
        <v>81.25</v>
      </c>
      <c r="C36" s="39">
        <v>105</v>
      </c>
      <c r="D36" s="46">
        <v>103.75</v>
      </c>
      <c r="E36" s="39">
        <v>112.5</v>
      </c>
      <c r="F36" s="102">
        <v>109.375</v>
      </c>
      <c r="G36" s="102">
        <v>128.75</v>
      </c>
      <c r="H36" s="102">
        <v>136.25</v>
      </c>
      <c r="I36" s="102">
        <f>Prix_Médians!B46</f>
        <v>143.75</v>
      </c>
      <c r="J36" s="102">
        <v>145</v>
      </c>
      <c r="K36" s="102">
        <v>147.25</v>
      </c>
      <c r="L36" s="223">
        <f>(K36-J36)/J36</f>
        <v>1.5517241379310345E-2</v>
      </c>
      <c r="M36" s="39">
        <v>92.307692307692307</v>
      </c>
      <c r="N36" s="39">
        <v>106.73076923076916</v>
      </c>
      <c r="O36" s="46">
        <v>106.73076923076916</v>
      </c>
      <c r="P36" s="39">
        <v>113.46153846153828</v>
      </c>
      <c r="Q36" s="102">
        <v>112.4999999999995</v>
      </c>
      <c r="R36" s="102">
        <v>124.99999999999949</v>
      </c>
      <c r="S36" s="39">
        <v>124.99999999999949</v>
      </c>
      <c r="T36" s="39">
        <f>Prix_Médians!C46</f>
        <v>129.80769230769198</v>
      </c>
      <c r="U36" s="39">
        <v>141.3461538461535</v>
      </c>
      <c r="V36" s="39">
        <v>149.99999999999949</v>
      </c>
      <c r="W36" s="223">
        <f>(V36-U36)/U36</f>
        <v>6.122448979591736E-2</v>
      </c>
      <c r="X36" s="39">
        <v>78.260869565217391</v>
      </c>
      <c r="Y36" s="39">
        <v>91.304347826086897</v>
      </c>
      <c r="Z36" s="91">
        <v>103.26086956521705</v>
      </c>
      <c r="AA36" s="102">
        <v>92.934782608695429</v>
      </c>
      <c r="AB36" s="289">
        <v>85.326086956521692</v>
      </c>
      <c r="AC36" s="64">
        <v>92.934782608695429</v>
      </c>
      <c r="AD36" s="39">
        <v>106.52173913043424</v>
      </c>
      <c r="AE36" s="39">
        <f>Prix_Médians!D46</f>
        <v>141.30434782608648</v>
      </c>
      <c r="AF36" s="39">
        <v>136.95652173912998</v>
      </c>
      <c r="AG36" s="39">
        <v>121.5217391304345</v>
      </c>
      <c r="AH36" s="223">
        <f>(AG36-AF36)/AF36</f>
        <v>-0.11269841269841185</v>
      </c>
      <c r="AI36" s="39">
        <v>62.068965517241381</v>
      </c>
      <c r="AJ36" s="39">
        <v>89.655172413793053</v>
      </c>
      <c r="AK36" s="46">
        <v>92.241379310344769</v>
      </c>
      <c r="AL36" s="39">
        <v>89.655172413793053</v>
      </c>
      <c r="AM36" s="39">
        <v>89.655172413793053</v>
      </c>
      <c r="AN36" s="39">
        <v>95.689655172413552</v>
      </c>
      <c r="AO36" s="39">
        <v>94.827586206896498</v>
      </c>
      <c r="AP36" s="39">
        <f>Prix_Médians!E46</f>
        <v>120.689655172413</v>
      </c>
      <c r="AQ36" s="39">
        <v>124.13793103448199</v>
      </c>
      <c r="AR36" s="39">
        <v>156.03448275862002</v>
      </c>
      <c r="AS36" s="223">
        <f>(AR36-AQ36)/AQ36</f>
        <v>0.25694444444444675</v>
      </c>
      <c r="AT36" s="39">
        <v>187.5</v>
      </c>
      <c r="AU36" s="39">
        <v>203.125</v>
      </c>
      <c r="AV36" s="46">
        <v>203.125</v>
      </c>
      <c r="AW36" s="39">
        <v>245.83333333333326</v>
      </c>
      <c r="AX36" s="102">
        <v>218.22916666666652</v>
      </c>
      <c r="AY36" s="102">
        <v>270.83333333333303</v>
      </c>
      <c r="AZ36" s="102">
        <v>270.83333333333303</v>
      </c>
      <c r="BA36" s="289">
        <f>Prix_Médians!F46</f>
        <v>239.583333333333</v>
      </c>
      <c r="BB36" s="289">
        <v>239.583333333333</v>
      </c>
      <c r="BC36" s="289">
        <v>260.416666666666</v>
      </c>
      <c r="BD36" s="223">
        <f>(BC36-BB36)/BB36</f>
        <v>8.6956521739129169E-2</v>
      </c>
      <c r="BE36" s="39">
        <v>237.5</v>
      </c>
      <c r="BF36" s="39">
        <v>333.33333334999998</v>
      </c>
      <c r="BG36" s="46">
        <v>468.75</v>
      </c>
      <c r="BH36" s="39">
        <v>318.22916666666623</v>
      </c>
      <c r="BI36" s="39">
        <v>333.33333333333303</v>
      </c>
      <c r="BJ36" s="39">
        <v>406.25</v>
      </c>
      <c r="BK36" s="290">
        <v>406.25</v>
      </c>
      <c r="BL36" s="217">
        <f>Prix_Médians!G46</f>
        <v>291.66666666666652</v>
      </c>
      <c r="BM36" s="217">
        <v>416.66666666666652</v>
      </c>
      <c r="BN36" s="217">
        <v>291.666666666666</v>
      </c>
      <c r="BO36" s="224">
        <f t="shared" ref="BO36" si="7">(BM36-BL36)/BL36</f>
        <v>0.42857142857142877</v>
      </c>
      <c r="BP36" s="39">
        <v>470</v>
      </c>
      <c r="BQ36" s="39">
        <v>550</v>
      </c>
      <c r="BR36" s="46">
        <v>612.5</v>
      </c>
      <c r="BS36" s="39">
        <v>678.5</v>
      </c>
      <c r="BT36" s="39">
        <v>664.25</v>
      </c>
      <c r="BU36" s="39">
        <v>712.5</v>
      </c>
      <c r="BV36" s="39">
        <v>662.5</v>
      </c>
      <c r="BW36" s="39">
        <f>Prix_Médians!H46</f>
        <v>987.5</v>
      </c>
      <c r="BX36" s="39">
        <v>950</v>
      </c>
      <c r="BY36" s="39">
        <v>1000</v>
      </c>
      <c r="BZ36" s="224">
        <f>(BY36-BX36)/BX36</f>
        <v>5.2631578947368418E-2</v>
      </c>
      <c r="CA36" s="39"/>
      <c r="CB36" s="39"/>
      <c r="CC36" s="51"/>
      <c r="CD36" s="51"/>
      <c r="CE36" s="39"/>
      <c r="CF36" s="39"/>
      <c r="CG36" s="39"/>
      <c r="CH36" s="39"/>
      <c r="CI36" s="38"/>
      <c r="CJ36" s="38"/>
      <c r="CK36" s="51"/>
      <c r="CL36" s="39"/>
      <c r="CM36" s="39"/>
      <c r="CN36" s="39"/>
      <c r="CO36" s="51"/>
      <c r="CP36" s="39"/>
      <c r="CQ36" s="39"/>
      <c r="CR36" s="39"/>
      <c r="CS36" s="39"/>
      <c r="CT36" s="39"/>
      <c r="CU36" s="51"/>
      <c r="CV36" s="39"/>
      <c r="CW36" s="39"/>
      <c r="CX36" s="39"/>
      <c r="CY36" s="51"/>
      <c r="CZ36" s="39"/>
      <c r="DA36" s="39"/>
      <c r="DB36" s="39"/>
      <c r="DC36" s="39"/>
      <c r="DD36" s="51"/>
      <c r="DE36" s="64"/>
      <c r="DF36" s="63"/>
      <c r="DG36" s="64"/>
      <c r="DH36" s="64"/>
      <c r="DI36" s="64"/>
      <c r="DJ36" s="64"/>
      <c r="DK36" s="63"/>
      <c r="DL36" s="38"/>
      <c r="DM36" s="39"/>
    </row>
    <row r="37" spans="1:128" s="33" customFormat="1">
      <c r="A37" s="33" t="s">
        <v>247</v>
      </c>
      <c r="B37" s="39"/>
      <c r="C37" s="39">
        <v>80</v>
      </c>
      <c r="D37" s="46">
        <v>75</v>
      </c>
      <c r="E37" s="39">
        <v>77.5</v>
      </c>
      <c r="F37" s="102">
        <v>76.25</v>
      </c>
      <c r="G37" s="102">
        <v>78.75</v>
      </c>
      <c r="H37" s="102">
        <v>78.75</v>
      </c>
      <c r="I37" s="102" t="e">
        <f>Prix_Médians!#REF!</f>
        <v>#REF!</v>
      </c>
      <c r="J37" s="102">
        <v>100</v>
      </c>
      <c r="K37" s="102" t="s">
        <v>98</v>
      </c>
      <c r="L37" s="223" t="s">
        <v>98</v>
      </c>
      <c r="M37" s="39"/>
      <c r="N37" s="54">
        <v>92.307692307692307</v>
      </c>
      <c r="O37" s="46">
        <v>92.307692307692307</v>
      </c>
      <c r="P37" s="39">
        <v>94.230769230769198</v>
      </c>
      <c r="Q37" s="102">
        <v>91.826923076923066</v>
      </c>
      <c r="R37" s="102">
        <v>103.84615384615356</v>
      </c>
      <c r="S37" s="39">
        <v>100.96153846153805</v>
      </c>
      <c r="T37" s="39" t="e">
        <f>Prix_Médians!#REF!</f>
        <v>#REF!</v>
      </c>
      <c r="U37" s="39">
        <v>96.153846153846104</v>
      </c>
      <c r="V37" s="39" t="s">
        <v>98</v>
      </c>
      <c r="W37" s="223" t="s">
        <v>98</v>
      </c>
      <c r="X37" s="39"/>
      <c r="Y37" s="39">
        <v>91.304347826086797</v>
      </c>
      <c r="Z37" s="91">
        <v>86.956521739130395</v>
      </c>
      <c r="AA37" s="102">
        <v>86.956521739130395</v>
      </c>
      <c r="AB37" s="289">
        <v>81.521739130434753</v>
      </c>
      <c r="AC37" s="64">
        <v>86.956521739130395</v>
      </c>
      <c r="AD37" s="39">
        <v>86.956521739130395</v>
      </c>
      <c r="AE37" s="39" t="e">
        <f>Prix_Médians!#REF!</f>
        <v>#REF!</v>
      </c>
      <c r="AF37" s="39">
        <v>95.6521739130432</v>
      </c>
      <c r="AG37" s="39" t="s">
        <v>98</v>
      </c>
      <c r="AH37" s="223" t="s">
        <v>98</v>
      </c>
      <c r="AI37" s="39"/>
      <c r="AJ37" s="39">
        <v>82.758620689655103</v>
      </c>
      <c r="AK37" s="46">
        <v>73.275862068965495</v>
      </c>
      <c r="AL37" s="39">
        <v>82.758620689655103</v>
      </c>
      <c r="AM37" s="39">
        <v>80.172413793103402</v>
      </c>
      <c r="AN37" s="39">
        <v>85.344827586206861</v>
      </c>
      <c r="AO37" s="39">
        <v>84.051724137931004</v>
      </c>
      <c r="AP37" s="39" t="e">
        <f>Prix_Médians!#REF!</f>
        <v>#REF!</v>
      </c>
      <c r="AQ37" s="39">
        <v>110.34482758620599</v>
      </c>
      <c r="AR37" s="39" t="s">
        <v>98</v>
      </c>
      <c r="AS37" s="223" t="s">
        <v>98</v>
      </c>
      <c r="AT37" s="39"/>
      <c r="AU37" s="39">
        <v>270.83333333333303</v>
      </c>
      <c r="AV37" s="46">
        <v>250</v>
      </c>
      <c r="AW37" s="39">
        <v>166.666666666666</v>
      </c>
      <c r="AX37" s="102">
        <v>171.87499999999949</v>
      </c>
      <c r="AY37" s="102">
        <v>145.833333333333</v>
      </c>
      <c r="AZ37" s="102">
        <v>161.458333333333</v>
      </c>
      <c r="BA37" s="289" t="e">
        <f>Prix_Médians!#REF!</f>
        <v>#REF!</v>
      </c>
      <c r="BB37" s="289">
        <v>197.91666666666652</v>
      </c>
      <c r="BC37" s="289" t="s">
        <v>98</v>
      </c>
      <c r="BD37" s="223" t="s">
        <v>98</v>
      </c>
      <c r="BE37" s="39"/>
      <c r="BF37" s="39">
        <v>200</v>
      </c>
      <c r="BG37" s="46">
        <v>156.24999999999949</v>
      </c>
      <c r="BH37" s="39">
        <v>229.166666666666</v>
      </c>
      <c r="BI37" s="39">
        <v>270.83333333333297</v>
      </c>
      <c r="BJ37" s="39">
        <v>187.49999999999949</v>
      </c>
      <c r="BK37" s="290">
        <v>208.333333333333</v>
      </c>
      <c r="BL37" s="217" t="e">
        <f>Prix_Médians!#REF!</f>
        <v>#REF!</v>
      </c>
      <c r="BM37" s="217">
        <v>208.333333333333</v>
      </c>
      <c r="BN37" s="217" t="s">
        <v>98</v>
      </c>
      <c r="BO37" s="224" t="s">
        <v>98</v>
      </c>
      <c r="BP37" s="39"/>
      <c r="BQ37" s="39">
        <v>490</v>
      </c>
      <c r="BR37" s="46">
        <v>600</v>
      </c>
      <c r="BS37" s="39">
        <v>619.385469543147</v>
      </c>
      <c r="BT37" s="39">
        <v>610</v>
      </c>
      <c r="BU37" s="39">
        <v>650</v>
      </c>
      <c r="BV37" s="39">
        <v>700</v>
      </c>
      <c r="BW37" s="39" t="e">
        <f>Prix_Médians!#REF!</f>
        <v>#REF!</v>
      </c>
      <c r="BX37" s="39">
        <v>900</v>
      </c>
      <c r="BY37" s="39" t="s">
        <v>98</v>
      </c>
      <c r="BZ37" s="224" t="s">
        <v>98</v>
      </c>
      <c r="CA37" s="39"/>
      <c r="CB37" s="39"/>
      <c r="CC37" s="51"/>
      <c r="CD37" s="51"/>
      <c r="CE37" s="39"/>
      <c r="CF37" s="39"/>
      <c r="CG37" s="39"/>
      <c r="CH37" s="38"/>
      <c r="CI37" s="39"/>
      <c r="CJ37" s="39"/>
      <c r="CK37" s="38"/>
      <c r="CL37" s="38"/>
      <c r="CM37" s="39"/>
      <c r="CN37" s="39"/>
      <c r="CO37" s="51"/>
      <c r="CP37" s="39"/>
      <c r="CQ37" s="39"/>
      <c r="CR37" s="39"/>
      <c r="CS37" s="39"/>
      <c r="CT37" s="39"/>
      <c r="CU37" s="51"/>
      <c r="CV37" s="39"/>
      <c r="CW37" s="38"/>
      <c r="CX37" s="39"/>
      <c r="CY37" s="51"/>
      <c r="CZ37" s="38"/>
      <c r="DA37" s="39"/>
      <c r="DB37" s="39"/>
      <c r="DC37" s="39"/>
      <c r="DD37" s="51"/>
      <c r="DE37" s="64"/>
      <c r="DF37" s="63"/>
      <c r="DG37" s="64"/>
      <c r="DH37" s="64"/>
      <c r="DI37" s="64"/>
      <c r="DJ37" s="64"/>
      <c r="DK37" s="63"/>
      <c r="DL37" s="38"/>
      <c r="DM37" s="39"/>
    </row>
    <row r="38" spans="1:128" s="31" customFormat="1">
      <c r="A38" s="33" t="s">
        <v>221</v>
      </c>
      <c r="B38" s="39">
        <v>78.75</v>
      </c>
      <c r="C38" s="39"/>
      <c r="D38" s="46">
        <v>106.25</v>
      </c>
      <c r="E38" s="39"/>
      <c r="F38" s="102">
        <v>127.5</v>
      </c>
      <c r="G38" s="39"/>
      <c r="H38" s="39">
        <v>197.5</v>
      </c>
      <c r="I38" s="102">
        <f>Prix_Médians!B47</f>
        <v>250</v>
      </c>
      <c r="J38" s="102">
        <v>250</v>
      </c>
      <c r="K38" s="102">
        <f>Prix_Médians!B47</f>
        <v>250</v>
      </c>
      <c r="L38" s="223">
        <f t="shared" ref="L38" si="8">(J38-I38)/I38</f>
        <v>0</v>
      </c>
      <c r="M38" s="39">
        <v>92.307692307692307</v>
      </c>
      <c r="N38" s="39"/>
      <c r="O38" s="46">
        <v>110.5769230769225</v>
      </c>
      <c r="P38" s="39"/>
      <c r="Q38" s="39">
        <v>109.615384615384</v>
      </c>
      <c r="R38" s="39"/>
      <c r="S38" s="39">
        <v>115.384615384615</v>
      </c>
      <c r="T38" s="39">
        <f>Prix_Médians!C47</f>
        <v>153.84615384615299</v>
      </c>
      <c r="U38" s="39">
        <v>134.61538461538399</v>
      </c>
      <c r="V38" s="39">
        <v>153.84615384615299</v>
      </c>
      <c r="W38" s="223">
        <f>(V38-U38)/U38</f>
        <v>0.14285714285714179</v>
      </c>
      <c r="X38" s="39">
        <v>95.652173913043484</v>
      </c>
      <c r="Y38" s="39"/>
      <c r="Z38" s="46">
        <v>86.956521739130395</v>
      </c>
      <c r="AA38" s="39"/>
      <c r="AB38" s="64">
        <v>111</v>
      </c>
      <c r="AC38" s="39"/>
      <c r="AD38" s="39">
        <v>99.997826086956508</v>
      </c>
      <c r="AE38" s="39">
        <f>Prix_Médians!D47</f>
        <v>152.173913043478</v>
      </c>
      <c r="AF38" s="39">
        <v>152.173913043478</v>
      </c>
      <c r="AG38" s="39">
        <v>152.173913043478</v>
      </c>
      <c r="AH38" s="223">
        <f>(AG38-AF38)/AF38</f>
        <v>0</v>
      </c>
      <c r="AI38" s="39">
        <v>65.517241379310349</v>
      </c>
      <c r="AJ38" s="39"/>
      <c r="AK38" s="46">
        <v>94.827586206896058</v>
      </c>
      <c r="AL38" s="39"/>
      <c r="AM38" s="39">
        <v>103</v>
      </c>
      <c r="AN38" s="39"/>
      <c r="AO38" s="39">
        <v>98.275862068964997</v>
      </c>
      <c r="AP38" s="39">
        <f>Prix_Médians!E47</f>
        <v>144.827586206896</v>
      </c>
      <c r="AQ38" s="39">
        <v>103.448275862068</v>
      </c>
      <c r="AR38" s="39">
        <v>144.827586206896</v>
      </c>
      <c r="AS38" s="223">
        <f>(AR38-AQ38)/AQ38</f>
        <v>0.40000000000000774</v>
      </c>
      <c r="AT38" s="39">
        <v>223.95833333333334</v>
      </c>
      <c r="AU38" s="39"/>
      <c r="AV38" s="46">
        <v>187.5</v>
      </c>
      <c r="AW38" s="39"/>
      <c r="AX38" s="39"/>
      <c r="AY38" s="39"/>
      <c r="AZ38" s="39">
        <v>200</v>
      </c>
      <c r="BA38" s="289">
        <f>Prix_Médians!F47</f>
        <v>270.83333333333297</v>
      </c>
      <c r="BB38" s="289">
        <v>250</v>
      </c>
      <c r="BC38" s="289">
        <v>270.83333333333297</v>
      </c>
      <c r="BD38" s="223">
        <f>(BC38-BB38)/BB38</f>
        <v>8.3333333333331899E-2</v>
      </c>
      <c r="BE38" s="39">
        <v>250</v>
      </c>
      <c r="BF38" s="39"/>
      <c r="BG38" s="46" t="s">
        <v>98</v>
      </c>
      <c r="BH38" s="39"/>
      <c r="BI38" s="39" t="s">
        <v>98</v>
      </c>
      <c r="BJ38" s="39" t="s">
        <v>98</v>
      </c>
      <c r="BK38" s="290">
        <v>200</v>
      </c>
      <c r="BL38" s="217">
        <f>Prix_Médians!G47</f>
        <v>270.83333333333303</v>
      </c>
      <c r="BM38" s="217">
        <v>312.5</v>
      </c>
      <c r="BN38" s="217">
        <v>270.83333333333303</v>
      </c>
      <c r="BO38" s="224">
        <f>(BN38-BM38)/BM38</f>
        <v>-0.1333333333333343</v>
      </c>
      <c r="BP38" s="39">
        <v>500</v>
      </c>
      <c r="BQ38" s="39"/>
      <c r="BR38" s="46">
        <v>587.5</v>
      </c>
      <c r="BS38" s="39"/>
      <c r="BT38" s="39">
        <v>706.25</v>
      </c>
      <c r="BU38" s="39" t="s">
        <v>98</v>
      </c>
      <c r="BV38" s="39">
        <v>650.75</v>
      </c>
      <c r="BW38" s="39">
        <f>Prix_Médians!H47</f>
        <v>1050</v>
      </c>
      <c r="BX38" s="39">
        <v>1000</v>
      </c>
      <c r="BY38" s="39">
        <v>1050</v>
      </c>
      <c r="BZ38" s="224">
        <f>(BY38-BX38)/BX38</f>
        <v>0.05</v>
      </c>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3"/>
      <c r="DE38" s="63"/>
      <c r="DF38" s="63"/>
      <c r="DG38" s="63"/>
      <c r="DH38" s="63"/>
      <c r="DI38" s="63"/>
      <c r="DJ38" s="62"/>
      <c r="DK38" s="62"/>
    </row>
    <row r="39" spans="1:128" s="31" customFormat="1">
      <c r="A39" s="33"/>
      <c r="B39" s="39"/>
      <c r="C39" s="39"/>
      <c r="D39" s="46"/>
      <c r="E39" s="39"/>
      <c r="F39" s="102"/>
      <c r="G39" s="39"/>
      <c r="H39" s="39"/>
      <c r="I39" s="102"/>
      <c r="J39" s="102"/>
      <c r="K39" s="102"/>
      <c r="L39" s="51"/>
      <c r="M39" s="39"/>
      <c r="N39" s="39"/>
      <c r="O39" s="46"/>
      <c r="P39" s="39"/>
      <c r="Q39" s="39"/>
      <c r="R39" s="39"/>
      <c r="S39" s="39"/>
      <c r="T39" s="39"/>
      <c r="U39" s="39"/>
      <c r="V39" s="39"/>
      <c r="W39" s="51"/>
      <c r="X39" s="39"/>
      <c r="Y39" s="39"/>
      <c r="Z39" s="46"/>
      <c r="AA39" s="39"/>
      <c r="AB39" s="64"/>
      <c r="AC39" s="39"/>
      <c r="AD39" s="39"/>
      <c r="AE39" s="39"/>
      <c r="AF39" s="39"/>
      <c r="AG39" s="39"/>
      <c r="AH39" s="291"/>
      <c r="AI39" s="39"/>
      <c r="AJ39" s="39"/>
      <c r="AK39" s="46"/>
      <c r="AL39" s="39"/>
      <c r="AM39" s="39"/>
      <c r="AN39" s="39"/>
      <c r="AO39" s="39"/>
      <c r="AP39" s="39"/>
      <c r="AQ39" s="39"/>
      <c r="AR39" s="39"/>
      <c r="AS39" s="51"/>
      <c r="AT39" s="39"/>
      <c r="AU39" s="39"/>
      <c r="AV39" s="46"/>
      <c r="AW39" s="39"/>
      <c r="AX39" s="39"/>
      <c r="AY39" s="39"/>
      <c r="AZ39" s="39"/>
      <c r="BA39" s="289"/>
      <c r="BB39" s="289"/>
      <c r="BC39" s="289"/>
      <c r="BD39" s="51"/>
      <c r="BE39" s="39"/>
      <c r="BF39" s="39"/>
      <c r="BG39" s="46"/>
      <c r="BH39" s="39"/>
      <c r="BI39" s="39"/>
      <c r="BJ39" s="39"/>
      <c r="BK39" s="290"/>
      <c r="BL39" s="217"/>
      <c r="BM39" s="217"/>
      <c r="BN39" s="217"/>
      <c r="BO39" s="267"/>
      <c r="BP39" s="39"/>
      <c r="BQ39" s="39"/>
      <c r="BR39" s="46"/>
      <c r="BS39" s="39"/>
      <c r="BT39" s="39"/>
      <c r="BU39" s="39"/>
      <c r="BV39" s="39"/>
      <c r="BW39" s="39"/>
      <c r="BX39" s="39"/>
      <c r="BY39" s="39"/>
      <c r="BZ39" s="267"/>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3"/>
      <c r="DE39" s="63"/>
      <c r="DF39" s="63"/>
      <c r="DG39" s="63"/>
      <c r="DH39" s="63"/>
      <c r="DI39" s="63"/>
      <c r="DJ39" s="62"/>
      <c r="DK39" s="62"/>
    </row>
    <row r="40" spans="1:128" s="31" customFormat="1">
      <c r="A40" s="33"/>
      <c r="B40" s="39"/>
      <c r="C40" s="39"/>
      <c r="D40" s="46"/>
      <c r="E40" s="39"/>
      <c r="F40" s="102"/>
      <c r="G40" s="39"/>
      <c r="H40" s="39"/>
      <c r="I40" s="102"/>
      <c r="J40" s="102"/>
      <c r="K40" s="102"/>
      <c r="L40" s="51"/>
      <c r="M40" s="39"/>
      <c r="N40" s="39"/>
      <c r="O40" s="46"/>
      <c r="P40" s="39"/>
      <c r="Q40" s="39"/>
      <c r="R40" s="39"/>
      <c r="S40" s="39"/>
      <c r="T40" s="39"/>
      <c r="U40" s="39"/>
      <c r="V40" s="39"/>
      <c r="W40" s="51"/>
      <c r="X40" s="39"/>
      <c r="Y40" s="39"/>
      <c r="Z40" s="46"/>
      <c r="AA40" s="39"/>
      <c r="AB40" s="64"/>
      <c r="AC40" s="39"/>
      <c r="AD40" s="39"/>
      <c r="AE40" s="39"/>
      <c r="AF40" s="39"/>
      <c r="AG40" s="39"/>
      <c r="AH40" s="291"/>
      <c r="AI40" s="39"/>
      <c r="AJ40" s="39"/>
      <c r="AK40" s="46"/>
      <c r="AL40" s="39"/>
      <c r="AM40" s="39"/>
      <c r="AN40" s="39"/>
      <c r="AO40" s="39"/>
      <c r="AP40" s="39"/>
      <c r="AQ40" s="39"/>
      <c r="AR40" s="39"/>
      <c r="AS40" s="51"/>
      <c r="AT40" s="39"/>
      <c r="AU40" s="39"/>
      <c r="AV40" s="46"/>
      <c r="AW40" s="39"/>
      <c r="AX40" s="39"/>
      <c r="AY40" s="39"/>
      <c r="AZ40" s="39"/>
      <c r="BA40" s="289"/>
      <c r="BB40" s="289"/>
      <c r="BC40" s="289"/>
      <c r="BD40" s="51"/>
      <c r="BE40" s="39"/>
      <c r="BF40" s="39"/>
      <c r="BG40" s="46"/>
      <c r="BH40" s="39"/>
      <c r="BI40" s="39"/>
      <c r="BJ40" s="39"/>
      <c r="BK40" s="290"/>
      <c r="BL40" s="217"/>
      <c r="BM40" s="217"/>
      <c r="BN40" s="217"/>
      <c r="BO40" s="267"/>
      <c r="BP40" s="39"/>
      <c r="BQ40" s="39"/>
      <c r="BR40" s="46"/>
      <c r="BS40" s="39"/>
      <c r="BT40" s="39"/>
      <c r="BU40" s="39"/>
      <c r="BV40" s="39"/>
      <c r="BW40" s="39"/>
      <c r="BX40" s="39"/>
      <c r="BY40" s="39"/>
      <c r="BZ40" s="267"/>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3"/>
      <c r="DE40" s="63"/>
      <c r="DF40" s="63"/>
      <c r="DG40" s="63"/>
      <c r="DH40" s="63"/>
      <c r="DI40" s="63"/>
      <c r="DJ40" s="62"/>
      <c r="DK40" s="62"/>
    </row>
    <row r="41" spans="1:128" s="31" customFormat="1">
      <c r="A41" s="33"/>
      <c r="B41" s="39"/>
      <c r="C41" s="39"/>
      <c r="D41" s="46"/>
      <c r="E41" s="39"/>
      <c r="F41" s="102"/>
      <c r="G41" s="39"/>
      <c r="H41" s="39"/>
      <c r="I41" s="102"/>
      <c r="J41" s="102"/>
      <c r="K41" s="102"/>
      <c r="L41" s="51"/>
      <c r="M41" s="39"/>
      <c r="N41" s="39"/>
      <c r="O41" s="46"/>
      <c r="P41" s="39"/>
      <c r="Q41" s="39"/>
      <c r="R41" s="39"/>
      <c r="S41" s="39"/>
      <c r="T41" s="39"/>
      <c r="U41" s="39"/>
      <c r="V41" s="39"/>
      <c r="W41" s="51"/>
      <c r="X41" s="39"/>
      <c r="Y41" s="39"/>
      <c r="Z41" s="46"/>
      <c r="AA41" s="39"/>
      <c r="AB41" s="64"/>
      <c r="AC41" s="39"/>
      <c r="AD41" s="39"/>
      <c r="AE41" s="39"/>
      <c r="AF41" s="39"/>
      <c r="AG41" s="39"/>
      <c r="AH41" s="291"/>
      <c r="AI41" s="39"/>
      <c r="AJ41" s="39"/>
      <c r="AK41" s="46"/>
      <c r="AL41" s="39"/>
      <c r="AM41" s="39"/>
      <c r="AN41" s="39"/>
      <c r="AO41" s="39"/>
      <c r="AP41" s="39"/>
      <c r="AQ41" s="39"/>
      <c r="AR41" s="39"/>
      <c r="AS41" s="51"/>
      <c r="AT41" s="39"/>
      <c r="AU41" s="39"/>
      <c r="AV41" s="46"/>
      <c r="AW41" s="39"/>
      <c r="AX41" s="39"/>
      <c r="AY41" s="39"/>
      <c r="AZ41" s="39"/>
      <c r="BA41" s="289"/>
      <c r="BB41" s="289"/>
      <c r="BC41" s="289"/>
      <c r="BD41" s="51"/>
      <c r="BE41" s="39"/>
      <c r="BF41" s="39"/>
      <c r="BG41" s="46"/>
      <c r="BH41" s="39"/>
      <c r="BI41" s="39"/>
      <c r="BJ41" s="39"/>
      <c r="BK41" s="290"/>
      <c r="BL41" s="217"/>
      <c r="BM41" s="217"/>
      <c r="BN41" s="217"/>
      <c r="BO41" s="267"/>
      <c r="BP41" s="39"/>
      <c r="BQ41" s="39"/>
      <c r="BR41" s="46"/>
      <c r="BS41" s="39"/>
      <c r="BT41" s="39"/>
      <c r="BU41" s="39"/>
      <c r="BV41" s="39"/>
      <c r="BW41" s="39"/>
      <c r="BX41" s="39"/>
      <c r="BY41" s="39"/>
      <c r="BZ41" s="267"/>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3"/>
      <c r="DE41" s="63"/>
      <c r="DF41" s="63"/>
      <c r="DG41" s="63"/>
      <c r="DH41" s="63"/>
      <c r="DI41" s="63"/>
      <c r="DJ41" s="62"/>
      <c r="DK41" s="62"/>
    </row>
    <row r="42" spans="1:128" s="31" customFormat="1">
      <c r="A42" s="33"/>
      <c r="B42" s="39"/>
      <c r="C42" s="39"/>
      <c r="D42" s="46"/>
      <c r="E42" s="39"/>
      <c r="F42" s="102"/>
      <c r="G42" s="39"/>
      <c r="H42" s="39"/>
      <c r="I42" s="102"/>
      <c r="J42" s="102"/>
      <c r="K42" s="102"/>
      <c r="L42" s="51"/>
      <c r="M42" s="39"/>
      <c r="N42" s="39"/>
      <c r="O42" s="46"/>
      <c r="P42" s="39"/>
      <c r="Q42" s="39"/>
      <c r="R42" s="39"/>
      <c r="S42" s="39"/>
      <c r="T42" s="39"/>
      <c r="U42" s="39"/>
      <c r="V42" s="39"/>
      <c r="W42" s="51"/>
      <c r="X42" s="39"/>
      <c r="Y42" s="39"/>
      <c r="Z42" s="46"/>
      <c r="AA42" s="39"/>
      <c r="AB42" s="64"/>
      <c r="AC42" s="39"/>
      <c r="AD42" s="39"/>
      <c r="AE42" s="39"/>
      <c r="AF42" s="39"/>
      <c r="AG42" s="39"/>
      <c r="AH42" s="291"/>
      <c r="AI42" s="39"/>
      <c r="AJ42" s="39"/>
      <c r="AK42" s="46"/>
      <c r="AL42" s="39"/>
      <c r="AM42" s="39"/>
      <c r="AN42" s="39"/>
      <c r="AO42" s="39"/>
      <c r="AP42" s="39"/>
      <c r="AQ42" s="39"/>
      <c r="AR42" s="39"/>
      <c r="AS42" s="51"/>
      <c r="AT42" s="39"/>
      <c r="AU42" s="39"/>
      <c r="AV42" s="46"/>
      <c r="AW42" s="39"/>
      <c r="AX42" s="39"/>
      <c r="AY42" s="39"/>
      <c r="AZ42" s="39"/>
      <c r="BA42" s="289"/>
      <c r="BB42" s="289"/>
      <c r="BC42" s="289"/>
      <c r="BD42" s="51"/>
      <c r="BE42" s="39"/>
      <c r="BF42" s="39"/>
      <c r="BG42" s="46"/>
      <c r="BH42" s="39"/>
      <c r="BI42" s="39"/>
      <c r="BJ42" s="39"/>
      <c r="BK42" s="290"/>
      <c r="BL42" s="217"/>
      <c r="BM42" s="217"/>
      <c r="BN42" s="217"/>
      <c r="BO42" s="267"/>
      <c r="BP42" s="39"/>
      <c r="BQ42" s="39"/>
      <c r="BR42" s="46"/>
      <c r="BS42" s="39"/>
      <c r="BT42" s="39"/>
      <c r="BU42" s="39"/>
      <c r="BV42" s="39"/>
      <c r="BW42" s="39"/>
      <c r="BX42" s="39"/>
      <c r="BY42" s="39"/>
      <c r="BZ42" s="267"/>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3"/>
      <c r="DE42" s="63"/>
      <c r="DF42" s="63"/>
      <c r="DG42" s="63"/>
      <c r="DH42" s="63"/>
      <c r="DI42" s="63"/>
      <c r="DJ42" s="62"/>
      <c r="DK42" s="62"/>
    </row>
    <row r="43" spans="1:128" s="33" customFormat="1">
      <c r="C43" s="39"/>
      <c r="D43" s="39"/>
      <c r="E43" s="39"/>
      <c r="F43" s="51"/>
      <c r="G43" s="51"/>
      <c r="H43" s="51"/>
      <c r="I43" s="51"/>
      <c r="J43" s="51"/>
      <c r="K43" s="51"/>
      <c r="L43" s="51"/>
      <c r="M43" s="54"/>
      <c r="N43" s="39"/>
      <c r="O43" s="39"/>
      <c r="P43" s="51"/>
      <c r="S43" s="39"/>
      <c r="T43" s="39"/>
      <c r="U43" s="39"/>
      <c r="V43" s="39"/>
      <c r="AE43" s="39"/>
      <c r="AF43" s="39"/>
      <c r="AG43" s="39"/>
      <c r="AI43" s="39"/>
      <c r="AJ43" s="39"/>
      <c r="AK43" s="39"/>
      <c r="AL43" s="39"/>
      <c r="AM43" s="39"/>
      <c r="AN43" s="51"/>
      <c r="AO43" s="39"/>
      <c r="AP43" s="39"/>
      <c r="AQ43" s="39"/>
      <c r="AR43" s="39"/>
      <c r="AS43" s="39"/>
      <c r="AT43" s="39"/>
      <c r="AU43" s="39"/>
      <c r="AV43" s="39"/>
      <c r="AW43" s="51"/>
      <c r="AX43" s="39"/>
      <c r="AY43" s="39"/>
      <c r="AZ43" s="39"/>
      <c r="BA43" s="39"/>
      <c r="BB43" s="39"/>
      <c r="BC43" s="39"/>
      <c r="BD43" s="39"/>
      <c r="BE43" s="39"/>
      <c r="BF43" s="39"/>
      <c r="BG43" s="39"/>
      <c r="BH43" s="39"/>
      <c r="BI43" s="39"/>
      <c r="BJ43" s="39"/>
      <c r="BK43" s="51"/>
      <c r="BL43" s="51"/>
      <c r="BM43" s="51"/>
      <c r="BN43" s="51"/>
      <c r="BO43" s="39"/>
      <c r="BP43" s="39"/>
      <c r="BQ43" s="39"/>
      <c r="BR43" s="39"/>
      <c r="BS43" s="39"/>
      <c r="BT43" s="51"/>
      <c r="BU43" s="39"/>
      <c r="BV43" s="39"/>
      <c r="BW43" s="39"/>
      <c r="BX43" s="39"/>
      <c r="BY43" s="39"/>
      <c r="BZ43" s="39"/>
      <c r="CA43" s="51"/>
      <c r="CB43" s="51"/>
      <c r="CC43" s="39"/>
      <c r="CD43" s="38"/>
      <c r="CE43" s="39"/>
      <c r="CF43" s="39"/>
      <c r="CG43" s="39"/>
      <c r="CH43" s="39"/>
      <c r="CI43" s="38"/>
      <c r="CJ43" s="38"/>
      <c r="CK43" s="39"/>
      <c r="CL43" s="39"/>
      <c r="CM43" s="51"/>
      <c r="CN43" s="39"/>
      <c r="CO43" s="39"/>
      <c r="CP43" s="39"/>
      <c r="CQ43" s="39"/>
      <c r="CR43" s="39"/>
      <c r="CS43" s="51"/>
      <c r="CT43" s="39"/>
      <c r="CU43" s="38"/>
      <c r="CV43" s="39"/>
      <c r="CW43" s="51"/>
      <c r="CX43" s="38"/>
      <c r="CY43" s="39"/>
      <c r="CZ43" s="39"/>
      <c r="DA43" s="51"/>
      <c r="DB43" s="64"/>
      <c r="DC43" s="64"/>
      <c r="DD43" s="63"/>
      <c r="DE43" s="64"/>
      <c r="DF43" s="64"/>
      <c r="DG43" s="64"/>
      <c r="DH43" s="64"/>
      <c r="DI43" s="63"/>
      <c r="DJ43" s="38"/>
      <c r="DK43" s="39"/>
    </row>
    <row r="44" spans="1:128" s="33" customFormat="1">
      <c r="C44" s="39"/>
      <c r="D44" s="39"/>
      <c r="E44" s="39"/>
      <c r="F44" s="51"/>
      <c r="G44" s="51"/>
      <c r="H44" s="51"/>
      <c r="I44" s="51"/>
      <c r="J44" s="51"/>
      <c r="K44" s="51"/>
      <c r="L44" s="51"/>
      <c r="M44" s="54"/>
      <c r="N44" s="39"/>
      <c r="O44" s="39"/>
      <c r="P44" s="32"/>
      <c r="S44" s="39"/>
      <c r="T44" s="39"/>
      <c r="U44" s="39"/>
      <c r="V44" s="39"/>
      <c r="AE44" s="14"/>
      <c r="AF44" s="14"/>
      <c r="AG44" s="14"/>
      <c r="AI44" s="39"/>
      <c r="AJ44" s="39"/>
      <c r="AK44" s="39"/>
      <c r="AL44" s="39"/>
      <c r="AM44" s="39"/>
      <c r="AN44" s="32"/>
      <c r="AO44" s="39"/>
      <c r="AP44" s="39"/>
      <c r="AQ44" s="39"/>
      <c r="AR44" s="39"/>
      <c r="AS44" s="39"/>
      <c r="AT44" s="39"/>
      <c r="AU44" s="39"/>
      <c r="AV44" s="39"/>
      <c r="AW44" s="32"/>
      <c r="AX44" s="39"/>
      <c r="AY44" s="39"/>
      <c r="AZ44" s="39"/>
      <c r="BA44" s="39"/>
      <c r="BB44" s="39"/>
      <c r="BC44" s="39"/>
      <c r="BD44" s="39"/>
      <c r="BE44" s="39"/>
      <c r="BF44" s="39"/>
      <c r="BG44" s="39"/>
      <c r="BH44" s="39"/>
      <c r="BI44" s="39"/>
      <c r="BJ44" s="39"/>
      <c r="BK44" s="51"/>
      <c r="BL44" s="51"/>
      <c r="BM44" s="51"/>
      <c r="BN44" s="51"/>
      <c r="BO44" s="39"/>
      <c r="BP44" s="39"/>
      <c r="BQ44" s="39"/>
      <c r="BR44" s="39"/>
      <c r="BS44" s="39"/>
      <c r="BT44" s="51"/>
      <c r="BU44" s="39"/>
      <c r="BV44" s="39"/>
      <c r="BW44" s="39"/>
      <c r="BX44" s="39"/>
      <c r="BY44" s="39"/>
      <c r="BZ44" s="39"/>
      <c r="CA44" s="51"/>
      <c r="CB44" s="51"/>
      <c r="CC44" s="39"/>
      <c r="CD44" s="38"/>
      <c r="CE44" s="39"/>
      <c r="CF44" s="39"/>
      <c r="CG44" s="39"/>
      <c r="CH44" s="39"/>
      <c r="CI44" s="38"/>
      <c r="CJ44" s="38"/>
      <c r="CK44" s="39"/>
      <c r="CL44" s="39"/>
      <c r="CM44" s="51"/>
      <c r="CN44" s="39"/>
      <c r="CO44" s="39"/>
      <c r="CP44" s="39"/>
      <c r="CQ44" s="39"/>
      <c r="CR44" s="39"/>
      <c r="CS44" s="51"/>
      <c r="CT44" s="39"/>
      <c r="CU44" s="38"/>
      <c r="CV44" s="39"/>
      <c r="CW44" s="51"/>
      <c r="CX44" s="38"/>
      <c r="CY44" s="39"/>
      <c r="CZ44" s="39"/>
      <c r="DA44" s="51"/>
      <c r="DB44" s="64"/>
      <c r="DC44" s="64"/>
      <c r="DD44" s="63"/>
      <c r="DE44" s="64"/>
      <c r="DF44" s="64"/>
      <c r="DG44" s="64"/>
      <c r="DH44" s="64"/>
      <c r="DI44" s="63"/>
      <c r="DJ44" s="38"/>
      <c r="DK44" s="39"/>
    </row>
    <row r="45" spans="1:128" s="33" customFormat="1">
      <c r="A45" s="9" t="s">
        <v>345</v>
      </c>
      <c r="C45" s="39"/>
      <c r="D45" s="39"/>
      <c r="E45" s="39"/>
      <c r="F45" s="32"/>
      <c r="G45" s="32"/>
      <c r="H45" s="32"/>
      <c r="I45" s="32"/>
      <c r="J45" s="32"/>
      <c r="K45" s="32"/>
      <c r="L45" s="32"/>
      <c r="M45" s="54"/>
      <c r="N45" s="39"/>
      <c r="O45" s="39"/>
      <c r="P45" s="32"/>
      <c r="S45" s="39"/>
      <c r="T45" s="39"/>
      <c r="U45" s="39"/>
      <c r="V45" s="39"/>
      <c r="W45" s="39"/>
      <c r="X45" s="39"/>
      <c r="Y45" s="39"/>
      <c r="Z45" s="39"/>
      <c r="AA45" s="39"/>
      <c r="AB45" s="39"/>
      <c r="AC45" s="39"/>
      <c r="AD45" s="32"/>
      <c r="AE45" s="32"/>
      <c r="AF45" s="32"/>
      <c r="AG45" s="32"/>
      <c r="AH45" s="39"/>
      <c r="AI45" s="39"/>
      <c r="AJ45" s="39"/>
      <c r="AK45" s="39"/>
      <c r="AL45" s="32"/>
      <c r="AM45" s="32"/>
      <c r="AN45" s="39"/>
      <c r="AO45" s="39"/>
      <c r="AP45" s="39"/>
      <c r="AQ45" s="39"/>
      <c r="AR45" s="39"/>
      <c r="AS45" s="39"/>
      <c r="AT45" s="39"/>
      <c r="AU45" s="32"/>
      <c r="AV45" s="32"/>
      <c r="AW45" s="39"/>
      <c r="AX45" s="39"/>
      <c r="AY45" s="39"/>
      <c r="AZ45" s="39"/>
      <c r="BA45" s="39"/>
      <c r="BB45" s="39"/>
      <c r="BC45" s="39"/>
      <c r="BD45" s="39"/>
      <c r="BE45" s="39"/>
      <c r="BF45" s="39"/>
      <c r="BG45" s="39"/>
      <c r="BH45" s="39"/>
      <c r="BI45" s="39"/>
      <c r="BJ45" s="32"/>
      <c r="BK45" s="39"/>
      <c r="BL45" s="39"/>
      <c r="BM45" s="39"/>
      <c r="BN45" s="39"/>
      <c r="BO45" s="39"/>
      <c r="BP45" s="39"/>
      <c r="BQ45" s="39"/>
      <c r="BR45" s="32"/>
      <c r="BS45" s="32"/>
      <c r="BT45" s="39"/>
      <c r="BU45" s="39"/>
      <c r="BV45" s="39"/>
      <c r="BW45" s="39"/>
      <c r="BX45" s="39"/>
      <c r="BY45" s="39"/>
      <c r="BZ45" s="32"/>
      <c r="CA45" s="39"/>
      <c r="CB45" s="39"/>
      <c r="CC45" s="38"/>
      <c r="CD45" s="39"/>
      <c r="CE45" s="38"/>
      <c r="CF45" s="38"/>
      <c r="CG45" s="38"/>
      <c r="CH45" s="38"/>
      <c r="CI45" s="38"/>
      <c r="CJ45" s="39"/>
      <c r="CK45" s="39"/>
      <c r="CL45" s="32"/>
      <c r="CM45" s="39"/>
      <c r="CN45" s="39"/>
      <c r="CO45" s="39"/>
      <c r="CP45" s="32"/>
      <c r="CQ45" s="32"/>
      <c r="CR45" s="32"/>
      <c r="CS45" s="39"/>
      <c r="CT45" s="38"/>
      <c r="CU45" s="39"/>
      <c r="CV45" s="32"/>
      <c r="CW45" s="38"/>
      <c r="CX45" s="14"/>
      <c r="CY45" s="39"/>
      <c r="CZ45" s="32"/>
      <c r="DA45" s="64"/>
      <c r="DB45" s="63"/>
      <c r="DC45" s="63"/>
      <c r="DD45" s="64"/>
      <c r="DE45" s="64"/>
      <c r="DF45" s="64"/>
      <c r="DG45" s="64"/>
      <c r="DH45" s="63"/>
      <c r="DI45" s="38"/>
      <c r="DJ45" s="39"/>
    </row>
    <row r="46" spans="1:128" s="33" customFormat="1">
      <c r="A46" s="15" t="s">
        <v>255</v>
      </c>
      <c r="B46" s="385" t="s">
        <v>302</v>
      </c>
      <c r="C46" s="385"/>
      <c r="D46" s="385"/>
      <c r="E46" s="385"/>
      <c r="F46" s="385"/>
      <c r="G46" s="385"/>
      <c r="H46" s="385"/>
      <c r="I46" s="385"/>
      <c r="J46" s="385"/>
      <c r="K46" s="385"/>
      <c r="L46" s="385"/>
      <c r="M46" s="384" t="s">
        <v>303</v>
      </c>
      <c r="N46" s="384"/>
      <c r="O46" s="384"/>
      <c r="P46" s="384"/>
      <c r="Q46" s="384"/>
      <c r="R46" s="384"/>
      <c r="S46" s="384"/>
      <c r="T46" s="384"/>
      <c r="U46" s="384"/>
      <c r="V46" s="384"/>
      <c r="W46" s="384"/>
      <c r="X46" s="386" t="s">
        <v>304</v>
      </c>
      <c r="Y46" s="386"/>
      <c r="Z46" s="386"/>
      <c r="AA46" s="386"/>
      <c r="AB46" s="386"/>
      <c r="AC46" s="386"/>
      <c r="AD46" s="386"/>
      <c r="AE46" s="386"/>
      <c r="AF46" s="386"/>
      <c r="AG46" s="386"/>
      <c r="AH46" s="386"/>
      <c r="AI46" s="389" t="s">
        <v>305</v>
      </c>
      <c r="AJ46" s="389"/>
      <c r="AK46" s="389"/>
      <c r="AL46" s="389"/>
      <c r="AM46" s="389"/>
      <c r="AN46" s="389"/>
      <c r="AO46" s="389"/>
      <c r="AP46" s="389"/>
      <c r="AQ46" s="389"/>
      <c r="AR46" s="389"/>
      <c r="AS46" s="389"/>
      <c r="AT46" s="387" t="s">
        <v>306</v>
      </c>
      <c r="AU46" s="387"/>
      <c r="AV46" s="387"/>
      <c r="AW46" s="387"/>
      <c r="AX46" s="387"/>
      <c r="AY46" s="387"/>
      <c r="AZ46" s="387"/>
      <c r="BA46" s="387"/>
      <c r="BB46" s="387"/>
      <c r="BC46" s="387"/>
      <c r="BD46" s="387"/>
      <c r="BE46" s="384" t="s">
        <v>307</v>
      </c>
      <c r="BF46" s="384"/>
      <c r="BG46" s="384"/>
      <c r="BH46" s="384"/>
      <c r="BI46" s="384"/>
      <c r="BJ46" s="384"/>
      <c r="BK46" s="384"/>
      <c r="BL46" s="384"/>
      <c r="BM46" s="384"/>
      <c r="BN46" s="384"/>
      <c r="BO46" s="384"/>
      <c r="BP46" s="384" t="s">
        <v>288</v>
      </c>
      <c r="BQ46" s="384"/>
      <c r="BR46" s="384"/>
      <c r="BS46" s="384"/>
      <c r="BT46" s="384"/>
      <c r="BU46" s="384"/>
      <c r="BV46" s="384"/>
      <c r="BW46" s="384"/>
      <c r="BX46" s="383" t="s">
        <v>24</v>
      </c>
      <c r="BY46" s="383"/>
      <c r="BZ46" s="383"/>
      <c r="CA46" s="383"/>
      <c r="CB46" s="383"/>
      <c r="CC46" s="383"/>
      <c r="CD46" s="383"/>
      <c r="CE46" s="383"/>
      <c r="CF46" s="383"/>
      <c r="CG46" s="383"/>
      <c r="CH46" s="383"/>
      <c r="CT46" s="296" t="s">
        <v>651</v>
      </c>
      <c r="CU46" s="296"/>
      <c r="CV46" s="296"/>
      <c r="CW46" s="296"/>
      <c r="CX46" s="296"/>
      <c r="CY46" s="296"/>
      <c r="CZ46" s="296"/>
      <c r="DA46" s="296"/>
      <c r="DB46" s="296"/>
      <c r="DC46" s="296"/>
      <c r="DD46" s="296"/>
      <c r="DO46" s="296"/>
      <c r="DP46" s="296"/>
      <c r="DQ46" s="296"/>
      <c r="DR46" s="296"/>
      <c r="DS46" s="296"/>
      <c r="DT46" s="296"/>
      <c r="DU46" s="296"/>
      <c r="DV46" s="296"/>
      <c r="DW46" s="296"/>
      <c r="DX46" s="296"/>
    </row>
    <row r="47" spans="1:128" s="33" customFormat="1">
      <c r="A47" s="15"/>
      <c r="B47" s="43">
        <v>44136</v>
      </c>
      <c r="C47" s="43">
        <v>44197</v>
      </c>
      <c r="D47" s="43">
        <v>44228</v>
      </c>
      <c r="E47" s="43">
        <v>44256</v>
      </c>
      <c r="F47" s="43">
        <v>44287</v>
      </c>
      <c r="G47" s="43">
        <v>44317</v>
      </c>
      <c r="H47" s="43">
        <v>44348</v>
      </c>
      <c r="I47" s="43">
        <v>44378</v>
      </c>
      <c r="J47" s="43">
        <v>44470</v>
      </c>
      <c r="K47" s="43">
        <v>44501</v>
      </c>
      <c r="L47" s="43" t="s">
        <v>1304</v>
      </c>
      <c r="M47" s="43">
        <v>44136</v>
      </c>
      <c r="N47" s="43">
        <v>44197</v>
      </c>
      <c r="O47" s="43">
        <v>44228</v>
      </c>
      <c r="P47" s="43">
        <v>44256</v>
      </c>
      <c r="Q47" s="43">
        <v>44287</v>
      </c>
      <c r="R47" s="43">
        <v>44317</v>
      </c>
      <c r="S47" s="43">
        <v>44348</v>
      </c>
      <c r="T47" s="43">
        <v>44378</v>
      </c>
      <c r="U47" s="43">
        <v>44470</v>
      </c>
      <c r="V47" s="43">
        <v>44501</v>
      </c>
      <c r="W47" s="61" t="s">
        <v>1304</v>
      </c>
      <c r="X47" s="43">
        <v>44136</v>
      </c>
      <c r="Y47" s="43">
        <v>44197</v>
      </c>
      <c r="Z47" s="43">
        <v>44228</v>
      </c>
      <c r="AA47" s="43">
        <v>44256</v>
      </c>
      <c r="AB47" s="43">
        <v>44287</v>
      </c>
      <c r="AC47" s="43">
        <v>44317</v>
      </c>
      <c r="AD47" s="43">
        <v>44348</v>
      </c>
      <c r="AE47" s="43">
        <v>44378</v>
      </c>
      <c r="AF47" s="43">
        <v>44470</v>
      </c>
      <c r="AG47" s="43">
        <v>44501</v>
      </c>
      <c r="AH47" s="61" t="s">
        <v>1304</v>
      </c>
      <c r="AI47" s="43">
        <v>44136</v>
      </c>
      <c r="AJ47" s="43">
        <v>44197</v>
      </c>
      <c r="AK47" s="43">
        <v>44228</v>
      </c>
      <c r="AL47" s="43">
        <v>44256</v>
      </c>
      <c r="AM47" s="43">
        <v>44287</v>
      </c>
      <c r="AN47" s="43">
        <v>44317</v>
      </c>
      <c r="AO47" s="43">
        <v>44348</v>
      </c>
      <c r="AP47" s="43">
        <v>44378</v>
      </c>
      <c r="AQ47" s="43">
        <v>44470</v>
      </c>
      <c r="AR47" s="43">
        <v>44501</v>
      </c>
      <c r="AS47" s="61" t="s">
        <v>1304</v>
      </c>
      <c r="AT47" s="43">
        <v>44136</v>
      </c>
      <c r="AU47" s="43">
        <v>44197</v>
      </c>
      <c r="AV47" s="43">
        <v>44228</v>
      </c>
      <c r="AW47" s="43">
        <v>44256</v>
      </c>
      <c r="AX47" s="43">
        <v>44287</v>
      </c>
      <c r="AY47" s="43">
        <v>44317</v>
      </c>
      <c r="AZ47" s="43">
        <v>44348</v>
      </c>
      <c r="BA47" s="43">
        <v>44378</v>
      </c>
      <c r="BB47" s="43">
        <v>44470</v>
      </c>
      <c r="BC47" s="43">
        <v>44501</v>
      </c>
      <c r="BD47" s="61" t="s">
        <v>1304</v>
      </c>
      <c r="BE47" s="43">
        <v>44501</v>
      </c>
      <c r="BF47" s="43">
        <v>44197</v>
      </c>
      <c r="BG47" s="43">
        <v>44228</v>
      </c>
      <c r="BH47" s="43">
        <v>44256</v>
      </c>
      <c r="BI47" s="43">
        <v>44287</v>
      </c>
      <c r="BJ47" s="43">
        <v>44317</v>
      </c>
      <c r="BK47" s="43">
        <v>44348</v>
      </c>
      <c r="BL47" s="43">
        <v>44378</v>
      </c>
      <c r="BM47" s="43">
        <v>44470</v>
      </c>
      <c r="BN47" s="43">
        <v>44501</v>
      </c>
      <c r="BO47" s="43" t="s">
        <v>1304</v>
      </c>
      <c r="BP47" s="43">
        <v>44256</v>
      </c>
      <c r="BQ47" s="43">
        <v>44287</v>
      </c>
      <c r="BR47" s="43">
        <v>44317</v>
      </c>
      <c r="BS47" s="43">
        <v>44348</v>
      </c>
      <c r="BT47" s="43">
        <v>44378</v>
      </c>
      <c r="BU47" s="43">
        <v>44470</v>
      </c>
      <c r="BV47" s="43">
        <v>44501</v>
      </c>
      <c r="BW47" s="61" t="s">
        <v>1304</v>
      </c>
      <c r="BX47" s="43">
        <v>44501</v>
      </c>
      <c r="BY47" s="43">
        <v>44197</v>
      </c>
      <c r="BZ47" s="43">
        <v>44228</v>
      </c>
      <c r="CA47" s="43">
        <v>44256</v>
      </c>
      <c r="CB47" s="43">
        <v>44287</v>
      </c>
      <c r="CC47" s="43">
        <v>44317</v>
      </c>
      <c r="CD47" s="43">
        <v>44348</v>
      </c>
      <c r="CE47" s="43">
        <v>44378</v>
      </c>
      <c r="CF47" s="43">
        <v>44470</v>
      </c>
      <c r="CG47" s="43">
        <v>44501</v>
      </c>
      <c r="CH47" s="61" t="s">
        <v>1304</v>
      </c>
      <c r="CT47" s="85">
        <v>44501</v>
      </c>
      <c r="CU47" s="85">
        <v>44197</v>
      </c>
      <c r="CV47" s="85">
        <v>44228</v>
      </c>
      <c r="CW47" s="85">
        <v>44256</v>
      </c>
      <c r="CX47" s="85">
        <v>44287</v>
      </c>
      <c r="CY47" s="85">
        <v>44317</v>
      </c>
      <c r="CZ47" s="85">
        <v>44348</v>
      </c>
      <c r="DA47" s="85"/>
      <c r="DB47" s="85"/>
      <c r="DC47" s="85"/>
      <c r="DD47" s="84"/>
      <c r="DO47" s="85"/>
      <c r="DP47" s="85"/>
      <c r="DQ47" s="85"/>
      <c r="DR47" s="85"/>
      <c r="DS47" s="85"/>
      <c r="DT47" s="85"/>
      <c r="DU47" s="85"/>
      <c r="DV47" s="85"/>
      <c r="DW47" s="85"/>
      <c r="DX47" s="84"/>
    </row>
    <row r="48" spans="1:128" s="33" customFormat="1">
      <c r="A48" s="33" t="s">
        <v>319</v>
      </c>
      <c r="B48" s="39">
        <v>12.890625</v>
      </c>
      <c r="C48" s="45"/>
      <c r="D48" s="46">
        <v>35</v>
      </c>
      <c r="E48" s="45"/>
      <c r="F48" s="45"/>
      <c r="G48" s="45"/>
      <c r="H48" s="45"/>
      <c r="I48" s="45"/>
      <c r="J48" s="45"/>
      <c r="K48" s="293" t="s">
        <v>98</v>
      </c>
      <c r="L48" s="109" t="s">
        <v>98</v>
      </c>
      <c r="M48" s="39">
        <v>25</v>
      </c>
      <c r="N48" s="45"/>
      <c r="O48" s="46">
        <v>30</v>
      </c>
      <c r="P48" s="45"/>
      <c r="Q48" s="45"/>
      <c r="R48" s="45"/>
      <c r="S48" s="45"/>
      <c r="T48" s="45"/>
      <c r="U48" s="45"/>
      <c r="V48" s="45" t="s">
        <v>98</v>
      </c>
      <c r="W48" s="109" t="s">
        <v>98</v>
      </c>
      <c r="X48" s="39">
        <v>50</v>
      </c>
      <c r="Y48" s="45"/>
      <c r="Z48" s="46">
        <v>45</v>
      </c>
      <c r="AA48" s="45"/>
      <c r="AB48" s="45"/>
      <c r="AC48" s="45"/>
      <c r="AD48" s="45"/>
      <c r="AE48" s="45"/>
      <c r="AF48" s="45"/>
      <c r="AG48" s="45" t="s">
        <v>98</v>
      </c>
      <c r="AH48" s="45" t="s">
        <v>98</v>
      </c>
      <c r="AI48" s="39">
        <v>48.75</v>
      </c>
      <c r="AJ48" s="45"/>
      <c r="AK48" s="46">
        <v>100</v>
      </c>
      <c r="AL48" s="45"/>
      <c r="AM48" s="45"/>
      <c r="AN48" s="45"/>
      <c r="AO48" s="45"/>
      <c r="AP48" s="45"/>
      <c r="AQ48" s="45"/>
      <c r="AR48" s="45" t="s">
        <v>98</v>
      </c>
      <c r="AS48" s="45" t="s">
        <v>98</v>
      </c>
      <c r="AT48" s="39">
        <v>65.833333333333329</v>
      </c>
      <c r="AU48" s="45"/>
      <c r="AV48" s="46">
        <v>200</v>
      </c>
      <c r="AW48" s="45"/>
      <c r="AX48" s="45"/>
      <c r="AY48" s="45"/>
      <c r="AZ48" s="45"/>
      <c r="BA48" s="45"/>
      <c r="BB48" s="45"/>
      <c r="BC48" s="45" t="s">
        <v>98</v>
      </c>
      <c r="BD48" s="109" t="s">
        <v>98</v>
      </c>
      <c r="BE48" s="39">
        <v>75</v>
      </c>
      <c r="BF48" s="45"/>
      <c r="BG48" s="46">
        <v>80</v>
      </c>
      <c r="BH48" s="45"/>
      <c r="BI48" s="45"/>
      <c r="BJ48" s="45"/>
      <c r="BK48" s="45"/>
      <c r="BL48" s="45"/>
      <c r="BM48" s="45"/>
      <c r="BN48" s="45" t="s">
        <v>98</v>
      </c>
      <c r="BO48" s="45" t="s">
        <v>98</v>
      </c>
      <c r="BP48" s="45"/>
      <c r="BQ48" s="45"/>
      <c r="BR48" s="45"/>
      <c r="BS48" s="45"/>
      <c r="BT48" s="45"/>
      <c r="BU48" s="45"/>
      <c r="BV48" s="45" t="s">
        <v>98</v>
      </c>
      <c r="BW48" s="45" t="s">
        <v>98</v>
      </c>
      <c r="BX48" s="66"/>
      <c r="BY48" s="45"/>
      <c r="BZ48" s="46" t="s">
        <v>98</v>
      </c>
      <c r="CA48" s="45"/>
      <c r="CB48" s="45"/>
      <c r="CC48" s="45"/>
      <c r="CD48" s="45"/>
      <c r="CE48" s="45"/>
      <c r="CF48" s="45"/>
      <c r="CG48" s="45" t="s">
        <v>98</v>
      </c>
      <c r="CH48" s="109" t="s">
        <v>98</v>
      </c>
      <c r="CT48" s="39"/>
      <c r="CU48" s="39"/>
      <c r="CV48" s="46"/>
      <c r="CW48" s="39"/>
      <c r="CX48" s="39"/>
      <c r="CY48" s="39"/>
      <c r="CZ48" s="39"/>
      <c r="DA48" s="39"/>
      <c r="DB48" s="39"/>
      <c r="DC48" s="39"/>
      <c r="DD48" s="39"/>
      <c r="DO48" s="39"/>
      <c r="DP48" s="39"/>
      <c r="DQ48" s="46"/>
      <c r="DR48" s="39"/>
      <c r="DS48" s="39"/>
      <c r="DT48" s="39"/>
      <c r="DU48" s="39"/>
      <c r="DV48" s="39"/>
      <c r="DW48" s="39"/>
      <c r="DX48" s="39"/>
    </row>
    <row r="49" spans="1:268" s="33" customFormat="1" hidden="1">
      <c r="A49" s="33" t="s">
        <v>577</v>
      </c>
      <c r="B49" s="39"/>
      <c r="C49" s="45"/>
      <c r="D49" s="46"/>
      <c r="E49" s="45"/>
      <c r="F49" s="45"/>
      <c r="G49" s="45"/>
      <c r="H49" s="45"/>
      <c r="I49" s="45"/>
      <c r="J49" s="45">
        <v>82.720588235294102</v>
      </c>
      <c r="K49" s="293" t="s">
        <v>98</v>
      </c>
      <c r="L49" s="109" t="s">
        <v>98</v>
      </c>
      <c r="M49" s="39"/>
      <c r="N49" s="45"/>
      <c r="O49" s="46"/>
      <c r="P49" s="45"/>
      <c r="Q49" s="45"/>
      <c r="R49" s="45"/>
      <c r="S49" s="45"/>
      <c r="T49" s="45"/>
      <c r="U49" s="45">
        <v>25</v>
      </c>
      <c r="V49" s="45" t="s">
        <v>98</v>
      </c>
      <c r="W49" s="109" t="s">
        <v>98</v>
      </c>
      <c r="X49" s="39"/>
      <c r="Y49" s="45"/>
      <c r="Z49" s="46"/>
      <c r="AA49" s="45"/>
      <c r="AB49" s="45"/>
      <c r="AC49" s="45"/>
      <c r="AD49" s="45"/>
      <c r="AE49" s="45"/>
      <c r="AF49" s="45">
        <v>25</v>
      </c>
      <c r="AG49" s="45" t="s">
        <v>98</v>
      </c>
      <c r="AH49" s="45" t="s">
        <v>98</v>
      </c>
      <c r="AI49" s="39"/>
      <c r="AJ49" s="45"/>
      <c r="AK49" s="46"/>
      <c r="AL49" s="45"/>
      <c r="AM49" s="45"/>
      <c r="AN49" s="45"/>
      <c r="AO49" s="45"/>
      <c r="AP49" s="45"/>
      <c r="AQ49" s="45">
        <v>32.5</v>
      </c>
      <c r="AR49" s="45" t="s">
        <v>98</v>
      </c>
      <c r="AS49" s="45" t="s">
        <v>98</v>
      </c>
      <c r="AT49" s="39"/>
      <c r="AU49" s="45"/>
      <c r="AV49" s="46"/>
      <c r="AW49" s="45"/>
      <c r="AX49" s="45"/>
      <c r="AY49" s="45"/>
      <c r="AZ49" s="45"/>
      <c r="BA49" s="45"/>
      <c r="BB49" s="45">
        <v>75</v>
      </c>
      <c r="BC49" s="45" t="s">
        <v>98</v>
      </c>
      <c r="BD49" s="109" t="s">
        <v>98</v>
      </c>
      <c r="BE49" s="39"/>
      <c r="BF49" s="45"/>
      <c r="BG49" s="46"/>
      <c r="BH49" s="45"/>
      <c r="BI49" s="45"/>
      <c r="BJ49" s="45"/>
      <c r="BK49" s="45"/>
      <c r="BL49" s="45"/>
      <c r="BM49" s="45">
        <v>75</v>
      </c>
      <c r="BN49" s="45" t="s">
        <v>98</v>
      </c>
      <c r="BO49" s="45" t="s">
        <v>98</v>
      </c>
      <c r="BP49" s="45"/>
      <c r="BQ49" s="45"/>
      <c r="BR49" s="45"/>
      <c r="BS49" s="45"/>
      <c r="BT49" s="45"/>
      <c r="BU49" s="45">
        <v>10</v>
      </c>
      <c r="BV49" s="45" t="s">
        <v>98</v>
      </c>
      <c r="BW49" s="45" t="s">
        <v>98</v>
      </c>
      <c r="BX49" s="66"/>
      <c r="BY49" s="45"/>
      <c r="BZ49" s="46"/>
      <c r="CA49" s="45"/>
      <c r="CB49" s="45"/>
      <c r="CC49" s="45"/>
      <c r="CD49" s="45"/>
      <c r="CE49" s="45"/>
      <c r="CF49" s="45">
        <v>7.5</v>
      </c>
      <c r="CG49" s="45" t="s">
        <v>98</v>
      </c>
      <c r="CH49" s="109" t="s">
        <v>98</v>
      </c>
      <c r="CT49" s="39"/>
      <c r="CU49" s="39"/>
      <c r="CV49" s="46"/>
      <c r="CW49" s="39"/>
      <c r="CX49" s="39"/>
      <c r="CY49" s="39"/>
      <c r="CZ49" s="39"/>
      <c r="DA49" s="39"/>
      <c r="DB49" s="39"/>
      <c r="DC49" s="39"/>
      <c r="DD49" s="39"/>
      <c r="DO49" s="39"/>
      <c r="DP49" s="39"/>
      <c r="DQ49" s="46"/>
      <c r="DR49" s="39"/>
      <c r="DS49" s="39"/>
      <c r="DT49" s="39"/>
      <c r="DU49" s="39"/>
      <c r="DV49" s="39"/>
      <c r="DW49" s="39"/>
      <c r="DX49" s="39"/>
    </row>
    <row r="50" spans="1:268" s="33" customFormat="1" hidden="1">
      <c r="A50" s="44" t="s">
        <v>321</v>
      </c>
      <c r="B50" s="14">
        <v>25</v>
      </c>
      <c r="C50" s="45"/>
      <c r="D50" s="88"/>
      <c r="E50" s="45"/>
      <c r="F50" s="45"/>
      <c r="G50" s="45"/>
      <c r="H50" s="45"/>
      <c r="I50" s="45"/>
      <c r="J50" s="45"/>
      <c r="K50" s="293" t="s">
        <v>98</v>
      </c>
      <c r="L50" s="109" t="s">
        <v>98</v>
      </c>
      <c r="M50" s="14">
        <v>22.5</v>
      </c>
      <c r="N50" s="45"/>
      <c r="O50" s="88"/>
      <c r="P50" s="45"/>
      <c r="Q50" s="45"/>
      <c r="R50" s="45"/>
      <c r="S50" s="45"/>
      <c r="T50" s="45"/>
      <c r="U50" s="45"/>
      <c r="V50" s="45" t="s">
        <v>98</v>
      </c>
      <c r="W50" s="109" t="s">
        <v>98</v>
      </c>
      <c r="X50" s="45">
        <v>37.5</v>
      </c>
      <c r="Y50" s="45"/>
      <c r="Z50" s="88"/>
      <c r="AA50" s="45"/>
      <c r="AB50" s="45"/>
      <c r="AC50" s="45"/>
      <c r="AD50" s="45"/>
      <c r="AE50" s="45"/>
      <c r="AF50" s="45" t="s">
        <v>98</v>
      </c>
      <c r="AG50" s="45" t="s">
        <v>98</v>
      </c>
      <c r="AH50" s="45" t="s">
        <v>98</v>
      </c>
      <c r="AI50" s="45">
        <v>26.25</v>
      </c>
      <c r="AJ50" s="45"/>
      <c r="AK50" s="88"/>
      <c r="AL50" s="45"/>
      <c r="AM50" s="45"/>
      <c r="AN50" s="45"/>
      <c r="AO50" s="45"/>
      <c r="AP50" s="45"/>
      <c r="AQ50" s="45" t="s">
        <v>98</v>
      </c>
      <c r="AR50" s="45" t="s">
        <v>98</v>
      </c>
      <c r="AS50" s="45" t="s">
        <v>98</v>
      </c>
      <c r="AT50" s="45">
        <v>48.75</v>
      </c>
      <c r="AU50" s="45"/>
      <c r="AV50" s="88"/>
      <c r="AW50" s="45"/>
      <c r="AX50" s="45"/>
      <c r="AY50" s="45"/>
      <c r="AZ50" s="45"/>
      <c r="BA50" s="45"/>
      <c r="BB50" s="45" t="s">
        <v>98</v>
      </c>
      <c r="BC50" s="45" t="s">
        <v>98</v>
      </c>
      <c r="BD50" s="109" t="s">
        <v>98</v>
      </c>
      <c r="BE50" s="45">
        <v>75</v>
      </c>
      <c r="BF50" s="45"/>
      <c r="BG50" s="88"/>
      <c r="BH50" s="45"/>
      <c r="BI50" s="45"/>
      <c r="BJ50" s="45"/>
      <c r="BK50" s="45"/>
      <c r="BL50" s="45"/>
      <c r="BM50" s="45" t="s">
        <v>98</v>
      </c>
      <c r="BN50" s="45" t="s">
        <v>98</v>
      </c>
      <c r="BO50" s="45" t="s">
        <v>98</v>
      </c>
      <c r="BP50" s="45"/>
      <c r="BQ50" s="45"/>
      <c r="BR50" s="45"/>
      <c r="BS50" s="45"/>
      <c r="BT50" s="45"/>
      <c r="BU50" s="45" t="s">
        <v>98</v>
      </c>
      <c r="BV50" s="45" t="s">
        <v>98</v>
      </c>
      <c r="BW50" s="45" t="s">
        <v>98</v>
      </c>
      <c r="BX50" s="66"/>
      <c r="BY50" s="45"/>
      <c r="BZ50" s="89"/>
      <c r="CA50" s="45"/>
      <c r="CB50" s="45"/>
      <c r="CC50" s="45"/>
      <c r="CD50" s="45"/>
      <c r="CE50" s="45"/>
      <c r="CF50" s="45">
        <v>6</v>
      </c>
      <c r="CG50" s="45" t="s">
        <v>98</v>
      </c>
      <c r="CH50" s="109" t="s">
        <v>98</v>
      </c>
      <c r="CT50" s="39"/>
      <c r="CU50" s="39"/>
      <c r="CV50" s="86"/>
      <c r="CW50" s="39"/>
      <c r="CX50" s="39"/>
      <c r="CY50" s="39"/>
      <c r="CZ50" s="39"/>
      <c r="DA50" s="39"/>
      <c r="DB50" s="39"/>
      <c r="DC50" s="39"/>
      <c r="DD50" s="39"/>
      <c r="DO50" s="39"/>
      <c r="DP50" s="39"/>
      <c r="DQ50" s="86"/>
      <c r="DR50" s="39"/>
      <c r="DS50" s="39"/>
      <c r="DT50" s="39"/>
      <c r="DU50" s="39"/>
      <c r="DV50" s="39"/>
      <c r="DW50" s="39"/>
      <c r="DX50" s="39"/>
    </row>
    <row r="51" spans="1:268" s="33" customFormat="1">
      <c r="A51" s="33" t="s">
        <v>80</v>
      </c>
      <c r="B51" s="39">
        <v>25</v>
      </c>
      <c r="C51" s="39">
        <v>37.5</v>
      </c>
      <c r="D51" s="46">
        <v>32.5</v>
      </c>
      <c r="E51" s="39">
        <v>30</v>
      </c>
      <c r="F51" s="14">
        <v>31.25</v>
      </c>
      <c r="G51" s="14">
        <v>30</v>
      </c>
      <c r="H51" s="111">
        <v>31.25</v>
      </c>
      <c r="I51" s="111">
        <v>35</v>
      </c>
      <c r="J51" s="111">
        <v>31.25</v>
      </c>
      <c r="K51" s="294">
        <v>50</v>
      </c>
      <c r="L51" s="108">
        <f>(K51-J51)/J51</f>
        <v>0.6</v>
      </c>
      <c r="M51" s="46">
        <v>21.25</v>
      </c>
      <c r="N51" s="39">
        <v>26.25</v>
      </c>
      <c r="O51" s="46">
        <v>21.875</v>
      </c>
      <c r="P51" s="39">
        <v>15</v>
      </c>
      <c r="Q51" s="14">
        <v>17.5</v>
      </c>
      <c r="R51" s="14">
        <v>20</v>
      </c>
      <c r="S51" s="14">
        <v>20</v>
      </c>
      <c r="T51" s="14" t="e">
        <f>Prix_Médians!#REF!</f>
        <v>#REF!</v>
      </c>
      <c r="U51" s="14">
        <v>25</v>
      </c>
      <c r="V51" s="14">
        <v>17.5</v>
      </c>
      <c r="W51" s="108">
        <f>(V51-U51)/U51</f>
        <v>-0.3</v>
      </c>
      <c r="X51" s="14">
        <v>35</v>
      </c>
      <c r="Y51" s="14">
        <v>37.5</v>
      </c>
      <c r="Z51" s="46">
        <v>25</v>
      </c>
      <c r="AA51" s="39">
        <v>25</v>
      </c>
      <c r="AB51" s="64">
        <v>23.75</v>
      </c>
      <c r="AC51" s="64">
        <v>37.5</v>
      </c>
      <c r="AD51" s="64">
        <v>55</v>
      </c>
      <c r="AE51" s="64">
        <v>23</v>
      </c>
      <c r="AF51" s="64">
        <v>20</v>
      </c>
      <c r="AG51" s="64">
        <v>22.5</v>
      </c>
      <c r="AH51" s="108">
        <f>(AG51-AF51)/AF51</f>
        <v>0.125</v>
      </c>
      <c r="AI51" s="14">
        <v>25</v>
      </c>
      <c r="AJ51" s="14">
        <v>40</v>
      </c>
      <c r="AK51" s="46">
        <v>68.75</v>
      </c>
      <c r="AL51" s="39">
        <v>25</v>
      </c>
      <c r="AM51" s="64">
        <v>25</v>
      </c>
      <c r="AN51" s="64">
        <v>27.5</v>
      </c>
      <c r="AO51" s="64">
        <v>38.75</v>
      </c>
      <c r="AP51" s="14">
        <v>25</v>
      </c>
      <c r="AQ51" s="14">
        <v>25</v>
      </c>
      <c r="AR51" s="14">
        <v>22.5</v>
      </c>
      <c r="AS51" s="108">
        <f>(AR51-AQ51)/AQ51</f>
        <v>-0.1</v>
      </c>
      <c r="AT51" s="14">
        <v>62.5</v>
      </c>
      <c r="AU51" s="14">
        <v>109.861111111111</v>
      </c>
      <c r="AV51" s="46">
        <v>92.5</v>
      </c>
      <c r="AW51" s="39">
        <v>100</v>
      </c>
      <c r="AX51" s="64">
        <v>77.5</v>
      </c>
      <c r="AY51" s="64">
        <v>65.8333333333333</v>
      </c>
      <c r="AZ51" s="111">
        <f>[2]Prix_Médians!N40</f>
        <v>100</v>
      </c>
      <c r="BA51" s="111">
        <v>75</v>
      </c>
      <c r="BB51" s="111">
        <v>42.5</v>
      </c>
      <c r="BC51" s="111">
        <v>193.75</v>
      </c>
      <c r="BD51" s="108">
        <f>(BC51-BB51)/BB51</f>
        <v>3.5588235294117645</v>
      </c>
      <c r="BE51" s="14">
        <v>55</v>
      </c>
      <c r="BF51" s="14">
        <v>75</v>
      </c>
      <c r="BG51" s="46">
        <v>75</v>
      </c>
      <c r="BH51" s="39">
        <v>60</v>
      </c>
      <c r="BI51" s="14">
        <v>75</v>
      </c>
      <c r="BJ51" s="14">
        <v>75</v>
      </c>
      <c r="BK51" s="111">
        <v>75</v>
      </c>
      <c r="BL51" s="111">
        <v>75</v>
      </c>
      <c r="BM51" s="111">
        <v>75</v>
      </c>
      <c r="BN51" s="111">
        <v>90</v>
      </c>
      <c r="BO51" s="108">
        <f>(BN51-BM51)/BM51</f>
        <v>0.2</v>
      </c>
      <c r="BP51" s="14">
        <v>5</v>
      </c>
      <c r="BQ51" s="14">
        <v>5</v>
      </c>
      <c r="BR51" s="14">
        <v>5</v>
      </c>
      <c r="BS51" s="14">
        <f>[2]Prix_Médians!P40</f>
        <v>5</v>
      </c>
      <c r="BT51" s="14">
        <v>5</v>
      </c>
      <c r="BU51" s="14">
        <v>5</v>
      </c>
      <c r="BV51" s="14">
        <v>10</v>
      </c>
      <c r="BW51" s="223">
        <f>(BV51-BU51)/BU51</f>
        <v>1</v>
      </c>
      <c r="BX51" s="66"/>
      <c r="BY51" s="14">
        <v>38.819444444444443</v>
      </c>
      <c r="BZ51" s="46">
        <v>30.625</v>
      </c>
      <c r="CA51" s="39">
        <v>30</v>
      </c>
      <c r="CB51" s="14">
        <v>24.072115384615387</v>
      </c>
      <c r="CC51" s="14">
        <v>28.1552734375</v>
      </c>
      <c r="CD51" s="111">
        <f>[2]Prix_Médians!Q40</f>
        <v>28.875</v>
      </c>
      <c r="CE51" s="111">
        <v>37.5</v>
      </c>
      <c r="CF51" s="111" t="s">
        <v>98</v>
      </c>
      <c r="CG51" s="111">
        <v>7</v>
      </c>
      <c r="CH51" s="108" t="s">
        <v>98</v>
      </c>
      <c r="CT51" s="39"/>
      <c r="CU51" s="39"/>
      <c r="CV51" s="46"/>
      <c r="CW51" s="39"/>
      <c r="CX51" s="39"/>
      <c r="CY51" s="39"/>
      <c r="CZ51" s="290"/>
      <c r="DA51" s="39"/>
      <c r="DB51" s="290"/>
      <c r="DC51" s="290"/>
      <c r="DD51" s="51"/>
      <c r="DO51" s="39"/>
      <c r="DP51" s="39"/>
      <c r="DQ51" s="39"/>
      <c r="DR51" s="39"/>
      <c r="DS51" s="39"/>
      <c r="DT51" s="39"/>
      <c r="DU51" s="39"/>
      <c r="DV51" s="39"/>
      <c r="DW51" s="290"/>
      <c r="DX51" s="51"/>
    </row>
    <row r="52" spans="1:268" s="33" customFormat="1" hidden="1">
      <c r="A52" s="33" t="s">
        <v>149</v>
      </c>
      <c r="B52" s="39">
        <v>25</v>
      </c>
      <c r="C52" s="39">
        <v>27.5</v>
      </c>
      <c r="D52" s="46">
        <v>25</v>
      </c>
      <c r="E52" s="39">
        <v>25</v>
      </c>
      <c r="F52" s="14">
        <v>25</v>
      </c>
      <c r="G52" s="14">
        <v>30</v>
      </c>
      <c r="H52" s="111">
        <v>32.5</v>
      </c>
      <c r="I52" s="111">
        <v>30</v>
      </c>
      <c r="J52" s="111">
        <v>30</v>
      </c>
      <c r="K52" s="294" t="s">
        <v>98</v>
      </c>
      <c r="L52" s="108" t="s">
        <v>98</v>
      </c>
      <c r="M52" s="46">
        <v>22.5</v>
      </c>
      <c r="N52" s="39">
        <v>15</v>
      </c>
      <c r="O52" s="46">
        <v>17.5</v>
      </c>
      <c r="P52" s="39">
        <v>25</v>
      </c>
      <c r="Q52" s="14">
        <v>20</v>
      </c>
      <c r="R52" s="14">
        <v>20</v>
      </c>
      <c r="S52" s="14">
        <v>20</v>
      </c>
      <c r="T52" s="14">
        <v>19</v>
      </c>
      <c r="U52" s="14">
        <v>25</v>
      </c>
      <c r="V52" s="14" t="s">
        <v>98</v>
      </c>
      <c r="W52" s="108" t="s">
        <v>98</v>
      </c>
      <c r="X52" s="14">
        <v>50</v>
      </c>
      <c r="Y52" s="14">
        <v>50</v>
      </c>
      <c r="Z52" s="46">
        <v>50</v>
      </c>
      <c r="AA52" s="39">
        <v>50</v>
      </c>
      <c r="AB52" s="64">
        <v>37.5</v>
      </c>
      <c r="AC52" s="64">
        <v>50</v>
      </c>
      <c r="AD52" s="64">
        <v>62.5</v>
      </c>
      <c r="AE52" s="64">
        <v>56</v>
      </c>
      <c r="AF52" s="64">
        <v>25</v>
      </c>
      <c r="AG52" s="64" t="s">
        <v>98</v>
      </c>
      <c r="AH52" s="108" t="s">
        <v>98</v>
      </c>
      <c r="AI52" s="14">
        <v>25</v>
      </c>
      <c r="AJ52" s="14">
        <v>25</v>
      </c>
      <c r="AK52" s="46">
        <v>37.5</v>
      </c>
      <c r="AL52" s="39">
        <v>25</v>
      </c>
      <c r="AM52" s="64">
        <v>25</v>
      </c>
      <c r="AN52" s="64">
        <v>25</v>
      </c>
      <c r="AO52" s="64">
        <v>25</v>
      </c>
      <c r="AP52" s="14">
        <v>25</v>
      </c>
      <c r="AQ52" s="14">
        <v>25</v>
      </c>
      <c r="AR52" s="14" t="s">
        <v>98</v>
      </c>
      <c r="AS52" s="108" t="s">
        <v>98</v>
      </c>
      <c r="AT52" s="14">
        <v>75</v>
      </c>
      <c r="AU52" s="14">
        <v>60</v>
      </c>
      <c r="AV52" s="46">
        <v>76.666666666666657</v>
      </c>
      <c r="AW52" s="39">
        <v>75</v>
      </c>
      <c r="AX52" s="64">
        <v>75</v>
      </c>
      <c r="AY52" s="64">
        <v>49.79166666666665</v>
      </c>
      <c r="AZ52" s="111">
        <f>[2]Prix_Médians!N41</f>
        <v>84.5833333333333</v>
      </c>
      <c r="BA52" s="111">
        <v>112.5</v>
      </c>
      <c r="BB52" s="111">
        <v>100</v>
      </c>
      <c r="BC52" s="111" t="s">
        <v>98</v>
      </c>
      <c r="BD52" s="108" t="s">
        <v>98</v>
      </c>
      <c r="BE52" s="14">
        <v>75</v>
      </c>
      <c r="BF52" s="14">
        <v>72.5</v>
      </c>
      <c r="BG52" s="46">
        <v>67.5</v>
      </c>
      <c r="BH52" s="39">
        <v>100</v>
      </c>
      <c r="BI52" s="14">
        <v>81.25</v>
      </c>
      <c r="BJ52" s="14">
        <v>76.25</v>
      </c>
      <c r="BK52" s="111">
        <v>75</v>
      </c>
      <c r="BL52" s="111">
        <v>75</v>
      </c>
      <c r="BM52" s="111">
        <v>75</v>
      </c>
      <c r="BN52" s="111" t="s">
        <v>98</v>
      </c>
      <c r="BO52" s="108" t="s">
        <v>98</v>
      </c>
      <c r="BP52" s="14">
        <v>5</v>
      </c>
      <c r="BQ52" s="14">
        <v>5</v>
      </c>
      <c r="BR52" s="14">
        <v>6.25</v>
      </c>
      <c r="BS52" s="14">
        <f>[2]Prix_Médians!P41</f>
        <v>7.5</v>
      </c>
      <c r="BT52" s="14">
        <v>5</v>
      </c>
      <c r="BU52" s="14">
        <v>10</v>
      </c>
      <c r="BV52" s="14" t="s">
        <v>98</v>
      </c>
      <c r="BW52" s="223" t="s">
        <v>98</v>
      </c>
      <c r="BX52" s="66"/>
      <c r="BY52" s="14">
        <v>15</v>
      </c>
      <c r="BZ52" s="46">
        <v>21.370370370370367</v>
      </c>
      <c r="CA52" s="39" t="s">
        <v>98</v>
      </c>
      <c r="CB52" s="14" t="s">
        <v>98</v>
      </c>
      <c r="CC52" s="14">
        <v>5</v>
      </c>
      <c r="CD52" s="111">
        <f>[2]Prix_Médians!Q41</f>
        <v>18.75</v>
      </c>
      <c r="CE52" s="111">
        <v>22.916666666666664</v>
      </c>
      <c r="CF52" s="111">
        <v>5</v>
      </c>
      <c r="CG52" s="111" t="s">
        <v>98</v>
      </c>
      <c r="CH52" s="108" t="s">
        <v>98</v>
      </c>
      <c r="CT52" s="39"/>
      <c r="CU52" s="39"/>
      <c r="CV52" s="46"/>
      <c r="CW52" s="39"/>
      <c r="CX52" s="39"/>
      <c r="CY52" s="39"/>
      <c r="CZ52" s="290"/>
      <c r="DA52" s="290"/>
      <c r="DB52" s="290"/>
      <c r="DC52" s="290"/>
      <c r="DD52" s="51"/>
      <c r="DO52" s="39"/>
      <c r="DP52" s="39"/>
      <c r="DQ52" s="39"/>
      <c r="DR52" s="39"/>
      <c r="DS52" s="39"/>
      <c r="DT52" s="39"/>
      <c r="DU52" s="39"/>
      <c r="DV52" s="290"/>
      <c r="DW52" s="290"/>
      <c r="DX52" s="51"/>
    </row>
    <row r="53" spans="1:268" s="33" customFormat="1" hidden="1">
      <c r="A53" s="33" t="s">
        <v>216</v>
      </c>
      <c r="B53" s="39">
        <v>20</v>
      </c>
      <c r="C53" s="39">
        <v>25</v>
      </c>
      <c r="D53" s="46">
        <v>27.5</v>
      </c>
      <c r="E53" s="39">
        <v>26.25</v>
      </c>
      <c r="F53" s="14">
        <v>25</v>
      </c>
      <c r="G53" s="14">
        <v>26.25</v>
      </c>
      <c r="H53" s="111">
        <v>28.75</v>
      </c>
      <c r="I53" s="111">
        <v>30</v>
      </c>
      <c r="J53" s="111">
        <v>35</v>
      </c>
      <c r="K53" s="294" t="s">
        <v>98</v>
      </c>
      <c r="L53" s="108" t="s">
        <v>98</v>
      </c>
      <c r="M53" s="46">
        <v>25</v>
      </c>
      <c r="N53" s="39">
        <v>25</v>
      </c>
      <c r="O53" s="46">
        <v>23.75</v>
      </c>
      <c r="P53" s="39">
        <v>28.75</v>
      </c>
      <c r="Q53" s="14">
        <v>27.5</v>
      </c>
      <c r="R53" s="14">
        <v>27.5</v>
      </c>
      <c r="S53" s="14">
        <v>23.75</v>
      </c>
      <c r="T53" s="14">
        <v>25</v>
      </c>
      <c r="U53" s="14">
        <v>25</v>
      </c>
      <c r="V53" s="14" t="s">
        <v>98</v>
      </c>
      <c r="W53" s="108" t="s">
        <v>98</v>
      </c>
      <c r="X53" s="14">
        <v>40</v>
      </c>
      <c r="Y53" s="14">
        <v>52.5</v>
      </c>
      <c r="Z53" s="46">
        <v>50</v>
      </c>
      <c r="AA53" s="39">
        <v>37.5</v>
      </c>
      <c r="AB53" s="64">
        <v>51.25</v>
      </c>
      <c r="AC53" s="64">
        <v>36.25</v>
      </c>
      <c r="AD53" s="64">
        <v>30</v>
      </c>
      <c r="AE53" s="64">
        <v>31</v>
      </c>
      <c r="AF53" s="64">
        <v>50</v>
      </c>
      <c r="AG53" s="64" t="s">
        <v>98</v>
      </c>
      <c r="AH53" s="108" t="s">
        <v>98</v>
      </c>
      <c r="AI53" s="14">
        <v>37.5</v>
      </c>
      <c r="AJ53" s="14">
        <v>26.25</v>
      </c>
      <c r="AK53" s="46">
        <v>33.75</v>
      </c>
      <c r="AL53" s="39">
        <v>32.5</v>
      </c>
      <c r="AM53" s="64">
        <v>31.25</v>
      </c>
      <c r="AN53" s="64">
        <v>31.25</v>
      </c>
      <c r="AO53" s="64">
        <v>26.25</v>
      </c>
      <c r="AP53" s="14">
        <v>26.25</v>
      </c>
      <c r="AQ53" s="14">
        <v>29.092920353982301</v>
      </c>
      <c r="AR53" s="14" t="s">
        <v>98</v>
      </c>
      <c r="AS53" s="108" t="s">
        <v>98</v>
      </c>
      <c r="AT53" s="14">
        <v>112.5</v>
      </c>
      <c r="AU53" s="14">
        <v>75.625</v>
      </c>
      <c r="AV53" s="46">
        <v>75</v>
      </c>
      <c r="AW53" s="39">
        <v>92.5</v>
      </c>
      <c r="AX53" s="64">
        <v>90</v>
      </c>
      <c r="AY53" s="64">
        <v>93.75</v>
      </c>
      <c r="AZ53" s="111">
        <f>[2]Prix_Médians!N42</f>
        <v>83.75</v>
      </c>
      <c r="BA53" s="111">
        <v>75</v>
      </c>
      <c r="BB53" s="111">
        <v>76.136363636363598</v>
      </c>
      <c r="BC53" s="111" t="s">
        <v>98</v>
      </c>
      <c r="BD53" s="108" t="s">
        <v>98</v>
      </c>
      <c r="BE53" s="14">
        <v>87.5</v>
      </c>
      <c r="BF53" s="14">
        <v>75</v>
      </c>
      <c r="BG53" s="46">
        <v>67.5</v>
      </c>
      <c r="BH53" s="39">
        <v>71.25</v>
      </c>
      <c r="BI53" s="14">
        <v>77.5</v>
      </c>
      <c r="BJ53" s="14">
        <v>75</v>
      </c>
      <c r="BK53" s="111">
        <v>81.25</v>
      </c>
      <c r="BL53" s="111">
        <v>75</v>
      </c>
      <c r="BM53" s="111">
        <v>100</v>
      </c>
      <c r="BN53" s="111" t="s">
        <v>98</v>
      </c>
      <c r="BO53" s="108" t="s">
        <v>98</v>
      </c>
      <c r="BP53" s="14">
        <v>6.25</v>
      </c>
      <c r="BQ53" s="14">
        <v>6.25</v>
      </c>
      <c r="BR53" s="14">
        <v>5</v>
      </c>
      <c r="BS53" s="14">
        <f>[2]Prix_Médians!P42</f>
        <v>6.25</v>
      </c>
      <c r="BT53" s="14">
        <v>5</v>
      </c>
      <c r="BU53" s="14">
        <v>5</v>
      </c>
      <c r="BV53" s="14" t="s">
        <v>98</v>
      </c>
      <c r="BW53" s="223" t="s">
        <v>98</v>
      </c>
      <c r="BX53" s="66"/>
      <c r="BY53" s="14">
        <v>16.666666666666668</v>
      </c>
      <c r="BZ53" s="46">
        <v>9.25</v>
      </c>
      <c r="CA53" s="39">
        <v>20.625</v>
      </c>
      <c r="CB53" s="14">
        <v>27.5</v>
      </c>
      <c r="CC53" s="14">
        <v>12.1875</v>
      </c>
      <c r="CD53" s="111">
        <f>[2]Prix_Médians!Q42</f>
        <v>9.6666666666666661</v>
      </c>
      <c r="CE53" s="111">
        <v>13.166666666666668</v>
      </c>
      <c r="CF53" s="111" t="s">
        <v>98</v>
      </c>
      <c r="CG53" s="111" t="s">
        <v>98</v>
      </c>
      <c r="CH53" s="108" t="s">
        <v>98</v>
      </c>
      <c r="CT53" s="39"/>
      <c r="CU53" s="39"/>
      <c r="CV53" s="46"/>
      <c r="CW53" s="39"/>
      <c r="CX53" s="39"/>
      <c r="CY53" s="39"/>
      <c r="CZ53" s="290"/>
      <c r="DA53" s="290"/>
      <c r="DB53" s="290"/>
      <c r="DC53" s="290"/>
      <c r="DD53" s="51"/>
      <c r="DO53" s="39"/>
      <c r="DP53" s="39"/>
      <c r="DQ53" s="39"/>
      <c r="DR53" s="39"/>
      <c r="DS53" s="39"/>
      <c r="DT53" s="39"/>
      <c r="DU53" s="39"/>
      <c r="DV53" s="290"/>
      <c r="DW53" s="290"/>
      <c r="DX53" s="51"/>
    </row>
    <row r="54" spans="1:268" s="33" customFormat="1">
      <c r="A54" s="33" t="s">
        <v>105</v>
      </c>
      <c r="B54" s="39">
        <v>25</v>
      </c>
      <c r="C54" s="39">
        <v>25</v>
      </c>
      <c r="D54" s="46">
        <v>25</v>
      </c>
      <c r="E54" s="39">
        <v>25</v>
      </c>
      <c r="F54" s="14">
        <v>25</v>
      </c>
      <c r="G54" s="14">
        <v>30</v>
      </c>
      <c r="H54" s="111">
        <v>30</v>
      </c>
      <c r="I54" s="111">
        <v>28</v>
      </c>
      <c r="J54" s="111">
        <v>25</v>
      </c>
      <c r="K54" s="294">
        <v>30</v>
      </c>
      <c r="L54" s="108">
        <f>(K54-J54)/J54</f>
        <v>0.2</v>
      </c>
      <c r="M54" s="46">
        <v>25</v>
      </c>
      <c r="N54" s="39">
        <v>15</v>
      </c>
      <c r="O54" s="46">
        <v>15</v>
      </c>
      <c r="P54" s="39">
        <v>18.75</v>
      </c>
      <c r="Q54" s="14">
        <v>17.5</v>
      </c>
      <c r="R54" s="14">
        <v>20</v>
      </c>
      <c r="S54" s="14">
        <v>25</v>
      </c>
      <c r="T54" s="14">
        <v>16</v>
      </c>
      <c r="U54" s="14">
        <v>25</v>
      </c>
      <c r="V54" s="14">
        <v>25</v>
      </c>
      <c r="W54" s="108">
        <f>(V54-U54)/U54</f>
        <v>0</v>
      </c>
      <c r="X54" s="14">
        <v>50</v>
      </c>
      <c r="Y54" s="14">
        <v>25</v>
      </c>
      <c r="Z54" s="46">
        <v>25</v>
      </c>
      <c r="AA54" s="39">
        <v>25</v>
      </c>
      <c r="AB54" s="64">
        <v>32.5</v>
      </c>
      <c r="AC54" s="64">
        <v>45</v>
      </c>
      <c r="AD54" s="64">
        <v>25</v>
      </c>
      <c r="AE54" s="64">
        <v>26</v>
      </c>
      <c r="AF54" s="64">
        <v>25</v>
      </c>
      <c r="AG54" s="64">
        <v>38.75</v>
      </c>
      <c r="AH54" s="108">
        <f>(AG54-AF54)/AF54</f>
        <v>0.55000000000000004</v>
      </c>
      <c r="AI54" s="14">
        <v>20</v>
      </c>
      <c r="AJ54" s="14">
        <v>20</v>
      </c>
      <c r="AK54" s="46">
        <v>39.285714285714199</v>
      </c>
      <c r="AL54" s="39">
        <v>25</v>
      </c>
      <c r="AM54" s="64">
        <v>25</v>
      </c>
      <c r="AN54" s="64">
        <v>25</v>
      </c>
      <c r="AO54" s="64">
        <v>25</v>
      </c>
      <c r="AP54" s="14">
        <v>21.25</v>
      </c>
      <c r="AQ54" s="14">
        <v>25</v>
      </c>
      <c r="AR54" s="14">
        <v>17.5</v>
      </c>
      <c r="AS54" s="108">
        <f>(AR54-AQ54)/AQ54</f>
        <v>-0.3</v>
      </c>
      <c r="AT54" s="14">
        <v>71.25</v>
      </c>
      <c r="AU54" s="14">
        <v>75</v>
      </c>
      <c r="AV54" s="46">
        <v>56.6666666666666</v>
      </c>
      <c r="AW54" s="39">
        <v>70.416666666666657</v>
      </c>
      <c r="AX54" s="64">
        <v>76.666666666666657</v>
      </c>
      <c r="AY54" s="64">
        <v>87.5</v>
      </c>
      <c r="AZ54" s="111">
        <f>[2]Prix_Médians!N43</f>
        <v>75</v>
      </c>
      <c r="BA54" s="111">
        <v>100</v>
      </c>
      <c r="BB54" s="111">
        <v>75</v>
      </c>
      <c r="BC54" s="111">
        <v>87.5</v>
      </c>
      <c r="BD54" s="108">
        <f>(BC54-BB54)/BB54</f>
        <v>0.16666666666666666</v>
      </c>
      <c r="BE54" s="14">
        <v>75</v>
      </c>
      <c r="BF54" s="16" t="s">
        <v>98</v>
      </c>
      <c r="BG54" s="46">
        <v>75</v>
      </c>
      <c r="BH54" s="39">
        <v>75</v>
      </c>
      <c r="BI54" s="14">
        <v>67.5</v>
      </c>
      <c r="BJ54" s="14">
        <v>75</v>
      </c>
      <c r="BK54" s="111">
        <v>75</v>
      </c>
      <c r="BL54" s="111">
        <v>68.75</v>
      </c>
      <c r="BM54" s="111">
        <v>75</v>
      </c>
      <c r="BN54" s="111">
        <v>75</v>
      </c>
      <c r="BO54" s="108">
        <f>(BN54-BM54)/BM54</f>
        <v>0</v>
      </c>
      <c r="BP54" s="14">
        <v>5</v>
      </c>
      <c r="BQ54" s="14">
        <v>10.75</v>
      </c>
      <c r="BR54" s="14">
        <v>15</v>
      </c>
      <c r="BS54" s="14">
        <f>[2]Prix_Médians!P43</f>
        <v>5</v>
      </c>
      <c r="BT54" s="14">
        <v>10</v>
      </c>
      <c r="BU54" s="14">
        <v>10</v>
      </c>
      <c r="BV54" s="14">
        <v>15</v>
      </c>
      <c r="BW54" s="223">
        <f>(BV54-BU54)/BU54</f>
        <v>0.5</v>
      </c>
      <c r="BX54" s="67"/>
      <c r="BY54" s="14">
        <v>30.625</v>
      </c>
      <c r="BZ54" s="46">
        <v>5</v>
      </c>
      <c r="CA54" s="39">
        <v>35</v>
      </c>
      <c r="CB54" s="14">
        <v>25.277777777777779</v>
      </c>
      <c r="CC54" s="14">
        <v>22.15625</v>
      </c>
      <c r="CD54" s="111">
        <f>[2]Prix_Médians!Q43</f>
        <v>49.6875</v>
      </c>
      <c r="CE54" s="111">
        <v>28.5</v>
      </c>
      <c r="CF54" s="111">
        <v>14</v>
      </c>
      <c r="CG54" s="111">
        <v>7.5</v>
      </c>
      <c r="CH54" s="108">
        <f>(CG54-CF54)/CF54</f>
        <v>-0.4642857142857143</v>
      </c>
      <c r="CT54" s="38"/>
      <c r="CU54" s="39"/>
      <c r="CV54" s="46"/>
      <c r="CW54" s="39"/>
      <c r="CX54" s="39"/>
      <c r="CY54" s="39"/>
      <c r="CZ54" s="290"/>
      <c r="DA54" s="290"/>
      <c r="DB54" s="290"/>
      <c r="DC54" s="290"/>
      <c r="DD54" s="51"/>
      <c r="DO54" s="38"/>
      <c r="DP54" s="39"/>
      <c r="DQ54" s="39"/>
      <c r="DR54" s="39"/>
      <c r="DS54" s="39"/>
      <c r="DT54" s="39"/>
      <c r="DU54" s="39"/>
      <c r="DV54" s="290"/>
      <c r="DW54" s="290"/>
      <c r="DX54" s="51"/>
    </row>
    <row r="55" spans="1:268" s="33" customFormat="1">
      <c r="A55" s="33" t="s">
        <v>209</v>
      </c>
      <c r="B55" s="39">
        <v>27.5</v>
      </c>
      <c r="C55" s="39">
        <v>22.5</v>
      </c>
      <c r="D55" s="46">
        <v>30</v>
      </c>
      <c r="E55" s="39">
        <v>31.5</v>
      </c>
      <c r="F55" s="14">
        <v>31.25</v>
      </c>
      <c r="G55" s="14">
        <v>15</v>
      </c>
      <c r="H55" s="111">
        <v>25</v>
      </c>
      <c r="I55" s="111">
        <v>30</v>
      </c>
      <c r="J55" s="111">
        <v>38.75</v>
      </c>
      <c r="K55" s="294">
        <v>46.25</v>
      </c>
      <c r="L55" s="108">
        <f>(K55-J55)/J55</f>
        <v>0.19354838709677419</v>
      </c>
      <c r="M55" s="46">
        <v>12.5</v>
      </c>
      <c r="N55" s="39">
        <v>22.5</v>
      </c>
      <c r="O55" s="46">
        <v>16.25</v>
      </c>
      <c r="P55" s="39">
        <v>16.5</v>
      </c>
      <c r="Q55" s="14">
        <v>25</v>
      </c>
      <c r="R55" s="14">
        <v>18.75</v>
      </c>
      <c r="S55" s="14">
        <v>15</v>
      </c>
      <c r="T55" s="14">
        <v>15</v>
      </c>
      <c r="U55" s="14">
        <v>23.75</v>
      </c>
      <c r="V55" s="14">
        <v>22.5</v>
      </c>
      <c r="W55" s="108">
        <f>(V55-U55)/U55</f>
        <v>-5.2631578947368418E-2</v>
      </c>
      <c r="X55" s="14">
        <v>25</v>
      </c>
      <c r="Y55" s="14">
        <v>25</v>
      </c>
      <c r="Z55" s="46">
        <v>20</v>
      </c>
      <c r="AA55" s="39">
        <v>23.75</v>
      </c>
      <c r="AB55" s="64">
        <v>20</v>
      </c>
      <c r="AC55" s="64">
        <v>20</v>
      </c>
      <c r="AD55" s="64">
        <v>22.5</v>
      </c>
      <c r="AE55" s="64">
        <v>20</v>
      </c>
      <c r="AF55" s="64">
        <v>75</v>
      </c>
      <c r="AG55" s="64">
        <v>32.5</v>
      </c>
      <c r="AH55" s="108">
        <f>(AG55-AF55)/AF55</f>
        <v>-0.56666666666666665</v>
      </c>
      <c r="AI55" s="14">
        <v>25</v>
      </c>
      <c r="AJ55" s="14">
        <v>25</v>
      </c>
      <c r="AK55" s="46">
        <v>15</v>
      </c>
      <c r="AL55" s="39">
        <v>15.15384615384615</v>
      </c>
      <c r="AM55" s="64">
        <v>25</v>
      </c>
      <c r="AN55" s="64">
        <v>21.15384615384615</v>
      </c>
      <c r="AO55" s="64">
        <v>15.576923076923075</v>
      </c>
      <c r="AP55" s="14">
        <v>15</v>
      </c>
      <c r="AQ55" s="14">
        <v>61.25</v>
      </c>
      <c r="AR55" s="14">
        <v>48.75</v>
      </c>
      <c r="AS55" s="108">
        <f>(AR55-AQ55)/AQ55</f>
        <v>-0.20408163265306123</v>
      </c>
      <c r="AT55" s="14">
        <v>67.5</v>
      </c>
      <c r="AU55" s="14">
        <v>75</v>
      </c>
      <c r="AV55" s="46">
        <v>75</v>
      </c>
      <c r="AW55" s="39">
        <v>46.982758620689651</v>
      </c>
      <c r="AX55" s="64">
        <v>59.482758620689651</v>
      </c>
      <c r="AY55" s="64">
        <v>50.316091954022951</v>
      </c>
      <c r="AZ55" s="111">
        <f>[2]Prix_Médians!N44</f>
        <v>46.04166666666665</v>
      </c>
      <c r="BA55" s="111">
        <v>42.5</v>
      </c>
      <c r="BB55" s="111">
        <v>162.5</v>
      </c>
      <c r="BC55" s="111">
        <v>112.5</v>
      </c>
      <c r="BD55" s="108">
        <f>(BC55-BB55)/BB55</f>
        <v>-0.30769230769230771</v>
      </c>
      <c r="BE55" s="14">
        <v>75</v>
      </c>
      <c r="BF55" s="14">
        <v>100</v>
      </c>
      <c r="BG55" s="46">
        <v>45</v>
      </c>
      <c r="BH55" s="39">
        <v>62.5</v>
      </c>
      <c r="BI55" s="14">
        <v>62.5</v>
      </c>
      <c r="BJ55" s="14">
        <v>62.5</v>
      </c>
      <c r="BK55" s="111">
        <v>75</v>
      </c>
      <c r="BL55" s="111">
        <v>75</v>
      </c>
      <c r="BM55" s="111">
        <v>81.25</v>
      </c>
      <c r="BN55" s="111">
        <v>100</v>
      </c>
      <c r="BO55" s="108">
        <f>(BN55-BM55)/BM55</f>
        <v>0.23076923076923078</v>
      </c>
      <c r="BP55" s="14">
        <v>7.5</v>
      </c>
      <c r="BQ55" s="14">
        <v>6.25</v>
      </c>
      <c r="BR55" s="14">
        <v>5</v>
      </c>
      <c r="BS55" s="14">
        <f>[2]Prix_Médians!P44</f>
        <v>5</v>
      </c>
      <c r="BT55" s="14">
        <v>5</v>
      </c>
      <c r="BU55" s="14">
        <v>5</v>
      </c>
      <c r="BV55" s="14">
        <v>10</v>
      </c>
      <c r="BW55" s="223">
        <f>(BV55-BU55)/BU55</f>
        <v>1</v>
      </c>
      <c r="BX55" s="66"/>
      <c r="BY55" s="14" t="s">
        <v>98</v>
      </c>
      <c r="BZ55" s="46">
        <v>30.9375</v>
      </c>
      <c r="CA55" s="39">
        <v>32.1875</v>
      </c>
      <c r="CB55" s="14">
        <v>32.1875</v>
      </c>
      <c r="CC55" s="14">
        <v>32.8125</v>
      </c>
      <c r="CD55" s="111">
        <f>[2]Prix_Médians!Q44</f>
        <v>34.0625</v>
      </c>
      <c r="CE55" s="111">
        <v>34</v>
      </c>
      <c r="CF55" s="111">
        <v>6</v>
      </c>
      <c r="CG55" s="111">
        <v>12.5</v>
      </c>
      <c r="CH55" s="108">
        <f>(CG55-CF55)/CF55</f>
        <v>1.0833333333333333</v>
      </c>
      <c r="CT55" s="39"/>
      <c r="CU55" s="39"/>
      <c r="CV55" s="46"/>
      <c r="CW55" s="39"/>
      <c r="CX55" s="39"/>
      <c r="CY55" s="39"/>
      <c r="CZ55" s="290"/>
      <c r="DA55" s="290"/>
      <c r="DB55" s="290"/>
      <c r="DC55" s="290"/>
      <c r="DD55" s="51"/>
      <c r="DO55" s="39"/>
      <c r="DP55" s="39"/>
      <c r="DQ55" s="39"/>
      <c r="DR55" s="39"/>
      <c r="DS55" s="39"/>
      <c r="DT55" s="39"/>
      <c r="DU55" s="39"/>
      <c r="DV55" s="290"/>
      <c r="DW55" s="290"/>
      <c r="DX55" s="51"/>
    </row>
    <row r="56" spans="1:268" s="33" customFormat="1" hidden="1">
      <c r="A56" s="33" t="s">
        <v>247</v>
      </c>
      <c r="B56" s="39"/>
      <c r="C56" s="39">
        <v>30</v>
      </c>
      <c r="D56" s="46">
        <v>25</v>
      </c>
      <c r="E56" s="39">
        <v>12.1323529411764</v>
      </c>
      <c r="F56" s="14">
        <v>18.75</v>
      </c>
      <c r="G56" s="14">
        <v>13.75</v>
      </c>
      <c r="H56" s="111">
        <v>22.5</v>
      </c>
      <c r="I56" s="111">
        <v>13</v>
      </c>
      <c r="J56" s="111">
        <v>35</v>
      </c>
      <c r="K56" s="294" t="s">
        <v>98</v>
      </c>
      <c r="L56" s="108" t="s">
        <v>98</v>
      </c>
      <c r="M56" s="45"/>
      <c r="N56" s="39">
        <v>25</v>
      </c>
      <c r="O56" s="46">
        <v>25</v>
      </c>
      <c r="P56" s="39">
        <v>15</v>
      </c>
      <c r="Q56" s="14">
        <v>18.75</v>
      </c>
      <c r="R56" s="14">
        <v>16.25</v>
      </c>
      <c r="S56" s="14">
        <v>23.75</v>
      </c>
      <c r="T56" s="14">
        <v>18</v>
      </c>
      <c r="U56" s="14">
        <v>25</v>
      </c>
      <c r="V56" s="14" t="s">
        <v>98</v>
      </c>
      <c r="W56" s="108" t="s">
        <v>98</v>
      </c>
      <c r="X56" s="45"/>
      <c r="Y56" s="39">
        <v>62.5</v>
      </c>
      <c r="Z56" s="46">
        <v>67.5</v>
      </c>
      <c r="AA56" s="39">
        <v>55</v>
      </c>
      <c r="AB56" s="64">
        <v>40</v>
      </c>
      <c r="AC56" s="64">
        <v>30</v>
      </c>
      <c r="AD56" s="64">
        <v>32.5</v>
      </c>
      <c r="AE56" s="64">
        <v>25</v>
      </c>
      <c r="AF56" s="64">
        <v>50</v>
      </c>
      <c r="AG56" s="64" t="s">
        <v>98</v>
      </c>
      <c r="AH56" s="108" t="s">
        <v>98</v>
      </c>
      <c r="AI56" s="45"/>
      <c r="AJ56" s="39">
        <v>50</v>
      </c>
      <c r="AK56" s="46">
        <v>25</v>
      </c>
      <c r="AL56" s="39">
        <v>25</v>
      </c>
      <c r="AM56" s="64">
        <v>25</v>
      </c>
      <c r="AN56" s="64">
        <v>30.625</v>
      </c>
      <c r="AO56" s="64">
        <v>27.5</v>
      </c>
      <c r="AP56" s="14">
        <v>35</v>
      </c>
      <c r="AQ56" s="14">
        <v>30</v>
      </c>
      <c r="AR56" s="14" t="s">
        <v>98</v>
      </c>
      <c r="AS56" s="108" t="s">
        <v>98</v>
      </c>
      <c r="AT56" s="45"/>
      <c r="AU56" s="39">
        <v>125</v>
      </c>
      <c r="AV56" s="46">
        <v>43.965517241379303</v>
      </c>
      <c r="AW56" s="39">
        <v>56.6666666666666</v>
      </c>
      <c r="AX56" s="64">
        <v>58.75</v>
      </c>
      <c r="AY56" s="64">
        <v>49.5833333333333</v>
      </c>
      <c r="AZ56" s="111">
        <f>[2]Prix_Médians!N45</f>
        <v>65.8333333333333</v>
      </c>
      <c r="BA56" s="111">
        <v>42.5</v>
      </c>
      <c r="BB56" s="111">
        <v>125</v>
      </c>
      <c r="BC56" s="111" t="s">
        <v>98</v>
      </c>
      <c r="BD56" s="108" t="s">
        <v>98</v>
      </c>
      <c r="BE56" s="39"/>
      <c r="BF56" s="38" t="s">
        <v>98</v>
      </c>
      <c r="BG56" s="46">
        <v>75</v>
      </c>
      <c r="BH56" s="39">
        <v>67.5</v>
      </c>
      <c r="BI56" s="14">
        <v>75</v>
      </c>
      <c r="BJ56" s="14">
        <v>85</v>
      </c>
      <c r="BK56" s="111">
        <v>75</v>
      </c>
      <c r="BL56" s="119" t="s">
        <v>98</v>
      </c>
      <c r="BM56" s="225">
        <v>100</v>
      </c>
      <c r="BN56" s="225" t="s">
        <v>98</v>
      </c>
      <c r="BO56" s="108" t="s">
        <v>98</v>
      </c>
      <c r="BP56" s="14">
        <v>5</v>
      </c>
      <c r="BQ56" s="14">
        <v>5</v>
      </c>
      <c r="BR56" s="14">
        <v>5</v>
      </c>
      <c r="BS56" s="14">
        <f>[2]Prix_Médians!P45</f>
        <v>5</v>
      </c>
      <c r="BT56" s="14">
        <v>5</v>
      </c>
      <c r="BU56" s="14">
        <v>5</v>
      </c>
      <c r="BV56" s="14" t="s">
        <v>98</v>
      </c>
      <c r="BW56" s="223" t="s">
        <v>98</v>
      </c>
      <c r="BX56" s="67"/>
      <c r="BY56" s="14" t="s">
        <v>98</v>
      </c>
      <c r="BZ56" s="46">
        <v>51.25</v>
      </c>
      <c r="CA56" s="39">
        <v>65</v>
      </c>
      <c r="CB56" s="14">
        <v>61.5625</v>
      </c>
      <c r="CC56" s="14">
        <v>71.5625</v>
      </c>
      <c r="CD56" s="111">
        <f>[2]Prix_Médians!Q45</f>
        <v>62.5</v>
      </c>
      <c r="CE56" s="111">
        <v>66.25</v>
      </c>
      <c r="CF56" s="111">
        <v>7</v>
      </c>
      <c r="CG56" s="111" t="s">
        <v>98</v>
      </c>
      <c r="CH56" s="108" t="s">
        <v>98</v>
      </c>
      <c r="CT56" s="38"/>
      <c r="CU56" s="39"/>
      <c r="CV56" s="46"/>
      <c r="CW56" s="39"/>
      <c r="CX56" s="39"/>
      <c r="CY56" s="39"/>
      <c r="CZ56" s="290"/>
      <c r="DA56" s="290"/>
      <c r="DB56" s="290"/>
      <c r="DC56" s="290"/>
      <c r="DD56" s="51"/>
      <c r="DO56" s="38"/>
      <c r="DP56" s="39"/>
      <c r="DQ56" s="39"/>
      <c r="DR56" s="39"/>
      <c r="DS56" s="39"/>
      <c r="DT56" s="39"/>
      <c r="DU56" s="39"/>
      <c r="DV56" s="290"/>
      <c r="DW56" s="290"/>
      <c r="DX56" s="51"/>
    </row>
    <row r="57" spans="1:268" s="33" customFormat="1">
      <c r="A57" s="33" t="s">
        <v>221</v>
      </c>
      <c r="B57" s="39" t="s">
        <v>98</v>
      </c>
      <c r="C57" s="45"/>
      <c r="D57" s="46">
        <v>40</v>
      </c>
      <c r="E57" s="45"/>
      <c r="F57" s="39" t="s">
        <v>98</v>
      </c>
      <c r="G57" s="14" t="s">
        <v>98</v>
      </c>
      <c r="H57" s="111">
        <v>32.5</v>
      </c>
      <c r="I57" s="111">
        <v>20</v>
      </c>
      <c r="J57" s="111">
        <v>30</v>
      </c>
      <c r="K57" s="294">
        <v>40</v>
      </c>
      <c r="L57" s="108">
        <f>(K57-J57)/J57</f>
        <v>0.33333333333333331</v>
      </c>
      <c r="M57" s="39">
        <v>28.75</v>
      </c>
      <c r="N57" s="45"/>
      <c r="O57" s="46">
        <v>25</v>
      </c>
      <c r="P57" s="45"/>
      <c r="Q57" s="45"/>
      <c r="R57" s="14" t="s">
        <v>98</v>
      </c>
      <c r="S57" s="14">
        <v>25</v>
      </c>
      <c r="T57" s="14">
        <v>26</v>
      </c>
      <c r="U57" s="14">
        <v>25</v>
      </c>
      <c r="V57" s="14">
        <v>25</v>
      </c>
      <c r="W57" s="108">
        <f>(V57-U57)/U57</f>
        <v>0</v>
      </c>
      <c r="X57" s="39">
        <v>56.25</v>
      </c>
      <c r="Y57" s="45"/>
      <c r="Z57" s="46">
        <v>60</v>
      </c>
      <c r="AA57" s="45"/>
      <c r="AB57" s="45"/>
      <c r="AC57" s="16" t="s">
        <v>98</v>
      </c>
      <c r="AD57" s="64">
        <v>50</v>
      </c>
      <c r="AE57" s="64">
        <v>31</v>
      </c>
      <c r="AF57" s="64">
        <v>50</v>
      </c>
      <c r="AG57" s="64">
        <v>25</v>
      </c>
      <c r="AH57" s="108">
        <f>(AG57-AF57)/AF57</f>
        <v>-0.5</v>
      </c>
      <c r="AI57" s="39">
        <v>25</v>
      </c>
      <c r="AJ57" s="39"/>
      <c r="AK57" s="46">
        <v>15</v>
      </c>
      <c r="AL57" s="45"/>
      <c r="AM57" s="45"/>
      <c r="AN57" s="16" t="s">
        <v>98</v>
      </c>
      <c r="AO57" s="64">
        <v>28.75</v>
      </c>
      <c r="AP57" s="14">
        <v>37.5</v>
      </c>
      <c r="AQ57" s="14">
        <v>50</v>
      </c>
      <c r="AR57" s="14">
        <v>35</v>
      </c>
      <c r="AS57" s="108">
        <f>(AR57-AQ57)/AQ57</f>
        <v>-0.3</v>
      </c>
      <c r="AT57" s="39">
        <v>42.5</v>
      </c>
      <c r="AU57" s="45"/>
      <c r="AV57" s="46">
        <v>100</v>
      </c>
      <c r="AW57" s="45"/>
      <c r="AX57" s="45"/>
      <c r="AY57" s="64" t="s">
        <v>98</v>
      </c>
      <c r="AZ57" s="111">
        <f>[2]Prix_Médians!N46</f>
        <v>106.25</v>
      </c>
      <c r="BA57" s="111">
        <v>87.5</v>
      </c>
      <c r="BB57" s="111">
        <v>112.5</v>
      </c>
      <c r="BC57" s="111">
        <v>100</v>
      </c>
      <c r="BD57" s="108">
        <f>(BC57-BB57)/BB57</f>
        <v>-0.1111111111111111</v>
      </c>
      <c r="BE57" s="39">
        <v>87.5</v>
      </c>
      <c r="BF57" s="45"/>
      <c r="BG57" s="46">
        <v>75</v>
      </c>
      <c r="BH57" s="45"/>
      <c r="BI57" s="45"/>
      <c r="BJ57" s="45"/>
      <c r="BK57" s="111">
        <v>75</v>
      </c>
      <c r="BL57" s="111">
        <v>47.5</v>
      </c>
      <c r="BM57" s="111">
        <v>100</v>
      </c>
      <c r="BN57" s="111">
        <v>100</v>
      </c>
      <c r="BO57" s="108">
        <f>(BN57-BM57)/BM57</f>
        <v>0</v>
      </c>
      <c r="BP57" s="45"/>
      <c r="BQ57" s="16" t="s">
        <v>98</v>
      </c>
      <c r="BR57" s="45"/>
      <c r="BS57" s="16" t="s">
        <v>98</v>
      </c>
      <c r="BT57" s="14">
        <v>20</v>
      </c>
      <c r="BU57" s="14" t="s">
        <v>98</v>
      </c>
      <c r="BV57" s="14">
        <v>50</v>
      </c>
      <c r="BW57" s="223" t="s">
        <v>98</v>
      </c>
      <c r="BX57" s="66"/>
      <c r="BY57" s="45"/>
      <c r="BZ57" s="46" t="s">
        <v>98</v>
      </c>
      <c r="CA57" s="45"/>
      <c r="CB57" s="46" t="s">
        <v>98</v>
      </c>
      <c r="CC57" s="45"/>
      <c r="CD57" s="111">
        <f>[2]Prix_Médians!Q46</f>
        <v>34.0625</v>
      </c>
      <c r="CE57" s="111">
        <v>85.625</v>
      </c>
      <c r="CF57" s="111" t="s">
        <v>98</v>
      </c>
      <c r="CG57" s="111">
        <v>1</v>
      </c>
      <c r="CH57" s="108" t="e">
        <f>(CG57-CF57)/CF57</f>
        <v>#VALUE!</v>
      </c>
      <c r="CT57" s="39"/>
      <c r="CU57" s="39"/>
      <c r="CV57" s="46"/>
      <c r="CW57" s="39"/>
      <c r="CX57" s="46"/>
      <c r="CY57" s="39"/>
      <c r="CZ57" s="290"/>
      <c r="DA57" s="290"/>
      <c r="DB57" s="290"/>
      <c r="DC57" s="290"/>
      <c r="DD57" s="51"/>
      <c r="DO57" s="39"/>
      <c r="DP57" s="39"/>
      <c r="DQ57" s="39"/>
      <c r="DR57" s="39"/>
      <c r="DS57" s="39"/>
      <c r="DT57" s="39"/>
      <c r="DU57" s="39"/>
      <c r="DV57" s="290"/>
      <c r="DW57" s="290"/>
      <c r="DX57" s="51"/>
    </row>
    <row r="58" spans="1:268" s="10" customFormat="1">
      <c r="M58" s="33"/>
      <c r="T58" s="33"/>
      <c r="U58" s="33"/>
      <c r="V58" s="33"/>
      <c r="Z58" s="39"/>
      <c r="AA58" s="39"/>
      <c r="AB58" s="39"/>
      <c r="AC58" s="39"/>
      <c r="AD58" s="39"/>
      <c r="AE58" s="39"/>
      <c r="AF58" s="39"/>
      <c r="AG58" s="39"/>
      <c r="AH58" s="39"/>
      <c r="AI58" s="295"/>
      <c r="AJ58" s="295"/>
      <c r="AK58" s="295"/>
      <c r="AL58" s="295"/>
      <c r="AM58" s="295"/>
      <c r="AN58" s="295"/>
      <c r="AO58" s="295"/>
      <c r="AP58" s="295"/>
      <c r="AQ58" s="295"/>
      <c r="AR58" s="295"/>
      <c r="AS58" s="295"/>
      <c r="AT58" s="39"/>
      <c r="AU58" s="16"/>
      <c r="AV58" s="16"/>
      <c r="AW58" s="16"/>
      <c r="AX58" s="38"/>
      <c r="AY58" s="38"/>
      <c r="AZ58" s="38"/>
      <c r="BA58" s="38"/>
      <c r="BB58" s="38"/>
      <c r="BC58" s="38"/>
      <c r="BD58" s="38"/>
      <c r="BE58" s="38"/>
      <c r="BF58" s="38"/>
      <c r="BG58" s="38"/>
      <c r="BO58" s="14"/>
      <c r="BP58" s="14"/>
      <c r="BQ58" s="14"/>
      <c r="BR58" s="14"/>
      <c r="BS58" s="14"/>
      <c r="BT58" s="14"/>
      <c r="BU58" s="14"/>
      <c r="BV58" s="16"/>
      <c r="BW58" s="16"/>
      <c r="BX58" s="16"/>
      <c r="BY58" s="16"/>
      <c r="BZ58" s="14"/>
      <c r="CA58" s="14"/>
      <c r="CB58" s="14"/>
      <c r="CC58" s="16"/>
      <c r="CD58" s="14"/>
      <c r="CE58" s="33"/>
      <c r="CF58" s="33"/>
      <c r="CG58" s="33"/>
      <c r="CH58" s="39"/>
      <c r="CI58" s="39"/>
      <c r="CJ58" s="33"/>
      <c r="CK58" s="33"/>
      <c r="CL58" s="33"/>
      <c r="CM58" s="33"/>
      <c r="CN58" s="33"/>
      <c r="CO58" s="63"/>
      <c r="CP58" s="63"/>
      <c r="CQ58" s="63"/>
      <c r="CR58" s="63"/>
      <c r="CS58" s="63"/>
      <c r="CT58" s="63"/>
      <c r="CU58" s="63"/>
      <c r="CV58" s="63"/>
      <c r="CW58" s="6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row>
    <row r="59" spans="1:268" s="10" customFormat="1">
      <c r="A59" s="9" t="s">
        <v>346</v>
      </c>
      <c r="B59" s="47"/>
      <c r="C59" s="47"/>
      <c r="D59" s="47"/>
      <c r="T59" s="33"/>
      <c r="U59" s="33"/>
      <c r="V59" s="33"/>
      <c r="Z59" s="38"/>
      <c r="AA59" s="38"/>
      <c r="AB59" s="38"/>
      <c r="AC59" s="38"/>
      <c r="AD59" s="38"/>
      <c r="AE59" s="38"/>
      <c r="AF59" s="38"/>
      <c r="AG59" s="38"/>
      <c r="AH59" s="38"/>
      <c r="AI59" s="38"/>
      <c r="AJ59" s="38"/>
      <c r="AK59" s="38"/>
      <c r="AL59" s="38"/>
      <c r="AM59" s="38"/>
      <c r="AN59" s="38"/>
      <c r="AO59" s="38"/>
      <c r="AP59" s="38"/>
      <c r="AQ59" s="38"/>
      <c r="AR59" s="38"/>
      <c r="AS59" s="38"/>
      <c r="AT59" s="14"/>
      <c r="AU59" s="14"/>
      <c r="AV59" s="14"/>
      <c r="AW59" s="39"/>
      <c r="AX59" s="39"/>
      <c r="AY59" s="39"/>
      <c r="AZ59" s="39"/>
      <c r="BA59" s="39"/>
      <c r="BB59" s="39"/>
      <c r="BC59" s="39"/>
      <c r="BD59" s="39"/>
      <c r="BE59" s="39"/>
      <c r="BF59" s="39"/>
      <c r="BJ59" s="16"/>
      <c r="BK59" s="16"/>
      <c r="BL59" s="16"/>
      <c r="BM59" s="16"/>
      <c r="BN59" s="16"/>
      <c r="BO59" s="16"/>
      <c r="BP59" s="16"/>
      <c r="BQ59" s="16"/>
      <c r="BR59" s="16"/>
      <c r="BS59" s="16"/>
      <c r="BT59" s="16"/>
      <c r="BU59" s="16"/>
      <c r="BV59" s="16"/>
      <c r="BW59" s="16"/>
      <c r="BX59" s="16"/>
      <c r="BY59" s="16"/>
      <c r="BZ59" s="16"/>
      <c r="CA59" s="16"/>
      <c r="CB59" s="16"/>
      <c r="CC59" s="14"/>
      <c r="CD59" s="33"/>
      <c r="CE59" s="39"/>
      <c r="CF59" s="39"/>
      <c r="CG59" s="39"/>
      <c r="CH59" s="39"/>
      <c r="CI59" s="33"/>
      <c r="CJ59" s="33"/>
      <c r="CK59" s="33"/>
      <c r="CL59" s="33"/>
      <c r="CM59" s="33"/>
      <c r="CN59" s="33"/>
      <c r="CO59" s="63"/>
      <c r="CP59" s="63"/>
      <c r="CQ59" s="63"/>
      <c r="CR59" s="63"/>
      <c r="CS59" s="63"/>
      <c r="CT59" s="63"/>
      <c r="CU59" s="63"/>
      <c r="CV59" s="63"/>
      <c r="CW59" s="6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row>
    <row r="60" spans="1:268" s="33" customFormat="1">
      <c r="A60" s="15" t="s">
        <v>347</v>
      </c>
      <c r="B60" s="43">
        <v>44136</v>
      </c>
      <c r="C60" s="43">
        <v>44197</v>
      </c>
      <c r="D60" s="87">
        <v>44228</v>
      </c>
      <c r="E60" s="43">
        <v>44256</v>
      </c>
      <c r="F60" s="43">
        <v>44287</v>
      </c>
      <c r="G60" s="87">
        <v>44317</v>
      </c>
      <c r="H60" s="43">
        <v>44348</v>
      </c>
      <c r="I60" s="43">
        <v>44378</v>
      </c>
      <c r="J60" s="43">
        <v>44470</v>
      </c>
      <c r="K60" s="43">
        <v>44501</v>
      </c>
      <c r="L60" s="43" t="s">
        <v>1303</v>
      </c>
      <c r="AC60" s="39"/>
      <c r="AD60" s="39"/>
      <c r="AE60" s="39"/>
      <c r="AF60" s="39"/>
      <c r="AG60" s="39"/>
      <c r="AH60" s="39"/>
      <c r="AI60" s="39"/>
      <c r="AJ60" s="39"/>
      <c r="AK60" s="39"/>
      <c r="AL60" s="39"/>
      <c r="AM60" s="39"/>
      <c r="AN60" s="39"/>
      <c r="AO60" s="39"/>
      <c r="AP60" s="39"/>
      <c r="AQ60" s="39"/>
      <c r="AR60" s="39"/>
      <c r="AS60" s="39"/>
      <c r="AT60" s="39"/>
      <c r="AU60" s="39"/>
      <c r="AV60" s="39"/>
      <c r="AW60" s="39"/>
      <c r="AX60" s="39"/>
      <c r="BP60" s="39"/>
      <c r="BQ60" s="39"/>
      <c r="BR60" s="39"/>
      <c r="BS60" s="39"/>
      <c r="BT60" s="39"/>
      <c r="BU60" s="39"/>
      <c r="BV60" s="39"/>
      <c r="BW60" s="39"/>
      <c r="BX60" s="39"/>
      <c r="BY60" s="39"/>
      <c r="BZ60" s="39"/>
      <c r="CA60" s="39"/>
      <c r="CB60" s="39"/>
      <c r="CC60" s="39"/>
      <c r="CD60" s="38"/>
      <c r="CE60" s="38"/>
      <c r="CF60" s="38"/>
      <c r="CG60" s="38"/>
      <c r="CI60" s="38"/>
      <c r="CJ60" s="39"/>
      <c r="CS60" s="63"/>
      <c r="CT60" s="63"/>
      <c r="CU60" s="63"/>
      <c r="CV60" s="63"/>
      <c r="CW60" s="63"/>
      <c r="CX60" s="63"/>
      <c r="CY60" s="63"/>
    </row>
    <row r="61" spans="1:268" s="33" customFormat="1">
      <c r="A61" s="11" t="s">
        <v>348</v>
      </c>
      <c r="B61" s="53">
        <v>12528.4447985362</v>
      </c>
      <c r="C61" s="53">
        <v>12642.945594343801</v>
      </c>
      <c r="D61" s="92">
        <v>13050.012830123396</v>
      </c>
      <c r="E61" s="92">
        <v>12375.168620645012</v>
      </c>
      <c r="F61" s="53">
        <v>13164.381751432</v>
      </c>
      <c r="G61" s="92">
        <v>13629.584006073876</v>
      </c>
      <c r="H61" s="53">
        <v>13986.540695998141</v>
      </c>
      <c r="I61" s="53">
        <v>15131.54825471878</v>
      </c>
      <c r="J61" s="53">
        <v>14484.645172169099</v>
      </c>
      <c r="K61" s="53">
        <v>17483.237977165241</v>
      </c>
      <c r="L61" s="270">
        <f>(K61-J61)/J61</f>
        <v>0.20701872702809868</v>
      </c>
      <c r="M61" s="51"/>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8"/>
      <c r="CE61" s="38"/>
      <c r="CF61" s="38"/>
      <c r="CG61" s="38"/>
      <c r="CI61" s="38"/>
      <c r="CJ61" s="39"/>
      <c r="CS61" s="63"/>
      <c r="CT61" s="63"/>
      <c r="CU61" s="63"/>
      <c r="CV61" s="63"/>
      <c r="CW61" s="63"/>
      <c r="CX61" s="63"/>
      <c r="CY61" s="63"/>
    </row>
    <row r="62" spans="1:268" s="33" customFormat="1">
      <c r="A62" s="10" t="s">
        <v>273</v>
      </c>
      <c r="B62" s="49">
        <v>10693.448948602621</v>
      </c>
      <c r="C62" s="49">
        <v>10861.695594343801</v>
      </c>
      <c r="D62" s="93">
        <v>11107.512830123396</v>
      </c>
      <c r="E62" s="93">
        <v>10675.168620645012</v>
      </c>
      <c r="F62" s="49">
        <v>11483.131751431963</v>
      </c>
      <c r="G62" s="92">
        <v>11831.66733940721</v>
      </c>
      <c r="H62" s="53">
        <v>12082.790695998141</v>
      </c>
      <c r="I62" s="53">
        <v>13320.79825471878</v>
      </c>
      <c r="J62" s="53">
        <v>12638.326990350963</v>
      </c>
      <c r="K62" s="53">
        <v>15441.737977165241</v>
      </c>
      <c r="L62" s="270">
        <f>(K62-J62)/J62</f>
        <v>0.22181820338677824</v>
      </c>
      <c r="M62" s="51"/>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8"/>
      <c r="CE62" s="39"/>
      <c r="CF62" s="39"/>
      <c r="CG62" s="39"/>
      <c r="CI62" s="39"/>
      <c r="CJ62" s="39"/>
    </row>
    <row r="63" spans="1:268" s="31" customFormat="1">
      <c r="A63" s="10" t="s">
        <v>275</v>
      </c>
      <c r="B63" s="49">
        <v>1834.9958499335989</v>
      </c>
      <c r="C63" s="49">
        <v>1781.25</v>
      </c>
      <c r="D63" s="93">
        <v>1942.5</v>
      </c>
      <c r="E63" s="93">
        <v>1700</v>
      </c>
      <c r="F63" s="49">
        <v>1681.25</v>
      </c>
      <c r="G63" s="92">
        <v>1797.9166666666665</v>
      </c>
      <c r="H63" s="53">
        <v>1903.75</v>
      </c>
      <c r="I63" s="53">
        <v>1810.75</v>
      </c>
      <c r="J63" s="53">
        <v>1846.3181818181818</v>
      </c>
      <c r="K63" s="53">
        <v>2041.5</v>
      </c>
      <c r="L63" s="270">
        <f>(K63-J63)/J63</f>
        <v>0.10571407469410871</v>
      </c>
      <c r="M63" s="51"/>
    </row>
    <row r="64" spans="1:268" s="31" customFormat="1">
      <c r="A64" s="33" t="s">
        <v>24</v>
      </c>
      <c r="B64" s="49">
        <v>18492.1875</v>
      </c>
      <c r="C64" s="49">
        <v>4333.333333333333</v>
      </c>
      <c r="D64" s="93">
        <v>3937.5</v>
      </c>
      <c r="E64" s="93">
        <v>4500</v>
      </c>
      <c r="F64" s="49">
        <v>4125</v>
      </c>
      <c r="G64" s="92">
        <v>4406.25</v>
      </c>
      <c r="H64" s="53">
        <v>5062.5</v>
      </c>
      <c r="I64" s="53">
        <v>5100</v>
      </c>
      <c r="J64" s="53">
        <v>4031.25</v>
      </c>
      <c r="K64" s="53">
        <v>750</v>
      </c>
      <c r="L64" s="270">
        <f>(K64-J64)/J64</f>
        <v>-0.81395348837209303</v>
      </c>
      <c r="M64" s="51"/>
    </row>
    <row r="65" spans="1:269" s="31" customFormat="1">
      <c r="A65" s="33"/>
      <c r="B65" s="49"/>
      <c r="C65" s="49"/>
      <c r="D65" s="93"/>
      <c r="E65" s="93"/>
      <c r="F65" s="49"/>
      <c r="G65" s="93"/>
      <c r="H65" s="49"/>
      <c r="I65" s="49"/>
      <c r="J65" s="49"/>
      <c r="K65" s="49"/>
      <c r="L65" s="49"/>
      <c r="M65" s="33"/>
    </row>
    <row r="66" spans="1:269" s="31" customFormat="1">
      <c r="A66" s="9" t="s">
        <v>349</v>
      </c>
      <c r="B66" s="33"/>
      <c r="D66" s="90"/>
      <c r="E66" s="90"/>
      <c r="G66" s="90"/>
      <c r="M66" s="33"/>
    </row>
    <row r="67" spans="1:269" s="31" customFormat="1">
      <c r="A67" s="15" t="s">
        <v>347</v>
      </c>
      <c r="B67" s="43">
        <v>44136</v>
      </c>
      <c r="C67" s="43">
        <v>44197</v>
      </c>
      <c r="D67" s="87">
        <v>44228</v>
      </c>
      <c r="E67" s="43">
        <v>44256</v>
      </c>
      <c r="F67" s="43">
        <v>44287</v>
      </c>
      <c r="G67" s="87">
        <v>44317</v>
      </c>
      <c r="H67" s="43">
        <v>44348</v>
      </c>
      <c r="I67" s="43">
        <v>44378</v>
      </c>
      <c r="J67" s="43">
        <v>44470</v>
      </c>
      <c r="K67" s="43">
        <v>44501</v>
      </c>
      <c r="L67" s="43" t="s">
        <v>1303</v>
      </c>
    </row>
    <row r="68" spans="1:269" s="31" customFormat="1">
      <c r="A68" s="11" t="s">
        <v>350</v>
      </c>
      <c r="B68" s="53">
        <v>12864.217947116185</v>
      </c>
      <c r="C68" s="53">
        <v>12576.322511654344</v>
      </c>
      <c r="D68" s="94">
        <v>12917.16800253719</v>
      </c>
      <c r="E68" s="94">
        <v>13934.059028178204</v>
      </c>
      <c r="F68" s="48">
        <v>13381.987852227727</v>
      </c>
      <c r="G68" s="94">
        <v>14351.250672740542</v>
      </c>
      <c r="H68" s="48">
        <v>15776.731538077102</v>
      </c>
      <c r="I68" s="48">
        <v>15334.493657017631</v>
      </c>
      <c r="J68" s="48">
        <v>14716.783480026499</v>
      </c>
      <c r="K68" s="48">
        <f>Prix_Médians!Y53</f>
        <v>17654.124553108039</v>
      </c>
      <c r="L68" s="373">
        <f>(K68-J68)/J68</f>
        <v>0.19959124064494632</v>
      </c>
      <c r="M68" s="28"/>
    </row>
    <row r="69" spans="1:269" s="31" customFormat="1">
      <c r="A69" s="10" t="s">
        <v>351</v>
      </c>
      <c r="B69" s="49">
        <v>11085.606836005074</v>
      </c>
      <c r="C69" s="49">
        <v>10721.322511654344</v>
      </c>
      <c r="D69" s="93">
        <v>10940.91800253719</v>
      </c>
      <c r="E69" s="93">
        <v>12291.559028178204</v>
      </c>
      <c r="F69" s="49">
        <v>11675.737852227727</v>
      </c>
      <c r="G69" s="94">
        <v>12654.584006073876</v>
      </c>
      <c r="H69" s="48">
        <v>13885.481538077102</v>
      </c>
      <c r="I69" s="48">
        <v>13461.243657017631</v>
      </c>
      <c r="J69" s="48">
        <v>12742.493657017629</v>
      </c>
      <c r="K69" s="48">
        <f>Prix_Médians!W53</f>
        <v>15600.124553108039</v>
      </c>
      <c r="L69" s="373">
        <f>(K69-J69)/J69</f>
        <v>0.22425994259896193</v>
      </c>
      <c r="M69" s="374"/>
      <c r="N69" s="28"/>
    </row>
    <row r="70" spans="1:269" s="31" customFormat="1">
      <c r="A70" s="10" t="s">
        <v>352</v>
      </c>
      <c r="B70" s="49">
        <v>1778.6111111111111</v>
      </c>
      <c r="C70" s="49">
        <v>1855</v>
      </c>
      <c r="D70" s="93">
        <v>1976.25</v>
      </c>
      <c r="E70" s="93">
        <v>1642.5</v>
      </c>
      <c r="F70" s="49">
        <v>1706.25</v>
      </c>
      <c r="G70" s="94">
        <v>1696.6666666666665</v>
      </c>
      <c r="H70" s="48">
        <v>1891.25</v>
      </c>
      <c r="I70" s="48">
        <v>1873.25</v>
      </c>
      <c r="J70" s="48">
        <v>1974.2898230088495</v>
      </c>
      <c r="K70" s="48">
        <f>Prix_Médians!X53</f>
        <v>2054</v>
      </c>
      <c r="L70" s="373">
        <f>(K70-J70)/J70</f>
        <v>4.0374101138641823E-2</v>
      </c>
      <c r="M70" s="50"/>
    </row>
    <row r="71" spans="1:269">
      <c r="A71" s="31"/>
      <c r="B71" s="31"/>
      <c r="C71" s="31"/>
      <c r="D71" s="90"/>
      <c r="E71" s="90"/>
      <c r="F71" s="31"/>
      <c r="G71" s="90"/>
      <c r="H71" s="31"/>
      <c r="I71" s="31"/>
      <c r="J71" s="31"/>
      <c r="K71" s="31"/>
      <c r="L71" s="31"/>
      <c r="M71" s="31"/>
      <c r="N71" s="31"/>
      <c r="CD71"/>
      <c r="CE71"/>
      <c r="CF71"/>
      <c r="CG71"/>
      <c r="JH71" s="31"/>
      <c r="JI71" s="31"/>
    </row>
    <row r="72" spans="1:269">
      <c r="A72" s="9" t="s">
        <v>353</v>
      </c>
      <c r="D72" s="90"/>
      <c r="E72" s="90"/>
      <c r="G72" s="90"/>
      <c r="L72"/>
      <c r="M72" s="31"/>
      <c r="N72" s="31"/>
      <c r="CD72"/>
      <c r="CE72"/>
      <c r="CF72"/>
      <c r="CG72"/>
      <c r="JH72" s="31"/>
      <c r="JI72" s="31"/>
    </row>
    <row r="73" spans="1:269">
      <c r="A73" s="15" t="s">
        <v>347</v>
      </c>
      <c r="B73" s="43">
        <v>44136</v>
      </c>
      <c r="C73" s="43">
        <v>44197</v>
      </c>
      <c r="D73" s="87">
        <v>44228</v>
      </c>
      <c r="E73" s="43">
        <v>44256</v>
      </c>
      <c r="F73" s="43">
        <v>44287</v>
      </c>
      <c r="G73" s="87">
        <v>44317</v>
      </c>
      <c r="H73" s="43">
        <v>44348</v>
      </c>
      <c r="I73" s="43">
        <v>44378</v>
      </c>
      <c r="J73" s="43">
        <v>44470</v>
      </c>
      <c r="K73" s="43">
        <v>44501</v>
      </c>
      <c r="L73" s="43" t="s">
        <v>1303</v>
      </c>
      <c r="M73" s="31"/>
      <c r="N73" s="31"/>
      <c r="CD73"/>
      <c r="CE73"/>
      <c r="CF73"/>
      <c r="CG73"/>
      <c r="JH73" s="31"/>
      <c r="JI73" s="31"/>
    </row>
    <row r="74" spans="1:269">
      <c r="A74" s="11" t="s">
        <v>354</v>
      </c>
      <c r="B74" s="53">
        <v>12318.032281935955</v>
      </c>
      <c r="C74" s="53">
        <v>12753.979596906756</v>
      </c>
      <c r="D74" s="94">
        <v>13390.333342943901</v>
      </c>
      <c r="E74" s="94">
        <v>12079.701232630576</v>
      </c>
      <c r="F74" s="48">
        <v>13358.858983969532</v>
      </c>
      <c r="G74" s="94">
        <v>12669.493861843104</v>
      </c>
      <c r="H74" s="48">
        <v>13217.361300119161</v>
      </c>
      <c r="I74" s="48">
        <v>14096.7912726329</v>
      </c>
      <c r="J74" s="48">
        <v>14209.256275708278</v>
      </c>
      <c r="K74" s="48">
        <f>Prix_Médians!Y54</f>
        <v>17140.196560373639</v>
      </c>
      <c r="L74" s="113">
        <f>(K74-J74)/J74</f>
        <v>0.20626978835451151</v>
      </c>
      <c r="M74" s="271"/>
      <c r="N74" s="31"/>
      <c r="CD74"/>
      <c r="CE74"/>
      <c r="CF74"/>
      <c r="CG74"/>
      <c r="JH74" s="31"/>
      <c r="JI74" s="31"/>
    </row>
    <row r="75" spans="1:269">
      <c r="A75" s="10" t="s">
        <v>355</v>
      </c>
      <c r="B75" s="49">
        <v>10505.948948602621</v>
      </c>
      <c r="C75" s="49">
        <v>10973.979596906756</v>
      </c>
      <c r="D75" s="93">
        <v>11412.000009610567</v>
      </c>
      <c r="E75" s="93">
        <v>10325.53456596391</v>
      </c>
      <c r="F75" s="49">
        <v>11557.192317302866</v>
      </c>
      <c r="G75" s="93">
        <v>10707.202195176438</v>
      </c>
      <c r="H75" s="49">
        <v>11315.277966785827</v>
      </c>
      <c r="I75" s="49">
        <v>12302.791272632901</v>
      </c>
      <c r="J75" s="49">
        <v>12498.506275708278</v>
      </c>
      <c r="K75" s="49">
        <f>Prix_Médians!W54</f>
        <v>15289.571560373639</v>
      </c>
      <c r="L75" s="113">
        <f>(K75-J75)/J75</f>
        <v>0.2233119080869681</v>
      </c>
      <c r="M75" s="271"/>
      <c r="N75" s="50"/>
      <c r="CD75"/>
      <c r="CE75"/>
      <c r="CF75"/>
      <c r="CG75"/>
      <c r="JH75" s="31"/>
      <c r="JI75" s="31"/>
    </row>
    <row r="76" spans="1:269">
      <c r="A76" s="10" t="s">
        <v>356</v>
      </c>
      <c r="B76" s="49">
        <v>1812.0833333333335</v>
      </c>
      <c r="C76" s="49">
        <v>1780</v>
      </c>
      <c r="D76" s="93">
        <v>1978.3333333333333</v>
      </c>
      <c r="E76" s="93">
        <v>1754.1666666666667</v>
      </c>
      <c r="F76" s="49">
        <v>1801.6666666666667</v>
      </c>
      <c r="G76" s="93">
        <v>1962.2916666666667</v>
      </c>
      <c r="H76" s="49">
        <v>1902.0833333333333</v>
      </c>
      <c r="I76" s="49">
        <v>1794</v>
      </c>
      <c r="J76" s="49">
        <v>1710.75</v>
      </c>
      <c r="K76" s="49">
        <f>Prix_Médians!X54</f>
        <v>1850.625</v>
      </c>
      <c r="L76" s="113">
        <f>(K76-J76)/J76</f>
        <v>8.1762384918895217E-2</v>
      </c>
      <c r="M76" s="106"/>
      <c r="CD76"/>
      <c r="CE76"/>
      <c r="CF76"/>
      <c r="CG76"/>
      <c r="JH76" s="31"/>
      <c r="JI76" s="31"/>
    </row>
    <row r="77" spans="1:269">
      <c r="D77" s="90"/>
      <c r="E77" s="90"/>
      <c r="L77"/>
      <c r="CD77"/>
      <c r="CE77"/>
      <c r="CF77"/>
      <c r="CG77"/>
      <c r="JH77" s="31"/>
      <c r="JI77" s="31"/>
    </row>
    <row r="78" spans="1:269">
      <c r="D78" s="90"/>
      <c r="E78" s="90"/>
      <c r="L78"/>
      <c r="CD78"/>
      <c r="CE78"/>
      <c r="CF78"/>
      <c r="CG78"/>
      <c r="JH78" s="31"/>
      <c r="JI78" s="31"/>
    </row>
    <row r="79" spans="1:269">
      <c r="A79" s="9" t="s">
        <v>357</v>
      </c>
      <c r="D79" s="90"/>
      <c r="E79" s="90"/>
      <c r="L79"/>
      <c r="CD79"/>
      <c r="CE79"/>
      <c r="CF79"/>
      <c r="CG79"/>
      <c r="JH79" s="31"/>
      <c r="JI79" s="31"/>
    </row>
    <row r="80" spans="1:269">
      <c r="A80" s="15" t="s">
        <v>358</v>
      </c>
      <c r="B80" s="43">
        <v>44136</v>
      </c>
      <c r="C80" s="43">
        <v>44197</v>
      </c>
      <c r="D80" s="87">
        <v>44228</v>
      </c>
      <c r="E80" s="43">
        <v>44256</v>
      </c>
      <c r="F80" s="43">
        <v>44287</v>
      </c>
      <c r="G80" s="43">
        <v>44317</v>
      </c>
      <c r="H80" s="43">
        <v>44348</v>
      </c>
      <c r="I80" s="43">
        <v>44378</v>
      </c>
      <c r="J80" s="43">
        <v>44470</v>
      </c>
      <c r="K80" s="43">
        <v>44501</v>
      </c>
      <c r="L80" s="43" t="s">
        <v>1303</v>
      </c>
      <c r="M80" s="31"/>
      <c r="CD80"/>
      <c r="CE80"/>
      <c r="CF80"/>
      <c r="CG80"/>
      <c r="JH80" s="31"/>
      <c r="JI80" s="31"/>
    </row>
    <row r="81" spans="1:269">
      <c r="A81" s="10" t="s">
        <v>140</v>
      </c>
      <c r="B81" s="69">
        <v>0.61</v>
      </c>
      <c r="C81" s="69">
        <v>0.53731343283582089</v>
      </c>
      <c r="D81" s="95">
        <v>0.50617283950617287</v>
      </c>
      <c r="E81" s="95">
        <v>0.33898305084745761</v>
      </c>
      <c r="F81" s="69">
        <v>0.4358974358974359</v>
      </c>
      <c r="G81" s="69">
        <v>0.49122807017543857</v>
      </c>
      <c r="H81" s="69">
        <v>0.36923076923076925</v>
      </c>
      <c r="I81" s="69">
        <v>0.48</v>
      </c>
      <c r="J81" s="69">
        <v>0.57017543859649122</v>
      </c>
      <c r="K81" s="69">
        <f>GETPIVOTDATA("%",Approvisionnement_nourritures!$A$2,"applicable/marchand/c_produits_food/q4_1_ruptures_nourriture","Oui")</f>
        <v>0.72222222222222221</v>
      </c>
      <c r="L81" s="113">
        <f>(K81-J81)/J81</f>
        <v>0.26666666666666666</v>
      </c>
      <c r="M81" s="31"/>
      <c r="CD81"/>
      <c r="CE81"/>
      <c r="CF81"/>
      <c r="CG81"/>
      <c r="JH81" s="31"/>
      <c r="JI81" s="31"/>
    </row>
    <row r="82" spans="1:269">
      <c r="A82" s="10" t="s">
        <v>316</v>
      </c>
      <c r="B82" s="69">
        <v>0.48</v>
      </c>
      <c r="C82" s="69">
        <v>0.52112676056338025</v>
      </c>
      <c r="D82" s="95">
        <v>0.42499999999999999</v>
      </c>
      <c r="E82" s="95">
        <v>0.29508196721311475</v>
      </c>
      <c r="F82" s="69">
        <v>0.36666666666666664</v>
      </c>
      <c r="G82" s="69">
        <v>0.45454545454545453</v>
      </c>
      <c r="H82" s="69">
        <v>0.37254901960784315</v>
      </c>
      <c r="I82" s="69">
        <v>0.25</v>
      </c>
      <c r="J82" s="69">
        <v>0.45985401459854014</v>
      </c>
      <c r="K82" s="69">
        <f>GETPIVOTDATA("%",Approvisionnement_EHA!$A$2,"applicable/marchand/d_produits_eha/q4_1_ruptures_eha","Oui")</f>
        <v>0.54838709677419351</v>
      </c>
      <c r="L82" s="113">
        <f>(K82-J82)/J82</f>
        <v>0.19252432155657953</v>
      </c>
      <c r="M82" s="31"/>
      <c r="CD82"/>
      <c r="CE82"/>
      <c r="CF82"/>
      <c r="CG82"/>
      <c r="JH82" s="31"/>
      <c r="JI82" s="31"/>
    </row>
    <row r="83" spans="1:269">
      <c r="B83" s="33"/>
      <c r="C83" s="33"/>
      <c r="D83" s="86"/>
      <c r="E83" s="86"/>
      <c r="F83" s="33"/>
      <c r="G83" s="33"/>
      <c r="H83" s="33"/>
      <c r="I83" s="33"/>
      <c r="J83" s="33"/>
      <c r="K83" s="33"/>
      <c r="L83" s="33"/>
      <c r="M83" s="31"/>
      <c r="CD83"/>
      <c r="CE83"/>
      <c r="CF83"/>
      <c r="CG83"/>
      <c r="JH83" s="31"/>
      <c r="JI83" s="31"/>
    </row>
    <row r="84" spans="1:269">
      <c r="A84" s="9" t="s">
        <v>359</v>
      </c>
      <c r="B84" s="33"/>
      <c r="C84" s="33"/>
      <c r="D84" s="86"/>
      <c r="E84" s="86"/>
      <c r="F84" s="33"/>
      <c r="G84" s="33"/>
      <c r="H84" s="33"/>
      <c r="I84" s="33"/>
      <c r="J84" s="33"/>
      <c r="K84" s="33"/>
      <c r="L84" s="33"/>
      <c r="M84" s="31"/>
      <c r="CD84"/>
      <c r="CE84"/>
      <c r="CF84"/>
      <c r="CG84"/>
      <c r="JH84" s="31"/>
      <c r="JI84" s="31"/>
    </row>
    <row r="85" spans="1:269">
      <c r="A85" s="15" t="s">
        <v>358</v>
      </c>
      <c r="B85" s="43">
        <v>44136</v>
      </c>
      <c r="C85" s="43">
        <v>44197</v>
      </c>
      <c r="D85" s="87">
        <v>44228</v>
      </c>
      <c r="E85" s="43">
        <v>44256</v>
      </c>
      <c r="F85" s="43">
        <v>44287</v>
      </c>
      <c r="G85" s="43">
        <v>44317</v>
      </c>
      <c r="H85" s="43">
        <v>44348</v>
      </c>
      <c r="I85" s="43">
        <v>44378</v>
      </c>
      <c r="J85" s="43">
        <v>44470</v>
      </c>
      <c r="K85" s="43">
        <v>44501</v>
      </c>
      <c r="L85" s="43" t="s">
        <v>1303</v>
      </c>
      <c r="M85" s="31"/>
      <c r="CD85"/>
      <c r="CE85"/>
      <c r="CF85"/>
      <c r="CG85"/>
      <c r="JH85" s="31"/>
      <c r="JI85" s="31"/>
    </row>
    <row r="86" spans="1:269">
      <c r="A86" s="10" t="s">
        <v>140</v>
      </c>
      <c r="B86" s="69">
        <v>0.42</v>
      </c>
      <c r="C86" s="69">
        <v>0.31343283582089554</v>
      </c>
      <c r="D86" s="95">
        <v>0.34567901234567899</v>
      </c>
      <c r="E86" s="95">
        <v>0.3559322033898305</v>
      </c>
      <c r="F86" s="69">
        <v>0.34615384615384615</v>
      </c>
      <c r="G86" s="69">
        <v>0.36842105263157893</v>
      </c>
      <c r="H86" s="69">
        <v>0.27692307692307694</v>
      </c>
      <c r="I86" s="69">
        <v>0.38</v>
      </c>
      <c r="J86" s="69">
        <v>0.45614035087719296</v>
      </c>
      <c r="K86" s="69">
        <f>GETPIVOTDATA("%",Approvisionnement_nourritures!$A$79,"applicable/marchand/c_produits_food/q4_4_capacite_stock_nourriture","Oui")</f>
        <v>0.30555555555555558</v>
      </c>
      <c r="L86" s="113">
        <f>(K86-J86)/J86</f>
        <v>-0.33012820512820501</v>
      </c>
      <c r="M86" s="31"/>
      <c r="CD86"/>
      <c r="CE86"/>
      <c r="CF86"/>
      <c r="CG86"/>
      <c r="JH86" s="31"/>
      <c r="JI86" s="31"/>
    </row>
    <row r="87" spans="1:269">
      <c r="A87" s="10" t="s">
        <v>316</v>
      </c>
      <c r="B87" s="69">
        <v>0.51</v>
      </c>
      <c r="C87" s="69">
        <v>0.23943661971830985</v>
      </c>
      <c r="D87" s="95">
        <v>0.42499999999999999</v>
      </c>
      <c r="E87" s="95">
        <v>0.34426229508196721</v>
      </c>
      <c r="F87" s="69">
        <v>0.26229508196721313</v>
      </c>
      <c r="G87" s="69">
        <v>0.23636363636363636</v>
      </c>
      <c r="H87" s="69">
        <v>0.25454545454545452</v>
      </c>
      <c r="I87" s="69">
        <v>0.25</v>
      </c>
      <c r="J87" s="69">
        <v>0.33576642335766421</v>
      </c>
      <c r="K87" s="69">
        <f>GETPIVOTDATA("%",Approvisionnement_EHA!$A$78,"applicable/marchand/d_produits_eha/q4_4_capacite_stock_eha","Oui")</f>
        <v>0.29032258064516131</v>
      </c>
      <c r="L87" s="113">
        <f>(K87-J87)/J87</f>
        <v>-0.13534361851332388</v>
      </c>
      <c r="M87" s="31"/>
      <c r="CD87"/>
      <c r="CE87"/>
      <c r="CF87"/>
      <c r="CG87"/>
      <c r="JH87" s="31"/>
      <c r="JI87" s="31"/>
    </row>
    <row r="88" spans="1:269">
      <c r="B88" s="33"/>
      <c r="C88" s="33"/>
      <c r="D88" s="86"/>
      <c r="E88" s="86"/>
      <c r="F88" s="33"/>
      <c r="G88" s="33"/>
      <c r="H88" s="33"/>
      <c r="I88" s="33"/>
      <c r="J88" s="33"/>
      <c r="K88" s="33"/>
      <c r="L88" s="33"/>
      <c r="M88" s="33"/>
      <c r="CD88"/>
      <c r="CE88"/>
      <c r="CF88"/>
      <c r="CG88"/>
      <c r="JH88" s="31"/>
      <c r="JI88" s="31"/>
    </row>
    <row r="89" spans="1:269">
      <c r="A89" s="9" t="s">
        <v>360</v>
      </c>
      <c r="B89" s="33"/>
      <c r="C89" s="33"/>
      <c r="D89" s="86"/>
      <c r="E89" s="86"/>
      <c r="F89" s="33"/>
      <c r="G89" s="33"/>
      <c r="H89" s="33"/>
      <c r="I89" s="33"/>
      <c r="J89" s="33"/>
      <c r="K89" s="33"/>
      <c r="L89" s="33"/>
      <c r="M89" s="33"/>
      <c r="CD89"/>
      <c r="CE89"/>
      <c r="CF89"/>
      <c r="CG89"/>
      <c r="JH89" s="31"/>
      <c r="JI89" s="31"/>
    </row>
    <row r="90" spans="1:269">
      <c r="A90" s="15" t="s">
        <v>358</v>
      </c>
      <c r="B90" s="43">
        <v>44136</v>
      </c>
      <c r="C90" s="43">
        <v>44197</v>
      </c>
      <c r="D90" s="87">
        <v>44228</v>
      </c>
      <c r="E90" s="43">
        <v>44256</v>
      </c>
      <c r="F90" s="43">
        <v>44287</v>
      </c>
      <c r="G90" s="43">
        <v>44317</v>
      </c>
      <c r="H90" s="43">
        <v>44348</v>
      </c>
      <c r="I90" s="43">
        <v>44378</v>
      </c>
      <c r="J90" s="43">
        <v>44470</v>
      </c>
      <c r="K90" s="43">
        <v>44501</v>
      </c>
      <c r="L90" s="43" t="s">
        <v>1303</v>
      </c>
      <c r="M90" s="31"/>
      <c r="CD90"/>
      <c r="CE90"/>
      <c r="CF90"/>
      <c r="CG90"/>
      <c r="JH90" s="31"/>
      <c r="JI90" s="31"/>
    </row>
    <row r="91" spans="1:269">
      <c r="A91" s="10" t="s">
        <v>140</v>
      </c>
      <c r="B91" s="69">
        <v>0.46</v>
      </c>
      <c r="C91" s="69">
        <v>0.52238805970149249</v>
      </c>
      <c r="D91" s="95">
        <v>0.37037037037037035</v>
      </c>
      <c r="E91" s="95">
        <v>0.38983050847457629</v>
      </c>
      <c r="F91" s="69">
        <v>0.44871794871794873</v>
      </c>
      <c r="G91" s="69">
        <v>0.40350877192982454</v>
      </c>
      <c r="H91" s="69">
        <v>0.4</v>
      </c>
      <c r="I91" s="69">
        <v>0.59</v>
      </c>
      <c r="J91" s="69">
        <v>0.324561403508772</v>
      </c>
      <c r="K91" s="69">
        <f>GETPIVOTDATA("%",Approvisionnement_nourritures!$A$87,"applicable/marchand/c_produits_food/q4_4_credit_fournisseur_nourriture","Oui")</f>
        <v>0.41666666666666669</v>
      </c>
      <c r="L91" s="113">
        <f>(K91-J91)/J91</f>
        <v>0.28378378378378361</v>
      </c>
      <c r="M91" s="31"/>
      <c r="CD91"/>
      <c r="CE91"/>
      <c r="CF91"/>
      <c r="CG91"/>
      <c r="JH91" s="31"/>
      <c r="JI91" s="31"/>
    </row>
    <row r="92" spans="1:269">
      <c r="A92" s="10" t="s">
        <v>316</v>
      </c>
      <c r="B92" s="69">
        <v>0.38</v>
      </c>
      <c r="C92" s="69">
        <v>0.36619718309859156</v>
      </c>
      <c r="D92" s="95">
        <v>0.35</v>
      </c>
      <c r="E92" s="95">
        <v>0.24590163934426229</v>
      </c>
      <c r="F92" s="69">
        <v>0.34426229508196721</v>
      </c>
      <c r="G92" s="69">
        <v>0.32727272727272727</v>
      </c>
      <c r="H92" s="69">
        <v>0.35294117647058826</v>
      </c>
      <c r="I92" s="69">
        <v>0.19</v>
      </c>
      <c r="J92" s="69">
        <v>0.46715328467153283</v>
      </c>
      <c r="K92" s="69">
        <f>GETPIVOTDATA("%",Approvisionnement_EHA!$A$86,"applicable/marchand/d_produits_eha/q4_4_credit_fournisseur_eha","Oui")</f>
        <v>0.22580645161290322</v>
      </c>
      <c r="L92" s="113">
        <f>(K92-J92)/J92</f>
        <v>-0.516633064516129</v>
      </c>
      <c r="M92" s="31"/>
      <c r="CD92"/>
      <c r="CE92"/>
      <c r="CF92"/>
      <c r="CG92"/>
      <c r="JH92" s="31"/>
      <c r="JI92" s="31"/>
    </row>
    <row r="93" spans="1:269">
      <c r="L93"/>
      <c r="M93" s="31"/>
    </row>
    <row r="94" spans="1:269">
      <c r="L94"/>
      <c r="M94" s="31"/>
    </row>
    <row r="95" spans="1:269">
      <c r="A95" s="15" t="s">
        <v>255</v>
      </c>
      <c r="G95" s="15" t="s">
        <v>361</v>
      </c>
      <c r="H95" s="15" t="s">
        <v>362</v>
      </c>
      <c r="I95" s="15" t="s">
        <v>363</v>
      </c>
      <c r="J95" s="15" t="s">
        <v>698</v>
      </c>
      <c r="K95" s="15" t="s">
        <v>1305</v>
      </c>
      <c r="L95" s="15" t="s">
        <v>1303</v>
      </c>
      <c r="M95" s="31"/>
    </row>
    <row r="96" spans="1:269">
      <c r="A96" s="82" t="s">
        <v>319</v>
      </c>
      <c r="G96" s="83"/>
      <c r="H96" s="83"/>
      <c r="I96" s="83"/>
      <c r="J96" s="83"/>
      <c r="K96" s="83">
        <f>Prix_Médians!Y48</f>
        <v>17728.304194056793</v>
      </c>
      <c r="L96" s="83" t="s">
        <v>98</v>
      </c>
      <c r="M96" s="31"/>
    </row>
    <row r="97" spans="1:15">
      <c r="A97" s="82" t="s">
        <v>699</v>
      </c>
      <c r="G97" s="83"/>
      <c r="H97" s="83"/>
      <c r="I97" s="83"/>
      <c r="J97" s="83">
        <v>17034.285338100199</v>
      </c>
      <c r="K97" s="83" t="s">
        <v>98</v>
      </c>
      <c r="L97" s="83" t="s">
        <v>98</v>
      </c>
      <c r="M97" s="31"/>
    </row>
    <row r="98" spans="1:15">
      <c r="A98" s="82" t="s">
        <v>321</v>
      </c>
      <c r="G98" s="83"/>
      <c r="H98" s="83"/>
      <c r="I98" s="83"/>
      <c r="J98" s="83">
        <v>15220.735531797016</v>
      </c>
      <c r="K98" s="83" t="s">
        <v>98</v>
      </c>
      <c r="L98" s="83" t="s">
        <v>98</v>
      </c>
      <c r="M98" s="31"/>
    </row>
    <row r="99" spans="1:15">
      <c r="A99" s="10" t="s">
        <v>80</v>
      </c>
      <c r="G99" s="60">
        <v>15244.987217929487</v>
      </c>
      <c r="H99" s="60">
        <v>17519.449217698799</v>
      </c>
      <c r="I99" s="114">
        <v>15433.435964709941</v>
      </c>
      <c r="J99" s="114">
        <v>14738.293343712743</v>
      </c>
      <c r="K99" s="114">
        <f>Prix_Médians!Y46</f>
        <v>17645.26628993194</v>
      </c>
      <c r="L99" s="32">
        <f>(K99-J99)/J99</f>
        <v>0.19723945496438991</v>
      </c>
      <c r="M99" s="31"/>
    </row>
    <row r="100" spans="1:15">
      <c r="A100" s="10" t="s">
        <v>149</v>
      </c>
      <c r="G100" s="114">
        <v>13641.982713571086</v>
      </c>
      <c r="H100" s="114">
        <v>13692.613861338548</v>
      </c>
      <c r="I100" s="114">
        <v>15632.510994713128</v>
      </c>
      <c r="J100" s="114">
        <v>13815.544939068915</v>
      </c>
      <c r="K100" s="114" t="s">
        <v>98</v>
      </c>
      <c r="L100" s="32" t="s">
        <v>98</v>
      </c>
      <c r="M100" s="31"/>
    </row>
    <row r="101" spans="1:15">
      <c r="A101" s="10" t="s">
        <v>216</v>
      </c>
      <c r="G101" s="60">
        <v>12633.568360050731</v>
      </c>
      <c r="H101" s="60">
        <v>14047.869019019499</v>
      </c>
      <c r="I101" s="60">
        <v>13705.579316111161</v>
      </c>
      <c r="J101" s="60">
        <v>14140.65888685855</v>
      </c>
      <c r="K101" s="60" t="s">
        <v>98</v>
      </c>
      <c r="L101" s="32" t="s">
        <v>98</v>
      </c>
      <c r="M101" s="31"/>
    </row>
    <row r="102" spans="1:15">
      <c r="A102" s="10" t="s">
        <v>105</v>
      </c>
      <c r="G102" s="114">
        <v>13727.792786299146</v>
      </c>
      <c r="H102" s="114">
        <v>12989.659569253829</v>
      </c>
      <c r="I102" s="114">
        <v>13888.964681120973</v>
      </c>
      <c r="J102" s="114">
        <v>13840.175373851529</v>
      </c>
      <c r="K102" s="114">
        <f>Prix_Médians!Y44</f>
        <v>15051.193941490783</v>
      </c>
      <c r="L102" s="32">
        <f>(K102-J102)/J102</f>
        <v>8.7500232831388192E-2</v>
      </c>
      <c r="M102" s="31"/>
    </row>
    <row r="103" spans="1:15">
      <c r="A103" s="10" t="s">
        <v>209</v>
      </c>
      <c r="G103" s="60">
        <v>16777.181601506923</v>
      </c>
      <c r="H103" s="60">
        <v>17225.13284223271</v>
      </c>
      <c r="I103" s="60">
        <v>18108.097672317657</v>
      </c>
      <c r="J103" s="60">
        <v>19750.90208741781</v>
      </c>
      <c r="K103" s="60">
        <f>Prix_Médians!Y45</f>
        <v>18725.654172913517</v>
      </c>
      <c r="L103" s="32">
        <f>(K103-J103)/J103</f>
        <v>-5.1908915854401425E-2</v>
      </c>
      <c r="M103" s="31"/>
      <c r="N103" s="269"/>
      <c r="O103" s="269"/>
    </row>
    <row r="104" spans="1:15">
      <c r="A104" s="10" t="s">
        <v>247</v>
      </c>
      <c r="G104" s="114">
        <v>11493.564443739655</v>
      </c>
      <c r="H104" s="114">
        <v>12048.451159035852</v>
      </c>
      <c r="I104" s="114">
        <v>12812.338917079906</v>
      </c>
      <c r="J104" s="114">
        <v>13828.883144965966</v>
      </c>
      <c r="K104" s="114" t="s">
        <v>98</v>
      </c>
      <c r="L104" s="32" t="s">
        <v>98</v>
      </c>
      <c r="M104" s="31"/>
    </row>
    <row r="105" spans="1:15">
      <c r="A105" s="115" t="s">
        <v>221</v>
      </c>
      <c r="G105" s="83"/>
      <c r="H105" s="114">
        <v>16776.12315476876</v>
      </c>
      <c r="I105" s="60">
        <v>15966.078004267074</v>
      </c>
      <c r="J105" s="60">
        <v>21597.641650328667</v>
      </c>
      <c r="K105" s="60">
        <f>Prix_Médians!Y47</f>
        <v>21757.311632645189</v>
      </c>
      <c r="L105" s="32">
        <f>(K105-J105)/J105</f>
        <v>7.39293599280975E-3</v>
      </c>
      <c r="M105" s="31"/>
    </row>
    <row r="106" spans="1:15">
      <c r="L106"/>
      <c r="M106" s="31"/>
    </row>
    <row r="107" spans="1:15">
      <c r="L107"/>
    </row>
    <row r="108" spans="1:15">
      <c r="L108"/>
    </row>
    <row r="109" spans="1:15">
      <c r="L109"/>
    </row>
    <row r="110" spans="1:15">
      <c r="L110"/>
    </row>
    <row r="111" spans="1:15">
      <c r="L111"/>
    </row>
    <row r="112" spans="1:15">
      <c r="L112"/>
    </row>
    <row r="113" spans="12:12">
      <c r="L113"/>
    </row>
    <row r="114" spans="12:12">
      <c r="L114"/>
    </row>
    <row r="115" spans="12:12">
      <c r="L115"/>
    </row>
    <row r="116" spans="12:12">
      <c r="L116"/>
    </row>
    <row r="117" spans="12:12">
      <c r="L117"/>
    </row>
    <row r="118" spans="12:12">
      <c r="L118"/>
    </row>
    <row r="119" spans="12:12">
      <c r="L119"/>
    </row>
    <row r="120" spans="12:12">
      <c r="L120"/>
    </row>
    <row r="121" spans="12:12">
      <c r="L121"/>
    </row>
    <row r="122" spans="12:12">
      <c r="L122"/>
    </row>
    <row r="123" spans="12:12">
      <c r="L123"/>
    </row>
    <row r="124" spans="12:12">
      <c r="L124"/>
    </row>
    <row r="125" spans="12:12">
      <c r="L125"/>
    </row>
    <row r="126" spans="12:12">
      <c r="L126"/>
    </row>
    <row r="127" spans="12:12">
      <c r="L127"/>
    </row>
    <row r="128" spans="12:12">
      <c r="L128"/>
    </row>
    <row r="129" spans="12:12">
      <c r="L129"/>
    </row>
    <row r="130" spans="12:12">
      <c r="L130"/>
    </row>
    <row r="131" spans="12:12">
      <c r="L131"/>
    </row>
    <row r="132" spans="12:12">
      <c r="L132"/>
    </row>
    <row r="133" spans="12:12">
      <c r="L133"/>
    </row>
    <row r="134" spans="12:12">
      <c r="L134"/>
    </row>
    <row r="135" spans="12:12">
      <c r="L135"/>
    </row>
    <row r="136" spans="12:12">
      <c r="L136"/>
    </row>
    <row r="137" spans="12:12">
      <c r="L137"/>
    </row>
    <row r="138" spans="12:12">
      <c r="L138"/>
    </row>
    <row r="139" spans="12:12">
      <c r="L139"/>
    </row>
    <row r="140" spans="12:12">
      <c r="L140"/>
    </row>
    <row r="141" spans="12:12">
      <c r="L141"/>
    </row>
    <row r="142" spans="12:12">
      <c r="L142"/>
    </row>
    <row r="143" spans="12:12">
      <c r="L143"/>
    </row>
    <row r="144" spans="12:12">
      <c r="L144"/>
    </row>
    <row r="145" spans="12:12">
      <c r="L145"/>
    </row>
    <row r="146" spans="12:12">
      <c r="L146"/>
    </row>
    <row r="147" spans="12:12">
      <c r="L147"/>
    </row>
    <row r="148" spans="12:12">
      <c r="L148"/>
    </row>
    <row r="149" spans="12:12">
      <c r="L149"/>
    </row>
    <row r="150" spans="12:12">
      <c r="L150"/>
    </row>
    <row r="151" spans="12:12">
      <c r="L151"/>
    </row>
    <row r="152" spans="12:12">
      <c r="L152"/>
    </row>
    <row r="153" spans="12:12">
      <c r="L153"/>
    </row>
    <row r="154" spans="12:12">
      <c r="L154"/>
    </row>
    <row r="155" spans="12:12">
      <c r="L155"/>
    </row>
    <row r="156" spans="12:12">
      <c r="L156"/>
    </row>
    <row r="157" spans="12:12">
      <c r="L157"/>
    </row>
    <row r="158" spans="12:12">
      <c r="L158"/>
    </row>
    <row r="159" spans="12:12">
      <c r="L159"/>
    </row>
    <row r="160" spans="12:12">
      <c r="L160"/>
    </row>
    <row r="161" spans="12:12">
      <c r="L161"/>
    </row>
    <row r="162" spans="12:12">
      <c r="L162"/>
    </row>
    <row r="163" spans="12:12">
      <c r="L163"/>
    </row>
    <row r="164" spans="12:12">
      <c r="L164"/>
    </row>
    <row r="165" spans="12:12">
      <c r="L165"/>
    </row>
    <row r="166" spans="12:12">
      <c r="L166"/>
    </row>
    <row r="167" spans="12:12">
      <c r="L167"/>
    </row>
    <row r="168" spans="12:12">
      <c r="L168"/>
    </row>
    <row r="169" spans="12:12">
      <c r="L169"/>
    </row>
    <row r="170" spans="12:12">
      <c r="L170"/>
    </row>
    <row r="171" spans="12:12">
      <c r="L171"/>
    </row>
    <row r="172" spans="12:12">
      <c r="L172"/>
    </row>
    <row r="173" spans="12:12">
      <c r="L173"/>
    </row>
    <row r="174" spans="12:12">
      <c r="L174"/>
    </row>
    <row r="175" spans="12:12">
      <c r="L175"/>
    </row>
    <row r="176" spans="12:12">
      <c r="L176"/>
    </row>
    <row r="177" spans="12:12">
      <c r="L177"/>
    </row>
    <row r="178" spans="12:12">
      <c r="L178"/>
    </row>
    <row r="179" spans="12:12">
      <c r="L179"/>
    </row>
    <row r="180" spans="12:12">
      <c r="L180"/>
    </row>
    <row r="181" spans="12:12">
      <c r="L181"/>
    </row>
    <row r="182" spans="12:12">
      <c r="L182"/>
    </row>
    <row r="183" spans="12:12">
      <c r="L183"/>
    </row>
    <row r="184" spans="12:12">
      <c r="L184"/>
    </row>
    <row r="185" spans="12:12">
      <c r="L185"/>
    </row>
    <row r="186" spans="12:12">
      <c r="L186"/>
    </row>
    <row r="187" spans="12:12">
      <c r="L187"/>
    </row>
    <row r="188" spans="12:12">
      <c r="L188"/>
    </row>
    <row r="189" spans="12:12">
      <c r="L189"/>
    </row>
    <row r="190" spans="12:12">
      <c r="L190"/>
    </row>
    <row r="191" spans="12:12">
      <c r="L191"/>
    </row>
    <row r="192" spans="12:12">
      <c r="L192"/>
    </row>
    <row r="193" spans="12:12">
      <c r="L193"/>
    </row>
    <row r="194" spans="12:12">
      <c r="L194"/>
    </row>
    <row r="195" spans="12:12">
      <c r="L195"/>
    </row>
    <row r="196" spans="12:12">
      <c r="L196"/>
    </row>
    <row r="197" spans="12:12">
      <c r="L197"/>
    </row>
    <row r="198" spans="12:12">
      <c r="L198"/>
    </row>
    <row r="199" spans="12:12">
      <c r="L199"/>
    </row>
    <row r="200" spans="12:12">
      <c r="L200"/>
    </row>
    <row r="201" spans="12:12">
      <c r="L201"/>
    </row>
    <row r="202" spans="12:12">
      <c r="L202"/>
    </row>
    <row r="203" spans="12:12">
      <c r="L203"/>
    </row>
    <row r="204" spans="12:12">
      <c r="L204"/>
    </row>
    <row r="205" spans="12:12">
      <c r="L205"/>
    </row>
    <row r="206" spans="12:12">
      <c r="L206"/>
    </row>
    <row r="207" spans="12:12">
      <c r="L207"/>
    </row>
    <row r="208" spans="12:12">
      <c r="L208"/>
    </row>
    <row r="209" spans="12:12">
      <c r="L209"/>
    </row>
    <row r="210" spans="12:12">
      <c r="L210"/>
    </row>
    <row r="211" spans="12:12">
      <c r="L211"/>
    </row>
    <row r="212" spans="12:12">
      <c r="L212"/>
    </row>
    <row r="213" spans="12:12">
      <c r="L213"/>
    </row>
    <row r="214" spans="12:12">
      <c r="L214"/>
    </row>
    <row r="215" spans="12:12">
      <c r="L215"/>
    </row>
    <row r="216" spans="12:12">
      <c r="L216"/>
    </row>
    <row r="217" spans="12:12">
      <c r="L217"/>
    </row>
    <row r="218" spans="12:12">
      <c r="L218"/>
    </row>
    <row r="219" spans="12:12">
      <c r="L219"/>
    </row>
    <row r="220" spans="12:12">
      <c r="L220"/>
    </row>
    <row r="221" spans="12:12">
      <c r="L221"/>
    </row>
    <row r="222" spans="12:12">
      <c r="L222"/>
    </row>
    <row r="223" spans="12:12">
      <c r="L223"/>
    </row>
    <row r="224" spans="12:12">
      <c r="L224"/>
    </row>
    <row r="225" spans="12:12">
      <c r="L225"/>
    </row>
    <row r="226" spans="12:12">
      <c r="L226"/>
    </row>
    <row r="227" spans="12:12">
      <c r="L227"/>
    </row>
    <row r="228" spans="12:12">
      <c r="L228"/>
    </row>
    <row r="229" spans="12:12">
      <c r="L229"/>
    </row>
    <row r="230" spans="12:12">
      <c r="L230"/>
    </row>
    <row r="231" spans="12:12">
      <c r="L231"/>
    </row>
    <row r="232" spans="12:12">
      <c r="L232"/>
    </row>
    <row r="233" spans="12:12">
      <c r="L233"/>
    </row>
    <row r="234" spans="12:12">
      <c r="L234"/>
    </row>
    <row r="235" spans="12:12">
      <c r="L235"/>
    </row>
    <row r="236" spans="12:12">
      <c r="L236"/>
    </row>
    <row r="237" spans="12:12">
      <c r="L237"/>
    </row>
    <row r="238" spans="12:12">
      <c r="L238"/>
    </row>
    <row r="239" spans="12:12">
      <c r="L239"/>
    </row>
    <row r="240" spans="12:12">
      <c r="L240"/>
    </row>
    <row r="241" spans="12:12">
      <c r="L241"/>
    </row>
    <row r="242" spans="12:12">
      <c r="L242"/>
    </row>
    <row r="243" spans="12:12">
      <c r="L243"/>
    </row>
    <row r="244" spans="12:12">
      <c r="L244"/>
    </row>
    <row r="245" spans="12:12">
      <c r="L245"/>
    </row>
    <row r="246" spans="12:12">
      <c r="L246"/>
    </row>
    <row r="247" spans="12:12">
      <c r="L247"/>
    </row>
    <row r="248" spans="12:12">
      <c r="L248"/>
    </row>
    <row r="249" spans="12:12">
      <c r="L249"/>
    </row>
    <row r="250" spans="12:12">
      <c r="L250"/>
    </row>
    <row r="251" spans="12:12">
      <c r="L251"/>
    </row>
    <row r="252" spans="12:12">
      <c r="L252"/>
    </row>
    <row r="253" spans="12:12">
      <c r="L253"/>
    </row>
    <row r="254" spans="12:12">
      <c r="L254"/>
    </row>
    <row r="255" spans="12:12">
      <c r="L255"/>
    </row>
    <row r="256" spans="12:12">
      <c r="L256"/>
    </row>
    <row r="257" spans="12:12">
      <c r="L257"/>
    </row>
    <row r="258" spans="12:12">
      <c r="L258"/>
    </row>
    <row r="259" spans="12:12">
      <c r="L259"/>
    </row>
    <row r="260" spans="12:12">
      <c r="L260"/>
    </row>
    <row r="261" spans="12:12">
      <c r="L261"/>
    </row>
    <row r="262" spans="12:12">
      <c r="L262"/>
    </row>
    <row r="263" spans="12:12">
      <c r="L263"/>
    </row>
    <row r="264" spans="12:12">
      <c r="L264"/>
    </row>
    <row r="265" spans="12:12">
      <c r="L265"/>
    </row>
    <row r="266" spans="12:12">
      <c r="L266"/>
    </row>
    <row r="267" spans="12:12">
      <c r="L267"/>
    </row>
    <row r="268" spans="12:12">
      <c r="L268"/>
    </row>
    <row r="269" spans="12:12">
      <c r="L269"/>
    </row>
    <row r="270" spans="12:12">
      <c r="L270"/>
    </row>
    <row r="271" spans="12:12">
      <c r="L271"/>
    </row>
    <row r="272" spans="12:12">
      <c r="L272"/>
    </row>
    <row r="273" spans="12:12">
      <c r="L273"/>
    </row>
    <row r="274" spans="12:12">
      <c r="L274"/>
    </row>
    <row r="275" spans="12:12">
      <c r="L275"/>
    </row>
    <row r="276" spans="12:12">
      <c r="L276"/>
    </row>
    <row r="277" spans="12:12">
      <c r="L277"/>
    </row>
    <row r="278" spans="12:12">
      <c r="L278"/>
    </row>
    <row r="279" spans="12:12">
      <c r="L279"/>
    </row>
    <row r="280" spans="12:12">
      <c r="L280"/>
    </row>
    <row r="281" spans="12:12">
      <c r="L281"/>
    </row>
    <row r="282" spans="12:12">
      <c r="L282"/>
    </row>
    <row r="283" spans="12:12">
      <c r="L283"/>
    </row>
    <row r="284" spans="12:12">
      <c r="L284"/>
    </row>
    <row r="285" spans="12:12">
      <c r="L285"/>
    </row>
    <row r="286" spans="12:12">
      <c r="L286"/>
    </row>
    <row r="287" spans="12:12">
      <c r="L287"/>
    </row>
    <row r="288" spans="12:12">
      <c r="L288"/>
    </row>
    <row r="289" spans="12:12">
      <c r="L289"/>
    </row>
    <row r="290" spans="12:12">
      <c r="L290"/>
    </row>
    <row r="291" spans="12:12">
      <c r="L291"/>
    </row>
    <row r="292" spans="12:12">
      <c r="L292"/>
    </row>
    <row r="293" spans="12:12">
      <c r="L293"/>
    </row>
    <row r="294" spans="12:12">
      <c r="L294"/>
    </row>
    <row r="295" spans="12:12">
      <c r="L295"/>
    </row>
    <row r="296" spans="12:12">
      <c r="L296"/>
    </row>
    <row r="297" spans="12:12">
      <c r="L297"/>
    </row>
    <row r="298" spans="12:12">
      <c r="L298"/>
    </row>
    <row r="299" spans="12:12">
      <c r="L299"/>
    </row>
    <row r="300" spans="12:12">
      <c r="L300"/>
    </row>
    <row r="301" spans="12:12">
      <c r="L301"/>
    </row>
    <row r="302" spans="12:12">
      <c r="L302"/>
    </row>
    <row r="303" spans="12:12">
      <c r="L303"/>
    </row>
    <row r="304" spans="12:12">
      <c r="L304"/>
    </row>
    <row r="305" spans="12:12">
      <c r="L305"/>
    </row>
    <row r="306" spans="12:12">
      <c r="L306"/>
    </row>
    <row r="307" spans="12:12">
      <c r="L307"/>
    </row>
    <row r="308" spans="12:12">
      <c r="L308"/>
    </row>
    <row r="309" spans="12:12">
      <c r="L309"/>
    </row>
    <row r="310" spans="12:12">
      <c r="L310"/>
    </row>
    <row r="311" spans="12:12">
      <c r="L311"/>
    </row>
    <row r="312" spans="12:12">
      <c r="L312"/>
    </row>
    <row r="313" spans="12:12">
      <c r="L313"/>
    </row>
    <row r="314" spans="12:12">
      <c r="L314"/>
    </row>
    <row r="315" spans="12:12">
      <c r="L315"/>
    </row>
    <row r="316" spans="12:12">
      <c r="L316"/>
    </row>
    <row r="317" spans="12:12">
      <c r="L317"/>
    </row>
    <row r="318" spans="12:12">
      <c r="L318"/>
    </row>
    <row r="319" spans="12:12">
      <c r="L319"/>
    </row>
    <row r="320" spans="12:12">
      <c r="L320"/>
    </row>
    <row r="321" spans="12:12">
      <c r="L321"/>
    </row>
    <row r="322" spans="12:12">
      <c r="L322"/>
    </row>
    <row r="323" spans="12:12">
      <c r="L323"/>
    </row>
    <row r="324" spans="12:12">
      <c r="L324"/>
    </row>
    <row r="325" spans="12:12">
      <c r="L325"/>
    </row>
    <row r="326" spans="12:12">
      <c r="L326"/>
    </row>
    <row r="327" spans="12:12">
      <c r="L327"/>
    </row>
    <row r="328" spans="12:12">
      <c r="L328"/>
    </row>
    <row r="329" spans="12:12">
      <c r="L329"/>
    </row>
    <row r="330" spans="12:12">
      <c r="L330"/>
    </row>
    <row r="331" spans="12:12">
      <c r="L331"/>
    </row>
    <row r="332" spans="12:12">
      <c r="L332"/>
    </row>
    <row r="333" spans="12:12">
      <c r="L333"/>
    </row>
    <row r="334" spans="12:12">
      <c r="L334"/>
    </row>
    <row r="335" spans="12:12">
      <c r="L335"/>
    </row>
    <row r="336" spans="12:12">
      <c r="L336"/>
    </row>
    <row r="337" spans="12:12">
      <c r="L337"/>
    </row>
    <row r="338" spans="12:12">
      <c r="L338"/>
    </row>
    <row r="339" spans="12:12">
      <c r="L339"/>
    </row>
    <row r="340" spans="12:12">
      <c r="L340"/>
    </row>
    <row r="341" spans="12:12">
      <c r="L341"/>
    </row>
    <row r="342" spans="12:12">
      <c r="L342"/>
    </row>
    <row r="343" spans="12:12">
      <c r="L343"/>
    </row>
    <row r="344" spans="12:12">
      <c r="L344"/>
    </row>
    <row r="345" spans="12:12">
      <c r="L345"/>
    </row>
    <row r="346" spans="12:12">
      <c r="L346"/>
    </row>
    <row r="347" spans="12:12">
      <c r="L347"/>
    </row>
    <row r="348" spans="12:12">
      <c r="L348"/>
    </row>
    <row r="349" spans="12:12">
      <c r="L349"/>
    </row>
    <row r="350" spans="12:12">
      <c r="L350"/>
    </row>
    <row r="351" spans="12:12">
      <c r="L351"/>
    </row>
    <row r="352" spans="12:12">
      <c r="L352"/>
    </row>
    <row r="353" spans="12:12">
      <c r="L353"/>
    </row>
    <row r="354" spans="12:12">
      <c r="L354"/>
    </row>
    <row r="355" spans="12:12">
      <c r="L355"/>
    </row>
    <row r="356" spans="12:12">
      <c r="L356"/>
    </row>
    <row r="357" spans="12:12">
      <c r="L357"/>
    </row>
    <row r="358" spans="12:12">
      <c r="L358"/>
    </row>
    <row r="359" spans="12:12">
      <c r="L359"/>
    </row>
    <row r="360" spans="12:12">
      <c r="L360"/>
    </row>
    <row r="361" spans="12:12">
      <c r="L361"/>
    </row>
    <row r="362" spans="12:12">
      <c r="L362"/>
    </row>
    <row r="363" spans="12:12">
      <c r="L363"/>
    </row>
    <row r="364" spans="12:12">
      <c r="L364"/>
    </row>
    <row r="365" spans="12:12">
      <c r="L365"/>
    </row>
    <row r="366" spans="12:12">
      <c r="L366"/>
    </row>
    <row r="367" spans="12:12">
      <c r="L367"/>
    </row>
    <row r="368" spans="12:12">
      <c r="L368"/>
    </row>
    <row r="369" spans="12:12">
      <c r="L369"/>
    </row>
    <row r="370" spans="12:12">
      <c r="L370"/>
    </row>
    <row r="371" spans="12:12">
      <c r="L371"/>
    </row>
    <row r="372" spans="12:12">
      <c r="L372"/>
    </row>
    <row r="373" spans="12:12">
      <c r="L373"/>
    </row>
    <row r="374" spans="12:12">
      <c r="L374"/>
    </row>
    <row r="375" spans="12:12">
      <c r="L375"/>
    </row>
    <row r="376" spans="12:12">
      <c r="L376"/>
    </row>
    <row r="377" spans="12:12">
      <c r="L377"/>
    </row>
    <row r="378" spans="12:12">
      <c r="L378"/>
    </row>
    <row r="379" spans="12:12">
      <c r="L379"/>
    </row>
    <row r="380" spans="12:12">
      <c r="L380"/>
    </row>
    <row r="381" spans="12:12">
      <c r="L381"/>
    </row>
    <row r="382" spans="12:12">
      <c r="L382"/>
    </row>
    <row r="383" spans="12:12">
      <c r="L383"/>
    </row>
    <row r="384" spans="12:12">
      <c r="L384"/>
    </row>
    <row r="385" spans="12:12">
      <c r="L385"/>
    </row>
    <row r="386" spans="12:12">
      <c r="L386"/>
    </row>
    <row r="387" spans="12:12">
      <c r="L387"/>
    </row>
    <row r="388" spans="12:12">
      <c r="L388"/>
    </row>
    <row r="389" spans="12:12">
      <c r="L389"/>
    </row>
    <row r="390" spans="12:12">
      <c r="L390"/>
    </row>
    <row r="391" spans="12:12">
      <c r="L391"/>
    </row>
    <row r="392" spans="12:12">
      <c r="L392"/>
    </row>
    <row r="393" spans="12:12">
      <c r="L393"/>
    </row>
    <row r="394" spans="12:12">
      <c r="L394"/>
    </row>
    <row r="395" spans="12:12">
      <c r="L395"/>
    </row>
    <row r="396" spans="12:12">
      <c r="L396"/>
    </row>
    <row r="397" spans="12:12">
      <c r="L397"/>
    </row>
    <row r="398" spans="12:12">
      <c r="L398"/>
    </row>
    <row r="399" spans="12:12">
      <c r="L399"/>
    </row>
    <row r="400" spans="12:12">
      <c r="L400"/>
    </row>
    <row r="401" spans="12:12">
      <c r="L401"/>
    </row>
    <row r="402" spans="12:12">
      <c r="L402"/>
    </row>
    <row r="403" spans="12:12">
      <c r="L403"/>
    </row>
    <row r="404" spans="12:12">
      <c r="L404"/>
    </row>
    <row r="405" spans="12:12">
      <c r="L405"/>
    </row>
    <row r="406" spans="12:12">
      <c r="L406"/>
    </row>
    <row r="407" spans="12:12">
      <c r="L407"/>
    </row>
    <row r="408" spans="12:12">
      <c r="L408"/>
    </row>
    <row r="409" spans="12:12">
      <c r="L409"/>
    </row>
    <row r="410" spans="12:12">
      <c r="L410"/>
    </row>
    <row r="411" spans="12:12">
      <c r="L411"/>
    </row>
    <row r="412" spans="12:12">
      <c r="L412"/>
    </row>
    <row r="413" spans="12:12">
      <c r="L413"/>
    </row>
    <row r="414" spans="12:12">
      <c r="L414"/>
    </row>
    <row r="415" spans="12:12">
      <c r="L415"/>
    </row>
    <row r="416" spans="12:12">
      <c r="L416"/>
    </row>
    <row r="417" spans="12:12">
      <c r="L417"/>
    </row>
    <row r="418" spans="12:12">
      <c r="L418"/>
    </row>
    <row r="419" spans="12:12">
      <c r="L419"/>
    </row>
    <row r="420" spans="12:12">
      <c r="L420"/>
    </row>
    <row r="421" spans="12:12">
      <c r="L421"/>
    </row>
    <row r="422" spans="12:12">
      <c r="L422"/>
    </row>
    <row r="423" spans="12:12">
      <c r="L423"/>
    </row>
    <row r="424" spans="12:12">
      <c r="L424"/>
    </row>
    <row r="425" spans="12:12">
      <c r="L425"/>
    </row>
    <row r="426" spans="12:12">
      <c r="L426"/>
    </row>
    <row r="427" spans="12:12">
      <c r="L427"/>
    </row>
    <row r="428" spans="12:12">
      <c r="L428"/>
    </row>
    <row r="429" spans="12:12">
      <c r="L429"/>
    </row>
    <row r="430" spans="12:12">
      <c r="L430"/>
    </row>
    <row r="431" spans="12:12">
      <c r="L431"/>
    </row>
    <row r="432" spans="12:12">
      <c r="L432"/>
    </row>
    <row r="433" spans="12:12">
      <c r="L433"/>
    </row>
    <row r="434" spans="12:12">
      <c r="L434"/>
    </row>
    <row r="435" spans="12:12">
      <c r="L435"/>
    </row>
    <row r="436" spans="12:12">
      <c r="L436"/>
    </row>
    <row r="437" spans="12:12">
      <c r="L437"/>
    </row>
    <row r="438" spans="12:12">
      <c r="L438"/>
    </row>
    <row r="439" spans="12:12">
      <c r="L439"/>
    </row>
    <row r="440" spans="12:12">
      <c r="L440"/>
    </row>
    <row r="441" spans="12:12">
      <c r="L441"/>
    </row>
    <row r="442" spans="12:12">
      <c r="L442"/>
    </row>
    <row r="443" spans="12:12">
      <c r="L443"/>
    </row>
    <row r="444" spans="12:12">
      <c r="L444"/>
    </row>
    <row r="445" spans="12:12">
      <c r="L445"/>
    </row>
    <row r="446" spans="12:12">
      <c r="L446"/>
    </row>
    <row r="447" spans="12:12">
      <c r="L447"/>
    </row>
    <row r="448" spans="12:12">
      <c r="L448"/>
    </row>
    <row r="449" spans="12:12">
      <c r="L449"/>
    </row>
    <row r="450" spans="12:12">
      <c r="L450"/>
    </row>
    <row r="451" spans="12:12">
      <c r="L451"/>
    </row>
    <row r="452" spans="12:12">
      <c r="L452"/>
    </row>
    <row r="453" spans="12:12">
      <c r="L453"/>
    </row>
    <row r="454" spans="12:12">
      <c r="L454"/>
    </row>
    <row r="455" spans="12:12">
      <c r="L455"/>
    </row>
    <row r="456" spans="12:12">
      <c r="L456"/>
    </row>
    <row r="457" spans="12:12">
      <c r="L457"/>
    </row>
    <row r="458" spans="12:12">
      <c r="L458"/>
    </row>
    <row r="459" spans="12:12">
      <c r="L459"/>
    </row>
    <row r="460" spans="12:12">
      <c r="L460"/>
    </row>
    <row r="461" spans="12:12">
      <c r="L461"/>
    </row>
    <row r="462" spans="12:12">
      <c r="L462"/>
    </row>
    <row r="463" spans="12:12">
      <c r="L463"/>
    </row>
    <row r="464" spans="12:12">
      <c r="L464"/>
    </row>
    <row r="465" spans="12:12">
      <c r="L465"/>
    </row>
    <row r="466" spans="12:12">
      <c r="L466"/>
    </row>
    <row r="467" spans="12:12">
      <c r="L467"/>
    </row>
    <row r="468" spans="12:12">
      <c r="L468"/>
    </row>
    <row r="469" spans="12:12">
      <c r="L469"/>
    </row>
    <row r="470" spans="12:12">
      <c r="L470"/>
    </row>
    <row r="471" spans="12:12">
      <c r="L471"/>
    </row>
    <row r="472" spans="12:12">
      <c r="L472"/>
    </row>
    <row r="473" spans="12:12">
      <c r="L473"/>
    </row>
    <row r="474" spans="12:12">
      <c r="L474"/>
    </row>
    <row r="475" spans="12:12">
      <c r="L475"/>
    </row>
    <row r="476" spans="12:12">
      <c r="L476"/>
    </row>
    <row r="477" spans="12:12">
      <c r="L477"/>
    </row>
    <row r="478" spans="12:12">
      <c r="L478"/>
    </row>
    <row r="479" spans="12:12">
      <c r="L479"/>
    </row>
    <row r="480" spans="12:12">
      <c r="L480"/>
    </row>
    <row r="481" spans="12:12">
      <c r="L481"/>
    </row>
    <row r="482" spans="12:12">
      <c r="L482"/>
    </row>
    <row r="483" spans="12:12">
      <c r="L483"/>
    </row>
    <row r="484" spans="12:12">
      <c r="L484"/>
    </row>
    <row r="485" spans="12:12">
      <c r="L485"/>
    </row>
    <row r="486" spans="12:12">
      <c r="L486"/>
    </row>
    <row r="487" spans="12:12">
      <c r="L487"/>
    </row>
    <row r="488" spans="12:12">
      <c r="L488"/>
    </row>
    <row r="489" spans="12:12">
      <c r="L489"/>
    </row>
    <row r="490" spans="12:12">
      <c r="L490"/>
    </row>
    <row r="491" spans="12:12">
      <c r="L491"/>
    </row>
    <row r="492" spans="12:12">
      <c r="L492"/>
    </row>
    <row r="493" spans="12:12">
      <c r="L493"/>
    </row>
    <row r="494" spans="12:12">
      <c r="L494"/>
    </row>
    <row r="495" spans="12:12">
      <c r="L495"/>
    </row>
    <row r="496" spans="12:12">
      <c r="L496"/>
    </row>
    <row r="497" spans="12:12">
      <c r="L497"/>
    </row>
    <row r="498" spans="12:12">
      <c r="L498"/>
    </row>
    <row r="499" spans="12:12">
      <c r="L499"/>
    </row>
    <row r="500" spans="12:12">
      <c r="L500"/>
    </row>
    <row r="501" spans="12:12">
      <c r="L501"/>
    </row>
    <row r="502" spans="12:12">
      <c r="L502"/>
    </row>
    <row r="503" spans="12:12">
      <c r="L503"/>
    </row>
    <row r="504" spans="12:12">
      <c r="L504"/>
    </row>
    <row r="505" spans="12:12">
      <c r="L505"/>
    </row>
    <row r="506" spans="12:12">
      <c r="L506"/>
    </row>
    <row r="507" spans="12:12">
      <c r="L507"/>
    </row>
    <row r="508" spans="12:12">
      <c r="L508"/>
    </row>
    <row r="509" spans="12:12">
      <c r="L509"/>
    </row>
    <row r="510" spans="12:12">
      <c r="L510"/>
    </row>
    <row r="511" spans="12:12">
      <c r="L511"/>
    </row>
    <row r="512" spans="12:12">
      <c r="L512"/>
    </row>
    <row r="513" spans="12:12">
      <c r="L513"/>
    </row>
    <row r="514" spans="12:12">
      <c r="L514"/>
    </row>
    <row r="515" spans="12:12">
      <c r="L515"/>
    </row>
    <row r="516" spans="12:12">
      <c r="L516"/>
    </row>
    <row r="517" spans="12:12">
      <c r="L517"/>
    </row>
    <row r="518" spans="12:12">
      <c r="L518"/>
    </row>
    <row r="519" spans="12:12">
      <c r="L519"/>
    </row>
    <row r="520" spans="12:12">
      <c r="L520"/>
    </row>
    <row r="521" spans="12:12">
      <c r="L521"/>
    </row>
    <row r="522" spans="12:12">
      <c r="L522"/>
    </row>
    <row r="523" spans="12:12">
      <c r="L523"/>
    </row>
    <row r="524" spans="12:12">
      <c r="L524"/>
    </row>
    <row r="525" spans="12:12">
      <c r="L525"/>
    </row>
    <row r="526" spans="12:12">
      <c r="L526"/>
    </row>
    <row r="527" spans="12:12">
      <c r="L527"/>
    </row>
    <row r="528" spans="12:12">
      <c r="L528"/>
    </row>
    <row r="529" spans="12:12">
      <c r="L529"/>
    </row>
    <row r="530" spans="12:12">
      <c r="L530"/>
    </row>
    <row r="531" spans="12:12">
      <c r="L531"/>
    </row>
    <row r="532" spans="12:12">
      <c r="L532"/>
    </row>
    <row r="533" spans="12:12">
      <c r="L533"/>
    </row>
    <row r="534" spans="12:12">
      <c r="L534"/>
    </row>
    <row r="535" spans="12:12">
      <c r="L535"/>
    </row>
    <row r="536" spans="12:12">
      <c r="L536"/>
    </row>
    <row r="537" spans="12:12">
      <c r="L537"/>
    </row>
    <row r="538" spans="12:12">
      <c r="L538"/>
    </row>
    <row r="539" spans="12:12">
      <c r="L539"/>
    </row>
    <row r="540" spans="12:12">
      <c r="L540"/>
    </row>
    <row r="541" spans="12:12">
      <c r="L541"/>
    </row>
    <row r="542" spans="12:12">
      <c r="L542"/>
    </row>
    <row r="543" spans="12:12">
      <c r="L543"/>
    </row>
    <row r="544" spans="12:12">
      <c r="L544"/>
    </row>
    <row r="545" spans="12:12">
      <c r="L545"/>
    </row>
    <row r="546" spans="12:12">
      <c r="L546"/>
    </row>
    <row r="547" spans="12:12">
      <c r="L547"/>
    </row>
    <row r="548" spans="12:12">
      <c r="L548"/>
    </row>
    <row r="549" spans="12:12">
      <c r="L549"/>
    </row>
    <row r="550" spans="12:12">
      <c r="L550"/>
    </row>
    <row r="551" spans="12:12">
      <c r="L551"/>
    </row>
    <row r="552" spans="12:12">
      <c r="L552"/>
    </row>
    <row r="553" spans="12:12">
      <c r="L553"/>
    </row>
    <row r="554" spans="12:12">
      <c r="L554"/>
    </row>
    <row r="555" spans="12:12">
      <c r="L555"/>
    </row>
    <row r="556" spans="12:12">
      <c r="L556"/>
    </row>
    <row r="557" spans="12:12">
      <c r="L557"/>
    </row>
    <row r="558" spans="12:12">
      <c r="L558"/>
    </row>
    <row r="559" spans="12:12">
      <c r="L559"/>
    </row>
    <row r="560" spans="12:12">
      <c r="L560"/>
    </row>
    <row r="561" spans="12:12">
      <c r="L561"/>
    </row>
    <row r="562" spans="12:12">
      <c r="L562"/>
    </row>
    <row r="563" spans="12:12">
      <c r="L563"/>
    </row>
    <row r="564" spans="12:12">
      <c r="L564"/>
    </row>
    <row r="565" spans="12:12">
      <c r="L565"/>
    </row>
    <row r="566" spans="12:12">
      <c r="L566"/>
    </row>
    <row r="567" spans="12:12">
      <c r="L567"/>
    </row>
    <row r="568" spans="12:12">
      <c r="L568"/>
    </row>
    <row r="569" spans="12:12">
      <c r="L569"/>
    </row>
    <row r="570" spans="12:12">
      <c r="L570"/>
    </row>
    <row r="571" spans="12:12">
      <c r="L571"/>
    </row>
    <row r="572" spans="12:12">
      <c r="L572"/>
    </row>
    <row r="573" spans="12:12">
      <c r="L573"/>
    </row>
    <row r="574" spans="12:12">
      <c r="L574"/>
    </row>
    <row r="575" spans="12:12">
      <c r="L575"/>
    </row>
    <row r="576" spans="12:12">
      <c r="L576"/>
    </row>
    <row r="577" spans="12:12">
      <c r="L577"/>
    </row>
    <row r="578" spans="12:12">
      <c r="L578"/>
    </row>
    <row r="579" spans="12:12">
      <c r="L579"/>
    </row>
    <row r="580" spans="12:12">
      <c r="L580"/>
    </row>
    <row r="581" spans="12:12">
      <c r="L581"/>
    </row>
    <row r="582" spans="12:12">
      <c r="L582"/>
    </row>
    <row r="583" spans="12:12">
      <c r="L583"/>
    </row>
    <row r="584" spans="12:12">
      <c r="L584"/>
    </row>
    <row r="585" spans="12:12">
      <c r="L585"/>
    </row>
    <row r="586" spans="12:12">
      <c r="L586"/>
    </row>
    <row r="587" spans="12:12">
      <c r="L587"/>
    </row>
    <row r="588" spans="12:12">
      <c r="L588"/>
    </row>
    <row r="589" spans="12:12">
      <c r="L589"/>
    </row>
    <row r="590" spans="12:12">
      <c r="L590"/>
    </row>
    <row r="591" spans="12:12">
      <c r="L591"/>
    </row>
    <row r="592" spans="12:12">
      <c r="L592"/>
    </row>
    <row r="593" spans="12:12">
      <c r="L593"/>
    </row>
    <row r="594" spans="12:12">
      <c r="L594"/>
    </row>
    <row r="595" spans="12:12">
      <c r="L595"/>
    </row>
    <row r="596" spans="12:12">
      <c r="L596"/>
    </row>
    <row r="597" spans="12:12">
      <c r="L597"/>
    </row>
    <row r="598" spans="12:12">
      <c r="L598"/>
    </row>
    <row r="599" spans="12:12">
      <c r="L599"/>
    </row>
    <row r="600" spans="12:12">
      <c r="L600"/>
    </row>
    <row r="601" spans="12:12">
      <c r="L601"/>
    </row>
    <row r="602" spans="12:12">
      <c r="L602"/>
    </row>
    <row r="603" spans="12:12">
      <c r="L603"/>
    </row>
  </sheetData>
  <mergeCells count="15">
    <mergeCell ref="X27:AH27"/>
    <mergeCell ref="B27:L27"/>
    <mergeCell ref="BX46:CH46"/>
    <mergeCell ref="M46:W46"/>
    <mergeCell ref="B46:L46"/>
    <mergeCell ref="X46:AH46"/>
    <mergeCell ref="AT46:BD46"/>
    <mergeCell ref="M27:W27"/>
    <mergeCell ref="BE46:BO46"/>
    <mergeCell ref="AI46:AS46"/>
    <mergeCell ref="BP46:BW46"/>
    <mergeCell ref="AT27:BD27"/>
    <mergeCell ref="BE27:BO27"/>
    <mergeCell ref="BP27:BZ27"/>
    <mergeCell ref="AI27:AS27"/>
  </mergeCells>
  <conditionalFormatting sqref="CC32:CD37 CO32:CO37 CU32:CU37 CY32:CY37 DD32:DD37 F32:G37 P32:R37 L4:P18 AD45:AG45 AU45:AV45 BJ45 CP45:CR45 BZ45 AL45:AM45 BR45:BS45 CL45 CV45 CZ45 P43:P45 AC52:AC56 AO51 AY57 BP46:BP57 BR57 CA48:CA57 CC57 AD51:AD57 AN52:AO56 CD48:CG50 AO57 BS48:BV50 F43:L45 F23:N24 BK43:BN44 AW43:AW44 AN43:AN44 DA43:DA44 CW43:CW44 CS43:CS44 CM43:CM44 CA43:CB44 BT43:BT44 L22:P22 AH51:AH57 BW47:BW57 CH48:CH57 U4:V22 S4:S22">
    <cfRule type="cellIs" dxfId="1776" priority="638" operator="between">
      <formula>0</formula>
      <formula>1</formula>
    </cfRule>
  </conditionalFormatting>
  <conditionalFormatting sqref="CK32:CK36">
    <cfRule type="cellIs" dxfId="1775" priority="636" operator="between">
      <formula>0</formula>
      <formula>1</formula>
    </cfRule>
  </conditionalFormatting>
  <conditionalFormatting sqref="P51:P56">
    <cfRule type="cellIs" dxfId="1774" priority="628" operator="between">
      <formula>0</formula>
      <formula>1</formula>
    </cfRule>
  </conditionalFormatting>
  <conditionalFormatting sqref="Z51:Z56">
    <cfRule type="cellIs" dxfId="1773" priority="627" operator="between">
      <formula>0</formula>
      <formula>1</formula>
    </cfRule>
  </conditionalFormatting>
  <conditionalFormatting sqref="AI51:AI56">
    <cfRule type="cellIs" dxfId="1772" priority="626" operator="between">
      <formula>0</formula>
      <formula>1</formula>
    </cfRule>
  </conditionalFormatting>
  <conditionalFormatting sqref="AS51:AS57">
    <cfRule type="cellIs" dxfId="1771" priority="625" operator="between">
      <formula>0</formula>
      <formula>1</formula>
    </cfRule>
  </conditionalFormatting>
  <conditionalFormatting sqref="BH51:BH56">
    <cfRule type="cellIs" dxfId="1770" priority="623" operator="between">
      <formula>0</formula>
      <formula>1</formula>
    </cfRule>
  </conditionalFormatting>
  <conditionalFormatting sqref="F38:F42">
    <cfRule type="cellIs" dxfId="1769" priority="618" operator="between">
      <formula>0</formula>
      <formula>1</formula>
    </cfRule>
  </conditionalFormatting>
  <conditionalFormatting sqref="AA51:AA56">
    <cfRule type="cellIs" dxfId="1768" priority="601" operator="between">
      <formula>0</formula>
      <formula>1</formula>
    </cfRule>
  </conditionalFormatting>
  <conditionalFormatting sqref="AJ51:AJ56">
    <cfRule type="cellIs" dxfId="1767" priority="600" operator="between">
      <formula>0</formula>
      <formula>1</formula>
    </cfRule>
  </conditionalFormatting>
  <conditionalFormatting sqref="AT51:AT56">
    <cfRule type="cellIs" dxfId="1766" priority="599" operator="between">
      <formula>0</formula>
      <formula>1</formula>
    </cfRule>
  </conditionalFormatting>
  <conditionalFormatting sqref="BD51:BD57">
    <cfRule type="cellIs" dxfId="1765" priority="598" operator="between">
      <formula>0</formula>
      <formula>1</formula>
    </cfRule>
  </conditionalFormatting>
  <conditionalFormatting sqref="AA51:AA56">
    <cfRule type="cellIs" dxfId="1764" priority="596" operator="between">
      <formula>0</formula>
      <formula>1</formula>
    </cfRule>
  </conditionalFormatting>
  <conditionalFormatting sqref="AJ51:AJ56">
    <cfRule type="cellIs" dxfId="1763" priority="595" operator="between">
      <formula>0</formula>
      <formula>1</formula>
    </cfRule>
  </conditionalFormatting>
  <conditionalFormatting sqref="AT51:AT56">
    <cfRule type="cellIs" dxfId="1762" priority="594" operator="between">
      <formula>0</formula>
      <formula>1</formula>
    </cfRule>
  </conditionalFormatting>
  <conditionalFormatting sqref="BD51:BD57">
    <cfRule type="cellIs" dxfId="1761" priority="593" operator="between">
      <formula>0</formula>
      <formula>1</formula>
    </cfRule>
  </conditionalFormatting>
  <conditionalFormatting sqref="W51:W57">
    <cfRule type="cellIs" dxfId="1760" priority="591" operator="between">
      <formula>0</formula>
      <formula>1</formula>
    </cfRule>
  </conditionalFormatting>
  <conditionalFormatting sqref="AB51:AC51 AB52:AB56">
    <cfRule type="cellIs" dxfId="1759" priority="590" operator="between">
      <formula>0</formula>
      <formula>1</formula>
    </cfRule>
  </conditionalFormatting>
  <conditionalFormatting sqref="AK51:AK56">
    <cfRule type="cellIs" dxfId="1758" priority="589" operator="between">
      <formula>0</formula>
      <formula>1</formula>
    </cfRule>
  </conditionalFormatting>
  <conditionalFormatting sqref="AU51:AU56">
    <cfRule type="cellIs" dxfId="1757" priority="588" operator="between">
      <formula>0</formula>
      <formula>1</formula>
    </cfRule>
  </conditionalFormatting>
  <conditionalFormatting sqref="BE51:BE56">
    <cfRule type="cellIs" dxfId="1756" priority="587" operator="between">
      <formula>0</formula>
      <formula>1</formula>
    </cfRule>
  </conditionalFormatting>
  <conditionalFormatting sqref="BO51:BO57">
    <cfRule type="cellIs" dxfId="1755" priority="586" operator="between">
      <formula>0</formula>
      <formula>1</formula>
    </cfRule>
  </conditionalFormatting>
  <conditionalFormatting sqref="AJ51:AJ56">
    <cfRule type="cellIs" dxfId="1754" priority="584" operator="between">
      <formula>0</formula>
      <formula>1</formula>
    </cfRule>
  </conditionalFormatting>
  <conditionalFormatting sqref="AT51:AT56">
    <cfRule type="cellIs" dxfId="1753" priority="583" operator="between">
      <formula>0</formula>
      <formula>1</formula>
    </cfRule>
  </conditionalFormatting>
  <conditionalFormatting sqref="AB51:AC51 AB52:AB56">
    <cfRule type="cellIs" dxfId="1752" priority="580" operator="between">
      <formula>0</formula>
      <formula>1</formula>
    </cfRule>
  </conditionalFormatting>
  <conditionalFormatting sqref="AK51:AK56">
    <cfRule type="cellIs" dxfId="1751" priority="579" operator="between">
      <formula>0</formula>
      <formula>1</formula>
    </cfRule>
  </conditionalFormatting>
  <conditionalFormatting sqref="AU51:AU56">
    <cfRule type="cellIs" dxfId="1750" priority="578" operator="between">
      <formula>0</formula>
      <formula>1</formula>
    </cfRule>
  </conditionalFormatting>
  <conditionalFormatting sqref="BE51:BE56">
    <cfRule type="cellIs" dxfId="1749" priority="577" operator="between">
      <formula>0</formula>
      <formula>1</formula>
    </cfRule>
  </conditionalFormatting>
  <conditionalFormatting sqref="BO51:BO57">
    <cfRule type="cellIs" dxfId="1748" priority="576" operator="between">
      <formula>0</formula>
      <formula>1</formula>
    </cfRule>
  </conditionalFormatting>
  <conditionalFormatting sqref="AB51:AC51 AB52:AB56">
    <cfRule type="cellIs" dxfId="1747" priority="574" operator="between">
      <formula>0</formula>
      <formula>1</formula>
    </cfRule>
  </conditionalFormatting>
  <conditionalFormatting sqref="AK51:AK56">
    <cfRule type="cellIs" dxfId="1746" priority="573" operator="between">
      <formula>0</formula>
      <formula>1</formula>
    </cfRule>
  </conditionalFormatting>
  <conditionalFormatting sqref="AU51:AU56">
    <cfRule type="cellIs" dxfId="1745" priority="572" operator="between">
      <formula>0</formula>
      <formula>1</formula>
    </cfRule>
  </conditionalFormatting>
  <conditionalFormatting sqref="BE51:BE56">
    <cfRule type="cellIs" dxfId="1744" priority="571" operator="between">
      <formula>0</formula>
      <formula>1</formula>
    </cfRule>
  </conditionalFormatting>
  <conditionalFormatting sqref="BO51:BO57">
    <cfRule type="cellIs" dxfId="1743" priority="570" operator="between">
      <formula>0</formula>
      <formula>1</formula>
    </cfRule>
  </conditionalFormatting>
  <conditionalFormatting sqref="AL51:AL56">
    <cfRule type="cellIs" dxfId="1742" priority="568" operator="between">
      <formula>0</formula>
      <formula>1</formula>
    </cfRule>
  </conditionalFormatting>
  <conditionalFormatting sqref="AV51:AV56">
    <cfRule type="cellIs" dxfId="1741" priority="567" operator="between">
      <formula>0</formula>
      <formula>1</formula>
    </cfRule>
  </conditionalFormatting>
  <conditionalFormatting sqref="BF51:BF56">
    <cfRule type="cellIs" dxfId="1740" priority="566" operator="between">
      <formula>0</formula>
      <formula>1</formula>
    </cfRule>
  </conditionalFormatting>
  <conditionalFormatting sqref="BX51:BX56">
    <cfRule type="cellIs" dxfId="1739" priority="565" operator="between">
      <formula>0</formula>
      <formula>1</formula>
    </cfRule>
  </conditionalFormatting>
  <conditionalFormatting sqref="AJ51:AJ56">
    <cfRule type="cellIs" dxfId="1738" priority="563" operator="between">
      <formula>0</formula>
      <formula>1</formula>
    </cfRule>
  </conditionalFormatting>
  <conditionalFormatting sqref="AT51:AT56">
    <cfRule type="cellIs" dxfId="1737" priority="562" operator="between">
      <formula>0</formula>
      <formula>1</formula>
    </cfRule>
  </conditionalFormatting>
  <conditionalFormatting sqref="BD51:BD57">
    <cfRule type="cellIs" dxfId="1736" priority="561" operator="between">
      <formula>0</formula>
      <formula>1</formula>
    </cfRule>
  </conditionalFormatting>
  <conditionalFormatting sqref="AK51:AK56">
    <cfRule type="cellIs" dxfId="1735" priority="560" operator="between">
      <formula>0</formula>
      <formula>1</formula>
    </cfRule>
  </conditionalFormatting>
  <conditionalFormatting sqref="AU51:AU56">
    <cfRule type="cellIs" dxfId="1734" priority="559" operator="between">
      <formula>0</formula>
      <formula>1</formula>
    </cfRule>
  </conditionalFormatting>
  <conditionalFormatting sqref="BE51:BE56">
    <cfRule type="cellIs" dxfId="1733" priority="558" operator="between">
      <formula>0</formula>
      <formula>1</formula>
    </cfRule>
  </conditionalFormatting>
  <conditionalFormatting sqref="BO51:BO57">
    <cfRule type="cellIs" dxfId="1732" priority="557" operator="between">
      <formula>0</formula>
      <formula>1</formula>
    </cfRule>
  </conditionalFormatting>
  <conditionalFormatting sqref="AK51:AK56">
    <cfRule type="cellIs" dxfId="1731" priority="556" operator="between">
      <formula>0</formula>
      <formula>1</formula>
    </cfRule>
  </conditionalFormatting>
  <conditionalFormatting sqref="AU51:AU56">
    <cfRule type="cellIs" dxfId="1730" priority="555" operator="between">
      <formula>0</formula>
      <formula>1</formula>
    </cfRule>
  </conditionalFormatting>
  <conditionalFormatting sqref="BE51:BE56">
    <cfRule type="cellIs" dxfId="1729" priority="554" operator="between">
      <formula>0</formula>
      <formula>1</formula>
    </cfRule>
  </conditionalFormatting>
  <conditionalFormatting sqref="BO51:BO57">
    <cfRule type="cellIs" dxfId="1728" priority="553" operator="between">
      <formula>0</formula>
      <formula>1</formula>
    </cfRule>
  </conditionalFormatting>
  <conditionalFormatting sqref="AL51:AL56">
    <cfRule type="cellIs" dxfId="1727" priority="552" operator="between">
      <formula>0</formula>
      <formula>1</formula>
    </cfRule>
  </conditionalFormatting>
  <conditionalFormatting sqref="AV51:AV56">
    <cfRule type="cellIs" dxfId="1726" priority="551" operator="between">
      <formula>0</formula>
      <formula>1</formula>
    </cfRule>
  </conditionalFormatting>
  <conditionalFormatting sqref="BF51:BF56">
    <cfRule type="cellIs" dxfId="1725" priority="550" operator="between">
      <formula>0</formula>
      <formula>1</formula>
    </cfRule>
  </conditionalFormatting>
  <conditionalFormatting sqref="BX51:BX56">
    <cfRule type="cellIs" dxfId="1724" priority="549" operator="between">
      <formula>0</formula>
      <formula>1</formula>
    </cfRule>
  </conditionalFormatting>
  <conditionalFormatting sqref="AU51:AU56">
    <cfRule type="cellIs" dxfId="1723" priority="546" operator="between">
      <formula>0</formula>
      <formula>1</formula>
    </cfRule>
  </conditionalFormatting>
  <conditionalFormatting sqref="BE51:BE56">
    <cfRule type="cellIs" dxfId="1722" priority="545" operator="between">
      <formula>0</formula>
      <formula>1</formula>
    </cfRule>
  </conditionalFormatting>
  <conditionalFormatting sqref="BO51:BO57">
    <cfRule type="cellIs" dxfId="1721" priority="544" operator="between">
      <formula>0</formula>
      <formula>1</formula>
    </cfRule>
  </conditionalFormatting>
  <conditionalFormatting sqref="AL51:AL56">
    <cfRule type="cellIs" dxfId="1720" priority="543" operator="between">
      <formula>0</formula>
      <formula>1</formula>
    </cfRule>
  </conditionalFormatting>
  <conditionalFormatting sqref="AV51:AV56">
    <cfRule type="cellIs" dxfId="1719" priority="542" operator="between">
      <formula>0</formula>
      <formula>1</formula>
    </cfRule>
  </conditionalFormatting>
  <conditionalFormatting sqref="BF51:BF56">
    <cfRule type="cellIs" dxfId="1718" priority="541" operator="between">
      <formula>0</formula>
      <formula>1</formula>
    </cfRule>
  </conditionalFormatting>
  <conditionalFormatting sqref="BX51:BX56">
    <cfRule type="cellIs" dxfId="1717" priority="540" operator="between">
      <formula>0</formula>
      <formula>1</formula>
    </cfRule>
  </conditionalFormatting>
  <conditionalFormatting sqref="AL51:AL56">
    <cfRule type="cellIs" dxfId="1716" priority="538" operator="between">
      <formula>0</formula>
      <formula>1</formula>
    </cfRule>
  </conditionalFormatting>
  <conditionalFormatting sqref="AV51:AV56">
    <cfRule type="cellIs" dxfId="1715" priority="537" operator="between">
      <formula>0</formula>
      <formula>1</formula>
    </cfRule>
  </conditionalFormatting>
  <conditionalFormatting sqref="BF51:BF56">
    <cfRule type="cellIs" dxfId="1714" priority="536" operator="between">
      <formula>0</formula>
      <formula>1</formula>
    </cfRule>
  </conditionalFormatting>
  <conditionalFormatting sqref="BX51:BX56">
    <cfRule type="cellIs" dxfId="1713" priority="535" operator="between">
      <formula>0</formula>
      <formula>1</formula>
    </cfRule>
  </conditionalFormatting>
  <conditionalFormatting sqref="AM51:AN51 AM52:AM56">
    <cfRule type="cellIs" dxfId="1712" priority="533" operator="between">
      <formula>0</formula>
      <formula>1</formula>
    </cfRule>
  </conditionalFormatting>
  <conditionalFormatting sqref="AW51:AW56">
    <cfRule type="cellIs" dxfId="1711" priority="532" operator="between">
      <formula>0</formula>
      <formula>1</formula>
    </cfRule>
  </conditionalFormatting>
  <conditionalFormatting sqref="BG51:BG56">
    <cfRule type="cellIs" dxfId="1710" priority="531" operator="between">
      <formula>0</formula>
      <formula>1</formula>
    </cfRule>
  </conditionalFormatting>
  <conditionalFormatting sqref="BY51:BY56">
    <cfRule type="cellIs" dxfId="1709" priority="530" operator="between">
      <formula>0</formula>
      <formula>1</formula>
    </cfRule>
  </conditionalFormatting>
  <conditionalFormatting sqref="AT51:AT56">
    <cfRule type="cellIs" dxfId="1708" priority="529" operator="between">
      <formula>0</formula>
      <formula>1</formula>
    </cfRule>
  </conditionalFormatting>
  <conditionalFormatting sqref="BD51:BD57">
    <cfRule type="cellIs" dxfId="1707" priority="528" operator="between">
      <formula>0</formula>
      <formula>1</formula>
    </cfRule>
  </conditionalFormatting>
  <conditionalFormatting sqref="AU51:AU56">
    <cfRule type="cellIs" dxfId="1706" priority="527" operator="between">
      <formula>0</formula>
      <formula>1</formula>
    </cfRule>
  </conditionalFormatting>
  <conditionalFormatting sqref="BE51:BE56">
    <cfRule type="cellIs" dxfId="1705" priority="526" operator="between">
      <formula>0</formula>
      <formula>1</formula>
    </cfRule>
  </conditionalFormatting>
  <conditionalFormatting sqref="BO51:BO57">
    <cfRule type="cellIs" dxfId="1704" priority="525" operator="between">
      <formula>0</formula>
      <formula>1</formula>
    </cfRule>
  </conditionalFormatting>
  <conditionalFormatting sqref="AU51:AU56">
    <cfRule type="cellIs" dxfId="1703" priority="524" operator="between">
      <formula>0</formula>
      <formula>1</formula>
    </cfRule>
  </conditionalFormatting>
  <conditionalFormatting sqref="BE51:BE56">
    <cfRule type="cellIs" dxfId="1702" priority="523" operator="between">
      <formula>0</formula>
      <formula>1</formula>
    </cfRule>
  </conditionalFormatting>
  <conditionalFormatting sqref="BO51:BO57">
    <cfRule type="cellIs" dxfId="1701" priority="522" operator="between">
      <formula>0</formula>
      <formula>1</formula>
    </cfRule>
  </conditionalFormatting>
  <conditionalFormatting sqref="AV51:AV56">
    <cfRule type="cellIs" dxfId="1700" priority="521" operator="between">
      <formula>0</formula>
      <formula>1</formula>
    </cfRule>
  </conditionalFormatting>
  <conditionalFormatting sqref="BF51:BF56">
    <cfRule type="cellIs" dxfId="1699" priority="520" operator="between">
      <formula>0</formula>
      <formula>1</formula>
    </cfRule>
  </conditionalFormatting>
  <conditionalFormatting sqref="BX51:BX56">
    <cfRule type="cellIs" dxfId="1698" priority="519" operator="between">
      <formula>0</formula>
      <formula>1</formula>
    </cfRule>
  </conditionalFormatting>
  <conditionalFormatting sqref="AU51:AU56">
    <cfRule type="cellIs" dxfId="1697" priority="518" operator="between">
      <formula>0</formula>
      <formula>1</formula>
    </cfRule>
  </conditionalFormatting>
  <conditionalFormatting sqref="BE51:BE56">
    <cfRule type="cellIs" dxfId="1696" priority="517" operator="between">
      <formula>0</formula>
      <formula>1</formula>
    </cfRule>
  </conditionalFormatting>
  <conditionalFormatting sqref="BO51:BO57">
    <cfRule type="cellIs" dxfId="1695" priority="516" operator="between">
      <formula>0</formula>
      <formula>1</formula>
    </cfRule>
  </conditionalFormatting>
  <conditionalFormatting sqref="AV51:AV56">
    <cfRule type="cellIs" dxfId="1694" priority="515" operator="between">
      <formula>0</formula>
      <formula>1</formula>
    </cfRule>
  </conditionalFormatting>
  <conditionalFormatting sqref="BF51:BF56">
    <cfRule type="cellIs" dxfId="1693" priority="514" operator="between">
      <formula>0</formula>
      <formula>1</formula>
    </cfRule>
  </conditionalFormatting>
  <conditionalFormatting sqref="BX51:BX56">
    <cfRule type="cellIs" dxfId="1692" priority="513" operator="between">
      <formula>0</formula>
      <formula>1</formula>
    </cfRule>
  </conditionalFormatting>
  <conditionalFormatting sqref="AV51:AV56">
    <cfRule type="cellIs" dxfId="1691" priority="512" operator="between">
      <formula>0</formula>
      <formula>1</formula>
    </cfRule>
  </conditionalFormatting>
  <conditionalFormatting sqref="BF51:BF56">
    <cfRule type="cellIs" dxfId="1690" priority="511" operator="between">
      <formula>0</formula>
      <formula>1</formula>
    </cfRule>
  </conditionalFormatting>
  <conditionalFormatting sqref="BX51:BX56">
    <cfRule type="cellIs" dxfId="1689" priority="510" operator="between">
      <formula>0</formula>
      <formula>1</formula>
    </cfRule>
  </conditionalFormatting>
  <conditionalFormatting sqref="AM51:AN51 AM52:AM56">
    <cfRule type="cellIs" dxfId="1688" priority="509" operator="between">
      <formula>0</formula>
      <formula>1</formula>
    </cfRule>
  </conditionalFormatting>
  <conditionalFormatting sqref="AW51:AW56">
    <cfRule type="cellIs" dxfId="1687" priority="508" operator="between">
      <formula>0</formula>
      <formula>1</formula>
    </cfRule>
  </conditionalFormatting>
  <conditionalFormatting sqref="BG51:BG56">
    <cfRule type="cellIs" dxfId="1686" priority="507" operator="between">
      <formula>0</formula>
      <formula>1</formula>
    </cfRule>
  </conditionalFormatting>
  <conditionalFormatting sqref="BY51:BY56">
    <cfRule type="cellIs" dxfId="1685" priority="506" operator="between">
      <formula>0</formula>
      <formula>1</formula>
    </cfRule>
  </conditionalFormatting>
  <conditionalFormatting sqref="AU51:AU56">
    <cfRule type="cellIs" dxfId="1684" priority="505" operator="between">
      <formula>0</formula>
      <formula>1</formula>
    </cfRule>
  </conditionalFormatting>
  <conditionalFormatting sqref="BE51:BE56">
    <cfRule type="cellIs" dxfId="1683" priority="504" operator="between">
      <formula>0</formula>
      <formula>1</formula>
    </cfRule>
  </conditionalFormatting>
  <conditionalFormatting sqref="BO51:BO57">
    <cfRule type="cellIs" dxfId="1682" priority="503" operator="between">
      <formula>0</formula>
      <formula>1</formula>
    </cfRule>
  </conditionalFormatting>
  <conditionalFormatting sqref="AV51:AV56">
    <cfRule type="cellIs" dxfId="1681" priority="502" operator="between">
      <formula>0</formula>
      <formula>1</formula>
    </cfRule>
  </conditionalFormatting>
  <conditionalFormatting sqref="BF51:BF56">
    <cfRule type="cellIs" dxfId="1680" priority="501" operator="between">
      <formula>0</formula>
      <formula>1</formula>
    </cfRule>
  </conditionalFormatting>
  <conditionalFormatting sqref="BX51:BX56">
    <cfRule type="cellIs" dxfId="1679" priority="500" operator="between">
      <formula>0</formula>
      <formula>1</formula>
    </cfRule>
  </conditionalFormatting>
  <conditionalFormatting sqref="AV51:AV56">
    <cfRule type="cellIs" dxfId="1678" priority="499" operator="between">
      <formula>0</formula>
      <formula>1</formula>
    </cfRule>
  </conditionalFormatting>
  <conditionalFormatting sqref="BF51:BF56">
    <cfRule type="cellIs" dxfId="1677" priority="498" operator="between">
      <formula>0</formula>
      <formula>1</formula>
    </cfRule>
  </conditionalFormatting>
  <conditionalFormatting sqref="BX51:BX56">
    <cfRule type="cellIs" dxfId="1676" priority="497" operator="between">
      <formula>0</formula>
      <formula>1</formula>
    </cfRule>
  </conditionalFormatting>
  <conditionalFormatting sqref="AM51:AN51 AM52:AM56">
    <cfRule type="cellIs" dxfId="1675" priority="496" operator="between">
      <formula>0</formula>
      <formula>1</formula>
    </cfRule>
  </conditionalFormatting>
  <conditionalFormatting sqref="AW51:AW56">
    <cfRule type="cellIs" dxfId="1674" priority="495" operator="between">
      <formula>0</formula>
      <formula>1</formula>
    </cfRule>
  </conditionalFormatting>
  <conditionalFormatting sqref="BY51:BY56">
    <cfRule type="cellIs" dxfId="1673" priority="493" operator="between">
      <formula>0</formula>
      <formula>1</formula>
    </cfRule>
  </conditionalFormatting>
  <conditionalFormatting sqref="AV51:AV56">
    <cfRule type="cellIs" dxfId="1672" priority="492" operator="between">
      <formula>0</formula>
      <formula>1</formula>
    </cfRule>
  </conditionalFormatting>
  <conditionalFormatting sqref="BF51:BF56">
    <cfRule type="cellIs" dxfId="1671" priority="491" operator="between">
      <formula>0</formula>
      <formula>1</formula>
    </cfRule>
  </conditionalFormatting>
  <conditionalFormatting sqref="BX51:BX56">
    <cfRule type="cellIs" dxfId="1670" priority="490" operator="between">
      <formula>0</formula>
      <formula>1</formula>
    </cfRule>
  </conditionalFormatting>
  <conditionalFormatting sqref="AM51:AN51 AM52:AM56">
    <cfRule type="cellIs" dxfId="1669" priority="489" operator="between">
      <formula>0</formula>
      <formula>1</formula>
    </cfRule>
  </conditionalFormatting>
  <conditionalFormatting sqref="AW51:AW56">
    <cfRule type="cellIs" dxfId="1668" priority="488" operator="between">
      <formula>0</formula>
      <formula>1</formula>
    </cfRule>
  </conditionalFormatting>
  <conditionalFormatting sqref="BG51:BG56">
    <cfRule type="cellIs" dxfId="1667" priority="487" operator="between">
      <formula>0</formula>
      <formula>1</formula>
    </cfRule>
  </conditionalFormatting>
  <conditionalFormatting sqref="BY51:BY56">
    <cfRule type="cellIs" dxfId="1666" priority="486" operator="between">
      <formula>0</formula>
      <formula>1</formula>
    </cfRule>
  </conditionalFormatting>
  <conditionalFormatting sqref="AM51:AN51 AM52:AM56">
    <cfRule type="cellIs" dxfId="1665" priority="485" operator="between">
      <formula>0</formula>
      <formula>1</formula>
    </cfRule>
  </conditionalFormatting>
  <conditionalFormatting sqref="AW51:AW56">
    <cfRule type="cellIs" dxfId="1664" priority="484" operator="between">
      <formula>0</formula>
      <formula>1</formula>
    </cfRule>
  </conditionalFormatting>
  <conditionalFormatting sqref="BG51:BG56">
    <cfRule type="cellIs" dxfId="1663" priority="483" operator="between">
      <formula>0</formula>
      <formula>1</formula>
    </cfRule>
  </conditionalFormatting>
  <conditionalFormatting sqref="BY51:BY56">
    <cfRule type="cellIs" dxfId="1662" priority="482" operator="between">
      <formula>0</formula>
      <formula>1</formula>
    </cfRule>
  </conditionalFormatting>
  <conditionalFormatting sqref="AS51:AS57">
    <cfRule type="cellIs" dxfId="1661" priority="481" operator="between">
      <formula>0</formula>
      <formula>1</formula>
    </cfRule>
  </conditionalFormatting>
  <conditionalFormatting sqref="AX51:AY56">
    <cfRule type="cellIs" dxfId="1660" priority="480" operator="between">
      <formula>0</formula>
      <formula>1</formula>
    </cfRule>
  </conditionalFormatting>
  <conditionalFormatting sqref="BH51:BH56">
    <cfRule type="cellIs" dxfId="1659" priority="479" operator="between">
      <formula>0</formula>
      <formula>1</formula>
    </cfRule>
  </conditionalFormatting>
  <conditionalFormatting sqref="BZ51:BZ56">
    <cfRule type="cellIs" dxfId="1658" priority="478" operator="between">
      <formula>0</formula>
      <formula>1</formula>
    </cfRule>
  </conditionalFormatting>
  <conditionalFormatting sqref="CB48:CC50">
    <cfRule type="cellIs" dxfId="1657" priority="477" operator="between">
      <formula>0</formula>
      <formula>1</formula>
    </cfRule>
  </conditionalFormatting>
  <conditionalFormatting sqref="BD51:BD57">
    <cfRule type="cellIs" dxfId="1656" priority="476" operator="between">
      <formula>0</formula>
      <formula>1</formula>
    </cfRule>
  </conditionalFormatting>
  <conditionalFormatting sqref="BE51:BE56">
    <cfRule type="cellIs" dxfId="1655" priority="475" operator="between">
      <formula>0</formula>
      <formula>1</formula>
    </cfRule>
  </conditionalFormatting>
  <conditionalFormatting sqref="BO51:BO57">
    <cfRule type="cellIs" dxfId="1654" priority="474" operator="between">
      <formula>0</formula>
      <formula>1</formula>
    </cfRule>
  </conditionalFormatting>
  <conditionalFormatting sqref="BE51:BE56">
    <cfRule type="cellIs" dxfId="1653" priority="473" operator="between">
      <formula>0</formula>
      <formula>1</formula>
    </cfRule>
  </conditionalFormatting>
  <conditionalFormatting sqref="BO51:BO57">
    <cfRule type="cellIs" dxfId="1652" priority="472" operator="between">
      <formula>0</formula>
      <formula>1</formula>
    </cfRule>
  </conditionalFormatting>
  <conditionalFormatting sqref="BF51:BF56">
    <cfRule type="cellIs" dxfId="1651" priority="471" operator="between">
      <formula>0</formula>
      <formula>1</formula>
    </cfRule>
  </conditionalFormatting>
  <conditionalFormatting sqref="BX51:BX56">
    <cfRule type="cellIs" dxfId="1650" priority="470" operator="between">
      <formula>0</formula>
      <formula>1</formula>
    </cfRule>
  </conditionalFormatting>
  <conditionalFormatting sqref="BE51:BE56">
    <cfRule type="cellIs" dxfId="1649" priority="469" operator="between">
      <formula>0</formula>
      <formula>1</formula>
    </cfRule>
  </conditionalFormatting>
  <conditionalFormatting sqref="BO51:BO57">
    <cfRule type="cellIs" dxfId="1648" priority="468" operator="between">
      <formula>0</formula>
      <formula>1</formula>
    </cfRule>
  </conditionalFormatting>
  <conditionalFormatting sqref="BF51:BF56">
    <cfRule type="cellIs" dxfId="1647" priority="467" operator="between">
      <formula>0</formula>
      <formula>1</formula>
    </cfRule>
  </conditionalFormatting>
  <conditionalFormatting sqref="BX51:BX56">
    <cfRule type="cellIs" dxfId="1646" priority="466" operator="between">
      <formula>0</formula>
      <formula>1</formula>
    </cfRule>
  </conditionalFormatting>
  <conditionalFormatting sqref="BF51:BF56">
    <cfRule type="cellIs" dxfId="1645" priority="465" operator="between">
      <formula>0</formula>
      <formula>1</formula>
    </cfRule>
  </conditionalFormatting>
  <conditionalFormatting sqref="BX51:BX56">
    <cfRule type="cellIs" dxfId="1644" priority="464" operator="between">
      <formula>0</formula>
      <formula>1</formula>
    </cfRule>
  </conditionalFormatting>
  <conditionalFormatting sqref="BG51:BG56">
    <cfRule type="cellIs" dxfId="1643" priority="463" operator="between">
      <formula>0</formula>
      <formula>1</formula>
    </cfRule>
  </conditionalFormatting>
  <conditionalFormatting sqref="BY51:BY56">
    <cfRule type="cellIs" dxfId="1642" priority="462" operator="between">
      <formula>0</formula>
      <formula>1</formula>
    </cfRule>
  </conditionalFormatting>
  <conditionalFormatting sqref="BE51:BE56">
    <cfRule type="cellIs" dxfId="1641" priority="461" operator="between">
      <formula>0</formula>
      <formula>1</formula>
    </cfRule>
  </conditionalFormatting>
  <conditionalFormatting sqref="BO51:BO57">
    <cfRule type="cellIs" dxfId="1640" priority="460" operator="between">
      <formula>0</formula>
      <formula>1</formula>
    </cfRule>
  </conditionalFormatting>
  <conditionalFormatting sqref="BF51:BF56">
    <cfRule type="cellIs" dxfId="1639" priority="459" operator="between">
      <formula>0</formula>
      <formula>1</formula>
    </cfRule>
  </conditionalFormatting>
  <conditionalFormatting sqref="BX51:BX56">
    <cfRule type="cellIs" dxfId="1638" priority="458" operator="between">
      <formula>0</formula>
      <formula>1</formula>
    </cfRule>
  </conditionalFormatting>
  <conditionalFormatting sqref="BF51:BF56">
    <cfRule type="cellIs" dxfId="1637" priority="457" operator="between">
      <formula>0</formula>
      <formula>1</formula>
    </cfRule>
  </conditionalFormatting>
  <conditionalFormatting sqref="BX51:BX56">
    <cfRule type="cellIs" dxfId="1636" priority="456" operator="between">
      <formula>0</formula>
      <formula>1</formula>
    </cfRule>
  </conditionalFormatting>
  <conditionalFormatting sqref="BG51:BG56">
    <cfRule type="cellIs" dxfId="1635" priority="455" operator="between">
      <formula>0</formula>
      <formula>1</formula>
    </cfRule>
  </conditionalFormatting>
  <conditionalFormatting sqref="BY51:BY56">
    <cfRule type="cellIs" dxfId="1634" priority="454" operator="between">
      <formula>0</formula>
      <formula>1</formula>
    </cfRule>
  </conditionalFormatting>
  <conditionalFormatting sqref="BF51:BF56">
    <cfRule type="cellIs" dxfId="1633" priority="453" operator="between">
      <formula>0</formula>
      <formula>1</formula>
    </cfRule>
  </conditionalFormatting>
  <conditionalFormatting sqref="BX51:BX56">
    <cfRule type="cellIs" dxfId="1632" priority="452" operator="between">
      <formula>0</formula>
      <formula>1</formula>
    </cfRule>
  </conditionalFormatting>
  <conditionalFormatting sqref="BG51:BG56">
    <cfRule type="cellIs" dxfId="1631" priority="451" operator="between">
      <formula>0</formula>
      <formula>1</formula>
    </cfRule>
  </conditionalFormatting>
  <conditionalFormatting sqref="BY51:BY56">
    <cfRule type="cellIs" dxfId="1630" priority="450" operator="between">
      <formula>0</formula>
      <formula>1</formula>
    </cfRule>
  </conditionalFormatting>
  <conditionalFormatting sqref="BG51:BG56">
    <cfRule type="cellIs" dxfId="1629" priority="449" operator="between">
      <formula>0</formula>
      <formula>1</formula>
    </cfRule>
  </conditionalFormatting>
  <conditionalFormatting sqref="BY51:BY56">
    <cfRule type="cellIs" dxfId="1628" priority="448" operator="between">
      <formula>0</formula>
      <formula>1</formula>
    </cfRule>
  </conditionalFormatting>
  <conditionalFormatting sqref="AX51:AY56">
    <cfRule type="cellIs" dxfId="1627" priority="447" operator="between">
      <formula>0</formula>
      <formula>1</formula>
    </cfRule>
  </conditionalFormatting>
  <conditionalFormatting sqref="BH51:BH56">
    <cfRule type="cellIs" dxfId="1626" priority="446" operator="between">
      <formula>0</formula>
      <formula>1</formula>
    </cfRule>
  </conditionalFormatting>
  <conditionalFormatting sqref="BZ51:BZ56">
    <cfRule type="cellIs" dxfId="1625" priority="445" operator="between">
      <formula>0</formula>
      <formula>1</formula>
    </cfRule>
  </conditionalFormatting>
  <conditionalFormatting sqref="BE51:BE56">
    <cfRule type="cellIs" dxfId="1624" priority="444" operator="between">
      <formula>0</formula>
      <formula>1</formula>
    </cfRule>
  </conditionalFormatting>
  <conditionalFormatting sqref="BO51:BO57">
    <cfRule type="cellIs" dxfId="1623" priority="443" operator="between">
      <formula>0</formula>
      <formula>1</formula>
    </cfRule>
  </conditionalFormatting>
  <conditionalFormatting sqref="BF51:BF56">
    <cfRule type="cellIs" dxfId="1622" priority="442" operator="between">
      <formula>0</formula>
      <formula>1</formula>
    </cfRule>
  </conditionalFormatting>
  <conditionalFormatting sqref="BX51:BX56">
    <cfRule type="cellIs" dxfId="1621" priority="441" operator="between">
      <formula>0</formula>
      <formula>1</formula>
    </cfRule>
  </conditionalFormatting>
  <conditionalFormatting sqref="BF51:BF56">
    <cfRule type="cellIs" dxfId="1620" priority="440" operator="between">
      <formula>0</formula>
      <formula>1</formula>
    </cfRule>
  </conditionalFormatting>
  <conditionalFormatting sqref="BX51:BX56">
    <cfRule type="cellIs" dxfId="1619" priority="439" operator="between">
      <formula>0</formula>
      <formula>1</formula>
    </cfRule>
  </conditionalFormatting>
  <conditionalFormatting sqref="BG51:BG56">
    <cfRule type="cellIs" dxfId="1618" priority="438" operator="between">
      <formula>0</formula>
      <formula>1</formula>
    </cfRule>
  </conditionalFormatting>
  <conditionalFormatting sqref="BY51:BY56">
    <cfRule type="cellIs" dxfId="1617" priority="437" operator="between">
      <formula>0</formula>
      <formula>1</formula>
    </cfRule>
  </conditionalFormatting>
  <conditionalFormatting sqref="BF51:BF56">
    <cfRule type="cellIs" dxfId="1616" priority="436" operator="between">
      <formula>0</formula>
      <formula>1</formula>
    </cfRule>
  </conditionalFormatting>
  <conditionalFormatting sqref="BX51:BX56">
    <cfRule type="cellIs" dxfId="1615" priority="435" operator="between">
      <formula>0</formula>
      <formula>1</formula>
    </cfRule>
  </conditionalFormatting>
  <conditionalFormatting sqref="BG51:BG56">
    <cfRule type="cellIs" dxfId="1614" priority="434" operator="between">
      <formula>0</formula>
      <formula>1</formula>
    </cfRule>
  </conditionalFormatting>
  <conditionalFormatting sqref="BY51:BY56">
    <cfRule type="cellIs" dxfId="1613" priority="433" operator="between">
      <formula>0</formula>
      <formula>1</formula>
    </cfRule>
  </conditionalFormatting>
  <conditionalFormatting sqref="BG51:BG56">
    <cfRule type="cellIs" dxfId="1612" priority="432" operator="between">
      <formula>0</formula>
      <formula>1</formula>
    </cfRule>
  </conditionalFormatting>
  <conditionalFormatting sqref="BY51:BY56">
    <cfRule type="cellIs" dxfId="1611" priority="431" operator="between">
      <formula>0</formula>
      <formula>1</formula>
    </cfRule>
  </conditionalFormatting>
  <conditionalFormatting sqref="AX51:AY56">
    <cfRule type="cellIs" dxfId="1610" priority="430" operator="between">
      <formula>0</formula>
      <formula>1</formula>
    </cfRule>
  </conditionalFormatting>
  <conditionalFormatting sqref="BH51:BH56">
    <cfRule type="cellIs" dxfId="1609" priority="429" operator="between">
      <formula>0</formula>
      <formula>1</formula>
    </cfRule>
  </conditionalFormatting>
  <conditionalFormatting sqref="BZ51:BZ56">
    <cfRule type="cellIs" dxfId="1608" priority="428" operator="between">
      <formula>0</formula>
      <formula>1</formula>
    </cfRule>
  </conditionalFormatting>
  <conditionalFormatting sqref="BX51:BX56">
    <cfRule type="cellIs" dxfId="1607" priority="426" operator="between">
      <formula>0</formula>
      <formula>1</formula>
    </cfRule>
  </conditionalFormatting>
  <conditionalFormatting sqref="BG51:BG56">
    <cfRule type="cellIs" dxfId="1606" priority="425" operator="between">
      <formula>0</formula>
      <formula>1</formula>
    </cfRule>
  </conditionalFormatting>
  <conditionalFormatting sqref="BG51:BG56">
    <cfRule type="cellIs" dxfId="1605" priority="423" operator="between">
      <formula>0</formula>
      <formula>1</formula>
    </cfRule>
  </conditionalFormatting>
  <conditionalFormatting sqref="BY51:BY56">
    <cfRule type="cellIs" dxfId="1604" priority="422" operator="between">
      <formula>0</formula>
      <formula>1</formula>
    </cfRule>
  </conditionalFormatting>
  <conditionalFormatting sqref="AX51:AY56">
    <cfRule type="cellIs" dxfId="1603" priority="421" operator="between">
      <formula>0</formula>
      <formula>1</formula>
    </cfRule>
  </conditionalFormatting>
  <conditionalFormatting sqref="BH51:BH56">
    <cfRule type="cellIs" dxfId="1602" priority="420" operator="between">
      <formula>0</formula>
      <formula>1</formula>
    </cfRule>
  </conditionalFormatting>
  <conditionalFormatting sqref="BZ51:BZ56">
    <cfRule type="cellIs" dxfId="1601" priority="419" operator="between">
      <formula>0</formula>
      <formula>1</formula>
    </cfRule>
  </conditionalFormatting>
  <conditionalFormatting sqref="BG51:BG56">
    <cfRule type="cellIs" dxfId="1600" priority="418" operator="between">
      <formula>0</formula>
      <formula>1</formula>
    </cfRule>
  </conditionalFormatting>
  <conditionalFormatting sqref="BY51:BY56">
    <cfRule type="cellIs" dxfId="1599" priority="417" operator="between">
      <formula>0</formula>
      <formula>1</formula>
    </cfRule>
  </conditionalFormatting>
  <conditionalFormatting sqref="AX51:AY56">
    <cfRule type="cellIs" dxfId="1598" priority="416" operator="between">
      <formula>0</formula>
      <formula>1</formula>
    </cfRule>
  </conditionalFormatting>
  <conditionalFormatting sqref="BH51:BH56">
    <cfRule type="cellIs" dxfId="1597" priority="415" operator="between">
      <formula>0</formula>
      <formula>1</formula>
    </cfRule>
  </conditionalFormatting>
  <conditionalFormatting sqref="BZ51:BZ56">
    <cfRule type="cellIs" dxfId="1596" priority="414" operator="between">
      <formula>0</formula>
      <formula>1</formula>
    </cfRule>
  </conditionalFormatting>
  <conditionalFormatting sqref="AX51:AY56">
    <cfRule type="cellIs" dxfId="1595" priority="413" operator="between">
      <formula>0</formula>
      <formula>1</formula>
    </cfRule>
  </conditionalFormatting>
  <conditionalFormatting sqref="BH51:BH56">
    <cfRule type="cellIs" dxfId="1594" priority="412" operator="between">
      <formula>0</formula>
      <formula>1</formula>
    </cfRule>
  </conditionalFormatting>
  <conditionalFormatting sqref="BZ51:BZ56">
    <cfRule type="cellIs" dxfId="1593" priority="411" operator="between">
      <formula>0</formula>
      <formula>1</formula>
    </cfRule>
  </conditionalFormatting>
  <conditionalFormatting sqref="BD51:BD57">
    <cfRule type="cellIs" dxfId="1592" priority="410" operator="between">
      <formula>0</formula>
      <formula>1</formula>
    </cfRule>
  </conditionalFormatting>
  <conditionalFormatting sqref="CA51:CA56">
    <cfRule type="cellIs" dxfId="1591" priority="409" operator="between">
      <formula>0</formula>
      <formula>1</formula>
    </cfRule>
  </conditionalFormatting>
  <conditionalFormatting sqref="CB48:CC50">
    <cfRule type="cellIs" dxfId="1590" priority="408" operator="between">
      <formula>0</formula>
      <formula>1</formula>
    </cfRule>
  </conditionalFormatting>
  <conditionalFormatting sqref="BO51:BO57">
    <cfRule type="cellIs" dxfId="1589" priority="407" operator="between">
      <formula>0</formula>
      <formula>1</formula>
    </cfRule>
  </conditionalFormatting>
  <conditionalFormatting sqref="BO51:BO57">
    <cfRule type="cellIs" dxfId="1588" priority="406" operator="between">
      <formula>0</formula>
      <formula>1</formula>
    </cfRule>
  </conditionalFormatting>
  <conditionalFormatting sqref="BX51:BX56">
    <cfRule type="cellIs" dxfId="1587" priority="405" operator="between">
      <formula>0</formula>
      <formula>1</formula>
    </cfRule>
  </conditionalFormatting>
  <conditionalFormatting sqref="BO51:BO57">
    <cfRule type="cellIs" dxfId="1586" priority="404" operator="between">
      <formula>0</formula>
      <formula>1</formula>
    </cfRule>
  </conditionalFormatting>
  <conditionalFormatting sqref="BX51:BX56">
    <cfRule type="cellIs" dxfId="1585" priority="403" operator="between">
      <formula>0</formula>
      <formula>1</formula>
    </cfRule>
  </conditionalFormatting>
  <conditionalFormatting sqref="BX51:BX56">
    <cfRule type="cellIs" dxfId="1584" priority="402" operator="between">
      <formula>0</formula>
      <formula>1</formula>
    </cfRule>
  </conditionalFormatting>
  <conditionalFormatting sqref="BY51:BY56">
    <cfRule type="cellIs" dxfId="1583" priority="401" operator="between">
      <formula>0</formula>
      <formula>1</formula>
    </cfRule>
  </conditionalFormatting>
  <conditionalFormatting sqref="BO51:BO57">
    <cfRule type="cellIs" dxfId="1582" priority="400" operator="between">
      <formula>0</formula>
      <formula>1</formula>
    </cfRule>
  </conditionalFormatting>
  <conditionalFormatting sqref="BX51:BX56">
    <cfRule type="cellIs" dxfId="1581" priority="399" operator="between">
      <formula>0</formula>
      <formula>1</formula>
    </cfRule>
  </conditionalFormatting>
  <conditionalFormatting sqref="BX51:BX56">
    <cfRule type="cellIs" dxfId="1580" priority="398" operator="between">
      <formula>0</formula>
      <formula>1</formula>
    </cfRule>
  </conditionalFormatting>
  <conditionalFormatting sqref="BY51:BY56">
    <cfRule type="cellIs" dxfId="1579" priority="397" operator="between">
      <formula>0</formula>
      <formula>1</formula>
    </cfRule>
  </conditionalFormatting>
  <conditionalFormatting sqref="BX51:BX56">
    <cfRule type="cellIs" dxfId="1578" priority="396" operator="between">
      <formula>0</formula>
      <formula>1</formula>
    </cfRule>
  </conditionalFormatting>
  <conditionalFormatting sqref="BY51:BY56">
    <cfRule type="cellIs" dxfId="1577" priority="395" operator="between">
      <formula>0</formula>
      <formula>1</formula>
    </cfRule>
  </conditionalFormatting>
  <conditionalFormatting sqref="BY51:BY56">
    <cfRule type="cellIs" dxfId="1576" priority="394" operator="between">
      <formula>0</formula>
      <formula>1</formula>
    </cfRule>
  </conditionalFormatting>
  <conditionalFormatting sqref="BO51:BO57">
    <cfRule type="cellIs" dxfId="1575" priority="392" operator="between">
      <formula>0</formula>
      <formula>1</formula>
    </cfRule>
  </conditionalFormatting>
  <conditionalFormatting sqref="BX51:BX56">
    <cfRule type="cellIs" dxfId="1574" priority="390" operator="between">
      <formula>0</formula>
      <formula>1</formula>
    </cfRule>
  </conditionalFormatting>
  <conditionalFormatting sqref="BY51:BY56">
    <cfRule type="cellIs" dxfId="1573" priority="389" operator="between">
      <formula>0</formula>
      <formula>1</formula>
    </cfRule>
  </conditionalFormatting>
  <conditionalFormatting sqref="BX51:BX56">
    <cfRule type="cellIs" dxfId="1572" priority="388" operator="between">
      <formula>0</formula>
      <formula>1</formula>
    </cfRule>
  </conditionalFormatting>
  <conditionalFormatting sqref="BY51:BY56">
    <cfRule type="cellIs" dxfId="1571" priority="387" operator="between">
      <formula>0</formula>
      <formula>1</formula>
    </cfRule>
  </conditionalFormatting>
  <conditionalFormatting sqref="BY51:BY56">
    <cfRule type="cellIs" dxfId="1570" priority="386" operator="between">
      <formula>0</formula>
      <formula>1</formula>
    </cfRule>
  </conditionalFormatting>
  <conditionalFormatting sqref="BZ51:BZ56">
    <cfRule type="cellIs" dxfId="1569" priority="385" operator="between">
      <formula>0</formula>
      <formula>1</formula>
    </cfRule>
  </conditionalFormatting>
  <conditionalFormatting sqref="BX51:BX56">
    <cfRule type="cellIs" dxfId="1568" priority="384" operator="between">
      <formula>0</formula>
      <formula>1</formula>
    </cfRule>
  </conditionalFormatting>
  <conditionalFormatting sqref="BY51:BY56">
    <cfRule type="cellIs" dxfId="1567" priority="383" operator="between">
      <formula>0</formula>
      <formula>1</formula>
    </cfRule>
  </conditionalFormatting>
  <conditionalFormatting sqref="BY51:BY56">
    <cfRule type="cellIs" dxfId="1566" priority="382" operator="between">
      <formula>0</formula>
      <formula>1</formula>
    </cfRule>
  </conditionalFormatting>
  <conditionalFormatting sqref="BZ51:BZ56">
    <cfRule type="cellIs" dxfId="1565" priority="381" operator="between">
      <formula>0</formula>
      <formula>1</formula>
    </cfRule>
  </conditionalFormatting>
  <conditionalFormatting sqref="BY51:BY56">
    <cfRule type="cellIs" dxfId="1564" priority="380" operator="between">
      <formula>0</formula>
      <formula>1</formula>
    </cfRule>
  </conditionalFormatting>
  <conditionalFormatting sqref="BZ51:BZ56">
    <cfRule type="cellIs" dxfId="1563" priority="379" operator="between">
      <formula>0</formula>
      <formula>1</formula>
    </cfRule>
  </conditionalFormatting>
  <conditionalFormatting sqref="BZ51:BZ56">
    <cfRule type="cellIs" dxfId="1562" priority="378" operator="between">
      <formula>0</formula>
      <formula>1</formula>
    </cfRule>
  </conditionalFormatting>
  <conditionalFormatting sqref="CA51:CA56">
    <cfRule type="cellIs" dxfId="1561" priority="377" operator="between">
      <formula>0</formula>
      <formula>1</formula>
    </cfRule>
  </conditionalFormatting>
  <conditionalFormatting sqref="BO51:BO57">
    <cfRule type="cellIs" dxfId="1560" priority="376" operator="between">
      <formula>0</formula>
      <formula>1</formula>
    </cfRule>
  </conditionalFormatting>
  <conditionalFormatting sqref="BX51:BX56">
    <cfRule type="cellIs" dxfId="1559" priority="374" operator="between">
      <formula>0</formula>
      <formula>1</formula>
    </cfRule>
  </conditionalFormatting>
  <conditionalFormatting sqref="BY51:BY56">
    <cfRule type="cellIs" dxfId="1558" priority="373" operator="between">
      <formula>0</formula>
      <formula>1</formula>
    </cfRule>
  </conditionalFormatting>
  <conditionalFormatting sqref="BX51:BX56">
    <cfRule type="cellIs" dxfId="1557" priority="372" operator="between">
      <formula>0</formula>
      <formula>1</formula>
    </cfRule>
  </conditionalFormatting>
  <conditionalFormatting sqref="BY51:BY56">
    <cfRule type="cellIs" dxfId="1556" priority="371" operator="between">
      <formula>0</formula>
      <formula>1</formula>
    </cfRule>
  </conditionalFormatting>
  <conditionalFormatting sqref="BY51:BY56">
    <cfRule type="cellIs" dxfId="1555" priority="370" operator="between">
      <formula>0</formula>
      <formula>1</formula>
    </cfRule>
  </conditionalFormatting>
  <conditionalFormatting sqref="BZ51:BZ56">
    <cfRule type="cellIs" dxfId="1554" priority="369" operator="between">
      <formula>0</formula>
      <formula>1</formula>
    </cfRule>
  </conditionalFormatting>
  <conditionalFormatting sqref="BX51:BX56">
    <cfRule type="cellIs" dxfId="1553" priority="368" operator="between">
      <formula>0</formula>
      <formula>1</formula>
    </cfRule>
  </conditionalFormatting>
  <conditionalFormatting sqref="BY51:BY56">
    <cfRule type="cellIs" dxfId="1552" priority="367" operator="between">
      <formula>0</formula>
      <formula>1</formula>
    </cfRule>
  </conditionalFormatting>
  <conditionalFormatting sqref="BZ51:BZ56">
    <cfRule type="cellIs" dxfId="1551" priority="365" operator="between">
      <formula>0</formula>
      <formula>1</formula>
    </cfRule>
  </conditionalFormatting>
  <conditionalFormatting sqref="BY51:BY56">
    <cfRule type="cellIs" dxfId="1550" priority="364" operator="between">
      <formula>0</formula>
      <formula>1</formula>
    </cfRule>
  </conditionalFormatting>
  <conditionalFormatting sqref="BZ51:BZ56">
    <cfRule type="cellIs" dxfId="1549" priority="363" operator="between">
      <formula>0</formula>
      <formula>1</formula>
    </cfRule>
  </conditionalFormatting>
  <conditionalFormatting sqref="BZ51:BZ56">
    <cfRule type="cellIs" dxfId="1548" priority="362" operator="between">
      <formula>0</formula>
      <formula>1</formula>
    </cfRule>
  </conditionalFormatting>
  <conditionalFormatting sqref="BX51:BX56">
    <cfRule type="cellIs" dxfId="1547" priority="360" operator="between">
      <formula>0</formula>
      <formula>1</formula>
    </cfRule>
  </conditionalFormatting>
  <conditionalFormatting sqref="BY51:BY56">
    <cfRule type="cellIs" dxfId="1546" priority="359" operator="between">
      <formula>0</formula>
      <formula>1</formula>
    </cfRule>
  </conditionalFormatting>
  <conditionalFormatting sqref="BZ51:BZ56">
    <cfRule type="cellIs" dxfId="1545" priority="357" operator="between">
      <formula>0</formula>
      <formula>1</formula>
    </cfRule>
  </conditionalFormatting>
  <conditionalFormatting sqref="BZ51:BZ56">
    <cfRule type="cellIs" dxfId="1544" priority="355" operator="between">
      <formula>0</formula>
      <formula>1</formula>
    </cfRule>
  </conditionalFormatting>
  <conditionalFormatting sqref="BZ51:BZ56">
    <cfRule type="cellIs" dxfId="1543" priority="354" operator="between">
      <formula>0</formula>
      <formula>1</formula>
    </cfRule>
  </conditionalFormatting>
  <conditionalFormatting sqref="BY51:BY56">
    <cfRule type="cellIs" dxfId="1542" priority="352" operator="between">
      <formula>0</formula>
      <formula>1</formula>
    </cfRule>
  </conditionalFormatting>
  <conditionalFormatting sqref="CA51:CA56">
    <cfRule type="cellIs" dxfId="1541" priority="347" operator="between">
      <formula>0</formula>
      <formula>1</formula>
    </cfRule>
  </conditionalFormatting>
  <conditionalFormatting sqref="W39:W42">
    <cfRule type="cellIs" dxfId="1540" priority="341" operator="between">
      <formula>0</formula>
      <formula>1</formula>
    </cfRule>
  </conditionalFormatting>
  <conditionalFormatting sqref="L39:L42">
    <cfRule type="cellIs" dxfId="1539" priority="340" operator="between">
      <formula>0</formula>
      <formula>1</formula>
    </cfRule>
  </conditionalFormatting>
  <conditionalFormatting sqref="H32:H37">
    <cfRule type="cellIs" dxfId="1538" priority="333" operator="between">
      <formula>0</formula>
      <formula>1</formula>
    </cfRule>
  </conditionalFormatting>
  <conditionalFormatting sqref="AE51:AG57">
    <cfRule type="cellIs" dxfId="1537" priority="332" operator="between">
      <formula>0</formula>
      <formula>1</formula>
    </cfRule>
  </conditionalFormatting>
  <conditionalFormatting sqref="I32:K42">
    <cfRule type="cellIs" dxfId="1536" priority="331" operator="between">
      <formula>0</formula>
      <formula>1</formula>
    </cfRule>
  </conditionalFormatting>
  <conditionalFormatting sqref="L61:L64">
    <cfRule type="dataBar" priority="635">
      <dataBar>
        <cfvo type="min"/>
        <cfvo type="max"/>
        <color rgb="FFFF555A"/>
      </dataBar>
      <extLst>
        <ext xmlns:x14="http://schemas.microsoft.com/office/spreadsheetml/2009/9/main" uri="{B025F937-C7B1-47D3-B67F-A62EFF666E3E}">
          <x14:id>{0E863337-65FF-4F33-875F-2D362184CBF5}</x14:id>
        </ext>
      </extLst>
    </cfRule>
  </conditionalFormatting>
  <conditionalFormatting sqref="L68:L70">
    <cfRule type="dataBar" priority="634">
      <dataBar>
        <cfvo type="min"/>
        <cfvo type="max"/>
        <color rgb="FFFF555A"/>
      </dataBar>
      <extLst>
        <ext xmlns:x14="http://schemas.microsoft.com/office/spreadsheetml/2009/9/main" uri="{B025F937-C7B1-47D3-B67F-A62EFF666E3E}">
          <x14:id>{B2B95B29-CDC2-44E1-AE08-D1C43DB091E2}</x14:id>
        </ext>
      </extLst>
    </cfRule>
  </conditionalFormatting>
  <conditionalFormatting sqref="L74:L76">
    <cfRule type="dataBar" priority="633">
      <dataBar>
        <cfvo type="min"/>
        <cfvo type="max"/>
        <color rgb="FFFF555A"/>
      </dataBar>
      <extLst>
        <ext xmlns:x14="http://schemas.microsoft.com/office/spreadsheetml/2009/9/main" uri="{B025F937-C7B1-47D3-B67F-A62EFF666E3E}">
          <x14:id>{98851BDE-FDBC-415C-97C7-97EC7159378B}</x14:id>
        </ext>
      </extLst>
    </cfRule>
  </conditionalFormatting>
  <conditionalFormatting sqref="L81:L82">
    <cfRule type="dataBar" priority="632">
      <dataBar>
        <cfvo type="min"/>
        <cfvo type="max"/>
        <color rgb="FFFF555A"/>
      </dataBar>
      <extLst>
        <ext xmlns:x14="http://schemas.microsoft.com/office/spreadsheetml/2009/9/main" uri="{B025F937-C7B1-47D3-B67F-A62EFF666E3E}">
          <x14:id>{998898DA-B43A-404A-85E7-C8746E77A0D3}</x14:id>
        </ext>
      </extLst>
    </cfRule>
  </conditionalFormatting>
  <conditionalFormatting sqref="L86:L87">
    <cfRule type="dataBar" priority="631">
      <dataBar>
        <cfvo type="min"/>
        <cfvo type="max"/>
        <color rgb="FFFF555A"/>
      </dataBar>
      <extLst>
        <ext xmlns:x14="http://schemas.microsoft.com/office/spreadsheetml/2009/9/main" uri="{B025F937-C7B1-47D3-B67F-A62EFF666E3E}">
          <x14:id>{1D959EF6-CFD6-4B28-8640-1352A5D68BAE}</x14:id>
        </ext>
      </extLst>
    </cfRule>
  </conditionalFormatting>
  <conditionalFormatting sqref="L91:L92">
    <cfRule type="dataBar" priority="630">
      <dataBar>
        <cfvo type="min"/>
        <cfvo type="max"/>
        <color rgb="FFFF555A"/>
      </dataBar>
      <extLst>
        <ext xmlns:x14="http://schemas.microsoft.com/office/spreadsheetml/2009/9/main" uri="{B025F937-C7B1-47D3-B67F-A62EFF666E3E}">
          <x14:id>{54604543-854B-441E-83A2-F3DCC1C4774D}</x14:id>
        </ext>
      </extLst>
    </cfRule>
  </conditionalFormatting>
  <conditionalFormatting sqref="F57">
    <cfRule type="cellIs" dxfId="1535" priority="629" operator="between">
      <formula>0</formula>
      <formula>1</formula>
    </cfRule>
  </conditionalFormatting>
  <conditionalFormatting sqref="AX51:AY56">
    <cfRule type="cellIs" dxfId="1534" priority="624" operator="between">
      <formula>0</formula>
      <formula>1</formula>
    </cfRule>
  </conditionalFormatting>
  <conditionalFormatting sqref="BD51:BD57">
    <cfRule type="cellIs" dxfId="1533" priority="582" operator="between">
      <formula>0</formula>
      <formula>1</formula>
    </cfRule>
  </conditionalFormatting>
  <conditionalFormatting sqref="AK51:AK56">
    <cfRule type="cellIs" dxfId="1532" priority="547" operator="between">
      <formula>0</formula>
      <formula>1</formula>
    </cfRule>
  </conditionalFormatting>
  <conditionalFormatting sqref="BG51:BG56">
    <cfRule type="cellIs" dxfId="1531" priority="494" operator="between">
      <formula>0</formula>
      <formula>1</formula>
    </cfRule>
  </conditionalFormatting>
  <conditionalFormatting sqref="BF51:BF56">
    <cfRule type="cellIs" dxfId="1530" priority="427" operator="between">
      <formula>0</formula>
      <formula>1</formula>
    </cfRule>
  </conditionalFormatting>
  <conditionalFormatting sqref="BY51:BY56">
    <cfRule type="cellIs" dxfId="1529" priority="424" operator="between">
      <formula>0</formula>
      <formula>1</formula>
    </cfRule>
  </conditionalFormatting>
  <conditionalFormatting sqref="BZ51:BZ56">
    <cfRule type="cellIs" dxfId="1528" priority="393" operator="between">
      <formula>0</formula>
      <formula>1</formula>
    </cfRule>
  </conditionalFormatting>
  <conditionalFormatting sqref="BX51:BX56">
    <cfRule type="cellIs" dxfId="1527" priority="391" operator="between">
      <formula>0</formula>
      <formula>1</formula>
    </cfRule>
  </conditionalFormatting>
  <conditionalFormatting sqref="BX51:BX56">
    <cfRule type="cellIs" dxfId="1526" priority="375" operator="between">
      <formula>0</formula>
      <formula>1</formula>
    </cfRule>
  </conditionalFormatting>
  <conditionalFormatting sqref="BY51:BY56">
    <cfRule type="cellIs" dxfId="1525" priority="366" operator="between">
      <formula>0</formula>
      <formula>1</formula>
    </cfRule>
  </conditionalFormatting>
  <conditionalFormatting sqref="CA51:CA56">
    <cfRule type="cellIs" dxfId="1524" priority="361" operator="between">
      <formula>0</formula>
      <formula>1</formula>
    </cfRule>
  </conditionalFormatting>
  <conditionalFormatting sqref="BY51:BY56">
    <cfRule type="cellIs" dxfId="1523" priority="358" operator="between">
      <formula>0</formula>
      <formula>1</formula>
    </cfRule>
  </conditionalFormatting>
  <conditionalFormatting sqref="BY51:BY56">
    <cfRule type="cellIs" dxfId="1522" priority="356" operator="between">
      <formula>0</formula>
      <formula>1</formula>
    </cfRule>
  </conditionalFormatting>
  <conditionalFormatting sqref="CA51:CA56">
    <cfRule type="cellIs" dxfId="1521" priority="353" operator="between">
      <formula>0</formula>
      <formula>1</formula>
    </cfRule>
  </conditionalFormatting>
  <conditionalFormatting sqref="BZ51:BZ56">
    <cfRule type="cellIs" dxfId="1520" priority="351" operator="between">
      <formula>0</formula>
      <formula>1</formula>
    </cfRule>
  </conditionalFormatting>
  <conditionalFormatting sqref="BZ51:BZ56">
    <cfRule type="cellIs" dxfId="1519" priority="350" operator="between">
      <formula>0</formula>
      <formula>1</formula>
    </cfRule>
  </conditionalFormatting>
  <conditionalFormatting sqref="CA51:CA56">
    <cfRule type="cellIs" dxfId="1518" priority="349" operator="between">
      <formula>0</formula>
      <formula>1</formula>
    </cfRule>
  </conditionalFormatting>
  <conditionalFormatting sqref="BZ51:BZ56">
    <cfRule type="cellIs" dxfId="1517" priority="348" operator="between">
      <formula>0</formula>
      <formula>1</formula>
    </cfRule>
  </conditionalFormatting>
  <conditionalFormatting sqref="CA51:CA56">
    <cfRule type="cellIs" dxfId="1516" priority="346" operator="between">
      <formula>0</formula>
      <formula>1</formula>
    </cfRule>
  </conditionalFormatting>
  <conditionalFormatting sqref="BO51:BO57">
    <cfRule type="cellIs" dxfId="1515" priority="345" operator="between">
      <formula>0</formula>
      <formula>1</formula>
    </cfRule>
  </conditionalFormatting>
  <conditionalFormatting sqref="CB48:CC50">
    <cfRule type="cellIs" dxfId="1514" priority="344" operator="between">
      <formula>0</formula>
      <formula>1</formula>
    </cfRule>
  </conditionalFormatting>
  <conditionalFormatting sqref="BQ48:BR50">
    <cfRule type="cellIs" dxfId="1513" priority="343" operator="between">
      <formula>0</formula>
      <formula>1</formula>
    </cfRule>
  </conditionalFormatting>
  <conditionalFormatting sqref="L51:L57">
    <cfRule type="cellIs" dxfId="1512" priority="338" operator="between">
      <formula>0</formula>
      <formula>1</formula>
    </cfRule>
  </conditionalFormatting>
  <conditionalFormatting sqref="Q4:R18 R23 Q22:R22 R19:R21">
    <cfRule type="cellIs" dxfId="1511" priority="337" operator="between">
      <formula>0</formula>
      <formula>1</formula>
    </cfRule>
  </conditionalFormatting>
  <conditionalFormatting sqref="BQ47:BV47">
    <cfRule type="cellIs" dxfId="1510" priority="336" operator="between">
      <formula>0</formula>
      <formula>1</formula>
    </cfRule>
  </conditionalFormatting>
  <conditionalFormatting sqref="L99:L105">
    <cfRule type="dataBar" priority="334">
      <dataBar>
        <cfvo type="min"/>
        <cfvo type="max"/>
        <color rgb="FFFF555A"/>
      </dataBar>
      <extLst>
        <ext xmlns:x14="http://schemas.microsoft.com/office/spreadsheetml/2009/9/main" uri="{B025F937-C7B1-47D3-B67F-A62EFF666E3E}">
          <x14:id>{50310347-CBE9-4BC5-A833-B273B33F1B8A}</x14:id>
        </ext>
      </extLst>
    </cfRule>
  </conditionalFormatting>
  <conditionalFormatting sqref="AB38:AB42 Z32:AC32 Y33:AC37">
    <cfRule type="cellIs" dxfId="1509" priority="330" operator="between">
      <formula>0</formula>
      <formula>1</formula>
    </cfRule>
  </conditionalFormatting>
  <conditionalFormatting sqref="X33:X37">
    <cfRule type="cellIs" dxfId="1508" priority="329" operator="between">
      <formula>0</formula>
      <formula>1</formula>
    </cfRule>
  </conditionalFormatting>
  <conditionalFormatting sqref="Z33:Z37">
    <cfRule type="cellIs" dxfId="1507" priority="326" operator="between">
      <formula>0</formula>
      <formula>1</formula>
    </cfRule>
  </conditionalFormatting>
  <conditionalFormatting sqref="Y33:Y37">
    <cfRule type="cellIs" dxfId="1506" priority="328" operator="between">
      <formula>0</formula>
      <formula>1</formula>
    </cfRule>
  </conditionalFormatting>
  <conditionalFormatting sqref="Y33:Y37">
    <cfRule type="cellIs" dxfId="1505" priority="327" operator="between">
      <formula>0</formula>
      <formula>1</formula>
    </cfRule>
  </conditionalFormatting>
  <conditionalFormatting sqref="AM38:AM42 BF32:BH37 AK32:AN37 AV32:BD32 AV33:AZ37 BV32:BY42 BA33:BD42">
    <cfRule type="cellIs" dxfId="1504" priority="325" operator="between">
      <formula>0</formula>
      <formula>1</formula>
    </cfRule>
  </conditionalFormatting>
  <conditionalFormatting sqref="BP32:BP37">
    <cfRule type="cellIs" dxfId="1503" priority="324" operator="between">
      <formula>0</formula>
      <formula>1</formula>
    </cfRule>
  </conditionalFormatting>
  <conditionalFormatting sqref="BQ32:BQ37">
    <cfRule type="cellIs" dxfId="1502" priority="323" operator="between">
      <formula>0</formula>
      <formula>1</formula>
    </cfRule>
  </conditionalFormatting>
  <conditionalFormatting sqref="BQ32:BQ37">
    <cfRule type="cellIs" dxfId="1501" priority="322" operator="between">
      <formula>0</formula>
      <formula>1</formula>
    </cfRule>
  </conditionalFormatting>
  <conditionalFormatting sqref="BR32:BR37">
    <cfRule type="cellIs" dxfId="1500" priority="321" operator="between">
      <formula>0</formula>
      <formula>1</formula>
    </cfRule>
  </conditionalFormatting>
  <conditionalFormatting sqref="BQ32:BQ37">
    <cfRule type="cellIs" dxfId="1499" priority="320" operator="between">
      <formula>0</formula>
      <formula>1</formula>
    </cfRule>
  </conditionalFormatting>
  <conditionalFormatting sqref="BR32:BR37">
    <cfRule type="cellIs" dxfId="1498" priority="319" operator="between">
      <formula>0</formula>
      <formula>1</formula>
    </cfRule>
  </conditionalFormatting>
  <conditionalFormatting sqref="BR32:BR37">
    <cfRule type="cellIs" dxfId="1497" priority="318" operator="between">
      <formula>0</formula>
      <formula>1</formula>
    </cfRule>
  </conditionalFormatting>
  <conditionalFormatting sqref="BS32:BU32 BS33:BT37 BU33:BU42">
    <cfRule type="cellIs" dxfId="1496" priority="317" operator="between">
      <formula>0</formula>
      <formula>1</formula>
    </cfRule>
  </conditionalFormatting>
  <conditionalFormatting sqref="BO32:BO42">
    <cfRule type="cellIs" dxfId="1495" priority="316" operator="between">
      <formula>0</formula>
      <formula>1</formula>
    </cfRule>
  </conditionalFormatting>
  <conditionalFormatting sqref="BQ32:BQ37">
    <cfRule type="cellIs" dxfId="1494" priority="315" operator="between">
      <formula>0</formula>
      <formula>1</formula>
    </cfRule>
  </conditionalFormatting>
  <conditionalFormatting sqref="BR32:BR37">
    <cfRule type="cellIs" dxfId="1493" priority="314" operator="between">
      <formula>0</formula>
      <formula>1</formula>
    </cfRule>
  </conditionalFormatting>
  <conditionalFormatting sqref="BR32:BR37">
    <cfRule type="cellIs" dxfId="1492" priority="313" operator="between">
      <formula>0</formula>
      <formula>1</formula>
    </cfRule>
  </conditionalFormatting>
  <conditionalFormatting sqref="BS32:BU32 BS33:BT37 BU33:BU42">
    <cfRule type="cellIs" dxfId="1491" priority="312" operator="between">
      <formula>0</formula>
      <formula>1</formula>
    </cfRule>
  </conditionalFormatting>
  <conditionalFormatting sqref="BR32:BR37">
    <cfRule type="cellIs" dxfId="1490" priority="311" operator="between">
      <formula>0</formula>
      <formula>1</formula>
    </cfRule>
  </conditionalFormatting>
  <conditionalFormatting sqref="BS32:BU32 BS33:BT37 BU33:BU42">
    <cfRule type="cellIs" dxfId="1489" priority="310" operator="between">
      <formula>0</formula>
      <formula>1</formula>
    </cfRule>
  </conditionalFormatting>
  <conditionalFormatting sqref="BS32:BU32 BS33:BT37 BU33:BU42">
    <cfRule type="cellIs" dxfId="1488" priority="309" operator="between">
      <formula>0</formula>
      <formula>1</formula>
    </cfRule>
  </conditionalFormatting>
  <conditionalFormatting sqref="BZ32:BZ42">
    <cfRule type="cellIs" dxfId="1487" priority="307" operator="between">
      <formula>0</formula>
      <formula>1</formula>
    </cfRule>
  </conditionalFormatting>
  <conditionalFormatting sqref="CW48:CW57 CY57 CZ48:DC50 DD48:DD57 DA51">
    <cfRule type="cellIs" dxfId="1486" priority="204" operator="between">
      <formula>0</formula>
      <formula>1</formula>
    </cfRule>
  </conditionalFormatting>
  <conditionalFormatting sqref="CT51:CT56">
    <cfRule type="cellIs" dxfId="1485" priority="203" operator="between">
      <formula>0</formula>
      <formula>1</formula>
    </cfRule>
  </conditionalFormatting>
  <conditionalFormatting sqref="CT51:CT56">
    <cfRule type="cellIs" dxfId="1484" priority="202" operator="between">
      <formula>0</formula>
      <formula>1</formula>
    </cfRule>
  </conditionalFormatting>
  <conditionalFormatting sqref="CT51:CT56">
    <cfRule type="cellIs" dxfId="1483" priority="201" operator="between">
      <formula>0</formula>
      <formula>1</formula>
    </cfRule>
  </conditionalFormatting>
  <conditionalFormatting sqref="CT51:CT56">
    <cfRule type="cellIs" dxfId="1482" priority="200" operator="between">
      <formula>0</formula>
      <formula>1</formula>
    </cfRule>
  </conditionalFormatting>
  <conditionalFormatting sqref="CU51:CU56">
    <cfRule type="cellIs" dxfId="1481" priority="199" operator="between">
      <formula>0</formula>
      <formula>1</formula>
    </cfRule>
  </conditionalFormatting>
  <conditionalFormatting sqref="CT51:CT56">
    <cfRule type="cellIs" dxfId="1480" priority="198" operator="between">
      <formula>0</formula>
      <formula>1</formula>
    </cfRule>
  </conditionalFormatting>
  <conditionalFormatting sqref="CT51:CT56">
    <cfRule type="cellIs" dxfId="1479" priority="197" operator="between">
      <formula>0</formula>
      <formula>1</formula>
    </cfRule>
  </conditionalFormatting>
  <conditionalFormatting sqref="CT51:CT56">
    <cfRule type="cellIs" dxfId="1478" priority="196" operator="between">
      <formula>0</formula>
      <formula>1</formula>
    </cfRule>
  </conditionalFormatting>
  <conditionalFormatting sqref="CU51:CU56">
    <cfRule type="cellIs" dxfId="1477" priority="195" operator="between">
      <formula>0</formula>
      <formula>1</formula>
    </cfRule>
  </conditionalFormatting>
  <conditionalFormatting sqref="CT51:CT56">
    <cfRule type="cellIs" dxfId="1476" priority="194" operator="between">
      <formula>0</formula>
      <formula>1</formula>
    </cfRule>
  </conditionalFormatting>
  <conditionalFormatting sqref="CT51:CT56">
    <cfRule type="cellIs" dxfId="1475" priority="193" operator="between">
      <formula>0</formula>
      <formula>1</formula>
    </cfRule>
  </conditionalFormatting>
  <conditionalFormatting sqref="CU51:CU56">
    <cfRule type="cellIs" dxfId="1474" priority="192" operator="between">
      <formula>0</formula>
      <formula>1</formula>
    </cfRule>
  </conditionalFormatting>
  <conditionalFormatting sqref="CT51:CT56">
    <cfRule type="cellIs" dxfId="1473" priority="191" operator="between">
      <formula>0</formula>
      <formula>1</formula>
    </cfRule>
  </conditionalFormatting>
  <conditionalFormatting sqref="CU51:CU56">
    <cfRule type="cellIs" dxfId="1472" priority="190" operator="between">
      <formula>0</formula>
      <formula>1</formula>
    </cfRule>
  </conditionalFormatting>
  <conditionalFormatting sqref="CU51:CU56">
    <cfRule type="cellIs" dxfId="1471" priority="189" operator="between">
      <formula>0</formula>
      <formula>1</formula>
    </cfRule>
  </conditionalFormatting>
  <conditionalFormatting sqref="CV51:CV56">
    <cfRule type="cellIs" dxfId="1470" priority="188" operator="between">
      <formula>0</formula>
      <formula>1</formula>
    </cfRule>
  </conditionalFormatting>
  <conditionalFormatting sqref="CX48:CY50">
    <cfRule type="cellIs" dxfId="1469" priority="187" operator="between">
      <formula>0</formula>
      <formula>1</formula>
    </cfRule>
  </conditionalFormatting>
  <conditionalFormatting sqref="CT51:CT56">
    <cfRule type="cellIs" dxfId="1468" priority="186" operator="between">
      <formula>0</formula>
      <formula>1</formula>
    </cfRule>
  </conditionalFormatting>
  <conditionalFormatting sqref="CT51:CT56">
    <cfRule type="cellIs" dxfId="1467" priority="185" operator="between">
      <formula>0</formula>
      <formula>1</formula>
    </cfRule>
  </conditionalFormatting>
  <conditionalFormatting sqref="CT51:CT56">
    <cfRule type="cellIs" dxfId="1466" priority="184" operator="between">
      <formula>0</formula>
      <formula>1</formula>
    </cfRule>
  </conditionalFormatting>
  <conditionalFormatting sqref="CU51:CU56">
    <cfRule type="cellIs" dxfId="1465" priority="183" operator="between">
      <formula>0</formula>
      <formula>1</formula>
    </cfRule>
  </conditionalFormatting>
  <conditionalFormatting sqref="CT51:CT56">
    <cfRule type="cellIs" dxfId="1464" priority="182" operator="between">
      <formula>0</formula>
      <formula>1</formula>
    </cfRule>
  </conditionalFormatting>
  <conditionalFormatting sqref="CT51:CT56">
    <cfRule type="cellIs" dxfId="1463" priority="181" operator="between">
      <formula>0</formula>
      <formula>1</formula>
    </cfRule>
  </conditionalFormatting>
  <conditionalFormatting sqref="CU51:CU56">
    <cfRule type="cellIs" dxfId="1462" priority="180" operator="between">
      <formula>0</formula>
      <formula>1</formula>
    </cfRule>
  </conditionalFormatting>
  <conditionalFormatting sqref="CT51:CT56">
    <cfRule type="cellIs" dxfId="1461" priority="179" operator="between">
      <formula>0</formula>
      <formula>1</formula>
    </cfRule>
  </conditionalFormatting>
  <conditionalFormatting sqref="CU51:CU56">
    <cfRule type="cellIs" dxfId="1460" priority="178" operator="between">
      <formula>0</formula>
      <formula>1</formula>
    </cfRule>
  </conditionalFormatting>
  <conditionalFormatting sqref="CU51:CU56">
    <cfRule type="cellIs" dxfId="1459" priority="177" operator="between">
      <formula>0</formula>
      <formula>1</formula>
    </cfRule>
  </conditionalFormatting>
  <conditionalFormatting sqref="CV51:CV56">
    <cfRule type="cellIs" dxfId="1458" priority="176" operator="between">
      <formula>0</formula>
      <formula>1</formula>
    </cfRule>
  </conditionalFormatting>
  <conditionalFormatting sqref="CT51:CT56">
    <cfRule type="cellIs" dxfId="1457" priority="175" operator="between">
      <formula>0</formula>
      <formula>1</formula>
    </cfRule>
  </conditionalFormatting>
  <conditionalFormatting sqref="CT51:CT56">
    <cfRule type="cellIs" dxfId="1456" priority="174" operator="between">
      <formula>0</formula>
      <formula>1</formula>
    </cfRule>
  </conditionalFormatting>
  <conditionalFormatting sqref="CU51:CU56">
    <cfRule type="cellIs" dxfId="1455" priority="173" operator="between">
      <formula>0</formula>
      <formula>1</formula>
    </cfRule>
  </conditionalFormatting>
  <conditionalFormatting sqref="CT51:CT56">
    <cfRule type="cellIs" dxfId="1454" priority="172" operator="between">
      <formula>0</formula>
      <formula>1</formula>
    </cfRule>
  </conditionalFormatting>
  <conditionalFormatting sqref="CU51:CU56">
    <cfRule type="cellIs" dxfId="1453" priority="171" operator="between">
      <formula>0</formula>
      <formula>1</formula>
    </cfRule>
  </conditionalFormatting>
  <conditionalFormatting sqref="CU51:CU56">
    <cfRule type="cellIs" dxfId="1452" priority="170" operator="between">
      <formula>0</formula>
      <formula>1</formula>
    </cfRule>
  </conditionalFormatting>
  <conditionalFormatting sqref="CV51:CV56">
    <cfRule type="cellIs" dxfId="1451" priority="169" operator="between">
      <formula>0</formula>
      <formula>1</formula>
    </cfRule>
  </conditionalFormatting>
  <conditionalFormatting sqref="CT51:CT56">
    <cfRule type="cellIs" dxfId="1450" priority="168" operator="between">
      <formula>0</formula>
      <formula>1</formula>
    </cfRule>
  </conditionalFormatting>
  <conditionalFormatting sqref="CU51:CU56">
    <cfRule type="cellIs" dxfId="1449" priority="166" operator="between">
      <formula>0</formula>
      <formula>1</formula>
    </cfRule>
  </conditionalFormatting>
  <conditionalFormatting sqref="CV51:CV56">
    <cfRule type="cellIs" dxfId="1448" priority="165" operator="between">
      <formula>0</formula>
      <formula>1</formula>
    </cfRule>
  </conditionalFormatting>
  <conditionalFormatting sqref="CU51:CU56">
    <cfRule type="cellIs" dxfId="1447" priority="164" operator="between">
      <formula>0</formula>
      <formula>1</formula>
    </cfRule>
  </conditionalFormatting>
  <conditionalFormatting sqref="CV51:CV56">
    <cfRule type="cellIs" dxfId="1446" priority="163" operator="between">
      <formula>0</formula>
      <formula>1</formula>
    </cfRule>
  </conditionalFormatting>
  <conditionalFormatting sqref="CV51:CV56">
    <cfRule type="cellIs" dxfId="1445" priority="162" operator="between">
      <formula>0</formula>
      <formula>1</formula>
    </cfRule>
  </conditionalFormatting>
  <conditionalFormatting sqref="CW51:CW56">
    <cfRule type="cellIs" dxfId="1444" priority="161" operator="between">
      <formula>0</formula>
      <formula>1</formula>
    </cfRule>
  </conditionalFormatting>
  <conditionalFormatting sqref="CX48:CY50">
    <cfRule type="cellIs" dxfId="1443" priority="160" operator="between">
      <formula>0</formula>
      <formula>1</formula>
    </cfRule>
  </conditionalFormatting>
  <conditionalFormatting sqref="CT51:CT56">
    <cfRule type="cellIs" dxfId="1442" priority="159" operator="between">
      <formula>0</formula>
      <formula>1</formula>
    </cfRule>
  </conditionalFormatting>
  <conditionalFormatting sqref="CT51:CT56">
    <cfRule type="cellIs" dxfId="1441" priority="158" operator="between">
      <formula>0</formula>
      <formula>1</formula>
    </cfRule>
  </conditionalFormatting>
  <conditionalFormatting sqref="CT51:CT56">
    <cfRule type="cellIs" dxfId="1440" priority="157" operator="between">
      <formula>0</formula>
      <formula>1</formula>
    </cfRule>
  </conditionalFormatting>
  <conditionalFormatting sqref="CU51:CU56">
    <cfRule type="cellIs" dxfId="1439" priority="156" operator="between">
      <formula>0</formula>
      <formula>1</formula>
    </cfRule>
  </conditionalFormatting>
  <conditionalFormatting sqref="CT51:CT56">
    <cfRule type="cellIs" dxfId="1438" priority="155" operator="between">
      <formula>0</formula>
      <formula>1</formula>
    </cfRule>
  </conditionalFormatting>
  <conditionalFormatting sqref="CT51:CT56">
    <cfRule type="cellIs" dxfId="1437" priority="154" operator="between">
      <formula>0</formula>
      <formula>1</formula>
    </cfRule>
  </conditionalFormatting>
  <conditionalFormatting sqref="CU51:CU56">
    <cfRule type="cellIs" dxfId="1436" priority="153" operator="between">
      <formula>0</formula>
      <formula>1</formula>
    </cfRule>
  </conditionalFormatting>
  <conditionalFormatting sqref="CT51:CT56">
    <cfRule type="cellIs" dxfId="1435" priority="152" operator="between">
      <formula>0</formula>
      <formula>1</formula>
    </cfRule>
  </conditionalFormatting>
  <conditionalFormatting sqref="CU51:CU56">
    <cfRule type="cellIs" dxfId="1434" priority="151" operator="between">
      <formula>0</formula>
      <formula>1</formula>
    </cfRule>
  </conditionalFormatting>
  <conditionalFormatting sqref="CU51:CU56">
    <cfRule type="cellIs" dxfId="1433" priority="150" operator="between">
      <formula>0</formula>
      <formula>1</formula>
    </cfRule>
  </conditionalFormatting>
  <conditionalFormatting sqref="CT51:CT56">
    <cfRule type="cellIs" dxfId="1432" priority="147" operator="between">
      <formula>0</formula>
      <formula>1</formula>
    </cfRule>
  </conditionalFormatting>
  <conditionalFormatting sqref="CU51:CU56">
    <cfRule type="cellIs" dxfId="1431" priority="146" operator="between">
      <formula>0</formula>
      <formula>1</formula>
    </cfRule>
  </conditionalFormatting>
  <conditionalFormatting sqref="CT51:CT56">
    <cfRule type="cellIs" dxfId="1430" priority="145" operator="between">
      <formula>0</formula>
      <formula>1</formula>
    </cfRule>
  </conditionalFormatting>
  <conditionalFormatting sqref="CU51:CU56">
    <cfRule type="cellIs" dxfId="1429" priority="144" operator="between">
      <formula>0</formula>
      <formula>1</formula>
    </cfRule>
  </conditionalFormatting>
  <conditionalFormatting sqref="CU51:CU56">
    <cfRule type="cellIs" dxfId="1428" priority="143" operator="between">
      <formula>0</formula>
      <formula>1</formula>
    </cfRule>
  </conditionalFormatting>
  <conditionalFormatting sqref="CV51:CV56">
    <cfRule type="cellIs" dxfId="1427" priority="142" operator="between">
      <formula>0</formula>
      <formula>1</formula>
    </cfRule>
  </conditionalFormatting>
  <conditionalFormatting sqref="CT51:CT56">
    <cfRule type="cellIs" dxfId="1426" priority="141" operator="between">
      <formula>0</formula>
      <formula>1</formula>
    </cfRule>
  </conditionalFormatting>
  <conditionalFormatting sqref="CU51:CU56">
    <cfRule type="cellIs" dxfId="1425" priority="140" operator="between">
      <formula>0</formula>
      <formula>1</formula>
    </cfRule>
  </conditionalFormatting>
  <conditionalFormatting sqref="CU51:CU56">
    <cfRule type="cellIs" dxfId="1424" priority="139" operator="between">
      <formula>0</formula>
      <formula>1</formula>
    </cfRule>
  </conditionalFormatting>
  <conditionalFormatting sqref="CV51:CV56">
    <cfRule type="cellIs" dxfId="1423" priority="138" operator="between">
      <formula>0</formula>
      <formula>1</formula>
    </cfRule>
  </conditionalFormatting>
  <conditionalFormatting sqref="CU51:CU56">
    <cfRule type="cellIs" dxfId="1422" priority="137" operator="between">
      <formula>0</formula>
      <formula>1</formula>
    </cfRule>
  </conditionalFormatting>
  <conditionalFormatting sqref="CV51:CV56">
    <cfRule type="cellIs" dxfId="1421" priority="136" operator="between">
      <formula>0</formula>
      <formula>1</formula>
    </cfRule>
  </conditionalFormatting>
  <conditionalFormatting sqref="CV51:CV56">
    <cfRule type="cellIs" dxfId="1420" priority="135" operator="between">
      <formula>0</formula>
      <formula>1</formula>
    </cfRule>
  </conditionalFormatting>
  <conditionalFormatting sqref="CW51:CW56">
    <cfRule type="cellIs" dxfId="1419" priority="134" operator="between">
      <formula>0</formula>
      <formula>1</formula>
    </cfRule>
  </conditionalFormatting>
  <conditionalFormatting sqref="CT51:CT56">
    <cfRule type="cellIs" dxfId="1418" priority="132" operator="between">
      <formula>0</formula>
      <formula>1</formula>
    </cfRule>
  </conditionalFormatting>
  <conditionalFormatting sqref="CU51:CU56">
    <cfRule type="cellIs" dxfId="1417" priority="131" operator="between">
      <formula>0</formula>
      <formula>1</formula>
    </cfRule>
  </conditionalFormatting>
  <conditionalFormatting sqref="CT51:CT56">
    <cfRule type="cellIs" dxfId="1416" priority="130" operator="between">
      <formula>0</formula>
      <formula>1</formula>
    </cfRule>
  </conditionalFormatting>
  <conditionalFormatting sqref="CU51:CU56">
    <cfRule type="cellIs" dxfId="1415" priority="129" operator="between">
      <formula>0</formula>
      <formula>1</formula>
    </cfRule>
  </conditionalFormatting>
  <conditionalFormatting sqref="CU51:CU56">
    <cfRule type="cellIs" dxfId="1414" priority="128" operator="between">
      <formula>0</formula>
      <formula>1</formula>
    </cfRule>
  </conditionalFormatting>
  <conditionalFormatting sqref="CV51:CV56">
    <cfRule type="cellIs" dxfId="1413" priority="127" operator="between">
      <formula>0</formula>
      <formula>1</formula>
    </cfRule>
  </conditionalFormatting>
  <conditionalFormatting sqref="CT51:CT56">
    <cfRule type="cellIs" dxfId="1412" priority="126" operator="between">
      <formula>0</formula>
      <formula>1</formula>
    </cfRule>
  </conditionalFormatting>
  <conditionalFormatting sqref="CU51:CU56">
    <cfRule type="cellIs" dxfId="1411" priority="125" operator="between">
      <formula>0</formula>
      <formula>1</formula>
    </cfRule>
  </conditionalFormatting>
  <conditionalFormatting sqref="CV51:CV56">
    <cfRule type="cellIs" dxfId="1410" priority="123" operator="between">
      <formula>0</formula>
      <formula>1</formula>
    </cfRule>
  </conditionalFormatting>
  <conditionalFormatting sqref="CU51:CU56">
    <cfRule type="cellIs" dxfId="1409" priority="122" operator="between">
      <formula>0</formula>
      <formula>1</formula>
    </cfRule>
  </conditionalFormatting>
  <conditionalFormatting sqref="CV51:CV56">
    <cfRule type="cellIs" dxfId="1408" priority="121" operator="between">
      <formula>0</formula>
      <formula>1</formula>
    </cfRule>
  </conditionalFormatting>
  <conditionalFormatting sqref="CV51:CV56">
    <cfRule type="cellIs" dxfId="1407" priority="120" operator="between">
      <formula>0</formula>
      <formula>1</formula>
    </cfRule>
  </conditionalFormatting>
  <conditionalFormatting sqref="CT51:CT56">
    <cfRule type="cellIs" dxfId="1406" priority="118" operator="between">
      <formula>0</formula>
      <formula>1</formula>
    </cfRule>
  </conditionalFormatting>
  <conditionalFormatting sqref="CU51:CU56">
    <cfRule type="cellIs" dxfId="1405" priority="117" operator="between">
      <formula>0</formula>
      <formula>1</formula>
    </cfRule>
  </conditionalFormatting>
  <conditionalFormatting sqref="CV51:CV56">
    <cfRule type="cellIs" dxfId="1404" priority="115" operator="between">
      <formula>0</formula>
      <formula>1</formula>
    </cfRule>
  </conditionalFormatting>
  <conditionalFormatting sqref="CV51:CV56">
    <cfRule type="cellIs" dxfId="1403" priority="113" operator="between">
      <formula>0</formula>
      <formula>1</formula>
    </cfRule>
  </conditionalFormatting>
  <conditionalFormatting sqref="CV51:CV56">
    <cfRule type="cellIs" dxfId="1402" priority="112" operator="between">
      <formula>0</formula>
      <formula>1</formula>
    </cfRule>
  </conditionalFormatting>
  <conditionalFormatting sqref="CU51:CU56">
    <cfRule type="cellIs" dxfId="1401" priority="110" operator="between">
      <formula>0</formula>
      <formula>1</formula>
    </cfRule>
  </conditionalFormatting>
  <conditionalFormatting sqref="CW51:CW56">
    <cfRule type="cellIs" dxfId="1400" priority="105" operator="between">
      <formula>0</formula>
      <formula>1</formula>
    </cfRule>
  </conditionalFormatting>
  <conditionalFormatting sqref="CU51:CU56">
    <cfRule type="cellIs" dxfId="1399" priority="167" operator="between">
      <formula>0</formula>
      <formula>1</formula>
    </cfRule>
  </conditionalFormatting>
  <conditionalFormatting sqref="CV51:CV56">
    <cfRule type="cellIs" dxfId="1398" priority="149" operator="between">
      <formula>0</formula>
      <formula>1</formula>
    </cfRule>
  </conditionalFormatting>
  <conditionalFormatting sqref="CT51:CT56">
    <cfRule type="cellIs" dxfId="1397" priority="148" operator="between">
      <formula>0</formula>
      <formula>1</formula>
    </cfRule>
  </conditionalFormatting>
  <conditionalFormatting sqref="CT51:CT56">
    <cfRule type="cellIs" dxfId="1396" priority="133" operator="between">
      <formula>0</formula>
      <formula>1</formula>
    </cfRule>
  </conditionalFormatting>
  <conditionalFormatting sqref="CU51:CU56">
    <cfRule type="cellIs" dxfId="1395" priority="124" operator="between">
      <formula>0</formula>
      <formula>1</formula>
    </cfRule>
  </conditionalFormatting>
  <conditionalFormatting sqref="CW51:CW56">
    <cfRule type="cellIs" dxfId="1394" priority="119" operator="between">
      <formula>0</formula>
      <formula>1</formula>
    </cfRule>
  </conditionalFormatting>
  <conditionalFormatting sqref="CU51:CU56">
    <cfRule type="cellIs" dxfId="1393" priority="116" operator="between">
      <formula>0</formula>
      <formula>1</formula>
    </cfRule>
  </conditionalFormatting>
  <conditionalFormatting sqref="CU51:CU56">
    <cfRule type="cellIs" dxfId="1392" priority="114" operator="between">
      <formula>0</formula>
      <formula>1</formula>
    </cfRule>
  </conditionalFormatting>
  <conditionalFormatting sqref="CW51:CW56">
    <cfRule type="cellIs" dxfId="1391" priority="111" operator="between">
      <formula>0</formula>
      <formula>1</formula>
    </cfRule>
  </conditionalFormatting>
  <conditionalFormatting sqref="CV51:CV56">
    <cfRule type="cellIs" dxfId="1390" priority="109" operator="between">
      <formula>0</formula>
      <formula>1</formula>
    </cfRule>
  </conditionalFormatting>
  <conditionalFormatting sqref="CV51:CV56">
    <cfRule type="cellIs" dxfId="1389" priority="108" operator="between">
      <formula>0</formula>
      <formula>1</formula>
    </cfRule>
  </conditionalFormatting>
  <conditionalFormatting sqref="CW51:CW56">
    <cfRule type="cellIs" dxfId="1388" priority="107" operator="between">
      <formula>0</formula>
      <formula>1</formula>
    </cfRule>
  </conditionalFormatting>
  <conditionalFormatting sqref="CV51:CV56">
    <cfRule type="cellIs" dxfId="1387" priority="106" operator="between">
      <formula>0</formula>
      <formula>1</formula>
    </cfRule>
  </conditionalFormatting>
  <conditionalFormatting sqref="CW51:CW56">
    <cfRule type="cellIs" dxfId="1386" priority="104" operator="between">
      <formula>0</formula>
      <formula>1</formula>
    </cfRule>
  </conditionalFormatting>
  <conditionalFormatting sqref="CX48:CY50">
    <cfRule type="cellIs" dxfId="1385" priority="103" operator="between">
      <formula>0</formula>
      <formula>1</formula>
    </cfRule>
  </conditionalFormatting>
  <conditionalFormatting sqref="DR48:DR50 DU48:DW50 DX48:DX57 DV51">
    <cfRule type="cellIs" dxfId="1384" priority="102" operator="between">
      <formula>0</formula>
      <formula>1</formula>
    </cfRule>
  </conditionalFormatting>
  <conditionalFormatting sqref="DO51:DO56">
    <cfRule type="cellIs" dxfId="1383" priority="101" operator="between">
      <formula>0</formula>
      <formula>1</formula>
    </cfRule>
  </conditionalFormatting>
  <conditionalFormatting sqref="DO51:DO56">
    <cfRule type="cellIs" dxfId="1382" priority="100" operator="between">
      <formula>0</formula>
      <formula>1</formula>
    </cfRule>
  </conditionalFormatting>
  <conditionalFormatting sqref="DO51:DO56">
    <cfRule type="cellIs" dxfId="1381" priority="99" operator="between">
      <formula>0</formula>
      <formula>1</formula>
    </cfRule>
  </conditionalFormatting>
  <conditionalFormatting sqref="DO51:DO56">
    <cfRule type="cellIs" dxfId="1380" priority="98" operator="between">
      <formula>0</formula>
      <formula>1</formula>
    </cfRule>
  </conditionalFormatting>
  <conditionalFormatting sqref="DP51:DU57">
    <cfRule type="cellIs" dxfId="1379" priority="97" operator="between">
      <formula>0</formula>
      <formula>1</formula>
    </cfRule>
  </conditionalFormatting>
  <conditionalFormatting sqref="DO51:DO56">
    <cfRule type="cellIs" dxfId="1378" priority="96" operator="between">
      <formula>0</formula>
      <formula>1</formula>
    </cfRule>
  </conditionalFormatting>
  <conditionalFormatting sqref="DO51:DO56">
    <cfRule type="cellIs" dxfId="1377" priority="95" operator="between">
      <formula>0</formula>
      <formula>1</formula>
    </cfRule>
  </conditionalFormatting>
  <conditionalFormatting sqref="DO51:DO56">
    <cfRule type="cellIs" dxfId="1376" priority="94" operator="between">
      <formula>0</formula>
      <formula>1</formula>
    </cfRule>
  </conditionalFormatting>
  <conditionalFormatting sqref="DP51:DU57">
    <cfRule type="cellIs" dxfId="1375" priority="93" operator="between">
      <formula>0</formula>
      <formula>1</formula>
    </cfRule>
  </conditionalFormatting>
  <conditionalFormatting sqref="DO51:DO56">
    <cfRule type="cellIs" dxfId="1374" priority="92" operator="between">
      <formula>0</formula>
      <formula>1</formula>
    </cfRule>
  </conditionalFormatting>
  <conditionalFormatting sqref="DO51:DO56">
    <cfRule type="cellIs" dxfId="1373" priority="91" operator="between">
      <formula>0</formula>
      <formula>1</formula>
    </cfRule>
  </conditionalFormatting>
  <conditionalFormatting sqref="DP51:DU57">
    <cfRule type="cellIs" dxfId="1372" priority="90" operator="between">
      <formula>0</formula>
      <formula>1</formula>
    </cfRule>
  </conditionalFormatting>
  <conditionalFormatting sqref="DO51:DO56">
    <cfRule type="cellIs" dxfId="1371" priority="89" operator="between">
      <formula>0</formula>
      <formula>1</formula>
    </cfRule>
  </conditionalFormatting>
  <conditionalFormatting sqref="DP51:DU57">
    <cfRule type="cellIs" dxfId="1370" priority="88" operator="between">
      <formula>0</formula>
      <formula>1</formula>
    </cfRule>
  </conditionalFormatting>
  <conditionalFormatting sqref="DP51:DU57">
    <cfRule type="cellIs" dxfId="1369" priority="87" operator="between">
      <formula>0</formula>
      <formula>1</formula>
    </cfRule>
  </conditionalFormatting>
  <conditionalFormatting sqref="DS48:DT50">
    <cfRule type="cellIs" dxfId="1368" priority="85" operator="between">
      <formula>0</formula>
      <formula>1</formula>
    </cfRule>
  </conditionalFormatting>
  <conditionalFormatting sqref="DO51:DO56">
    <cfRule type="cellIs" dxfId="1367" priority="84" operator="between">
      <formula>0</formula>
      <formula>1</formula>
    </cfRule>
  </conditionalFormatting>
  <conditionalFormatting sqref="DO51:DO56">
    <cfRule type="cellIs" dxfId="1366" priority="83" operator="between">
      <formula>0</formula>
      <formula>1</formula>
    </cfRule>
  </conditionalFormatting>
  <conditionalFormatting sqref="DO51:DO56">
    <cfRule type="cellIs" dxfId="1365" priority="82" operator="between">
      <formula>0</formula>
      <formula>1</formula>
    </cfRule>
  </conditionalFormatting>
  <conditionalFormatting sqref="DP51:DU57">
    <cfRule type="cellIs" dxfId="1364" priority="81" operator="between">
      <formula>0</formula>
      <formula>1</formula>
    </cfRule>
  </conditionalFormatting>
  <conditionalFormatting sqref="DO51:DO56">
    <cfRule type="cellIs" dxfId="1363" priority="80" operator="between">
      <formula>0</formula>
      <formula>1</formula>
    </cfRule>
  </conditionalFormatting>
  <conditionalFormatting sqref="DO51:DO56">
    <cfRule type="cellIs" dxfId="1362" priority="79" operator="between">
      <formula>0</formula>
      <formula>1</formula>
    </cfRule>
  </conditionalFormatting>
  <conditionalFormatting sqref="DP51:DU57">
    <cfRule type="cellIs" dxfId="1361" priority="78" operator="between">
      <formula>0</formula>
      <formula>1</formula>
    </cfRule>
  </conditionalFormatting>
  <conditionalFormatting sqref="DO51:DO56">
    <cfRule type="cellIs" dxfId="1360" priority="77" operator="between">
      <formula>0</formula>
      <formula>1</formula>
    </cfRule>
  </conditionalFormatting>
  <conditionalFormatting sqref="DP51:DU57">
    <cfRule type="cellIs" dxfId="1359" priority="76" operator="between">
      <formula>0</formula>
      <formula>1</formula>
    </cfRule>
  </conditionalFormatting>
  <conditionalFormatting sqref="DP51:DU57">
    <cfRule type="cellIs" dxfId="1358" priority="75" operator="between">
      <formula>0</formula>
      <formula>1</formula>
    </cfRule>
  </conditionalFormatting>
  <conditionalFormatting sqref="DO51:DO56">
    <cfRule type="cellIs" dxfId="1357" priority="73" operator="between">
      <formula>0</formula>
      <formula>1</formula>
    </cfRule>
  </conditionalFormatting>
  <conditionalFormatting sqref="DO51:DO56">
    <cfRule type="cellIs" dxfId="1356" priority="72" operator="between">
      <formula>0</formula>
      <formula>1</formula>
    </cfRule>
  </conditionalFormatting>
  <conditionalFormatting sqref="DP51:DU57">
    <cfRule type="cellIs" dxfId="1355" priority="71" operator="between">
      <formula>0</formula>
      <formula>1</formula>
    </cfRule>
  </conditionalFormatting>
  <conditionalFormatting sqref="DO51:DO56">
    <cfRule type="cellIs" dxfId="1354" priority="70" operator="between">
      <formula>0</formula>
      <formula>1</formula>
    </cfRule>
  </conditionalFormatting>
  <conditionalFormatting sqref="DP51:DU57">
    <cfRule type="cellIs" dxfId="1353" priority="69" operator="between">
      <formula>0</formula>
      <formula>1</formula>
    </cfRule>
  </conditionalFormatting>
  <conditionalFormatting sqref="DP51:DU57">
    <cfRule type="cellIs" dxfId="1352" priority="68" operator="between">
      <formula>0</formula>
      <formula>1</formula>
    </cfRule>
  </conditionalFormatting>
  <conditionalFormatting sqref="DO51:DO56">
    <cfRule type="cellIs" dxfId="1351" priority="66" operator="between">
      <formula>0</formula>
      <formula>1</formula>
    </cfRule>
  </conditionalFormatting>
  <conditionalFormatting sqref="DP51:DU57">
    <cfRule type="cellIs" dxfId="1350" priority="64" operator="between">
      <formula>0</formula>
      <formula>1</formula>
    </cfRule>
  </conditionalFormatting>
  <conditionalFormatting sqref="DP51:DU57">
    <cfRule type="cellIs" dxfId="1349" priority="62" operator="between">
      <formula>0</formula>
      <formula>1</formula>
    </cfRule>
  </conditionalFormatting>
  <conditionalFormatting sqref="DS48:DT50">
    <cfRule type="cellIs" dxfId="1348" priority="58" operator="between">
      <formula>0</formula>
      <formula>1</formula>
    </cfRule>
  </conditionalFormatting>
  <conditionalFormatting sqref="DO51:DO56">
    <cfRule type="cellIs" dxfId="1347" priority="57" operator="between">
      <formula>0</formula>
      <formula>1</formula>
    </cfRule>
  </conditionalFormatting>
  <conditionalFormatting sqref="DO51:DO56">
    <cfRule type="cellIs" dxfId="1346" priority="56" operator="between">
      <formula>0</formula>
      <formula>1</formula>
    </cfRule>
  </conditionalFormatting>
  <conditionalFormatting sqref="DO51:DO56">
    <cfRule type="cellIs" dxfId="1345" priority="55" operator="between">
      <formula>0</formula>
      <formula>1</formula>
    </cfRule>
  </conditionalFormatting>
  <conditionalFormatting sqref="DP51:DU57">
    <cfRule type="cellIs" dxfId="1344" priority="54" operator="between">
      <formula>0</formula>
      <formula>1</formula>
    </cfRule>
  </conditionalFormatting>
  <conditionalFormatting sqref="DO51:DO56">
    <cfRule type="cellIs" dxfId="1343" priority="53" operator="between">
      <formula>0</formula>
      <formula>1</formula>
    </cfRule>
  </conditionalFormatting>
  <conditionalFormatting sqref="DO51:DO56">
    <cfRule type="cellIs" dxfId="1342" priority="52" operator="between">
      <formula>0</formula>
      <formula>1</formula>
    </cfRule>
  </conditionalFormatting>
  <conditionalFormatting sqref="DP51:DU57">
    <cfRule type="cellIs" dxfId="1341" priority="51" operator="between">
      <formula>0</formula>
      <formula>1</formula>
    </cfRule>
  </conditionalFormatting>
  <conditionalFormatting sqref="DO51:DO56">
    <cfRule type="cellIs" dxfId="1340" priority="50" operator="between">
      <formula>0</formula>
      <formula>1</formula>
    </cfRule>
  </conditionalFormatting>
  <conditionalFormatting sqref="DP51:DU57">
    <cfRule type="cellIs" dxfId="1339" priority="49" operator="between">
      <formula>0</formula>
      <formula>1</formula>
    </cfRule>
  </conditionalFormatting>
  <conditionalFormatting sqref="DP51:DU57">
    <cfRule type="cellIs" dxfId="1338" priority="48" operator="between">
      <formula>0</formula>
      <formula>1</formula>
    </cfRule>
  </conditionalFormatting>
  <conditionalFormatting sqref="DO51:DO56">
    <cfRule type="cellIs" dxfId="1337" priority="45" operator="between">
      <formula>0</formula>
      <formula>1</formula>
    </cfRule>
  </conditionalFormatting>
  <conditionalFormatting sqref="DP51:DU57">
    <cfRule type="cellIs" dxfId="1336" priority="44" operator="between">
      <formula>0</formula>
      <formula>1</formula>
    </cfRule>
  </conditionalFormatting>
  <conditionalFormatting sqref="DO51:DO56">
    <cfRule type="cellIs" dxfId="1335" priority="43" operator="between">
      <formula>0</formula>
      <formula>1</formula>
    </cfRule>
  </conditionalFormatting>
  <conditionalFormatting sqref="DP51:DU57">
    <cfRule type="cellIs" dxfId="1334" priority="42" operator="between">
      <formula>0</formula>
      <formula>1</formula>
    </cfRule>
  </conditionalFormatting>
  <conditionalFormatting sqref="DP51:DU57">
    <cfRule type="cellIs" dxfId="1333" priority="41" operator="between">
      <formula>0</formula>
      <formula>1</formula>
    </cfRule>
  </conditionalFormatting>
  <conditionalFormatting sqref="DO51:DO56">
    <cfRule type="cellIs" dxfId="1332" priority="39" operator="between">
      <formula>0</formula>
      <formula>1</formula>
    </cfRule>
  </conditionalFormatting>
  <conditionalFormatting sqref="DP51:DU57">
    <cfRule type="cellIs" dxfId="1331" priority="38" operator="between">
      <formula>0</formula>
      <formula>1</formula>
    </cfRule>
  </conditionalFormatting>
  <conditionalFormatting sqref="DP51:DU57">
    <cfRule type="cellIs" dxfId="1330" priority="37" operator="between">
      <formula>0</formula>
      <formula>1</formula>
    </cfRule>
  </conditionalFormatting>
  <conditionalFormatting sqref="DP51:DU57">
    <cfRule type="cellIs" dxfId="1329" priority="35" operator="between">
      <formula>0</formula>
      <formula>1</formula>
    </cfRule>
  </conditionalFormatting>
  <conditionalFormatting sqref="DO51:DO56">
    <cfRule type="cellIs" dxfId="1328" priority="30" operator="between">
      <formula>0</formula>
      <formula>1</formula>
    </cfRule>
  </conditionalFormatting>
  <conditionalFormatting sqref="DP51:DU57">
    <cfRule type="cellIs" dxfId="1327" priority="29" operator="between">
      <formula>0</formula>
      <formula>1</formula>
    </cfRule>
  </conditionalFormatting>
  <conditionalFormatting sqref="DO51:DO56">
    <cfRule type="cellIs" dxfId="1326" priority="28" operator="between">
      <formula>0</formula>
      <formula>1</formula>
    </cfRule>
  </conditionalFormatting>
  <conditionalFormatting sqref="DP51:DU57">
    <cfRule type="cellIs" dxfId="1325" priority="27" operator="between">
      <formula>0</formula>
      <formula>1</formula>
    </cfRule>
  </conditionalFormatting>
  <conditionalFormatting sqref="DP51:DU57">
    <cfRule type="cellIs" dxfId="1324" priority="26" operator="between">
      <formula>0</formula>
      <formula>1</formula>
    </cfRule>
  </conditionalFormatting>
  <conditionalFormatting sqref="DO51:DO56">
    <cfRule type="cellIs" dxfId="1323" priority="24" operator="between">
      <formula>0</formula>
      <formula>1</formula>
    </cfRule>
  </conditionalFormatting>
  <conditionalFormatting sqref="DP51:DU57">
    <cfRule type="cellIs" dxfId="1322" priority="23" operator="between">
      <formula>0</formula>
      <formula>1</formula>
    </cfRule>
  </conditionalFormatting>
  <conditionalFormatting sqref="DP51:DU57">
    <cfRule type="cellIs" dxfId="1321" priority="20" operator="between">
      <formula>0</formula>
      <formula>1</formula>
    </cfRule>
  </conditionalFormatting>
  <conditionalFormatting sqref="DO51:DO56">
    <cfRule type="cellIs" dxfId="1320" priority="16" operator="between">
      <formula>0</formula>
      <formula>1</formula>
    </cfRule>
  </conditionalFormatting>
  <conditionalFormatting sqref="DP51:DU57">
    <cfRule type="cellIs" dxfId="1319" priority="15" operator="between">
      <formula>0</formula>
      <formula>1</formula>
    </cfRule>
  </conditionalFormatting>
  <conditionalFormatting sqref="DP51:DU57">
    <cfRule type="cellIs" dxfId="1318" priority="8" operator="between">
      <formula>0</formula>
      <formula>1</formula>
    </cfRule>
  </conditionalFormatting>
  <conditionalFormatting sqref="DP51:DU57">
    <cfRule type="cellIs" dxfId="1317" priority="65" operator="between">
      <formula>0</formula>
      <formula>1</formula>
    </cfRule>
  </conditionalFormatting>
  <conditionalFormatting sqref="DO51:DO56">
    <cfRule type="cellIs" dxfId="1316" priority="46" operator="between">
      <formula>0</formula>
      <formula>1</formula>
    </cfRule>
  </conditionalFormatting>
  <conditionalFormatting sqref="DO51:DO56">
    <cfRule type="cellIs" dxfId="1315" priority="31" operator="between">
      <formula>0</formula>
      <formula>1</formula>
    </cfRule>
  </conditionalFormatting>
  <conditionalFormatting sqref="DP51:DU57">
    <cfRule type="cellIs" dxfId="1314" priority="22" operator="between">
      <formula>0</formula>
      <formula>1</formula>
    </cfRule>
  </conditionalFormatting>
  <conditionalFormatting sqref="DP51:DU57">
    <cfRule type="cellIs" dxfId="1313" priority="14" operator="between">
      <formula>0</formula>
      <formula>1</formula>
    </cfRule>
  </conditionalFormatting>
  <conditionalFormatting sqref="DP51:DU57">
    <cfRule type="cellIs" dxfId="1312" priority="12" operator="between">
      <formula>0</formula>
      <formula>1</formula>
    </cfRule>
  </conditionalFormatting>
  <conditionalFormatting sqref="DS48:DT50">
    <cfRule type="cellIs" dxfId="1311" priority="1" operator="between">
      <formula>0</formula>
      <formula>1</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0E863337-65FF-4F33-875F-2D362184CBF5}">
            <x14:dataBar minLength="0" maxLength="100" border="1" negativeBarBorderColorSameAsPositive="0">
              <x14:cfvo type="autoMin"/>
              <x14:cfvo type="autoMax"/>
              <x14:borderColor rgb="FFFF555A"/>
              <x14:negativeFillColor rgb="FFFF0000"/>
              <x14:negativeBorderColor rgb="FFFF0000"/>
              <x14:axisColor rgb="FF000000"/>
            </x14:dataBar>
          </x14:cfRule>
          <xm:sqref>L61:L64</xm:sqref>
        </x14:conditionalFormatting>
        <x14:conditionalFormatting xmlns:xm="http://schemas.microsoft.com/office/excel/2006/main">
          <x14:cfRule type="dataBar" id="{B2B95B29-CDC2-44E1-AE08-D1C43DB091E2}">
            <x14:dataBar minLength="0" maxLength="100" border="1" negativeBarBorderColorSameAsPositive="0">
              <x14:cfvo type="autoMin"/>
              <x14:cfvo type="autoMax"/>
              <x14:borderColor rgb="FFFF555A"/>
              <x14:negativeFillColor rgb="FFFF0000"/>
              <x14:negativeBorderColor rgb="FFFF0000"/>
              <x14:axisColor rgb="FF000000"/>
            </x14:dataBar>
          </x14:cfRule>
          <xm:sqref>L68:L70</xm:sqref>
        </x14:conditionalFormatting>
        <x14:conditionalFormatting xmlns:xm="http://schemas.microsoft.com/office/excel/2006/main">
          <x14:cfRule type="dataBar" id="{98851BDE-FDBC-415C-97C7-97EC7159378B}">
            <x14:dataBar minLength="0" maxLength="100" border="1" negativeBarBorderColorSameAsPositive="0">
              <x14:cfvo type="autoMin"/>
              <x14:cfvo type="autoMax"/>
              <x14:borderColor rgb="FFFF555A"/>
              <x14:negativeFillColor rgb="FFFF0000"/>
              <x14:negativeBorderColor rgb="FFFF0000"/>
              <x14:axisColor rgb="FF000000"/>
            </x14:dataBar>
          </x14:cfRule>
          <xm:sqref>L74:L76</xm:sqref>
        </x14:conditionalFormatting>
        <x14:conditionalFormatting xmlns:xm="http://schemas.microsoft.com/office/excel/2006/main">
          <x14:cfRule type="dataBar" id="{998898DA-B43A-404A-85E7-C8746E77A0D3}">
            <x14:dataBar minLength="0" maxLength="100" border="1" negativeBarBorderColorSameAsPositive="0">
              <x14:cfvo type="autoMin"/>
              <x14:cfvo type="autoMax"/>
              <x14:borderColor rgb="FFFF555A"/>
              <x14:negativeFillColor rgb="FFFF0000"/>
              <x14:negativeBorderColor rgb="FFFF0000"/>
              <x14:axisColor rgb="FF000000"/>
            </x14:dataBar>
          </x14:cfRule>
          <xm:sqref>L81:L82</xm:sqref>
        </x14:conditionalFormatting>
        <x14:conditionalFormatting xmlns:xm="http://schemas.microsoft.com/office/excel/2006/main">
          <x14:cfRule type="dataBar" id="{1D959EF6-CFD6-4B28-8640-1352A5D68BAE}">
            <x14:dataBar minLength="0" maxLength="100" border="1" negativeBarBorderColorSameAsPositive="0">
              <x14:cfvo type="autoMin"/>
              <x14:cfvo type="autoMax"/>
              <x14:borderColor rgb="FFFF555A"/>
              <x14:negativeFillColor rgb="FFFF0000"/>
              <x14:negativeBorderColor rgb="FFFF0000"/>
              <x14:axisColor rgb="FF000000"/>
            </x14:dataBar>
          </x14:cfRule>
          <xm:sqref>L86:L87</xm:sqref>
        </x14:conditionalFormatting>
        <x14:conditionalFormatting xmlns:xm="http://schemas.microsoft.com/office/excel/2006/main">
          <x14:cfRule type="dataBar" id="{54604543-854B-441E-83A2-F3DCC1C4774D}">
            <x14:dataBar minLength="0" maxLength="100" border="1" negativeBarBorderColorSameAsPositive="0">
              <x14:cfvo type="autoMin"/>
              <x14:cfvo type="autoMax"/>
              <x14:borderColor rgb="FFFF555A"/>
              <x14:negativeFillColor rgb="FFFF0000"/>
              <x14:negativeBorderColor rgb="FFFF0000"/>
              <x14:axisColor rgb="FF000000"/>
            </x14:dataBar>
          </x14:cfRule>
          <xm:sqref>L91:L92</xm:sqref>
        </x14:conditionalFormatting>
        <x14:conditionalFormatting xmlns:xm="http://schemas.microsoft.com/office/excel/2006/main">
          <x14:cfRule type="dataBar" id="{50310347-CBE9-4BC5-A833-B273B33F1B8A}">
            <x14:dataBar minLength="0" maxLength="100" border="1" negativeBarBorderColorSameAsPositive="0">
              <x14:cfvo type="autoMin"/>
              <x14:cfvo type="autoMax"/>
              <x14:borderColor rgb="FFFF555A"/>
              <x14:negativeFillColor rgb="FFFF0000"/>
              <x14:negativeBorderColor rgb="FFFF0000"/>
              <x14:axisColor rgb="FF000000"/>
            </x14:dataBar>
          </x14:cfRule>
          <xm:sqref>L99:L105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67"/>
  <sheetViews>
    <sheetView zoomScale="70" zoomScaleNormal="70" workbookViewId="0">
      <selection activeCell="G6" sqref="G6"/>
    </sheetView>
  </sheetViews>
  <sheetFormatPr baseColWidth="10" defaultColWidth="10.58203125" defaultRowHeight="15.5"/>
  <cols>
    <col min="1" max="1" width="51.5" style="10" customWidth="1"/>
    <col min="2" max="2" width="23.4140625" style="10" customWidth="1"/>
    <col min="3" max="13" width="16.4140625" style="10" customWidth="1"/>
    <col min="14" max="14" width="7" style="10" customWidth="1"/>
    <col min="15" max="15" width="7.08203125" style="10" customWidth="1"/>
    <col min="16" max="16" width="14.08203125" style="10" customWidth="1"/>
    <col min="17" max="17" width="16" style="10" customWidth="1"/>
    <col min="18" max="18" width="12.5" style="10" customWidth="1"/>
    <col min="19" max="19" width="7" style="10" customWidth="1"/>
    <col min="20" max="20" width="11.25" style="10" customWidth="1"/>
    <col min="21" max="16384" width="10.58203125" style="10"/>
  </cols>
  <sheetData>
    <row r="1" spans="1:22">
      <c r="A1" s="9" t="s">
        <v>364</v>
      </c>
    </row>
    <row r="2" spans="1:22">
      <c r="A2" s="34" t="s">
        <v>365</v>
      </c>
    </row>
    <row r="3" spans="1:22" ht="16.5" customHeight="1">
      <c r="A3" s="243" t="s">
        <v>250</v>
      </c>
      <c r="B3" s="243" t="s">
        <v>366</v>
      </c>
      <c r="C3" s="243" t="s">
        <v>367</v>
      </c>
    </row>
    <row r="4" spans="1:22">
      <c r="A4" s="1" t="s">
        <v>89</v>
      </c>
      <c r="B4" s="101">
        <v>83</v>
      </c>
      <c r="C4" s="25">
        <v>0.78301886792452835</v>
      </c>
    </row>
    <row r="5" spans="1:22">
      <c r="A5" s="1" t="s">
        <v>110</v>
      </c>
      <c r="B5" s="101">
        <v>23</v>
      </c>
      <c r="C5" s="25">
        <v>0.21698113207547171</v>
      </c>
    </row>
    <row r="6" spans="1:22">
      <c r="A6" s="245" t="s">
        <v>254</v>
      </c>
      <c r="B6" s="246">
        <v>106</v>
      </c>
      <c r="C6" s="251">
        <v>1</v>
      </c>
    </row>
    <row r="7" spans="1:22">
      <c r="A7"/>
      <c r="B7"/>
      <c r="C7"/>
      <c r="D7" s="99"/>
    </row>
    <row r="8" spans="1:22">
      <c r="A8"/>
      <c r="B8"/>
      <c r="C8"/>
      <c r="D8" s="99"/>
    </row>
    <row r="9" spans="1:22">
      <c r="A9" t="s">
        <v>5037</v>
      </c>
      <c r="B9"/>
      <c r="C9"/>
    </row>
    <row r="10" spans="1:22" s="96" customFormat="1" hidden="1">
      <c r="A10"/>
      <c r="B10" s="35" t="s">
        <v>370</v>
      </c>
      <c r="C10"/>
      <c r="D10"/>
      <c r="E10"/>
      <c r="F10"/>
      <c r="G10"/>
      <c r="H10" s="10"/>
      <c r="I10" s="10"/>
      <c r="J10" s="10"/>
      <c r="K10" s="10"/>
      <c r="L10" s="10"/>
      <c r="M10" s="10"/>
      <c r="N10" s="10"/>
      <c r="O10" s="10"/>
    </row>
    <row r="11" spans="1:22">
      <c r="A11" s="243"/>
      <c r="B11" s="243" t="s">
        <v>89</v>
      </c>
      <c r="C11" s="243"/>
      <c r="D11" s="243" t="s">
        <v>110</v>
      </c>
      <c r="E11" s="243"/>
      <c r="F11" s="255" t="s">
        <v>368</v>
      </c>
      <c r="G11" s="255" t="s">
        <v>369</v>
      </c>
    </row>
    <row r="12" spans="1:22">
      <c r="A12" s="367" t="s">
        <v>250</v>
      </c>
      <c r="B12" s="367" t="s">
        <v>366</v>
      </c>
      <c r="C12" s="367" t="s">
        <v>367</v>
      </c>
      <c r="D12" s="367" t="s">
        <v>366</v>
      </c>
      <c r="E12" s="367" t="s">
        <v>367</v>
      </c>
      <c r="F12" s="367"/>
      <c r="G12" s="367"/>
    </row>
    <row r="13" spans="1:22">
      <c r="A13" s="1" t="s">
        <v>134</v>
      </c>
      <c r="B13" s="101">
        <v>17</v>
      </c>
      <c r="C13" s="25">
        <v>0.265625</v>
      </c>
      <c r="D13" s="101">
        <v>2</v>
      </c>
      <c r="E13" s="25">
        <v>0.25</v>
      </c>
      <c r="F13" s="101">
        <v>19</v>
      </c>
      <c r="G13" s="25">
        <v>0.2638888888888889</v>
      </c>
      <c r="H13" s="32"/>
      <c r="I13" s="32"/>
    </row>
    <row r="14" spans="1:22">
      <c r="A14" s="1" t="s">
        <v>138</v>
      </c>
      <c r="B14" s="101">
        <v>8</v>
      </c>
      <c r="C14" s="25">
        <v>0.125</v>
      </c>
      <c r="D14" s="101">
        <v>2</v>
      </c>
      <c r="E14" s="25">
        <v>0.25</v>
      </c>
      <c r="F14" s="101">
        <v>10</v>
      </c>
      <c r="G14" s="25">
        <v>0.1388888888888889</v>
      </c>
    </row>
    <row r="15" spans="1:22">
      <c r="A15" s="1" t="s">
        <v>121</v>
      </c>
      <c r="B15" s="101">
        <v>39</v>
      </c>
      <c r="C15" s="25">
        <v>0.609375</v>
      </c>
      <c r="D15" s="101">
        <v>4</v>
      </c>
      <c r="E15" s="25">
        <v>0.5</v>
      </c>
      <c r="F15" s="101">
        <v>43</v>
      </c>
      <c r="G15" s="25">
        <v>0.59722222222222221</v>
      </c>
      <c r="H15" s="32"/>
      <c r="I15" s="32"/>
    </row>
    <row r="16" spans="1:22">
      <c r="A16" s="245" t="s">
        <v>254</v>
      </c>
      <c r="B16" s="246">
        <v>64</v>
      </c>
      <c r="C16" s="247">
        <v>1</v>
      </c>
      <c r="D16" s="246">
        <v>8</v>
      </c>
      <c r="E16" s="247">
        <v>1</v>
      </c>
      <c r="F16" s="246">
        <v>72</v>
      </c>
      <c r="G16" s="251">
        <v>1</v>
      </c>
      <c r="O16" s="33"/>
      <c r="P16" s="33"/>
      <c r="Q16" s="33"/>
      <c r="R16" s="33"/>
      <c r="S16" s="33"/>
      <c r="T16" s="33"/>
      <c r="U16" s="33"/>
      <c r="V16" s="33"/>
    </row>
    <row r="17" spans="1:22">
      <c r="A17" s="371"/>
      <c r="B17" s="371">
        <f>GETPIVOTDATA("#",$A$10,"a_intro/q010_sexe","Femme","applicable/marchand/b_magasin/q1_1_magain_type","Détaillant mobile")+GETPIVOTDATA("#",$A$10,"a_intro/q010_sexe","Femme","applicable/marchand/b_magasin/q1_1_magain_type","Détaillant sur une table")</f>
        <v>47</v>
      </c>
      <c r="C17" s="372">
        <f>GETPIVOTDATA("%",$A$10,"a_intro/q010_sexe","Femme","applicable/marchand/b_magasin/q1_1_magain_type","Détaillant mobile")+GETPIVOTDATA("%",$A$10,"a_intro/q010_sexe","Femme","applicable/marchand/b_magasin/q1_1_magain_type","Détaillant sur une table")</f>
        <v>0.734375</v>
      </c>
      <c r="D17" s="371">
        <f>GETPIVOTDATA("#",$A$10,"a_intro/q010_sexe","Homme","applicable/marchand/b_magasin/q1_1_magain_type","Détaillant mobile")+GETPIVOTDATA("#",$A$10,"a_intro/q010_sexe","Homme","applicable/marchand/b_magasin/q1_1_magain_type","Détaillant sur une table")</f>
        <v>6</v>
      </c>
      <c r="E17" s="372">
        <f>GETPIVOTDATA("%",$A$10,"a_intro/q010_sexe","Homme","applicable/marchand/b_magasin/q1_1_magain_type","Détaillant mobile")+GETPIVOTDATA("%",$A$10,"a_intro/q010_sexe","Homme","applicable/marchand/b_magasin/q1_1_magain_type","Détaillant sur une table")</f>
        <v>0.75</v>
      </c>
      <c r="F17" s="371">
        <f>GETPIVOTDATA("#",$A$10,"applicable/marchand/b_magasin/q1_1_magain_type","Détaillant mobile")+GETPIVOTDATA("#",$A$10,"applicable/marchand/b_magasin/q1_1_magain_type","Détaillant sur une table")</f>
        <v>53</v>
      </c>
      <c r="G17" s="372">
        <f>GETPIVOTDATA("%",$A$10,"applicable/marchand/b_magasin/q1_1_magain_type","Détaillant mobile")+GETPIVOTDATA("%",$A$10,"applicable/marchand/b_magasin/q1_1_magain_type","Détaillant sur une table")</f>
        <v>0.73611111111111116</v>
      </c>
      <c r="O17" s="33"/>
      <c r="P17" s="33"/>
      <c r="Q17" s="33"/>
      <c r="R17" s="33"/>
      <c r="S17" s="33"/>
      <c r="T17" s="33"/>
      <c r="U17" s="264"/>
      <c r="V17" s="33"/>
    </row>
    <row r="18" spans="1:22">
      <c r="A18"/>
      <c r="B18"/>
      <c r="C18"/>
      <c r="I18" s="32"/>
      <c r="O18" s="33"/>
      <c r="P18" s="37"/>
      <c r="Q18" s="33"/>
      <c r="R18" s="33"/>
      <c r="S18" s="33"/>
      <c r="T18" s="33"/>
      <c r="U18" s="264"/>
      <c r="V18" s="33"/>
    </row>
    <row r="19" spans="1:22">
      <c r="A19" t="s">
        <v>5038</v>
      </c>
      <c r="B19"/>
      <c r="C19"/>
      <c r="O19" s="33"/>
      <c r="P19" s="31"/>
      <c r="Q19" s="31"/>
      <c r="R19" s="260"/>
      <c r="S19" s="260"/>
      <c r="T19" s="260"/>
      <c r="U19" s="265"/>
      <c r="V19" s="33"/>
    </row>
    <row r="20" spans="1:22" hidden="1">
      <c r="A20"/>
      <c r="B20" s="35" t="s">
        <v>370</v>
      </c>
      <c r="C20"/>
      <c r="D20"/>
      <c r="E20"/>
      <c r="O20" s="33"/>
      <c r="P20" s="31"/>
      <c r="Q20" s="31"/>
      <c r="R20" s="31"/>
      <c r="S20" s="31"/>
      <c r="T20" s="31"/>
      <c r="U20" s="266"/>
      <c r="V20" s="33"/>
    </row>
    <row r="21" spans="1:22">
      <c r="A21" s="243" t="s">
        <v>380</v>
      </c>
      <c r="B21" s="243" t="s">
        <v>170</v>
      </c>
      <c r="C21" s="243" t="s">
        <v>86</v>
      </c>
      <c r="D21" s="243" t="s">
        <v>254</v>
      </c>
      <c r="E21" s="29" t="s">
        <v>170</v>
      </c>
      <c r="F21" s="29" t="s">
        <v>86</v>
      </c>
      <c r="G21" s="29" t="s">
        <v>372</v>
      </c>
      <c r="I21" s="33"/>
      <c r="O21" s="33"/>
      <c r="P21" s="262"/>
      <c r="Q21" s="261"/>
      <c r="R21" s="263"/>
      <c r="S21" s="263"/>
      <c r="T21" s="263"/>
      <c r="U21" s="266"/>
      <c r="V21" s="33"/>
    </row>
    <row r="22" spans="1:22">
      <c r="A22" s="1" t="s">
        <v>373</v>
      </c>
      <c r="B22" s="101">
        <v>10</v>
      </c>
      <c r="C22" s="101">
        <v>62</v>
      </c>
      <c r="D22" s="101">
        <v>72</v>
      </c>
      <c r="E22" s="32">
        <f>GETPIVOTDATA("Gourdes",$A$20,"a_intro/q07_2_marche_zone","Milieu rural")/10</f>
        <v>1</v>
      </c>
      <c r="F22" s="32">
        <f>GETPIVOTDATA("Gourdes",$A$20,"a_intro/q07_2_marche_zone","Milieu urbain")/62</f>
        <v>1</v>
      </c>
      <c r="G22" s="32">
        <f>GETPIVOTDATA("Gourdes",$A$20)/72</f>
        <v>1</v>
      </c>
      <c r="I22" s="33"/>
      <c r="O22" s="33"/>
      <c r="P22" s="262"/>
      <c r="Q22" s="261"/>
      <c r="R22" s="263"/>
      <c r="S22" s="263"/>
      <c r="T22" s="263"/>
      <c r="U22" s="266"/>
      <c r="V22" s="33"/>
    </row>
    <row r="23" spans="1:22">
      <c r="A23" s="1" t="s">
        <v>374</v>
      </c>
      <c r="B23" s="101">
        <v>0</v>
      </c>
      <c r="C23" s="101">
        <v>1</v>
      </c>
      <c r="D23" s="101">
        <v>1</v>
      </c>
      <c r="E23" s="32">
        <f>GETPIVOTDATA("Dollar",$A$20,"a_intro/q07_2_marche_zone","Milieu rural")/10</f>
        <v>0</v>
      </c>
      <c r="F23" s="32">
        <f>GETPIVOTDATA("Dollar",$A$20,"a_intro/q07_2_marche_zone","Milieu urbain")/62</f>
        <v>1.6129032258064516E-2</v>
      </c>
      <c r="G23" s="32">
        <f>GETPIVOTDATA("Dollar",$A$20)/72</f>
        <v>1.3888888888888888E-2</v>
      </c>
      <c r="I23" s="33"/>
      <c r="O23" s="33"/>
      <c r="P23" s="262"/>
      <c r="Q23" s="261"/>
      <c r="R23" s="261"/>
      <c r="S23" s="261"/>
      <c r="T23" s="261"/>
      <c r="U23" s="266"/>
      <c r="V23" s="33"/>
    </row>
    <row r="24" spans="1:22">
      <c r="A24" s="1" t="s">
        <v>1306</v>
      </c>
      <c r="B24" s="101">
        <v>0</v>
      </c>
      <c r="C24" s="101">
        <v>2</v>
      </c>
      <c r="D24" s="101">
        <v>2</v>
      </c>
      <c r="E24" s="32">
        <f>GETPIVOTDATA("Mobile",$A$20,"a_intro/q07_2_marche_zone","Milieu rural")/10</f>
        <v>0</v>
      </c>
      <c r="F24" s="32">
        <f>GETPIVOTDATA("Mobile",$A$20,"a_intro/q07_2_marche_zone","Milieu urbain")/62</f>
        <v>3.2258064516129031E-2</v>
      </c>
      <c r="G24" s="32">
        <f>GETPIVOTDATA("Mobile",$A$20)/72</f>
        <v>2.7777777777777776E-2</v>
      </c>
      <c r="I24" s="33"/>
      <c r="O24" s="33"/>
      <c r="P24" s="262"/>
      <c r="Q24" s="261"/>
      <c r="R24" s="261"/>
      <c r="S24" s="261"/>
      <c r="T24" s="261"/>
      <c r="U24" s="261"/>
      <c r="V24" s="33"/>
    </row>
    <row r="25" spans="1:22">
      <c r="A25" s="1" t="s">
        <v>1307</v>
      </c>
      <c r="B25" s="101">
        <v>0</v>
      </c>
      <c r="C25" s="101">
        <v>0</v>
      </c>
      <c r="D25" s="101">
        <v>0</v>
      </c>
      <c r="E25" s="32">
        <f>GETPIVOTDATA("Credit total",$A$20,"a_intro/q07_2_marche_zone","Milieu rural")/10</f>
        <v>0</v>
      </c>
      <c r="F25" s="32">
        <f>GETPIVOTDATA("Credit total",$A$20,"a_intro/q07_2_marche_zone","Milieu urbain")/62</f>
        <v>0</v>
      </c>
      <c r="G25" s="32">
        <f>GETPIVOTDATA("Credit total",$A$20)/72</f>
        <v>0</v>
      </c>
      <c r="I25" s="51"/>
      <c r="O25" s="33"/>
      <c r="P25" s="262"/>
      <c r="Q25" s="261"/>
      <c r="R25" s="261"/>
      <c r="S25" s="261"/>
      <c r="T25" s="261"/>
      <c r="U25" s="261"/>
      <c r="V25" s="33"/>
    </row>
    <row r="26" spans="1:22">
      <c r="A26" s="1" t="s">
        <v>1308</v>
      </c>
      <c r="B26" s="101">
        <v>2</v>
      </c>
      <c r="C26" s="101">
        <v>5</v>
      </c>
      <c r="D26" s="101">
        <v>7</v>
      </c>
      <c r="E26" s="32">
        <f>GETPIVOTDATA("Credit partiel",$A$20,"a_intro/q07_2_marche_zone","Milieu rural")/10</f>
        <v>0.2</v>
      </c>
      <c r="F26" s="32">
        <f>GETPIVOTDATA("Credit partiel",$A$20,"a_intro/q07_2_marche_zone","Milieu urbain")/62</f>
        <v>8.0645161290322578E-2</v>
      </c>
      <c r="G26" s="32">
        <f>GETPIVOTDATA("Credit partiel",$A$20)/72</f>
        <v>9.7222222222222224E-2</v>
      </c>
      <c r="I26" s="33"/>
      <c r="O26" s="33"/>
      <c r="P26" s="31"/>
      <c r="Q26" s="31"/>
      <c r="R26" s="31"/>
      <c r="S26" s="31"/>
      <c r="T26" s="31"/>
      <c r="U26" s="261"/>
      <c r="V26" s="33"/>
    </row>
    <row r="27" spans="1:22">
      <c r="A27" s="1" t="s">
        <v>565</v>
      </c>
      <c r="B27" s="101">
        <v>0</v>
      </c>
      <c r="C27" s="101">
        <v>0</v>
      </c>
      <c r="D27" s="101">
        <v>0</v>
      </c>
      <c r="E27" s="32">
        <f>GETPIVOTDATA("Trock",$A$20,"a_intro/q07_2_marche_zone","Milieu rural")/10</f>
        <v>0</v>
      </c>
      <c r="F27" s="32">
        <f>GETPIVOTDATA("Trock",$A$20,"a_intro/q07_2_marche_zone","Milieu urbain")/62</f>
        <v>0</v>
      </c>
      <c r="G27" s="32">
        <f>GETPIVOTDATA("Trock",$A$20)/72</f>
        <v>0</v>
      </c>
      <c r="I27" s="33"/>
      <c r="O27" s="33"/>
      <c r="P27" s="31"/>
      <c r="Q27" s="31"/>
      <c r="R27" s="31"/>
      <c r="S27" s="31"/>
      <c r="T27" s="31"/>
      <c r="U27" s="261"/>
      <c r="V27" s="33"/>
    </row>
    <row r="28" spans="1:22">
      <c r="A28" s="1" t="s">
        <v>566</v>
      </c>
      <c r="B28" s="101">
        <v>0</v>
      </c>
      <c r="C28" s="101">
        <v>0</v>
      </c>
      <c r="D28" s="101">
        <v>0</v>
      </c>
      <c r="E28" s="32">
        <f>GETPIVOTDATA("Coupon",$A$20,"a_intro/q07_2_marche_zone","Milieu rural")/10</f>
        <v>0</v>
      </c>
      <c r="F28" s="32">
        <f>GETPIVOTDATA("Coupon",$A$20,"a_intro/q07_2_marche_zone","Milieu urbain")/62</f>
        <v>0</v>
      </c>
      <c r="G28" s="32">
        <f>GETPIVOTDATA("Coupon",$A$20)/72</f>
        <v>0</v>
      </c>
      <c r="I28" s="33"/>
      <c r="O28" s="33"/>
      <c r="P28" s="31"/>
      <c r="Q28" s="31"/>
      <c r="R28" s="31"/>
      <c r="S28" s="31"/>
      <c r="T28" s="31"/>
      <c r="U28" s="33"/>
      <c r="V28" s="33"/>
    </row>
    <row r="29" spans="1:22">
      <c r="A29" s="1" t="s">
        <v>567</v>
      </c>
      <c r="B29" s="101">
        <v>0</v>
      </c>
      <c r="C29" s="101">
        <v>1</v>
      </c>
      <c r="D29" s="101">
        <v>1</v>
      </c>
      <c r="E29" s="32">
        <f>GETPIVOTDATA("Cheque",$A$20,"a_intro/q07_2_marche_zone","Milieu rural")/10</f>
        <v>0</v>
      </c>
      <c r="F29" s="32">
        <f>GETPIVOTDATA("Cheque",$A$20,"a_intro/q07_2_marche_zone","Milieu urbain")/62</f>
        <v>1.6129032258064516E-2</v>
      </c>
      <c r="G29" s="32">
        <f>GETPIVOTDATA("Cheque",$A$20)/72</f>
        <v>1.3888888888888888E-2</v>
      </c>
      <c r="I29" s="33"/>
      <c r="O29" s="33"/>
      <c r="P29" s="75"/>
      <c r="Q29" s="55"/>
      <c r="R29" s="55"/>
      <c r="S29" s="55"/>
      <c r="T29" s="51"/>
      <c r="U29" s="33"/>
      <c r="V29" s="33"/>
    </row>
    <row r="30" spans="1:22">
      <c r="A30"/>
      <c r="B30"/>
      <c r="C30"/>
      <c r="D30" s="12"/>
      <c r="E30" s="32"/>
      <c r="F30" s="51"/>
      <c r="G30" s="51"/>
      <c r="H30" s="33"/>
      <c r="O30" s="33"/>
      <c r="P30" s="33"/>
      <c r="Q30" s="33"/>
      <c r="R30" s="33"/>
      <c r="S30" s="33"/>
      <c r="T30" s="33"/>
      <c r="U30" s="33"/>
      <c r="V30" s="33"/>
    </row>
    <row r="31" spans="1:22">
      <c r="A31" s="34" t="s">
        <v>5041</v>
      </c>
      <c r="B31"/>
      <c r="C31"/>
      <c r="E31" s="32"/>
      <c r="F31" s="32"/>
      <c r="G31" s="32"/>
    </row>
    <row r="32" spans="1:22">
      <c r="A32" s="243" t="s">
        <v>250</v>
      </c>
      <c r="B32" s="243" t="s">
        <v>366</v>
      </c>
      <c r="C32" s="243" t="s">
        <v>367</v>
      </c>
      <c r="D32"/>
      <c r="E32"/>
      <c r="F32"/>
      <c r="G32" s="32"/>
    </row>
    <row r="33" spans="1:21">
      <c r="A33" s="1" t="s">
        <v>135</v>
      </c>
      <c r="B33" s="101">
        <v>14</v>
      </c>
      <c r="C33" s="25">
        <v>0.19444444444444445</v>
      </c>
      <c r="D33"/>
      <c r="E33"/>
      <c r="F33"/>
      <c r="G33" s="32"/>
    </row>
    <row r="34" spans="1:21">
      <c r="A34" s="1" t="s">
        <v>156</v>
      </c>
      <c r="B34" s="101">
        <v>13</v>
      </c>
      <c r="C34" s="25">
        <v>0.18055555555555555</v>
      </c>
      <c r="D34" s="12"/>
      <c r="E34" s="32"/>
      <c r="F34" s="32"/>
      <c r="G34" s="32"/>
    </row>
    <row r="35" spans="1:21">
      <c r="A35" s="1" t="s">
        <v>125</v>
      </c>
      <c r="B35" s="101">
        <v>43</v>
      </c>
      <c r="C35" s="25">
        <v>0.59722222222222221</v>
      </c>
      <c r="D35" s="12"/>
      <c r="E35" s="32"/>
      <c r="F35" s="32"/>
      <c r="G35" s="32"/>
    </row>
    <row r="36" spans="1:21">
      <c r="A36" s="1" t="s">
        <v>197</v>
      </c>
      <c r="B36" s="101">
        <v>2</v>
      </c>
      <c r="C36" s="25">
        <v>2.7777777777777776E-2</v>
      </c>
      <c r="D36" s="12"/>
      <c r="E36" s="32"/>
      <c r="F36" s="32"/>
      <c r="G36" s="32"/>
    </row>
    <row r="37" spans="1:21">
      <c r="A37" s="368" t="s">
        <v>254</v>
      </c>
      <c r="B37" s="369">
        <v>72</v>
      </c>
      <c r="C37" s="370">
        <v>1</v>
      </c>
      <c r="D37" s="12"/>
      <c r="E37" s="32"/>
      <c r="F37" s="32"/>
      <c r="G37" s="32"/>
    </row>
    <row r="38" spans="1:21">
      <c r="A38"/>
      <c r="B38"/>
      <c r="C38"/>
      <c r="D38" s="55"/>
      <c r="E38" s="32"/>
      <c r="F38" s="32"/>
      <c r="G38" s="32"/>
    </row>
    <row r="39" spans="1:21" ht="14.15" customHeight="1">
      <c r="A39" s="1" t="s">
        <v>5039</v>
      </c>
      <c r="B39"/>
      <c r="C39"/>
      <c r="D39" s="55"/>
      <c r="E39" s="32"/>
      <c r="F39" s="32"/>
      <c r="G39" s="32"/>
    </row>
    <row r="40" spans="1:21" hidden="1">
      <c r="A40"/>
      <c r="B40" s="35" t="s">
        <v>370</v>
      </c>
      <c r="C40"/>
      <c r="D40"/>
      <c r="E40"/>
      <c r="F40"/>
      <c r="G40"/>
      <c r="H40"/>
      <c r="I40"/>
      <c r="J40"/>
      <c r="K40"/>
      <c r="L40"/>
      <c r="M40"/>
      <c r="N40"/>
      <c r="O40"/>
      <c r="P40"/>
      <c r="Q40"/>
      <c r="R40"/>
      <c r="S40"/>
      <c r="T40"/>
      <c r="U40"/>
    </row>
    <row r="41" spans="1:21">
      <c r="A41" s="243"/>
      <c r="B41" s="243" t="s">
        <v>105</v>
      </c>
      <c r="C41" s="243"/>
      <c r="D41" s="243" t="s">
        <v>209</v>
      </c>
      <c r="E41" s="243"/>
      <c r="F41" s="243" t="s">
        <v>319</v>
      </c>
      <c r="G41" s="243"/>
      <c r="H41" s="243" t="s">
        <v>80</v>
      </c>
      <c r="I41" s="243"/>
      <c r="J41" s="243" t="s">
        <v>221</v>
      </c>
      <c r="K41" s="243"/>
      <c r="L41" s="255" t="s">
        <v>368</v>
      </c>
      <c r="M41" s="255" t="s">
        <v>369</v>
      </c>
      <c r="N41"/>
      <c r="O41"/>
      <c r="P41"/>
      <c r="Q41"/>
      <c r="R41"/>
      <c r="S41"/>
      <c r="T41"/>
      <c r="U41"/>
    </row>
    <row r="42" spans="1:21">
      <c r="A42" s="367" t="s">
        <v>250</v>
      </c>
      <c r="B42" s="367" t="s">
        <v>366</v>
      </c>
      <c r="C42" s="367" t="s">
        <v>367</v>
      </c>
      <c r="D42" s="367" t="s">
        <v>366</v>
      </c>
      <c r="E42" s="367" t="s">
        <v>367</v>
      </c>
      <c r="F42" s="367" t="s">
        <v>366</v>
      </c>
      <c r="G42" s="367" t="s">
        <v>367</v>
      </c>
      <c r="H42" s="367" t="s">
        <v>366</v>
      </c>
      <c r="I42" s="367" t="s">
        <v>367</v>
      </c>
      <c r="J42" s="367" t="s">
        <v>366</v>
      </c>
      <c r="K42" s="367" t="s">
        <v>367</v>
      </c>
      <c r="L42" s="367"/>
      <c r="M42" s="367"/>
      <c r="N42"/>
      <c r="O42"/>
      <c r="P42"/>
      <c r="Q42"/>
      <c r="R42"/>
      <c r="S42"/>
      <c r="T42"/>
      <c r="U42"/>
    </row>
    <row r="43" spans="1:21">
      <c r="A43" s="1" t="s">
        <v>156</v>
      </c>
      <c r="B43" s="101">
        <v>2</v>
      </c>
      <c r="C43" s="25">
        <v>0.18181818181818182</v>
      </c>
      <c r="D43" s="101">
        <v>4</v>
      </c>
      <c r="E43" s="25">
        <v>0.4</v>
      </c>
      <c r="F43" s="101">
        <v>1</v>
      </c>
      <c r="G43" s="25">
        <v>0.5</v>
      </c>
      <c r="H43" s="101">
        <v>3</v>
      </c>
      <c r="I43" s="25">
        <v>0.125</v>
      </c>
      <c r="J43" s="101">
        <v>4</v>
      </c>
      <c r="K43" s="25">
        <v>0.16</v>
      </c>
      <c r="L43" s="101">
        <v>14</v>
      </c>
      <c r="M43" s="25">
        <v>0.19444444444444445</v>
      </c>
      <c r="N43"/>
      <c r="O43"/>
      <c r="P43"/>
      <c r="Q43"/>
      <c r="R43"/>
      <c r="S43"/>
      <c r="T43"/>
      <c r="U43"/>
    </row>
    <row r="44" spans="1:21">
      <c r="A44" s="1" t="s">
        <v>124</v>
      </c>
      <c r="B44" s="101">
        <v>2</v>
      </c>
      <c r="C44" s="25">
        <v>0.18181818181818182</v>
      </c>
      <c r="D44" s="101">
        <v>4</v>
      </c>
      <c r="E44" s="25">
        <v>0.4</v>
      </c>
      <c r="F44" s="101"/>
      <c r="G44" s="25">
        <v>0</v>
      </c>
      <c r="H44" s="101">
        <v>3</v>
      </c>
      <c r="I44" s="25">
        <v>0.125</v>
      </c>
      <c r="J44" s="101">
        <v>7</v>
      </c>
      <c r="K44" s="25">
        <v>0.28000000000000003</v>
      </c>
      <c r="L44" s="101">
        <v>16</v>
      </c>
      <c r="M44" s="25">
        <v>0.22222222222222221</v>
      </c>
      <c r="N44"/>
      <c r="O44"/>
      <c r="P44"/>
      <c r="Q44"/>
      <c r="R44"/>
      <c r="S44"/>
      <c r="T44"/>
      <c r="U44"/>
    </row>
    <row r="45" spans="1:21">
      <c r="A45" s="1" t="s">
        <v>139</v>
      </c>
      <c r="B45" s="101">
        <v>2</v>
      </c>
      <c r="C45" s="25">
        <v>0.18181818181818182</v>
      </c>
      <c r="D45" s="101"/>
      <c r="E45" s="25">
        <v>0</v>
      </c>
      <c r="F45" s="101">
        <v>1</v>
      </c>
      <c r="G45" s="25">
        <v>0.5</v>
      </c>
      <c r="H45" s="101">
        <v>10</v>
      </c>
      <c r="I45" s="25">
        <v>0.41666666666666669</v>
      </c>
      <c r="J45" s="101">
        <v>6</v>
      </c>
      <c r="K45" s="25">
        <v>0.24</v>
      </c>
      <c r="L45" s="101">
        <v>19</v>
      </c>
      <c r="M45" s="25">
        <v>0.2638888888888889</v>
      </c>
      <c r="N45"/>
      <c r="O45"/>
      <c r="P45"/>
      <c r="Q45"/>
      <c r="R45"/>
      <c r="S45"/>
      <c r="T45"/>
      <c r="U45"/>
    </row>
    <row r="46" spans="1:21">
      <c r="A46" s="1" t="s">
        <v>130</v>
      </c>
      <c r="B46" s="101">
        <v>5</v>
      </c>
      <c r="C46" s="25">
        <v>0.45454545454545453</v>
      </c>
      <c r="D46" s="101">
        <v>2</v>
      </c>
      <c r="E46" s="25">
        <v>0.2</v>
      </c>
      <c r="F46" s="101"/>
      <c r="G46" s="25">
        <v>0</v>
      </c>
      <c r="H46" s="101">
        <v>8</v>
      </c>
      <c r="I46" s="25">
        <v>0.33333333333333331</v>
      </c>
      <c r="J46" s="101">
        <v>8</v>
      </c>
      <c r="K46" s="25">
        <v>0.32</v>
      </c>
      <c r="L46" s="101">
        <v>23</v>
      </c>
      <c r="M46" s="25">
        <v>0.31944444444444442</v>
      </c>
      <c r="N46"/>
      <c r="O46"/>
      <c r="P46"/>
      <c r="Q46"/>
      <c r="R46"/>
      <c r="S46"/>
      <c r="T46"/>
      <c r="U46"/>
    </row>
    <row r="47" spans="1:21">
      <c r="A47" s="248" t="s">
        <v>254</v>
      </c>
      <c r="B47" s="249">
        <v>11</v>
      </c>
      <c r="C47" s="250">
        <v>1</v>
      </c>
      <c r="D47" s="249">
        <v>10</v>
      </c>
      <c r="E47" s="250">
        <v>1</v>
      </c>
      <c r="F47" s="249">
        <v>2</v>
      </c>
      <c r="G47" s="250">
        <v>1</v>
      </c>
      <c r="H47" s="249">
        <v>24</v>
      </c>
      <c r="I47" s="250">
        <v>1</v>
      </c>
      <c r="J47" s="249">
        <v>25</v>
      </c>
      <c r="K47" s="250">
        <v>1</v>
      </c>
      <c r="L47" s="249">
        <v>72</v>
      </c>
      <c r="M47" s="250">
        <v>1</v>
      </c>
      <c r="N47"/>
      <c r="O47"/>
      <c r="P47"/>
      <c r="Q47"/>
      <c r="R47"/>
      <c r="S47"/>
      <c r="T47"/>
      <c r="U47"/>
    </row>
    <row r="48" spans="1:21" s="33" customFormat="1">
      <c r="A48"/>
      <c r="B48"/>
      <c r="C48"/>
      <c r="D48"/>
      <c r="E48"/>
      <c r="F48"/>
      <c r="G48"/>
      <c r="H48"/>
      <c r="I48"/>
      <c r="J48"/>
      <c r="K48"/>
      <c r="L48"/>
      <c r="M48"/>
      <c r="N48" s="98"/>
      <c r="O48" s="97"/>
    </row>
    <row r="49" spans="1:7">
      <c r="A49" s="1" t="s">
        <v>5040</v>
      </c>
      <c r="B49"/>
      <c r="C49"/>
      <c r="D49" s="55"/>
      <c r="E49" s="32"/>
      <c r="F49" s="32"/>
      <c r="G49" s="32"/>
    </row>
    <row r="50" spans="1:7" hidden="1">
      <c r="A50" s="25"/>
      <c r="B50" s="35" t="s">
        <v>370</v>
      </c>
      <c r="C50"/>
      <c r="D50"/>
      <c r="E50"/>
      <c r="F50"/>
      <c r="G50"/>
    </row>
    <row r="51" spans="1:7">
      <c r="A51" s="247"/>
      <c r="B51" s="243" t="s">
        <v>89</v>
      </c>
      <c r="C51" s="243"/>
      <c r="D51" s="243" t="s">
        <v>110</v>
      </c>
      <c r="E51" s="243"/>
      <c r="F51" s="255" t="s">
        <v>368</v>
      </c>
      <c r="G51" s="255" t="s">
        <v>369</v>
      </c>
    </row>
    <row r="52" spans="1:7" s="32" customFormat="1">
      <c r="A52" s="367" t="s">
        <v>250</v>
      </c>
      <c r="B52" s="367" t="s">
        <v>366</v>
      </c>
      <c r="C52" s="367" t="s">
        <v>367</v>
      </c>
      <c r="D52" s="367" t="s">
        <v>366</v>
      </c>
      <c r="E52" s="367" t="s">
        <v>367</v>
      </c>
      <c r="F52" s="367"/>
      <c r="G52" s="367"/>
    </row>
    <row r="53" spans="1:7">
      <c r="A53" s="1" t="s">
        <v>135</v>
      </c>
      <c r="B53" s="101">
        <v>12</v>
      </c>
      <c r="C53" s="25">
        <v>0.1875</v>
      </c>
      <c r="D53" s="101">
        <v>2</v>
      </c>
      <c r="E53" s="25">
        <v>0.25</v>
      </c>
      <c r="F53" s="101">
        <v>14</v>
      </c>
      <c r="G53" s="25">
        <v>0.19444444444444445</v>
      </c>
    </row>
    <row r="54" spans="1:7">
      <c r="A54" s="1" t="s">
        <v>156</v>
      </c>
      <c r="B54" s="101">
        <v>11</v>
      </c>
      <c r="C54" s="25">
        <v>0.171875</v>
      </c>
      <c r="D54" s="101">
        <v>2</v>
      </c>
      <c r="E54" s="25">
        <v>0.25</v>
      </c>
      <c r="F54" s="101">
        <v>13</v>
      </c>
      <c r="G54" s="25">
        <v>0.18055555555555555</v>
      </c>
    </row>
    <row r="55" spans="1:7">
      <c r="A55" s="1" t="s">
        <v>125</v>
      </c>
      <c r="B55" s="101">
        <v>39</v>
      </c>
      <c r="C55" s="25">
        <v>0.609375</v>
      </c>
      <c r="D55" s="101">
        <v>4</v>
      </c>
      <c r="E55" s="25">
        <v>0.5</v>
      </c>
      <c r="F55" s="101">
        <v>43</v>
      </c>
      <c r="G55" s="25">
        <v>0.59722222222222221</v>
      </c>
    </row>
    <row r="56" spans="1:7">
      <c r="A56" s="1" t="s">
        <v>197</v>
      </c>
      <c r="B56" s="101">
        <v>2</v>
      </c>
      <c r="C56" s="25">
        <v>3.125E-2</v>
      </c>
      <c r="D56" s="101"/>
      <c r="E56" s="25">
        <v>0</v>
      </c>
      <c r="F56" s="101">
        <v>2</v>
      </c>
      <c r="G56" s="25">
        <v>2.7777777777777776E-2</v>
      </c>
    </row>
    <row r="57" spans="1:7">
      <c r="A57" s="245" t="s">
        <v>254</v>
      </c>
      <c r="B57" s="246">
        <v>64</v>
      </c>
      <c r="C57" s="247">
        <v>1</v>
      </c>
      <c r="D57" s="246">
        <v>8</v>
      </c>
      <c r="E57" s="247">
        <v>1</v>
      </c>
      <c r="F57" s="246">
        <v>72</v>
      </c>
      <c r="G57" s="247">
        <v>1</v>
      </c>
    </row>
    <row r="58" spans="1:7">
      <c r="A58"/>
      <c r="B58"/>
      <c r="C58"/>
      <c r="D58"/>
      <c r="E58"/>
      <c r="F58"/>
      <c r="G58"/>
    </row>
    <row r="59" spans="1:7">
      <c r="A59"/>
      <c r="B59"/>
      <c r="C59"/>
    </row>
    <row r="60" spans="1:7">
      <c r="A60"/>
      <c r="B60"/>
      <c r="C60"/>
    </row>
    <row r="61" spans="1:7">
      <c r="A61"/>
      <c r="B61"/>
      <c r="C61"/>
    </row>
    <row r="62" spans="1:7">
      <c r="A62"/>
      <c r="B62"/>
      <c r="C62"/>
    </row>
    <row r="63" spans="1:7">
      <c r="A63"/>
      <c r="B63"/>
      <c r="C63"/>
    </row>
    <row r="64" spans="1:7">
      <c r="A64"/>
      <c r="B64"/>
      <c r="C64"/>
    </row>
    <row r="65" spans="1:3">
      <c r="A65"/>
      <c r="B65"/>
      <c r="C65"/>
    </row>
    <row r="66" spans="1:3">
      <c r="A66"/>
      <c r="B66"/>
      <c r="C66"/>
    </row>
    <row r="67" spans="1:3">
      <c r="A67"/>
      <c r="B67"/>
      <c r="C67"/>
    </row>
  </sheetData>
  <sortState ref="A72:B75">
    <sortCondition ref="B72:B75"/>
  </sortState>
  <conditionalFormatting sqref="F40">
    <cfRule type="dataBar" priority="47">
      <dataBar>
        <cfvo type="min"/>
        <cfvo type="max"/>
        <color rgb="FFFF555A"/>
      </dataBar>
      <extLst>
        <ext xmlns:x14="http://schemas.microsoft.com/office/spreadsheetml/2009/9/main" uri="{B025F937-C7B1-47D3-B67F-A62EFF666E3E}">
          <x14:id>{AC5DFF14-04AB-4784-A75B-23B0EE9E10B9}</x14:id>
        </ext>
      </extLst>
    </cfRule>
  </conditionalFormatting>
  <conditionalFormatting sqref="E40">
    <cfRule type="dataBar" priority="48">
      <dataBar>
        <cfvo type="min"/>
        <cfvo type="max"/>
        <color rgb="FFFF555A"/>
      </dataBar>
      <extLst>
        <ext xmlns:x14="http://schemas.microsoft.com/office/spreadsheetml/2009/9/main" uri="{B025F937-C7B1-47D3-B67F-A62EFF666E3E}">
          <x14:id>{B6A8EEA8-6F30-4307-A73E-884DCBDE2AFE}</x14:id>
        </ext>
      </extLst>
    </cfRule>
  </conditionalFormatting>
  <conditionalFormatting sqref="G40">
    <cfRule type="dataBar" priority="49">
      <dataBar>
        <cfvo type="min"/>
        <cfvo type="max"/>
        <color rgb="FFFF555A"/>
      </dataBar>
      <extLst>
        <ext xmlns:x14="http://schemas.microsoft.com/office/spreadsheetml/2009/9/main" uri="{B025F937-C7B1-47D3-B67F-A62EFF666E3E}">
          <x14:id>{4ACC2154-03DE-4110-A570-614C11B1AD0A}</x14:id>
        </ext>
      </extLst>
    </cfRule>
  </conditionalFormatting>
  <conditionalFormatting sqref="F49 F20 F30:F39">
    <cfRule type="dataBar" priority="116">
      <dataBar>
        <cfvo type="min"/>
        <cfvo type="max"/>
        <color rgb="FFFF555A"/>
      </dataBar>
      <extLst>
        <ext xmlns:x14="http://schemas.microsoft.com/office/spreadsheetml/2009/9/main" uri="{B025F937-C7B1-47D3-B67F-A62EFF666E3E}">
          <x14:id>{A7113963-6BBF-4CA4-8043-DDBECFDEA1EB}</x14:id>
        </ext>
      </extLst>
    </cfRule>
  </conditionalFormatting>
  <conditionalFormatting sqref="G49 G20 G22:G39">
    <cfRule type="dataBar" priority="119">
      <dataBar>
        <cfvo type="min"/>
        <cfvo type="max"/>
        <color rgb="FFFF555A"/>
      </dataBar>
      <extLst>
        <ext xmlns:x14="http://schemas.microsoft.com/office/spreadsheetml/2009/9/main" uri="{B025F937-C7B1-47D3-B67F-A62EFF666E3E}">
          <x14:id>{C2C062F1-2110-4CBC-9F34-C8D695984FA0}</x14:id>
        </ext>
      </extLst>
    </cfRule>
  </conditionalFormatting>
  <conditionalFormatting sqref="E49 E20 E30:E39">
    <cfRule type="dataBar" priority="122">
      <dataBar>
        <cfvo type="min"/>
        <cfvo type="max"/>
        <color rgb="FFFF555A"/>
      </dataBar>
      <extLst>
        <ext xmlns:x14="http://schemas.microsoft.com/office/spreadsheetml/2009/9/main" uri="{B025F937-C7B1-47D3-B67F-A62EFF666E3E}">
          <x14:id>{C92F6176-E308-49ED-B347-113FCF18A5D8}</x14:id>
        </ext>
      </extLst>
    </cfRule>
  </conditionalFormatting>
  <conditionalFormatting sqref="T29 T19">
    <cfRule type="dataBar" priority="4">
      <dataBar>
        <cfvo type="min"/>
        <cfvo type="max"/>
        <color rgb="FFFF555A"/>
      </dataBar>
      <extLst>
        <ext xmlns:x14="http://schemas.microsoft.com/office/spreadsheetml/2009/9/main" uri="{B025F937-C7B1-47D3-B67F-A62EFF666E3E}">
          <x14:id>{E2A7855E-EDBA-47C9-8048-D7BB6A765474}</x14:id>
        </ext>
      </extLst>
    </cfRule>
  </conditionalFormatting>
  <conditionalFormatting pivot="1" sqref="C4:C5">
    <cfRule type="dataBar" priority="3">
      <dataBar>
        <cfvo type="min"/>
        <cfvo type="max"/>
        <color rgb="FFFF555A"/>
      </dataBar>
      <extLst>
        <ext xmlns:x14="http://schemas.microsoft.com/office/spreadsheetml/2009/9/main" uri="{B025F937-C7B1-47D3-B67F-A62EFF666E3E}">
          <x14:id>{329F0ADD-EE84-4F93-A158-60D78096447A}</x14:id>
        </ext>
      </extLst>
    </cfRule>
  </conditionalFormatting>
  <conditionalFormatting pivot="1" sqref="G13:G15">
    <cfRule type="dataBar" priority="2">
      <dataBar>
        <cfvo type="min"/>
        <cfvo type="max"/>
        <color rgb="FFFF555A"/>
      </dataBar>
      <extLst>
        <ext xmlns:x14="http://schemas.microsoft.com/office/spreadsheetml/2009/9/main" uri="{B025F937-C7B1-47D3-B67F-A62EFF666E3E}">
          <x14:id>{1034D67A-0A5E-44B6-A4F9-230A734EF589}</x14:id>
        </ext>
      </extLst>
    </cfRule>
  </conditionalFormatting>
  <conditionalFormatting pivot="1" sqref="C33:C37">
    <cfRule type="dataBar" priority="1">
      <dataBar>
        <cfvo type="min"/>
        <cfvo type="max"/>
        <color rgb="FFFF555A"/>
      </dataBar>
      <extLst>
        <ext xmlns:x14="http://schemas.microsoft.com/office/spreadsheetml/2009/9/main" uri="{B025F937-C7B1-47D3-B67F-A62EFF666E3E}">
          <x14:id>{49BA6A9F-8AA8-4B88-A66F-AEC323343F1D}</x14:id>
        </ext>
      </extLst>
    </cfRule>
  </conditionalFormatting>
  <pageMargins left="0.7" right="0.7" top="0.75" bottom="0.75" header="0.3" footer="0.3"/>
  <pageSetup orientation="portrait" r:id="rId7"/>
  <extLst>
    <ext xmlns:x14="http://schemas.microsoft.com/office/spreadsheetml/2009/9/main" uri="{78C0D931-6437-407d-A8EE-F0AAD7539E65}">
      <x14:conditionalFormattings>
        <x14:conditionalFormatting xmlns:xm="http://schemas.microsoft.com/office/excel/2006/main">
          <x14:cfRule type="dataBar" id="{AC5DFF14-04AB-4784-A75B-23B0EE9E10B9}">
            <x14:dataBar minLength="0" maxLength="100" border="1" negativeBarBorderColorSameAsPositive="0">
              <x14:cfvo type="autoMin"/>
              <x14:cfvo type="autoMax"/>
              <x14:borderColor rgb="FFFF555A"/>
              <x14:negativeFillColor rgb="FFFF0000"/>
              <x14:negativeBorderColor rgb="FFFF0000"/>
              <x14:axisColor rgb="FF000000"/>
            </x14:dataBar>
          </x14:cfRule>
          <xm:sqref>F40</xm:sqref>
        </x14:conditionalFormatting>
        <x14:conditionalFormatting xmlns:xm="http://schemas.microsoft.com/office/excel/2006/main">
          <x14:cfRule type="dataBar" id="{B6A8EEA8-6F30-4307-A73E-884DCBDE2AFE}">
            <x14:dataBar minLength="0" maxLength="100" border="1" negativeBarBorderColorSameAsPositive="0">
              <x14:cfvo type="autoMin"/>
              <x14:cfvo type="autoMax"/>
              <x14:borderColor rgb="FFFF555A"/>
              <x14:negativeFillColor rgb="FFFF0000"/>
              <x14:negativeBorderColor rgb="FFFF0000"/>
              <x14:axisColor rgb="FF000000"/>
            </x14:dataBar>
          </x14:cfRule>
          <xm:sqref>E40</xm:sqref>
        </x14:conditionalFormatting>
        <x14:conditionalFormatting xmlns:xm="http://schemas.microsoft.com/office/excel/2006/main">
          <x14:cfRule type="dataBar" id="{4ACC2154-03DE-4110-A570-614C11B1AD0A}">
            <x14:dataBar minLength="0" maxLength="100" border="1" negativeBarBorderColorSameAsPositive="0">
              <x14:cfvo type="autoMin"/>
              <x14:cfvo type="autoMax"/>
              <x14:borderColor rgb="FFFF555A"/>
              <x14:negativeFillColor rgb="FFFF0000"/>
              <x14:negativeBorderColor rgb="FFFF0000"/>
              <x14:axisColor rgb="FF000000"/>
            </x14:dataBar>
          </x14:cfRule>
          <xm:sqref>G40</xm:sqref>
        </x14:conditionalFormatting>
        <x14:conditionalFormatting xmlns:xm="http://schemas.microsoft.com/office/excel/2006/main">
          <x14:cfRule type="dataBar" id="{A7113963-6BBF-4CA4-8043-DDBECFDEA1EB}">
            <x14:dataBar minLength="0" maxLength="100" border="1" negativeBarBorderColorSameAsPositive="0">
              <x14:cfvo type="autoMin"/>
              <x14:cfvo type="autoMax"/>
              <x14:borderColor rgb="FFFF555A"/>
              <x14:negativeFillColor rgb="FFFF0000"/>
              <x14:negativeBorderColor rgb="FFFF0000"/>
              <x14:axisColor rgb="FF000000"/>
            </x14:dataBar>
          </x14:cfRule>
          <xm:sqref>F49 F20 F30:F39</xm:sqref>
        </x14:conditionalFormatting>
        <x14:conditionalFormatting xmlns:xm="http://schemas.microsoft.com/office/excel/2006/main">
          <x14:cfRule type="dataBar" id="{C2C062F1-2110-4CBC-9F34-C8D695984FA0}">
            <x14:dataBar minLength="0" maxLength="100" border="1" negativeBarBorderColorSameAsPositive="0">
              <x14:cfvo type="autoMin"/>
              <x14:cfvo type="autoMax"/>
              <x14:borderColor rgb="FFFF555A"/>
              <x14:negativeFillColor rgb="FFFF0000"/>
              <x14:negativeBorderColor rgb="FFFF0000"/>
              <x14:axisColor rgb="FF000000"/>
            </x14:dataBar>
          </x14:cfRule>
          <xm:sqref>G49 G20 G22:G39</xm:sqref>
        </x14:conditionalFormatting>
        <x14:conditionalFormatting xmlns:xm="http://schemas.microsoft.com/office/excel/2006/main">
          <x14:cfRule type="dataBar" id="{C92F6176-E308-49ED-B347-113FCF18A5D8}">
            <x14:dataBar minLength="0" maxLength="100" border="1" negativeBarBorderColorSameAsPositive="0">
              <x14:cfvo type="autoMin"/>
              <x14:cfvo type="autoMax"/>
              <x14:borderColor rgb="FFFF555A"/>
              <x14:negativeFillColor rgb="FFFF0000"/>
              <x14:negativeBorderColor rgb="FFFF0000"/>
              <x14:axisColor rgb="FF000000"/>
            </x14:dataBar>
          </x14:cfRule>
          <xm:sqref>E49 E20 E30:E39</xm:sqref>
        </x14:conditionalFormatting>
        <x14:conditionalFormatting xmlns:xm="http://schemas.microsoft.com/office/excel/2006/main">
          <x14:cfRule type="dataBar" id="{E2A7855E-EDBA-47C9-8048-D7BB6A765474}">
            <x14:dataBar minLength="0" maxLength="100" border="1" negativeBarBorderColorSameAsPositive="0">
              <x14:cfvo type="autoMin"/>
              <x14:cfvo type="autoMax"/>
              <x14:borderColor rgb="FFFF555A"/>
              <x14:negativeFillColor rgb="FFFF0000"/>
              <x14:negativeBorderColor rgb="FFFF0000"/>
              <x14:axisColor rgb="FF000000"/>
            </x14:dataBar>
          </x14:cfRule>
          <xm:sqref>T29 T19</xm:sqref>
        </x14:conditionalFormatting>
        <x14:conditionalFormatting xmlns:xm="http://schemas.microsoft.com/office/excel/2006/main" pivot="1">
          <x14:cfRule type="dataBar" id="{329F0ADD-EE84-4F93-A158-60D78096447A}">
            <x14:dataBar minLength="0" maxLength="100" border="1" negativeBarBorderColorSameAsPositive="0">
              <x14:cfvo type="autoMin"/>
              <x14:cfvo type="autoMax"/>
              <x14:borderColor rgb="FFFF555A"/>
              <x14:negativeFillColor rgb="FFFF0000"/>
              <x14:negativeBorderColor rgb="FFFF0000"/>
              <x14:axisColor rgb="FF000000"/>
            </x14:dataBar>
          </x14:cfRule>
          <xm:sqref>C4:C5</xm:sqref>
        </x14:conditionalFormatting>
        <x14:conditionalFormatting xmlns:xm="http://schemas.microsoft.com/office/excel/2006/main" pivot="1">
          <x14:cfRule type="dataBar" id="{1034D67A-0A5E-44B6-A4F9-230A734EF589}">
            <x14:dataBar minLength="0" maxLength="100" border="1" negativeBarBorderColorSameAsPositive="0">
              <x14:cfvo type="autoMin"/>
              <x14:cfvo type="autoMax"/>
              <x14:borderColor rgb="FFFF555A"/>
              <x14:negativeFillColor rgb="FFFF0000"/>
              <x14:negativeBorderColor rgb="FFFF0000"/>
              <x14:axisColor rgb="FF000000"/>
            </x14:dataBar>
          </x14:cfRule>
          <xm:sqref>G13:G15</xm:sqref>
        </x14:conditionalFormatting>
        <x14:conditionalFormatting xmlns:xm="http://schemas.microsoft.com/office/excel/2006/main" pivot="1">
          <x14:cfRule type="dataBar" id="{49BA6A9F-8AA8-4B88-A66F-AEC323343F1D}">
            <x14:dataBar minLength="0" maxLength="100" border="1" negativeBarBorderColorSameAsPositive="0">
              <x14:cfvo type="autoMin"/>
              <x14:cfvo type="autoMax"/>
              <x14:borderColor rgb="FFFF555A"/>
              <x14:negativeFillColor rgb="FFFF0000"/>
              <x14:negativeBorderColor rgb="FFFF0000"/>
              <x14:axisColor rgb="FF000000"/>
            </x14:dataBar>
          </x14:cfRule>
          <xm:sqref>C33:C37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72"/>
  <sheetViews>
    <sheetView topLeftCell="A42" zoomScale="70" zoomScaleNormal="70" workbookViewId="0">
      <selection activeCell="D63" sqref="D63"/>
    </sheetView>
  </sheetViews>
  <sheetFormatPr baseColWidth="10" defaultColWidth="10.58203125" defaultRowHeight="15.5"/>
  <cols>
    <col min="1" max="1" width="40.6640625" style="10" customWidth="1"/>
    <col min="2" max="2" width="22.25" style="10" customWidth="1"/>
    <col min="3" max="3" width="20.4140625" style="10" customWidth="1"/>
    <col min="4" max="4" width="36.4140625" style="10" customWidth="1"/>
    <col min="5" max="9" width="23.25" style="10" customWidth="1"/>
    <col min="10" max="10" width="6.4140625" style="10" customWidth="1"/>
    <col min="11" max="11" width="8.08203125" style="10" customWidth="1"/>
    <col min="12" max="12" width="11.75" style="10" customWidth="1"/>
    <col min="13" max="13" width="32.5" style="10" customWidth="1"/>
    <col min="14" max="14" width="16" style="10" customWidth="1"/>
    <col min="15" max="15" width="11" style="10" customWidth="1"/>
    <col min="16" max="30" width="48.08203125" style="10" customWidth="1"/>
    <col min="31" max="31" width="45.83203125" style="10" customWidth="1"/>
    <col min="32" max="32" width="49" style="10" customWidth="1"/>
    <col min="33" max="33" width="44.08203125" style="10" customWidth="1"/>
    <col min="34" max="34" width="51.83203125" style="10" customWidth="1"/>
    <col min="35" max="35" width="49.58203125" style="10" bestFit="1" customWidth="1"/>
    <col min="36" max="36" width="48.08203125" style="10" customWidth="1"/>
    <col min="37" max="38" width="53" style="10" bestFit="1" customWidth="1"/>
    <col min="39" max="39" width="45" style="10" bestFit="1" customWidth="1"/>
    <col min="40" max="40" width="50.58203125" style="10" bestFit="1" customWidth="1"/>
    <col min="41" max="16384" width="10.58203125" style="10"/>
  </cols>
  <sheetData>
    <row r="2" spans="1:6">
      <c r="A2" s="9" t="s">
        <v>375</v>
      </c>
    </row>
    <row r="3" spans="1:6">
      <c r="A3" s="58" t="s">
        <v>376</v>
      </c>
    </row>
    <row r="4" spans="1:6" hidden="1">
      <c r="A4" s="35" t="s">
        <v>1309</v>
      </c>
      <c r="B4" s="35" t="s">
        <v>370</v>
      </c>
      <c r="C4"/>
      <c r="D4"/>
      <c r="E4"/>
    </row>
    <row r="5" spans="1:6">
      <c r="A5" s="243" t="s">
        <v>250</v>
      </c>
      <c r="B5" s="243" t="s">
        <v>87</v>
      </c>
      <c r="C5" s="243" t="s">
        <v>120</v>
      </c>
      <c r="D5" s="243" t="s">
        <v>254</v>
      </c>
      <c r="E5" s="31" t="s">
        <v>5033</v>
      </c>
    </row>
    <row r="6" spans="1:6">
      <c r="A6" s="1" t="s">
        <v>89</v>
      </c>
      <c r="B6" s="101">
        <v>19</v>
      </c>
      <c r="C6" s="101">
        <v>64</v>
      </c>
      <c r="D6" s="101">
        <v>83</v>
      </c>
      <c r="E6" s="26">
        <f>B6/B8</f>
        <v>0.55882352941176472</v>
      </c>
      <c r="F6" s="32"/>
    </row>
    <row r="7" spans="1:6">
      <c r="A7" s="1" t="s">
        <v>110</v>
      </c>
      <c r="B7" s="101">
        <v>15</v>
      </c>
      <c r="C7" s="101">
        <v>8</v>
      </c>
      <c r="D7" s="101">
        <v>23</v>
      </c>
      <c r="E7" s="26">
        <f>B7/B8</f>
        <v>0.44117647058823528</v>
      </c>
      <c r="F7" s="32"/>
    </row>
    <row r="8" spans="1:6">
      <c r="A8" s="245" t="s">
        <v>254</v>
      </c>
      <c r="B8" s="246">
        <v>34</v>
      </c>
      <c r="C8" s="246">
        <v>72</v>
      </c>
      <c r="D8" s="246">
        <v>106</v>
      </c>
      <c r="E8"/>
    </row>
    <row r="9" spans="1:6" s="33" customFormat="1">
      <c r="A9"/>
      <c r="B9"/>
      <c r="C9"/>
      <c r="D9" s="208"/>
    </row>
    <row r="10" spans="1:6">
      <c r="A10" s="9" t="s">
        <v>377</v>
      </c>
      <c r="B10"/>
      <c r="C10"/>
    </row>
    <row r="11" spans="1:6">
      <c r="A11" s="243" t="s">
        <v>250</v>
      </c>
      <c r="B11" s="243" t="s">
        <v>1317</v>
      </c>
      <c r="C11" s="243" t="s">
        <v>367</v>
      </c>
    </row>
    <row r="12" spans="1:6">
      <c r="A12" s="1" t="s">
        <v>91</v>
      </c>
      <c r="B12" s="101">
        <v>20</v>
      </c>
      <c r="C12" s="25">
        <v>0.64516129032258063</v>
      </c>
      <c r="D12" s="210"/>
    </row>
    <row r="13" spans="1:6">
      <c r="A13" s="1" t="s">
        <v>112</v>
      </c>
      <c r="B13" s="101">
        <v>3</v>
      </c>
      <c r="C13" s="25">
        <v>9.6774193548387094E-2</v>
      </c>
      <c r="D13" s="33"/>
    </row>
    <row r="14" spans="1:6">
      <c r="A14" s="1" t="s">
        <v>152</v>
      </c>
      <c r="B14" s="101">
        <v>4</v>
      </c>
      <c r="C14" s="25">
        <v>0.12903225806451613</v>
      </c>
      <c r="D14" s="33"/>
    </row>
    <row r="15" spans="1:6">
      <c r="A15" s="1" t="s">
        <v>141</v>
      </c>
      <c r="B15" s="101">
        <v>4</v>
      </c>
      <c r="C15" s="25">
        <v>0.12903225806451613</v>
      </c>
      <c r="D15" s="33"/>
    </row>
    <row r="16" spans="1:6">
      <c r="A16" s="245" t="s">
        <v>254</v>
      </c>
      <c r="B16" s="246">
        <v>31</v>
      </c>
      <c r="C16" s="247">
        <v>1</v>
      </c>
      <c r="D16" s="33"/>
    </row>
    <row r="17" spans="1:17">
      <c r="A17"/>
      <c r="B17"/>
      <c r="C17"/>
      <c r="D17" s="33"/>
    </row>
    <row r="18" spans="1:17">
      <c r="A18"/>
      <c r="B18"/>
      <c r="C18"/>
    </row>
    <row r="19" spans="1:17">
      <c r="A19" s="17" t="s">
        <v>378</v>
      </c>
      <c r="B19"/>
      <c r="C19"/>
    </row>
    <row r="20" spans="1:17">
      <c r="A20" s="243" t="s">
        <v>250</v>
      </c>
      <c r="B20" s="243" t="s">
        <v>366</v>
      </c>
      <c r="C20" s="243" t="s">
        <v>367</v>
      </c>
    </row>
    <row r="21" spans="1:17">
      <c r="A21" s="1" t="s">
        <v>100</v>
      </c>
      <c r="B21" s="101">
        <v>6</v>
      </c>
      <c r="C21" s="25">
        <v>0.19354838709677419</v>
      </c>
      <c r="D21" s="32"/>
    </row>
    <row r="22" spans="1:17">
      <c r="A22" s="1" t="s">
        <v>88</v>
      </c>
      <c r="B22" s="101">
        <v>25</v>
      </c>
      <c r="C22" s="25">
        <v>0.80645161290322576</v>
      </c>
      <c r="D22" s="32"/>
    </row>
    <row r="23" spans="1:17">
      <c r="A23" s="245" t="s">
        <v>254</v>
      </c>
      <c r="B23" s="246">
        <v>31</v>
      </c>
      <c r="C23" s="247">
        <v>1</v>
      </c>
      <c r="D23" s="32"/>
      <c r="L23" s="33"/>
      <c r="M23" s="33"/>
      <c r="N23" s="33"/>
      <c r="O23" s="33"/>
      <c r="P23" s="33"/>
      <c r="Q23" s="33"/>
    </row>
    <row r="24" spans="1:17">
      <c r="A24"/>
      <c r="B24"/>
      <c r="C24"/>
      <c r="L24" s="33"/>
      <c r="M24" s="33"/>
      <c r="N24" s="33"/>
      <c r="O24" s="33"/>
      <c r="P24" s="33"/>
      <c r="Q24" s="33"/>
    </row>
    <row r="25" spans="1:17">
      <c r="A25"/>
      <c r="B25"/>
      <c r="C25"/>
      <c r="L25" s="33"/>
      <c r="M25" s="37"/>
      <c r="N25" s="33"/>
      <c r="O25" s="33"/>
      <c r="P25" s="33"/>
      <c r="Q25" s="33"/>
    </row>
    <row r="26" spans="1:17" ht="16.5" customHeight="1">
      <c r="A26" s="9" t="s">
        <v>379</v>
      </c>
      <c r="B26"/>
      <c r="C26"/>
      <c r="L26" s="33"/>
      <c r="M26" s="31"/>
      <c r="N26" s="31"/>
      <c r="O26" s="31"/>
      <c r="P26" s="33"/>
      <c r="Q26" s="33"/>
    </row>
    <row r="27" spans="1:17" hidden="1">
      <c r="A27" s="243"/>
      <c r="B27" s="35" t="s">
        <v>370</v>
      </c>
      <c r="C27" s="243"/>
      <c r="D27"/>
      <c r="E27"/>
      <c r="F27"/>
      <c r="G27"/>
      <c r="H27"/>
      <c r="I27"/>
      <c r="J27"/>
      <c r="K27"/>
      <c r="L27"/>
      <c r="M27" s="31"/>
      <c r="N27" s="31"/>
      <c r="O27" s="31"/>
      <c r="P27" s="74"/>
      <c r="Q27" s="33"/>
    </row>
    <row r="28" spans="1:17">
      <c r="A28" s="243" t="s">
        <v>380</v>
      </c>
      <c r="B28" s="243" t="s">
        <v>88</v>
      </c>
      <c r="C28" s="243" t="s">
        <v>254</v>
      </c>
      <c r="D28"/>
      <c r="E28"/>
      <c r="F28"/>
      <c r="G28"/>
      <c r="H28"/>
      <c r="I28"/>
      <c r="J28"/>
      <c r="K28"/>
      <c r="L28"/>
      <c r="M28" s="31"/>
      <c r="N28" s="261"/>
      <c r="O28" s="261"/>
      <c r="P28" s="51"/>
      <c r="Q28" s="33"/>
    </row>
    <row r="29" spans="1:17">
      <c r="A29" s="1" t="s">
        <v>1310</v>
      </c>
      <c r="B29" s="101">
        <v>0</v>
      </c>
      <c r="C29" s="101">
        <v>0</v>
      </c>
      <c r="D29" s="26">
        <f>GETPIVOTDATA("Insecurite dans la commune",$A$27,"applicable/habitant/applicable_2/d_disponibilite/q3_1_ruptures_eau","Oui")/25</f>
        <v>0</v>
      </c>
      <c r="E29"/>
      <c r="F29"/>
      <c r="G29"/>
      <c r="H29"/>
      <c r="I29"/>
      <c r="J29"/>
      <c r="K29"/>
      <c r="L29"/>
      <c r="M29" s="31"/>
      <c r="N29" s="31"/>
      <c r="O29" s="31"/>
      <c r="P29" s="51"/>
      <c r="Q29" s="33"/>
    </row>
    <row r="30" spans="1:17">
      <c r="A30" s="1" t="s">
        <v>1311</v>
      </c>
      <c r="B30" s="101">
        <v>16</v>
      </c>
      <c r="C30" s="101">
        <v>16</v>
      </c>
      <c r="D30" s="26">
        <f>GETPIVOTDATA("Probleme de transport",$A$27,"applicable/habitant/applicable_2/d_disponibilite/q3_1_ruptures_eau","Oui")/25</f>
        <v>0.64</v>
      </c>
      <c r="E30"/>
      <c r="L30" s="33"/>
      <c r="M30" s="31"/>
      <c r="N30" s="31"/>
      <c r="O30" s="31"/>
      <c r="P30" s="51"/>
      <c r="Q30" s="33"/>
    </row>
    <row r="31" spans="1:17">
      <c r="A31" s="1" t="s">
        <v>381</v>
      </c>
      <c r="B31" s="101">
        <v>0</v>
      </c>
      <c r="C31" s="101">
        <v>0</v>
      </c>
      <c r="D31" s="26">
        <f>GETPIVOTDATA("Catastrophe naturelle",$A$27,"applicable/habitant/applicable_2/d_disponibilite/q3_1_ruptures_eau","Oui")/25</f>
        <v>0</v>
      </c>
      <c r="E31"/>
      <c r="L31" s="33"/>
      <c r="M31" s="31"/>
      <c r="N31" s="31"/>
      <c r="O31" s="31"/>
      <c r="P31" s="51"/>
      <c r="Q31" s="33"/>
    </row>
    <row r="32" spans="1:17">
      <c r="A32" s="1" t="s">
        <v>1312</v>
      </c>
      <c r="B32" s="101">
        <v>3</v>
      </c>
      <c r="C32" s="101">
        <v>3</v>
      </c>
      <c r="D32" s="26">
        <f>GETPIVOTDATA("Secheresse",$A$27,"applicable/habitant/applicable_2/d_disponibilite/q3_1_ruptures_eau","Oui")/25</f>
        <v>0.12</v>
      </c>
      <c r="E32"/>
      <c r="L32" s="33"/>
      <c r="M32" s="31"/>
      <c r="N32" s="31"/>
      <c r="O32" s="31"/>
      <c r="P32" s="51"/>
      <c r="Q32" s="33"/>
    </row>
    <row r="33" spans="1:17">
      <c r="A33" s="1" t="s">
        <v>1313</v>
      </c>
      <c r="B33" s="101">
        <v>0</v>
      </c>
      <c r="C33" s="101">
        <v>0</v>
      </c>
      <c r="D33" s="26">
        <f>GETPIVOTDATA("Probleme d'infrastructures",$A$27,"applicable/habitant/applicable_2/d_disponibilite/q3_1_ruptures_eau","Oui")/25</f>
        <v>0</v>
      </c>
      <c r="E33"/>
      <c r="L33" s="33"/>
      <c r="M33" s="31"/>
      <c r="N33" s="31"/>
      <c r="O33" s="31"/>
      <c r="P33" s="51"/>
      <c r="Q33" s="33"/>
    </row>
    <row r="34" spans="1:17">
      <c r="A34" s="1" t="s">
        <v>1314</v>
      </c>
      <c r="B34" s="101">
        <v>2</v>
      </c>
      <c r="C34" s="101">
        <v>2</v>
      </c>
      <c r="D34" s="26">
        <f>GETPIVOTDATA("Probleme technique sur le reseau",$A$27,"applicable/habitant/applicable_2/d_disponibilite/q3_1_ruptures_eau","Oui")/25</f>
        <v>0.08</v>
      </c>
      <c r="E34"/>
      <c r="L34" s="33"/>
      <c r="M34" s="31"/>
      <c r="N34" s="31"/>
      <c r="O34" s="31"/>
      <c r="P34" s="51"/>
      <c r="Q34" s="33"/>
    </row>
    <row r="35" spans="1:17">
      <c r="A35" s="1" t="s">
        <v>1315</v>
      </c>
      <c r="B35" s="101">
        <v>0</v>
      </c>
      <c r="C35" s="101">
        <v>0</v>
      </c>
      <c r="D35" s="26">
        <f>GETPIVOTDATA("Difficultes politiques",$A$27,"applicable/habitant/applicable_2/d_disponibilite/q3_1_ruptures_eau","Oui")/25</f>
        <v>0</v>
      </c>
      <c r="E35"/>
      <c r="L35" s="33"/>
      <c r="M35" s="31"/>
      <c r="N35" s="31"/>
      <c r="O35" s="31"/>
      <c r="P35" s="51"/>
      <c r="Q35" s="33"/>
    </row>
    <row r="36" spans="1:17">
      <c r="A36" s="1" t="s">
        <v>690</v>
      </c>
      <c r="B36" s="101">
        <v>4</v>
      </c>
      <c r="C36" s="101">
        <v>4</v>
      </c>
      <c r="D36" s="26">
        <f>GETPIVOTDATA("Autres",$A$27,"applicable/habitant/applicable_2/d_disponibilite/q3_1_ruptures_eau","Oui")/25</f>
        <v>0.16</v>
      </c>
      <c r="E36"/>
      <c r="L36" s="33"/>
      <c r="M36" s="31"/>
      <c r="N36" s="31"/>
      <c r="O36" s="31"/>
      <c r="P36" s="51"/>
      <c r="Q36" s="33"/>
    </row>
    <row r="37" spans="1:17">
      <c r="A37" s="1" t="s">
        <v>1316</v>
      </c>
      <c r="B37" s="101">
        <v>1</v>
      </c>
      <c r="C37" s="101">
        <v>1</v>
      </c>
      <c r="D37" s="26">
        <f>GETPIVOTDATA("Pas de reponse",$A$27,"applicable/habitant/applicable_2/d_disponibilite/q3_1_ruptures_eau","Oui")/25</f>
        <v>0.04</v>
      </c>
      <c r="E37"/>
      <c r="L37" s="33"/>
      <c r="M37" s="75"/>
      <c r="N37" s="55"/>
      <c r="O37" s="55"/>
      <c r="P37" s="51"/>
      <c r="Q37" s="33"/>
    </row>
    <row r="38" spans="1:17">
      <c r="A38"/>
      <c r="B38"/>
      <c r="C38"/>
      <c r="D38" s="32"/>
      <c r="L38" s="33"/>
      <c r="M38" s="75"/>
      <c r="N38" s="55"/>
      <c r="O38" s="55"/>
      <c r="P38" s="51"/>
      <c r="Q38" s="33"/>
    </row>
    <row r="39" spans="1:17">
      <c r="A39"/>
      <c r="B39"/>
      <c r="C39"/>
      <c r="D39" s="32"/>
      <c r="L39" s="33"/>
      <c r="M39" s="75"/>
      <c r="N39" s="55"/>
      <c r="O39" s="55"/>
      <c r="P39" s="51"/>
      <c r="Q39" s="33"/>
    </row>
    <row r="40" spans="1:17">
      <c r="A40" s="209" t="s">
        <v>697</v>
      </c>
      <c r="B40"/>
      <c r="C40"/>
      <c r="D40" s="32"/>
      <c r="L40" s="33"/>
      <c r="M40" s="33"/>
      <c r="N40" s="33"/>
      <c r="O40" s="33"/>
      <c r="P40" s="33"/>
      <c r="Q40" s="33"/>
    </row>
    <row r="41" spans="1:17" hidden="1">
      <c r="A41" s="252"/>
      <c r="B41" s="35" t="s">
        <v>370</v>
      </c>
      <c r="C41" s="252"/>
      <c r="D41" s="252"/>
      <c r="E41" s="252"/>
      <c r="F41" s="252"/>
      <c r="G41" s="252"/>
      <c r="H41" s="252"/>
      <c r="I41" s="252"/>
      <c r="J41"/>
      <c r="K41"/>
    </row>
    <row r="42" spans="1:17">
      <c r="A42" s="243"/>
      <c r="B42" s="243" t="s">
        <v>99</v>
      </c>
      <c r="C42" s="243"/>
      <c r="D42" s="243" t="s">
        <v>100</v>
      </c>
      <c r="E42" s="243"/>
      <c r="F42" s="243" t="s">
        <v>88</v>
      </c>
      <c r="G42" s="243"/>
      <c r="H42" s="243" t="s">
        <v>368</v>
      </c>
      <c r="I42" s="243" t="s">
        <v>369</v>
      </c>
      <c r="J42"/>
      <c r="K42"/>
    </row>
    <row r="43" spans="1:17">
      <c r="A43" s="367" t="s">
        <v>250</v>
      </c>
      <c r="B43" s="367" t="s">
        <v>366</v>
      </c>
      <c r="C43" s="367" t="s">
        <v>367</v>
      </c>
      <c r="D43" s="367" t="s">
        <v>366</v>
      </c>
      <c r="E43" s="367" t="s">
        <v>367</v>
      </c>
      <c r="F43" s="367" t="s">
        <v>366</v>
      </c>
      <c r="G43" s="367" t="s">
        <v>367</v>
      </c>
      <c r="H43" s="367"/>
      <c r="I43" s="367"/>
      <c r="J43"/>
      <c r="K43"/>
    </row>
    <row r="44" spans="1:17">
      <c r="A44" s="1" t="s">
        <v>91</v>
      </c>
      <c r="B44" s="101">
        <v>3</v>
      </c>
      <c r="C44" s="25">
        <v>1</v>
      </c>
      <c r="D44" s="101">
        <v>2</v>
      </c>
      <c r="E44" s="25">
        <v>0.22222222222222221</v>
      </c>
      <c r="F44" s="101">
        <v>15</v>
      </c>
      <c r="G44" s="25">
        <v>0.78947368421052633</v>
      </c>
      <c r="H44" s="101">
        <v>20</v>
      </c>
      <c r="I44" s="118">
        <v>0.64516129032258063</v>
      </c>
      <c r="J44"/>
      <c r="K44"/>
    </row>
    <row r="45" spans="1:17">
      <c r="A45" s="1" t="s">
        <v>112</v>
      </c>
      <c r="B45" s="101"/>
      <c r="C45" s="25">
        <v>0</v>
      </c>
      <c r="D45" s="101">
        <v>3</v>
      </c>
      <c r="E45" s="25">
        <v>0.33333333333333331</v>
      </c>
      <c r="F45" s="101"/>
      <c r="G45" s="25">
        <v>0</v>
      </c>
      <c r="H45" s="101">
        <v>3</v>
      </c>
      <c r="I45" s="118">
        <v>9.6774193548387094E-2</v>
      </c>
      <c r="J45"/>
      <c r="K45"/>
    </row>
    <row r="46" spans="1:17">
      <c r="A46" s="1" t="s">
        <v>152</v>
      </c>
      <c r="B46" s="101"/>
      <c r="C46" s="25">
        <v>0</v>
      </c>
      <c r="D46" s="101">
        <v>3</v>
      </c>
      <c r="E46" s="25">
        <v>0.33333333333333331</v>
      </c>
      <c r="F46" s="101">
        <v>1</v>
      </c>
      <c r="G46" s="25">
        <v>5.2631578947368418E-2</v>
      </c>
      <c r="H46" s="101">
        <v>4</v>
      </c>
      <c r="I46" s="118">
        <v>0.12903225806451613</v>
      </c>
      <c r="J46"/>
      <c r="K46"/>
    </row>
    <row r="47" spans="1:17">
      <c r="A47" s="1" t="s">
        <v>141</v>
      </c>
      <c r="B47" s="101"/>
      <c r="C47" s="25">
        <v>0</v>
      </c>
      <c r="D47" s="101">
        <v>1</v>
      </c>
      <c r="E47" s="25">
        <v>0.1111111111111111</v>
      </c>
      <c r="F47" s="101">
        <v>3</v>
      </c>
      <c r="G47" s="25">
        <v>0.15789473684210525</v>
      </c>
      <c r="H47" s="101">
        <v>4</v>
      </c>
      <c r="I47" s="118">
        <v>0.12903225806451613</v>
      </c>
      <c r="J47"/>
      <c r="K47"/>
    </row>
    <row r="48" spans="1:17">
      <c r="A48" s="245" t="s">
        <v>254</v>
      </c>
      <c r="B48" s="246">
        <v>3</v>
      </c>
      <c r="C48" s="247">
        <v>1</v>
      </c>
      <c r="D48" s="246">
        <v>9</v>
      </c>
      <c r="E48" s="247">
        <v>1</v>
      </c>
      <c r="F48" s="246">
        <v>19</v>
      </c>
      <c r="G48" s="247">
        <v>1</v>
      </c>
      <c r="H48" s="246">
        <v>31</v>
      </c>
      <c r="I48" s="251">
        <v>1</v>
      </c>
      <c r="J48"/>
      <c r="K48"/>
    </row>
    <row r="49" spans="1:11">
      <c r="A49"/>
      <c r="B49"/>
      <c r="C49"/>
      <c r="D49"/>
      <c r="E49"/>
      <c r="F49"/>
      <c r="G49"/>
      <c r="H49"/>
      <c r="I49"/>
      <c r="J49"/>
      <c r="K49"/>
    </row>
    <row r="50" spans="1:11">
      <c r="A50"/>
      <c r="B50"/>
      <c r="C50"/>
      <c r="D50"/>
      <c r="E50"/>
      <c r="F50"/>
      <c r="G50"/>
      <c r="H50"/>
      <c r="I50"/>
      <c r="J50"/>
      <c r="K50"/>
    </row>
    <row r="51" spans="1:11">
      <c r="A51" s="9" t="s">
        <v>5042</v>
      </c>
      <c r="B51"/>
      <c r="C51"/>
    </row>
    <row r="52" spans="1:11">
      <c r="A52" s="243" t="s">
        <v>250</v>
      </c>
      <c r="B52" s="243" t="s">
        <v>366</v>
      </c>
      <c r="C52" s="243" t="s">
        <v>367</v>
      </c>
      <c r="D52"/>
      <c r="E52"/>
    </row>
    <row r="53" spans="1:11">
      <c r="A53" s="1" t="s">
        <v>99</v>
      </c>
      <c r="B53" s="101">
        <v>3</v>
      </c>
      <c r="C53" s="25">
        <v>9.6774193548387094E-2</v>
      </c>
      <c r="D53"/>
      <c r="E53"/>
    </row>
    <row r="54" spans="1:11">
      <c r="A54" s="1" t="s">
        <v>100</v>
      </c>
      <c r="B54" s="101">
        <v>9</v>
      </c>
      <c r="C54" s="25">
        <v>0.29032258064516131</v>
      </c>
    </row>
    <row r="55" spans="1:11">
      <c r="A55" s="1" t="s">
        <v>88</v>
      </c>
      <c r="B55" s="101">
        <v>19</v>
      </c>
      <c r="C55" s="25">
        <v>0.61290322580645162</v>
      </c>
      <c r="D55" s="33"/>
    </row>
    <row r="56" spans="1:11">
      <c r="A56" s="245" t="s">
        <v>254</v>
      </c>
      <c r="B56" s="246">
        <v>31</v>
      </c>
      <c r="C56" s="251">
        <v>1</v>
      </c>
    </row>
    <row r="57" spans="1:11" s="33" customFormat="1">
      <c r="A57"/>
      <c r="B57"/>
      <c r="C57"/>
    </row>
    <row r="58" spans="1:11">
      <c r="A58" s="58" t="s">
        <v>382</v>
      </c>
      <c r="B58"/>
      <c r="C58"/>
    </row>
    <row r="59" spans="1:11">
      <c r="A59" s="243" t="s">
        <v>250</v>
      </c>
      <c r="B59" s="243" t="s">
        <v>366</v>
      </c>
      <c r="C59" s="243" t="s">
        <v>367</v>
      </c>
    </row>
    <row r="60" spans="1:11">
      <c r="A60" s="1" t="s">
        <v>174</v>
      </c>
      <c r="B60" s="101">
        <v>2</v>
      </c>
      <c r="C60" s="25">
        <v>0.22222222222222221</v>
      </c>
    </row>
    <row r="61" spans="1:11">
      <c r="A61" s="1" t="s">
        <v>180</v>
      </c>
      <c r="B61" s="101">
        <v>1</v>
      </c>
      <c r="C61" s="25">
        <v>0.1111111111111111</v>
      </c>
    </row>
    <row r="62" spans="1:11">
      <c r="A62" s="1" t="s">
        <v>116</v>
      </c>
      <c r="B62" s="101">
        <v>6</v>
      </c>
      <c r="C62" s="25">
        <v>0.66666666666666663</v>
      </c>
    </row>
    <row r="63" spans="1:11">
      <c r="A63" s="245" t="s">
        <v>254</v>
      </c>
      <c r="B63" s="246">
        <v>9</v>
      </c>
      <c r="C63" s="251">
        <v>1</v>
      </c>
    </row>
    <row r="64" spans="1:11">
      <c r="A64"/>
      <c r="B64"/>
      <c r="C64"/>
    </row>
    <row r="65" spans="1:3">
      <c r="A65" s="9" t="s">
        <v>383</v>
      </c>
      <c r="C65"/>
    </row>
    <row r="66" spans="1:3">
      <c r="A66" s="10" t="s">
        <v>384</v>
      </c>
      <c r="C66"/>
    </row>
    <row r="67" spans="1:3">
      <c r="A67" s="30" t="s">
        <v>385</v>
      </c>
      <c r="B67" s="30" t="s">
        <v>386</v>
      </c>
      <c r="C67"/>
    </row>
    <row r="68" spans="1:3">
      <c r="A68" s="1" t="s">
        <v>91</v>
      </c>
      <c r="B68" s="14">
        <f t="array" ref="B68">5*(TRIMMEAN(IF(Processed_Data!GA$2:GA$107=A68,Processed_Data!AG$2:AG$107), 0.2))</f>
        <v>49.0625</v>
      </c>
      <c r="C68" s="33"/>
    </row>
    <row r="69" spans="1:3">
      <c r="A69" s="1" t="s">
        <v>112</v>
      </c>
      <c r="B69" s="14">
        <f t="array" ref="B69">5*(TRIMMEAN(IF(Processed_Data!GA$2:GA$107=A69,Processed_Data!AG$2:AG$107), 0.2))</f>
        <v>5.6666666666666661</v>
      </c>
      <c r="C69" s="33"/>
    </row>
    <row r="70" spans="1:3">
      <c r="A70" s="1" t="s">
        <v>152</v>
      </c>
      <c r="B70" s="14">
        <f t="array" ref="B70">5*(TRIMMEAN(IF(Processed_Data!GA$2:GA$107=A70,Processed_Data!AG$2:AG$107), 0.2))</f>
        <v>0</v>
      </c>
      <c r="C70" s="33"/>
    </row>
    <row r="71" spans="1:3">
      <c r="A71" s="1" t="s">
        <v>141</v>
      </c>
      <c r="B71" s="14">
        <f t="array" ref="B71">5*(TRIMMEAN(IF(Processed_Data!GA$2:GA$107=A71,Processed_Data!AG$2:AG$107), 0.2))</f>
        <v>36.25</v>
      </c>
      <c r="C71" s="33"/>
    </row>
    <row r="72" spans="1:3">
      <c r="C72" s="33"/>
    </row>
  </sheetData>
  <sortState ref="A28:C38">
    <sortCondition descending="1" ref="C30"/>
  </sortState>
  <conditionalFormatting sqref="E6:E7">
    <cfRule type="dataBar" priority="14">
      <dataBar>
        <cfvo type="min"/>
        <cfvo type="max"/>
        <color rgb="FFFF555A"/>
      </dataBar>
      <extLst>
        <ext xmlns:x14="http://schemas.microsoft.com/office/spreadsheetml/2009/9/main" uri="{B025F937-C7B1-47D3-B67F-A62EFF666E3E}">
          <x14:id>{450BD951-67EE-4376-8A7C-573E623E6744}</x14:id>
        </ext>
      </extLst>
    </cfRule>
  </conditionalFormatting>
  <conditionalFormatting sqref="P28:P36">
    <cfRule type="dataBar" priority="10">
      <dataBar>
        <cfvo type="min"/>
        <cfvo type="max"/>
        <color rgb="FFFF555A"/>
      </dataBar>
      <extLst>
        <ext xmlns:x14="http://schemas.microsoft.com/office/spreadsheetml/2009/9/main" uri="{B025F937-C7B1-47D3-B67F-A62EFF666E3E}">
          <x14:id>{AF0167D4-1658-429B-91F6-FB35656B8438}</x14:id>
        </ext>
      </extLst>
    </cfRule>
  </conditionalFormatting>
  <conditionalFormatting sqref="P37:P39">
    <cfRule type="dataBar" priority="11">
      <dataBar>
        <cfvo type="min"/>
        <cfvo type="max"/>
        <color rgb="FFFF555A"/>
      </dataBar>
      <extLst>
        <ext xmlns:x14="http://schemas.microsoft.com/office/spreadsheetml/2009/9/main" uri="{B025F937-C7B1-47D3-B67F-A62EFF666E3E}">
          <x14:id>{285AAA4F-145E-43EE-B34C-B5AA90CCBB1B}</x14:id>
        </ext>
      </extLst>
    </cfRule>
  </conditionalFormatting>
  <conditionalFormatting pivot="1" sqref="C21:C22">
    <cfRule type="dataBar" priority="9">
      <dataBar>
        <cfvo type="min"/>
        <cfvo type="max"/>
        <color rgb="FFFF555A"/>
      </dataBar>
      <extLst>
        <ext xmlns:x14="http://schemas.microsoft.com/office/spreadsheetml/2009/9/main" uri="{B025F937-C7B1-47D3-B67F-A62EFF666E3E}">
          <x14:id>{E06C3D07-E010-4FA3-A6A0-D29E0147E017}</x14:id>
        </ext>
      </extLst>
    </cfRule>
  </conditionalFormatting>
  <conditionalFormatting pivot="1" sqref="C12:C15">
    <cfRule type="dataBar" priority="8">
      <dataBar>
        <cfvo type="min"/>
        <cfvo type="max"/>
        <color rgb="FFFF555A"/>
      </dataBar>
      <extLst>
        <ext xmlns:x14="http://schemas.microsoft.com/office/spreadsheetml/2009/9/main" uri="{B025F937-C7B1-47D3-B67F-A62EFF666E3E}">
          <x14:id>{9F9AC336-9797-429B-AF3B-5E454046DD56}</x14:id>
        </ext>
      </extLst>
    </cfRule>
  </conditionalFormatting>
  <conditionalFormatting sqref="D29:D37">
    <cfRule type="dataBar" priority="7">
      <dataBar>
        <cfvo type="min"/>
        <cfvo type="max"/>
        <color rgb="FFFF555A"/>
      </dataBar>
      <extLst>
        <ext xmlns:x14="http://schemas.microsoft.com/office/spreadsheetml/2009/9/main" uri="{B025F937-C7B1-47D3-B67F-A62EFF666E3E}">
          <x14:id>{61BA70CD-0A8E-4B4A-953C-5B9964B31499}</x14:id>
        </ext>
      </extLst>
    </cfRule>
  </conditionalFormatting>
  <conditionalFormatting pivot="1" sqref="C44:C47">
    <cfRule type="dataBar" priority="6">
      <dataBar>
        <cfvo type="min"/>
        <cfvo type="max"/>
        <color rgb="FFFF555A"/>
      </dataBar>
      <extLst>
        <ext xmlns:x14="http://schemas.microsoft.com/office/spreadsheetml/2009/9/main" uri="{B025F937-C7B1-47D3-B67F-A62EFF666E3E}">
          <x14:id>{E7C03D77-E3D3-4A99-B6D3-50018D8CA9F5}</x14:id>
        </ext>
      </extLst>
    </cfRule>
  </conditionalFormatting>
  <conditionalFormatting pivot="1" sqref="E44:E47">
    <cfRule type="dataBar" priority="5">
      <dataBar>
        <cfvo type="min"/>
        <cfvo type="max"/>
        <color rgb="FFFF555A"/>
      </dataBar>
      <extLst>
        <ext xmlns:x14="http://schemas.microsoft.com/office/spreadsheetml/2009/9/main" uri="{B025F937-C7B1-47D3-B67F-A62EFF666E3E}">
          <x14:id>{83FB51EF-4E33-4E53-9AF1-906641A268DC}</x14:id>
        </ext>
      </extLst>
    </cfRule>
  </conditionalFormatting>
  <conditionalFormatting pivot="1" sqref="G44:G47">
    <cfRule type="dataBar" priority="4">
      <dataBar>
        <cfvo type="min"/>
        <cfvo type="max"/>
        <color rgb="FFFF555A"/>
      </dataBar>
      <extLst>
        <ext xmlns:x14="http://schemas.microsoft.com/office/spreadsheetml/2009/9/main" uri="{B025F937-C7B1-47D3-B67F-A62EFF666E3E}">
          <x14:id>{12026304-D347-4185-A100-F9A3AE704F89}</x14:id>
        </ext>
      </extLst>
    </cfRule>
  </conditionalFormatting>
  <conditionalFormatting pivot="1" sqref="I44:I47">
    <cfRule type="dataBar" priority="3">
      <dataBar>
        <cfvo type="min"/>
        <cfvo type="max"/>
        <color rgb="FFFF555A"/>
      </dataBar>
      <extLst>
        <ext xmlns:x14="http://schemas.microsoft.com/office/spreadsheetml/2009/9/main" uri="{B025F937-C7B1-47D3-B67F-A62EFF666E3E}">
          <x14:id>{3B759F2D-521D-4AF3-913A-CBB40149F011}</x14:id>
        </ext>
      </extLst>
    </cfRule>
  </conditionalFormatting>
  <conditionalFormatting pivot="1" sqref="C53:C55">
    <cfRule type="dataBar" priority="2">
      <dataBar>
        <cfvo type="min"/>
        <cfvo type="max"/>
        <color rgb="FFFF555A"/>
      </dataBar>
      <extLst>
        <ext xmlns:x14="http://schemas.microsoft.com/office/spreadsheetml/2009/9/main" uri="{B025F937-C7B1-47D3-B67F-A62EFF666E3E}">
          <x14:id>{DE564A7F-37CC-402A-B4EC-D585E6D99947}</x14:id>
        </ext>
      </extLst>
    </cfRule>
  </conditionalFormatting>
  <conditionalFormatting pivot="1" sqref="C60:C62">
    <cfRule type="dataBar" priority="1">
      <dataBar>
        <cfvo type="min"/>
        <cfvo type="max"/>
        <color rgb="FFFF555A"/>
      </dataBar>
      <extLst>
        <ext xmlns:x14="http://schemas.microsoft.com/office/spreadsheetml/2009/9/main" uri="{B025F937-C7B1-47D3-B67F-A62EFF666E3E}">
          <x14:id>{62CEC552-5CFE-4903-9D25-5AFBFA85B119}</x14:id>
        </ext>
      </extLst>
    </cfRule>
  </conditionalFormatting>
  <conditionalFormatting sqref="D38:D42">
    <cfRule type="dataBar" priority="657">
      <dataBar>
        <cfvo type="min"/>
        <cfvo type="max"/>
        <color rgb="FFFF555A"/>
      </dataBar>
      <extLst>
        <ext xmlns:x14="http://schemas.microsoft.com/office/spreadsheetml/2009/9/main" uri="{B025F937-C7B1-47D3-B67F-A62EFF666E3E}">
          <x14:id>{0B017F3C-11FB-4FA5-9B82-9EDF4B6927A2}</x14:id>
        </ext>
      </extLst>
    </cfRule>
  </conditionalFormatting>
  <pageMargins left="0.7" right="0.7" top="0.75" bottom="0.75" header="0.3" footer="0.3"/>
  <pageSetup paperSize="9" orientation="portrait" horizontalDpi="300" verticalDpi="300" r:id="rId8"/>
  <extLst>
    <ext xmlns:x14="http://schemas.microsoft.com/office/spreadsheetml/2009/9/main" uri="{78C0D931-6437-407d-A8EE-F0AAD7539E65}">
      <x14:conditionalFormattings>
        <x14:conditionalFormatting xmlns:xm="http://schemas.microsoft.com/office/excel/2006/main">
          <x14:cfRule type="dataBar" id="{450BD951-67EE-4376-8A7C-573E623E6744}">
            <x14:dataBar minLength="0" maxLength="100" border="1" negativeBarBorderColorSameAsPositive="0">
              <x14:cfvo type="autoMin"/>
              <x14:cfvo type="autoMax"/>
              <x14:borderColor rgb="FFFF555A"/>
              <x14:negativeFillColor rgb="FFFF0000"/>
              <x14:negativeBorderColor rgb="FFFF0000"/>
              <x14:axisColor rgb="FF000000"/>
            </x14:dataBar>
          </x14:cfRule>
          <xm:sqref>E6:E7</xm:sqref>
        </x14:conditionalFormatting>
        <x14:conditionalFormatting xmlns:xm="http://schemas.microsoft.com/office/excel/2006/main">
          <x14:cfRule type="dataBar" id="{AF0167D4-1658-429B-91F6-FB35656B8438}">
            <x14:dataBar minLength="0" maxLength="100" border="1" negativeBarBorderColorSameAsPositive="0">
              <x14:cfvo type="autoMin"/>
              <x14:cfvo type="autoMax"/>
              <x14:borderColor rgb="FFFF555A"/>
              <x14:negativeFillColor rgb="FFFF0000"/>
              <x14:negativeBorderColor rgb="FFFF0000"/>
              <x14:axisColor rgb="FF000000"/>
            </x14:dataBar>
          </x14:cfRule>
          <xm:sqref>P28:P36</xm:sqref>
        </x14:conditionalFormatting>
        <x14:conditionalFormatting xmlns:xm="http://schemas.microsoft.com/office/excel/2006/main">
          <x14:cfRule type="dataBar" id="{285AAA4F-145E-43EE-B34C-B5AA90CCBB1B}">
            <x14:dataBar minLength="0" maxLength="100" border="1" negativeBarBorderColorSameAsPositive="0">
              <x14:cfvo type="autoMin"/>
              <x14:cfvo type="autoMax"/>
              <x14:borderColor rgb="FFFF555A"/>
              <x14:negativeFillColor rgb="FFFF0000"/>
              <x14:negativeBorderColor rgb="FFFF0000"/>
              <x14:axisColor rgb="FF000000"/>
            </x14:dataBar>
          </x14:cfRule>
          <xm:sqref>P37:P39</xm:sqref>
        </x14:conditionalFormatting>
        <x14:conditionalFormatting xmlns:xm="http://schemas.microsoft.com/office/excel/2006/main" pivot="1">
          <x14:cfRule type="dataBar" id="{E06C3D07-E010-4FA3-A6A0-D29E0147E017}">
            <x14:dataBar minLength="0" maxLength="100" border="1" negativeBarBorderColorSameAsPositive="0">
              <x14:cfvo type="autoMin"/>
              <x14:cfvo type="autoMax"/>
              <x14:borderColor rgb="FFFF555A"/>
              <x14:negativeFillColor rgb="FFFF0000"/>
              <x14:negativeBorderColor rgb="FFFF0000"/>
              <x14:axisColor rgb="FF000000"/>
            </x14:dataBar>
          </x14:cfRule>
          <xm:sqref>C21:C22</xm:sqref>
        </x14:conditionalFormatting>
        <x14:conditionalFormatting xmlns:xm="http://schemas.microsoft.com/office/excel/2006/main" pivot="1">
          <x14:cfRule type="dataBar" id="{9F9AC336-9797-429B-AF3B-5E454046DD56}">
            <x14:dataBar minLength="0" maxLength="100" border="1" negativeBarBorderColorSameAsPositive="0">
              <x14:cfvo type="autoMin"/>
              <x14:cfvo type="autoMax"/>
              <x14:borderColor rgb="FFFF555A"/>
              <x14:negativeFillColor rgb="FFFF0000"/>
              <x14:negativeBorderColor rgb="FFFF0000"/>
              <x14:axisColor rgb="FF000000"/>
            </x14:dataBar>
          </x14:cfRule>
          <xm:sqref>C12:C15</xm:sqref>
        </x14:conditionalFormatting>
        <x14:conditionalFormatting xmlns:xm="http://schemas.microsoft.com/office/excel/2006/main">
          <x14:cfRule type="dataBar" id="{61BA70CD-0A8E-4B4A-953C-5B9964B31499}">
            <x14:dataBar minLength="0" maxLength="100" border="1" negativeBarBorderColorSameAsPositive="0">
              <x14:cfvo type="autoMin"/>
              <x14:cfvo type="autoMax"/>
              <x14:borderColor rgb="FFFF555A"/>
              <x14:negativeFillColor rgb="FFFF0000"/>
              <x14:negativeBorderColor rgb="FFFF0000"/>
              <x14:axisColor rgb="FF000000"/>
            </x14:dataBar>
          </x14:cfRule>
          <xm:sqref>D29:D37</xm:sqref>
        </x14:conditionalFormatting>
        <x14:conditionalFormatting xmlns:xm="http://schemas.microsoft.com/office/excel/2006/main" pivot="1">
          <x14:cfRule type="dataBar" id="{E7C03D77-E3D3-4A99-B6D3-50018D8CA9F5}">
            <x14:dataBar minLength="0" maxLength="100" border="1" negativeBarBorderColorSameAsPositive="0">
              <x14:cfvo type="autoMin"/>
              <x14:cfvo type="autoMax"/>
              <x14:borderColor rgb="FFFF555A"/>
              <x14:negativeFillColor rgb="FFFF0000"/>
              <x14:negativeBorderColor rgb="FFFF0000"/>
              <x14:axisColor rgb="FF000000"/>
            </x14:dataBar>
          </x14:cfRule>
          <xm:sqref>C44:C47</xm:sqref>
        </x14:conditionalFormatting>
        <x14:conditionalFormatting xmlns:xm="http://schemas.microsoft.com/office/excel/2006/main" pivot="1">
          <x14:cfRule type="dataBar" id="{83FB51EF-4E33-4E53-9AF1-906641A268DC}">
            <x14:dataBar minLength="0" maxLength="100" border="1" negativeBarBorderColorSameAsPositive="0">
              <x14:cfvo type="autoMin"/>
              <x14:cfvo type="autoMax"/>
              <x14:borderColor rgb="FFFF555A"/>
              <x14:negativeFillColor rgb="FFFF0000"/>
              <x14:negativeBorderColor rgb="FFFF0000"/>
              <x14:axisColor rgb="FF000000"/>
            </x14:dataBar>
          </x14:cfRule>
          <xm:sqref>E44:E47</xm:sqref>
        </x14:conditionalFormatting>
        <x14:conditionalFormatting xmlns:xm="http://schemas.microsoft.com/office/excel/2006/main" pivot="1">
          <x14:cfRule type="dataBar" id="{12026304-D347-4185-A100-F9A3AE704F89}">
            <x14:dataBar minLength="0" maxLength="100" border="1" negativeBarBorderColorSameAsPositive="0">
              <x14:cfvo type="autoMin"/>
              <x14:cfvo type="autoMax"/>
              <x14:borderColor rgb="FFFF555A"/>
              <x14:negativeFillColor rgb="FFFF0000"/>
              <x14:negativeBorderColor rgb="FFFF0000"/>
              <x14:axisColor rgb="FF000000"/>
            </x14:dataBar>
          </x14:cfRule>
          <xm:sqref>G44:G47</xm:sqref>
        </x14:conditionalFormatting>
        <x14:conditionalFormatting xmlns:xm="http://schemas.microsoft.com/office/excel/2006/main" pivot="1">
          <x14:cfRule type="dataBar" id="{3B759F2D-521D-4AF3-913A-CBB40149F011}">
            <x14:dataBar minLength="0" maxLength="100" border="1" negativeBarBorderColorSameAsPositive="0">
              <x14:cfvo type="autoMin"/>
              <x14:cfvo type="autoMax"/>
              <x14:borderColor rgb="FFFF555A"/>
              <x14:negativeFillColor rgb="FFFF0000"/>
              <x14:negativeBorderColor rgb="FFFF0000"/>
              <x14:axisColor rgb="FF000000"/>
            </x14:dataBar>
          </x14:cfRule>
          <xm:sqref>I44:I47</xm:sqref>
        </x14:conditionalFormatting>
        <x14:conditionalFormatting xmlns:xm="http://schemas.microsoft.com/office/excel/2006/main" pivot="1">
          <x14:cfRule type="dataBar" id="{DE564A7F-37CC-402A-B4EC-D585E6D99947}">
            <x14:dataBar minLength="0" maxLength="100" border="1" negativeBarBorderColorSameAsPositive="0">
              <x14:cfvo type="autoMin"/>
              <x14:cfvo type="autoMax"/>
              <x14:borderColor rgb="FFFF555A"/>
              <x14:negativeFillColor rgb="FFFF0000"/>
              <x14:negativeBorderColor rgb="FFFF0000"/>
              <x14:axisColor rgb="FF000000"/>
            </x14:dataBar>
          </x14:cfRule>
          <xm:sqref>C53:C55</xm:sqref>
        </x14:conditionalFormatting>
        <x14:conditionalFormatting xmlns:xm="http://schemas.microsoft.com/office/excel/2006/main" pivot="1">
          <x14:cfRule type="dataBar" id="{62CEC552-5CFE-4903-9D25-5AFBFA85B119}">
            <x14:dataBar minLength="0" maxLength="100" border="1" negativeBarBorderColorSameAsPositive="0">
              <x14:cfvo type="autoMin"/>
              <x14:cfvo type="autoMax"/>
              <x14:borderColor rgb="FFFF555A"/>
              <x14:negativeFillColor rgb="FFFF0000"/>
              <x14:negativeBorderColor rgb="FFFF0000"/>
              <x14:axisColor rgb="FF000000"/>
            </x14:dataBar>
          </x14:cfRule>
          <xm:sqref>C60:C62</xm:sqref>
        </x14:conditionalFormatting>
        <x14:conditionalFormatting xmlns:xm="http://schemas.microsoft.com/office/excel/2006/main">
          <x14:cfRule type="dataBar" id="{0B017F3C-11FB-4FA5-9B82-9EDF4B6927A2}">
            <x14:dataBar minLength="0" maxLength="100" border="1" negativeBarBorderColorSameAsPositive="0">
              <x14:cfvo type="autoMin"/>
              <x14:cfvo type="autoMax"/>
              <x14:borderColor rgb="FFFF555A"/>
              <x14:negativeFillColor rgb="FFFF0000"/>
              <x14:negativeBorderColor rgb="FFFF0000"/>
              <x14:axisColor rgb="FF000000"/>
            </x14:dataBar>
          </x14:cfRule>
          <xm:sqref>D38:D42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93"/>
  <sheetViews>
    <sheetView zoomScale="70" zoomScaleNormal="70" workbookViewId="0">
      <selection activeCell="H16" sqref="H16"/>
    </sheetView>
  </sheetViews>
  <sheetFormatPr baseColWidth="10" defaultColWidth="10.58203125" defaultRowHeight="15.5"/>
  <cols>
    <col min="1" max="1" width="32.83203125" style="10" customWidth="1"/>
    <col min="2" max="2" width="10.4140625" style="10" customWidth="1"/>
    <col min="3" max="3" width="25.4140625" style="10" customWidth="1"/>
    <col min="4" max="4" width="10.58203125" style="10"/>
    <col min="5" max="5" width="33.08203125" style="10" customWidth="1"/>
    <col min="6" max="6" width="14.83203125" style="10" customWidth="1"/>
    <col min="7" max="7" width="30" style="10" customWidth="1"/>
    <col min="8" max="16384" width="10.58203125" style="10"/>
  </cols>
  <sheetData>
    <row r="3" spans="1:8">
      <c r="A3" s="243" t="s">
        <v>387</v>
      </c>
      <c r="B3" s="243" t="s">
        <v>366</v>
      </c>
      <c r="C3" s="243" t="s">
        <v>367</v>
      </c>
      <c r="E3" s="17" t="s">
        <v>388</v>
      </c>
      <c r="F3" s="17"/>
    </row>
    <row r="4" spans="1:8">
      <c r="A4" s="1" t="s">
        <v>100</v>
      </c>
      <c r="B4" s="101">
        <v>5</v>
      </c>
      <c r="C4" s="25">
        <v>0.20833333333333334</v>
      </c>
      <c r="E4" s="10" t="str">
        <f>A3</f>
        <v>Farine de blé</v>
      </c>
      <c r="F4" s="10">
        <f t="array" ref="F4">COUNTIF(Processed_Data!AY:AY,"oui")</f>
        <v>19</v>
      </c>
      <c r="G4" s="103">
        <f>GETPIVOTDATA("%",A3,"applicable/marchand/c_produits_food/food_solide/food_solide_marmite/nourriture_farine_ble/q3_3_importe_farine_ble","Oui")</f>
        <v>0.79166666666666663</v>
      </c>
      <c r="H4" s="32"/>
    </row>
    <row r="5" spans="1:8">
      <c r="A5" s="1" t="s">
        <v>88</v>
      </c>
      <c r="B5" s="101">
        <v>19</v>
      </c>
      <c r="C5" s="25">
        <v>0.79166666666666663</v>
      </c>
      <c r="E5" s="10" t="str">
        <f>A9</f>
        <v>Riz</v>
      </c>
      <c r="F5" s="10">
        <f t="array" ref="F5">COUNTIF(Processed_Data!AZ:AZ,"oui")</f>
        <v>28</v>
      </c>
      <c r="G5" s="103">
        <f>GETPIVOTDATA("%",A9,"applicable/marchand/c_produits_food/food_solide/food_solide_marmite/nourriture_riz/q3_3_importe_riz","Oui")</f>
        <v>0.93333333333333335</v>
      </c>
      <c r="H5" s="32"/>
    </row>
    <row r="6" spans="1:8">
      <c r="A6" s="253" t="s">
        <v>254</v>
      </c>
      <c r="B6" s="254">
        <v>24</v>
      </c>
      <c r="C6" s="256">
        <v>1</v>
      </c>
      <c r="E6" s="10" t="str">
        <f>A15</f>
        <v>Maïs</v>
      </c>
      <c r="F6" s="10">
        <f t="array" ref="F6">COUNTIF(Processed_Data!BA:BA,"oui")</f>
        <v>24</v>
      </c>
      <c r="G6" s="103">
        <f>GETPIVOTDATA("%",A15,"applicable/marchand/c_produits_food/food_solide/food_solide_marmite/nourriture_mais/q3_3_importe_mais","Oui")</f>
        <v>0.88888888888888884</v>
      </c>
      <c r="H6" s="32"/>
    </row>
    <row r="7" spans="1:8">
      <c r="A7"/>
      <c r="B7"/>
      <c r="C7"/>
      <c r="E7" s="10" t="str">
        <f>A21</f>
        <v>Sucre</v>
      </c>
      <c r="F7" s="10">
        <f t="array" ref="F7">COUNTIF(Processed_Data!BB:BB,"oui")</f>
        <v>30</v>
      </c>
      <c r="G7" s="103">
        <f>GETPIVOTDATA("%",A21,"applicable/marchand/c_produits_food/food_solide/food_solide_marmite/nourriture_sucre/q3_3_importe_sucre","Oui")</f>
        <v>1</v>
      </c>
      <c r="H7" s="32"/>
    </row>
    <row r="8" spans="1:8">
      <c r="A8"/>
      <c r="B8"/>
      <c r="C8"/>
      <c r="E8" s="10" t="str">
        <f>A25</f>
        <v>Haricot noir</v>
      </c>
      <c r="F8" s="10">
        <f t="array" ref="F8">COUNTIF(Processed_Data!BC:BC,"oui")</f>
        <v>11</v>
      </c>
      <c r="G8" s="103">
        <f>GETPIVOTDATA("%",A25,"applicable/marchand/c_produits_food/food_solide/food_solide_marmite/nourriture_haricot_noir/q3_3_importe_haricot_noir","Oui")</f>
        <v>0.40740740740740738</v>
      </c>
      <c r="H8" s="32"/>
    </row>
    <row r="9" spans="1:8">
      <c r="A9" s="255" t="s">
        <v>242</v>
      </c>
      <c r="B9" s="255" t="s">
        <v>366</v>
      </c>
      <c r="C9" s="255" t="s">
        <v>367</v>
      </c>
      <c r="E9" s="10" t="str">
        <f>A31</f>
        <v>Haricot rouge</v>
      </c>
      <c r="F9" s="10">
        <f t="array" ref="F9">COUNTIF(Processed_Data!BD:BD,"oui")</f>
        <v>6</v>
      </c>
      <c r="G9" s="103">
        <f>GETPIVOTDATA("%",A31,"applicable/marchand/c_produits_food/food_solide/food_solide_marmite/nourriture_haricot_rouge/q3_3_importe_haricot_rouge","Oui")</f>
        <v>0.54545454545454541</v>
      </c>
      <c r="H9" s="32"/>
    </row>
    <row r="10" spans="1:8">
      <c r="A10" s="1" t="s">
        <v>100</v>
      </c>
      <c r="B10" s="101">
        <v>2</v>
      </c>
      <c r="C10" s="25">
        <v>6.6666666666666666E-2</v>
      </c>
      <c r="E10" s="10" t="str">
        <f>A37</f>
        <v>Huile</v>
      </c>
      <c r="F10" s="10">
        <f t="array" ref="F10">COUNTIF(Processed_Data!BE:BE,"oui")</f>
        <v>25</v>
      </c>
      <c r="G10" s="103">
        <f>GETPIVOTDATA("%",A37,"applicable/marchand/c_produits_food/nourriture_huile/q3_3_importe_huile","Oui")</f>
        <v>0.8928571428571429</v>
      </c>
      <c r="H10" s="32"/>
    </row>
    <row r="11" spans="1:8">
      <c r="A11" s="1" t="s">
        <v>88</v>
      </c>
      <c r="B11" s="101">
        <v>28</v>
      </c>
      <c r="C11" s="25">
        <v>0.93333333333333335</v>
      </c>
      <c r="G11" s="13"/>
    </row>
    <row r="12" spans="1:8">
      <c r="A12" s="253" t="s">
        <v>254</v>
      </c>
      <c r="B12" s="254">
        <v>30</v>
      </c>
      <c r="C12" s="256">
        <v>1</v>
      </c>
      <c r="E12" s="17" t="s">
        <v>389</v>
      </c>
      <c r="F12" s="17"/>
      <c r="G12" s="13"/>
    </row>
    <row r="13" spans="1:8">
      <c r="A13"/>
      <c r="B13"/>
      <c r="C13"/>
      <c r="E13" s="10" t="str">
        <f>A43</f>
        <v>Savon lessive</v>
      </c>
      <c r="F13" s="10">
        <f>COUNTIF(Processed_Data!BF:BF,"oui")</f>
        <v>12</v>
      </c>
      <c r="G13" s="104">
        <f>GETPIVOTDATA("%",A43,"applicable/marchand/d_produits_eha/savon_lessive/q3_3_importe_savon_lessive","Oui")</f>
        <v>0.75</v>
      </c>
      <c r="H13" s="32"/>
    </row>
    <row r="14" spans="1:8">
      <c r="A14"/>
      <c r="B14"/>
      <c r="C14"/>
      <c r="E14" s="14" t="str">
        <f>A48</f>
        <v>Brosse à dent</v>
      </c>
      <c r="F14" s="14">
        <f>COUNTIF(Processed_Data!BG:BG,"oui")</f>
        <v>15</v>
      </c>
      <c r="G14" s="104">
        <f>GETPIVOTDATA("%",A48,"applicable/marchand/d_produits_eha/brosse_dent/q3_3_importe_brosse_dent","Oui")</f>
        <v>0.68181818181818177</v>
      </c>
      <c r="H14" s="32"/>
    </row>
    <row r="15" spans="1:8">
      <c r="A15" s="255" t="s">
        <v>298</v>
      </c>
      <c r="B15" s="255" t="s">
        <v>366</v>
      </c>
      <c r="C15" s="255" t="s">
        <v>367</v>
      </c>
      <c r="E15" s="14" t="str">
        <f>A54</f>
        <v>Papier toilette</v>
      </c>
      <c r="F15" s="14">
        <f>COUNTIF(Processed_Data!BH:BH,"oui")</f>
        <v>20</v>
      </c>
      <c r="G15" s="104">
        <f>GETPIVOTDATA("%",A54,"applicable/marchand/d_produits_eha/papier_toilette/q3_3_importe_papier_toilette","Oui")</f>
        <v>0.86956521739130432</v>
      </c>
      <c r="H15" s="32"/>
    </row>
    <row r="16" spans="1:8">
      <c r="A16" s="1" t="s">
        <v>99</v>
      </c>
      <c r="B16" s="101">
        <v>1</v>
      </c>
      <c r="C16" s="25">
        <v>3.7037037037037035E-2</v>
      </c>
      <c r="E16" s="14" t="str">
        <f>A60</f>
        <v>Savon pour les mains</v>
      </c>
      <c r="F16" s="14">
        <f>COUNTIF(Processed_Data!BI:BI,"oui")</f>
        <v>12</v>
      </c>
      <c r="G16" s="104">
        <f>GETPIVOTDATA("%",A60,"applicable/marchand/d_produits_eha/savon_mains/q3_3_importe_savon_mains","Oui")</f>
        <v>0.6</v>
      </c>
      <c r="H16" s="32"/>
    </row>
    <row r="17" spans="1:8">
      <c r="A17" s="1" t="s">
        <v>100</v>
      </c>
      <c r="B17" s="101">
        <v>2</v>
      </c>
      <c r="C17" s="25">
        <v>7.407407407407407E-2</v>
      </c>
      <c r="E17" s="14" t="str">
        <f>A66</f>
        <v>Dentifrice</v>
      </c>
      <c r="F17" s="14">
        <f>COUNTIF(Processed_Data!BJ:BJ,"oui")</f>
        <v>12</v>
      </c>
      <c r="G17" s="104">
        <f>GETPIVOTDATA("%",A66,"applicable/marchand/d_produits_eha/dentrifrice/q3_3_importe_dentrifrice","Oui")</f>
        <v>0.66666666666666663</v>
      </c>
      <c r="H17" s="32"/>
    </row>
    <row r="18" spans="1:8">
      <c r="A18" s="1" t="s">
        <v>88</v>
      </c>
      <c r="B18" s="101">
        <v>24</v>
      </c>
      <c r="C18" s="25">
        <v>0.88888888888888884</v>
      </c>
      <c r="E18" s="14" t="str">
        <f>A71</f>
        <v>Serviettes hygiéniques</v>
      </c>
      <c r="F18" s="14">
        <f>COUNTIF(Processed_Data!BK:BK,"oui")</f>
        <v>13</v>
      </c>
      <c r="G18" s="104">
        <f>GETPIVOTDATA("%",A71,"applicable/marchand/d_produits_eha/serviettes_hygieniques/q3_3_importe_serviettes_hygieniques","Oui")</f>
        <v>0.76470588235294112</v>
      </c>
      <c r="H18" s="32"/>
    </row>
    <row r="19" spans="1:8">
      <c r="A19" s="253" t="s">
        <v>254</v>
      </c>
      <c r="B19" s="254">
        <v>27</v>
      </c>
      <c r="C19" s="256">
        <v>1</v>
      </c>
      <c r="E19" s="14" t="s">
        <v>393</v>
      </c>
      <c r="F19" s="14">
        <f>COUNTIF(Processed_Data!BL:BL,"oui")</f>
        <v>11</v>
      </c>
      <c r="G19" s="104">
        <f>GETPIVOTDATA("%",A76,"applicable/marchand/d_produits_eha/chlore_en_grain/q3_3_importe_chlore_grain","Oui")</f>
        <v>0.73333333333333328</v>
      </c>
    </row>
    <row r="20" spans="1:8">
      <c r="A20"/>
      <c r="B20"/>
      <c r="C20"/>
      <c r="E20" s="14"/>
      <c r="F20" s="14"/>
      <c r="G20" s="104"/>
    </row>
    <row r="21" spans="1:8">
      <c r="A21" s="255" t="s">
        <v>151</v>
      </c>
      <c r="B21" s="255" t="s">
        <v>366</v>
      </c>
      <c r="C21" s="255" t="s">
        <v>367</v>
      </c>
    </row>
    <row r="22" spans="1:8">
      <c r="A22" s="1" t="s">
        <v>88</v>
      </c>
      <c r="B22" s="101">
        <v>30</v>
      </c>
      <c r="C22" s="118">
        <v>1</v>
      </c>
    </row>
    <row r="23" spans="1:8">
      <c r="A23" s="253" t="s">
        <v>254</v>
      </c>
      <c r="B23" s="254">
        <v>30</v>
      </c>
      <c r="C23" s="256">
        <v>1</v>
      </c>
    </row>
    <row r="24" spans="1:8">
      <c r="A24"/>
      <c r="B24"/>
      <c r="C24"/>
    </row>
    <row r="25" spans="1:8">
      <c r="A25" s="255" t="s">
        <v>185</v>
      </c>
      <c r="B25" s="255" t="s">
        <v>366</v>
      </c>
      <c r="C25" s="255" t="s">
        <v>367</v>
      </c>
    </row>
    <row r="26" spans="1:8">
      <c r="A26" s="1" t="s">
        <v>99</v>
      </c>
      <c r="B26" s="101">
        <v>1</v>
      </c>
      <c r="C26" s="25">
        <v>3.7037037037037035E-2</v>
      </c>
    </row>
    <row r="27" spans="1:8">
      <c r="A27" s="1" t="s">
        <v>100</v>
      </c>
      <c r="B27" s="101">
        <v>15</v>
      </c>
      <c r="C27" s="25">
        <v>0.55555555555555558</v>
      </c>
    </row>
    <row r="28" spans="1:8">
      <c r="A28" s="1" t="s">
        <v>88</v>
      </c>
      <c r="B28" s="101">
        <v>11</v>
      </c>
      <c r="C28" s="25">
        <v>0.40740740740740738</v>
      </c>
    </row>
    <row r="29" spans="1:8">
      <c r="A29" s="253" t="s">
        <v>254</v>
      </c>
      <c r="B29" s="254">
        <v>27</v>
      </c>
      <c r="C29" s="256">
        <v>1</v>
      </c>
    </row>
    <row r="30" spans="1:8">
      <c r="A30"/>
      <c r="B30"/>
      <c r="C30"/>
    </row>
    <row r="31" spans="1:8">
      <c r="A31" s="255" t="s">
        <v>390</v>
      </c>
      <c r="B31" s="255" t="s">
        <v>366</v>
      </c>
      <c r="C31" s="255" t="s">
        <v>367</v>
      </c>
    </row>
    <row r="32" spans="1:8">
      <c r="A32" s="1" t="s">
        <v>99</v>
      </c>
      <c r="B32" s="101">
        <v>1</v>
      </c>
      <c r="C32" s="25">
        <v>9.0909090909090912E-2</v>
      </c>
    </row>
    <row r="33" spans="1:4">
      <c r="A33" s="1" t="s">
        <v>100</v>
      </c>
      <c r="B33" s="101">
        <v>4</v>
      </c>
      <c r="C33" s="25">
        <v>0.36363636363636365</v>
      </c>
    </row>
    <row r="34" spans="1:4">
      <c r="A34" s="1" t="s">
        <v>88</v>
      </c>
      <c r="B34" s="101">
        <v>6</v>
      </c>
      <c r="C34" s="25">
        <v>0.54545454545454541</v>
      </c>
    </row>
    <row r="35" spans="1:4">
      <c r="A35" s="253" t="s">
        <v>254</v>
      </c>
      <c r="B35" s="254">
        <v>11</v>
      </c>
      <c r="C35" s="256">
        <v>1</v>
      </c>
      <c r="D35" s="105"/>
    </row>
    <row r="36" spans="1:4">
      <c r="A36"/>
      <c r="B36"/>
      <c r="C36"/>
    </row>
    <row r="37" spans="1:4">
      <c r="A37" s="255" t="s">
        <v>301</v>
      </c>
      <c r="B37" s="255" t="s">
        <v>366</v>
      </c>
      <c r="C37" s="255" t="s">
        <v>367</v>
      </c>
    </row>
    <row r="38" spans="1:4">
      <c r="A38" s="1" t="s">
        <v>99</v>
      </c>
      <c r="B38" s="101">
        <v>1</v>
      </c>
      <c r="C38" s="25">
        <v>3.5714285714285712E-2</v>
      </c>
    </row>
    <row r="39" spans="1:4">
      <c r="A39" s="1" t="s">
        <v>100</v>
      </c>
      <c r="B39" s="101">
        <v>2</v>
      </c>
      <c r="C39" s="25">
        <v>7.1428571428571425E-2</v>
      </c>
    </row>
    <row r="40" spans="1:4">
      <c r="A40" s="1" t="s">
        <v>88</v>
      </c>
      <c r="B40" s="101">
        <v>25</v>
      </c>
      <c r="C40" s="25">
        <v>0.8928571428571429</v>
      </c>
    </row>
    <row r="41" spans="1:4">
      <c r="A41" s="253" t="s">
        <v>254</v>
      </c>
      <c r="B41" s="254">
        <v>28</v>
      </c>
      <c r="C41" s="256">
        <v>1</v>
      </c>
    </row>
    <row r="42" spans="1:4">
      <c r="A42"/>
      <c r="B42"/>
      <c r="C42"/>
    </row>
    <row r="43" spans="1:4">
      <c r="A43" s="255" t="s">
        <v>302</v>
      </c>
      <c r="B43" s="255" t="s">
        <v>366</v>
      </c>
      <c r="C43" s="255" t="s">
        <v>367</v>
      </c>
    </row>
    <row r="44" spans="1:4">
      <c r="A44" s="1" t="s">
        <v>100</v>
      </c>
      <c r="B44" s="101">
        <v>4</v>
      </c>
      <c r="C44" s="25">
        <v>0.25</v>
      </c>
    </row>
    <row r="45" spans="1:4">
      <c r="A45" s="1" t="s">
        <v>88</v>
      </c>
      <c r="B45" s="101">
        <v>12</v>
      </c>
      <c r="C45" s="25">
        <v>0.75</v>
      </c>
    </row>
    <row r="46" spans="1:4">
      <c r="A46" s="253" t="s">
        <v>254</v>
      </c>
      <c r="B46" s="254">
        <v>16</v>
      </c>
      <c r="C46" s="256">
        <v>1</v>
      </c>
    </row>
    <row r="47" spans="1:4">
      <c r="A47"/>
      <c r="B47"/>
      <c r="C47"/>
    </row>
    <row r="48" spans="1:4">
      <c r="A48" s="255" t="s">
        <v>392</v>
      </c>
      <c r="B48" s="255" t="s">
        <v>366</v>
      </c>
      <c r="C48" s="255" t="s">
        <v>367</v>
      </c>
    </row>
    <row r="49" spans="1:3">
      <c r="A49" s="1" t="s">
        <v>99</v>
      </c>
      <c r="B49" s="101">
        <v>1</v>
      </c>
      <c r="C49" s="25">
        <v>4.5454545454545456E-2</v>
      </c>
    </row>
    <row r="50" spans="1:3">
      <c r="A50" s="1" t="s">
        <v>100</v>
      </c>
      <c r="B50" s="101">
        <v>6</v>
      </c>
      <c r="C50" s="25">
        <v>0.27272727272727271</v>
      </c>
    </row>
    <row r="51" spans="1:3">
      <c r="A51" s="1" t="s">
        <v>88</v>
      </c>
      <c r="B51" s="101">
        <v>15</v>
      </c>
      <c r="C51" s="25">
        <v>0.68181818181818177</v>
      </c>
    </row>
    <row r="52" spans="1:3">
      <c r="A52" s="253" t="s">
        <v>254</v>
      </c>
      <c r="B52" s="254">
        <v>22</v>
      </c>
      <c r="C52" s="256">
        <v>1</v>
      </c>
    </row>
    <row r="53" spans="1:3">
      <c r="A53"/>
      <c r="B53"/>
      <c r="C53"/>
    </row>
    <row r="54" spans="1:3">
      <c r="A54" s="243" t="s">
        <v>304</v>
      </c>
      <c r="B54" s="243" t="s">
        <v>366</v>
      </c>
      <c r="C54" s="243" t="s">
        <v>367</v>
      </c>
    </row>
    <row r="55" spans="1:3">
      <c r="A55" s="1" t="s">
        <v>99</v>
      </c>
      <c r="B55" s="101">
        <v>1</v>
      </c>
      <c r="C55" s="25">
        <v>4.3478260869565216E-2</v>
      </c>
    </row>
    <row r="56" spans="1:3">
      <c r="A56" s="1" t="s">
        <v>100</v>
      </c>
      <c r="B56" s="101">
        <v>2</v>
      </c>
      <c r="C56" s="25">
        <v>8.6956521739130432E-2</v>
      </c>
    </row>
    <row r="57" spans="1:3">
      <c r="A57" s="1" t="s">
        <v>88</v>
      </c>
      <c r="B57" s="101">
        <v>20</v>
      </c>
      <c r="C57" s="25">
        <v>0.86956521739130432</v>
      </c>
    </row>
    <row r="58" spans="1:3">
      <c r="A58" s="253" t="s">
        <v>254</v>
      </c>
      <c r="B58" s="254">
        <v>23</v>
      </c>
      <c r="C58" s="256">
        <v>1</v>
      </c>
    </row>
    <row r="59" spans="1:3">
      <c r="A59"/>
      <c r="B59"/>
      <c r="C59"/>
    </row>
    <row r="60" spans="1:3">
      <c r="A60" s="243" t="s">
        <v>394</v>
      </c>
      <c r="B60" s="243" t="s">
        <v>366</v>
      </c>
      <c r="C60" s="243" t="s">
        <v>367</v>
      </c>
    </row>
    <row r="61" spans="1:3">
      <c r="A61" s="1" t="s">
        <v>99</v>
      </c>
      <c r="B61" s="101">
        <v>1</v>
      </c>
      <c r="C61" s="25">
        <v>0.05</v>
      </c>
    </row>
    <row r="62" spans="1:3">
      <c r="A62" s="1" t="s">
        <v>100</v>
      </c>
      <c r="B62" s="101">
        <v>7</v>
      </c>
      <c r="C62" s="25">
        <v>0.35</v>
      </c>
    </row>
    <row r="63" spans="1:3">
      <c r="A63" s="1" t="s">
        <v>88</v>
      </c>
      <c r="B63" s="101">
        <v>12</v>
      </c>
      <c r="C63" s="25">
        <v>0.6</v>
      </c>
    </row>
    <row r="64" spans="1:3">
      <c r="A64" s="253" t="s">
        <v>254</v>
      </c>
      <c r="B64" s="254">
        <v>20</v>
      </c>
      <c r="C64" s="256">
        <v>1</v>
      </c>
    </row>
    <row r="65" spans="1:3">
      <c r="A65"/>
      <c r="B65"/>
      <c r="C65"/>
    </row>
    <row r="66" spans="1:3">
      <c r="A66" s="243" t="s">
        <v>306</v>
      </c>
      <c r="B66" s="243" t="s">
        <v>366</v>
      </c>
      <c r="C66" s="243" t="s">
        <v>367</v>
      </c>
    </row>
    <row r="67" spans="1:3">
      <c r="A67" s="1" t="s">
        <v>100</v>
      </c>
      <c r="B67" s="101">
        <v>6</v>
      </c>
      <c r="C67" s="25">
        <v>0.33333333333333331</v>
      </c>
    </row>
    <row r="68" spans="1:3">
      <c r="A68" s="1" t="s">
        <v>88</v>
      </c>
      <c r="B68" s="101">
        <v>12</v>
      </c>
      <c r="C68" s="25">
        <v>0.66666666666666663</v>
      </c>
    </row>
    <row r="69" spans="1:3">
      <c r="A69" s="253" t="s">
        <v>254</v>
      </c>
      <c r="B69" s="254">
        <v>18</v>
      </c>
      <c r="C69" s="256">
        <v>1</v>
      </c>
    </row>
    <row r="70" spans="1:3">
      <c r="A70"/>
      <c r="B70"/>
      <c r="C70"/>
    </row>
    <row r="71" spans="1:3">
      <c r="A71" s="243" t="s">
        <v>186</v>
      </c>
      <c r="B71" s="243" t="s">
        <v>366</v>
      </c>
      <c r="C71" s="243" t="s">
        <v>367</v>
      </c>
    </row>
    <row r="72" spans="1:3">
      <c r="A72" s="1" t="s">
        <v>100</v>
      </c>
      <c r="B72" s="101">
        <v>4</v>
      </c>
      <c r="C72" s="25">
        <v>0.23529411764705882</v>
      </c>
    </row>
    <row r="73" spans="1:3">
      <c r="A73" s="1" t="s">
        <v>88</v>
      </c>
      <c r="B73" s="101">
        <v>13</v>
      </c>
      <c r="C73" s="25">
        <v>0.76470588235294112</v>
      </c>
    </row>
    <row r="74" spans="1:3">
      <c r="A74" s="253" t="s">
        <v>254</v>
      </c>
      <c r="B74" s="254">
        <v>17</v>
      </c>
      <c r="C74" s="256">
        <v>1</v>
      </c>
    </row>
    <row r="75" spans="1:3">
      <c r="A75"/>
      <c r="B75"/>
      <c r="C75"/>
    </row>
    <row r="76" spans="1:3">
      <c r="A76" s="243" t="s">
        <v>393</v>
      </c>
      <c r="B76" s="243" t="s">
        <v>366</v>
      </c>
      <c r="C76" s="243" t="s">
        <v>367</v>
      </c>
    </row>
    <row r="77" spans="1:3">
      <c r="A77" s="1" t="s">
        <v>100</v>
      </c>
      <c r="B77" s="101">
        <v>4</v>
      </c>
      <c r="C77" s="25">
        <v>0.26666666666666666</v>
      </c>
    </row>
    <row r="78" spans="1:3">
      <c r="A78" s="1" t="s">
        <v>88</v>
      </c>
      <c r="B78" s="101">
        <v>11</v>
      </c>
      <c r="C78" s="25">
        <v>0.73333333333333328</v>
      </c>
    </row>
    <row r="79" spans="1:3">
      <c r="A79" s="245" t="s">
        <v>254</v>
      </c>
      <c r="B79" s="246">
        <v>15</v>
      </c>
      <c r="C79" s="247">
        <v>1</v>
      </c>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sheetData>
  <conditionalFormatting sqref="G4:G10">
    <cfRule type="dataBar" priority="9">
      <dataBar>
        <cfvo type="min"/>
        <cfvo type="max"/>
        <color rgb="FFFF555A"/>
      </dataBar>
      <extLst>
        <ext xmlns:x14="http://schemas.microsoft.com/office/spreadsheetml/2009/9/main" uri="{B025F937-C7B1-47D3-B67F-A62EFF666E3E}">
          <x14:id>{6A395847-6FFA-4278-B84E-87F7A2B2CA16}</x14:id>
        </ext>
      </extLst>
    </cfRule>
  </conditionalFormatting>
  <conditionalFormatting sqref="G13:G20">
    <cfRule type="dataBar" priority="8">
      <dataBar>
        <cfvo type="min"/>
        <cfvo type="max"/>
        <color rgb="FFFF555A"/>
      </dataBar>
      <extLst>
        <ext xmlns:x14="http://schemas.microsoft.com/office/spreadsheetml/2009/9/main" uri="{B025F937-C7B1-47D3-B67F-A62EFF666E3E}">
          <x14:id>{A2D7E043-CD04-47B7-8AC2-FFB8ED314AEF}</x14:id>
        </ext>
      </extLst>
    </cfRule>
  </conditionalFormatting>
  <conditionalFormatting pivot="1" sqref="C4:C5">
    <cfRule type="dataBar" priority="3">
      <dataBar>
        <cfvo type="min"/>
        <cfvo type="max"/>
        <color rgb="FFFF555A"/>
      </dataBar>
      <extLst>
        <ext xmlns:x14="http://schemas.microsoft.com/office/spreadsheetml/2009/9/main" uri="{B025F937-C7B1-47D3-B67F-A62EFF666E3E}">
          <x14:id>{D902D6DA-92DA-4595-BF14-F1C72AF71EE4}</x14:id>
        </ext>
      </extLst>
    </cfRule>
  </conditionalFormatting>
  <conditionalFormatting sqref="C10:C11 C16:C18">
    <cfRule type="dataBar" priority="2">
      <dataBar>
        <cfvo type="min"/>
        <cfvo type="max"/>
        <color rgb="FFFF555A"/>
      </dataBar>
      <extLst>
        <ext xmlns:x14="http://schemas.microsoft.com/office/spreadsheetml/2009/9/main" uri="{B025F937-C7B1-47D3-B67F-A62EFF666E3E}">
          <x14:id>{3EF9B274-086D-4810-900E-C6E4E767B321}</x14:id>
        </ext>
      </extLst>
    </cfRule>
  </conditionalFormatting>
  <conditionalFormatting sqref="C26:C28 C32:C34 C38:C40 C44:C45 C49:C51 C55:C57 C61:C63 C67:C68 C72:C73 C77:C78">
    <cfRule type="dataBar" priority="1">
      <dataBar>
        <cfvo type="min"/>
        <cfvo type="max"/>
        <color rgb="FFFF555A"/>
      </dataBar>
      <extLst>
        <ext xmlns:x14="http://schemas.microsoft.com/office/spreadsheetml/2009/9/main" uri="{B025F937-C7B1-47D3-B67F-A62EFF666E3E}">
          <x14:id>{67B4C25C-DA1D-4A88-9BD3-84C384F4181F}</x14:id>
        </ext>
      </extLst>
    </cfRule>
  </conditionalFormatting>
  <pageMargins left="0.7" right="0.7" top="0.75" bottom="0.75" header="0.3" footer="0.3"/>
  <pageSetup orientation="portrait" r:id="rId15"/>
  <extLst>
    <ext xmlns:x14="http://schemas.microsoft.com/office/spreadsheetml/2009/9/main" uri="{78C0D931-6437-407d-A8EE-F0AAD7539E65}">
      <x14:conditionalFormattings>
        <x14:conditionalFormatting xmlns:xm="http://schemas.microsoft.com/office/excel/2006/main">
          <x14:cfRule type="dataBar" id="{6A395847-6FFA-4278-B84E-87F7A2B2CA16}">
            <x14:dataBar minLength="0" maxLength="100" border="1" negativeBarBorderColorSameAsPositive="0">
              <x14:cfvo type="autoMin"/>
              <x14:cfvo type="autoMax"/>
              <x14:borderColor rgb="FFFF555A"/>
              <x14:negativeFillColor rgb="FFFF0000"/>
              <x14:negativeBorderColor rgb="FFFF0000"/>
              <x14:axisColor rgb="FF000000"/>
            </x14:dataBar>
          </x14:cfRule>
          <xm:sqref>G4:G10</xm:sqref>
        </x14:conditionalFormatting>
        <x14:conditionalFormatting xmlns:xm="http://schemas.microsoft.com/office/excel/2006/main">
          <x14:cfRule type="dataBar" id="{A2D7E043-CD04-47B7-8AC2-FFB8ED314AEF}">
            <x14:dataBar minLength="0" maxLength="100" border="1" negativeBarBorderColorSameAsPositive="0">
              <x14:cfvo type="autoMin"/>
              <x14:cfvo type="autoMax"/>
              <x14:borderColor rgb="FFFF555A"/>
              <x14:negativeFillColor rgb="FFFF0000"/>
              <x14:negativeBorderColor rgb="FFFF0000"/>
              <x14:axisColor rgb="FF000000"/>
            </x14:dataBar>
          </x14:cfRule>
          <xm:sqref>G13:G20</xm:sqref>
        </x14:conditionalFormatting>
        <x14:conditionalFormatting xmlns:xm="http://schemas.microsoft.com/office/excel/2006/main" pivot="1">
          <x14:cfRule type="dataBar" id="{D902D6DA-92DA-4595-BF14-F1C72AF71EE4}">
            <x14:dataBar minLength="0" maxLength="100" border="1" negativeBarBorderColorSameAsPositive="0">
              <x14:cfvo type="autoMin"/>
              <x14:cfvo type="autoMax"/>
              <x14:borderColor rgb="FFFF555A"/>
              <x14:negativeFillColor rgb="FFFF0000"/>
              <x14:negativeBorderColor rgb="FFFF0000"/>
              <x14:axisColor rgb="FF000000"/>
            </x14:dataBar>
          </x14:cfRule>
          <xm:sqref>C4:C5</xm:sqref>
        </x14:conditionalFormatting>
        <x14:conditionalFormatting xmlns:xm="http://schemas.microsoft.com/office/excel/2006/main">
          <x14:cfRule type="dataBar" id="{3EF9B274-086D-4810-900E-C6E4E767B321}">
            <x14:dataBar minLength="0" maxLength="100" border="1" negativeBarBorderColorSameAsPositive="0">
              <x14:cfvo type="autoMin"/>
              <x14:cfvo type="autoMax"/>
              <x14:borderColor rgb="FFFF555A"/>
              <x14:negativeFillColor rgb="FFFF0000"/>
              <x14:negativeBorderColor rgb="FFFF0000"/>
              <x14:axisColor rgb="FF000000"/>
            </x14:dataBar>
          </x14:cfRule>
          <xm:sqref>C10:C11 C16:C18</xm:sqref>
        </x14:conditionalFormatting>
        <x14:conditionalFormatting xmlns:xm="http://schemas.microsoft.com/office/excel/2006/main">
          <x14:cfRule type="dataBar" id="{67B4C25C-DA1D-4A88-9BD3-84C384F4181F}">
            <x14:dataBar minLength="0" maxLength="100" border="1" negativeBarBorderColorSameAsPositive="0">
              <x14:cfvo type="autoMin"/>
              <x14:cfvo type="autoMax"/>
              <x14:borderColor rgb="FFFF555A"/>
              <x14:negativeFillColor rgb="FFFF0000"/>
              <x14:negativeBorderColor rgb="FFFF0000"/>
              <x14:axisColor rgb="FF000000"/>
            </x14:dataBar>
          </x14:cfRule>
          <xm:sqref>C26:C28 C32:C34 C38:C40 C44:C45 C49:C51 C55:C57 C61:C63 C67:C68 C72:C73 C77:C78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18</vt:i4>
      </vt:variant>
    </vt:vector>
  </HeadingPairs>
  <TitlesOfParts>
    <vt:vector size="18" baseType="lpstr">
      <vt:lpstr>Read me</vt:lpstr>
      <vt:lpstr>Clean Data</vt:lpstr>
      <vt:lpstr>Processed_Data</vt:lpstr>
      <vt:lpstr>Partenaires</vt:lpstr>
      <vt:lpstr>Prix_Médians</vt:lpstr>
      <vt:lpstr>Variations</vt:lpstr>
      <vt:lpstr>Commerçants</vt:lpstr>
      <vt:lpstr>Eau</vt:lpstr>
      <vt:lpstr>Importation</vt:lpstr>
      <vt:lpstr>Approvisionnement_nourritures</vt:lpstr>
      <vt:lpstr>Approvisionnement_EHA</vt:lpstr>
      <vt:lpstr>Contexte</vt:lpstr>
      <vt:lpstr>Evaluation besoins</vt:lpstr>
      <vt:lpstr>Graph 1</vt:lpstr>
      <vt:lpstr>Références</vt:lpstr>
      <vt:lpstr>Kobo survey</vt:lpstr>
      <vt:lpstr>Kobo Choices</vt:lpstr>
      <vt:lpstr>Cleaning 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Gómez</dc:creator>
  <cp:keywords/>
  <dc:description/>
  <cp:lastModifiedBy>IMPACT-User</cp:lastModifiedBy>
  <cp:revision/>
  <dcterms:created xsi:type="dcterms:W3CDTF">2020-12-19T22:26:24Z</dcterms:created>
  <dcterms:modified xsi:type="dcterms:W3CDTF">2022-01-20T19:44:53Z</dcterms:modified>
  <cp:category/>
  <cp:contentStatus/>
</cp:coreProperties>
</file>